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0270010\Desktop\Compartmental Reserving\Paper\Draft\Cut-down\MG revised\Further cuts\KG Revised\Post-submission corrections\Further corrections\Final\"/>
    </mc:Choice>
  </mc:AlternateContent>
  <bookViews>
    <workbookView xWindow="0" yWindow="0" windowWidth="28800" windowHeight="12450"/>
  </bookViews>
  <sheets>
    <sheet name="READ ME" sheetId="11" r:id="rId1"/>
    <sheet name="UWYr writing pattern" sheetId="13" r:id="rId2"/>
    <sheet name="Baseline model" sheetId="1" r:id="rId3"/>
    <sheet name="Extended model" sheetId="15" r:id="rId4"/>
    <sheet name="Baseline model w.Calcs" sheetId="14" r:id="rId5"/>
    <sheet name="Extended model w.Calcs" sheetId="12" r:id="rId6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267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2" hidden="1">'Baseline model'!$CL$9:$CN$9</definedName>
    <definedName name="_xlnm._FilterDatabase" localSheetId="4" hidden="1">'Baseline model w.Calcs'!$A$9:$C$9</definedName>
    <definedName name="_xlnm._FilterDatabase" localSheetId="3" hidden="1">'Extended model'!$CL$9:$CN$9</definedName>
    <definedName name="_xlnm._FilterDatabase" localSheetId="5" hidden="1">'Extended model w.Calcs'!$A$9:$C$9</definedName>
    <definedName name="Ber" localSheetId="3">'Extended model'!$E$4</definedName>
    <definedName name="Ber" localSheetId="5">'Extended model w.Calcs'!$E$4</definedName>
    <definedName name="Bp_1" localSheetId="3">'Extended model'!$H$3</definedName>
    <definedName name="Bp_1" localSheetId="5">'Extended model w.Calcs'!$K$3</definedName>
    <definedName name="Bp_2" localSheetId="3">'Extended model'!$H$4</definedName>
    <definedName name="Bp_2" localSheetId="5">'Extended model w.Calcs'!$K$4</definedName>
    <definedName name="delt.t" localSheetId="2">'Baseline model'!$CL$4</definedName>
    <definedName name="delt.t" localSheetId="4">'Baseline model w.Calcs'!$A$4</definedName>
    <definedName name="delt.t" localSheetId="3">'Extended model'!$CL$4</definedName>
    <definedName name="delt.t" localSheetId="5">'Extended model w.Calcs'!$A$4</definedName>
    <definedName name="ker" localSheetId="2">'Baseline model'!$E$4</definedName>
    <definedName name="ker" localSheetId="4">'Baseline model w.Calcs'!$E$4</definedName>
    <definedName name="kp" localSheetId="2">'Baseline model'!$G$4</definedName>
    <definedName name="kp" localSheetId="4">'Baseline model w.Calcs'!$J$4</definedName>
    <definedName name="kp" localSheetId="3">'Extended model'!$G$4</definedName>
    <definedName name="P" localSheetId="2">'Baseline model'!$C$4</definedName>
    <definedName name="P" localSheetId="4">'Baseline model w.Calcs'!$C$4</definedName>
    <definedName name="P" localSheetId="3">'Extended model'!$C$4</definedName>
    <definedName name="P" localSheetId="5">'Extended model w.Calcs'!$C$4</definedName>
    <definedName name="Pal_Workbook_GUID" hidden="1">"1ZALM99WJDK3S6SWT4TYYMGC"</definedName>
    <definedName name="_xlnm.Print_Area" localSheetId="2">'Baseline model'!$A$1:$AL$45</definedName>
    <definedName name="_xlnm.Print_Area" localSheetId="3">'Extended model'!$A$1:$AR$46</definedName>
    <definedName name="_xlnm.Print_Area" localSheetId="0">'READ ME'!$A$1:$T$45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LR" localSheetId="2">'Baseline model'!$F$4</definedName>
    <definedName name="RLR" localSheetId="4">'Baseline model w.Calcs'!$F$4</definedName>
    <definedName name="RLR" localSheetId="3">'Extended model'!$F$4</definedName>
    <definedName name="RLR" localSheetId="5">'Extended model w.Calcs'!$G$4</definedName>
    <definedName name="RRF" localSheetId="2">'Baseline model'!$H$4</definedName>
    <definedName name="RRF" localSheetId="4">'Baseline model w.Calcs'!$K$4</definedName>
    <definedName name="RRF" localSheetId="3">'Extended model'!$I$4</definedName>
    <definedName name="RRF" localSheetId="5">'Extended model w.Calcs'!$M$4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009" i="12" l="1"/>
  <c r="Z1008" i="12"/>
  <c r="Z1007" i="12"/>
  <c r="Z1006" i="12"/>
  <c r="Z1005" i="12"/>
  <c r="Z1004" i="12"/>
  <c r="Z1003" i="12"/>
  <c r="Z1002" i="12"/>
  <c r="Z1001" i="12"/>
  <c r="Z1000" i="12"/>
  <c r="Z999" i="12"/>
  <c r="Z998" i="12"/>
  <c r="Z997" i="12"/>
  <c r="Z996" i="12"/>
  <c r="Z995" i="12"/>
  <c r="Z994" i="12"/>
  <c r="Z993" i="12"/>
  <c r="Z992" i="12"/>
  <c r="Z991" i="12"/>
  <c r="Z990" i="12"/>
  <c r="Z989" i="12"/>
  <c r="Z988" i="12"/>
  <c r="Z987" i="12"/>
  <c r="Z986" i="12"/>
  <c r="Z985" i="12"/>
  <c r="Z984" i="12"/>
  <c r="Z983" i="12"/>
  <c r="Z982" i="12"/>
  <c r="Z981" i="12"/>
  <c r="Z980" i="12"/>
  <c r="Z979" i="12"/>
  <c r="Z978" i="12"/>
  <c r="Z977" i="12"/>
  <c r="Z976" i="12"/>
  <c r="Z975" i="12"/>
  <c r="Z974" i="12"/>
  <c r="Z973" i="12"/>
  <c r="Z972" i="12"/>
  <c r="Z971" i="12"/>
  <c r="Z970" i="12"/>
  <c r="Z969" i="12"/>
  <c r="Z968" i="12"/>
  <c r="Z967" i="12"/>
  <c r="Z966" i="12"/>
  <c r="Z965" i="12"/>
  <c r="Z964" i="12"/>
  <c r="Z963" i="12"/>
  <c r="Z962" i="12"/>
  <c r="Z961" i="12"/>
  <c r="Z960" i="12"/>
  <c r="Z959" i="12"/>
  <c r="Z958" i="12"/>
  <c r="Z957" i="12"/>
  <c r="Z956" i="12"/>
  <c r="Z955" i="12"/>
  <c r="Z954" i="12"/>
  <c r="Z953" i="12"/>
  <c r="Z952" i="12"/>
  <c r="Z951" i="12"/>
  <c r="Z950" i="12"/>
  <c r="Z949" i="12"/>
  <c r="Z948" i="12"/>
  <c r="Z947" i="12"/>
  <c r="Z946" i="12"/>
  <c r="Z945" i="12"/>
  <c r="Z944" i="12"/>
  <c r="Z943" i="12"/>
  <c r="Z942" i="12"/>
  <c r="Z941" i="12"/>
  <c r="Z940" i="12"/>
  <c r="Z939" i="12"/>
  <c r="Z938" i="12"/>
  <c r="Z937" i="12"/>
  <c r="Z936" i="12"/>
  <c r="Z935" i="12"/>
  <c r="Z934" i="12"/>
  <c r="Z933" i="12"/>
  <c r="Z932" i="12"/>
  <c r="Z931" i="12"/>
  <c r="Z930" i="12"/>
  <c r="Z929" i="12"/>
  <c r="Z928" i="12"/>
  <c r="Z927" i="12"/>
  <c r="Z926" i="12"/>
  <c r="Z925" i="12"/>
  <c r="Z924" i="12"/>
  <c r="Z923" i="12"/>
  <c r="Z922" i="12"/>
  <c r="Z921" i="12"/>
  <c r="Z920" i="12"/>
  <c r="Z919" i="12"/>
  <c r="Z918" i="12"/>
  <c r="Z917" i="12"/>
  <c r="Z916" i="12"/>
  <c r="Z915" i="12"/>
  <c r="Z914" i="12"/>
  <c r="Z913" i="12"/>
  <c r="Z912" i="12"/>
  <c r="Z911" i="12"/>
  <c r="Z910" i="12"/>
  <c r="Z909" i="12"/>
  <c r="Z908" i="12"/>
  <c r="Z907" i="12"/>
  <c r="Z906" i="12"/>
  <c r="Z905" i="12"/>
  <c r="Z904" i="12"/>
  <c r="Z903" i="12"/>
  <c r="Z902" i="12"/>
  <c r="Z901" i="12"/>
  <c r="Z900" i="12"/>
  <c r="Z899" i="12"/>
  <c r="Z898" i="12"/>
  <c r="Z897" i="12"/>
  <c r="Z896" i="12"/>
  <c r="Z895" i="12"/>
  <c r="Z894" i="12"/>
  <c r="Z893" i="12"/>
  <c r="Z892" i="12"/>
  <c r="Z891" i="12"/>
  <c r="Z890" i="12"/>
  <c r="Z889" i="12"/>
  <c r="Z888" i="12"/>
  <c r="Z887" i="12"/>
  <c r="Z886" i="12"/>
  <c r="Z885" i="12"/>
  <c r="Z884" i="12"/>
  <c r="Z883" i="12"/>
  <c r="Z882" i="12"/>
  <c r="Z881" i="12"/>
  <c r="Z880" i="12"/>
  <c r="Z879" i="12"/>
  <c r="Z878" i="12"/>
  <c r="Z877" i="12"/>
  <c r="Z876" i="12"/>
  <c r="Z875" i="12"/>
  <c r="Z874" i="12"/>
  <c r="Z873" i="12"/>
  <c r="Z872" i="12"/>
  <c r="Z871" i="12"/>
  <c r="Z870" i="12"/>
  <c r="Z869" i="12"/>
  <c r="Z868" i="12"/>
  <c r="Z867" i="12"/>
  <c r="Z866" i="12"/>
  <c r="Z865" i="12"/>
  <c r="Z864" i="12"/>
  <c r="Z863" i="12"/>
  <c r="Z862" i="12"/>
  <c r="Z861" i="12"/>
  <c r="Z860" i="12"/>
  <c r="Z859" i="12"/>
  <c r="Z858" i="12"/>
  <c r="Z857" i="12"/>
  <c r="Z856" i="12"/>
  <c r="Z855" i="12"/>
  <c r="Z854" i="12"/>
  <c r="Z853" i="12"/>
  <c r="Z852" i="12"/>
  <c r="Z851" i="12"/>
  <c r="Z850" i="12"/>
  <c r="Z849" i="12"/>
  <c r="Z848" i="12"/>
  <c r="Z847" i="12"/>
  <c r="Z846" i="12"/>
  <c r="Z845" i="12"/>
  <c r="Z844" i="12"/>
  <c r="Z843" i="12"/>
  <c r="Z842" i="12"/>
  <c r="Z841" i="12"/>
  <c r="Z840" i="12"/>
  <c r="Z839" i="12"/>
  <c r="Z838" i="12"/>
  <c r="Z837" i="12"/>
  <c r="Z836" i="12"/>
  <c r="Z835" i="12"/>
  <c r="Z834" i="12"/>
  <c r="Z833" i="12"/>
  <c r="Z832" i="12"/>
  <c r="Z831" i="12"/>
  <c r="Z830" i="12"/>
  <c r="Z829" i="12"/>
  <c r="Z828" i="12"/>
  <c r="Z827" i="12"/>
  <c r="Z826" i="12"/>
  <c r="Z825" i="12"/>
  <c r="Z824" i="12"/>
  <c r="Z823" i="12"/>
  <c r="Z822" i="12"/>
  <c r="Z821" i="12"/>
  <c r="Z820" i="12"/>
  <c r="Z819" i="12"/>
  <c r="Z818" i="12"/>
  <c r="Z817" i="12"/>
  <c r="Z816" i="12"/>
  <c r="Z815" i="12"/>
  <c r="Z814" i="12"/>
  <c r="Z813" i="12"/>
  <c r="Z812" i="12"/>
  <c r="Z811" i="12"/>
  <c r="Z810" i="12"/>
  <c r="Z809" i="12"/>
  <c r="Z808" i="12"/>
  <c r="Z807" i="12"/>
  <c r="Z806" i="12"/>
  <c r="Z805" i="12"/>
  <c r="Z804" i="12"/>
  <c r="Z803" i="12"/>
  <c r="Z802" i="12"/>
  <c r="Z801" i="12"/>
  <c r="Z800" i="12"/>
  <c r="Z799" i="12"/>
  <c r="Z798" i="12"/>
  <c r="Z797" i="12"/>
  <c r="Z796" i="12"/>
  <c r="Z795" i="12"/>
  <c r="Z794" i="12"/>
  <c r="Z793" i="12"/>
  <c r="Z792" i="12"/>
  <c r="Z791" i="12"/>
  <c r="Z790" i="12"/>
  <c r="Z789" i="12"/>
  <c r="Z788" i="12"/>
  <c r="Z787" i="12"/>
  <c r="Z786" i="12"/>
  <c r="Z785" i="12"/>
  <c r="Z784" i="12"/>
  <c r="Z783" i="12"/>
  <c r="Z782" i="12"/>
  <c r="Z781" i="12"/>
  <c r="Z780" i="12"/>
  <c r="Z779" i="12"/>
  <c r="Z778" i="12"/>
  <c r="Z777" i="12"/>
  <c r="Z776" i="12"/>
  <c r="Z775" i="12"/>
  <c r="Z774" i="12"/>
  <c r="Z773" i="12"/>
  <c r="Z772" i="12"/>
  <c r="Z771" i="12"/>
  <c r="Z770" i="12"/>
  <c r="Z769" i="12"/>
  <c r="Z768" i="12"/>
  <c r="Z767" i="12"/>
  <c r="Z766" i="12"/>
  <c r="Z765" i="12"/>
  <c r="Z764" i="12"/>
  <c r="Z763" i="12"/>
  <c r="Z762" i="12"/>
  <c r="Z761" i="12"/>
  <c r="Z760" i="12"/>
  <c r="Z759" i="12"/>
  <c r="Z758" i="12"/>
  <c r="Z757" i="12"/>
  <c r="Z756" i="12"/>
  <c r="Z755" i="12"/>
  <c r="Z754" i="12"/>
  <c r="Z753" i="12"/>
  <c r="Z752" i="12"/>
  <c r="Z751" i="12"/>
  <c r="Z750" i="12"/>
  <c r="Z749" i="12"/>
  <c r="Z748" i="12"/>
  <c r="Z747" i="12"/>
  <c r="Z746" i="12"/>
  <c r="Z745" i="12"/>
  <c r="Z744" i="12"/>
  <c r="Z743" i="12"/>
  <c r="Z742" i="12"/>
  <c r="Z741" i="12"/>
  <c r="Z740" i="12"/>
  <c r="Z739" i="12"/>
  <c r="Z738" i="12"/>
  <c r="Z737" i="12"/>
  <c r="Z736" i="12"/>
  <c r="Z735" i="12"/>
  <c r="Z734" i="12"/>
  <c r="Z733" i="12"/>
  <c r="Z732" i="12"/>
  <c r="Z731" i="12"/>
  <c r="Z730" i="12"/>
  <c r="Z729" i="12"/>
  <c r="Z728" i="12"/>
  <c r="Z727" i="12"/>
  <c r="Z726" i="12"/>
  <c r="Z725" i="12"/>
  <c r="Z724" i="12"/>
  <c r="Z723" i="12"/>
  <c r="Z722" i="12"/>
  <c r="Z721" i="12"/>
  <c r="Z720" i="12"/>
  <c r="Z719" i="12"/>
  <c r="Z718" i="12"/>
  <c r="Z717" i="12"/>
  <c r="Z716" i="12"/>
  <c r="Z715" i="12"/>
  <c r="Z714" i="12"/>
  <c r="Z713" i="12"/>
  <c r="Z712" i="12"/>
  <c r="Z711" i="12"/>
  <c r="Z710" i="12"/>
  <c r="Z709" i="12"/>
  <c r="Z708" i="12"/>
  <c r="Z707" i="12"/>
  <c r="Z706" i="12"/>
  <c r="Z705" i="12"/>
  <c r="Z704" i="12"/>
  <c r="Z703" i="12"/>
  <c r="Z702" i="12"/>
  <c r="Z701" i="12"/>
  <c r="Z700" i="12"/>
  <c r="Z699" i="12"/>
  <c r="Z698" i="12"/>
  <c r="Z697" i="12"/>
  <c r="Z696" i="12"/>
  <c r="Z695" i="12"/>
  <c r="Z694" i="12"/>
  <c r="Z693" i="12"/>
  <c r="Z692" i="12"/>
  <c r="Z691" i="12"/>
  <c r="Z690" i="12"/>
  <c r="Z689" i="12"/>
  <c r="Z688" i="12"/>
  <c r="Z687" i="12"/>
  <c r="Z686" i="12"/>
  <c r="Z685" i="12"/>
  <c r="Z684" i="12"/>
  <c r="Z683" i="12"/>
  <c r="Z682" i="12"/>
  <c r="Z681" i="12"/>
  <c r="Z680" i="12"/>
  <c r="Z679" i="12"/>
  <c r="Z678" i="12"/>
  <c r="Z677" i="12"/>
  <c r="Z676" i="12"/>
  <c r="Z675" i="12"/>
  <c r="Z674" i="12"/>
  <c r="Z673" i="12"/>
  <c r="Z672" i="12"/>
  <c r="Z671" i="12"/>
  <c r="Z670" i="12"/>
  <c r="Z669" i="12"/>
  <c r="Z668" i="12"/>
  <c r="Z667" i="12"/>
  <c r="Z666" i="12"/>
  <c r="Z665" i="12"/>
  <c r="Z664" i="12"/>
  <c r="Z663" i="12"/>
  <c r="Z662" i="12"/>
  <c r="Z661" i="12"/>
  <c r="Z660" i="12"/>
  <c r="Z659" i="12"/>
  <c r="Z658" i="12"/>
  <c r="Z657" i="12"/>
  <c r="Z656" i="12"/>
  <c r="Z655" i="12"/>
  <c r="Z654" i="12"/>
  <c r="Z653" i="12"/>
  <c r="Z652" i="12"/>
  <c r="Z651" i="12"/>
  <c r="Z650" i="12"/>
  <c r="Z649" i="12"/>
  <c r="Z648" i="12"/>
  <c r="Z647" i="12"/>
  <c r="Z646" i="12"/>
  <c r="Z645" i="12"/>
  <c r="Z644" i="12"/>
  <c r="Z643" i="12"/>
  <c r="Z642" i="12"/>
  <c r="Z641" i="12"/>
  <c r="Z640" i="12"/>
  <c r="Z639" i="12"/>
  <c r="Z638" i="12"/>
  <c r="Z637" i="12"/>
  <c r="Z636" i="12"/>
  <c r="Z635" i="12"/>
  <c r="Z634" i="12"/>
  <c r="Z633" i="12"/>
  <c r="Z632" i="12"/>
  <c r="Z631" i="12"/>
  <c r="Z630" i="12"/>
  <c r="Z629" i="12"/>
  <c r="Z628" i="12"/>
  <c r="Z627" i="12"/>
  <c r="Z626" i="12"/>
  <c r="Z625" i="12"/>
  <c r="Z624" i="12"/>
  <c r="Z623" i="12"/>
  <c r="Z622" i="12"/>
  <c r="Z621" i="12"/>
  <c r="Z620" i="12"/>
  <c r="Z619" i="12"/>
  <c r="Z618" i="12"/>
  <c r="Z617" i="12"/>
  <c r="Z616" i="12"/>
  <c r="Z615" i="12"/>
  <c r="Z614" i="12"/>
  <c r="Z613" i="12"/>
  <c r="Z612" i="12"/>
  <c r="Z611" i="12"/>
  <c r="Z610" i="12"/>
  <c r="Z609" i="12"/>
  <c r="Z608" i="12"/>
  <c r="Z607" i="12"/>
  <c r="Z606" i="12"/>
  <c r="Z605" i="12"/>
  <c r="Z604" i="12"/>
  <c r="Z603" i="12"/>
  <c r="Z602" i="12"/>
  <c r="Z601" i="12"/>
  <c r="Z600" i="12"/>
  <c r="Z599" i="12"/>
  <c r="Z598" i="12"/>
  <c r="Z597" i="12"/>
  <c r="Z596" i="12"/>
  <c r="Z595" i="12"/>
  <c r="Z594" i="12"/>
  <c r="Z593" i="12"/>
  <c r="Z592" i="12"/>
  <c r="Z591" i="12"/>
  <c r="Z590" i="12"/>
  <c r="Z589" i="12"/>
  <c r="Z588" i="12"/>
  <c r="Z587" i="12"/>
  <c r="Z586" i="12"/>
  <c r="Z585" i="12"/>
  <c r="Z584" i="12"/>
  <c r="Z583" i="12"/>
  <c r="Z582" i="12"/>
  <c r="Z581" i="12"/>
  <c r="Z580" i="12"/>
  <c r="Z579" i="12"/>
  <c r="Z578" i="12"/>
  <c r="Z577" i="12"/>
  <c r="Z576" i="12"/>
  <c r="Z575" i="12"/>
  <c r="Z574" i="12"/>
  <c r="Z573" i="12"/>
  <c r="Z572" i="12"/>
  <c r="Z571" i="12"/>
  <c r="Z570" i="12"/>
  <c r="Z569" i="12"/>
  <c r="Z568" i="12"/>
  <c r="Z567" i="12"/>
  <c r="Z566" i="12"/>
  <c r="Z565" i="12"/>
  <c r="Z564" i="12"/>
  <c r="Z563" i="12"/>
  <c r="Z562" i="12"/>
  <c r="Z561" i="12"/>
  <c r="Z560" i="12"/>
  <c r="Z559" i="12"/>
  <c r="Z558" i="12"/>
  <c r="Z557" i="12"/>
  <c r="Z556" i="12"/>
  <c r="Z555" i="12"/>
  <c r="Z554" i="12"/>
  <c r="Z553" i="12"/>
  <c r="Z552" i="12"/>
  <c r="Z551" i="12"/>
  <c r="Z550" i="12"/>
  <c r="Z549" i="12"/>
  <c r="Z548" i="12"/>
  <c r="Z547" i="12"/>
  <c r="Z546" i="12"/>
  <c r="Z545" i="12"/>
  <c r="Z544" i="12"/>
  <c r="Z543" i="12"/>
  <c r="Z542" i="12"/>
  <c r="Z541" i="12"/>
  <c r="Z540" i="12"/>
  <c r="Z539" i="12"/>
  <c r="Z538" i="12"/>
  <c r="Z537" i="12"/>
  <c r="Z536" i="12"/>
  <c r="Z535" i="12"/>
  <c r="Z534" i="12"/>
  <c r="Z533" i="12"/>
  <c r="Z532" i="12"/>
  <c r="Z531" i="12"/>
  <c r="Z530" i="12"/>
  <c r="Z529" i="12"/>
  <c r="Z528" i="12"/>
  <c r="Z527" i="12"/>
  <c r="Z526" i="12"/>
  <c r="Z525" i="12"/>
  <c r="Z524" i="12"/>
  <c r="Z523" i="12"/>
  <c r="Z522" i="12"/>
  <c r="Z521" i="12"/>
  <c r="Z520" i="12"/>
  <c r="Z519" i="12"/>
  <c r="Z518" i="12"/>
  <c r="Z517" i="12"/>
  <c r="Z516" i="12"/>
  <c r="Z515" i="12"/>
  <c r="Z514" i="12"/>
  <c r="Z513" i="12"/>
  <c r="Z512" i="12"/>
  <c r="Z511" i="12"/>
  <c r="Z510" i="12"/>
  <c r="Z509" i="12"/>
  <c r="Z508" i="12"/>
  <c r="Z507" i="12"/>
  <c r="Z506" i="12"/>
  <c r="Z505" i="12"/>
  <c r="Z504" i="12"/>
  <c r="Z503" i="12"/>
  <c r="Z502" i="12"/>
  <c r="Z501" i="12"/>
  <c r="Z500" i="12"/>
  <c r="Z499" i="12"/>
  <c r="Z498" i="12"/>
  <c r="Z497" i="12"/>
  <c r="Z496" i="12"/>
  <c r="Z495" i="12"/>
  <c r="Z494" i="12"/>
  <c r="Z493" i="12"/>
  <c r="Z492" i="12"/>
  <c r="Z491" i="12"/>
  <c r="Z490" i="12"/>
  <c r="Z489" i="12"/>
  <c r="Z488" i="12"/>
  <c r="Z487" i="12"/>
  <c r="Z486" i="12"/>
  <c r="Z485" i="12"/>
  <c r="Z484" i="12"/>
  <c r="Z483" i="12"/>
  <c r="Z482" i="12"/>
  <c r="Z481" i="12"/>
  <c r="Z480" i="12"/>
  <c r="Z479" i="12"/>
  <c r="Z478" i="12"/>
  <c r="Z477" i="12"/>
  <c r="Z476" i="12"/>
  <c r="Z475" i="12"/>
  <c r="Z474" i="12"/>
  <c r="Z473" i="12"/>
  <c r="Z472" i="12"/>
  <c r="Z471" i="12"/>
  <c r="Z470" i="12"/>
  <c r="Z469" i="12"/>
  <c r="Z468" i="12"/>
  <c r="Z467" i="12"/>
  <c r="Z466" i="12"/>
  <c r="Z465" i="12"/>
  <c r="Z464" i="12"/>
  <c r="Z463" i="12"/>
  <c r="Z462" i="12"/>
  <c r="Z461" i="12"/>
  <c r="Z460" i="12"/>
  <c r="Z459" i="12"/>
  <c r="Z458" i="12"/>
  <c r="Z457" i="12"/>
  <c r="Z456" i="12"/>
  <c r="Z455" i="12"/>
  <c r="Z454" i="12"/>
  <c r="Z453" i="12"/>
  <c r="Z452" i="12"/>
  <c r="Z451" i="12"/>
  <c r="Z450" i="12"/>
  <c r="Z449" i="12"/>
  <c r="Z448" i="12"/>
  <c r="Z447" i="12"/>
  <c r="Z446" i="12"/>
  <c r="Z445" i="12"/>
  <c r="Z444" i="12"/>
  <c r="Z443" i="12"/>
  <c r="Z442" i="12"/>
  <c r="Z441" i="12"/>
  <c r="Z440" i="12"/>
  <c r="Z439" i="12"/>
  <c r="Z438" i="12"/>
  <c r="Z437" i="12"/>
  <c r="Z436" i="12"/>
  <c r="Z435" i="12"/>
  <c r="Z434" i="12"/>
  <c r="Z433" i="12"/>
  <c r="Z432" i="12"/>
  <c r="Z431" i="12"/>
  <c r="Z430" i="12"/>
  <c r="Z429" i="12"/>
  <c r="Z428" i="12"/>
  <c r="Z427" i="12"/>
  <c r="Z426" i="12"/>
  <c r="Z425" i="12"/>
  <c r="Z424" i="12"/>
  <c r="Z423" i="12"/>
  <c r="Z422" i="12"/>
  <c r="Z421" i="12"/>
  <c r="Z420" i="12"/>
  <c r="Z419" i="12"/>
  <c r="Z418" i="12"/>
  <c r="Z417" i="12"/>
  <c r="Z416" i="12"/>
  <c r="Z415" i="12"/>
  <c r="Z414" i="12"/>
  <c r="Z413" i="12"/>
  <c r="Z412" i="12"/>
  <c r="Z411" i="12"/>
  <c r="Z410" i="12"/>
  <c r="Z409" i="12"/>
  <c r="Z408" i="12"/>
  <c r="Z407" i="12"/>
  <c r="Z406" i="12"/>
  <c r="Z405" i="12"/>
  <c r="Z404" i="12"/>
  <c r="Z403" i="12"/>
  <c r="Z402" i="12"/>
  <c r="Z401" i="12"/>
  <c r="Z400" i="12"/>
  <c r="Z399" i="12"/>
  <c r="Z398" i="12"/>
  <c r="Z397" i="12"/>
  <c r="Z396" i="12"/>
  <c r="Z395" i="12"/>
  <c r="Z394" i="12"/>
  <c r="Z393" i="12"/>
  <c r="Z392" i="12"/>
  <c r="Z391" i="12"/>
  <c r="Z390" i="12"/>
  <c r="Z389" i="12"/>
  <c r="Z388" i="12"/>
  <c r="Z387" i="12"/>
  <c r="Z386" i="12"/>
  <c r="Z385" i="12"/>
  <c r="Z384" i="12"/>
  <c r="Z383" i="12"/>
  <c r="Z382" i="12"/>
  <c r="Z381" i="12"/>
  <c r="Z380" i="12"/>
  <c r="Z379" i="12"/>
  <c r="Z378" i="12"/>
  <c r="Z377" i="12"/>
  <c r="Z376" i="12"/>
  <c r="Z375" i="12"/>
  <c r="Z374" i="12"/>
  <c r="Z373" i="12"/>
  <c r="Z372" i="12"/>
  <c r="Z371" i="12"/>
  <c r="Z370" i="12"/>
  <c r="Z369" i="12"/>
  <c r="Z368" i="12"/>
  <c r="Z367" i="12"/>
  <c r="Z366" i="12"/>
  <c r="Z365" i="12"/>
  <c r="Z364" i="12"/>
  <c r="Z363" i="12"/>
  <c r="Z362" i="12"/>
  <c r="Z361" i="12"/>
  <c r="Z360" i="12"/>
  <c r="Z359" i="12"/>
  <c r="Z358" i="12"/>
  <c r="Z357" i="12"/>
  <c r="Z356" i="12"/>
  <c r="Z355" i="12"/>
  <c r="Z354" i="12"/>
  <c r="Z353" i="12"/>
  <c r="Z352" i="12"/>
  <c r="Z351" i="12"/>
  <c r="Z350" i="12"/>
  <c r="Z349" i="12"/>
  <c r="Z348" i="12"/>
  <c r="Z347" i="12"/>
  <c r="Z346" i="12"/>
  <c r="Z345" i="12"/>
  <c r="Z344" i="12"/>
  <c r="Z343" i="12"/>
  <c r="Z342" i="12"/>
  <c r="Z341" i="12"/>
  <c r="Z340" i="12"/>
  <c r="Z339" i="12"/>
  <c r="Z338" i="12"/>
  <c r="Z337" i="12"/>
  <c r="Z336" i="12"/>
  <c r="Z335" i="12"/>
  <c r="Z334" i="12"/>
  <c r="Z333" i="12"/>
  <c r="Z332" i="12"/>
  <c r="Z331" i="12"/>
  <c r="Z330" i="12"/>
  <c r="Z329" i="12"/>
  <c r="Z328" i="12"/>
  <c r="Z327" i="12"/>
  <c r="Z326" i="12"/>
  <c r="Z325" i="12"/>
  <c r="Z324" i="12"/>
  <c r="Z323" i="12"/>
  <c r="Z322" i="12"/>
  <c r="Z321" i="12"/>
  <c r="Z320" i="12"/>
  <c r="Z319" i="12"/>
  <c r="Z318" i="12"/>
  <c r="Z317" i="12"/>
  <c r="Z316" i="12"/>
  <c r="Z315" i="12"/>
  <c r="Z314" i="12"/>
  <c r="Z313" i="12"/>
  <c r="Z312" i="12"/>
  <c r="Z311" i="12"/>
  <c r="Z310" i="12"/>
  <c r="Z309" i="12"/>
  <c r="Z308" i="12"/>
  <c r="Z307" i="12"/>
  <c r="Z306" i="12"/>
  <c r="Z305" i="12"/>
  <c r="Z304" i="12"/>
  <c r="Z303" i="12"/>
  <c r="Z302" i="12"/>
  <c r="Z301" i="12"/>
  <c r="Z300" i="12"/>
  <c r="Z299" i="12"/>
  <c r="Z298" i="12"/>
  <c r="Z297" i="12"/>
  <c r="Z296" i="12"/>
  <c r="Z295" i="12"/>
  <c r="Z294" i="12"/>
  <c r="Z293" i="12"/>
  <c r="Z292" i="12"/>
  <c r="Z291" i="12"/>
  <c r="Z290" i="12"/>
  <c r="Z289" i="12"/>
  <c r="Z288" i="12"/>
  <c r="Z287" i="12"/>
  <c r="Z286" i="12"/>
  <c r="Z285" i="12"/>
  <c r="Z284" i="12"/>
  <c r="Z283" i="12"/>
  <c r="Z282" i="12"/>
  <c r="Z281" i="12"/>
  <c r="Z280" i="12"/>
  <c r="Z279" i="12"/>
  <c r="Z278" i="12"/>
  <c r="Z277" i="12"/>
  <c r="Z276" i="12"/>
  <c r="Z275" i="12"/>
  <c r="Z274" i="12"/>
  <c r="Z273" i="12"/>
  <c r="Z272" i="12"/>
  <c r="Z271" i="12"/>
  <c r="Z270" i="12"/>
  <c r="Z269" i="12"/>
  <c r="Z268" i="12"/>
  <c r="Z267" i="12"/>
  <c r="Z266" i="12"/>
  <c r="Z265" i="12"/>
  <c r="Z264" i="12"/>
  <c r="Z263" i="12"/>
  <c r="Z262" i="12"/>
  <c r="Z261" i="12"/>
  <c r="Z260" i="12"/>
  <c r="Z259" i="12"/>
  <c r="Z258" i="12"/>
  <c r="Z257" i="12"/>
  <c r="Z256" i="12"/>
  <c r="Z255" i="12"/>
  <c r="Z254" i="12"/>
  <c r="Z253" i="12"/>
  <c r="Z252" i="12"/>
  <c r="Z251" i="12"/>
  <c r="Z250" i="12"/>
  <c r="Z249" i="12"/>
  <c r="Z248" i="12"/>
  <c r="Z247" i="12"/>
  <c r="Z246" i="12"/>
  <c r="Z245" i="12"/>
  <c r="Z244" i="12"/>
  <c r="Z243" i="12"/>
  <c r="Z242" i="12"/>
  <c r="Z241" i="12"/>
  <c r="Z240" i="12"/>
  <c r="Z239" i="12"/>
  <c r="Z238" i="12"/>
  <c r="Z237" i="12"/>
  <c r="Z236" i="12"/>
  <c r="Z235" i="12"/>
  <c r="Z234" i="12"/>
  <c r="Z233" i="12"/>
  <c r="Z232" i="12"/>
  <c r="Z231" i="12"/>
  <c r="Z230" i="12"/>
  <c r="Z229" i="12"/>
  <c r="Z228" i="12"/>
  <c r="Z227" i="12"/>
  <c r="Z226" i="12"/>
  <c r="Z225" i="12"/>
  <c r="Z224" i="12"/>
  <c r="Z223" i="12"/>
  <c r="Z222" i="12"/>
  <c r="Z221" i="12"/>
  <c r="Z220" i="12"/>
  <c r="Z219" i="12"/>
  <c r="Z218" i="12"/>
  <c r="Z217" i="12"/>
  <c r="Z216" i="12"/>
  <c r="Z215" i="12"/>
  <c r="Z214" i="12"/>
  <c r="Z213" i="12"/>
  <c r="Z212" i="12"/>
  <c r="Z211" i="12"/>
  <c r="Z210" i="12"/>
  <c r="Z209" i="12"/>
  <c r="Z208" i="12"/>
  <c r="Z207" i="12"/>
  <c r="Z206" i="12"/>
  <c r="Z205" i="12"/>
  <c r="Z204" i="12"/>
  <c r="Z203" i="12"/>
  <c r="Z202" i="12"/>
  <c r="Z201" i="12"/>
  <c r="Z200" i="12"/>
  <c r="Z199" i="12"/>
  <c r="Z198" i="12"/>
  <c r="Z197" i="12"/>
  <c r="Z196" i="12"/>
  <c r="Z195" i="12"/>
  <c r="Z194" i="12"/>
  <c r="Z193" i="12"/>
  <c r="Z192" i="12"/>
  <c r="Z191" i="12"/>
  <c r="Z190" i="12"/>
  <c r="Z189" i="12"/>
  <c r="Z188" i="12"/>
  <c r="Z187" i="12"/>
  <c r="Z186" i="12"/>
  <c r="Z185" i="12"/>
  <c r="Z184" i="12"/>
  <c r="Z183" i="12"/>
  <c r="Z182" i="12"/>
  <c r="Z181" i="12"/>
  <c r="Z180" i="12"/>
  <c r="Z179" i="12"/>
  <c r="Z178" i="12"/>
  <c r="Z177" i="12"/>
  <c r="Z176" i="12"/>
  <c r="Z175" i="12"/>
  <c r="Z174" i="12"/>
  <c r="Z173" i="12"/>
  <c r="Z172" i="12"/>
  <c r="Z171" i="12"/>
  <c r="Z170" i="12"/>
  <c r="Z169" i="12"/>
  <c r="Z168" i="12"/>
  <c r="Z167" i="12"/>
  <c r="Z166" i="12"/>
  <c r="Z165" i="12"/>
  <c r="Z164" i="12"/>
  <c r="Z163" i="12"/>
  <c r="Z162" i="12"/>
  <c r="Z161" i="12"/>
  <c r="Z160" i="12"/>
  <c r="Z159" i="12"/>
  <c r="Z158" i="12"/>
  <c r="Z157" i="12"/>
  <c r="Z156" i="12"/>
  <c r="Z155" i="12"/>
  <c r="Z154" i="12"/>
  <c r="Z153" i="12"/>
  <c r="Z152" i="12"/>
  <c r="Z151" i="12"/>
  <c r="Z150" i="12"/>
  <c r="Z149" i="12"/>
  <c r="Z148" i="12"/>
  <c r="Z147" i="12"/>
  <c r="Z146" i="12"/>
  <c r="Z145" i="12"/>
  <c r="Z144" i="12"/>
  <c r="Z143" i="12"/>
  <c r="Z142" i="12"/>
  <c r="Z141" i="12"/>
  <c r="Z140" i="12"/>
  <c r="Z139" i="12"/>
  <c r="Z138" i="12"/>
  <c r="Z137" i="12"/>
  <c r="Z136" i="12"/>
  <c r="Z135" i="12"/>
  <c r="Z134" i="12"/>
  <c r="Z133" i="12"/>
  <c r="Z132" i="12"/>
  <c r="Z131" i="12"/>
  <c r="Z130" i="12"/>
  <c r="Z129" i="12"/>
  <c r="Z128" i="12"/>
  <c r="Z127" i="12"/>
  <c r="Z126" i="12"/>
  <c r="Z125" i="12"/>
  <c r="Z124" i="12"/>
  <c r="Z123" i="12"/>
  <c r="Z122" i="12"/>
  <c r="Z121" i="12"/>
  <c r="Z120" i="12"/>
  <c r="Z119" i="12"/>
  <c r="Z118" i="12"/>
  <c r="Z117" i="12"/>
  <c r="Z116" i="12"/>
  <c r="Z115" i="12"/>
  <c r="Z114" i="12"/>
  <c r="Z113" i="12"/>
  <c r="Z112" i="12"/>
  <c r="Z111" i="12"/>
  <c r="Z110" i="12"/>
  <c r="Z109" i="12"/>
  <c r="Z108" i="12"/>
  <c r="Z107" i="12"/>
  <c r="Z106" i="12"/>
  <c r="Z105" i="12"/>
  <c r="Z104" i="12"/>
  <c r="Z103" i="12"/>
  <c r="Z102" i="12"/>
  <c r="Z101" i="12"/>
  <c r="Z100" i="12"/>
  <c r="Z99" i="12"/>
  <c r="Z98" i="12"/>
  <c r="Z97" i="12"/>
  <c r="Z96" i="12"/>
  <c r="Z95" i="12"/>
  <c r="Z94" i="12"/>
  <c r="Z93" i="12"/>
  <c r="Z92" i="12"/>
  <c r="Z91" i="12"/>
  <c r="Z90" i="12"/>
  <c r="Z89" i="12"/>
  <c r="Z88" i="12"/>
  <c r="Z87" i="12"/>
  <c r="Z86" i="12"/>
  <c r="Z85" i="12"/>
  <c r="Z84" i="12"/>
  <c r="Z83" i="12"/>
  <c r="Z82" i="12"/>
  <c r="Z81" i="12"/>
  <c r="Z80" i="12"/>
  <c r="Z79" i="12"/>
  <c r="Z78" i="12"/>
  <c r="Z77" i="12"/>
  <c r="Z76" i="12"/>
  <c r="Z75" i="12"/>
  <c r="Z74" i="12"/>
  <c r="Z73" i="12"/>
  <c r="Z72" i="12"/>
  <c r="Z71" i="12"/>
  <c r="Z70" i="12"/>
  <c r="Z69" i="12"/>
  <c r="Z68" i="12"/>
  <c r="Z67" i="12"/>
  <c r="Z66" i="12"/>
  <c r="Z65" i="12"/>
  <c r="Z64" i="12"/>
  <c r="Z63" i="12"/>
  <c r="Z62" i="12"/>
  <c r="Z61" i="12"/>
  <c r="Z60" i="12"/>
  <c r="Z59" i="12"/>
  <c r="Z58" i="12"/>
  <c r="Z57" i="12"/>
  <c r="Z56" i="12"/>
  <c r="Z55" i="12"/>
  <c r="Z54" i="12"/>
  <c r="Z53" i="12"/>
  <c r="Z52" i="12"/>
  <c r="Z51" i="12"/>
  <c r="Z50" i="12"/>
  <c r="Z49" i="12"/>
  <c r="Z48" i="12"/>
  <c r="Z47" i="12"/>
  <c r="Z46" i="12"/>
  <c r="Z45" i="12"/>
  <c r="Z44" i="12"/>
  <c r="Z43" i="12"/>
  <c r="Z42" i="12"/>
  <c r="Z41" i="12"/>
  <c r="Z40" i="12"/>
  <c r="Z39" i="12"/>
  <c r="Z38" i="12"/>
  <c r="Z37" i="12"/>
  <c r="Z36" i="12"/>
  <c r="Z35" i="12"/>
  <c r="Z34" i="12"/>
  <c r="Z33" i="12"/>
  <c r="Z32" i="12"/>
  <c r="Z31" i="12"/>
  <c r="Z30" i="12"/>
  <c r="Z29" i="12"/>
  <c r="Z28" i="12"/>
  <c r="Z27" i="12"/>
  <c r="Z26" i="12"/>
  <c r="Z25" i="12"/>
  <c r="Z24" i="12"/>
  <c r="Z23" i="12"/>
  <c r="Z22" i="12"/>
  <c r="Z21" i="12"/>
  <c r="Z20" i="12"/>
  <c r="Z19" i="12"/>
  <c r="Z18" i="12"/>
  <c r="Z17" i="12"/>
  <c r="Z16" i="12"/>
  <c r="Z15" i="12"/>
  <c r="Z14" i="12"/>
  <c r="Z13" i="12"/>
  <c r="Z12" i="12"/>
  <c r="Z11" i="12"/>
  <c r="Z10" i="12"/>
  <c r="Z9" i="12"/>
  <c r="Y1009" i="14"/>
  <c r="Y1008" i="14"/>
  <c r="Y1007" i="14"/>
  <c r="Y1006" i="14"/>
  <c r="Y1005" i="14"/>
  <c r="Y1004" i="14"/>
  <c r="Y1003" i="14"/>
  <c r="Y1002" i="14"/>
  <c r="Y1001" i="14"/>
  <c r="Y1000" i="14"/>
  <c r="Y999" i="14"/>
  <c r="Y998" i="14"/>
  <c r="Y997" i="14"/>
  <c r="Y996" i="14"/>
  <c r="Y995" i="14"/>
  <c r="Y994" i="14"/>
  <c r="Y993" i="14"/>
  <c r="Y992" i="14"/>
  <c r="Y991" i="14"/>
  <c r="Y990" i="14"/>
  <c r="Y989" i="14"/>
  <c r="Y988" i="14"/>
  <c r="Y987" i="14"/>
  <c r="Y986" i="14"/>
  <c r="Y985" i="14"/>
  <c r="Y984" i="14"/>
  <c r="Y983" i="14"/>
  <c r="Y982" i="14"/>
  <c r="Y981" i="14"/>
  <c r="Y980" i="14"/>
  <c r="Y979" i="14"/>
  <c r="Y978" i="14"/>
  <c r="Y977" i="14"/>
  <c r="Y976" i="14"/>
  <c r="Y975" i="14"/>
  <c r="Y974" i="14"/>
  <c r="Y973" i="14"/>
  <c r="Y972" i="14"/>
  <c r="Y971" i="14"/>
  <c r="Y970" i="14"/>
  <c r="Y969" i="14"/>
  <c r="Y968" i="14"/>
  <c r="Y967" i="14"/>
  <c r="Y966" i="14"/>
  <c r="Y965" i="14"/>
  <c r="Y964" i="14"/>
  <c r="Y963" i="14"/>
  <c r="Y962" i="14"/>
  <c r="Y961" i="14"/>
  <c r="Y960" i="14"/>
  <c r="Y959" i="14"/>
  <c r="Y958" i="14"/>
  <c r="Y957" i="14"/>
  <c r="Y956" i="14"/>
  <c r="Y955" i="14"/>
  <c r="Y954" i="14"/>
  <c r="Y953" i="14"/>
  <c r="Y952" i="14"/>
  <c r="Y951" i="14"/>
  <c r="Y950" i="14"/>
  <c r="Y949" i="14"/>
  <c r="Y948" i="14"/>
  <c r="Y947" i="14"/>
  <c r="Y946" i="14"/>
  <c r="Y945" i="14"/>
  <c r="Y944" i="14"/>
  <c r="Y943" i="14"/>
  <c r="Y942" i="14"/>
  <c r="Y941" i="14"/>
  <c r="Y940" i="14"/>
  <c r="Y939" i="14"/>
  <c r="Y938" i="14"/>
  <c r="Y937" i="14"/>
  <c r="Y936" i="14"/>
  <c r="Y935" i="14"/>
  <c r="Y934" i="14"/>
  <c r="Y933" i="14"/>
  <c r="Y932" i="14"/>
  <c r="Y931" i="14"/>
  <c r="Y930" i="14"/>
  <c r="Y929" i="14"/>
  <c r="Y928" i="14"/>
  <c r="Y927" i="14"/>
  <c r="Y926" i="14"/>
  <c r="Y925" i="14"/>
  <c r="Y924" i="14"/>
  <c r="Y923" i="14"/>
  <c r="Y922" i="14"/>
  <c r="Y921" i="14"/>
  <c r="Y920" i="14"/>
  <c r="Y919" i="14"/>
  <c r="Y918" i="14"/>
  <c r="Y917" i="14"/>
  <c r="Y916" i="14"/>
  <c r="Y915" i="14"/>
  <c r="Y914" i="14"/>
  <c r="Y913" i="14"/>
  <c r="Y912" i="14"/>
  <c r="Y911" i="14"/>
  <c r="Y910" i="14"/>
  <c r="Y909" i="14"/>
  <c r="Y908" i="14"/>
  <c r="Y907" i="14"/>
  <c r="Y906" i="14"/>
  <c r="Y905" i="14"/>
  <c r="Y904" i="14"/>
  <c r="Y903" i="14"/>
  <c r="Y902" i="14"/>
  <c r="Y901" i="14"/>
  <c r="Y900" i="14"/>
  <c r="Y899" i="14"/>
  <c r="Y898" i="14"/>
  <c r="Y897" i="14"/>
  <c r="Y896" i="14"/>
  <c r="Y895" i="14"/>
  <c r="Y894" i="14"/>
  <c r="Y893" i="14"/>
  <c r="Y892" i="14"/>
  <c r="Y891" i="14"/>
  <c r="Y890" i="14"/>
  <c r="Y889" i="14"/>
  <c r="Y888" i="14"/>
  <c r="Y887" i="14"/>
  <c r="Y886" i="14"/>
  <c r="Y885" i="14"/>
  <c r="Y884" i="14"/>
  <c r="Y883" i="14"/>
  <c r="Y882" i="14"/>
  <c r="Y881" i="14"/>
  <c r="Y880" i="14"/>
  <c r="Y879" i="14"/>
  <c r="Y878" i="14"/>
  <c r="Y877" i="14"/>
  <c r="Y876" i="14"/>
  <c r="Y875" i="14"/>
  <c r="Y874" i="14"/>
  <c r="Y873" i="14"/>
  <c r="Y872" i="14"/>
  <c r="Y871" i="14"/>
  <c r="Y870" i="14"/>
  <c r="Y869" i="14"/>
  <c r="Y868" i="14"/>
  <c r="Y867" i="14"/>
  <c r="Y866" i="14"/>
  <c r="Y865" i="14"/>
  <c r="Y864" i="14"/>
  <c r="Y863" i="14"/>
  <c r="Y862" i="14"/>
  <c r="Y861" i="14"/>
  <c r="Y860" i="14"/>
  <c r="Y859" i="14"/>
  <c r="Y858" i="14"/>
  <c r="Y857" i="14"/>
  <c r="Y856" i="14"/>
  <c r="Y855" i="14"/>
  <c r="Y854" i="14"/>
  <c r="Y853" i="14"/>
  <c r="Y852" i="14"/>
  <c r="Y851" i="14"/>
  <c r="Y850" i="14"/>
  <c r="Y849" i="14"/>
  <c r="Y848" i="14"/>
  <c r="Y847" i="14"/>
  <c r="Y846" i="14"/>
  <c r="Y845" i="14"/>
  <c r="Y844" i="14"/>
  <c r="Y843" i="14"/>
  <c r="Y842" i="14"/>
  <c r="Y841" i="14"/>
  <c r="Y840" i="14"/>
  <c r="Y839" i="14"/>
  <c r="Y838" i="14"/>
  <c r="Y837" i="14"/>
  <c r="Y836" i="14"/>
  <c r="Y835" i="14"/>
  <c r="Y834" i="14"/>
  <c r="Y833" i="14"/>
  <c r="Y832" i="14"/>
  <c r="Y831" i="14"/>
  <c r="Y830" i="14"/>
  <c r="Y829" i="14"/>
  <c r="Y828" i="14"/>
  <c r="Y827" i="14"/>
  <c r="Y826" i="14"/>
  <c r="Y825" i="14"/>
  <c r="Y824" i="14"/>
  <c r="Y823" i="14"/>
  <c r="Y822" i="14"/>
  <c r="Y821" i="14"/>
  <c r="Y820" i="14"/>
  <c r="Y819" i="14"/>
  <c r="Y818" i="14"/>
  <c r="Y817" i="14"/>
  <c r="Y816" i="14"/>
  <c r="Y815" i="14"/>
  <c r="Y814" i="14"/>
  <c r="Y813" i="14"/>
  <c r="Y812" i="14"/>
  <c r="Y811" i="14"/>
  <c r="Y810" i="14"/>
  <c r="Y809" i="14"/>
  <c r="Y808" i="14"/>
  <c r="Y807" i="14"/>
  <c r="Y806" i="14"/>
  <c r="Y805" i="14"/>
  <c r="Y804" i="14"/>
  <c r="Y803" i="14"/>
  <c r="Y802" i="14"/>
  <c r="Y801" i="14"/>
  <c r="Y800" i="14"/>
  <c r="Y799" i="14"/>
  <c r="Y798" i="14"/>
  <c r="Y797" i="14"/>
  <c r="Y796" i="14"/>
  <c r="Y795" i="14"/>
  <c r="Y794" i="14"/>
  <c r="Y793" i="14"/>
  <c r="Y792" i="14"/>
  <c r="Y791" i="14"/>
  <c r="Y790" i="14"/>
  <c r="Y789" i="14"/>
  <c r="Y788" i="14"/>
  <c r="Y787" i="14"/>
  <c r="Y786" i="14"/>
  <c r="Y785" i="14"/>
  <c r="Y784" i="14"/>
  <c r="Y783" i="14"/>
  <c r="Y782" i="14"/>
  <c r="Y781" i="14"/>
  <c r="Y780" i="14"/>
  <c r="Y779" i="14"/>
  <c r="Y778" i="14"/>
  <c r="Y777" i="14"/>
  <c r="Y776" i="14"/>
  <c r="Y775" i="14"/>
  <c r="Y774" i="14"/>
  <c r="Y773" i="14"/>
  <c r="Y772" i="14"/>
  <c r="Y771" i="14"/>
  <c r="Y770" i="14"/>
  <c r="Y769" i="14"/>
  <c r="Y768" i="14"/>
  <c r="Y767" i="14"/>
  <c r="Y766" i="14"/>
  <c r="Y765" i="14"/>
  <c r="Y764" i="14"/>
  <c r="Y763" i="14"/>
  <c r="Y762" i="14"/>
  <c r="Y761" i="14"/>
  <c r="Y760" i="14"/>
  <c r="Y759" i="14"/>
  <c r="Y758" i="14"/>
  <c r="Y757" i="14"/>
  <c r="Y756" i="14"/>
  <c r="Y755" i="14"/>
  <c r="Y754" i="14"/>
  <c r="Y753" i="14"/>
  <c r="Y752" i="14"/>
  <c r="Y751" i="14"/>
  <c r="Y750" i="14"/>
  <c r="Y749" i="14"/>
  <c r="Y748" i="14"/>
  <c r="Y747" i="14"/>
  <c r="Y746" i="14"/>
  <c r="Y745" i="14"/>
  <c r="Y744" i="14"/>
  <c r="Y743" i="14"/>
  <c r="Y742" i="14"/>
  <c r="Y741" i="14"/>
  <c r="Y740" i="14"/>
  <c r="Y739" i="14"/>
  <c r="Y738" i="14"/>
  <c r="Y737" i="14"/>
  <c r="Y736" i="14"/>
  <c r="Y735" i="14"/>
  <c r="Y734" i="14"/>
  <c r="Y733" i="14"/>
  <c r="Y732" i="14"/>
  <c r="Y731" i="14"/>
  <c r="Y730" i="14"/>
  <c r="Y729" i="14"/>
  <c r="Y728" i="14"/>
  <c r="Y727" i="14"/>
  <c r="Y726" i="14"/>
  <c r="Y725" i="14"/>
  <c r="Y724" i="14"/>
  <c r="Y723" i="14"/>
  <c r="Y722" i="14"/>
  <c r="Y721" i="14"/>
  <c r="Y720" i="14"/>
  <c r="Y719" i="14"/>
  <c r="Y718" i="14"/>
  <c r="Y717" i="14"/>
  <c r="Y716" i="14"/>
  <c r="Y715" i="14"/>
  <c r="Y714" i="14"/>
  <c r="Y713" i="14"/>
  <c r="Y712" i="14"/>
  <c r="Y711" i="14"/>
  <c r="Y710" i="14"/>
  <c r="Y709" i="14"/>
  <c r="Y708" i="14"/>
  <c r="Y707" i="14"/>
  <c r="Y706" i="14"/>
  <c r="Y705" i="14"/>
  <c r="Y704" i="14"/>
  <c r="Y703" i="14"/>
  <c r="Y702" i="14"/>
  <c r="Y701" i="14"/>
  <c r="Y700" i="14"/>
  <c r="Y699" i="14"/>
  <c r="Y698" i="14"/>
  <c r="Y697" i="14"/>
  <c r="Y696" i="14"/>
  <c r="Y695" i="14"/>
  <c r="Y694" i="14"/>
  <c r="Y693" i="14"/>
  <c r="Y692" i="14"/>
  <c r="Y691" i="14"/>
  <c r="Y690" i="14"/>
  <c r="Y689" i="14"/>
  <c r="Y688" i="14"/>
  <c r="Y687" i="14"/>
  <c r="Y686" i="14"/>
  <c r="Y685" i="14"/>
  <c r="Y684" i="14"/>
  <c r="Y683" i="14"/>
  <c r="Y682" i="14"/>
  <c r="Y681" i="14"/>
  <c r="Y680" i="14"/>
  <c r="Y679" i="14"/>
  <c r="Y678" i="14"/>
  <c r="Y677" i="14"/>
  <c r="Y676" i="14"/>
  <c r="Y675" i="14"/>
  <c r="Y674" i="14"/>
  <c r="Y673" i="14"/>
  <c r="Y672" i="14"/>
  <c r="Y671" i="14"/>
  <c r="Y670" i="14"/>
  <c r="Y669" i="14"/>
  <c r="Y668" i="14"/>
  <c r="Y667" i="14"/>
  <c r="Y666" i="14"/>
  <c r="Y665" i="14"/>
  <c r="Y664" i="14"/>
  <c r="Y663" i="14"/>
  <c r="Y662" i="14"/>
  <c r="Y661" i="14"/>
  <c r="Y660" i="14"/>
  <c r="Y659" i="14"/>
  <c r="Y658" i="14"/>
  <c r="Y657" i="14"/>
  <c r="Y656" i="14"/>
  <c r="Y655" i="14"/>
  <c r="Y654" i="14"/>
  <c r="Y653" i="14"/>
  <c r="Y652" i="14"/>
  <c r="Y651" i="14"/>
  <c r="Y650" i="14"/>
  <c r="Y649" i="14"/>
  <c r="Y648" i="14"/>
  <c r="Y647" i="14"/>
  <c r="Y646" i="14"/>
  <c r="Y645" i="14"/>
  <c r="Y644" i="14"/>
  <c r="Y643" i="14"/>
  <c r="Y642" i="14"/>
  <c r="Y641" i="14"/>
  <c r="Y640" i="14"/>
  <c r="Y639" i="14"/>
  <c r="Y638" i="14"/>
  <c r="Y637" i="14"/>
  <c r="Y636" i="14"/>
  <c r="Y635" i="14"/>
  <c r="Y634" i="14"/>
  <c r="Y633" i="14"/>
  <c r="Y632" i="14"/>
  <c r="Y631" i="14"/>
  <c r="Y630" i="14"/>
  <c r="Y629" i="14"/>
  <c r="Y628" i="14"/>
  <c r="Y627" i="14"/>
  <c r="Y626" i="14"/>
  <c r="Y625" i="14"/>
  <c r="Y624" i="14"/>
  <c r="Y623" i="14"/>
  <c r="Y622" i="14"/>
  <c r="Y621" i="14"/>
  <c r="Y620" i="14"/>
  <c r="Y619" i="14"/>
  <c r="Y618" i="14"/>
  <c r="Y617" i="14"/>
  <c r="Y616" i="14"/>
  <c r="Y615" i="14"/>
  <c r="Y614" i="14"/>
  <c r="Y613" i="14"/>
  <c r="Y612" i="14"/>
  <c r="Y611" i="14"/>
  <c r="Y610" i="14"/>
  <c r="Y609" i="14"/>
  <c r="Y608" i="14"/>
  <c r="Y607" i="14"/>
  <c r="Y606" i="14"/>
  <c r="Y605" i="14"/>
  <c r="Y604" i="14"/>
  <c r="Y603" i="14"/>
  <c r="Y602" i="14"/>
  <c r="Y601" i="14"/>
  <c r="Y600" i="14"/>
  <c r="Y599" i="14"/>
  <c r="Y598" i="14"/>
  <c r="Y597" i="14"/>
  <c r="Y596" i="14"/>
  <c r="Y595" i="14"/>
  <c r="Y594" i="14"/>
  <c r="Y593" i="14"/>
  <c r="Y592" i="14"/>
  <c r="Y591" i="14"/>
  <c r="Y590" i="14"/>
  <c r="Y589" i="14"/>
  <c r="Y588" i="14"/>
  <c r="Y587" i="14"/>
  <c r="Y586" i="14"/>
  <c r="Y585" i="14"/>
  <c r="Y584" i="14"/>
  <c r="Y583" i="14"/>
  <c r="Y582" i="14"/>
  <c r="Y581" i="14"/>
  <c r="Y580" i="14"/>
  <c r="Y579" i="14"/>
  <c r="Y578" i="14"/>
  <c r="Y577" i="14"/>
  <c r="Y576" i="14"/>
  <c r="Y575" i="14"/>
  <c r="Y574" i="14"/>
  <c r="Y573" i="14"/>
  <c r="Y572" i="14"/>
  <c r="Y571" i="14"/>
  <c r="Y570" i="14"/>
  <c r="Y569" i="14"/>
  <c r="Y568" i="14"/>
  <c r="Y567" i="14"/>
  <c r="Y566" i="14"/>
  <c r="Y565" i="14"/>
  <c r="Y564" i="14"/>
  <c r="Y563" i="14"/>
  <c r="Y562" i="14"/>
  <c r="Y561" i="14"/>
  <c r="Y560" i="14"/>
  <c r="Y559" i="14"/>
  <c r="Y558" i="14"/>
  <c r="Y557" i="14"/>
  <c r="Y556" i="14"/>
  <c r="Y555" i="14"/>
  <c r="Y554" i="14"/>
  <c r="Y553" i="14"/>
  <c r="Y552" i="14"/>
  <c r="Y551" i="14"/>
  <c r="Y550" i="14"/>
  <c r="Y549" i="14"/>
  <c r="Y548" i="14"/>
  <c r="Y547" i="14"/>
  <c r="Y546" i="14"/>
  <c r="Y545" i="14"/>
  <c r="Y544" i="14"/>
  <c r="Y543" i="14"/>
  <c r="Y542" i="14"/>
  <c r="Y541" i="14"/>
  <c r="Y540" i="14"/>
  <c r="Y539" i="14"/>
  <c r="Y538" i="14"/>
  <c r="Y537" i="14"/>
  <c r="Y536" i="14"/>
  <c r="Y535" i="14"/>
  <c r="Y534" i="14"/>
  <c r="Y533" i="14"/>
  <c r="Y532" i="14"/>
  <c r="Y531" i="14"/>
  <c r="Y530" i="14"/>
  <c r="Y529" i="14"/>
  <c r="Y528" i="14"/>
  <c r="Y527" i="14"/>
  <c r="Y526" i="14"/>
  <c r="Y525" i="14"/>
  <c r="Y524" i="14"/>
  <c r="Y523" i="14"/>
  <c r="Y522" i="14"/>
  <c r="Y521" i="14"/>
  <c r="Y520" i="14"/>
  <c r="Y519" i="14"/>
  <c r="Y518" i="14"/>
  <c r="Y517" i="14"/>
  <c r="Y516" i="14"/>
  <c r="Y515" i="14"/>
  <c r="Y514" i="14"/>
  <c r="Y513" i="14"/>
  <c r="Y512" i="14"/>
  <c r="Y511" i="14"/>
  <c r="Y510" i="14"/>
  <c r="Y509" i="14"/>
  <c r="Y508" i="14"/>
  <c r="Y507" i="14"/>
  <c r="Y506" i="14"/>
  <c r="Y505" i="14"/>
  <c r="Y504" i="14"/>
  <c r="Y503" i="14"/>
  <c r="Y502" i="14"/>
  <c r="Y501" i="14"/>
  <c r="Y500" i="14"/>
  <c r="Y499" i="14"/>
  <c r="Y498" i="14"/>
  <c r="Y497" i="14"/>
  <c r="Y496" i="14"/>
  <c r="Y495" i="14"/>
  <c r="Y494" i="14"/>
  <c r="Y493" i="14"/>
  <c r="Y492" i="14"/>
  <c r="Y491" i="14"/>
  <c r="Y490" i="14"/>
  <c r="Y489" i="14"/>
  <c r="Y488" i="14"/>
  <c r="Y487" i="14"/>
  <c r="Y486" i="14"/>
  <c r="Y485" i="14"/>
  <c r="Y484" i="14"/>
  <c r="Y483" i="14"/>
  <c r="Y482" i="14"/>
  <c r="Y481" i="14"/>
  <c r="Y480" i="14"/>
  <c r="Y479" i="14"/>
  <c r="Y478" i="14"/>
  <c r="Y477" i="14"/>
  <c r="Y476" i="14"/>
  <c r="Y475" i="14"/>
  <c r="Y474" i="14"/>
  <c r="Y473" i="14"/>
  <c r="Y472" i="14"/>
  <c r="Y471" i="14"/>
  <c r="Y470" i="14"/>
  <c r="Y469" i="14"/>
  <c r="Y468" i="14"/>
  <c r="Y467" i="14"/>
  <c r="Y466" i="14"/>
  <c r="Y465" i="14"/>
  <c r="Y464" i="14"/>
  <c r="Y463" i="14"/>
  <c r="Y462" i="14"/>
  <c r="Y461" i="14"/>
  <c r="Y460" i="14"/>
  <c r="Y459" i="14"/>
  <c r="Y458" i="14"/>
  <c r="Y457" i="14"/>
  <c r="Y456" i="14"/>
  <c r="Y455" i="14"/>
  <c r="Y454" i="14"/>
  <c r="Y453" i="14"/>
  <c r="Y452" i="14"/>
  <c r="Y451" i="14"/>
  <c r="Y450" i="14"/>
  <c r="Y449" i="14"/>
  <c r="Y448" i="14"/>
  <c r="Y447" i="14"/>
  <c r="Y446" i="14"/>
  <c r="Y445" i="14"/>
  <c r="Y444" i="14"/>
  <c r="Y443" i="14"/>
  <c r="Y442" i="14"/>
  <c r="Y441" i="14"/>
  <c r="Y440" i="14"/>
  <c r="Y439" i="14"/>
  <c r="Y438" i="14"/>
  <c r="Y437" i="14"/>
  <c r="Y436" i="14"/>
  <c r="Y435" i="14"/>
  <c r="Y434" i="14"/>
  <c r="Y433" i="14"/>
  <c r="Y432" i="14"/>
  <c r="Y431" i="14"/>
  <c r="Y430" i="14"/>
  <c r="Y429" i="14"/>
  <c r="Y428" i="14"/>
  <c r="Y427" i="14"/>
  <c r="Y426" i="14"/>
  <c r="Y425" i="14"/>
  <c r="Y424" i="14"/>
  <c r="Y423" i="14"/>
  <c r="Y422" i="14"/>
  <c r="Y421" i="14"/>
  <c r="Y420" i="14"/>
  <c r="Y419" i="14"/>
  <c r="Y418" i="14"/>
  <c r="Y417" i="14"/>
  <c r="Y416" i="14"/>
  <c r="Y415" i="14"/>
  <c r="Y414" i="14"/>
  <c r="Y413" i="14"/>
  <c r="Y412" i="14"/>
  <c r="Y411" i="14"/>
  <c r="Y410" i="14"/>
  <c r="Y409" i="14"/>
  <c r="Y408" i="14"/>
  <c r="Y407" i="14"/>
  <c r="Y406" i="14"/>
  <c r="Y405" i="14"/>
  <c r="Y404" i="14"/>
  <c r="Y403" i="14"/>
  <c r="Y402" i="14"/>
  <c r="Y401" i="14"/>
  <c r="Y400" i="14"/>
  <c r="Y399" i="14"/>
  <c r="Y398" i="14"/>
  <c r="Y397" i="14"/>
  <c r="Y396" i="14"/>
  <c r="Y395" i="14"/>
  <c r="Y394" i="14"/>
  <c r="Y393" i="14"/>
  <c r="Y392" i="14"/>
  <c r="Y391" i="14"/>
  <c r="Y390" i="14"/>
  <c r="Y389" i="14"/>
  <c r="Y388" i="14"/>
  <c r="Y387" i="14"/>
  <c r="Y386" i="14"/>
  <c r="Y385" i="14"/>
  <c r="Y384" i="14"/>
  <c r="Y383" i="14"/>
  <c r="Y382" i="14"/>
  <c r="Y381" i="14"/>
  <c r="Y380" i="14"/>
  <c r="Y379" i="14"/>
  <c r="Y378" i="14"/>
  <c r="Y377" i="14"/>
  <c r="Y376" i="14"/>
  <c r="Y375" i="14"/>
  <c r="Y374" i="14"/>
  <c r="Y373" i="14"/>
  <c r="Y372" i="14"/>
  <c r="Y371" i="14"/>
  <c r="Y370" i="14"/>
  <c r="Y369" i="14"/>
  <c r="Y368" i="14"/>
  <c r="Y367" i="14"/>
  <c r="Y366" i="14"/>
  <c r="Y365" i="14"/>
  <c r="Y364" i="14"/>
  <c r="Y363" i="14"/>
  <c r="Y362" i="14"/>
  <c r="Y361" i="14"/>
  <c r="Y360" i="14"/>
  <c r="Y359" i="14"/>
  <c r="Y358" i="14"/>
  <c r="Y357" i="14"/>
  <c r="Y356" i="14"/>
  <c r="Y355" i="14"/>
  <c r="Y354" i="14"/>
  <c r="Y353" i="14"/>
  <c r="Y352" i="14"/>
  <c r="Y351" i="14"/>
  <c r="Y350" i="14"/>
  <c r="Y349" i="14"/>
  <c r="Y348" i="14"/>
  <c r="Y347" i="14"/>
  <c r="Y346" i="14"/>
  <c r="Y345" i="14"/>
  <c r="Y344" i="14"/>
  <c r="Y343" i="14"/>
  <c r="Y342" i="14"/>
  <c r="Y341" i="14"/>
  <c r="Y340" i="14"/>
  <c r="Y339" i="14"/>
  <c r="Y338" i="14"/>
  <c r="Y337" i="14"/>
  <c r="Y336" i="14"/>
  <c r="Y335" i="14"/>
  <c r="Y334" i="14"/>
  <c r="Y333" i="14"/>
  <c r="Y332" i="14"/>
  <c r="Y331" i="14"/>
  <c r="Y330" i="14"/>
  <c r="Y329" i="14"/>
  <c r="Y328" i="14"/>
  <c r="Y327" i="14"/>
  <c r="Y326" i="14"/>
  <c r="Y325" i="14"/>
  <c r="Y324" i="14"/>
  <c r="Y323" i="14"/>
  <c r="Y322" i="14"/>
  <c r="Y321" i="14"/>
  <c r="Y320" i="14"/>
  <c r="Y319" i="14"/>
  <c r="Y318" i="14"/>
  <c r="Y317" i="14"/>
  <c r="Y316" i="14"/>
  <c r="Y315" i="14"/>
  <c r="Y314" i="14"/>
  <c r="Y313" i="14"/>
  <c r="Y312" i="14"/>
  <c r="Y311" i="14"/>
  <c r="Y310" i="14"/>
  <c r="Y309" i="14"/>
  <c r="Y308" i="14"/>
  <c r="Y307" i="14"/>
  <c r="Y306" i="14"/>
  <c r="Y305" i="14"/>
  <c r="Y304" i="14"/>
  <c r="Y303" i="14"/>
  <c r="Y302" i="14"/>
  <c r="Y301" i="14"/>
  <c r="Y300" i="14"/>
  <c r="Y299" i="14"/>
  <c r="Y298" i="14"/>
  <c r="Y297" i="14"/>
  <c r="Y296" i="14"/>
  <c r="Y295" i="14"/>
  <c r="Y294" i="14"/>
  <c r="Y293" i="14"/>
  <c r="Y292" i="14"/>
  <c r="Y291" i="14"/>
  <c r="Y290" i="14"/>
  <c r="Y289" i="14"/>
  <c r="Y288" i="14"/>
  <c r="Y287" i="14"/>
  <c r="Y286" i="14"/>
  <c r="Y285" i="14"/>
  <c r="Y284" i="14"/>
  <c r="Y283" i="14"/>
  <c r="Y282" i="14"/>
  <c r="Y281" i="14"/>
  <c r="Y280" i="14"/>
  <c r="Y279" i="14"/>
  <c r="Y278" i="14"/>
  <c r="Y277" i="14"/>
  <c r="Y276" i="14"/>
  <c r="Y275" i="14"/>
  <c r="Y274" i="14"/>
  <c r="Y273" i="14"/>
  <c r="Y272" i="14"/>
  <c r="Y271" i="14"/>
  <c r="Y270" i="14"/>
  <c r="Y269" i="14"/>
  <c r="Y268" i="14"/>
  <c r="Y267" i="14"/>
  <c r="Y266" i="14"/>
  <c r="Y265" i="14"/>
  <c r="Y264" i="14"/>
  <c r="Y263" i="14"/>
  <c r="Y262" i="14"/>
  <c r="Y261" i="14"/>
  <c r="Y260" i="14"/>
  <c r="Y259" i="14"/>
  <c r="Y258" i="14"/>
  <c r="Y257" i="14"/>
  <c r="Y256" i="14"/>
  <c r="Y255" i="14"/>
  <c r="Y254" i="14"/>
  <c r="Y253" i="14"/>
  <c r="Y252" i="14"/>
  <c r="Y251" i="14"/>
  <c r="Y250" i="14"/>
  <c r="Y249" i="14"/>
  <c r="Y248" i="14"/>
  <c r="Y247" i="14"/>
  <c r="Y246" i="14"/>
  <c r="Y245" i="14"/>
  <c r="Y244" i="14"/>
  <c r="Y243" i="14"/>
  <c r="Y242" i="14"/>
  <c r="Y241" i="14"/>
  <c r="Y240" i="14"/>
  <c r="Y239" i="14"/>
  <c r="Y238" i="14"/>
  <c r="Y237" i="14"/>
  <c r="Y236" i="14"/>
  <c r="Y235" i="14"/>
  <c r="Y234" i="14"/>
  <c r="Y233" i="14"/>
  <c r="Y232" i="14"/>
  <c r="Y231" i="14"/>
  <c r="Y230" i="14"/>
  <c r="Y229" i="14"/>
  <c r="Y228" i="14"/>
  <c r="Y227" i="14"/>
  <c r="Y226" i="14"/>
  <c r="Y225" i="14"/>
  <c r="Y224" i="14"/>
  <c r="Y223" i="14"/>
  <c r="Y222" i="14"/>
  <c r="Y221" i="14"/>
  <c r="Y220" i="14"/>
  <c r="Y219" i="14"/>
  <c r="Y218" i="14"/>
  <c r="Y217" i="14"/>
  <c r="Y216" i="14"/>
  <c r="Y215" i="14"/>
  <c r="Y214" i="14"/>
  <c r="Y213" i="14"/>
  <c r="Y212" i="14"/>
  <c r="Y211" i="14"/>
  <c r="Y210" i="14"/>
  <c r="Y209" i="14"/>
  <c r="Y208" i="14"/>
  <c r="Y207" i="14"/>
  <c r="Y206" i="14"/>
  <c r="Y205" i="14"/>
  <c r="Y204" i="14"/>
  <c r="Y203" i="14"/>
  <c r="Y202" i="14"/>
  <c r="Y201" i="14"/>
  <c r="Y200" i="14"/>
  <c r="Y199" i="14"/>
  <c r="Y198" i="14"/>
  <c r="Y197" i="14"/>
  <c r="Y196" i="14"/>
  <c r="Y195" i="14"/>
  <c r="Y194" i="14"/>
  <c r="Y193" i="14"/>
  <c r="Y192" i="14"/>
  <c r="Y191" i="14"/>
  <c r="Y190" i="14"/>
  <c r="Y189" i="14"/>
  <c r="Y188" i="14"/>
  <c r="Y187" i="14"/>
  <c r="Y186" i="14"/>
  <c r="Y185" i="14"/>
  <c r="Y184" i="14"/>
  <c r="Y183" i="14"/>
  <c r="Y182" i="14"/>
  <c r="Y181" i="14"/>
  <c r="Y180" i="14"/>
  <c r="Y179" i="14"/>
  <c r="Y178" i="14"/>
  <c r="Y177" i="14"/>
  <c r="Y176" i="14"/>
  <c r="Y175" i="14"/>
  <c r="Y174" i="14"/>
  <c r="Y173" i="14"/>
  <c r="Y172" i="14"/>
  <c r="Y171" i="14"/>
  <c r="Y170" i="14"/>
  <c r="Y169" i="14"/>
  <c r="Y168" i="14"/>
  <c r="Y167" i="14"/>
  <c r="Y166" i="14"/>
  <c r="Y165" i="14"/>
  <c r="Y164" i="14"/>
  <c r="Y163" i="14"/>
  <c r="Y162" i="14"/>
  <c r="Y161" i="14"/>
  <c r="Y160" i="14"/>
  <c r="Y159" i="14"/>
  <c r="Y158" i="14"/>
  <c r="Y157" i="14"/>
  <c r="Y156" i="14"/>
  <c r="Y155" i="14"/>
  <c r="Y154" i="14"/>
  <c r="Y153" i="14"/>
  <c r="Y152" i="14"/>
  <c r="Y151" i="14"/>
  <c r="Y150" i="14"/>
  <c r="Y149" i="14"/>
  <c r="Y148" i="14"/>
  <c r="Y147" i="14"/>
  <c r="Y146" i="14"/>
  <c r="Y145" i="14"/>
  <c r="Y144" i="14"/>
  <c r="Y143" i="14"/>
  <c r="Y142" i="14"/>
  <c r="Y141" i="14"/>
  <c r="Y140" i="14"/>
  <c r="Y139" i="14"/>
  <c r="Y138" i="14"/>
  <c r="Y137" i="14"/>
  <c r="Y136" i="14"/>
  <c r="Y135" i="14"/>
  <c r="Y134" i="14"/>
  <c r="Y133" i="14"/>
  <c r="Y132" i="14"/>
  <c r="Y131" i="14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CM9" i="1" l="1"/>
  <c r="AL10" i="15" l="1"/>
  <c r="AL11" i="15" s="1"/>
  <c r="AL12" i="15" s="1"/>
  <c r="AL13" i="15" s="1"/>
  <c r="AL14" i="15" s="1"/>
  <c r="AL15" i="15" s="1"/>
  <c r="AL16" i="15" s="1"/>
  <c r="AL17" i="15" s="1"/>
  <c r="AL18" i="15" s="1"/>
  <c r="AL19" i="15" s="1"/>
  <c r="AF11" i="1"/>
  <c r="AF12" i="1" s="1"/>
  <c r="AF13" i="1" s="1"/>
  <c r="AF14" i="1" s="1"/>
  <c r="AF15" i="1" s="1"/>
  <c r="AF16" i="1" s="1"/>
  <c r="AF17" i="1" s="1"/>
  <c r="AF18" i="1" s="1"/>
  <c r="AF19" i="1" s="1"/>
  <c r="AF10" i="1"/>
  <c r="CM8" i="1" l="1"/>
  <c r="B4" i="12"/>
  <c r="B8" i="12" s="1"/>
  <c r="B8" i="14"/>
  <c r="B4" i="15" l="1"/>
  <c r="CM8" i="15" s="1"/>
  <c r="AV9" i="12"/>
  <c r="AK9" i="12"/>
  <c r="AJ9" i="14"/>
  <c r="AV9" i="14"/>
  <c r="AK9" i="14" s="1"/>
  <c r="AS9" i="14"/>
  <c r="AT9" i="14" s="1"/>
  <c r="AU10" i="14" s="1"/>
  <c r="DQ9" i="1"/>
  <c r="DN9" i="1"/>
  <c r="DO9" i="1" s="1"/>
  <c r="DR9" i="15"/>
  <c r="DI9" i="1"/>
  <c r="AV10" i="14" l="1"/>
  <c r="AK10" i="14" s="1"/>
  <c r="DJ9" i="1"/>
  <c r="CL4" i="15"/>
  <c r="I4" i="15" l="1"/>
  <c r="F4" i="15"/>
  <c r="DP9" i="15" s="1"/>
  <c r="DQ9" i="15" s="1"/>
  <c r="C4" i="15"/>
  <c r="A4" i="12"/>
  <c r="A10" i="12" s="1"/>
  <c r="AV10" i="12" s="1"/>
  <c r="CL10" i="15"/>
  <c r="DT9" i="15" l="1"/>
  <c r="A11" i="12"/>
  <c r="AV11" i="12" s="1"/>
  <c r="AK10" i="12"/>
  <c r="CL11" i="15"/>
  <c r="DR11" i="15" s="1"/>
  <c r="DR10" i="15"/>
  <c r="DS10" i="15"/>
  <c r="M4" i="12"/>
  <c r="AX9" i="12" s="1"/>
  <c r="G4" i="12"/>
  <c r="AT9" i="12" s="1"/>
  <c r="AU9" i="12" s="1"/>
  <c r="AW10" i="12" s="1"/>
  <c r="C4" i="12"/>
  <c r="AX10" i="12" l="1"/>
  <c r="AL10" i="12" s="1"/>
  <c r="AL9" i="12"/>
  <c r="DT10" i="15"/>
  <c r="G9" i="12"/>
  <c r="A12" i="12"/>
  <c r="AV12" i="12" s="1"/>
  <c r="AK11" i="12"/>
  <c r="CL12" i="15"/>
  <c r="J4" i="1"/>
  <c r="DR12" i="15" l="1"/>
  <c r="A13" i="12"/>
  <c r="AV13" i="12" s="1"/>
  <c r="AK12" i="12"/>
  <c r="B334" i="12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184" i="12"/>
  <c r="B84" i="12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259" i="12"/>
  <c r="B260" i="12" s="1"/>
  <c r="B159" i="12"/>
  <c r="B160" i="12" s="1"/>
  <c r="B109" i="12"/>
  <c r="B34" i="12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309" i="12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134" i="12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59" i="12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359" i="12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1" i="12" s="1"/>
  <c r="B462" i="12" s="1"/>
  <c r="B463" i="12" s="1"/>
  <c r="B464" i="12" s="1"/>
  <c r="B465" i="12" s="1"/>
  <c r="B466" i="12" s="1"/>
  <c r="B467" i="12" s="1"/>
  <c r="B468" i="12" s="1"/>
  <c r="B469" i="12" s="1"/>
  <c r="B470" i="12" s="1"/>
  <c r="B471" i="12" s="1"/>
  <c r="B472" i="12" s="1"/>
  <c r="B473" i="12" s="1"/>
  <c r="B474" i="12" s="1"/>
  <c r="B475" i="12" s="1"/>
  <c r="B476" i="12" s="1"/>
  <c r="B477" i="12" s="1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B503" i="12" s="1"/>
  <c r="B504" i="12" s="1"/>
  <c r="B505" i="12" s="1"/>
  <c r="B506" i="12" s="1"/>
  <c r="B507" i="12" s="1"/>
  <c r="B508" i="12" s="1"/>
  <c r="B509" i="12" s="1"/>
  <c r="B510" i="12" s="1"/>
  <c r="B511" i="12" s="1"/>
  <c r="B512" i="12" s="1"/>
  <c r="B513" i="12" s="1"/>
  <c r="B514" i="12" s="1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B526" i="12" s="1"/>
  <c r="B527" i="12" s="1"/>
  <c r="B528" i="12" s="1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39" i="12" s="1"/>
  <c r="B540" i="12" s="1"/>
  <c r="B541" i="12" s="1"/>
  <c r="B542" i="12" s="1"/>
  <c r="B543" i="12" s="1"/>
  <c r="B544" i="12" s="1"/>
  <c r="B545" i="12" s="1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70" i="12" s="1"/>
  <c r="B571" i="12" s="1"/>
  <c r="B572" i="12" s="1"/>
  <c r="B573" i="12" s="1"/>
  <c r="B574" i="12" s="1"/>
  <c r="B575" i="12" s="1"/>
  <c r="B576" i="12" s="1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B602" i="12" s="1"/>
  <c r="B603" i="12" s="1"/>
  <c r="B604" i="12" s="1"/>
  <c r="B605" i="12" s="1"/>
  <c r="B606" i="12" s="1"/>
  <c r="B607" i="12" s="1"/>
  <c r="B608" i="12" s="1"/>
  <c r="B609" i="12" s="1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B635" i="12" s="1"/>
  <c r="B636" i="12" s="1"/>
  <c r="B637" i="12" s="1"/>
  <c r="B638" i="12" s="1"/>
  <c r="B639" i="12" s="1"/>
  <c r="B640" i="12" s="1"/>
  <c r="B641" i="12" s="1"/>
  <c r="B642" i="12" s="1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B668" i="12" s="1"/>
  <c r="B669" i="12" s="1"/>
  <c r="B670" i="12" s="1"/>
  <c r="B671" i="12" s="1"/>
  <c r="B672" i="12" s="1"/>
  <c r="B673" i="12" s="1"/>
  <c r="B674" i="12" s="1"/>
  <c r="B675" i="12" s="1"/>
  <c r="B676" i="12" s="1"/>
  <c r="B677" i="12" s="1"/>
  <c r="B678" i="12" s="1"/>
  <c r="B679" i="12" s="1"/>
  <c r="B680" i="12" s="1"/>
  <c r="B681" i="12" s="1"/>
  <c r="B682" i="12" s="1"/>
  <c r="B683" i="12" s="1"/>
  <c r="B684" i="12" s="1"/>
  <c r="B685" i="12" s="1"/>
  <c r="B686" i="12" s="1"/>
  <c r="B687" i="12" s="1"/>
  <c r="B688" i="12" s="1"/>
  <c r="B689" i="12" s="1"/>
  <c r="B690" i="12" s="1"/>
  <c r="B691" i="12" s="1"/>
  <c r="B692" i="12" s="1"/>
  <c r="B693" i="12" s="1"/>
  <c r="B694" i="12" s="1"/>
  <c r="B695" i="12" s="1"/>
  <c r="B696" i="12" s="1"/>
  <c r="B697" i="12" s="1"/>
  <c r="B698" i="12" s="1"/>
  <c r="B699" i="12" s="1"/>
  <c r="B700" i="12" s="1"/>
  <c r="B701" i="12" s="1"/>
  <c r="B702" i="12" s="1"/>
  <c r="B703" i="12" s="1"/>
  <c r="B704" i="12" s="1"/>
  <c r="B705" i="12" s="1"/>
  <c r="B706" i="12" s="1"/>
  <c r="B707" i="12" s="1"/>
  <c r="B708" i="12" s="1"/>
  <c r="B709" i="12" s="1"/>
  <c r="B710" i="12" s="1"/>
  <c r="B711" i="12" s="1"/>
  <c r="B712" i="12" s="1"/>
  <c r="B713" i="12" s="1"/>
  <c r="B714" i="12" s="1"/>
  <c r="B715" i="12" s="1"/>
  <c r="B716" i="12" s="1"/>
  <c r="B717" i="12" s="1"/>
  <c r="B718" i="12" s="1"/>
  <c r="B719" i="12" s="1"/>
  <c r="B720" i="12" s="1"/>
  <c r="B721" i="12" s="1"/>
  <c r="B722" i="12" s="1"/>
  <c r="B723" i="12" s="1"/>
  <c r="B724" i="12" s="1"/>
  <c r="B725" i="12" s="1"/>
  <c r="B726" i="12" s="1"/>
  <c r="B727" i="12" s="1"/>
  <c r="B728" i="12" s="1"/>
  <c r="B729" i="12" s="1"/>
  <c r="B730" i="12" s="1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B745" i="12" s="1"/>
  <c r="B746" i="12" s="1"/>
  <c r="B747" i="12" s="1"/>
  <c r="B748" i="12" s="1"/>
  <c r="B749" i="12" s="1"/>
  <c r="B750" i="12" s="1"/>
  <c r="B751" i="12" s="1"/>
  <c r="B752" i="12" s="1"/>
  <c r="B753" i="12" s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B862" i="12" s="1"/>
  <c r="B863" i="12" s="1"/>
  <c r="B864" i="12" s="1"/>
  <c r="B865" i="12" s="1"/>
  <c r="B866" i="12" s="1"/>
  <c r="B867" i="12" s="1"/>
  <c r="B868" i="12" s="1"/>
  <c r="B869" i="12" s="1"/>
  <c r="B870" i="12" s="1"/>
  <c r="B871" i="12" s="1"/>
  <c r="B872" i="12" s="1"/>
  <c r="B873" i="12" s="1"/>
  <c r="B874" i="12" s="1"/>
  <c r="B875" i="12" s="1"/>
  <c r="B876" i="12" s="1"/>
  <c r="B877" i="12" s="1"/>
  <c r="B878" i="12" s="1"/>
  <c r="B879" i="12" s="1"/>
  <c r="B880" i="12" s="1"/>
  <c r="B881" i="12" s="1"/>
  <c r="B882" i="12" s="1"/>
  <c r="B883" i="12" s="1"/>
  <c r="B884" i="12" s="1"/>
  <c r="B885" i="12" s="1"/>
  <c r="B886" i="12" s="1"/>
  <c r="B887" i="12" s="1"/>
  <c r="B888" i="12" s="1"/>
  <c r="B889" i="12" s="1"/>
  <c r="B890" i="12" s="1"/>
  <c r="B891" i="12" s="1"/>
  <c r="B892" i="12" s="1"/>
  <c r="B893" i="12" s="1"/>
  <c r="B894" i="12" s="1"/>
  <c r="B895" i="12" s="1"/>
  <c r="B896" i="12" s="1"/>
  <c r="B897" i="12" s="1"/>
  <c r="B898" i="12" s="1"/>
  <c r="B899" i="12" s="1"/>
  <c r="B900" i="12" s="1"/>
  <c r="B901" i="12" s="1"/>
  <c r="B902" i="12" s="1"/>
  <c r="B903" i="12" s="1"/>
  <c r="B904" i="12" s="1"/>
  <c r="B905" i="12" s="1"/>
  <c r="B906" i="12" s="1"/>
  <c r="B907" i="12" s="1"/>
  <c r="B908" i="12" s="1"/>
  <c r="B909" i="12" s="1"/>
  <c r="B910" i="12" s="1"/>
  <c r="B911" i="12" s="1"/>
  <c r="B912" i="12" s="1"/>
  <c r="B913" i="12" s="1"/>
  <c r="B914" i="12" s="1"/>
  <c r="B915" i="12" s="1"/>
  <c r="B916" i="12" s="1"/>
  <c r="B917" i="12" s="1"/>
  <c r="B918" i="12" s="1"/>
  <c r="B919" i="12" s="1"/>
  <c r="B920" i="12" s="1"/>
  <c r="B921" i="12" s="1"/>
  <c r="B922" i="12" s="1"/>
  <c r="B923" i="12" s="1"/>
  <c r="B924" i="12" s="1"/>
  <c r="B925" i="12" s="1"/>
  <c r="B926" i="12" s="1"/>
  <c r="B927" i="12" s="1"/>
  <c r="B928" i="12" s="1"/>
  <c r="B929" i="12" s="1"/>
  <c r="B930" i="12" s="1"/>
  <c r="B931" i="12" s="1"/>
  <c r="B932" i="12" s="1"/>
  <c r="B933" i="12" s="1"/>
  <c r="B934" i="12" s="1"/>
  <c r="B935" i="12" s="1"/>
  <c r="B936" i="12" s="1"/>
  <c r="B937" i="12" s="1"/>
  <c r="B938" i="12" s="1"/>
  <c r="B939" i="12" s="1"/>
  <c r="B940" i="12" s="1"/>
  <c r="B941" i="12" s="1"/>
  <c r="B942" i="12" s="1"/>
  <c r="B943" i="12" s="1"/>
  <c r="B944" i="12" s="1"/>
  <c r="B945" i="12" s="1"/>
  <c r="B946" i="12" s="1"/>
  <c r="B947" i="12" s="1"/>
  <c r="B948" i="12" s="1"/>
  <c r="B949" i="12" s="1"/>
  <c r="B950" i="12" s="1"/>
  <c r="B951" i="12" s="1"/>
  <c r="B952" i="12" s="1"/>
  <c r="B953" i="12" s="1"/>
  <c r="B954" i="12" s="1"/>
  <c r="B955" i="12" s="1"/>
  <c r="B956" i="12" s="1"/>
  <c r="B957" i="12" s="1"/>
  <c r="B958" i="12" s="1"/>
  <c r="B959" i="12" s="1"/>
  <c r="B960" i="12" s="1"/>
  <c r="B961" i="12" s="1"/>
  <c r="B962" i="12" s="1"/>
  <c r="B963" i="12" s="1"/>
  <c r="B964" i="12" s="1"/>
  <c r="B965" i="12" s="1"/>
  <c r="B966" i="12" s="1"/>
  <c r="B967" i="12" s="1"/>
  <c r="B968" i="12" s="1"/>
  <c r="B969" i="12" s="1"/>
  <c r="B970" i="12" s="1"/>
  <c r="B971" i="12" s="1"/>
  <c r="B972" i="12" s="1"/>
  <c r="B973" i="12" s="1"/>
  <c r="B974" i="12" s="1"/>
  <c r="B975" i="12" s="1"/>
  <c r="B976" i="12" s="1"/>
  <c r="B977" i="12" s="1"/>
  <c r="B978" i="12" s="1"/>
  <c r="B979" i="12" s="1"/>
  <c r="B980" i="12" s="1"/>
  <c r="B981" i="12" s="1"/>
  <c r="B982" i="12" s="1"/>
  <c r="B983" i="12" s="1"/>
  <c r="B984" i="12" s="1"/>
  <c r="B985" i="12" s="1"/>
  <c r="B986" i="12" s="1"/>
  <c r="B987" i="12" s="1"/>
  <c r="B988" i="12" s="1"/>
  <c r="B989" i="12" s="1"/>
  <c r="B990" i="12" s="1"/>
  <c r="B991" i="12" s="1"/>
  <c r="B992" i="12" s="1"/>
  <c r="B993" i="12" s="1"/>
  <c r="B994" i="12" s="1"/>
  <c r="B995" i="12" s="1"/>
  <c r="B996" i="12" s="1"/>
  <c r="B997" i="12" s="1"/>
  <c r="B998" i="12" s="1"/>
  <c r="B999" i="12" s="1"/>
  <c r="B1000" i="12" s="1"/>
  <c r="B1001" i="12" s="1"/>
  <c r="B1002" i="12" s="1"/>
  <c r="B1003" i="12" s="1"/>
  <c r="B1004" i="12" s="1"/>
  <c r="B1005" i="12" s="1"/>
  <c r="B1006" i="12" s="1"/>
  <c r="B1007" i="12" s="1"/>
  <c r="B1008" i="12" s="1"/>
  <c r="B1009" i="12" s="1"/>
  <c r="B284" i="12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234" i="12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61" i="12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09" i="12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185" i="12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161" i="12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10" i="12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9" i="12"/>
  <c r="AR9" i="12" s="1"/>
  <c r="CL13" i="15"/>
  <c r="DR13" i="15" s="1"/>
  <c r="CM309" i="15"/>
  <c r="CM310" i="15" s="1"/>
  <c r="CM311" i="15" s="1"/>
  <c r="CM312" i="15" s="1"/>
  <c r="CM313" i="15" s="1"/>
  <c r="CM314" i="15" s="1"/>
  <c r="CM315" i="15" s="1"/>
  <c r="CM316" i="15" s="1"/>
  <c r="CM317" i="15" s="1"/>
  <c r="CM318" i="15" s="1"/>
  <c r="CM319" i="15" s="1"/>
  <c r="CM320" i="15" s="1"/>
  <c r="CM321" i="15" s="1"/>
  <c r="CM322" i="15" s="1"/>
  <c r="CM323" i="15" s="1"/>
  <c r="CM324" i="15" s="1"/>
  <c r="CM325" i="15" s="1"/>
  <c r="CM326" i="15" s="1"/>
  <c r="CM327" i="15" s="1"/>
  <c r="CM328" i="15" s="1"/>
  <c r="CM329" i="15" s="1"/>
  <c r="CM330" i="15" s="1"/>
  <c r="CM331" i="15" s="1"/>
  <c r="CM332" i="15" s="1"/>
  <c r="CM333" i="15" s="1"/>
  <c r="CM209" i="15"/>
  <c r="CM210" i="15" s="1"/>
  <c r="CM211" i="15" s="1"/>
  <c r="CM212" i="15" s="1"/>
  <c r="CM213" i="15" s="1"/>
  <c r="CM214" i="15" s="1"/>
  <c r="CM215" i="15" s="1"/>
  <c r="CM216" i="15" s="1"/>
  <c r="CM217" i="15" s="1"/>
  <c r="CM218" i="15" s="1"/>
  <c r="CM219" i="15" s="1"/>
  <c r="CM220" i="15" s="1"/>
  <c r="CM221" i="15" s="1"/>
  <c r="CM222" i="15" s="1"/>
  <c r="CM223" i="15" s="1"/>
  <c r="CM224" i="15" s="1"/>
  <c r="CM225" i="15" s="1"/>
  <c r="CM226" i="15" s="1"/>
  <c r="CM227" i="15" s="1"/>
  <c r="CM228" i="15" s="1"/>
  <c r="CM229" i="15" s="1"/>
  <c r="CM230" i="15" s="1"/>
  <c r="CM231" i="15" s="1"/>
  <c r="CM232" i="15" s="1"/>
  <c r="CM233" i="15" s="1"/>
  <c r="CM109" i="15"/>
  <c r="CM110" i="15" s="1"/>
  <c r="CM111" i="15" s="1"/>
  <c r="CM112" i="15" s="1"/>
  <c r="CM113" i="15" s="1"/>
  <c r="CM114" i="15" s="1"/>
  <c r="CM115" i="15" s="1"/>
  <c r="CM116" i="15" s="1"/>
  <c r="CM117" i="15" s="1"/>
  <c r="CM118" i="15" s="1"/>
  <c r="CM119" i="15" s="1"/>
  <c r="CM120" i="15" s="1"/>
  <c r="CM121" i="15" s="1"/>
  <c r="CM122" i="15" s="1"/>
  <c r="CM123" i="15" s="1"/>
  <c r="CM124" i="15" s="1"/>
  <c r="CM125" i="15" s="1"/>
  <c r="CM126" i="15" s="1"/>
  <c r="CM127" i="15" s="1"/>
  <c r="CM128" i="15" s="1"/>
  <c r="CM129" i="15" s="1"/>
  <c r="CM130" i="15" s="1"/>
  <c r="CM131" i="15" s="1"/>
  <c r="CM132" i="15" s="1"/>
  <c r="CM133" i="15" s="1"/>
  <c r="CM284" i="15"/>
  <c r="CM285" i="15" s="1"/>
  <c r="CM286" i="15" s="1"/>
  <c r="CM287" i="15" s="1"/>
  <c r="CM288" i="15" s="1"/>
  <c r="CM289" i="15" s="1"/>
  <c r="CM290" i="15" s="1"/>
  <c r="CM291" i="15" s="1"/>
  <c r="CM292" i="15" s="1"/>
  <c r="CM293" i="15" s="1"/>
  <c r="CM294" i="15" s="1"/>
  <c r="CM295" i="15" s="1"/>
  <c r="CM296" i="15" s="1"/>
  <c r="CM297" i="15" s="1"/>
  <c r="CM298" i="15" s="1"/>
  <c r="CM299" i="15" s="1"/>
  <c r="CM300" i="15" s="1"/>
  <c r="CM301" i="15" s="1"/>
  <c r="CM302" i="15" s="1"/>
  <c r="CM303" i="15" s="1"/>
  <c r="CM304" i="15" s="1"/>
  <c r="CM305" i="15" s="1"/>
  <c r="CM306" i="15" s="1"/>
  <c r="CM307" i="15" s="1"/>
  <c r="CM308" i="15" s="1"/>
  <c r="CM184" i="15"/>
  <c r="CM185" i="15" s="1"/>
  <c r="CM186" i="15" s="1"/>
  <c r="CM187" i="15" s="1"/>
  <c r="CM188" i="15" s="1"/>
  <c r="CM189" i="15" s="1"/>
  <c r="CM190" i="15" s="1"/>
  <c r="CM191" i="15" s="1"/>
  <c r="CM192" i="15" s="1"/>
  <c r="CM193" i="15" s="1"/>
  <c r="CM194" i="15" s="1"/>
  <c r="CM195" i="15" s="1"/>
  <c r="CM196" i="15" s="1"/>
  <c r="CM197" i="15" s="1"/>
  <c r="CM198" i="15" s="1"/>
  <c r="CM199" i="15" s="1"/>
  <c r="CM200" i="15" s="1"/>
  <c r="CM201" i="15" s="1"/>
  <c r="CM202" i="15" s="1"/>
  <c r="CM203" i="15" s="1"/>
  <c r="CM204" i="15" s="1"/>
  <c r="CM205" i="15" s="1"/>
  <c r="CM206" i="15" s="1"/>
  <c r="CM207" i="15" s="1"/>
  <c r="CM208" i="15" s="1"/>
  <c r="CM84" i="15"/>
  <c r="CM85" i="15" s="1"/>
  <c r="CM86" i="15" s="1"/>
  <c r="CM87" i="15" s="1"/>
  <c r="CM88" i="15" s="1"/>
  <c r="CM89" i="15" s="1"/>
  <c r="CM90" i="15" s="1"/>
  <c r="CM91" i="15" s="1"/>
  <c r="CM92" i="15" s="1"/>
  <c r="CM93" i="15" s="1"/>
  <c r="CM94" i="15" s="1"/>
  <c r="CM95" i="15" s="1"/>
  <c r="CM96" i="15" s="1"/>
  <c r="CM97" i="15" s="1"/>
  <c r="CM98" i="15" s="1"/>
  <c r="CM99" i="15" s="1"/>
  <c r="CM100" i="15" s="1"/>
  <c r="CM101" i="15" s="1"/>
  <c r="CM102" i="15" s="1"/>
  <c r="CM103" i="15" s="1"/>
  <c r="CM104" i="15" s="1"/>
  <c r="CM105" i="15" s="1"/>
  <c r="CM106" i="15" s="1"/>
  <c r="CM107" i="15" s="1"/>
  <c r="CM108" i="15" s="1"/>
  <c r="CM234" i="15"/>
  <c r="CM235" i="15" s="1"/>
  <c r="CM236" i="15" s="1"/>
  <c r="CM237" i="15" s="1"/>
  <c r="CM238" i="15" s="1"/>
  <c r="CM239" i="15" s="1"/>
  <c r="CM240" i="15" s="1"/>
  <c r="CM241" i="15" s="1"/>
  <c r="CM242" i="15" s="1"/>
  <c r="CM243" i="15" s="1"/>
  <c r="CM244" i="15" s="1"/>
  <c r="CM245" i="15" s="1"/>
  <c r="CM246" i="15" s="1"/>
  <c r="CM247" i="15" s="1"/>
  <c r="CM248" i="15" s="1"/>
  <c r="CM249" i="15" s="1"/>
  <c r="CM250" i="15" s="1"/>
  <c r="CM251" i="15" s="1"/>
  <c r="CM252" i="15" s="1"/>
  <c r="CM253" i="15" s="1"/>
  <c r="CM254" i="15" s="1"/>
  <c r="CM255" i="15" s="1"/>
  <c r="CM256" i="15" s="1"/>
  <c r="CM257" i="15" s="1"/>
  <c r="CM258" i="15" s="1"/>
  <c r="CM34" i="15"/>
  <c r="CM35" i="15" s="1"/>
  <c r="CM36" i="15" s="1"/>
  <c r="CM37" i="15" s="1"/>
  <c r="CM38" i="15" s="1"/>
  <c r="CM39" i="15" s="1"/>
  <c r="CM40" i="15" s="1"/>
  <c r="CM41" i="15" s="1"/>
  <c r="CM42" i="15" s="1"/>
  <c r="CM43" i="15" s="1"/>
  <c r="CM44" i="15" s="1"/>
  <c r="CM45" i="15" s="1"/>
  <c r="CM46" i="15" s="1"/>
  <c r="CM47" i="15" s="1"/>
  <c r="CM48" i="15" s="1"/>
  <c r="CM49" i="15" s="1"/>
  <c r="CM50" i="15" s="1"/>
  <c r="CM51" i="15" s="1"/>
  <c r="CM52" i="15" s="1"/>
  <c r="CM53" i="15" s="1"/>
  <c r="CM54" i="15" s="1"/>
  <c r="CM55" i="15" s="1"/>
  <c r="CM56" i="15" s="1"/>
  <c r="CM57" i="15" s="1"/>
  <c r="CM58" i="15" s="1"/>
  <c r="CM359" i="15"/>
  <c r="CM360" i="15" s="1"/>
  <c r="CM361" i="15" s="1"/>
  <c r="CM362" i="15" s="1"/>
  <c r="CM363" i="15" s="1"/>
  <c r="CM364" i="15" s="1"/>
  <c r="CM365" i="15" s="1"/>
  <c r="CM366" i="15" s="1"/>
  <c r="CM367" i="15" s="1"/>
  <c r="CM368" i="15" s="1"/>
  <c r="CM369" i="15" s="1"/>
  <c r="CM370" i="15" s="1"/>
  <c r="CM371" i="15" s="1"/>
  <c r="CM372" i="15" s="1"/>
  <c r="CM373" i="15" s="1"/>
  <c r="CM374" i="15" s="1"/>
  <c r="CM375" i="15" s="1"/>
  <c r="CM376" i="15" s="1"/>
  <c r="CM377" i="15" s="1"/>
  <c r="CM378" i="15" s="1"/>
  <c r="CM379" i="15" s="1"/>
  <c r="CM380" i="15" s="1"/>
  <c r="CM381" i="15" s="1"/>
  <c r="CM382" i="15" s="1"/>
  <c r="CM383" i="15" s="1"/>
  <c r="CM384" i="15" s="1"/>
  <c r="CM385" i="15" s="1"/>
  <c r="CM386" i="15" s="1"/>
  <c r="CM387" i="15" s="1"/>
  <c r="CM388" i="15" s="1"/>
  <c r="CM389" i="15" s="1"/>
  <c r="CM390" i="15" s="1"/>
  <c r="CM391" i="15" s="1"/>
  <c r="CM392" i="15" s="1"/>
  <c r="CM393" i="15" s="1"/>
  <c r="CM394" i="15" s="1"/>
  <c r="CM395" i="15" s="1"/>
  <c r="CM396" i="15" s="1"/>
  <c r="CM397" i="15" s="1"/>
  <c r="CM398" i="15" s="1"/>
  <c r="CM399" i="15" s="1"/>
  <c r="CM400" i="15" s="1"/>
  <c r="CM401" i="15" s="1"/>
  <c r="CM402" i="15" s="1"/>
  <c r="CM403" i="15" s="1"/>
  <c r="CM404" i="15" s="1"/>
  <c r="CM405" i="15" s="1"/>
  <c r="CM406" i="15" s="1"/>
  <c r="CM407" i="15" s="1"/>
  <c r="CM408" i="15" s="1"/>
  <c r="CM409" i="15" s="1"/>
  <c r="CM410" i="15" s="1"/>
  <c r="CM411" i="15" s="1"/>
  <c r="CM412" i="15" s="1"/>
  <c r="CM413" i="15" s="1"/>
  <c r="CM414" i="15" s="1"/>
  <c r="CM415" i="15" s="1"/>
  <c r="CM416" i="15" s="1"/>
  <c r="CM417" i="15" s="1"/>
  <c r="CM418" i="15" s="1"/>
  <c r="CM419" i="15" s="1"/>
  <c r="CM420" i="15" s="1"/>
  <c r="CM421" i="15" s="1"/>
  <c r="CM422" i="15" s="1"/>
  <c r="CM423" i="15" s="1"/>
  <c r="CM424" i="15" s="1"/>
  <c r="CM425" i="15" s="1"/>
  <c r="CM426" i="15" s="1"/>
  <c r="CM427" i="15" s="1"/>
  <c r="CM428" i="15" s="1"/>
  <c r="CM429" i="15" s="1"/>
  <c r="CM430" i="15" s="1"/>
  <c r="CM431" i="15" s="1"/>
  <c r="CM432" i="15" s="1"/>
  <c r="CM433" i="15" s="1"/>
  <c r="CM434" i="15" s="1"/>
  <c r="CM435" i="15" s="1"/>
  <c r="CM436" i="15" s="1"/>
  <c r="CM437" i="15" s="1"/>
  <c r="CM438" i="15" s="1"/>
  <c r="CM439" i="15" s="1"/>
  <c r="CM440" i="15" s="1"/>
  <c r="CM441" i="15" s="1"/>
  <c r="CM442" i="15" s="1"/>
  <c r="CM443" i="15" s="1"/>
  <c r="CM444" i="15" s="1"/>
  <c r="CM445" i="15" s="1"/>
  <c r="CM446" i="15" s="1"/>
  <c r="CM447" i="15" s="1"/>
  <c r="CM448" i="15" s="1"/>
  <c r="CM449" i="15" s="1"/>
  <c r="CM450" i="15" s="1"/>
  <c r="CM451" i="15" s="1"/>
  <c r="CM452" i="15" s="1"/>
  <c r="CM453" i="15" s="1"/>
  <c r="CM454" i="15" s="1"/>
  <c r="CM455" i="15" s="1"/>
  <c r="CM456" i="15" s="1"/>
  <c r="CM457" i="15" s="1"/>
  <c r="CM458" i="15" s="1"/>
  <c r="CM459" i="15" s="1"/>
  <c r="CM460" i="15" s="1"/>
  <c r="CM461" i="15" s="1"/>
  <c r="CM462" i="15" s="1"/>
  <c r="CM463" i="15" s="1"/>
  <c r="CM464" i="15" s="1"/>
  <c r="CM465" i="15" s="1"/>
  <c r="CM466" i="15" s="1"/>
  <c r="CM467" i="15" s="1"/>
  <c r="CM468" i="15" s="1"/>
  <c r="CM469" i="15" s="1"/>
  <c r="CM470" i="15" s="1"/>
  <c r="CM471" i="15" s="1"/>
  <c r="CM472" i="15" s="1"/>
  <c r="CM473" i="15" s="1"/>
  <c r="CM474" i="15" s="1"/>
  <c r="CM475" i="15" s="1"/>
  <c r="CM476" i="15" s="1"/>
  <c r="CM477" i="15" s="1"/>
  <c r="CM478" i="15" s="1"/>
  <c r="CM479" i="15" s="1"/>
  <c r="CM480" i="15" s="1"/>
  <c r="CM481" i="15" s="1"/>
  <c r="CM482" i="15" s="1"/>
  <c r="CM483" i="15" s="1"/>
  <c r="CM484" i="15" s="1"/>
  <c r="CM485" i="15" s="1"/>
  <c r="CM486" i="15" s="1"/>
  <c r="CM487" i="15" s="1"/>
  <c r="CM488" i="15" s="1"/>
  <c r="CM489" i="15" s="1"/>
  <c r="CM490" i="15" s="1"/>
  <c r="CM491" i="15" s="1"/>
  <c r="CM492" i="15" s="1"/>
  <c r="CM493" i="15" s="1"/>
  <c r="CM494" i="15" s="1"/>
  <c r="CM495" i="15" s="1"/>
  <c r="CM496" i="15" s="1"/>
  <c r="CM497" i="15" s="1"/>
  <c r="CM498" i="15" s="1"/>
  <c r="CM499" i="15" s="1"/>
  <c r="CM500" i="15" s="1"/>
  <c r="CM501" i="15" s="1"/>
  <c r="CM502" i="15" s="1"/>
  <c r="CM503" i="15" s="1"/>
  <c r="CM504" i="15" s="1"/>
  <c r="CM505" i="15" s="1"/>
  <c r="CM506" i="15" s="1"/>
  <c r="CM507" i="15" s="1"/>
  <c r="CM508" i="15" s="1"/>
  <c r="CM509" i="15" s="1"/>
  <c r="CM510" i="15" s="1"/>
  <c r="CM511" i="15" s="1"/>
  <c r="CM512" i="15" s="1"/>
  <c r="CM513" i="15" s="1"/>
  <c r="CM514" i="15" s="1"/>
  <c r="CM515" i="15" s="1"/>
  <c r="CM516" i="15" s="1"/>
  <c r="CM517" i="15" s="1"/>
  <c r="CM518" i="15" s="1"/>
  <c r="CM519" i="15" s="1"/>
  <c r="CM520" i="15" s="1"/>
  <c r="CM521" i="15" s="1"/>
  <c r="CM522" i="15" s="1"/>
  <c r="CM523" i="15" s="1"/>
  <c r="CM524" i="15" s="1"/>
  <c r="CM525" i="15" s="1"/>
  <c r="CM526" i="15" s="1"/>
  <c r="CM527" i="15" s="1"/>
  <c r="CM528" i="15" s="1"/>
  <c r="CM529" i="15" s="1"/>
  <c r="CM530" i="15" s="1"/>
  <c r="CM531" i="15" s="1"/>
  <c r="CM532" i="15" s="1"/>
  <c r="CM533" i="15" s="1"/>
  <c r="CM534" i="15" s="1"/>
  <c r="CM535" i="15" s="1"/>
  <c r="CM536" i="15" s="1"/>
  <c r="CM537" i="15" s="1"/>
  <c r="CM538" i="15" s="1"/>
  <c r="CM539" i="15" s="1"/>
  <c r="CM540" i="15" s="1"/>
  <c r="CM541" i="15" s="1"/>
  <c r="CM542" i="15" s="1"/>
  <c r="CM543" i="15" s="1"/>
  <c r="CM544" i="15" s="1"/>
  <c r="CM545" i="15" s="1"/>
  <c r="CM546" i="15" s="1"/>
  <c r="CM547" i="15" s="1"/>
  <c r="CM548" i="15" s="1"/>
  <c r="CM549" i="15" s="1"/>
  <c r="CM550" i="15" s="1"/>
  <c r="CM551" i="15" s="1"/>
  <c r="CM552" i="15" s="1"/>
  <c r="CM553" i="15" s="1"/>
  <c r="CM554" i="15" s="1"/>
  <c r="CM555" i="15" s="1"/>
  <c r="CM556" i="15" s="1"/>
  <c r="CM557" i="15" s="1"/>
  <c r="CM558" i="15" s="1"/>
  <c r="CM559" i="15" s="1"/>
  <c r="CM560" i="15" s="1"/>
  <c r="CM561" i="15" s="1"/>
  <c r="CM562" i="15" s="1"/>
  <c r="CM563" i="15" s="1"/>
  <c r="CM564" i="15" s="1"/>
  <c r="CM565" i="15" s="1"/>
  <c r="CM566" i="15" s="1"/>
  <c r="CM567" i="15" s="1"/>
  <c r="CM568" i="15" s="1"/>
  <c r="CM569" i="15" s="1"/>
  <c r="CM570" i="15" s="1"/>
  <c r="CM571" i="15" s="1"/>
  <c r="CM572" i="15" s="1"/>
  <c r="CM573" i="15" s="1"/>
  <c r="CM574" i="15" s="1"/>
  <c r="CM575" i="15" s="1"/>
  <c r="CM576" i="15" s="1"/>
  <c r="CM577" i="15" s="1"/>
  <c r="CM578" i="15" s="1"/>
  <c r="CM579" i="15" s="1"/>
  <c r="CM580" i="15" s="1"/>
  <c r="CM581" i="15" s="1"/>
  <c r="CM582" i="15" s="1"/>
  <c r="CM583" i="15" s="1"/>
  <c r="CM584" i="15" s="1"/>
  <c r="CM585" i="15" s="1"/>
  <c r="CM586" i="15" s="1"/>
  <c r="CM587" i="15" s="1"/>
  <c r="CM588" i="15" s="1"/>
  <c r="CM589" i="15" s="1"/>
  <c r="CM590" i="15" s="1"/>
  <c r="CM591" i="15" s="1"/>
  <c r="CM592" i="15" s="1"/>
  <c r="CM593" i="15" s="1"/>
  <c r="CM594" i="15" s="1"/>
  <c r="CM595" i="15" s="1"/>
  <c r="CM596" i="15" s="1"/>
  <c r="CM597" i="15" s="1"/>
  <c r="CM598" i="15" s="1"/>
  <c r="CM599" i="15" s="1"/>
  <c r="CM600" i="15" s="1"/>
  <c r="CM601" i="15" s="1"/>
  <c r="CM602" i="15" s="1"/>
  <c r="CM603" i="15" s="1"/>
  <c r="CM604" i="15" s="1"/>
  <c r="CM605" i="15" s="1"/>
  <c r="CM606" i="15" s="1"/>
  <c r="CM607" i="15" s="1"/>
  <c r="CM608" i="15" s="1"/>
  <c r="CM609" i="15" s="1"/>
  <c r="CM610" i="15" s="1"/>
  <c r="CM611" i="15" s="1"/>
  <c r="CM612" i="15" s="1"/>
  <c r="CM613" i="15" s="1"/>
  <c r="CM614" i="15" s="1"/>
  <c r="CM615" i="15" s="1"/>
  <c r="CM616" i="15" s="1"/>
  <c r="CM617" i="15" s="1"/>
  <c r="CM618" i="15" s="1"/>
  <c r="CM619" i="15" s="1"/>
  <c r="CM620" i="15" s="1"/>
  <c r="CM621" i="15" s="1"/>
  <c r="CM622" i="15" s="1"/>
  <c r="CM623" i="15" s="1"/>
  <c r="CM624" i="15" s="1"/>
  <c r="CM625" i="15" s="1"/>
  <c r="CM626" i="15" s="1"/>
  <c r="CM627" i="15" s="1"/>
  <c r="CM628" i="15" s="1"/>
  <c r="CM629" i="15" s="1"/>
  <c r="CM630" i="15" s="1"/>
  <c r="CM631" i="15" s="1"/>
  <c r="CM632" i="15" s="1"/>
  <c r="CM633" i="15" s="1"/>
  <c r="CM634" i="15" s="1"/>
  <c r="CM635" i="15" s="1"/>
  <c r="CM636" i="15" s="1"/>
  <c r="CM637" i="15" s="1"/>
  <c r="CM638" i="15" s="1"/>
  <c r="CM639" i="15" s="1"/>
  <c r="CM640" i="15" s="1"/>
  <c r="CM641" i="15" s="1"/>
  <c r="CM642" i="15" s="1"/>
  <c r="CM643" i="15" s="1"/>
  <c r="CM644" i="15" s="1"/>
  <c r="CM645" i="15" s="1"/>
  <c r="CM646" i="15" s="1"/>
  <c r="CM647" i="15" s="1"/>
  <c r="CM648" i="15" s="1"/>
  <c r="CM649" i="15" s="1"/>
  <c r="CM650" i="15" s="1"/>
  <c r="CM651" i="15" s="1"/>
  <c r="CM652" i="15" s="1"/>
  <c r="CM653" i="15" s="1"/>
  <c r="CM654" i="15" s="1"/>
  <c r="CM655" i="15" s="1"/>
  <c r="CM656" i="15" s="1"/>
  <c r="CM657" i="15" s="1"/>
  <c r="CM658" i="15" s="1"/>
  <c r="CM659" i="15" s="1"/>
  <c r="CM660" i="15" s="1"/>
  <c r="CM661" i="15" s="1"/>
  <c r="CM662" i="15" s="1"/>
  <c r="CM663" i="15" s="1"/>
  <c r="CM664" i="15" s="1"/>
  <c r="CM665" i="15" s="1"/>
  <c r="CM666" i="15" s="1"/>
  <c r="CM667" i="15" s="1"/>
  <c r="CM668" i="15" s="1"/>
  <c r="CM669" i="15" s="1"/>
  <c r="CM670" i="15" s="1"/>
  <c r="CM671" i="15" s="1"/>
  <c r="CM672" i="15" s="1"/>
  <c r="CM673" i="15" s="1"/>
  <c r="CM674" i="15" s="1"/>
  <c r="CM675" i="15" s="1"/>
  <c r="CM676" i="15" s="1"/>
  <c r="CM677" i="15" s="1"/>
  <c r="CM678" i="15" s="1"/>
  <c r="CM679" i="15" s="1"/>
  <c r="CM680" i="15" s="1"/>
  <c r="CM681" i="15" s="1"/>
  <c r="CM682" i="15" s="1"/>
  <c r="CM683" i="15" s="1"/>
  <c r="CM684" i="15" s="1"/>
  <c r="CM685" i="15" s="1"/>
  <c r="CM686" i="15" s="1"/>
  <c r="CM687" i="15" s="1"/>
  <c r="CM688" i="15" s="1"/>
  <c r="CM689" i="15" s="1"/>
  <c r="CM690" i="15" s="1"/>
  <c r="CM691" i="15" s="1"/>
  <c r="CM692" i="15" s="1"/>
  <c r="CM693" i="15" s="1"/>
  <c r="CM694" i="15" s="1"/>
  <c r="CM695" i="15" s="1"/>
  <c r="CM696" i="15" s="1"/>
  <c r="CM697" i="15" s="1"/>
  <c r="CM698" i="15" s="1"/>
  <c r="CM699" i="15" s="1"/>
  <c r="CM700" i="15" s="1"/>
  <c r="CM701" i="15" s="1"/>
  <c r="CM702" i="15" s="1"/>
  <c r="CM703" i="15" s="1"/>
  <c r="CM704" i="15" s="1"/>
  <c r="CM705" i="15" s="1"/>
  <c r="CM706" i="15" s="1"/>
  <c r="CM707" i="15" s="1"/>
  <c r="CM708" i="15" s="1"/>
  <c r="CM709" i="15" s="1"/>
  <c r="CM710" i="15" s="1"/>
  <c r="CM711" i="15" s="1"/>
  <c r="CM712" i="15" s="1"/>
  <c r="CM713" i="15" s="1"/>
  <c r="CM714" i="15" s="1"/>
  <c r="CM715" i="15" s="1"/>
  <c r="CM716" i="15" s="1"/>
  <c r="CM717" i="15" s="1"/>
  <c r="CM718" i="15" s="1"/>
  <c r="CM719" i="15" s="1"/>
  <c r="CM720" i="15" s="1"/>
  <c r="CM721" i="15" s="1"/>
  <c r="CM722" i="15" s="1"/>
  <c r="CM723" i="15" s="1"/>
  <c r="CM724" i="15" s="1"/>
  <c r="CM725" i="15" s="1"/>
  <c r="CM726" i="15" s="1"/>
  <c r="CM727" i="15" s="1"/>
  <c r="CM728" i="15" s="1"/>
  <c r="CM729" i="15" s="1"/>
  <c r="CM730" i="15" s="1"/>
  <c r="CM731" i="15" s="1"/>
  <c r="CM732" i="15" s="1"/>
  <c r="CM733" i="15" s="1"/>
  <c r="CM734" i="15" s="1"/>
  <c r="CM735" i="15" s="1"/>
  <c r="CM736" i="15" s="1"/>
  <c r="CM737" i="15" s="1"/>
  <c r="CM738" i="15" s="1"/>
  <c r="CM739" i="15" s="1"/>
  <c r="CM740" i="15" s="1"/>
  <c r="CM741" i="15" s="1"/>
  <c r="CM742" i="15" s="1"/>
  <c r="CM743" i="15" s="1"/>
  <c r="CM744" i="15" s="1"/>
  <c r="CM745" i="15" s="1"/>
  <c r="CM746" i="15" s="1"/>
  <c r="CM747" i="15" s="1"/>
  <c r="CM748" i="15" s="1"/>
  <c r="CM749" i="15" s="1"/>
  <c r="CM750" i="15" s="1"/>
  <c r="CM751" i="15" s="1"/>
  <c r="CM752" i="15" s="1"/>
  <c r="CM753" i="15" s="1"/>
  <c r="CM754" i="15" s="1"/>
  <c r="CM755" i="15" s="1"/>
  <c r="CM756" i="15" s="1"/>
  <c r="CM757" i="15" s="1"/>
  <c r="CM758" i="15" s="1"/>
  <c r="CM759" i="15" s="1"/>
  <c r="CM760" i="15" s="1"/>
  <c r="CM761" i="15" s="1"/>
  <c r="CM762" i="15" s="1"/>
  <c r="CM763" i="15" s="1"/>
  <c r="CM764" i="15" s="1"/>
  <c r="CM765" i="15" s="1"/>
  <c r="CM766" i="15" s="1"/>
  <c r="CM767" i="15" s="1"/>
  <c r="CM768" i="15" s="1"/>
  <c r="CM769" i="15" s="1"/>
  <c r="CM770" i="15" s="1"/>
  <c r="CM771" i="15" s="1"/>
  <c r="CM772" i="15" s="1"/>
  <c r="CM773" i="15" s="1"/>
  <c r="CM774" i="15" s="1"/>
  <c r="CM775" i="15" s="1"/>
  <c r="CM776" i="15" s="1"/>
  <c r="CM777" i="15" s="1"/>
  <c r="CM778" i="15" s="1"/>
  <c r="CM779" i="15" s="1"/>
  <c r="CM780" i="15" s="1"/>
  <c r="CM781" i="15" s="1"/>
  <c r="CM782" i="15" s="1"/>
  <c r="CM783" i="15" s="1"/>
  <c r="CM784" i="15" s="1"/>
  <c r="CM785" i="15" s="1"/>
  <c r="CM786" i="15" s="1"/>
  <c r="CM787" i="15" s="1"/>
  <c r="CM788" i="15" s="1"/>
  <c r="CM789" i="15" s="1"/>
  <c r="CM790" i="15" s="1"/>
  <c r="CM791" i="15" s="1"/>
  <c r="CM792" i="15" s="1"/>
  <c r="CM793" i="15" s="1"/>
  <c r="CM794" i="15" s="1"/>
  <c r="CM795" i="15" s="1"/>
  <c r="CM796" i="15" s="1"/>
  <c r="CM797" i="15" s="1"/>
  <c r="CM798" i="15" s="1"/>
  <c r="CM799" i="15" s="1"/>
  <c r="CM800" i="15" s="1"/>
  <c r="CM801" i="15" s="1"/>
  <c r="CM802" i="15" s="1"/>
  <c r="CM803" i="15" s="1"/>
  <c r="CM804" i="15" s="1"/>
  <c r="CM805" i="15" s="1"/>
  <c r="CM806" i="15" s="1"/>
  <c r="CM807" i="15" s="1"/>
  <c r="CM808" i="15" s="1"/>
  <c r="CM809" i="15" s="1"/>
  <c r="CM810" i="15" s="1"/>
  <c r="CM811" i="15" s="1"/>
  <c r="CM812" i="15" s="1"/>
  <c r="CM813" i="15" s="1"/>
  <c r="CM814" i="15" s="1"/>
  <c r="CM815" i="15" s="1"/>
  <c r="CM816" i="15" s="1"/>
  <c r="CM817" i="15" s="1"/>
  <c r="CM818" i="15" s="1"/>
  <c r="CM819" i="15" s="1"/>
  <c r="CM820" i="15" s="1"/>
  <c r="CM821" i="15" s="1"/>
  <c r="CM822" i="15" s="1"/>
  <c r="CM823" i="15" s="1"/>
  <c r="CM824" i="15" s="1"/>
  <c r="CM825" i="15" s="1"/>
  <c r="CM826" i="15" s="1"/>
  <c r="CM827" i="15" s="1"/>
  <c r="CM828" i="15" s="1"/>
  <c r="CM829" i="15" s="1"/>
  <c r="CM830" i="15" s="1"/>
  <c r="CM831" i="15" s="1"/>
  <c r="CM832" i="15" s="1"/>
  <c r="CM833" i="15" s="1"/>
  <c r="CM834" i="15" s="1"/>
  <c r="CM835" i="15" s="1"/>
  <c r="CM836" i="15" s="1"/>
  <c r="CM837" i="15" s="1"/>
  <c r="CM838" i="15" s="1"/>
  <c r="CM839" i="15" s="1"/>
  <c r="CM840" i="15" s="1"/>
  <c r="CM841" i="15" s="1"/>
  <c r="CM842" i="15" s="1"/>
  <c r="CM843" i="15" s="1"/>
  <c r="CM844" i="15" s="1"/>
  <c r="CM845" i="15" s="1"/>
  <c r="CM846" i="15" s="1"/>
  <c r="CM847" i="15" s="1"/>
  <c r="CM848" i="15" s="1"/>
  <c r="CM849" i="15" s="1"/>
  <c r="CM850" i="15" s="1"/>
  <c r="CM851" i="15" s="1"/>
  <c r="CM852" i="15" s="1"/>
  <c r="CM853" i="15" s="1"/>
  <c r="CM854" i="15" s="1"/>
  <c r="CM855" i="15" s="1"/>
  <c r="CM856" i="15" s="1"/>
  <c r="CM857" i="15" s="1"/>
  <c r="CM858" i="15" s="1"/>
  <c r="CM859" i="15" s="1"/>
  <c r="CM860" i="15" s="1"/>
  <c r="CM861" i="15" s="1"/>
  <c r="CM862" i="15" s="1"/>
  <c r="CM863" i="15" s="1"/>
  <c r="CM864" i="15" s="1"/>
  <c r="CM865" i="15" s="1"/>
  <c r="CM866" i="15" s="1"/>
  <c r="CM867" i="15" s="1"/>
  <c r="CM868" i="15" s="1"/>
  <c r="CM869" i="15" s="1"/>
  <c r="CM870" i="15" s="1"/>
  <c r="CM871" i="15" s="1"/>
  <c r="CM872" i="15" s="1"/>
  <c r="CM873" i="15" s="1"/>
  <c r="CM874" i="15" s="1"/>
  <c r="CM875" i="15" s="1"/>
  <c r="CM876" i="15" s="1"/>
  <c r="CM877" i="15" s="1"/>
  <c r="CM878" i="15" s="1"/>
  <c r="CM879" i="15" s="1"/>
  <c r="CM880" i="15" s="1"/>
  <c r="CM881" i="15" s="1"/>
  <c r="CM882" i="15" s="1"/>
  <c r="CM883" i="15" s="1"/>
  <c r="CM884" i="15" s="1"/>
  <c r="CM885" i="15" s="1"/>
  <c r="CM886" i="15" s="1"/>
  <c r="CM887" i="15" s="1"/>
  <c r="CM888" i="15" s="1"/>
  <c r="CM889" i="15" s="1"/>
  <c r="CM890" i="15" s="1"/>
  <c r="CM891" i="15" s="1"/>
  <c r="CM892" i="15" s="1"/>
  <c r="CM893" i="15" s="1"/>
  <c r="CM894" i="15" s="1"/>
  <c r="CM895" i="15" s="1"/>
  <c r="CM896" i="15" s="1"/>
  <c r="CM897" i="15" s="1"/>
  <c r="CM898" i="15" s="1"/>
  <c r="CM899" i="15" s="1"/>
  <c r="CM900" i="15" s="1"/>
  <c r="CM901" i="15" s="1"/>
  <c r="CM902" i="15" s="1"/>
  <c r="CM903" i="15" s="1"/>
  <c r="CM904" i="15" s="1"/>
  <c r="CM905" i="15" s="1"/>
  <c r="CM906" i="15" s="1"/>
  <c r="CM907" i="15" s="1"/>
  <c r="CM908" i="15" s="1"/>
  <c r="CM909" i="15" s="1"/>
  <c r="CM910" i="15" s="1"/>
  <c r="CM911" i="15" s="1"/>
  <c r="CM912" i="15" s="1"/>
  <c r="CM913" i="15" s="1"/>
  <c r="CM914" i="15" s="1"/>
  <c r="CM915" i="15" s="1"/>
  <c r="CM916" i="15" s="1"/>
  <c r="CM917" i="15" s="1"/>
  <c r="CM918" i="15" s="1"/>
  <c r="CM919" i="15" s="1"/>
  <c r="CM920" i="15" s="1"/>
  <c r="CM921" i="15" s="1"/>
  <c r="CM922" i="15" s="1"/>
  <c r="CM923" i="15" s="1"/>
  <c r="CM924" i="15" s="1"/>
  <c r="CM925" i="15" s="1"/>
  <c r="CM926" i="15" s="1"/>
  <c r="CM927" i="15" s="1"/>
  <c r="CM928" i="15" s="1"/>
  <c r="CM929" i="15" s="1"/>
  <c r="CM930" i="15" s="1"/>
  <c r="CM931" i="15" s="1"/>
  <c r="CM932" i="15" s="1"/>
  <c r="CM933" i="15" s="1"/>
  <c r="CM934" i="15" s="1"/>
  <c r="CM935" i="15" s="1"/>
  <c r="CM936" i="15" s="1"/>
  <c r="CM937" i="15" s="1"/>
  <c r="CM938" i="15" s="1"/>
  <c r="CM939" i="15" s="1"/>
  <c r="CM940" i="15" s="1"/>
  <c r="CM941" i="15" s="1"/>
  <c r="CM942" i="15" s="1"/>
  <c r="CM943" i="15" s="1"/>
  <c r="CM944" i="15" s="1"/>
  <c r="CM945" i="15" s="1"/>
  <c r="CM946" i="15" s="1"/>
  <c r="CM947" i="15" s="1"/>
  <c r="CM948" i="15" s="1"/>
  <c r="CM949" i="15" s="1"/>
  <c r="CM950" i="15" s="1"/>
  <c r="CM951" i="15" s="1"/>
  <c r="CM952" i="15" s="1"/>
  <c r="CM953" i="15" s="1"/>
  <c r="CM954" i="15" s="1"/>
  <c r="CM955" i="15" s="1"/>
  <c r="CM956" i="15" s="1"/>
  <c r="CM957" i="15" s="1"/>
  <c r="CM958" i="15" s="1"/>
  <c r="CM959" i="15" s="1"/>
  <c r="CM960" i="15" s="1"/>
  <c r="CM961" i="15" s="1"/>
  <c r="CM962" i="15" s="1"/>
  <c r="CM963" i="15" s="1"/>
  <c r="CM964" i="15" s="1"/>
  <c r="CM965" i="15" s="1"/>
  <c r="CM966" i="15" s="1"/>
  <c r="CM967" i="15" s="1"/>
  <c r="CM968" i="15" s="1"/>
  <c r="CM969" i="15" s="1"/>
  <c r="CM970" i="15" s="1"/>
  <c r="CM971" i="15" s="1"/>
  <c r="CM972" i="15" s="1"/>
  <c r="CM973" i="15" s="1"/>
  <c r="CM974" i="15" s="1"/>
  <c r="CM975" i="15" s="1"/>
  <c r="CM976" i="15" s="1"/>
  <c r="CM977" i="15" s="1"/>
  <c r="CM978" i="15" s="1"/>
  <c r="CM979" i="15" s="1"/>
  <c r="CM980" i="15" s="1"/>
  <c r="CM981" i="15" s="1"/>
  <c r="CM982" i="15" s="1"/>
  <c r="CM983" i="15" s="1"/>
  <c r="CM984" i="15" s="1"/>
  <c r="CM985" i="15" s="1"/>
  <c r="CM986" i="15" s="1"/>
  <c r="CM987" i="15" s="1"/>
  <c r="CM988" i="15" s="1"/>
  <c r="CM989" i="15" s="1"/>
  <c r="CM990" i="15" s="1"/>
  <c r="CM991" i="15" s="1"/>
  <c r="CM992" i="15" s="1"/>
  <c r="CM993" i="15" s="1"/>
  <c r="CM994" i="15" s="1"/>
  <c r="CM995" i="15" s="1"/>
  <c r="CM996" i="15" s="1"/>
  <c r="CM997" i="15" s="1"/>
  <c r="CM998" i="15" s="1"/>
  <c r="CM999" i="15" s="1"/>
  <c r="CM1000" i="15" s="1"/>
  <c r="CM1001" i="15" s="1"/>
  <c r="CM1002" i="15" s="1"/>
  <c r="CM1003" i="15" s="1"/>
  <c r="CM1004" i="15" s="1"/>
  <c r="CM1005" i="15" s="1"/>
  <c r="CM1006" i="15" s="1"/>
  <c r="CM1007" i="15" s="1"/>
  <c r="CM1008" i="15" s="1"/>
  <c r="CM1009" i="15" s="1"/>
  <c r="CM159" i="15"/>
  <c r="CM160" i="15" s="1"/>
  <c r="CM161" i="15" s="1"/>
  <c r="CM162" i="15" s="1"/>
  <c r="CM163" i="15" s="1"/>
  <c r="CM164" i="15" s="1"/>
  <c r="CM165" i="15" s="1"/>
  <c r="CM166" i="15" s="1"/>
  <c r="CM167" i="15" s="1"/>
  <c r="CM168" i="15" s="1"/>
  <c r="CM169" i="15" s="1"/>
  <c r="CM170" i="15" s="1"/>
  <c r="CM171" i="15" s="1"/>
  <c r="CM172" i="15" s="1"/>
  <c r="CM173" i="15" s="1"/>
  <c r="CM174" i="15" s="1"/>
  <c r="CM175" i="15" s="1"/>
  <c r="CM176" i="15" s="1"/>
  <c r="CM177" i="15" s="1"/>
  <c r="CM178" i="15" s="1"/>
  <c r="CM179" i="15" s="1"/>
  <c r="CM180" i="15" s="1"/>
  <c r="CM181" i="15" s="1"/>
  <c r="CM182" i="15" s="1"/>
  <c r="CM183" i="15" s="1"/>
  <c r="CM334" i="15"/>
  <c r="CM335" i="15" s="1"/>
  <c r="CM336" i="15" s="1"/>
  <c r="CM337" i="15" s="1"/>
  <c r="CM338" i="15" s="1"/>
  <c r="CM339" i="15" s="1"/>
  <c r="CM340" i="15" s="1"/>
  <c r="CM341" i="15" s="1"/>
  <c r="CM342" i="15" s="1"/>
  <c r="CM343" i="15" s="1"/>
  <c r="CM344" i="15" s="1"/>
  <c r="CM345" i="15" s="1"/>
  <c r="CM346" i="15" s="1"/>
  <c r="CM347" i="15" s="1"/>
  <c r="CM348" i="15" s="1"/>
  <c r="CM349" i="15" s="1"/>
  <c r="CM350" i="15" s="1"/>
  <c r="CM351" i="15" s="1"/>
  <c r="CM352" i="15" s="1"/>
  <c r="CM353" i="15" s="1"/>
  <c r="CM354" i="15" s="1"/>
  <c r="CM355" i="15" s="1"/>
  <c r="CM356" i="15" s="1"/>
  <c r="CM357" i="15" s="1"/>
  <c r="CM358" i="15" s="1"/>
  <c r="CM134" i="15"/>
  <c r="CM135" i="15" s="1"/>
  <c r="CM136" i="15" s="1"/>
  <c r="CM137" i="15" s="1"/>
  <c r="CM138" i="15" s="1"/>
  <c r="CM139" i="15" s="1"/>
  <c r="CM140" i="15" s="1"/>
  <c r="CM141" i="15" s="1"/>
  <c r="CM142" i="15" s="1"/>
  <c r="CM143" i="15" s="1"/>
  <c r="CM144" i="15" s="1"/>
  <c r="CM145" i="15" s="1"/>
  <c r="CM146" i="15" s="1"/>
  <c r="CM147" i="15" s="1"/>
  <c r="CM148" i="15" s="1"/>
  <c r="CM149" i="15" s="1"/>
  <c r="CM150" i="15" s="1"/>
  <c r="CM151" i="15" s="1"/>
  <c r="CM152" i="15" s="1"/>
  <c r="CM153" i="15" s="1"/>
  <c r="CM154" i="15" s="1"/>
  <c r="CM155" i="15" s="1"/>
  <c r="CM156" i="15" s="1"/>
  <c r="CM157" i="15" s="1"/>
  <c r="CM158" i="15" s="1"/>
  <c r="CM9" i="15"/>
  <c r="DN9" i="15" s="1"/>
  <c r="CM259" i="15"/>
  <c r="CM260" i="15" s="1"/>
  <c r="CM261" i="15" s="1"/>
  <c r="CM262" i="15" s="1"/>
  <c r="CM263" i="15" s="1"/>
  <c r="CM264" i="15" s="1"/>
  <c r="CM265" i="15" s="1"/>
  <c r="CM266" i="15" s="1"/>
  <c r="CM267" i="15" s="1"/>
  <c r="CM268" i="15" s="1"/>
  <c r="CM269" i="15" s="1"/>
  <c r="CM270" i="15" s="1"/>
  <c r="CM271" i="15" s="1"/>
  <c r="CM272" i="15" s="1"/>
  <c r="CM273" i="15" s="1"/>
  <c r="CM274" i="15" s="1"/>
  <c r="CM275" i="15" s="1"/>
  <c r="CM276" i="15" s="1"/>
  <c r="CM277" i="15" s="1"/>
  <c r="CM278" i="15" s="1"/>
  <c r="CM279" i="15" s="1"/>
  <c r="CM280" i="15" s="1"/>
  <c r="CM281" i="15" s="1"/>
  <c r="CM282" i="15" s="1"/>
  <c r="CM283" i="15" s="1"/>
  <c r="CM59" i="15"/>
  <c r="CM60" i="15" s="1"/>
  <c r="CM61" i="15" s="1"/>
  <c r="CM62" i="15" s="1"/>
  <c r="CM63" i="15" s="1"/>
  <c r="CM64" i="15" s="1"/>
  <c r="CM65" i="15" s="1"/>
  <c r="CM66" i="15" s="1"/>
  <c r="CM67" i="15" s="1"/>
  <c r="CM68" i="15" s="1"/>
  <c r="CM69" i="15" s="1"/>
  <c r="CM70" i="15" s="1"/>
  <c r="CM71" i="15" s="1"/>
  <c r="CM72" i="15" s="1"/>
  <c r="CM73" i="15" s="1"/>
  <c r="CM74" i="15" s="1"/>
  <c r="CM75" i="15" s="1"/>
  <c r="CM76" i="15" s="1"/>
  <c r="CM77" i="15" s="1"/>
  <c r="CM78" i="15" s="1"/>
  <c r="CM79" i="15" s="1"/>
  <c r="CM80" i="15" s="1"/>
  <c r="CM81" i="15" s="1"/>
  <c r="CM82" i="15" s="1"/>
  <c r="CM83" i="15" s="1"/>
  <c r="AY1009" i="14"/>
  <c r="AX1009" i="14"/>
  <c r="AY1008" i="14"/>
  <c r="AX1008" i="14"/>
  <c r="AY1007" i="14"/>
  <c r="AX1007" i="14"/>
  <c r="AY1006" i="14"/>
  <c r="AX1006" i="14"/>
  <c r="AY1005" i="14"/>
  <c r="AX1005" i="14"/>
  <c r="AY1004" i="14"/>
  <c r="AX1004" i="14"/>
  <c r="AY1003" i="14"/>
  <c r="AX1003" i="14"/>
  <c r="AY1002" i="14"/>
  <c r="AX1002" i="14"/>
  <c r="AY1001" i="14"/>
  <c r="AX1001" i="14"/>
  <c r="AY1000" i="14"/>
  <c r="AX1000" i="14"/>
  <c r="AY999" i="14"/>
  <c r="AX999" i="14"/>
  <c r="AY998" i="14"/>
  <c r="AX998" i="14"/>
  <c r="AY997" i="14"/>
  <c r="AX997" i="14"/>
  <c r="AY996" i="14"/>
  <c r="AX996" i="14"/>
  <c r="AY995" i="14"/>
  <c r="AX995" i="14"/>
  <c r="AY994" i="14"/>
  <c r="AX994" i="14"/>
  <c r="AY993" i="14"/>
  <c r="AX993" i="14"/>
  <c r="AY992" i="14"/>
  <c r="AX992" i="14"/>
  <c r="AY991" i="14"/>
  <c r="AX991" i="14"/>
  <c r="AY990" i="14"/>
  <c r="AX990" i="14"/>
  <c r="AY989" i="14"/>
  <c r="AX989" i="14"/>
  <c r="AY988" i="14"/>
  <c r="AX988" i="14"/>
  <c r="AY987" i="14"/>
  <c r="AX987" i="14"/>
  <c r="AY986" i="14"/>
  <c r="AX986" i="14"/>
  <c r="AY985" i="14"/>
  <c r="AX985" i="14"/>
  <c r="AY984" i="14"/>
  <c r="AX984" i="14"/>
  <c r="AY983" i="14"/>
  <c r="AX983" i="14"/>
  <c r="AY982" i="14"/>
  <c r="AX982" i="14"/>
  <c r="AY981" i="14"/>
  <c r="AX981" i="14"/>
  <c r="AY980" i="14"/>
  <c r="AX980" i="14"/>
  <c r="AY979" i="14"/>
  <c r="AX979" i="14"/>
  <c r="AY978" i="14"/>
  <c r="AX978" i="14"/>
  <c r="AY977" i="14"/>
  <c r="AX977" i="14"/>
  <c r="AY976" i="14"/>
  <c r="AX976" i="14"/>
  <c r="AY975" i="14"/>
  <c r="AX975" i="14"/>
  <c r="AY974" i="14"/>
  <c r="AX974" i="14"/>
  <c r="AY973" i="14"/>
  <c r="AX973" i="14"/>
  <c r="AY972" i="14"/>
  <c r="AX972" i="14"/>
  <c r="AY971" i="14"/>
  <c r="AX971" i="14"/>
  <c r="AY970" i="14"/>
  <c r="AX970" i="14"/>
  <c r="AY969" i="14"/>
  <c r="AX969" i="14"/>
  <c r="AY968" i="14"/>
  <c r="AX968" i="14"/>
  <c r="AY967" i="14"/>
  <c r="AX967" i="14"/>
  <c r="AY966" i="14"/>
  <c r="AX966" i="14"/>
  <c r="AY965" i="14"/>
  <c r="AX965" i="14"/>
  <c r="AY964" i="14"/>
  <c r="AX964" i="14"/>
  <c r="AY963" i="14"/>
  <c r="AX963" i="14"/>
  <c r="AY962" i="14"/>
  <c r="AX962" i="14"/>
  <c r="AY961" i="14"/>
  <c r="AX961" i="14"/>
  <c r="AY960" i="14"/>
  <c r="AX960" i="14"/>
  <c r="AY959" i="14"/>
  <c r="AX959" i="14"/>
  <c r="AY958" i="14"/>
  <c r="AX958" i="14"/>
  <c r="AY957" i="14"/>
  <c r="AX957" i="14"/>
  <c r="AY956" i="14"/>
  <c r="AX956" i="14"/>
  <c r="AY955" i="14"/>
  <c r="AX955" i="14"/>
  <c r="AY954" i="14"/>
  <c r="AX954" i="14"/>
  <c r="AY953" i="14"/>
  <c r="AX953" i="14"/>
  <c r="AY952" i="14"/>
  <c r="AX952" i="14"/>
  <c r="AY951" i="14"/>
  <c r="AX951" i="14"/>
  <c r="AY950" i="14"/>
  <c r="AX950" i="14"/>
  <c r="AY949" i="14"/>
  <c r="AX949" i="14"/>
  <c r="AY948" i="14"/>
  <c r="AX948" i="14"/>
  <c r="AY947" i="14"/>
  <c r="AX947" i="14"/>
  <c r="AY946" i="14"/>
  <c r="AX946" i="14"/>
  <c r="AY945" i="14"/>
  <c r="AX945" i="14"/>
  <c r="AY944" i="14"/>
  <c r="AX944" i="14"/>
  <c r="AY943" i="14"/>
  <c r="AX943" i="14"/>
  <c r="AY942" i="14"/>
  <c r="AX942" i="14"/>
  <c r="AY941" i="14"/>
  <c r="AX941" i="14"/>
  <c r="AY940" i="14"/>
  <c r="AX940" i="14"/>
  <c r="AY939" i="14"/>
  <c r="AX939" i="14"/>
  <c r="AY938" i="14"/>
  <c r="AX938" i="14"/>
  <c r="AY937" i="14"/>
  <c r="AX937" i="14"/>
  <c r="AY936" i="14"/>
  <c r="AX936" i="14"/>
  <c r="AY935" i="14"/>
  <c r="AX935" i="14"/>
  <c r="AY934" i="14"/>
  <c r="AX934" i="14"/>
  <c r="AY933" i="14"/>
  <c r="AX933" i="14"/>
  <c r="AY932" i="14"/>
  <c r="AX932" i="14"/>
  <c r="AY931" i="14"/>
  <c r="AX931" i="14"/>
  <c r="AY930" i="14"/>
  <c r="AX930" i="14"/>
  <c r="AY929" i="14"/>
  <c r="AX929" i="14"/>
  <c r="AY928" i="14"/>
  <c r="AX928" i="14"/>
  <c r="AY927" i="14"/>
  <c r="AX927" i="14"/>
  <c r="AY926" i="14"/>
  <c r="AX926" i="14"/>
  <c r="AY925" i="14"/>
  <c r="AX925" i="14"/>
  <c r="AY924" i="14"/>
  <c r="AX924" i="14"/>
  <c r="AY923" i="14"/>
  <c r="AX923" i="14"/>
  <c r="AY922" i="14"/>
  <c r="AX922" i="14"/>
  <c r="AY921" i="14"/>
  <c r="AX921" i="14"/>
  <c r="AY920" i="14"/>
  <c r="AX920" i="14"/>
  <c r="AY919" i="14"/>
  <c r="AX919" i="14"/>
  <c r="AY918" i="14"/>
  <c r="AX918" i="14"/>
  <c r="AY917" i="14"/>
  <c r="AX917" i="14"/>
  <c r="AY916" i="14"/>
  <c r="AX916" i="14"/>
  <c r="AY915" i="14"/>
  <c r="AX915" i="14"/>
  <c r="AY914" i="14"/>
  <c r="AX914" i="14"/>
  <c r="AY913" i="14"/>
  <c r="AX913" i="14"/>
  <c r="AY912" i="14"/>
  <c r="AX912" i="14"/>
  <c r="AY911" i="14"/>
  <c r="AX911" i="14"/>
  <c r="AY910" i="14"/>
  <c r="AX910" i="14"/>
  <c r="AY909" i="14"/>
  <c r="AX909" i="14"/>
  <c r="AY908" i="14"/>
  <c r="AX908" i="14"/>
  <c r="AY907" i="14"/>
  <c r="AX907" i="14"/>
  <c r="AY906" i="14"/>
  <c r="AX906" i="14"/>
  <c r="AY905" i="14"/>
  <c r="AX905" i="14"/>
  <c r="AY904" i="14"/>
  <c r="AX904" i="14"/>
  <c r="AY903" i="14"/>
  <c r="AX903" i="14"/>
  <c r="AY902" i="14"/>
  <c r="AX902" i="14"/>
  <c r="AY901" i="14"/>
  <c r="AX901" i="14"/>
  <c r="AY900" i="14"/>
  <c r="AX900" i="14"/>
  <c r="AY899" i="14"/>
  <c r="AX899" i="14"/>
  <c r="AY898" i="14"/>
  <c r="AX898" i="14"/>
  <c r="AY897" i="14"/>
  <c r="AX897" i="14"/>
  <c r="AY896" i="14"/>
  <c r="AX896" i="14"/>
  <c r="AY895" i="14"/>
  <c r="AX895" i="14"/>
  <c r="AY894" i="14"/>
  <c r="AX894" i="14"/>
  <c r="AY893" i="14"/>
  <c r="AX893" i="14"/>
  <c r="AY892" i="14"/>
  <c r="AX892" i="14"/>
  <c r="AY891" i="14"/>
  <c r="AX891" i="14"/>
  <c r="AY890" i="14"/>
  <c r="AX890" i="14"/>
  <c r="AY889" i="14"/>
  <c r="AX889" i="14"/>
  <c r="AY888" i="14"/>
  <c r="AX888" i="14"/>
  <c r="AY887" i="14"/>
  <c r="AX887" i="14"/>
  <c r="AY886" i="14"/>
  <c r="AX886" i="14"/>
  <c r="AY885" i="14"/>
  <c r="AX885" i="14"/>
  <c r="AY884" i="14"/>
  <c r="AX884" i="14"/>
  <c r="AY883" i="14"/>
  <c r="AX883" i="14"/>
  <c r="AY882" i="14"/>
  <c r="AX882" i="14"/>
  <c r="AY881" i="14"/>
  <c r="AX881" i="14"/>
  <c r="AY880" i="14"/>
  <c r="AX880" i="14"/>
  <c r="AY879" i="14"/>
  <c r="AX879" i="14"/>
  <c r="AY878" i="14"/>
  <c r="AX878" i="14"/>
  <c r="AY877" i="14"/>
  <c r="AX877" i="14"/>
  <c r="AY876" i="14"/>
  <c r="AX876" i="14"/>
  <c r="AY875" i="14"/>
  <c r="AX875" i="14"/>
  <c r="AY874" i="14"/>
  <c r="AX874" i="14"/>
  <c r="AY873" i="14"/>
  <c r="AX873" i="14"/>
  <c r="AY872" i="14"/>
  <c r="AX872" i="14"/>
  <c r="AY871" i="14"/>
  <c r="AX871" i="14"/>
  <c r="AY870" i="14"/>
  <c r="AX870" i="14"/>
  <c r="AY869" i="14"/>
  <c r="AX869" i="14"/>
  <c r="AY868" i="14"/>
  <c r="AX868" i="14"/>
  <c r="AY867" i="14"/>
  <c r="AX867" i="14"/>
  <c r="AY866" i="14"/>
  <c r="AX866" i="14"/>
  <c r="AY865" i="14"/>
  <c r="AX865" i="14"/>
  <c r="AY864" i="14"/>
  <c r="AX864" i="14"/>
  <c r="AY863" i="14"/>
  <c r="AX863" i="14"/>
  <c r="AY862" i="14"/>
  <c r="AX862" i="14"/>
  <c r="AY861" i="14"/>
  <c r="AX861" i="14"/>
  <c r="AY860" i="14"/>
  <c r="AX860" i="14"/>
  <c r="AY859" i="14"/>
  <c r="AX859" i="14"/>
  <c r="AY858" i="14"/>
  <c r="AX858" i="14"/>
  <c r="AY857" i="14"/>
  <c r="AX857" i="14"/>
  <c r="AY856" i="14"/>
  <c r="AX856" i="14"/>
  <c r="AY855" i="14"/>
  <c r="AX855" i="14"/>
  <c r="AY854" i="14"/>
  <c r="AX854" i="14"/>
  <c r="AY853" i="14"/>
  <c r="AX853" i="14"/>
  <c r="AY852" i="14"/>
  <c r="AX852" i="14"/>
  <c r="AY851" i="14"/>
  <c r="AX851" i="14"/>
  <c r="AY850" i="14"/>
  <c r="AX850" i="14"/>
  <c r="AY849" i="14"/>
  <c r="AX849" i="14"/>
  <c r="AY848" i="14"/>
  <c r="AX848" i="14"/>
  <c r="AY847" i="14"/>
  <c r="AX847" i="14"/>
  <c r="AY846" i="14"/>
  <c r="AX846" i="14"/>
  <c r="AY845" i="14"/>
  <c r="AX845" i="14"/>
  <c r="AY844" i="14"/>
  <c r="AX844" i="14"/>
  <c r="AY843" i="14"/>
  <c r="AX843" i="14"/>
  <c r="AY842" i="14"/>
  <c r="AX842" i="14"/>
  <c r="AY841" i="14"/>
  <c r="AX841" i="14"/>
  <c r="AY840" i="14"/>
  <c r="AX840" i="14"/>
  <c r="AY839" i="14"/>
  <c r="AX839" i="14"/>
  <c r="AY838" i="14"/>
  <c r="AX838" i="14"/>
  <c r="AY837" i="14"/>
  <c r="AX837" i="14"/>
  <c r="AY836" i="14"/>
  <c r="AX836" i="14"/>
  <c r="AY835" i="14"/>
  <c r="AX835" i="14"/>
  <c r="AY834" i="14"/>
  <c r="AX834" i="14"/>
  <c r="AY833" i="14"/>
  <c r="AX833" i="14"/>
  <c r="AY832" i="14"/>
  <c r="AX832" i="14"/>
  <c r="AY831" i="14"/>
  <c r="AX831" i="14"/>
  <c r="AY830" i="14"/>
  <c r="AX830" i="14"/>
  <c r="AY829" i="14"/>
  <c r="AX829" i="14"/>
  <c r="AY828" i="14"/>
  <c r="AX828" i="14"/>
  <c r="AY827" i="14"/>
  <c r="AX827" i="14"/>
  <c r="AY826" i="14"/>
  <c r="AX826" i="14"/>
  <c r="AY825" i="14"/>
  <c r="AX825" i="14"/>
  <c r="AY824" i="14"/>
  <c r="AX824" i="14"/>
  <c r="AY823" i="14"/>
  <c r="AX823" i="14"/>
  <c r="AY822" i="14"/>
  <c r="AX822" i="14"/>
  <c r="AY821" i="14"/>
  <c r="AX821" i="14"/>
  <c r="AY820" i="14"/>
  <c r="AX820" i="14"/>
  <c r="AY819" i="14"/>
  <c r="AX819" i="14"/>
  <c r="AY818" i="14"/>
  <c r="AX818" i="14"/>
  <c r="AY817" i="14"/>
  <c r="AX817" i="14"/>
  <c r="AY816" i="14"/>
  <c r="AX816" i="14"/>
  <c r="AY815" i="14"/>
  <c r="AX815" i="14"/>
  <c r="AY814" i="14"/>
  <c r="AX814" i="14"/>
  <c r="AY813" i="14"/>
  <c r="AX813" i="14"/>
  <c r="AY812" i="14"/>
  <c r="AX812" i="14"/>
  <c r="AY811" i="14"/>
  <c r="AX811" i="14"/>
  <c r="AY810" i="14"/>
  <c r="AX810" i="14"/>
  <c r="AY809" i="14"/>
  <c r="AX809" i="14"/>
  <c r="AY808" i="14"/>
  <c r="AX808" i="14"/>
  <c r="AY807" i="14"/>
  <c r="AX807" i="14"/>
  <c r="AY806" i="14"/>
  <c r="AX806" i="14"/>
  <c r="AY805" i="14"/>
  <c r="AX805" i="14"/>
  <c r="AY804" i="14"/>
  <c r="AX804" i="14"/>
  <c r="AY803" i="14"/>
  <c r="AX803" i="14"/>
  <c r="AY802" i="14"/>
  <c r="AX802" i="14"/>
  <c r="AY801" i="14"/>
  <c r="AX801" i="14"/>
  <c r="AY800" i="14"/>
  <c r="AX800" i="14"/>
  <c r="AY799" i="14"/>
  <c r="AX799" i="14"/>
  <c r="AY798" i="14"/>
  <c r="AX798" i="14"/>
  <c r="AY797" i="14"/>
  <c r="AX797" i="14"/>
  <c r="AY796" i="14"/>
  <c r="AX796" i="14"/>
  <c r="AY795" i="14"/>
  <c r="AX795" i="14"/>
  <c r="AY794" i="14"/>
  <c r="AX794" i="14"/>
  <c r="AY793" i="14"/>
  <c r="AX793" i="14"/>
  <c r="AY792" i="14"/>
  <c r="AX792" i="14"/>
  <c r="AY791" i="14"/>
  <c r="AX791" i="14"/>
  <c r="AY790" i="14"/>
  <c r="AX790" i="14"/>
  <c r="AY789" i="14"/>
  <c r="AX789" i="14"/>
  <c r="AY788" i="14"/>
  <c r="AX788" i="14"/>
  <c r="AY787" i="14"/>
  <c r="AX787" i="14"/>
  <c r="AY786" i="14"/>
  <c r="AX786" i="14"/>
  <c r="AY785" i="14"/>
  <c r="AX785" i="14"/>
  <c r="AY784" i="14"/>
  <c r="AX784" i="14"/>
  <c r="AY783" i="14"/>
  <c r="AX783" i="14"/>
  <c r="AY782" i="14"/>
  <c r="AX782" i="14"/>
  <c r="AY781" i="14"/>
  <c r="AX781" i="14"/>
  <c r="AY780" i="14"/>
  <c r="AX780" i="14"/>
  <c r="AY779" i="14"/>
  <c r="AX779" i="14"/>
  <c r="AY778" i="14"/>
  <c r="AX778" i="14"/>
  <c r="AY777" i="14"/>
  <c r="AX777" i="14"/>
  <c r="AY776" i="14"/>
  <c r="AX776" i="14"/>
  <c r="AY775" i="14"/>
  <c r="AX775" i="14"/>
  <c r="AY774" i="14"/>
  <c r="AX774" i="14"/>
  <c r="AY773" i="14"/>
  <c r="AX773" i="14"/>
  <c r="AY772" i="14"/>
  <c r="AX772" i="14"/>
  <c r="AY771" i="14"/>
  <c r="AX771" i="14"/>
  <c r="AY770" i="14"/>
  <c r="AX770" i="14"/>
  <c r="AY769" i="14"/>
  <c r="AX769" i="14"/>
  <c r="AY768" i="14"/>
  <c r="AX768" i="14"/>
  <c r="AY767" i="14"/>
  <c r="AX767" i="14"/>
  <c r="AY766" i="14"/>
  <c r="AX766" i="14"/>
  <c r="AY765" i="14"/>
  <c r="AX765" i="14"/>
  <c r="AY764" i="14"/>
  <c r="AX764" i="14"/>
  <c r="AY763" i="14"/>
  <c r="AX763" i="14"/>
  <c r="AY762" i="14"/>
  <c r="AX762" i="14"/>
  <c r="AY761" i="14"/>
  <c r="AX761" i="14"/>
  <c r="AY760" i="14"/>
  <c r="AX760" i="14"/>
  <c r="AY759" i="14"/>
  <c r="AX759" i="14"/>
  <c r="AY758" i="14"/>
  <c r="AX758" i="14"/>
  <c r="AY757" i="14"/>
  <c r="AX757" i="14"/>
  <c r="AY756" i="14"/>
  <c r="AX756" i="14"/>
  <c r="AY755" i="14"/>
  <c r="AX755" i="14"/>
  <c r="AY754" i="14"/>
  <c r="AX754" i="14"/>
  <c r="AY753" i="14"/>
  <c r="AX753" i="14"/>
  <c r="AY752" i="14"/>
  <c r="AX752" i="14"/>
  <c r="AY751" i="14"/>
  <c r="AX751" i="14"/>
  <c r="AY750" i="14"/>
  <c r="AX750" i="14"/>
  <c r="AY749" i="14"/>
  <c r="AX749" i="14"/>
  <c r="AY748" i="14"/>
  <c r="AX748" i="14"/>
  <c r="AY747" i="14"/>
  <c r="AX747" i="14"/>
  <c r="AY746" i="14"/>
  <c r="AX746" i="14"/>
  <c r="AY745" i="14"/>
  <c r="AX745" i="14"/>
  <c r="AY744" i="14"/>
  <c r="AX744" i="14"/>
  <c r="AY743" i="14"/>
  <c r="AX743" i="14"/>
  <c r="AY742" i="14"/>
  <c r="AX742" i="14"/>
  <c r="AY741" i="14"/>
  <c r="AX741" i="14"/>
  <c r="AY740" i="14"/>
  <c r="AX740" i="14"/>
  <c r="AY739" i="14"/>
  <c r="AX739" i="14"/>
  <c r="AY738" i="14"/>
  <c r="AX738" i="14"/>
  <c r="AY737" i="14"/>
  <c r="AX737" i="14"/>
  <c r="AY736" i="14"/>
  <c r="AX736" i="14"/>
  <c r="AY735" i="14"/>
  <c r="AX735" i="14"/>
  <c r="AY734" i="14"/>
  <c r="AX734" i="14"/>
  <c r="AY733" i="14"/>
  <c r="AX733" i="14"/>
  <c r="AY732" i="14"/>
  <c r="AX732" i="14"/>
  <c r="AY731" i="14"/>
  <c r="AX731" i="14"/>
  <c r="AY730" i="14"/>
  <c r="AX730" i="14"/>
  <c r="AY729" i="14"/>
  <c r="AX729" i="14"/>
  <c r="AY728" i="14"/>
  <c r="AX728" i="14"/>
  <c r="AY727" i="14"/>
  <c r="AX727" i="14"/>
  <c r="AY726" i="14"/>
  <c r="AX726" i="14"/>
  <c r="AY725" i="14"/>
  <c r="AX725" i="14"/>
  <c r="AY724" i="14"/>
  <c r="AX724" i="14"/>
  <c r="AY723" i="14"/>
  <c r="AX723" i="14"/>
  <c r="AY722" i="14"/>
  <c r="AX722" i="14"/>
  <c r="AY721" i="14"/>
  <c r="AX721" i="14"/>
  <c r="AY720" i="14"/>
  <c r="AX720" i="14"/>
  <c r="AY719" i="14"/>
  <c r="AX719" i="14"/>
  <c r="AY718" i="14"/>
  <c r="AX718" i="14"/>
  <c r="AY717" i="14"/>
  <c r="AX717" i="14"/>
  <c r="AY716" i="14"/>
  <c r="AX716" i="14"/>
  <c r="AY715" i="14"/>
  <c r="AX715" i="14"/>
  <c r="AY714" i="14"/>
  <c r="AX714" i="14"/>
  <c r="AY713" i="14"/>
  <c r="AX713" i="14"/>
  <c r="AY712" i="14"/>
  <c r="AX712" i="14"/>
  <c r="AY711" i="14"/>
  <c r="AX711" i="14"/>
  <c r="AY710" i="14"/>
  <c r="AX710" i="14"/>
  <c r="AY709" i="14"/>
  <c r="AX709" i="14"/>
  <c r="AY708" i="14"/>
  <c r="AX708" i="14"/>
  <c r="AY707" i="14"/>
  <c r="AX707" i="14"/>
  <c r="AY706" i="14"/>
  <c r="AX706" i="14"/>
  <c r="AY705" i="14"/>
  <c r="AX705" i="14"/>
  <c r="AY704" i="14"/>
  <c r="AX704" i="14"/>
  <c r="AY703" i="14"/>
  <c r="AX703" i="14"/>
  <c r="AY702" i="14"/>
  <c r="AX702" i="14"/>
  <c r="AY701" i="14"/>
  <c r="AX701" i="14"/>
  <c r="AY700" i="14"/>
  <c r="AX700" i="14"/>
  <c r="AY699" i="14"/>
  <c r="AX699" i="14"/>
  <c r="AY698" i="14"/>
  <c r="AX698" i="14"/>
  <c r="AY697" i="14"/>
  <c r="AX697" i="14"/>
  <c r="AY696" i="14"/>
  <c r="AX696" i="14"/>
  <c r="AY695" i="14"/>
  <c r="AX695" i="14"/>
  <c r="AY694" i="14"/>
  <c r="AX694" i="14"/>
  <c r="AY693" i="14"/>
  <c r="AX693" i="14"/>
  <c r="AY692" i="14"/>
  <c r="AX692" i="14"/>
  <c r="AY691" i="14"/>
  <c r="AX691" i="14"/>
  <c r="AY690" i="14"/>
  <c r="AX690" i="14"/>
  <c r="AY689" i="14"/>
  <c r="AX689" i="14"/>
  <c r="AY688" i="14"/>
  <c r="AX688" i="14"/>
  <c r="AY687" i="14"/>
  <c r="AX687" i="14"/>
  <c r="AY686" i="14"/>
  <c r="AX686" i="14"/>
  <c r="AY685" i="14"/>
  <c r="AX685" i="14"/>
  <c r="AY684" i="14"/>
  <c r="AX684" i="14"/>
  <c r="AY683" i="14"/>
  <c r="AX683" i="14"/>
  <c r="AY682" i="14"/>
  <c r="AX682" i="14"/>
  <c r="AY681" i="14"/>
  <c r="AX681" i="14"/>
  <c r="AY680" i="14"/>
  <c r="AX680" i="14"/>
  <c r="AY679" i="14"/>
  <c r="AX679" i="14"/>
  <c r="AY678" i="14"/>
  <c r="AX678" i="14"/>
  <c r="AY677" i="14"/>
  <c r="AX677" i="14"/>
  <c r="AY676" i="14"/>
  <c r="AX676" i="14"/>
  <c r="AY675" i="14"/>
  <c r="AX675" i="14"/>
  <c r="AY674" i="14"/>
  <c r="AX674" i="14"/>
  <c r="AY673" i="14"/>
  <c r="AX673" i="14"/>
  <c r="AY672" i="14"/>
  <c r="AX672" i="14"/>
  <c r="AY671" i="14"/>
  <c r="AX671" i="14"/>
  <c r="AY670" i="14"/>
  <c r="AX670" i="14"/>
  <c r="AY669" i="14"/>
  <c r="AX669" i="14"/>
  <c r="AY668" i="14"/>
  <c r="AX668" i="14"/>
  <c r="AY667" i="14"/>
  <c r="AX667" i="14"/>
  <c r="AY666" i="14"/>
  <c r="AX666" i="14"/>
  <c r="AY665" i="14"/>
  <c r="AX665" i="14"/>
  <c r="AY664" i="14"/>
  <c r="AX664" i="14"/>
  <c r="AY663" i="14"/>
  <c r="AX663" i="14"/>
  <c r="AY662" i="14"/>
  <c r="AX662" i="14"/>
  <c r="AY661" i="14"/>
  <c r="AX661" i="14"/>
  <c r="AY660" i="14"/>
  <c r="AX660" i="14"/>
  <c r="AY659" i="14"/>
  <c r="AX659" i="14"/>
  <c r="AY658" i="14"/>
  <c r="AX658" i="14"/>
  <c r="AY657" i="14"/>
  <c r="AX657" i="14"/>
  <c r="AY656" i="14"/>
  <c r="AX656" i="14"/>
  <c r="AY655" i="14"/>
  <c r="AX655" i="14"/>
  <c r="AY654" i="14"/>
  <c r="AX654" i="14"/>
  <c r="AY653" i="14"/>
  <c r="AX653" i="14"/>
  <c r="AY652" i="14"/>
  <c r="AX652" i="14"/>
  <c r="AY651" i="14"/>
  <c r="AX651" i="14"/>
  <c r="AY650" i="14"/>
  <c r="AX650" i="14"/>
  <c r="AY649" i="14"/>
  <c r="AX649" i="14"/>
  <c r="AY648" i="14"/>
  <c r="AX648" i="14"/>
  <c r="AY647" i="14"/>
  <c r="AX647" i="14"/>
  <c r="AY646" i="14"/>
  <c r="AX646" i="14"/>
  <c r="AY645" i="14"/>
  <c r="AX645" i="14"/>
  <c r="AY644" i="14"/>
  <c r="AX644" i="14"/>
  <c r="AY643" i="14"/>
  <c r="AX643" i="14"/>
  <c r="AY642" i="14"/>
  <c r="AX642" i="14"/>
  <c r="AY641" i="14"/>
  <c r="AX641" i="14"/>
  <c r="AY640" i="14"/>
  <c r="AX640" i="14"/>
  <c r="AY639" i="14"/>
  <c r="AX639" i="14"/>
  <c r="AY638" i="14"/>
  <c r="AX638" i="14"/>
  <c r="AY637" i="14"/>
  <c r="AX637" i="14"/>
  <c r="AY636" i="14"/>
  <c r="AX636" i="14"/>
  <c r="AY635" i="14"/>
  <c r="AX635" i="14"/>
  <c r="AY634" i="14"/>
  <c r="AX634" i="14"/>
  <c r="AY633" i="14"/>
  <c r="AX633" i="14"/>
  <c r="AY632" i="14"/>
  <c r="AX632" i="14"/>
  <c r="AY631" i="14"/>
  <c r="AX631" i="14"/>
  <c r="AY630" i="14"/>
  <c r="AX630" i="14"/>
  <c r="AY629" i="14"/>
  <c r="AX629" i="14"/>
  <c r="AY628" i="14"/>
  <c r="AX628" i="14"/>
  <c r="AY627" i="14"/>
  <c r="AX627" i="14"/>
  <c r="AY626" i="14"/>
  <c r="AX626" i="14"/>
  <c r="AY625" i="14"/>
  <c r="AX625" i="14"/>
  <c r="AY624" i="14"/>
  <c r="AX624" i="14"/>
  <c r="AY623" i="14"/>
  <c r="AX623" i="14"/>
  <c r="AY622" i="14"/>
  <c r="AX622" i="14"/>
  <c r="AY621" i="14"/>
  <c r="AX621" i="14"/>
  <c r="AY620" i="14"/>
  <c r="AX620" i="14"/>
  <c r="AY619" i="14"/>
  <c r="AX619" i="14"/>
  <c r="AY618" i="14"/>
  <c r="AX618" i="14"/>
  <c r="AY617" i="14"/>
  <c r="AX617" i="14"/>
  <c r="AY616" i="14"/>
  <c r="AX616" i="14"/>
  <c r="AY615" i="14"/>
  <c r="AX615" i="14"/>
  <c r="AY614" i="14"/>
  <c r="AX614" i="14"/>
  <c r="AY613" i="14"/>
  <c r="AX613" i="14"/>
  <c r="AY612" i="14"/>
  <c r="AX612" i="14"/>
  <c r="AY611" i="14"/>
  <c r="AX611" i="14"/>
  <c r="AY610" i="14"/>
  <c r="AX610" i="14"/>
  <c r="AY609" i="14"/>
  <c r="AX609" i="14"/>
  <c r="AY608" i="14"/>
  <c r="AX608" i="14"/>
  <c r="AY607" i="14"/>
  <c r="AX607" i="14"/>
  <c r="AY606" i="14"/>
  <c r="AX606" i="14"/>
  <c r="AY605" i="14"/>
  <c r="AX605" i="14"/>
  <c r="AY604" i="14"/>
  <c r="AX604" i="14"/>
  <c r="AY603" i="14"/>
  <c r="AX603" i="14"/>
  <c r="AY602" i="14"/>
  <c r="AX602" i="14"/>
  <c r="AY601" i="14"/>
  <c r="AX601" i="14"/>
  <c r="AY600" i="14"/>
  <c r="AX600" i="14"/>
  <c r="AY599" i="14"/>
  <c r="AX599" i="14"/>
  <c r="AY598" i="14"/>
  <c r="AX598" i="14"/>
  <c r="AY597" i="14"/>
  <c r="AX597" i="14"/>
  <c r="AY596" i="14"/>
  <c r="AX596" i="14"/>
  <c r="AY595" i="14"/>
  <c r="AX595" i="14"/>
  <c r="AY594" i="14"/>
  <c r="AX594" i="14"/>
  <c r="AY593" i="14"/>
  <c r="AX593" i="14"/>
  <c r="AY592" i="14"/>
  <c r="AX592" i="14"/>
  <c r="AY591" i="14"/>
  <c r="AX591" i="14"/>
  <c r="AY590" i="14"/>
  <c r="AX590" i="14"/>
  <c r="AY589" i="14"/>
  <c r="AX589" i="14"/>
  <c r="AY588" i="14"/>
  <c r="AX588" i="14"/>
  <c r="AY587" i="14"/>
  <c r="AX587" i="14"/>
  <c r="AY586" i="14"/>
  <c r="AX586" i="14"/>
  <c r="AY585" i="14"/>
  <c r="AX585" i="14"/>
  <c r="AY584" i="14"/>
  <c r="AX584" i="14"/>
  <c r="AY583" i="14"/>
  <c r="AX583" i="14"/>
  <c r="AY582" i="14"/>
  <c r="AX582" i="14"/>
  <c r="AY581" i="14"/>
  <c r="AX581" i="14"/>
  <c r="AY580" i="14"/>
  <c r="AX580" i="14"/>
  <c r="AY579" i="14"/>
  <c r="AX579" i="14"/>
  <c r="AY578" i="14"/>
  <c r="AX578" i="14"/>
  <c r="AY577" i="14"/>
  <c r="AX577" i="14"/>
  <c r="AY576" i="14"/>
  <c r="AX576" i="14"/>
  <c r="AY575" i="14"/>
  <c r="AX575" i="14"/>
  <c r="AY574" i="14"/>
  <c r="AX574" i="14"/>
  <c r="AY573" i="14"/>
  <c r="AX573" i="14"/>
  <c r="AY572" i="14"/>
  <c r="AX572" i="14"/>
  <c r="AY571" i="14"/>
  <c r="AX571" i="14"/>
  <c r="AY570" i="14"/>
  <c r="AX570" i="14"/>
  <c r="AY569" i="14"/>
  <c r="AX569" i="14"/>
  <c r="AY568" i="14"/>
  <c r="AX568" i="14"/>
  <c r="AY567" i="14"/>
  <c r="AX567" i="14"/>
  <c r="AY566" i="14"/>
  <c r="AX566" i="14"/>
  <c r="AY565" i="14"/>
  <c r="AX565" i="14"/>
  <c r="AY564" i="14"/>
  <c r="AX564" i="14"/>
  <c r="AY563" i="14"/>
  <c r="AX563" i="14"/>
  <c r="AY562" i="14"/>
  <c r="AX562" i="14"/>
  <c r="AY561" i="14"/>
  <c r="AX561" i="14"/>
  <c r="AY560" i="14"/>
  <c r="AX560" i="14"/>
  <c r="AY559" i="14"/>
  <c r="AX559" i="14"/>
  <c r="AY558" i="14"/>
  <c r="AX558" i="14"/>
  <c r="AY557" i="14"/>
  <c r="AX557" i="14"/>
  <c r="AY556" i="14"/>
  <c r="AX556" i="14"/>
  <c r="AY555" i="14"/>
  <c r="AX555" i="14"/>
  <c r="AY554" i="14"/>
  <c r="AX554" i="14"/>
  <c r="AY553" i="14"/>
  <c r="AX553" i="14"/>
  <c r="AY552" i="14"/>
  <c r="AX552" i="14"/>
  <c r="AY551" i="14"/>
  <c r="AX551" i="14"/>
  <c r="AY550" i="14"/>
  <c r="AX550" i="14"/>
  <c r="AY549" i="14"/>
  <c r="AX549" i="14"/>
  <c r="AY548" i="14"/>
  <c r="AX548" i="14"/>
  <c r="AY547" i="14"/>
  <c r="AX547" i="14"/>
  <c r="AY546" i="14"/>
  <c r="AX546" i="14"/>
  <c r="AY545" i="14"/>
  <c r="AX545" i="14"/>
  <c r="AY544" i="14"/>
  <c r="AX544" i="14"/>
  <c r="AY543" i="14"/>
  <c r="AX543" i="14"/>
  <c r="AY542" i="14"/>
  <c r="AX542" i="14"/>
  <c r="AY541" i="14"/>
  <c r="AX541" i="14"/>
  <c r="AY540" i="14"/>
  <c r="AX540" i="14"/>
  <c r="AY539" i="14"/>
  <c r="AX539" i="14"/>
  <c r="AY538" i="14"/>
  <c r="AX538" i="14"/>
  <c r="AY537" i="14"/>
  <c r="AX537" i="14"/>
  <c r="AY536" i="14"/>
  <c r="AX536" i="14"/>
  <c r="AY535" i="14"/>
  <c r="AX535" i="14"/>
  <c r="AY534" i="14"/>
  <c r="AX534" i="14"/>
  <c r="AY533" i="14"/>
  <c r="AX533" i="14"/>
  <c r="AY532" i="14"/>
  <c r="AX532" i="14"/>
  <c r="AY531" i="14"/>
  <c r="AX531" i="14"/>
  <c r="AY530" i="14"/>
  <c r="AX530" i="14"/>
  <c r="AY529" i="14"/>
  <c r="AX529" i="14"/>
  <c r="AY528" i="14"/>
  <c r="AX528" i="14"/>
  <c r="AY527" i="14"/>
  <c r="AX527" i="14"/>
  <c r="AY526" i="14"/>
  <c r="AX526" i="14"/>
  <c r="AY525" i="14"/>
  <c r="AX525" i="14"/>
  <c r="AY524" i="14"/>
  <c r="AX524" i="14"/>
  <c r="AY523" i="14"/>
  <c r="AX523" i="14"/>
  <c r="AY522" i="14"/>
  <c r="AX522" i="14"/>
  <c r="AY521" i="14"/>
  <c r="AX521" i="14"/>
  <c r="AY520" i="14"/>
  <c r="AX520" i="14"/>
  <c r="AY519" i="14"/>
  <c r="AX519" i="14"/>
  <c r="AY518" i="14"/>
  <c r="AX518" i="14"/>
  <c r="AY517" i="14"/>
  <c r="AX517" i="14"/>
  <c r="AY516" i="14"/>
  <c r="AX516" i="14"/>
  <c r="AY515" i="14"/>
  <c r="AX515" i="14"/>
  <c r="AY514" i="14"/>
  <c r="AX514" i="14"/>
  <c r="AY513" i="14"/>
  <c r="AX513" i="14"/>
  <c r="AY512" i="14"/>
  <c r="AX512" i="14"/>
  <c r="AY511" i="14"/>
  <c r="AX511" i="14"/>
  <c r="AY510" i="14"/>
  <c r="AX510" i="14"/>
  <c r="AY509" i="14"/>
  <c r="AX509" i="14"/>
  <c r="AY508" i="14"/>
  <c r="AX508" i="14"/>
  <c r="AY507" i="14"/>
  <c r="AX507" i="14"/>
  <c r="AY506" i="14"/>
  <c r="AX506" i="14"/>
  <c r="AY505" i="14"/>
  <c r="AX505" i="14"/>
  <c r="AY504" i="14"/>
  <c r="AX504" i="14"/>
  <c r="AY503" i="14"/>
  <c r="AX503" i="14"/>
  <c r="AY502" i="14"/>
  <c r="AX502" i="14"/>
  <c r="AY501" i="14"/>
  <c r="AX501" i="14"/>
  <c r="AY500" i="14"/>
  <c r="AX500" i="14"/>
  <c r="AY499" i="14"/>
  <c r="AX499" i="14"/>
  <c r="AY498" i="14"/>
  <c r="AX498" i="14"/>
  <c r="AY497" i="14"/>
  <c r="AX497" i="14"/>
  <c r="AY496" i="14"/>
  <c r="AX496" i="14"/>
  <c r="AY495" i="14"/>
  <c r="AX495" i="14"/>
  <c r="AY494" i="14"/>
  <c r="AX494" i="14"/>
  <c r="AY493" i="14"/>
  <c r="AX493" i="14"/>
  <c r="AY492" i="14"/>
  <c r="AX492" i="14"/>
  <c r="AY491" i="14"/>
  <c r="AX491" i="14"/>
  <c r="AY490" i="14"/>
  <c r="AX490" i="14"/>
  <c r="AY489" i="14"/>
  <c r="AX489" i="14"/>
  <c r="AY488" i="14"/>
  <c r="AX488" i="14"/>
  <c r="AY487" i="14"/>
  <c r="AX487" i="14"/>
  <c r="AY486" i="14"/>
  <c r="AX486" i="14"/>
  <c r="AY485" i="14"/>
  <c r="AX485" i="14"/>
  <c r="AY484" i="14"/>
  <c r="AX484" i="14"/>
  <c r="AY483" i="14"/>
  <c r="AX483" i="14"/>
  <c r="AY482" i="14"/>
  <c r="AX482" i="14"/>
  <c r="AY481" i="14"/>
  <c r="AX481" i="14"/>
  <c r="AY480" i="14"/>
  <c r="AX480" i="14"/>
  <c r="AY479" i="14"/>
  <c r="AX479" i="14"/>
  <c r="AY478" i="14"/>
  <c r="AX478" i="14"/>
  <c r="AY477" i="14"/>
  <c r="AX477" i="14"/>
  <c r="AY476" i="14"/>
  <c r="AX476" i="14"/>
  <c r="AY475" i="14"/>
  <c r="AX475" i="14"/>
  <c r="AY474" i="14"/>
  <c r="AX474" i="14"/>
  <c r="AY473" i="14"/>
  <c r="AX473" i="14"/>
  <c r="AY472" i="14"/>
  <c r="AX472" i="14"/>
  <c r="AY471" i="14"/>
  <c r="AX471" i="14"/>
  <c r="AY470" i="14"/>
  <c r="AX470" i="14"/>
  <c r="AY469" i="14"/>
  <c r="AX469" i="14"/>
  <c r="AY468" i="14"/>
  <c r="AX468" i="14"/>
  <c r="AY467" i="14"/>
  <c r="AX467" i="14"/>
  <c r="AY466" i="14"/>
  <c r="AX466" i="14"/>
  <c r="AY465" i="14"/>
  <c r="AX465" i="14"/>
  <c r="AY464" i="14"/>
  <c r="AX464" i="14"/>
  <c r="AY463" i="14"/>
  <c r="AX463" i="14"/>
  <c r="AY462" i="14"/>
  <c r="AX462" i="14"/>
  <c r="AY461" i="14"/>
  <c r="AX461" i="14"/>
  <c r="AY460" i="14"/>
  <c r="AX460" i="14"/>
  <c r="AY459" i="14"/>
  <c r="AX459" i="14"/>
  <c r="AY458" i="14"/>
  <c r="AX458" i="14"/>
  <c r="AY457" i="14"/>
  <c r="AX457" i="14"/>
  <c r="AY456" i="14"/>
  <c r="AX456" i="14"/>
  <c r="AY455" i="14"/>
  <c r="AX455" i="14"/>
  <c r="AY454" i="14"/>
  <c r="AX454" i="14"/>
  <c r="AY453" i="14"/>
  <c r="AX453" i="14"/>
  <c r="AY452" i="14"/>
  <c r="AX452" i="14"/>
  <c r="AY451" i="14"/>
  <c r="AX451" i="14"/>
  <c r="AY450" i="14"/>
  <c r="AX450" i="14"/>
  <c r="AY449" i="14"/>
  <c r="AX449" i="14"/>
  <c r="AY448" i="14"/>
  <c r="AX448" i="14"/>
  <c r="AY447" i="14"/>
  <c r="AX447" i="14"/>
  <c r="AY446" i="14"/>
  <c r="AX446" i="14"/>
  <c r="AY445" i="14"/>
  <c r="AX445" i="14"/>
  <c r="AY444" i="14"/>
  <c r="AX444" i="14"/>
  <c r="AY443" i="14"/>
  <c r="AX443" i="14"/>
  <c r="AY442" i="14"/>
  <c r="AX442" i="14"/>
  <c r="AY441" i="14"/>
  <c r="AX441" i="14"/>
  <c r="AY440" i="14"/>
  <c r="AX440" i="14"/>
  <c r="AY439" i="14"/>
  <c r="AX439" i="14"/>
  <c r="AY438" i="14"/>
  <c r="AX438" i="14"/>
  <c r="AY437" i="14"/>
  <c r="AX437" i="14"/>
  <c r="AY436" i="14"/>
  <c r="AX436" i="14"/>
  <c r="AY435" i="14"/>
  <c r="AX435" i="14"/>
  <c r="AY434" i="14"/>
  <c r="AX434" i="14"/>
  <c r="AY433" i="14"/>
  <c r="AX433" i="14"/>
  <c r="AY432" i="14"/>
  <c r="AX432" i="14"/>
  <c r="AY431" i="14"/>
  <c r="AX431" i="14"/>
  <c r="AY430" i="14"/>
  <c r="AX430" i="14"/>
  <c r="AY429" i="14"/>
  <c r="AX429" i="14"/>
  <c r="AY428" i="14"/>
  <c r="AX428" i="14"/>
  <c r="AY427" i="14"/>
  <c r="AX427" i="14"/>
  <c r="AY426" i="14"/>
  <c r="AX426" i="14"/>
  <c r="AY425" i="14"/>
  <c r="AX425" i="14"/>
  <c r="AY424" i="14"/>
  <c r="AX424" i="14"/>
  <c r="AY423" i="14"/>
  <c r="AX423" i="14"/>
  <c r="AY422" i="14"/>
  <c r="AX422" i="14"/>
  <c r="AY421" i="14"/>
  <c r="AX421" i="14"/>
  <c r="AY420" i="14"/>
  <c r="AX420" i="14"/>
  <c r="AY419" i="14"/>
  <c r="AX419" i="14"/>
  <c r="AY418" i="14"/>
  <c r="AX418" i="14"/>
  <c r="AY417" i="14"/>
  <c r="AX417" i="14"/>
  <c r="AY416" i="14"/>
  <c r="AX416" i="14"/>
  <c r="AY415" i="14"/>
  <c r="AX415" i="14"/>
  <c r="AY414" i="14"/>
  <c r="AX414" i="14"/>
  <c r="AY413" i="14"/>
  <c r="AX413" i="14"/>
  <c r="AY412" i="14"/>
  <c r="AX412" i="14"/>
  <c r="AY411" i="14"/>
  <c r="AX411" i="14"/>
  <c r="AY410" i="14"/>
  <c r="AX410" i="14"/>
  <c r="AY409" i="14"/>
  <c r="AX409" i="14"/>
  <c r="AY408" i="14"/>
  <c r="AX408" i="14"/>
  <c r="AY407" i="14"/>
  <c r="AX407" i="14"/>
  <c r="AY406" i="14"/>
  <c r="AX406" i="14"/>
  <c r="AY405" i="14"/>
  <c r="AX405" i="14"/>
  <c r="AY404" i="14"/>
  <c r="AX404" i="14"/>
  <c r="AY403" i="14"/>
  <c r="AX403" i="14"/>
  <c r="AY402" i="14"/>
  <c r="AX402" i="14"/>
  <c r="AY401" i="14"/>
  <c r="AX401" i="14"/>
  <c r="AY400" i="14"/>
  <c r="AX400" i="14"/>
  <c r="AY399" i="14"/>
  <c r="AX399" i="14"/>
  <c r="AY398" i="14"/>
  <c r="AX398" i="14"/>
  <c r="AY397" i="14"/>
  <c r="AX397" i="14"/>
  <c r="AY396" i="14"/>
  <c r="AX396" i="14"/>
  <c r="AY395" i="14"/>
  <c r="AX395" i="14"/>
  <c r="AY394" i="14"/>
  <c r="AX394" i="14"/>
  <c r="AY393" i="14"/>
  <c r="AX393" i="14"/>
  <c r="AY392" i="14"/>
  <c r="AX392" i="14"/>
  <c r="AY391" i="14"/>
  <c r="AX391" i="14"/>
  <c r="AY390" i="14"/>
  <c r="AX390" i="14"/>
  <c r="AY389" i="14"/>
  <c r="AX389" i="14"/>
  <c r="AY388" i="14"/>
  <c r="AX388" i="14"/>
  <c r="AY387" i="14"/>
  <c r="AX387" i="14"/>
  <c r="AY386" i="14"/>
  <c r="AX386" i="14"/>
  <c r="AY385" i="14"/>
  <c r="AX385" i="14"/>
  <c r="AY384" i="14"/>
  <c r="AX384" i="14"/>
  <c r="AY383" i="14"/>
  <c r="AX383" i="14"/>
  <c r="AY382" i="14"/>
  <c r="AX382" i="14"/>
  <c r="AY381" i="14"/>
  <c r="AX381" i="14"/>
  <c r="AY380" i="14"/>
  <c r="AX380" i="14"/>
  <c r="AY379" i="14"/>
  <c r="AX379" i="14"/>
  <c r="AY378" i="14"/>
  <c r="AX378" i="14"/>
  <c r="AY377" i="14"/>
  <c r="AX377" i="14"/>
  <c r="AY376" i="14"/>
  <c r="AX376" i="14"/>
  <c r="AY375" i="14"/>
  <c r="AX375" i="14"/>
  <c r="AY374" i="14"/>
  <c r="AX374" i="14"/>
  <c r="AY373" i="14"/>
  <c r="AX373" i="14"/>
  <c r="AY372" i="14"/>
  <c r="AX372" i="14"/>
  <c r="AY371" i="14"/>
  <c r="AX371" i="14"/>
  <c r="AY370" i="14"/>
  <c r="AX370" i="14"/>
  <c r="AY369" i="14"/>
  <c r="AX369" i="14"/>
  <c r="AY368" i="14"/>
  <c r="AX368" i="14"/>
  <c r="AY367" i="14"/>
  <c r="AX367" i="14"/>
  <c r="AY366" i="14"/>
  <c r="AX366" i="14"/>
  <c r="AY365" i="14"/>
  <c r="AX365" i="14"/>
  <c r="AY364" i="14"/>
  <c r="AX364" i="14"/>
  <c r="AY363" i="14"/>
  <c r="AX363" i="14"/>
  <c r="AY362" i="14"/>
  <c r="AX362" i="14"/>
  <c r="AY361" i="14"/>
  <c r="AX361" i="14"/>
  <c r="AY360" i="14"/>
  <c r="AX360" i="14"/>
  <c r="B360" i="14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B732" i="14" s="1"/>
  <c r="B733" i="14" s="1"/>
  <c r="B734" i="14" s="1"/>
  <c r="B735" i="14" s="1"/>
  <c r="B736" i="14" s="1"/>
  <c r="B737" i="14" s="1"/>
  <c r="B738" i="14" s="1"/>
  <c r="B739" i="14" s="1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50" i="14" s="1"/>
  <c r="B751" i="14" s="1"/>
  <c r="B752" i="14" s="1"/>
  <c r="B753" i="14" s="1"/>
  <c r="B754" i="14" s="1"/>
  <c r="B755" i="14" s="1"/>
  <c r="B756" i="14" s="1"/>
  <c r="B757" i="14" s="1"/>
  <c r="B758" i="14" s="1"/>
  <c r="B759" i="14" s="1"/>
  <c r="B760" i="14" s="1"/>
  <c r="B761" i="14" s="1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76" i="14" s="1"/>
  <c r="B777" i="14" s="1"/>
  <c r="B778" i="14" s="1"/>
  <c r="B779" i="14" s="1"/>
  <c r="B780" i="14" s="1"/>
  <c r="B781" i="14" s="1"/>
  <c r="B782" i="14" s="1"/>
  <c r="B783" i="14" s="1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94" i="14" s="1"/>
  <c r="B795" i="14" s="1"/>
  <c r="B796" i="14" s="1"/>
  <c r="B797" i="14" s="1"/>
  <c r="B798" i="14" s="1"/>
  <c r="B799" i="14" s="1"/>
  <c r="B800" i="14" s="1"/>
  <c r="B801" i="14" s="1"/>
  <c r="B802" i="14" s="1"/>
  <c r="B803" i="14" s="1"/>
  <c r="B804" i="14" s="1"/>
  <c r="B805" i="14" s="1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816" i="14" s="1"/>
  <c r="B817" i="14" s="1"/>
  <c r="B818" i="14" s="1"/>
  <c r="B819" i="14" s="1"/>
  <c r="B820" i="14" s="1"/>
  <c r="B821" i="14" s="1"/>
  <c r="B822" i="14" s="1"/>
  <c r="B823" i="14" s="1"/>
  <c r="B824" i="14" s="1"/>
  <c r="B825" i="14" s="1"/>
  <c r="B826" i="14" s="1"/>
  <c r="B827" i="14" s="1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38" i="14" s="1"/>
  <c r="B839" i="14" s="1"/>
  <c r="B840" i="14" s="1"/>
  <c r="B841" i="14" s="1"/>
  <c r="B842" i="14" s="1"/>
  <c r="B843" i="14" s="1"/>
  <c r="B844" i="14" s="1"/>
  <c r="B845" i="14" s="1"/>
  <c r="B846" i="14" s="1"/>
  <c r="B847" i="14" s="1"/>
  <c r="B848" i="14" s="1"/>
  <c r="B849" i="14" s="1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60" i="14" s="1"/>
  <c r="B861" i="14" s="1"/>
  <c r="B862" i="14" s="1"/>
  <c r="B863" i="14" s="1"/>
  <c r="B864" i="14" s="1"/>
  <c r="B865" i="14" s="1"/>
  <c r="B866" i="14" s="1"/>
  <c r="B867" i="14" s="1"/>
  <c r="B868" i="14" s="1"/>
  <c r="B869" i="14" s="1"/>
  <c r="B870" i="14" s="1"/>
  <c r="B871" i="14" s="1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90" i="14" s="1"/>
  <c r="B891" i="14" s="1"/>
  <c r="B892" i="14" s="1"/>
  <c r="B893" i="14" s="1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904" i="14" s="1"/>
  <c r="B905" i="14" s="1"/>
  <c r="B906" i="14" s="1"/>
  <c r="B907" i="14" s="1"/>
  <c r="B908" i="14" s="1"/>
  <c r="B909" i="14" s="1"/>
  <c r="B910" i="14" s="1"/>
  <c r="B911" i="14" s="1"/>
  <c r="B912" i="14" s="1"/>
  <c r="B913" i="14" s="1"/>
  <c r="B914" i="14" s="1"/>
  <c r="B915" i="14" s="1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26" i="14" s="1"/>
  <c r="B927" i="14" s="1"/>
  <c r="B928" i="14" s="1"/>
  <c r="B929" i="14" s="1"/>
  <c r="B930" i="14" s="1"/>
  <c r="B931" i="14" s="1"/>
  <c r="B932" i="14" s="1"/>
  <c r="B933" i="14" s="1"/>
  <c r="B934" i="14" s="1"/>
  <c r="B935" i="14" s="1"/>
  <c r="B936" i="14" s="1"/>
  <c r="B937" i="14" s="1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956" i="14" s="1"/>
  <c r="B957" i="14" s="1"/>
  <c r="B958" i="14" s="1"/>
  <c r="B959" i="14" s="1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70" i="14" s="1"/>
  <c r="B971" i="14" s="1"/>
  <c r="B972" i="14" s="1"/>
  <c r="B973" i="14" s="1"/>
  <c r="B974" i="14" s="1"/>
  <c r="B975" i="14" s="1"/>
  <c r="B976" i="14" s="1"/>
  <c r="B977" i="14" s="1"/>
  <c r="B978" i="14" s="1"/>
  <c r="B979" i="14" s="1"/>
  <c r="B980" i="14" s="1"/>
  <c r="B981" i="14" s="1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92" i="14" s="1"/>
  <c r="B993" i="14" s="1"/>
  <c r="B994" i="14" s="1"/>
  <c r="B995" i="14" s="1"/>
  <c r="B996" i="14" s="1"/>
  <c r="B997" i="14" s="1"/>
  <c r="B998" i="14" s="1"/>
  <c r="B999" i="14" s="1"/>
  <c r="B1000" i="14" s="1"/>
  <c r="B1001" i="14" s="1"/>
  <c r="B1002" i="14" s="1"/>
  <c r="B1003" i="14" s="1"/>
  <c r="B1004" i="14" s="1"/>
  <c r="B1005" i="14" s="1"/>
  <c r="B1006" i="14" s="1"/>
  <c r="B1007" i="14" s="1"/>
  <c r="B1008" i="14" s="1"/>
  <c r="B1009" i="14" s="1"/>
  <c r="AY359" i="14"/>
  <c r="AX359" i="14"/>
  <c r="B359" i="14"/>
  <c r="AY358" i="14"/>
  <c r="AX358" i="14"/>
  <c r="AY357" i="14"/>
  <c r="AX357" i="14"/>
  <c r="AY356" i="14"/>
  <c r="AX356" i="14"/>
  <c r="AY355" i="14"/>
  <c r="AX355" i="14"/>
  <c r="AY354" i="14"/>
  <c r="AX354" i="14"/>
  <c r="AY353" i="14"/>
  <c r="AX353" i="14"/>
  <c r="AY352" i="14"/>
  <c r="AX352" i="14"/>
  <c r="AY351" i="14"/>
  <c r="AX351" i="14"/>
  <c r="AY350" i="14"/>
  <c r="AX350" i="14"/>
  <c r="AY349" i="14"/>
  <c r="AX349" i="14"/>
  <c r="AY348" i="14"/>
  <c r="AX348" i="14"/>
  <c r="AY347" i="14"/>
  <c r="AX347" i="14"/>
  <c r="AY346" i="14"/>
  <c r="AX346" i="14"/>
  <c r="AY345" i="14"/>
  <c r="AX345" i="14"/>
  <c r="AY344" i="14"/>
  <c r="AX344" i="14"/>
  <c r="AY343" i="14"/>
  <c r="AX343" i="14"/>
  <c r="AY342" i="14"/>
  <c r="AX342" i="14"/>
  <c r="AY341" i="14"/>
  <c r="AX341" i="14"/>
  <c r="AY340" i="14"/>
  <c r="AX340" i="14"/>
  <c r="AY339" i="14"/>
  <c r="AX339" i="14"/>
  <c r="AY338" i="14"/>
  <c r="AX338" i="14"/>
  <c r="AY337" i="14"/>
  <c r="AX337" i="14"/>
  <c r="AY336" i="14"/>
  <c r="AX336" i="14"/>
  <c r="AY335" i="14"/>
  <c r="AX335" i="14"/>
  <c r="AY334" i="14"/>
  <c r="AX334" i="14"/>
  <c r="B334" i="14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AY333" i="14"/>
  <c r="AX333" i="14"/>
  <c r="AY332" i="14"/>
  <c r="AX332" i="14"/>
  <c r="AY331" i="14"/>
  <c r="AX331" i="14"/>
  <c r="AY330" i="14"/>
  <c r="AX330" i="14"/>
  <c r="AY329" i="14"/>
  <c r="AX329" i="14"/>
  <c r="AY328" i="14"/>
  <c r="AX328" i="14"/>
  <c r="AY327" i="14"/>
  <c r="AX327" i="14"/>
  <c r="AY326" i="14"/>
  <c r="AX326" i="14"/>
  <c r="AY325" i="14"/>
  <c r="AX325" i="14"/>
  <c r="AY324" i="14"/>
  <c r="AX324" i="14"/>
  <c r="AY323" i="14"/>
  <c r="AX323" i="14"/>
  <c r="AY322" i="14"/>
  <c r="AX322" i="14"/>
  <c r="AY321" i="14"/>
  <c r="AX321" i="14"/>
  <c r="AY320" i="14"/>
  <c r="AX320" i="14"/>
  <c r="AY319" i="14"/>
  <c r="AX319" i="14"/>
  <c r="AY318" i="14"/>
  <c r="AX318" i="14"/>
  <c r="AY317" i="14"/>
  <c r="AX317" i="14"/>
  <c r="AY316" i="14"/>
  <c r="AX316" i="14"/>
  <c r="AY315" i="14"/>
  <c r="AX315" i="14"/>
  <c r="AY314" i="14"/>
  <c r="AX314" i="14"/>
  <c r="AY313" i="14"/>
  <c r="AX313" i="14"/>
  <c r="AY312" i="14"/>
  <c r="AX312" i="14"/>
  <c r="AY311" i="14"/>
  <c r="AX311" i="14"/>
  <c r="AY310" i="14"/>
  <c r="AX310" i="14"/>
  <c r="B310" i="14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AY309" i="14"/>
  <c r="AX309" i="14"/>
  <c r="B309" i="14"/>
  <c r="AY308" i="14"/>
  <c r="AX308" i="14"/>
  <c r="AY307" i="14"/>
  <c r="AX307" i="14"/>
  <c r="AY306" i="14"/>
  <c r="AX306" i="14"/>
  <c r="AY305" i="14"/>
  <c r="AX305" i="14"/>
  <c r="AY304" i="14"/>
  <c r="AX304" i="14"/>
  <c r="AY303" i="14"/>
  <c r="AX303" i="14"/>
  <c r="AY302" i="14"/>
  <c r="AX302" i="14"/>
  <c r="AY301" i="14"/>
  <c r="AX301" i="14"/>
  <c r="AY300" i="14"/>
  <c r="AX300" i="14"/>
  <c r="AY299" i="14"/>
  <c r="AX299" i="14"/>
  <c r="AY298" i="14"/>
  <c r="AX298" i="14"/>
  <c r="AY297" i="14"/>
  <c r="AX297" i="14"/>
  <c r="AY296" i="14"/>
  <c r="AX296" i="14"/>
  <c r="AY295" i="14"/>
  <c r="AX295" i="14"/>
  <c r="AY294" i="14"/>
  <c r="AX294" i="14"/>
  <c r="AY293" i="14"/>
  <c r="AX293" i="14"/>
  <c r="AY292" i="14"/>
  <c r="AX292" i="14"/>
  <c r="AY291" i="14"/>
  <c r="AX291" i="14"/>
  <c r="AY290" i="14"/>
  <c r="AX290" i="14"/>
  <c r="AY289" i="14"/>
  <c r="AX289" i="14"/>
  <c r="AY288" i="14"/>
  <c r="AX288" i="14"/>
  <c r="AY287" i="14"/>
  <c r="AX287" i="14"/>
  <c r="AY286" i="14"/>
  <c r="AX286" i="14"/>
  <c r="AY285" i="14"/>
  <c r="AX285" i="14"/>
  <c r="AY284" i="14"/>
  <c r="AX284" i="14"/>
  <c r="B284" i="14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AY283" i="14"/>
  <c r="AX283" i="14"/>
  <c r="AY282" i="14"/>
  <c r="AX282" i="14"/>
  <c r="AY281" i="14"/>
  <c r="AX281" i="14"/>
  <c r="AY280" i="14"/>
  <c r="AX280" i="14"/>
  <c r="AY279" i="14"/>
  <c r="AX279" i="14"/>
  <c r="AY278" i="14"/>
  <c r="AX278" i="14"/>
  <c r="AY277" i="14"/>
  <c r="AX277" i="14"/>
  <c r="AY276" i="14"/>
  <c r="AX276" i="14"/>
  <c r="AY275" i="14"/>
  <c r="AX275" i="14"/>
  <c r="AY274" i="14"/>
  <c r="AX274" i="14"/>
  <c r="AY273" i="14"/>
  <c r="AX273" i="14"/>
  <c r="AY272" i="14"/>
  <c r="AX272" i="14"/>
  <c r="AY271" i="14"/>
  <c r="AX271" i="14"/>
  <c r="AY270" i="14"/>
  <c r="AX270" i="14"/>
  <c r="AY269" i="14"/>
  <c r="AX269" i="14"/>
  <c r="AY268" i="14"/>
  <c r="AX268" i="14"/>
  <c r="AY267" i="14"/>
  <c r="AX267" i="14"/>
  <c r="AY266" i="14"/>
  <c r="AX266" i="14"/>
  <c r="AY265" i="14"/>
  <c r="AX265" i="14"/>
  <c r="AY264" i="14"/>
  <c r="AX264" i="14"/>
  <c r="AY263" i="14"/>
  <c r="AX263" i="14"/>
  <c r="AY262" i="14"/>
  <c r="AX262" i="14"/>
  <c r="B262" i="14"/>
  <c r="B263" i="14" s="1"/>
  <c r="B264" i="14" s="1"/>
  <c r="B265" i="14" s="1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AY261" i="14"/>
  <c r="AX261" i="14"/>
  <c r="AY260" i="14"/>
  <c r="AX260" i="14"/>
  <c r="B260" i="14"/>
  <c r="B261" i="14" s="1"/>
  <c r="AY259" i="14"/>
  <c r="AX259" i="14"/>
  <c r="B259" i="14"/>
  <c r="AY258" i="14"/>
  <c r="AX258" i="14"/>
  <c r="AY257" i="14"/>
  <c r="AX257" i="14"/>
  <c r="AY256" i="14"/>
  <c r="AX256" i="14"/>
  <c r="AY255" i="14"/>
  <c r="AX255" i="14"/>
  <c r="AY254" i="14"/>
  <c r="AX254" i="14"/>
  <c r="AY253" i="14"/>
  <c r="AX253" i="14"/>
  <c r="AY252" i="14"/>
  <c r="AX252" i="14"/>
  <c r="AY251" i="14"/>
  <c r="AX251" i="14"/>
  <c r="AY250" i="14"/>
  <c r="AX250" i="14"/>
  <c r="AY249" i="14"/>
  <c r="AX249" i="14"/>
  <c r="AY248" i="14"/>
  <c r="AX248" i="14"/>
  <c r="AY247" i="14"/>
  <c r="AX247" i="14"/>
  <c r="AY246" i="14"/>
  <c r="AX246" i="14"/>
  <c r="AY245" i="14"/>
  <c r="AX245" i="14"/>
  <c r="AY244" i="14"/>
  <c r="AX244" i="14"/>
  <c r="AY243" i="14"/>
  <c r="AX243" i="14"/>
  <c r="AY242" i="14"/>
  <c r="AX242" i="14"/>
  <c r="AY241" i="14"/>
  <c r="AX241" i="14"/>
  <c r="AY240" i="14"/>
  <c r="AX240" i="14"/>
  <c r="AY239" i="14"/>
  <c r="AX239" i="14"/>
  <c r="AY238" i="14"/>
  <c r="AX238" i="14"/>
  <c r="B238" i="14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AY237" i="14"/>
  <c r="AX237" i="14"/>
  <c r="AY236" i="14"/>
  <c r="AX236" i="14"/>
  <c r="AY235" i="14"/>
  <c r="AX235" i="14"/>
  <c r="AY234" i="14"/>
  <c r="AX234" i="14"/>
  <c r="B234" i="14"/>
  <c r="B235" i="14" s="1"/>
  <c r="B236" i="14" s="1"/>
  <c r="B237" i="14" s="1"/>
  <c r="AY233" i="14"/>
  <c r="AX233" i="14"/>
  <c r="AY232" i="14"/>
  <c r="AX232" i="14"/>
  <c r="AY231" i="14"/>
  <c r="AX231" i="14"/>
  <c r="AY230" i="14"/>
  <c r="AX230" i="14"/>
  <c r="AY229" i="14"/>
  <c r="AX229" i="14"/>
  <c r="AY228" i="14"/>
  <c r="AX228" i="14"/>
  <c r="AY227" i="14"/>
  <c r="AX227" i="14"/>
  <c r="AY226" i="14"/>
  <c r="AX226" i="14"/>
  <c r="AY225" i="14"/>
  <c r="AX225" i="14"/>
  <c r="AY224" i="14"/>
  <c r="AX224" i="14"/>
  <c r="AY223" i="14"/>
  <c r="AX223" i="14"/>
  <c r="AY222" i="14"/>
  <c r="AX222" i="14"/>
  <c r="AY221" i="14"/>
  <c r="AX221" i="14"/>
  <c r="AY220" i="14"/>
  <c r="AX220" i="14"/>
  <c r="AY219" i="14"/>
  <c r="AX219" i="14"/>
  <c r="AY218" i="14"/>
  <c r="AX218" i="14"/>
  <c r="AY217" i="14"/>
  <c r="AX217" i="14"/>
  <c r="AY216" i="14"/>
  <c r="AX216" i="14"/>
  <c r="AY215" i="14"/>
  <c r="AX215" i="14"/>
  <c r="AY214" i="14"/>
  <c r="AX214" i="14"/>
  <c r="B214" i="14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AY213" i="14"/>
  <c r="AX213" i="14"/>
  <c r="AY212" i="14"/>
  <c r="AX212" i="14"/>
  <c r="AY211" i="14"/>
  <c r="AX211" i="14"/>
  <c r="AY210" i="14"/>
  <c r="AX210" i="14"/>
  <c r="B210" i="14"/>
  <c r="B211" i="14" s="1"/>
  <c r="B212" i="14" s="1"/>
  <c r="B213" i="14" s="1"/>
  <c r="AY209" i="14"/>
  <c r="AX209" i="14"/>
  <c r="B209" i="14"/>
  <c r="AY208" i="14"/>
  <c r="AX208" i="14"/>
  <c r="AY207" i="14"/>
  <c r="AX207" i="14"/>
  <c r="AY206" i="14"/>
  <c r="AX206" i="14"/>
  <c r="AY205" i="14"/>
  <c r="AX205" i="14"/>
  <c r="AY204" i="14"/>
  <c r="AX204" i="14"/>
  <c r="AY203" i="14"/>
  <c r="AX203" i="14"/>
  <c r="AY202" i="14"/>
  <c r="AX202" i="14"/>
  <c r="AY201" i="14"/>
  <c r="AX201" i="14"/>
  <c r="AY200" i="14"/>
  <c r="AX200" i="14"/>
  <c r="AY199" i="14"/>
  <c r="AX199" i="14"/>
  <c r="AY198" i="14"/>
  <c r="AX198" i="14"/>
  <c r="AY197" i="14"/>
  <c r="AX197" i="14"/>
  <c r="AY196" i="14"/>
  <c r="AX196" i="14"/>
  <c r="AY195" i="14"/>
  <c r="AX195" i="14"/>
  <c r="AY194" i="14"/>
  <c r="AX194" i="14"/>
  <c r="AY193" i="14"/>
  <c r="AX193" i="14"/>
  <c r="AY192" i="14"/>
  <c r="AX192" i="14"/>
  <c r="AY191" i="14"/>
  <c r="AX191" i="14"/>
  <c r="AY190" i="14"/>
  <c r="AX190" i="14"/>
  <c r="AY189" i="14"/>
  <c r="AX189" i="14"/>
  <c r="AY188" i="14"/>
  <c r="AX188" i="14"/>
  <c r="AY187" i="14"/>
  <c r="AX187" i="14"/>
  <c r="AY186" i="14"/>
  <c r="AX186" i="14"/>
  <c r="B186" i="14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AY185" i="14"/>
  <c r="AX185" i="14"/>
  <c r="AY184" i="14"/>
  <c r="AX184" i="14"/>
  <c r="B184" i="14"/>
  <c r="B185" i="14" s="1"/>
  <c r="AY183" i="14"/>
  <c r="AX183" i="14"/>
  <c r="AY182" i="14"/>
  <c r="AX182" i="14"/>
  <c r="AY181" i="14"/>
  <c r="AX181" i="14"/>
  <c r="AY180" i="14"/>
  <c r="AX180" i="14"/>
  <c r="AY179" i="14"/>
  <c r="AX179" i="14"/>
  <c r="AY178" i="14"/>
  <c r="AX178" i="14"/>
  <c r="AY177" i="14"/>
  <c r="AX177" i="14"/>
  <c r="AY176" i="14"/>
  <c r="AX176" i="14"/>
  <c r="AY175" i="14"/>
  <c r="AX175" i="14"/>
  <c r="AY174" i="14"/>
  <c r="AX174" i="14"/>
  <c r="AY173" i="14"/>
  <c r="AX173" i="14"/>
  <c r="AY172" i="14"/>
  <c r="AX172" i="14"/>
  <c r="AY171" i="14"/>
  <c r="AX171" i="14"/>
  <c r="AY170" i="14"/>
  <c r="AX170" i="14"/>
  <c r="AY169" i="14"/>
  <c r="AX169" i="14"/>
  <c r="AY168" i="14"/>
  <c r="AX168" i="14"/>
  <c r="AY167" i="14"/>
  <c r="AX167" i="14"/>
  <c r="AY166" i="14"/>
  <c r="AX166" i="14"/>
  <c r="AY165" i="14"/>
  <c r="AX165" i="14"/>
  <c r="AY164" i="14"/>
  <c r="AX164" i="14"/>
  <c r="AY163" i="14"/>
  <c r="AX163" i="14"/>
  <c r="AY162" i="14"/>
  <c r="AX162" i="14"/>
  <c r="AY161" i="14"/>
  <c r="AX161" i="14"/>
  <c r="AY160" i="14"/>
  <c r="AX160" i="14"/>
  <c r="B160" i="14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AY159" i="14"/>
  <c r="AX159" i="14"/>
  <c r="B159" i="14"/>
  <c r="AY158" i="14"/>
  <c r="AX158" i="14"/>
  <c r="AY157" i="14"/>
  <c r="AX157" i="14"/>
  <c r="AY156" i="14"/>
  <c r="AX156" i="14"/>
  <c r="AY155" i="14"/>
  <c r="AX155" i="14"/>
  <c r="AY154" i="14"/>
  <c r="AX154" i="14"/>
  <c r="AY153" i="14"/>
  <c r="AX153" i="14"/>
  <c r="AY152" i="14"/>
  <c r="AX152" i="14"/>
  <c r="AY151" i="14"/>
  <c r="AX151" i="14"/>
  <c r="AY150" i="14"/>
  <c r="AX150" i="14"/>
  <c r="AY149" i="14"/>
  <c r="AX149" i="14"/>
  <c r="AY148" i="14"/>
  <c r="AX148" i="14"/>
  <c r="AY147" i="14"/>
  <c r="AX147" i="14"/>
  <c r="AY146" i="14"/>
  <c r="AX146" i="14"/>
  <c r="AY145" i="14"/>
  <c r="AX145" i="14"/>
  <c r="AY144" i="14"/>
  <c r="AX144" i="14"/>
  <c r="AY143" i="14"/>
  <c r="AX143" i="14"/>
  <c r="AY142" i="14"/>
  <c r="AX142" i="14"/>
  <c r="AY141" i="14"/>
  <c r="AX141" i="14"/>
  <c r="AY140" i="14"/>
  <c r="AX140" i="14"/>
  <c r="AY139" i="14"/>
  <c r="AX139" i="14"/>
  <c r="AY138" i="14"/>
  <c r="AX138" i="14"/>
  <c r="AY137" i="14"/>
  <c r="AX137" i="14"/>
  <c r="AY136" i="14"/>
  <c r="AX136" i="14"/>
  <c r="AY135" i="14"/>
  <c r="AX135" i="14"/>
  <c r="AY134" i="14"/>
  <c r="AX134" i="14"/>
  <c r="B134" i="14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AY133" i="14"/>
  <c r="AX133" i="14"/>
  <c r="AY132" i="14"/>
  <c r="AX132" i="14"/>
  <c r="AY131" i="14"/>
  <c r="AX131" i="14"/>
  <c r="AY130" i="14"/>
  <c r="AX130" i="14"/>
  <c r="AY129" i="14"/>
  <c r="AX129" i="14"/>
  <c r="AY128" i="14"/>
  <c r="AX128" i="14"/>
  <c r="AY127" i="14"/>
  <c r="AX127" i="14"/>
  <c r="AY126" i="14"/>
  <c r="AX126" i="14"/>
  <c r="AY125" i="14"/>
  <c r="AX125" i="14"/>
  <c r="AY124" i="14"/>
  <c r="AX124" i="14"/>
  <c r="AY123" i="14"/>
  <c r="AX123" i="14"/>
  <c r="AY122" i="14"/>
  <c r="AX122" i="14"/>
  <c r="AY121" i="14"/>
  <c r="AX121" i="14"/>
  <c r="AY120" i="14"/>
  <c r="AX120" i="14"/>
  <c r="AY119" i="14"/>
  <c r="AX119" i="14"/>
  <c r="AY118" i="14"/>
  <c r="AX118" i="14"/>
  <c r="AY117" i="14"/>
  <c r="AX117" i="14"/>
  <c r="AY116" i="14"/>
  <c r="AX116" i="14"/>
  <c r="AY115" i="14"/>
  <c r="AX115" i="14"/>
  <c r="AY114" i="14"/>
  <c r="AX114" i="14"/>
  <c r="AY113" i="14"/>
  <c r="AX113" i="14"/>
  <c r="AY112" i="14"/>
  <c r="AX112" i="14"/>
  <c r="AY111" i="14"/>
  <c r="AX111" i="14"/>
  <c r="AY110" i="14"/>
  <c r="AX110" i="14"/>
  <c r="B110" i="14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AY109" i="14"/>
  <c r="AX109" i="14"/>
  <c r="B109" i="14"/>
  <c r="AY108" i="14"/>
  <c r="AX108" i="14"/>
  <c r="AY107" i="14"/>
  <c r="AX107" i="14"/>
  <c r="AY106" i="14"/>
  <c r="AX106" i="14"/>
  <c r="AY105" i="14"/>
  <c r="AX105" i="14"/>
  <c r="AY104" i="14"/>
  <c r="AX104" i="14"/>
  <c r="AY103" i="14"/>
  <c r="AX103" i="14"/>
  <c r="AY102" i="14"/>
  <c r="AX102" i="14"/>
  <c r="AY101" i="14"/>
  <c r="AX101" i="14"/>
  <c r="AY100" i="14"/>
  <c r="AX100" i="14"/>
  <c r="AY99" i="14"/>
  <c r="AX99" i="14"/>
  <c r="AY98" i="14"/>
  <c r="AX98" i="14"/>
  <c r="AY97" i="14"/>
  <c r="AX97" i="14"/>
  <c r="AY96" i="14"/>
  <c r="AX96" i="14"/>
  <c r="AY95" i="14"/>
  <c r="AX95" i="14"/>
  <c r="AY94" i="14"/>
  <c r="AX94" i="14"/>
  <c r="AY93" i="14"/>
  <c r="AX93" i="14"/>
  <c r="AY92" i="14"/>
  <c r="AX92" i="14"/>
  <c r="AY91" i="14"/>
  <c r="AX91" i="14"/>
  <c r="AY90" i="14"/>
  <c r="AX90" i="14"/>
  <c r="AY89" i="14"/>
  <c r="AX89" i="14"/>
  <c r="AY88" i="14"/>
  <c r="AX88" i="14"/>
  <c r="AY87" i="14"/>
  <c r="AX87" i="14"/>
  <c r="AY86" i="14"/>
  <c r="AX86" i="14"/>
  <c r="AY85" i="14"/>
  <c r="AX85" i="14"/>
  <c r="AY84" i="14"/>
  <c r="AX84" i="14"/>
  <c r="B84" i="14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AY83" i="14"/>
  <c r="AX83" i="14"/>
  <c r="AY82" i="14"/>
  <c r="AX82" i="14"/>
  <c r="AY81" i="14"/>
  <c r="AX81" i="14"/>
  <c r="AY80" i="14"/>
  <c r="AX80" i="14"/>
  <c r="AY79" i="14"/>
  <c r="AX79" i="14"/>
  <c r="AY78" i="14"/>
  <c r="AX78" i="14"/>
  <c r="AY77" i="14"/>
  <c r="AX77" i="14"/>
  <c r="AY76" i="14"/>
  <c r="AX76" i="14"/>
  <c r="AY75" i="14"/>
  <c r="AX75" i="14"/>
  <c r="AY74" i="14"/>
  <c r="AX74" i="14"/>
  <c r="AY73" i="14"/>
  <c r="AX73" i="14"/>
  <c r="AY72" i="14"/>
  <c r="AX72" i="14"/>
  <c r="AY71" i="14"/>
  <c r="AX71" i="14"/>
  <c r="AY70" i="14"/>
  <c r="AX70" i="14"/>
  <c r="AY69" i="14"/>
  <c r="AX69" i="14"/>
  <c r="AY68" i="14"/>
  <c r="AX68" i="14"/>
  <c r="AY67" i="14"/>
  <c r="AX67" i="14"/>
  <c r="AY66" i="14"/>
  <c r="AX66" i="14"/>
  <c r="AY65" i="14"/>
  <c r="AX65" i="14"/>
  <c r="AY64" i="14"/>
  <c r="AX64" i="14"/>
  <c r="AY63" i="14"/>
  <c r="AX63" i="14"/>
  <c r="AY62" i="14"/>
  <c r="AX62" i="14"/>
  <c r="AY61" i="14"/>
  <c r="AX61" i="14"/>
  <c r="AY60" i="14"/>
  <c r="AX60" i="14"/>
  <c r="B60" i="14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AY59" i="14"/>
  <c r="AX59" i="14"/>
  <c r="B59" i="14"/>
  <c r="AY58" i="14"/>
  <c r="AX58" i="14"/>
  <c r="AY57" i="14"/>
  <c r="AX57" i="14"/>
  <c r="AY56" i="14"/>
  <c r="AX56" i="14"/>
  <c r="AY55" i="14"/>
  <c r="AX55" i="14"/>
  <c r="AY54" i="14"/>
  <c r="AX54" i="14"/>
  <c r="AY53" i="14"/>
  <c r="AX53" i="14"/>
  <c r="AY52" i="14"/>
  <c r="AX52" i="14"/>
  <c r="AY51" i="14"/>
  <c r="AX51" i="14"/>
  <c r="AY50" i="14"/>
  <c r="AX50" i="14"/>
  <c r="AY49" i="14"/>
  <c r="AX49" i="14"/>
  <c r="AY48" i="14"/>
  <c r="AX48" i="14"/>
  <c r="AY47" i="14"/>
  <c r="AX47" i="14"/>
  <c r="AY46" i="14"/>
  <c r="AX46" i="14"/>
  <c r="AY45" i="14"/>
  <c r="AX45" i="14"/>
  <c r="AY44" i="14"/>
  <c r="AX44" i="14"/>
  <c r="AY43" i="14"/>
  <c r="AX43" i="14"/>
  <c r="AY42" i="14"/>
  <c r="AX42" i="14"/>
  <c r="AY41" i="14"/>
  <c r="AX41" i="14"/>
  <c r="AY40" i="14"/>
  <c r="AX40" i="14"/>
  <c r="AY39" i="14"/>
  <c r="AX39" i="14"/>
  <c r="AY38" i="14"/>
  <c r="AX38" i="14"/>
  <c r="AY37" i="14"/>
  <c r="AX37" i="14"/>
  <c r="AY36" i="14"/>
  <c r="AX36" i="14"/>
  <c r="AY35" i="14"/>
  <c r="AX35" i="14"/>
  <c r="AY34" i="14"/>
  <c r="AX34" i="14"/>
  <c r="B34" i="14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AY33" i="14"/>
  <c r="AX33" i="14"/>
  <c r="AY32" i="14"/>
  <c r="AX32" i="14"/>
  <c r="AY31" i="14"/>
  <c r="AX31" i="14"/>
  <c r="AY30" i="14"/>
  <c r="AX30" i="14"/>
  <c r="AY29" i="14"/>
  <c r="AX29" i="14"/>
  <c r="AY28" i="14"/>
  <c r="AX28" i="14"/>
  <c r="AY27" i="14"/>
  <c r="AX27" i="14"/>
  <c r="AY26" i="14"/>
  <c r="AX26" i="14"/>
  <c r="AY25" i="14"/>
  <c r="AX25" i="14"/>
  <c r="AY24" i="14"/>
  <c r="AX24" i="14"/>
  <c r="AY23" i="14"/>
  <c r="AX23" i="14"/>
  <c r="AY22" i="14"/>
  <c r="AX22" i="14"/>
  <c r="AY21" i="14"/>
  <c r="AX21" i="14"/>
  <c r="AY20" i="14"/>
  <c r="AX20" i="14"/>
  <c r="AY19" i="14"/>
  <c r="AX19" i="14"/>
  <c r="AY18" i="14"/>
  <c r="AX18" i="14"/>
  <c r="AY17" i="14"/>
  <c r="AX17" i="14"/>
  <c r="AY16" i="14"/>
  <c r="AX16" i="14"/>
  <c r="AY15" i="14"/>
  <c r="AX15" i="14"/>
  <c r="AY14" i="14"/>
  <c r="AX14" i="14"/>
  <c r="AY13" i="14"/>
  <c r="AX13" i="14"/>
  <c r="AY12" i="14"/>
  <c r="AX12" i="14"/>
  <c r="AY11" i="14"/>
  <c r="AX11" i="14"/>
  <c r="AY10" i="14"/>
  <c r="AX10" i="14"/>
  <c r="A10" i="14"/>
  <c r="AJ10" i="14" s="1"/>
  <c r="AY9" i="14"/>
  <c r="AX9" i="14"/>
  <c r="K9" i="14"/>
  <c r="AG9" i="14" s="1"/>
  <c r="F9" i="14"/>
  <c r="AI9" i="14" s="1"/>
  <c r="B9" i="14"/>
  <c r="AQ9" i="14" s="1"/>
  <c r="M4" i="14"/>
  <c r="B10" i="14" l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10" i="12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CM10" i="15"/>
  <c r="CM11" i="15" s="1"/>
  <c r="CM12" i="15" s="1"/>
  <c r="CM13" i="15" s="1"/>
  <c r="CM14" i="15" s="1"/>
  <c r="CM15" i="15" s="1"/>
  <c r="CM16" i="15" s="1"/>
  <c r="CM17" i="15" s="1"/>
  <c r="CM18" i="15" s="1"/>
  <c r="CM19" i="15" s="1"/>
  <c r="CM20" i="15" s="1"/>
  <c r="CM21" i="15" s="1"/>
  <c r="CM22" i="15" s="1"/>
  <c r="CM23" i="15" s="1"/>
  <c r="CM24" i="15" s="1"/>
  <c r="CM25" i="15" s="1"/>
  <c r="CM26" i="15" s="1"/>
  <c r="CM27" i="15" s="1"/>
  <c r="CM28" i="15" s="1"/>
  <c r="CM29" i="15" s="1"/>
  <c r="CM30" i="15" s="1"/>
  <c r="CM31" i="15" s="1"/>
  <c r="CM32" i="15" s="1"/>
  <c r="CM33" i="15" s="1"/>
  <c r="AS10" i="12"/>
  <c r="A14" i="12"/>
  <c r="AV14" i="12" s="1"/>
  <c r="AK13" i="12"/>
  <c r="AR10" i="14"/>
  <c r="CL14" i="15"/>
  <c r="DO10" i="15"/>
  <c r="C9" i="14"/>
  <c r="V9" i="14" s="1"/>
  <c r="A11" i="14"/>
  <c r="AJ11" i="14" s="1"/>
  <c r="H9" i="14"/>
  <c r="DK9" i="15"/>
  <c r="CP9" i="15"/>
  <c r="CV9" i="15"/>
  <c r="C4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DR14" i="15" l="1"/>
  <c r="AQ10" i="14"/>
  <c r="AR11" i="14" s="1"/>
  <c r="AQ11" i="14" s="1"/>
  <c r="DP10" i="15"/>
  <c r="DQ10" i="15" s="1"/>
  <c r="DS11" i="15" s="1"/>
  <c r="AR10" i="12"/>
  <c r="AS11" i="12" s="1"/>
  <c r="AT10" i="12"/>
  <c r="AU10" i="12" s="1"/>
  <c r="AW11" i="12" s="1"/>
  <c r="A15" i="12"/>
  <c r="AV15" i="12" s="1"/>
  <c r="AK14" i="12"/>
  <c r="E10" i="14"/>
  <c r="C10" i="14" s="1"/>
  <c r="E11" i="14" s="1"/>
  <c r="C11" i="14" s="1"/>
  <c r="AS10" i="14"/>
  <c r="AT10" i="14" s="1"/>
  <c r="AU11" i="14" s="1"/>
  <c r="CL15" i="15"/>
  <c r="DN10" i="15"/>
  <c r="DO11" i="15" s="1"/>
  <c r="CN9" i="15"/>
  <c r="DL9" i="1"/>
  <c r="A12" i="14"/>
  <c r="W9" i="14"/>
  <c r="X9" i="14" s="1"/>
  <c r="J10" i="14"/>
  <c r="M9" i="14"/>
  <c r="AH9" i="14" s="1"/>
  <c r="DS9" i="1"/>
  <c r="DT9" i="1"/>
  <c r="DS10" i="1"/>
  <c r="DT10" i="1"/>
  <c r="DS11" i="1"/>
  <c r="DT11" i="1"/>
  <c r="DS12" i="1"/>
  <c r="DT12" i="1"/>
  <c r="DS13" i="1"/>
  <c r="DT13" i="1"/>
  <c r="DS14" i="1"/>
  <c r="DT14" i="1"/>
  <c r="DS15" i="1"/>
  <c r="DT15" i="1"/>
  <c r="DS16" i="1"/>
  <c r="DT16" i="1"/>
  <c r="DS17" i="1"/>
  <c r="DT17" i="1"/>
  <c r="DS18" i="1"/>
  <c r="DT18" i="1"/>
  <c r="DS19" i="1"/>
  <c r="DT19" i="1"/>
  <c r="DS20" i="1"/>
  <c r="DT20" i="1"/>
  <c r="DS21" i="1"/>
  <c r="DT21" i="1"/>
  <c r="DS22" i="1"/>
  <c r="DT22" i="1"/>
  <c r="DS23" i="1"/>
  <c r="DT23" i="1"/>
  <c r="DS24" i="1"/>
  <c r="DT24" i="1"/>
  <c r="DS25" i="1"/>
  <c r="DT25" i="1"/>
  <c r="DS26" i="1"/>
  <c r="DT26" i="1"/>
  <c r="DS27" i="1"/>
  <c r="DT27" i="1"/>
  <c r="DS28" i="1"/>
  <c r="DT28" i="1"/>
  <c r="DS29" i="1"/>
  <c r="DT29" i="1"/>
  <c r="DS30" i="1"/>
  <c r="DT30" i="1"/>
  <c r="DS31" i="1"/>
  <c r="DT31" i="1"/>
  <c r="DS32" i="1"/>
  <c r="DT32" i="1"/>
  <c r="DS33" i="1"/>
  <c r="DT33" i="1"/>
  <c r="DS34" i="1"/>
  <c r="DT34" i="1"/>
  <c r="DS35" i="1"/>
  <c r="DT35" i="1"/>
  <c r="DS36" i="1"/>
  <c r="DT36" i="1"/>
  <c r="DS37" i="1"/>
  <c r="DT37" i="1"/>
  <c r="DS38" i="1"/>
  <c r="DT38" i="1"/>
  <c r="DS39" i="1"/>
  <c r="DT39" i="1"/>
  <c r="DS40" i="1"/>
  <c r="DT40" i="1"/>
  <c r="DS41" i="1"/>
  <c r="DT41" i="1"/>
  <c r="DS42" i="1"/>
  <c r="DT42" i="1"/>
  <c r="DS43" i="1"/>
  <c r="DT43" i="1"/>
  <c r="DS44" i="1"/>
  <c r="DT44" i="1"/>
  <c r="DS45" i="1"/>
  <c r="DT45" i="1"/>
  <c r="DS46" i="1"/>
  <c r="DT46" i="1"/>
  <c r="DS47" i="1"/>
  <c r="DT47" i="1"/>
  <c r="DS48" i="1"/>
  <c r="DT48" i="1"/>
  <c r="DS49" i="1"/>
  <c r="DT49" i="1"/>
  <c r="DS50" i="1"/>
  <c r="DT50" i="1"/>
  <c r="DS51" i="1"/>
  <c r="DT51" i="1"/>
  <c r="DS52" i="1"/>
  <c r="DT52" i="1"/>
  <c r="DS53" i="1"/>
  <c r="DT53" i="1"/>
  <c r="DS54" i="1"/>
  <c r="DT54" i="1"/>
  <c r="DS55" i="1"/>
  <c r="DT55" i="1"/>
  <c r="DS56" i="1"/>
  <c r="DT56" i="1"/>
  <c r="DS57" i="1"/>
  <c r="DT57" i="1"/>
  <c r="DS58" i="1"/>
  <c r="DT58" i="1"/>
  <c r="DS59" i="1"/>
  <c r="DT59" i="1"/>
  <c r="DS60" i="1"/>
  <c r="DT60" i="1"/>
  <c r="DS61" i="1"/>
  <c r="DT61" i="1"/>
  <c r="DS62" i="1"/>
  <c r="DT62" i="1"/>
  <c r="DS63" i="1"/>
  <c r="DT63" i="1"/>
  <c r="DS64" i="1"/>
  <c r="DT64" i="1"/>
  <c r="DS65" i="1"/>
  <c r="DT65" i="1"/>
  <c r="DS66" i="1"/>
  <c r="DT66" i="1"/>
  <c r="DS67" i="1"/>
  <c r="DT67" i="1"/>
  <c r="DS68" i="1"/>
  <c r="DT68" i="1"/>
  <c r="DS69" i="1"/>
  <c r="DT69" i="1"/>
  <c r="DS70" i="1"/>
  <c r="DT70" i="1"/>
  <c r="DS71" i="1"/>
  <c r="DT71" i="1"/>
  <c r="DS72" i="1"/>
  <c r="DT72" i="1"/>
  <c r="DS73" i="1"/>
  <c r="DT73" i="1"/>
  <c r="DS74" i="1"/>
  <c r="DT74" i="1"/>
  <c r="DS75" i="1"/>
  <c r="DT75" i="1"/>
  <c r="DS76" i="1"/>
  <c r="DT76" i="1"/>
  <c r="DS77" i="1"/>
  <c r="DT77" i="1"/>
  <c r="DS78" i="1"/>
  <c r="DT78" i="1"/>
  <c r="DS79" i="1"/>
  <c r="DT79" i="1"/>
  <c r="DS80" i="1"/>
  <c r="DT80" i="1"/>
  <c r="DS81" i="1"/>
  <c r="DT81" i="1"/>
  <c r="DS82" i="1"/>
  <c r="DT82" i="1"/>
  <c r="DS83" i="1"/>
  <c r="DT83" i="1"/>
  <c r="DS84" i="1"/>
  <c r="DT84" i="1"/>
  <c r="DS85" i="1"/>
  <c r="DT85" i="1"/>
  <c r="DS86" i="1"/>
  <c r="DT86" i="1"/>
  <c r="DS87" i="1"/>
  <c r="DT87" i="1"/>
  <c r="DS88" i="1"/>
  <c r="DT88" i="1"/>
  <c r="DS89" i="1"/>
  <c r="DT89" i="1"/>
  <c r="DS90" i="1"/>
  <c r="DT90" i="1"/>
  <c r="DS91" i="1"/>
  <c r="DT91" i="1"/>
  <c r="DS92" i="1"/>
  <c r="DT92" i="1"/>
  <c r="DS93" i="1"/>
  <c r="DT93" i="1"/>
  <c r="DS94" i="1"/>
  <c r="DT94" i="1"/>
  <c r="DS95" i="1"/>
  <c r="DT95" i="1"/>
  <c r="DS96" i="1"/>
  <c r="DT96" i="1"/>
  <c r="DS97" i="1"/>
  <c r="DT97" i="1"/>
  <c r="DS98" i="1"/>
  <c r="DT98" i="1"/>
  <c r="DS99" i="1"/>
  <c r="DT99" i="1"/>
  <c r="DS100" i="1"/>
  <c r="DT100" i="1"/>
  <c r="DS101" i="1"/>
  <c r="DT101" i="1"/>
  <c r="DS102" i="1"/>
  <c r="DT102" i="1"/>
  <c r="DS103" i="1"/>
  <c r="DT103" i="1"/>
  <c r="DS104" i="1"/>
  <c r="DT104" i="1"/>
  <c r="DS105" i="1"/>
  <c r="DT105" i="1"/>
  <c r="DS106" i="1"/>
  <c r="DT106" i="1"/>
  <c r="DS107" i="1"/>
  <c r="DT107" i="1"/>
  <c r="DS108" i="1"/>
  <c r="DT108" i="1"/>
  <c r="DS109" i="1"/>
  <c r="DT109" i="1"/>
  <c r="DS110" i="1"/>
  <c r="DT110" i="1"/>
  <c r="DS111" i="1"/>
  <c r="DT111" i="1"/>
  <c r="DS112" i="1"/>
  <c r="DT112" i="1"/>
  <c r="DS113" i="1"/>
  <c r="DT113" i="1"/>
  <c r="DS114" i="1"/>
  <c r="DT114" i="1"/>
  <c r="DS115" i="1"/>
  <c r="DT115" i="1"/>
  <c r="DS116" i="1"/>
  <c r="DT116" i="1"/>
  <c r="DS117" i="1"/>
  <c r="DT117" i="1"/>
  <c r="DS118" i="1"/>
  <c r="DT118" i="1"/>
  <c r="DS119" i="1"/>
  <c r="DT119" i="1"/>
  <c r="DS120" i="1"/>
  <c r="DT120" i="1"/>
  <c r="DS121" i="1"/>
  <c r="DT121" i="1"/>
  <c r="DS122" i="1"/>
  <c r="DT122" i="1"/>
  <c r="DS123" i="1"/>
  <c r="DT123" i="1"/>
  <c r="DS124" i="1"/>
  <c r="DT124" i="1"/>
  <c r="DS125" i="1"/>
  <c r="DT125" i="1"/>
  <c r="DS126" i="1"/>
  <c r="DT126" i="1"/>
  <c r="DS127" i="1"/>
  <c r="DT127" i="1"/>
  <c r="DS128" i="1"/>
  <c r="DT128" i="1"/>
  <c r="DS129" i="1"/>
  <c r="DT129" i="1"/>
  <c r="DS130" i="1"/>
  <c r="DT130" i="1"/>
  <c r="DS131" i="1"/>
  <c r="DT131" i="1"/>
  <c r="DS132" i="1"/>
  <c r="DT132" i="1"/>
  <c r="DS133" i="1"/>
  <c r="DT133" i="1"/>
  <c r="DS134" i="1"/>
  <c r="DT134" i="1"/>
  <c r="DS135" i="1"/>
  <c r="DT135" i="1"/>
  <c r="DS136" i="1"/>
  <c r="DT136" i="1"/>
  <c r="DS137" i="1"/>
  <c r="DT137" i="1"/>
  <c r="DS138" i="1"/>
  <c r="DT138" i="1"/>
  <c r="DS139" i="1"/>
  <c r="DT139" i="1"/>
  <c r="DS140" i="1"/>
  <c r="DT140" i="1"/>
  <c r="DS141" i="1"/>
  <c r="DT141" i="1"/>
  <c r="DS142" i="1"/>
  <c r="DT142" i="1"/>
  <c r="DS143" i="1"/>
  <c r="DT143" i="1"/>
  <c r="DS144" i="1"/>
  <c r="DT144" i="1"/>
  <c r="DS145" i="1"/>
  <c r="DT145" i="1"/>
  <c r="DS146" i="1"/>
  <c r="DT146" i="1"/>
  <c r="DS147" i="1"/>
  <c r="DT147" i="1"/>
  <c r="DS148" i="1"/>
  <c r="DT148" i="1"/>
  <c r="DS149" i="1"/>
  <c r="DT149" i="1"/>
  <c r="DS150" i="1"/>
  <c r="DT150" i="1"/>
  <c r="DS151" i="1"/>
  <c r="DT151" i="1"/>
  <c r="DS152" i="1"/>
  <c r="DT152" i="1"/>
  <c r="DS153" i="1"/>
  <c r="DT153" i="1"/>
  <c r="DS154" i="1"/>
  <c r="DT154" i="1"/>
  <c r="DS155" i="1"/>
  <c r="DT155" i="1"/>
  <c r="DS156" i="1"/>
  <c r="DT156" i="1"/>
  <c r="DS157" i="1"/>
  <c r="DT157" i="1"/>
  <c r="DS158" i="1"/>
  <c r="DT158" i="1"/>
  <c r="DS159" i="1"/>
  <c r="DT159" i="1"/>
  <c r="DS160" i="1"/>
  <c r="DT160" i="1"/>
  <c r="DS161" i="1"/>
  <c r="DT161" i="1"/>
  <c r="DS162" i="1"/>
  <c r="DT162" i="1"/>
  <c r="DS163" i="1"/>
  <c r="DT163" i="1"/>
  <c r="DS164" i="1"/>
  <c r="DT164" i="1"/>
  <c r="DS165" i="1"/>
  <c r="DT165" i="1"/>
  <c r="DS166" i="1"/>
  <c r="DT166" i="1"/>
  <c r="DS167" i="1"/>
  <c r="DT167" i="1"/>
  <c r="DS168" i="1"/>
  <c r="DT168" i="1"/>
  <c r="DS169" i="1"/>
  <c r="DT169" i="1"/>
  <c r="DS170" i="1"/>
  <c r="DT170" i="1"/>
  <c r="DS171" i="1"/>
  <c r="DT171" i="1"/>
  <c r="DS172" i="1"/>
  <c r="DT172" i="1"/>
  <c r="DS173" i="1"/>
  <c r="DT173" i="1"/>
  <c r="DS174" i="1"/>
  <c r="DT174" i="1"/>
  <c r="DS175" i="1"/>
  <c r="DT175" i="1"/>
  <c r="DS176" i="1"/>
  <c r="DT176" i="1"/>
  <c r="DS177" i="1"/>
  <c r="DT177" i="1"/>
  <c r="DS178" i="1"/>
  <c r="DT178" i="1"/>
  <c r="DS179" i="1"/>
  <c r="DT179" i="1"/>
  <c r="DS180" i="1"/>
  <c r="DT180" i="1"/>
  <c r="DS181" i="1"/>
  <c r="DT181" i="1"/>
  <c r="DS182" i="1"/>
  <c r="DT182" i="1"/>
  <c r="DS183" i="1"/>
  <c r="DT183" i="1"/>
  <c r="DS184" i="1"/>
  <c r="DT184" i="1"/>
  <c r="DS185" i="1"/>
  <c r="DT185" i="1"/>
  <c r="DS186" i="1"/>
  <c r="DT186" i="1"/>
  <c r="DS187" i="1"/>
  <c r="DT187" i="1"/>
  <c r="DS188" i="1"/>
  <c r="DT188" i="1"/>
  <c r="DS189" i="1"/>
  <c r="DT189" i="1"/>
  <c r="DS190" i="1"/>
  <c r="DT190" i="1"/>
  <c r="DS191" i="1"/>
  <c r="DT191" i="1"/>
  <c r="DS192" i="1"/>
  <c r="DT192" i="1"/>
  <c r="DS193" i="1"/>
  <c r="DT193" i="1"/>
  <c r="DS194" i="1"/>
  <c r="DT194" i="1"/>
  <c r="DS195" i="1"/>
  <c r="DT195" i="1"/>
  <c r="DS196" i="1"/>
  <c r="DT196" i="1"/>
  <c r="DS197" i="1"/>
  <c r="DT197" i="1"/>
  <c r="DS198" i="1"/>
  <c r="DT198" i="1"/>
  <c r="DS199" i="1"/>
  <c r="DT199" i="1"/>
  <c r="DS200" i="1"/>
  <c r="DT200" i="1"/>
  <c r="DS201" i="1"/>
  <c r="DT201" i="1"/>
  <c r="DS202" i="1"/>
  <c r="DT202" i="1"/>
  <c r="DS203" i="1"/>
  <c r="DT203" i="1"/>
  <c r="DS204" i="1"/>
  <c r="DT204" i="1"/>
  <c r="DS205" i="1"/>
  <c r="DT205" i="1"/>
  <c r="DS206" i="1"/>
  <c r="DT206" i="1"/>
  <c r="DS207" i="1"/>
  <c r="DT207" i="1"/>
  <c r="DS208" i="1"/>
  <c r="DT208" i="1"/>
  <c r="DS209" i="1"/>
  <c r="DT209" i="1"/>
  <c r="DS210" i="1"/>
  <c r="DT210" i="1"/>
  <c r="DS211" i="1"/>
  <c r="DT211" i="1"/>
  <c r="DS212" i="1"/>
  <c r="DT212" i="1"/>
  <c r="DS213" i="1"/>
  <c r="DT213" i="1"/>
  <c r="DS214" i="1"/>
  <c r="DT214" i="1"/>
  <c r="DS215" i="1"/>
  <c r="DT215" i="1"/>
  <c r="DS216" i="1"/>
  <c r="DT216" i="1"/>
  <c r="DS217" i="1"/>
  <c r="DT217" i="1"/>
  <c r="DS218" i="1"/>
  <c r="DT218" i="1"/>
  <c r="DS219" i="1"/>
  <c r="DT219" i="1"/>
  <c r="DS220" i="1"/>
  <c r="DT220" i="1"/>
  <c r="DS221" i="1"/>
  <c r="DT221" i="1"/>
  <c r="DS222" i="1"/>
  <c r="DT222" i="1"/>
  <c r="DS223" i="1"/>
  <c r="DT223" i="1"/>
  <c r="DS224" i="1"/>
  <c r="DT224" i="1"/>
  <c r="DS225" i="1"/>
  <c r="DT225" i="1"/>
  <c r="DS226" i="1"/>
  <c r="DT226" i="1"/>
  <c r="DS227" i="1"/>
  <c r="DT227" i="1"/>
  <c r="DS228" i="1"/>
  <c r="DT228" i="1"/>
  <c r="DS229" i="1"/>
  <c r="DT229" i="1"/>
  <c r="DS230" i="1"/>
  <c r="DT230" i="1"/>
  <c r="DS231" i="1"/>
  <c r="DT231" i="1"/>
  <c r="DS232" i="1"/>
  <c r="DT232" i="1"/>
  <c r="DS233" i="1"/>
  <c r="DT233" i="1"/>
  <c r="DS234" i="1"/>
  <c r="DT234" i="1"/>
  <c r="DS235" i="1"/>
  <c r="DT235" i="1"/>
  <c r="DS236" i="1"/>
  <c r="DT236" i="1"/>
  <c r="DS237" i="1"/>
  <c r="DT237" i="1"/>
  <c r="DS238" i="1"/>
  <c r="DT238" i="1"/>
  <c r="DS239" i="1"/>
  <c r="DT239" i="1"/>
  <c r="DS240" i="1"/>
  <c r="DT240" i="1"/>
  <c r="DS241" i="1"/>
  <c r="DT241" i="1"/>
  <c r="DS242" i="1"/>
  <c r="DT242" i="1"/>
  <c r="DS243" i="1"/>
  <c r="DT243" i="1"/>
  <c r="DS244" i="1"/>
  <c r="DT244" i="1"/>
  <c r="DS245" i="1"/>
  <c r="DT245" i="1"/>
  <c r="DS246" i="1"/>
  <c r="DT246" i="1"/>
  <c r="DS247" i="1"/>
  <c r="DT247" i="1"/>
  <c r="DS248" i="1"/>
  <c r="DT248" i="1"/>
  <c r="DS249" i="1"/>
  <c r="DT249" i="1"/>
  <c r="DS250" i="1"/>
  <c r="DT250" i="1"/>
  <c r="DS251" i="1"/>
  <c r="DT251" i="1"/>
  <c r="DS252" i="1"/>
  <c r="DT252" i="1"/>
  <c r="DS253" i="1"/>
  <c r="DT253" i="1"/>
  <c r="DS254" i="1"/>
  <c r="DT254" i="1"/>
  <c r="DS255" i="1"/>
  <c r="DT255" i="1"/>
  <c r="DS256" i="1"/>
  <c r="DT256" i="1"/>
  <c r="DS257" i="1"/>
  <c r="DT257" i="1"/>
  <c r="DS258" i="1"/>
  <c r="DT258" i="1"/>
  <c r="DS259" i="1"/>
  <c r="DT259" i="1"/>
  <c r="DS260" i="1"/>
  <c r="DT260" i="1"/>
  <c r="DS261" i="1"/>
  <c r="DT261" i="1"/>
  <c r="DS262" i="1"/>
  <c r="DT262" i="1"/>
  <c r="DS263" i="1"/>
  <c r="DT263" i="1"/>
  <c r="DS264" i="1"/>
  <c r="DT264" i="1"/>
  <c r="DS265" i="1"/>
  <c r="DT265" i="1"/>
  <c r="DS266" i="1"/>
  <c r="DT266" i="1"/>
  <c r="DS267" i="1"/>
  <c r="DT267" i="1"/>
  <c r="DS268" i="1"/>
  <c r="DT268" i="1"/>
  <c r="DS269" i="1"/>
  <c r="DT269" i="1"/>
  <c r="DS270" i="1"/>
  <c r="DT270" i="1"/>
  <c r="DS271" i="1"/>
  <c r="DT271" i="1"/>
  <c r="DS272" i="1"/>
  <c r="DT272" i="1"/>
  <c r="DS273" i="1"/>
  <c r="DT273" i="1"/>
  <c r="DS274" i="1"/>
  <c r="DT274" i="1"/>
  <c r="DS275" i="1"/>
  <c r="DT275" i="1"/>
  <c r="DS276" i="1"/>
  <c r="DT276" i="1"/>
  <c r="DS277" i="1"/>
  <c r="DT277" i="1"/>
  <c r="DS278" i="1"/>
  <c r="DT278" i="1"/>
  <c r="DS279" i="1"/>
  <c r="DT279" i="1"/>
  <c r="DS280" i="1"/>
  <c r="DT280" i="1"/>
  <c r="DS281" i="1"/>
  <c r="DT281" i="1"/>
  <c r="DS282" i="1"/>
  <c r="DT282" i="1"/>
  <c r="DS283" i="1"/>
  <c r="DT283" i="1"/>
  <c r="DS284" i="1"/>
  <c r="DT284" i="1"/>
  <c r="DS285" i="1"/>
  <c r="DT285" i="1"/>
  <c r="DS286" i="1"/>
  <c r="DT286" i="1"/>
  <c r="DS287" i="1"/>
  <c r="DT287" i="1"/>
  <c r="DS288" i="1"/>
  <c r="DT288" i="1"/>
  <c r="DS289" i="1"/>
  <c r="DT289" i="1"/>
  <c r="DS290" i="1"/>
  <c r="DT290" i="1"/>
  <c r="DS291" i="1"/>
  <c r="DT291" i="1"/>
  <c r="DS292" i="1"/>
  <c r="DT292" i="1"/>
  <c r="DS293" i="1"/>
  <c r="DT293" i="1"/>
  <c r="DS294" i="1"/>
  <c r="DT294" i="1"/>
  <c r="DS295" i="1"/>
  <c r="DT295" i="1"/>
  <c r="DS296" i="1"/>
  <c r="DT296" i="1"/>
  <c r="DS297" i="1"/>
  <c r="DT297" i="1"/>
  <c r="DS298" i="1"/>
  <c r="DT298" i="1"/>
  <c r="DS299" i="1"/>
  <c r="DT299" i="1"/>
  <c r="DS300" i="1"/>
  <c r="DT300" i="1"/>
  <c r="DS301" i="1"/>
  <c r="DT301" i="1"/>
  <c r="DS302" i="1"/>
  <c r="DT302" i="1"/>
  <c r="DS303" i="1"/>
  <c r="DT303" i="1"/>
  <c r="DS304" i="1"/>
  <c r="DT304" i="1"/>
  <c r="DS305" i="1"/>
  <c r="DT305" i="1"/>
  <c r="DS306" i="1"/>
  <c r="DT306" i="1"/>
  <c r="DS307" i="1"/>
  <c r="DT307" i="1"/>
  <c r="DS308" i="1"/>
  <c r="DT308" i="1"/>
  <c r="DS309" i="1"/>
  <c r="DT309" i="1"/>
  <c r="DS310" i="1"/>
  <c r="DT310" i="1"/>
  <c r="DS311" i="1"/>
  <c r="DT311" i="1"/>
  <c r="DS312" i="1"/>
  <c r="DT312" i="1"/>
  <c r="DS313" i="1"/>
  <c r="DT313" i="1"/>
  <c r="DS314" i="1"/>
  <c r="DT314" i="1"/>
  <c r="DS315" i="1"/>
  <c r="DT315" i="1"/>
  <c r="DS316" i="1"/>
  <c r="DT316" i="1"/>
  <c r="DS317" i="1"/>
  <c r="DT317" i="1"/>
  <c r="DS318" i="1"/>
  <c r="DT318" i="1"/>
  <c r="DS319" i="1"/>
  <c r="DT319" i="1"/>
  <c r="DS320" i="1"/>
  <c r="DT320" i="1"/>
  <c r="DS321" i="1"/>
  <c r="DT321" i="1"/>
  <c r="DS322" i="1"/>
  <c r="DT322" i="1"/>
  <c r="DS323" i="1"/>
  <c r="DT323" i="1"/>
  <c r="DS324" i="1"/>
  <c r="DT324" i="1"/>
  <c r="DS325" i="1"/>
  <c r="DT325" i="1"/>
  <c r="DS326" i="1"/>
  <c r="DT326" i="1"/>
  <c r="DS327" i="1"/>
  <c r="DT327" i="1"/>
  <c r="DS328" i="1"/>
  <c r="DT328" i="1"/>
  <c r="DS329" i="1"/>
  <c r="DT329" i="1"/>
  <c r="DS330" i="1"/>
  <c r="DT330" i="1"/>
  <c r="DS331" i="1"/>
  <c r="DT331" i="1"/>
  <c r="DS332" i="1"/>
  <c r="DT332" i="1"/>
  <c r="DS333" i="1"/>
  <c r="DT333" i="1"/>
  <c r="DS334" i="1"/>
  <c r="DT334" i="1"/>
  <c r="DS335" i="1"/>
  <c r="DT335" i="1"/>
  <c r="DS336" i="1"/>
  <c r="DT336" i="1"/>
  <c r="DS337" i="1"/>
  <c r="DT337" i="1"/>
  <c r="DS338" i="1"/>
  <c r="DT338" i="1"/>
  <c r="DS339" i="1"/>
  <c r="DT339" i="1"/>
  <c r="DS340" i="1"/>
  <c r="DT340" i="1"/>
  <c r="DS341" i="1"/>
  <c r="DT341" i="1"/>
  <c r="DS342" i="1"/>
  <c r="DT342" i="1"/>
  <c r="DS343" i="1"/>
  <c r="DT343" i="1"/>
  <c r="DS344" i="1"/>
  <c r="DT344" i="1"/>
  <c r="DS345" i="1"/>
  <c r="DT345" i="1"/>
  <c r="DS346" i="1"/>
  <c r="DT346" i="1"/>
  <c r="DS347" i="1"/>
  <c r="DT347" i="1"/>
  <c r="DS348" i="1"/>
  <c r="DT348" i="1"/>
  <c r="DS349" i="1"/>
  <c r="DT349" i="1"/>
  <c r="DS350" i="1"/>
  <c r="DT350" i="1"/>
  <c r="DS351" i="1"/>
  <c r="DT351" i="1"/>
  <c r="DS352" i="1"/>
  <c r="DT352" i="1"/>
  <c r="DS353" i="1"/>
  <c r="DT353" i="1"/>
  <c r="DS354" i="1"/>
  <c r="DT354" i="1"/>
  <c r="DS355" i="1"/>
  <c r="DT355" i="1"/>
  <c r="DS356" i="1"/>
  <c r="DT356" i="1"/>
  <c r="DS357" i="1"/>
  <c r="DT357" i="1"/>
  <c r="DS358" i="1"/>
  <c r="DT358" i="1"/>
  <c r="DS359" i="1"/>
  <c r="DT359" i="1"/>
  <c r="DS360" i="1"/>
  <c r="DT360" i="1"/>
  <c r="DS361" i="1"/>
  <c r="DT361" i="1"/>
  <c r="DS362" i="1"/>
  <c r="DT362" i="1"/>
  <c r="DS363" i="1"/>
  <c r="DT363" i="1"/>
  <c r="DS364" i="1"/>
  <c r="DT364" i="1"/>
  <c r="DS365" i="1"/>
  <c r="DT365" i="1"/>
  <c r="DS366" i="1"/>
  <c r="DT366" i="1"/>
  <c r="DS367" i="1"/>
  <c r="DT367" i="1"/>
  <c r="DS368" i="1"/>
  <c r="DT368" i="1"/>
  <c r="DS369" i="1"/>
  <c r="DT369" i="1"/>
  <c r="DS370" i="1"/>
  <c r="DT370" i="1"/>
  <c r="DS371" i="1"/>
  <c r="DT371" i="1"/>
  <c r="DS372" i="1"/>
  <c r="DT372" i="1"/>
  <c r="DS373" i="1"/>
  <c r="DT373" i="1"/>
  <c r="DS374" i="1"/>
  <c r="DT374" i="1"/>
  <c r="DS375" i="1"/>
  <c r="DT375" i="1"/>
  <c r="DS376" i="1"/>
  <c r="DT376" i="1"/>
  <c r="DS377" i="1"/>
  <c r="DT377" i="1"/>
  <c r="DS378" i="1"/>
  <c r="DT378" i="1"/>
  <c r="DS379" i="1"/>
  <c r="DT379" i="1"/>
  <c r="DS380" i="1"/>
  <c r="DT380" i="1"/>
  <c r="DS381" i="1"/>
  <c r="DT381" i="1"/>
  <c r="DS382" i="1"/>
  <c r="DT382" i="1"/>
  <c r="DS383" i="1"/>
  <c r="DT383" i="1"/>
  <c r="DS384" i="1"/>
  <c r="DT384" i="1"/>
  <c r="DS385" i="1"/>
  <c r="DT385" i="1"/>
  <c r="DS386" i="1"/>
  <c r="DT386" i="1"/>
  <c r="DS387" i="1"/>
  <c r="DT387" i="1"/>
  <c r="DS388" i="1"/>
  <c r="DT388" i="1"/>
  <c r="DS389" i="1"/>
  <c r="DT389" i="1"/>
  <c r="DS390" i="1"/>
  <c r="DT390" i="1"/>
  <c r="DS391" i="1"/>
  <c r="DT391" i="1"/>
  <c r="DS392" i="1"/>
  <c r="DT392" i="1"/>
  <c r="DS393" i="1"/>
  <c r="DT393" i="1"/>
  <c r="DS394" i="1"/>
  <c r="DT394" i="1"/>
  <c r="DS395" i="1"/>
  <c r="DT395" i="1"/>
  <c r="DS396" i="1"/>
  <c r="DT396" i="1"/>
  <c r="DS397" i="1"/>
  <c r="DT397" i="1"/>
  <c r="DS398" i="1"/>
  <c r="DT398" i="1"/>
  <c r="DS399" i="1"/>
  <c r="DT399" i="1"/>
  <c r="DS400" i="1"/>
  <c r="DT400" i="1"/>
  <c r="DS401" i="1"/>
  <c r="DT401" i="1"/>
  <c r="DS402" i="1"/>
  <c r="DT402" i="1"/>
  <c r="DS403" i="1"/>
  <c r="DT403" i="1"/>
  <c r="DS404" i="1"/>
  <c r="DT404" i="1"/>
  <c r="DS405" i="1"/>
  <c r="DT405" i="1"/>
  <c r="DS406" i="1"/>
  <c r="DT406" i="1"/>
  <c r="DS407" i="1"/>
  <c r="DT407" i="1"/>
  <c r="DS408" i="1"/>
  <c r="DT408" i="1"/>
  <c r="DS409" i="1"/>
  <c r="DT409" i="1"/>
  <c r="DS410" i="1"/>
  <c r="DT410" i="1"/>
  <c r="DS411" i="1"/>
  <c r="DT411" i="1"/>
  <c r="DS412" i="1"/>
  <c r="DT412" i="1"/>
  <c r="DS413" i="1"/>
  <c r="DT413" i="1"/>
  <c r="DS414" i="1"/>
  <c r="DT414" i="1"/>
  <c r="DS415" i="1"/>
  <c r="DT415" i="1"/>
  <c r="DS416" i="1"/>
  <c r="DT416" i="1"/>
  <c r="DS417" i="1"/>
  <c r="DT417" i="1"/>
  <c r="DS418" i="1"/>
  <c r="DT418" i="1"/>
  <c r="DS419" i="1"/>
  <c r="DT419" i="1"/>
  <c r="DS420" i="1"/>
  <c r="DT420" i="1"/>
  <c r="DS421" i="1"/>
  <c r="DT421" i="1"/>
  <c r="DS422" i="1"/>
  <c r="DT422" i="1"/>
  <c r="DS423" i="1"/>
  <c r="DT423" i="1"/>
  <c r="DS424" i="1"/>
  <c r="DT424" i="1"/>
  <c r="DS425" i="1"/>
  <c r="DT425" i="1"/>
  <c r="DS426" i="1"/>
  <c r="DT426" i="1"/>
  <c r="DS427" i="1"/>
  <c r="DT427" i="1"/>
  <c r="DS428" i="1"/>
  <c r="DT428" i="1"/>
  <c r="DS429" i="1"/>
  <c r="DT429" i="1"/>
  <c r="DS430" i="1"/>
  <c r="DT430" i="1"/>
  <c r="DS431" i="1"/>
  <c r="DT431" i="1"/>
  <c r="DS432" i="1"/>
  <c r="DT432" i="1"/>
  <c r="DS433" i="1"/>
  <c r="DT433" i="1"/>
  <c r="DS434" i="1"/>
  <c r="DT434" i="1"/>
  <c r="DS435" i="1"/>
  <c r="DT435" i="1"/>
  <c r="DS436" i="1"/>
  <c r="DT436" i="1"/>
  <c r="DS437" i="1"/>
  <c r="DT437" i="1"/>
  <c r="DS438" i="1"/>
  <c r="DT438" i="1"/>
  <c r="DS439" i="1"/>
  <c r="DT439" i="1"/>
  <c r="DS440" i="1"/>
  <c r="DT440" i="1"/>
  <c r="DS441" i="1"/>
  <c r="DT441" i="1"/>
  <c r="DS442" i="1"/>
  <c r="DT442" i="1"/>
  <c r="DS443" i="1"/>
  <c r="DT443" i="1"/>
  <c r="DS444" i="1"/>
  <c r="DT444" i="1"/>
  <c r="DS445" i="1"/>
  <c r="DT445" i="1"/>
  <c r="DS446" i="1"/>
  <c r="DT446" i="1"/>
  <c r="DS447" i="1"/>
  <c r="DT447" i="1"/>
  <c r="DS448" i="1"/>
  <c r="DT448" i="1"/>
  <c r="DS449" i="1"/>
  <c r="DT449" i="1"/>
  <c r="DS450" i="1"/>
  <c r="DT450" i="1"/>
  <c r="DS451" i="1"/>
  <c r="DT451" i="1"/>
  <c r="DS452" i="1"/>
  <c r="DT452" i="1"/>
  <c r="DS453" i="1"/>
  <c r="DT453" i="1"/>
  <c r="DS454" i="1"/>
  <c r="DT454" i="1"/>
  <c r="DS455" i="1"/>
  <c r="DT455" i="1"/>
  <c r="DS456" i="1"/>
  <c r="DT456" i="1"/>
  <c r="DS457" i="1"/>
  <c r="DT457" i="1"/>
  <c r="DS458" i="1"/>
  <c r="DT458" i="1"/>
  <c r="DS459" i="1"/>
  <c r="DT459" i="1"/>
  <c r="DS460" i="1"/>
  <c r="DT460" i="1"/>
  <c r="DS461" i="1"/>
  <c r="DT461" i="1"/>
  <c r="DS462" i="1"/>
  <c r="DT462" i="1"/>
  <c r="DS463" i="1"/>
  <c r="DT463" i="1"/>
  <c r="DS464" i="1"/>
  <c r="DT464" i="1"/>
  <c r="DS465" i="1"/>
  <c r="DT465" i="1"/>
  <c r="DS466" i="1"/>
  <c r="DT466" i="1"/>
  <c r="DS467" i="1"/>
  <c r="DT467" i="1"/>
  <c r="DS468" i="1"/>
  <c r="DT468" i="1"/>
  <c r="DS469" i="1"/>
  <c r="DT469" i="1"/>
  <c r="DS470" i="1"/>
  <c r="DT470" i="1"/>
  <c r="DS471" i="1"/>
  <c r="DT471" i="1"/>
  <c r="DS472" i="1"/>
  <c r="DT472" i="1"/>
  <c r="DS473" i="1"/>
  <c r="DT473" i="1"/>
  <c r="DS474" i="1"/>
  <c r="DT474" i="1"/>
  <c r="DS475" i="1"/>
  <c r="DT475" i="1"/>
  <c r="DS476" i="1"/>
  <c r="DT476" i="1"/>
  <c r="DS477" i="1"/>
  <c r="DT477" i="1"/>
  <c r="DS478" i="1"/>
  <c r="DT478" i="1"/>
  <c r="DS479" i="1"/>
  <c r="DT479" i="1"/>
  <c r="DS480" i="1"/>
  <c r="DT480" i="1"/>
  <c r="DS481" i="1"/>
  <c r="DT481" i="1"/>
  <c r="DS482" i="1"/>
  <c r="DT482" i="1"/>
  <c r="DS483" i="1"/>
  <c r="DT483" i="1"/>
  <c r="DS484" i="1"/>
  <c r="DT484" i="1"/>
  <c r="DS485" i="1"/>
  <c r="DT485" i="1"/>
  <c r="DS486" i="1"/>
  <c r="DT486" i="1"/>
  <c r="DS487" i="1"/>
  <c r="DT487" i="1"/>
  <c r="DS488" i="1"/>
  <c r="DT488" i="1"/>
  <c r="DS489" i="1"/>
  <c r="DT489" i="1"/>
  <c r="DS490" i="1"/>
  <c r="DT490" i="1"/>
  <c r="DS491" i="1"/>
  <c r="DT491" i="1"/>
  <c r="DS492" i="1"/>
  <c r="DT492" i="1"/>
  <c r="DS493" i="1"/>
  <c r="DT493" i="1"/>
  <c r="DS494" i="1"/>
  <c r="DT494" i="1"/>
  <c r="DS495" i="1"/>
  <c r="DT495" i="1"/>
  <c r="DS496" i="1"/>
  <c r="DT496" i="1"/>
  <c r="DS497" i="1"/>
  <c r="DT497" i="1"/>
  <c r="DS498" i="1"/>
  <c r="DT498" i="1"/>
  <c r="DS499" i="1"/>
  <c r="DT499" i="1"/>
  <c r="DS500" i="1"/>
  <c r="DT500" i="1"/>
  <c r="DS501" i="1"/>
  <c r="DT501" i="1"/>
  <c r="DS502" i="1"/>
  <c r="DT502" i="1"/>
  <c r="DS503" i="1"/>
  <c r="DT503" i="1"/>
  <c r="DS504" i="1"/>
  <c r="DT504" i="1"/>
  <c r="DS505" i="1"/>
  <c r="DT505" i="1"/>
  <c r="DS506" i="1"/>
  <c r="DT506" i="1"/>
  <c r="DS507" i="1"/>
  <c r="DT507" i="1"/>
  <c r="DS508" i="1"/>
  <c r="DT508" i="1"/>
  <c r="DS509" i="1"/>
  <c r="DT509" i="1"/>
  <c r="DS510" i="1"/>
  <c r="DT510" i="1"/>
  <c r="DS511" i="1"/>
  <c r="DT511" i="1"/>
  <c r="DS512" i="1"/>
  <c r="DT512" i="1"/>
  <c r="DS513" i="1"/>
  <c r="DT513" i="1"/>
  <c r="DS514" i="1"/>
  <c r="DT514" i="1"/>
  <c r="DS515" i="1"/>
  <c r="DT515" i="1"/>
  <c r="DS516" i="1"/>
  <c r="DT516" i="1"/>
  <c r="DS517" i="1"/>
  <c r="DT517" i="1"/>
  <c r="DS518" i="1"/>
  <c r="DT518" i="1"/>
  <c r="DS519" i="1"/>
  <c r="DT519" i="1"/>
  <c r="DS520" i="1"/>
  <c r="DT520" i="1"/>
  <c r="DS521" i="1"/>
  <c r="DT521" i="1"/>
  <c r="DS522" i="1"/>
  <c r="DT522" i="1"/>
  <c r="DS523" i="1"/>
  <c r="DT523" i="1"/>
  <c r="DS524" i="1"/>
  <c r="DT524" i="1"/>
  <c r="DS525" i="1"/>
  <c r="DT525" i="1"/>
  <c r="DS526" i="1"/>
  <c r="DT526" i="1"/>
  <c r="DS527" i="1"/>
  <c r="DT527" i="1"/>
  <c r="DS528" i="1"/>
  <c r="DT528" i="1"/>
  <c r="DS529" i="1"/>
  <c r="DT529" i="1"/>
  <c r="DS530" i="1"/>
  <c r="DT530" i="1"/>
  <c r="DS531" i="1"/>
  <c r="DT531" i="1"/>
  <c r="DS532" i="1"/>
  <c r="DT532" i="1"/>
  <c r="DS533" i="1"/>
  <c r="DT533" i="1"/>
  <c r="DS534" i="1"/>
  <c r="DT534" i="1"/>
  <c r="DS535" i="1"/>
  <c r="DT535" i="1"/>
  <c r="DS536" i="1"/>
  <c r="DT536" i="1"/>
  <c r="DS537" i="1"/>
  <c r="DT537" i="1"/>
  <c r="DS538" i="1"/>
  <c r="DT538" i="1"/>
  <c r="DS539" i="1"/>
  <c r="DT539" i="1"/>
  <c r="DS540" i="1"/>
  <c r="DT540" i="1"/>
  <c r="DS541" i="1"/>
  <c r="DT541" i="1"/>
  <c r="DS542" i="1"/>
  <c r="DT542" i="1"/>
  <c r="DS543" i="1"/>
  <c r="DT543" i="1"/>
  <c r="DS544" i="1"/>
  <c r="DT544" i="1"/>
  <c r="DS545" i="1"/>
  <c r="DT545" i="1"/>
  <c r="DS546" i="1"/>
  <c r="DT546" i="1"/>
  <c r="DS547" i="1"/>
  <c r="DT547" i="1"/>
  <c r="DS548" i="1"/>
  <c r="DT548" i="1"/>
  <c r="DS549" i="1"/>
  <c r="DT549" i="1"/>
  <c r="DS550" i="1"/>
  <c r="DT550" i="1"/>
  <c r="DS551" i="1"/>
  <c r="DT551" i="1"/>
  <c r="DS552" i="1"/>
  <c r="DT552" i="1"/>
  <c r="DS553" i="1"/>
  <c r="DT553" i="1"/>
  <c r="DS554" i="1"/>
  <c r="DT554" i="1"/>
  <c r="DS555" i="1"/>
  <c r="DT555" i="1"/>
  <c r="DS556" i="1"/>
  <c r="DT556" i="1"/>
  <c r="DS557" i="1"/>
  <c r="DT557" i="1"/>
  <c r="DS558" i="1"/>
  <c r="DT558" i="1"/>
  <c r="DS559" i="1"/>
  <c r="DT559" i="1"/>
  <c r="DS560" i="1"/>
  <c r="DT560" i="1"/>
  <c r="DS561" i="1"/>
  <c r="DT561" i="1"/>
  <c r="DS562" i="1"/>
  <c r="DT562" i="1"/>
  <c r="DS563" i="1"/>
  <c r="DT563" i="1"/>
  <c r="DS564" i="1"/>
  <c r="DT564" i="1"/>
  <c r="DS565" i="1"/>
  <c r="DT565" i="1"/>
  <c r="DS566" i="1"/>
  <c r="DT566" i="1"/>
  <c r="DS567" i="1"/>
  <c r="DT567" i="1"/>
  <c r="DS568" i="1"/>
  <c r="DT568" i="1"/>
  <c r="DS569" i="1"/>
  <c r="DT569" i="1"/>
  <c r="DS570" i="1"/>
  <c r="DT570" i="1"/>
  <c r="DS571" i="1"/>
  <c r="DT571" i="1"/>
  <c r="DS572" i="1"/>
  <c r="DT572" i="1"/>
  <c r="DS573" i="1"/>
  <c r="DT573" i="1"/>
  <c r="DS574" i="1"/>
  <c r="DT574" i="1"/>
  <c r="DS575" i="1"/>
  <c r="DT575" i="1"/>
  <c r="DS576" i="1"/>
  <c r="DT576" i="1"/>
  <c r="DS577" i="1"/>
  <c r="DT577" i="1"/>
  <c r="DS578" i="1"/>
  <c r="DT578" i="1"/>
  <c r="DS579" i="1"/>
  <c r="DT579" i="1"/>
  <c r="DS580" i="1"/>
  <c r="DT580" i="1"/>
  <c r="DS581" i="1"/>
  <c r="DT581" i="1"/>
  <c r="DS582" i="1"/>
  <c r="DT582" i="1"/>
  <c r="DS583" i="1"/>
  <c r="DT583" i="1"/>
  <c r="DS584" i="1"/>
  <c r="DT584" i="1"/>
  <c r="DS585" i="1"/>
  <c r="DT585" i="1"/>
  <c r="DS586" i="1"/>
  <c r="DT586" i="1"/>
  <c r="DS587" i="1"/>
  <c r="DT587" i="1"/>
  <c r="DS588" i="1"/>
  <c r="DT588" i="1"/>
  <c r="DS589" i="1"/>
  <c r="DT589" i="1"/>
  <c r="DS590" i="1"/>
  <c r="DT590" i="1"/>
  <c r="DS591" i="1"/>
  <c r="DT591" i="1"/>
  <c r="DS592" i="1"/>
  <c r="DT592" i="1"/>
  <c r="DS593" i="1"/>
  <c r="DT593" i="1"/>
  <c r="DS594" i="1"/>
  <c r="DT594" i="1"/>
  <c r="DS595" i="1"/>
  <c r="DT595" i="1"/>
  <c r="DS596" i="1"/>
  <c r="DT596" i="1"/>
  <c r="DS597" i="1"/>
  <c r="DT597" i="1"/>
  <c r="DS598" i="1"/>
  <c r="DT598" i="1"/>
  <c r="DS599" i="1"/>
  <c r="DT599" i="1"/>
  <c r="DS600" i="1"/>
  <c r="DT600" i="1"/>
  <c r="DS601" i="1"/>
  <c r="DT601" i="1"/>
  <c r="DS602" i="1"/>
  <c r="DT602" i="1"/>
  <c r="DS603" i="1"/>
  <c r="DT603" i="1"/>
  <c r="DS604" i="1"/>
  <c r="DT604" i="1"/>
  <c r="DS605" i="1"/>
  <c r="DT605" i="1"/>
  <c r="DS606" i="1"/>
  <c r="DT606" i="1"/>
  <c r="DS607" i="1"/>
  <c r="DT607" i="1"/>
  <c r="DS608" i="1"/>
  <c r="DT608" i="1"/>
  <c r="DS609" i="1"/>
  <c r="DT609" i="1"/>
  <c r="DS610" i="1"/>
  <c r="DT610" i="1"/>
  <c r="DS611" i="1"/>
  <c r="DT611" i="1"/>
  <c r="DS612" i="1"/>
  <c r="DT612" i="1"/>
  <c r="DS613" i="1"/>
  <c r="DT613" i="1"/>
  <c r="DS614" i="1"/>
  <c r="DT614" i="1"/>
  <c r="DS615" i="1"/>
  <c r="DT615" i="1"/>
  <c r="DS616" i="1"/>
  <c r="DT616" i="1"/>
  <c r="DS617" i="1"/>
  <c r="DT617" i="1"/>
  <c r="DS618" i="1"/>
  <c r="DT618" i="1"/>
  <c r="DS619" i="1"/>
  <c r="DT619" i="1"/>
  <c r="DS620" i="1"/>
  <c r="DT620" i="1"/>
  <c r="DS621" i="1"/>
  <c r="DT621" i="1"/>
  <c r="DS622" i="1"/>
  <c r="DT622" i="1"/>
  <c r="DS623" i="1"/>
  <c r="DT623" i="1"/>
  <c r="DS624" i="1"/>
  <c r="DT624" i="1"/>
  <c r="DS625" i="1"/>
  <c r="DT625" i="1"/>
  <c r="DS626" i="1"/>
  <c r="DT626" i="1"/>
  <c r="DS627" i="1"/>
  <c r="DT627" i="1"/>
  <c r="DS628" i="1"/>
  <c r="DT628" i="1"/>
  <c r="DS629" i="1"/>
  <c r="DT629" i="1"/>
  <c r="DS630" i="1"/>
  <c r="DT630" i="1"/>
  <c r="DS631" i="1"/>
  <c r="DT631" i="1"/>
  <c r="DS632" i="1"/>
  <c r="DT632" i="1"/>
  <c r="DS633" i="1"/>
  <c r="DT633" i="1"/>
  <c r="DS634" i="1"/>
  <c r="DT634" i="1"/>
  <c r="DS635" i="1"/>
  <c r="DT635" i="1"/>
  <c r="DS636" i="1"/>
  <c r="DT636" i="1"/>
  <c r="DS637" i="1"/>
  <c r="DT637" i="1"/>
  <c r="DS638" i="1"/>
  <c r="DT638" i="1"/>
  <c r="DS639" i="1"/>
  <c r="DT639" i="1"/>
  <c r="DS640" i="1"/>
  <c r="DT640" i="1"/>
  <c r="DS641" i="1"/>
  <c r="DT641" i="1"/>
  <c r="DS642" i="1"/>
  <c r="DT642" i="1"/>
  <c r="DS643" i="1"/>
  <c r="DT643" i="1"/>
  <c r="DS644" i="1"/>
  <c r="DT644" i="1"/>
  <c r="DS645" i="1"/>
  <c r="DT645" i="1"/>
  <c r="DS646" i="1"/>
  <c r="DT646" i="1"/>
  <c r="DS647" i="1"/>
  <c r="DT647" i="1"/>
  <c r="DS648" i="1"/>
  <c r="DT648" i="1"/>
  <c r="DS649" i="1"/>
  <c r="DT649" i="1"/>
  <c r="DS650" i="1"/>
  <c r="DT650" i="1"/>
  <c r="DS651" i="1"/>
  <c r="DT651" i="1"/>
  <c r="DS652" i="1"/>
  <c r="DT652" i="1"/>
  <c r="DS653" i="1"/>
  <c r="DT653" i="1"/>
  <c r="DS654" i="1"/>
  <c r="DT654" i="1"/>
  <c r="DS655" i="1"/>
  <c r="DT655" i="1"/>
  <c r="DS656" i="1"/>
  <c r="DT656" i="1"/>
  <c r="DS657" i="1"/>
  <c r="DT657" i="1"/>
  <c r="DS658" i="1"/>
  <c r="DT658" i="1"/>
  <c r="DS659" i="1"/>
  <c r="DT659" i="1"/>
  <c r="DS660" i="1"/>
  <c r="DT660" i="1"/>
  <c r="DS661" i="1"/>
  <c r="DT661" i="1"/>
  <c r="DS662" i="1"/>
  <c r="DT662" i="1"/>
  <c r="DS663" i="1"/>
  <c r="DT663" i="1"/>
  <c r="DS664" i="1"/>
  <c r="DT664" i="1"/>
  <c r="DS665" i="1"/>
  <c r="DT665" i="1"/>
  <c r="DS666" i="1"/>
  <c r="DT666" i="1"/>
  <c r="DS667" i="1"/>
  <c r="DT667" i="1"/>
  <c r="DS668" i="1"/>
  <c r="DT668" i="1"/>
  <c r="DS669" i="1"/>
  <c r="DT669" i="1"/>
  <c r="DS670" i="1"/>
  <c r="DT670" i="1"/>
  <c r="DS671" i="1"/>
  <c r="DT671" i="1"/>
  <c r="DS672" i="1"/>
  <c r="DT672" i="1"/>
  <c r="DS673" i="1"/>
  <c r="DT673" i="1"/>
  <c r="DS674" i="1"/>
  <c r="DT674" i="1"/>
  <c r="DS675" i="1"/>
  <c r="DT675" i="1"/>
  <c r="DS676" i="1"/>
  <c r="DT676" i="1"/>
  <c r="DS677" i="1"/>
  <c r="DT677" i="1"/>
  <c r="DS678" i="1"/>
  <c r="DT678" i="1"/>
  <c r="DS679" i="1"/>
  <c r="DT679" i="1"/>
  <c r="DS680" i="1"/>
  <c r="DT680" i="1"/>
  <c r="DS681" i="1"/>
  <c r="DT681" i="1"/>
  <c r="DS682" i="1"/>
  <c r="DT682" i="1"/>
  <c r="DS683" i="1"/>
  <c r="DT683" i="1"/>
  <c r="DS684" i="1"/>
  <c r="DT684" i="1"/>
  <c r="DS685" i="1"/>
  <c r="DT685" i="1"/>
  <c r="DS686" i="1"/>
  <c r="DT686" i="1"/>
  <c r="DS687" i="1"/>
  <c r="DT687" i="1"/>
  <c r="DS688" i="1"/>
  <c r="DT688" i="1"/>
  <c r="DS689" i="1"/>
  <c r="DT689" i="1"/>
  <c r="DS690" i="1"/>
  <c r="DT690" i="1"/>
  <c r="DS691" i="1"/>
  <c r="DT691" i="1"/>
  <c r="DS692" i="1"/>
  <c r="DT692" i="1"/>
  <c r="DS693" i="1"/>
  <c r="DT693" i="1"/>
  <c r="DS694" i="1"/>
  <c r="DT694" i="1"/>
  <c r="DS695" i="1"/>
  <c r="DT695" i="1"/>
  <c r="DS696" i="1"/>
  <c r="DT696" i="1"/>
  <c r="DS697" i="1"/>
  <c r="DT697" i="1"/>
  <c r="DS698" i="1"/>
  <c r="DT698" i="1"/>
  <c r="DS699" i="1"/>
  <c r="DT699" i="1"/>
  <c r="DS700" i="1"/>
  <c r="DT700" i="1"/>
  <c r="DS701" i="1"/>
  <c r="DT701" i="1"/>
  <c r="DS702" i="1"/>
  <c r="DT702" i="1"/>
  <c r="DS703" i="1"/>
  <c r="DT703" i="1"/>
  <c r="DS704" i="1"/>
  <c r="DT704" i="1"/>
  <c r="DS705" i="1"/>
  <c r="DT705" i="1"/>
  <c r="DS706" i="1"/>
  <c r="DT706" i="1"/>
  <c r="DS707" i="1"/>
  <c r="DT707" i="1"/>
  <c r="DS708" i="1"/>
  <c r="DT708" i="1"/>
  <c r="DS709" i="1"/>
  <c r="DT709" i="1"/>
  <c r="DS710" i="1"/>
  <c r="DT710" i="1"/>
  <c r="DS711" i="1"/>
  <c r="DT711" i="1"/>
  <c r="DS712" i="1"/>
  <c r="DT712" i="1"/>
  <c r="DS713" i="1"/>
  <c r="DT713" i="1"/>
  <c r="DS714" i="1"/>
  <c r="DT714" i="1"/>
  <c r="DS715" i="1"/>
  <c r="DT715" i="1"/>
  <c r="DS716" i="1"/>
  <c r="DT716" i="1"/>
  <c r="DS717" i="1"/>
  <c r="DT717" i="1"/>
  <c r="DS718" i="1"/>
  <c r="DT718" i="1"/>
  <c r="DS719" i="1"/>
  <c r="DT719" i="1"/>
  <c r="DS720" i="1"/>
  <c r="DT720" i="1"/>
  <c r="DS721" i="1"/>
  <c r="DT721" i="1"/>
  <c r="DS722" i="1"/>
  <c r="DT722" i="1"/>
  <c r="DS723" i="1"/>
  <c r="DT723" i="1"/>
  <c r="DS724" i="1"/>
  <c r="DT724" i="1"/>
  <c r="DS725" i="1"/>
  <c r="DT725" i="1"/>
  <c r="DS726" i="1"/>
  <c r="DT726" i="1"/>
  <c r="DS727" i="1"/>
  <c r="DT727" i="1"/>
  <c r="DS728" i="1"/>
  <c r="DT728" i="1"/>
  <c r="DS729" i="1"/>
  <c r="DT729" i="1"/>
  <c r="DS730" i="1"/>
  <c r="DT730" i="1"/>
  <c r="DS731" i="1"/>
  <c r="DT731" i="1"/>
  <c r="DS732" i="1"/>
  <c r="DT732" i="1"/>
  <c r="DS733" i="1"/>
  <c r="DT733" i="1"/>
  <c r="DS734" i="1"/>
  <c r="DT734" i="1"/>
  <c r="DS735" i="1"/>
  <c r="DT735" i="1"/>
  <c r="DS736" i="1"/>
  <c r="DT736" i="1"/>
  <c r="DS737" i="1"/>
  <c r="DT737" i="1"/>
  <c r="DS738" i="1"/>
  <c r="DT738" i="1"/>
  <c r="DS739" i="1"/>
  <c r="DT739" i="1"/>
  <c r="DS740" i="1"/>
  <c r="DT740" i="1"/>
  <c r="DS741" i="1"/>
  <c r="DT741" i="1"/>
  <c r="DS742" i="1"/>
  <c r="DT742" i="1"/>
  <c r="DS743" i="1"/>
  <c r="DT743" i="1"/>
  <c r="DS744" i="1"/>
  <c r="DT744" i="1"/>
  <c r="DS745" i="1"/>
  <c r="DT745" i="1"/>
  <c r="DS746" i="1"/>
  <c r="DT746" i="1"/>
  <c r="DS747" i="1"/>
  <c r="DT747" i="1"/>
  <c r="DS748" i="1"/>
  <c r="DT748" i="1"/>
  <c r="DS749" i="1"/>
  <c r="DT749" i="1"/>
  <c r="DS750" i="1"/>
  <c r="DT750" i="1"/>
  <c r="DS751" i="1"/>
  <c r="DT751" i="1"/>
  <c r="DS752" i="1"/>
  <c r="DT752" i="1"/>
  <c r="DS753" i="1"/>
  <c r="DT753" i="1"/>
  <c r="DS754" i="1"/>
  <c r="DT754" i="1"/>
  <c r="DS755" i="1"/>
  <c r="DT755" i="1"/>
  <c r="DS756" i="1"/>
  <c r="DT756" i="1"/>
  <c r="DS757" i="1"/>
  <c r="DT757" i="1"/>
  <c r="DS758" i="1"/>
  <c r="DT758" i="1"/>
  <c r="DS759" i="1"/>
  <c r="DT759" i="1"/>
  <c r="DS760" i="1"/>
  <c r="DT760" i="1"/>
  <c r="DS761" i="1"/>
  <c r="DT761" i="1"/>
  <c r="DS762" i="1"/>
  <c r="DT762" i="1"/>
  <c r="DS763" i="1"/>
  <c r="DT763" i="1"/>
  <c r="DS764" i="1"/>
  <c r="DT764" i="1"/>
  <c r="DS765" i="1"/>
  <c r="DT765" i="1"/>
  <c r="DS766" i="1"/>
  <c r="DT766" i="1"/>
  <c r="DS767" i="1"/>
  <c r="DT767" i="1"/>
  <c r="DS768" i="1"/>
  <c r="DT768" i="1"/>
  <c r="DS769" i="1"/>
  <c r="DT769" i="1"/>
  <c r="DS770" i="1"/>
  <c r="DT770" i="1"/>
  <c r="DS771" i="1"/>
  <c r="DT771" i="1"/>
  <c r="DS772" i="1"/>
  <c r="DT772" i="1"/>
  <c r="DS773" i="1"/>
  <c r="DT773" i="1"/>
  <c r="DS774" i="1"/>
  <c r="DT774" i="1"/>
  <c r="DS775" i="1"/>
  <c r="DT775" i="1"/>
  <c r="DS776" i="1"/>
  <c r="DT776" i="1"/>
  <c r="DS777" i="1"/>
  <c r="DT777" i="1"/>
  <c r="DS778" i="1"/>
  <c r="DT778" i="1"/>
  <c r="DS779" i="1"/>
  <c r="DT779" i="1"/>
  <c r="DS780" i="1"/>
  <c r="DT780" i="1"/>
  <c r="DS781" i="1"/>
  <c r="DT781" i="1"/>
  <c r="DS782" i="1"/>
  <c r="DT782" i="1"/>
  <c r="DS783" i="1"/>
  <c r="DT783" i="1"/>
  <c r="DS784" i="1"/>
  <c r="DT784" i="1"/>
  <c r="DS785" i="1"/>
  <c r="DT785" i="1"/>
  <c r="DS786" i="1"/>
  <c r="DT786" i="1"/>
  <c r="DS787" i="1"/>
  <c r="DT787" i="1"/>
  <c r="DS788" i="1"/>
  <c r="DT788" i="1"/>
  <c r="DS789" i="1"/>
  <c r="DT789" i="1"/>
  <c r="DS790" i="1"/>
  <c r="DT790" i="1"/>
  <c r="DS791" i="1"/>
  <c r="DT791" i="1"/>
  <c r="DS792" i="1"/>
  <c r="DT792" i="1"/>
  <c r="DS793" i="1"/>
  <c r="DT793" i="1"/>
  <c r="DS794" i="1"/>
  <c r="DT794" i="1"/>
  <c r="DS795" i="1"/>
  <c r="DT795" i="1"/>
  <c r="DS796" i="1"/>
  <c r="DT796" i="1"/>
  <c r="DS797" i="1"/>
  <c r="DT797" i="1"/>
  <c r="DS798" i="1"/>
  <c r="DT798" i="1"/>
  <c r="DS799" i="1"/>
  <c r="DT799" i="1"/>
  <c r="DS800" i="1"/>
  <c r="DT800" i="1"/>
  <c r="DS801" i="1"/>
  <c r="DT801" i="1"/>
  <c r="DS802" i="1"/>
  <c r="DT802" i="1"/>
  <c r="DS803" i="1"/>
  <c r="DT803" i="1"/>
  <c r="DS804" i="1"/>
  <c r="DT804" i="1"/>
  <c r="DS805" i="1"/>
  <c r="DT805" i="1"/>
  <c r="DS806" i="1"/>
  <c r="DT806" i="1"/>
  <c r="DS807" i="1"/>
  <c r="DT807" i="1"/>
  <c r="DS808" i="1"/>
  <c r="DT808" i="1"/>
  <c r="DS809" i="1"/>
  <c r="DT809" i="1"/>
  <c r="DS810" i="1"/>
  <c r="DT810" i="1"/>
  <c r="DS811" i="1"/>
  <c r="DT811" i="1"/>
  <c r="DS812" i="1"/>
  <c r="DT812" i="1"/>
  <c r="DS813" i="1"/>
  <c r="DT813" i="1"/>
  <c r="DS814" i="1"/>
  <c r="DT814" i="1"/>
  <c r="DS815" i="1"/>
  <c r="DT815" i="1"/>
  <c r="DS816" i="1"/>
  <c r="DT816" i="1"/>
  <c r="DS817" i="1"/>
  <c r="DT817" i="1"/>
  <c r="DS818" i="1"/>
  <c r="DT818" i="1"/>
  <c r="DS819" i="1"/>
  <c r="DT819" i="1"/>
  <c r="DS820" i="1"/>
  <c r="DT820" i="1"/>
  <c r="DS821" i="1"/>
  <c r="DT821" i="1"/>
  <c r="DS822" i="1"/>
  <c r="DT822" i="1"/>
  <c r="DS823" i="1"/>
  <c r="DT823" i="1"/>
  <c r="DS824" i="1"/>
  <c r="DT824" i="1"/>
  <c r="DS825" i="1"/>
  <c r="DT825" i="1"/>
  <c r="DS826" i="1"/>
  <c r="DT826" i="1"/>
  <c r="DS827" i="1"/>
  <c r="DT827" i="1"/>
  <c r="DS828" i="1"/>
  <c r="DT828" i="1"/>
  <c r="DS829" i="1"/>
  <c r="DT829" i="1"/>
  <c r="DS830" i="1"/>
  <c r="DT830" i="1"/>
  <c r="DS831" i="1"/>
  <c r="DT831" i="1"/>
  <c r="DS832" i="1"/>
  <c r="DT832" i="1"/>
  <c r="DS833" i="1"/>
  <c r="DT833" i="1"/>
  <c r="DS834" i="1"/>
  <c r="DT834" i="1"/>
  <c r="DS835" i="1"/>
  <c r="DT835" i="1"/>
  <c r="DS836" i="1"/>
  <c r="DT836" i="1"/>
  <c r="DS837" i="1"/>
  <c r="DT837" i="1"/>
  <c r="DS838" i="1"/>
  <c r="DT838" i="1"/>
  <c r="DS839" i="1"/>
  <c r="DT839" i="1"/>
  <c r="DS840" i="1"/>
  <c r="DT840" i="1"/>
  <c r="DS841" i="1"/>
  <c r="DT841" i="1"/>
  <c r="DS842" i="1"/>
  <c r="DT842" i="1"/>
  <c r="DS843" i="1"/>
  <c r="DT843" i="1"/>
  <c r="DS844" i="1"/>
  <c r="DT844" i="1"/>
  <c r="DS845" i="1"/>
  <c r="DT845" i="1"/>
  <c r="DS846" i="1"/>
  <c r="DT846" i="1"/>
  <c r="DS847" i="1"/>
  <c r="DT847" i="1"/>
  <c r="DS848" i="1"/>
  <c r="DT848" i="1"/>
  <c r="DS849" i="1"/>
  <c r="DT849" i="1"/>
  <c r="DS850" i="1"/>
  <c r="DT850" i="1"/>
  <c r="DS851" i="1"/>
  <c r="DT851" i="1"/>
  <c r="DS852" i="1"/>
  <c r="DT852" i="1"/>
  <c r="DS853" i="1"/>
  <c r="DT853" i="1"/>
  <c r="DS854" i="1"/>
  <c r="DT854" i="1"/>
  <c r="DS855" i="1"/>
  <c r="DT855" i="1"/>
  <c r="DS856" i="1"/>
  <c r="DT856" i="1"/>
  <c r="DS857" i="1"/>
  <c r="DT857" i="1"/>
  <c r="DS858" i="1"/>
  <c r="DT858" i="1"/>
  <c r="DS859" i="1"/>
  <c r="DT859" i="1"/>
  <c r="DS860" i="1"/>
  <c r="DT860" i="1"/>
  <c r="DS861" i="1"/>
  <c r="DT861" i="1"/>
  <c r="DS862" i="1"/>
  <c r="DT862" i="1"/>
  <c r="DS863" i="1"/>
  <c r="DT863" i="1"/>
  <c r="DS864" i="1"/>
  <c r="DT864" i="1"/>
  <c r="DS865" i="1"/>
  <c r="DT865" i="1"/>
  <c r="DS866" i="1"/>
  <c r="DT866" i="1"/>
  <c r="DS867" i="1"/>
  <c r="DT867" i="1"/>
  <c r="DS868" i="1"/>
  <c r="DT868" i="1"/>
  <c r="DS869" i="1"/>
  <c r="DT869" i="1"/>
  <c r="DS870" i="1"/>
  <c r="DT870" i="1"/>
  <c r="DS871" i="1"/>
  <c r="DT871" i="1"/>
  <c r="DS872" i="1"/>
  <c r="DT872" i="1"/>
  <c r="DS873" i="1"/>
  <c r="DT873" i="1"/>
  <c r="DS874" i="1"/>
  <c r="DT874" i="1"/>
  <c r="DS875" i="1"/>
  <c r="DT875" i="1"/>
  <c r="DS876" i="1"/>
  <c r="DT876" i="1"/>
  <c r="DS877" i="1"/>
  <c r="DT877" i="1"/>
  <c r="DS878" i="1"/>
  <c r="DT878" i="1"/>
  <c r="DS879" i="1"/>
  <c r="DT879" i="1"/>
  <c r="DS880" i="1"/>
  <c r="DT880" i="1"/>
  <c r="DS881" i="1"/>
  <c r="DT881" i="1"/>
  <c r="DS882" i="1"/>
  <c r="DT882" i="1"/>
  <c r="DS883" i="1"/>
  <c r="DT883" i="1"/>
  <c r="DS884" i="1"/>
  <c r="DT884" i="1"/>
  <c r="DS885" i="1"/>
  <c r="DT885" i="1"/>
  <c r="DS886" i="1"/>
  <c r="DT886" i="1"/>
  <c r="DS887" i="1"/>
  <c r="DT887" i="1"/>
  <c r="DS888" i="1"/>
  <c r="DT888" i="1"/>
  <c r="DS889" i="1"/>
  <c r="DT889" i="1"/>
  <c r="DS890" i="1"/>
  <c r="DT890" i="1"/>
  <c r="DS891" i="1"/>
  <c r="DT891" i="1"/>
  <c r="DS892" i="1"/>
  <c r="DT892" i="1"/>
  <c r="DS893" i="1"/>
  <c r="DT893" i="1"/>
  <c r="DS894" i="1"/>
  <c r="DT894" i="1"/>
  <c r="DS895" i="1"/>
  <c r="DT895" i="1"/>
  <c r="DS896" i="1"/>
  <c r="DT896" i="1"/>
  <c r="DS897" i="1"/>
  <c r="DT897" i="1"/>
  <c r="DS898" i="1"/>
  <c r="DT898" i="1"/>
  <c r="DS899" i="1"/>
  <c r="DT899" i="1"/>
  <c r="DS900" i="1"/>
  <c r="DT900" i="1"/>
  <c r="DS901" i="1"/>
  <c r="DT901" i="1"/>
  <c r="DS902" i="1"/>
  <c r="DT902" i="1"/>
  <c r="DS903" i="1"/>
  <c r="DT903" i="1"/>
  <c r="DS904" i="1"/>
  <c r="DT904" i="1"/>
  <c r="DS905" i="1"/>
  <c r="DT905" i="1"/>
  <c r="DS906" i="1"/>
  <c r="DT906" i="1"/>
  <c r="DS907" i="1"/>
  <c r="DT907" i="1"/>
  <c r="DS908" i="1"/>
  <c r="DT908" i="1"/>
  <c r="DS909" i="1"/>
  <c r="DT909" i="1"/>
  <c r="DS910" i="1"/>
  <c r="DT910" i="1"/>
  <c r="DS911" i="1"/>
  <c r="DT911" i="1"/>
  <c r="DS912" i="1"/>
  <c r="DT912" i="1"/>
  <c r="DS913" i="1"/>
  <c r="DT913" i="1"/>
  <c r="DS914" i="1"/>
  <c r="DT914" i="1"/>
  <c r="DS915" i="1"/>
  <c r="DT915" i="1"/>
  <c r="DS916" i="1"/>
  <c r="DT916" i="1"/>
  <c r="DS917" i="1"/>
  <c r="DT917" i="1"/>
  <c r="DS918" i="1"/>
  <c r="DT918" i="1"/>
  <c r="DS919" i="1"/>
  <c r="DT919" i="1"/>
  <c r="DS920" i="1"/>
  <c r="DT920" i="1"/>
  <c r="DS921" i="1"/>
  <c r="DT921" i="1"/>
  <c r="DS922" i="1"/>
  <c r="DT922" i="1"/>
  <c r="DS923" i="1"/>
  <c r="DT923" i="1"/>
  <c r="DS924" i="1"/>
  <c r="DT924" i="1"/>
  <c r="DS925" i="1"/>
  <c r="DT925" i="1"/>
  <c r="DS926" i="1"/>
  <c r="DT926" i="1"/>
  <c r="DS927" i="1"/>
  <c r="DT927" i="1"/>
  <c r="DS928" i="1"/>
  <c r="DT928" i="1"/>
  <c r="DS929" i="1"/>
  <c r="DT929" i="1"/>
  <c r="DS930" i="1"/>
  <c r="DT930" i="1"/>
  <c r="DS931" i="1"/>
  <c r="DT931" i="1"/>
  <c r="DS932" i="1"/>
  <c r="DT932" i="1"/>
  <c r="DS933" i="1"/>
  <c r="DT933" i="1"/>
  <c r="DS934" i="1"/>
  <c r="DT934" i="1"/>
  <c r="DS935" i="1"/>
  <c r="DT935" i="1"/>
  <c r="DS936" i="1"/>
  <c r="DT936" i="1"/>
  <c r="DS937" i="1"/>
  <c r="DT937" i="1"/>
  <c r="DS938" i="1"/>
  <c r="DT938" i="1"/>
  <c r="DS939" i="1"/>
  <c r="DT939" i="1"/>
  <c r="DS940" i="1"/>
  <c r="DT940" i="1"/>
  <c r="DS941" i="1"/>
  <c r="DT941" i="1"/>
  <c r="DS942" i="1"/>
  <c r="DT942" i="1"/>
  <c r="DS943" i="1"/>
  <c r="DT943" i="1"/>
  <c r="DS944" i="1"/>
  <c r="DT944" i="1"/>
  <c r="DS945" i="1"/>
  <c r="DT945" i="1"/>
  <c r="DS946" i="1"/>
  <c r="DT946" i="1"/>
  <c r="DS947" i="1"/>
  <c r="DT947" i="1"/>
  <c r="DS948" i="1"/>
  <c r="DT948" i="1"/>
  <c r="DS949" i="1"/>
  <c r="DT949" i="1"/>
  <c r="DS950" i="1"/>
  <c r="DT950" i="1"/>
  <c r="DS951" i="1"/>
  <c r="DT951" i="1"/>
  <c r="DS952" i="1"/>
  <c r="DT952" i="1"/>
  <c r="DS953" i="1"/>
  <c r="DT953" i="1"/>
  <c r="DS954" i="1"/>
  <c r="DT954" i="1"/>
  <c r="DS955" i="1"/>
  <c r="DT955" i="1"/>
  <c r="DS956" i="1"/>
  <c r="DT956" i="1"/>
  <c r="DS957" i="1"/>
  <c r="DT957" i="1"/>
  <c r="DS958" i="1"/>
  <c r="DT958" i="1"/>
  <c r="DS959" i="1"/>
  <c r="DT959" i="1"/>
  <c r="DS960" i="1"/>
  <c r="DT960" i="1"/>
  <c r="DS961" i="1"/>
  <c r="DT961" i="1"/>
  <c r="DS962" i="1"/>
  <c r="DT962" i="1"/>
  <c r="DS963" i="1"/>
  <c r="DT963" i="1"/>
  <c r="DS964" i="1"/>
  <c r="DT964" i="1"/>
  <c r="DS965" i="1"/>
  <c r="DT965" i="1"/>
  <c r="DS966" i="1"/>
  <c r="DT966" i="1"/>
  <c r="DS967" i="1"/>
  <c r="DT967" i="1"/>
  <c r="DS968" i="1"/>
  <c r="DT968" i="1"/>
  <c r="DS969" i="1"/>
  <c r="DT969" i="1"/>
  <c r="DS970" i="1"/>
  <c r="DT970" i="1"/>
  <c r="DS971" i="1"/>
  <c r="DT971" i="1"/>
  <c r="DS972" i="1"/>
  <c r="DT972" i="1"/>
  <c r="DS973" i="1"/>
  <c r="DT973" i="1"/>
  <c r="DS974" i="1"/>
  <c r="DT974" i="1"/>
  <c r="DS975" i="1"/>
  <c r="DT975" i="1"/>
  <c r="DS976" i="1"/>
  <c r="DT976" i="1"/>
  <c r="DS977" i="1"/>
  <c r="DT977" i="1"/>
  <c r="DS978" i="1"/>
  <c r="DT978" i="1"/>
  <c r="DS979" i="1"/>
  <c r="DT979" i="1"/>
  <c r="DS980" i="1"/>
  <c r="DT980" i="1"/>
  <c r="DS981" i="1"/>
  <c r="DT981" i="1"/>
  <c r="DS982" i="1"/>
  <c r="DT982" i="1"/>
  <c r="DS983" i="1"/>
  <c r="DT983" i="1"/>
  <c r="DS984" i="1"/>
  <c r="DT984" i="1"/>
  <c r="DS985" i="1"/>
  <c r="DT985" i="1"/>
  <c r="DS986" i="1"/>
  <c r="DT986" i="1"/>
  <c r="DS987" i="1"/>
  <c r="DT987" i="1"/>
  <c r="DS988" i="1"/>
  <c r="DT988" i="1"/>
  <c r="DS989" i="1"/>
  <c r="DT989" i="1"/>
  <c r="DS990" i="1"/>
  <c r="DT990" i="1"/>
  <c r="DS991" i="1"/>
  <c r="DT991" i="1"/>
  <c r="DS992" i="1"/>
  <c r="DT992" i="1"/>
  <c r="DS993" i="1"/>
  <c r="DT993" i="1"/>
  <c r="DS994" i="1"/>
  <c r="DT994" i="1"/>
  <c r="DS995" i="1"/>
  <c r="DT995" i="1"/>
  <c r="DS996" i="1"/>
  <c r="DT996" i="1"/>
  <c r="DS997" i="1"/>
  <c r="DT997" i="1"/>
  <c r="DS998" i="1"/>
  <c r="DT998" i="1"/>
  <c r="DS999" i="1"/>
  <c r="DT999" i="1"/>
  <c r="DS1000" i="1"/>
  <c r="DT1000" i="1"/>
  <c r="DS1001" i="1"/>
  <c r="DT1001" i="1"/>
  <c r="DS1002" i="1"/>
  <c r="DT1002" i="1"/>
  <c r="DS1003" i="1"/>
  <c r="DT1003" i="1"/>
  <c r="DS1004" i="1"/>
  <c r="DT1004" i="1"/>
  <c r="DS1005" i="1"/>
  <c r="DT1005" i="1"/>
  <c r="DS1006" i="1"/>
  <c r="DT1006" i="1"/>
  <c r="DS1007" i="1"/>
  <c r="DT1007" i="1"/>
  <c r="DS1008" i="1"/>
  <c r="DT1008" i="1"/>
  <c r="DS1009" i="1"/>
  <c r="DT1009" i="1"/>
  <c r="M9" i="12"/>
  <c r="AH9" i="12" s="1"/>
  <c r="AJ9" i="12"/>
  <c r="DR15" i="15" l="1"/>
  <c r="DN11" i="15"/>
  <c r="DO12" i="15" s="1"/>
  <c r="DP12" i="15" s="1"/>
  <c r="DP11" i="15"/>
  <c r="DQ11" i="15" s="1"/>
  <c r="DS12" i="15" s="1"/>
  <c r="DT12" i="15" s="1"/>
  <c r="DT11" i="15"/>
  <c r="AR11" i="12"/>
  <c r="AS12" i="12" s="1"/>
  <c r="AT11" i="12"/>
  <c r="AU11" i="12" s="1"/>
  <c r="AW12" i="12" s="1"/>
  <c r="AX12" i="12" s="1"/>
  <c r="AL12" i="12" s="1"/>
  <c r="AX11" i="12"/>
  <c r="AL11" i="12" s="1"/>
  <c r="F10" i="14"/>
  <c r="AI10" i="14" s="1"/>
  <c r="A16" i="12"/>
  <c r="AV16" i="12" s="1"/>
  <c r="AK15" i="12"/>
  <c r="V10" i="14"/>
  <c r="A13" i="14"/>
  <c r="AJ13" i="14" s="1"/>
  <c r="AJ12" i="14"/>
  <c r="F11" i="14"/>
  <c r="AI11" i="14" s="1"/>
  <c r="AS11" i="14"/>
  <c r="AT11" i="14" s="1"/>
  <c r="AU12" i="14" s="1"/>
  <c r="AV12" i="14" s="1"/>
  <c r="AK12" i="14" s="1"/>
  <c r="AR12" i="14"/>
  <c r="AQ12" i="14" s="1"/>
  <c r="AV11" i="14"/>
  <c r="AK11" i="14" s="1"/>
  <c r="CL16" i="15"/>
  <c r="DM10" i="1"/>
  <c r="A14" i="14"/>
  <c r="AJ14" i="14" s="1"/>
  <c r="K10" i="14"/>
  <c r="AG10" i="14" s="1"/>
  <c r="E12" i="14"/>
  <c r="V11" i="14"/>
  <c r="E9" i="12"/>
  <c r="K9" i="12"/>
  <c r="O4" i="12"/>
  <c r="I9" i="12"/>
  <c r="DR16" i="15" l="1"/>
  <c r="AR12" i="12"/>
  <c r="AS13" i="12" s="1"/>
  <c r="AT13" i="12" s="1"/>
  <c r="AT12" i="12"/>
  <c r="AU12" i="12" s="1"/>
  <c r="AW13" i="12" s="1"/>
  <c r="H10" i="14"/>
  <c r="J11" i="14" s="1"/>
  <c r="DQ12" i="15"/>
  <c r="DS13" i="15" s="1"/>
  <c r="DT13" i="15" s="1"/>
  <c r="A17" i="12"/>
  <c r="AV17" i="12" s="1"/>
  <c r="AK16" i="12"/>
  <c r="DN10" i="1"/>
  <c r="AR13" i="14"/>
  <c r="AQ13" i="14" s="1"/>
  <c r="AS12" i="14"/>
  <c r="AT12" i="14" s="1"/>
  <c r="AU13" i="14" s="1"/>
  <c r="DN12" i="15"/>
  <c r="DO13" i="15" s="1"/>
  <c r="CL17" i="15"/>
  <c r="L10" i="12"/>
  <c r="O9" i="12"/>
  <c r="AI9" i="12" s="1"/>
  <c r="F12" i="14"/>
  <c r="AI12" i="14" s="1"/>
  <c r="A15" i="14"/>
  <c r="AJ15" i="14" s="1"/>
  <c r="C12" i="14"/>
  <c r="X9" i="12"/>
  <c r="DR17" i="15" l="1"/>
  <c r="W10" i="14"/>
  <c r="X10" i="14" s="1"/>
  <c r="M10" i="14"/>
  <c r="AH10" i="14" s="1"/>
  <c r="AU13" i="12"/>
  <c r="AW14" i="12" s="1"/>
  <c r="AX14" i="12" s="1"/>
  <c r="AL14" i="12" s="1"/>
  <c r="DP13" i="15"/>
  <c r="DQ13" i="15" s="1"/>
  <c r="DS14" i="15" s="1"/>
  <c r="AX13" i="12"/>
  <c r="AL13" i="12" s="1"/>
  <c r="AR13" i="12"/>
  <c r="AS14" i="12" s="1"/>
  <c r="A18" i="12"/>
  <c r="AV18" i="12" s="1"/>
  <c r="AK17" i="12"/>
  <c r="AR14" i="14"/>
  <c r="AQ14" i="14" s="1"/>
  <c r="AV13" i="14"/>
  <c r="AK13" i="14" s="1"/>
  <c r="AS13" i="14"/>
  <c r="AT13" i="14" s="1"/>
  <c r="AU14" i="14" s="1"/>
  <c r="AV14" i="14" s="1"/>
  <c r="AK14" i="14" s="1"/>
  <c r="CL18" i="15"/>
  <c r="DR18" i="15" s="1"/>
  <c r="DN13" i="15"/>
  <c r="DO14" i="15" s="1"/>
  <c r="K11" i="14"/>
  <c r="AG11" i="14" s="1"/>
  <c r="H11" i="14"/>
  <c r="A16" i="14"/>
  <c r="AJ16" i="14" s="1"/>
  <c r="E13" i="14"/>
  <c r="V12" i="14"/>
  <c r="CV9" i="1"/>
  <c r="AH9" i="1" s="1"/>
  <c r="CQ9" i="1"/>
  <c r="DP14" i="15" l="1"/>
  <c r="DQ14" i="15" s="1"/>
  <c r="DS15" i="15" s="1"/>
  <c r="DT14" i="15"/>
  <c r="AR14" i="12"/>
  <c r="AS15" i="12" s="1"/>
  <c r="AR15" i="12" s="1"/>
  <c r="AT14" i="12"/>
  <c r="AU14" i="12" s="1"/>
  <c r="AW15" i="12" s="1"/>
  <c r="A19" i="12"/>
  <c r="AV19" i="12" s="1"/>
  <c r="AK18" i="12"/>
  <c r="AR15" i="14"/>
  <c r="AQ15" i="14" s="1"/>
  <c r="AS14" i="14"/>
  <c r="AT14" i="14" s="1"/>
  <c r="AU15" i="14" s="1"/>
  <c r="AV15" i="14" s="1"/>
  <c r="AK15" i="14" s="1"/>
  <c r="CL19" i="15"/>
  <c r="DR19" i="15" s="1"/>
  <c r="DN14" i="15"/>
  <c r="DH9" i="1"/>
  <c r="F13" i="14"/>
  <c r="AI13" i="14" s="1"/>
  <c r="W11" i="14"/>
  <c r="X11" i="14" s="1"/>
  <c r="J12" i="14"/>
  <c r="M11" i="14"/>
  <c r="AH11" i="14" s="1"/>
  <c r="C13" i="14"/>
  <c r="A17" i="14"/>
  <c r="AJ17" i="14" s="1"/>
  <c r="CN9" i="1"/>
  <c r="C9" i="12"/>
  <c r="CS9" i="1"/>
  <c r="DE9" i="1"/>
  <c r="DA9" i="1" l="1"/>
  <c r="AI9" i="1"/>
  <c r="DT15" i="15"/>
  <c r="AT15" i="12"/>
  <c r="AU15" i="12" s="1"/>
  <c r="AW16" i="12" s="1"/>
  <c r="AX16" i="12" s="1"/>
  <c r="AL16" i="12" s="1"/>
  <c r="AX15" i="12"/>
  <c r="AL15" i="12" s="1"/>
  <c r="AS16" i="12"/>
  <c r="A20" i="12"/>
  <c r="AV20" i="12" s="1"/>
  <c r="AK19" i="12"/>
  <c r="AS15" i="14"/>
  <c r="AT15" i="14" s="1"/>
  <c r="AU16" i="14" s="1"/>
  <c r="AV16" i="14" s="1"/>
  <c r="AK16" i="14" s="1"/>
  <c r="AR16" i="14"/>
  <c r="CL20" i="15"/>
  <c r="DR20" i="15" s="1"/>
  <c r="DO15" i="15"/>
  <c r="CZ9" i="1"/>
  <c r="DB9" i="1" s="1"/>
  <c r="W9" i="12"/>
  <c r="Y9" i="12" s="1"/>
  <c r="F10" i="12"/>
  <c r="G10" i="12" s="1"/>
  <c r="H12" i="14"/>
  <c r="K12" i="14"/>
  <c r="AG12" i="14" s="1"/>
  <c r="A18" i="14"/>
  <c r="AJ18" i="14" s="1"/>
  <c r="E14" i="14"/>
  <c r="V13" i="14"/>
  <c r="CX9" i="1"/>
  <c r="AG9" i="1" l="1"/>
  <c r="DC9" i="1"/>
  <c r="AJ9" i="1"/>
  <c r="AK9" i="1"/>
  <c r="DP15" i="15"/>
  <c r="DQ15" i="15" s="1"/>
  <c r="DS16" i="15" s="1"/>
  <c r="AR16" i="12"/>
  <c r="AS17" i="12" s="1"/>
  <c r="AT16" i="12"/>
  <c r="AU16" i="12" s="1"/>
  <c r="AW17" i="12" s="1"/>
  <c r="A21" i="12"/>
  <c r="AV21" i="12" s="1"/>
  <c r="AK20" i="12"/>
  <c r="AS16" i="14"/>
  <c r="AT16" i="14" s="1"/>
  <c r="AU17" i="14" s="1"/>
  <c r="AQ16" i="14"/>
  <c r="CL21" i="15"/>
  <c r="DR21" i="15" s="1"/>
  <c r="DN15" i="15"/>
  <c r="DF9" i="1"/>
  <c r="F14" i="14"/>
  <c r="AI14" i="14" s="1"/>
  <c r="J13" i="14"/>
  <c r="M12" i="14"/>
  <c r="AH12" i="14" s="1"/>
  <c r="W12" i="14"/>
  <c r="X12" i="14" s="1"/>
  <c r="C14" i="14"/>
  <c r="A19" i="14"/>
  <c r="AJ19" i="14" s="1"/>
  <c r="CL10" i="1"/>
  <c r="DI10" i="1" s="1"/>
  <c r="CU10" i="1"/>
  <c r="CP10" i="1"/>
  <c r="AL9" i="1" l="1"/>
  <c r="DT16" i="15"/>
  <c r="AR17" i="12"/>
  <c r="AS18" i="12" s="1"/>
  <c r="AT17" i="12"/>
  <c r="AU17" i="12" s="1"/>
  <c r="AW18" i="12" s="1"/>
  <c r="AX17" i="12"/>
  <c r="AL17" i="12" s="1"/>
  <c r="A22" i="12"/>
  <c r="AV22" i="12" s="1"/>
  <c r="AK21" i="12"/>
  <c r="AR17" i="14"/>
  <c r="AQ17" i="14" s="1"/>
  <c r="AV17" i="14"/>
  <c r="AK17" i="14" s="1"/>
  <c r="CL22" i="15"/>
  <c r="DR22" i="15" s="1"/>
  <c r="DO16" i="15"/>
  <c r="DP10" i="1"/>
  <c r="CV10" i="15"/>
  <c r="DK10" i="15"/>
  <c r="CP10" i="15"/>
  <c r="A20" i="14"/>
  <c r="AJ20" i="14" s="1"/>
  <c r="H13" i="14"/>
  <c r="K13" i="14"/>
  <c r="AG13" i="14" s="1"/>
  <c r="E15" i="14"/>
  <c r="V14" i="14"/>
  <c r="CM10" i="1"/>
  <c r="DL10" i="1" s="1"/>
  <c r="DM11" i="1" s="1"/>
  <c r="CL11" i="1"/>
  <c r="DI11" i="1" s="1"/>
  <c r="CQ10" i="1"/>
  <c r="CV10" i="1"/>
  <c r="DE10" i="1" s="1"/>
  <c r="M10" i="12"/>
  <c r="AH10" i="12" s="1"/>
  <c r="DP16" i="15" l="1"/>
  <c r="DQ16" i="15" s="1"/>
  <c r="DS17" i="15" s="1"/>
  <c r="AR18" i="12"/>
  <c r="AS19" i="12" s="1"/>
  <c r="AT18" i="12"/>
  <c r="AU18" i="12" s="1"/>
  <c r="AW19" i="12" s="1"/>
  <c r="AX18" i="12"/>
  <c r="AL18" i="12" s="1"/>
  <c r="A23" i="12"/>
  <c r="AV23" i="12" s="1"/>
  <c r="AK22" i="12"/>
  <c r="DN11" i="1"/>
  <c r="AR18" i="14"/>
  <c r="AS18" i="14" s="1"/>
  <c r="AS17" i="14"/>
  <c r="AT17" i="14" s="1"/>
  <c r="AU18" i="14" s="1"/>
  <c r="DQ10" i="1"/>
  <c r="DO10" i="1"/>
  <c r="CL23" i="15"/>
  <c r="DR23" i="15" s="1"/>
  <c r="DN16" i="15"/>
  <c r="K10" i="12"/>
  <c r="F15" i="14"/>
  <c r="AI15" i="14" s="1"/>
  <c r="W13" i="14"/>
  <c r="X13" i="14" s="1"/>
  <c r="J14" i="14"/>
  <c r="M13" i="14"/>
  <c r="AH13" i="14" s="1"/>
  <c r="C15" i="14"/>
  <c r="A21" i="14"/>
  <c r="AJ21" i="14" s="1"/>
  <c r="E10" i="12"/>
  <c r="CM11" i="1"/>
  <c r="DL11" i="1" s="1"/>
  <c r="C10" i="12"/>
  <c r="CN10" i="1"/>
  <c r="CL12" i="1"/>
  <c r="DI12" i="1" s="1"/>
  <c r="AJ10" i="12"/>
  <c r="I10" i="12"/>
  <c r="E11" i="12"/>
  <c r="K11" i="12"/>
  <c r="CS10" i="1"/>
  <c r="DH10" i="1"/>
  <c r="DT17" i="15" l="1"/>
  <c r="AX19" i="12"/>
  <c r="AL19" i="12" s="1"/>
  <c r="AR19" i="12"/>
  <c r="AS20" i="12" s="1"/>
  <c r="AT19" i="12"/>
  <c r="AU19" i="12" s="1"/>
  <c r="AW20" i="12" s="1"/>
  <c r="A24" i="12"/>
  <c r="AV24" i="12" s="1"/>
  <c r="AK23" i="12"/>
  <c r="AT18" i="14"/>
  <c r="AU19" i="14" s="1"/>
  <c r="AV19" i="14" s="1"/>
  <c r="AK19" i="14" s="1"/>
  <c r="AQ18" i="14"/>
  <c r="AR19" i="14" s="1"/>
  <c r="AS19" i="14" s="1"/>
  <c r="AV18" i="14"/>
  <c r="AK18" i="14" s="1"/>
  <c r="CL24" i="15"/>
  <c r="DR24" i="15" s="1"/>
  <c r="DO17" i="15"/>
  <c r="DP17" i="15" s="1"/>
  <c r="DQ17" i="15" s="1"/>
  <c r="DS18" i="15" s="1"/>
  <c r="DJ10" i="1"/>
  <c r="CZ10" i="1"/>
  <c r="L11" i="12"/>
  <c r="F11" i="12"/>
  <c r="G11" i="12" s="1"/>
  <c r="CP11" i="15"/>
  <c r="DK11" i="15"/>
  <c r="CV11" i="15"/>
  <c r="W10" i="12"/>
  <c r="Y10" i="12" s="1"/>
  <c r="A22" i="14"/>
  <c r="AJ22" i="14" s="1"/>
  <c r="K14" i="14"/>
  <c r="AG14" i="14" s="1"/>
  <c r="H14" i="14"/>
  <c r="E16" i="14"/>
  <c r="F16" i="14" s="1"/>
  <c r="AI16" i="14" s="1"/>
  <c r="V15" i="14"/>
  <c r="CP11" i="1"/>
  <c r="CN11" i="1" s="1"/>
  <c r="CM12" i="1"/>
  <c r="CL13" i="1"/>
  <c r="DI13" i="1" s="1"/>
  <c r="E12" i="12"/>
  <c r="K12" i="12"/>
  <c r="DA10" i="1"/>
  <c r="CU11" i="1"/>
  <c r="CX10" i="1"/>
  <c r="DC10" i="1" s="1"/>
  <c r="X10" i="12"/>
  <c r="O10" i="12"/>
  <c r="AI10" i="12" s="1"/>
  <c r="DT18" i="15" l="1"/>
  <c r="AR20" i="12"/>
  <c r="AS21" i="12" s="1"/>
  <c r="AT20" i="12"/>
  <c r="AU20" i="12" s="1"/>
  <c r="AW21" i="12" s="1"/>
  <c r="AX20" i="12"/>
  <c r="AL20" i="12" s="1"/>
  <c r="A25" i="12"/>
  <c r="AV25" i="12" s="1"/>
  <c r="AK24" i="12"/>
  <c r="AT19" i="14"/>
  <c r="AU20" i="14" s="1"/>
  <c r="AV20" i="14" s="1"/>
  <c r="AK20" i="14" s="1"/>
  <c r="AQ19" i="14"/>
  <c r="AR20" i="14" s="1"/>
  <c r="CL25" i="15"/>
  <c r="DR25" i="15" s="1"/>
  <c r="DN17" i="15"/>
  <c r="CZ11" i="1"/>
  <c r="DB10" i="1"/>
  <c r="DF10" i="1"/>
  <c r="C16" i="14"/>
  <c r="V16" i="14" s="1"/>
  <c r="CP12" i="15"/>
  <c r="DK12" i="15"/>
  <c r="CV12" i="15"/>
  <c r="J15" i="14"/>
  <c r="M14" i="14"/>
  <c r="AH14" i="14" s="1"/>
  <c r="W14" i="14"/>
  <c r="X14" i="14" s="1"/>
  <c r="A23" i="14"/>
  <c r="AJ23" i="14" s="1"/>
  <c r="C11" i="12"/>
  <c r="CQ11" i="1"/>
  <c r="DH11" i="1" s="1"/>
  <c r="CP12" i="1"/>
  <c r="CN12" i="1" s="1"/>
  <c r="CM13" i="1"/>
  <c r="CL14" i="1"/>
  <c r="DI14" i="1" s="1"/>
  <c r="AJ11" i="12"/>
  <c r="I11" i="12"/>
  <c r="L12" i="12" s="1"/>
  <c r="M11" i="12"/>
  <c r="AH11" i="12" s="1"/>
  <c r="CV11" i="1"/>
  <c r="DE11" i="1" s="1"/>
  <c r="E17" i="14" l="1"/>
  <c r="F17" i="14" s="1"/>
  <c r="AI17" i="14" s="1"/>
  <c r="AR21" i="12"/>
  <c r="AS22" i="12" s="1"/>
  <c r="AT21" i="12"/>
  <c r="AU21" i="12" s="1"/>
  <c r="AW22" i="12" s="1"/>
  <c r="AX21" i="12"/>
  <c r="AL21" i="12" s="1"/>
  <c r="A26" i="12"/>
  <c r="AV26" i="12" s="1"/>
  <c r="AK25" i="12"/>
  <c r="AS20" i="14"/>
  <c r="AT20" i="14" s="1"/>
  <c r="AU21" i="14" s="1"/>
  <c r="AV21" i="14" s="1"/>
  <c r="AK21" i="14" s="1"/>
  <c r="AQ20" i="14"/>
  <c r="CL26" i="15"/>
  <c r="DR26" i="15" s="1"/>
  <c r="DO18" i="15"/>
  <c r="DP18" i="15" s="1"/>
  <c r="DQ18" i="15" s="1"/>
  <c r="DS19" i="15" s="1"/>
  <c r="DM12" i="1"/>
  <c r="DP11" i="1"/>
  <c r="CZ12" i="1"/>
  <c r="F12" i="12"/>
  <c r="C12" i="12" s="1"/>
  <c r="DK13" i="15"/>
  <c r="CV13" i="15"/>
  <c r="CP13" i="15"/>
  <c r="C17" i="14"/>
  <c r="E18" i="14" s="1"/>
  <c r="F18" i="14" s="1"/>
  <c r="AI18" i="14" s="1"/>
  <c r="A24" i="14"/>
  <c r="AJ24" i="14" s="1"/>
  <c r="H15" i="14"/>
  <c r="K15" i="14"/>
  <c r="AG15" i="14" s="1"/>
  <c r="CQ12" i="1"/>
  <c r="DH12" i="1" s="1"/>
  <c r="W11" i="12"/>
  <c r="CS11" i="1"/>
  <c r="CP13" i="1"/>
  <c r="CQ13" i="1" s="1"/>
  <c r="CM14" i="1"/>
  <c r="CL15" i="1"/>
  <c r="DI15" i="1" s="1"/>
  <c r="E13" i="12"/>
  <c r="K13" i="12"/>
  <c r="E14" i="12"/>
  <c r="K14" i="12"/>
  <c r="X11" i="12"/>
  <c r="O11" i="12"/>
  <c r="AI11" i="12" s="1"/>
  <c r="Y11" i="12" l="1"/>
  <c r="DT19" i="15"/>
  <c r="AX22" i="12"/>
  <c r="AL22" i="12" s="1"/>
  <c r="AR22" i="12"/>
  <c r="AS23" i="12" s="1"/>
  <c r="AT22" i="12"/>
  <c r="AU22" i="12" s="1"/>
  <c r="AW23" i="12" s="1"/>
  <c r="AX23" i="12" s="1"/>
  <c r="AL23" i="12" s="1"/>
  <c r="A27" i="12"/>
  <c r="AV27" i="12" s="1"/>
  <c r="AK26" i="12"/>
  <c r="G12" i="12"/>
  <c r="AJ12" i="12" s="1"/>
  <c r="AR21" i="14"/>
  <c r="AS21" i="14" s="1"/>
  <c r="AT21" i="14" s="1"/>
  <c r="AU22" i="14" s="1"/>
  <c r="AV22" i="14" s="1"/>
  <c r="AK22" i="14" s="1"/>
  <c r="DL12" i="1"/>
  <c r="DN12" i="1"/>
  <c r="DQ11" i="1"/>
  <c r="DO11" i="1"/>
  <c r="CL27" i="15"/>
  <c r="DR27" i="15" s="1"/>
  <c r="DN18" i="15"/>
  <c r="CU12" i="1"/>
  <c r="CV12" i="1" s="1"/>
  <c r="DE12" i="1" s="1"/>
  <c r="CV14" i="15"/>
  <c r="CP14" i="15"/>
  <c r="DK14" i="15"/>
  <c r="F13" i="12"/>
  <c r="C13" i="12" s="1"/>
  <c r="F14" i="12" s="1"/>
  <c r="V17" i="14"/>
  <c r="A25" i="14"/>
  <c r="AJ25" i="14" s="1"/>
  <c r="W15" i="14"/>
  <c r="X15" i="14" s="1"/>
  <c r="J16" i="14"/>
  <c r="M15" i="14"/>
  <c r="AH15" i="14" s="1"/>
  <c r="C18" i="14"/>
  <c r="W12" i="12"/>
  <c r="CN13" i="1"/>
  <c r="CX11" i="1"/>
  <c r="DA11" i="1"/>
  <c r="DB11" i="1" s="1"/>
  <c r="CL16" i="1"/>
  <c r="DI16" i="1" s="1"/>
  <c r="CM15" i="1"/>
  <c r="DH13" i="1"/>
  <c r="M12" i="12"/>
  <c r="AH12" i="12" s="1"/>
  <c r="K15" i="12"/>
  <c r="E15" i="12"/>
  <c r="DF11" i="1" l="1"/>
  <c r="DC11" i="1"/>
  <c r="AR23" i="12"/>
  <c r="AS24" i="12" s="1"/>
  <c r="AT23" i="12"/>
  <c r="AU23" i="12" s="1"/>
  <c r="AW24" i="12" s="1"/>
  <c r="A28" i="12"/>
  <c r="AV28" i="12" s="1"/>
  <c r="AK27" i="12"/>
  <c r="I12" i="12"/>
  <c r="L13" i="12" s="1"/>
  <c r="AQ21" i="14"/>
  <c r="CL28" i="15"/>
  <c r="DR28" i="15" s="1"/>
  <c r="DO19" i="15"/>
  <c r="DP19" i="15" s="1"/>
  <c r="DQ19" i="15" s="1"/>
  <c r="DS20" i="15" s="1"/>
  <c r="DJ11" i="1"/>
  <c r="DM13" i="1"/>
  <c r="CS12" i="1"/>
  <c r="DA12" i="1" s="1"/>
  <c r="DB12" i="1" s="1"/>
  <c r="CZ13" i="1"/>
  <c r="DK15" i="15"/>
  <c r="CP15" i="15"/>
  <c r="CV15" i="15"/>
  <c r="G13" i="12"/>
  <c r="AJ13" i="12" s="1"/>
  <c r="G14" i="12"/>
  <c r="AJ14" i="12" s="1"/>
  <c r="K16" i="14"/>
  <c r="AG16" i="14" s="1"/>
  <c r="H16" i="14"/>
  <c r="A26" i="14"/>
  <c r="AJ26" i="14" s="1"/>
  <c r="E19" i="14"/>
  <c r="F19" i="14" s="1"/>
  <c r="AI19" i="14" s="1"/>
  <c r="V18" i="14"/>
  <c r="CP14" i="1"/>
  <c r="CQ14" i="1" s="1"/>
  <c r="W13" i="12"/>
  <c r="CL17" i="1"/>
  <c r="DI17" i="1" s="1"/>
  <c r="C14" i="12"/>
  <c r="F15" i="12" s="1"/>
  <c r="G15" i="12" s="1"/>
  <c r="CM16" i="1"/>
  <c r="K16" i="12"/>
  <c r="E16" i="12"/>
  <c r="DT20" i="15" l="1"/>
  <c r="AR24" i="12"/>
  <c r="AS25" i="12" s="1"/>
  <c r="AT24" i="12"/>
  <c r="AU24" i="12" s="1"/>
  <c r="AW25" i="12" s="1"/>
  <c r="AX24" i="12"/>
  <c r="AL24" i="12" s="1"/>
  <c r="A29" i="12"/>
  <c r="AV29" i="12" s="1"/>
  <c r="AK28" i="12"/>
  <c r="O12" i="12"/>
  <c r="AI12" i="12" s="1"/>
  <c r="X12" i="12"/>
  <c r="Y12" i="12" s="1"/>
  <c r="CU13" i="1"/>
  <c r="CS13" i="1" s="1"/>
  <c r="AR22" i="14"/>
  <c r="AS22" i="14" s="1"/>
  <c r="AT22" i="14" s="1"/>
  <c r="AU23" i="14" s="1"/>
  <c r="AV23" i="14" s="1"/>
  <c r="AK23" i="14" s="1"/>
  <c r="DN13" i="1"/>
  <c r="CL29" i="15"/>
  <c r="DR29" i="15" s="1"/>
  <c r="DN19" i="15"/>
  <c r="DL13" i="1"/>
  <c r="DM14" i="1" s="1"/>
  <c r="CX12" i="1"/>
  <c r="DP12" i="1"/>
  <c r="I13" i="12"/>
  <c r="L14" i="12" s="1"/>
  <c r="CV16" i="15"/>
  <c r="CP16" i="15"/>
  <c r="DK16" i="15"/>
  <c r="CL18" i="1"/>
  <c r="DI18" i="1" s="1"/>
  <c r="J17" i="14"/>
  <c r="M16" i="14"/>
  <c r="AH16" i="14" s="1"/>
  <c r="W16" i="14"/>
  <c r="X16" i="14" s="1"/>
  <c r="A27" i="14"/>
  <c r="AJ27" i="14" s="1"/>
  <c r="C19" i="14"/>
  <c r="CN14" i="1"/>
  <c r="W14" i="12"/>
  <c r="C15" i="12"/>
  <c r="F16" i="12" s="1"/>
  <c r="CM17" i="1"/>
  <c r="M13" i="12"/>
  <c r="AH13" i="12" s="1"/>
  <c r="K17" i="12"/>
  <c r="E17" i="12"/>
  <c r="DH14" i="1"/>
  <c r="DF12" i="1" l="1"/>
  <c r="DC12" i="1"/>
  <c r="CV13" i="1"/>
  <c r="DE13" i="1" s="1"/>
  <c r="AX25" i="12"/>
  <c r="AL25" i="12" s="1"/>
  <c r="X13" i="12"/>
  <c r="Y13" i="12" s="1"/>
  <c r="AR25" i="12"/>
  <c r="AS26" i="12" s="1"/>
  <c r="AT25" i="12"/>
  <c r="AU25" i="12" s="1"/>
  <c r="AW26" i="12" s="1"/>
  <c r="I14" i="12"/>
  <c r="L15" i="12" s="1"/>
  <c r="A30" i="12"/>
  <c r="AV30" i="12" s="1"/>
  <c r="AK29" i="12"/>
  <c r="AQ22" i="14"/>
  <c r="DN14" i="1"/>
  <c r="DQ12" i="1"/>
  <c r="DO12" i="1"/>
  <c r="DP13" i="1" s="1"/>
  <c r="CL30" i="15"/>
  <c r="DR30" i="15" s="1"/>
  <c r="DO20" i="15"/>
  <c r="DP20" i="15" s="1"/>
  <c r="DQ20" i="15" s="1"/>
  <c r="DS21" i="15" s="1"/>
  <c r="DL14" i="1"/>
  <c r="CZ14" i="1"/>
  <c r="CL19" i="1"/>
  <c r="DI19" i="1" s="1"/>
  <c r="DK17" i="15"/>
  <c r="CP17" i="15"/>
  <c r="CV17" i="15"/>
  <c r="G16" i="12"/>
  <c r="W15" i="12"/>
  <c r="E20" i="14"/>
  <c r="F20" i="14" s="1"/>
  <c r="AI20" i="14" s="1"/>
  <c r="V19" i="14"/>
  <c r="K17" i="14"/>
  <c r="AG17" i="14" s="1"/>
  <c r="H17" i="14"/>
  <c r="A28" i="14"/>
  <c r="AJ28" i="14" s="1"/>
  <c r="CP15" i="1"/>
  <c r="CN15" i="1" s="1"/>
  <c r="CM18" i="1"/>
  <c r="O13" i="12"/>
  <c r="AI13" i="12" s="1"/>
  <c r="M14" i="12"/>
  <c r="AH14" i="12" s="1"/>
  <c r="K18" i="12"/>
  <c r="E18" i="12"/>
  <c r="AJ15" i="12"/>
  <c r="CU14" i="1"/>
  <c r="DA13" i="1"/>
  <c r="DB13" i="1" s="1"/>
  <c r="CX13" i="1" l="1"/>
  <c r="DT21" i="15"/>
  <c r="AR26" i="12"/>
  <c r="AS27" i="12" s="1"/>
  <c r="AT26" i="12"/>
  <c r="AU26" i="12" s="1"/>
  <c r="AW27" i="12" s="1"/>
  <c r="AX27" i="12" s="1"/>
  <c r="AL27" i="12" s="1"/>
  <c r="AX26" i="12"/>
  <c r="AL26" i="12" s="1"/>
  <c r="X14" i="12"/>
  <c r="Y14" i="12" s="1"/>
  <c r="M15" i="12"/>
  <c r="AH15" i="12" s="1"/>
  <c r="A31" i="12"/>
  <c r="AV31" i="12" s="1"/>
  <c r="AK30" i="12"/>
  <c r="AR23" i="14"/>
  <c r="AS23" i="14" s="1"/>
  <c r="AT23" i="14" s="1"/>
  <c r="AU24" i="14" s="1"/>
  <c r="AV24" i="14" s="1"/>
  <c r="AK24" i="14" s="1"/>
  <c r="DQ13" i="1"/>
  <c r="DO13" i="1"/>
  <c r="CL31" i="15"/>
  <c r="DR31" i="15" s="1"/>
  <c r="DN20" i="15"/>
  <c r="DJ12" i="1"/>
  <c r="DM15" i="1"/>
  <c r="DN15" i="1" s="1"/>
  <c r="CZ15" i="1"/>
  <c r="CL20" i="1"/>
  <c r="CP18" i="15"/>
  <c r="DK18" i="15"/>
  <c r="CV18" i="15"/>
  <c r="C16" i="12"/>
  <c r="F17" i="12" s="1"/>
  <c r="C20" i="14"/>
  <c r="E21" i="14" s="1"/>
  <c r="F21" i="14" s="1"/>
  <c r="AI21" i="14" s="1"/>
  <c r="A29" i="14"/>
  <c r="AJ29" i="14" s="1"/>
  <c r="W17" i="14"/>
  <c r="X17" i="14" s="1"/>
  <c r="J18" i="14"/>
  <c r="M17" i="14"/>
  <c r="AH17" i="14" s="1"/>
  <c r="CQ15" i="1"/>
  <c r="DH15" i="1" s="1"/>
  <c r="CM19" i="1"/>
  <c r="I15" i="12"/>
  <c r="L16" i="12" s="1"/>
  <c r="O14" i="12"/>
  <c r="AI14" i="12" s="1"/>
  <c r="AJ16" i="12"/>
  <c r="CP16" i="1"/>
  <c r="CQ16" i="1" s="1"/>
  <c r="CV14" i="1"/>
  <c r="DE14" i="1" s="1"/>
  <c r="CS14" i="1"/>
  <c r="K19" i="12"/>
  <c r="E19" i="12"/>
  <c r="DF13" i="1" l="1"/>
  <c r="DC13" i="1"/>
  <c r="AR27" i="12"/>
  <c r="AS28" i="12" s="1"/>
  <c r="AT27" i="12"/>
  <c r="AU27" i="12" s="1"/>
  <c r="AW28" i="12" s="1"/>
  <c r="A32" i="12"/>
  <c r="AV32" i="12" s="1"/>
  <c r="AK31" i="12"/>
  <c r="V20" i="14"/>
  <c r="AQ23" i="14"/>
  <c r="CL32" i="15"/>
  <c r="DR32" i="15" s="1"/>
  <c r="DO21" i="15"/>
  <c r="DP21" i="15" s="1"/>
  <c r="DQ21" i="15" s="1"/>
  <c r="DS22" i="15" s="1"/>
  <c r="DL15" i="1"/>
  <c r="DM16" i="1" s="1"/>
  <c r="DN16" i="1" s="1"/>
  <c r="DJ13" i="1"/>
  <c r="DP14" i="1"/>
  <c r="CL21" i="1"/>
  <c r="DI21" i="1" s="1"/>
  <c r="DI20" i="1"/>
  <c r="DK19" i="15"/>
  <c r="CV19" i="15"/>
  <c r="CP19" i="15"/>
  <c r="G17" i="12"/>
  <c r="X15" i="12"/>
  <c r="Y15" i="12" s="1"/>
  <c r="W16" i="12"/>
  <c r="C17" i="12"/>
  <c r="F18" i="12" s="1"/>
  <c r="G18" i="12" s="1"/>
  <c r="C21" i="14"/>
  <c r="E22" i="14" s="1"/>
  <c r="F22" i="14" s="1"/>
  <c r="AI22" i="14" s="1"/>
  <c r="A30" i="14"/>
  <c r="AJ30" i="14" s="1"/>
  <c r="K18" i="14"/>
  <c r="AG18" i="14" s="1"/>
  <c r="H18" i="14"/>
  <c r="CM20" i="1"/>
  <c r="I16" i="12"/>
  <c r="L17" i="12" s="1"/>
  <c r="O15" i="12"/>
  <c r="AI15" i="12" s="1"/>
  <c r="CN16" i="1"/>
  <c r="CU15" i="1"/>
  <c r="DA14" i="1"/>
  <c r="DB14" i="1" s="1"/>
  <c r="CX14" i="1"/>
  <c r="E20" i="12"/>
  <c r="K20" i="12"/>
  <c r="DH16" i="1"/>
  <c r="DF14" i="1" l="1"/>
  <c r="DC14" i="1"/>
  <c r="DT22" i="15"/>
  <c r="AX28" i="12"/>
  <c r="AL28" i="12" s="1"/>
  <c r="AR28" i="12"/>
  <c r="AS29" i="12" s="1"/>
  <c r="AT28" i="12"/>
  <c r="AU28" i="12" s="1"/>
  <c r="AW29" i="12" s="1"/>
  <c r="A33" i="12"/>
  <c r="AV33" i="12" s="1"/>
  <c r="AK32" i="12"/>
  <c r="AR24" i="14"/>
  <c r="AS24" i="14" s="1"/>
  <c r="AT24" i="14" s="1"/>
  <c r="AU25" i="14" s="1"/>
  <c r="AV25" i="14" s="1"/>
  <c r="AK25" i="14" s="1"/>
  <c r="DQ14" i="1"/>
  <c r="DO14" i="1"/>
  <c r="CL33" i="15"/>
  <c r="DR33" i="15" s="1"/>
  <c r="DN21" i="15"/>
  <c r="DL16" i="1"/>
  <c r="DM17" i="1" s="1"/>
  <c r="DN17" i="1" s="1"/>
  <c r="CL22" i="1"/>
  <c r="DI22" i="1" s="1"/>
  <c r="CZ16" i="1"/>
  <c r="CP20" i="15"/>
  <c r="DK20" i="15"/>
  <c r="CV20" i="15"/>
  <c r="DK21" i="15"/>
  <c r="CV21" i="15"/>
  <c r="CP21" i="15"/>
  <c r="W17" i="12"/>
  <c r="V21" i="14"/>
  <c r="C22" i="14"/>
  <c r="E23" i="14" s="1"/>
  <c r="F23" i="14" s="1"/>
  <c r="AI23" i="14" s="1"/>
  <c r="J19" i="14"/>
  <c r="M18" i="14"/>
  <c r="AH18" i="14" s="1"/>
  <c r="W18" i="14"/>
  <c r="X18" i="14" s="1"/>
  <c r="A31" i="14"/>
  <c r="AJ31" i="14" s="1"/>
  <c r="M16" i="12"/>
  <c r="AH16" i="12" s="1"/>
  <c r="CM21" i="1"/>
  <c r="CP17" i="1"/>
  <c r="CQ17" i="1" s="1"/>
  <c r="DH17" i="1" s="1"/>
  <c r="C18" i="12"/>
  <c r="F19" i="12" s="1"/>
  <c r="G19" i="12" s="1"/>
  <c r="K21" i="12"/>
  <c r="E21" i="12"/>
  <c r="AJ18" i="12"/>
  <c r="AJ17" i="12"/>
  <c r="X16" i="12"/>
  <c r="Y16" i="12" s="1"/>
  <c r="M17" i="12"/>
  <c r="AH17" i="12" s="1"/>
  <c r="CV15" i="1"/>
  <c r="DE15" i="1" s="1"/>
  <c r="CS15" i="1"/>
  <c r="AR29" i="12" l="1"/>
  <c r="AS30" i="12" s="1"/>
  <c r="AT29" i="12"/>
  <c r="AU29" i="12" s="1"/>
  <c r="AW30" i="12" s="1"/>
  <c r="AX29" i="12"/>
  <c r="AL29" i="12" s="1"/>
  <c r="A34" i="12"/>
  <c r="AV34" i="12" s="1"/>
  <c r="AK33" i="12"/>
  <c r="AQ24" i="14"/>
  <c r="AR25" i="14" s="1"/>
  <c r="AS25" i="14" s="1"/>
  <c r="AT25" i="14" s="1"/>
  <c r="AU26" i="14" s="1"/>
  <c r="AV26" i="14" s="1"/>
  <c r="AK26" i="14" s="1"/>
  <c r="DL17" i="1"/>
  <c r="DM18" i="1" s="1"/>
  <c r="CL34" i="15"/>
  <c r="DR34" i="15" s="1"/>
  <c r="DO22" i="15"/>
  <c r="DP22" i="15" s="1"/>
  <c r="DQ22" i="15" s="1"/>
  <c r="DS23" i="15" s="1"/>
  <c r="DJ14" i="1"/>
  <c r="CL23" i="1"/>
  <c r="DI23" i="1" s="1"/>
  <c r="DP15" i="1"/>
  <c r="V22" i="14"/>
  <c r="CV22" i="15"/>
  <c r="CP22" i="15"/>
  <c r="DK22" i="15"/>
  <c r="AJ19" i="12"/>
  <c r="K19" i="14"/>
  <c r="AG19" i="14" s="1"/>
  <c r="H19" i="14"/>
  <c r="A32" i="14"/>
  <c r="AJ32" i="14" s="1"/>
  <c r="C23" i="14"/>
  <c r="O16" i="12"/>
  <c r="AI16" i="12" s="1"/>
  <c r="W18" i="12"/>
  <c r="CM22" i="1"/>
  <c r="CN17" i="1"/>
  <c r="I17" i="12"/>
  <c r="L18" i="12" s="1"/>
  <c r="K22" i="12"/>
  <c r="E22" i="12"/>
  <c r="DA15" i="1"/>
  <c r="DB15" i="1" s="1"/>
  <c r="CU16" i="1"/>
  <c r="CX15" i="1"/>
  <c r="DC15" i="1" s="1"/>
  <c r="DT23" i="15" l="1"/>
  <c r="AX30" i="12"/>
  <c r="AL30" i="12" s="1"/>
  <c r="AR30" i="12"/>
  <c r="AS31" i="12" s="1"/>
  <c r="AT30" i="12"/>
  <c r="AU30" i="12" s="1"/>
  <c r="AW31" i="12" s="1"/>
  <c r="AX31" i="12" s="1"/>
  <c r="AL31" i="12" s="1"/>
  <c r="A35" i="12"/>
  <c r="AV35" i="12" s="1"/>
  <c r="AK34" i="12"/>
  <c r="AQ25" i="14"/>
  <c r="AR26" i="14" s="1"/>
  <c r="AS26" i="14" s="1"/>
  <c r="AT26" i="14" s="1"/>
  <c r="AU27" i="14" s="1"/>
  <c r="AV27" i="14" s="1"/>
  <c r="AK27" i="14" s="1"/>
  <c r="DL18" i="1"/>
  <c r="DM19" i="1" s="1"/>
  <c r="DN18" i="1"/>
  <c r="DO15" i="1"/>
  <c r="DQ15" i="1"/>
  <c r="CL35" i="15"/>
  <c r="DR35" i="15" s="1"/>
  <c r="DN22" i="15"/>
  <c r="CL24" i="1"/>
  <c r="DI24" i="1" s="1"/>
  <c r="DF15" i="1"/>
  <c r="CP23" i="15"/>
  <c r="CV23" i="15"/>
  <c r="DK23" i="15"/>
  <c r="C19" i="12"/>
  <c r="F20" i="12" s="1"/>
  <c r="G20" i="12" s="1"/>
  <c r="X17" i="12"/>
  <c r="Y17" i="12" s="1"/>
  <c r="W19" i="14"/>
  <c r="X19" i="14" s="1"/>
  <c r="M19" i="14"/>
  <c r="AH19" i="14" s="1"/>
  <c r="J20" i="14"/>
  <c r="E24" i="14"/>
  <c r="F24" i="14" s="1"/>
  <c r="AI24" i="14" s="1"/>
  <c r="V23" i="14"/>
  <c r="A33" i="14"/>
  <c r="AJ33" i="14" s="1"/>
  <c r="CM23" i="1"/>
  <c r="CP18" i="1"/>
  <c r="CQ18" i="1" s="1"/>
  <c r="DH18" i="1" s="1"/>
  <c r="CZ17" i="1"/>
  <c r="O17" i="12"/>
  <c r="AI17" i="12" s="1"/>
  <c r="M18" i="12"/>
  <c r="AH18" i="12" s="1"/>
  <c r="CV16" i="1"/>
  <c r="DE16" i="1" s="1"/>
  <c r="CS16" i="1"/>
  <c r="K23" i="12"/>
  <c r="E23" i="12"/>
  <c r="AR31" i="12" l="1"/>
  <c r="AS32" i="12" s="1"/>
  <c r="AT31" i="12"/>
  <c r="AU31" i="12" s="1"/>
  <c r="AW32" i="12" s="1"/>
  <c r="AX32" i="12" s="1"/>
  <c r="AL32" i="12" s="1"/>
  <c r="A36" i="12"/>
  <c r="AV36" i="12" s="1"/>
  <c r="AK35" i="12"/>
  <c r="AQ26" i="14"/>
  <c r="DL19" i="1"/>
  <c r="DN19" i="1"/>
  <c r="CL36" i="15"/>
  <c r="DR36" i="15" s="1"/>
  <c r="DO23" i="15"/>
  <c r="DP23" i="15" s="1"/>
  <c r="DQ23" i="15" s="1"/>
  <c r="DS24" i="15" s="1"/>
  <c r="DJ15" i="1"/>
  <c r="CL25" i="1"/>
  <c r="DI25" i="1" s="1"/>
  <c r="DP16" i="1"/>
  <c r="CV24" i="15"/>
  <c r="CP24" i="15"/>
  <c r="DK24" i="15"/>
  <c r="W19" i="12"/>
  <c r="K20" i="14"/>
  <c r="AG20" i="14" s="1"/>
  <c r="H20" i="14"/>
  <c r="C24" i="14"/>
  <c r="A34" i="14"/>
  <c r="AJ34" i="14" s="1"/>
  <c r="CM24" i="1"/>
  <c r="CN18" i="1"/>
  <c r="I18" i="12"/>
  <c r="L19" i="12" s="1"/>
  <c r="C20" i="12"/>
  <c r="F21" i="12" s="1"/>
  <c r="G21" i="12" s="1"/>
  <c r="DA16" i="1"/>
  <c r="DB16" i="1" s="1"/>
  <c r="CX16" i="1"/>
  <c r="CU17" i="1"/>
  <c r="AJ20" i="12"/>
  <c r="K24" i="12"/>
  <c r="E24" i="12"/>
  <c r="DF16" i="1" l="1"/>
  <c r="DC16" i="1"/>
  <c r="DT24" i="15"/>
  <c r="AR32" i="12"/>
  <c r="AS33" i="12" s="1"/>
  <c r="AT32" i="12"/>
  <c r="AU32" i="12" s="1"/>
  <c r="AW33" i="12" s="1"/>
  <c r="AX33" i="12" s="1"/>
  <c r="AL33" i="12" s="1"/>
  <c r="A37" i="12"/>
  <c r="AV37" i="12" s="1"/>
  <c r="AK36" i="12"/>
  <c r="AR27" i="14"/>
  <c r="AS27" i="14" s="1"/>
  <c r="AT27" i="14" s="1"/>
  <c r="AU28" i="14" s="1"/>
  <c r="AV28" i="14" s="1"/>
  <c r="AK28" i="14" s="1"/>
  <c r="DO16" i="1"/>
  <c r="DQ16" i="1"/>
  <c r="CL37" i="15"/>
  <c r="DR37" i="15" s="1"/>
  <c r="DN23" i="15"/>
  <c r="CL26" i="1"/>
  <c r="DI26" i="1" s="1"/>
  <c r="CZ18" i="1"/>
  <c r="DK25" i="15"/>
  <c r="CP25" i="15"/>
  <c r="CV25" i="15"/>
  <c r="J21" i="14"/>
  <c r="M20" i="14"/>
  <c r="AH20" i="14" s="1"/>
  <c r="W20" i="14"/>
  <c r="X20" i="14" s="1"/>
  <c r="A35" i="14"/>
  <c r="AJ35" i="14" s="1"/>
  <c r="E25" i="14"/>
  <c r="F25" i="14" s="1"/>
  <c r="AI25" i="14" s="1"/>
  <c r="V24" i="14"/>
  <c r="CM25" i="1"/>
  <c r="CP19" i="1"/>
  <c r="O18" i="12"/>
  <c r="AI18" i="12" s="1"/>
  <c r="X18" i="12"/>
  <c r="Y18" i="12" s="1"/>
  <c r="K25" i="12"/>
  <c r="E25" i="12"/>
  <c r="M19" i="12"/>
  <c r="AH19" i="12" s="1"/>
  <c r="I19" i="12"/>
  <c r="L20" i="12" s="1"/>
  <c r="CV17" i="1"/>
  <c r="DE17" i="1" s="1"/>
  <c r="CS17" i="1"/>
  <c r="CL27" i="1"/>
  <c r="DI27" i="1" s="1"/>
  <c r="W20" i="12"/>
  <c r="AR33" i="12" l="1"/>
  <c r="AS34" i="12" s="1"/>
  <c r="AT33" i="12"/>
  <c r="AU33" i="12" s="1"/>
  <c r="AW34" i="12" s="1"/>
  <c r="A38" i="12"/>
  <c r="AV38" i="12" s="1"/>
  <c r="AK37" i="12"/>
  <c r="AQ27" i="14"/>
  <c r="CL38" i="15"/>
  <c r="DR38" i="15" s="1"/>
  <c r="DO24" i="15"/>
  <c r="DP24" i="15" s="1"/>
  <c r="DQ24" i="15" s="1"/>
  <c r="DS25" i="15" s="1"/>
  <c r="DJ16" i="1"/>
  <c r="DM20" i="1"/>
  <c r="DP17" i="1"/>
  <c r="CV26" i="15"/>
  <c r="CP26" i="15"/>
  <c r="DK26" i="15"/>
  <c r="A36" i="14"/>
  <c r="AJ36" i="14" s="1"/>
  <c r="K21" i="14"/>
  <c r="AG21" i="14" s="1"/>
  <c r="H21" i="14"/>
  <c r="C25" i="14"/>
  <c r="CM26" i="1"/>
  <c r="CQ19" i="1"/>
  <c r="DH19" i="1" s="1"/>
  <c r="CN19" i="1"/>
  <c r="C21" i="12"/>
  <c r="F22" i="12" s="1"/>
  <c r="G22" i="12" s="1"/>
  <c r="CL28" i="1"/>
  <c r="DI28" i="1" s="1"/>
  <c r="K26" i="12"/>
  <c r="E26" i="12"/>
  <c r="CU18" i="1"/>
  <c r="CX17" i="1"/>
  <c r="DA17" i="1"/>
  <c r="DB17" i="1" s="1"/>
  <c r="AJ21" i="12"/>
  <c r="X19" i="12"/>
  <c r="Y19" i="12" s="1"/>
  <c r="O19" i="12"/>
  <c r="AI19" i="12" s="1"/>
  <c r="DF17" i="1" l="1"/>
  <c r="DC17" i="1"/>
  <c r="DT25" i="15"/>
  <c r="AR34" i="12"/>
  <c r="AS35" i="12" s="1"/>
  <c r="AT34" i="12"/>
  <c r="AU34" i="12" s="1"/>
  <c r="AW35" i="12" s="1"/>
  <c r="AX34" i="12"/>
  <c r="AL34" i="12" s="1"/>
  <c r="A39" i="12"/>
  <c r="AV39" i="12" s="1"/>
  <c r="AK38" i="12"/>
  <c r="AR28" i="14"/>
  <c r="AS28" i="14" s="1"/>
  <c r="AT28" i="14" s="1"/>
  <c r="AU29" i="14" s="1"/>
  <c r="AV29" i="14" s="1"/>
  <c r="AK29" i="14" s="1"/>
  <c r="DL20" i="1"/>
  <c r="DN20" i="1"/>
  <c r="DO17" i="1"/>
  <c r="DQ17" i="1"/>
  <c r="CL39" i="15"/>
  <c r="DR39" i="15" s="1"/>
  <c r="DN24" i="15"/>
  <c r="CP27" i="15"/>
  <c r="CV27" i="15"/>
  <c r="DK27" i="15"/>
  <c r="AJ22" i="12"/>
  <c r="W21" i="14"/>
  <c r="X21" i="14" s="1"/>
  <c r="J22" i="14"/>
  <c r="M21" i="14"/>
  <c r="AH21" i="14" s="1"/>
  <c r="E26" i="14"/>
  <c r="F26" i="14" s="1"/>
  <c r="AI26" i="14" s="1"/>
  <c r="V25" i="14"/>
  <c r="A37" i="14"/>
  <c r="AJ37" i="14" s="1"/>
  <c r="CM27" i="1"/>
  <c r="CZ19" i="1"/>
  <c r="CP20" i="1"/>
  <c r="W21" i="12"/>
  <c r="CV18" i="1"/>
  <c r="DE18" i="1" s="1"/>
  <c r="CS18" i="1"/>
  <c r="CL29" i="1"/>
  <c r="DI29" i="1" s="1"/>
  <c r="E27" i="12"/>
  <c r="K27" i="12"/>
  <c r="M20" i="12"/>
  <c r="AH20" i="12" s="1"/>
  <c r="I20" i="12"/>
  <c r="L21" i="12" s="1"/>
  <c r="AX35" i="12" l="1"/>
  <c r="AL35" i="12" s="1"/>
  <c r="AR35" i="12"/>
  <c r="AS36" i="12" s="1"/>
  <c r="AT35" i="12"/>
  <c r="AU35" i="12" s="1"/>
  <c r="AW36" i="12" s="1"/>
  <c r="A40" i="12"/>
  <c r="AV40" i="12" s="1"/>
  <c r="AK39" i="12"/>
  <c r="AQ28" i="14"/>
  <c r="CL40" i="15"/>
  <c r="DR40" i="15" s="1"/>
  <c r="DO25" i="15"/>
  <c r="DP25" i="15" s="1"/>
  <c r="DQ25" i="15" s="1"/>
  <c r="DS26" i="15" s="1"/>
  <c r="DJ17" i="1"/>
  <c r="DM21" i="1"/>
  <c r="DP18" i="1"/>
  <c r="CV28" i="15"/>
  <c r="CP28" i="15"/>
  <c r="DK28" i="15"/>
  <c r="C22" i="12"/>
  <c r="F23" i="12" s="1"/>
  <c r="G23" i="12" s="1"/>
  <c r="A38" i="14"/>
  <c r="AJ38" i="14" s="1"/>
  <c r="C26" i="14"/>
  <c r="K22" i="14"/>
  <c r="AG22" i="14" s="1"/>
  <c r="H22" i="14"/>
  <c r="CM28" i="1"/>
  <c r="CQ20" i="1"/>
  <c r="DH20" i="1" s="1"/>
  <c r="CN20" i="1"/>
  <c r="X20" i="12"/>
  <c r="Y20" i="12" s="1"/>
  <c r="O20" i="12"/>
  <c r="AI20" i="12" s="1"/>
  <c r="DA18" i="1"/>
  <c r="DB18" i="1" s="1"/>
  <c r="CU19" i="1"/>
  <c r="CX18" i="1"/>
  <c r="DC18" i="1" s="1"/>
  <c r="K28" i="12"/>
  <c r="E28" i="12"/>
  <c r="CL30" i="1"/>
  <c r="DI30" i="1" s="1"/>
  <c r="DT26" i="15" l="1"/>
  <c r="AR36" i="12"/>
  <c r="AS37" i="12" s="1"/>
  <c r="AT36" i="12"/>
  <c r="AU36" i="12" s="1"/>
  <c r="AW37" i="12" s="1"/>
  <c r="AX36" i="12"/>
  <c r="AL36" i="12" s="1"/>
  <c r="A41" i="12"/>
  <c r="AV41" i="12" s="1"/>
  <c r="AK40" i="12"/>
  <c r="AR29" i="14"/>
  <c r="AS29" i="14" s="1"/>
  <c r="AT29" i="14" s="1"/>
  <c r="AU30" i="14" s="1"/>
  <c r="AV30" i="14" s="1"/>
  <c r="AK30" i="14" s="1"/>
  <c r="DL21" i="1"/>
  <c r="DM22" i="1" s="1"/>
  <c r="DN21" i="1"/>
  <c r="DO18" i="1"/>
  <c r="DQ18" i="1"/>
  <c r="CL41" i="15"/>
  <c r="DR41" i="15" s="1"/>
  <c r="DN25" i="15"/>
  <c r="DF18" i="1"/>
  <c r="CP29" i="15"/>
  <c r="DK29" i="15"/>
  <c r="CV29" i="15"/>
  <c r="W22" i="12"/>
  <c r="J23" i="14"/>
  <c r="M22" i="14"/>
  <c r="AH22" i="14" s="1"/>
  <c r="W22" i="14"/>
  <c r="X22" i="14" s="1"/>
  <c r="E27" i="14"/>
  <c r="F27" i="14" s="1"/>
  <c r="AI27" i="14" s="1"/>
  <c r="V26" i="14"/>
  <c r="A39" i="14"/>
  <c r="AJ39" i="14" s="1"/>
  <c r="CM29" i="1"/>
  <c r="CP21" i="1"/>
  <c r="CZ20" i="1"/>
  <c r="C23" i="12"/>
  <c r="F24" i="12" s="1"/>
  <c r="G24" i="12" s="1"/>
  <c r="CL31" i="1"/>
  <c r="DI31" i="1" s="1"/>
  <c r="K29" i="12"/>
  <c r="E29" i="12"/>
  <c r="AJ23" i="12"/>
  <c r="CV19" i="1"/>
  <c r="DE19" i="1" s="1"/>
  <c r="CS19" i="1"/>
  <c r="M21" i="12"/>
  <c r="AH21" i="12" s="1"/>
  <c r="I21" i="12"/>
  <c r="L22" i="12" s="1"/>
  <c r="AR37" i="12" l="1"/>
  <c r="AS38" i="12" s="1"/>
  <c r="AT37" i="12"/>
  <c r="AU37" i="12" s="1"/>
  <c r="AW38" i="12" s="1"/>
  <c r="AX37" i="12"/>
  <c r="AL37" i="12" s="1"/>
  <c r="A42" i="12"/>
  <c r="AV42" i="12" s="1"/>
  <c r="AK41" i="12"/>
  <c r="AQ29" i="14"/>
  <c r="DL22" i="1"/>
  <c r="DN22" i="1"/>
  <c r="CL42" i="15"/>
  <c r="DR42" i="15" s="1"/>
  <c r="DO26" i="15"/>
  <c r="DP26" i="15" s="1"/>
  <c r="DQ26" i="15" s="1"/>
  <c r="DS27" i="15" s="1"/>
  <c r="DJ18" i="1"/>
  <c r="DP19" i="1"/>
  <c r="CV30" i="15"/>
  <c r="CP30" i="15"/>
  <c r="DK30" i="15"/>
  <c r="W23" i="12"/>
  <c r="C27" i="14"/>
  <c r="E28" i="14" s="1"/>
  <c r="F28" i="14" s="1"/>
  <c r="AI28" i="14" s="1"/>
  <c r="A40" i="14"/>
  <c r="AJ40" i="14" s="1"/>
  <c r="K23" i="14"/>
  <c r="AG23" i="14" s="1"/>
  <c r="H23" i="14"/>
  <c r="CM30" i="1"/>
  <c r="CQ21" i="1"/>
  <c r="DH21" i="1" s="1"/>
  <c r="CN21" i="1"/>
  <c r="AJ24" i="12"/>
  <c r="DA19" i="1"/>
  <c r="DB19" i="1" s="1"/>
  <c r="CU20" i="1"/>
  <c r="CX19" i="1"/>
  <c r="O21" i="12"/>
  <c r="AI21" i="12" s="1"/>
  <c r="X21" i="12"/>
  <c r="Y21" i="12" s="1"/>
  <c r="K30" i="12"/>
  <c r="E30" i="12"/>
  <c r="CL32" i="1"/>
  <c r="DI32" i="1" s="1"/>
  <c r="DF19" i="1" l="1"/>
  <c r="DC19" i="1"/>
  <c r="DT27" i="15"/>
  <c r="AR38" i="12"/>
  <c r="AS39" i="12" s="1"/>
  <c r="AT38" i="12"/>
  <c r="AU38" i="12" s="1"/>
  <c r="AW39" i="12" s="1"/>
  <c r="AX38" i="12"/>
  <c r="AL38" i="12" s="1"/>
  <c r="A43" i="12"/>
  <c r="AV43" i="12" s="1"/>
  <c r="AK42" i="12"/>
  <c r="AR30" i="14"/>
  <c r="AS30" i="14" s="1"/>
  <c r="AT30" i="14" s="1"/>
  <c r="AU31" i="14" s="1"/>
  <c r="AV31" i="14" s="1"/>
  <c r="AK31" i="14" s="1"/>
  <c r="DO19" i="1"/>
  <c r="DQ19" i="1"/>
  <c r="CL43" i="15"/>
  <c r="DR43" i="15" s="1"/>
  <c r="DN26" i="15"/>
  <c r="DM23" i="1"/>
  <c r="CP31" i="15"/>
  <c r="CV31" i="15"/>
  <c r="DK31" i="15"/>
  <c r="V27" i="14"/>
  <c r="A41" i="14"/>
  <c r="AJ41" i="14" s="1"/>
  <c r="W23" i="14"/>
  <c r="X23" i="14" s="1"/>
  <c r="J24" i="14"/>
  <c r="M23" i="14"/>
  <c r="AH23" i="14" s="1"/>
  <c r="C28" i="14"/>
  <c r="CM31" i="1"/>
  <c r="CP22" i="1"/>
  <c r="CZ21" i="1"/>
  <c r="C24" i="12"/>
  <c r="F25" i="12" s="1"/>
  <c r="G25" i="12" s="1"/>
  <c r="M22" i="12"/>
  <c r="AH22" i="12" s="1"/>
  <c r="I22" i="12"/>
  <c r="L23" i="12" s="1"/>
  <c r="CV20" i="1"/>
  <c r="DE20" i="1" s="1"/>
  <c r="CS20" i="1"/>
  <c r="K31" i="12"/>
  <c r="E31" i="12"/>
  <c r="CL33" i="1"/>
  <c r="DI33" i="1" s="1"/>
  <c r="AX39" i="12" l="1"/>
  <c r="AL39" i="12" s="1"/>
  <c r="AR39" i="12"/>
  <c r="AS40" i="12" s="1"/>
  <c r="AT39" i="12"/>
  <c r="AU39" i="12" s="1"/>
  <c r="AW40" i="12" s="1"/>
  <c r="A44" i="12"/>
  <c r="AV44" i="12" s="1"/>
  <c r="AK43" i="12"/>
  <c r="AQ30" i="14"/>
  <c r="DL23" i="1"/>
  <c r="DN23" i="1"/>
  <c r="CL44" i="15"/>
  <c r="DR44" i="15" s="1"/>
  <c r="DO27" i="15"/>
  <c r="DP27" i="15" s="1"/>
  <c r="DQ27" i="15" s="1"/>
  <c r="DS28" i="15" s="1"/>
  <c r="DJ19" i="1"/>
  <c r="DP20" i="1"/>
  <c r="CP32" i="15"/>
  <c r="DK32" i="15"/>
  <c r="CV32" i="15"/>
  <c r="W24" i="12"/>
  <c r="K24" i="14"/>
  <c r="AG24" i="14" s="1"/>
  <c r="H24" i="14"/>
  <c r="E29" i="14"/>
  <c r="F29" i="14" s="1"/>
  <c r="AI29" i="14" s="1"/>
  <c r="V28" i="14"/>
  <c r="A42" i="14"/>
  <c r="AJ42" i="14" s="1"/>
  <c r="CM32" i="1"/>
  <c r="CN22" i="1"/>
  <c r="CQ22" i="1"/>
  <c r="DH22" i="1" s="1"/>
  <c r="AJ25" i="12"/>
  <c r="O22" i="12"/>
  <c r="AI22" i="12" s="1"/>
  <c r="X22" i="12"/>
  <c r="Y22" i="12" s="1"/>
  <c r="K32" i="12"/>
  <c r="E32" i="12"/>
  <c r="DA20" i="1"/>
  <c r="DB20" i="1" s="1"/>
  <c r="CX20" i="1"/>
  <c r="CU21" i="1"/>
  <c r="CL34" i="1"/>
  <c r="DI34" i="1" s="1"/>
  <c r="DF20" i="1" l="1"/>
  <c r="DC20" i="1"/>
  <c r="DT28" i="15"/>
  <c r="AX40" i="12"/>
  <c r="AL40" i="12" s="1"/>
  <c r="AR40" i="12"/>
  <c r="AS41" i="12" s="1"/>
  <c r="AT40" i="12"/>
  <c r="AU40" i="12" s="1"/>
  <c r="AW41" i="12" s="1"/>
  <c r="AX41" i="12" s="1"/>
  <c r="AL41" i="12" s="1"/>
  <c r="A45" i="12"/>
  <c r="AV45" i="12" s="1"/>
  <c r="AK44" i="12"/>
  <c r="AR31" i="14"/>
  <c r="AS31" i="14" s="1"/>
  <c r="AT31" i="14" s="1"/>
  <c r="AU32" i="14" s="1"/>
  <c r="AV32" i="14" s="1"/>
  <c r="AK32" i="14" s="1"/>
  <c r="DO20" i="1"/>
  <c r="DQ20" i="1"/>
  <c r="CL45" i="15"/>
  <c r="DR45" i="15" s="1"/>
  <c r="DN27" i="15"/>
  <c r="DM24" i="1"/>
  <c r="DK34" i="15"/>
  <c r="CV34" i="15"/>
  <c r="CP34" i="15"/>
  <c r="DK33" i="15"/>
  <c r="CP33" i="15"/>
  <c r="CV33" i="15"/>
  <c r="J25" i="14"/>
  <c r="M24" i="14"/>
  <c r="AH24" i="14" s="1"/>
  <c r="W24" i="14"/>
  <c r="X24" i="14" s="1"/>
  <c r="A43" i="14"/>
  <c r="AJ43" i="14" s="1"/>
  <c r="C29" i="14"/>
  <c r="CM33" i="1"/>
  <c r="C25" i="12"/>
  <c r="F26" i="12" s="1"/>
  <c r="G26" i="12" s="1"/>
  <c r="CZ22" i="1"/>
  <c r="CP23" i="1"/>
  <c r="CV21" i="1"/>
  <c r="DE21" i="1" s="1"/>
  <c r="CS21" i="1"/>
  <c r="CL35" i="1"/>
  <c r="DI35" i="1" s="1"/>
  <c r="K33" i="12"/>
  <c r="E33" i="12"/>
  <c r="M23" i="12"/>
  <c r="AH23" i="12" s="1"/>
  <c r="I23" i="12"/>
  <c r="L24" i="12" s="1"/>
  <c r="AR41" i="12" l="1"/>
  <c r="AS42" i="12" s="1"/>
  <c r="AT41" i="12"/>
  <c r="AU41" i="12" s="1"/>
  <c r="AW42" i="12" s="1"/>
  <c r="AX42" i="12" s="1"/>
  <c r="AL42" i="12" s="1"/>
  <c r="A46" i="12"/>
  <c r="AV46" i="12" s="1"/>
  <c r="AK45" i="12"/>
  <c r="AQ31" i="14"/>
  <c r="DL24" i="1"/>
  <c r="DN24" i="1"/>
  <c r="CL46" i="15"/>
  <c r="DR46" i="15" s="1"/>
  <c r="DO28" i="15"/>
  <c r="DP28" i="15" s="1"/>
  <c r="DQ28" i="15" s="1"/>
  <c r="DS29" i="15" s="1"/>
  <c r="DJ20" i="1"/>
  <c r="DP21" i="1"/>
  <c r="W25" i="12"/>
  <c r="E30" i="14"/>
  <c r="F30" i="14" s="1"/>
  <c r="AI30" i="14" s="1"/>
  <c r="V29" i="14"/>
  <c r="K25" i="14"/>
  <c r="AG25" i="14" s="1"/>
  <c r="H25" i="14"/>
  <c r="A44" i="14"/>
  <c r="AJ44" i="14" s="1"/>
  <c r="CM34" i="1"/>
  <c r="AJ26" i="12"/>
  <c r="CN23" i="1"/>
  <c r="CQ23" i="1"/>
  <c r="DH23" i="1" s="1"/>
  <c r="CL36" i="1"/>
  <c r="DI36" i="1" s="1"/>
  <c r="X23" i="12"/>
  <c r="Y23" i="12" s="1"/>
  <c r="O23" i="12"/>
  <c r="AI23" i="12" s="1"/>
  <c r="K34" i="12"/>
  <c r="E34" i="12"/>
  <c r="CX21" i="1"/>
  <c r="DA21" i="1"/>
  <c r="DB21" i="1" s="1"/>
  <c r="CU22" i="1"/>
  <c r="DF21" i="1" l="1"/>
  <c r="DC21" i="1"/>
  <c r="DT29" i="15"/>
  <c r="AR42" i="12"/>
  <c r="AS43" i="12" s="1"/>
  <c r="AT42" i="12"/>
  <c r="AU42" i="12" s="1"/>
  <c r="AW43" i="12" s="1"/>
  <c r="A47" i="12"/>
  <c r="AV47" i="12" s="1"/>
  <c r="AK46" i="12"/>
  <c r="AR32" i="14"/>
  <c r="AS32" i="14" s="1"/>
  <c r="AT32" i="14" s="1"/>
  <c r="AU33" i="14" s="1"/>
  <c r="AV33" i="14" s="1"/>
  <c r="AK33" i="14" s="1"/>
  <c r="DO21" i="1"/>
  <c r="DQ21" i="1"/>
  <c r="CL47" i="15"/>
  <c r="DR47" i="15" s="1"/>
  <c r="DN28" i="15"/>
  <c r="DM25" i="1"/>
  <c r="CM35" i="1"/>
  <c r="CV35" i="15"/>
  <c r="CP35" i="15"/>
  <c r="DK35" i="15"/>
  <c r="C30" i="14"/>
  <c r="V30" i="14" s="1"/>
  <c r="A45" i="14"/>
  <c r="AJ45" i="14" s="1"/>
  <c r="W25" i="14"/>
  <c r="X25" i="14" s="1"/>
  <c r="J26" i="14"/>
  <c r="M25" i="14"/>
  <c r="AH25" i="14" s="1"/>
  <c r="C26" i="12"/>
  <c r="F27" i="12" s="1"/>
  <c r="G27" i="12" s="1"/>
  <c r="CP24" i="1"/>
  <c r="CQ24" i="1" s="1"/>
  <c r="DH24" i="1" s="1"/>
  <c r="CZ23" i="1"/>
  <c r="M24" i="12"/>
  <c r="AH24" i="12" s="1"/>
  <c r="I24" i="12"/>
  <c r="L25" i="12" s="1"/>
  <c r="CL37" i="1"/>
  <c r="DI37" i="1" s="1"/>
  <c r="E35" i="12"/>
  <c r="K35" i="12"/>
  <c r="CV22" i="1"/>
  <c r="DE22" i="1" s="1"/>
  <c r="CS22" i="1"/>
  <c r="AX43" i="12" l="1"/>
  <c r="AL43" i="12" s="1"/>
  <c r="AR43" i="12"/>
  <c r="AS44" i="12" s="1"/>
  <c r="AT43" i="12"/>
  <c r="AU43" i="12" s="1"/>
  <c r="AW44" i="12" s="1"/>
  <c r="A48" i="12"/>
  <c r="AV48" i="12" s="1"/>
  <c r="AK47" i="12"/>
  <c r="AQ32" i="14"/>
  <c r="DL25" i="1"/>
  <c r="DN25" i="1"/>
  <c r="CL48" i="15"/>
  <c r="DR48" i="15" s="1"/>
  <c r="DO29" i="15"/>
  <c r="DP29" i="15" s="1"/>
  <c r="DQ29" i="15" s="1"/>
  <c r="DS30" i="15" s="1"/>
  <c r="DJ21" i="1"/>
  <c r="DP22" i="1"/>
  <c r="CM36" i="1"/>
  <c r="CM37" i="1" s="1"/>
  <c r="CP36" i="15"/>
  <c r="DK36" i="15"/>
  <c r="CV36" i="15"/>
  <c r="AJ27" i="12"/>
  <c r="E31" i="14"/>
  <c r="F31" i="14" s="1"/>
  <c r="AI31" i="14" s="1"/>
  <c r="A46" i="14"/>
  <c r="AJ46" i="14" s="1"/>
  <c r="K26" i="14"/>
  <c r="AG26" i="14" s="1"/>
  <c r="H26" i="14"/>
  <c r="C27" i="12"/>
  <c r="F28" i="12" s="1"/>
  <c r="G28" i="12" s="1"/>
  <c r="W26" i="12"/>
  <c r="CN24" i="1"/>
  <c r="CX22" i="1"/>
  <c r="CU23" i="1"/>
  <c r="DA22" i="1"/>
  <c r="DB22" i="1" s="1"/>
  <c r="K36" i="12"/>
  <c r="E36" i="12"/>
  <c r="CL38" i="1"/>
  <c r="DI38" i="1" s="1"/>
  <c r="X24" i="12"/>
  <c r="Y24" i="12" s="1"/>
  <c r="O24" i="12"/>
  <c r="AI24" i="12" s="1"/>
  <c r="DF22" i="1" l="1"/>
  <c r="DC22" i="1"/>
  <c r="DT30" i="15"/>
  <c r="AR44" i="12"/>
  <c r="AS45" i="12" s="1"/>
  <c r="AT44" i="12"/>
  <c r="AU44" i="12" s="1"/>
  <c r="AW45" i="12" s="1"/>
  <c r="AX44" i="12"/>
  <c r="AL44" i="12" s="1"/>
  <c r="A49" i="12"/>
  <c r="AV49" i="12" s="1"/>
  <c r="AK48" i="12"/>
  <c r="AR33" i="14"/>
  <c r="AS33" i="14" s="1"/>
  <c r="AT33" i="14" s="1"/>
  <c r="AU34" i="14" s="1"/>
  <c r="AV34" i="14" s="1"/>
  <c r="AK34" i="14" s="1"/>
  <c r="DO22" i="1"/>
  <c r="DP23" i="1" s="1"/>
  <c r="DQ22" i="1"/>
  <c r="CL49" i="15"/>
  <c r="DR49" i="15" s="1"/>
  <c r="DN29" i="15"/>
  <c r="DM26" i="1"/>
  <c r="CV37" i="15"/>
  <c r="CP37" i="15"/>
  <c r="DK37" i="15"/>
  <c r="C28" i="12"/>
  <c r="F29" i="12" s="1"/>
  <c r="G29" i="12" s="1"/>
  <c r="C31" i="14"/>
  <c r="A47" i="14"/>
  <c r="AJ47" i="14" s="1"/>
  <c r="J27" i="14"/>
  <c r="M26" i="14"/>
  <c r="AH26" i="14" s="1"/>
  <c r="W26" i="14"/>
  <c r="X26" i="14" s="1"/>
  <c r="W27" i="12"/>
  <c r="CM38" i="1"/>
  <c r="CZ24" i="1"/>
  <c r="CP25" i="1"/>
  <c r="CQ25" i="1" s="1"/>
  <c r="DH25" i="1" s="1"/>
  <c r="CL39" i="1"/>
  <c r="DI39" i="1" s="1"/>
  <c r="M25" i="12"/>
  <c r="AH25" i="12" s="1"/>
  <c r="I25" i="12"/>
  <c r="L26" i="12" s="1"/>
  <c r="E37" i="12"/>
  <c r="K37" i="12"/>
  <c r="CV23" i="1"/>
  <c r="DE23" i="1" s="1"/>
  <c r="CS23" i="1"/>
  <c r="AR45" i="12" l="1"/>
  <c r="AS46" i="12" s="1"/>
  <c r="AT45" i="12"/>
  <c r="AU45" i="12" s="1"/>
  <c r="AW46" i="12" s="1"/>
  <c r="AX45" i="12"/>
  <c r="AL45" i="12" s="1"/>
  <c r="A50" i="12"/>
  <c r="AV50" i="12" s="1"/>
  <c r="AK49" i="12"/>
  <c r="AQ33" i="14"/>
  <c r="DL26" i="1"/>
  <c r="DN26" i="1"/>
  <c r="DO23" i="1"/>
  <c r="DQ23" i="1"/>
  <c r="CL50" i="15"/>
  <c r="DR50" i="15" s="1"/>
  <c r="DO30" i="15"/>
  <c r="DP30" i="15" s="1"/>
  <c r="DQ30" i="15" s="1"/>
  <c r="DS31" i="15" s="1"/>
  <c r="DJ22" i="1"/>
  <c r="CV38" i="15"/>
  <c r="CP38" i="15"/>
  <c r="DK38" i="15"/>
  <c r="AJ28" i="12"/>
  <c r="AJ29" i="12"/>
  <c r="W28" i="12"/>
  <c r="E32" i="14"/>
  <c r="F32" i="14" s="1"/>
  <c r="AI32" i="14" s="1"/>
  <c r="V31" i="14"/>
  <c r="A48" i="14"/>
  <c r="AJ48" i="14" s="1"/>
  <c r="K27" i="14"/>
  <c r="AG27" i="14" s="1"/>
  <c r="H27" i="14"/>
  <c r="CM39" i="1"/>
  <c r="C29" i="12"/>
  <c r="F30" i="12" s="1"/>
  <c r="G30" i="12" s="1"/>
  <c r="CN25" i="1"/>
  <c r="X25" i="12"/>
  <c r="Y25" i="12" s="1"/>
  <c r="O25" i="12"/>
  <c r="AI25" i="12" s="1"/>
  <c r="CL40" i="1"/>
  <c r="DI40" i="1" s="1"/>
  <c r="E38" i="12"/>
  <c r="K38" i="12"/>
  <c r="CX23" i="1"/>
  <c r="DA23" i="1"/>
  <c r="DB23" i="1" s="1"/>
  <c r="CU24" i="1"/>
  <c r="DF23" i="1" l="1"/>
  <c r="DC23" i="1"/>
  <c r="DT31" i="15"/>
  <c r="AX46" i="12"/>
  <c r="AL46" i="12" s="1"/>
  <c r="AR46" i="12"/>
  <c r="AS47" i="12" s="1"/>
  <c r="AT46" i="12"/>
  <c r="AU46" i="12" s="1"/>
  <c r="AW47" i="12" s="1"/>
  <c r="A51" i="12"/>
  <c r="AV51" i="12" s="1"/>
  <c r="AK50" i="12"/>
  <c r="AR34" i="14"/>
  <c r="AS34" i="14" s="1"/>
  <c r="AT34" i="14" s="1"/>
  <c r="AU35" i="14" s="1"/>
  <c r="AV35" i="14" s="1"/>
  <c r="AK35" i="14" s="1"/>
  <c r="CL51" i="15"/>
  <c r="DR51" i="15" s="1"/>
  <c r="DN30" i="15"/>
  <c r="DJ23" i="1"/>
  <c r="DM27" i="1"/>
  <c r="CP39" i="15"/>
  <c r="CV39" i="15"/>
  <c r="DK39" i="15"/>
  <c r="AJ30" i="12"/>
  <c r="C32" i="14"/>
  <c r="W27" i="14"/>
  <c r="X27" i="14" s="1"/>
  <c r="M27" i="14"/>
  <c r="AH27" i="14" s="1"/>
  <c r="J28" i="14"/>
  <c r="A49" i="14"/>
  <c r="AJ49" i="14" s="1"/>
  <c r="W29" i="12"/>
  <c r="C30" i="12"/>
  <c r="F31" i="12" s="1"/>
  <c r="G31" i="12" s="1"/>
  <c r="CM40" i="1"/>
  <c r="CZ25" i="1"/>
  <c r="CP26" i="1"/>
  <c r="CQ26" i="1" s="1"/>
  <c r="DH26" i="1" s="1"/>
  <c r="CV24" i="1"/>
  <c r="DE24" i="1" s="1"/>
  <c r="CS24" i="1"/>
  <c r="K39" i="12"/>
  <c r="E39" i="12"/>
  <c r="CL41" i="1"/>
  <c r="DI41" i="1" s="1"/>
  <c r="M26" i="12"/>
  <c r="AH26" i="12" s="1"/>
  <c r="I26" i="12"/>
  <c r="L27" i="12" s="1"/>
  <c r="AR47" i="12" l="1"/>
  <c r="AS48" i="12" s="1"/>
  <c r="AT47" i="12"/>
  <c r="AU47" i="12" s="1"/>
  <c r="AW48" i="12" s="1"/>
  <c r="AX48" i="12" s="1"/>
  <c r="AL48" i="12" s="1"/>
  <c r="AX47" i="12"/>
  <c r="AL47" i="12" s="1"/>
  <c r="A52" i="12"/>
  <c r="AV52" i="12" s="1"/>
  <c r="AK51" i="12"/>
  <c r="AQ34" i="14"/>
  <c r="DL27" i="1"/>
  <c r="DN27" i="1"/>
  <c r="CL52" i="15"/>
  <c r="DR52" i="15" s="1"/>
  <c r="DO31" i="15"/>
  <c r="DP31" i="15" s="1"/>
  <c r="DQ31" i="15" s="1"/>
  <c r="DS32" i="15" s="1"/>
  <c r="DP24" i="1"/>
  <c r="CV40" i="15"/>
  <c r="CP40" i="15"/>
  <c r="DK40" i="15"/>
  <c r="W30" i="12"/>
  <c r="E33" i="14"/>
  <c r="F33" i="14" s="1"/>
  <c r="AI33" i="14" s="1"/>
  <c r="V32" i="14"/>
  <c r="A50" i="14"/>
  <c r="AJ50" i="14" s="1"/>
  <c r="K28" i="14"/>
  <c r="AG28" i="14" s="1"/>
  <c r="H28" i="14"/>
  <c r="AJ31" i="12"/>
  <c r="CM41" i="1"/>
  <c r="CN26" i="1"/>
  <c r="O26" i="12"/>
  <c r="AI26" i="12" s="1"/>
  <c r="X26" i="12"/>
  <c r="Y26" i="12" s="1"/>
  <c r="E40" i="12"/>
  <c r="K40" i="12"/>
  <c r="CL42" i="1"/>
  <c r="DI42" i="1" s="1"/>
  <c r="DA24" i="1"/>
  <c r="DB24" i="1" s="1"/>
  <c r="CU25" i="1"/>
  <c r="CX24" i="1"/>
  <c r="DC24" i="1" s="1"/>
  <c r="DT32" i="15" l="1"/>
  <c r="AR48" i="12"/>
  <c r="AS49" i="12" s="1"/>
  <c r="AT48" i="12"/>
  <c r="AU48" i="12" s="1"/>
  <c r="AW49" i="12" s="1"/>
  <c r="A53" i="12"/>
  <c r="AV53" i="12" s="1"/>
  <c r="AK52" i="12"/>
  <c r="AR35" i="14"/>
  <c r="AS35" i="14" s="1"/>
  <c r="AT35" i="14" s="1"/>
  <c r="AU36" i="14" s="1"/>
  <c r="AV36" i="14" s="1"/>
  <c r="AK36" i="14" s="1"/>
  <c r="DO24" i="1"/>
  <c r="DQ24" i="1"/>
  <c r="CL53" i="15"/>
  <c r="DR53" i="15" s="1"/>
  <c r="DN31" i="15"/>
  <c r="CZ26" i="1"/>
  <c r="DF24" i="1"/>
  <c r="DK41" i="15"/>
  <c r="CP41" i="15"/>
  <c r="CV41" i="15"/>
  <c r="C31" i="12"/>
  <c r="F32" i="12" s="1"/>
  <c r="G32" i="12" s="1"/>
  <c r="C33" i="14"/>
  <c r="J29" i="14"/>
  <c r="M28" i="14"/>
  <c r="AH28" i="14" s="1"/>
  <c r="W28" i="14"/>
  <c r="X28" i="14" s="1"/>
  <c r="A51" i="14"/>
  <c r="AJ51" i="14" s="1"/>
  <c r="CM42" i="1"/>
  <c r="CP27" i="1"/>
  <c r="CQ27" i="1" s="1"/>
  <c r="DH27" i="1" s="1"/>
  <c r="CV25" i="1"/>
  <c r="DE25" i="1" s="1"/>
  <c r="CS25" i="1"/>
  <c r="E41" i="12"/>
  <c r="K41" i="12"/>
  <c r="M27" i="12"/>
  <c r="AH27" i="12" s="1"/>
  <c r="I27" i="12"/>
  <c r="L28" i="12" s="1"/>
  <c r="CL43" i="1"/>
  <c r="DI43" i="1" s="1"/>
  <c r="AR49" i="12" l="1"/>
  <c r="AS50" i="12" s="1"/>
  <c r="AT49" i="12"/>
  <c r="AU49" i="12" s="1"/>
  <c r="AW50" i="12" s="1"/>
  <c r="AX49" i="12"/>
  <c r="AL49" i="12" s="1"/>
  <c r="A54" i="12"/>
  <c r="AV54" i="12" s="1"/>
  <c r="AK53" i="12"/>
  <c r="AQ35" i="14"/>
  <c r="CL54" i="15"/>
  <c r="DR54" i="15" s="1"/>
  <c r="DO32" i="15"/>
  <c r="DP32" i="15" s="1"/>
  <c r="DQ32" i="15" s="1"/>
  <c r="DS33" i="15" s="1"/>
  <c r="DJ24" i="1"/>
  <c r="DM28" i="1"/>
  <c r="DP25" i="1"/>
  <c r="W31" i="12"/>
  <c r="CV42" i="15"/>
  <c r="CP42" i="15"/>
  <c r="DK42" i="15"/>
  <c r="AJ32" i="12"/>
  <c r="C32" i="12"/>
  <c r="F33" i="12" s="1"/>
  <c r="G33" i="12" s="1"/>
  <c r="E34" i="14"/>
  <c r="F34" i="14" s="1"/>
  <c r="AI34" i="14" s="1"/>
  <c r="V33" i="14"/>
  <c r="A52" i="14"/>
  <c r="AJ52" i="14" s="1"/>
  <c r="K29" i="14"/>
  <c r="AG29" i="14" s="1"/>
  <c r="H29" i="14"/>
  <c r="CM43" i="1"/>
  <c r="CN27" i="1"/>
  <c r="CL44" i="1"/>
  <c r="DI44" i="1" s="1"/>
  <c r="X27" i="12"/>
  <c r="Y27" i="12" s="1"/>
  <c r="O27" i="12"/>
  <c r="AI27" i="12" s="1"/>
  <c r="K42" i="12"/>
  <c r="E42" i="12"/>
  <c r="DA25" i="1"/>
  <c r="DB25" i="1" s="1"/>
  <c r="CX25" i="1"/>
  <c r="CU26" i="1"/>
  <c r="DF25" i="1" l="1"/>
  <c r="DC25" i="1"/>
  <c r="DT33" i="15"/>
  <c r="AR50" i="12"/>
  <c r="AS51" i="12" s="1"/>
  <c r="AT50" i="12"/>
  <c r="AU50" i="12" s="1"/>
  <c r="AW51" i="12" s="1"/>
  <c r="AX50" i="12"/>
  <c r="AL50" i="12" s="1"/>
  <c r="A55" i="12"/>
  <c r="AV55" i="12" s="1"/>
  <c r="AK54" i="12"/>
  <c r="AR36" i="14"/>
  <c r="AS36" i="14" s="1"/>
  <c r="AT36" i="14" s="1"/>
  <c r="AU37" i="14" s="1"/>
  <c r="AV37" i="14" s="1"/>
  <c r="AK37" i="14" s="1"/>
  <c r="DL28" i="1"/>
  <c r="DN28" i="1"/>
  <c r="DO25" i="1"/>
  <c r="DP26" i="1" s="1"/>
  <c r="DQ25" i="1"/>
  <c r="CL55" i="15"/>
  <c r="DR55" i="15" s="1"/>
  <c r="DN32" i="15"/>
  <c r="CZ27" i="1"/>
  <c r="CP43" i="15"/>
  <c r="CV43" i="15"/>
  <c r="DK43" i="15"/>
  <c r="W32" i="12"/>
  <c r="AJ33" i="12"/>
  <c r="C34" i="14"/>
  <c r="W29" i="14"/>
  <c r="X29" i="14" s="1"/>
  <c r="J30" i="14"/>
  <c r="M29" i="14"/>
  <c r="AH29" i="14" s="1"/>
  <c r="A53" i="14"/>
  <c r="AJ53" i="14" s="1"/>
  <c r="CM44" i="1"/>
  <c r="CP28" i="1"/>
  <c r="CQ28" i="1" s="1"/>
  <c r="DH28" i="1" s="1"/>
  <c r="C33" i="12"/>
  <c r="F34" i="12" s="1"/>
  <c r="G34" i="12" s="1"/>
  <c r="E43" i="12"/>
  <c r="K43" i="12"/>
  <c r="M28" i="12"/>
  <c r="AH28" i="12" s="1"/>
  <c r="I28" i="12"/>
  <c r="L29" i="12" s="1"/>
  <c r="CV26" i="1"/>
  <c r="DE26" i="1" s="1"/>
  <c r="CS26" i="1"/>
  <c r="CL45" i="1"/>
  <c r="DI45" i="1" s="1"/>
  <c r="AR51" i="12" l="1"/>
  <c r="AS52" i="12" s="1"/>
  <c r="AT51" i="12"/>
  <c r="AU51" i="12" s="1"/>
  <c r="AW52" i="12" s="1"/>
  <c r="AX51" i="12"/>
  <c r="AL51" i="12" s="1"/>
  <c r="A56" i="12"/>
  <c r="AV56" i="12" s="1"/>
  <c r="AK55" i="12"/>
  <c r="AQ36" i="14"/>
  <c r="DO26" i="1"/>
  <c r="DQ26" i="1"/>
  <c r="CL56" i="15"/>
  <c r="DR56" i="15" s="1"/>
  <c r="DO33" i="15"/>
  <c r="DP33" i="15" s="1"/>
  <c r="DQ33" i="15" s="1"/>
  <c r="DS34" i="15" s="1"/>
  <c r="DJ25" i="1"/>
  <c r="DM29" i="1"/>
  <c r="CV44" i="15"/>
  <c r="CP44" i="15"/>
  <c r="DK44" i="15"/>
  <c r="AJ34" i="12"/>
  <c r="E35" i="14"/>
  <c r="F35" i="14" s="1"/>
  <c r="AI35" i="14" s="1"/>
  <c r="V34" i="14"/>
  <c r="A54" i="14"/>
  <c r="AJ54" i="14" s="1"/>
  <c r="K30" i="14"/>
  <c r="AG30" i="14" s="1"/>
  <c r="H30" i="14"/>
  <c r="CM45" i="1"/>
  <c r="CN28" i="1"/>
  <c r="W33" i="12"/>
  <c r="K44" i="12"/>
  <c r="E44" i="12"/>
  <c r="CL46" i="1"/>
  <c r="DI46" i="1" s="1"/>
  <c r="CU27" i="1"/>
  <c r="DA26" i="1"/>
  <c r="DB26" i="1" s="1"/>
  <c r="CX26" i="1"/>
  <c r="DC26" i="1" s="1"/>
  <c r="O28" i="12"/>
  <c r="AI28" i="12" s="1"/>
  <c r="X28" i="12"/>
  <c r="Y28" i="12" s="1"/>
  <c r="DT34" i="15" l="1"/>
  <c r="AR52" i="12"/>
  <c r="AS53" i="12" s="1"/>
  <c r="AT52" i="12"/>
  <c r="AU52" i="12" s="1"/>
  <c r="AW53" i="12" s="1"/>
  <c r="AX52" i="12"/>
  <c r="AL52" i="12" s="1"/>
  <c r="A57" i="12"/>
  <c r="AV57" i="12" s="1"/>
  <c r="AK56" i="12"/>
  <c r="AR37" i="14"/>
  <c r="AS37" i="14" s="1"/>
  <c r="AT37" i="14" s="1"/>
  <c r="AU38" i="14" s="1"/>
  <c r="AV38" i="14" s="1"/>
  <c r="AK38" i="14" s="1"/>
  <c r="DL29" i="1"/>
  <c r="DN29" i="1"/>
  <c r="CL57" i="15"/>
  <c r="DR57" i="15" s="1"/>
  <c r="DN33" i="15"/>
  <c r="DJ26" i="1"/>
  <c r="CZ28" i="1"/>
  <c r="DF26" i="1"/>
  <c r="CV45" i="15"/>
  <c r="CP45" i="15"/>
  <c r="DK45" i="15"/>
  <c r="C34" i="12"/>
  <c r="F35" i="12" s="1"/>
  <c r="G35" i="12" s="1"/>
  <c r="C35" i="14"/>
  <c r="A55" i="14"/>
  <c r="AJ55" i="14" s="1"/>
  <c r="J31" i="14"/>
  <c r="M30" i="14"/>
  <c r="AH30" i="14" s="1"/>
  <c r="W30" i="14"/>
  <c r="X30" i="14" s="1"/>
  <c r="CM46" i="1"/>
  <c r="CP29" i="1"/>
  <c r="CQ29" i="1" s="1"/>
  <c r="DH29" i="1" s="1"/>
  <c r="CV27" i="1"/>
  <c r="DE27" i="1" s="1"/>
  <c r="CS27" i="1"/>
  <c r="M29" i="12"/>
  <c r="AH29" i="12" s="1"/>
  <c r="I29" i="12"/>
  <c r="L30" i="12" s="1"/>
  <c r="CL47" i="1"/>
  <c r="DI47" i="1" s="1"/>
  <c r="E45" i="12"/>
  <c r="K45" i="12"/>
  <c r="AR53" i="12" l="1"/>
  <c r="AS54" i="12" s="1"/>
  <c r="AT53" i="12"/>
  <c r="AU53" i="12" s="1"/>
  <c r="AW54" i="12" s="1"/>
  <c r="AX53" i="12"/>
  <c r="AL53" i="12" s="1"/>
  <c r="A58" i="12"/>
  <c r="AV58" i="12" s="1"/>
  <c r="AK57" i="12"/>
  <c r="AQ37" i="14"/>
  <c r="CL58" i="15"/>
  <c r="DR58" i="15" s="1"/>
  <c r="DO34" i="15"/>
  <c r="DP34" i="15" s="1"/>
  <c r="DQ34" i="15" s="1"/>
  <c r="DS35" i="15" s="1"/>
  <c r="DM30" i="1"/>
  <c r="DP27" i="1"/>
  <c r="DK46" i="15"/>
  <c r="CV46" i="15"/>
  <c r="CP46" i="15"/>
  <c r="W34" i="12"/>
  <c r="E36" i="14"/>
  <c r="F36" i="14" s="1"/>
  <c r="AI36" i="14" s="1"/>
  <c r="V35" i="14"/>
  <c r="K31" i="14"/>
  <c r="AG31" i="14" s="1"/>
  <c r="H31" i="14"/>
  <c r="A56" i="14"/>
  <c r="AJ56" i="14" s="1"/>
  <c r="CN29" i="1"/>
  <c r="CM47" i="1"/>
  <c r="AJ35" i="12"/>
  <c r="C35" i="12"/>
  <c r="F36" i="12" s="1"/>
  <c r="G36" i="12" s="1"/>
  <c r="CL48" i="1"/>
  <c r="DI48" i="1" s="1"/>
  <c r="CX27" i="1"/>
  <c r="CU28" i="1"/>
  <c r="DA27" i="1"/>
  <c r="DB27" i="1" s="1"/>
  <c r="E46" i="12"/>
  <c r="K46" i="12"/>
  <c r="X29" i="12"/>
  <c r="Y29" i="12" s="1"/>
  <c r="O29" i="12"/>
  <c r="AI29" i="12" s="1"/>
  <c r="DF27" i="1" l="1"/>
  <c r="DC27" i="1"/>
  <c r="DT35" i="15"/>
  <c r="AR54" i="12"/>
  <c r="AS55" i="12" s="1"/>
  <c r="AT54" i="12"/>
  <c r="AU54" i="12" s="1"/>
  <c r="AW55" i="12" s="1"/>
  <c r="AX54" i="12"/>
  <c r="AL54" i="12" s="1"/>
  <c r="A59" i="12"/>
  <c r="AV59" i="12" s="1"/>
  <c r="AK58" i="12"/>
  <c r="AR38" i="14"/>
  <c r="AS38" i="14" s="1"/>
  <c r="AT38" i="14" s="1"/>
  <c r="AU39" i="14" s="1"/>
  <c r="AV39" i="14" s="1"/>
  <c r="AK39" i="14" s="1"/>
  <c r="DL30" i="1"/>
  <c r="DN30" i="1"/>
  <c r="DO27" i="1"/>
  <c r="DP28" i="1" s="1"/>
  <c r="DQ27" i="1"/>
  <c r="CL59" i="15"/>
  <c r="DR59" i="15" s="1"/>
  <c r="DN34" i="15"/>
  <c r="CP30" i="1"/>
  <c r="CN30" i="1" s="1"/>
  <c r="DK47" i="15"/>
  <c r="CP47" i="15"/>
  <c r="CV47" i="15"/>
  <c r="C36" i="14"/>
  <c r="W31" i="14"/>
  <c r="X31" i="14" s="1"/>
  <c r="J32" i="14"/>
  <c r="M31" i="14"/>
  <c r="AH31" i="14" s="1"/>
  <c r="A57" i="14"/>
  <c r="AJ57" i="14" s="1"/>
  <c r="CZ29" i="1"/>
  <c r="CM48" i="1"/>
  <c r="W35" i="12"/>
  <c r="AJ36" i="12"/>
  <c r="CV28" i="1"/>
  <c r="DE28" i="1" s="1"/>
  <c r="CS28" i="1"/>
  <c r="CL49" i="1"/>
  <c r="DI49" i="1" s="1"/>
  <c r="K47" i="12"/>
  <c r="E47" i="12"/>
  <c r="M30" i="12"/>
  <c r="AH30" i="12" s="1"/>
  <c r="I30" i="12"/>
  <c r="L31" i="12" s="1"/>
  <c r="AR55" i="12" l="1"/>
  <c r="AS56" i="12" s="1"/>
  <c r="AT55" i="12"/>
  <c r="AU55" i="12" s="1"/>
  <c r="AW56" i="12" s="1"/>
  <c r="AX55" i="12"/>
  <c r="AL55" i="12" s="1"/>
  <c r="A60" i="12"/>
  <c r="AV60" i="12" s="1"/>
  <c r="AK59" i="12"/>
  <c r="AQ38" i="14"/>
  <c r="DO28" i="1"/>
  <c r="DQ28" i="1"/>
  <c r="CL60" i="15"/>
  <c r="DR60" i="15" s="1"/>
  <c r="DO35" i="15"/>
  <c r="DP35" i="15" s="1"/>
  <c r="DQ35" i="15" s="1"/>
  <c r="DS36" i="15" s="1"/>
  <c r="DJ27" i="1"/>
  <c r="DM31" i="1"/>
  <c r="CQ30" i="1"/>
  <c r="DH30" i="1" s="1"/>
  <c r="CP48" i="15"/>
  <c r="DK48" i="15"/>
  <c r="CV48" i="15"/>
  <c r="E37" i="14"/>
  <c r="F37" i="14" s="1"/>
  <c r="AI37" i="14" s="1"/>
  <c r="V36" i="14"/>
  <c r="A58" i="14"/>
  <c r="AJ58" i="14" s="1"/>
  <c r="K32" i="14"/>
  <c r="AG32" i="14" s="1"/>
  <c r="H32" i="14"/>
  <c r="CM49" i="1"/>
  <c r="C36" i="12"/>
  <c r="F37" i="12" s="1"/>
  <c r="G37" i="12" s="1"/>
  <c r="CZ30" i="1"/>
  <c r="CP31" i="1"/>
  <c r="CN31" i="1" s="1"/>
  <c r="E48" i="12"/>
  <c r="K48" i="12"/>
  <c r="O30" i="12"/>
  <c r="AI30" i="12" s="1"/>
  <c r="X30" i="12"/>
  <c r="Y30" i="12" s="1"/>
  <c r="CL50" i="1"/>
  <c r="DI50" i="1" s="1"/>
  <c r="CU29" i="1"/>
  <c r="CX28" i="1"/>
  <c r="DA28" i="1"/>
  <c r="DB28" i="1" s="1"/>
  <c r="DF28" i="1" l="1"/>
  <c r="DC28" i="1"/>
  <c r="DT36" i="15"/>
  <c r="AX56" i="12"/>
  <c r="AL56" i="12" s="1"/>
  <c r="AR56" i="12"/>
  <c r="AS57" i="12" s="1"/>
  <c r="AT56" i="12"/>
  <c r="AU56" i="12" s="1"/>
  <c r="AW57" i="12" s="1"/>
  <c r="AX57" i="12" s="1"/>
  <c r="AL57" i="12" s="1"/>
  <c r="A61" i="12"/>
  <c r="AV61" i="12" s="1"/>
  <c r="AK60" i="12"/>
  <c r="C37" i="14"/>
  <c r="E38" i="14" s="1"/>
  <c r="F38" i="14" s="1"/>
  <c r="AI38" i="14" s="1"/>
  <c r="AR39" i="14"/>
  <c r="AS39" i="14" s="1"/>
  <c r="AT39" i="14" s="1"/>
  <c r="AU40" i="14" s="1"/>
  <c r="AV40" i="14" s="1"/>
  <c r="AK40" i="14" s="1"/>
  <c r="DL31" i="1"/>
  <c r="DM32" i="1" s="1"/>
  <c r="DN32" i="1" s="1"/>
  <c r="DN31" i="1"/>
  <c r="CL61" i="15"/>
  <c r="DR61" i="15" s="1"/>
  <c r="DN35" i="15"/>
  <c r="DJ28" i="1"/>
  <c r="CP49" i="15"/>
  <c r="CV49" i="15"/>
  <c r="DK49" i="15"/>
  <c r="AJ37" i="12"/>
  <c r="J33" i="14"/>
  <c r="M32" i="14"/>
  <c r="AH32" i="14" s="1"/>
  <c r="W32" i="14"/>
  <c r="X32" i="14" s="1"/>
  <c r="A59" i="14"/>
  <c r="AJ59" i="14" s="1"/>
  <c r="CM50" i="1"/>
  <c r="W36" i="12"/>
  <c r="CZ31" i="1"/>
  <c r="CP32" i="1"/>
  <c r="CQ32" i="1" s="1"/>
  <c r="DH32" i="1" s="1"/>
  <c r="CQ31" i="1"/>
  <c r="DH31" i="1" s="1"/>
  <c r="CL51" i="1"/>
  <c r="DI51" i="1" s="1"/>
  <c r="M31" i="12"/>
  <c r="AH31" i="12" s="1"/>
  <c r="I31" i="12"/>
  <c r="L32" i="12" s="1"/>
  <c r="CV29" i="1"/>
  <c r="DE29" i="1" s="1"/>
  <c r="CS29" i="1"/>
  <c r="E49" i="12"/>
  <c r="K49" i="12"/>
  <c r="AR57" i="12" l="1"/>
  <c r="AS58" i="12" s="1"/>
  <c r="AT57" i="12"/>
  <c r="AU57" i="12" s="1"/>
  <c r="AW58" i="12" s="1"/>
  <c r="V37" i="14"/>
  <c r="A62" i="12"/>
  <c r="AV62" i="12" s="1"/>
  <c r="AK61" i="12"/>
  <c r="AQ39" i="14"/>
  <c r="CL62" i="15"/>
  <c r="DR62" i="15" s="1"/>
  <c r="DO36" i="15"/>
  <c r="DP36" i="15" s="1"/>
  <c r="DQ36" i="15" s="1"/>
  <c r="DS37" i="15" s="1"/>
  <c r="DL32" i="1"/>
  <c r="DM33" i="1" s="1"/>
  <c r="DP29" i="1"/>
  <c r="C38" i="14"/>
  <c r="E39" i="14" s="1"/>
  <c r="F39" i="14" s="1"/>
  <c r="AI39" i="14" s="1"/>
  <c r="CV50" i="15"/>
  <c r="CP50" i="15"/>
  <c r="DK50" i="15"/>
  <c r="C37" i="12"/>
  <c r="W37" i="12" s="1"/>
  <c r="A60" i="14"/>
  <c r="AJ60" i="14" s="1"/>
  <c r="K33" i="14"/>
  <c r="AG33" i="14" s="1"/>
  <c r="H33" i="14"/>
  <c r="CM51" i="1"/>
  <c r="CN32" i="1"/>
  <c r="K50" i="12"/>
  <c r="E50" i="12"/>
  <c r="X31" i="12"/>
  <c r="Y31" i="12" s="1"/>
  <c r="O31" i="12"/>
  <c r="AI31" i="12" s="1"/>
  <c r="CU30" i="1"/>
  <c r="DA29" i="1"/>
  <c r="DB29" i="1" s="1"/>
  <c r="CX29" i="1"/>
  <c r="CL52" i="1"/>
  <c r="DI52" i="1" s="1"/>
  <c r="DF29" i="1" l="1"/>
  <c r="DC29" i="1"/>
  <c r="DT37" i="15"/>
  <c r="AX58" i="12"/>
  <c r="AL58" i="12" s="1"/>
  <c r="AR58" i="12"/>
  <c r="AS59" i="12" s="1"/>
  <c r="AT58" i="12"/>
  <c r="AU58" i="12" s="1"/>
  <c r="AW59" i="12" s="1"/>
  <c r="AX59" i="12" s="1"/>
  <c r="AL59" i="12" s="1"/>
  <c r="A63" i="12"/>
  <c r="AV63" i="12" s="1"/>
  <c r="AK62" i="12"/>
  <c r="AR40" i="14"/>
  <c r="AS40" i="14" s="1"/>
  <c r="AT40" i="14" s="1"/>
  <c r="AU41" i="14" s="1"/>
  <c r="AV41" i="14" s="1"/>
  <c r="AK41" i="14" s="1"/>
  <c r="DL33" i="1"/>
  <c r="DN33" i="1"/>
  <c r="V38" i="14"/>
  <c r="DO29" i="1"/>
  <c r="DQ29" i="1"/>
  <c r="CL63" i="15"/>
  <c r="DR63" i="15" s="1"/>
  <c r="DN36" i="15"/>
  <c r="DK51" i="15"/>
  <c r="CV51" i="15"/>
  <c r="CP51" i="15"/>
  <c r="F38" i="12"/>
  <c r="G38" i="12" s="1"/>
  <c r="AJ38" i="12" s="1"/>
  <c r="C39" i="14"/>
  <c r="W33" i="14"/>
  <c r="X33" i="14" s="1"/>
  <c r="J34" i="14"/>
  <c r="M33" i="14"/>
  <c r="AH33" i="14" s="1"/>
  <c r="A61" i="14"/>
  <c r="AJ61" i="14" s="1"/>
  <c r="CM52" i="1"/>
  <c r="CZ32" i="1"/>
  <c r="CP33" i="1"/>
  <c r="CQ33" i="1" s="1"/>
  <c r="DH33" i="1" s="1"/>
  <c r="CL53" i="1"/>
  <c r="DI53" i="1" s="1"/>
  <c r="K51" i="12"/>
  <c r="E51" i="12"/>
  <c r="CV30" i="1"/>
  <c r="DE30" i="1" s="1"/>
  <c r="CS30" i="1"/>
  <c r="M32" i="12"/>
  <c r="AH32" i="12" s="1"/>
  <c r="I32" i="12"/>
  <c r="L33" i="12" s="1"/>
  <c r="AR59" i="12" l="1"/>
  <c r="AS60" i="12" s="1"/>
  <c r="AT59" i="12"/>
  <c r="AU59" i="12" s="1"/>
  <c r="AW60" i="12" s="1"/>
  <c r="A64" i="12"/>
  <c r="AV64" i="12" s="1"/>
  <c r="AK63" i="12"/>
  <c r="AQ40" i="14"/>
  <c r="CL64" i="15"/>
  <c r="DR64" i="15" s="1"/>
  <c r="DO37" i="15"/>
  <c r="DP37" i="15" s="1"/>
  <c r="DQ37" i="15" s="1"/>
  <c r="DS38" i="15" s="1"/>
  <c r="DJ29" i="1"/>
  <c r="DM34" i="1"/>
  <c r="DP30" i="1"/>
  <c r="DK52" i="15"/>
  <c r="CV52" i="15"/>
  <c r="CP52" i="15"/>
  <c r="C38" i="12"/>
  <c r="E40" i="14"/>
  <c r="F40" i="14" s="1"/>
  <c r="AI40" i="14" s="1"/>
  <c r="V39" i="14"/>
  <c r="A62" i="14"/>
  <c r="AJ62" i="14" s="1"/>
  <c r="K34" i="14"/>
  <c r="AG34" i="14" s="1"/>
  <c r="H34" i="14"/>
  <c r="CM53" i="1"/>
  <c r="CN33" i="1"/>
  <c r="K52" i="12"/>
  <c r="E52" i="12"/>
  <c r="O32" i="12"/>
  <c r="AI32" i="12" s="1"/>
  <c r="X32" i="12"/>
  <c r="Y32" i="12" s="1"/>
  <c r="CL54" i="1"/>
  <c r="DI54" i="1" s="1"/>
  <c r="CU31" i="1"/>
  <c r="DA30" i="1"/>
  <c r="DB30" i="1" s="1"/>
  <c r="CX30" i="1"/>
  <c r="DF30" i="1" l="1"/>
  <c r="DC30" i="1"/>
  <c r="DT38" i="15"/>
  <c r="AR60" i="12"/>
  <c r="AS61" i="12" s="1"/>
  <c r="AT60" i="12"/>
  <c r="AU60" i="12" s="1"/>
  <c r="AW61" i="12" s="1"/>
  <c r="AX61" i="12" s="1"/>
  <c r="AL61" i="12" s="1"/>
  <c r="AX60" i="12"/>
  <c r="AL60" i="12" s="1"/>
  <c r="A65" i="12"/>
  <c r="AV65" i="12" s="1"/>
  <c r="AK64" i="12"/>
  <c r="AR41" i="14"/>
  <c r="AS41" i="14" s="1"/>
  <c r="AT41" i="14" s="1"/>
  <c r="AU42" i="14" s="1"/>
  <c r="AV42" i="14" s="1"/>
  <c r="AK42" i="14" s="1"/>
  <c r="DL34" i="1"/>
  <c r="DN34" i="1"/>
  <c r="DO30" i="1"/>
  <c r="DQ30" i="1"/>
  <c r="CL65" i="15"/>
  <c r="DR65" i="15" s="1"/>
  <c r="DN37" i="15"/>
  <c r="CZ33" i="1"/>
  <c r="DK53" i="15"/>
  <c r="CV53" i="15"/>
  <c r="CP53" i="15"/>
  <c r="W38" i="12"/>
  <c r="F39" i="12"/>
  <c r="G39" i="12" s="1"/>
  <c r="AJ39" i="12" s="1"/>
  <c r="C40" i="14"/>
  <c r="A63" i="14"/>
  <c r="AJ63" i="14" s="1"/>
  <c r="J35" i="14"/>
  <c r="M34" i="14"/>
  <c r="AH34" i="14" s="1"/>
  <c r="W34" i="14"/>
  <c r="X34" i="14" s="1"/>
  <c r="CM54" i="1"/>
  <c r="CP34" i="1"/>
  <c r="CQ34" i="1" s="1"/>
  <c r="DH34" i="1" s="1"/>
  <c r="CL55" i="1"/>
  <c r="DI55" i="1" s="1"/>
  <c r="CV31" i="1"/>
  <c r="DE31" i="1" s="1"/>
  <c r="CS31" i="1"/>
  <c r="M33" i="12"/>
  <c r="AH33" i="12" s="1"/>
  <c r="I33" i="12"/>
  <c r="L34" i="12" s="1"/>
  <c r="E53" i="12"/>
  <c r="K53" i="12"/>
  <c r="AR61" i="12" l="1"/>
  <c r="AS62" i="12" s="1"/>
  <c r="AT61" i="12"/>
  <c r="AU61" i="12" s="1"/>
  <c r="AW62" i="12" s="1"/>
  <c r="A66" i="12"/>
  <c r="AV66" i="12" s="1"/>
  <c r="AK65" i="12"/>
  <c r="AQ41" i="14"/>
  <c r="CL66" i="15"/>
  <c r="DR66" i="15" s="1"/>
  <c r="DO38" i="15"/>
  <c r="DP38" i="15" s="1"/>
  <c r="DQ38" i="15" s="1"/>
  <c r="DS39" i="15" s="1"/>
  <c r="DJ30" i="1"/>
  <c r="DM35" i="1"/>
  <c r="DP31" i="1"/>
  <c r="CV54" i="15"/>
  <c r="CP54" i="15"/>
  <c r="DK54" i="15"/>
  <c r="C39" i="12"/>
  <c r="W39" i="12" s="1"/>
  <c r="E41" i="14"/>
  <c r="F41" i="14" s="1"/>
  <c r="AI41" i="14" s="1"/>
  <c r="V40" i="14"/>
  <c r="A64" i="14"/>
  <c r="AJ64" i="14" s="1"/>
  <c r="K35" i="14"/>
  <c r="AG35" i="14" s="1"/>
  <c r="H35" i="14"/>
  <c r="CM55" i="1"/>
  <c r="CN34" i="1"/>
  <c r="X33" i="12"/>
  <c r="Y33" i="12" s="1"/>
  <c r="O33" i="12"/>
  <c r="AI33" i="12" s="1"/>
  <c r="CX31" i="1"/>
  <c r="DC31" i="1" s="1"/>
  <c r="CU32" i="1"/>
  <c r="DA31" i="1"/>
  <c r="DB31" i="1" s="1"/>
  <c r="K54" i="12"/>
  <c r="E54" i="12"/>
  <c r="CL56" i="1"/>
  <c r="DI56" i="1" s="1"/>
  <c r="DT39" i="15" l="1"/>
  <c r="AR62" i="12"/>
  <c r="AS63" i="12" s="1"/>
  <c r="AT62" i="12"/>
  <c r="AU62" i="12" s="1"/>
  <c r="AW63" i="12" s="1"/>
  <c r="AX63" i="12" s="1"/>
  <c r="AL63" i="12" s="1"/>
  <c r="AX62" i="12"/>
  <c r="AL62" i="12" s="1"/>
  <c r="A67" i="12"/>
  <c r="AV67" i="12" s="1"/>
  <c r="AK66" i="12"/>
  <c r="AR42" i="14"/>
  <c r="AS42" i="14" s="1"/>
  <c r="AT42" i="14" s="1"/>
  <c r="AU43" i="14" s="1"/>
  <c r="AV43" i="14" s="1"/>
  <c r="AK43" i="14" s="1"/>
  <c r="DL35" i="1"/>
  <c r="DN35" i="1"/>
  <c r="DO31" i="1"/>
  <c r="DQ31" i="1"/>
  <c r="CL67" i="15"/>
  <c r="DR67" i="15" s="1"/>
  <c r="DN38" i="15"/>
  <c r="DO39" i="15" s="1"/>
  <c r="DP39" i="15" s="1"/>
  <c r="DQ39" i="15" s="1"/>
  <c r="DS40" i="15" s="1"/>
  <c r="CZ34" i="1"/>
  <c r="DF31" i="1"/>
  <c r="F40" i="12"/>
  <c r="G40" i="12" s="1"/>
  <c r="AJ40" i="12" s="1"/>
  <c r="DK55" i="15"/>
  <c r="CP55" i="15"/>
  <c r="CV55" i="15"/>
  <c r="C41" i="14"/>
  <c r="E42" i="14" s="1"/>
  <c r="F42" i="14" s="1"/>
  <c r="AI42" i="14" s="1"/>
  <c r="W35" i="14"/>
  <c r="X35" i="14" s="1"/>
  <c r="M35" i="14"/>
  <c r="AH35" i="14" s="1"/>
  <c r="J36" i="14"/>
  <c r="A65" i="14"/>
  <c r="AJ65" i="14" s="1"/>
  <c r="CM56" i="1"/>
  <c r="CP35" i="1"/>
  <c r="CQ35" i="1" s="1"/>
  <c r="DH35" i="1" s="1"/>
  <c r="E55" i="12"/>
  <c r="K55" i="12"/>
  <c r="CL57" i="1"/>
  <c r="DI57" i="1" s="1"/>
  <c r="M34" i="12"/>
  <c r="AH34" i="12" s="1"/>
  <c r="I34" i="12"/>
  <c r="L35" i="12" s="1"/>
  <c r="CV32" i="1"/>
  <c r="DE32" i="1" s="1"/>
  <c r="CS32" i="1"/>
  <c r="DT40" i="15" l="1"/>
  <c r="AR63" i="12"/>
  <c r="AS64" i="12" s="1"/>
  <c r="AT63" i="12"/>
  <c r="AU63" i="12" s="1"/>
  <c r="AW64" i="12" s="1"/>
  <c r="A68" i="12"/>
  <c r="AV68" i="12" s="1"/>
  <c r="AK67" i="12"/>
  <c r="AQ42" i="14"/>
  <c r="AR43" i="14" s="1"/>
  <c r="AS43" i="14" s="1"/>
  <c r="AT43" i="14" s="1"/>
  <c r="AU44" i="14" s="1"/>
  <c r="AV44" i="14" s="1"/>
  <c r="AK44" i="14" s="1"/>
  <c r="CL68" i="15"/>
  <c r="DR68" i="15" s="1"/>
  <c r="DN39" i="15"/>
  <c r="DJ31" i="1"/>
  <c r="DM36" i="1"/>
  <c r="DP32" i="1"/>
  <c r="C40" i="12"/>
  <c r="V41" i="14"/>
  <c r="CP56" i="15"/>
  <c r="DK56" i="15"/>
  <c r="CV56" i="15"/>
  <c r="C42" i="14"/>
  <c r="K36" i="14"/>
  <c r="AG36" i="14" s="1"/>
  <c r="H36" i="14"/>
  <c r="A66" i="14"/>
  <c r="AJ66" i="14" s="1"/>
  <c r="CM57" i="1"/>
  <c r="CN35" i="1"/>
  <c r="O34" i="12"/>
  <c r="AI34" i="12" s="1"/>
  <c r="X34" i="12"/>
  <c r="Y34" i="12" s="1"/>
  <c r="CL58" i="1"/>
  <c r="DI58" i="1" s="1"/>
  <c r="E56" i="12"/>
  <c r="K56" i="12"/>
  <c r="DA32" i="1"/>
  <c r="DB32" i="1" s="1"/>
  <c r="CX32" i="1"/>
  <c r="DC32" i="1" s="1"/>
  <c r="CU33" i="1"/>
  <c r="AR64" i="12" l="1"/>
  <c r="AS65" i="12" s="1"/>
  <c r="AT64" i="12"/>
  <c r="AU64" i="12" s="1"/>
  <c r="AW65" i="12" s="1"/>
  <c r="AX64" i="12"/>
  <c r="AL64" i="12" s="1"/>
  <c r="A69" i="12"/>
  <c r="AV69" i="12" s="1"/>
  <c r="AK68" i="12"/>
  <c r="AQ43" i="14"/>
  <c r="DL36" i="1"/>
  <c r="DN36" i="1"/>
  <c r="DO32" i="1"/>
  <c r="DQ32" i="1"/>
  <c r="CL69" i="15"/>
  <c r="DR69" i="15" s="1"/>
  <c r="DO40" i="15"/>
  <c r="DP40" i="15" s="1"/>
  <c r="DQ40" i="15" s="1"/>
  <c r="DS41" i="15" s="1"/>
  <c r="CZ35" i="1"/>
  <c r="DF32" i="1"/>
  <c r="F41" i="12"/>
  <c r="G41" i="12" s="1"/>
  <c r="AJ41" i="12" s="1"/>
  <c r="W40" i="12"/>
  <c r="CV57" i="15"/>
  <c r="DK57" i="15"/>
  <c r="CP57" i="15"/>
  <c r="E43" i="14"/>
  <c r="F43" i="14" s="1"/>
  <c r="AI43" i="14" s="1"/>
  <c r="V42" i="14"/>
  <c r="J37" i="14"/>
  <c r="M36" i="14"/>
  <c r="AH36" i="14" s="1"/>
  <c r="W36" i="14"/>
  <c r="X36" i="14" s="1"/>
  <c r="A67" i="14"/>
  <c r="AJ67" i="14" s="1"/>
  <c r="CM58" i="1"/>
  <c r="CP36" i="1"/>
  <c r="CQ36" i="1" s="1"/>
  <c r="DH36" i="1" s="1"/>
  <c r="CV33" i="1"/>
  <c r="DE33" i="1" s="1"/>
  <c r="CS33" i="1"/>
  <c r="E57" i="12"/>
  <c r="K57" i="12"/>
  <c r="CL59" i="1"/>
  <c r="DI59" i="1" s="1"/>
  <c r="M35" i="12"/>
  <c r="AH35" i="12" s="1"/>
  <c r="I35" i="12"/>
  <c r="L36" i="12" s="1"/>
  <c r="DT41" i="15" l="1"/>
  <c r="AR65" i="12"/>
  <c r="AS66" i="12" s="1"/>
  <c r="AT65" i="12"/>
  <c r="AU65" i="12" s="1"/>
  <c r="AW66" i="12" s="1"/>
  <c r="AX65" i="12"/>
  <c r="AL65" i="12" s="1"/>
  <c r="A70" i="12"/>
  <c r="AV70" i="12" s="1"/>
  <c r="AK69" i="12"/>
  <c r="AR44" i="14"/>
  <c r="AS44" i="14" s="1"/>
  <c r="AT44" i="14" s="1"/>
  <c r="AU45" i="14" s="1"/>
  <c r="AV45" i="14" s="1"/>
  <c r="AK45" i="14" s="1"/>
  <c r="CL70" i="15"/>
  <c r="DR70" i="15" s="1"/>
  <c r="DN40" i="15"/>
  <c r="DJ32" i="1"/>
  <c r="DM37" i="1"/>
  <c r="C41" i="12"/>
  <c r="C43" i="14"/>
  <c r="V43" i="14" s="1"/>
  <c r="CV58" i="15"/>
  <c r="CP58" i="15"/>
  <c r="DK58" i="15"/>
  <c r="DK59" i="15"/>
  <c r="CP59" i="15"/>
  <c r="CV59" i="15"/>
  <c r="A68" i="14"/>
  <c r="AJ68" i="14" s="1"/>
  <c r="K37" i="14"/>
  <c r="AG37" i="14" s="1"/>
  <c r="H37" i="14"/>
  <c r="CM59" i="1"/>
  <c r="CN36" i="1"/>
  <c r="CL60" i="1"/>
  <c r="DI60" i="1" s="1"/>
  <c r="K58" i="12"/>
  <c r="E58" i="12"/>
  <c r="CX33" i="1"/>
  <c r="CU34" i="1"/>
  <c r="DA33" i="1"/>
  <c r="DB33" i="1" s="1"/>
  <c r="X35" i="12"/>
  <c r="Y35" i="12" s="1"/>
  <c r="O35" i="12"/>
  <c r="AI35" i="12" s="1"/>
  <c r="DF33" i="1" l="1"/>
  <c r="DC33" i="1"/>
  <c r="AX66" i="12"/>
  <c r="AL66" i="12" s="1"/>
  <c r="AR66" i="12"/>
  <c r="AS67" i="12" s="1"/>
  <c r="AT66" i="12"/>
  <c r="AU66" i="12" s="1"/>
  <c r="AW67" i="12" s="1"/>
  <c r="A71" i="12"/>
  <c r="AV71" i="12" s="1"/>
  <c r="AK70" i="12"/>
  <c r="E44" i="14"/>
  <c r="F44" i="14" s="1"/>
  <c r="AI44" i="14" s="1"/>
  <c r="AQ44" i="14"/>
  <c r="AR45" i="14" s="1"/>
  <c r="AS45" i="14" s="1"/>
  <c r="AT45" i="14" s="1"/>
  <c r="AU46" i="14" s="1"/>
  <c r="AV46" i="14" s="1"/>
  <c r="AK46" i="14" s="1"/>
  <c r="DL37" i="1"/>
  <c r="DN37" i="1"/>
  <c r="CL71" i="15"/>
  <c r="DR71" i="15" s="1"/>
  <c r="DO41" i="15"/>
  <c r="DP41" i="15" s="1"/>
  <c r="DQ41" i="15" s="1"/>
  <c r="DS42" i="15" s="1"/>
  <c r="DP33" i="1"/>
  <c r="CZ36" i="1"/>
  <c r="F42" i="12"/>
  <c r="G42" i="12" s="1"/>
  <c r="AJ42" i="12" s="1"/>
  <c r="W41" i="12"/>
  <c r="W37" i="14"/>
  <c r="X37" i="14" s="1"/>
  <c r="J38" i="14"/>
  <c r="M37" i="14"/>
  <c r="AH37" i="14" s="1"/>
  <c r="A69" i="14"/>
  <c r="AJ69" i="14" s="1"/>
  <c r="CM60" i="1"/>
  <c r="CP37" i="1"/>
  <c r="CQ37" i="1" s="1"/>
  <c r="DH37" i="1" s="1"/>
  <c r="M36" i="12"/>
  <c r="AH36" i="12" s="1"/>
  <c r="I36" i="12"/>
  <c r="L37" i="12" s="1"/>
  <c r="CV34" i="1"/>
  <c r="DE34" i="1" s="1"/>
  <c r="CS34" i="1"/>
  <c r="CL61" i="1"/>
  <c r="DI61" i="1" s="1"/>
  <c r="K59" i="12"/>
  <c r="E59" i="12"/>
  <c r="DT42" i="15" l="1"/>
  <c r="AR67" i="12"/>
  <c r="AT67" i="12"/>
  <c r="AU67" i="12" s="1"/>
  <c r="AW68" i="12" s="1"/>
  <c r="AX67" i="12"/>
  <c r="AL67" i="12" s="1"/>
  <c r="C44" i="14"/>
  <c r="AS68" i="12"/>
  <c r="A72" i="12"/>
  <c r="AV72" i="12" s="1"/>
  <c r="AK71" i="12"/>
  <c r="C42" i="12"/>
  <c r="F43" i="12" s="1"/>
  <c r="AQ45" i="14"/>
  <c r="DO33" i="1"/>
  <c r="DP34" i="1" s="1"/>
  <c r="DQ33" i="1"/>
  <c r="CL72" i="15"/>
  <c r="DR72" i="15" s="1"/>
  <c r="DN41" i="15"/>
  <c r="DM38" i="1"/>
  <c r="CV60" i="15"/>
  <c r="CP60" i="15"/>
  <c r="DK60" i="15"/>
  <c r="K38" i="14"/>
  <c r="AG38" i="14" s="1"/>
  <c r="H38" i="14"/>
  <c r="A70" i="14"/>
  <c r="AJ70" i="14" s="1"/>
  <c r="CM61" i="1"/>
  <c r="CN37" i="1"/>
  <c r="O36" i="12"/>
  <c r="AI36" i="12" s="1"/>
  <c r="X36" i="12"/>
  <c r="Y36" i="12" s="1"/>
  <c r="K60" i="12"/>
  <c r="E60" i="12"/>
  <c r="CL62" i="1"/>
  <c r="DI62" i="1" s="1"/>
  <c r="DA34" i="1"/>
  <c r="DB34" i="1" s="1"/>
  <c r="CX34" i="1"/>
  <c r="CU35" i="1"/>
  <c r="DF34" i="1" l="1"/>
  <c r="DC34" i="1"/>
  <c r="AX68" i="12"/>
  <c r="AL68" i="12" s="1"/>
  <c r="AR68" i="12"/>
  <c r="AS69" i="12" s="1"/>
  <c r="AT68" i="12"/>
  <c r="AU68" i="12" s="1"/>
  <c r="AW69" i="12" s="1"/>
  <c r="V44" i="14"/>
  <c r="E45" i="14"/>
  <c r="A73" i="12"/>
  <c r="AV73" i="12" s="1"/>
  <c r="AK72" i="12"/>
  <c r="G43" i="12"/>
  <c r="AJ43" i="12" s="1"/>
  <c r="C43" i="12"/>
  <c r="F44" i="12" s="1"/>
  <c r="G44" i="12" s="1"/>
  <c r="AJ44" i="12" s="1"/>
  <c r="W42" i="12"/>
  <c r="AR46" i="14"/>
  <c r="AS46" i="14" s="1"/>
  <c r="AT46" i="14" s="1"/>
  <c r="AU47" i="14" s="1"/>
  <c r="AV47" i="14" s="1"/>
  <c r="AK47" i="14" s="1"/>
  <c r="DL38" i="1"/>
  <c r="DN38" i="1"/>
  <c r="DO34" i="1"/>
  <c r="DP35" i="1" s="1"/>
  <c r="DQ34" i="1"/>
  <c r="CL73" i="15"/>
  <c r="DR73" i="15" s="1"/>
  <c r="DO42" i="15"/>
  <c r="DP42" i="15" s="1"/>
  <c r="DQ42" i="15" s="1"/>
  <c r="DS43" i="15" s="1"/>
  <c r="DJ33" i="1"/>
  <c r="CP38" i="1"/>
  <c r="CQ38" i="1" s="1"/>
  <c r="DH38" i="1" s="1"/>
  <c r="CV61" i="15"/>
  <c r="CP61" i="15"/>
  <c r="DK61" i="15"/>
  <c r="J39" i="14"/>
  <c r="M38" i="14"/>
  <c r="AH38" i="14" s="1"/>
  <c r="W38" i="14"/>
  <c r="X38" i="14" s="1"/>
  <c r="A71" i="14"/>
  <c r="AJ71" i="14" s="1"/>
  <c r="CM62" i="1"/>
  <c r="CZ37" i="1"/>
  <c r="E61" i="12"/>
  <c r="K61" i="12"/>
  <c r="M37" i="12"/>
  <c r="AH37" i="12" s="1"/>
  <c r="I37" i="12"/>
  <c r="L38" i="12" s="1"/>
  <c r="CL63" i="1"/>
  <c r="DI63" i="1" s="1"/>
  <c r="CV35" i="1"/>
  <c r="DE35" i="1" s="1"/>
  <c r="CS35" i="1"/>
  <c r="W43" i="12" l="1"/>
  <c r="DT43" i="15"/>
  <c r="AR69" i="12"/>
  <c r="AS70" i="12" s="1"/>
  <c r="AT69" i="12"/>
  <c r="AU69" i="12" s="1"/>
  <c r="AW70" i="12" s="1"/>
  <c r="AX69" i="12"/>
  <c r="AL69" i="12" s="1"/>
  <c r="F45" i="14"/>
  <c r="AI45" i="14" s="1"/>
  <c r="C45" i="14"/>
  <c r="C44" i="12"/>
  <c r="F45" i="12" s="1"/>
  <c r="G45" i="12" s="1"/>
  <c r="AJ45" i="12" s="1"/>
  <c r="A74" i="12"/>
  <c r="AV74" i="12" s="1"/>
  <c r="AK73" i="12"/>
  <c r="AQ46" i="14"/>
  <c r="DO35" i="1"/>
  <c r="DQ35" i="1"/>
  <c r="CL74" i="15"/>
  <c r="DR74" i="15" s="1"/>
  <c r="DN42" i="15"/>
  <c r="DO43" i="15" s="1"/>
  <c r="DP43" i="15" s="1"/>
  <c r="DQ43" i="15" s="1"/>
  <c r="DS44" i="15" s="1"/>
  <c r="DJ34" i="1"/>
  <c r="DM39" i="1"/>
  <c r="CN38" i="1"/>
  <c r="CP39" i="1" s="1"/>
  <c r="DK62" i="15"/>
  <c r="CV62" i="15"/>
  <c r="CP62" i="15"/>
  <c r="K39" i="14"/>
  <c r="AG39" i="14" s="1"/>
  <c r="H39" i="14"/>
  <c r="A72" i="14"/>
  <c r="AJ72" i="14" s="1"/>
  <c r="CM63" i="1"/>
  <c r="CX35" i="1"/>
  <c r="DC35" i="1" s="1"/>
  <c r="DA35" i="1"/>
  <c r="DB35" i="1" s="1"/>
  <c r="CU36" i="1"/>
  <c r="X37" i="12"/>
  <c r="Y37" i="12" s="1"/>
  <c r="O37" i="12"/>
  <c r="AI37" i="12" s="1"/>
  <c r="CL64" i="1"/>
  <c r="DI64" i="1" s="1"/>
  <c r="K62" i="12"/>
  <c r="E62" i="12"/>
  <c r="C45" i="12" l="1"/>
  <c r="F46" i="12" s="1"/>
  <c r="G46" i="12" s="1"/>
  <c r="AJ46" i="12" s="1"/>
  <c r="DT44" i="15"/>
  <c r="AR70" i="12"/>
  <c r="AS71" i="12" s="1"/>
  <c r="AT70" i="12"/>
  <c r="AU70" i="12" s="1"/>
  <c r="AW71" i="12" s="1"/>
  <c r="AX70" i="12"/>
  <c r="AL70" i="12" s="1"/>
  <c r="W44" i="12"/>
  <c r="E46" i="14"/>
  <c r="F46" i="14" s="1"/>
  <c r="AI46" i="14" s="1"/>
  <c r="V45" i="14"/>
  <c r="A75" i="12"/>
  <c r="AV75" i="12" s="1"/>
  <c r="AK74" i="12"/>
  <c r="AR47" i="14"/>
  <c r="AS47" i="14" s="1"/>
  <c r="AT47" i="14" s="1"/>
  <c r="AU48" i="14" s="1"/>
  <c r="AV48" i="14" s="1"/>
  <c r="AK48" i="14" s="1"/>
  <c r="DL39" i="1"/>
  <c r="DN39" i="1"/>
  <c r="CL75" i="15"/>
  <c r="DR75" i="15" s="1"/>
  <c r="DN43" i="15"/>
  <c r="DJ35" i="1"/>
  <c r="CZ38" i="1"/>
  <c r="CQ39" i="1"/>
  <c r="DH39" i="1" s="1"/>
  <c r="CN39" i="1"/>
  <c r="DF35" i="1"/>
  <c r="DK63" i="15"/>
  <c r="CP63" i="15"/>
  <c r="CV63" i="15"/>
  <c r="A73" i="14"/>
  <c r="AJ73" i="14" s="1"/>
  <c r="W39" i="14"/>
  <c r="X39" i="14" s="1"/>
  <c r="J40" i="14"/>
  <c r="M39" i="14"/>
  <c r="AH39" i="14" s="1"/>
  <c r="CM64" i="1"/>
  <c r="K63" i="12"/>
  <c r="E63" i="12"/>
  <c r="CL65" i="1"/>
  <c r="DI65" i="1" s="1"/>
  <c r="M38" i="12"/>
  <c r="AH38" i="12" s="1"/>
  <c r="I38" i="12"/>
  <c r="L39" i="12" s="1"/>
  <c r="CV36" i="1"/>
  <c r="DE36" i="1" s="1"/>
  <c r="CS36" i="1"/>
  <c r="W45" i="12" l="1"/>
  <c r="C46" i="14"/>
  <c r="E47" i="14" s="1"/>
  <c r="F47" i="14" s="1"/>
  <c r="AI47" i="14" s="1"/>
  <c r="AX71" i="12"/>
  <c r="AL71" i="12" s="1"/>
  <c r="AR71" i="12"/>
  <c r="AS72" i="12" s="1"/>
  <c r="AT71" i="12"/>
  <c r="AU71" i="12" s="1"/>
  <c r="AW72" i="12" s="1"/>
  <c r="V46" i="14"/>
  <c r="A76" i="12"/>
  <c r="AV76" i="12" s="1"/>
  <c r="AK75" i="12"/>
  <c r="AQ47" i="14"/>
  <c r="CL76" i="15"/>
  <c r="DR76" i="15" s="1"/>
  <c r="DO44" i="15"/>
  <c r="DP44" i="15" s="1"/>
  <c r="DQ44" i="15" s="1"/>
  <c r="DS45" i="15" s="1"/>
  <c r="DM40" i="1"/>
  <c r="CZ39" i="1"/>
  <c r="CP40" i="1"/>
  <c r="CQ40" i="1" s="1"/>
  <c r="DH40" i="1" s="1"/>
  <c r="CV64" i="15"/>
  <c r="CP64" i="15"/>
  <c r="DK64" i="15"/>
  <c r="A74" i="14"/>
  <c r="AJ74" i="14" s="1"/>
  <c r="K40" i="14"/>
  <c r="AG40" i="14" s="1"/>
  <c r="H40" i="14"/>
  <c r="CM65" i="1"/>
  <c r="C46" i="12"/>
  <c r="F47" i="12" s="1"/>
  <c r="G47" i="12" s="1"/>
  <c r="O38" i="12"/>
  <c r="AI38" i="12" s="1"/>
  <c r="X38" i="12"/>
  <c r="Y38" i="12" s="1"/>
  <c r="E64" i="12"/>
  <c r="K64" i="12"/>
  <c r="CL66" i="1"/>
  <c r="DI66" i="1" s="1"/>
  <c r="CX36" i="1"/>
  <c r="DC36" i="1" s="1"/>
  <c r="CU37" i="1"/>
  <c r="DA36" i="1"/>
  <c r="DB36" i="1" s="1"/>
  <c r="DT45" i="15" l="1"/>
  <c r="AR72" i="12"/>
  <c r="AS73" i="12" s="1"/>
  <c r="AT72" i="12"/>
  <c r="AU72" i="12" s="1"/>
  <c r="AW73" i="12" s="1"/>
  <c r="AX72" i="12"/>
  <c r="AL72" i="12" s="1"/>
  <c r="C47" i="14"/>
  <c r="A77" i="12"/>
  <c r="AV77" i="12" s="1"/>
  <c r="AK76" i="12"/>
  <c r="AR48" i="14"/>
  <c r="AS48" i="14" s="1"/>
  <c r="AT48" i="14" s="1"/>
  <c r="AU49" i="14" s="1"/>
  <c r="AV49" i="14" s="1"/>
  <c r="AK49" i="14" s="1"/>
  <c r="DL40" i="1"/>
  <c r="DM41" i="1" s="1"/>
  <c r="DN40" i="1"/>
  <c r="CL77" i="15"/>
  <c r="DR77" i="15" s="1"/>
  <c r="DN44" i="15"/>
  <c r="CN40" i="1"/>
  <c r="CP41" i="1" s="1"/>
  <c r="CQ41" i="1" s="1"/>
  <c r="DH41" i="1" s="1"/>
  <c r="DP36" i="1"/>
  <c r="DF36" i="1"/>
  <c r="DK65" i="15"/>
  <c r="CP65" i="15"/>
  <c r="CV65" i="15"/>
  <c r="AJ47" i="12"/>
  <c r="J41" i="14"/>
  <c r="M40" i="14"/>
  <c r="AH40" i="14" s="1"/>
  <c r="W40" i="14"/>
  <c r="X40" i="14" s="1"/>
  <c r="A75" i="14"/>
  <c r="AJ75" i="14" s="1"/>
  <c r="CM66" i="1"/>
  <c r="C47" i="12"/>
  <c r="F48" i="12" s="1"/>
  <c r="G48" i="12" s="1"/>
  <c r="W46" i="12"/>
  <c r="CV37" i="1"/>
  <c r="DE37" i="1" s="1"/>
  <c r="CS37" i="1"/>
  <c r="E65" i="12"/>
  <c r="K65" i="12"/>
  <c r="CL67" i="1"/>
  <c r="DI67" i="1" s="1"/>
  <c r="M39" i="12"/>
  <c r="AH39" i="12" s="1"/>
  <c r="I39" i="12"/>
  <c r="L40" i="12" s="1"/>
  <c r="AR73" i="12" l="1"/>
  <c r="AS74" i="12" s="1"/>
  <c r="AT73" i="12"/>
  <c r="AU73" i="12" s="1"/>
  <c r="AW74" i="12" s="1"/>
  <c r="AX73" i="12"/>
  <c r="AL73" i="12" s="1"/>
  <c r="E48" i="14"/>
  <c r="F48" i="14" s="1"/>
  <c r="AI48" i="14" s="1"/>
  <c r="V47" i="14"/>
  <c r="A78" i="12"/>
  <c r="AV78" i="12" s="1"/>
  <c r="AK77" i="12"/>
  <c r="CZ40" i="1"/>
  <c r="AQ48" i="14"/>
  <c r="DL41" i="1"/>
  <c r="DM42" i="1" s="1"/>
  <c r="DN41" i="1"/>
  <c r="DO36" i="1"/>
  <c r="DQ36" i="1"/>
  <c r="CL78" i="15"/>
  <c r="DR78" i="15" s="1"/>
  <c r="DO45" i="15"/>
  <c r="DP45" i="15" s="1"/>
  <c r="DQ45" i="15" s="1"/>
  <c r="DS46" i="15" s="1"/>
  <c r="CV66" i="15"/>
  <c r="CP66" i="15"/>
  <c r="DK66" i="15"/>
  <c r="AJ48" i="12"/>
  <c r="A76" i="14"/>
  <c r="AJ76" i="14" s="1"/>
  <c r="K41" i="14"/>
  <c r="AG41" i="14" s="1"/>
  <c r="H41" i="14"/>
  <c r="CM67" i="1"/>
  <c r="W47" i="12"/>
  <c r="CN41" i="1"/>
  <c r="X39" i="12"/>
  <c r="Y39" i="12" s="1"/>
  <c r="O39" i="12"/>
  <c r="AI39" i="12" s="1"/>
  <c r="CL68" i="1"/>
  <c r="DI68" i="1" s="1"/>
  <c r="K66" i="12"/>
  <c r="E66" i="12"/>
  <c r="DA37" i="1"/>
  <c r="DB37" i="1" s="1"/>
  <c r="CX37" i="1"/>
  <c r="DC37" i="1" s="1"/>
  <c r="CU38" i="1"/>
  <c r="C48" i="14" l="1"/>
  <c r="V48" i="14" s="1"/>
  <c r="DT46" i="15"/>
  <c r="AR74" i="12"/>
  <c r="AS75" i="12" s="1"/>
  <c r="AT74" i="12"/>
  <c r="AU74" i="12" s="1"/>
  <c r="AW75" i="12" s="1"/>
  <c r="AX74" i="12"/>
  <c r="AL74" i="12" s="1"/>
  <c r="A79" i="12"/>
  <c r="AV79" i="12" s="1"/>
  <c r="AK78" i="12"/>
  <c r="AR49" i="14"/>
  <c r="AS49" i="14" s="1"/>
  <c r="AT49" i="14" s="1"/>
  <c r="AU50" i="14" s="1"/>
  <c r="AV50" i="14" s="1"/>
  <c r="AK50" i="14" s="1"/>
  <c r="DL42" i="1"/>
  <c r="DN42" i="1"/>
  <c r="CL79" i="15"/>
  <c r="DR79" i="15" s="1"/>
  <c r="DN45" i="15"/>
  <c r="DJ36" i="1"/>
  <c r="DP37" i="1"/>
  <c r="DF37" i="1"/>
  <c r="DK67" i="15"/>
  <c r="CV67" i="15"/>
  <c r="CP67" i="15"/>
  <c r="C48" i="12"/>
  <c r="F49" i="12" s="1"/>
  <c r="G49" i="12" s="1"/>
  <c r="W41" i="14"/>
  <c r="X41" i="14" s="1"/>
  <c r="J42" i="14"/>
  <c r="M41" i="14"/>
  <c r="AH41" i="14" s="1"/>
  <c r="A77" i="14"/>
  <c r="AJ77" i="14" s="1"/>
  <c r="CM68" i="1"/>
  <c r="CZ41" i="1"/>
  <c r="CP42" i="1"/>
  <c r="CQ42" i="1" s="1"/>
  <c r="DH42" i="1" s="1"/>
  <c r="K67" i="12"/>
  <c r="E67" i="12"/>
  <c r="CL69" i="1"/>
  <c r="DI69" i="1" s="1"/>
  <c r="CV38" i="1"/>
  <c r="DE38" i="1" s="1"/>
  <c r="CS38" i="1"/>
  <c r="M40" i="12"/>
  <c r="AH40" i="12" s="1"/>
  <c r="I40" i="12"/>
  <c r="L41" i="12" s="1"/>
  <c r="E49" i="14" l="1"/>
  <c r="F49" i="14" s="1"/>
  <c r="AI49" i="14" s="1"/>
  <c r="AR75" i="12"/>
  <c r="AS76" i="12" s="1"/>
  <c r="AT75" i="12"/>
  <c r="AU75" i="12" s="1"/>
  <c r="AW76" i="12" s="1"/>
  <c r="AX75" i="12"/>
  <c r="AL75" i="12" s="1"/>
  <c r="A80" i="12"/>
  <c r="AV80" i="12" s="1"/>
  <c r="AK79" i="12"/>
  <c r="AQ49" i="14"/>
  <c r="DO37" i="1"/>
  <c r="DQ37" i="1"/>
  <c r="CL80" i="15"/>
  <c r="DR80" i="15" s="1"/>
  <c r="DO46" i="15"/>
  <c r="DP46" i="15" s="1"/>
  <c r="DQ46" i="15" s="1"/>
  <c r="DS47" i="15" s="1"/>
  <c r="DM43" i="1"/>
  <c r="CV68" i="15"/>
  <c r="CP68" i="15"/>
  <c r="DK68" i="15"/>
  <c r="W48" i="12"/>
  <c r="AJ49" i="12"/>
  <c r="C49" i="12"/>
  <c r="W49" i="12" s="1"/>
  <c r="K42" i="14"/>
  <c r="AG42" i="14" s="1"/>
  <c r="H42" i="14"/>
  <c r="A78" i="14"/>
  <c r="AJ78" i="14" s="1"/>
  <c r="CM69" i="1"/>
  <c r="CN42" i="1"/>
  <c r="CU39" i="1"/>
  <c r="CX38" i="1"/>
  <c r="DC38" i="1" s="1"/>
  <c r="DA38" i="1"/>
  <c r="DB38" i="1" s="1"/>
  <c r="CL70" i="1"/>
  <c r="DI70" i="1" s="1"/>
  <c r="E68" i="12"/>
  <c r="K68" i="12"/>
  <c r="O40" i="12"/>
  <c r="AI40" i="12" s="1"/>
  <c r="X40" i="12"/>
  <c r="Y40" i="12" s="1"/>
  <c r="C49" i="14" l="1"/>
  <c r="DT47" i="15"/>
  <c r="AR76" i="12"/>
  <c r="AS77" i="12" s="1"/>
  <c r="AT76" i="12"/>
  <c r="AU76" i="12" s="1"/>
  <c r="AW77" i="12" s="1"/>
  <c r="AX77" i="12" s="1"/>
  <c r="AL77" i="12" s="1"/>
  <c r="AX76" i="12"/>
  <c r="AL76" i="12" s="1"/>
  <c r="A81" i="12"/>
  <c r="AV81" i="12" s="1"/>
  <c r="AK80" i="12"/>
  <c r="AR50" i="14"/>
  <c r="AS50" i="14" s="1"/>
  <c r="AT50" i="14" s="1"/>
  <c r="AU51" i="14" s="1"/>
  <c r="AV51" i="14" s="1"/>
  <c r="AK51" i="14" s="1"/>
  <c r="DL43" i="1"/>
  <c r="DN43" i="1"/>
  <c r="CL81" i="15"/>
  <c r="DR81" i="15" s="1"/>
  <c r="DN46" i="15"/>
  <c r="DO47" i="15" s="1"/>
  <c r="DP47" i="15" s="1"/>
  <c r="DQ47" i="15" s="1"/>
  <c r="DS48" i="15" s="1"/>
  <c r="DT48" i="15" s="1"/>
  <c r="DJ37" i="1"/>
  <c r="DP38" i="1"/>
  <c r="DF38" i="1"/>
  <c r="CV69" i="15"/>
  <c r="CP69" i="15"/>
  <c r="DK69" i="15"/>
  <c r="F50" i="12"/>
  <c r="G50" i="12" s="1"/>
  <c r="AJ50" i="12" s="1"/>
  <c r="A79" i="14"/>
  <c r="AJ79" i="14" s="1"/>
  <c r="J43" i="14"/>
  <c r="M42" i="14"/>
  <c r="AH42" i="14" s="1"/>
  <c r="W42" i="14"/>
  <c r="X42" i="14" s="1"/>
  <c r="CM70" i="1"/>
  <c r="CP43" i="1"/>
  <c r="CQ43" i="1" s="1"/>
  <c r="DH43" i="1" s="1"/>
  <c r="CZ42" i="1"/>
  <c r="CV39" i="1"/>
  <c r="DE39" i="1" s="1"/>
  <c r="CS39" i="1"/>
  <c r="M41" i="12"/>
  <c r="AH41" i="12" s="1"/>
  <c r="I41" i="12"/>
  <c r="L42" i="12" s="1"/>
  <c r="E69" i="12"/>
  <c r="K69" i="12"/>
  <c r="CL71" i="1"/>
  <c r="DI71" i="1" s="1"/>
  <c r="V49" i="14" l="1"/>
  <c r="E50" i="14"/>
  <c r="F50" i="14" s="1"/>
  <c r="AI50" i="14" s="1"/>
  <c r="AR77" i="12"/>
  <c r="AS78" i="12" s="1"/>
  <c r="AT77" i="12"/>
  <c r="AU77" i="12" s="1"/>
  <c r="AW78" i="12" s="1"/>
  <c r="A82" i="12"/>
  <c r="AV82" i="12" s="1"/>
  <c r="AK81" i="12"/>
  <c r="AQ50" i="14"/>
  <c r="AR51" i="14" s="1"/>
  <c r="AS51" i="14" s="1"/>
  <c r="AT51" i="14" s="1"/>
  <c r="AU52" i="14" s="1"/>
  <c r="AV52" i="14" s="1"/>
  <c r="AK52" i="14" s="1"/>
  <c r="DO38" i="1"/>
  <c r="DQ38" i="1"/>
  <c r="CL82" i="15"/>
  <c r="DR82" i="15" s="1"/>
  <c r="DN47" i="15"/>
  <c r="DM44" i="1"/>
  <c r="C50" i="12"/>
  <c r="F51" i="12" s="1"/>
  <c r="G51" i="12" s="1"/>
  <c r="AJ51" i="12" s="1"/>
  <c r="CP70" i="15"/>
  <c r="DK70" i="15"/>
  <c r="CV70" i="15"/>
  <c r="A80" i="14"/>
  <c r="AJ80" i="14" s="1"/>
  <c r="K43" i="14"/>
  <c r="AG43" i="14" s="1"/>
  <c r="H43" i="14"/>
  <c r="CM71" i="1"/>
  <c r="CN43" i="1"/>
  <c r="K70" i="12"/>
  <c r="E70" i="12"/>
  <c r="CX39" i="1"/>
  <c r="DC39" i="1" s="1"/>
  <c r="CU40" i="1"/>
  <c r="DA39" i="1"/>
  <c r="DB39" i="1" s="1"/>
  <c r="CL72" i="1"/>
  <c r="DI72" i="1" s="1"/>
  <c r="O41" i="12"/>
  <c r="AI41" i="12" s="1"/>
  <c r="X41" i="12"/>
  <c r="Y41" i="12" s="1"/>
  <c r="C50" i="14" l="1"/>
  <c r="AR78" i="12"/>
  <c r="AS79" i="12" s="1"/>
  <c r="AT78" i="12"/>
  <c r="AU78" i="12" s="1"/>
  <c r="AW79" i="12" s="1"/>
  <c r="AX78" i="12"/>
  <c r="AL78" i="12" s="1"/>
  <c r="C51" i="12"/>
  <c r="F52" i="12" s="1"/>
  <c r="G52" i="12" s="1"/>
  <c r="AJ52" i="12" s="1"/>
  <c r="A83" i="12"/>
  <c r="AV83" i="12" s="1"/>
  <c r="AK82" i="12"/>
  <c r="W50" i="12"/>
  <c r="AQ51" i="14"/>
  <c r="DL44" i="1"/>
  <c r="DN44" i="1"/>
  <c r="CL83" i="15"/>
  <c r="DR83" i="15" s="1"/>
  <c r="DO48" i="15"/>
  <c r="DP48" i="15" s="1"/>
  <c r="DQ48" i="15" s="1"/>
  <c r="DS49" i="15" s="1"/>
  <c r="DJ38" i="1"/>
  <c r="DP39" i="1"/>
  <c r="DF39" i="1"/>
  <c r="CV71" i="15"/>
  <c r="DK71" i="15"/>
  <c r="CP71" i="15"/>
  <c r="A81" i="14"/>
  <c r="AJ81" i="14" s="1"/>
  <c r="W43" i="14"/>
  <c r="X43" i="14" s="1"/>
  <c r="M43" i="14"/>
  <c r="AH43" i="14" s="1"/>
  <c r="J44" i="14"/>
  <c r="CM72" i="1"/>
  <c r="CZ43" i="1"/>
  <c r="CP44" i="1"/>
  <c r="CQ44" i="1" s="1"/>
  <c r="DH44" i="1" s="1"/>
  <c r="CL73" i="1"/>
  <c r="DI73" i="1" s="1"/>
  <c r="K71" i="12"/>
  <c r="E71" i="12"/>
  <c r="CV40" i="1"/>
  <c r="DE40" i="1" s="1"/>
  <c r="CS40" i="1"/>
  <c r="M42" i="12"/>
  <c r="AH42" i="12" s="1"/>
  <c r="I42" i="12"/>
  <c r="L43" i="12" s="1"/>
  <c r="E51" i="14" l="1"/>
  <c r="F51" i="14" s="1"/>
  <c r="AI51" i="14" s="1"/>
  <c r="V50" i="14"/>
  <c r="C51" i="14"/>
  <c r="DT49" i="15"/>
  <c r="AR79" i="12"/>
  <c r="AS80" i="12" s="1"/>
  <c r="AT79" i="12"/>
  <c r="AU79" i="12" s="1"/>
  <c r="AW80" i="12" s="1"/>
  <c r="AX80" i="12" s="1"/>
  <c r="AL80" i="12" s="1"/>
  <c r="W51" i="12"/>
  <c r="AX79" i="12"/>
  <c r="AL79" i="12" s="1"/>
  <c r="C52" i="12"/>
  <c r="F53" i="12" s="1"/>
  <c r="G53" i="12" s="1"/>
  <c r="AJ53" i="12" s="1"/>
  <c r="A84" i="12"/>
  <c r="AV84" i="12" s="1"/>
  <c r="AK83" i="12"/>
  <c r="AR52" i="14"/>
  <c r="AS52" i="14" s="1"/>
  <c r="AT52" i="14" s="1"/>
  <c r="AU53" i="14" s="1"/>
  <c r="AV53" i="14" s="1"/>
  <c r="AK53" i="14" s="1"/>
  <c r="DO39" i="1"/>
  <c r="DQ39" i="1"/>
  <c r="CL84" i="15"/>
  <c r="DR84" i="15" s="1"/>
  <c r="DN48" i="15"/>
  <c r="DM45" i="1"/>
  <c r="CV72" i="15"/>
  <c r="CP72" i="15"/>
  <c r="DK72" i="15"/>
  <c r="K44" i="14"/>
  <c r="AG44" i="14" s="1"/>
  <c r="H44" i="14"/>
  <c r="A82" i="14"/>
  <c r="AJ82" i="14" s="1"/>
  <c r="CM73" i="1"/>
  <c r="CN44" i="1"/>
  <c r="E72" i="12"/>
  <c r="K72" i="12"/>
  <c r="CL74" i="1"/>
  <c r="DI74" i="1" s="1"/>
  <c r="X42" i="12"/>
  <c r="Y42" i="12" s="1"/>
  <c r="O42" i="12"/>
  <c r="AI42" i="12" s="1"/>
  <c r="DA40" i="1"/>
  <c r="DB40" i="1" s="1"/>
  <c r="CX40" i="1"/>
  <c r="CU41" i="1"/>
  <c r="DF40" i="1" l="1"/>
  <c r="DC40" i="1"/>
  <c r="V51" i="14"/>
  <c r="E52" i="14"/>
  <c r="W52" i="12"/>
  <c r="AR80" i="12"/>
  <c r="AS81" i="12" s="1"/>
  <c r="AT80" i="12"/>
  <c r="AU80" i="12" s="1"/>
  <c r="AW81" i="12" s="1"/>
  <c r="A85" i="12"/>
  <c r="AV85" i="12" s="1"/>
  <c r="AK84" i="12"/>
  <c r="AQ52" i="14"/>
  <c r="AR53" i="14" s="1"/>
  <c r="AS53" i="14" s="1"/>
  <c r="AT53" i="14" s="1"/>
  <c r="AU54" i="14" s="1"/>
  <c r="AV54" i="14" s="1"/>
  <c r="AK54" i="14" s="1"/>
  <c r="DL45" i="1"/>
  <c r="DN45" i="1"/>
  <c r="CL85" i="15"/>
  <c r="DR85" i="15" s="1"/>
  <c r="DO49" i="15"/>
  <c r="DP49" i="15" s="1"/>
  <c r="DQ49" i="15" s="1"/>
  <c r="DS50" i="15" s="1"/>
  <c r="DJ39" i="1"/>
  <c r="DP40" i="1"/>
  <c r="CV73" i="15"/>
  <c r="DK73" i="15"/>
  <c r="CP73" i="15"/>
  <c r="C53" i="12"/>
  <c r="F54" i="12" s="1"/>
  <c r="G54" i="12" s="1"/>
  <c r="J45" i="14"/>
  <c r="M44" i="14"/>
  <c r="AH44" i="14" s="1"/>
  <c r="W44" i="14"/>
  <c r="X44" i="14" s="1"/>
  <c r="A83" i="14"/>
  <c r="AJ83" i="14" s="1"/>
  <c r="CM74" i="1"/>
  <c r="CZ44" i="1"/>
  <c r="CP45" i="1"/>
  <c r="CQ45" i="1" s="1"/>
  <c r="DH45" i="1" s="1"/>
  <c r="M43" i="12"/>
  <c r="AH43" i="12" s="1"/>
  <c r="I43" i="12"/>
  <c r="L44" i="12" s="1"/>
  <c r="K73" i="12"/>
  <c r="E73" i="12"/>
  <c r="CV41" i="1"/>
  <c r="DE41" i="1" s="1"/>
  <c r="CS41" i="1"/>
  <c r="CL75" i="1"/>
  <c r="DI75" i="1" s="1"/>
  <c r="F52" i="14" l="1"/>
  <c r="AI52" i="14" s="1"/>
  <c r="C52" i="14"/>
  <c r="DT50" i="15"/>
  <c r="AR81" i="12"/>
  <c r="AS82" i="12" s="1"/>
  <c r="AT81" i="12"/>
  <c r="AU81" i="12" s="1"/>
  <c r="AW82" i="12" s="1"/>
  <c r="AX82" i="12" s="1"/>
  <c r="AL82" i="12" s="1"/>
  <c r="AX81" i="12"/>
  <c r="AL81" i="12" s="1"/>
  <c r="A86" i="12"/>
  <c r="AV86" i="12" s="1"/>
  <c r="AK85" i="12"/>
  <c r="AQ53" i="14"/>
  <c r="DO40" i="1"/>
  <c r="DP41" i="1" s="1"/>
  <c r="DQ40" i="1"/>
  <c r="CL86" i="15"/>
  <c r="DR86" i="15" s="1"/>
  <c r="DN49" i="15"/>
  <c r="DM46" i="1"/>
  <c r="CP74" i="15"/>
  <c r="DK74" i="15"/>
  <c r="CV74" i="15"/>
  <c r="W53" i="12"/>
  <c r="A84" i="14"/>
  <c r="AJ84" i="14" s="1"/>
  <c r="K45" i="14"/>
  <c r="AG45" i="14" s="1"/>
  <c r="H45" i="14"/>
  <c r="CN45" i="1"/>
  <c r="CM75" i="1"/>
  <c r="E74" i="12"/>
  <c r="K74" i="12"/>
  <c r="CL76" i="1"/>
  <c r="DI76" i="1" s="1"/>
  <c r="AJ54" i="12"/>
  <c r="X43" i="12"/>
  <c r="Y43" i="12" s="1"/>
  <c r="O43" i="12"/>
  <c r="AI43" i="12" s="1"/>
  <c r="DA41" i="1"/>
  <c r="DB41" i="1" s="1"/>
  <c r="CX41" i="1"/>
  <c r="DC41" i="1" s="1"/>
  <c r="CU42" i="1"/>
  <c r="C54" i="12"/>
  <c r="F55" i="12" s="1"/>
  <c r="G55" i="12" s="1"/>
  <c r="E53" i="14" l="1"/>
  <c r="F53" i="14" s="1"/>
  <c r="AI53" i="14" s="1"/>
  <c r="V52" i="14"/>
  <c r="AR82" i="12"/>
  <c r="AS83" i="12" s="1"/>
  <c r="AT82" i="12"/>
  <c r="AU82" i="12" s="1"/>
  <c r="AW83" i="12" s="1"/>
  <c r="A87" i="12"/>
  <c r="AV87" i="12" s="1"/>
  <c r="AK86" i="12"/>
  <c r="AR54" i="14"/>
  <c r="AS54" i="14" s="1"/>
  <c r="AT54" i="14" s="1"/>
  <c r="AU55" i="14" s="1"/>
  <c r="AV55" i="14" s="1"/>
  <c r="AK55" i="14" s="1"/>
  <c r="DL46" i="1"/>
  <c r="DN46" i="1"/>
  <c r="DO41" i="1"/>
  <c r="DQ41" i="1"/>
  <c r="CL87" i="15"/>
  <c r="DR87" i="15" s="1"/>
  <c r="DO50" i="15"/>
  <c r="DP50" i="15" s="1"/>
  <c r="DQ50" i="15" s="1"/>
  <c r="DS51" i="15" s="1"/>
  <c r="DJ40" i="1"/>
  <c r="CP46" i="1"/>
  <c r="CQ46" i="1" s="1"/>
  <c r="DH46" i="1" s="1"/>
  <c r="DF41" i="1"/>
  <c r="DK75" i="15"/>
  <c r="CP75" i="15"/>
  <c r="CV75" i="15"/>
  <c r="A85" i="14"/>
  <c r="AJ85" i="14" s="1"/>
  <c r="W45" i="14"/>
  <c r="X45" i="14" s="1"/>
  <c r="J46" i="14"/>
  <c r="M45" i="14"/>
  <c r="AH45" i="14" s="1"/>
  <c r="CZ45" i="1"/>
  <c r="CM76" i="1"/>
  <c r="W54" i="12"/>
  <c r="CL77" i="1"/>
  <c r="DI77" i="1" s="1"/>
  <c r="CV42" i="1"/>
  <c r="DE42" i="1" s="1"/>
  <c r="CS42" i="1"/>
  <c r="M44" i="12"/>
  <c r="AH44" i="12" s="1"/>
  <c r="I44" i="12"/>
  <c r="L45" i="12" s="1"/>
  <c r="E75" i="12"/>
  <c r="K75" i="12"/>
  <c r="C53" i="14" l="1"/>
  <c r="DT51" i="15"/>
  <c r="AR83" i="12"/>
  <c r="AS84" i="12" s="1"/>
  <c r="AT83" i="12"/>
  <c r="AU83" i="12" s="1"/>
  <c r="AW84" i="12" s="1"/>
  <c r="AX84" i="12" s="1"/>
  <c r="AL84" i="12" s="1"/>
  <c r="AX83" i="12"/>
  <c r="AL83" i="12" s="1"/>
  <c r="A88" i="12"/>
  <c r="AV88" i="12" s="1"/>
  <c r="AK87" i="12"/>
  <c r="AQ54" i="14"/>
  <c r="CN46" i="1"/>
  <c r="CP47" i="1" s="1"/>
  <c r="CQ47" i="1" s="1"/>
  <c r="DH47" i="1" s="1"/>
  <c r="CL88" i="15"/>
  <c r="DR88" i="15" s="1"/>
  <c r="DN50" i="15"/>
  <c r="DJ41" i="1"/>
  <c r="DM47" i="1"/>
  <c r="DP42" i="1"/>
  <c r="CV76" i="15"/>
  <c r="CP76" i="15"/>
  <c r="DK76" i="15"/>
  <c r="A86" i="14"/>
  <c r="AJ86" i="14" s="1"/>
  <c r="K46" i="14"/>
  <c r="AG46" i="14" s="1"/>
  <c r="H46" i="14"/>
  <c r="CM77" i="1"/>
  <c r="C55" i="12"/>
  <c r="F56" i="12" s="1"/>
  <c r="G56" i="12" s="1"/>
  <c r="X44" i="12"/>
  <c r="Y44" i="12" s="1"/>
  <c r="O44" i="12"/>
  <c r="AI44" i="12" s="1"/>
  <c r="CL78" i="1"/>
  <c r="DI78" i="1" s="1"/>
  <c r="DA42" i="1"/>
  <c r="DB42" i="1" s="1"/>
  <c r="CU43" i="1"/>
  <c r="CX42" i="1"/>
  <c r="DC42" i="1" s="1"/>
  <c r="K76" i="12"/>
  <c r="E76" i="12"/>
  <c r="AJ55" i="12"/>
  <c r="V53" i="14" l="1"/>
  <c r="E54" i="14"/>
  <c r="F54" i="14" s="1"/>
  <c r="AI54" i="14" s="1"/>
  <c r="C54" i="14"/>
  <c r="AR84" i="12"/>
  <c r="AS85" i="12" s="1"/>
  <c r="AT84" i="12"/>
  <c r="AU84" i="12" s="1"/>
  <c r="AW85" i="12" s="1"/>
  <c r="A89" i="12"/>
  <c r="AV89" i="12" s="1"/>
  <c r="AK88" i="12"/>
  <c r="CZ46" i="1"/>
  <c r="AR55" i="14"/>
  <c r="AS55" i="14" s="1"/>
  <c r="AT55" i="14" s="1"/>
  <c r="AU56" i="14" s="1"/>
  <c r="AV56" i="14" s="1"/>
  <c r="AK56" i="14" s="1"/>
  <c r="DL47" i="1"/>
  <c r="DM48" i="1" s="1"/>
  <c r="DN47" i="1"/>
  <c r="DO42" i="1"/>
  <c r="DQ42" i="1"/>
  <c r="CL89" i="15"/>
  <c r="DR89" i="15" s="1"/>
  <c r="DO51" i="15"/>
  <c r="DP51" i="15" s="1"/>
  <c r="DQ51" i="15" s="1"/>
  <c r="DS52" i="15" s="1"/>
  <c r="DF42" i="1"/>
  <c r="CV77" i="15"/>
  <c r="CP77" i="15"/>
  <c r="DK77" i="15"/>
  <c r="AJ56" i="12"/>
  <c r="C56" i="12"/>
  <c r="F57" i="12" s="1"/>
  <c r="G57" i="12" s="1"/>
  <c r="J47" i="14"/>
  <c r="M46" i="14"/>
  <c r="AH46" i="14" s="1"/>
  <c r="W46" i="14"/>
  <c r="X46" i="14" s="1"/>
  <c r="A87" i="14"/>
  <c r="AJ87" i="14" s="1"/>
  <c r="CM78" i="1"/>
  <c r="CN47" i="1"/>
  <c r="W55" i="12"/>
  <c r="K77" i="12"/>
  <c r="E77" i="12"/>
  <c r="CV43" i="1"/>
  <c r="DE43" i="1" s="1"/>
  <c r="CS43" i="1"/>
  <c r="CL79" i="1"/>
  <c r="DI79" i="1" s="1"/>
  <c r="M45" i="12"/>
  <c r="AH45" i="12" s="1"/>
  <c r="I45" i="12"/>
  <c r="L46" i="12" s="1"/>
  <c r="V54" i="14" l="1"/>
  <c r="E55" i="14"/>
  <c r="F55" i="14" s="1"/>
  <c r="AI55" i="14" s="1"/>
  <c r="C55" i="14"/>
  <c r="AQ55" i="14"/>
  <c r="AR56" i="14" s="1"/>
  <c r="AS56" i="14" s="1"/>
  <c r="AT56" i="14" s="1"/>
  <c r="AU57" i="14" s="1"/>
  <c r="AV57" i="14" s="1"/>
  <c r="AK57" i="14" s="1"/>
  <c r="DT52" i="15"/>
  <c r="AR85" i="12"/>
  <c r="AS86" i="12" s="1"/>
  <c r="AT85" i="12"/>
  <c r="AU85" i="12" s="1"/>
  <c r="AW86" i="12" s="1"/>
  <c r="AX86" i="12" s="1"/>
  <c r="AL86" i="12" s="1"/>
  <c r="AX85" i="12"/>
  <c r="AL85" i="12" s="1"/>
  <c r="A90" i="12"/>
  <c r="AV90" i="12" s="1"/>
  <c r="AK89" i="12"/>
  <c r="E56" i="14"/>
  <c r="V55" i="14"/>
  <c r="DL48" i="1"/>
  <c r="DN48" i="1"/>
  <c r="CL90" i="15"/>
  <c r="DR90" i="15" s="1"/>
  <c r="DN51" i="15"/>
  <c r="DJ42" i="1"/>
  <c r="DP43" i="1"/>
  <c r="CP78" i="15"/>
  <c r="DK78" i="15"/>
  <c r="CV78" i="15"/>
  <c r="A88" i="14"/>
  <c r="AJ88" i="14" s="1"/>
  <c r="K47" i="14"/>
  <c r="AG47" i="14" s="1"/>
  <c r="H47" i="14"/>
  <c r="CM79" i="1"/>
  <c r="CP48" i="1"/>
  <c r="CZ47" i="1"/>
  <c r="CX43" i="1"/>
  <c r="DA43" i="1"/>
  <c r="DB43" i="1" s="1"/>
  <c r="CU44" i="1"/>
  <c r="CL80" i="1"/>
  <c r="DI80" i="1" s="1"/>
  <c r="E78" i="12"/>
  <c r="K78" i="12"/>
  <c r="X45" i="12"/>
  <c r="Y45" i="12" s="1"/>
  <c r="O45" i="12"/>
  <c r="AI45" i="12" s="1"/>
  <c r="W56" i="12"/>
  <c r="DF43" i="1" l="1"/>
  <c r="DC43" i="1"/>
  <c r="AR86" i="12"/>
  <c r="AS87" i="12" s="1"/>
  <c r="AT86" i="12"/>
  <c r="AU86" i="12" s="1"/>
  <c r="AW87" i="12" s="1"/>
  <c r="AX87" i="12"/>
  <c r="AL87" i="12" s="1"/>
  <c r="A91" i="12"/>
  <c r="AV91" i="12" s="1"/>
  <c r="AK90" i="12"/>
  <c r="F56" i="14"/>
  <c r="AI56" i="14" s="1"/>
  <c r="C56" i="14"/>
  <c r="AQ56" i="14"/>
  <c r="DO43" i="1"/>
  <c r="DQ43" i="1"/>
  <c r="CL91" i="15"/>
  <c r="DR91" i="15" s="1"/>
  <c r="DO52" i="15"/>
  <c r="DP52" i="15" s="1"/>
  <c r="DQ52" i="15" s="1"/>
  <c r="DS53" i="15" s="1"/>
  <c r="DM49" i="1"/>
  <c r="DK79" i="15"/>
  <c r="CP79" i="15"/>
  <c r="CV79" i="15"/>
  <c r="W47" i="14"/>
  <c r="X47" i="14" s="1"/>
  <c r="J48" i="14"/>
  <c r="M47" i="14"/>
  <c r="AH47" i="14" s="1"/>
  <c r="A89" i="14"/>
  <c r="AJ89" i="14" s="1"/>
  <c r="CM80" i="1"/>
  <c r="CQ48" i="1"/>
  <c r="DH48" i="1" s="1"/>
  <c r="CN48" i="1"/>
  <c r="C57" i="12"/>
  <c r="F58" i="12" s="1"/>
  <c r="G58" i="12" s="1"/>
  <c r="M46" i="12"/>
  <c r="AH46" i="12" s="1"/>
  <c r="I46" i="12"/>
  <c r="L47" i="12" s="1"/>
  <c r="AJ57" i="12"/>
  <c r="CL81" i="1"/>
  <c r="DI81" i="1" s="1"/>
  <c r="K79" i="12"/>
  <c r="E79" i="12"/>
  <c r="CV44" i="1"/>
  <c r="DE44" i="1" s="1"/>
  <c r="CS44" i="1"/>
  <c r="DT53" i="15" l="1"/>
  <c r="AR87" i="12"/>
  <c r="AS88" i="12" s="1"/>
  <c r="AT87" i="12"/>
  <c r="AU87" i="12" s="1"/>
  <c r="AW88" i="12" s="1"/>
  <c r="AX88" i="12" s="1"/>
  <c r="AL88" i="12" s="1"/>
  <c r="A92" i="12"/>
  <c r="AV92" i="12" s="1"/>
  <c r="AK91" i="12"/>
  <c r="V56" i="14"/>
  <c r="E57" i="14"/>
  <c r="AR57" i="14"/>
  <c r="AS57" i="14" s="1"/>
  <c r="AT57" i="14" s="1"/>
  <c r="AU58" i="14" s="1"/>
  <c r="AV58" i="14" s="1"/>
  <c r="AK58" i="14" s="1"/>
  <c r="DL49" i="1"/>
  <c r="DN49" i="1"/>
  <c r="CL92" i="15"/>
  <c r="DR92" i="15" s="1"/>
  <c r="DN52" i="15"/>
  <c r="DJ43" i="1"/>
  <c r="DP44" i="1"/>
  <c r="CV80" i="15"/>
  <c r="CP80" i="15"/>
  <c r="DK80" i="15"/>
  <c r="AJ58" i="12"/>
  <c r="A90" i="14"/>
  <c r="AJ90" i="14" s="1"/>
  <c r="K48" i="14"/>
  <c r="AG48" i="14" s="1"/>
  <c r="H48" i="14"/>
  <c r="CM81" i="1"/>
  <c r="CZ48" i="1"/>
  <c r="CP49" i="1"/>
  <c r="W57" i="12"/>
  <c r="K80" i="12"/>
  <c r="E80" i="12"/>
  <c r="C58" i="12"/>
  <c r="F59" i="12" s="1"/>
  <c r="G59" i="12" s="1"/>
  <c r="CL82" i="1"/>
  <c r="DI82" i="1" s="1"/>
  <c r="X46" i="12"/>
  <c r="Y46" i="12" s="1"/>
  <c r="O46" i="12"/>
  <c r="AI46" i="12" s="1"/>
  <c r="CU45" i="1"/>
  <c r="CX44" i="1"/>
  <c r="DA44" i="1"/>
  <c r="DB44" i="1" s="1"/>
  <c r="DF44" i="1" l="1"/>
  <c r="DC44" i="1"/>
  <c r="AR88" i="12"/>
  <c r="AS89" i="12" s="1"/>
  <c r="AT88" i="12"/>
  <c r="AU88" i="12" s="1"/>
  <c r="AW89" i="12" s="1"/>
  <c r="AX89" i="12"/>
  <c r="AL89" i="12" s="1"/>
  <c r="A93" i="12"/>
  <c r="AV93" i="12" s="1"/>
  <c r="AK92" i="12"/>
  <c r="F57" i="14"/>
  <c r="AI57" i="14" s="1"/>
  <c r="C57" i="14"/>
  <c r="AQ57" i="14"/>
  <c r="DO44" i="1"/>
  <c r="DP45" i="1" s="1"/>
  <c r="DQ44" i="1"/>
  <c r="CL93" i="15"/>
  <c r="DR93" i="15" s="1"/>
  <c r="DO53" i="15"/>
  <c r="DP53" i="15" s="1"/>
  <c r="DQ53" i="15" s="1"/>
  <c r="DS54" i="15" s="1"/>
  <c r="DM50" i="1"/>
  <c r="CV81" i="15"/>
  <c r="DK81" i="15"/>
  <c r="CP81" i="15"/>
  <c r="J49" i="14"/>
  <c r="M48" i="14"/>
  <c r="AH48" i="14" s="1"/>
  <c r="W48" i="14"/>
  <c r="X48" i="14" s="1"/>
  <c r="A91" i="14"/>
  <c r="AJ91" i="14" s="1"/>
  <c r="CM82" i="1"/>
  <c r="CQ49" i="1"/>
  <c r="DH49" i="1" s="1"/>
  <c r="CN49" i="1"/>
  <c r="CV45" i="1"/>
  <c r="DE45" i="1" s="1"/>
  <c r="CS45" i="1"/>
  <c r="CL83" i="1"/>
  <c r="DI83" i="1" s="1"/>
  <c r="E81" i="12"/>
  <c r="K81" i="12"/>
  <c r="M47" i="12"/>
  <c r="AH47" i="12" s="1"/>
  <c r="I47" i="12"/>
  <c r="L48" i="12" s="1"/>
  <c r="W58" i="12"/>
  <c r="DT54" i="15" l="1"/>
  <c r="AR89" i="12"/>
  <c r="AS90" i="12" s="1"/>
  <c r="AT89" i="12"/>
  <c r="AU89" i="12" s="1"/>
  <c r="AW90" i="12" s="1"/>
  <c r="A94" i="12"/>
  <c r="AV94" i="12" s="1"/>
  <c r="AK93" i="12"/>
  <c r="E58" i="14"/>
  <c r="F58" i="14" s="1"/>
  <c r="AI58" i="14" s="1"/>
  <c r="V57" i="14"/>
  <c r="AR58" i="14"/>
  <c r="AS58" i="14" s="1"/>
  <c r="AT58" i="14" s="1"/>
  <c r="AU59" i="14" s="1"/>
  <c r="AV59" i="14" s="1"/>
  <c r="AK59" i="14" s="1"/>
  <c r="DL50" i="1"/>
  <c r="DN50" i="1"/>
  <c r="DO45" i="1"/>
  <c r="DQ45" i="1"/>
  <c r="CL94" i="15"/>
  <c r="DR94" i="15" s="1"/>
  <c r="DN53" i="15"/>
  <c r="DJ44" i="1"/>
  <c r="DK82" i="15"/>
  <c r="CV82" i="15"/>
  <c r="CP82" i="15"/>
  <c r="A92" i="14"/>
  <c r="AJ92" i="14" s="1"/>
  <c r="K49" i="14"/>
  <c r="AG49" i="14" s="1"/>
  <c r="H49" i="14"/>
  <c r="CM83" i="1"/>
  <c r="CZ49" i="1"/>
  <c r="CP50" i="1"/>
  <c r="C59" i="12"/>
  <c r="F60" i="12" s="1"/>
  <c r="G60" i="12" s="1"/>
  <c r="AJ59" i="12"/>
  <c r="X47" i="12"/>
  <c r="Y47" i="12" s="1"/>
  <c r="O47" i="12"/>
  <c r="AI47" i="12" s="1"/>
  <c r="CL84" i="1"/>
  <c r="DI84" i="1" s="1"/>
  <c r="E82" i="12"/>
  <c r="K82" i="12"/>
  <c r="CX45" i="1"/>
  <c r="DC45" i="1" s="1"/>
  <c r="CU46" i="1"/>
  <c r="DA45" i="1"/>
  <c r="DB45" i="1" s="1"/>
  <c r="AR90" i="12" l="1"/>
  <c r="AS91" i="12" s="1"/>
  <c r="AT90" i="12"/>
  <c r="AU90" i="12" s="1"/>
  <c r="AW91" i="12" s="1"/>
  <c r="AX90" i="12"/>
  <c r="AL90" i="12" s="1"/>
  <c r="A95" i="12"/>
  <c r="AV95" i="12" s="1"/>
  <c r="AK94" i="12"/>
  <c r="C58" i="14"/>
  <c r="AQ58" i="14"/>
  <c r="AR59" i="14" s="1"/>
  <c r="CL95" i="15"/>
  <c r="DR95" i="15" s="1"/>
  <c r="DO54" i="15"/>
  <c r="DP54" i="15" s="1"/>
  <c r="DQ54" i="15" s="1"/>
  <c r="DS55" i="15" s="1"/>
  <c r="DJ45" i="1"/>
  <c r="DM51" i="1"/>
  <c r="DF45" i="1"/>
  <c r="CV84" i="15"/>
  <c r="CP84" i="15"/>
  <c r="DK84" i="15"/>
  <c r="DK83" i="15"/>
  <c r="CV83" i="15"/>
  <c r="CP83" i="15"/>
  <c r="W49" i="14"/>
  <c r="X49" i="14" s="1"/>
  <c r="J50" i="14"/>
  <c r="M49" i="14"/>
  <c r="AH49" i="14" s="1"/>
  <c r="A93" i="14"/>
  <c r="AJ93" i="14" s="1"/>
  <c r="CM84" i="1"/>
  <c r="CQ50" i="1"/>
  <c r="DH50" i="1" s="1"/>
  <c r="CN50" i="1"/>
  <c r="M48" i="12"/>
  <c r="AH48" i="12" s="1"/>
  <c r="I48" i="12"/>
  <c r="L49" i="12" s="1"/>
  <c r="CL85" i="1"/>
  <c r="DI85" i="1" s="1"/>
  <c r="W59" i="12"/>
  <c r="K83" i="12"/>
  <c r="E83" i="12"/>
  <c r="CV46" i="1"/>
  <c r="DE46" i="1" s="1"/>
  <c r="CS46" i="1"/>
  <c r="DT55" i="15" l="1"/>
  <c r="AR91" i="12"/>
  <c r="AT91" i="12"/>
  <c r="AU91" i="12" s="1"/>
  <c r="AW92" i="12" s="1"/>
  <c r="AX91" i="12"/>
  <c r="AL91" i="12" s="1"/>
  <c r="AS59" i="14"/>
  <c r="AT59" i="14" s="1"/>
  <c r="AU60" i="14" s="1"/>
  <c r="AV60" i="14" s="1"/>
  <c r="AK60" i="14" s="1"/>
  <c r="AQ59" i="14"/>
  <c r="AR60" i="14" s="1"/>
  <c r="AS60" i="14" s="1"/>
  <c r="AT60" i="14" s="1"/>
  <c r="AU61" i="14" s="1"/>
  <c r="AV61" i="14" s="1"/>
  <c r="AK61" i="14" s="1"/>
  <c r="AS92" i="12"/>
  <c r="A96" i="12"/>
  <c r="AV96" i="12" s="1"/>
  <c r="AK95" i="12"/>
  <c r="V58" i="14"/>
  <c r="E59" i="14"/>
  <c r="F59" i="14" s="1"/>
  <c r="AI59" i="14" s="1"/>
  <c r="DL51" i="1"/>
  <c r="DN51" i="1"/>
  <c r="CL96" i="15"/>
  <c r="DR96" i="15" s="1"/>
  <c r="DN54" i="15"/>
  <c r="DM52" i="1"/>
  <c r="A94" i="14"/>
  <c r="AJ94" i="14" s="1"/>
  <c r="K50" i="14"/>
  <c r="AG50" i="14" s="1"/>
  <c r="H50" i="14"/>
  <c r="CM85" i="1"/>
  <c r="CP51" i="1"/>
  <c r="CQ51" i="1" s="1"/>
  <c r="DH51" i="1" s="1"/>
  <c r="CZ50" i="1"/>
  <c r="AJ60" i="12"/>
  <c r="E84" i="12"/>
  <c r="K84" i="12"/>
  <c r="C60" i="12"/>
  <c r="F61" i="12" s="1"/>
  <c r="G61" i="12" s="1"/>
  <c r="CL86" i="1"/>
  <c r="DI86" i="1" s="1"/>
  <c r="CU47" i="1"/>
  <c r="DA46" i="1"/>
  <c r="DB46" i="1" s="1"/>
  <c r="CX46" i="1"/>
  <c r="DC46" i="1" s="1"/>
  <c r="O48" i="12"/>
  <c r="AI48" i="12" s="1"/>
  <c r="X48" i="12"/>
  <c r="Y48" i="12" s="1"/>
  <c r="C59" i="14" l="1"/>
  <c r="AR92" i="12"/>
  <c r="AS93" i="12" s="1"/>
  <c r="AT92" i="12"/>
  <c r="AU92" i="12" s="1"/>
  <c r="AW93" i="12" s="1"/>
  <c r="AX93" i="12" s="1"/>
  <c r="AL93" i="12" s="1"/>
  <c r="AX92" i="12"/>
  <c r="AL92" i="12" s="1"/>
  <c r="A97" i="12"/>
  <c r="AV97" i="12" s="1"/>
  <c r="AK96" i="12"/>
  <c r="V59" i="14"/>
  <c r="E60" i="14"/>
  <c r="F60" i="14" s="1"/>
  <c r="AI60" i="14" s="1"/>
  <c r="AQ60" i="14"/>
  <c r="DL52" i="1"/>
  <c r="DN52" i="1"/>
  <c r="CL97" i="15"/>
  <c r="DR97" i="15" s="1"/>
  <c r="DO55" i="15"/>
  <c r="DP55" i="15" s="1"/>
  <c r="DQ55" i="15" s="1"/>
  <c r="DS56" i="15" s="1"/>
  <c r="DP46" i="1"/>
  <c r="DF46" i="1"/>
  <c r="CV85" i="15"/>
  <c r="CP85" i="15"/>
  <c r="DK85" i="15"/>
  <c r="J51" i="14"/>
  <c r="M50" i="14"/>
  <c r="AH50" i="14" s="1"/>
  <c r="W50" i="14"/>
  <c r="X50" i="14" s="1"/>
  <c r="A95" i="14"/>
  <c r="AJ95" i="14" s="1"/>
  <c r="CM86" i="1"/>
  <c r="CN51" i="1"/>
  <c r="CL87" i="1"/>
  <c r="DI87" i="1" s="1"/>
  <c r="M49" i="12"/>
  <c r="AH49" i="12" s="1"/>
  <c r="I49" i="12"/>
  <c r="L50" i="12" s="1"/>
  <c r="W60" i="12"/>
  <c r="E85" i="12"/>
  <c r="K85" i="12"/>
  <c r="CV47" i="1"/>
  <c r="DE47" i="1" s="1"/>
  <c r="CS47" i="1"/>
  <c r="DT56" i="15" l="1"/>
  <c r="AR93" i="12"/>
  <c r="AS94" i="12" s="1"/>
  <c r="AT93" i="12"/>
  <c r="AU93" i="12" s="1"/>
  <c r="AW94" i="12" s="1"/>
  <c r="C60" i="14"/>
  <c r="E61" i="14" s="1"/>
  <c r="A98" i="12"/>
  <c r="AV98" i="12" s="1"/>
  <c r="AK97" i="12"/>
  <c r="AR61" i="14"/>
  <c r="AS61" i="14" s="1"/>
  <c r="AT61" i="14" s="1"/>
  <c r="AU62" i="14" s="1"/>
  <c r="AV62" i="14" s="1"/>
  <c r="AK62" i="14" s="1"/>
  <c r="DO46" i="1"/>
  <c r="DQ46" i="1"/>
  <c r="CL98" i="15"/>
  <c r="DR98" i="15" s="1"/>
  <c r="DN55" i="15"/>
  <c r="CP52" i="1"/>
  <c r="CQ52" i="1" s="1"/>
  <c r="DH52" i="1" s="1"/>
  <c r="CV86" i="15"/>
  <c r="CP86" i="15"/>
  <c r="DK86" i="15"/>
  <c r="K51" i="14"/>
  <c r="AG51" i="14" s="1"/>
  <c r="H51" i="14"/>
  <c r="A96" i="14"/>
  <c r="AJ96" i="14" s="1"/>
  <c r="CM87" i="1"/>
  <c r="CZ51" i="1"/>
  <c r="K86" i="12"/>
  <c r="E86" i="12"/>
  <c r="AJ61" i="12"/>
  <c r="X49" i="12"/>
  <c r="Y49" i="12" s="1"/>
  <c r="O49" i="12"/>
  <c r="AI49" i="12" s="1"/>
  <c r="CL88" i="1"/>
  <c r="DI88" i="1" s="1"/>
  <c r="DA47" i="1"/>
  <c r="DB47" i="1" s="1"/>
  <c r="CU48" i="1"/>
  <c r="CX47" i="1"/>
  <c r="DC47" i="1" s="1"/>
  <c r="C61" i="12"/>
  <c r="F62" i="12" s="1"/>
  <c r="G62" i="12" s="1"/>
  <c r="V60" i="14" l="1"/>
  <c r="AR94" i="12"/>
  <c r="AS95" i="12" s="1"/>
  <c r="AT94" i="12"/>
  <c r="AU94" i="12" s="1"/>
  <c r="AW95" i="12" s="1"/>
  <c r="AX94" i="12"/>
  <c r="AL94" i="12" s="1"/>
  <c r="A99" i="12"/>
  <c r="AV99" i="12" s="1"/>
  <c r="AK98" i="12"/>
  <c r="F61" i="14"/>
  <c r="AI61" i="14" s="1"/>
  <c r="C61" i="14"/>
  <c r="AQ61" i="14"/>
  <c r="AR62" i="14" s="1"/>
  <c r="AS62" i="14" s="1"/>
  <c r="AT62" i="14" s="1"/>
  <c r="AU63" i="14" s="1"/>
  <c r="AV63" i="14" s="1"/>
  <c r="AK63" i="14" s="1"/>
  <c r="CL99" i="15"/>
  <c r="DR99" i="15" s="1"/>
  <c r="DO56" i="15"/>
  <c r="DP56" i="15" s="1"/>
  <c r="DQ56" i="15" s="1"/>
  <c r="DS57" i="15" s="1"/>
  <c r="DJ46" i="1"/>
  <c r="DM53" i="1"/>
  <c r="DP47" i="1"/>
  <c r="CN52" i="1"/>
  <c r="DF47" i="1"/>
  <c r="CP87" i="15"/>
  <c r="CV87" i="15"/>
  <c r="DK87" i="15"/>
  <c r="W51" i="14"/>
  <c r="X51" i="14" s="1"/>
  <c r="M51" i="14"/>
  <c r="AH51" i="14" s="1"/>
  <c r="J52" i="14"/>
  <c r="A97" i="14"/>
  <c r="AJ97" i="14" s="1"/>
  <c r="CM88" i="1"/>
  <c r="CL89" i="1"/>
  <c r="DI89" i="1" s="1"/>
  <c r="W61" i="12"/>
  <c r="CV48" i="1"/>
  <c r="DE48" i="1" s="1"/>
  <c r="CS48" i="1"/>
  <c r="E87" i="12"/>
  <c r="K87" i="12"/>
  <c r="M50" i="12"/>
  <c r="AH50" i="12" s="1"/>
  <c r="I50" i="12"/>
  <c r="L51" i="12" s="1"/>
  <c r="DT57" i="15" l="1"/>
  <c r="AX95" i="12"/>
  <c r="AL95" i="12" s="1"/>
  <c r="AR95" i="12"/>
  <c r="AS96" i="12" s="1"/>
  <c r="AT95" i="12"/>
  <c r="AU95" i="12" s="1"/>
  <c r="AW96" i="12" s="1"/>
  <c r="A100" i="12"/>
  <c r="AV100" i="12" s="1"/>
  <c r="AK99" i="12"/>
  <c r="E62" i="14"/>
  <c r="V61" i="14"/>
  <c r="AQ62" i="14"/>
  <c r="AR63" i="14" s="1"/>
  <c r="AS63" i="14" s="1"/>
  <c r="AT63" i="14" s="1"/>
  <c r="AU64" i="14" s="1"/>
  <c r="AV64" i="14" s="1"/>
  <c r="AK64" i="14" s="1"/>
  <c r="DL53" i="1"/>
  <c r="DN53" i="1"/>
  <c r="DO47" i="1"/>
  <c r="DP48" i="1" s="1"/>
  <c r="DQ47" i="1"/>
  <c r="CL100" i="15"/>
  <c r="DR100" i="15" s="1"/>
  <c r="DN56" i="15"/>
  <c r="CZ52" i="1"/>
  <c r="CP53" i="1"/>
  <c r="CQ53" i="1" s="1"/>
  <c r="DH53" i="1" s="1"/>
  <c r="DK88" i="15"/>
  <c r="CV88" i="15"/>
  <c r="CP88" i="15"/>
  <c r="A98" i="14"/>
  <c r="AJ98" i="14" s="1"/>
  <c r="K52" i="14"/>
  <c r="AG52" i="14" s="1"/>
  <c r="H52" i="14"/>
  <c r="CM89" i="1"/>
  <c r="C62" i="12"/>
  <c r="F63" i="12" s="1"/>
  <c r="G63" i="12" s="1"/>
  <c r="X50" i="12"/>
  <c r="Y50" i="12" s="1"/>
  <c r="O50" i="12"/>
  <c r="AI50" i="12" s="1"/>
  <c r="CL90" i="1"/>
  <c r="DI90" i="1" s="1"/>
  <c r="K88" i="12"/>
  <c r="E88" i="12"/>
  <c r="DA48" i="1"/>
  <c r="DB48" i="1" s="1"/>
  <c r="CU49" i="1"/>
  <c r="CX48" i="1"/>
  <c r="AJ62" i="12"/>
  <c r="DF48" i="1" l="1"/>
  <c r="DC48" i="1"/>
  <c r="AX96" i="12"/>
  <c r="AL96" i="12" s="1"/>
  <c r="AR96" i="12"/>
  <c r="AS97" i="12" s="1"/>
  <c r="AT96" i="12"/>
  <c r="AU96" i="12" s="1"/>
  <c r="AW97" i="12" s="1"/>
  <c r="A101" i="12"/>
  <c r="AV101" i="12" s="1"/>
  <c r="AK100" i="12"/>
  <c r="F62" i="14"/>
  <c r="AI62" i="14" s="1"/>
  <c r="C62" i="14"/>
  <c r="AQ63" i="14"/>
  <c r="DO48" i="1"/>
  <c r="DQ48" i="1"/>
  <c r="CL101" i="15"/>
  <c r="DR101" i="15" s="1"/>
  <c r="DO57" i="15"/>
  <c r="DP57" i="15" s="1"/>
  <c r="DQ57" i="15" s="1"/>
  <c r="DS58" i="15" s="1"/>
  <c r="DJ47" i="1"/>
  <c r="DM54" i="1"/>
  <c r="DN54" i="1" s="1"/>
  <c r="CN53" i="1"/>
  <c r="CP54" i="1" s="1"/>
  <c r="CQ54" i="1" s="1"/>
  <c r="DH54" i="1" s="1"/>
  <c r="DK89" i="15"/>
  <c r="CP89" i="15"/>
  <c r="CV89" i="15"/>
  <c r="W62" i="12"/>
  <c r="A99" i="14"/>
  <c r="AJ99" i="14" s="1"/>
  <c r="J53" i="14"/>
  <c r="M52" i="14"/>
  <c r="AH52" i="14" s="1"/>
  <c r="W52" i="14"/>
  <c r="X52" i="14" s="1"/>
  <c r="CM90" i="1"/>
  <c r="AJ63" i="12"/>
  <c r="CL91" i="1"/>
  <c r="DI91" i="1" s="1"/>
  <c r="M51" i="12"/>
  <c r="AH51" i="12" s="1"/>
  <c r="I51" i="12"/>
  <c r="L52" i="12" s="1"/>
  <c r="CV49" i="1"/>
  <c r="DE49" i="1" s="1"/>
  <c r="CS49" i="1"/>
  <c r="E89" i="12"/>
  <c r="K89" i="12"/>
  <c r="DT58" i="15" l="1"/>
  <c r="AR97" i="12"/>
  <c r="AS98" i="12" s="1"/>
  <c r="AT97" i="12"/>
  <c r="AU97" i="12" s="1"/>
  <c r="AW98" i="12" s="1"/>
  <c r="AX97" i="12"/>
  <c r="AL97" i="12" s="1"/>
  <c r="A102" i="12"/>
  <c r="AV102" i="12" s="1"/>
  <c r="AK101" i="12"/>
  <c r="V62" i="14"/>
  <c r="E63" i="14"/>
  <c r="AR64" i="14"/>
  <c r="AS64" i="14" s="1"/>
  <c r="AT64" i="14" s="1"/>
  <c r="AU65" i="14" s="1"/>
  <c r="AV65" i="14" s="1"/>
  <c r="AK65" i="14" s="1"/>
  <c r="CL102" i="15"/>
  <c r="DR102" i="15" s="1"/>
  <c r="DN57" i="15"/>
  <c r="CZ53" i="1"/>
  <c r="DJ48" i="1"/>
  <c r="DL54" i="1"/>
  <c r="DM55" i="1" s="1"/>
  <c r="DN55" i="1" s="1"/>
  <c r="CN54" i="1"/>
  <c r="CZ54" i="1" s="1"/>
  <c r="DP49" i="1"/>
  <c r="DQ49" i="1" s="1"/>
  <c r="CV90" i="15"/>
  <c r="CP90" i="15"/>
  <c r="DK90" i="15"/>
  <c r="A100" i="14"/>
  <c r="AJ100" i="14" s="1"/>
  <c r="K53" i="14"/>
  <c r="AG53" i="14" s="1"/>
  <c r="H53" i="14"/>
  <c r="CM91" i="1"/>
  <c r="C63" i="12"/>
  <c r="F64" i="12" s="1"/>
  <c r="G64" i="12" s="1"/>
  <c r="E90" i="12"/>
  <c r="K90" i="12"/>
  <c r="CX49" i="1"/>
  <c r="DA49" i="1"/>
  <c r="DB49" i="1" s="1"/>
  <c r="CU50" i="1"/>
  <c r="CL92" i="1"/>
  <c r="DI92" i="1" s="1"/>
  <c r="X51" i="12"/>
  <c r="Y51" i="12" s="1"/>
  <c r="O51" i="12"/>
  <c r="AI51" i="12" s="1"/>
  <c r="DF49" i="1" l="1"/>
  <c r="DC49" i="1"/>
  <c r="AR98" i="12"/>
  <c r="AS99" i="12" s="1"/>
  <c r="AT98" i="12"/>
  <c r="AU98" i="12" s="1"/>
  <c r="AW99" i="12" s="1"/>
  <c r="AX99" i="12" s="1"/>
  <c r="AL99" i="12" s="1"/>
  <c r="AX98" i="12"/>
  <c r="AL98" i="12" s="1"/>
  <c r="A103" i="12"/>
  <c r="AV103" i="12" s="1"/>
  <c r="AK102" i="12"/>
  <c r="F63" i="14"/>
  <c r="AI63" i="14" s="1"/>
  <c r="C63" i="14"/>
  <c r="AQ64" i="14"/>
  <c r="DO49" i="1"/>
  <c r="CL103" i="15"/>
  <c r="DR103" i="15" s="1"/>
  <c r="DO58" i="15"/>
  <c r="DP58" i="15" s="1"/>
  <c r="DQ58" i="15" s="1"/>
  <c r="DS59" i="15" s="1"/>
  <c r="DJ49" i="1"/>
  <c r="CP55" i="1"/>
  <c r="CQ55" i="1" s="1"/>
  <c r="DH55" i="1" s="1"/>
  <c r="DL55" i="1"/>
  <c r="DM56" i="1" s="1"/>
  <c r="DN56" i="1" s="1"/>
  <c r="CP91" i="15"/>
  <c r="CV91" i="15"/>
  <c r="DK91" i="15"/>
  <c r="AJ64" i="12"/>
  <c r="W53" i="14"/>
  <c r="X53" i="14" s="1"/>
  <c r="J54" i="14"/>
  <c r="M53" i="14"/>
  <c r="AH53" i="14" s="1"/>
  <c r="A101" i="14"/>
  <c r="AJ101" i="14" s="1"/>
  <c r="CM92" i="1"/>
  <c r="W63" i="12"/>
  <c r="M52" i="12"/>
  <c r="AH52" i="12" s="1"/>
  <c r="I52" i="12"/>
  <c r="L53" i="12" s="1"/>
  <c r="CL93" i="1"/>
  <c r="DI93" i="1" s="1"/>
  <c r="CV50" i="1"/>
  <c r="DE50" i="1" s="1"/>
  <c r="CS50" i="1"/>
  <c r="E91" i="12"/>
  <c r="K91" i="12"/>
  <c r="DT59" i="15" l="1"/>
  <c r="AR99" i="12"/>
  <c r="AS100" i="12" s="1"/>
  <c r="AT99" i="12"/>
  <c r="AU99" i="12" s="1"/>
  <c r="AW100" i="12" s="1"/>
  <c r="A104" i="12"/>
  <c r="AV104" i="12" s="1"/>
  <c r="AK103" i="12"/>
  <c r="V63" i="14"/>
  <c r="E64" i="14"/>
  <c r="AR65" i="14"/>
  <c r="AS65" i="14" s="1"/>
  <c r="AT65" i="14" s="1"/>
  <c r="AU66" i="14" s="1"/>
  <c r="AV66" i="14" s="1"/>
  <c r="AK66" i="14" s="1"/>
  <c r="CL104" i="15"/>
  <c r="DR104" i="15" s="1"/>
  <c r="DN58" i="15"/>
  <c r="CN55" i="1"/>
  <c r="CP56" i="1" s="1"/>
  <c r="CQ56" i="1" s="1"/>
  <c r="DH56" i="1" s="1"/>
  <c r="DL56" i="1"/>
  <c r="DP50" i="1"/>
  <c r="DK92" i="15"/>
  <c r="CV92" i="15"/>
  <c r="CP92" i="15"/>
  <c r="C64" i="12"/>
  <c r="F65" i="12" s="1"/>
  <c r="G65" i="12" s="1"/>
  <c r="A102" i="14"/>
  <c r="AJ102" i="14" s="1"/>
  <c r="K54" i="14"/>
  <c r="AG54" i="14" s="1"/>
  <c r="H54" i="14"/>
  <c r="CM93" i="1"/>
  <c r="CL94" i="1"/>
  <c r="DI94" i="1" s="1"/>
  <c r="K92" i="12"/>
  <c r="E92" i="12"/>
  <c r="CX50" i="1"/>
  <c r="DC50" i="1" s="1"/>
  <c r="DA50" i="1"/>
  <c r="DB50" i="1" s="1"/>
  <c r="CU51" i="1"/>
  <c r="X52" i="12"/>
  <c r="Y52" i="12" s="1"/>
  <c r="O52" i="12"/>
  <c r="AI52" i="12" s="1"/>
  <c r="AX100" i="12" l="1"/>
  <c r="AL100" i="12" s="1"/>
  <c r="AR100" i="12"/>
  <c r="AS101" i="12" s="1"/>
  <c r="AT100" i="12"/>
  <c r="AU100" i="12" s="1"/>
  <c r="AW101" i="12" s="1"/>
  <c r="A105" i="12"/>
  <c r="AV105" i="12" s="1"/>
  <c r="AK104" i="12"/>
  <c r="F64" i="14"/>
  <c r="AI64" i="14" s="1"/>
  <c r="C64" i="14"/>
  <c r="AQ65" i="14"/>
  <c r="AR66" i="14" s="1"/>
  <c r="AS66" i="14" s="1"/>
  <c r="AT66" i="14" s="1"/>
  <c r="AU67" i="14" s="1"/>
  <c r="AV67" i="14" s="1"/>
  <c r="AK67" i="14" s="1"/>
  <c r="DO50" i="1"/>
  <c r="DQ50" i="1"/>
  <c r="CL105" i="15"/>
  <c r="DR105" i="15" s="1"/>
  <c r="DO59" i="15"/>
  <c r="DP59" i="15" s="1"/>
  <c r="DQ59" i="15" s="1"/>
  <c r="DS60" i="15" s="1"/>
  <c r="CZ55" i="1"/>
  <c r="DM57" i="1"/>
  <c r="DF50" i="1"/>
  <c r="CP93" i="15"/>
  <c r="DK93" i="15"/>
  <c r="CV93" i="15"/>
  <c r="W64" i="12"/>
  <c r="AJ65" i="12"/>
  <c r="J55" i="14"/>
  <c r="M54" i="14"/>
  <c r="AH54" i="14" s="1"/>
  <c r="W54" i="14"/>
  <c r="X54" i="14" s="1"/>
  <c r="A103" i="14"/>
  <c r="AJ103" i="14" s="1"/>
  <c r="CM94" i="1"/>
  <c r="CN56" i="1"/>
  <c r="M53" i="12"/>
  <c r="AH53" i="12" s="1"/>
  <c r="I53" i="12"/>
  <c r="L54" i="12" s="1"/>
  <c r="CL95" i="1"/>
  <c r="DI95" i="1" s="1"/>
  <c r="K93" i="12"/>
  <c r="E93" i="12"/>
  <c r="CV51" i="1"/>
  <c r="DE51" i="1" s="1"/>
  <c r="CS51" i="1"/>
  <c r="DT60" i="15" l="1"/>
  <c r="AR101" i="12"/>
  <c r="AS102" i="12" s="1"/>
  <c r="AT101" i="12"/>
  <c r="AU101" i="12" s="1"/>
  <c r="AW102" i="12" s="1"/>
  <c r="AX101" i="12"/>
  <c r="AL101" i="12" s="1"/>
  <c r="A106" i="12"/>
  <c r="AV106" i="12" s="1"/>
  <c r="AK105" i="12"/>
  <c r="E65" i="14"/>
  <c r="V64" i="14"/>
  <c r="AQ66" i="14"/>
  <c r="DL57" i="1"/>
  <c r="DN57" i="1"/>
  <c r="CL106" i="15"/>
  <c r="DR106" i="15" s="1"/>
  <c r="DN59" i="15"/>
  <c r="DJ50" i="1"/>
  <c r="DP51" i="1"/>
  <c r="CZ56" i="1"/>
  <c r="CP94" i="15"/>
  <c r="DK94" i="15"/>
  <c r="CV94" i="15"/>
  <c r="C65" i="12"/>
  <c r="F66" i="12" s="1"/>
  <c r="G66" i="12" s="1"/>
  <c r="A104" i="14"/>
  <c r="AJ104" i="14" s="1"/>
  <c r="K55" i="14"/>
  <c r="AG55" i="14" s="1"/>
  <c r="H55" i="14"/>
  <c r="CM95" i="1"/>
  <c r="CP57" i="1"/>
  <c r="CN57" i="1" s="1"/>
  <c r="CL96" i="1"/>
  <c r="DI96" i="1" s="1"/>
  <c r="CX51" i="1"/>
  <c r="DA51" i="1"/>
  <c r="DB51" i="1" s="1"/>
  <c r="CU52" i="1"/>
  <c r="K94" i="12"/>
  <c r="E94" i="12"/>
  <c r="X53" i="12"/>
  <c r="Y53" i="12" s="1"/>
  <c r="O53" i="12"/>
  <c r="AI53" i="12" s="1"/>
  <c r="DF51" i="1" l="1"/>
  <c r="DC51" i="1"/>
  <c r="AR102" i="12"/>
  <c r="AS103" i="12" s="1"/>
  <c r="AT103" i="12" s="1"/>
  <c r="AT102" i="12"/>
  <c r="AU102" i="12" s="1"/>
  <c r="AW103" i="12" s="1"/>
  <c r="AX102" i="12"/>
  <c r="AL102" i="12" s="1"/>
  <c r="W65" i="12"/>
  <c r="A107" i="12"/>
  <c r="AV107" i="12" s="1"/>
  <c r="AK106" i="12"/>
  <c r="F65" i="14"/>
  <c r="AI65" i="14" s="1"/>
  <c r="C65" i="14"/>
  <c r="AR67" i="14"/>
  <c r="AS67" i="14" s="1"/>
  <c r="AT67" i="14" s="1"/>
  <c r="AU68" i="14" s="1"/>
  <c r="AV68" i="14" s="1"/>
  <c r="AK68" i="14" s="1"/>
  <c r="DO51" i="1"/>
  <c r="DQ51" i="1"/>
  <c r="CL107" i="15"/>
  <c r="DR107" i="15" s="1"/>
  <c r="DO60" i="15"/>
  <c r="DP60" i="15" s="1"/>
  <c r="DQ60" i="15" s="1"/>
  <c r="DS61" i="15" s="1"/>
  <c r="DM58" i="1"/>
  <c r="CV95" i="15"/>
  <c r="DK95" i="15"/>
  <c r="CP95" i="15"/>
  <c r="AJ66" i="12"/>
  <c r="W55" i="14"/>
  <c r="X55" i="14" s="1"/>
  <c r="J56" i="14"/>
  <c r="M55" i="14"/>
  <c r="AH55" i="14" s="1"/>
  <c r="A105" i="14"/>
  <c r="AJ105" i="14" s="1"/>
  <c r="CQ57" i="1"/>
  <c r="DH57" i="1" s="1"/>
  <c r="CM96" i="1"/>
  <c r="CP58" i="1"/>
  <c r="CZ57" i="1"/>
  <c r="CL97" i="1"/>
  <c r="DI97" i="1" s="1"/>
  <c r="E95" i="12"/>
  <c r="K95" i="12"/>
  <c r="CV52" i="1"/>
  <c r="DE52" i="1" s="1"/>
  <c r="CS52" i="1"/>
  <c r="M54" i="12"/>
  <c r="AH54" i="12" s="1"/>
  <c r="I54" i="12"/>
  <c r="L55" i="12" s="1"/>
  <c r="AU103" i="12" l="1"/>
  <c r="AW104" i="12" s="1"/>
  <c r="AX104" i="12" s="1"/>
  <c r="AL104" i="12" s="1"/>
  <c r="DT61" i="15"/>
  <c r="AX103" i="12"/>
  <c r="AL103" i="12" s="1"/>
  <c r="AR103" i="12"/>
  <c r="AS104" i="12" s="1"/>
  <c r="A108" i="12"/>
  <c r="AV108" i="12" s="1"/>
  <c r="AK107" i="12"/>
  <c r="E66" i="14"/>
  <c r="V65" i="14"/>
  <c r="AQ67" i="14"/>
  <c r="DL58" i="1"/>
  <c r="DM59" i="1" s="1"/>
  <c r="DN58" i="1"/>
  <c r="CL108" i="15"/>
  <c r="DR108" i="15" s="1"/>
  <c r="DN60" i="15"/>
  <c r="DJ51" i="1"/>
  <c r="DP52" i="1"/>
  <c r="CV96" i="15"/>
  <c r="CP96" i="15"/>
  <c r="DK96" i="15"/>
  <c r="C66" i="12"/>
  <c r="F67" i="12" s="1"/>
  <c r="G67" i="12" s="1"/>
  <c r="K56" i="14"/>
  <c r="AG56" i="14" s="1"/>
  <c r="H56" i="14"/>
  <c r="A106" i="14"/>
  <c r="AJ106" i="14" s="1"/>
  <c r="CM97" i="1"/>
  <c r="CQ58" i="1"/>
  <c r="DH58" i="1" s="1"/>
  <c r="CN58" i="1"/>
  <c r="O54" i="12"/>
  <c r="AI54" i="12" s="1"/>
  <c r="X54" i="12"/>
  <c r="Y54" i="12" s="1"/>
  <c r="K96" i="12"/>
  <c r="E96" i="12"/>
  <c r="CU53" i="1"/>
  <c r="CX52" i="1"/>
  <c r="DA52" i="1"/>
  <c r="DB52" i="1" s="1"/>
  <c r="CL98" i="1"/>
  <c r="DI98" i="1" s="1"/>
  <c r="DF52" i="1" l="1"/>
  <c r="DC52" i="1"/>
  <c r="AR104" i="12"/>
  <c r="AS105" i="12" s="1"/>
  <c r="AT104" i="12"/>
  <c r="AU104" i="12" s="1"/>
  <c r="AW105" i="12" s="1"/>
  <c r="A109" i="12"/>
  <c r="AV109" i="12" s="1"/>
  <c r="AK108" i="12"/>
  <c r="F66" i="14"/>
  <c r="AI66" i="14" s="1"/>
  <c r="C66" i="14"/>
  <c r="AR68" i="14"/>
  <c r="AS68" i="14" s="1"/>
  <c r="AT68" i="14" s="1"/>
  <c r="AU69" i="14" s="1"/>
  <c r="AV69" i="14" s="1"/>
  <c r="AK69" i="14" s="1"/>
  <c r="DL59" i="1"/>
  <c r="DM60" i="1" s="1"/>
  <c r="DN59" i="1"/>
  <c r="DO52" i="1"/>
  <c r="DQ52" i="1"/>
  <c r="CL109" i="15"/>
  <c r="DR109" i="15" s="1"/>
  <c r="DO61" i="15"/>
  <c r="DP61" i="15" s="1"/>
  <c r="DQ61" i="15" s="1"/>
  <c r="DS62" i="15" s="1"/>
  <c r="DK97" i="15"/>
  <c r="CP97" i="15"/>
  <c r="CV97" i="15"/>
  <c r="W66" i="12"/>
  <c r="C67" i="12"/>
  <c r="F68" i="12" s="1"/>
  <c r="G68" i="12" s="1"/>
  <c r="J57" i="14"/>
  <c r="M56" i="14"/>
  <c r="AH56" i="14" s="1"/>
  <c r="W56" i="14"/>
  <c r="X56" i="14" s="1"/>
  <c r="A107" i="14"/>
  <c r="AJ107" i="14" s="1"/>
  <c r="CM98" i="1"/>
  <c r="CP59" i="1"/>
  <c r="CQ59" i="1" s="1"/>
  <c r="DH59" i="1" s="1"/>
  <c r="CZ58" i="1"/>
  <c r="CV53" i="1"/>
  <c r="DE53" i="1" s="1"/>
  <c r="CS53" i="1"/>
  <c r="M55" i="12"/>
  <c r="AH55" i="12" s="1"/>
  <c r="I55" i="12"/>
  <c r="L56" i="12" s="1"/>
  <c r="K97" i="12"/>
  <c r="E97" i="12"/>
  <c r="CL99" i="1"/>
  <c r="DI99" i="1" s="1"/>
  <c r="DT62" i="15" l="1"/>
  <c r="AR105" i="12"/>
  <c r="AS106" i="12" s="1"/>
  <c r="AT105" i="12"/>
  <c r="AU105" i="12" s="1"/>
  <c r="AW106" i="12" s="1"/>
  <c r="AX106" i="12" s="1"/>
  <c r="AL106" i="12" s="1"/>
  <c r="AX105" i="12"/>
  <c r="AL105" i="12" s="1"/>
  <c r="A110" i="12"/>
  <c r="AV110" i="12" s="1"/>
  <c r="AK109" i="12"/>
  <c r="E67" i="14"/>
  <c r="V66" i="14"/>
  <c r="AQ68" i="14"/>
  <c r="DL60" i="1"/>
  <c r="DN60" i="1"/>
  <c r="CL110" i="15"/>
  <c r="DR110" i="15" s="1"/>
  <c r="DN61" i="15"/>
  <c r="DJ52" i="1"/>
  <c r="DP53" i="1"/>
  <c r="CV98" i="15"/>
  <c r="CP98" i="15"/>
  <c r="DK98" i="15"/>
  <c r="W67" i="12"/>
  <c r="C68" i="12"/>
  <c r="AJ67" i="12"/>
  <c r="AJ68" i="12"/>
  <c r="K57" i="14"/>
  <c r="AG57" i="14" s="1"/>
  <c r="H57" i="14"/>
  <c r="A108" i="14"/>
  <c r="AJ108" i="14" s="1"/>
  <c r="CM99" i="1"/>
  <c r="CN59" i="1"/>
  <c r="O55" i="12"/>
  <c r="AI55" i="12" s="1"/>
  <c r="X55" i="12"/>
  <c r="Y55" i="12" s="1"/>
  <c r="CL100" i="1"/>
  <c r="DI100" i="1" s="1"/>
  <c r="K98" i="12"/>
  <c r="E98" i="12"/>
  <c r="DA53" i="1"/>
  <c r="DB53" i="1" s="1"/>
  <c r="CU54" i="1"/>
  <c r="CX53" i="1"/>
  <c r="DC53" i="1" s="1"/>
  <c r="AR106" i="12" l="1"/>
  <c r="AS107" i="12" s="1"/>
  <c r="AT106" i="12"/>
  <c r="AU106" i="12" s="1"/>
  <c r="AW107" i="12" s="1"/>
  <c r="A111" i="12"/>
  <c r="AV111" i="12" s="1"/>
  <c r="AK110" i="12"/>
  <c r="C67" i="14"/>
  <c r="F67" i="14"/>
  <c r="AI67" i="14" s="1"/>
  <c r="AR69" i="14"/>
  <c r="AS69" i="14" s="1"/>
  <c r="AT69" i="14" s="1"/>
  <c r="AU70" i="14" s="1"/>
  <c r="AV70" i="14" s="1"/>
  <c r="AK70" i="14" s="1"/>
  <c r="DO53" i="1"/>
  <c r="DQ53" i="1"/>
  <c r="CL111" i="15"/>
  <c r="DR111" i="15" s="1"/>
  <c r="DO62" i="15"/>
  <c r="DP62" i="15" s="1"/>
  <c r="DQ62" i="15" s="1"/>
  <c r="DS63" i="15" s="1"/>
  <c r="DM61" i="1"/>
  <c r="DF53" i="1"/>
  <c r="CP99" i="15"/>
  <c r="DK99" i="15"/>
  <c r="CV99" i="15"/>
  <c r="W68" i="12"/>
  <c r="F69" i="12"/>
  <c r="G69" i="12" s="1"/>
  <c r="AJ69" i="12" s="1"/>
  <c r="A109" i="14"/>
  <c r="AJ109" i="14" s="1"/>
  <c r="W57" i="14"/>
  <c r="X57" i="14" s="1"/>
  <c r="J58" i="14"/>
  <c r="M57" i="14"/>
  <c r="AH57" i="14" s="1"/>
  <c r="CM100" i="1"/>
  <c r="CZ59" i="1"/>
  <c r="CP60" i="1"/>
  <c r="CQ60" i="1" s="1"/>
  <c r="DH60" i="1" s="1"/>
  <c r="E99" i="12"/>
  <c r="K99" i="12"/>
  <c r="CL101" i="1"/>
  <c r="DI101" i="1" s="1"/>
  <c r="M56" i="12"/>
  <c r="AH56" i="12" s="1"/>
  <c r="I56" i="12"/>
  <c r="L57" i="12" s="1"/>
  <c r="CV54" i="1"/>
  <c r="DE54" i="1" s="1"/>
  <c r="CS54" i="1"/>
  <c r="DT63" i="15" l="1"/>
  <c r="AR107" i="12"/>
  <c r="AS108" i="12" s="1"/>
  <c r="AT107" i="12"/>
  <c r="AU107" i="12" s="1"/>
  <c r="AW108" i="12" s="1"/>
  <c r="AX107" i="12"/>
  <c r="AL107" i="12" s="1"/>
  <c r="A112" i="12"/>
  <c r="AV112" i="12" s="1"/>
  <c r="AK111" i="12"/>
  <c r="E68" i="14"/>
  <c r="F68" i="14" s="1"/>
  <c r="AI68" i="14" s="1"/>
  <c r="V67" i="14"/>
  <c r="AQ69" i="14"/>
  <c r="AR70" i="14" s="1"/>
  <c r="AS70" i="14" s="1"/>
  <c r="AT70" i="14" s="1"/>
  <c r="AU71" i="14" s="1"/>
  <c r="AV71" i="14" s="1"/>
  <c r="AK71" i="14" s="1"/>
  <c r="DL61" i="1"/>
  <c r="DN61" i="1"/>
  <c r="CL112" i="15"/>
  <c r="DR112" i="15" s="1"/>
  <c r="DN62" i="15"/>
  <c r="DJ53" i="1"/>
  <c r="CV100" i="15"/>
  <c r="CP100" i="15"/>
  <c r="DK100" i="15"/>
  <c r="C69" i="12"/>
  <c r="K58" i="14"/>
  <c r="AG58" i="14" s="1"/>
  <c r="H58" i="14"/>
  <c r="A110" i="14"/>
  <c r="AJ110" i="14" s="1"/>
  <c r="CM101" i="1"/>
  <c r="CN60" i="1"/>
  <c r="X56" i="12"/>
  <c r="Y56" i="12" s="1"/>
  <c r="O56" i="12"/>
  <c r="AI56" i="12" s="1"/>
  <c r="CL102" i="1"/>
  <c r="DI102" i="1" s="1"/>
  <c r="DA54" i="1"/>
  <c r="DB54" i="1" s="1"/>
  <c r="CU55" i="1"/>
  <c r="CX54" i="1"/>
  <c r="E100" i="12"/>
  <c r="K100" i="12"/>
  <c r="DF54" i="1" l="1"/>
  <c r="DC54" i="1"/>
  <c r="AR108" i="12"/>
  <c r="AS109" i="12" s="1"/>
  <c r="AT108" i="12"/>
  <c r="AU108" i="12" s="1"/>
  <c r="AW109" i="12" s="1"/>
  <c r="AX108" i="12"/>
  <c r="AL108" i="12" s="1"/>
  <c r="A113" i="12"/>
  <c r="AV113" i="12" s="1"/>
  <c r="AK112" i="12"/>
  <c r="C68" i="14"/>
  <c r="AQ70" i="14"/>
  <c r="CL113" i="15"/>
  <c r="DR113" i="15" s="1"/>
  <c r="DO63" i="15"/>
  <c r="DP63" i="15" s="1"/>
  <c r="DQ63" i="15" s="1"/>
  <c r="DS64" i="15" s="1"/>
  <c r="DM62" i="1"/>
  <c r="DP54" i="1"/>
  <c r="DK101" i="15"/>
  <c r="CV101" i="15"/>
  <c r="CP101" i="15"/>
  <c r="W69" i="12"/>
  <c r="F70" i="12"/>
  <c r="A111" i="14"/>
  <c r="AJ111" i="14" s="1"/>
  <c r="J59" i="14"/>
  <c r="M58" i="14"/>
  <c r="AH58" i="14" s="1"/>
  <c r="W58" i="14"/>
  <c r="X58" i="14" s="1"/>
  <c r="CM102" i="1"/>
  <c r="CP61" i="1"/>
  <c r="CQ61" i="1" s="1"/>
  <c r="DH61" i="1" s="1"/>
  <c r="CZ60" i="1"/>
  <c r="M57" i="12"/>
  <c r="AH57" i="12" s="1"/>
  <c r="I57" i="12"/>
  <c r="L58" i="12" s="1"/>
  <c r="K101" i="12"/>
  <c r="E101" i="12"/>
  <c r="CV55" i="1"/>
  <c r="DE55" i="1" s="1"/>
  <c r="CS55" i="1"/>
  <c r="CL103" i="1"/>
  <c r="DI103" i="1" s="1"/>
  <c r="DT64" i="15" l="1"/>
  <c r="AX109" i="12"/>
  <c r="AL109" i="12" s="1"/>
  <c r="AR109" i="12"/>
  <c r="AS110" i="12" s="1"/>
  <c r="AT109" i="12"/>
  <c r="AU109" i="12" s="1"/>
  <c r="AW110" i="12" s="1"/>
  <c r="A114" i="12"/>
  <c r="AV114" i="12" s="1"/>
  <c r="AK113" i="12"/>
  <c r="E69" i="14"/>
  <c r="F69" i="14" s="1"/>
  <c r="AI69" i="14" s="1"/>
  <c r="V68" i="14"/>
  <c r="AR71" i="14"/>
  <c r="AS71" i="14" s="1"/>
  <c r="AT71" i="14" s="1"/>
  <c r="AU72" i="14" s="1"/>
  <c r="AV72" i="14" s="1"/>
  <c r="AK72" i="14" s="1"/>
  <c r="DL62" i="1"/>
  <c r="DN62" i="1"/>
  <c r="DO54" i="1"/>
  <c r="DP55" i="1" s="1"/>
  <c r="DQ54" i="1"/>
  <c r="CL114" i="15"/>
  <c r="DR114" i="15" s="1"/>
  <c r="DN63" i="15"/>
  <c r="CV102" i="15"/>
  <c r="CP102" i="15"/>
  <c r="DK102" i="15"/>
  <c r="G70" i="12"/>
  <c r="AJ70" i="12" s="1"/>
  <c r="C70" i="12"/>
  <c r="K59" i="14"/>
  <c r="AG59" i="14" s="1"/>
  <c r="H59" i="14"/>
  <c r="A112" i="14"/>
  <c r="AJ112" i="14" s="1"/>
  <c r="CM103" i="1"/>
  <c r="CN61" i="1"/>
  <c r="X57" i="12"/>
  <c r="Y57" i="12" s="1"/>
  <c r="O57" i="12"/>
  <c r="AI57" i="12" s="1"/>
  <c r="CL104" i="1"/>
  <c r="DI104" i="1" s="1"/>
  <c r="E102" i="12"/>
  <c r="K102" i="12"/>
  <c r="CU56" i="1"/>
  <c r="CX55" i="1"/>
  <c r="DC55" i="1" s="1"/>
  <c r="DA55" i="1"/>
  <c r="DB55" i="1" s="1"/>
  <c r="AR110" i="12" l="1"/>
  <c r="AS111" i="12" s="1"/>
  <c r="AT110" i="12"/>
  <c r="AU110" i="12" s="1"/>
  <c r="AW111" i="12" s="1"/>
  <c r="AX111" i="12" s="1"/>
  <c r="AL111" i="12" s="1"/>
  <c r="AX110" i="12"/>
  <c r="AL110" i="12" s="1"/>
  <c r="A115" i="12"/>
  <c r="AV115" i="12" s="1"/>
  <c r="AK114" i="12"/>
  <c r="C69" i="14"/>
  <c r="AQ71" i="14"/>
  <c r="DO55" i="1"/>
  <c r="DQ55" i="1"/>
  <c r="CL115" i="15"/>
  <c r="DR115" i="15" s="1"/>
  <c r="DO64" i="15"/>
  <c r="DP64" i="15" s="1"/>
  <c r="DQ64" i="15" s="1"/>
  <c r="DS65" i="15" s="1"/>
  <c r="DJ54" i="1"/>
  <c r="DM63" i="1"/>
  <c r="DF55" i="1"/>
  <c r="DK103" i="15"/>
  <c r="CP103" i="15"/>
  <c r="CV103" i="15"/>
  <c r="F71" i="12"/>
  <c r="G71" i="12" s="1"/>
  <c r="AJ71" i="12" s="1"/>
  <c r="W70" i="12"/>
  <c r="A113" i="14"/>
  <c r="AJ113" i="14" s="1"/>
  <c r="W59" i="14"/>
  <c r="X59" i="14" s="1"/>
  <c r="M59" i="14"/>
  <c r="AH59" i="14" s="1"/>
  <c r="J60" i="14"/>
  <c r="CM104" i="1"/>
  <c r="CZ61" i="1"/>
  <c r="CP62" i="1"/>
  <c r="CQ62" i="1" s="1"/>
  <c r="DH62" i="1" s="1"/>
  <c r="CL105" i="1"/>
  <c r="DI105" i="1" s="1"/>
  <c r="CV56" i="1"/>
  <c r="DE56" i="1" s="1"/>
  <c r="CS56" i="1"/>
  <c r="E103" i="12"/>
  <c r="K103" i="12"/>
  <c r="M58" i="12"/>
  <c r="AH58" i="12" s="1"/>
  <c r="I58" i="12"/>
  <c r="L59" i="12" s="1"/>
  <c r="DT65" i="15" l="1"/>
  <c r="AR111" i="12"/>
  <c r="AS112" i="12" s="1"/>
  <c r="AT111" i="12"/>
  <c r="AU111" i="12" s="1"/>
  <c r="AW112" i="12" s="1"/>
  <c r="A116" i="12"/>
  <c r="AV116" i="12" s="1"/>
  <c r="AK115" i="12"/>
  <c r="E70" i="14"/>
  <c r="C70" i="14" s="1"/>
  <c r="V69" i="14"/>
  <c r="AR72" i="14"/>
  <c r="AS72" i="14" s="1"/>
  <c r="AT72" i="14" s="1"/>
  <c r="AU73" i="14" s="1"/>
  <c r="AV73" i="14" s="1"/>
  <c r="AK73" i="14" s="1"/>
  <c r="DL63" i="1"/>
  <c r="DN63" i="1"/>
  <c r="CL116" i="15"/>
  <c r="DR116" i="15" s="1"/>
  <c r="DN64" i="15"/>
  <c r="DJ55" i="1"/>
  <c r="CV104" i="15"/>
  <c r="CP104" i="15"/>
  <c r="DK104" i="15"/>
  <c r="C71" i="12"/>
  <c r="A114" i="14"/>
  <c r="AJ114" i="14" s="1"/>
  <c r="K60" i="14"/>
  <c r="AG60" i="14" s="1"/>
  <c r="H60" i="14"/>
  <c r="CM105" i="1"/>
  <c r="CN62" i="1"/>
  <c r="CU57" i="1"/>
  <c r="DA56" i="1"/>
  <c r="DB56" i="1" s="1"/>
  <c r="CX56" i="1"/>
  <c r="X58" i="12"/>
  <c r="Y58" i="12" s="1"/>
  <c r="O58" i="12"/>
  <c r="AI58" i="12" s="1"/>
  <c r="E104" i="12"/>
  <c r="K104" i="12"/>
  <c r="CL106" i="1"/>
  <c r="DI106" i="1" s="1"/>
  <c r="DF56" i="1" l="1"/>
  <c r="DC56" i="1"/>
  <c r="AR112" i="12"/>
  <c r="AS113" i="12" s="1"/>
  <c r="AT112" i="12"/>
  <c r="AU112" i="12" s="1"/>
  <c r="AW113" i="12" s="1"/>
  <c r="AX112" i="12"/>
  <c r="AL112" i="12" s="1"/>
  <c r="A117" i="12"/>
  <c r="AV117" i="12" s="1"/>
  <c r="AK116" i="12"/>
  <c r="E71" i="14"/>
  <c r="C71" i="14" s="1"/>
  <c r="V70" i="14"/>
  <c r="F70" i="14"/>
  <c r="AI70" i="14" s="1"/>
  <c r="AQ72" i="14"/>
  <c r="CL117" i="15"/>
  <c r="DR117" i="15" s="1"/>
  <c r="DO65" i="15"/>
  <c r="DP65" i="15" s="1"/>
  <c r="DQ65" i="15" s="1"/>
  <c r="DS66" i="15" s="1"/>
  <c r="DP56" i="1"/>
  <c r="CZ62" i="1"/>
  <c r="DK105" i="15"/>
  <c r="CP105" i="15"/>
  <c r="CV105" i="15"/>
  <c r="F72" i="12"/>
  <c r="G72" i="12" s="1"/>
  <c r="AJ72" i="12" s="1"/>
  <c r="W71" i="12"/>
  <c r="J61" i="14"/>
  <c r="M60" i="14"/>
  <c r="AH60" i="14" s="1"/>
  <c r="W60" i="14"/>
  <c r="X60" i="14" s="1"/>
  <c r="A115" i="14"/>
  <c r="AJ115" i="14" s="1"/>
  <c r="CM106" i="1"/>
  <c r="CP63" i="1"/>
  <c r="CN63" i="1" s="1"/>
  <c r="CL107" i="1"/>
  <c r="DI107" i="1" s="1"/>
  <c r="M59" i="12"/>
  <c r="AH59" i="12" s="1"/>
  <c r="I59" i="12"/>
  <c r="L60" i="12" s="1"/>
  <c r="CV57" i="1"/>
  <c r="DE57" i="1" s="1"/>
  <c r="CS57" i="1"/>
  <c r="E105" i="12"/>
  <c r="K105" i="12"/>
  <c r="F71" i="14" l="1"/>
  <c r="AI71" i="14" s="1"/>
  <c r="DT66" i="15"/>
  <c r="AR113" i="12"/>
  <c r="AS114" i="12" s="1"/>
  <c r="AT113" i="12"/>
  <c r="AU113" i="12" s="1"/>
  <c r="AW114" i="12" s="1"/>
  <c r="AX113" i="12"/>
  <c r="AL113" i="12" s="1"/>
  <c r="A118" i="12"/>
  <c r="AV118" i="12" s="1"/>
  <c r="AK117" i="12"/>
  <c r="E72" i="14"/>
  <c r="C72" i="14" s="1"/>
  <c r="V71" i="14"/>
  <c r="AR73" i="14"/>
  <c r="AS73" i="14" s="1"/>
  <c r="AT73" i="14" s="1"/>
  <c r="AU74" i="14" s="1"/>
  <c r="AV74" i="14" s="1"/>
  <c r="AK74" i="14" s="1"/>
  <c r="DO56" i="1"/>
  <c r="DP57" i="1" s="1"/>
  <c r="DQ56" i="1"/>
  <c r="CL118" i="15"/>
  <c r="DR118" i="15" s="1"/>
  <c r="DN65" i="15"/>
  <c r="DO66" i="15" s="1"/>
  <c r="DP66" i="15" s="1"/>
  <c r="DQ66" i="15" s="1"/>
  <c r="DS67" i="15" s="1"/>
  <c r="DT67" i="15" s="1"/>
  <c r="DM64" i="1"/>
  <c r="DN64" i="1" s="1"/>
  <c r="CZ63" i="1"/>
  <c r="CV106" i="15"/>
  <c r="CP106" i="15"/>
  <c r="DK106" i="15"/>
  <c r="C72" i="12"/>
  <c r="F73" i="12" s="1"/>
  <c r="A116" i="14"/>
  <c r="AJ116" i="14" s="1"/>
  <c r="K61" i="14"/>
  <c r="AG61" i="14" s="1"/>
  <c r="H61" i="14"/>
  <c r="CQ63" i="1"/>
  <c r="DH63" i="1" s="1"/>
  <c r="CM107" i="1"/>
  <c r="CP64" i="1"/>
  <c r="CN64" i="1" s="1"/>
  <c r="K106" i="12"/>
  <c r="E106" i="12"/>
  <c r="DA57" i="1"/>
  <c r="DB57" i="1" s="1"/>
  <c r="CU58" i="1"/>
  <c r="CX57" i="1"/>
  <c r="DC57" i="1" s="1"/>
  <c r="X59" i="12"/>
  <c r="Y59" i="12" s="1"/>
  <c r="O59" i="12"/>
  <c r="AI59" i="12" s="1"/>
  <c r="CL108" i="1"/>
  <c r="DI108" i="1" s="1"/>
  <c r="AR114" i="12" l="1"/>
  <c r="AS115" i="12" s="1"/>
  <c r="AT114" i="12"/>
  <c r="AU114" i="12" s="1"/>
  <c r="AW115" i="12" s="1"/>
  <c r="AX114" i="12"/>
  <c r="AL114" i="12" s="1"/>
  <c r="A119" i="12"/>
  <c r="AV119" i="12" s="1"/>
  <c r="AK118" i="12"/>
  <c r="V72" i="14"/>
  <c r="E73" i="14"/>
  <c r="C73" i="14" s="1"/>
  <c r="F72" i="14"/>
  <c r="AI72" i="14" s="1"/>
  <c r="AQ73" i="14"/>
  <c r="DO57" i="1"/>
  <c r="DQ57" i="1"/>
  <c r="CL119" i="15"/>
  <c r="DR119" i="15" s="1"/>
  <c r="DN66" i="15"/>
  <c r="DJ56" i="1"/>
  <c r="DL64" i="1"/>
  <c r="DM65" i="1" s="1"/>
  <c r="DN65" i="1" s="1"/>
  <c r="CZ64" i="1"/>
  <c r="DF57" i="1"/>
  <c r="W72" i="12"/>
  <c r="CV107" i="15"/>
  <c r="DK107" i="15"/>
  <c r="CP107" i="15"/>
  <c r="G73" i="12"/>
  <c r="AJ73" i="12" s="1"/>
  <c r="C73" i="12"/>
  <c r="A117" i="14"/>
  <c r="AJ117" i="14" s="1"/>
  <c r="W61" i="14"/>
  <c r="X61" i="14" s="1"/>
  <c r="J62" i="14"/>
  <c r="M61" i="14"/>
  <c r="AH61" i="14" s="1"/>
  <c r="CQ64" i="1"/>
  <c r="DH64" i="1" s="1"/>
  <c r="CM108" i="1"/>
  <c r="CP65" i="1"/>
  <c r="CQ65" i="1" s="1"/>
  <c r="DH65" i="1" s="1"/>
  <c r="M60" i="12"/>
  <c r="AH60" i="12" s="1"/>
  <c r="I60" i="12"/>
  <c r="L61" i="12" s="1"/>
  <c r="CL109" i="1"/>
  <c r="DI109" i="1" s="1"/>
  <c r="K107" i="12"/>
  <c r="E107" i="12"/>
  <c r="CV58" i="1"/>
  <c r="DE58" i="1" s="1"/>
  <c r="CS58" i="1"/>
  <c r="F73" i="14" l="1"/>
  <c r="AI73" i="14" s="1"/>
  <c r="AR115" i="12"/>
  <c r="AS116" i="12" s="1"/>
  <c r="AT115" i="12"/>
  <c r="AU115" i="12" s="1"/>
  <c r="AW116" i="12" s="1"/>
  <c r="AX115" i="12"/>
  <c r="AL115" i="12" s="1"/>
  <c r="A120" i="12"/>
  <c r="AV120" i="12" s="1"/>
  <c r="AK119" i="12"/>
  <c r="E74" i="14"/>
  <c r="V73" i="14"/>
  <c r="AR74" i="14"/>
  <c r="AS74" i="14" s="1"/>
  <c r="AT74" i="14" s="1"/>
  <c r="AU75" i="14" s="1"/>
  <c r="AV75" i="14" s="1"/>
  <c r="AK75" i="14" s="1"/>
  <c r="CL120" i="15"/>
  <c r="DR120" i="15" s="1"/>
  <c r="DO67" i="15"/>
  <c r="DP67" i="15" s="1"/>
  <c r="DQ67" i="15" s="1"/>
  <c r="DS68" i="15" s="1"/>
  <c r="DJ57" i="1"/>
  <c r="DL65" i="1"/>
  <c r="CP108" i="15"/>
  <c r="DK108" i="15"/>
  <c r="CV108" i="15"/>
  <c r="CP109" i="15"/>
  <c r="DK109" i="15"/>
  <c r="CV109" i="15"/>
  <c r="F74" i="12"/>
  <c r="W73" i="12"/>
  <c r="K62" i="14"/>
  <c r="AG62" i="14" s="1"/>
  <c r="H62" i="14"/>
  <c r="A118" i="14"/>
  <c r="AJ118" i="14" s="1"/>
  <c r="CM109" i="1"/>
  <c r="CN65" i="1"/>
  <c r="DA58" i="1"/>
  <c r="DB58" i="1" s="1"/>
  <c r="CX58" i="1"/>
  <c r="DC58" i="1" s="1"/>
  <c r="CU59" i="1"/>
  <c r="K108" i="12"/>
  <c r="E108" i="12"/>
  <c r="CL110" i="1"/>
  <c r="DI110" i="1" s="1"/>
  <c r="X60" i="12"/>
  <c r="Y60" i="12" s="1"/>
  <c r="O60" i="12"/>
  <c r="AI60" i="12" s="1"/>
  <c r="DT68" i="15" l="1"/>
  <c r="AR116" i="12"/>
  <c r="AS117" i="12" s="1"/>
  <c r="AT116" i="12"/>
  <c r="AU116" i="12" s="1"/>
  <c r="AW117" i="12" s="1"/>
  <c r="AX117" i="12" s="1"/>
  <c r="AL117" i="12" s="1"/>
  <c r="AX116" i="12"/>
  <c r="AL116" i="12" s="1"/>
  <c r="A121" i="12"/>
  <c r="AV121" i="12" s="1"/>
  <c r="AK120" i="12"/>
  <c r="F74" i="14"/>
  <c r="AI74" i="14" s="1"/>
  <c r="C74" i="14"/>
  <c r="AQ74" i="14"/>
  <c r="CL121" i="15"/>
  <c r="DR121" i="15" s="1"/>
  <c r="DN67" i="15"/>
  <c r="DO68" i="15" s="1"/>
  <c r="DP68" i="15" s="1"/>
  <c r="DQ68" i="15" s="1"/>
  <c r="DS69" i="15" s="1"/>
  <c r="DT69" i="15" s="1"/>
  <c r="DM66" i="1"/>
  <c r="DP58" i="1"/>
  <c r="DF58" i="1"/>
  <c r="G74" i="12"/>
  <c r="AJ74" i="12" s="1"/>
  <c r="C74" i="12"/>
  <c r="J63" i="14"/>
  <c r="M62" i="14"/>
  <c r="AH62" i="14" s="1"/>
  <c r="W62" i="14"/>
  <c r="X62" i="14" s="1"/>
  <c r="A119" i="14"/>
  <c r="AJ119" i="14" s="1"/>
  <c r="CM110" i="1"/>
  <c r="CP66" i="1"/>
  <c r="CQ66" i="1" s="1"/>
  <c r="DH66" i="1" s="1"/>
  <c r="CZ65" i="1"/>
  <c r="CL111" i="1"/>
  <c r="DI111" i="1" s="1"/>
  <c r="M61" i="12"/>
  <c r="AH61" i="12" s="1"/>
  <c r="I61" i="12"/>
  <c r="L62" i="12" s="1"/>
  <c r="CV59" i="1"/>
  <c r="DE59" i="1" s="1"/>
  <c r="CS59" i="1"/>
  <c r="E109" i="12"/>
  <c r="K109" i="12"/>
  <c r="AR117" i="12" l="1"/>
  <c r="AS118" i="12" s="1"/>
  <c r="AT117" i="12"/>
  <c r="AU117" i="12" s="1"/>
  <c r="AW118" i="12" s="1"/>
  <c r="A122" i="12"/>
  <c r="AV122" i="12" s="1"/>
  <c r="AK121" i="12"/>
  <c r="E75" i="14"/>
  <c r="V74" i="14"/>
  <c r="AR75" i="14"/>
  <c r="AS75" i="14" s="1"/>
  <c r="AT75" i="14" s="1"/>
  <c r="AU76" i="14" s="1"/>
  <c r="AV76" i="14" s="1"/>
  <c r="AK76" i="14" s="1"/>
  <c r="DL66" i="1"/>
  <c r="DM67" i="1" s="1"/>
  <c r="DN66" i="1"/>
  <c r="DO58" i="1"/>
  <c r="DQ58" i="1"/>
  <c r="CL122" i="15"/>
  <c r="DR122" i="15" s="1"/>
  <c r="DN68" i="15"/>
  <c r="CP110" i="15"/>
  <c r="DK110" i="15"/>
  <c r="CV110" i="15"/>
  <c r="F75" i="12"/>
  <c r="G75" i="12" s="1"/>
  <c r="AJ75" i="12" s="1"/>
  <c r="W74" i="12"/>
  <c r="A120" i="14"/>
  <c r="AJ120" i="14" s="1"/>
  <c r="K63" i="14"/>
  <c r="AG63" i="14" s="1"/>
  <c r="H63" i="14"/>
  <c r="CM111" i="1"/>
  <c r="CN66" i="1"/>
  <c r="E110" i="12"/>
  <c r="K110" i="12"/>
  <c r="DA59" i="1"/>
  <c r="DB59" i="1" s="1"/>
  <c r="CX59" i="1"/>
  <c r="CU60" i="1"/>
  <c r="CL112" i="1"/>
  <c r="DI112" i="1" s="1"/>
  <c r="O61" i="12"/>
  <c r="AI61" i="12" s="1"/>
  <c r="X61" i="12"/>
  <c r="Y61" i="12" s="1"/>
  <c r="DF59" i="1" l="1"/>
  <c r="DC59" i="1"/>
  <c r="AR118" i="12"/>
  <c r="AS119" i="12" s="1"/>
  <c r="AT118" i="12"/>
  <c r="AU118" i="12" s="1"/>
  <c r="AW119" i="12" s="1"/>
  <c r="AX118" i="12"/>
  <c r="AL118" i="12" s="1"/>
  <c r="A123" i="12"/>
  <c r="AV123" i="12" s="1"/>
  <c r="AK122" i="12"/>
  <c r="F75" i="14"/>
  <c r="AI75" i="14" s="1"/>
  <c r="C75" i="14"/>
  <c r="AQ75" i="14"/>
  <c r="DL67" i="1"/>
  <c r="DM68" i="1" s="1"/>
  <c r="DN67" i="1"/>
  <c r="CL123" i="15"/>
  <c r="DR123" i="15" s="1"/>
  <c r="DO69" i="15"/>
  <c r="DP69" i="15" s="1"/>
  <c r="DQ69" i="15" s="1"/>
  <c r="DS70" i="15" s="1"/>
  <c r="DJ58" i="1"/>
  <c r="DP59" i="1"/>
  <c r="DK111" i="15"/>
  <c r="CP111" i="15"/>
  <c r="CV111" i="15"/>
  <c r="C75" i="12"/>
  <c r="W63" i="14"/>
  <c r="X63" i="14" s="1"/>
  <c r="J64" i="14"/>
  <c r="M63" i="14"/>
  <c r="AH63" i="14" s="1"/>
  <c r="A121" i="14"/>
  <c r="AJ121" i="14" s="1"/>
  <c r="CM112" i="1"/>
  <c r="CP67" i="1"/>
  <c r="CQ67" i="1" s="1"/>
  <c r="DH67" i="1" s="1"/>
  <c r="CZ66" i="1"/>
  <c r="E111" i="12"/>
  <c r="K111" i="12"/>
  <c r="CL113" i="1"/>
  <c r="DI113" i="1" s="1"/>
  <c r="M62" i="12"/>
  <c r="AH62" i="12" s="1"/>
  <c r="I62" i="12"/>
  <c r="L63" i="12" s="1"/>
  <c r="CV60" i="1"/>
  <c r="DE60" i="1" s="1"/>
  <c r="CS60" i="1"/>
  <c r="DT70" i="15" l="1"/>
  <c r="AR119" i="12"/>
  <c r="AS120" i="12" s="1"/>
  <c r="AT119" i="12"/>
  <c r="AU119" i="12" s="1"/>
  <c r="AW120" i="12" s="1"/>
  <c r="AX120" i="12" s="1"/>
  <c r="AL120" i="12" s="1"/>
  <c r="AX119" i="12"/>
  <c r="AL119" i="12" s="1"/>
  <c r="A124" i="12"/>
  <c r="AV124" i="12" s="1"/>
  <c r="AK123" i="12"/>
  <c r="E76" i="14"/>
  <c r="F76" i="14" s="1"/>
  <c r="AI76" i="14" s="1"/>
  <c r="V75" i="14"/>
  <c r="AR76" i="14"/>
  <c r="AS76" i="14" s="1"/>
  <c r="AT76" i="14" s="1"/>
  <c r="AU77" i="14" s="1"/>
  <c r="AV77" i="14" s="1"/>
  <c r="AK77" i="14" s="1"/>
  <c r="DL68" i="1"/>
  <c r="DN68" i="1"/>
  <c r="DO59" i="1"/>
  <c r="DP60" i="1" s="1"/>
  <c r="DQ59" i="1"/>
  <c r="CL124" i="15"/>
  <c r="DR124" i="15" s="1"/>
  <c r="DN69" i="15"/>
  <c r="CV112" i="15"/>
  <c r="CP112" i="15"/>
  <c r="DK112" i="15"/>
  <c r="F76" i="12"/>
  <c r="G76" i="12" s="1"/>
  <c r="AJ76" i="12" s="1"/>
  <c r="W75" i="12"/>
  <c r="A122" i="14"/>
  <c r="AJ122" i="14" s="1"/>
  <c r="K64" i="14"/>
  <c r="AG64" i="14" s="1"/>
  <c r="H64" i="14"/>
  <c r="CM113" i="1"/>
  <c r="CN67" i="1"/>
  <c r="DA60" i="1"/>
  <c r="DB60" i="1" s="1"/>
  <c r="CU61" i="1"/>
  <c r="CX60" i="1"/>
  <c r="DC60" i="1" s="1"/>
  <c r="X62" i="12"/>
  <c r="Y62" i="12" s="1"/>
  <c r="O62" i="12"/>
  <c r="AI62" i="12" s="1"/>
  <c r="CL114" i="1"/>
  <c r="DI114" i="1" s="1"/>
  <c r="E112" i="12"/>
  <c r="K112" i="12"/>
  <c r="AR120" i="12" l="1"/>
  <c r="AT120" i="12"/>
  <c r="AU120" i="12" s="1"/>
  <c r="AW121" i="12" s="1"/>
  <c r="AS121" i="12"/>
  <c r="A125" i="12"/>
  <c r="AV125" i="12" s="1"/>
  <c r="AK124" i="12"/>
  <c r="C76" i="14"/>
  <c r="AQ76" i="14"/>
  <c r="DO60" i="1"/>
  <c r="DQ60" i="1"/>
  <c r="CL125" i="15"/>
  <c r="DR125" i="15" s="1"/>
  <c r="DO70" i="15"/>
  <c r="DP70" i="15" s="1"/>
  <c r="DQ70" i="15" s="1"/>
  <c r="DS71" i="15" s="1"/>
  <c r="DJ59" i="1"/>
  <c r="DM69" i="1"/>
  <c r="DF60" i="1"/>
  <c r="CP113" i="15"/>
  <c r="CV113" i="15"/>
  <c r="DK113" i="15"/>
  <c r="C76" i="12"/>
  <c r="J65" i="14"/>
  <c r="M64" i="14"/>
  <c r="AH64" i="14" s="1"/>
  <c r="W64" i="14"/>
  <c r="X64" i="14" s="1"/>
  <c r="A123" i="14"/>
  <c r="AJ123" i="14" s="1"/>
  <c r="CM114" i="1"/>
  <c r="CZ67" i="1"/>
  <c r="CP68" i="1"/>
  <c r="CQ68" i="1" s="1"/>
  <c r="DH68" i="1" s="1"/>
  <c r="E113" i="12"/>
  <c r="K113" i="12"/>
  <c r="CL115" i="1"/>
  <c r="DI115" i="1" s="1"/>
  <c r="CV61" i="1"/>
  <c r="DE61" i="1" s="1"/>
  <c r="CS61" i="1"/>
  <c r="M63" i="12"/>
  <c r="AH63" i="12" s="1"/>
  <c r="I63" i="12"/>
  <c r="L64" i="12" s="1"/>
  <c r="DT71" i="15" l="1"/>
  <c r="AR121" i="12"/>
  <c r="AS122" i="12" s="1"/>
  <c r="AT121" i="12"/>
  <c r="AU121" i="12" s="1"/>
  <c r="AW122" i="12" s="1"/>
  <c r="AX122" i="12" s="1"/>
  <c r="AL122" i="12" s="1"/>
  <c r="AX121" i="12"/>
  <c r="AL121" i="12" s="1"/>
  <c r="A126" i="12"/>
  <c r="AV126" i="12" s="1"/>
  <c r="AK125" i="12"/>
  <c r="V76" i="14"/>
  <c r="E77" i="14"/>
  <c r="F77" i="14" s="1"/>
  <c r="AI77" i="14" s="1"/>
  <c r="AR77" i="14"/>
  <c r="AS77" i="14" s="1"/>
  <c r="AT77" i="14" s="1"/>
  <c r="AU78" i="14" s="1"/>
  <c r="AV78" i="14" s="1"/>
  <c r="AK78" i="14" s="1"/>
  <c r="DL69" i="1"/>
  <c r="DN69" i="1"/>
  <c r="CL126" i="15"/>
  <c r="DR126" i="15" s="1"/>
  <c r="DN70" i="15"/>
  <c r="DJ60" i="1"/>
  <c r="DP61" i="1"/>
  <c r="CP114" i="15"/>
  <c r="DK114" i="15"/>
  <c r="CV114" i="15"/>
  <c r="F77" i="12"/>
  <c r="G77" i="12" s="1"/>
  <c r="AJ77" i="12" s="1"/>
  <c r="W76" i="12"/>
  <c r="A124" i="14"/>
  <c r="AJ124" i="14" s="1"/>
  <c r="K65" i="14"/>
  <c r="AG65" i="14" s="1"/>
  <c r="H65" i="14"/>
  <c r="CN68" i="1"/>
  <c r="CM115" i="1"/>
  <c r="CL116" i="1"/>
  <c r="DI116" i="1" s="1"/>
  <c r="K114" i="12"/>
  <c r="E114" i="12"/>
  <c r="X63" i="12"/>
  <c r="Y63" i="12" s="1"/>
  <c r="O63" i="12"/>
  <c r="AI63" i="12" s="1"/>
  <c r="CU62" i="1"/>
  <c r="CX61" i="1"/>
  <c r="DC61" i="1" s="1"/>
  <c r="DA61" i="1"/>
  <c r="DB61" i="1" s="1"/>
  <c r="AR122" i="12" l="1"/>
  <c r="AS123" i="12" s="1"/>
  <c r="AT122" i="12"/>
  <c r="AU122" i="12" s="1"/>
  <c r="AW123" i="12" s="1"/>
  <c r="C77" i="14"/>
  <c r="V77" i="14" s="1"/>
  <c r="A127" i="12"/>
  <c r="AV127" i="12" s="1"/>
  <c r="AK126" i="12"/>
  <c r="AQ77" i="14"/>
  <c r="DO61" i="1"/>
  <c r="DQ61" i="1"/>
  <c r="CL127" i="15"/>
  <c r="DR127" i="15" s="1"/>
  <c r="DO71" i="15"/>
  <c r="DP71" i="15" s="1"/>
  <c r="DQ71" i="15" s="1"/>
  <c r="DS72" i="15" s="1"/>
  <c r="CZ68" i="1"/>
  <c r="DF61" i="1"/>
  <c r="CV115" i="15"/>
  <c r="CP115" i="15"/>
  <c r="DK115" i="15"/>
  <c r="C77" i="12"/>
  <c r="W65" i="14"/>
  <c r="X65" i="14" s="1"/>
  <c r="J66" i="14"/>
  <c r="M65" i="14"/>
  <c r="AH65" i="14" s="1"/>
  <c r="A125" i="14"/>
  <c r="AJ125" i="14" s="1"/>
  <c r="CP69" i="1"/>
  <c r="CQ69" i="1" s="1"/>
  <c r="DH69" i="1" s="1"/>
  <c r="CM116" i="1"/>
  <c r="CV62" i="1"/>
  <c r="DE62" i="1" s="1"/>
  <c r="CS62" i="1"/>
  <c r="M64" i="12"/>
  <c r="AH64" i="12" s="1"/>
  <c r="I64" i="12"/>
  <c r="L65" i="12" s="1"/>
  <c r="K115" i="12"/>
  <c r="E115" i="12"/>
  <c r="CL117" i="1"/>
  <c r="DI117" i="1" s="1"/>
  <c r="E78" i="14" l="1"/>
  <c r="F78" i="14" s="1"/>
  <c r="AI78" i="14" s="1"/>
  <c r="DT72" i="15"/>
  <c r="AR123" i="12"/>
  <c r="AS124" i="12" s="1"/>
  <c r="AT123" i="12"/>
  <c r="AU123" i="12" s="1"/>
  <c r="AW124" i="12" s="1"/>
  <c r="AX124" i="12" s="1"/>
  <c r="AL124" i="12" s="1"/>
  <c r="AX123" i="12"/>
  <c r="AL123" i="12" s="1"/>
  <c r="A128" i="12"/>
  <c r="AV128" i="12" s="1"/>
  <c r="AK127" i="12"/>
  <c r="C78" i="14"/>
  <c r="AR78" i="14"/>
  <c r="AS78" i="14" s="1"/>
  <c r="AT78" i="14" s="1"/>
  <c r="AU79" i="14" s="1"/>
  <c r="AV79" i="14" s="1"/>
  <c r="AK79" i="14" s="1"/>
  <c r="CL128" i="15"/>
  <c r="DR128" i="15" s="1"/>
  <c r="DN71" i="15"/>
  <c r="DJ61" i="1"/>
  <c r="DM70" i="1"/>
  <c r="DP62" i="1"/>
  <c r="DK116" i="15"/>
  <c r="CV116" i="15"/>
  <c r="CP116" i="15"/>
  <c r="F78" i="12"/>
  <c r="G78" i="12" s="1"/>
  <c r="AJ78" i="12" s="1"/>
  <c r="W77" i="12"/>
  <c r="K66" i="14"/>
  <c r="AG66" i="14" s="1"/>
  <c r="H66" i="14"/>
  <c r="A126" i="14"/>
  <c r="AJ126" i="14" s="1"/>
  <c r="CN69" i="1"/>
  <c r="CM117" i="1"/>
  <c r="E116" i="12"/>
  <c r="K116" i="12"/>
  <c r="CX62" i="1"/>
  <c r="DC62" i="1" s="1"/>
  <c r="CU63" i="1"/>
  <c r="DA62" i="1"/>
  <c r="DB62" i="1" s="1"/>
  <c r="CL118" i="1"/>
  <c r="DI118" i="1" s="1"/>
  <c r="X64" i="12"/>
  <c r="Y64" i="12" s="1"/>
  <c r="O64" i="12"/>
  <c r="AI64" i="12" s="1"/>
  <c r="AR124" i="12" l="1"/>
  <c r="AS125" i="12" s="1"/>
  <c r="AT124" i="12"/>
  <c r="AU124" i="12" s="1"/>
  <c r="AW125" i="12" s="1"/>
  <c r="A129" i="12"/>
  <c r="AV129" i="12" s="1"/>
  <c r="AK128" i="12"/>
  <c r="V78" i="14"/>
  <c r="E79" i="14"/>
  <c r="F79" i="14" s="1"/>
  <c r="AI79" i="14" s="1"/>
  <c r="AQ78" i="14"/>
  <c r="DL70" i="1"/>
  <c r="DN70" i="1"/>
  <c r="DO62" i="1"/>
  <c r="DQ62" i="1"/>
  <c r="CL129" i="15"/>
  <c r="DR129" i="15" s="1"/>
  <c r="DO72" i="15"/>
  <c r="DP72" i="15" s="1"/>
  <c r="DQ72" i="15" s="1"/>
  <c r="DS73" i="15" s="1"/>
  <c r="CP70" i="1"/>
  <c r="CN70" i="1" s="1"/>
  <c r="DF62" i="1"/>
  <c r="DK117" i="15"/>
  <c r="CV117" i="15"/>
  <c r="CP117" i="15"/>
  <c r="C78" i="12"/>
  <c r="A127" i="14"/>
  <c r="AJ127" i="14" s="1"/>
  <c r="J67" i="14"/>
  <c r="M66" i="14"/>
  <c r="AH66" i="14" s="1"/>
  <c r="W66" i="14"/>
  <c r="X66" i="14" s="1"/>
  <c r="CZ69" i="1"/>
  <c r="CM118" i="1"/>
  <c r="E117" i="12"/>
  <c r="K117" i="12"/>
  <c r="CL119" i="1"/>
  <c r="DI119" i="1" s="1"/>
  <c r="M65" i="12"/>
  <c r="AH65" i="12" s="1"/>
  <c r="I65" i="12"/>
  <c r="L66" i="12" s="1"/>
  <c r="CV63" i="1"/>
  <c r="DE63" i="1" s="1"/>
  <c r="CS63" i="1"/>
  <c r="DT73" i="15" l="1"/>
  <c r="AR125" i="12"/>
  <c r="AS126" i="12" s="1"/>
  <c r="AT125" i="12"/>
  <c r="AU125" i="12" s="1"/>
  <c r="AW126" i="12" s="1"/>
  <c r="AX126" i="12" s="1"/>
  <c r="AL126" i="12" s="1"/>
  <c r="AX125" i="12"/>
  <c r="AL125" i="12" s="1"/>
  <c r="A130" i="12"/>
  <c r="AV130" i="12" s="1"/>
  <c r="AK129" i="12"/>
  <c r="C79" i="14"/>
  <c r="AR79" i="14"/>
  <c r="AS79" i="14" s="1"/>
  <c r="AT79" i="14" s="1"/>
  <c r="AU80" i="14" s="1"/>
  <c r="AV80" i="14" s="1"/>
  <c r="AK80" i="14" s="1"/>
  <c r="CL130" i="15"/>
  <c r="DR130" i="15" s="1"/>
  <c r="DN72" i="15"/>
  <c r="DJ62" i="1"/>
  <c r="DM71" i="1"/>
  <c r="DN71" i="1" s="1"/>
  <c r="CQ70" i="1"/>
  <c r="DH70" i="1" s="1"/>
  <c r="CV118" i="15"/>
  <c r="CP118" i="15"/>
  <c r="DK118" i="15"/>
  <c r="F79" i="12"/>
  <c r="G79" i="12" s="1"/>
  <c r="AJ79" i="12" s="1"/>
  <c r="W78" i="12"/>
  <c r="A128" i="14"/>
  <c r="AJ128" i="14" s="1"/>
  <c r="K67" i="14"/>
  <c r="AG67" i="14" s="1"/>
  <c r="H67" i="14"/>
  <c r="CM119" i="1"/>
  <c r="CZ70" i="1"/>
  <c r="CP71" i="1"/>
  <c r="E118" i="12"/>
  <c r="K118" i="12"/>
  <c r="DA63" i="1"/>
  <c r="DB63" i="1" s="1"/>
  <c r="CU64" i="1"/>
  <c r="CX63" i="1"/>
  <c r="DC63" i="1" s="1"/>
  <c r="X65" i="12"/>
  <c r="Y65" i="12" s="1"/>
  <c r="O65" i="12"/>
  <c r="AI65" i="12" s="1"/>
  <c r="CL120" i="1"/>
  <c r="DI120" i="1" s="1"/>
  <c r="AR126" i="12" l="1"/>
  <c r="AS127" i="12" s="1"/>
  <c r="AT126" i="12"/>
  <c r="AU126" i="12" s="1"/>
  <c r="AW127" i="12" s="1"/>
  <c r="A131" i="12"/>
  <c r="AV131" i="12" s="1"/>
  <c r="AK130" i="12"/>
  <c r="V79" i="14"/>
  <c r="E80" i="14"/>
  <c r="AQ79" i="14"/>
  <c r="CL131" i="15"/>
  <c r="DR131" i="15" s="1"/>
  <c r="DO73" i="15"/>
  <c r="DP73" i="15" s="1"/>
  <c r="DQ73" i="15" s="1"/>
  <c r="DS74" i="15" s="1"/>
  <c r="DL71" i="1"/>
  <c r="DM72" i="1" s="1"/>
  <c r="DN72" i="1" s="1"/>
  <c r="DP63" i="1"/>
  <c r="DF63" i="1"/>
  <c r="C79" i="12"/>
  <c r="W79" i="12" s="1"/>
  <c r="CP119" i="15"/>
  <c r="CV119" i="15"/>
  <c r="DK119" i="15"/>
  <c r="W67" i="14"/>
  <c r="X67" i="14" s="1"/>
  <c r="M67" i="14"/>
  <c r="AH67" i="14" s="1"/>
  <c r="J68" i="14"/>
  <c r="A129" i="14"/>
  <c r="AJ129" i="14" s="1"/>
  <c r="CM120" i="1"/>
  <c r="CN71" i="1"/>
  <c r="CQ71" i="1"/>
  <c r="DH71" i="1" s="1"/>
  <c r="K119" i="12"/>
  <c r="E119" i="12"/>
  <c r="M66" i="12"/>
  <c r="AH66" i="12" s="1"/>
  <c r="I66" i="12"/>
  <c r="L67" i="12" s="1"/>
  <c r="CV64" i="1"/>
  <c r="DE64" i="1" s="1"/>
  <c r="CS64" i="1"/>
  <c r="CL121" i="1"/>
  <c r="DI121" i="1" s="1"/>
  <c r="DT74" i="15" l="1"/>
  <c r="AR127" i="12"/>
  <c r="AS128" i="12" s="1"/>
  <c r="AT127" i="12"/>
  <c r="AU127" i="12" s="1"/>
  <c r="AW128" i="12" s="1"/>
  <c r="AX128" i="12" s="1"/>
  <c r="AL128" i="12" s="1"/>
  <c r="AX127" i="12"/>
  <c r="AL127" i="12" s="1"/>
  <c r="A132" i="12"/>
  <c r="AV132" i="12" s="1"/>
  <c r="AK131" i="12"/>
  <c r="F80" i="12"/>
  <c r="G80" i="12" s="1"/>
  <c r="AJ80" i="12" s="1"/>
  <c r="F80" i="14"/>
  <c r="AI80" i="14" s="1"/>
  <c r="C80" i="14"/>
  <c r="AR80" i="14"/>
  <c r="AS80" i="14" s="1"/>
  <c r="AT80" i="14" s="1"/>
  <c r="AU81" i="14" s="1"/>
  <c r="AV81" i="14" s="1"/>
  <c r="AK81" i="14" s="1"/>
  <c r="DO63" i="1"/>
  <c r="DQ63" i="1"/>
  <c r="CL132" i="15"/>
  <c r="DR132" i="15" s="1"/>
  <c r="DN73" i="15"/>
  <c r="DL72" i="1"/>
  <c r="DK120" i="15"/>
  <c r="CV120" i="15"/>
  <c r="CP120" i="15"/>
  <c r="A130" i="14"/>
  <c r="AJ130" i="14" s="1"/>
  <c r="K68" i="14"/>
  <c r="AG68" i="14" s="1"/>
  <c r="H68" i="14"/>
  <c r="CM121" i="1"/>
  <c r="CP72" i="1"/>
  <c r="CZ71" i="1"/>
  <c r="E120" i="12"/>
  <c r="K120" i="12"/>
  <c r="CL122" i="1"/>
  <c r="DI122" i="1" s="1"/>
  <c r="CX64" i="1"/>
  <c r="DA64" i="1"/>
  <c r="DB64" i="1" s="1"/>
  <c r="CU65" i="1"/>
  <c r="O66" i="12"/>
  <c r="AI66" i="12" s="1"/>
  <c r="X66" i="12"/>
  <c r="Y66" i="12" s="1"/>
  <c r="DF64" i="1" l="1"/>
  <c r="DC64" i="1"/>
  <c r="AR128" i="12"/>
  <c r="AS129" i="12" s="1"/>
  <c r="AT128" i="12"/>
  <c r="AU128" i="12" s="1"/>
  <c r="AW129" i="12" s="1"/>
  <c r="C80" i="12"/>
  <c r="F81" i="12" s="1"/>
  <c r="G81" i="12" s="1"/>
  <c r="AJ81" i="12" s="1"/>
  <c r="A133" i="12"/>
  <c r="AV133" i="12" s="1"/>
  <c r="AK132" i="12"/>
  <c r="V80" i="14"/>
  <c r="E81" i="14"/>
  <c r="F81" i="14" s="1"/>
  <c r="AI81" i="14" s="1"/>
  <c r="AQ80" i="14"/>
  <c r="CL133" i="15"/>
  <c r="DR133" i="15" s="1"/>
  <c r="DO74" i="15"/>
  <c r="DP74" i="15" s="1"/>
  <c r="DQ74" i="15" s="1"/>
  <c r="DS75" i="15" s="1"/>
  <c r="DJ63" i="1"/>
  <c r="DM73" i="1"/>
  <c r="DP64" i="1"/>
  <c r="DK121" i="15"/>
  <c r="CP121" i="15"/>
  <c r="CV121" i="15"/>
  <c r="J69" i="14"/>
  <c r="M68" i="14"/>
  <c r="AH68" i="14" s="1"/>
  <c r="W68" i="14"/>
  <c r="X68" i="14" s="1"/>
  <c r="A131" i="14"/>
  <c r="AJ131" i="14" s="1"/>
  <c r="CM122" i="1"/>
  <c r="CQ72" i="1"/>
  <c r="DH72" i="1" s="1"/>
  <c r="CN72" i="1"/>
  <c r="K121" i="12"/>
  <c r="E121" i="12"/>
  <c r="CV65" i="1"/>
  <c r="DE65" i="1" s="1"/>
  <c r="CS65" i="1"/>
  <c r="M67" i="12"/>
  <c r="AH67" i="12" s="1"/>
  <c r="I67" i="12"/>
  <c r="L68" i="12" s="1"/>
  <c r="CL123" i="1"/>
  <c r="DI123" i="1" s="1"/>
  <c r="W80" i="12" l="1"/>
  <c r="DT75" i="15"/>
  <c r="AR129" i="12"/>
  <c r="AS130" i="12" s="1"/>
  <c r="AT129" i="12"/>
  <c r="AU129" i="12" s="1"/>
  <c r="AW130" i="12" s="1"/>
  <c r="AX129" i="12"/>
  <c r="AL129" i="12" s="1"/>
  <c r="C81" i="12"/>
  <c r="W81" i="12" s="1"/>
  <c r="A134" i="12"/>
  <c r="AV134" i="12" s="1"/>
  <c r="AK133" i="12"/>
  <c r="C81" i="14"/>
  <c r="AR81" i="14"/>
  <c r="AS81" i="14" s="1"/>
  <c r="AT81" i="14" s="1"/>
  <c r="AU82" i="14" s="1"/>
  <c r="AV82" i="14" s="1"/>
  <c r="AK82" i="14" s="1"/>
  <c r="DL73" i="1"/>
  <c r="DM74" i="1" s="1"/>
  <c r="DN73" i="1"/>
  <c r="DO64" i="1"/>
  <c r="DP65" i="1" s="1"/>
  <c r="DQ64" i="1"/>
  <c r="CL134" i="15"/>
  <c r="DR134" i="15" s="1"/>
  <c r="DN74" i="15"/>
  <c r="CV122" i="15"/>
  <c r="CP122" i="15"/>
  <c r="DK122" i="15"/>
  <c r="A132" i="14"/>
  <c r="AJ132" i="14" s="1"/>
  <c r="K69" i="14"/>
  <c r="AG69" i="14" s="1"/>
  <c r="H69" i="14"/>
  <c r="CM123" i="1"/>
  <c r="CZ72" i="1"/>
  <c r="CP73" i="1"/>
  <c r="DA65" i="1"/>
  <c r="DB65" i="1" s="1"/>
  <c r="CX65" i="1"/>
  <c r="DC65" i="1" s="1"/>
  <c r="CU66" i="1"/>
  <c r="E122" i="12"/>
  <c r="K122" i="12"/>
  <c r="CL124" i="1"/>
  <c r="DI124" i="1" s="1"/>
  <c r="X67" i="12"/>
  <c r="Y67" i="12" s="1"/>
  <c r="O67" i="12"/>
  <c r="AI67" i="12" s="1"/>
  <c r="AR130" i="12" l="1"/>
  <c r="AS131" i="12" s="1"/>
  <c r="AT130" i="12"/>
  <c r="AU130" i="12" s="1"/>
  <c r="AW131" i="12" s="1"/>
  <c r="AX131" i="12" s="1"/>
  <c r="AL131" i="12" s="1"/>
  <c r="F82" i="12"/>
  <c r="G82" i="12" s="1"/>
  <c r="AJ82" i="12" s="1"/>
  <c r="AX130" i="12"/>
  <c r="AL130" i="12" s="1"/>
  <c r="A135" i="12"/>
  <c r="AV135" i="12" s="1"/>
  <c r="AK134" i="12"/>
  <c r="E82" i="14"/>
  <c r="F82" i="14" s="1"/>
  <c r="AI82" i="14" s="1"/>
  <c r="V81" i="14"/>
  <c r="AQ81" i="14"/>
  <c r="DL74" i="1"/>
  <c r="DN74" i="1"/>
  <c r="DO65" i="1"/>
  <c r="DQ65" i="1"/>
  <c r="CL135" i="15"/>
  <c r="DR135" i="15" s="1"/>
  <c r="DO75" i="15"/>
  <c r="DP75" i="15" s="1"/>
  <c r="DQ75" i="15" s="1"/>
  <c r="DS76" i="15" s="1"/>
  <c r="DJ64" i="1"/>
  <c r="DF65" i="1"/>
  <c r="CP123" i="15"/>
  <c r="CV123" i="15"/>
  <c r="DK123" i="15"/>
  <c r="A133" i="14"/>
  <c r="AJ133" i="14" s="1"/>
  <c r="W69" i="14"/>
  <c r="X69" i="14" s="1"/>
  <c r="J70" i="14"/>
  <c r="M69" i="14"/>
  <c r="AH69" i="14" s="1"/>
  <c r="CM124" i="1"/>
  <c r="CN73" i="1"/>
  <c r="CQ73" i="1"/>
  <c r="DH73" i="1" s="1"/>
  <c r="K123" i="12"/>
  <c r="E123" i="12"/>
  <c r="CL125" i="1"/>
  <c r="DI125" i="1" s="1"/>
  <c r="M68" i="12"/>
  <c r="AH68" i="12" s="1"/>
  <c r="I68" i="12"/>
  <c r="L69" i="12" s="1"/>
  <c r="CV66" i="1"/>
  <c r="DE66" i="1" s="1"/>
  <c r="CS66" i="1"/>
  <c r="C82" i="12" l="1"/>
  <c r="DT76" i="15"/>
  <c r="AR131" i="12"/>
  <c r="AS132" i="12" s="1"/>
  <c r="AT131" i="12"/>
  <c r="AU131" i="12" s="1"/>
  <c r="AW132" i="12" s="1"/>
  <c r="A136" i="12"/>
  <c r="AV136" i="12" s="1"/>
  <c r="AK135" i="12"/>
  <c r="C82" i="14"/>
  <c r="AR82" i="14"/>
  <c r="AS82" i="14" s="1"/>
  <c r="AT82" i="14" s="1"/>
  <c r="AU83" i="14" s="1"/>
  <c r="AV83" i="14" s="1"/>
  <c r="AK83" i="14" s="1"/>
  <c r="CL136" i="15"/>
  <c r="DR136" i="15" s="1"/>
  <c r="DN75" i="15"/>
  <c r="DO76" i="15" s="1"/>
  <c r="DP76" i="15" s="1"/>
  <c r="DQ76" i="15" s="1"/>
  <c r="DS77" i="15" s="1"/>
  <c r="DT77" i="15" s="1"/>
  <c r="DJ65" i="1"/>
  <c r="DM75" i="1"/>
  <c r="CV124" i="15"/>
  <c r="CP124" i="15"/>
  <c r="DK124" i="15"/>
  <c r="A134" i="14"/>
  <c r="AJ134" i="14" s="1"/>
  <c r="K70" i="14"/>
  <c r="AG70" i="14" s="1"/>
  <c r="H70" i="14"/>
  <c r="CM125" i="1"/>
  <c r="CP74" i="1"/>
  <c r="CZ73" i="1"/>
  <c r="E124" i="12"/>
  <c r="K124" i="12"/>
  <c r="O68" i="12"/>
  <c r="AI68" i="12" s="1"/>
  <c r="X68" i="12"/>
  <c r="Y68" i="12" s="1"/>
  <c r="DA66" i="1"/>
  <c r="DB66" i="1" s="1"/>
  <c r="CU67" i="1"/>
  <c r="CX66" i="1"/>
  <c r="CL126" i="1"/>
  <c r="DI126" i="1" s="1"/>
  <c r="DF66" i="1" l="1"/>
  <c r="DC66" i="1"/>
  <c r="F83" i="12"/>
  <c r="G83" i="12" s="1"/>
  <c r="AJ83" i="12" s="1"/>
  <c r="W82" i="12"/>
  <c r="AX132" i="12"/>
  <c r="AL132" i="12" s="1"/>
  <c r="AR132" i="12"/>
  <c r="AS133" i="12" s="1"/>
  <c r="AT132" i="12"/>
  <c r="AU132" i="12" s="1"/>
  <c r="AW133" i="12" s="1"/>
  <c r="A137" i="12"/>
  <c r="AV137" i="12" s="1"/>
  <c r="AK136" i="12"/>
  <c r="E83" i="14"/>
  <c r="F83" i="14" s="1"/>
  <c r="AI83" i="14" s="1"/>
  <c r="V82" i="14"/>
  <c r="AQ82" i="14"/>
  <c r="DL75" i="1"/>
  <c r="DN75" i="1"/>
  <c r="CL137" i="15"/>
  <c r="DR137" i="15" s="1"/>
  <c r="DN76" i="15"/>
  <c r="DP66" i="1"/>
  <c r="CV125" i="15"/>
  <c r="CP125" i="15"/>
  <c r="DK125" i="15"/>
  <c r="A135" i="14"/>
  <c r="AJ135" i="14" s="1"/>
  <c r="J71" i="14"/>
  <c r="M70" i="14"/>
  <c r="AH70" i="14" s="1"/>
  <c r="W70" i="14"/>
  <c r="X70" i="14" s="1"/>
  <c r="CM126" i="1"/>
  <c r="CN74" i="1"/>
  <c r="CQ74" i="1"/>
  <c r="DH74" i="1" s="1"/>
  <c r="CV67" i="1"/>
  <c r="DE67" i="1" s="1"/>
  <c r="CS67" i="1"/>
  <c r="E125" i="12"/>
  <c r="K125" i="12"/>
  <c r="CL127" i="1"/>
  <c r="DI127" i="1" s="1"/>
  <c r="M69" i="12"/>
  <c r="AH69" i="12" s="1"/>
  <c r="I69" i="12"/>
  <c r="L70" i="12" s="1"/>
  <c r="C83" i="12" l="1"/>
  <c r="F84" i="12" s="1"/>
  <c r="C83" i="14"/>
  <c r="V83" i="14" s="1"/>
  <c r="AR133" i="12"/>
  <c r="AS134" i="12" s="1"/>
  <c r="AT133" i="12"/>
  <c r="AU133" i="12" s="1"/>
  <c r="AW134" i="12" s="1"/>
  <c r="AX134" i="12" s="1"/>
  <c r="AL134" i="12" s="1"/>
  <c r="AX133" i="12"/>
  <c r="AL133" i="12" s="1"/>
  <c r="A138" i="12"/>
  <c r="AV138" i="12" s="1"/>
  <c r="AK137" i="12"/>
  <c r="E84" i="14"/>
  <c r="F84" i="14" s="1"/>
  <c r="AI84" i="14" s="1"/>
  <c r="AR83" i="14"/>
  <c r="AS83" i="14" s="1"/>
  <c r="AT83" i="14" s="1"/>
  <c r="AU84" i="14" s="1"/>
  <c r="AV84" i="14" s="1"/>
  <c r="AK84" i="14" s="1"/>
  <c r="DO66" i="1"/>
  <c r="DP67" i="1" s="1"/>
  <c r="DQ66" i="1"/>
  <c r="CL138" i="15"/>
  <c r="DR138" i="15" s="1"/>
  <c r="DO77" i="15"/>
  <c r="DP77" i="15" s="1"/>
  <c r="DQ77" i="15" s="1"/>
  <c r="DS78" i="15" s="1"/>
  <c r="DM76" i="1"/>
  <c r="DK126" i="15"/>
  <c r="CV126" i="15"/>
  <c r="CP126" i="15"/>
  <c r="K71" i="14"/>
  <c r="AG71" i="14" s="1"/>
  <c r="H71" i="14"/>
  <c r="A136" i="14"/>
  <c r="AJ136" i="14" s="1"/>
  <c r="CM127" i="1"/>
  <c r="CP75" i="1"/>
  <c r="CZ74" i="1"/>
  <c r="K126" i="12"/>
  <c r="E126" i="12"/>
  <c r="CL128" i="1"/>
  <c r="DI128" i="1" s="1"/>
  <c r="O69" i="12"/>
  <c r="AI69" i="12" s="1"/>
  <c r="X69" i="12"/>
  <c r="Y69" i="12" s="1"/>
  <c r="CX67" i="1"/>
  <c r="DC67" i="1" s="1"/>
  <c r="CU68" i="1"/>
  <c r="DA67" i="1"/>
  <c r="DB67" i="1" s="1"/>
  <c r="W83" i="12" l="1"/>
  <c r="C84" i="14"/>
  <c r="G84" i="12"/>
  <c r="AJ84" i="12" s="1"/>
  <c r="C84" i="12"/>
  <c r="DT78" i="15"/>
  <c r="AR134" i="12"/>
  <c r="AS135" i="12" s="1"/>
  <c r="AT134" i="12"/>
  <c r="AU134" i="12" s="1"/>
  <c r="AW135" i="12" s="1"/>
  <c r="A139" i="12"/>
  <c r="AV139" i="12" s="1"/>
  <c r="AK138" i="12"/>
  <c r="E85" i="14"/>
  <c r="F85" i="14" s="1"/>
  <c r="AI85" i="14" s="1"/>
  <c r="V84" i="14"/>
  <c r="AQ83" i="14"/>
  <c r="DL76" i="1"/>
  <c r="DN76" i="1"/>
  <c r="DO67" i="1"/>
  <c r="DQ67" i="1"/>
  <c r="CL139" i="15"/>
  <c r="DR139" i="15" s="1"/>
  <c r="DN77" i="15"/>
  <c r="DJ66" i="1"/>
  <c r="DF67" i="1"/>
  <c r="DK127" i="15"/>
  <c r="CP127" i="15"/>
  <c r="CV127" i="15"/>
  <c r="A137" i="14"/>
  <c r="AJ137" i="14" s="1"/>
  <c r="W71" i="14"/>
  <c r="X71" i="14" s="1"/>
  <c r="J72" i="14"/>
  <c r="M71" i="14"/>
  <c r="AH71" i="14" s="1"/>
  <c r="CM128" i="1"/>
  <c r="CQ75" i="1"/>
  <c r="DH75" i="1" s="1"/>
  <c r="CN75" i="1"/>
  <c r="M70" i="12"/>
  <c r="AH70" i="12" s="1"/>
  <c r="I70" i="12"/>
  <c r="L71" i="12" s="1"/>
  <c r="CL129" i="1"/>
  <c r="DI129" i="1" s="1"/>
  <c r="K127" i="12"/>
  <c r="E127" i="12"/>
  <c r="CV68" i="1"/>
  <c r="DE68" i="1" s="1"/>
  <c r="CS68" i="1"/>
  <c r="F85" i="12" l="1"/>
  <c r="G85" i="12" s="1"/>
  <c r="AJ85" i="12" s="1"/>
  <c r="W84" i="12"/>
  <c r="AX135" i="12"/>
  <c r="AL135" i="12" s="1"/>
  <c r="AR135" i="12"/>
  <c r="AS136" i="12" s="1"/>
  <c r="AT135" i="12"/>
  <c r="AU135" i="12" s="1"/>
  <c r="AW136" i="12" s="1"/>
  <c r="A140" i="12"/>
  <c r="AV140" i="12" s="1"/>
  <c r="AK139" i="12"/>
  <c r="C85" i="14"/>
  <c r="AR84" i="14"/>
  <c r="AS84" i="14" s="1"/>
  <c r="AT84" i="14" s="1"/>
  <c r="AU85" i="14" s="1"/>
  <c r="AV85" i="14" s="1"/>
  <c r="AK85" i="14" s="1"/>
  <c r="CL140" i="15"/>
  <c r="DR140" i="15" s="1"/>
  <c r="DO78" i="15"/>
  <c r="DP78" i="15" s="1"/>
  <c r="DQ78" i="15" s="1"/>
  <c r="DS79" i="15" s="1"/>
  <c r="DJ67" i="1"/>
  <c r="DM77" i="1"/>
  <c r="CV128" i="15"/>
  <c r="CP128" i="15"/>
  <c r="DK128" i="15"/>
  <c r="A138" i="14"/>
  <c r="AJ138" i="14" s="1"/>
  <c r="K72" i="14"/>
  <c r="AG72" i="14" s="1"/>
  <c r="H72" i="14"/>
  <c r="CM129" i="1"/>
  <c r="CZ75" i="1"/>
  <c r="CP76" i="1"/>
  <c r="K128" i="12"/>
  <c r="E128" i="12"/>
  <c r="CL130" i="1"/>
  <c r="DI130" i="1" s="1"/>
  <c r="X70" i="12"/>
  <c r="Y70" i="12" s="1"/>
  <c r="O70" i="12"/>
  <c r="AI70" i="12" s="1"/>
  <c r="DA68" i="1"/>
  <c r="DB68" i="1" s="1"/>
  <c r="CX68" i="1"/>
  <c r="DC68" i="1" s="1"/>
  <c r="CU69" i="1"/>
  <c r="C85" i="12" l="1"/>
  <c r="DT79" i="15"/>
  <c r="AR136" i="12"/>
  <c r="AS137" i="12" s="1"/>
  <c r="AT136" i="12"/>
  <c r="AU136" i="12" s="1"/>
  <c r="AW137" i="12" s="1"/>
  <c r="AX137" i="12" s="1"/>
  <c r="AL137" i="12" s="1"/>
  <c r="AX136" i="12"/>
  <c r="AL136" i="12" s="1"/>
  <c r="A141" i="12"/>
  <c r="AV141" i="12" s="1"/>
  <c r="AK140" i="12"/>
  <c r="E86" i="14"/>
  <c r="F86" i="14" s="1"/>
  <c r="AI86" i="14" s="1"/>
  <c r="V85" i="14"/>
  <c r="AQ84" i="14"/>
  <c r="DL77" i="1"/>
  <c r="DN77" i="1"/>
  <c r="CL141" i="15"/>
  <c r="DR141" i="15" s="1"/>
  <c r="DN78" i="15"/>
  <c r="DP68" i="1"/>
  <c r="DF68" i="1"/>
  <c r="DK129" i="15"/>
  <c r="CP129" i="15"/>
  <c r="CV129" i="15"/>
  <c r="J73" i="14"/>
  <c r="M72" i="14"/>
  <c r="AH72" i="14" s="1"/>
  <c r="W72" i="14"/>
  <c r="X72" i="14" s="1"/>
  <c r="A139" i="14"/>
  <c r="AJ139" i="14" s="1"/>
  <c r="CM130" i="1"/>
  <c r="CQ76" i="1"/>
  <c r="DH76" i="1" s="1"/>
  <c r="CN76" i="1"/>
  <c r="E129" i="12"/>
  <c r="K129" i="12"/>
  <c r="M71" i="12"/>
  <c r="AH71" i="12" s="1"/>
  <c r="I71" i="12"/>
  <c r="L72" i="12" s="1"/>
  <c r="CV69" i="1"/>
  <c r="DE69" i="1" s="1"/>
  <c r="CS69" i="1"/>
  <c r="CL131" i="1"/>
  <c r="DI131" i="1" s="1"/>
  <c r="F86" i="12" l="1"/>
  <c r="G86" i="12" s="1"/>
  <c r="AJ86" i="12" s="1"/>
  <c r="W85" i="12"/>
  <c r="AR137" i="12"/>
  <c r="AS138" i="12" s="1"/>
  <c r="AT137" i="12"/>
  <c r="AU137" i="12" s="1"/>
  <c r="AW138" i="12" s="1"/>
  <c r="AX138" i="12" s="1"/>
  <c r="AL138" i="12" s="1"/>
  <c r="A142" i="12"/>
  <c r="AV142" i="12" s="1"/>
  <c r="AK141" i="12"/>
  <c r="C86" i="14"/>
  <c r="AR85" i="14"/>
  <c r="AS85" i="14" s="1"/>
  <c r="AT85" i="14" s="1"/>
  <c r="AU86" i="14" s="1"/>
  <c r="AV86" i="14" s="1"/>
  <c r="AK86" i="14" s="1"/>
  <c r="DO68" i="1"/>
  <c r="DP69" i="1" s="1"/>
  <c r="DQ68" i="1"/>
  <c r="CL142" i="15"/>
  <c r="DR142" i="15" s="1"/>
  <c r="DO79" i="15"/>
  <c r="DP79" i="15" s="1"/>
  <c r="DQ79" i="15" s="1"/>
  <c r="DS80" i="15" s="1"/>
  <c r="DM78" i="1"/>
  <c r="CP130" i="15"/>
  <c r="DK130" i="15"/>
  <c r="CV130" i="15"/>
  <c r="A140" i="14"/>
  <c r="AJ140" i="14" s="1"/>
  <c r="K73" i="14"/>
  <c r="AG73" i="14" s="1"/>
  <c r="H73" i="14"/>
  <c r="CM131" i="1"/>
  <c r="CP77" i="1"/>
  <c r="CZ76" i="1"/>
  <c r="CL132" i="1"/>
  <c r="DI132" i="1" s="1"/>
  <c r="DA69" i="1"/>
  <c r="DB69" i="1" s="1"/>
  <c r="CX69" i="1"/>
  <c r="DC69" i="1" s="1"/>
  <c r="CU70" i="1"/>
  <c r="K130" i="12"/>
  <c r="E130" i="12"/>
  <c r="X71" i="12"/>
  <c r="Y71" i="12" s="1"/>
  <c r="O71" i="12"/>
  <c r="AI71" i="12" s="1"/>
  <c r="C86" i="12" l="1"/>
  <c r="F87" i="12" s="1"/>
  <c r="DT80" i="15"/>
  <c r="AR138" i="12"/>
  <c r="AS139" i="12" s="1"/>
  <c r="AT138" i="12"/>
  <c r="AU138" i="12" s="1"/>
  <c r="AW139" i="12" s="1"/>
  <c r="A143" i="12"/>
  <c r="AV143" i="12" s="1"/>
  <c r="AK142" i="12"/>
  <c r="V86" i="14"/>
  <c r="E87" i="14"/>
  <c r="F87" i="14" s="1"/>
  <c r="AI87" i="14" s="1"/>
  <c r="AQ85" i="14"/>
  <c r="DL78" i="1"/>
  <c r="DN78" i="1"/>
  <c r="DO69" i="1"/>
  <c r="DQ69" i="1"/>
  <c r="CL143" i="15"/>
  <c r="DR143" i="15" s="1"/>
  <c r="DN79" i="15"/>
  <c r="DJ68" i="1"/>
  <c r="DF69" i="1"/>
  <c r="CV131" i="15"/>
  <c r="CP131" i="15"/>
  <c r="DK131" i="15"/>
  <c r="A141" i="14"/>
  <c r="AJ141" i="14" s="1"/>
  <c r="W73" i="14"/>
  <c r="X73" i="14" s="1"/>
  <c r="J74" i="14"/>
  <c r="M73" i="14"/>
  <c r="AH73" i="14" s="1"/>
  <c r="CM132" i="1"/>
  <c r="CN77" i="1"/>
  <c r="CQ77" i="1"/>
  <c r="DH77" i="1" s="1"/>
  <c r="E131" i="12"/>
  <c r="K131" i="12"/>
  <c r="CV70" i="1"/>
  <c r="DE70" i="1" s="1"/>
  <c r="CS70" i="1"/>
  <c r="M72" i="12"/>
  <c r="AH72" i="12" s="1"/>
  <c r="I72" i="12"/>
  <c r="L73" i="12" s="1"/>
  <c r="CL133" i="1"/>
  <c r="DI133" i="1" s="1"/>
  <c r="W86" i="12" l="1"/>
  <c r="G87" i="12"/>
  <c r="AJ87" i="12" s="1"/>
  <c r="C87" i="12"/>
  <c r="W87" i="12" s="1"/>
  <c r="F88" i="12"/>
  <c r="G88" i="12" s="1"/>
  <c r="AJ88" i="12" s="1"/>
  <c r="AX139" i="12"/>
  <c r="AL139" i="12" s="1"/>
  <c r="AR139" i="12"/>
  <c r="AS140" i="12" s="1"/>
  <c r="AT139" i="12"/>
  <c r="AU139" i="12" s="1"/>
  <c r="AW140" i="12" s="1"/>
  <c r="A144" i="12"/>
  <c r="AV144" i="12" s="1"/>
  <c r="AK143" i="12"/>
  <c r="C87" i="14"/>
  <c r="AR86" i="14"/>
  <c r="AS86" i="14" s="1"/>
  <c r="AT86" i="14" s="1"/>
  <c r="AU87" i="14" s="1"/>
  <c r="AV87" i="14" s="1"/>
  <c r="AK87" i="14" s="1"/>
  <c r="CL144" i="15"/>
  <c r="DR144" i="15" s="1"/>
  <c r="DO80" i="15"/>
  <c r="DP80" i="15" s="1"/>
  <c r="DQ80" i="15" s="1"/>
  <c r="DS81" i="15" s="1"/>
  <c r="DJ69" i="1"/>
  <c r="DM79" i="1"/>
  <c r="CV132" i="15"/>
  <c r="CP132" i="15"/>
  <c r="DK132" i="15"/>
  <c r="A142" i="14"/>
  <c r="AJ142" i="14" s="1"/>
  <c r="K74" i="14"/>
  <c r="AG74" i="14" s="1"/>
  <c r="H74" i="14"/>
  <c r="CM133" i="1"/>
  <c r="CP78" i="1"/>
  <c r="CN78" i="1" s="1"/>
  <c r="CZ77" i="1"/>
  <c r="E132" i="12"/>
  <c r="K132" i="12"/>
  <c r="O72" i="12"/>
  <c r="AI72" i="12" s="1"/>
  <c r="X72" i="12"/>
  <c r="Y72" i="12" s="1"/>
  <c r="CU71" i="1"/>
  <c r="CX70" i="1"/>
  <c r="DC70" i="1" s="1"/>
  <c r="DA70" i="1"/>
  <c r="DB70" i="1" s="1"/>
  <c r="CL134" i="1"/>
  <c r="DI134" i="1" s="1"/>
  <c r="C88" i="12" l="1"/>
  <c r="DT81" i="15"/>
  <c r="AR140" i="12"/>
  <c r="AS141" i="12" s="1"/>
  <c r="AT140" i="12"/>
  <c r="AU140" i="12" s="1"/>
  <c r="AW141" i="12" s="1"/>
  <c r="AX141" i="12" s="1"/>
  <c r="AL141" i="12" s="1"/>
  <c r="AX140" i="12"/>
  <c r="AL140" i="12" s="1"/>
  <c r="A145" i="12"/>
  <c r="AV145" i="12" s="1"/>
  <c r="AK144" i="12"/>
  <c r="V87" i="14"/>
  <c r="E88" i="14"/>
  <c r="F88" i="14" s="1"/>
  <c r="AI88" i="14" s="1"/>
  <c r="AQ86" i="14"/>
  <c r="DL79" i="1"/>
  <c r="DM80" i="1" s="1"/>
  <c r="DN79" i="1"/>
  <c r="CL145" i="15"/>
  <c r="DR145" i="15" s="1"/>
  <c r="DN80" i="15"/>
  <c r="DO81" i="15" s="1"/>
  <c r="DP81" i="15" s="1"/>
  <c r="DQ81" i="15" s="1"/>
  <c r="DS82" i="15" s="1"/>
  <c r="DT82" i="15" s="1"/>
  <c r="DP70" i="1"/>
  <c r="DF70" i="1"/>
  <c r="DK133" i="15"/>
  <c r="CV133" i="15"/>
  <c r="CP133" i="15"/>
  <c r="DK134" i="15"/>
  <c r="CV134" i="15"/>
  <c r="CP134" i="15"/>
  <c r="J75" i="14"/>
  <c r="M74" i="14"/>
  <c r="AH74" i="14" s="1"/>
  <c r="W74" i="14"/>
  <c r="X74" i="14" s="1"/>
  <c r="A143" i="14"/>
  <c r="AJ143" i="14" s="1"/>
  <c r="CM134" i="1"/>
  <c r="CP79" i="1"/>
  <c r="CQ79" i="1" s="1"/>
  <c r="DH79" i="1" s="1"/>
  <c r="CZ78" i="1"/>
  <c r="CQ78" i="1"/>
  <c r="DH78" i="1" s="1"/>
  <c r="M73" i="12"/>
  <c r="AH73" i="12" s="1"/>
  <c r="I73" i="12"/>
  <c r="L74" i="12" s="1"/>
  <c r="CV71" i="1"/>
  <c r="DE71" i="1" s="1"/>
  <c r="CS71" i="1"/>
  <c r="K133" i="12"/>
  <c r="E133" i="12"/>
  <c r="CL135" i="1"/>
  <c r="DI135" i="1" s="1"/>
  <c r="F89" i="12" l="1"/>
  <c r="G89" i="12" s="1"/>
  <c r="AJ89" i="12" s="1"/>
  <c r="W88" i="12"/>
  <c r="AR141" i="12"/>
  <c r="AS142" i="12" s="1"/>
  <c r="AT141" i="12"/>
  <c r="AU141" i="12" s="1"/>
  <c r="AW142" i="12" s="1"/>
  <c r="AX142" i="12" s="1"/>
  <c r="AL142" i="12" s="1"/>
  <c r="C88" i="14"/>
  <c r="E89" i="14" s="1"/>
  <c r="F89" i="14" s="1"/>
  <c r="AI89" i="14" s="1"/>
  <c r="A146" i="12"/>
  <c r="AV146" i="12" s="1"/>
  <c r="AK145" i="12"/>
  <c r="V88" i="14"/>
  <c r="AR87" i="14"/>
  <c r="AS87" i="14" s="1"/>
  <c r="AT87" i="14" s="1"/>
  <c r="AU88" i="14" s="1"/>
  <c r="AV88" i="14" s="1"/>
  <c r="AK88" i="14" s="1"/>
  <c r="DL80" i="1"/>
  <c r="DN80" i="1"/>
  <c r="DO70" i="1"/>
  <c r="DP71" i="1" s="1"/>
  <c r="DQ70" i="1"/>
  <c r="CL146" i="15"/>
  <c r="DR146" i="15" s="1"/>
  <c r="DN81" i="15"/>
  <c r="CP135" i="15"/>
  <c r="CV135" i="15"/>
  <c r="DK135" i="15"/>
  <c r="A144" i="14"/>
  <c r="AJ144" i="14" s="1"/>
  <c r="K75" i="14"/>
  <c r="AG75" i="14" s="1"/>
  <c r="H75" i="14"/>
  <c r="CM135" i="1"/>
  <c r="CN79" i="1"/>
  <c r="DA71" i="1"/>
  <c r="DB71" i="1" s="1"/>
  <c r="CX71" i="1"/>
  <c r="CU72" i="1"/>
  <c r="O73" i="12"/>
  <c r="AI73" i="12" s="1"/>
  <c r="X73" i="12"/>
  <c r="Y73" i="12" s="1"/>
  <c r="CL136" i="1"/>
  <c r="DI136" i="1" s="1"/>
  <c r="E134" i="12"/>
  <c r="K134" i="12"/>
  <c r="DF71" i="1" l="1"/>
  <c r="DC71" i="1"/>
  <c r="C89" i="14"/>
  <c r="E90" i="14" s="1"/>
  <c r="C89" i="12"/>
  <c r="AR142" i="12"/>
  <c r="AS143" i="12" s="1"/>
  <c r="AT142" i="12"/>
  <c r="AU142" i="12" s="1"/>
  <c r="AW143" i="12" s="1"/>
  <c r="A147" i="12"/>
  <c r="AV147" i="12" s="1"/>
  <c r="AK146" i="12"/>
  <c r="AQ87" i="14"/>
  <c r="DO71" i="1"/>
  <c r="DQ71" i="1"/>
  <c r="CL147" i="15"/>
  <c r="DR147" i="15" s="1"/>
  <c r="DO82" i="15"/>
  <c r="DP82" i="15" s="1"/>
  <c r="DQ82" i="15" s="1"/>
  <c r="DS83" i="15" s="1"/>
  <c r="DJ70" i="1"/>
  <c r="DM81" i="1"/>
  <c r="W75" i="14"/>
  <c r="X75" i="14" s="1"/>
  <c r="M75" i="14"/>
  <c r="AH75" i="14" s="1"/>
  <c r="J76" i="14"/>
  <c r="A145" i="14"/>
  <c r="AJ145" i="14" s="1"/>
  <c r="CM136" i="1"/>
  <c r="CP80" i="1"/>
  <c r="CZ79" i="1"/>
  <c r="K135" i="12"/>
  <c r="E135" i="12"/>
  <c r="CL137" i="1"/>
  <c r="DI137" i="1" s="1"/>
  <c r="CV72" i="1"/>
  <c r="DE72" i="1" s="1"/>
  <c r="CS72" i="1"/>
  <c r="M74" i="12"/>
  <c r="AH74" i="12" s="1"/>
  <c r="I74" i="12"/>
  <c r="L75" i="12" s="1"/>
  <c r="V89" i="14" l="1"/>
  <c r="F90" i="12"/>
  <c r="G90" i="12" s="1"/>
  <c r="AJ90" i="12" s="1"/>
  <c r="W89" i="12"/>
  <c r="DT83" i="15"/>
  <c r="AR143" i="12"/>
  <c r="AS144" i="12" s="1"/>
  <c r="AT143" i="12"/>
  <c r="AU143" i="12" s="1"/>
  <c r="AW144" i="12" s="1"/>
  <c r="AX143" i="12"/>
  <c r="AL143" i="12" s="1"/>
  <c r="A148" i="12"/>
  <c r="AV148" i="12" s="1"/>
  <c r="AK147" i="12"/>
  <c r="F90" i="14"/>
  <c r="AI90" i="14" s="1"/>
  <c r="C90" i="14"/>
  <c r="AR88" i="14"/>
  <c r="AS88" i="14" s="1"/>
  <c r="AT88" i="14" s="1"/>
  <c r="AU89" i="14" s="1"/>
  <c r="AV89" i="14" s="1"/>
  <c r="AK89" i="14" s="1"/>
  <c r="DL81" i="1"/>
  <c r="DN81" i="1"/>
  <c r="CL148" i="15"/>
  <c r="DR148" i="15" s="1"/>
  <c r="DN82" i="15"/>
  <c r="DJ71" i="1"/>
  <c r="DP72" i="1"/>
  <c r="CV136" i="15"/>
  <c r="CP136" i="15"/>
  <c r="DK136" i="15"/>
  <c r="A146" i="14"/>
  <c r="AJ146" i="14" s="1"/>
  <c r="K76" i="14"/>
  <c r="AG76" i="14" s="1"/>
  <c r="H76" i="14"/>
  <c r="CM137" i="1"/>
  <c r="CN80" i="1"/>
  <c r="CQ80" i="1"/>
  <c r="DH80" i="1" s="1"/>
  <c r="X74" i="12"/>
  <c r="Y74" i="12" s="1"/>
  <c r="O74" i="12"/>
  <c r="AI74" i="12" s="1"/>
  <c r="CU73" i="1"/>
  <c r="CX72" i="1"/>
  <c r="DA72" i="1"/>
  <c r="DB72" i="1" s="1"/>
  <c r="E136" i="12"/>
  <c r="K136" i="12"/>
  <c r="CL138" i="1"/>
  <c r="DI138" i="1" s="1"/>
  <c r="DF72" i="1" l="1"/>
  <c r="DC72" i="1"/>
  <c r="C90" i="12"/>
  <c r="AX144" i="12"/>
  <c r="AL144" i="12" s="1"/>
  <c r="AR144" i="12"/>
  <c r="AS145" i="12" s="1"/>
  <c r="AT144" i="12"/>
  <c r="AU144" i="12" s="1"/>
  <c r="AW145" i="12" s="1"/>
  <c r="A149" i="12"/>
  <c r="AV149" i="12" s="1"/>
  <c r="AK148" i="12"/>
  <c r="V90" i="14"/>
  <c r="E91" i="14"/>
  <c r="F91" i="14" s="1"/>
  <c r="AI91" i="14" s="1"/>
  <c r="AQ88" i="14"/>
  <c r="DO72" i="1"/>
  <c r="DQ72" i="1"/>
  <c r="CL149" i="15"/>
  <c r="DR149" i="15" s="1"/>
  <c r="DO83" i="15"/>
  <c r="DP83" i="15" s="1"/>
  <c r="DQ83" i="15" s="1"/>
  <c r="DS84" i="15" s="1"/>
  <c r="DM82" i="1"/>
  <c r="CV137" i="15"/>
  <c r="DK137" i="15"/>
  <c r="CP137" i="15"/>
  <c r="J77" i="14"/>
  <c r="M76" i="14"/>
  <c r="AH76" i="14" s="1"/>
  <c r="W76" i="14"/>
  <c r="X76" i="14" s="1"/>
  <c r="A147" i="14"/>
  <c r="AJ147" i="14" s="1"/>
  <c r="CM138" i="1"/>
  <c r="CZ80" i="1"/>
  <c r="CP81" i="1"/>
  <c r="CN81" i="1" s="1"/>
  <c r="CL139" i="1"/>
  <c r="DI139" i="1" s="1"/>
  <c r="CV73" i="1"/>
  <c r="DE73" i="1" s="1"/>
  <c r="CS73" i="1"/>
  <c r="E137" i="12"/>
  <c r="K137" i="12"/>
  <c r="M75" i="12"/>
  <c r="AH75" i="12" s="1"/>
  <c r="I75" i="12"/>
  <c r="L76" i="12" s="1"/>
  <c r="F91" i="12" l="1"/>
  <c r="G91" i="12" s="1"/>
  <c r="AJ91" i="12" s="1"/>
  <c r="W90" i="12"/>
  <c r="DT84" i="15"/>
  <c r="AR145" i="12"/>
  <c r="AS146" i="12" s="1"/>
  <c r="AT145" i="12"/>
  <c r="AU145" i="12" s="1"/>
  <c r="AW146" i="12" s="1"/>
  <c r="AX146" i="12" s="1"/>
  <c r="AL146" i="12" s="1"/>
  <c r="AX145" i="12"/>
  <c r="AL145" i="12" s="1"/>
  <c r="A150" i="12"/>
  <c r="AV150" i="12" s="1"/>
  <c r="AK149" i="12"/>
  <c r="C91" i="14"/>
  <c r="AR89" i="14"/>
  <c r="AS89" i="14" s="1"/>
  <c r="AT89" i="14" s="1"/>
  <c r="AU90" i="14" s="1"/>
  <c r="AV90" i="14" s="1"/>
  <c r="AK90" i="14" s="1"/>
  <c r="DL82" i="1"/>
  <c r="DN82" i="1"/>
  <c r="CL150" i="15"/>
  <c r="DR150" i="15" s="1"/>
  <c r="DN83" i="15"/>
  <c r="DJ72" i="1"/>
  <c r="DP73" i="1"/>
  <c r="DK138" i="15"/>
  <c r="CV138" i="15"/>
  <c r="CP138" i="15"/>
  <c r="K77" i="14"/>
  <c r="AG77" i="14" s="1"/>
  <c r="H77" i="14"/>
  <c r="A148" i="14"/>
  <c r="AJ148" i="14" s="1"/>
  <c r="CM139" i="1"/>
  <c r="CP82" i="1"/>
  <c r="CN82" i="1" s="1"/>
  <c r="CZ81" i="1"/>
  <c r="CQ81" i="1"/>
  <c r="DH81" i="1" s="1"/>
  <c r="X75" i="12"/>
  <c r="Y75" i="12" s="1"/>
  <c r="O75" i="12"/>
  <c r="AI75" i="12" s="1"/>
  <c r="K138" i="12"/>
  <c r="E138" i="12"/>
  <c r="DA73" i="1"/>
  <c r="DB73" i="1" s="1"/>
  <c r="CX73" i="1"/>
  <c r="DC73" i="1" s="1"/>
  <c r="CU74" i="1"/>
  <c r="CL140" i="1"/>
  <c r="DI140" i="1" s="1"/>
  <c r="C91" i="12" l="1"/>
  <c r="AR146" i="12"/>
  <c r="AS147" i="12" s="1"/>
  <c r="AT146" i="12"/>
  <c r="AU146" i="12" s="1"/>
  <c r="AW147" i="12" s="1"/>
  <c r="A151" i="12"/>
  <c r="AV151" i="12" s="1"/>
  <c r="AK150" i="12"/>
  <c r="V91" i="14"/>
  <c r="E92" i="14"/>
  <c r="F92" i="14" s="1"/>
  <c r="AI92" i="14" s="1"/>
  <c r="AQ89" i="14"/>
  <c r="DO73" i="1"/>
  <c r="DQ73" i="1"/>
  <c r="CL151" i="15"/>
  <c r="DR151" i="15" s="1"/>
  <c r="DO84" i="15"/>
  <c r="DP84" i="15" s="1"/>
  <c r="DQ84" i="15" s="1"/>
  <c r="DS85" i="15" s="1"/>
  <c r="DM83" i="1"/>
  <c r="DF73" i="1"/>
  <c r="DK139" i="15"/>
  <c r="CP139" i="15"/>
  <c r="CV139" i="15"/>
  <c r="W77" i="14"/>
  <c r="X77" i="14" s="1"/>
  <c r="J78" i="14"/>
  <c r="M77" i="14"/>
  <c r="AH77" i="14" s="1"/>
  <c r="A149" i="14"/>
  <c r="AJ149" i="14" s="1"/>
  <c r="CQ82" i="1"/>
  <c r="DH82" i="1" s="1"/>
  <c r="CM140" i="1"/>
  <c r="CP83" i="1"/>
  <c r="CN83" i="1" s="1"/>
  <c r="CZ82" i="1"/>
  <c r="CL141" i="1"/>
  <c r="DI141" i="1" s="1"/>
  <c r="CV74" i="1"/>
  <c r="DE74" i="1" s="1"/>
  <c r="CS74" i="1"/>
  <c r="K139" i="12"/>
  <c r="E139" i="12"/>
  <c r="M76" i="12"/>
  <c r="AH76" i="12" s="1"/>
  <c r="I76" i="12"/>
  <c r="L77" i="12" s="1"/>
  <c r="F92" i="12" l="1"/>
  <c r="G92" i="12" s="1"/>
  <c r="AJ92" i="12" s="1"/>
  <c r="W91" i="12"/>
  <c r="C92" i="12"/>
  <c r="DT85" i="15"/>
  <c r="AR147" i="12"/>
  <c r="AS148" i="12" s="1"/>
  <c r="AT147" i="12"/>
  <c r="AU147" i="12" s="1"/>
  <c r="AW148" i="12" s="1"/>
  <c r="AX148" i="12" s="1"/>
  <c r="AL148" i="12" s="1"/>
  <c r="AX147" i="12"/>
  <c r="AL147" i="12" s="1"/>
  <c r="C92" i="14"/>
  <c r="E93" i="14" s="1"/>
  <c r="F93" i="14" s="1"/>
  <c r="AI93" i="14" s="1"/>
  <c r="A152" i="12"/>
  <c r="AV152" i="12" s="1"/>
  <c r="AK151" i="12"/>
  <c r="AR90" i="14"/>
  <c r="AS90" i="14" s="1"/>
  <c r="AT90" i="14" s="1"/>
  <c r="AU91" i="14" s="1"/>
  <c r="AV91" i="14" s="1"/>
  <c r="AK91" i="14" s="1"/>
  <c r="DL83" i="1"/>
  <c r="DM84" i="1" s="1"/>
  <c r="DN84" i="1" s="1"/>
  <c r="DN83" i="1"/>
  <c r="CL152" i="15"/>
  <c r="DR152" i="15" s="1"/>
  <c r="DN84" i="15"/>
  <c r="DJ73" i="1"/>
  <c r="DP74" i="1"/>
  <c r="DK140" i="15"/>
  <c r="CV140" i="15"/>
  <c r="CP140" i="15"/>
  <c r="A150" i="14"/>
  <c r="AJ150" i="14" s="1"/>
  <c r="K78" i="14"/>
  <c r="AG78" i="14" s="1"/>
  <c r="H78" i="14"/>
  <c r="CM141" i="1"/>
  <c r="CP84" i="1"/>
  <c r="CQ84" i="1" s="1"/>
  <c r="DH84" i="1" s="1"/>
  <c r="CZ83" i="1"/>
  <c r="CQ83" i="1"/>
  <c r="DH83" i="1" s="1"/>
  <c r="DA74" i="1"/>
  <c r="DB74" i="1" s="1"/>
  <c r="CU75" i="1"/>
  <c r="CX74" i="1"/>
  <c r="DC74" i="1" s="1"/>
  <c r="CL142" i="1"/>
  <c r="DI142" i="1" s="1"/>
  <c r="X76" i="12"/>
  <c r="Y76" i="12" s="1"/>
  <c r="O76" i="12"/>
  <c r="AI76" i="12" s="1"/>
  <c r="K140" i="12"/>
  <c r="E140" i="12"/>
  <c r="V92" i="14" l="1"/>
  <c r="F93" i="12"/>
  <c r="G93" i="12" s="1"/>
  <c r="AJ93" i="12" s="1"/>
  <c r="W92" i="12"/>
  <c r="C93" i="14"/>
  <c r="E94" i="14" s="1"/>
  <c r="AR148" i="12"/>
  <c r="AS149" i="12" s="1"/>
  <c r="AT148" i="12"/>
  <c r="AU148" i="12" s="1"/>
  <c r="AW149" i="12" s="1"/>
  <c r="A153" i="12"/>
  <c r="AV153" i="12" s="1"/>
  <c r="AK152" i="12"/>
  <c r="AQ90" i="14"/>
  <c r="DO74" i="1"/>
  <c r="DQ74" i="1"/>
  <c r="CL153" i="15"/>
  <c r="DR153" i="15" s="1"/>
  <c r="DO85" i="15"/>
  <c r="DP85" i="15" s="1"/>
  <c r="DQ85" i="15" s="1"/>
  <c r="DS86" i="15" s="1"/>
  <c r="DL84" i="1"/>
  <c r="DM85" i="1" s="1"/>
  <c r="DN85" i="1" s="1"/>
  <c r="DF74" i="1"/>
  <c r="DK141" i="15"/>
  <c r="CV141" i="15"/>
  <c r="CP141" i="15"/>
  <c r="J79" i="14"/>
  <c r="M78" i="14"/>
  <c r="AH78" i="14" s="1"/>
  <c r="W78" i="14"/>
  <c r="X78" i="14" s="1"/>
  <c r="A151" i="14"/>
  <c r="AJ151" i="14" s="1"/>
  <c r="CM142" i="1"/>
  <c r="CN84" i="1"/>
  <c r="E141" i="12"/>
  <c r="K141" i="12"/>
  <c r="M77" i="12"/>
  <c r="AH77" i="12" s="1"/>
  <c r="I77" i="12"/>
  <c r="L78" i="12" s="1"/>
  <c r="CL143" i="1"/>
  <c r="DI143" i="1" s="1"/>
  <c r="CV75" i="1"/>
  <c r="DE75" i="1" s="1"/>
  <c r="CS75" i="1"/>
  <c r="C93" i="12" l="1"/>
  <c r="W93" i="12" s="1"/>
  <c r="V93" i="14"/>
  <c r="F94" i="12"/>
  <c r="G94" i="12" s="1"/>
  <c r="AJ94" i="12" s="1"/>
  <c r="DT86" i="15"/>
  <c r="AR149" i="12"/>
  <c r="AS150" i="12" s="1"/>
  <c r="AT149" i="12"/>
  <c r="AU149" i="12" s="1"/>
  <c r="AW150" i="12" s="1"/>
  <c r="AX150" i="12" s="1"/>
  <c r="AL150" i="12" s="1"/>
  <c r="AX149" i="12"/>
  <c r="AL149" i="12" s="1"/>
  <c r="A154" i="12"/>
  <c r="AV154" i="12" s="1"/>
  <c r="AK153" i="12"/>
  <c r="F94" i="14"/>
  <c r="AI94" i="14" s="1"/>
  <c r="C94" i="14"/>
  <c r="AR91" i="14"/>
  <c r="AS91" i="14" s="1"/>
  <c r="AT91" i="14" s="1"/>
  <c r="AU92" i="14" s="1"/>
  <c r="AV92" i="14" s="1"/>
  <c r="AK92" i="14" s="1"/>
  <c r="CL154" i="15"/>
  <c r="DR154" i="15" s="1"/>
  <c r="DN85" i="15"/>
  <c r="DL85" i="1"/>
  <c r="DJ74" i="1"/>
  <c r="DP75" i="1"/>
  <c r="DK142" i="15"/>
  <c r="CV142" i="15"/>
  <c r="CP142" i="15"/>
  <c r="A152" i="14"/>
  <c r="AJ152" i="14" s="1"/>
  <c r="K79" i="14"/>
  <c r="AG79" i="14" s="1"/>
  <c r="H79" i="14"/>
  <c r="CM143" i="1"/>
  <c r="CP85" i="1"/>
  <c r="CZ84" i="1"/>
  <c r="CL144" i="1"/>
  <c r="DI144" i="1" s="1"/>
  <c r="K142" i="12"/>
  <c r="E142" i="12"/>
  <c r="O77" i="12"/>
  <c r="AI77" i="12" s="1"/>
  <c r="X77" i="12"/>
  <c r="Y77" i="12" s="1"/>
  <c r="CX75" i="1"/>
  <c r="DC75" i="1" s="1"/>
  <c r="DA75" i="1"/>
  <c r="DB75" i="1" s="1"/>
  <c r="CU76" i="1"/>
  <c r="C94" i="12" l="1"/>
  <c r="F95" i="12"/>
  <c r="G95" i="12" s="1"/>
  <c r="AJ95" i="12" s="1"/>
  <c r="W94" i="12"/>
  <c r="AR150" i="12"/>
  <c r="AS151" i="12" s="1"/>
  <c r="AT150" i="12"/>
  <c r="AU150" i="12" s="1"/>
  <c r="AW151" i="12" s="1"/>
  <c r="A155" i="12"/>
  <c r="AV155" i="12" s="1"/>
  <c r="AK154" i="12"/>
  <c r="E95" i="14"/>
  <c r="F95" i="14" s="1"/>
  <c r="AI95" i="14" s="1"/>
  <c r="V94" i="14"/>
  <c r="AQ91" i="14"/>
  <c r="DO75" i="1"/>
  <c r="DQ75" i="1"/>
  <c r="CL155" i="15"/>
  <c r="DR155" i="15" s="1"/>
  <c r="DO86" i="15"/>
  <c r="DP86" i="15" s="1"/>
  <c r="DQ86" i="15" s="1"/>
  <c r="DS87" i="15" s="1"/>
  <c r="DM86" i="1"/>
  <c r="DF75" i="1"/>
  <c r="CV143" i="15"/>
  <c r="DK143" i="15"/>
  <c r="CP143" i="15"/>
  <c r="W79" i="14"/>
  <c r="X79" i="14" s="1"/>
  <c r="J80" i="14"/>
  <c r="M79" i="14"/>
  <c r="AH79" i="14" s="1"/>
  <c r="A153" i="14"/>
  <c r="AJ153" i="14" s="1"/>
  <c r="CM144" i="1"/>
  <c r="CN85" i="1"/>
  <c r="CQ85" i="1"/>
  <c r="DH85" i="1" s="1"/>
  <c r="K143" i="12"/>
  <c r="E143" i="12"/>
  <c r="CV76" i="1"/>
  <c r="DE76" i="1" s="1"/>
  <c r="CS76" i="1"/>
  <c r="CL145" i="1"/>
  <c r="DI145" i="1" s="1"/>
  <c r="M78" i="12"/>
  <c r="AH78" i="12" s="1"/>
  <c r="I78" i="12"/>
  <c r="L79" i="12" s="1"/>
  <c r="C95" i="12" l="1"/>
  <c r="F96" i="12" s="1"/>
  <c r="DT87" i="15"/>
  <c r="AR151" i="12"/>
  <c r="AS152" i="12" s="1"/>
  <c r="AT151" i="12"/>
  <c r="AU151" i="12" s="1"/>
  <c r="AW152" i="12" s="1"/>
  <c r="AX151" i="12"/>
  <c r="AL151" i="12" s="1"/>
  <c r="C95" i="14"/>
  <c r="V95" i="14" s="1"/>
  <c r="A156" i="12"/>
  <c r="AV156" i="12" s="1"/>
  <c r="AK155" i="12"/>
  <c r="AR92" i="14"/>
  <c r="AS92" i="14" s="1"/>
  <c r="AT92" i="14" s="1"/>
  <c r="AU93" i="14" s="1"/>
  <c r="AV93" i="14" s="1"/>
  <c r="AK93" i="14" s="1"/>
  <c r="DL86" i="1"/>
  <c r="DN86" i="1"/>
  <c r="CL156" i="15"/>
  <c r="DR156" i="15" s="1"/>
  <c r="DN86" i="15"/>
  <c r="DO87" i="15" s="1"/>
  <c r="DP87" i="15" s="1"/>
  <c r="DQ87" i="15" s="1"/>
  <c r="DS88" i="15" s="1"/>
  <c r="DT88" i="15" s="1"/>
  <c r="DJ75" i="1"/>
  <c r="DK144" i="15"/>
  <c r="CV144" i="15"/>
  <c r="CP144" i="15"/>
  <c r="A154" i="14"/>
  <c r="AJ154" i="14" s="1"/>
  <c r="K80" i="14"/>
  <c r="AG80" i="14" s="1"/>
  <c r="H80" i="14"/>
  <c r="CM145" i="1"/>
  <c r="CP86" i="1"/>
  <c r="CN86" i="1" s="1"/>
  <c r="CZ85" i="1"/>
  <c r="CL146" i="1"/>
  <c r="DI146" i="1" s="1"/>
  <c r="CU77" i="1"/>
  <c r="CX76" i="1"/>
  <c r="DC76" i="1" s="1"/>
  <c r="DA76" i="1"/>
  <c r="DB76" i="1" s="1"/>
  <c r="K144" i="12"/>
  <c r="E144" i="12"/>
  <c r="X78" i="12"/>
  <c r="Y78" i="12" s="1"/>
  <c r="O78" i="12"/>
  <c r="AI78" i="12" s="1"/>
  <c r="W95" i="12" l="1"/>
  <c r="E96" i="14"/>
  <c r="F96" i="14" s="1"/>
  <c r="AI96" i="14" s="1"/>
  <c r="G96" i="12"/>
  <c r="AJ96" i="12" s="1"/>
  <c r="C96" i="12"/>
  <c r="AR152" i="12"/>
  <c r="AS153" i="12" s="1"/>
  <c r="AT152" i="12"/>
  <c r="AU152" i="12" s="1"/>
  <c r="AW153" i="12" s="1"/>
  <c r="AX152" i="12"/>
  <c r="AL152" i="12" s="1"/>
  <c r="A157" i="12"/>
  <c r="AV157" i="12" s="1"/>
  <c r="AK156" i="12"/>
  <c r="AQ92" i="14"/>
  <c r="CL157" i="15"/>
  <c r="DR157" i="15" s="1"/>
  <c r="DN87" i="15"/>
  <c r="DM87" i="1"/>
  <c r="DN87" i="1" s="1"/>
  <c r="DP76" i="1"/>
  <c r="DF76" i="1"/>
  <c r="DK145" i="15"/>
  <c r="CP145" i="15"/>
  <c r="CV145" i="15"/>
  <c r="J81" i="14"/>
  <c r="M80" i="14"/>
  <c r="AH80" i="14" s="1"/>
  <c r="W80" i="14"/>
  <c r="X80" i="14" s="1"/>
  <c r="A155" i="14"/>
  <c r="AJ155" i="14" s="1"/>
  <c r="CM146" i="1"/>
  <c r="CZ86" i="1"/>
  <c r="CP87" i="1"/>
  <c r="CN87" i="1" s="1"/>
  <c r="CQ86" i="1"/>
  <c r="DH86" i="1" s="1"/>
  <c r="CV77" i="1"/>
  <c r="DE77" i="1" s="1"/>
  <c r="CS77" i="1"/>
  <c r="M79" i="12"/>
  <c r="AH79" i="12" s="1"/>
  <c r="I79" i="12"/>
  <c r="L80" i="12" s="1"/>
  <c r="CL147" i="1"/>
  <c r="DI147" i="1" s="1"/>
  <c r="K145" i="12"/>
  <c r="E145" i="12"/>
  <c r="C96" i="14" l="1"/>
  <c r="F97" i="12"/>
  <c r="G97" i="12" s="1"/>
  <c r="AJ97" i="12" s="1"/>
  <c r="W96" i="12"/>
  <c r="AX153" i="12"/>
  <c r="AL153" i="12" s="1"/>
  <c r="AR153" i="12"/>
  <c r="AS154" i="12" s="1"/>
  <c r="AT153" i="12"/>
  <c r="AU153" i="12" s="1"/>
  <c r="AW154" i="12" s="1"/>
  <c r="A158" i="12"/>
  <c r="AV158" i="12" s="1"/>
  <c r="AK157" i="12"/>
  <c r="AR93" i="14"/>
  <c r="AS93" i="14" s="1"/>
  <c r="AT93" i="14" s="1"/>
  <c r="AU94" i="14" s="1"/>
  <c r="AV94" i="14" s="1"/>
  <c r="AK94" i="14" s="1"/>
  <c r="DO76" i="1"/>
  <c r="DP77" i="1" s="1"/>
  <c r="DQ76" i="1"/>
  <c r="CL158" i="15"/>
  <c r="DR158" i="15" s="1"/>
  <c r="DO88" i="15"/>
  <c r="DP88" i="15" s="1"/>
  <c r="DQ88" i="15" s="1"/>
  <c r="DS89" i="15" s="1"/>
  <c r="DL87" i="1"/>
  <c r="DM88" i="1" s="1"/>
  <c r="DN88" i="1" s="1"/>
  <c r="CP146" i="15"/>
  <c r="DK146" i="15"/>
  <c r="CV146" i="15"/>
  <c r="K81" i="14"/>
  <c r="AG81" i="14" s="1"/>
  <c r="H81" i="14"/>
  <c r="A156" i="14"/>
  <c r="AJ156" i="14" s="1"/>
  <c r="CQ87" i="1"/>
  <c r="DH87" i="1" s="1"/>
  <c r="CM147" i="1"/>
  <c r="CZ87" i="1"/>
  <c r="CP88" i="1"/>
  <c r="CL148" i="1"/>
  <c r="DI148" i="1" s="1"/>
  <c r="X79" i="12"/>
  <c r="Y79" i="12" s="1"/>
  <c r="O79" i="12"/>
  <c r="AI79" i="12" s="1"/>
  <c r="CU78" i="1"/>
  <c r="CX77" i="1"/>
  <c r="DA77" i="1"/>
  <c r="DB77" i="1" s="1"/>
  <c r="E146" i="12"/>
  <c r="K146" i="12"/>
  <c r="DF77" i="1" l="1"/>
  <c r="DC77" i="1"/>
  <c r="C97" i="12"/>
  <c r="F98" i="12" s="1"/>
  <c r="G98" i="12" s="1"/>
  <c r="AJ98" i="12" s="1"/>
  <c r="E97" i="14"/>
  <c r="F97" i="14" s="1"/>
  <c r="AI97" i="14" s="1"/>
  <c r="V96" i="14"/>
  <c r="C97" i="14"/>
  <c r="W97" i="12"/>
  <c r="DT89" i="15"/>
  <c r="AR154" i="12"/>
  <c r="AS155" i="12" s="1"/>
  <c r="AT154" i="12"/>
  <c r="AU154" i="12" s="1"/>
  <c r="AW155" i="12" s="1"/>
  <c r="AX155" i="12" s="1"/>
  <c r="AL155" i="12" s="1"/>
  <c r="AX154" i="12"/>
  <c r="AL154" i="12" s="1"/>
  <c r="A159" i="12"/>
  <c r="AV159" i="12" s="1"/>
  <c r="AK158" i="12"/>
  <c r="AQ93" i="14"/>
  <c r="DO77" i="1"/>
  <c r="DP78" i="1" s="1"/>
  <c r="DQ77" i="1"/>
  <c r="CL159" i="15"/>
  <c r="DR159" i="15" s="1"/>
  <c r="DN88" i="15"/>
  <c r="DJ76" i="1"/>
  <c r="DL88" i="1"/>
  <c r="DK147" i="15"/>
  <c r="CV147" i="15"/>
  <c r="CP147" i="15"/>
  <c r="W81" i="14"/>
  <c r="X81" i="14" s="1"/>
  <c r="J82" i="14"/>
  <c r="M81" i="14"/>
  <c r="AH81" i="14" s="1"/>
  <c r="A157" i="14"/>
  <c r="AJ157" i="14" s="1"/>
  <c r="CM148" i="1"/>
  <c r="CN88" i="1"/>
  <c r="CQ88" i="1"/>
  <c r="DH88" i="1" s="1"/>
  <c r="C98" i="12"/>
  <c r="F99" i="12" s="1"/>
  <c r="G99" i="12" s="1"/>
  <c r="K147" i="12"/>
  <c r="E147" i="12"/>
  <c r="CV78" i="1"/>
  <c r="DE78" i="1" s="1"/>
  <c r="CS78" i="1"/>
  <c r="CL149" i="1"/>
  <c r="DI149" i="1" s="1"/>
  <c r="M80" i="12"/>
  <c r="AH80" i="12" s="1"/>
  <c r="I80" i="12"/>
  <c r="L81" i="12" s="1"/>
  <c r="E98" i="14" l="1"/>
  <c r="F98" i="14" s="1"/>
  <c r="AI98" i="14" s="1"/>
  <c r="V97" i="14"/>
  <c r="C98" i="14"/>
  <c r="AR155" i="12"/>
  <c r="AS156" i="12" s="1"/>
  <c r="AT155" i="12"/>
  <c r="AU155" i="12" s="1"/>
  <c r="AW156" i="12" s="1"/>
  <c r="A160" i="12"/>
  <c r="AV160" i="12" s="1"/>
  <c r="AK159" i="12"/>
  <c r="AR94" i="14"/>
  <c r="AS94" i="14" s="1"/>
  <c r="AT94" i="14" s="1"/>
  <c r="AU95" i="14" s="1"/>
  <c r="AV95" i="14" s="1"/>
  <c r="AK95" i="14" s="1"/>
  <c r="DO78" i="1"/>
  <c r="DQ78" i="1"/>
  <c r="CL160" i="15"/>
  <c r="DR160" i="15" s="1"/>
  <c r="DO89" i="15"/>
  <c r="DP89" i="15" s="1"/>
  <c r="DQ89" i="15" s="1"/>
  <c r="DS90" i="15" s="1"/>
  <c r="DJ77" i="1"/>
  <c r="DM89" i="1"/>
  <c r="CV148" i="15"/>
  <c r="CP148" i="15"/>
  <c r="DK148" i="15"/>
  <c r="W98" i="12"/>
  <c r="K82" i="14"/>
  <c r="AG82" i="14" s="1"/>
  <c r="H82" i="14"/>
  <c r="A158" i="14"/>
  <c r="AJ158" i="14" s="1"/>
  <c r="CM149" i="1"/>
  <c r="AJ99" i="12"/>
  <c r="CP89" i="1"/>
  <c r="CN89" i="1" s="1"/>
  <c r="CZ88" i="1"/>
  <c r="X80" i="12"/>
  <c r="Y80" i="12" s="1"/>
  <c r="O80" i="12"/>
  <c r="AI80" i="12" s="1"/>
  <c r="DA78" i="1"/>
  <c r="DB78" i="1" s="1"/>
  <c r="CU79" i="1"/>
  <c r="CX78" i="1"/>
  <c r="K148" i="12"/>
  <c r="E148" i="12"/>
  <c r="CL150" i="1"/>
  <c r="DI150" i="1" s="1"/>
  <c r="DF78" i="1" l="1"/>
  <c r="DC78" i="1"/>
  <c r="V98" i="14"/>
  <c r="E99" i="14"/>
  <c r="DT90" i="15"/>
  <c r="AR156" i="12"/>
  <c r="AS157" i="12" s="1"/>
  <c r="AT156" i="12"/>
  <c r="AU156" i="12" s="1"/>
  <c r="AW157" i="12" s="1"/>
  <c r="AX157" i="12" s="1"/>
  <c r="AL157" i="12" s="1"/>
  <c r="AX156" i="12"/>
  <c r="AL156" i="12" s="1"/>
  <c r="A161" i="12"/>
  <c r="AV161" i="12" s="1"/>
  <c r="AK160" i="12"/>
  <c r="AQ94" i="14"/>
  <c r="DL89" i="1"/>
  <c r="DM90" i="1" s="1"/>
  <c r="DN90" i="1" s="1"/>
  <c r="DN89" i="1"/>
  <c r="CL161" i="15"/>
  <c r="DR161" i="15" s="1"/>
  <c r="DN89" i="15"/>
  <c r="DO90" i="15" s="1"/>
  <c r="DP90" i="15" s="1"/>
  <c r="DQ90" i="15" s="1"/>
  <c r="DS91" i="15" s="1"/>
  <c r="DT91" i="15" s="1"/>
  <c r="DJ78" i="1"/>
  <c r="DP79" i="1"/>
  <c r="CP149" i="15"/>
  <c r="DK149" i="15"/>
  <c r="CV149" i="15"/>
  <c r="J83" i="14"/>
  <c r="M82" i="14"/>
  <c r="AH82" i="14" s="1"/>
  <c r="W82" i="14"/>
  <c r="X82" i="14" s="1"/>
  <c r="A159" i="14"/>
  <c r="AJ159" i="14" s="1"/>
  <c r="C99" i="12"/>
  <c r="F100" i="12" s="1"/>
  <c r="G100" i="12" s="1"/>
  <c r="CM150" i="1"/>
  <c r="CP90" i="1"/>
  <c r="CN90" i="1" s="1"/>
  <c r="CZ89" i="1"/>
  <c r="CQ89" i="1"/>
  <c r="DH89" i="1" s="1"/>
  <c r="M81" i="12"/>
  <c r="AH81" i="12" s="1"/>
  <c r="I81" i="12"/>
  <c r="L82" i="12" s="1"/>
  <c r="CV79" i="1"/>
  <c r="DE79" i="1" s="1"/>
  <c r="CS79" i="1"/>
  <c r="CL151" i="1"/>
  <c r="DI151" i="1" s="1"/>
  <c r="E149" i="12"/>
  <c r="K149" i="12"/>
  <c r="F99" i="14" l="1"/>
  <c r="AI99" i="14" s="1"/>
  <c r="C99" i="14"/>
  <c r="AR157" i="12"/>
  <c r="AS158" i="12" s="1"/>
  <c r="AT157" i="12"/>
  <c r="AU157" i="12" s="1"/>
  <c r="AW158" i="12" s="1"/>
  <c r="A162" i="12"/>
  <c r="AV162" i="12" s="1"/>
  <c r="AK161" i="12"/>
  <c r="AR95" i="14"/>
  <c r="AS95" i="14" s="1"/>
  <c r="AT95" i="14" s="1"/>
  <c r="AU96" i="14" s="1"/>
  <c r="AV96" i="14" s="1"/>
  <c r="AK96" i="14" s="1"/>
  <c r="DO79" i="1"/>
  <c r="DQ79" i="1"/>
  <c r="CL162" i="15"/>
  <c r="DR162" i="15" s="1"/>
  <c r="DN90" i="15"/>
  <c r="DL90" i="1"/>
  <c r="DM91" i="1" s="1"/>
  <c r="DN91" i="1" s="1"/>
  <c r="CV150" i="15"/>
  <c r="CP150" i="15"/>
  <c r="DK150" i="15"/>
  <c r="W99" i="12"/>
  <c r="AJ100" i="12"/>
  <c r="K83" i="14"/>
  <c r="AG83" i="14" s="1"/>
  <c r="H83" i="14"/>
  <c r="A160" i="14"/>
  <c r="AJ160" i="14" s="1"/>
  <c r="CM151" i="1"/>
  <c r="CZ90" i="1"/>
  <c r="CP91" i="1"/>
  <c r="CQ91" i="1" s="1"/>
  <c r="DH91" i="1" s="1"/>
  <c r="CQ90" i="1"/>
  <c r="DH90" i="1" s="1"/>
  <c r="CL152" i="1"/>
  <c r="DI152" i="1" s="1"/>
  <c r="O81" i="12"/>
  <c r="AI81" i="12" s="1"/>
  <c r="X81" i="12"/>
  <c r="Y81" i="12" s="1"/>
  <c r="K150" i="12"/>
  <c r="E150" i="12"/>
  <c r="DA79" i="1"/>
  <c r="DB79" i="1" s="1"/>
  <c r="CX79" i="1"/>
  <c r="DC79" i="1" s="1"/>
  <c r="CU80" i="1"/>
  <c r="V99" i="14" l="1"/>
  <c r="E100" i="14"/>
  <c r="F100" i="14" s="1"/>
  <c r="AI100" i="14" s="1"/>
  <c r="C100" i="14"/>
  <c r="AX158" i="12"/>
  <c r="AL158" i="12" s="1"/>
  <c r="AR158" i="12"/>
  <c r="AS159" i="12" s="1"/>
  <c r="AT158" i="12"/>
  <c r="AU158" i="12" s="1"/>
  <c r="AW159" i="12" s="1"/>
  <c r="AX159" i="12" s="1"/>
  <c r="AL159" i="12" s="1"/>
  <c r="A163" i="12"/>
  <c r="AV163" i="12" s="1"/>
  <c r="AK162" i="12"/>
  <c r="AQ95" i="14"/>
  <c r="CL163" i="15"/>
  <c r="DR163" i="15" s="1"/>
  <c r="DO91" i="15"/>
  <c r="DP91" i="15" s="1"/>
  <c r="DQ91" i="15" s="1"/>
  <c r="DS92" i="15" s="1"/>
  <c r="DJ79" i="1"/>
  <c r="DL91" i="1"/>
  <c r="DM92" i="1" s="1"/>
  <c r="DF79" i="1"/>
  <c r="DK151" i="15"/>
  <c r="CP151" i="15"/>
  <c r="CV151" i="15"/>
  <c r="W83" i="14"/>
  <c r="X83" i="14" s="1"/>
  <c r="M83" i="14"/>
  <c r="AH83" i="14" s="1"/>
  <c r="J84" i="14"/>
  <c r="A161" i="14"/>
  <c r="AJ161" i="14" s="1"/>
  <c r="C100" i="12"/>
  <c r="F101" i="12" s="1"/>
  <c r="G101" i="12" s="1"/>
  <c r="CM152" i="1"/>
  <c r="CN91" i="1"/>
  <c r="CV80" i="1"/>
  <c r="DE80" i="1" s="1"/>
  <c r="CS80" i="1"/>
  <c r="K151" i="12"/>
  <c r="E151" i="12"/>
  <c r="CL153" i="1"/>
  <c r="DI153" i="1" s="1"/>
  <c r="M82" i="12"/>
  <c r="AH82" i="12" s="1"/>
  <c r="I82" i="12"/>
  <c r="L83" i="12" s="1"/>
  <c r="E101" i="14" l="1"/>
  <c r="F101" i="14" s="1"/>
  <c r="AI101" i="14" s="1"/>
  <c r="V100" i="14"/>
  <c r="DT92" i="15"/>
  <c r="AR159" i="12"/>
  <c r="AS160" i="12" s="1"/>
  <c r="AT159" i="12"/>
  <c r="AU159" i="12" s="1"/>
  <c r="AW160" i="12" s="1"/>
  <c r="AX160" i="12" s="1"/>
  <c r="AL160" i="12" s="1"/>
  <c r="A164" i="12"/>
  <c r="AV164" i="12" s="1"/>
  <c r="AK163" i="12"/>
  <c r="AR96" i="14"/>
  <c r="AS96" i="14" s="1"/>
  <c r="AT96" i="14" s="1"/>
  <c r="AU97" i="14" s="1"/>
  <c r="AV97" i="14" s="1"/>
  <c r="AK97" i="14" s="1"/>
  <c r="DL92" i="1"/>
  <c r="DM93" i="1" s="1"/>
  <c r="DN92" i="1"/>
  <c r="CL164" i="15"/>
  <c r="DR164" i="15" s="1"/>
  <c r="DN91" i="15"/>
  <c r="CV152" i="15"/>
  <c r="CP152" i="15"/>
  <c r="DK152" i="15"/>
  <c r="W100" i="12"/>
  <c r="C101" i="12"/>
  <c r="F102" i="12" s="1"/>
  <c r="G102" i="12" s="1"/>
  <c r="A162" i="14"/>
  <c r="AJ162" i="14" s="1"/>
  <c r="K84" i="14"/>
  <c r="AG84" i="14" s="1"/>
  <c r="H84" i="14"/>
  <c r="CM153" i="1"/>
  <c r="CP92" i="1"/>
  <c r="CZ91" i="1"/>
  <c r="CL154" i="1"/>
  <c r="DI154" i="1" s="1"/>
  <c r="CU81" i="1"/>
  <c r="CX80" i="1"/>
  <c r="DC80" i="1" s="1"/>
  <c r="DA80" i="1"/>
  <c r="DB80" i="1" s="1"/>
  <c r="X82" i="12"/>
  <c r="Y82" i="12" s="1"/>
  <c r="O82" i="12"/>
  <c r="AI82" i="12" s="1"/>
  <c r="E152" i="12"/>
  <c r="K152" i="12"/>
  <c r="C101" i="14" l="1"/>
  <c r="AR160" i="12"/>
  <c r="AS161" i="12" s="1"/>
  <c r="AT160" i="12"/>
  <c r="AU160" i="12" s="1"/>
  <c r="AW161" i="12" s="1"/>
  <c r="A165" i="12"/>
  <c r="AV165" i="12" s="1"/>
  <c r="AK164" i="12"/>
  <c r="AQ96" i="14"/>
  <c r="DL93" i="1"/>
  <c r="DN93" i="1"/>
  <c r="CL165" i="15"/>
  <c r="DR165" i="15" s="1"/>
  <c r="DO92" i="15"/>
  <c r="DP92" i="15" s="1"/>
  <c r="DQ92" i="15" s="1"/>
  <c r="DS93" i="15" s="1"/>
  <c r="DP80" i="1"/>
  <c r="DF80" i="1"/>
  <c r="CV153" i="15"/>
  <c r="DK153" i="15"/>
  <c r="CP153" i="15"/>
  <c r="AJ102" i="12"/>
  <c r="W101" i="12"/>
  <c r="AJ101" i="12"/>
  <c r="J85" i="14"/>
  <c r="M84" i="14"/>
  <c r="AH84" i="14" s="1"/>
  <c r="W84" i="14"/>
  <c r="X84" i="14" s="1"/>
  <c r="A163" i="14"/>
  <c r="AJ163" i="14" s="1"/>
  <c r="CM154" i="1"/>
  <c r="CN92" i="1"/>
  <c r="CQ92" i="1"/>
  <c r="DH92" i="1" s="1"/>
  <c r="K153" i="12"/>
  <c r="E153" i="12"/>
  <c r="M83" i="12"/>
  <c r="AH83" i="12" s="1"/>
  <c r="I83" i="12"/>
  <c r="L84" i="12" s="1"/>
  <c r="CV81" i="1"/>
  <c r="DE81" i="1" s="1"/>
  <c r="CS81" i="1"/>
  <c r="CL155" i="1"/>
  <c r="DI155" i="1" s="1"/>
  <c r="E102" i="14" l="1"/>
  <c r="F102" i="14" s="1"/>
  <c r="AI102" i="14" s="1"/>
  <c r="V101" i="14"/>
  <c r="C102" i="14"/>
  <c r="DT93" i="15"/>
  <c r="AX161" i="12"/>
  <c r="AL161" i="12" s="1"/>
  <c r="AR161" i="12"/>
  <c r="AS162" i="12" s="1"/>
  <c r="AT161" i="12"/>
  <c r="AU161" i="12" s="1"/>
  <c r="AW162" i="12" s="1"/>
  <c r="AX162" i="12" s="1"/>
  <c r="AL162" i="12" s="1"/>
  <c r="A166" i="12"/>
  <c r="AV166" i="12" s="1"/>
  <c r="AK165" i="12"/>
  <c r="AR97" i="14"/>
  <c r="AS97" i="14" s="1"/>
  <c r="AT97" i="14" s="1"/>
  <c r="AU98" i="14" s="1"/>
  <c r="AV98" i="14" s="1"/>
  <c r="AK98" i="14" s="1"/>
  <c r="DO80" i="1"/>
  <c r="DP81" i="1" s="1"/>
  <c r="DQ80" i="1"/>
  <c r="CL166" i="15"/>
  <c r="DR166" i="15" s="1"/>
  <c r="DN92" i="15"/>
  <c r="DM94" i="1"/>
  <c r="CV154" i="15"/>
  <c r="CP154" i="15"/>
  <c r="DK154" i="15"/>
  <c r="C102" i="12"/>
  <c r="W102" i="12" s="1"/>
  <c r="A164" i="14"/>
  <c r="AJ164" i="14" s="1"/>
  <c r="K85" i="14"/>
  <c r="AG85" i="14" s="1"/>
  <c r="H85" i="14"/>
  <c r="CM155" i="1"/>
  <c r="CZ92" i="1"/>
  <c r="CP93" i="1"/>
  <c r="E154" i="12"/>
  <c r="K154" i="12"/>
  <c r="CL156" i="1"/>
  <c r="DI156" i="1" s="1"/>
  <c r="CU82" i="1"/>
  <c r="DA81" i="1"/>
  <c r="DB81" i="1" s="1"/>
  <c r="CX81" i="1"/>
  <c r="DC81" i="1" s="1"/>
  <c r="X83" i="12"/>
  <c r="Y83" i="12" s="1"/>
  <c r="O83" i="12"/>
  <c r="AI83" i="12" s="1"/>
  <c r="E103" i="14" l="1"/>
  <c r="F103" i="14" s="1"/>
  <c r="AI103" i="14" s="1"/>
  <c r="V102" i="14"/>
  <c r="AR162" i="12"/>
  <c r="AS163" i="12" s="1"/>
  <c r="AT162" i="12"/>
  <c r="AU162" i="12" s="1"/>
  <c r="AW163" i="12" s="1"/>
  <c r="A167" i="12"/>
  <c r="AV167" i="12" s="1"/>
  <c r="AK166" i="12"/>
  <c r="AQ97" i="14"/>
  <c r="DL94" i="1"/>
  <c r="DN94" i="1"/>
  <c r="DO81" i="1"/>
  <c r="DQ81" i="1"/>
  <c r="CL167" i="15"/>
  <c r="DR167" i="15" s="1"/>
  <c r="DO93" i="15"/>
  <c r="DP93" i="15" s="1"/>
  <c r="DQ93" i="15" s="1"/>
  <c r="DS94" i="15" s="1"/>
  <c r="DJ80" i="1"/>
  <c r="DF81" i="1"/>
  <c r="CP155" i="15"/>
  <c r="CV155" i="15"/>
  <c r="DK155" i="15"/>
  <c r="F103" i="12"/>
  <c r="G103" i="12" s="1"/>
  <c r="AJ103" i="12" s="1"/>
  <c r="A165" i="14"/>
  <c r="AJ165" i="14" s="1"/>
  <c r="W85" i="14"/>
  <c r="X85" i="14" s="1"/>
  <c r="J86" i="14"/>
  <c r="M85" i="14"/>
  <c r="AH85" i="14" s="1"/>
  <c r="CM156" i="1"/>
  <c r="CN93" i="1"/>
  <c r="CQ93" i="1"/>
  <c r="DH93" i="1" s="1"/>
  <c r="E155" i="12"/>
  <c r="K155" i="12"/>
  <c r="CL157" i="1"/>
  <c r="DI157" i="1" s="1"/>
  <c r="M84" i="12"/>
  <c r="AH84" i="12" s="1"/>
  <c r="I84" i="12"/>
  <c r="L85" i="12" s="1"/>
  <c r="CV82" i="1"/>
  <c r="DE82" i="1" s="1"/>
  <c r="CS82" i="1"/>
  <c r="C103" i="14" l="1"/>
  <c r="DT94" i="15"/>
  <c r="AR163" i="12"/>
  <c r="AS164" i="12" s="1"/>
  <c r="AT163" i="12"/>
  <c r="AU163" i="12" s="1"/>
  <c r="AW164" i="12" s="1"/>
  <c r="AX164" i="12" s="1"/>
  <c r="AL164" i="12" s="1"/>
  <c r="AX163" i="12"/>
  <c r="AL163" i="12" s="1"/>
  <c r="A168" i="12"/>
  <c r="AV168" i="12" s="1"/>
  <c r="AK167" i="12"/>
  <c r="AR98" i="14"/>
  <c r="AS98" i="14" s="1"/>
  <c r="AT98" i="14" s="1"/>
  <c r="AU99" i="14" s="1"/>
  <c r="AV99" i="14" s="1"/>
  <c r="AK99" i="14" s="1"/>
  <c r="CL168" i="15"/>
  <c r="DR168" i="15" s="1"/>
  <c r="DN93" i="15"/>
  <c r="DJ81" i="1"/>
  <c r="DM95" i="1"/>
  <c r="DP82" i="1"/>
  <c r="CV156" i="15"/>
  <c r="CP156" i="15"/>
  <c r="DK156" i="15"/>
  <c r="C103" i="12"/>
  <c r="F104" i="12" s="1"/>
  <c r="G104" i="12" s="1"/>
  <c r="K86" i="14"/>
  <c r="AG86" i="14" s="1"/>
  <c r="H86" i="14"/>
  <c r="A166" i="14"/>
  <c r="AJ166" i="14" s="1"/>
  <c r="CM157" i="1"/>
  <c r="CZ93" i="1"/>
  <c r="CP94" i="1"/>
  <c r="CN94" i="1" s="1"/>
  <c r="CU83" i="1"/>
  <c r="DA82" i="1"/>
  <c r="DB82" i="1" s="1"/>
  <c r="CX82" i="1"/>
  <c r="X84" i="12"/>
  <c r="Y84" i="12" s="1"/>
  <c r="O84" i="12"/>
  <c r="AI84" i="12" s="1"/>
  <c r="CL158" i="1"/>
  <c r="DI158" i="1" s="1"/>
  <c r="E156" i="12"/>
  <c r="K156" i="12"/>
  <c r="DF82" i="1" l="1"/>
  <c r="DC82" i="1"/>
  <c r="E104" i="14"/>
  <c r="F104" i="14" s="1"/>
  <c r="AI104" i="14" s="1"/>
  <c r="V103" i="14"/>
  <c r="AR164" i="12"/>
  <c r="AS165" i="12" s="1"/>
  <c r="AT164" i="12"/>
  <c r="AU164" i="12" s="1"/>
  <c r="AW165" i="12" s="1"/>
  <c r="AQ98" i="14"/>
  <c r="AR99" i="14" s="1"/>
  <c r="AS99" i="14" s="1"/>
  <c r="AT99" i="14" s="1"/>
  <c r="AU100" i="14" s="1"/>
  <c r="AV100" i="14" s="1"/>
  <c r="AK100" i="14" s="1"/>
  <c r="A169" i="12"/>
  <c r="AV169" i="12" s="1"/>
  <c r="AK168" i="12"/>
  <c r="DL95" i="1"/>
  <c r="DM96" i="1" s="1"/>
  <c r="DN95" i="1"/>
  <c r="DO82" i="1"/>
  <c r="DQ82" i="1"/>
  <c r="CL169" i="15"/>
  <c r="DR169" i="15" s="1"/>
  <c r="DO94" i="15"/>
  <c r="DP94" i="15" s="1"/>
  <c r="DQ94" i="15" s="1"/>
  <c r="DS95" i="15" s="1"/>
  <c r="W103" i="12"/>
  <c r="C104" i="12"/>
  <c r="F105" i="12" s="1"/>
  <c r="G105" i="12" s="1"/>
  <c r="DK157" i="15"/>
  <c r="CV157" i="15"/>
  <c r="CP157" i="15"/>
  <c r="J87" i="14"/>
  <c r="M86" i="14"/>
  <c r="AH86" i="14" s="1"/>
  <c r="W86" i="14"/>
  <c r="X86" i="14" s="1"/>
  <c r="A167" i="14"/>
  <c r="AJ167" i="14" s="1"/>
  <c r="CM158" i="1"/>
  <c r="AJ104" i="12"/>
  <c r="CZ94" i="1"/>
  <c r="CP95" i="1"/>
  <c r="CQ95" i="1" s="1"/>
  <c r="DH95" i="1" s="1"/>
  <c r="CQ94" i="1"/>
  <c r="DH94" i="1" s="1"/>
  <c r="M85" i="12"/>
  <c r="AH85" i="12" s="1"/>
  <c r="I85" i="12"/>
  <c r="L86" i="12" s="1"/>
  <c r="CV83" i="1"/>
  <c r="DE83" i="1" s="1"/>
  <c r="CS83" i="1"/>
  <c r="E157" i="12"/>
  <c r="K157" i="12"/>
  <c r="CL159" i="1"/>
  <c r="DI159" i="1" s="1"/>
  <c r="C104" i="14" l="1"/>
  <c r="V104" i="14" s="1"/>
  <c r="E105" i="14"/>
  <c r="F105" i="14" s="1"/>
  <c r="AI105" i="14" s="1"/>
  <c r="C105" i="14"/>
  <c r="DT95" i="15"/>
  <c r="AR165" i="12"/>
  <c r="AS166" i="12" s="1"/>
  <c r="AT165" i="12"/>
  <c r="AU165" i="12" s="1"/>
  <c r="AW166" i="12" s="1"/>
  <c r="AX165" i="12"/>
  <c r="AL165" i="12" s="1"/>
  <c r="A170" i="12"/>
  <c r="AV170" i="12" s="1"/>
  <c r="AK169" i="12"/>
  <c r="AQ99" i="14"/>
  <c r="DL96" i="1"/>
  <c r="DN96" i="1"/>
  <c r="CL170" i="15"/>
  <c r="DR170" i="15" s="1"/>
  <c r="DN94" i="15"/>
  <c r="DJ82" i="1"/>
  <c r="DP83" i="1"/>
  <c r="W104" i="12"/>
  <c r="DK159" i="15"/>
  <c r="CP159" i="15"/>
  <c r="CV159" i="15"/>
  <c r="DK158" i="15"/>
  <c r="CV158" i="15"/>
  <c r="CP158" i="15"/>
  <c r="K87" i="14"/>
  <c r="AG87" i="14" s="1"/>
  <c r="H87" i="14"/>
  <c r="A168" i="14"/>
  <c r="AJ168" i="14" s="1"/>
  <c r="CM159" i="1"/>
  <c r="CN95" i="1"/>
  <c r="AJ105" i="12"/>
  <c r="C105" i="12"/>
  <c r="F106" i="12" s="1"/>
  <c r="G106" i="12" s="1"/>
  <c r="CX83" i="1"/>
  <c r="CU84" i="1"/>
  <c r="DA83" i="1"/>
  <c r="DB83" i="1" s="1"/>
  <c r="E158" i="12"/>
  <c r="K158" i="12"/>
  <c r="CL160" i="1"/>
  <c r="DI160" i="1" s="1"/>
  <c r="O85" i="12"/>
  <c r="AI85" i="12" s="1"/>
  <c r="X85" i="12"/>
  <c r="Y85" i="12" s="1"/>
  <c r="DF83" i="1" l="1"/>
  <c r="DC83" i="1"/>
  <c r="V105" i="14"/>
  <c r="E106" i="14"/>
  <c r="F106" i="14" s="1"/>
  <c r="AI106" i="14" s="1"/>
  <c r="AR166" i="12"/>
  <c r="AS167" i="12" s="1"/>
  <c r="AT166" i="12"/>
  <c r="AU166" i="12" s="1"/>
  <c r="AW167" i="12" s="1"/>
  <c r="AX166" i="12"/>
  <c r="AL166" i="12" s="1"/>
  <c r="A171" i="12"/>
  <c r="AV171" i="12" s="1"/>
  <c r="AK170" i="12"/>
  <c r="AR100" i="14"/>
  <c r="AS100" i="14" s="1"/>
  <c r="AT100" i="14" s="1"/>
  <c r="AU101" i="14" s="1"/>
  <c r="AV101" i="14" s="1"/>
  <c r="AK101" i="14" s="1"/>
  <c r="DO83" i="1"/>
  <c r="DQ83" i="1"/>
  <c r="CL171" i="15"/>
  <c r="DR171" i="15" s="1"/>
  <c r="DO95" i="15"/>
  <c r="DP95" i="15" s="1"/>
  <c r="DQ95" i="15" s="1"/>
  <c r="DS96" i="15" s="1"/>
  <c r="CZ95" i="1"/>
  <c r="A169" i="14"/>
  <c r="AJ169" i="14" s="1"/>
  <c r="W87" i="14"/>
  <c r="X87" i="14" s="1"/>
  <c r="J88" i="14"/>
  <c r="M87" i="14"/>
  <c r="AH87" i="14" s="1"/>
  <c r="CP96" i="1"/>
  <c r="CQ96" i="1" s="1"/>
  <c r="DH96" i="1" s="1"/>
  <c r="CM160" i="1"/>
  <c r="W105" i="12"/>
  <c r="CV84" i="1"/>
  <c r="DE84" i="1" s="1"/>
  <c r="CS84" i="1"/>
  <c r="E159" i="12"/>
  <c r="K159" i="12"/>
  <c r="M86" i="12"/>
  <c r="AH86" i="12" s="1"/>
  <c r="I86" i="12"/>
  <c r="L87" i="12" s="1"/>
  <c r="CL161" i="1"/>
  <c r="DI161" i="1" s="1"/>
  <c r="C106" i="14" l="1"/>
  <c r="E107" i="14" s="1"/>
  <c r="V106" i="14"/>
  <c r="DT96" i="15"/>
  <c r="AX167" i="12"/>
  <c r="AL167" i="12" s="1"/>
  <c r="AR167" i="12"/>
  <c r="AS168" i="12" s="1"/>
  <c r="AT167" i="12"/>
  <c r="AU167" i="12" s="1"/>
  <c r="AW168" i="12" s="1"/>
  <c r="A172" i="12"/>
  <c r="AV172" i="12" s="1"/>
  <c r="AK171" i="12"/>
  <c r="AQ100" i="14"/>
  <c r="CL172" i="15"/>
  <c r="DR172" i="15" s="1"/>
  <c r="DN95" i="15"/>
  <c r="DJ83" i="1"/>
  <c r="DM97" i="1"/>
  <c r="DP84" i="1"/>
  <c r="CV160" i="15"/>
  <c r="CP160" i="15"/>
  <c r="DK160" i="15"/>
  <c r="K88" i="14"/>
  <c r="AG88" i="14" s="1"/>
  <c r="H88" i="14"/>
  <c r="A170" i="14"/>
  <c r="AJ170" i="14" s="1"/>
  <c r="CN96" i="1"/>
  <c r="CM161" i="1"/>
  <c r="C106" i="12"/>
  <c r="F107" i="12" s="1"/>
  <c r="G107" i="12" s="1"/>
  <c r="AJ106" i="12"/>
  <c r="CL162" i="1"/>
  <c r="DI162" i="1" s="1"/>
  <c r="DA84" i="1"/>
  <c r="DB84" i="1" s="1"/>
  <c r="CU85" i="1"/>
  <c r="CX84" i="1"/>
  <c r="DC84" i="1" s="1"/>
  <c r="K160" i="12"/>
  <c r="E160" i="12"/>
  <c r="X86" i="12"/>
  <c r="Y86" i="12" s="1"/>
  <c r="O86" i="12"/>
  <c r="AI86" i="12" s="1"/>
  <c r="F107" i="14" l="1"/>
  <c r="AI107" i="14" s="1"/>
  <c r="C107" i="14"/>
  <c r="AR168" i="12"/>
  <c r="AS169" i="12" s="1"/>
  <c r="AT168" i="12"/>
  <c r="AU168" i="12" s="1"/>
  <c r="AW169" i="12" s="1"/>
  <c r="AX168" i="12"/>
  <c r="AL168" i="12" s="1"/>
  <c r="A173" i="12"/>
  <c r="AV173" i="12" s="1"/>
  <c r="AK172" i="12"/>
  <c r="AR101" i="14"/>
  <c r="AS101" i="14" s="1"/>
  <c r="AT101" i="14" s="1"/>
  <c r="AU102" i="14" s="1"/>
  <c r="AV102" i="14" s="1"/>
  <c r="AK102" i="14" s="1"/>
  <c r="DL97" i="1"/>
  <c r="DN97" i="1"/>
  <c r="DO84" i="1"/>
  <c r="DQ84" i="1"/>
  <c r="CL173" i="15"/>
  <c r="DR173" i="15" s="1"/>
  <c r="DO96" i="15"/>
  <c r="DP96" i="15" s="1"/>
  <c r="DQ96" i="15" s="1"/>
  <c r="DS97" i="15" s="1"/>
  <c r="CZ96" i="1"/>
  <c r="DF84" i="1"/>
  <c r="DK161" i="15"/>
  <c r="CP161" i="15"/>
  <c r="CV161" i="15"/>
  <c r="A171" i="14"/>
  <c r="AJ171" i="14" s="1"/>
  <c r="J89" i="14"/>
  <c r="M88" i="14"/>
  <c r="AH88" i="14" s="1"/>
  <c r="W88" i="14"/>
  <c r="X88" i="14" s="1"/>
  <c r="CP97" i="1"/>
  <c r="CQ97" i="1" s="1"/>
  <c r="DH97" i="1" s="1"/>
  <c r="CM162" i="1"/>
  <c r="W106" i="12"/>
  <c r="C107" i="12"/>
  <c r="F108" i="12" s="1"/>
  <c r="G108" i="12" s="1"/>
  <c r="K161" i="12"/>
  <c r="E161" i="12"/>
  <c r="CV85" i="1"/>
  <c r="DE85" i="1" s="1"/>
  <c r="CS85" i="1"/>
  <c r="CL163" i="1"/>
  <c r="DI163" i="1" s="1"/>
  <c r="M87" i="12"/>
  <c r="AH87" i="12" s="1"/>
  <c r="I87" i="12"/>
  <c r="L88" i="12" s="1"/>
  <c r="E108" i="14" l="1"/>
  <c r="F108" i="14" s="1"/>
  <c r="AI108" i="14" s="1"/>
  <c r="V107" i="14"/>
  <c r="DT97" i="15"/>
  <c r="AX169" i="12"/>
  <c r="AL169" i="12" s="1"/>
  <c r="AR169" i="12"/>
  <c r="AS170" i="12" s="1"/>
  <c r="AT169" i="12"/>
  <c r="AU169" i="12" s="1"/>
  <c r="AW170" i="12" s="1"/>
  <c r="A174" i="12"/>
  <c r="AV174" i="12" s="1"/>
  <c r="AK173" i="12"/>
  <c r="AQ101" i="14"/>
  <c r="CL174" i="15"/>
  <c r="DR174" i="15" s="1"/>
  <c r="DN96" i="15"/>
  <c r="DJ84" i="1"/>
  <c r="DM98" i="1"/>
  <c r="CP162" i="15"/>
  <c r="DK162" i="15"/>
  <c r="CV162" i="15"/>
  <c r="K89" i="14"/>
  <c r="AG89" i="14" s="1"/>
  <c r="H89" i="14"/>
  <c r="A172" i="14"/>
  <c r="AJ172" i="14" s="1"/>
  <c r="CN97" i="1"/>
  <c r="CM163" i="1"/>
  <c r="C108" i="12"/>
  <c r="F109" i="12" s="1"/>
  <c r="G109" i="12" s="1"/>
  <c r="W107" i="12"/>
  <c r="AJ107" i="12"/>
  <c r="CU86" i="1"/>
  <c r="CX85" i="1"/>
  <c r="DC85" i="1" s="1"/>
  <c r="DA85" i="1"/>
  <c r="DB85" i="1" s="1"/>
  <c r="CL164" i="1"/>
  <c r="DI164" i="1" s="1"/>
  <c r="X87" i="12"/>
  <c r="Y87" i="12" s="1"/>
  <c r="O87" i="12"/>
  <c r="AI87" i="12" s="1"/>
  <c r="E162" i="12"/>
  <c r="K162" i="12"/>
  <c r="C108" i="14" l="1"/>
  <c r="AX170" i="12"/>
  <c r="AL170" i="12" s="1"/>
  <c r="AR170" i="12"/>
  <c r="AS171" i="12" s="1"/>
  <c r="AT170" i="12"/>
  <c r="AU170" i="12" s="1"/>
  <c r="AW171" i="12" s="1"/>
  <c r="AX171" i="12" s="1"/>
  <c r="AL171" i="12" s="1"/>
  <c r="A175" i="12"/>
  <c r="AV175" i="12" s="1"/>
  <c r="AK174" i="12"/>
  <c r="AR102" i="14"/>
  <c r="AS102" i="14" s="1"/>
  <c r="AT102" i="14" s="1"/>
  <c r="AU103" i="14" s="1"/>
  <c r="AV103" i="14" s="1"/>
  <c r="AK103" i="14" s="1"/>
  <c r="DL98" i="1"/>
  <c r="DN98" i="1"/>
  <c r="CL175" i="15"/>
  <c r="DR175" i="15" s="1"/>
  <c r="DO97" i="15"/>
  <c r="DP97" i="15" s="1"/>
  <c r="DQ97" i="15" s="1"/>
  <c r="DS98" i="15" s="1"/>
  <c r="DP85" i="1"/>
  <c r="CZ97" i="1"/>
  <c r="DF85" i="1"/>
  <c r="CP163" i="15"/>
  <c r="DK163" i="15"/>
  <c r="CV163" i="15"/>
  <c r="A173" i="14"/>
  <c r="AJ173" i="14" s="1"/>
  <c r="W89" i="14"/>
  <c r="X89" i="14" s="1"/>
  <c r="J90" i="14"/>
  <c r="M89" i="14"/>
  <c r="AH89" i="14" s="1"/>
  <c r="CP98" i="1"/>
  <c r="CN98" i="1" s="1"/>
  <c r="CM164" i="1"/>
  <c r="AJ108" i="12"/>
  <c r="W108" i="12"/>
  <c r="CL165" i="1"/>
  <c r="DI165" i="1" s="1"/>
  <c r="K163" i="12"/>
  <c r="E163" i="12"/>
  <c r="M88" i="12"/>
  <c r="AH88" i="12" s="1"/>
  <c r="I88" i="12"/>
  <c r="L89" i="12" s="1"/>
  <c r="CV86" i="1"/>
  <c r="DE86" i="1" s="1"/>
  <c r="CS86" i="1"/>
  <c r="E109" i="14" l="1"/>
  <c r="F109" i="14" s="1"/>
  <c r="AI109" i="14" s="1"/>
  <c r="V108" i="14"/>
  <c r="DT98" i="15"/>
  <c r="AR171" i="12"/>
  <c r="AS172" i="12" s="1"/>
  <c r="AT171" i="12"/>
  <c r="AU171" i="12" s="1"/>
  <c r="AW172" i="12" s="1"/>
  <c r="AX172" i="12" s="1"/>
  <c r="AL172" i="12" s="1"/>
  <c r="A176" i="12"/>
  <c r="AV176" i="12" s="1"/>
  <c r="AK175" i="12"/>
  <c r="AQ102" i="14"/>
  <c r="DO85" i="1"/>
  <c r="DQ85" i="1"/>
  <c r="CL176" i="15"/>
  <c r="DR176" i="15" s="1"/>
  <c r="DN97" i="15"/>
  <c r="DM99" i="1"/>
  <c r="DN99" i="1" s="1"/>
  <c r="CZ98" i="1"/>
  <c r="DK164" i="15"/>
  <c r="CV164" i="15"/>
  <c r="CP164" i="15"/>
  <c r="K90" i="14"/>
  <c r="AG90" i="14" s="1"/>
  <c r="H90" i="14"/>
  <c r="A174" i="14"/>
  <c r="AJ174" i="14" s="1"/>
  <c r="CP99" i="1"/>
  <c r="CN99" i="1" s="1"/>
  <c r="CQ98" i="1"/>
  <c r="DH98" i="1" s="1"/>
  <c r="CM165" i="1"/>
  <c r="C109" i="12"/>
  <c r="F110" i="12" s="1"/>
  <c r="G110" i="12" s="1"/>
  <c r="AJ109" i="12"/>
  <c r="CX86" i="1"/>
  <c r="DC86" i="1" s="1"/>
  <c r="CU87" i="1"/>
  <c r="DA86" i="1"/>
  <c r="DB86" i="1" s="1"/>
  <c r="X88" i="12"/>
  <c r="Y88" i="12" s="1"/>
  <c r="O88" i="12"/>
  <c r="AI88" i="12" s="1"/>
  <c r="CL166" i="1"/>
  <c r="DI166" i="1" s="1"/>
  <c r="K164" i="12"/>
  <c r="E164" i="12"/>
  <c r="C109" i="14" l="1"/>
  <c r="E110" i="14" s="1"/>
  <c r="AR172" i="12"/>
  <c r="AS173" i="12" s="1"/>
  <c r="AT172" i="12"/>
  <c r="AU172" i="12" s="1"/>
  <c r="AW173" i="12" s="1"/>
  <c r="AX173" i="12" s="1"/>
  <c r="AL173" i="12" s="1"/>
  <c r="A177" i="12"/>
  <c r="AV177" i="12" s="1"/>
  <c r="AK176" i="12"/>
  <c r="AR103" i="14"/>
  <c r="AS103" i="14" s="1"/>
  <c r="AT103" i="14" s="1"/>
  <c r="AU104" i="14" s="1"/>
  <c r="AV104" i="14" s="1"/>
  <c r="AK104" i="14" s="1"/>
  <c r="CL177" i="15"/>
  <c r="DR177" i="15" s="1"/>
  <c r="DO98" i="15"/>
  <c r="DP98" i="15" s="1"/>
  <c r="DQ98" i="15" s="1"/>
  <c r="DS99" i="15" s="1"/>
  <c r="DJ85" i="1"/>
  <c r="DL99" i="1"/>
  <c r="DM100" i="1" s="1"/>
  <c r="DN100" i="1" s="1"/>
  <c r="DP86" i="1"/>
  <c r="DF86" i="1"/>
  <c r="CV165" i="15"/>
  <c r="CP165" i="15"/>
  <c r="DK165" i="15"/>
  <c r="CQ99" i="1"/>
  <c r="DH99" i="1" s="1"/>
  <c r="A175" i="14"/>
  <c r="AJ175" i="14" s="1"/>
  <c r="J91" i="14"/>
  <c r="M90" i="14"/>
  <c r="AH90" i="14" s="1"/>
  <c r="W90" i="14"/>
  <c r="X90" i="14" s="1"/>
  <c r="CM166" i="1"/>
  <c r="CZ99" i="1"/>
  <c r="CP100" i="1"/>
  <c r="AJ110" i="12"/>
  <c r="W109" i="12"/>
  <c r="CV87" i="1"/>
  <c r="DE87" i="1" s="1"/>
  <c r="CS87" i="1"/>
  <c r="M89" i="12"/>
  <c r="AH89" i="12" s="1"/>
  <c r="I89" i="12"/>
  <c r="L90" i="12" s="1"/>
  <c r="E165" i="12"/>
  <c r="K165" i="12"/>
  <c r="CL167" i="1"/>
  <c r="DI167" i="1" s="1"/>
  <c r="V109" i="14" l="1"/>
  <c r="F110" i="14"/>
  <c r="AI110" i="14" s="1"/>
  <c r="C110" i="14"/>
  <c r="DT99" i="15"/>
  <c r="AR173" i="12"/>
  <c r="AS174" i="12" s="1"/>
  <c r="AT173" i="12"/>
  <c r="AU173" i="12" s="1"/>
  <c r="AW174" i="12" s="1"/>
  <c r="A178" i="12"/>
  <c r="AV178" i="12" s="1"/>
  <c r="AK177" i="12"/>
  <c r="AQ103" i="14"/>
  <c r="DO86" i="1"/>
  <c r="DQ86" i="1"/>
  <c r="CL178" i="15"/>
  <c r="DR178" i="15" s="1"/>
  <c r="DN98" i="15"/>
  <c r="DL100" i="1"/>
  <c r="CP166" i="15"/>
  <c r="DK166" i="15"/>
  <c r="CV166" i="15"/>
  <c r="K91" i="14"/>
  <c r="AG91" i="14" s="1"/>
  <c r="H91" i="14"/>
  <c r="A176" i="14"/>
  <c r="AJ176" i="14" s="1"/>
  <c r="CM167" i="1"/>
  <c r="CN100" i="1"/>
  <c r="CQ100" i="1"/>
  <c r="DH100" i="1" s="1"/>
  <c r="C110" i="12"/>
  <c r="F111" i="12" s="1"/>
  <c r="G111" i="12" s="1"/>
  <c r="E166" i="12"/>
  <c r="K166" i="12"/>
  <c r="X89" i="12"/>
  <c r="Y89" i="12" s="1"/>
  <c r="O89" i="12"/>
  <c r="AI89" i="12" s="1"/>
  <c r="DA87" i="1"/>
  <c r="DB87" i="1" s="1"/>
  <c r="CU88" i="1"/>
  <c r="CX87" i="1"/>
  <c r="DC87" i="1" s="1"/>
  <c r="CL168" i="1"/>
  <c r="DI168" i="1" s="1"/>
  <c r="V110" i="14" l="1"/>
  <c r="E111" i="14"/>
  <c r="AX174" i="12"/>
  <c r="AL174" i="12" s="1"/>
  <c r="AR174" i="12"/>
  <c r="AS175" i="12" s="1"/>
  <c r="AT174" i="12"/>
  <c r="AU174" i="12" s="1"/>
  <c r="AW175" i="12" s="1"/>
  <c r="A179" i="12"/>
  <c r="AV179" i="12" s="1"/>
  <c r="AK178" i="12"/>
  <c r="AR104" i="14"/>
  <c r="AS104" i="14" s="1"/>
  <c r="AT104" i="14" s="1"/>
  <c r="AU105" i="14" s="1"/>
  <c r="AV105" i="14" s="1"/>
  <c r="AK105" i="14" s="1"/>
  <c r="CL179" i="15"/>
  <c r="DR179" i="15" s="1"/>
  <c r="DO99" i="15"/>
  <c r="DP99" i="15" s="1"/>
  <c r="DQ99" i="15" s="1"/>
  <c r="DS100" i="15" s="1"/>
  <c r="DJ86" i="1"/>
  <c r="DM101" i="1"/>
  <c r="DN101" i="1" s="1"/>
  <c r="DP87" i="1"/>
  <c r="DF87" i="1"/>
  <c r="DK167" i="15"/>
  <c r="CP167" i="15"/>
  <c r="CV167" i="15"/>
  <c r="A177" i="14"/>
  <c r="AJ177" i="14" s="1"/>
  <c r="W91" i="14"/>
  <c r="X91" i="14" s="1"/>
  <c r="M91" i="14"/>
  <c r="AH91" i="14" s="1"/>
  <c r="J92" i="14"/>
  <c r="CM168" i="1"/>
  <c r="CP101" i="1"/>
  <c r="CQ101" i="1" s="1"/>
  <c r="DH101" i="1" s="1"/>
  <c r="CZ100" i="1"/>
  <c r="C111" i="12"/>
  <c r="F112" i="12" s="1"/>
  <c r="G112" i="12" s="1"/>
  <c r="W110" i="12"/>
  <c r="M90" i="12"/>
  <c r="AH90" i="12" s="1"/>
  <c r="I90" i="12"/>
  <c r="L91" i="12" s="1"/>
  <c r="CL169" i="1"/>
  <c r="DI169" i="1" s="1"/>
  <c r="K167" i="12"/>
  <c r="E167" i="12"/>
  <c r="CV88" i="1"/>
  <c r="DE88" i="1" s="1"/>
  <c r="CS88" i="1"/>
  <c r="F111" i="14" l="1"/>
  <c r="AI111" i="14" s="1"/>
  <c r="C111" i="14"/>
  <c r="DT100" i="15"/>
  <c r="AR175" i="12"/>
  <c r="AS176" i="12" s="1"/>
  <c r="AT175" i="12"/>
  <c r="AU175" i="12" s="1"/>
  <c r="AW176" i="12" s="1"/>
  <c r="AX175" i="12"/>
  <c r="AL175" i="12" s="1"/>
  <c r="A180" i="12"/>
  <c r="AV180" i="12" s="1"/>
  <c r="AK179" i="12"/>
  <c r="AQ104" i="14"/>
  <c r="AR105" i="14" s="1"/>
  <c r="AS105" i="14" s="1"/>
  <c r="AT105" i="14" s="1"/>
  <c r="AU106" i="14" s="1"/>
  <c r="AV106" i="14" s="1"/>
  <c r="AK106" i="14" s="1"/>
  <c r="DO87" i="1"/>
  <c r="DQ87" i="1"/>
  <c r="CL180" i="15"/>
  <c r="DR180" i="15" s="1"/>
  <c r="DN99" i="15"/>
  <c r="DL101" i="1"/>
  <c r="DM102" i="1" s="1"/>
  <c r="DN102" i="1" s="1"/>
  <c r="DK168" i="15"/>
  <c r="CV168" i="15"/>
  <c r="CP168" i="15"/>
  <c r="K92" i="14"/>
  <c r="AG92" i="14" s="1"/>
  <c r="H92" i="14"/>
  <c r="A178" i="14"/>
  <c r="AJ178" i="14" s="1"/>
  <c r="CM169" i="1"/>
  <c r="CN101" i="1"/>
  <c r="C112" i="12"/>
  <c r="F113" i="12" s="1"/>
  <c r="G113" i="12" s="1"/>
  <c r="W111" i="12"/>
  <c r="AJ111" i="12"/>
  <c r="CX88" i="1"/>
  <c r="CU89" i="1"/>
  <c r="DA88" i="1"/>
  <c r="DB88" i="1" s="1"/>
  <c r="K168" i="12"/>
  <c r="E168" i="12"/>
  <c r="CL170" i="1"/>
  <c r="DI170" i="1" s="1"/>
  <c r="O90" i="12"/>
  <c r="AI90" i="12" s="1"/>
  <c r="X90" i="12"/>
  <c r="Y90" i="12" s="1"/>
  <c r="DF88" i="1" l="1"/>
  <c r="DC88" i="1"/>
  <c r="V111" i="14"/>
  <c r="E112" i="14"/>
  <c r="AR176" i="12"/>
  <c r="AS177" i="12" s="1"/>
  <c r="AT176" i="12"/>
  <c r="AU176" i="12" s="1"/>
  <c r="AW177" i="12" s="1"/>
  <c r="AX176" i="12"/>
  <c r="AL176" i="12" s="1"/>
  <c r="A181" i="12"/>
  <c r="AV181" i="12" s="1"/>
  <c r="AK180" i="12"/>
  <c r="AQ105" i="14"/>
  <c r="CL181" i="15"/>
  <c r="DR181" i="15" s="1"/>
  <c r="DO100" i="15"/>
  <c r="DP100" i="15" s="1"/>
  <c r="DQ100" i="15" s="1"/>
  <c r="DS101" i="15" s="1"/>
  <c r="DL102" i="1"/>
  <c r="DJ87" i="1"/>
  <c r="DP88" i="1"/>
  <c r="DK169" i="15"/>
  <c r="CP169" i="15"/>
  <c r="CV169" i="15"/>
  <c r="A179" i="14"/>
  <c r="AJ179" i="14" s="1"/>
  <c r="J93" i="14"/>
  <c r="M92" i="14"/>
  <c r="AH92" i="14" s="1"/>
  <c r="W92" i="14"/>
  <c r="X92" i="14" s="1"/>
  <c r="CM170" i="1"/>
  <c r="CP102" i="1"/>
  <c r="CZ101" i="1"/>
  <c r="AJ113" i="12"/>
  <c r="W112" i="12"/>
  <c r="AJ112" i="12"/>
  <c r="CL171" i="1"/>
  <c r="DI171" i="1" s="1"/>
  <c r="CV89" i="1"/>
  <c r="DE89" i="1" s="1"/>
  <c r="CS89" i="1"/>
  <c r="M91" i="12"/>
  <c r="AH91" i="12" s="1"/>
  <c r="I91" i="12"/>
  <c r="L92" i="12" s="1"/>
  <c r="E169" i="12"/>
  <c r="K169" i="12"/>
  <c r="F112" i="14" l="1"/>
  <c r="AI112" i="14" s="1"/>
  <c r="C112" i="14"/>
  <c r="DT101" i="15"/>
  <c r="AR177" i="12"/>
  <c r="AS178" i="12" s="1"/>
  <c r="AT177" i="12"/>
  <c r="AU177" i="12" s="1"/>
  <c r="AW178" i="12" s="1"/>
  <c r="AX177" i="12"/>
  <c r="AL177" i="12" s="1"/>
  <c r="A182" i="12"/>
  <c r="AV182" i="12" s="1"/>
  <c r="AK181" i="12"/>
  <c r="AR106" i="14"/>
  <c r="AS106" i="14" s="1"/>
  <c r="AT106" i="14" s="1"/>
  <c r="AU107" i="14" s="1"/>
  <c r="AV107" i="14" s="1"/>
  <c r="AK107" i="14" s="1"/>
  <c r="DO88" i="1"/>
  <c r="DP89" i="1" s="1"/>
  <c r="DQ88" i="1"/>
  <c r="CL182" i="15"/>
  <c r="DR182" i="15" s="1"/>
  <c r="DN100" i="15"/>
  <c r="DM103" i="1"/>
  <c r="CP170" i="15"/>
  <c r="DK170" i="15"/>
  <c r="CV170" i="15"/>
  <c r="K93" i="14"/>
  <c r="AG93" i="14" s="1"/>
  <c r="H93" i="14"/>
  <c r="A180" i="14"/>
  <c r="AJ180" i="14" s="1"/>
  <c r="CM171" i="1"/>
  <c r="CQ102" i="1"/>
  <c r="DH102" i="1" s="1"/>
  <c r="CN102" i="1"/>
  <c r="C113" i="12"/>
  <c r="F114" i="12" s="1"/>
  <c r="G114" i="12" s="1"/>
  <c r="X91" i="12"/>
  <c r="Y91" i="12" s="1"/>
  <c r="O91" i="12"/>
  <c r="AI91" i="12" s="1"/>
  <c r="DA89" i="1"/>
  <c r="DB89" i="1" s="1"/>
  <c r="CU90" i="1"/>
  <c r="CX89" i="1"/>
  <c r="E170" i="12"/>
  <c r="K170" i="12"/>
  <c r="CL172" i="1"/>
  <c r="DI172" i="1" s="1"/>
  <c r="DF89" i="1" l="1"/>
  <c r="DC89" i="1"/>
  <c r="V112" i="14"/>
  <c r="E113" i="14"/>
  <c r="AX178" i="12"/>
  <c r="AL178" i="12" s="1"/>
  <c r="AR178" i="12"/>
  <c r="AS179" i="12" s="1"/>
  <c r="AT178" i="12"/>
  <c r="AU178" i="12" s="1"/>
  <c r="AW179" i="12" s="1"/>
  <c r="AQ106" i="14"/>
  <c r="AR107" i="14" s="1"/>
  <c r="AS107" i="14" s="1"/>
  <c r="AT107" i="14" s="1"/>
  <c r="AU108" i="14" s="1"/>
  <c r="AV108" i="14" s="1"/>
  <c r="AK108" i="14" s="1"/>
  <c r="A183" i="12"/>
  <c r="AV183" i="12" s="1"/>
  <c r="AK182" i="12"/>
  <c r="DL103" i="1"/>
  <c r="DM104" i="1" s="1"/>
  <c r="DN103" i="1"/>
  <c r="DO89" i="1"/>
  <c r="DQ89" i="1"/>
  <c r="CL183" i="15"/>
  <c r="DR183" i="15" s="1"/>
  <c r="DO101" i="15"/>
  <c r="DP101" i="15" s="1"/>
  <c r="DQ101" i="15" s="1"/>
  <c r="DS102" i="15" s="1"/>
  <c r="DJ88" i="1"/>
  <c r="CV171" i="15"/>
  <c r="DK171" i="15"/>
  <c r="CP171" i="15"/>
  <c r="W113" i="12"/>
  <c r="W93" i="14"/>
  <c r="X93" i="14" s="1"/>
  <c r="J94" i="14"/>
  <c r="M93" i="14"/>
  <c r="AH93" i="14" s="1"/>
  <c r="A181" i="14"/>
  <c r="AJ181" i="14" s="1"/>
  <c r="CM172" i="1"/>
  <c r="CP103" i="1"/>
  <c r="CZ102" i="1"/>
  <c r="AJ114" i="12"/>
  <c r="K171" i="12"/>
  <c r="E171" i="12"/>
  <c r="M92" i="12"/>
  <c r="AH92" i="12" s="1"/>
  <c r="I92" i="12"/>
  <c r="L93" i="12" s="1"/>
  <c r="CV90" i="1"/>
  <c r="DE90" i="1" s="1"/>
  <c r="CS90" i="1"/>
  <c r="CL173" i="1"/>
  <c r="DI173" i="1" s="1"/>
  <c r="F113" i="14" l="1"/>
  <c r="AI113" i="14" s="1"/>
  <c r="C113" i="14"/>
  <c r="DT102" i="15"/>
  <c r="AX179" i="12"/>
  <c r="AL179" i="12" s="1"/>
  <c r="AR179" i="12"/>
  <c r="AS180" i="12" s="1"/>
  <c r="AT179" i="12"/>
  <c r="AU179" i="12" s="1"/>
  <c r="AW180" i="12" s="1"/>
  <c r="AX180" i="12" s="1"/>
  <c r="AL180" i="12" s="1"/>
  <c r="A184" i="12"/>
  <c r="AV184" i="12" s="1"/>
  <c r="AK183" i="12"/>
  <c r="AQ107" i="14"/>
  <c r="DL104" i="1"/>
  <c r="DN104" i="1"/>
  <c r="CL184" i="15"/>
  <c r="DR184" i="15" s="1"/>
  <c r="DN101" i="15"/>
  <c r="DJ89" i="1"/>
  <c r="DP90" i="1"/>
  <c r="CV172" i="15"/>
  <c r="CP172" i="15"/>
  <c r="DK172" i="15"/>
  <c r="K94" i="14"/>
  <c r="AG94" i="14" s="1"/>
  <c r="H94" i="14"/>
  <c r="A182" i="14"/>
  <c r="AJ182" i="14" s="1"/>
  <c r="CM173" i="1"/>
  <c r="CQ103" i="1"/>
  <c r="DH103" i="1" s="1"/>
  <c r="CN103" i="1"/>
  <c r="C114" i="12"/>
  <c r="F115" i="12" s="1"/>
  <c r="G115" i="12" s="1"/>
  <c r="CU91" i="1"/>
  <c r="DA90" i="1"/>
  <c r="DB90" i="1" s="1"/>
  <c r="CX90" i="1"/>
  <c r="DC90" i="1" s="1"/>
  <c r="X92" i="12"/>
  <c r="Y92" i="12" s="1"/>
  <c r="O92" i="12"/>
  <c r="AI92" i="12" s="1"/>
  <c r="CL174" i="1"/>
  <c r="DI174" i="1" s="1"/>
  <c r="E172" i="12"/>
  <c r="K172" i="12"/>
  <c r="V113" i="14" l="1"/>
  <c r="E114" i="14"/>
  <c r="AR180" i="12"/>
  <c r="AS181" i="12" s="1"/>
  <c r="AT180" i="12"/>
  <c r="AU180" i="12" s="1"/>
  <c r="AW181" i="12" s="1"/>
  <c r="AX181" i="12" s="1"/>
  <c r="AL181" i="12" s="1"/>
  <c r="A185" i="12"/>
  <c r="AV185" i="12" s="1"/>
  <c r="AK184" i="12"/>
  <c r="AR108" i="14"/>
  <c r="AS108" i="14" s="1"/>
  <c r="AT108" i="14" s="1"/>
  <c r="AU109" i="14" s="1"/>
  <c r="AV109" i="14" s="1"/>
  <c r="AK109" i="14" s="1"/>
  <c r="DO90" i="1"/>
  <c r="DQ90" i="1"/>
  <c r="CL185" i="15"/>
  <c r="DR185" i="15" s="1"/>
  <c r="DO102" i="15"/>
  <c r="DP102" i="15" s="1"/>
  <c r="DQ102" i="15" s="1"/>
  <c r="DS103" i="15" s="1"/>
  <c r="DM105" i="1"/>
  <c r="DF90" i="1"/>
  <c r="DK173" i="15"/>
  <c r="CV173" i="15"/>
  <c r="CP173" i="15"/>
  <c r="AJ115" i="12"/>
  <c r="J95" i="14"/>
  <c r="M94" i="14"/>
  <c r="AH94" i="14" s="1"/>
  <c r="W94" i="14"/>
  <c r="X94" i="14" s="1"/>
  <c r="A183" i="14"/>
  <c r="AJ183" i="14" s="1"/>
  <c r="CM174" i="1"/>
  <c r="CZ103" i="1"/>
  <c r="CP104" i="1"/>
  <c r="W114" i="12"/>
  <c r="C115" i="12"/>
  <c r="F116" i="12" s="1"/>
  <c r="G116" i="12" s="1"/>
  <c r="CL175" i="1"/>
  <c r="DI175" i="1" s="1"/>
  <c r="K173" i="12"/>
  <c r="E173" i="12"/>
  <c r="M93" i="12"/>
  <c r="AH93" i="12" s="1"/>
  <c r="I93" i="12"/>
  <c r="L94" i="12" s="1"/>
  <c r="CV91" i="1"/>
  <c r="DE91" i="1" s="1"/>
  <c r="CS91" i="1"/>
  <c r="C114" i="14" l="1"/>
  <c r="F114" i="14"/>
  <c r="AI114" i="14" s="1"/>
  <c r="DT103" i="15"/>
  <c r="AR181" i="12"/>
  <c r="AS182" i="12" s="1"/>
  <c r="AT181" i="12"/>
  <c r="AU181" i="12" s="1"/>
  <c r="AW182" i="12" s="1"/>
  <c r="A186" i="12"/>
  <c r="AV186" i="12" s="1"/>
  <c r="AK185" i="12"/>
  <c r="AQ108" i="14"/>
  <c r="DL105" i="1"/>
  <c r="DN105" i="1"/>
  <c r="CL186" i="15"/>
  <c r="DR186" i="15" s="1"/>
  <c r="DN102" i="15"/>
  <c r="DJ90" i="1"/>
  <c r="DP91" i="1"/>
  <c r="CV174" i="15"/>
  <c r="CP174" i="15"/>
  <c r="DK174" i="15"/>
  <c r="C116" i="12"/>
  <c r="K95" i="14"/>
  <c r="AG95" i="14" s="1"/>
  <c r="H95" i="14"/>
  <c r="A184" i="14"/>
  <c r="AJ184" i="14" s="1"/>
  <c r="CM175" i="1"/>
  <c r="CQ104" i="1"/>
  <c r="DH104" i="1" s="1"/>
  <c r="CN104" i="1"/>
  <c r="W115" i="12"/>
  <c r="AJ116" i="12"/>
  <c r="X93" i="12"/>
  <c r="Y93" i="12" s="1"/>
  <c r="O93" i="12"/>
  <c r="AI93" i="12" s="1"/>
  <c r="CL176" i="1"/>
  <c r="DI176" i="1" s="1"/>
  <c r="E174" i="12"/>
  <c r="K174" i="12"/>
  <c r="DA91" i="1"/>
  <c r="DB91" i="1" s="1"/>
  <c r="CU92" i="1"/>
  <c r="CX91" i="1"/>
  <c r="DC91" i="1" s="1"/>
  <c r="V114" i="14" l="1"/>
  <c r="E115" i="14"/>
  <c r="AR182" i="12"/>
  <c r="AS183" i="12" s="1"/>
  <c r="AT182" i="12"/>
  <c r="AU182" i="12" s="1"/>
  <c r="AW183" i="12" s="1"/>
  <c r="AX182" i="12"/>
  <c r="AL182" i="12" s="1"/>
  <c r="A187" i="12"/>
  <c r="AV187" i="12" s="1"/>
  <c r="AK186" i="12"/>
  <c r="AR109" i="14"/>
  <c r="AS109" i="14" s="1"/>
  <c r="AT109" i="14" s="1"/>
  <c r="AU110" i="14" s="1"/>
  <c r="AV110" i="14" s="1"/>
  <c r="AK110" i="14" s="1"/>
  <c r="DO91" i="1"/>
  <c r="DQ91" i="1"/>
  <c r="CL187" i="15"/>
  <c r="DR187" i="15" s="1"/>
  <c r="DO103" i="15"/>
  <c r="DP103" i="15" s="1"/>
  <c r="DQ103" i="15" s="1"/>
  <c r="DS104" i="15" s="1"/>
  <c r="DM106" i="1"/>
  <c r="DF91" i="1"/>
  <c r="DK175" i="15"/>
  <c r="CP175" i="15"/>
  <c r="CV175" i="15"/>
  <c r="F117" i="12"/>
  <c r="G117" i="12" s="1"/>
  <c r="AJ117" i="12" s="1"/>
  <c r="W116" i="12"/>
  <c r="A185" i="14"/>
  <c r="AJ185" i="14" s="1"/>
  <c r="W95" i="14"/>
  <c r="X95" i="14" s="1"/>
  <c r="J96" i="14"/>
  <c r="M95" i="14"/>
  <c r="AH95" i="14" s="1"/>
  <c r="CM176" i="1"/>
  <c r="CP105" i="1"/>
  <c r="CZ104" i="1"/>
  <c r="CL177" i="1"/>
  <c r="DI177" i="1" s="1"/>
  <c r="CV92" i="1"/>
  <c r="DE92" i="1" s="1"/>
  <c r="CS92" i="1"/>
  <c r="K175" i="12"/>
  <c r="E175" i="12"/>
  <c r="M94" i="12"/>
  <c r="AH94" i="12" s="1"/>
  <c r="I94" i="12"/>
  <c r="L95" i="12" s="1"/>
  <c r="F115" i="14" l="1"/>
  <c r="AI115" i="14" s="1"/>
  <c r="C115" i="14"/>
  <c r="DT104" i="15"/>
  <c r="AX183" i="12"/>
  <c r="AL183" i="12" s="1"/>
  <c r="AR183" i="12"/>
  <c r="AS184" i="12" s="1"/>
  <c r="AT183" i="12"/>
  <c r="AU183" i="12" s="1"/>
  <c r="AW184" i="12" s="1"/>
  <c r="A188" i="12"/>
  <c r="AV188" i="12" s="1"/>
  <c r="AK187" i="12"/>
  <c r="AQ109" i="14"/>
  <c r="DL106" i="1"/>
  <c r="DN106" i="1"/>
  <c r="CL188" i="15"/>
  <c r="DR188" i="15" s="1"/>
  <c r="DN103" i="15"/>
  <c r="DJ91" i="1"/>
  <c r="C117" i="12"/>
  <c r="F118" i="12" s="1"/>
  <c r="G118" i="12" s="1"/>
  <c r="AJ118" i="12" s="1"/>
  <c r="CP176" i="15"/>
  <c r="DK176" i="15"/>
  <c r="CV176" i="15"/>
  <c r="K96" i="14"/>
  <c r="AG96" i="14" s="1"/>
  <c r="H96" i="14"/>
  <c r="A186" i="14"/>
  <c r="AJ186" i="14" s="1"/>
  <c r="CM177" i="1"/>
  <c r="CN105" i="1"/>
  <c r="CQ105" i="1"/>
  <c r="DH105" i="1" s="1"/>
  <c r="X94" i="12"/>
  <c r="Y94" i="12" s="1"/>
  <c r="O94" i="12"/>
  <c r="AI94" i="12" s="1"/>
  <c r="E176" i="12"/>
  <c r="K176" i="12"/>
  <c r="DA92" i="1"/>
  <c r="DB92" i="1" s="1"/>
  <c r="CX92" i="1"/>
  <c r="DC92" i="1" s="1"/>
  <c r="CU93" i="1"/>
  <c r="CL178" i="1"/>
  <c r="DI178" i="1" s="1"/>
  <c r="E116" i="14" l="1"/>
  <c r="V115" i="14"/>
  <c r="AX184" i="12"/>
  <c r="AL184" i="12" s="1"/>
  <c r="AR184" i="12"/>
  <c r="AS185" i="12" s="1"/>
  <c r="AT184" i="12"/>
  <c r="AU184" i="12" s="1"/>
  <c r="AW185" i="12" s="1"/>
  <c r="A189" i="12"/>
  <c r="AV189" i="12" s="1"/>
  <c r="AK188" i="12"/>
  <c r="AR110" i="14"/>
  <c r="AS110" i="14" s="1"/>
  <c r="AT110" i="14" s="1"/>
  <c r="AU111" i="14" s="1"/>
  <c r="AV111" i="14" s="1"/>
  <c r="AK111" i="14" s="1"/>
  <c r="CL189" i="15"/>
  <c r="DR189" i="15" s="1"/>
  <c r="DO104" i="15"/>
  <c r="DP104" i="15" s="1"/>
  <c r="DQ104" i="15" s="1"/>
  <c r="DS105" i="15" s="1"/>
  <c r="DM107" i="1"/>
  <c r="DP92" i="1"/>
  <c r="DF92" i="1"/>
  <c r="C118" i="12"/>
  <c r="F119" i="12" s="1"/>
  <c r="G119" i="12" s="1"/>
  <c r="AJ119" i="12" s="1"/>
  <c r="W117" i="12"/>
  <c r="CV177" i="15"/>
  <c r="DK177" i="15"/>
  <c r="CP177" i="15"/>
  <c r="J97" i="14"/>
  <c r="M96" i="14"/>
  <c r="AH96" i="14" s="1"/>
  <c r="W96" i="14"/>
  <c r="X96" i="14" s="1"/>
  <c r="A187" i="14"/>
  <c r="AJ187" i="14" s="1"/>
  <c r="CM178" i="1"/>
  <c r="CZ105" i="1"/>
  <c r="CP106" i="1"/>
  <c r="CV93" i="1"/>
  <c r="DE93" i="1" s="1"/>
  <c r="CS93" i="1"/>
  <c r="K177" i="12"/>
  <c r="E177" i="12"/>
  <c r="CL179" i="1"/>
  <c r="DI179" i="1" s="1"/>
  <c r="M95" i="12"/>
  <c r="AH95" i="12" s="1"/>
  <c r="I95" i="12"/>
  <c r="L96" i="12" s="1"/>
  <c r="C116" i="14" l="1"/>
  <c r="F116" i="14"/>
  <c r="AI116" i="14" s="1"/>
  <c r="DT105" i="15"/>
  <c r="AX185" i="12"/>
  <c r="AL185" i="12" s="1"/>
  <c r="AR185" i="12"/>
  <c r="AS186" i="12" s="1"/>
  <c r="AT185" i="12"/>
  <c r="AU185" i="12" s="1"/>
  <c r="AW186" i="12" s="1"/>
  <c r="W118" i="12"/>
  <c r="A190" i="12"/>
  <c r="AV190" i="12" s="1"/>
  <c r="AK189" i="12"/>
  <c r="AQ110" i="14"/>
  <c r="AR111" i="14" s="1"/>
  <c r="AS111" i="14" s="1"/>
  <c r="AT111" i="14" s="1"/>
  <c r="AU112" i="14" s="1"/>
  <c r="AV112" i="14" s="1"/>
  <c r="AK112" i="14" s="1"/>
  <c r="DL107" i="1"/>
  <c r="DN107" i="1"/>
  <c r="DO92" i="1"/>
  <c r="DP93" i="1" s="1"/>
  <c r="DQ92" i="1"/>
  <c r="CL190" i="15"/>
  <c r="DR190" i="15" s="1"/>
  <c r="DN104" i="15"/>
  <c r="CV178" i="15"/>
  <c r="CP178" i="15"/>
  <c r="DK178" i="15"/>
  <c r="A188" i="14"/>
  <c r="AJ188" i="14" s="1"/>
  <c r="K97" i="14"/>
  <c r="AG97" i="14" s="1"/>
  <c r="H97" i="14"/>
  <c r="CM179" i="1"/>
  <c r="CQ106" i="1"/>
  <c r="DH106" i="1" s="1"/>
  <c r="CN106" i="1"/>
  <c r="C119" i="12"/>
  <c r="F120" i="12" s="1"/>
  <c r="G120" i="12" s="1"/>
  <c r="X95" i="12"/>
  <c r="Y95" i="12" s="1"/>
  <c r="O95" i="12"/>
  <c r="AI95" i="12" s="1"/>
  <c r="E178" i="12"/>
  <c r="K178" i="12"/>
  <c r="DA93" i="1"/>
  <c r="DB93" i="1" s="1"/>
  <c r="CU94" i="1"/>
  <c r="CX93" i="1"/>
  <c r="DC93" i="1" s="1"/>
  <c r="CL180" i="1"/>
  <c r="DI180" i="1" s="1"/>
  <c r="V116" i="14" l="1"/>
  <c r="E117" i="14"/>
  <c r="AR186" i="12"/>
  <c r="AS187" i="12" s="1"/>
  <c r="AT186" i="12"/>
  <c r="AU186" i="12" s="1"/>
  <c r="AW187" i="12" s="1"/>
  <c r="AX186" i="12"/>
  <c r="AL186" i="12" s="1"/>
  <c r="A191" i="12"/>
  <c r="AV191" i="12" s="1"/>
  <c r="AK190" i="12"/>
  <c r="AQ111" i="14"/>
  <c r="DO93" i="1"/>
  <c r="DQ93" i="1"/>
  <c r="CL191" i="15"/>
  <c r="DR191" i="15" s="1"/>
  <c r="DO105" i="15"/>
  <c r="DP105" i="15" s="1"/>
  <c r="DQ105" i="15" s="1"/>
  <c r="DS106" i="15" s="1"/>
  <c r="DJ92" i="1"/>
  <c r="DM108" i="1"/>
  <c r="DF93" i="1"/>
  <c r="CV179" i="15"/>
  <c r="CP179" i="15"/>
  <c r="DK179" i="15"/>
  <c r="A189" i="14"/>
  <c r="AJ189" i="14" s="1"/>
  <c r="W97" i="14"/>
  <c r="X97" i="14" s="1"/>
  <c r="J98" i="14"/>
  <c r="M97" i="14"/>
  <c r="AH97" i="14" s="1"/>
  <c r="CM180" i="1"/>
  <c r="CZ106" i="1"/>
  <c r="CP107" i="1"/>
  <c r="W119" i="12"/>
  <c r="AJ120" i="12"/>
  <c r="CL181" i="1"/>
  <c r="DI181" i="1" s="1"/>
  <c r="CV94" i="1"/>
  <c r="DE94" i="1" s="1"/>
  <c r="CS94" i="1"/>
  <c r="K179" i="12"/>
  <c r="E179" i="12"/>
  <c r="M96" i="12"/>
  <c r="AH96" i="12" s="1"/>
  <c r="I96" i="12"/>
  <c r="L97" i="12" s="1"/>
  <c r="F117" i="14" l="1"/>
  <c r="AI117" i="14" s="1"/>
  <c r="C117" i="14"/>
  <c r="DT106" i="15"/>
  <c r="AR187" i="12"/>
  <c r="AS188" i="12" s="1"/>
  <c r="AT187" i="12"/>
  <c r="AU187" i="12" s="1"/>
  <c r="AW188" i="12" s="1"/>
  <c r="AX188" i="12" s="1"/>
  <c r="AL188" i="12" s="1"/>
  <c r="AX187" i="12"/>
  <c r="AL187" i="12" s="1"/>
  <c r="A192" i="12"/>
  <c r="AV192" i="12" s="1"/>
  <c r="AK191" i="12"/>
  <c r="AR112" i="14"/>
  <c r="AS112" i="14" s="1"/>
  <c r="AT112" i="14" s="1"/>
  <c r="AU113" i="14" s="1"/>
  <c r="AV113" i="14" s="1"/>
  <c r="AK113" i="14" s="1"/>
  <c r="DL108" i="1"/>
  <c r="DN108" i="1"/>
  <c r="CL192" i="15"/>
  <c r="DR192" i="15" s="1"/>
  <c r="DN105" i="15"/>
  <c r="DJ93" i="1"/>
  <c r="DK180" i="15"/>
  <c r="CV180" i="15"/>
  <c r="CP180" i="15"/>
  <c r="K98" i="14"/>
  <c r="AG98" i="14" s="1"/>
  <c r="H98" i="14"/>
  <c r="A190" i="14"/>
  <c r="AJ190" i="14" s="1"/>
  <c r="CM181" i="1"/>
  <c r="CN107" i="1"/>
  <c r="CQ107" i="1"/>
  <c r="DH107" i="1" s="1"/>
  <c r="C120" i="12"/>
  <c r="F121" i="12" s="1"/>
  <c r="G121" i="12" s="1"/>
  <c r="CL182" i="1"/>
  <c r="DI182" i="1" s="1"/>
  <c r="DA94" i="1"/>
  <c r="DB94" i="1" s="1"/>
  <c r="CX94" i="1"/>
  <c r="DC94" i="1" s="1"/>
  <c r="CU95" i="1"/>
  <c r="E180" i="12"/>
  <c r="K180" i="12"/>
  <c r="O96" i="12"/>
  <c r="AI96" i="12" s="1"/>
  <c r="X96" i="12"/>
  <c r="Y96" i="12" s="1"/>
  <c r="V117" i="14" l="1"/>
  <c r="E118" i="14"/>
  <c r="AR188" i="12"/>
  <c r="AS189" i="12" s="1"/>
  <c r="AT188" i="12"/>
  <c r="AU188" i="12" s="1"/>
  <c r="AW189" i="12" s="1"/>
  <c r="A193" i="12"/>
  <c r="AV193" i="12" s="1"/>
  <c r="AK192" i="12"/>
  <c r="AQ112" i="14"/>
  <c r="AR113" i="14" s="1"/>
  <c r="CL193" i="15"/>
  <c r="DR193" i="15" s="1"/>
  <c r="DO106" i="15"/>
  <c r="DP106" i="15" s="1"/>
  <c r="DQ106" i="15" s="1"/>
  <c r="DS107" i="15" s="1"/>
  <c r="DM109" i="1"/>
  <c r="DP94" i="1"/>
  <c r="DF94" i="1"/>
  <c r="DK181" i="15"/>
  <c r="CV181" i="15"/>
  <c r="CP181" i="15"/>
  <c r="AJ121" i="12"/>
  <c r="A191" i="14"/>
  <c r="AJ191" i="14" s="1"/>
  <c r="J99" i="14"/>
  <c r="M98" i="14"/>
  <c r="AH98" i="14" s="1"/>
  <c r="W98" i="14"/>
  <c r="X98" i="14" s="1"/>
  <c r="CM182" i="1"/>
  <c r="CZ107" i="1"/>
  <c r="CP108" i="1"/>
  <c r="CQ108" i="1" s="1"/>
  <c r="DH108" i="1" s="1"/>
  <c r="W120" i="12"/>
  <c r="E181" i="12"/>
  <c r="K181" i="12"/>
  <c r="CV95" i="1"/>
  <c r="DE95" i="1" s="1"/>
  <c r="CS95" i="1"/>
  <c r="M97" i="12"/>
  <c r="AH97" i="12" s="1"/>
  <c r="I97" i="12"/>
  <c r="L98" i="12" s="1"/>
  <c r="CL183" i="1"/>
  <c r="DI183" i="1" s="1"/>
  <c r="F118" i="14" l="1"/>
  <c r="AI118" i="14" s="1"/>
  <c r="C118" i="14"/>
  <c r="DT107" i="15"/>
  <c r="AX189" i="12"/>
  <c r="AL189" i="12" s="1"/>
  <c r="AR189" i="12"/>
  <c r="AS190" i="12" s="1"/>
  <c r="AT189" i="12"/>
  <c r="AU189" i="12" s="1"/>
  <c r="AW190" i="12" s="1"/>
  <c r="A194" i="12"/>
  <c r="AV194" i="12" s="1"/>
  <c r="AK193" i="12"/>
  <c r="AS113" i="14"/>
  <c r="AT113" i="14" s="1"/>
  <c r="AU114" i="14" s="1"/>
  <c r="AV114" i="14" s="1"/>
  <c r="AK114" i="14" s="1"/>
  <c r="AQ113" i="14"/>
  <c r="AR114" i="14" s="1"/>
  <c r="AS114" i="14" s="1"/>
  <c r="DL109" i="1"/>
  <c r="DN109" i="1"/>
  <c r="DO94" i="1"/>
  <c r="DP95" i="1" s="1"/>
  <c r="DQ94" i="1"/>
  <c r="CL194" i="15"/>
  <c r="DR194" i="15" s="1"/>
  <c r="DN106" i="15"/>
  <c r="CP182" i="15"/>
  <c r="DK182" i="15"/>
  <c r="CV182" i="15"/>
  <c r="C121" i="12"/>
  <c r="A192" i="14"/>
  <c r="AJ192" i="14" s="1"/>
  <c r="K99" i="14"/>
  <c r="AG99" i="14" s="1"/>
  <c r="H99" i="14"/>
  <c r="CN108" i="1"/>
  <c r="CM183" i="1"/>
  <c r="CL184" i="1"/>
  <c r="DI184" i="1" s="1"/>
  <c r="X97" i="12"/>
  <c r="Y97" i="12" s="1"/>
  <c r="O97" i="12"/>
  <c r="AI97" i="12" s="1"/>
  <c r="DA95" i="1"/>
  <c r="DB95" i="1" s="1"/>
  <c r="CX95" i="1"/>
  <c r="DC95" i="1" s="1"/>
  <c r="CU96" i="1"/>
  <c r="K182" i="12"/>
  <c r="E182" i="12"/>
  <c r="E119" i="14" l="1"/>
  <c r="F119" i="14" s="1"/>
  <c r="AI119" i="14" s="1"/>
  <c r="V118" i="14"/>
  <c r="C119" i="14"/>
  <c r="AR190" i="12"/>
  <c r="AT190" i="12"/>
  <c r="AU190" i="12" s="1"/>
  <c r="AW191" i="12" s="1"/>
  <c r="AX190" i="12"/>
  <c r="AL190" i="12" s="1"/>
  <c r="AT114" i="14"/>
  <c r="AU115" i="14" s="1"/>
  <c r="AV115" i="14" s="1"/>
  <c r="AK115" i="14" s="1"/>
  <c r="AS191" i="12"/>
  <c r="A195" i="12"/>
  <c r="AV195" i="12" s="1"/>
  <c r="AK194" i="12"/>
  <c r="AQ114" i="14"/>
  <c r="DO95" i="1"/>
  <c r="DQ95" i="1"/>
  <c r="CL195" i="15"/>
  <c r="DR195" i="15" s="1"/>
  <c r="DO107" i="15"/>
  <c r="DP107" i="15" s="1"/>
  <c r="DQ107" i="15" s="1"/>
  <c r="DS108" i="15" s="1"/>
  <c r="DJ94" i="1"/>
  <c r="CZ108" i="1"/>
  <c r="DF95" i="1"/>
  <c r="CP183" i="15"/>
  <c r="CV183" i="15"/>
  <c r="DK183" i="15"/>
  <c r="DK184" i="15"/>
  <c r="CV184" i="15"/>
  <c r="CP184" i="15"/>
  <c r="F122" i="12"/>
  <c r="G122" i="12" s="1"/>
  <c r="AJ122" i="12" s="1"/>
  <c r="W121" i="12"/>
  <c r="W99" i="14"/>
  <c r="X99" i="14" s="1"/>
  <c r="M99" i="14"/>
  <c r="AH99" i="14" s="1"/>
  <c r="J100" i="14"/>
  <c r="A193" i="14"/>
  <c r="AJ193" i="14" s="1"/>
  <c r="CP109" i="1"/>
  <c r="CQ109" i="1" s="1"/>
  <c r="DH109" i="1" s="1"/>
  <c r="CM184" i="1"/>
  <c r="M98" i="12"/>
  <c r="AH98" i="12" s="1"/>
  <c r="I98" i="12"/>
  <c r="L99" i="12" s="1"/>
  <c r="CV96" i="1"/>
  <c r="DE96" i="1" s="1"/>
  <c r="CS96" i="1"/>
  <c r="E183" i="12"/>
  <c r="K183" i="12"/>
  <c r="CL185" i="1"/>
  <c r="DI185" i="1" s="1"/>
  <c r="V119" i="14" l="1"/>
  <c r="E120" i="14"/>
  <c r="DT108" i="15"/>
  <c r="AX191" i="12"/>
  <c r="AL191" i="12" s="1"/>
  <c r="AR191" i="12"/>
  <c r="AS192" i="12" s="1"/>
  <c r="AT191" i="12"/>
  <c r="AU191" i="12" s="1"/>
  <c r="AW192" i="12" s="1"/>
  <c r="A196" i="12"/>
  <c r="AV196" i="12" s="1"/>
  <c r="AK195" i="12"/>
  <c r="AR115" i="14"/>
  <c r="AS115" i="14" s="1"/>
  <c r="AT115" i="14" s="1"/>
  <c r="AU116" i="14" s="1"/>
  <c r="AV116" i="14" s="1"/>
  <c r="AK116" i="14" s="1"/>
  <c r="CL196" i="15"/>
  <c r="DR196" i="15" s="1"/>
  <c r="DN107" i="15"/>
  <c r="DJ95" i="1"/>
  <c r="DM110" i="1"/>
  <c r="C122" i="12"/>
  <c r="F123" i="12" s="1"/>
  <c r="G123" i="12" s="1"/>
  <c r="AJ123" i="12" s="1"/>
  <c r="CV185" i="15"/>
  <c r="DK185" i="15"/>
  <c r="CP185" i="15"/>
  <c r="K100" i="14"/>
  <c r="AG100" i="14" s="1"/>
  <c r="H100" i="14"/>
  <c r="A194" i="14"/>
  <c r="AJ194" i="14" s="1"/>
  <c r="CN109" i="1"/>
  <c r="CM185" i="1"/>
  <c r="DA96" i="1"/>
  <c r="DB96" i="1" s="1"/>
  <c r="CX96" i="1"/>
  <c r="DC96" i="1" s="1"/>
  <c r="CU97" i="1"/>
  <c r="K184" i="12"/>
  <c r="E184" i="12"/>
  <c r="X98" i="12"/>
  <c r="Y98" i="12" s="1"/>
  <c r="O98" i="12"/>
  <c r="AI98" i="12" s="1"/>
  <c r="CL186" i="1"/>
  <c r="DI186" i="1" s="1"/>
  <c r="F120" i="14" l="1"/>
  <c r="AI120" i="14" s="1"/>
  <c r="C120" i="14"/>
  <c r="W122" i="12"/>
  <c r="AR192" i="12"/>
  <c r="AS193" i="12" s="1"/>
  <c r="AT192" i="12"/>
  <c r="AU192" i="12" s="1"/>
  <c r="AW193" i="12" s="1"/>
  <c r="AX193" i="12" s="1"/>
  <c r="AL193" i="12" s="1"/>
  <c r="AX192" i="12"/>
  <c r="AL192" i="12" s="1"/>
  <c r="A197" i="12"/>
  <c r="AV197" i="12" s="1"/>
  <c r="AK196" i="12"/>
  <c r="AQ115" i="14"/>
  <c r="DL110" i="1"/>
  <c r="DN110" i="1"/>
  <c r="CL197" i="15"/>
  <c r="DR197" i="15" s="1"/>
  <c r="DO108" i="15"/>
  <c r="DP108" i="15" s="1"/>
  <c r="DQ108" i="15" s="1"/>
  <c r="DS109" i="15" s="1"/>
  <c r="DP96" i="1"/>
  <c r="CZ109" i="1"/>
  <c r="DF96" i="1"/>
  <c r="J101" i="14"/>
  <c r="M100" i="14"/>
  <c r="AH100" i="14" s="1"/>
  <c r="W100" i="14"/>
  <c r="X100" i="14" s="1"/>
  <c r="A195" i="14"/>
  <c r="AJ195" i="14" s="1"/>
  <c r="CP110" i="1"/>
  <c r="CQ110" i="1" s="1"/>
  <c r="DH110" i="1" s="1"/>
  <c r="CM186" i="1"/>
  <c r="C123" i="12"/>
  <c r="F124" i="12" s="1"/>
  <c r="G124" i="12" s="1"/>
  <c r="CV97" i="1"/>
  <c r="DE97" i="1" s="1"/>
  <c r="CS97" i="1"/>
  <c r="CL187" i="1"/>
  <c r="DI187" i="1" s="1"/>
  <c r="M99" i="12"/>
  <c r="AH99" i="12" s="1"/>
  <c r="I99" i="12"/>
  <c r="L100" i="12" s="1"/>
  <c r="K185" i="12"/>
  <c r="E185" i="12"/>
  <c r="E121" i="14" l="1"/>
  <c r="V120" i="14"/>
  <c r="DT109" i="15"/>
  <c r="AR193" i="12"/>
  <c r="AS194" i="12" s="1"/>
  <c r="AT193" i="12"/>
  <c r="AU193" i="12" s="1"/>
  <c r="AW194" i="12" s="1"/>
  <c r="A198" i="12"/>
  <c r="AV198" i="12" s="1"/>
  <c r="AK197" i="12"/>
  <c r="AR116" i="14"/>
  <c r="AS116" i="14" s="1"/>
  <c r="AT116" i="14" s="1"/>
  <c r="AU117" i="14" s="1"/>
  <c r="AV117" i="14" s="1"/>
  <c r="AK117" i="14" s="1"/>
  <c r="DO96" i="1"/>
  <c r="DP97" i="1" s="1"/>
  <c r="DQ96" i="1"/>
  <c r="CL198" i="15"/>
  <c r="DR198" i="15" s="1"/>
  <c r="DN108" i="15"/>
  <c r="DM111" i="1"/>
  <c r="CP186" i="15"/>
  <c r="DK186" i="15"/>
  <c r="CV186" i="15"/>
  <c r="CN110" i="1"/>
  <c r="K101" i="14"/>
  <c r="AG101" i="14" s="1"/>
  <c r="H101" i="14"/>
  <c r="A196" i="14"/>
  <c r="AJ196" i="14" s="1"/>
  <c r="CM187" i="1"/>
  <c r="W123" i="12"/>
  <c r="AJ124" i="12"/>
  <c r="C124" i="12"/>
  <c r="F125" i="12" s="1"/>
  <c r="G125" i="12" s="1"/>
  <c r="K186" i="12"/>
  <c r="E186" i="12"/>
  <c r="X99" i="12"/>
  <c r="Y99" i="12" s="1"/>
  <c r="O99" i="12"/>
  <c r="AI99" i="12" s="1"/>
  <c r="CU98" i="1"/>
  <c r="CX97" i="1"/>
  <c r="DC97" i="1" s="1"/>
  <c r="DA97" i="1"/>
  <c r="DB97" i="1" s="1"/>
  <c r="CL188" i="1"/>
  <c r="DI188" i="1" s="1"/>
  <c r="F121" i="14" l="1"/>
  <c r="AI121" i="14" s="1"/>
  <c r="C121" i="14"/>
  <c r="AX194" i="12"/>
  <c r="AL194" i="12" s="1"/>
  <c r="AR194" i="12"/>
  <c r="AS195" i="12" s="1"/>
  <c r="AT194" i="12"/>
  <c r="AU194" i="12" s="1"/>
  <c r="AW195" i="12" s="1"/>
  <c r="AX195" i="12" s="1"/>
  <c r="AL195" i="12" s="1"/>
  <c r="AQ116" i="14"/>
  <c r="AR117" i="14" s="1"/>
  <c r="AS117" i="14" s="1"/>
  <c r="AT117" i="14" s="1"/>
  <c r="AU118" i="14" s="1"/>
  <c r="AV118" i="14" s="1"/>
  <c r="AK118" i="14" s="1"/>
  <c r="A199" i="12"/>
  <c r="AV199" i="12" s="1"/>
  <c r="AK198" i="12"/>
  <c r="DL111" i="1"/>
  <c r="DN111" i="1"/>
  <c r="DO97" i="1"/>
  <c r="DQ97" i="1"/>
  <c r="CL199" i="15"/>
  <c r="DR199" i="15" s="1"/>
  <c r="DO109" i="15"/>
  <c r="DP109" i="15" s="1"/>
  <c r="DQ109" i="15" s="1"/>
  <c r="DS110" i="15" s="1"/>
  <c r="DJ96" i="1"/>
  <c r="CP111" i="1"/>
  <c r="CQ111" i="1" s="1"/>
  <c r="DH111" i="1" s="1"/>
  <c r="DF97" i="1"/>
  <c r="DK187" i="15"/>
  <c r="CP187" i="15"/>
  <c r="CV187" i="15"/>
  <c r="W124" i="12"/>
  <c r="AJ125" i="12"/>
  <c r="CZ110" i="1"/>
  <c r="W101" i="14"/>
  <c r="X101" i="14" s="1"/>
  <c r="J102" i="14"/>
  <c r="M101" i="14"/>
  <c r="AH101" i="14" s="1"/>
  <c r="A197" i="14"/>
  <c r="AJ197" i="14" s="1"/>
  <c r="CM188" i="1"/>
  <c r="CV98" i="1"/>
  <c r="DE98" i="1" s="1"/>
  <c r="CS98" i="1"/>
  <c r="M100" i="12"/>
  <c r="AH100" i="12" s="1"/>
  <c r="I100" i="12"/>
  <c r="L101" i="12" s="1"/>
  <c r="E187" i="12"/>
  <c r="K187" i="12"/>
  <c r="CL189" i="1"/>
  <c r="DI189" i="1" s="1"/>
  <c r="E122" i="14" l="1"/>
  <c r="V121" i="14"/>
  <c r="DT110" i="15"/>
  <c r="AR195" i="12"/>
  <c r="AS196" i="12" s="1"/>
  <c r="AT195" i="12"/>
  <c r="AU195" i="12" s="1"/>
  <c r="AW196" i="12" s="1"/>
  <c r="AX196" i="12" s="1"/>
  <c r="AL196" i="12" s="1"/>
  <c r="A200" i="12"/>
  <c r="AV200" i="12" s="1"/>
  <c r="AK199" i="12"/>
  <c r="AQ117" i="14"/>
  <c r="CL200" i="15"/>
  <c r="DR200" i="15" s="1"/>
  <c r="DN109" i="15"/>
  <c r="DO110" i="15" s="1"/>
  <c r="DP110" i="15" s="1"/>
  <c r="DQ110" i="15" s="1"/>
  <c r="DS111" i="15" s="1"/>
  <c r="DT111" i="15" s="1"/>
  <c r="DJ97" i="1"/>
  <c r="DM112" i="1"/>
  <c r="CN111" i="1"/>
  <c r="DK188" i="15"/>
  <c r="CV188" i="15"/>
  <c r="CP188" i="15"/>
  <c r="A198" i="14"/>
  <c r="AJ198" i="14" s="1"/>
  <c r="K102" i="14"/>
  <c r="AG102" i="14" s="1"/>
  <c r="H102" i="14"/>
  <c r="CM189" i="1"/>
  <c r="C125" i="12"/>
  <c r="F126" i="12" s="1"/>
  <c r="G126" i="12" s="1"/>
  <c r="CL190" i="1"/>
  <c r="DI190" i="1" s="1"/>
  <c r="K188" i="12"/>
  <c r="E188" i="12"/>
  <c r="X100" i="12"/>
  <c r="Y100" i="12" s="1"/>
  <c r="O100" i="12"/>
  <c r="AI100" i="12" s="1"/>
  <c r="DA98" i="1"/>
  <c r="DB98" i="1" s="1"/>
  <c r="CX98" i="1"/>
  <c r="DC98" i="1" s="1"/>
  <c r="CU99" i="1"/>
  <c r="F122" i="14" l="1"/>
  <c r="AI122" i="14" s="1"/>
  <c r="C122" i="14"/>
  <c r="AR196" i="12"/>
  <c r="AS197" i="12" s="1"/>
  <c r="AT196" i="12"/>
  <c r="AU196" i="12" s="1"/>
  <c r="AW197" i="12" s="1"/>
  <c r="A201" i="12"/>
  <c r="AV201" i="12" s="1"/>
  <c r="AK200" i="12"/>
  <c r="AR118" i="14"/>
  <c r="AS118" i="14" s="1"/>
  <c r="AT118" i="14" s="1"/>
  <c r="AU119" i="14" s="1"/>
  <c r="AV119" i="14" s="1"/>
  <c r="AK119" i="14" s="1"/>
  <c r="DL112" i="1"/>
  <c r="DN112" i="1"/>
  <c r="CL201" i="15"/>
  <c r="DR201" i="15" s="1"/>
  <c r="DN110" i="15"/>
  <c r="CZ111" i="1"/>
  <c r="CP112" i="1"/>
  <c r="CN112" i="1" s="1"/>
  <c r="DP98" i="1"/>
  <c r="DQ98" i="1" s="1"/>
  <c r="DF98" i="1"/>
  <c r="DK189" i="15"/>
  <c r="CV189" i="15"/>
  <c r="CP189" i="15"/>
  <c r="AJ126" i="12"/>
  <c r="J103" i="14"/>
  <c r="M102" i="14"/>
  <c r="AH102" i="14" s="1"/>
  <c r="W102" i="14"/>
  <c r="X102" i="14" s="1"/>
  <c r="A199" i="14"/>
  <c r="AJ199" i="14" s="1"/>
  <c r="CM190" i="1"/>
  <c r="W125" i="12"/>
  <c r="C126" i="12"/>
  <c r="F127" i="12" s="1"/>
  <c r="G127" i="12" s="1"/>
  <c r="CV99" i="1"/>
  <c r="DE99" i="1" s="1"/>
  <c r="CS99" i="1"/>
  <c r="CL191" i="1"/>
  <c r="DI191" i="1" s="1"/>
  <c r="M101" i="12"/>
  <c r="AH101" i="12" s="1"/>
  <c r="I101" i="12"/>
  <c r="L102" i="12" s="1"/>
  <c r="E189" i="12"/>
  <c r="K189" i="12"/>
  <c r="E123" i="14" l="1"/>
  <c r="F123" i="14" s="1"/>
  <c r="AI123" i="14" s="1"/>
  <c r="V122" i="14"/>
  <c r="C123" i="14"/>
  <c r="AR197" i="12"/>
  <c r="AS198" i="12" s="1"/>
  <c r="AT197" i="12"/>
  <c r="AU197" i="12" s="1"/>
  <c r="AW198" i="12" s="1"/>
  <c r="AX197" i="12"/>
  <c r="AL197" i="12" s="1"/>
  <c r="A202" i="12"/>
  <c r="AV202" i="12" s="1"/>
  <c r="AK201" i="12"/>
  <c r="AQ118" i="14"/>
  <c r="AR119" i="14" s="1"/>
  <c r="AS119" i="14" s="1"/>
  <c r="AT119" i="14" s="1"/>
  <c r="AU120" i="14" s="1"/>
  <c r="AV120" i="14" s="1"/>
  <c r="AK120" i="14" s="1"/>
  <c r="DO98" i="1"/>
  <c r="DP99" i="1" s="1"/>
  <c r="CL202" i="15"/>
  <c r="DR202" i="15" s="1"/>
  <c r="DO111" i="15"/>
  <c r="DP111" i="15" s="1"/>
  <c r="DQ111" i="15" s="1"/>
  <c r="DS112" i="15" s="1"/>
  <c r="DJ98" i="1"/>
  <c r="DM113" i="1"/>
  <c r="DN113" i="1" s="1"/>
  <c r="CP113" i="1"/>
  <c r="CN113" i="1" s="1"/>
  <c r="CZ112" i="1"/>
  <c r="CQ112" i="1"/>
  <c r="DH112" i="1" s="1"/>
  <c r="DK190" i="15"/>
  <c r="CV190" i="15"/>
  <c r="CP190" i="15"/>
  <c r="W126" i="12"/>
  <c r="K103" i="14"/>
  <c r="AG103" i="14" s="1"/>
  <c r="H103" i="14"/>
  <c r="A200" i="14"/>
  <c r="AJ200" i="14" s="1"/>
  <c r="AJ127" i="12"/>
  <c r="CM191" i="1"/>
  <c r="K190" i="12"/>
  <c r="E190" i="12"/>
  <c r="X101" i="12"/>
  <c r="Y101" i="12" s="1"/>
  <c r="O101" i="12"/>
  <c r="AI101" i="12" s="1"/>
  <c r="CL192" i="1"/>
  <c r="DI192" i="1" s="1"/>
  <c r="CX99" i="1"/>
  <c r="CU100" i="1"/>
  <c r="DA99" i="1"/>
  <c r="DB99" i="1" s="1"/>
  <c r="DF99" i="1" l="1"/>
  <c r="DC99" i="1"/>
  <c r="E124" i="14"/>
  <c r="F124" i="14" s="1"/>
  <c r="AI124" i="14" s="1"/>
  <c r="V123" i="14"/>
  <c r="C124" i="14"/>
  <c r="E125" i="14" s="1"/>
  <c r="F125" i="14" s="1"/>
  <c r="AI125" i="14" s="1"/>
  <c r="V124" i="14"/>
  <c r="DT112" i="15"/>
  <c r="AX198" i="12"/>
  <c r="AL198" i="12" s="1"/>
  <c r="AR198" i="12"/>
  <c r="AS199" i="12" s="1"/>
  <c r="AT198" i="12"/>
  <c r="AU198" i="12" s="1"/>
  <c r="AW199" i="12" s="1"/>
  <c r="A203" i="12"/>
  <c r="AV203" i="12" s="1"/>
  <c r="AK202" i="12"/>
  <c r="AQ119" i="14"/>
  <c r="DO99" i="1"/>
  <c r="DQ99" i="1"/>
  <c r="CL203" i="15"/>
  <c r="DR203" i="15" s="1"/>
  <c r="DN111" i="15"/>
  <c r="DL113" i="1"/>
  <c r="DM114" i="1" s="1"/>
  <c r="DN114" i="1" s="1"/>
  <c r="CQ113" i="1"/>
  <c r="DH113" i="1" s="1"/>
  <c r="CP114" i="1"/>
  <c r="CQ114" i="1" s="1"/>
  <c r="DH114" i="1" s="1"/>
  <c r="CZ113" i="1"/>
  <c r="C125" i="14"/>
  <c r="CP191" i="15"/>
  <c r="CV191" i="15"/>
  <c r="DK191" i="15"/>
  <c r="A201" i="14"/>
  <c r="AJ201" i="14" s="1"/>
  <c r="W103" i="14"/>
  <c r="X103" i="14" s="1"/>
  <c r="J104" i="14"/>
  <c r="M103" i="14"/>
  <c r="AH103" i="14" s="1"/>
  <c r="C127" i="12"/>
  <c r="F128" i="12" s="1"/>
  <c r="G128" i="12" s="1"/>
  <c r="CM192" i="1"/>
  <c r="CV100" i="1"/>
  <c r="DE100" i="1" s="1"/>
  <c r="CS100" i="1"/>
  <c r="CL193" i="1"/>
  <c r="DI193" i="1" s="1"/>
  <c r="K191" i="12"/>
  <c r="E191" i="12"/>
  <c r="M102" i="12"/>
  <c r="AH102" i="12" s="1"/>
  <c r="I102" i="12"/>
  <c r="L103" i="12" s="1"/>
  <c r="AR199" i="12" l="1"/>
  <c r="AS200" i="12" s="1"/>
  <c r="AT199" i="12"/>
  <c r="AU199" i="12" s="1"/>
  <c r="AW200" i="12" s="1"/>
  <c r="AX200" i="12" s="1"/>
  <c r="AL200" i="12" s="1"/>
  <c r="AX199" i="12"/>
  <c r="AL199" i="12" s="1"/>
  <c r="A204" i="12"/>
  <c r="AV204" i="12" s="1"/>
  <c r="AK203" i="12"/>
  <c r="AR120" i="14"/>
  <c r="AS120" i="14" s="1"/>
  <c r="AT120" i="14" s="1"/>
  <c r="AU121" i="14" s="1"/>
  <c r="AV121" i="14" s="1"/>
  <c r="AK121" i="14" s="1"/>
  <c r="CL204" i="15"/>
  <c r="DR204" i="15" s="1"/>
  <c r="DO112" i="15"/>
  <c r="DP112" i="15" s="1"/>
  <c r="DQ112" i="15" s="1"/>
  <c r="DS113" i="15" s="1"/>
  <c r="DJ99" i="1"/>
  <c r="DL114" i="1"/>
  <c r="CN114" i="1"/>
  <c r="CP115" i="1" s="1"/>
  <c r="CQ115" i="1" s="1"/>
  <c r="DH115" i="1" s="1"/>
  <c r="DP100" i="1"/>
  <c r="E126" i="14"/>
  <c r="F126" i="14" s="1"/>
  <c r="AI126" i="14" s="1"/>
  <c r="V125" i="14"/>
  <c r="DK192" i="15"/>
  <c r="CV192" i="15"/>
  <c r="CP192" i="15"/>
  <c r="W127" i="12"/>
  <c r="AJ128" i="12"/>
  <c r="K104" i="14"/>
  <c r="AG104" i="14" s="1"/>
  <c r="H104" i="14"/>
  <c r="A202" i="14"/>
  <c r="AJ202" i="14" s="1"/>
  <c r="CM193" i="1"/>
  <c r="DA100" i="1"/>
  <c r="DB100" i="1" s="1"/>
  <c r="CX100" i="1"/>
  <c r="DC100" i="1" s="1"/>
  <c r="CU101" i="1"/>
  <c r="X102" i="12"/>
  <c r="Y102" i="12" s="1"/>
  <c r="O102" i="12"/>
  <c r="AI102" i="12" s="1"/>
  <c r="E192" i="12"/>
  <c r="K192" i="12"/>
  <c r="CL194" i="1"/>
  <c r="DI194" i="1" s="1"/>
  <c r="DT113" i="15" l="1"/>
  <c r="AR200" i="12"/>
  <c r="AS201" i="12" s="1"/>
  <c r="AT200" i="12"/>
  <c r="AU200" i="12" s="1"/>
  <c r="AW201" i="12" s="1"/>
  <c r="A205" i="12"/>
  <c r="AV205" i="12" s="1"/>
  <c r="AK204" i="12"/>
  <c r="AQ120" i="14"/>
  <c r="DO100" i="1"/>
  <c r="DQ100" i="1"/>
  <c r="CL205" i="15"/>
  <c r="DR205" i="15" s="1"/>
  <c r="DN112" i="15"/>
  <c r="CZ114" i="1"/>
  <c r="DM115" i="1"/>
  <c r="DN115" i="1" s="1"/>
  <c r="CN115" i="1"/>
  <c r="DF100" i="1"/>
  <c r="C126" i="14"/>
  <c r="DK193" i="15"/>
  <c r="CP193" i="15"/>
  <c r="CV193" i="15"/>
  <c r="C128" i="12"/>
  <c r="F129" i="12" s="1"/>
  <c r="G129" i="12" s="1"/>
  <c r="J105" i="14"/>
  <c r="M104" i="14"/>
  <c r="AH104" i="14" s="1"/>
  <c r="W104" i="14"/>
  <c r="X104" i="14" s="1"/>
  <c r="A203" i="14"/>
  <c r="AJ203" i="14" s="1"/>
  <c r="CM194" i="1"/>
  <c r="CL195" i="1"/>
  <c r="DI195" i="1" s="1"/>
  <c r="E193" i="12"/>
  <c r="K193" i="12"/>
  <c r="CV101" i="1"/>
  <c r="DE101" i="1" s="1"/>
  <c r="CS101" i="1"/>
  <c r="M103" i="12"/>
  <c r="AH103" i="12" s="1"/>
  <c r="I103" i="12"/>
  <c r="L104" i="12" s="1"/>
  <c r="AR201" i="12" l="1"/>
  <c r="AS202" i="12" s="1"/>
  <c r="AT201" i="12"/>
  <c r="AU201" i="12" s="1"/>
  <c r="AW202" i="12" s="1"/>
  <c r="AX201" i="12"/>
  <c r="AL201" i="12" s="1"/>
  <c r="A206" i="12"/>
  <c r="AV206" i="12" s="1"/>
  <c r="AK205" i="12"/>
  <c r="AR121" i="14"/>
  <c r="AS121" i="14" s="1"/>
  <c r="AT121" i="14" s="1"/>
  <c r="AU122" i="14" s="1"/>
  <c r="AV122" i="14" s="1"/>
  <c r="AK122" i="14" s="1"/>
  <c r="CL206" i="15"/>
  <c r="DR206" i="15" s="1"/>
  <c r="DO113" i="15"/>
  <c r="DP113" i="15" s="1"/>
  <c r="DQ113" i="15" s="1"/>
  <c r="DS114" i="15" s="1"/>
  <c r="DJ100" i="1"/>
  <c r="DL115" i="1"/>
  <c r="DM116" i="1" s="1"/>
  <c r="DN116" i="1" s="1"/>
  <c r="CZ115" i="1"/>
  <c r="CP116" i="1"/>
  <c r="CQ116" i="1" s="1"/>
  <c r="DH116" i="1" s="1"/>
  <c r="DP101" i="1"/>
  <c r="V126" i="14"/>
  <c r="E127" i="14"/>
  <c r="F127" i="14" s="1"/>
  <c r="AI127" i="14" s="1"/>
  <c r="CP194" i="15"/>
  <c r="DK194" i="15"/>
  <c r="CV194" i="15"/>
  <c r="W128" i="12"/>
  <c r="AJ129" i="12"/>
  <c r="A204" i="14"/>
  <c r="AJ204" i="14" s="1"/>
  <c r="K105" i="14"/>
  <c r="AG105" i="14" s="1"/>
  <c r="H105" i="14"/>
  <c r="CM195" i="1"/>
  <c r="K194" i="12"/>
  <c r="E194" i="12"/>
  <c r="O103" i="12"/>
  <c r="AI103" i="12" s="1"/>
  <c r="X103" i="12"/>
  <c r="Y103" i="12" s="1"/>
  <c r="DA101" i="1"/>
  <c r="DB101" i="1" s="1"/>
  <c r="CX101" i="1"/>
  <c r="CU102" i="1"/>
  <c r="CL196" i="1"/>
  <c r="DI196" i="1" s="1"/>
  <c r="DF101" i="1" l="1"/>
  <c r="DC101" i="1"/>
  <c r="DT114" i="15"/>
  <c r="AR202" i="12"/>
  <c r="AS203" i="12" s="1"/>
  <c r="AT202" i="12"/>
  <c r="AU202" i="12" s="1"/>
  <c r="AW203" i="12" s="1"/>
  <c r="AX202" i="12"/>
  <c r="AL202" i="12" s="1"/>
  <c r="AQ121" i="14"/>
  <c r="A207" i="12"/>
  <c r="AV207" i="12" s="1"/>
  <c r="AK206" i="12"/>
  <c r="AR122" i="14"/>
  <c r="AS122" i="14" s="1"/>
  <c r="AT122" i="14" s="1"/>
  <c r="AU123" i="14" s="1"/>
  <c r="AV123" i="14" s="1"/>
  <c r="AK123" i="14" s="1"/>
  <c r="DO101" i="1"/>
  <c r="DQ101" i="1"/>
  <c r="CL207" i="15"/>
  <c r="DR207" i="15" s="1"/>
  <c r="DN113" i="15"/>
  <c r="DL116" i="1"/>
  <c r="DM117" i="1" s="1"/>
  <c r="CN116" i="1"/>
  <c r="C127" i="14"/>
  <c r="DK195" i="15"/>
  <c r="CV195" i="15"/>
  <c r="CP195" i="15"/>
  <c r="C129" i="12"/>
  <c r="F130" i="12" s="1"/>
  <c r="G130" i="12" s="1"/>
  <c r="W105" i="14"/>
  <c r="X105" i="14" s="1"/>
  <c r="J106" i="14"/>
  <c r="M105" i="14"/>
  <c r="AH105" i="14" s="1"/>
  <c r="A205" i="14"/>
  <c r="AJ205" i="14" s="1"/>
  <c r="CM196" i="1"/>
  <c r="CL197" i="1"/>
  <c r="DI197" i="1" s="1"/>
  <c r="M104" i="12"/>
  <c r="AH104" i="12" s="1"/>
  <c r="I104" i="12"/>
  <c r="L105" i="12" s="1"/>
  <c r="CV102" i="1"/>
  <c r="DE102" i="1" s="1"/>
  <c r="CS102" i="1"/>
  <c r="K195" i="12"/>
  <c r="E195" i="12"/>
  <c r="AQ122" i="14" l="1"/>
  <c r="AR203" i="12"/>
  <c r="AS204" i="12" s="1"/>
  <c r="AT203" i="12"/>
  <c r="AU203" i="12" s="1"/>
  <c r="AW204" i="12" s="1"/>
  <c r="AX203" i="12"/>
  <c r="AL203" i="12" s="1"/>
  <c r="A208" i="12"/>
  <c r="AV208" i="12" s="1"/>
  <c r="AK207" i="12"/>
  <c r="AR123" i="14"/>
  <c r="AS123" i="14" s="1"/>
  <c r="AT123" i="14" s="1"/>
  <c r="AU124" i="14" s="1"/>
  <c r="AV124" i="14" s="1"/>
  <c r="AK124" i="14" s="1"/>
  <c r="DL117" i="1"/>
  <c r="DM118" i="1" s="1"/>
  <c r="DN118" i="1" s="1"/>
  <c r="DN117" i="1"/>
  <c r="CL208" i="15"/>
  <c r="DR208" i="15" s="1"/>
  <c r="DO114" i="15"/>
  <c r="DP114" i="15" s="1"/>
  <c r="DQ114" i="15" s="1"/>
  <c r="DS115" i="15" s="1"/>
  <c r="DJ101" i="1"/>
  <c r="CP117" i="1"/>
  <c r="CN117" i="1" s="1"/>
  <c r="CZ117" i="1" s="1"/>
  <c r="CZ116" i="1"/>
  <c r="DP102" i="1"/>
  <c r="V127" i="14"/>
  <c r="E128" i="14"/>
  <c r="F128" i="14" s="1"/>
  <c r="AI128" i="14" s="1"/>
  <c r="CV196" i="15"/>
  <c r="CP196" i="15"/>
  <c r="DK196" i="15"/>
  <c r="C130" i="12"/>
  <c r="F131" i="12" s="1"/>
  <c r="G131" i="12" s="1"/>
  <c r="W129" i="12"/>
  <c r="A206" i="14"/>
  <c r="AJ206" i="14" s="1"/>
  <c r="K106" i="14"/>
  <c r="AG106" i="14" s="1"/>
  <c r="H106" i="14"/>
  <c r="CM197" i="1"/>
  <c r="DA102" i="1"/>
  <c r="DB102" i="1" s="1"/>
  <c r="CU103" i="1"/>
  <c r="CX102" i="1"/>
  <c r="X104" i="12"/>
  <c r="Y104" i="12" s="1"/>
  <c r="O104" i="12"/>
  <c r="AI104" i="12" s="1"/>
  <c r="E196" i="12"/>
  <c r="K196" i="12"/>
  <c r="CL198" i="1"/>
  <c r="DI198" i="1" s="1"/>
  <c r="DF102" i="1" l="1"/>
  <c r="DC102" i="1"/>
  <c r="DT115" i="15"/>
  <c r="AR204" i="12"/>
  <c r="AS205" i="12" s="1"/>
  <c r="AT204" i="12"/>
  <c r="AU204" i="12" s="1"/>
  <c r="AW205" i="12" s="1"/>
  <c r="AX204" i="12"/>
  <c r="AL204" i="12" s="1"/>
  <c r="AQ123" i="14"/>
  <c r="A209" i="12"/>
  <c r="AV209" i="12" s="1"/>
  <c r="AK208" i="12"/>
  <c r="DL118" i="1"/>
  <c r="DM119" i="1" s="1"/>
  <c r="DN119" i="1" s="1"/>
  <c r="AR124" i="14"/>
  <c r="AS124" i="14" s="1"/>
  <c r="AT124" i="14" s="1"/>
  <c r="AU125" i="14" s="1"/>
  <c r="AV125" i="14" s="1"/>
  <c r="AK125" i="14" s="1"/>
  <c r="DO102" i="1"/>
  <c r="DQ102" i="1"/>
  <c r="CL209" i="15"/>
  <c r="DR209" i="15" s="1"/>
  <c r="DN114" i="15"/>
  <c r="CQ117" i="1"/>
  <c r="DH117" i="1" s="1"/>
  <c r="CP118" i="1"/>
  <c r="CN118" i="1" s="1"/>
  <c r="CZ118" i="1" s="1"/>
  <c r="C128" i="14"/>
  <c r="CP197" i="15"/>
  <c r="DK197" i="15"/>
  <c r="CV197" i="15"/>
  <c r="AJ130" i="12"/>
  <c r="W130" i="12"/>
  <c r="AJ131" i="12"/>
  <c r="J107" i="14"/>
  <c r="M106" i="14"/>
  <c r="AH106" i="14" s="1"/>
  <c r="W106" i="14"/>
  <c r="X106" i="14" s="1"/>
  <c r="A207" i="14"/>
  <c r="AJ207" i="14" s="1"/>
  <c r="C131" i="12"/>
  <c r="F132" i="12" s="1"/>
  <c r="G132" i="12" s="1"/>
  <c r="CM198" i="1"/>
  <c r="K197" i="12"/>
  <c r="E197" i="12"/>
  <c r="CV103" i="1"/>
  <c r="DE103" i="1" s="1"/>
  <c r="CS103" i="1"/>
  <c r="M105" i="12"/>
  <c r="AH105" i="12" s="1"/>
  <c r="I105" i="12"/>
  <c r="L106" i="12" s="1"/>
  <c r="CL199" i="1"/>
  <c r="DI199" i="1" s="1"/>
  <c r="CQ118" i="1" l="1"/>
  <c r="DH118" i="1" s="1"/>
  <c r="AR205" i="12"/>
  <c r="AS206" i="12" s="1"/>
  <c r="AT205" i="12"/>
  <c r="AU205" i="12" s="1"/>
  <c r="AW206" i="12" s="1"/>
  <c r="AX206" i="12" s="1"/>
  <c r="AL206" i="12" s="1"/>
  <c r="AX205" i="12"/>
  <c r="AL205" i="12" s="1"/>
  <c r="A210" i="12"/>
  <c r="AV210" i="12" s="1"/>
  <c r="AK209" i="12"/>
  <c r="AQ124" i="14"/>
  <c r="CP119" i="1"/>
  <c r="CN119" i="1" s="1"/>
  <c r="CZ119" i="1" s="1"/>
  <c r="CL210" i="15"/>
  <c r="DR210" i="15" s="1"/>
  <c r="DO115" i="15"/>
  <c r="DP115" i="15" s="1"/>
  <c r="DQ115" i="15" s="1"/>
  <c r="DS116" i="15" s="1"/>
  <c r="DJ102" i="1"/>
  <c r="DL119" i="1"/>
  <c r="DM120" i="1" s="1"/>
  <c r="DN120" i="1" s="1"/>
  <c r="DP103" i="1"/>
  <c r="E129" i="14"/>
  <c r="F129" i="14" s="1"/>
  <c r="AI129" i="14" s="1"/>
  <c r="V128" i="14"/>
  <c r="CV198" i="15"/>
  <c r="CP198" i="15"/>
  <c r="DK198" i="15"/>
  <c r="AJ132" i="12"/>
  <c r="A208" i="14"/>
  <c r="AJ208" i="14" s="1"/>
  <c r="K107" i="14"/>
  <c r="AG107" i="14" s="1"/>
  <c r="H107" i="14"/>
  <c r="W131" i="12"/>
  <c r="CM199" i="1"/>
  <c r="CU104" i="1"/>
  <c r="CX103" i="1"/>
  <c r="DA103" i="1"/>
  <c r="DB103" i="1" s="1"/>
  <c r="CL200" i="1"/>
  <c r="DI200" i="1" s="1"/>
  <c r="X105" i="12"/>
  <c r="Y105" i="12" s="1"/>
  <c r="O105" i="12"/>
  <c r="AI105" i="12" s="1"/>
  <c r="E198" i="12"/>
  <c r="K198" i="12"/>
  <c r="DF103" i="1" l="1"/>
  <c r="DC103" i="1"/>
  <c r="DT116" i="15"/>
  <c r="AR206" i="12"/>
  <c r="AS207" i="12" s="1"/>
  <c r="AT206" i="12"/>
  <c r="AU206" i="12" s="1"/>
  <c r="AW207" i="12" s="1"/>
  <c r="AX207" i="12" s="1"/>
  <c r="AL207" i="12" s="1"/>
  <c r="A211" i="12"/>
  <c r="AV211" i="12" s="1"/>
  <c r="AK210" i="12"/>
  <c r="CP120" i="1"/>
  <c r="CN120" i="1" s="1"/>
  <c r="CZ120" i="1" s="1"/>
  <c r="CQ119" i="1"/>
  <c r="DH119" i="1" s="1"/>
  <c r="AR125" i="14"/>
  <c r="AS125" i="14" s="1"/>
  <c r="AT125" i="14" s="1"/>
  <c r="AU126" i="14" s="1"/>
  <c r="AV126" i="14" s="1"/>
  <c r="AK126" i="14" s="1"/>
  <c r="DO103" i="1"/>
  <c r="DP104" i="1" s="1"/>
  <c r="DQ103" i="1"/>
  <c r="CL211" i="15"/>
  <c r="DR211" i="15" s="1"/>
  <c r="DN115" i="15"/>
  <c r="DL120" i="1"/>
  <c r="DM121" i="1" s="1"/>
  <c r="DN121" i="1" s="1"/>
  <c r="C129" i="14"/>
  <c r="CP199" i="15"/>
  <c r="CV199" i="15"/>
  <c r="DK199" i="15"/>
  <c r="C132" i="12"/>
  <c r="W107" i="14"/>
  <c r="X107" i="14" s="1"/>
  <c r="M107" i="14"/>
  <c r="AH107" i="14" s="1"/>
  <c r="J108" i="14"/>
  <c r="A209" i="14"/>
  <c r="AJ209" i="14" s="1"/>
  <c r="CM200" i="1"/>
  <c r="CL201" i="1"/>
  <c r="DI201" i="1" s="1"/>
  <c r="M106" i="12"/>
  <c r="AH106" i="12" s="1"/>
  <c r="I106" i="12"/>
  <c r="L107" i="12" s="1"/>
  <c r="CV104" i="1"/>
  <c r="DE104" i="1" s="1"/>
  <c r="CS104" i="1"/>
  <c r="K199" i="12"/>
  <c r="E199" i="12"/>
  <c r="CQ120" i="1" l="1"/>
  <c r="DH120" i="1" s="1"/>
  <c r="CP121" i="1"/>
  <c r="CQ121" i="1" s="1"/>
  <c r="DH121" i="1" s="1"/>
  <c r="AR207" i="12"/>
  <c r="AS208" i="12" s="1"/>
  <c r="AT207" i="12"/>
  <c r="AU207" i="12" s="1"/>
  <c r="AW208" i="12" s="1"/>
  <c r="A212" i="12"/>
  <c r="AV212" i="12" s="1"/>
  <c r="AK211" i="12"/>
  <c r="AQ125" i="14"/>
  <c r="DO104" i="1"/>
  <c r="DQ104" i="1"/>
  <c r="CL212" i="15"/>
  <c r="DR212" i="15" s="1"/>
  <c r="DO116" i="15"/>
  <c r="DP116" i="15" s="1"/>
  <c r="DQ116" i="15" s="1"/>
  <c r="DS117" i="15" s="1"/>
  <c r="DL121" i="1"/>
  <c r="DM122" i="1" s="1"/>
  <c r="DJ103" i="1"/>
  <c r="E130" i="14"/>
  <c r="F130" i="14" s="1"/>
  <c r="AI130" i="14" s="1"/>
  <c r="V129" i="14"/>
  <c r="CP200" i="15"/>
  <c r="DK200" i="15"/>
  <c r="CV200" i="15"/>
  <c r="F133" i="12"/>
  <c r="G133" i="12" s="1"/>
  <c r="AJ133" i="12" s="1"/>
  <c r="W132" i="12"/>
  <c r="K108" i="14"/>
  <c r="AG108" i="14" s="1"/>
  <c r="H108" i="14"/>
  <c r="A210" i="14"/>
  <c r="AJ210" i="14" s="1"/>
  <c r="CM201" i="1"/>
  <c r="E200" i="12"/>
  <c r="K200" i="12"/>
  <c r="CL202" i="1"/>
  <c r="DI202" i="1" s="1"/>
  <c r="CU105" i="1"/>
  <c r="DA104" i="1"/>
  <c r="DB104" i="1" s="1"/>
  <c r="CX104" i="1"/>
  <c r="DC104" i="1" s="1"/>
  <c r="X106" i="12"/>
  <c r="Y106" i="12" s="1"/>
  <c r="O106" i="12"/>
  <c r="AI106" i="12" s="1"/>
  <c r="CN121" i="1" l="1"/>
  <c r="CZ121" i="1" s="1"/>
  <c r="DT117" i="15"/>
  <c r="AR208" i="12"/>
  <c r="AS209" i="12" s="1"/>
  <c r="AT208" i="12"/>
  <c r="AU208" i="12" s="1"/>
  <c r="AW209" i="12" s="1"/>
  <c r="AX208" i="12"/>
  <c r="AL208" i="12" s="1"/>
  <c r="A213" i="12"/>
  <c r="AV213" i="12" s="1"/>
  <c r="AK212" i="12"/>
  <c r="AR126" i="14"/>
  <c r="AS126" i="14" s="1"/>
  <c r="AT126" i="14" s="1"/>
  <c r="AU127" i="14" s="1"/>
  <c r="AV127" i="14" s="1"/>
  <c r="AK127" i="14" s="1"/>
  <c r="DL122" i="1"/>
  <c r="DN122" i="1"/>
  <c r="C130" i="14"/>
  <c r="V130" i="14" s="1"/>
  <c r="CL213" i="15"/>
  <c r="DR213" i="15" s="1"/>
  <c r="DN116" i="15"/>
  <c r="DJ104" i="1"/>
  <c r="DF104" i="1"/>
  <c r="C133" i="12"/>
  <c r="F134" i="12" s="1"/>
  <c r="G134" i="12" s="1"/>
  <c r="AJ134" i="12" s="1"/>
  <c r="DK201" i="15"/>
  <c r="CP201" i="15"/>
  <c r="CV201" i="15"/>
  <c r="A211" i="14"/>
  <c r="AJ211" i="14" s="1"/>
  <c r="J109" i="14"/>
  <c r="M108" i="14"/>
  <c r="AH108" i="14" s="1"/>
  <c r="W108" i="14"/>
  <c r="X108" i="14" s="1"/>
  <c r="CM202" i="1"/>
  <c r="M107" i="12"/>
  <c r="AH107" i="12" s="1"/>
  <c r="I107" i="12"/>
  <c r="L108" i="12" s="1"/>
  <c r="K201" i="12"/>
  <c r="E201" i="12"/>
  <c r="CV105" i="1"/>
  <c r="DE105" i="1" s="1"/>
  <c r="CS105" i="1"/>
  <c r="CL203" i="1"/>
  <c r="DI203" i="1" s="1"/>
  <c r="E131" i="14" l="1"/>
  <c r="F131" i="14" s="1"/>
  <c r="AI131" i="14" s="1"/>
  <c r="CP122" i="1"/>
  <c r="CN122" i="1" s="1"/>
  <c r="CP123" i="1" s="1"/>
  <c r="CN123" i="1" s="1"/>
  <c r="CZ123" i="1" s="1"/>
  <c r="AR209" i="12"/>
  <c r="AS210" i="12" s="1"/>
  <c r="AT209" i="12"/>
  <c r="AU209" i="12" s="1"/>
  <c r="AW210" i="12" s="1"/>
  <c r="AX210" i="12" s="1"/>
  <c r="AL210" i="12" s="1"/>
  <c r="AX209" i="12"/>
  <c r="AL209" i="12" s="1"/>
  <c r="A214" i="12"/>
  <c r="AV214" i="12" s="1"/>
  <c r="AK213" i="12"/>
  <c r="W133" i="12"/>
  <c r="C134" i="12"/>
  <c r="F135" i="12" s="1"/>
  <c r="G135" i="12" s="1"/>
  <c r="AJ135" i="12" s="1"/>
  <c r="AQ126" i="14"/>
  <c r="CL214" i="15"/>
  <c r="DR214" i="15" s="1"/>
  <c r="DO117" i="15"/>
  <c r="DP117" i="15" s="1"/>
  <c r="DQ117" i="15" s="1"/>
  <c r="DS118" i="15" s="1"/>
  <c r="DM123" i="1"/>
  <c r="CZ122" i="1"/>
  <c r="DK202" i="15"/>
  <c r="CV202" i="15"/>
  <c r="CP202" i="15"/>
  <c r="K109" i="14"/>
  <c r="AG109" i="14" s="1"/>
  <c r="H109" i="14"/>
  <c r="A212" i="14"/>
  <c r="AJ212" i="14" s="1"/>
  <c r="CM203" i="1"/>
  <c r="X107" i="12"/>
  <c r="Y107" i="12" s="1"/>
  <c r="O107" i="12"/>
  <c r="AI107" i="12" s="1"/>
  <c r="CL204" i="1"/>
  <c r="DI204" i="1" s="1"/>
  <c r="DA105" i="1"/>
  <c r="DB105" i="1" s="1"/>
  <c r="CX105" i="1"/>
  <c r="DC105" i="1" s="1"/>
  <c r="CU106" i="1"/>
  <c r="E202" i="12"/>
  <c r="K202" i="12"/>
  <c r="CP124" i="1" l="1"/>
  <c r="CN124" i="1" s="1"/>
  <c r="CP125" i="1" s="1"/>
  <c r="CN125" i="1" s="1"/>
  <c r="CQ123" i="1"/>
  <c r="DH123" i="1" s="1"/>
  <c r="C131" i="14"/>
  <c r="E132" i="14" s="1"/>
  <c r="F132" i="14" s="1"/>
  <c r="AI132" i="14" s="1"/>
  <c r="CQ122" i="1"/>
  <c r="DH122" i="1" s="1"/>
  <c r="DT118" i="15"/>
  <c r="AR210" i="12"/>
  <c r="AS211" i="12" s="1"/>
  <c r="AT210" i="12"/>
  <c r="AU210" i="12" s="1"/>
  <c r="AW211" i="12" s="1"/>
  <c r="A215" i="12"/>
  <c r="AV215" i="12" s="1"/>
  <c r="AK214" i="12"/>
  <c r="W134" i="12"/>
  <c r="AR127" i="14"/>
  <c r="AS127" i="14" s="1"/>
  <c r="AT127" i="14" s="1"/>
  <c r="AU128" i="14" s="1"/>
  <c r="AV128" i="14" s="1"/>
  <c r="AK128" i="14" s="1"/>
  <c r="DL123" i="1"/>
  <c r="DM124" i="1" s="1"/>
  <c r="DN123" i="1"/>
  <c r="CL215" i="15"/>
  <c r="DR215" i="15" s="1"/>
  <c r="DN117" i="15"/>
  <c r="DP105" i="1"/>
  <c r="DF105" i="1"/>
  <c r="CP203" i="15"/>
  <c r="CV203" i="15"/>
  <c r="DK203" i="15"/>
  <c r="A213" i="14"/>
  <c r="AJ213" i="14" s="1"/>
  <c r="W109" i="14"/>
  <c r="X109" i="14" s="1"/>
  <c r="J110" i="14"/>
  <c r="M109" i="14"/>
  <c r="AH109" i="14" s="1"/>
  <c r="CM204" i="1"/>
  <c r="C135" i="12"/>
  <c r="F136" i="12" s="1"/>
  <c r="G136" i="12" s="1"/>
  <c r="CL205" i="1"/>
  <c r="DI205" i="1" s="1"/>
  <c r="CV106" i="1"/>
  <c r="DE106" i="1" s="1"/>
  <c r="CS106" i="1"/>
  <c r="M108" i="12"/>
  <c r="AH108" i="12" s="1"/>
  <c r="I108" i="12"/>
  <c r="L109" i="12" s="1"/>
  <c r="E203" i="12"/>
  <c r="K203" i="12"/>
  <c r="C132" i="14" l="1"/>
  <c r="CZ124" i="1"/>
  <c r="CQ124" i="1"/>
  <c r="DH124" i="1" s="1"/>
  <c r="V131" i="14"/>
  <c r="AR211" i="12"/>
  <c r="AT211" i="12"/>
  <c r="AU211" i="12" s="1"/>
  <c r="AW212" i="12" s="1"/>
  <c r="AX212" i="12" s="1"/>
  <c r="AL212" i="12" s="1"/>
  <c r="AX211" i="12"/>
  <c r="AL211" i="12" s="1"/>
  <c r="AQ127" i="14"/>
  <c r="AR128" i="14" s="1"/>
  <c r="AS128" i="14" s="1"/>
  <c r="AT128" i="14" s="1"/>
  <c r="AU129" i="14" s="1"/>
  <c r="AV129" i="14" s="1"/>
  <c r="AK129" i="14" s="1"/>
  <c r="AS212" i="12"/>
  <c r="A216" i="12"/>
  <c r="AV216" i="12" s="1"/>
  <c r="AK215" i="12"/>
  <c r="DL124" i="1"/>
  <c r="DN124" i="1"/>
  <c r="DO105" i="1"/>
  <c r="DP106" i="1" s="1"/>
  <c r="DQ105" i="1"/>
  <c r="CL216" i="15"/>
  <c r="DR216" i="15" s="1"/>
  <c r="DO118" i="15"/>
  <c r="DP118" i="15" s="1"/>
  <c r="DQ118" i="15" s="1"/>
  <c r="DS119" i="15" s="1"/>
  <c r="V132" i="14"/>
  <c r="E133" i="14"/>
  <c r="F133" i="14" s="1"/>
  <c r="AI133" i="14" s="1"/>
  <c r="CV204" i="15"/>
  <c r="CP204" i="15"/>
  <c r="DK204" i="15"/>
  <c r="C136" i="12"/>
  <c r="F137" i="12" s="1"/>
  <c r="G137" i="12" s="1"/>
  <c r="K110" i="14"/>
  <c r="AG110" i="14" s="1"/>
  <c r="H110" i="14"/>
  <c r="A214" i="14"/>
  <c r="AJ214" i="14" s="1"/>
  <c r="CM205" i="1"/>
  <c r="CP126" i="1"/>
  <c r="CN126" i="1" s="1"/>
  <c r="CZ125" i="1"/>
  <c r="CQ125" i="1"/>
  <c r="DH125" i="1" s="1"/>
  <c r="W135" i="12"/>
  <c r="AJ136" i="12"/>
  <c r="K204" i="12"/>
  <c r="E204" i="12"/>
  <c r="DA106" i="1"/>
  <c r="DB106" i="1" s="1"/>
  <c r="CU107" i="1"/>
  <c r="CX106" i="1"/>
  <c r="DC106" i="1" s="1"/>
  <c r="X108" i="12"/>
  <c r="Y108" i="12" s="1"/>
  <c r="O108" i="12"/>
  <c r="AI108" i="12" s="1"/>
  <c r="CL206" i="1"/>
  <c r="DI206" i="1" s="1"/>
  <c r="DT119" i="15" l="1"/>
  <c r="AR212" i="12"/>
  <c r="AS213" i="12" s="1"/>
  <c r="AT212" i="12"/>
  <c r="AU212" i="12" s="1"/>
  <c r="AW213" i="12" s="1"/>
  <c r="AX213" i="12" s="1"/>
  <c r="AL213" i="12" s="1"/>
  <c r="A217" i="12"/>
  <c r="AV217" i="12" s="1"/>
  <c r="AK216" i="12"/>
  <c r="AQ128" i="14"/>
  <c r="DO106" i="1"/>
  <c r="DQ106" i="1"/>
  <c r="CL217" i="15"/>
  <c r="DR217" i="15" s="1"/>
  <c r="DN118" i="15"/>
  <c r="DJ105" i="1"/>
  <c r="DM125" i="1"/>
  <c r="DF106" i="1"/>
  <c r="C133" i="14"/>
  <c r="CP205" i="15"/>
  <c r="DK205" i="15"/>
  <c r="CV205" i="15"/>
  <c r="W136" i="12"/>
  <c r="C137" i="12"/>
  <c r="F138" i="12" s="1"/>
  <c r="G138" i="12" s="1"/>
  <c r="AJ138" i="12" s="1"/>
  <c r="A215" i="14"/>
  <c r="AJ215" i="14" s="1"/>
  <c r="J111" i="14"/>
  <c r="M110" i="14"/>
  <c r="AH110" i="14" s="1"/>
  <c r="W110" i="14"/>
  <c r="X110" i="14" s="1"/>
  <c r="CQ126" i="1"/>
  <c r="DH126" i="1" s="1"/>
  <c r="CM206" i="1"/>
  <c r="CP127" i="1"/>
  <c r="CZ126" i="1"/>
  <c r="AJ137" i="12"/>
  <c r="M109" i="12"/>
  <c r="AH109" i="12" s="1"/>
  <c r="I109" i="12"/>
  <c r="L110" i="12" s="1"/>
  <c r="E205" i="12"/>
  <c r="K205" i="12"/>
  <c r="CV107" i="1"/>
  <c r="DE107" i="1" s="1"/>
  <c r="CS107" i="1"/>
  <c r="CL207" i="1"/>
  <c r="DI207" i="1" s="1"/>
  <c r="AR213" i="12" l="1"/>
  <c r="AS214" i="12" s="1"/>
  <c r="AT213" i="12"/>
  <c r="AU213" i="12" s="1"/>
  <c r="AW214" i="12" s="1"/>
  <c r="A218" i="12"/>
  <c r="AV218" i="12" s="1"/>
  <c r="AK217" i="12"/>
  <c r="AR129" i="14"/>
  <c r="AS129" i="14" s="1"/>
  <c r="AT129" i="14" s="1"/>
  <c r="AU130" i="14" s="1"/>
  <c r="AV130" i="14" s="1"/>
  <c r="AK130" i="14" s="1"/>
  <c r="DL125" i="1"/>
  <c r="DN125" i="1"/>
  <c r="CL218" i="15"/>
  <c r="DR218" i="15" s="1"/>
  <c r="DO119" i="15"/>
  <c r="DP119" i="15" s="1"/>
  <c r="DQ119" i="15" s="1"/>
  <c r="DS120" i="15" s="1"/>
  <c r="DJ106" i="1"/>
  <c r="E134" i="14"/>
  <c r="F134" i="14" s="1"/>
  <c r="AI134" i="14" s="1"/>
  <c r="V133" i="14"/>
  <c r="CP206" i="15"/>
  <c r="DK206" i="15"/>
  <c r="CV206" i="15"/>
  <c r="W137" i="12"/>
  <c r="K111" i="14"/>
  <c r="AG111" i="14" s="1"/>
  <c r="H111" i="14"/>
  <c r="A216" i="14"/>
  <c r="AJ216" i="14" s="1"/>
  <c r="CM207" i="1"/>
  <c r="CN127" i="1"/>
  <c r="CQ127" i="1"/>
  <c r="DH127" i="1" s="1"/>
  <c r="C138" i="12"/>
  <c r="F139" i="12" s="1"/>
  <c r="G139" i="12" s="1"/>
  <c r="CL208" i="1"/>
  <c r="DI208" i="1" s="1"/>
  <c r="O109" i="12"/>
  <c r="AI109" i="12" s="1"/>
  <c r="X109" i="12"/>
  <c r="Y109" i="12" s="1"/>
  <c r="E206" i="12"/>
  <c r="K206" i="12"/>
  <c r="CU108" i="1"/>
  <c r="CX107" i="1"/>
  <c r="DA107" i="1"/>
  <c r="DB107" i="1" s="1"/>
  <c r="DF107" i="1" l="1"/>
  <c r="DC107" i="1"/>
  <c r="DT120" i="15"/>
  <c r="AR214" i="12"/>
  <c r="AS215" i="12" s="1"/>
  <c r="AT214" i="12"/>
  <c r="AU214" i="12" s="1"/>
  <c r="AW215" i="12" s="1"/>
  <c r="AX214" i="12"/>
  <c r="AL214" i="12" s="1"/>
  <c r="A219" i="12"/>
  <c r="AV219" i="12" s="1"/>
  <c r="AK218" i="12"/>
  <c r="AQ129" i="14"/>
  <c r="AR130" i="14" s="1"/>
  <c r="CL219" i="15"/>
  <c r="DR219" i="15" s="1"/>
  <c r="DN119" i="15"/>
  <c r="DM126" i="1"/>
  <c r="DP107" i="1"/>
  <c r="C134" i="14"/>
  <c r="DK207" i="15"/>
  <c r="CP207" i="15"/>
  <c r="CV207" i="15"/>
  <c r="AJ139" i="12"/>
  <c r="A217" i="14"/>
  <c r="AJ217" i="14" s="1"/>
  <c r="W111" i="14"/>
  <c r="X111" i="14" s="1"/>
  <c r="J112" i="14"/>
  <c r="M111" i="14"/>
  <c r="AH111" i="14" s="1"/>
  <c r="CM208" i="1"/>
  <c r="CP128" i="1"/>
  <c r="CN128" i="1" s="1"/>
  <c r="CZ127" i="1"/>
  <c r="W138" i="12"/>
  <c r="C139" i="12"/>
  <c r="F140" i="12" s="1"/>
  <c r="G140" i="12" s="1"/>
  <c r="M110" i="12"/>
  <c r="AH110" i="12" s="1"/>
  <c r="I110" i="12"/>
  <c r="L111" i="12" s="1"/>
  <c r="CL209" i="1"/>
  <c r="DI209" i="1" s="1"/>
  <c r="CV108" i="1"/>
  <c r="DE108" i="1" s="1"/>
  <c r="CS108" i="1"/>
  <c r="K207" i="12"/>
  <c r="E207" i="12"/>
  <c r="AR215" i="12" l="1"/>
  <c r="AS216" i="12" s="1"/>
  <c r="AT215" i="12"/>
  <c r="AU215" i="12" s="1"/>
  <c r="AW216" i="12" s="1"/>
  <c r="AX216" i="12" s="1"/>
  <c r="AL216" i="12" s="1"/>
  <c r="AX215" i="12"/>
  <c r="AL215" i="12" s="1"/>
  <c r="A220" i="12"/>
  <c r="AV220" i="12" s="1"/>
  <c r="AK219" i="12"/>
  <c r="AS130" i="14"/>
  <c r="AT130" i="14" s="1"/>
  <c r="AU131" i="14" s="1"/>
  <c r="AV131" i="14" s="1"/>
  <c r="AK131" i="14" s="1"/>
  <c r="AQ130" i="14"/>
  <c r="AR131" i="14" s="1"/>
  <c r="AS131" i="14" s="1"/>
  <c r="DL126" i="1"/>
  <c r="DN126" i="1"/>
  <c r="DO107" i="1"/>
  <c r="DP108" i="1" s="1"/>
  <c r="DQ107" i="1"/>
  <c r="CL220" i="15"/>
  <c r="DR220" i="15" s="1"/>
  <c r="DO120" i="15"/>
  <c r="DP120" i="15" s="1"/>
  <c r="DQ120" i="15" s="1"/>
  <c r="DS121" i="15" s="1"/>
  <c r="E135" i="14"/>
  <c r="F135" i="14" s="1"/>
  <c r="AI135" i="14" s="1"/>
  <c r="V134" i="14"/>
  <c r="DK209" i="15"/>
  <c r="CP209" i="15"/>
  <c r="CV209" i="15"/>
  <c r="CP208" i="15"/>
  <c r="DK208" i="15"/>
  <c r="CV208" i="15"/>
  <c r="A218" i="14"/>
  <c r="AJ218" i="14" s="1"/>
  <c r="K112" i="14"/>
  <c r="AG112" i="14" s="1"/>
  <c r="H112" i="14"/>
  <c r="CM209" i="1"/>
  <c r="CP129" i="1"/>
  <c r="CN129" i="1" s="1"/>
  <c r="CZ128" i="1"/>
  <c r="CQ128" i="1"/>
  <c r="DH128" i="1" s="1"/>
  <c r="W139" i="12"/>
  <c r="CL210" i="1"/>
  <c r="DI210" i="1" s="1"/>
  <c r="DA108" i="1"/>
  <c r="DB108" i="1" s="1"/>
  <c r="CU109" i="1"/>
  <c r="CX108" i="1"/>
  <c r="DC108" i="1" s="1"/>
  <c r="E208" i="12"/>
  <c r="K208" i="12"/>
  <c r="X110" i="12"/>
  <c r="Y110" i="12" s="1"/>
  <c r="O110" i="12"/>
  <c r="AI110" i="12" s="1"/>
  <c r="DT121" i="15" l="1"/>
  <c r="AR216" i="12"/>
  <c r="AS217" i="12" s="1"/>
  <c r="AT216" i="12"/>
  <c r="AU216" i="12" s="1"/>
  <c r="AW217" i="12" s="1"/>
  <c r="AT131" i="14"/>
  <c r="AU132" i="14" s="1"/>
  <c r="AV132" i="14" s="1"/>
  <c r="AK132" i="14" s="1"/>
  <c r="A221" i="12"/>
  <c r="AV221" i="12" s="1"/>
  <c r="AK220" i="12"/>
  <c r="AQ131" i="14"/>
  <c r="AR132" i="14" s="1"/>
  <c r="AS132" i="14" s="1"/>
  <c r="DO108" i="1"/>
  <c r="DQ108" i="1"/>
  <c r="CL221" i="15"/>
  <c r="DR221" i="15" s="1"/>
  <c r="DN120" i="15"/>
  <c r="DJ107" i="1"/>
  <c r="DM127" i="1"/>
  <c r="DF108" i="1"/>
  <c r="C135" i="14"/>
  <c r="A219" i="14"/>
  <c r="AJ219" i="14" s="1"/>
  <c r="J113" i="14"/>
  <c r="M112" i="14"/>
  <c r="AH112" i="14" s="1"/>
  <c r="W112" i="14"/>
  <c r="X112" i="14" s="1"/>
  <c r="CM210" i="1"/>
  <c r="CZ129" i="1"/>
  <c r="CP130" i="1"/>
  <c r="CQ130" i="1" s="1"/>
  <c r="DH130" i="1" s="1"/>
  <c r="CQ129" i="1"/>
  <c r="DH129" i="1" s="1"/>
  <c r="AJ140" i="12"/>
  <c r="C140" i="12"/>
  <c r="F141" i="12" s="1"/>
  <c r="G141" i="12" s="1"/>
  <c r="CV109" i="1"/>
  <c r="CS109" i="1"/>
  <c r="AI10" i="1" s="1"/>
  <c r="K209" i="12"/>
  <c r="E209" i="12"/>
  <c r="M111" i="12"/>
  <c r="AH111" i="12" s="1"/>
  <c r="I111" i="12"/>
  <c r="L112" i="12" s="1"/>
  <c r="CL211" i="1"/>
  <c r="DI211" i="1" s="1"/>
  <c r="DE109" i="1" l="1"/>
  <c r="AH10" i="1"/>
  <c r="AT132" i="14"/>
  <c r="AU133" i="14" s="1"/>
  <c r="AV133" i="14" s="1"/>
  <c r="AK133" i="14" s="1"/>
  <c r="AX217" i="12"/>
  <c r="AL217" i="12" s="1"/>
  <c r="AR217" i="12"/>
  <c r="AS218" i="12" s="1"/>
  <c r="AT217" i="12"/>
  <c r="AU217" i="12" s="1"/>
  <c r="AW218" i="12" s="1"/>
  <c r="AX218" i="12" s="1"/>
  <c r="AL218" i="12" s="1"/>
  <c r="AQ132" i="14"/>
  <c r="AR133" i="14" s="1"/>
  <c r="AS133" i="14" s="1"/>
  <c r="AT133" i="14" s="1"/>
  <c r="AU134" i="14" s="1"/>
  <c r="AV134" i="14" s="1"/>
  <c r="AK134" i="14" s="1"/>
  <c r="A222" i="12"/>
  <c r="AV222" i="12" s="1"/>
  <c r="AK221" i="12"/>
  <c r="DL127" i="1"/>
  <c r="DN127" i="1"/>
  <c r="CL222" i="15"/>
  <c r="DR222" i="15" s="1"/>
  <c r="DO121" i="15"/>
  <c r="DP121" i="15" s="1"/>
  <c r="DQ121" i="15" s="1"/>
  <c r="DS122" i="15" s="1"/>
  <c r="DJ108" i="1"/>
  <c r="E136" i="14"/>
  <c r="F136" i="14" s="1"/>
  <c r="AI136" i="14" s="1"/>
  <c r="V135" i="14"/>
  <c r="CV210" i="15"/>
  <c r="CP210" i="15"/>
  <c r="DK210" i="15"/>
  <c r="A220" i="14"/>
  <c r="AJ220" i="14" s="1"/>
  <c r="K113" i="14"/>
  <c r="AG113" i="14" s="1"/>
  <c r="H113" i="14"/>
  <c r="CN130" i="1"/>
  <c r="CM211" i="1"/>
  <c r="W140" i="12"/>
  <c r="AJ141" i="12"/>
  <c r="E210" i="12"/>
  <c r="K210" i="12"/>
  <c r="CL212" i="1"/>
  <c r="DI212" i="1" s="1"/>
  <c r="DA109" i="1"/>
  <c r="DB109" i="1" s="1"/>
  <c r="CX109" i="1"/>
  <c r="DC109" i="1" s="1"/>
  <c r="CU110" i="1"/>
  <c r="X111" i="12"/>
  <c r="Y111" i="12" s="1"/>
  <c r="O111" i="12"/>
  <c r="AI111" i="12" s="1"/>
  <c r="DF109" i="1" l="1"/>
  <c r="AG10" i="1"/>
  <c r="AJ10" i="1"/>
  <c r="AK10" i="1"/>
  <c r="AQ133" i="14"/>
  <c r="AR134" i="14" s="1"/>
  <c r="AS134" i="14" s="1"/>
  <c r="AT134" i="14" s="1"/>
  <c r="AU135" i="14" s="1"/>
  <c r="AV135" i="14" s="1"/>
  <c r="AK135" i="14" s="1"/>
  <c r="DT122" i="15"/>
  <c r="AR218" i="12"/>
  <c r="AS219" i="12" s="1"/>
  <c r="AT218" i="12"/>
  <c r="AU218" i="12" s="1"/>
  <c r="AW219" i="12" s="1"/>
  <c r="A223" i="12"/>
  <c r="AV223" i="12" s="1"/>
  <c r="AK222" i="12"/>
  <c r="CL223" i="15"/>
  <c r="DR223" i="15" s="1"/>
  <c r="DN121" i="15"/>
  <c r="DO122" i="15" s="1"/>
  <c r="DP122" i="15" s="1"/>
  <c r="DQ122" i="15" s="1"/>
  <c r="DS123" i="15" s="1"/>
  <c r="DM128" i="1"/>
  <c r="DP109" i="1"/>
  <c r="CZ130" i="1"/>
  <c r="C136" i="14"/>
  <c r="DK211" i="15"/>
  <c r="CV211" i="15"/>
  <c r="CP211" i="15"/>
  <c r="A221" i="14"/>
  <c r="AJ221" i="14" s="1"/>
  <c r="W113" i="14"/>
  <c r="X113" i="14" s="1"/>
  <c r="J114" i="14"/>
  <c r="M113" i="14"/>
  <c r="AH113" i="14" s="1"/>
  <c r="CP131" i="1"/>
  <c r="CN131" i="1" s="1"/>
  <c r="CM212" i="1"/>
  <c r="C141" i="12"/>
  <c r="F142" i="12" s="1"/>
  <c r="G142" i="12" s="1"/>
  <c r="CL213" i="1"/>
  <c r="DI213" i="1" s="1"/>
  <c r="K211" i="12"/>
  <c r="E211" i="12"/>
  <c r="CV110" i="1"/>
  <c r="DE110" i="1" s="1"/>
  <c r="CS110" i="1"/>
  <c r="M112" i="12"/>
  <c r="AH112" i="12" s="1"/>
  <c r="I112" i="12"/>
  <c r="L113" i="12" s="1"/>
  <c r="AL10" i="1" l="1"/>
  <c r="DT123" i="15"/>
  <c r="AR219" i="12"/>
  <c r="AS220" i="12" s="1"/>
  <c r="AT219" i="12"/>
  <c r="AU219" i="12" s="1"/>
  <c r="AW220" i="12" s="1"/>
  <c r="AX220" i="12" s="1"/>
  <c r="AL220" i="12" s="1"/>
  <c r="AX219" i="12"/>
  <c r="AL219" i="12" s="1"/>
  <c r="AQ134" i="14"/>
  <c r="A224" i="12"/>
  <c r="AV224" i="12" s="1"/>
  <c r="AK223" i="12"/>
  <c r="AR135" i="14"/>
  <c r="AS135" i="14" s="1"/>
  <c r="AT135" i="14" s="1"/>
  <c r="AU136" i="14" s="1"/>
  <c r="AV136" i="14" s="1"/>
  <c r="AK136" i="14" s="1"/>
  <c r="DL128" i="1"/>
  <c r="DN128" i="1"/>
  <c r="DO109" i="1"/>
  <c r="DP110" i="1" s="1"/>
  <c r="DQ109" i="1"/>
  <c r="CL224" i="15"/>
  <c r="DR224" i="15" s="1"/>
  <c r="DN122" i="15"/>
  <c r="CP132" i="1"/>
  <c r="CQ132" i="1" s="1"/>
  <c r="DH132" i="1" s="1"/>
  <c r="E137" i="14"/>
  <c r="F137" i="14" s="1"/>
  <c r="AI137" i="14" s="1"/>
  <c r="V136" i="14"/>
  <c r="DK212" i="15"/>
  <c r="CV212" i="15"/>
  <c r="CP212" i="15"/>
  <c r="CZ131" i="1"/>
  <c r="A222" i="14"/>
  <c r="AJ222" i="14" s="1"/>
  <c r="K114" i="14"/>
  <c r="AG114" i="14" s="1"/>
  <c r="H114" i="14"/>
  <c r="CQ131" i="1"/>
  <c r="DH131" i="1" s="1"/>
  <c r="CM213" i="1"/>
  <c r="W141" i="12"/>
  <c r="AJ142" i="12"/>
  <c r="DA110" i="1"/>
  <c r="DB110" i="1" s="1"/>
  <c r="CU111" i="1"/>
  <c r="CX110" i="1"/>
  <c r="K212" i="12"/>
  <c r="E212" i="12"/>
  <c r="CL214" i="1"/>
  <c r="DI214" i="1" s="1"/>
  <c r="X112" i="12"/>
  <c r="Y112" i="12" s="1"/>
  <c r="O112" i="12"/>
  <c r="AI112" i="12" s="1"/>
  <c r="DF110" i="1" l="1"/>
  <c r="DC110" i="1"/>
  <c r="AQ135" i="14"/>
  <c r="AR220" i="12"/>
  <c r="AS221" i="12" s="1"/>
  <c r="AT220" i="12"/>
  <c r="AU220" i="12" s="1"/>
  <c r="AW221" i="12" s="1"/>
  <c r="AX221" i="12" s="1"/>
  <c r="AL221" i="12" s="1"/>
  <c r="A225" i="12"/>
  <c r="AV225" i="12" s="1"/>
  <c r="AK224" i="12"/>
  <c r="AR136" i="14"/>
  <c r="AS136" i="14" s="1"/>
  <c r="AT136" i="14" s="1"/>
  <c r="AU137" i="14" s="1"/>
  <c r="AV137" i="14" s="1"/>
  <c r="AK137" i="14" s="1"/>
  <c r="DO110" i="1"/>
  <c r="DP111" i="1" s="1"/>
  <c r="DQ110" i="1"/>
  <c r="CL225" i="15"/>
  <c r="DR225" i="15" s="1"/>
  <c r="DO123" i="15"/>
  <c r="DP123" i="15" s="1"/>
  <c r="DQ123" i="15" s="1"/>
  <c r="DS124" i="15" s="1"/>
  <c r="DJ109" i="1"/>
  <c r="DM129" i="1"/>
  <c r="CN132" i="1"/>
  <c r="CZ132" i="1" s="1"/>
  <c r="C137" i="14"/>
  <c r="DK213" i="15"/>
  <c r="CV213" i="15"/>
  <c r="CP213" i="15"/>
  <c r="J115" i="14"/>
  <c r="M114" i="14"/>
  <c r="AH114" i="14" s="1"/>
  <c r="W114" i="14"/>
  <c r="X114" i="14" s="1"/>
  <c r="A223" i="14"/>
  <c r="AJ223" i="14" s="1"/>
  <c r="CM214" i="1"/>
  <c r="C142" i="12"/>
  <c r="F143" i="12" s="1"/>
  <c r="G143" i="12" s="1"/>
  <c r="CV111" i="1"/>
  <c r="DE111" i="1" s="1"/>
  <c r="CS111" i="1"/>
  <c r="M113" i="12"/>
  <c r="AH113" i="12" s="1"/>
  <c r="I113" i="12"/>
  <c r="L114" i="12" s="1"/>
  <c r="CL215" i="1"/>
  <c r="DI215" i="1" s="1"/>
  <c r="K213" i="12"/>
  <c r="E213" i="12"/>
  <c r="DT124" i="15" l="1"/>
  <c r="AR221" i="12"/>
  <c r="AS222" i="12" s="1"/>
  <c r="AT221" i="12"/>
  <c r="AU221" i="12" s="1"/>
  <c r="AW222" i="12" s="1"/>
  <c r="AQ136" i="14"/>
  <c r="AR137" i="14" s="1"/>
  <c r="AS137" i="14" s="1"/>
  <c r="AT137" i="14" s="1"/>
  <c r="AU138" i="14" s="1"/>
  <c r="AV138" i="14" s="1"/>
  <c r="AK138" i="14" s="1"/>
  <c r="A226" i="12"/>
  <c r="AV226" i="12" s="1"/>
  <c r="AK225" i="12"/>
  <c r="DL129" i="1"/>
  <c r="DN129" i="1"/>
  <c r="DO111" i="1"/>
  <c r="DQ111" i="1"/>
  <c r="CL226" i="15"/>
  <c r="DR226" i="15" s="1"/>
  <c r="DN123" i="15"/>
  <c r="DJ110" i="1"/>
  <c r="CP133" i="1"/>
  <c r="CQ133" i="1" s="1"/>
  <c r="DH133" i="1" s="1"/>
  <c r="E138" i="14"/>
  <c r="F138" i="14" s="1"/>
  <c r="AI138" i="14" s="1"/>
  <c r="V137" i="14"/>
  <c r="CV214" i="15"/>
  <c r="CP214" i="15"/>
  <c r="DK214" i="15"/>
  <c r="C143" i="12"/>
  <c r="F144" i="12" s="1"/>
  <c r="G144" i="12" s="1"/>
  <c r="A224" i="14"/>
  <c r="AJ224" i="14" s="1"/>
  <c r="K115" i="14"/>
  <c r="AG115" i="14" s="1"/>
  <c r="H115" i="14"/>
  <c r="CM215" i="1"/>
  <c r="W142" i="12"/>
  <c r="AJ143" i="12"/>
  <c r="E214" i="12"/>
  <c r="K214" i="12"/>
  <c r="CX111" i="1"/>
  <c r="DA111" i="1"/>
  <c r="DB111" i="1" s="1"/>
  <c r="CU112" i="1"/>
  <c r="CL216" i="1"/>
  <c r="DI216" i="1" s="1"/>
  <c r="O113" i="12"/>
  <c r="AI113" i="12" s="1"/>
  <c r="X113" i="12"/>
  <c r="Y113" i="12" s="1"/>
  <c r="DF111" i="1" l="1"/>
  <c r="DC111" i="1"/>
  <c r="AX222" i="12"/>
  <c r="AL222" i="12" s="1"/>
  <c r="AR222" i="12"/>
  <c r="AS223" i="12" s="1"/>
  <c r="AT222" i="12"/>
  <c r="AU222" i="12" s="1"/>
  <c r="AW223" i="12" s="1"/>
  <c r="AQ137" i="14"/>
  <c r="AR138" i="14" s="1"/>
  <c r="AS138" i="14" s="1"/>
  <c r="AT138" i="14" s="1"/>
  <c r="AU139" i="14" s="1"/>
  <c r="AV139" i="14" s="1"/>
  <c r="AK139" i="14" s="1"/>
  <c r="A227" i="12"/>
  <c r="AV227" i="12" s="1"/>
  <c r="AK226" i="12"/>
  <c r="CL227" i="15"/>
  <c r="DR227" i="15" s="1"/>
  <c r="DO124" i="15"/>
  <c r="DP124" i="15" s="1"/>
  <c r="DQ124" i="15" s="1"/>
  <c r="DS125" i="15" s="1"/>
  <c r="DJ111" i="1"/>
  <c r="DM130" i="1"/>
  <c r="CN133" i="1"/>
  <c r="C138" i="14"/>
  <c r="DK215" i="15"/>
  <c r="CP215" i="15"/>
  <c r="CV215" i="15"/>
  <c r="C144" i="12"/>
  <c r="F145" i="12" s="1"/>
  <c r="G145" i="12" s="1"/>
  <c r="W143" i="12"/>
  <c r="A225" i="14"/>
  <c r="AJ225" i="14" s="1"/>
  <c r="W115" i="14"/>
  <c r="X115" i="14" s="1"/>
  <c r="M115" i="14"/>
  <c r="AH115" i="14" s="1"/>
  <c r="J116" i="14"/>
  <c r="CM216" i="1"/>
  <c r="AJ144" i="12"/>
  <c r="CL217" i="1"/>
  <c r="DI217" i="1" s="1"/>
  <c r="M114" i="12"/>
  <c r="AH114" i="12" s="1"/>
  <c r="I114" i="12"/>
  <c r="L115" i="12" s="1"/>
  <c r="CV112" i="1"/>
  <c r="DE112" i="1" s="1"/>
  <c r="CS112" i="1"/>
  <c r="E215" i="12"/>
  <c r="K215" i="12"/>
  <c r="DT125" i="15" l="1"/>
  <c r="AR223" i="12"/>
  <c r="AT223" i="12"/>
  <c r="AU223" i="12" s="1"/>
  <c r="AW224" i="12" s="1"/>
  <c r="AX223" i="12"/>
  <c r="AL223" i="12" s="1"/>
  <c r="AQ138" i="14"/>
  <c r="AS224" i="12"/>
  <c r="A228" i="12"/>
  <c r="AV228" i="12" s="1"/>
  <c r="AK227" i="12"/>
  <c r="AR139" i="14"/>
  <c r="AS139" i="14" s="1"/>
  <c r="AT139" i="14" s="1"/>
  <c r="AU140" i="14" s="1"/>
  <c r="AV140" i="14" s="1"/>
  <c r="AK140" i="14" s="1"/>
  <c r="DL130" i="1"/>
  <c r="DN130" i="1"/>
  <c r="CL228" i="15"/>
  <c r="DR228" i="15" s="1"/>
  <c r="DN124" i="15"/>
  <c r="CP134" i="1"/>
  <c r="CN134" i="1" s="1"/>
  <c r="CZ133" i="1"/>
  <c r="DP112" i="1"/>
  <c r="E139" i="14"/>
  <c r="F139" i="14" s="1"/>
  <c r="AI139" i="14" s="1"/>
  <c r="V138" i="14"/>
  <c r="CP216" i="15"/>
  <c r="DK216" i="15"/>
  <c r="CV216" i="15"/>
  <c r="AJ145" i="12"/>
  <c r="W144" i="12"/>
  <c r="K116" i="14"/>
  <c r="AG116" i="14" s="1"/>
  <c r="H116" i="14"/>
  <c r="A226" i="14"/>
  <c r="AJ226" i="14" s="1"/>
  <c r="CM217" i="1"/>
  <c r="C145" i="12"/>
  <c r="F146" i="12" s="1"/>
  <c r="G146" i="12" s="1"/>
  <c r="DA112" i="1"/>
  <c r="DB112" i="1" s="1"/>
  <c r="CU113" i="1"/>
  <c r="CX112" i="1"/>
  <c r="CL218" i="1"/>
  <c r="DI218" i="1" s="1"/>
  <c r="O114" i="12"/>
  <c r="AI114" i="12" s="1"/>
  <c r="X114" i="12"/>
  <c r="Y114" i="12" s="1"/>
  <c r="K216" i="12"/>
  <c r="E216" i="12"/>
  <c r="DF112" i="1" l="1"/>
  <c r="DC112" i="1"/>
  <c r="AR224" i="12"/>
  <c r="AS225" i="12" s="1"/>
  <c r="AT224" i="12"/>
  <c r="AU224" i="12" s="1"/>
  <c r="AW225" i="12" s="1"/>
  <c r="AX224" i="12"/>
  <c r="AL224" i="12" s="1"/>
  <c r="A229" i="12"/>
  <c r="AV229" i="12" s="1"/>
  <c r="AK228" i="12"/>
  <c r="AQ139" i="14"/>
  <c r="DO112" i="1"/>
  <c r="DQ112" i="1"/>
  <c r="CL229" i="15"/>
  <c r="DR229" i="15" s="1"/>
  <c r="DO125" i="15"/>
  <c r="DP125" i="15" s="1"/>
  <c r="DQ125" i="15" s="1"/>
  <c r="DS126" i="15" s="1"/>
  <c r="DM131" i="1"/>
  <c r="CQ134" i="1"/>
  <c r="DH134" i="1" s="1"/>
  <c r="C139" i="14"/>
  <c r="DK217" i="15"/>
  <c r="CP217" i="15"/>
  <c r="CV217" i="15"/>
  <c r="J117" i="14"/>
  <c r="M116" i="14"/>
  <c r="AH116" i="14" s="1"/>
  <c r="W116" i="14"/>
  <c r="X116" i="14" s="1"/>
  <c r="A227" i="14"/>
  <c r="AJ227" i="14" s="1"/>
  <c r="CM218" i="1"/>
  <c r="CZ134" i="1"/>
  <c r="CP135" i="1"/>
  <c r="W145" i="12"/>
  <c r="CL219" i="1"/>
  <c r="DI219" i="1" s="1"/>
  <c r="M115" i="12"/>
  <c r="AH115" i="12" s="1"/>
  <c r="I115" i="12"/>
  <c r="L116" i="12" s="1"/>
  <c r="CV113" i="1"/>
  <c r="DE113" i="1" s="1"/>
  <c r="CS113" i="1"/>
  <c r="K217" i="12"/>
  <c r="E217" i="12"/>
  <c r="DT126" i="15" l="1"/>
  <c r="AR225" i="12"/>
  <c r="AS226" i="12" s="1"/>
  <c r="AT225" i="12"/>
  <c r="AU225" i="12" s="1"/>
  <c r="AW226" i="12" s="1"/>
  <c r="AX225" i="12"/>
  <c r="AL225" i="12" s="1"/>
  <c r="A230" i="12"/>
  <c r="AV230" i="12" s="1"/>
  <c r="AK229" i="12"/>
  <c r="AR140" i="14"/>
  <c r="AS140" i="14" s="1"/>
  <c r="AT140" i="14" s="1"/>
  <c r="AU141" i="14" s="1"/>
  <c r="AV141" i="14" s="1"/>
  <c r="AK141" i="14" s="1"/>
  <c r="DL131" i="1"/>
  <c r="DN131" i="1"/>
  <c r="CL230" i="15"/>
  <c r="DR230" i="15" s="1"/>
  <c r="DN125" i="15"/>
  <c r="DJ112" i="1"/>
  <c r="DP113" i="1"/>
  <c r="E140" i="14"/>
  <c r="F140" i="14" s="1"/>
  <c r="AI140" i="14" s="1"/>
  <c r="V139" i="14"/>
  <c r="DK218" i="15"/>
  <c r="CV218" i="15"/>
  <c r="CP218" i="15"/>
  <c r="A228" i="14"/>
  <c r="AJ228" i="14" s="1"/>
  <c r="K117" i="14"/>
  <c r="AG117" i="14" s="1"/>
  <c r="H117" i="14"/>
  <c r="CM219" i="1"/>
  <c r="CN135" i="1"/>
  <c r="CQ135" i="1"/>
  <c r="DH135" i="1" s="1"/>
  <c r="AJ146" i="12"/>
  <c r="C146" i="12"/>
  <c r="F147" i="12" s="1"/>
  <c r="G147" i="12" s="1"/>
  <c r="CL220" i="1"/>
  <c r="DI220" i="1" s="1"/>
  <c r="K218" i="12"/>
  <c r="E218" i="12"/>
  <c r="DA113" i="1"/>
  <c r="DB113" i="1" s="1"/>
  <c r="CU114" i="1"/>
  <c r="CX113" i="1"/>
  <c r="DC113" i="1" s="1"/>
  <c r="X115" i="12"/>
  <c r="Y115" i="12" s="1"/>
  <c r="O115" i="12"/>
  <c r="AI115" i="12" s="1"/>
  <c r="AX226" i="12" l="1"/>
  <c r="AL226" i="12" s="1"/>
  <c r="AR226" i="12"/>
  <c r="AS227" i="12" s="1"/>
  <c r="AT226" i="12"/>
  <c r="AU226" i="12" s="1"/>
  <c r="AW227" i="12" s="1"/>
  <c r="AX227" i="12" s="1"/>
  <c r="AL227" i="12" s="1"/>
  <c r="AQ140" i="14"/>
  <c r="AR141" i="14" s="1"/>
  <c r="AS141" i="14" s="1"/>
  <c r="AT141" i="14" s="1"/>
  <c r="AU142" i="14" s="1"/>
  <c r="AV142" i="14" s="1"/>
  <c r="AK142" i="14" s="1"/>
  <c r="A231" i="12"/>
  <c r="AV231" i="12" s="1"/>
  <c r="AK230" i="12"/>
  <c r="DO113" i="1"/>
  <c r="DQ113" i="1"/>
  <c r="CL231" i="15"/>
  <c r="DR231" i="15" s="1"/>
  <c r="DO126" i="15"/>
  <c r="DP126" i="15" s="1"/>
  <c r="DQ126" i="15" s="1"/>
  <c r="DS127" i="15" s="1"/>
  <c r="DM132" i="1"/>
  <c r="DF113" i="1"/>
  <c r="C140" i="14"/>
  <c r="DK219" i="15"/>
  <c r="CP219" i="15"/>
  <c r="CV219" i="15"/>
  <c r="W117" i="14"/>
  <c r="X117" i="14" s="1"/>
  <c r="J118" i="14"/>
  <c r="M117" i="14"/>
  <c r="AH117" i="14" s="1"/>
  <c r="A229" i="14"/>
  <c r="AJ229" i="14" s="1"/>
  <c r="CM220" i="1"/>
  <c r="CZ135" i="1"/>
  <c r="CP136" i="1"/>
  <c r="CN136" i="1" s="1"/>
  <c r="AJ147" i="12"/>
  <c r="W146" i="12"/>
  <c r="CV114" i="1"/>
  <c r="DE114" i="1" s="1"/>
  <c r="CS114" i="1"/>
  <c r="M116" i="12"/>
  <c r="AH116" i="12" s="1"/>
  <c r="I116" i="12"/>
  <c r="L117" i="12" s="1"/>
  <c r="K219" i="12"/>
  <c r="E219" i="12"/>
  <c r="CL221" i="1"/>
  <c r="DI221" i="1" s="1"/>
  <c r="DT127" i="15" l="1"/>
  <c r="AR227" i="12"/>
  <c r="AS228" i="12" s="1"/>
  <c r="AT227" i="12"/>
  <c r="AU227" i="12" s="1"/>
  <c r="AW228" i="12" s="1"/>
  <c r="A232" i="12"/>
  <c r="AV232" i="12" s="1"/>
  <c r="AK231" i="12"/>
  <c r="AQ141" i="14"/>
  <c r="DL132" i="1"/>
  <c r="DN132" i="1"/>
  <c r="CL232" i="15"/>
  <c r="DR232" i="15" s="1"/>
  <c r="DN126" i="15"/>
  <c r="DJ113" i="1"/>
  <c r="V140" i="14"/>
  <c r="E141" i="14"/>
  <c r="F141" i="14" s="1"/>
  <c r="AI141" i="14" s="1"/>
  <c r="CV220" i="15"/>
  <c r="CP220" i="15"/>
  <c r="DK220" i="15"/>
  <c r="A230" i="14"/>
  <c r="AJ230" i="14" s="1"/>
  <c r="K118" i="14"/>
  <c r="AG118" i="14" s="1"/>
  <c r="H118" i="14"/>
  <c r="CM221" i="1"/>
  <c r="CP137" i="1"/>
  <c r="CN137" i="1" s="1"/>
  <c r="CZ136" i="1"/>
  <c r="CQ136" i="1"/>
  <c r="DH136" i="1" s="1"/>
  <c r="C147" i="12"/>
  <c r="F148" i="12" s="1"/>
  <c r="G148" i="12" s="1"/>
  <c r="K220" i="12"/>
  <c r="E220" i="12"/>
  <c r="CL222" i="1"/>
  <c r="DI222" i="1" s="1"/>
  <c r="DA114" i="1"/>
  <c r="DB114" i="1" s="1"/>
  <c r="CU115" i="1"/>
  <c r="CX114" i="1"/>
  <c r="DC114" i="1" s="1"/>
  <c r="O116" i="12"/>
  <c r="AI116" i="12" s="1"/>
  <c r="X116" i="12"/>
  <c r="Y116" i="12" s="1"/>
  <c r="AX228" i="12" l="1"/>
  <c r="AL228" i="12" s="1"/>
  <c r="AR228" i="12"/>
  <c r="AS229" i="12" s="1"/>
  <c r="AT228" i="12"/>
  <c r="AU228" i="12" s="1"/>
  <c r="AW229" i="12" s="1"/>
  <c r="A233" i="12"/>
  <c r="AV233" i="12" s="1"/>
  <c r="AK232" i="12"/>
  <c r="AR142" i="14"/>
  <c r="AS142" i="14" s="1"/>
  <c r="AT142" i="14" s="1"/>
  <c r="AU143" i="14" s="1"/>
  <c r="AV143" i="14" s="1"/>
  <c r="AK143" i="14" s="1"/>
  <c r="CL233" i="15"/>
  <c r="DR233" i="15" s="1"/>
  <c r="DO127" i="15"/>
  <c r="DP127" i="15" s="1"/>
  <c r="DQ127" i="15" s="1"/>
  <c r="DS128" i="15" s="1"/>
  <c r="DM133" i="1"/>
  <c r="DP114" i="1"/>
  <c r="DF114" i="1"/>
  <c r="C141" i="14"/>
  <c r="CP221" i="15"/>
  <c r="DK221" i="15"/>
  <c r="CV221" i="15"/>
  <c r="W147" i="12"/>
  <c r="A231" i="14"/>
  <c r="AJ231" i="14" s="1"/>
  <c r="J119" i="14"/>
  <c r="M118" i="14"/>
  <c r="AH118" i="14" s="1"/>
  <c r="W118" i="14"/>
  <c r="X118" i="14" s="1"/>
  <c r="CQ137" i="1"/>
  <c r="DH137" i="1" s="1"/>
  <c r="CM222" i="1"/>
  <c r="CP138" i="1"/>
  <c r="CQ138" i="1" s="1"/>
  <c r="DH138" i="1" s="1"/>
  <c r="CZ137" i="1"/>
  <c r="AJ148" i="12"/>
  <c r="CV115" i="1"/>
  <c r="DE115" i="1" s="1"/>
  <c r="CS115" i="1"/>
  <c r="CL223" i="1"/>
  <c r="DI223" i="1" s="1"/>
  <c r="E221" i="12"/>
  <c r="K221" i="12"/>
  <c r="M117" i="12"/>
  <c r="AH117" i="12" s="1"/>
  <c r="I117" i="12"/>
  <c r="L118" i="12" s="1"/>
  <c r="DT128" i="15" l="1"/>
  <c r="AR229" i="12"/>
  <c r="AS230" i="12" s="1"/>
  <c r="AT229" i="12"/>
  <c r="AU229" i="12" s="1"/>
  <c r="AW230" i="12" s="1"/>
  <c r="AX229" i="12"/>
  <c r="AL229" i="12" s="1"/>
  <c r="A234" i="12"/>
  <c r="AV234" i="12" s="1"/>
  <c r="AK233" i="12"/>
  <c r="AQ142" i="14"/>
  <c r="DL133" i="1"/>
  <c r="DN133" i="1"/>
  <c r="DO114" i="1"/>
  <c r="DP115" i="1" s="1"/>
  <c r="DQ114" i="1"/>
  <c r="CL234" i="15"/>
  <c r="DR234" i="15" s="1"/>
  <c r="DN127" i="15"/>
  <c r="E142" i="14"/>
  <c r="F142" i="14" s="1"/>
  <c r="AI142" i="14" s="1"/>
  <c r="V141" i="14"/>
  <c r="CP222" i="15"/>
  <c r="DK222" i="15"/>
  <c r="CV222" i="15"/>
  <c r="K119" i="14"/>
  <c r="AG119" i="14" s="1"/>
  <c r="H119" i="14"/>
  <c r="A232" i="14"/>
  <c r="AJ232" i="14" s="1"/>
  <c r="CN138" i="1"/>
  <c r="CM223" i="1"/>
  <c r="C148" i="12"/>
  <c r="F149" i="12" s="1"/>
  <c r="G149" i="12" s="1"/>
  <c r="X117" i="12"/>
  <c r="Y117" i="12" s="1"/>
  <c r="O117" i="12"/>
  <c r="AI117" i="12" s="1"/>
  <c r="CL224" i="1"/>
  <c r="DI224" i="1" s="1"/>
  <c r="K222" i="12"/>
  <c r="E222" i="12"/>
  <c r="DA115" i="1"/>
  <c r="DB115" i="1" s="1"/>
  <c r="CX115" i="1"/>
  <c r="CU116" i="1"/>
  <c r="DF115" i="1" l="1"/>
  <c r="DC115" i="1"/>
  <c r="AR230" i="12"/>
  <c r="AS231" i="12" s="1"/>
  <c r="AT230" i="12"/>
  <c r="AU230" i="12" s="1"/>
  <c r="AW231" i="12" s="1"/>
  <c r="AX230" i="12"/>
  <c r="AL230" i="12" s="1"/>
  <c r="A235" i="12"/>
  <c r="AV235" i="12" s="1"/>
  <c r="AK234" i="12"/>
  <c r="AR143" i="14"/>
  <c r="AS143" i="14" s="1"/>
  <c r="AT143" i="14" s="1"/>
  <c r="AU144" i="14" s="1"/>
  <c r="AV144" i="14" s="1"/>
  <c r="AK144" i="14" s="1"/>
  <c r="DO115" i="1"/>
  <c r="DP116" i="1" s="1"/>
  <c r="DQ115" i="1"/>
  <c r="CL235" i="15"/>
  <c r="DR235" i="15" s="1"/>
  <c r="DO128" i="15"/>
  <c r="DP128" i="15" s="1"/>
  <c r="DQ128" i="15" s="1"/>
  <c r="DS129" i="15" s="1"/>
  <c r="DJ114" i="1"/>
  <c r="DM134" i="1"/>
  <c r="CP139" i="1"/>
  <c r="CQ139" i="1" s="1"/>
  <c r="DH139" i="1" s="1"/>
  <c r="C142" i="14"/>
  <c r="DK223" i="15"/>
  <c r="CP223" i="15"/>
  <c r="CV223" i="15"/>
  <c r="A233" i="14"/>
  <c r="AJ233" i="14" s="1"/>
  <c r="W119" i="14"/>
  <c r="X119" i="14" s="1"/>
  <c r="J120" i="14"/>
  <c r="M119" i="14"/>
  <c r="AH119" i="14" s="1"/>
  <c r="CZ138" i="1"/>
  <c r="CM224" i="1"/>
  <c r="W148" i="12"/>
  <c r="AJ149" i="12"/>
  <c r="CL225" i="1"/>
  <c r="DI225" i="1" s="1"/>
  <c r="M118" i="12"/>
  <c r="AH118" i="12" s="1"/>
  <c r="I118" i="12"/>
  <c r="L119" i="12" s="1"/>
  <c r="CV116" i="1"/>
  <c r="DE116" i="1" s="1"/>
  <c r="CS116" i="1"/>
  <c r="K223" i="12"/>
  <c r="E223" i="12"/>
  <c r="DT129" i="15" l="1"/>
  <c r="AR231" i="12"/>
  <c r="AS232" i="12" s="1"/>
  <c r="AT231" i="12"/>
  <c r="AU231" i="12" s="1"/>
  <c r="AW232" i="12" s="1"/>
  <c r="AX231" i="12"/>
  <c r="AL231" i="12" s="1"/>
  <c r="A236" i="12"/>
  <c r="AV236" i="12" s="1"/>
  <c r="AK235" i="12"/>
  <c r="AQ143" i="14"/>
  <c r="DL134" i="1"/>
  <c r="DN134" i="1"/>
  <c r="DO116" i="1"/>
  <c r="DQ116" i="1"/>
  <c r="CL236" i="15"/>
  <c r="DR236" i="15" s="1"/>
  <c r="DN128" i="15"/>
  <c r="DJ115" i="1"/>
  <c r="CN139" i="1"/>
  <c r="CZ139" i="1" s="1"/>
  <c r="E143" i="14"/>
  <c r="F143" i="14" s="1"/>
  <c r="AI143" i="14" s="1"/>
  <c r="V142" i="14"/>
  <c r="CP224" i="15"/>
  <c r="DK224" i="15"/>
  <c r="CV224" i="15"/>
  <c r="A234" i="14"/>
  <c r="AJ234" i="14" s="1"/>
  <c r="K120" i="14"/>
  <c r="AG120" i="14" s="1"/>
  <c r="H120" i="14"/>
  <c r="CM225" i="1"/>
  <c r="C149" i="12"/>
  <c r="F150" i="12" s="1"/>
  <c r="G150" i="12" s="1"/>
  <c r="E224" i="12"/>
  <c r="K224" i="12"/>
  <c r="DA116" i="1"/>
  <c r="DB116" i="1" s="1"/>
  <c r="CU117" i="1"/>
  <c r="CX116" i="1"/>
  <c r="DC116" i="1" s="1"/>
  <c r="CL226" i="1"/>
  <c r="DI226" i="1" s="1"/>
  <c r="X118" i="12"/>
  <c r="Y118" i="12" s="1"/>
  <c r="O118" i="12"/>
  <c r="AI118" i="12" s="1"/>
  <c r="CP140" i="1" l="1"/>
  <c r="CQ140" i="1" s="1"/>
  <c r="DH140" i="1" s="1"/>
  <c r="AR232" i="12"/>
  <c r="AS233" i="12" s="1"/>
  <c r="AT232" i="12"/>
  <c r="AU232" i="12" s="1"/>
  <c r="AW233" i="12" s="1"/>
  <c r="AX233" i="12" s="1"/>
  <c r="AL233" i="12" s="1"/>
  <c r="AX232" i="12"/>
  <c r="AL232" i="12" s="1"/>
  <c r="A237" i="12"/>
  <c r="AV237" i="12" s="1"/>
  <c r="AK236" i="12"/>
  <c r="AR144" i="14"/>
  <c r="AS144" i="14" s="1"/>
  <c r="AT144" i="14" s="1"/>
  <c r="AU145" i="14" s="1"/>
  <c r="AV145" i="14" s="1"/>
  <c r="AK145" i="14" s="1"/>
  <c r="CL237" i="15"/>
  <c r="DR237" i="15" s="1"/>
  <c r="DO129" i="15"/>
  <c r="DP129" i="15" s="1"/>
  <c r="DQ129" i="15" s="1"/>
  <c r="DS130" i="15" s="1"/>
  <c r="DJ116" i="1"/>
  <c r="DM135" i="1"/>
  <c r="DF116" i="1"/>
  <c r="C143" i="14"/>
  <c r="CV225" i="15"/>
  <c r="DK225" i="15"/>
  <c r="CP225" i="15"/>
  <c r="W149" i="12"/>
  <c r="J121" i="14"/>
  <c r="M120" i="14"/>
  <c r="AH120" i="14" s="1"/>
  <c r="W120" i="14"/>
  <c r="X120" i="14" s="1"/>
  <c r="A235" i="14"/>
  <c r="AJ235" i="14" s="1"/>
  <c r="AJ150" i="12"/>
  <c r="CM226" i="1"/>
  <c r="M119" i="12"/>
  <c r="AH119" i="12" s="1"/>
  <c r="I119" i="12"/>
  <c r="L120" i="12" s="1"/>
  <c r="CV117" i="1"/>
  <c r="DE117" i="1" s="1"/>
  <c r="CS117" i="1"/>
  <c r="K225" i="12"/>
  <c r="E225" i="12"/>
  <c r="CL227" i="1"/>
  <c r="DI227" i="1" s="1"/>
  <c r="CN140" i="1" l="1"/>
  <c r="CP141" i="1" s="1"/>
  <c r="CQ141" i="1" s="1"/>
  <c r="DH141" i="1" s="1"/>
  <c r="DT130" i="15"/>
  <c r="AR233" i="12"/>
  <c r="AS234" i="12" s="1"/>
  <c r="AT233" i="12"/>
  <c r="AU233" i="12" s="1"/>
  <c r="AW234" i="12" s="1"/>
  <c r="AX234" i="12" s="1"/>
  <c r="AL234" i="12" s="1"/>
  <c r="A238" i="12"/>
  <c r="AV238" i="12" s="1"/>
  <c r="AK237" i="12"/>
  <c r="AQ144" i="14"/>
  <c r="DL135" i="1"/>
  <c r="DN135" i="1"/>
  <c r="CL238" i="15"/>
  <c r="DR238" i="15" s="1"/>
  <c r="DN129" i="15"/>
  <c r="V143" i="14"/>
  <c r="E144" i="14"/>
  <c r="F144" i="14" s="1"/>
  <c r="AI144" i="14" s="1"/>
  <c r="CV226" i="15"/>
  <c r="CP226" i="15"/>
  <c r="DK226" i="15"/>
  <c r="K121" i="14"/>
  <c r="AG121" i="14" s="1"/>
  <c r="H121" i="14"/>
  <c r="A236" i="14"/>
  <c r="AJ236" i="14" s="1"/>
  <c r="C150" i="12"/>
  <c r="F151" i="12" s="1"/>
  <c r="G151" i="12" s="1"/>
  <c r="CM227" i="1"/>
  <c r="CL228" i="1"/>
  <c r="DI228" i="1" s="1"/>
  <c r="E226" i="12"/>
  <c r="K226" i="12"/>
  <c r="X119" i="12"/>
  <c r="Y119" i="12" s="1"/>
  <c r="O119" i="12"/>
  <c r="AI119" i="12" s="1"/>
  <c r="CX117" i="1"/>
  <c r="DC117" i="1" s="1"/>
  <c r="DA117" i="1"/>
  <c r="DB117" i="1" s="1"/>
  <c r="CU118" i="1"/>
  <c r="CZ140" i="1" l="1"/>
  <c r="CN141" i="1"/>
  <c r="CZ141" i="1" s="1"/>
  <c r="AR234" i="12"/>
  <c r="AS235" i="12" s="1"/>
  <c r="AT234" i="12"/>
  <c r="AU234" i="12" s="1"/>
  <c r="AW235" i="12" s="1"/>
  <c r="A239" i="12"/>
  <c r="AV239" i="12" s="1"/>
  <c r="AK238" i="12"/>
  <c r="AR145" i="14"/>
  <c r="AS145" i="14" s="1"/>
  <c r="AT145" i="14" s="1"/>
  <c r="AU146" i="14" s="1"/>
  <c r="AV146" i="14" s="1"/>
  <c r="AK146" i="14" s="1"/>
  <c r="CL239" i="15"/>
  <c r="DR239" i="15" s="1"/>
  <c r="DO130" i="15"/>
  <c r="DP130" i="15" s="1"/>
  <c r="DQ130" i="15" s="1"/>
  <c r="DS131" i="15" s="1"/>
  <c r="DM136" i="1"/>
  <c r="DP117" i="1"/>
  <c r="DF117" i="1"/>
  <c r="C144" i="14"/>
  <c r="DK227" i="15"/>
  <c r="CV227" i="15"/>
  <c r="CP227" i="15"/>
  <c r="W150" i="12"/>
  <c r="A237" i="14"/>
  <c r="AJ237" i="14" s="1"/>
  <c r="W121" i="14"/>
  <c r="X121" i="14" s="1"/>
  <c r="J122" i="14"/>
  <c r="M121" i="14"/>
  <c r="AH121" i="14" s="1"/>
  <c r="AJ151" i="12"/>
  <c r="CM228" i="1"/>
  <c r="C151" i="12"/>
  <c r="F152" i="12" s="1"/>
  <c r="G152" i="12" s="1"/>
  <c r="CV118" i="1"/>
  <c r="DE118" i="1" s="1"/>
  <c r="CS118" i="1"/>
  <c r="CL229" i="1"/>
  <c r="DI229" i="1" s="1"/>
  <c r="M120" i="12"/>
  <c r="AH120" i="12" s="1"/>
  <c r="I120" i="12"/>
  <c r="L121" i="12" s="1"/>
  <c r="E227" i="12"/>
  <c r="K227" i="12"/>
  <c r="CP142" i="1" l="1"/>
  <c r="CQ142" i="1" s="1"/>
  <c r="DH142" i="1" s="1"/>
  <c r="DT131" i="15"/>
  <c r="AX235" i="12"/>
  <c r="AL235" i="12" s="1"/>
  <c r="AR235" i="12"/>
  <c r="AS236" i="12" s="1"/>
  <c r="AT235" i="12"/>
  <c r="AU235" i="12" s="1"/>
  <c r="AW236" i="12" s="1"/>
  <c r="A240" i="12"/>
  <c r="AV240" i="12" s="1"/>
  <c r="AK239" i="12"/>
  <c r="AQ145" i="14"/>
  <c r="AR146" i="14" s="1"/>
  <c r="DL136" i="1"/>
  <c r="DN136" i="1"/>
  <c r="DO117" i="1"/>
  <c r="DQ117" i="1"/>
  <c r="CL240" i="15"/>
  <c r="DR240" i="15" s="1"/>
  <c r="DN130" i="15"/>
  <c r="E145" i="14"/>
  <c r="F145" i="14" s="1"/>
  <c r="AI145" i="14" s="1"/>
  <c r="V144" i="14"/>
  <c r="CP228" i="15"/>
  <c r="DK228" i="15"/>
  <c r="CV228" i="15"/>
  <c r="K122" i="14"/>
  <c r="AG122" i="14" s="1"/>
  <c r="H122" i="14"/>
  <c r="A238" i="14"/>
  <c r="AJ238" i="14" s="1"/>
  <c r="CM229" i="1"/>
  <c r="W151" i="12"/>
  <c r="AJ152" i="12"/>
  <c r="X120" i="12"/>
  <c r="Y120" i="12" s="1"/>
  <c r="O120" i="12"/>
  <c r="AI120" i="12" s="1"/>
  <c r="K228" i="12"/>
  <c r="E228" i="12"/>
  <c r="DA118" i="1"/>
  <c r="DB118" i="1" s="1"/>
  <c r="CU119" i="1"/>
  <c r="CX118" i="1"/>
  <c r="DC118" i="1" s="1"/>
  <c r="CL230" i="1"/>
  <c r="DI230" i="1" s="1"/>
  <c r="CN142" i="1" l="1"/>
  <c r="CP143" i="1" s="1"/>
  <c r="CQ143" i="1" s="1"/>
  <c r="DH143" i="1" s="1"/>
  <c r="AR236" i="12"/>
  <c r="AS237" i="12" s="1"/>
  <c r="AT236" i="12"/>
  <c r="AU236" i="12" s="1"/>
  <c r="AW237" i="12" s="1"/>
  <c r="AX236" i="12"/>
  <c r="AL236" i="12" s="1"/>
  <c r="A241" i="12"/>
  <c r="AV241" i="12" s="1"/>
  <c r="AK240" i="12"/>
  <c r="AS146" i="14"/>
  <c r="AT146" i="14" s="1"/>
  <c r="AU147" i="14" s="1"/>
  <c r="AV147" i="14" s="1"/>
  <c r="AK147" i="14" s="1"/>
  <c r="AQ146" i="14"/>
  <c r="AR147" i="14" s="1"/>
  <c r="AS147" i="14" s="1"/>
  <c r="C145" i="14"/>
  <c r="V145" i="14" s="1"/>
  <c r="CL241" i="15"/>
  <c r="DR241" i="15" s="1"/>
  <c r="DO131" i="15"/>
  <c r="DP131" i="15" s="1"/>
  <c r="DQ131" i="15" s="1"/>
  <c r="DS132" i="15" s="1"/>
  <c r="DJ117" i="1"/>
  <c r="DM137" i="1"/>
  <c r="DP118" i="1"/>
  <c r="DF118" i="1"/>
  <c r="DK229" i="15"/>
  <c r="CV229" i="15"/>
  <c r="CP229" i="15"/>
  <c r="J123" i="14"/>
  <c r="M122" i="14"/>
  <c r="AH122" i="14" s="1"/>
  <c r="W122" i="14"/>
  <c r="X122" i="14" s="1"/>
  <c r="A239" i="14"/>
  <c r="AJ239" i="14" s="1"/>
  <c r="CM230" i="1"/>
  <c r="C152" i="12"/>
  <c r="F153" i="12" s="1"/>
  <c r="G153" i="12" s="1"/>
  <c r="K229" i="12"/>
  <c r="E229" i="12"/>
  <c r="M121" i="12"/>
  <c r="AH121" i="12" s="1"/>
  <c r="I121" i="12"/>
  <c r="L122" i="12" s="1"/>
  <c r="CL231" i="1"/>
  <c r="DI231" i="1" s="1"/>
  <c r="CV119" i="1"/>
  <c r="DE119" i="1" s="1"/>
  <c r="CS119" i="1"/>
  <c r="AT147" i="14" l="1"/>
  <c r="AU148" i="14" s="1"/>
  <c r="AV148" i="14" s="1"/>
  <c r="AK148" i="14" s="1"/>
  <c r="CZ142" i="1"/>
  <c r="CN143" i="1"/>
  <c r="CP144" i="1" s="1"/>
  <c r="CN144" i="1" s="1"/>
  <c r="CP145" i="1" s="1"/>
  <c r="CN145" i="1" s="1"/>
  <c r="CP146" i="1" s="1"/>
  <c r="CQ146" i="1" s="1"/>
  <c r="DH146" i="1" s="1"/>
  <c r="DT132" i="15"/>
  <c r="AR237" i="12"/>
  <c r="AS238" i="12" s="1"/>
  <c r="AT237" i="12"/>
  <c r="AU237" i="12" s="1"/>
  <c r="AW238" i="12" s="1"/>
  <c r="AX237" i="12"/>
  <c r="AL237" i="12" s="1"/>
  <c r="A242" i="12"/>
  <c r="AV242" i="12" s="1"/>
  <c r="AK241" i="12"/>
  <c r="E146" i="14"/>
  <c r="F146" i="14" s="1"/>
  <c r="AI146" i="14" s="1"/>
  <c r="AQ147" i="14"/>
  <c r="DL137" i="1"/>
  <c r="DN137" i="1"/>
  <c r="DO118" i="1"/>
  <c r="DP119" i="1" s="1"/>
  <c r="DQ118" i="1"/>
  <c r="CL242" i="15"/>
  <c r="DR242" i="15" s="1"/>
  <c r="DN131" i="15"/>
  <c r="CV230" i="15"/>
  <c r="CP230" i="15"/>
  <c r="DK230" i="15"/>
  <c r="A240" i="14"/>
  <c r="AJ240" i="14" s="1"/>
  <c r="K123" i="14"/>
  <c r="AG123" i="14" s="1"/>
  <c r="H123" i="14"/>
  <c r="CM231" i="1"/>
  <c r="AJ153" i="12"/>
  <c r="W152" i="12"/>
  <c r="O121" i="12"/>
  <c r="AI121" i="12" s="1"/>
  <c r="X121" i="12"/>
  <c r="Y121" i="12" s="1"/>
  <c r="CU120" i="1"/>
  <c r="DA119" i="1"/>
  <c r="DB119" i="1" s="1"/>
  <c r="CX119" i="1"/>
  <c r="DC119" i="1" s="1"/>
  <c r="CL232" i="1"/>
  <c r="DI232" i="1" s="1"/>
  <c r="E230" i="12"/>
  <c r="K230" i="12"/>
  <c r="CZ145" i="1" l="1"/>
  <c r="CQ145" i="1"/>
  <c r="DH145" i="1" s="1"/>
  <c r="CQ144" i="1"/>
  <c r="DH144" i="1" s="1"/>
  <c r="CZ143" i="1"/>
  <c r="CZ144" i="1"/>
  <c r="AX238" i="12"/>
  <c r="AL238" i="12" s="1"/>
  <c r="AR238" i="12"/>
  <c r="AS239" i="12" s="1"/>
  <c r="AT238" i="12"/>
  <c r="AU238" i="12" s="1"/>
  <c r="AW239" i="12" s="1"/>
  <c r="AX239" i="12" s="1"/>
  <c r="AL239" i="12" s="1"/>
  <c r="C146" i="14"/>
  <c r="E147" i="14" s="1"/>
  <c r="F147" i="14" s="1"/>
  <c r="AI147" i="14" s="1"/>
  <c r="A243" i="12"/>
  <c r="AV243" i="12" s="1"/>
  <c r="AK242" i="12"/>
  <c r="AR148" i="14"/>
  <c r="AS148" i="14" s="1"/>
  <c r="AT148" i="14" s="1"/>
  <c r="AU149" i="14" s="1"/>
  <c r="AV149" i="14" s="1"/>
  <c r="AK149" i="14" s="1"/>
  <c r="DO119" i="1"/>
  <c r="DQ119" i="1"/>
  <c r="CL243" i="15"/>
  <c r="DR243" i="15" s="1"/>
  <c r="DO132" i="15"/>
  <c r="DP132" i="15" s="1"/>
  <c r="DQ132" i="15" s="1"/>
  <c r="DS133" i="15" s="1"/>
  <c r="DJ118" i="1"/>
  <c r="DM138" i="1"/>
  <c r="DF119" i="1"/>
  <c r="V146" i="14"/>
  <c r="DK231" i="15"/>
  <c r="CP231" i="15"/>
  <c r="CV231" i="15"/>
  <c r="W123" i="14"/>
  <c r="X123" i="14" s="1"/>
  <c r="M123" i="14"/>
  <c r="AH123" i="14" s="1"/>
  <c r="J124" i="14"/>
  <c r="A241" i="14"/>
  <c r="AJ241" i="14" s="1"/>
  <c r="CN146" i="1"/>
  <c r="CM232" i="1"/>
  <c r="C153" i="12"/>
  <c r="F154" i="12" s="1"/>
  <c r="G154" i="12" s="1"/>
  <c r="E231" i="12"/>
  <c r="K231" i="12"/>
  <c r="CL233" i="1"/>
  <c r="DI233" i="1" s="1"/>
  <c r="CV120" i="1"/>
  <c r="DE120" i="1" s="1"/>
  <c r="CS120" i="1"/>
  <c r="M122" i="12"/>
  <c r="AH122" i="12" s="1"/>
  <c r="I122" i="12"/>
  <c r="L123" i="12" s="1"/>
  <c r="DT133" i="15" l="1"/>
  <c r="AR239" i="12"/>
  <c r="AS240" i="12" s="1"/>
  <c r="AT239" i="12"/>
  <c r="AU239" i="12" s="1"/>
  <c r="AW240" i="12" s="1"/>
  <c r="A244" i="12"/>
  <c r="AV244" i="12" s="1"/>
  <c r="AK243" i="12"/>
  <c r="AQ148" i="14"/>
  <c r="DL138" i="1"/>
  <c r="DN138" i="1"/>
  <c r="CL244" i="15"/>
  <c r="DR244" i="15" s="1"/>
  <c r="DN132" i="15"/>
  <c r="DJ119" i="1"/>
  <c r="CZ146" i="1"/>
  <c r="C147" i="14"/>
  <c r="CV232" i="15"/>
  <c r="CP232" i="15"/>
  <c r="DK232" i="15"/>
  <c r="A242" i="14"/>
  <c r="AJ242" i="14" s="1"/>
  <c r="K124" i="14"/>
  <c r="AG124" i="14" s="1"/>
  <c r="H124" i="14"/>
  <c r="CP147" i="1"/>
  <c r="CQ147" i="1" s="1"/>
  <c r="DH147" i="1" s="1"/>
  <c r="CM233" i="1"/>
  <c r="AJ154" i="12"/>
  <c r="W153" i="12"/>
  <c r="DA120" i="1"/>
  <c r="DB120" i="1" s="1"/>
  <c r="CU121" i="1"/>
  <c r="CX120" i="1"/>
  <c r="E232" i="12"/>
  <c r="K232" i="12"/>
  <c r="X122" i="12"/>
  <c r="Y122" i="12" s="1"/>
  <c r="O122" i="12"/>
  <c r="AI122" i="12" s="1"/>
  <c r="CL234" i="1"/>
  <c r="DI234" i="1" s="1"/>
  <c r="DF120" i="1" l="1"/>
  <c r="DC120" i="1"/>
  <c r="AX240" i="12"/>
  <c r="AL240" i="12" s="1"/>
  <c r="AR240" i="12"/>
  <c r="AS241" i="12" s="1"/>
  <c r="AT240" i="12"/>
  <c r="AU240" i="12" s="1"/>
  <c r="AW241" i="12" s="1"/>
  <c r="AX241" i="12" s="1"/>
  <c r="AL241" i="12" s="1"/>
  <c r="A245" i="12"/>
  <c r="AV245" i="12" s="1"/>
  <c r="AK244" i="12"/>
  <c r="AR149" i="14"/>
  <c r="AS149" i="14" s="1"/>
  <c r="AT149" i="14" s="1"/>
  <c r="AU150" i="14" s="1"/>
  <c r="AV150" i="14" s="1"/>
  <c r="AK150" i="14" s="1"/>
  <c r="CL245" i="15"/>
  <c r="DR245" i="15" s="1"/>
  <c r="DO133" i="15"/>
  <c r="DP133" i="15" s="1"/>
  <c r="DQ133" i="15" s="1"/>
  <c r="DS134" i="15" s="1"/>
  <c r="DM139" i="1"/>
  <c r="DP120" i="1"/>
  <c r="V147" i="14"/>
  <c r="E148" i="14"/>
  <c r="F148" i="14" s="1"/>
  <c r="AI148" i="14" s="1"/>
  <c r="CV234" i="15"/>
  <c r="CP234" i="15"/>
  <c r="DK234" i="15"/>
  <c r="DK233" i="15"/>
  <c r="CP233" i="15"/>
  <c r="CV233" i="15"/>
  <c r="A243" i="14"/>
  <c r="AJ243" i="14" s="1"/>
  <c r="J125" i="14"/>
  <c r="M124" i="14"/>
  <c r="AH124" i="14" s="1"/>
  <c r="W124" i="14"/>
  <c r="X124" i="14" s="1"/>
  <c r="CN147" i="1"/>
  <c r="CM234" i="1"/>
  <c r="C154" i="12"/>
  <c r="F155" i="12" s="1"/>
  <c r="G155" i="12" s="1"/>
  <c r="CV121" i="1"/>
  <c r="DE121" i="1" s="1"/>
  <c r="CS121" i="1"/>
  <c r="E233" i="12"/>
  <c r="K233" i="12"/>
  <c r="CL235" i="1"/>
  <c r="DI235" i="1" s="1"/>
  <c r="M123" i="12"/>
  <c r="AH123" i="12" s="1"/>
  <c r="I123" i="12"/>
  <c r="L124" i="12" s="1"/>
  <c r="DT134" i="15" l="1"/>
  <c r="AR241" i="12"/>
  <c r="AS242" i="12" s="1"/>
  <c r="AT241" i="12"/>
  <c r="AU241" i="12" s="1"/>
  <c r="AW242" i="12" s="1"/>
  <c r="A246" i="12"/>
  <c r="AV246" i="12" s="1"/>
  <c r="AK245" i="12"/>
  <c r="AQ149" i="14"/>
  <c r="DL139" i="1"/>
  <c r="DN139" i="1"/>
  <c r="DO120" i="1"/>
  <c r="DP121" i="1" s="1"/>
  <c r="DQ120" i="1"/>
  <c r="CL246" i="15"/>
  <c r="DR246" i="15" s="1"/>
  <c r="DN133" i="15"/>
  <c r="C148" i="14"/>
  <c r="A244" i="14"/>
  <c r="AJ244" i="14" s="1"/>
  <c r="K125" i="14"/>
  <c r="AG125" i="14" s="1"/>
  <c r="H125" i="14"/>
  <c r="CP148" i="1"/>
  <c r="CZ147" i="1"/>
  <c r="CM235" i="1"/>
  <c r="AJ155" i="12"/>
  <c r="W154" i="12"/>
  <c r="O123" i="12"/>
  <c r="AI123" i="12" s="1"/>
  <c r="X123" i="12"/>
  <c r="Y123" i="12" s="1"/>
  <c r="CX121" i="1"/>
  <c r="DA121" i="1"/>
  <c r="DB121" i="1" s="1"/>
  <c r="CU122" i="1"/>
  <c r="CL236" i="1"/>
  <c r="DI236" i="1" s="1"/>
  <c r="E234" i="12"/>
  <c r="K234" i="12"/>
  <c r="DF121" i="1" l="1"/>
  <c r="DC121" i="1"/>
  <c r="AX242" i="12"/>
  <c r="AL242" i="12" s="1"/>
  <c r="AR242" i="12"/>
  <c r="AS243" i="12" s="1"/>
  <c r="AT242" i="12"/>
  <c r="AU242" i="12" s="1"/>
  <c r="AW243" i="12" s="1"/>
  <c r="A247" i="12"/>
  <c r="AV247" i="12" s="1"/>
  <c r="AK246" i="12"/>
  <c r="AR150" i="14"/>
  <c r="AS150" i="14" s="1"/>
  <c r="AT150" i="14" s="1"/>
  <c r="AU151" i="14" s="1"/>
  <c r="AV151" i="14" s="1"/>
  <c r="AK151" i="14" s="1"/>
  <c r="DO121" i="1"/>
  <c r="DQ121" i="1"/>
  <c r="CL247" i="15"/>
  <c r="DR247" i="15" s="1"/>
  <c r="DO134" i="15"/>
  <c r="DP134" i="15" s="1"/>
  <c r="DQ134" i="15" s="1"/>
  <c r="DS135" i="15" s="1"/>
  <c r="DJ120" i="1"/>
  <c r="DM140" i="1"/>
  <c r="V148" i="14"/>
  <c r="E149" i="14"/>
  <c r="F149" i="14" s="1"/>
  <c r="AI149" i="14" s="1"/>
  <c r="CP235" i="15"/>
  <c r="CV235" i="15"/>
  <c r="DK235" i="15"/>
  <c r="W125" i="14"/>
  <c r="X125" i="14" s="1"/>
  <c r="J126" i="14"/>
  <c r="M125" i="14"/>
  <c r="AH125" i="14" s="1"/>
  <c r="A245" i="14"/>
  <c r="AJ245" i="14" s="1"/>
  <c r="CQ148" i="1"/>
  <c r="DH148" i="1" s="1"/>
  <c r="CN148" i="1"/>
  <c r="C155" i="12"/>
  <c r="F156" i="12" s="1"/>
  <c r="G156" i="12" s="1"/>
  <c r="CM236" i="1"/>
  <c r="CV122" i="1"/>
  <c r="DE122" i="1" s="1"/>
  <c r="CS122" i="1"/>
  <c r="M124" i="12"/>
  <c r="AH124" i="12" s="1"/>
  <c r="I124" i="12"/>
  <c r="L125" i="12" s="1"/>
  <c r="E235" i="12"/>
  <c r="K235" i="12"/>
  <c r="CL237" i="1"/>
  <c r="DI237" i="1" s="1"/>
  <c r="DT135" i="15" l="1"/>
  <c r="AR243" i="12"/>
  <c r="AS244" i="12" s="1"/>
  <c r="AT243" i="12"/>
  <c r="AU243" i="12" s="1"/>
  <c r="AW244" i="12" s="1"/>
  <c r="AX243" i="12"/>
  <c r="AL243" i="12" s="1"/>
  <c r="A248" i="12"/>
  <c r="AV248" i="12" s="1"/>
  <c r="AK247" i="12"/>
  <c r="AQ150" i="14"/>
  <c r="DL140" i="1"/>
  <c r="DN140" i="1"/>
  <c r="CL248" i="15"/>
  <c r="DR248" i="15" s="1"/>
  <c r="DN134" i="15"/>
  <c r="DJ121" i="1"/>
  <c r="DP122" i="1"/>
  <c r="C149" i="14"/>
  <c r="CV236" i="15"/>
  <c r="CP236" i="15"/>
  <c r="DK236" i="15"/>
  <c r="W155" i="12"/>
  <c r="K126" i="14"/>
  <c r="AG126" i="14" s="1"/>
  <c r="H126" i="14"/>
  <c r="A246" i="14"/>
  <c r="AJ246" i="14" s="1"/>
  <c r="CZ148" i="1"/>
  <c r="CP149" i="1"/>
  <c r="CN149" i="1" s="1"/>
  <c r="AJ156" i="12"/>
  <c r="CM237" i="1"/>
  <c r="CL238" i="1"/>
  <c r="DI238" i="1" s="1"/>
  <c r="O124" i="12"/>
  <c r="AI124" i="12" s="1"/>
  <c r="X124" i="12"/>
  <c r="Y124" i="12" s="1"/>
  <c r="K236" i="12"/>
  <c r="E236" i="12"/>
  <c r="CU123" i="1"/>
  <c r="DA122" i="1"/>
  <c r="DB122" i="1" s="1"/>
  <c r="CX122" i="1"/>
  <c r="DC122" i="1" s="1"/>
  <c r="AX244" i="12" l="1"/>
  <c r="AL244" i="12" s="1"/>
  <c r="AR244" i="12"/>
  <c r="AS245" i="12" s="1"/>
  <c r="AT244" i="12"/>
  <c r="AU244" i="12" s="1"/>
  <c r="AW245" i="12" s="1"/>
  <c r="A249" i="12"/>
  <c r="AV249" i="12" s="1"/>
  <c r="AK248" i="12"/>
  <c r="AR151" i="14"/>
  <c r="AS151" i="14" s="1"/>
  <c r="AT151" i="14" s="1"/>
  <c r="AU152" i="14" s="1"/>
  <c r="AV152" i="14" s="1"/>
  <c r="AK152" i="14" s="1"/>
  <c r="DO122" i="1"/>
  <c r="DQ122" i="1"/>
  <c r="CL249" i="15"/>
  <c r="DR249" i="15" s="1"/>
  <c r="DO135" i="15"/>
  <c r="DP135" i="15" s="1"/>
  <c r="DQ135" i="15" s="1"/>
  <c r="DS136" i="15" s="1"/>
  <c r="DM141" i="1"/>
  <c r="DF122" i="1"/>
  <c r="V149" i="14"/>
  <c r="E150" i="14"/>
  <c r="F150" i="14" s="1"/>
  <c r="AI150" i="14" s="1"/>
  <c r="CP237" i="15"/>
  <c r="DK237" i="15"/>
  <c r="CV237" i="15"/>
  <c r="J127" i="14"/>
  <c r="M126" i="14"/>
  <c r="AH126" i="14" s="1"/>
  <c r="W126" i="14"/>
  <c r="X126" i="14" s="1"/>
  <c r="A247" i="14"/>
  <c r="AJ247" i="14" s="1"/>
  <c r="CZ149" i="1"/>
  <c r="CP150" i="1"/>
  <c r="CQ150" i="1" s="1"/>
  <c r="DH150" i="1" s="1"/>
  <c r="CQ149" i="1"/>
  <c r="DH149" i="1" s="1"/>
  <c r="C156" i="12"/>
  <c r="F157" i="12" s="1"/>
  <c r="G157" i="12" s="1"/>
  <c r="CM238" i="1"/>
  <c r="CV123" i="1"/>
  <c r="DE123" i="1" s="1"/>
  <c r="CS123" i="1"/>
  <c r="K237" i="12"/>
  <c r="E237" i="12"/>
  <c r="CL239" i="1"/>
  <c r="DI239" i="1" s="1"/>
  <c r="M125" i="12"/>
  <c r="AH125" i="12" s="1"/>
  <c r="I125" i="12"/>
  <c r="L126" i="12" s="1"/>
  <c r="DT136" i="15" l="1"/>
  <c r="AR245" i="12"/>
  <c r="AT245" i="12"/>
  <c r="AU245" i="12" s="1"/>
  <c r="AW246" i="12" s="1"/>
  <c r="AX246" i="12" s="1"/>
  <c r="AL246" i="12" s="1"/>
  <c r="AX245" i="12"/>
  <c r="AL245" i="12" s="1"/>
  <c r="C150" i="14"/>
  <c r="AS246" i="12"/>
  <c r="A250" i="12"/>
  <c r="AV250" i="12" s="1"/>
  <c r="AK249" i="12"/>
  <c r="AQ151" i="14"/>
  <c r="DL141" i="1"/>
  <c r="DN141" i="1"/>
  <c r="CL250" i="15"/>
  <c r="DR250" i="15" s="1"/>
  <c r="DN135" i="15"/>
  <c r="DJ122" i="1"/>
  <c r="DP123" i="1"/>
  <c r="E151" i="14"/>
  <c r="F151" i="14" s="1"/>
  <c r="AI151" i="14" s="1"/>
  <c r="V150" i="14"/>
  <c r="CP238" i="15"/>
  <c r="DK238" i="15"/>
  <c r="CV238" i="15"/>
  <c r="K127" i="14"/>
  <c r="AG127" i="14" s="1"/>
  <c r="H127" i="14"/>
  <c r="A248" i="14"/>
  <c r="AJ248" i="14" s="1"/>
  <c r="CN150" i="1"/>
  <c r="W156" i="12"/>
  <c r="CM239" i="1"/>
  <c r="K238" i="12"/>
  <c r="E238" i="12"/>
  <c r="CL240" i="1"/>
  <c r="DI240" i="1" s="1"/>
  <c r="CU124" i="1"/>
  <c r="DA123" i="1"/>
  <c r="DB123" i="1" s="1"/>
  <c r="CX123" i="1"/>
  <c r="DC123" i="1" s="1"/>
  <c r="X125" i="12"/>
  <c r="Y125" i="12" s="1"/>
  <c r="O125" i="12"/>
  <c r="AI125" i="12" s="1"/>
  <c r="AR246" i="12" l="1"/>
  <c r="AS247" i="12" s="1"/>
  <c r="AT246" i="12"/>
  <c r="AU246" i="12" s="1"/>
  <c r="AW247" i="12" s="1"/>
  <c r="AX247" i="12" s="1"/>
  <c r="AL247" i="12" s="1"/>
  <c r="A251" i="12"/>
  <c r="AV251" i="12" s="1"/>
  <c r="AK250" i="12"/>
  <c r="AR152" i="14"/>
  <c r="AS152" i="14" s="1"/>
  <c r="AT152" i="14" s="1"/>
  <c r="AU153" i="14" s="1"/>
  <c r="AV153" i="14" s="1"/>
  <c r="AK153" i="14" s="1"/>
  <c r="DO123" i="1"/>
  <c r="DQ123" i="1"/>
  <c r="CL251" i="15"/>
  <c r="DR251" i="15" s="1"/>
  <c r="DO136" i="15"/>
  <c r="DP136" i="15" s="1"/>
  <c r="DQ136" i="15" s="1"/>
  <c r="DS137" i="15" s="1"/>
  <c r="DM142" i="1"/>
  <c r="CZ150" i="1"/>
  <c r="DF123" i="1"/>
  <c r="C151" i="14"/>
  <c r="DK239" i="15"/>
  <c r="CP239" i="15"/>
  <c r="CV239" i="15"/>
  <c r="W127" i="14"/>
  <c r="X127" i="14" s="1"/>
  <c r="J128" i="14"/>
  <c r="M127" i="14"/>
  <c r="AH127" i="14" s="1"/>
  <c r="A249" i="14"/>
  <c r="AJ249" i="14" s="1"/>
  <c r="CP151" i="1"/>
  <c r="CQ151" i="1" s="1"/>
  <c r="DH151" i="1" s="1"/>
  <c r="C157" i="12"/>
  <c r="F158" i="12" s="1"/>
  <c r="G158" i="12" s="1"/>
  <c r="AJ157" i="12"/>
  <c r="CM240" i="1"/>
  <c r="CL241" i="1"/>
  <c r="DI241" i="1" s="1"/>
  <c r="K239" i="12"/>
  <c r="E239" i="12"/>
  <c r="M126" i="12"/>
  <c r="AH126" i="12" s="1"/>
  <c r="I126" i="12"/>
  <c r="L127" i="12" s="1"/>
  <c r="CV124" i="1"/>
  <c r="DE124" i="1" s="1"/>
  <c r="CS124" i="1"/>
  <c r="DT137" i="15" l="1"/>
  <c r="AR247" i="12"/>
  <c r="AS248" i="12" s="1"/>
  <c r="AT247" i="12"/>
  <c r="AU247" i="12" s="1"/>
  <c r="AW248" i="12" s="1"/>
  <c r="A252" i="12"/>
  <c r="AV252" i="12" s="1"/>
  <c r="AK251" i="12"/>
  <c r="AQ152" i="14"/>
  <c r="DL142" i="1"/>
  <c r="DN142" i="1"/>
  <c r="CL252" i="15"/>
  <c r="DR252" i="15" s="1"/>
  <c r="DN136" i="15"/>
  <c r="DJ123" i="1"/>
  <c r="V151" i="14"/>
  <c r="E152" i="14"/>
  <c r="F152" i="14" s="1"/>
  <c r="AI152" i="14" s="1"/>
  <c r="CV240" i="15"/>
  <c r="CP240" i="15"/>
  <c r="DK240" i="15"/>
  <c r="A250" i="14"/>
  <c r="AJ250" i="14" s="1"/>
  <c r="K128" i="14"/>
  <c r="AG128" i="14" s="1"/>
  <c r="H128" i="14"/>
  <c r="CN151" i="1"/>
  <c r="W157" i="12"/>
  <c r="CM241" i="1"/>
  <c r="CL242" i="1"/>
  <c r="DI242" i="1" s="1"/>
  <c r="DA124" i="1"/>
  <c r="DB124" i="1" s="1"/>
  <c r="CU125" i="1"/>
  <c r="CX124" i="1"/>
  <c r="DC124" i="1" s="1"/>
  <c r="X126" i="12"/>
  <c r="Y126" i="12" s="1"/>
  <c r="O126" i="12"/>
  <c r="AI126" i="12" s="1"/>
  <c r="K240" i="12"/>
  <c r="E240" i="12"/>
  <c r="AX248" i="12" l="1"/>
  <c r="AL248" i="12" s="1"/>
  <c r="AR248" i="12"/>
  <c r="AS249" i="12" s="1"/>
  <c r="AT248" i="12"/>
  <c r="AU248" i="12" s="1"/>
  <c r="AW249" i="12" s="1"/>
  <c r="A253" i="12"/>
  <c r="AV253" i="12" s="1"/>
  <c r="AK252" i="12"/>
  <c r="AR153" i="14"/>
  <c r="AS153" i="14" s="1"/>
  <c r="AT153" i="14" s="1"/>
  <c r="AU154" i="14" s="1"/>
  <c r="AV154" i="14" s="1"/>
  <c r="AK154" i="14" s="1"/>
  <c r="CL253" i="15"/>
  <c r="DR253" i="15" s="1"/>
  <c r="DO137" i="15"/>
  <c r="DP137" i="15" s="1"/>
  <c r="DQ137" i="15" s="1"/>
  <c r="DS138" i="15" s="1"/>
  <c r="DM143" i="1"/>
  <c r="DP124" i="1"/>
  <c r="CZ151" i="1"/>
  <c r="DF124" i="1"/>
  <c r="C152" i="14"/>
  <c r="DK241" i="15"/>
  <c r="CP241" i="15"/>
  <c r="CV241" i="15"/>
  <c r="J129" i="14"/>
  <c r="M128" i="14"/>
  <c r="AH128" i="14" s="1"/>
  <c r="W128" i="14"/>
  <c r="X128" i="14" s="1"/>
  <c r="A251" i="14"/>
  <c r="AJ251" i="14" s="1"/>
  <c r="CP152" i="1"/>
  <c r="CQ152" i="1" s="1"/>
  <c r="DH152" i="1" s="1"/>
  <c r="AJ158" i="12"/>
  <c r="C158" i="12"/>
  <c r="F159" i="12" s="1"/>
  <c r="G159" i="12" s="1"/>
  <c r="CM242" i="1"/>
  <c r="K241" i="12"/>
  <c r="E241" i="12"/>
  <c r="CV125" i="1"/>
  <c r="DE125" i="1" s="1"/>
  <c r="CS125" i="1"/>
  <c r="CL243" i="1"/>
  <c r="DI243" i="1" s="1"/>
  <c r="M127" i="12"/>
  <c r="AH127" i="12" s="1"/>
  <c r="I127" i="12"/>
  <c r="L128" i="12" s="1"/>
  <c r="DT138" i="15" l="1"/>
  <c r="AX249" i="12"/>
  <c r="AL249" i="12" s="1"/>
  <c r="AR249" i="12"/>
  <c r="AS250" i="12" s="1"/>
  <c r="AT249" i="12"/>
  <c r="AU249" i="12" s="1"/>
  <c r="AW250" i="12" s="1"/>
  <c r="AX250" i="12" s="1"/>
  <c r="AL250" i="12" s="1"/>
  <c r="A254" i="12"/>
  <c r="AV254" i="12" s="1"/>
  <c r="AK253" i="12"/>
  <c r="AQ153" i="14"/>
  <c r="DL143" i="1"/>
  <c r="DN143" i="1"/>
  <c r="DO124" i="1"/>
  <c r="DP125" i="1" s="1"/>
  <c r="DQ124" i="1"/>
  <c r="CL254" i="15"/>
  <c r="DR254" i="15" s="1"/>
  <c r="DN137" i="15"/>
  <c r="DO138" i="15" s="1"/>
  <c r="DP138" i="15" s="1"/>
  <c r="DQ138" i="15" s="1"/>
  <c r="DS139" i="15" s="1"/>
  <c r="E153" i="14"/>
  <c r="F153" i="14" s="1"/>
  <c r="AI153" i="14" s="1"/>
  <c r="V152" i="14"/>
  <c r="CV242" i="15"/>
  <c r="CP242" i="15"/>
  <c r="DK242" i="15"/>
  <c r="A252" i="14"/>
  <c r="AJ252" i="14" s="1"/>
  <c r="K129" i="14"/>
  <c r="AG129" i="14" s="1"/>
  <c r="H129" i="14"/>
  <c r="CN152" i="1"/>
  <c r="W158" i="12"/>
  <c r="CM243" i="1"/>
  <c r="X127" i="12"/>
  <c r="Y127" i="12" s="1"/>
  <c r="O127" i="12"/>
  <c r="AI127" i="12" s="1"/>
  <c r="CL244" i="1"/>
  <c r="DI244" i="1" s="1"/>
  <c r="CU126" i="1"/>
  <c r="CX125" i="1"/>
  <c r="DC125" i="1" s="1"/>
  <c r="DA125" i="1"/>
  <c r="DB125" i="1" s="1"/>
  <c r="E242" i="12"/>
  <c r="K242" i="12"/>
  <c r="DT139" i="15" l="1"/>
  <c r="AR250" i="12"/>
  <c r="AS251" i="12" s="1"/>
  <c r="AT250" i="12"/>
  <c r="AU250" i="12" s="1"/>
  <c r="AW251" i="12" s="1"/>
  <c r="AX251" i="12" s="1"/>
  <c r="AL251" i="12" s="1"/>
  <c r="A255" i="12"/>
  <c r="AV255" i="12" s="1"/>
  <c r="AK254" i="12"/>
  <c r="AR154" i="14"/>
  <c r="AS154" i="14" s="1"/>
  <c r="AT154" i="14" s="1"/>
  <c r="AU155" i="14" s="1"/>
  <c r="AV155" i="14" s="1"/>
  <c r="AK155" i="14" s="1"/>
  <c r="DO125" i="1"/>
  <c r="DQ125" i="1"/>
  <c r="CL255" i="15"/>
  <c r="DR255" i="15" s="1"/>
  <c r="DN138" i="15"/>
  <c r="DJ124" i="1"/>
  <c r="DM144" i="1"/>
  <c r="CZ152" i="1"/>
  <c r="DF125" i="1"/>
  <c r="C153" i="14"/>
  <c r="DK243" i="15"/>
  <c r="CV243" i="15"/>
  <c r="CP243" i="15"/>
  <c r="W129" i="14"/>
  <c r="X129" i="14" s="1"/>
  <c r="J130" i="14"/>
  <c r="M129" i="14"/>
  <c r="AH129" i="14" s="1"/>
  <c r="A253" i="14"/>
  <c r="AJ253" i="14" s="1"/>
  <c r="CP153" i="1"/>
  <c r="CQ153" i="1" s="1"/>
  <c r="DH153" i="1" s="1"/>
  <c r="C159" i="12"/>
  <c r="F160" i="12" s="1"/>
  <c r="G160" i="12" s="1"/>
  <c r="AJ159" i="12"/>
  <c r="CM244" i="1"/>
  <c r="K243" i="12"/>
  <c r="E243" i="12"/>
  <c r="CV126" i="1"/>
  <c r="DE126" i="1" s="1"/>
  <c r="CS126" i="1"/>
  <c r="CL245" i="1"/>
  <c r="DI245" i="1" s="1"/>
  <c r="M128" i="12"/>
  <c r="AH128" i="12" s="1"/>
  <c r="I128" i="12"/>
  <c r="L129" i="12" s="1"/>
  <c r="AR251" i="12" l="1"/>
  <c r="AS252" i="12" s="1"/>
  <c r="AT251" i="12"/>
  <c r="AU251" i="12" s="1"/>
  <c r="AW252" i="12" s="1"/>
  <c r="A256" i="12"/>
  <c r="AV256" i="12" s="1"/>
  <c r="AK255" i="12"/>
  <c r="AQ154" i="14"/>
  <c r="DL144" i="1"/>
  <c r="DN144" i="1"/>
  <c r="CL256" i="15"/>
  <c r="DR256" i="15" s="1"/>
  <c r="DO139" i="15"/>
  <c r="DP139" i="15" s="1"/>
  <c r="DQ139" i="15" s="1"/>
  <c r="DS140" i="15" s="1"/>
  <c r="DJ125" i="1"/>
  <c r="E154" i="14"/>
  <c r="F154" i="14" s="1"/>
  <c r="AI154" i="14" s="1"/>
  <c r="V153" i="14"/>
  <c r="CV244" i="15"/>
  <c r="CP244" i="15"/>
  <c r="DK244" i="15"/>
  <c r="K130" i="14"/>
  <c r="AG130" i="14" s="1"/>
  <c r="H130" i="14"/>
  <c r="A254" i="14"/>
  <c r="AJ254" i="14" s="1"/>
  <c r="CN153" i="1"/>
  <c r="W159" i="12"/>
  <c r="CM245" i="1"/>
  <c r="CX126" i="1"/>
  <c r="DC126" i="1" s="1"/>
  <c r="CU127" i="1"/>
  <c r="DA126" i="1"/>
  <c r="DB126" i="1" s="1"/>
  <c r="O128" i="12"/>
  <c r="AI128" i="12" s="1"/>
  <c r="X128" i="12"/>
  <c r="Y128" i="12" s="1"/>
  <c r="CL246" i="1"/>
  <c r="DI246" i="1" s="1"/>
  <c r="K244" i="12"/>
  <c r="E244" i="12"/>
  <c r="DT140" i="15" l="1"/>
  <c r="AR252" i="12"/>
  <c r="AS253" i="12" s="1"/>
  <c r="AT252" i="12"/>
  <c r="AU252" i="12" s="1"/>
  <c r="AW253" i="12" s="1"/>
  <c r="AX253" i="12" s="1"/>
  <c r="AL253" i="12" s="1"/>
  <c r="AX252" i="12"/>
  <c r="AL252" i="12" s="1"/>
  <c r="A257" i="12"/>
  <c r="AV257" i="12" s="1"/>
  <c r="AK256" i="12"/>
  <c r="AR155" i="14"/>
  <c r="AS155" i="14" s="1"/>
  <c r="AT155" i="14" s="1"/>
  <c r="AU156" i="14" s="1"/>
  <c r="AV156" i="14" s="1"/>
  <c r="AK156" i="14" s="1"/>
  <c r="CL257" i="15"/>
  <c r="DR257" i="15" s="1"/>
  <c r="DN139" i="15"/>
  <c r="DO140" i="15" s="1"/>
  <c r="DP140" i="15" s="1"/>
  <c r="DQ140" i="15" s="1"/>
  <c r="DS141" i="15" s="1"/>
  <c r="DT141" i="15" s="1"/>
  <c r="DM145" i="1"/>
  <c r="DP126" i="1"/>
  <c r="CZ153" i="1"/>
  <c r="DF126" i="1"/>
  <c r="C154" i="14"/>
  <c r="CV245" i="15"/>
  <c r="CP245" i="15"/>
  <c r="DK245" i="15"/>
  <c r="A255" i="14"/>
  <c r="AJ255" i="14" s="1"/>
  <c r="J131" i="14"/>
  <c r="M130" i="14"/>
  <c r="AH130" i="14" s="1"/>
  <c r="W130" i="14"/>
  <c r="X130" i="14" s="1"/>
  <c r="CP154" i="1"/>
  <c r="CQ154" i="1" s="1"/>
  <c r="DH154" i="1" s="1"/>
  <c r="AJ160" i="12"/>
  <c r="C160" i="12"/>
  <c r="F161" i="12" s="1"/>
  <c r="G161" i="12" s="1"/>
  <c r="CM246" i="1"/>
  <c r="M129" i="12"/>
  <c r="AH129" i="12" s="1"/>
  <c r="I129" i="12"/>
  <c r="L130" i="12" s="1"/>
  <c r="CV127" i="1"/>
  <c r="DE127" i="1" s="1"/>
  <c r="CS127" i="1"/>
  <c r="CL247" i="1"/>
  <c r="DI247" i="1" s="1"/>
  <c r="E245" i="12"/>
  <c r="K245" i="12"/>
  <c r="AR253" i="12" l="1"/>
  <c r="AS254" i="12" s="1"/>
  <c r="AT253" i="12"/>
  <c r="AU253" i="12" s="1"/>
  <c r="AW254" i="12" s="1"/>
  <c r="A258" i="12"/>
  <c r="AV258" i="12" s="1"/>
  <c r="AK257" i="12"/>
  <c r="AQ155" i="14"/>
  <c r="DL145" i="1"/>
  <c r="DN145" i="1"/>
  <c r="DO126" i="1"/>
  <c r="DP127" i="1" s="1"/>
  <c r="DQ126" i="1"/>
  <c r="CL258" i="15"/>
  <c r="DR258" i="15" s="1"/>
  <c r="DN140" i="15"/>
  <c r="E155" i="14"/>
  <c r="F155" i="14" s="1"/>
  <c r="AI155" i="14" s="1"/>
  <c r="V154" i="14"/>
  <c r="DK246" i="15"/>
  <c r="CV246" i="15"/>
  <c r="CP246" i="15"/>
  <c r="K131" i="14"/>
  <c r="AG131" i="14" s="1"/>
  <c r="H131" i="14"/>
  <c r="A256" i="14"/>
  <c r="AJ256" i="14" s="1"/>
  <c r="CN154" i="1"/>
  <c r="W160" i="12"/>
  <c r="CM247" i="1"/>
  <c r="CL248" i="1"/>
  <c r="DI248" i="1" s="1"/>
  <c r="X129" i="12"/>
  <c r="Y129" i="12" s="1"/>
  <c r="O129" i="12"/>
  <c r="AI129" i="12" s="1"/>
  <c r="K246" i="12"/>
  <c r="E246" i="12"/>
  <c r="DA127" i="1"/>
  <c r="DB127" i="1" s="1"/>
  <c r="CX127" i="1"/>
  <c r="CU128" i="1"/>
  <c r="DF127" i="1" l="1"/>
  <c r="DC127" i="1"/>
  <c r="AR254" i="12"/>
  <c r="AS255" i="12" s="1"/>
  <c r="AT254" i="12"/>
  <c r="AU254" i="12" s="1"/>
  <c r="AW255" i="12" s="1"/>
  <c r="AX254" i="12"/>
  <c r="AL254" i="12" s="1"/>
  <c r="A259" i="12"/>
  <c r="AV259" i="12" s="1"/>
  <c r="AK258" i="12"/>
  <c r="AR156" i="14"/>
  <c r="AS156" i="14" s="1"/>
  <c r="AT156" i="14" s="1"/>
  <c r="AU157" i="14" s="1"/>
  <c r="AV157" i="14" s="1"/>
  <c r="AK157" i="14" s="1"/>
  <c r="DO127" i="1"/>
  <c r="DQ127" i="1"/>
  <c r="CL259" i="15"/>
  <c r="DR259" i="15" s="1"/>
  <c r="DO141" i="15"/>
  <c r="DP141" i="15" s="1"/>
  <c r="DQ141" i="15" s="1"/>
  <c r="DS142" i="15" s="1"/>
  <c r="DJ126" i="1"/>
  <c r="DM146" i="1"/>
  <c r="CZ154" i="1"/>
  <c r="C155" i="14"/>
  <c r="CV247" i="15"/>
  <c r="CP247" i="15"/>
  <c r="DK247" i="15"/>
  <c r="W131" i="14"/>
  <c r="X131" i="14" s="1"/>
  <c r="M131" i="14"/>
  <c r="AH131" i="14" s="1"/>
  <c r="J132" i="14"/>
  <c r="A257" i="14"/>
  <c r="AJ257" i="14" s="1"/>
  <c r="CP155" i="1"/>
  <c r="CN155" i="1" s="1"/>
  <c r="AJ161" i="12"/>
  <c r="C161" i="12"/>
  <c r="F162" i="12" s="1"/>
  <c r="G162" i="12" s="1"/>
  <c r="CM248" i="1"/>
  <c r="CV128" i="1"/>
  <c r="DE128" i="1" s="1"/>
  <c r="CS128" i="1"/>
  <c r="CL249" i="1"/>
  <c r="DI249" i="1" s="1"/>
  <c r="E247" i="12"/>
  <c r="K247" i="12"/>
  <c r="M130" i="12"/>
  <c r="AH130" i="12" s="1"/>
  <c r="I130" i="12"/>
  <c r="L131" i="12" s="1"/>
  <c r="DT142" i="15" l="1"/>
  <c r="AX255" i="12"/>
  <c r="AL255" i="12" s="1"/>
  <c r="AR255" i="12"/>
  <c r="AS256" i="12" s="1"/>
  <c r="AT255" i="12"/>
  <c r="AU255" i="12" s="1"/>
  <c r="AW256" i="12" s="1"/>
  <c r="A260" i="12"/>
  <c r="AV260" i="12" s="1"/>
  <c r="AK259" i="12"/>
  <c r="AQ156" i="14"/>
  <c r="DL146" i="1"/>
  <c r="DN146" i="1"/>
  <c r="CL260" i="15"/>
  <c r="DR260" i="15" s="1"/>
  <c r="DN141" i="15"/>
  <c r="DO142" i="15" s="1"/>
  <c r="DP142" i="15" s="1"/>
  <c r="DQ142" i="15" s="1"/>
  <c r="DS143" i="15" s="1"/>
  <c r="DT143" i="15" s="1"/>
  <c r="DJ127" i="1"/>
  <c r="DP128" i="1"/>
  <c r="E156" i="14"/>
  <c r="F156" i="14" s="1"/>
  <c r="AI156" i="14" s="1"/>
  <c r="V155" i="14"/>
  <c r="CV248" i="15"/>
  <c r="CP248" i="15"/>
  <c r="DK248" i="15"/>
  <c r="CQ155" i="1"/>
  <c r="DH155" i="1" s="1"/>
  <c r="K132" i="14"/>
  <c r="AG132" i="14" s="1"/>
  <c r="H132" i="14"/>
  <c r="A258" i="14"/>
  <c r="AJ258" i="14" s="1"/>
  <c r="CZ155" i="1"/>
  <c r="CP156" i="1"/>
  <c r="W161" i="12"/>
  <c r="AJ162" i="12"/>
  <c r="CM249" i="1"/>
  <c r="E248" i="12"/>
  <c r="K248" i="12"/>
  <c r="CU129" i="1"/>
  <c r="DA128" i="1"/>
  <c r="DB128" i="1" s="1"/>
  <c r="CX128" i="1"/>
  <c r="X130" i="12"/>
  <c r="Y130" i="12" s="1"/>
  <c r="O130" i="12"/>
  <c r="AI130" i="12" s="1"/>
  <c r="CL250" i="1"/>
  <c r="DI250" i="1" s="1"/>
  <c r="DF128" i="1" l="1"/>
  <c r="DC128" i="1"/>
  <c r="AR256" i="12"/>
  <c r="AS257" i="12" s="1"/>
  <c r="AT256" i="12"/>
  <c r="AU256" i="12" s="1"/>
  <c r="AW257" i="12" s="1"/>
  <c r="AX256" i="12"/>
  <c r="AL256" i="12" s="1"/>
  <c r="A261" i="12"/>
  <c r="AV261" i="12" s="1"/>
  <c r="AK260" i="12"/>
  <c r="AR157" i="14"/>
  <c r="AS157" i="14" s="1"/>
  <c r="AT157" i="14" s="1"/>
  <c r="AU158" i="14" s="1"/>
  <c r="AV158" i="14" s="1"/>
  <c r="AK158" i="14" s="1"/>
  <c r="DO128" i="1"/>
  <c r="DP129" i="1" s="1"/>
  <c r="DQ128" i="1"/>
  <c r="CL261" i="15"/>
  <c r="DR261" i="15" s="1"/>
  <c r="DN142" i="15"/>
  <c r="DM147" i="1"/>
  <c r="C156" i="14"/>
  <c r="CV249" i="15"/>
  <c r="CP249" i="15"/>
  <c r="DK249" i="15"/>
  <c r="J133" i="14"/>
  <c r="M132" i="14"/>
  <c r="AH132" i="14" s="1"/>
  <c r="W132" i="14"/>
  <c r="X132" i="14" s="1"/>
  <c r="A259" i="14"/>
  <c r="AJ259" i="14" s="1"/>
  <c r="CQ156" i="1"/>
  <c r="DH156" i="1" s="1"/>
  <c r="CN156" i="1"/>
  <c r="C162" i="12"/>
  <c r="F163" i="12" s="1"/>
  <c r="G163" i="12" s="1"/>
  <c r="CM250" i="1"/>
  <c r="E249" i="12"/>
  <c r="K249" i="12"/>
  <c r="CL251" i="1"/>
  <c r="DI251" i="1" s="1"/>
  <c r="M131" i="12"/>
  <c r="AH131" i="12" s="1"/>
  <c r="I131" i="12"/>
  <c r="L132" i="12" s="1"/>
  <c r="CV129" i="1"/>
  <c r="DE129" i="1" s="1"/>
  <c r="CS129" i="1"/>
  <c r="AX257" i="12" l="1"/>
  <c r="AL257" i="12" s="1"/>
  <c r="AR257" i="12"/>
  <c r="AS258" i="12" s="1"/>
  <c r="AT257" i="12"/>
  <c r="AU257" i="12" s="1"/>
  <c r="AW258" i="12" s="1"/>
  <c r="A262" i="12"/>
  <c r="AV262" i="12" s="1"/>
  <c r="AK261" i="12"/>
  <c r="AQ157" i="14"/>
  <c r="DL147" i="1"/>
  <c r="DN147" i="1"/>
  <c r="DO129" i="1"/>
  <c r="DQ129" i="1"/>
  <c r="CL262" i="15"/>
  <c r="DR262" i="15" s="1"/>
  <c r="DO143" i="15"/>
  <c r="DP143" i="15" s="1"/>
  <c r="DQ143" i="15" s="1"/>
  <c r="DS144" i="15" s="1"/>
  <c r="DJ128" i="1"/>
  <c r="V156" i="14"/>
  <c r="E157" i="14"/>
  <c r="C157" i="14" s="1"/>
  <c r="CP250" i="15"/>
  <c r="DK250" i="15"/>
  <c r="CV250" i="15"/>
  <c r="K133" i="14"/>
  <c r="AG133" i="14" s="1"/>
  <c r="H133" i="14"/>
  <c r="A260" i="14"/>
  <c r="AJ260" i="14" s="1"/>
  <c r="CP157" i="1"/>
  <c r="CZ156" i="1"/>
  <c r="W162" i="12"/>
  <c r="CM251" i="1"/>
  <c r="K250" i="12"/>
  <c r="E250" i="12"/>
  <c r="X131" i="12"/>
  <c r="Y131" i="12" s="1"/>
  <c r="O131" i="12"/>
  <c r="AI131" i="12" s="1"/>
  <c r="CL252" i="1"/>
  <c r="DI252" i="1" s="1"/>
  <c r="DA129" i="1"/>
  <c r="DB129" i="1" s="1"/>
  <c r="CU130" i="1"/>
  <c r="CX129" i="1"/>
  <c r="DF129" i="1" l="1"/>
  <c r="DC129" i="1"/>
  <c r="DT144" i="15"/>
  <c r="AX258" i="12"/>
  <c r="AL258" i="12" s="1"/>
  <c r="AR258" i="12"/>
  <c r="AS259" i="12" s="1"/>
  <c r="AT258" i="12"/>
  <c r="AU258" i="12" s="1"/>
  <c r="AW259" i="12" s="1"/>
  <c r="A263" i="12"/>
  <c r="AV263" i="12" s="1"/>
  <c r="AK262" i="12"/>
  <c r="AR158" i="14"/>
  <c r="AS158" i="14" s="1"/>
  <c r="AT158" i="14" s="1"/>
  <c r="AU159" i="14" s="1"/>
  <c r="AV159" i="14" s="1"/>
  <c r="AK159" i="14" s="1"/>
  <c r="CL263" i="15"/>
  <c r="DR263" i="15" s="1"/>
  <c r="DN143" i="15"/>
  <c r="DJ129" i="1"/>
  <c r="DM148" i="1"/>
  <c r="DP130" i="1"/>
  <c r="E158" i="14"/>
  <c r="F158" i="14" s="1"/>
  <c r="AI158" i="14" s="1"/>
  <c r="V157" i="14"/>
  <c r="F157" i="14"/>
  <c r="AI157" i="14" s="1"/>
  <c r="CV251" i="15"/>
  <c r="CP251" i="15"/>
  <c r="DK251" i="15"/>
  <c r="A261" i="14"/>
  <c r="AJ261" i="14" s="1"/>
  <c r="W133" i="14"/>
  <c r="X133" i="14" s="1"/>
  <c r="J134" i="14"/>
  <c r="M133" i="14"/>
  <c r="AH133" i="14" s="1"/>
  <c r="CQ157" i="1"/>
  <c r="DH157" i="1" s="1"/>
  <c r="CN157" i="1"/>
  <c r="AJ163" i="12"/>
  <c r="C163" i="12"/>
  <c r="F164" i="12" s="1"/>
  <c r="G164" i="12" s="1"/>
  <c r="CM252" i="1"/>
  <c r="CV130" i="1"/>
  <c r="DE130" i="1" s="1"/>
  <c r="CS130" i="1"/>
  <c r="K251" i="12"/>
  <c r="E251" i="12"/>
  <c r="CL253" i="1"/>
  <c r="DI253" i="1" s="1"/>
  <c r="M132" i="12"/>
  <c r="AH132" i="12" s="1"/>
  <c r="I132" i="12"/>
  <c r="L133" i="12" s="1"/>
  <c r="AX259" i="12" l="1"/>
  <c r="AL259" i="12" s="1"/>
  <c r="AR259" i="12"/>
  <c r="AS260" i="12" s="1"/>
  <c r="AT259" i="12"/>
  <c r="AU259" i="12" s="1"/>
  <c r="AW260" i="12" s="1"/>
  <c r="A264" i="12"/>
  <c r="AV264" i="12" s="1"/>
  <c r="AK263" i="12"/>
  <c r="C158" i="14"/>
  <c r="E159" i="14" s="1"/>
  <c r="C159" i="14" s="1"/>
  <c r="AQ158" i="14"/>
  <c r="DL148" i="1"/>
  <c r="DN148" i="1"/>
  <c r="DO130" i="1"/>
  <c r="DQ130" i="1"/>
  <c r="CL264" i="15"/>
  <c r="DR264" i="15" s="1"/>
  <c r="DO144" i="15"/>
  <c r="DP144" i="15" s="1"/>
  <c r="DQ144" i="15" s="1"/>
  <c r="DS145" i="15" s="1"/>
  <c r="DK252" i="15"/>
  <c r="CP252" i="15"/>
  <c r="CV252" i="15"/>
  <c r="A262" i="14"/>
  <c r="AJ262" i="14" s="1"/>
  <c r="K134" i="14"/>
  <c r="AG134" i="14" s="1"/>
  <c r="H134" i="14"/>
  <c r="CZ157" i="1"/>
  <c r="CP158" i="1"/>
  <c r="W163" i="12"/>
  <c r="AJ164" i="12"/>
  <c r="CM253" i="1"/>
  <c r="O132" i="12"/>
  <c r="AI132" i="12" s="1"/>
  <c r="X132" i="12"/>
  <c r="Y132" i="12" s="1"/>
  <c r="CL254" i="1"/>
  <c r="DI254" i="1" s="1"/>
  <c r="K252" i="12"/>
  <c r="E252" i="12"/>
  <c r="CU131" i="1"/>
  <c r="DA130" i="1"/>
  <c r="DB130" i="1" s="1"/>
  <c r="CX130" i="1"/>
  <c r="DC130" i="1" s="1"/>
  <c r="DT145" i="15" l="1"/>
  <c r="AR260" i="12"/>
  <c r="AT260" i="12"/>
  <c r="AU260" i="12" s="1"/>
  <c r="AW261" i="12" s="1"/>
  <c r="AX260" i="12"/>
  <c r="AL260" i="12" s="1"/>
  <c r="V158" i="14"/>
  <c r="AS261" i="12"/>
  <c r="A265" i="12"/>
  <c r="AV265" i="12" s="1"/>
  <c r="AK264" i="12"/>
  <c r="AR159" i="14"/>
  <c r="AS159" i="14" s="1"/>
  <c r="AT159" i="14" s="1"/>
  <c r="AU160" i="14" s="1"/>
  <c r="AV160" i="14" s="1"/>
  <c r="AK160" i="14" s="1"/>
  <c r="CL265" i="15"/>
  <c r="DR265" i="15" s="1"/>
  <c r="DN144" i="15"/>
  <c r="DJ130" i="1"/>
  <c r="DM149" i="1"/>
  <c r="DF130" i="1"/>
  <c r="E160" i="14"/>
  <c r="F160" i="14" s="1"/>
  <c r="AI160" i="14" s="1"/>
  <c r="V159" i="14"/>
  <c r="F159" i="14"/>
  <c r="AI159" i="14" s="1"/>
  <c r="DK253" i="15"/>
  <c r="CV253" i="15"/>
  <c r="CP253" i="15"/>
  <c r="J135" i="14"/>
  <c r="M134" i="14"/>
  <c r="AH134" i="14" s="1"/>
  <c r="W134" i="14"/>
  <c r="X134" i="14" s="1"/>
  <c r="A263" i="14"/>
  <c r="AJ263" i="14" s="1"/>
  <c r="CQ158" i="1"/>
  <c r="DH158" i="1" s="1"/>
  <c r="CN158" i="1"/>
  <c r="C164" i="12"/>
  <c r="F165" i="12" s="1"/>
  <c r="G165" i="12" s="1"/>
  <c r="CM254" i="1"/>
  <c r="CV131" i="1"/>
  <c r="DE131" i="1" s="1"/>
  <c r="CS131" i="1"/>
  <c r="M133" i="12"/>
  <c r="AH133" i="12" s="1"/>
  <c r="I133" i="12"/>
  <c r="L134" i="12" s="1"/>
  <c r="E253" i="12"/>
  <c r="K253" i="12"/>
  <c r="CL255" i="1"/>
  <c r="DI255" i="1" s="1"/>
  <c r="AR261" i="12" l="1"/>
  <c r="AT261" i="12"/>
  <c r="AU261" i="12" s="1"/>
  <c r="AW262" i="12" s="1"/>
  <c r="AX261" i="12"/>
  <c r="AL261" i="12" s="1"/>
  <c r="AS262" i="12"/>
  <c r="A266" i="12"/>
  <c r="AV266" i="12" s="1"/>
  <c r="AK265" i="12"/>
  <c r="AQ159" i="14"/>
  <c r="AR160" i="14" s="1"/>
  <c r="AS160" i="14" s="1"/>
  <c r="AT160" i="14" s="1"/>
  <c r="AU161" i="14" s="1"/>
  <c r="AV161" i="14" s="1"/>
  <c r="AK161" i="14" s="1"/>
  <c r="DL149" i="1"/>
  <c r="DN149" i="1"/>
  <c r="CL266" i="15"/>
  <c r="DR266" i="15" s="1"/>
  <c r="DO145" i="15"/>
  <c r="DP145" i="15" s="1"/>
  <c r="DQ145" i="15" s="1"/>
  <c r="DS146" i="15" s="1"/>
  <c r="C160" i="14"/>
  <c r="DK254" i="15"/>
  <c r="CV254" i="15"/>
  <c r="CP254" i="15"/>
  <c r="K135" i="14"/>
  <c r="AG135" i="14" s="1"/>
  <c r="H135" i="14"/>
  <c r="A264" i="14"/>
  <c r="AJ264" i="14" s="1"/>
  <c r="CZ158" i="1"/>
  <c r="CP159" i="1"/>
  <c r="W164" i="12"/>
  <c r="AJ165" i="12"/>
  <c r="CM255" i="1"/>
  <c r="K254" i="12"/>
  <c r="E254" i="12"/>
  <c r="CL256" i="1"/>
  <c r="DI256" i="1" s="1"/>
  <c r="X133" i="12"/>
  <c r="Y133" i="12" s="1"/>
  <c r="O133" i="12"/>
  <c r="AI133" i="12" s="1"/>
  <c r="DA131" i="1"/>
  <c r="DB131" i="1" s="1"/>
  <c r="CU132" i="1"/>
  <c r="CX131" i="1"/>
  <c r="DF131" i="1" l="1"/>
  <c r="DC131" i="1"/>
  <c r="DT146" i="15"/>
  <c r="AR262" i="12"/>
  <c r="AS263" i="12" s="1"/>
  <c r="AT262" i="12"/>
  <c r="AU262" i="12" s="1"/>
  <c r="AW263" i="12" s="1"/>
  <c r="AX263" i="12" s="1"/>
  <c r="AL263" i="12" s="1"/>
  <c r="AX262" i="12"/>
  <c r="AL262" i="12" s="1"/>
  <c r="A267" i="12"/>
  <c r="AV267" i="12" s="1"/>
  <c r="AK266" i="12"/>
  <c r="AQ160" i="14"/>
  <c r="CL267" i="15"/>
  <c r="DR267" i="15" s="1"/>
  <c r="DN145" i="15"/>
  <c r="DM150" i="1"/>
  <c r="DP131" i="1"/>
  <c r="V160" i="14"/>
  <c r="E161" i="14"/>
  <c r="C161" i="14" s="1"/>
  <c r="CP255" i="15"/>
  <c r="DK255" i="15"/>
  <c r="CV255" i="15"/>
  <c r="A265" i="14"/>
  <c r="AJ265" i="14" s="1"/>
  <c r="W135" i="14"/>
  <c r="X135" i="14" s="1"/>
  <c r="J136" i="14"/>
  <c r="M135" i="14"/>
  <c r="AH135" i="14" s="1"/>
  <c r="CN159" i="1"/>
  <c r="CQ159" i="1"/>
  <c r="DH159" i="1" s="1"/>
  <c r="C165" i="12"/>
  <c r="F166" i="12" s="1"/>
  <c r="G166" i="12" s="1"/>
  <c r="CM256" i="1"/>
  <c r="M134" i="12"/>
  <c r="AH134" i="12" s="1"/>
  <c r="I134" i="12"/>
  <c r="L135" i="12" s="1"/>
  <c r="K255" i="12"/>
  <c r="E255" i="12"/>
  <c r="CV132" i="1"/>
  <c r="DE132" i="1" s="1"/>
  <c r="CS132" i="1"/>
  <c r="CL257" i="1"/>
  <c r="DI257" i="1" s="1"/>
  <c r="AR263" i="12" l="1"/>
  <c r="AS264" i="12" s="1"/>
  <c r="AT263" i="12"/>
  <c r="AU263" i="12" s="1"/>
  <c r="AW264" i="12" s="1"/>
  <c r="A268" i="12"/>
  <c r="AV268" i="12" s="1"/>
  <c r="AK267" i="12"/>
  <c r="AR161" i="14"/>
  <c r="AS161" i="14" s="1"/>
  <c r="AT161" i="14" s="1"/>
  <c r="AU162" i="14" s="1"/>
  <c r="AV162" i="14" s="1"/>
  <c r="AK162" i="14" s="1"/>
  <c r="DL150" i="1"/>
  <c r="DN150" i="1"/>
  <c r="DO131" i="1"/>
  <c r="DP132" i="1" s="1"/>
  <c r="DQ131" i="1"/>
  <c r="CL268" i="15"/>
  <c r="DR268" i="15" s="1"/>
  <c r="DO146" i="15"/>
  <c r="DP146" i="15" s="1"/>
  <c r="DQ146" i="15" s="1"/>
  <c r="DS147" i="15" s="1"/>
  <c r="E162" i="14"/>
  <c r="C162" i="14" s="1"/>
  <c r="V161" i="14"/>
  <c r="F161" i="14"/>
  <c r="AI161" i="14" s="1"/>
  <c r="DK256" i="15"/>
  <c r="CV256" i="15"/>
  <c r="CP256" i="15"/>
  <c r="K136" i="14"/>
  <c r="AG136" i="14" s="1"/>
  <c r="H136" i="14"/>
  <c r="A266" i="14"/>
  <c r="AJ266" i="14" s="1"/>
  <c r="CP160" i="1"/>
  <c r="CQ160" i="1" s="1"/>
  <c r="DH160" i="1" s="1"/>
  <c r="CZ159" i="1"/>
  <c r="W165" i="12"/>
  <c r="AJ166" i="12"/>
  <c r="CM257" i="1"/>
  <c r="E256" i="12"/>
  <c r="K256" i="12"/>
  <c r="CL258" i="1"/>
  <c r="DI258" i="1" s="1"/>
  <c r="O134" i="12"/>
  <c r="AI134" i="12" s="1"/>
  <c r="X134" i="12"/>
  <c r="Y134" i="12" s="1"/>
  <c r="CU133" i="1"/>
  <c r="DA132" i="1"/>
  <c r="DB132" i="1" s="1"/>
  <c r="CX132" i="1"/>
  <c r="DC132" i="1" s="1"/>
  <c r="DT147" i="15" l="1"/>
  <c r="AR264" i="12"/>
  <c r="AT264" i="12"/>
  <c r="AU264" i="12" s="1"/>
  <c r="AW265" i="12" s="1"/>
  <c r="AX264" i="12"/>
  <c r="AL264" i="12" s="1"/>
  <c r="F162" i="14"/>
  <c r="AI162" i="14" s="1"/>
  <c r="AS265" i="12"/>
  <c r="A269" i="12"/>
  <c r="AV269" i="12" s="1"/>
  <c r="AK268" i="12"/>
  <c r="AQ161" i="14"/>
  <c r="DO132" i="1"/>
  <c r="DQ132" i="1"/>
  <c r="CL269" i="15"/>
  <c r="DR269" i="15" s="1"/>
  <c r="DN146" i="15"/>
  <c r="DJ131" i="1"/>
  <c r="DM151" i="1"/>
  <c r="DF132" i="1"/>
  <c r="E163" i="14"/>
  <c r="F163" i="14" s="1"/>
  <c r="AI163" i="14" s="1"/>
  <c r="V162" i="14"/>
  <c r="DK257" i="15"/>
  <c r="CV257" i="15"/>
  <c r="CP257" i="15"/>
  <c r="J137" i="14"/>
  <c r="M136" i="14"/>
  <c r="AH136" i="14" s="1"/>
  <c r="W136" i="14"/>
  <c r="X136" i="14" s="1"/>
  <c r="A267" i="14"/>
  <c r="AJ267" i="14" s="1"/>
  <c r="CN160" i="1"/>
  <c r="C166" i="12"/>
  <c r="F167" i="12" s="1"/>
  <c r="G167" i="12" s="1"/>
  <c r="CM258" i="1"/>
  <c r="CV133" i="1"/>
  <c r="DE133" i="1" s="1"/>
  <c r="CS133" i="1"/>
  <c r="CL259" i="1"/>
  <c r="DI259" i="1" s="1"/>
  <c r="M135" i="12"/>
  <c r="AH135" i="12" s="1"/>
  <c r="I135" i="12"/>
  <c r="L136" i="12" s="1"/>
  <c r="E257" i="12"/>
  <c r="K257" i="12"/>
  <c r="AR265" i="12" l="1"/>
  <c r="AT265" i="12"/>
  <c r="AU265" i="12" s="1"/>
  <c r="AW266" i="12" s="1"/>
  <c r="AX265" i="12"/>
  <c r="AL265" i="12" s="1"/>
  <c r="AS266" i="12"/>
  <c r="A270" i="12"/>
  <c r="AV270" i="12" s="1"/>
  <c r="AK269" i="12"/>
  <c r="AR162" i="14"/>
  <c r="AS162" i="14" s="1"/>
  <c r="AT162" i="14" s="1"/>
  <c r="AU163" i="14" s="1"/>
  <c r="AV163" i="14" s="1"/>
  <c r="AK163" i="14" s="1"/>
  <c r="DL151" i="1"/>
  <c r="DN151" i="1"/>
  <c r="CL270" i="15"/>
  <c r="DR270" i="15" s="1"/>
  <c r="DO147" i="15"/>
  <c r="DP147" i="15" s="1"/>
  <c r="DQ147" i="15" s="1"/>
  <c r="DS148" i="15" s="1"/>
  <c r="DJ132" i="1"/>
  <c r="DP133" i="1"/>
  <c r="CZ160" i="1"/>
  <c r="C163" i="14"/>
  <c r="CV259" i="15"/>
  <c r="CP259" i="15"/>
  <c r="DK259" i="15"/>
  <c r="CP258" i="15"/>
  <c r="DK258" i="15"/>
  <c r="CV258" i="15"/>
  <c r="CP161" i="1"/>
  <c r="CQ161" i="1" s="1"/>
  <c r="DH161" i="1" s="1"/>
  <c r="K137" i="14"/>
  <c r="AG137" i="14" s="1"/>
  <c r="H137" i="14"/>
  <c r="A268" i="14"/>
  <c r="AJ268" i="14" s="1"/>
  <c r="AJ167" i="12"/>
  <c r="W166" i="12"/>
  <c r="CM259" i="1"/>
  <c r="O135" i="12"/>
  <c r="AI135" i="12" s="1"/>
  <c r="X135" i="12"/>
  <c r="Y135" i="12" s="1"/>
  <c r="E258" i="12"/>
  <c r="K258" i="12"/>
  <c r="CL260" i="1"/>
  <c r="DI260" i="1" s="1"/>
  <c r="CU134" i="1"/>
  <c r="DA133" i="1"/>
  <c r="DB133" i="1" s="1"/>
  <c r="CX133" i="1"/>
  <c r="DF133" i="1" l="1"/>
  <c r="DC133" i="1"/>
  <c r="DT148" i="15"/>
  <c r="AX266" i="12"/>
  <c r="AL266" i="12" s="1"/>
  <c r="AR266" i="12"/>
  <c r="AS267" i="12" s="1"/>
  <c r="AT266" i="12"/>
  <c r="AU266" i="12" s="1"/>
  <c r="AW267" i="12" s="1"/>
  <c r="A271" i="12"/>
  <c r="AV271" i="12" s="1"/>
  <c r="AK270" i="12"/>
  <c r="AQ162" i="14"/>
  <c r="DO133" i="1"/>
  <c r="DP134" i="1" s="1"/>
  <c r="DQ133" i="1"/>
  <c r="CL271" i="15"/>
  <c r="DR271" i="15" s="1"/>
  <c r="DN147" i="15"/>
  <c r="DM152" i="1"/>
  <c r="V163" i="14"/>
  <c r="E164" i="14"/>
  <c r="F164" i="14" s="1"/>
  <c r="AI164" i="14" s="1"/>
  <c r="CN161" i="1"/>
  <c r="W137" i="14"/>
  <c r="X137" i="14" s="1"/>
  <c r="J138" i="14"/>
  <c r="M137" i="14"/>
  <c r="AH137" i="14" s="1"/>
  <c r="A269" i="14"/>
  <c r="AJ269" i="14" s="1"/>
  <c r="C167" i="12"/>
  <c r="F168" i="12" s="1"/>
  <c r="G168" i="12" s="1"/>
  <c r="CM260" i="1"/>
  <c r="K259" i="12"/>
  <c r="E259" i="12"/>
  <c r="CL261" i="1"/>
  <c r="DI261" i="1" s="1"/>
  <c r="CV134" i="1"/>
  <c r="DE134" i="1" s="1"/>
  <c r="CS134" i="1"/>
  <c r="M136" i="12"/>
  <c r="AH136" i="12" s="1"/>
  <c r="I136" i="12"/>
  <c r="L137" i="12" s="1"/>
  <c r="AX267" i="12" l="1"/>
  <c r="AL267" i="12" s="1"/>
  <c r="AR267" i="12"/>
  <c r="AS268" i="12" s="1"/>
  <c r="AT267" i="12"/>
  <c r="AU267" i="12" s="1"/>
  <c r="AW268" i="12" s="1"/>
  <c r="A272" i="12"/>
  <c r="AV272" i="12" s="1"/>
  <c r="AK271" i="12"/>
  <c r="AR163" i="14"/>
  <c r="AS163" i="14" s="1"/>
  <c r="AT163" i="14" s="1"/>
  <c r="AU164" i="14" s="1"/>
  <c r="AV164" i="14" s="1"/>
  <c r="AK164" i="14" s="1"/>
  <c r="DL152" i="1"/>
  <c r="DN152" i="1"/>
  <c r="DO134" i="1"/>
  <c r="DQ134" i="1"/>
  <c r="CL272" i="15"/>
  <c r="DR272" i="15" s="1"/>
  <c r="DO148" i="15"/>
  <c r="DP148" i="15" s="1"/>
  <c r="DQ148" i="15" s="1"/>
  <c r="DS149" i="15" s="1"/>
  <c r="DJ133" i="1"/>
  <c r="CP162" i="1"/>
  <c r="CN162" i="1" s="1"/>
  <c r="CZ161" i="1"/>
  <c r="C164" i="14"/>
  <c r="DK260" i="15"/>
  <c r="CP260" i="15"/>
  <c r="CV260" i="15"/>
  <c r="A270" i="14"/>
  <c r="AJ270" i="14" s="1"/>
  <c r="K138" i="14"/>
  <c r="AG138" i="14" s="1"/>
  <c r="H138" i="14"/>
  <c r="W167" i="12"/>
  <c r="AJ168" i="12"/>
  <c r="CM261" i="1"/>
  <c r="E260" i="12"/>
  <c r="K260" i="12"/>
  <c r="CL262" i="1"/>
  <c r="DI262" i="1" s="1"/>
  <c r="CU135" i="1"/>
  <c r="CX134" i="1"/>
  <c r="DC134" i="1" s="1"/>
  <c r="DA134" i="1"/>
  <c r="DB134" i="1" s="1"/>
  <c r="X136" i="12"/>
  <c r="Y136" i="12" s="1"/>
  <c r="O136" i="12"/>
  <c r="AI136" i="12" s="1"/>
  <c r="DT149" i="15" l="1"/>
  <c r="AR268" i="12"/>
  <c r="AS269" i="12" s="1"/>
  <c r="AT268" i="12"/>
  <c r="AU268" i="12" s="1"/>
  <c r="AW269" i="12" s="1"/>
  <c r="AX269" i="12" s="1"/>
  <c r="AL269" i="12" s="1"/>
  <c r="AX268" i="12"/>
  <c r="AL268" i="12" s="1"/>
  <c r="A273" i="12"/>
  <c r="AV273" i="12" s="1"/>
  <c r="AK272" i="12"/>
  <c r="CQ162" i="1"/>
  <c r="DH162" i="1" s="1"/>
  <c r="AQ163" i="14"/>
  <c r="CL273" i="15"/>
  <c r="DR273" i="15" s="1"/>
  <c r="DN148" i="15"/>
  <c r="DJ134" i="1"/>
  <c r="DM153" i="1"/>
  <c r="DF134" i="1"/>
  <c r="E165" i="14"/>
  <c r="F165" i="14" s="1"/>
  <c r="AI165" i="14" s="1"/>
  <c r="V164" i="14"/>
  <c r="CV261" i="15"/>
  <c r="CP261" i="15"/>
  <c r="DK261" i="15"/>
  <c r="J139" i="14"/>
  <c r="M138" i="14"/>
  <c r="AH138" i="14" s="1"/>
  <c r="W138" i="14"/>
  <c r="X138" i="14" s="1"/>
  <c r="A271" i="14"/>
  <c r="AJ271" i="14" s="1"/>
  <c r="CZ162" i="1"/>
  <c r="CP163" i="1"/>
  <c r="C168" i="12"/>
  <c r="F169" i="12" s="1"/>
  <c r="G169" i="12" s="1"/>
  <c r="CM262" i="1"/>
  <c r="K261" i="12"/>
  <c r="E261" i="12"/>
  <c r="CL263" i="1"/>
  <c r="DI263" i="1" s="1"/>
  <c r="M137" i="12"/>
  <c r="AH137" i="12" s="1"/>
  <c r="I137" i="12"/>
  <c r="L138" i="12" s="1"/>
  <c r="CV135" i="1"/>
  <c r="DE135" i="1" s="1"/>
  <c r="CS135" i="1"/>
  <c r="AR269" i="12" l="1"/>
  <c r="AS270" i="12" s="1"/>
  <c r="AT269" i="12"/>
  <c r="AU269" i="12" s="1"/>
  <c r="AW270" i="12" s="1"/>
  <c r="A274" i="12"/>
  <c r="AV274" i="12" s="1"/>
  <c r="AK273" i="12"/>
  <c r="AR164" i="14"/>
  <c r="AS164" i="14" s="1"/>
  <c r="AT164" i="14" s="1"/>
  <c r="AU165" i="14" s="1"/>
  <c r="AV165" i="14" s="1"/>
  <c r="AK165" i="14" s="1"/>
  <c r="DL153" i="1"/>
  <c r="DN153" i="1"/>
  <c r="CL274" i="15"/>
  <c r="DR274" i="15" s="1"/>
  <c r="DO149" i="15"/>
  <c r="DP149" i="15" s="1"/>
  <c r="DQ149" i="15" s="1"/>
  <c r="DS150" i="15" s="1"/>
  <c r="C165" i="14"/>
  <c r="DK262" i="15"/>
  <c r="CP262" i="15"/>
  <c r="CV262" i="15"/>
  <c r="K139" i="14"/>
  <c r="AG139" i="14" s="1"/>
  <c r="H139" i="14"/>
  <c r="A272" i="14"/>
  <c r="AJ272" i="14" s="1"/>
  <c r="CQ163" i="1"/>
  <c r="DH163" i="1" s="1"/>
  <c r="CN163" i="1"/>
  <c r="AJ169" i="12"/>
  <c r="W168" i="12"/>
  <c r="CM263" i="1"/>
  <c r="CL264" i="1"/>
  <c r="DI264" i="1" s="1"/>
  <c r="DA135" i="1"/>
  <c r="DB135" i="1" s="1"/>
  <c r="CU136" i="1"/>
  <c r="CX135" i="1"/>
  <c r="O137" i="12"/>
  <c r="AI137" i="12" s="1"/>
  <c r="X137" i="12"/>
  <c r="Y137" i="12" s="1"/>
  <c r="K262" i="12"/>
  <c r="E262" i="12"/>
  <c r="DF135" i="1" l="1"/>
  <c r="DC135" i="1"/>
  <c r="DT150" i="15"/>
  <c r="AX270" i="12"/>
  <c r="AL270" i="12" s="1"/>
  <c r="AR270" i="12"/>
  <c r="AS271" i="12" s="1"/>
  <c r="AT270" i="12"/>
  <c r="AU270" i="12" s="1"/>
  <c r="AW271" i="12" s="1"/>
  <c r="AX271" i="12" s="1"/>
  <c r="AL271" i="12" s="1"/>
  <c r="A275" i="12"/>
  <c r="AV275" i="12" s="1"/>
  <c r="AK274" i="12"/>
  <c r="AQ164" i="14"/>
  <c r="CL275" i="15"/>
  <c r="DR275" i="15" s="1"/>
  <c r="DN149" i="15"/>
  <c r="DO150" i="15" s="1"/>
  <c r="DP150" i="15" s="1"/>
  <c r="DQ150" i="15" s="1"/>
  <c r="DS151" i="15" s="1"/>
  <c r="DT151" i="15" s="1"/>
  <c r="DM154" i="1"/>
  <c r="DP135" i="1"/>
  <c r="E166" i="14"/>
  <c r="F166" i="14" s="1"/>
  <c r="AI166" i="14" s="1"/>
  <c r="V165" i="14"/>
  <c r="CV263" i="15"/>
  <c r="CP263" i="15"/>
  <c r="DK263" i="15"/>
  <c r="W139" i="14"/>
  <c r="X139" i="14" s="1"/>
  <c r="M139" i="14"/>
  <c r="AH139" i="14" s="1"/>
  <c r="J140" i="14"/>
  <c r="A273" i="14"/>
  <c r="AJ273" i="14" s="1"/>
  <c r="CP164" i="1"/>
  <c r="CZ163" i="1"/>
  <c r="C169" i="12"/>
  <c r="F170" i="12" s="1"/>
  <c r="G170" i="12" s="1"/>
  <c r="CM264" i="1"/>
  <c r="K263" i="12"/>
  <c r="E263" i="12"/>
  <c r="M138" i="12"/>
  <c r="AH138" i="12" s="1"/>
  <c r="I138" i="12"/>
  <c r="L139" i="12" s="1"/>
  <c r="CV136" i="1"/>
  <c r="DE136" i="1" s="1"/>
  <c r="CS136" i="1"/>
  <c r="CL265" i="1"/>
  <c r="DI265" i="1" s="1"/>
  <c r="AR271" i="12" l="1"/>
  <c r="AS272" i="12" s="1"/>
  <c r="AT271" i="12"/>
  <c r="AU271" i="12" s="1"/>
  <c r="AW272" i="12" s="1"/>
  <c r="A276" i="12"/>
  <c r="AV276" i="12" s="1"/>
  <c r="AK275" i="12"/>
  <c r="AR165" i="14"/>
  <c r="AS165" i="14" s="1"/>
  <c r="AT165" i="14" s="1"/>
  <c r="AU166" i="14" s="1"/>
  <c r="AV166" i="14" s="1"/>
  <c r="AK166" i="14" s="1"/>
  <c r="DL154" i="1"/>
  <c r="DN154" i="1"/>
  <c r="DO135" i="1"/>
  <c r="DP136" i="1" s="1"/>
  <c r="DQ135" i="1"/>
  <c r="CL276" i="15"/>
  <c r="DR276" i="15" s="1"/>
  <c r="DN150" i="15"/>
  <c r="C166" i="14"/>
  <c r="CP264" i="15"/>
  <c r="CV264" i="15"/>
  <c r="DK264" i="15"/>
  <c r="DK265" i="15"/>
  <c r="CV265" i="15"/>
  <c r="CP265" i="15"/>
  <c r="K140" i="14"/>
  <c r="AG140" i="14" s="1"/>
  <c r="H140" i="14"/>
  <c r="A274" i="14"/>
  <c r="AJ274" i="14" s="1"/>
  <c r="CN164" i="1"/>
  <c r="CQ164" i="1"/>
  <c r="DH164" i="1" s="1"/>
  <c r="W169" i="12"/>
  <c r="C170" i="12"/>
  <c r="F171" i="12" s="1"/>
  <c r="G171" i="12" s="1"/>
  <c r="CM265" i="1"/>
  <c r="CL266" i="1"/>
  <c r="DI266" i="1" s="1"/>
  <c r="E264" i="12"/>
  <c r="K264" i="12"/>
  <c r="X138" i="12"/>
  <c r="Y138" i="12" s="1"/>
  <c r="O138" i="12"/>
  <c r="AI138" i="12" s="1"/>
  <c r="DA136" i="1"/>
  <c r="DB136" i="1" s="1"/>
  <c r="CU137" i="1"/>
  <c r="CX136" i="1"/>
  <c r="DC136" i="1" s="1"/>
  <c r="AX272" i="12" l="1"/>
  <c r="AL272" i="12" s="1"/>
  <c r="AR272" i="12"/>
  <c r="AS273" i="12" s="1"/>
  <c r="AT272" i="12"/>
  <c r="AU272" i="12" s="1"/>
  <c r="AW273" i="12" s="1"/>
  <c r="A277" i="12"/>
  <c r="AV277" i="12" s="1"/>
  <c r="AK276" i="12"/>
  <c r="AQ165" i="14"/>
  <c r="DO136" i="1"/>
  <c r="DQ136" i="1"/>
  <c r="CL277" i="15"/>
  <c r="DR277" i="15" s="1"/>
  <c r="DO151" i="15"/>
  <c r="DP151" i="15" s="1"/>
  <c r="DQ151" i="15" s="1"/>
  <c r="DS152" i="15" s="1"/>
  <c r="DJ135" i="1"/>
  <c r="DM155" i="1"/>
  <c r="DF136" i="1"/>
  <c r="E167" i="14"/>
  <c r="F167" i="14" s="1"/>
  <c r="AI167" i="14" s="1"/>
  <c r="V166" i="14"/>
  <c r="A275" i="14"/>
  <c r="AJ275" i="14" s="1"/>
  <c r="J141" i="14"/>
  <c r="M140" i="14"/>
  <c r="AH140" i="14" s="1"/>
  <c r="W140" i="14"/>
  <c r="X140" i="14" s="1"/>
  <c r="CZ164" i="1"/>
  <c r="CP165" i="1"/>
  <c r="C171" i="12"/>
  <c r="F172" i="12" s="1"/>
  <c r="G172" i="12" s="1"/>
  <c r="W170" i="12"/>
  <c r="AJ170" i="12"/>
  <c r="CM266" i="1"/>
  <c r="M139" i="12"/>
  <c r="AH139" i="12" s="1"/>
  <c r="I139" i="12"/>
  <c r="L140" i="12" s="1"/>
  <c r="CL267" i="1"/>
  <c r="DI267" i="1" s="1"/>
  <c r="CV137" i="1"/>
  <c r="DE137" i="1" s="1"/>
  <c r="CS137" i="1"/>
  <c r="K265" i="12"/>
  <c r="E265" i="12"/>
  <c r="C167" i="14" l="1"/>
  <c r="E168" i="14" s="1"/>
  <c r="F168" i="14" s="1"/>
  <c r="AI168" i="14" s="1"/>
  <c r="DT152" i="15"/>
  <c r="AR273" i="12"/>
  <c r="AS274" i="12" s="1"/>
  <c r="AT273" i="12"/>
  <c r="AU273" i="12" s="1"/>
  <c r="AW274" i="12" s="1"/>
  <c r="AX273" i="12"/>
  <c r="AL273" i="12" s="1"/>
  <c r="A278" i="12"/>
  <c r="AV278" i="12" s="1"/>
  <c r="AK277" i="12"/>
  <c r="AR166" i="14"/>
  <c r="AS166" i="14" s="1"/>
  <c r="AT166" i="14" s="1"/>
  <c r="AU167" i="14" s="1"/>
  <c r="AV167" i="14" s="1"/>
  <c r="AK167" i="14" s="1"/>
  <c r="DL155" i="1"/>
  <c r="DN155" i="1"/>
  <c r="CL278" i="15"/>
  <c r="DR278" i="15" s="1"/>
  <c r="DN151" i="15"/>
  <c r="DJ136" i="1"/>
  <c r="CV266" i="15"/>
  <c r="CP266" i="15"/>
  <c r="DK266" i="15"/>
  <c r="K141" i="14"/>
  <c r="AG141" i="14" s="1"/>
  <c r="H141" i="14"/>
  <c r="A276" i="14"/>
  <c r="AJ276" i="14" s="1"/>
  <c r="CN165" i="1"/>
  <c r="CQ165" i="1"/>
  <c r="DH165" i="1" s="1"/>
  <c r="AJ171" i="12"/>
  <c r="W171" i="12"/>
  <c r="CM267" i="1"/>
  <c r="DA137" i="1"/>
  <c r="DB137" i="1" s="1"/>
  <c r="CU138" i="1"/>
  <c r="CX137" i="1"/>
  <c r="CL268" i="1"/>
  <c r="DI268" i="1" s="1"/>
  <c r="E266" i="12"/>
  <c r="K266" i="12"/>
  <c r="X139" i="12"/>
  <c r="Y139" i="12" s="1"/>
  <c r="O139" i="12"/>
  <c r="AI139" i="12" s="1"/>
  <c r="DF137" i="1" l="1"/>
  <c r="DC137" i="1"/>
  <c r="V167" i="14"/>
  <c r="AR274" i="12"/>
  <c r="AS275" i="12" s="1"/>
  <c r="AT274" i="12"/>
  <c r="AU274" i="12" s="1"/>
  <c r="AW275" i="12" s="1"/>
  <c r="AX274" i="12"/>
  <c r="AL274" i="12" s="1"/>
  <c r="A279" i="12"/>
  <c r="AV279" i="12" s="1"/>
  <c r="AK278" i="12"/>
  <c r="AQ166" i="14"/>
  <c r="C168" i="14"/>
  <c r="V168" i="14" s="1"/>
  <c r="CL279" i="15"/>
  <c r="DR279" i="15" s="1"/>
  <c r="DO152" i="15"/>
  <c r="DP152" i="15" s="1"/>
  <c r="DQ152" i="15" s="1"/>
  <c r="DS153" i="15" s="1"/>
  <c r="DM156" i="1"/>
  <c r="DP137" i="1"/>
  <c r="CV267" i="15"/>
  <c r="CP267" i="15"/>
  <c r="DK267" i="15"/>
  <c r="W141" i="14"/>
  <c r="X141" i="14" s="1"/>
  <c r="J142" i="14"/>
  <c r="M141" i="14"/>
  <c r="AH141" i="14" s="1"/>
  <c r="A277" i="14"/>
  <c r="AJ277" i="14" s="1"/>
  <c r="CP166" i="1"/>
  <c r="CQ166" i="1" s="1"/>
  <c r="DH166" i="1" s="1"/>
  <c r="CZ165" i="1"/>
  <c r="C172" i="12"/>
  <c r="F173" i="12" s="1"/>
  <c r="G173" i="12" s="1"/>
  <c r="AJ172" i="12"/>
  <c r="CM268" i="1"/>
  <c r="K267" i="12"/>
  <c r="E267" i="12"/>
  <c r="CL269" i="1"/>
  <c r="DI269" i="1" s="1"/>
  <c r="M140" i="12"/>
  <c r="AH140" i="12" s="1"/>
  <c r="I140" i="12"/>
  <c r="L141" i="12" s="1"/>
  <c r="CV138" i="1"/>
  <c r="DE138" i="1" s="1"/>
  <c r="CS138" i="1"/>
  <c r="E169" i="14" l="1"/>
  <c r="F169" i="14" s="1"/>
  <c r="AI169" i="14" s="1"/>
  <c r="DT153" i="15"/>
  <c r="AR275" i="12"/>
  <c r="AS276" i="12" s="1"/>
  <c r="AT275" i="12"/>
  <c r="AU275" i="12" s="1"/>
  <c r="AW276" i="12" s="1"/>
  <c r="AX275" i="12"/>
  <c r="AL275" i="12" s="1"/>
  <c r="A280" i="12"/>
  <c r="AV280" i="12" s="1"/>
  <c r="AK279" i="12"/>
  <c r="AR167" i="14"/>
  <c r="AS167" i="14" s="1"/>
  <c r="AT167" i="14" s="1"/>
  <c r="AU168" i="14" s="1"/>
  <c r="AV168" i="14" s="1"/>
  <c r="AK168" i="14" s="1"/>
  <c r="DL156" i="1"/>
  <c r="DN156" i="1"/>
  <c r="DO137" i="1"/>
  <c r="DP138" i="1" s="1"/>
  <c r="DQ137" i="1"/>
  <c r="CL280" i="15"/>
  <c r="DR280" i="15" s="1"/>
  <c r="DN152" i="15"/>
  <c r="CV268" i="15"/>
  <c r="DK268" i="15"/>
  <c r="CP268" i="15"/>
  <c r="A278" i="14"/>
  <c r="AJ278" i="14" s="1"/>
  <c r="K142" i="14"/>
  <c r="AG142" i="14" s="1"/>
  <c r="H142" i="14"/>
  <c r="CN166" i="1"/>
  <c r="W172" i="12"/>
  <c r="CM269" i="1"/>
  <c r="K268" i="12"/>
  <c r="E268" i="12"/>
  <c r="DA138" i="1"/>
  <c r="DB138" i="1" s="1"/>
  <c r="CX138" i="1"/>
  <c r="CU139" i="1"/>
  <c r="CL270" i="1"/>
  <c r="DI270" i="1" s="1"/>
  <c r="X140" i="12"/>
  <c r="Y140" i="12" s="1"/>
  <c r="O140" i="12"/>
  <c r="AI140" i="12" s="1"/>
  <c r="DF138" i="1" l="1"/>
  <c r="DC138" i="1"/>
  <c r="C169" i="14"/>
  <c r="V169" i="14" s="1"/>
  <c r="AX276" i="12"/>
  <c r="AL276" i="12" s="1"/>
  <c r="AR276" i="12"/>
  <c r="AS277" i="12" s="1"/>
  <c r="AT276" i="12"/>
  <c r="AU276" i="12" s="1"/>
  <c r="AW277" i="12" s="1"/>
  <c r="A281" i="12"/>
  <c r="AV281" i="12" s="1"/>
  <c r="AK280" i="12"/>
  <c r="AQ167" i="14"/>
  <c r="DO138" i="1"/>
  <c r="DQ138" i="1"/>
  <c r="CL281" i="15"/>
  <c r="DR281" i="15" s="1"/>
  <c r="DO153" i="15"/>
  <c r="DP153" i="15" s="1"/>
  <c r="DQ153" i="15" s="1"/>
  <c r="DS154" i="15" s="1"/>
  <c r="DJ137" i="1"/>
  <c r="DM157" i="1"/>
  <c r="CP167" i="1"/>
  <c r="CQ167" i="1" s="1"/>
  <c r="DH167" i="1" s="1"/>
  <c r="DK269" i="15"/>
  <c r="CV269" i="15"/>
  <c r="CP269" i="15"/>
  <c r="J143" i="14"/>
  <c r="M142" i="14"/>
  <c r="AH142" i="14" s="1"/>
  <c r="W142" i="14"/>
  <c r="X142" i="14" s="1"/>
  <c r="A279" i="14"/>
  <c r="AJ279" i="14" s="1"/>
  <c r="CZ166" i="1"/>
  <c r="AJ173" i="12"/>
  <c r="C173" i="12"/>
  <c r="F174" i="12" s="1"/>
  <c r="G174" i="12" s="1"/>
  <c r="CM270" i="1"/>
  <c r="CL271" i="1"/>
  <c r="DI271" i="1" s="1"/>
  <c r="M141" i="12"/>
  <c r="AH141" i="12" s="1"/>
  <c r="I141" i="12"/>
  <c r="L142" i="12" s="1"/>
  <c r="E269" i="12"/>
  <c r="K269" i="12"/>
  <c r="CV139" i="1"/>
  <c r="DE139" i="1" s="1"/>
  <c r="CS139" i="1"/>
  <c r="E170" i="14" l="1"/>
  <c r="F170" i="14" s="1"/>
  <c r="AI170" i="14" s="1"/>
  <c r="DT154" i="15"/>
  <c r="AR277" i="12"/>
  <c r="AS278" i="12" s="1"/>
  <c r="AT277" i="12"/>
  <c r="AU277" i="12" s="1"/>
  <c r="AW278" i="12" s="1"/>
  <c r="AX278" i="12" s="1"/>
  <c r="AL278" i="12" s="1"/>
  <c r="AX277" i="12"/>
  <c r="AL277" i="12" s="1"/>
  <c r="A282" i="12"/>
  <c r="AV282" i="12" s="1"/>
  <c r="AK281" i="12"/>
  <c r="AR168" i="14"/>
  <c r="AS168" i="14" s="1"/>
  <c r="AT168" i="14" s="1"/>
  <c r="AU169" i="14" s="1"/>
  <c r="AV169" i="14" s="1"/>
  <c r="AK169" i="14" s="1"/>
  <c r="DL157" i="1"/>
  <c r="DN157" i="1"/>
  <c r="CL282" i="15"/>
  <c r="DR282" i="15" s="1"/>
  <c r="DN153" i="15"/>
  <c r="DJ138" i="1"/>
  <c r="CN167" i="1"/>
  <c r="DP139" i="1"/>
  <c r="DQ139" i="1" s="1"/>
  <c r="CP270" i="15"/>
  <c r="CV270" i="15"/>
  <c r="DK270" i="15"/>
  <c r="A280" i="14"/>
  <c r="AJ280" i="14" s="1"/>
  <c r="K143" i="14"/>
  <c r="AG143" i="14" s="1"/>
  <c r="H143" i="14"/>
  <c r="AJ174" i="12"/>
  <c r="W173" i="12"/>
  <c r="CM271" i="1"/>
  <c r="CL272" i="1"/>
  <c r="DI272" i="1" s="1"/>
  <c r="E270" i="12"/>
  <c r="K270" i="12"/>
  <c r="CX139" i="1"/>
  <c r="DC139" i="1" s="1"/>
  <c r="DA139" i="1"/>
  <c r="DB139" i="1" s="1"/>
  <c r="CU140" i="1"/>
  <c r="O141" i="12"/>
  <c r="AI141" i="12" s="1"/>
  <c r="X141" i="12"/>
  <c r="Y141" i="12" s="1"/>
  <c r="C170" i="14" l="1"/>
  <c r="AR278" i="12"/>
  <c r="AS279" i="12" s="1"/>
  <c r="AT278" i="12"/>
  <c r="AU278" i="12" s="1"/>
  <c r="AW279" i="12" s="1"/>
  <c r="A283" i="12"/>
  <c r="AV283" i="12" s="1"/>
  <c r="AK282" i="12"/>
  <c r="AQ168" i="14"/>
  <c r="DO139" i="1"/>
  <c r="CL283" i="15"/>
  <c r="DR283" i="15" s="1"/>
  <c r="DO154" i="15"/>
  <c r="DP154" i="15" s="1"/>
  <c r="DQ154" i="15" s="1"/>
  <c r="DS155" i="15" s="1"/>
  <c r="DJ139" i="1"/>
  <c r="DM158" i="1"/>
  <c r="CZ167" i="1"/>
  <c r="CP168" i="1"/>
  <c r="CQ168" i="1" s="1"/>
  <c r="DH168" i="1" s="1"/>
  <c r="DF139" i="1"/>
  <c r="CP271" i="15"/>
  <c r="DK271" i="15"/>
  <c r="CV271" i="15"/>
  <c r="W143" i="14"/>
  <c r="X143" i="14" s="1"/>
  <c r="J144" i="14"/>
  <c r="M143" i="14"/>
  <c r="AH143" i="14" s="1"/>
  <c r="A281" i="14"/>
  <c r="AJ281" i="14" s="1"/>
  <c r="C174" i="12"/>
  <c r="F175" i="12" s="1"/>
  <c r="G175" i="12" s="1"/>
  <c r="CM272" i="1"/>
  <c r="CV140" i="1"/>
  <c r="DE140" i="1" s="1"/>
  <c r="CS140" i="1"/>
  <c r="CL273" i="1"/>
  <c r="DI273" i="1" s="1"/>
  <c r="M142" i="12"/>
  <c r="AH142" i="12" s="1"/>
  <c r="I142" i="12"/>
  <c r="L143" i="12" s="1"/>
  <c r="K271" i="12"/>
  <c r="E271" i="12"/>
  <c r="E171" i="14" l="1"/>
  <c r="F171" i="14" s="1"/>
  <c r="AI171" i="14" s="1"/>
  <c r="V170" i="14"/>
  <c r="DT155" i="15"/>
  <c r="CN168" i="1"/>
  <c r="CP169" i="1" s="1"/>
  <c r="CQ169" i="1" s="1"/>
  <c r="DH169" i="1" s="1"/>
  <c r="AR279" i="12"/>
  <c r="AS280" i="12" s="1"/>
  <c r="AT279" i="12"/>
  <c r="AU279" i="12" s="1"/>
  <c r="AW280" i="12" s="1"/>
  <c r="AX279" i="12"/>
  <c r="AL279" i="12" s="1"/>
  <c r="A284" i="12"/>
  <c r="AV284" i="12" s="1"/>
  <c r="AK283" i="12"/>
  <c r="AR169" i="14"/>
  <c r="AS169" i="14" s="1"/>
  <c r="AT169" i="14" s="1"/>
  <c r="AU170" i="14" s="1"/>
  <c r="AV170" i="14" s="1"/>
  <c r="AK170" i="14" s="1"/>
  <c r="DL158" i="1"/>
  <c r="DN158" i="1"/>
  <c r="CL284" i="15"/>
  <c r="DR284" i="15" s="1"/>
  <c r="DN154" i="15"/>
  <c r="DO155" i="15" s="1"/>
  <c r="DP155" i="15" s="1"/>
  <c r="DQ155" i="15" s="1"/>
  <c r="DS156" i="15" s="1"/>
  <c r="DP140" i="1"/>
  <c r="DK272" i="15"/>
  <c r="CP272" i="15"/>
  <c r="CV272" i="15"/>
  <c r="A282" i="14"/>
  <c r="AJ282" i="14" s="1"/>
  <c r="K144" i="14"/>
  <c r="AG144" i="14" s="1"/>
  <c r="H144" i="14"/>
  <c r="AJ175" i="12"/>
  <c r="W174" i="12"/>
  <c r="CM273" i="1"/>
  <c r="O142" i="12"/>
  <c r="AI142" i="12" s="1"/>
  <c r="X142" i="12"/>
  <c r="Y142" i="12" s="1"/>
  <c r="CL274" i="1"/>
  <c r="DI274" i="1" s="1"/>
  <c r="K272" i="12"/>
  <c r="E272" i="12"/>
  <c r="CX140" i="1"/>
  <c r="DC140" i="1" s="1"/>
  <c r="CU141" i="1"/>
  <c r="DA140" i="1"/>
  <c r="DB140" i="1" s="1"/>
  <c r="CZ168" i="1" l="1"/>
  <c r="C171" i="14"/>
  <c r="DT156" i="15"/>
  <c r="AR280" i="12"/>
  <c r="AS281" i="12" s="1"/>
  <c r="AT280" i="12"/>
  <c r="AU280" i="12" s="1"/>
  <c r="AW281" i="12" s="1"/>
  <c r="AX280" i="12"/>
  <c r="AL280" i="12" s="1"/>
  <c r="A285" i="12"/>
  <c r="AV285" i="12" s="1"/>
  <c r="AK284" i="12"/>
  <c r="AQ169" i="14"/>
  <c r="DO140" i="1"/>
  <c r="DQ140" i="1"/>
  <c r="CL285" i="15"/>
  <c r="DR285" i="15" s="1"/>
  <c r="DN155" i="15"/>
  <c r="DM159" i="1"/>
  <c r="DF140" i="1"/>
  <c r="CP273" i="15"/>
  <c r="DK273" i="15"/>
  <c r="CV273" i="15"/>
  <c r="A283" i="14"/>
  <c r="AJ283" i="14" s="1"/>
  <c r="J145" i="14"/>
  <c r="M144" i="14"/>
  <c r="AH144" i="14" s="1"/>
  <c r="W144" i="14"/>
  <c r="X144" i="14" s="1"/>
  <c r="CN169" i="1"/>
  <c r="C175" i="12"/>
  <c r="F176" i="12" s="1"/>
  <c r="G176" i="12" s="1"/>
  <c r="CM274" i="1"/>
  <c r="CV141" i="1"/>
  <c r="DE141" i="1" s="1"/>
  <c r="CS141" i="1"/>
  <c r="M143" i="12"/>
  <c r="AH143" i="12" s="1"/>
  <c r="I143" i="12"/>
  <c r="L144" i="12" s="1"/>
  <c r="E273" i="12"/>
  <c r="K273" i="12"/>
  <c r="CL275" i="1"/>
  <c r="DI275" i="1" s="1"/>
  <c r="E172" i="14" l="1"/>
  <c r="F172" i="14" s="1"/>
  <c r="AI172" i="14" s="1"/>
  <c r="V171" i="14"/>
  <c r="AX281" i="12"/>
  <c r="AL281" i="12" s="1"/>
  <c r="AR281" i="12"/>
  <c r="AS282" i="12" s="1"/>
  <c r="AT281" i="12"/>
  <c r="AU281" i="12" s="1"/>
  <c r="AW282" i="12" s="1"/>
  <c r="A286" i="12"/>
  <c r="AV286" i="12" s="1"/>
  <c r="AK285" i="12"/>
  <c r="AR170" i="14"/>
  <c r="AS170" i="14" s="1"/>
  <c r="AT170" i="14" s="1"/>
  <c r="AU171" i="14" s="1"/>
  <c r="AV171" i="14" s="1"/>
  <c r="AK171" i="14" s="1"/>
  <c r="DL159" i="1"/>
  <c r="DN159" i="1"/>
  <c r="CL286" i="15"/>
  <c r="DR286" i="15" s="1"/>
  <c r="DO156" i="15"/>
  <c r="DP156" i="15" s="1"/>
  <c r="DQ156" i="15" s="1"/>
  <c r="DS157" i="15" s="1"/>
  <c r="DJ140" i="1"/>
  <c r="DP141" i="1"/>
  <c r="CZ169" i="1"/>
  <c r="CV274" i="15"/>
  <c r="CP274" i="15"/>
  <c r="DK274" i="15"/>
  <c r="A284" i="14"/>
  <c r="AJ284" i="14" s="1"/>
  <c r="K145" i="14"/>
  <c r="AG145" i="14" s="1"/>
  <c r="H145" i="14"/>
  <c r="CP170" i="1"/>
  <c r="CQ170" i="1" s="1"/>
  <c r="DH170" i="1" s="1"/>
  <c r="W175" i="12"/>
  <c r="AJ176" i="12"/>
  <c r="CM275" i="1"/>
  <c r="CL276" i="1"/>
  <c r="DI276" i="1" s="1"/>
  <c r="K274" i="12"/>
  <c r="E274" i="12"/>
  <c r="X143" i="12"/>
  <c r="Y143" i="12" s="1"/>
  <c r="O143" i="12"/>
  <c r="AI143" i="12" s="1"/>
  <c r="CU142" i="1"/>
  <c r="DA141" i="1"/>
  <c r="DB141" i="1" s="1"/>
  <c r="CX141" i="1"/>
  <c r="DF141" i="1" l="1"/>
  <c r="DC141" i="1"/>
  <c r="C172" i="14"/>
  <c r="DT157" i="15"/>
  <c r="AR282" i="12"/>
  <c r="AS283" i="12" s="1"/>
  <c r="AT282" i="12"/>
  <c r="AU282" i="12" s="1"/>
  <c r="AW283" i="12" s="1"/>
  <c r="AX282" i="12"/>
  <c r="AL282" i="12" s="1"/>
  <c r="A287" i="12"/>
  <c r="AV287" i="12" s="1"/>
  <c r="AK286" i="12"/>
  <c r="AQ170" i="14"/>
  <c r="DO141" i="1"/>
  <c r="DP142" i="1" s="1"/>
  <c r="DQ141" i="1"/>
  <c r="CL287" i="15"/>
  <c r="DR287" i="15" s="1"/>
  <c r="DN156" i="15"/>
  <c r="DO157" i="15" s="1"/>
  <c r="DP157" i="15" s="1"/>
  <c r="DQ157" i="15" s="1"/>
  <c r="DS158" i="15" s="1"/>
  <c r="DM160" i="1"/>
  <c r="DK275" i="15"/>
  <c r="CV275" i="15"/>
  <c r="CP275" i="15"/>
  <c r="A285" i="14"/>
  <c r="AJ285" i="14" s="1"/>
  <c r="W145" i="14"/>
  <c r="X145" i="14" s="1"/>
  <c r="J146" i="14"/>
  <c r="M145" i="14"/>
  <c r="AH145" i="14" s="1"/>
  <c r="CN170" i="1"/>
  <c r="C176" i="12"/>
  <c r="F177" i="12" s="1"/>
  <c r="G177" i="12" s="1"/>
  <c r="CM276" i="1"/>
  <c r="CV142" i="1"/>
  <c r="DE142" i="1" s="1"/>
  <c r="CS142" i="1"/>
  <c r="M144" i="12"/>
  <c r="AH144" i="12" s="1"/>
  <c r="I144" i="12"/>
  <c r="L145" i="12" s="1"/>
  <c r="E275" i="12"/>
  <c r="K275" i="12"/>
  <c r="CL277" i="1"/>
  <c r="DI277" i="1" s="1"/>
  <c r="E173" i="14" l="1"/>
  <c r="F173" i="14" s="1"/>
  <c r="AI173" i="14" s="1"/>
  <c r="V172" i="14"/>
  <c r="DT158" i="15"/>
  <c r="AR283" i="12"/>
  <c r="AS284" i="12" s="1"/>
  <c r="AT283" i="12"/>
  <c r="AU283" i="12" s="1"/>
  <c r="AW284" i="12" s="1"/>
  <c r="AX283" i="12"/>
  <c r="AL283" i="12" s="1"/>
  <c r="A288" i="12"/>
  <c r="AV288" i="12" s="1"/>
  <c r="AK287" i="12"/>
  <c r="AR171" i="14"/>
  <c r="AS171" i="14" s="1"/>
  <c r="AT171" i="14" s="1"/>
  <c r="AU172" i="14" s="1"/>
  <c r="AV172" i="14" s="1"/>
  <c r="AK172" i="14" s="1"/>
  <c r="DL160" i="1"/>
  <c r="DN160" i="1"/>
  <c r="DO142" i="1"/>
  <c r="DQ142" i="1"/>
  <c r="CL288" i="15"/>
  <c r="DR288" i="15" s="1"/>
  <c r="DN157" i="15"/>
  <c r="DJ141" i="1"/>
  <c r="CP171" i="1"/>
  <c r="CQ171" i="1" s="1"/>
  <c r="DH171" i="1" s="1"/>
  <c r="DK276" i="15"/>
  <c r="CP276" i="15"/>
  <c r="CV276" i="15"/>
  <c r="K146" i="14"/>
  <c r="AG146" i="14" s="1"/>
  <c r="H146" i="14"/>
  <c r="A286" i="14"/>
  <c r="AJ286" i="14" s="1"/>
  <c r="CZ170" i="1"/>
  <c r="AJ177" i="12"/>
  <c r="W176" i="12"/>
  <c r="CM277" i="1"/>
  <c r="CL278" i="1"/>
  <c r="DI278" i="1" s="1"/>
  <c r="E276" i="12"/>
  <c r="K276" i="12"/>
  <c r="O144" i="12"/>
  <c r="AI144" i="12" s="1"/>
  <c r="X144" i="12"/>
  <c r="Y144" i="12" s="1"/>
  <c r="DA142" i="1"/>
  <c r="DB142" i="1" s="1"/>
  <c r="CU143" i="1"/>
  <c r="CX142" i="1"/>
  <c r="DC142" i="1" s="1"/>
  <c r="C173" i="14" l="1"/>
  <c r="AR284" i="12"/>
  <c r="AS285" i="12" s="1"/>
  <c r="AT284" i="12"/>
  <c r="AU284" i="12" s="1"/>
  <c r="AW285" i="12" s="1"/>
  <c r="AX284" i="12"/>
  <c r="AL284" i="12" s="1"/>
  <c r="A289" i="12"/>
  <c r="AV289" i="12" s="1"/>
  <c r="AK288" i="12"/>
  <c r="AQ171" i="14"/>
  <c r="CL289" i="15"/>
  <c r="DR289" i="15" s="1"/>
  <c r="DO158" i="15"/>
  <c r="DP158" i="15" s="1"/>
  <c r="DQ158" i="15" s="1"/>
  <c r="DS159" i="15" s="1"/>
  <c r="DJ142" i="1"/>
  <c r="DM161" i="1"/>
  <c r="CN171" i="1"/>
  <c r="DF142" i="1"/>
  <c r="CV277" i="15"/>
  <c r="CP277" i="15"/>
  <c r="DK277" i="15"/>
  <c r="A287" i="14"/>
  <c r="AJ287" i="14" s="1"/>
  <c r="J147" i="14"/>
  <c r="M146" i="14"/>
  <c r="AH146" i="14" s="1"/>
  <c r="W146" i="14"/>
  <c r="X146" i="14" s="1"/>
  <c r="C177" i="12"/>
  <c r="F178" i="12" s="1"/>
  <c r="G178" i="12" s="1"/>
  <c r="CM278" i="1"/>
  <c r="M145" i="12"/>
  <c r="AH145" i="12" s="1"/>
  <c r="I145" i="12"/>
  <c r="L146" i="12" s="1"/>
  <c r="K277" i="12"/>
  <c r="E277" i="12"/>
  <c r="CL279" i="1"/>
  <c r="DI279" i="1" s="1"/>
  <c r="CV143" i="1"/>
  <c r="DE143" i="1" s="1"/>
  <c r="CS143" i="1"/>
  <c r="E174" i="14" l="1"/>
  <c r="F174" i="14" s="1"/>
  <c r="AI174" i="14" s="1"/>
  <c r="V173" i="14"/>
  <c r="DT159" i="15"/>
  <c r="AR285" i="12"/>
  <c r="AS286" i="12" s="1"/>
  <c r="AT285" i="12"/>
  <c r="AU285" i="12" s="1"/>
  <c r="AW286" i="12" s="1"/>
  <c r="AX285" i="12"/>
  <c r="AL285" i="12" s="1"/>
  <c r="A290" i="12"/>
  <c r="AV290" i="12" s="1"/>
  <c r="AK289" i="12"/>
  <c r="AR172" i="14"/>
  <c r="AS172" i="14" s="1"/>
  <c r="AT172" i="14" s="1"/>
  <c r="AU173" i="14" s="1"/>
  <c r="AV173" i="14" s="1"/>
  <c r="AK173" i="14" s="1"/>
  <c r="DL161" i="1"/>
  <c r="DN161" i="1"/>
  <c r="CL290" i="15"/>
  <c r="DR290" i="15" s="1"/>
  <c r="DN158" i="15"/>
  <c r="DO159" i="15" s="1"/>
  <c r="DP159" i="15" s="1"/>
  <c r="DQ159" i="15" s="1"/>
  <c r="DS160" i="15" s="1"/>
  <c r="DT160" i="15" s="1"/>
  <c r="CZ171" i="1"/>
  <c r="CP172" i="1"/>
  <c r="CP278" i="15"/>
  <c r="DK278" i="15"/>
  <c r="CV278" i="15"/>
  <c r="K147" i="14"/>
  <c r="AG147" i="14" s="1"/>
  <c r="H147" i="14"/>
  <c r="A288" i="14"/>
  <c r="AJ288" i="14" s="1"/>
  <c r="AJ178" i="12"/>
  <c r="W177" i="12"/>
  <c r="CM279" i="1"/>
  <c r="CU144" i="1"/>
  <c r="CX143" i="1"/>
  <c r="DC143" i="1" s="1"/>
  <c r="DA143" i="1"/>
  <c r="DB143" i="1" s="1"/>
  <c r="CL280" i="1"/>
  <c r="DI280" i="1" s="1"/>
  <c r="K278" i="12"/>
  <c r="E278" i="12"/>
  <c r="X145" i="12"/>
  <c r="Y145" i="12" s="1"/>
  <c r="O145" i="12"/>
  <c r="AI145" i="12" s="1"/>
  <c r="C174" i="14" l="1"/>
  <c r="AX286" i="12"/>
  <c r="AL286" i="12" s="1"/>
  <c r="AR286" i="12"/>
  <c r="AS287" i="12" s="1"/>
  <c r="AT286" i="12"/>
  <c r="AU286" i="12" s="1"/>
  <c r="AW287" i="12" s="1"/>
  <c r="A291" i="12"/>
  <c r="AV291" i="12" s="1"/>
  <c r="AK290" i="12"/>
  <c r="AQ172" i="14"/>
  <c r="CL291" i="15"/>
  <c r="DR291" i="15" s="1"/>
  <c r="DN159" i="15"/>
  <c r="DM162" i="1"/>
  <c r="CN172" i="1"/>
  <c r="CQ172" i="1"/>
  <c r="DH172" i="1" s="1"/>
  <c r="DP143" i="1"/>
  <c r="DF143" i="1"/>
  <c r="CV279" i="15"/>
  <c r="CP279" i="15"/>
  <c r="DK279" i="15"/>
  <c r="A289" i="14"/>
  <c r="AJ289" i="14" s="1"/>
  <c r="W147" i="14"/>
  <c r="X147" i="14" s="1"/>
  <c r="M147" i="14"/>
  <c r="AH147" i="14" s="1"/>
  <c r="J148" i="14"/>
  <c r="C178" i="12"/>
  <c r="F179" i="12" s="1"/>
  <c r="G179" i="12" s="1"/>
  <c r="CM280" i="1"/>
  <c r="K279" i="12"/>
  <c r="E279" i="12"/>
  <c r="CL281" i="1"/>
  <c r="DI281" i="1" s="1"/>
  <c r="CV144" i="1"/>
  <c r="DE144" i="1" s="1"/>
  <c r="CS144" i="1"/>
  <c r="M146" i="12"/>
  <c r="AH146" i="12" s="1"/>
  <c r="I146" i="12"/>
  <c r="L147" i="12" s="1"/>
  <c r="E175" i="14" l="1"/>
  <c r="V174" i="14"/>
  <c r="AX287" i="12"/>
  <c r="AL287" i="12" s="1"/>
  <c r="AR287" i="12"/>
  <c r="AS288" i="12" s="1"/>
  <c r="AT287" i="12"/>
  <c r="AU287" i="12" s="1"/>
  <c r="AW288" i="12" s="1"/>
  <c r="A292" i="12"/>
  <c r="AV292" i="12" s="1"/>
  <c r="AK291" i="12"/>
  <c r="AR173" i="14"/>
  <c r="AS173" i="14" s="1"/>
  <c r="AT173" i="14" s="1"/>
  <c r="AU174" i="14" s="1"/>
  <c r="AV174" i="14" s="1"/>
  <c r="AK174" i="14" s="1"/>
  <c r="DL162" i="1"/>
  <c r="DN162" i="1"/>
  <c r="DO143" i="1"/>
  <c r="DQ143" i="1"/>
  <c r="CL292" i="15"/>
  <c r="DR292" i="15" s="1"/>
  <c r="DO160" i="15"/>
  <c r="DP160" i="15" s="1"/>
  <c r="DQ160" i="15" s="1"/>
  <c r="DS161" i="15" s="1"/>
  <c r="CP173" i="1"/>
  <c r="CZ172" i="1"/>
  <c r="CP280" i="15"/>
  <c r="DK280" i="15"/>
  <c r="CV280" i="15"/>
  <c r="A290" i="14"/>
  <c r="AJ290" i="14" s="1"/>
  <c r="K148" i="14"/>
  <c r="AG148" i="14" s="1"/>
  <c r="H148" i="14"/>
  <c r="W178" i="12"/>
  <c r="AJ179" i="12"/>
  <c r="CM281" i="1"/>
  <c r="O146" i="12"/>
  <c r="AI146" i="12" s="1"/>
  <c r="X146" i="12"/>
  <c r="Y146" i="12" s="1"/>
  <c r="E280" i="12"/>
  <c r="K280" i="12"/>
  <c r="CU145" i="1"/>
  <c r="CX144" i="1"/>
  <c r="DC144" i="1" s="1"/>
  <c r="DA144" i="1"/>
  <c r="DB144" i="1" s="1"/>
  <c r="CL282" i="1"/>
  <c r="DI282" i="1" s="1"/>
  <c r="C175" i="14" l="1"/>
  <c r="F175" i="14"/>
  <c r="AI175" i="14" s="1"/>
  <c r="DT161" i="15"/>
  <c r="AR288" i="12"/>
  <c r="AS289" i="12" s="1"/>
  <c r="AT288" i="12"/>
  <c r="AU288" i="12" s="1"/>
  <c r="AW289" i="12" s="1"/>
  <c r="AX288" i="12"/>
  <c r="AL288" i="12" s="1"/>
  <c r="A293" i="12"/>
  <c r="AV293" i="12" s="1"/>
  <c r="AK292" i="12"/>
  <c r="AQ173" i="14"/>
  <c r="CL293" i="15"/>
  <c r="DR293" i="15" s="1"/>
  <c r="DN160" i="15"/>
  <c r="DO161" i="15" s="1"/>
  <c r="DP161" i="15" s="1"/>
  <c r="DQ161" i="15" s="1"/>
  <c r="DS162" i="15" s="1"/>
  <c r="DT162" i="15" s="1"/>
  <c r="DJ143" i="1"/>
  <c r="DM163" i="1"/>
  <c r="CN173" i="1"/>
  <c r="CQ173" i="1"/>
  <c r="DH173" i="1" s="1"/>
  <c r="DP144" i="1"/>
  <c r="DF144" i="1"/>
  <c r="CV281" i="15"/>
  <c r="CP281" i="15"/>
  <c r="DK281" i="15"/>
  <c r="J149" i="14"/>
  <c r="M148" i="14"/>
  <c r="AH148" i="14" s="1"/>
  <c r="W148" i="14"/>
  <c r="X148" i="14" s="1"/>
  <c r="A291" i="14"/>
  <c r="AJ291" i="14" s="1"/>
  <c r="C179" i="12"/>
  <c r="F180" i="12" s="1"/>
  <c r="G180" i="12" s="1"/>
  <c r="CM282" i="1"/>
  <c r="E281" i="12"/>
  <c r="K281" i="12"/>
  <c r="CL283" i="1"/>
  <c r="DI283" i="1" s="1"/>
  <c r="CV145" i="1"/>
  <c r="DE145" i="1" s="1"/>
  <c r="CS145" i="1"/>
  <c r="M147" i="12"/>
  <c r="AH147" i="12" s="1"/>
  <c r="I147" i="12"/>
  <c r="L148" i="12" s="1"/>
  <c r="V175" i="14" l="1"/>
  <c r="E176" i="14"/>
  <c r="AX289" i="12"/>
  <c r="AL289" i="12" s="1"/>
  <c r="AR289" i="12"/>
  <c r="AS290" i="12" s="1"/>
  <c r="AT289" i="12"/>
  <c r="AU289" i="12" s="1"/>
  <c r="AW290" i="12" s="1"/>
  <c r="AX290" i="12" s="1"/>
  <c r="AL290" i="12" s="1"/>
  <c r="A294" i="12"/>
  <c r="AV294" i="12" s="1"/>
  <c r="AK293" i="12"/>
  <c r="AR174" i="14"/>
  <c r="AS174" i="14" s="1"/>
  <c r="AT174" i="14" s="1"/>
  <c r="AU175" i="14" s="1"/>
  <c r="AV175" i="14" s="1"/>
  <c r="AK175" i="14" s="1"/>
  <c r="DL163" i="1"/>
  <c r="DN163" i="1"/>
  <c r="DO144" i="1"/>
  <c r="DQ144" i="1"/>
  <c r="CL294" i="15"/>
  <c r="DR294" i="15" s="1"/>
  <c r="DN161" i="15"/>
  <c r="CP174" i="1"/>
  <c r="CZ173" i="1"/>
  <c r="DK282" i="15"/>
  <c r="CV282" i="15"/>
  <c r="CP282" i="15"/>
  <c r="A292" i="14"/>
  <c r="AJ292" i="14" s="1"/>
  <c r="K149" i="14"/>
  <c r="AG149" i="14" s="1"/>
  <c r="H149" i="14"/>
  <c r="W179" i="12"/>
  <c r="CM283" i="1"/>
  <c r="CU146" i="1"/>
  <c r="DA145" i="1"/>
  <c r="DB145" i="1" s="1"/>
  <c r="CX145" i="1"/>
  <c r="DC145" i="1" s="1"/>
  <c r="O147" i="12"/>
  <c r="AI147" i="12" s="1"/>
  <c r="X147" i="12"/>
  <c r="Y147" i="12" s="1"/>
  <c r="CL284" i="1"/>
  <c r="DI284" i="1" s="1"/>
  <c r="K282" i="12"/>
  <c r="E282" i="12"/>
  <c r="C176" i="14" l="1"/>
  <c r="F176" i="14"/>
  <c r="AI176" i="14" s="1"/>
  <c r="AR290" i="12"/>
  <c r="AS291" i="12" s="1"/>
  <c r="AT290" i="12"/>
  <c r="AU290" i="12" s="1"/>
  <c r="AW291" i="12" s="1"/>
  <c r="A295" i="12"/>
  <c r="AV295" i="12" s="1"/>
  <c r="AK294" i="12"/>
  <c r="AQ174" i="14"/>
  <c r="CL295" i="15"/>
  <c r="DR295" i="15" s="1"/>
  <c r="DO162" i="15"/>
  <c r="DP162" i="15" s="1"/>
  <c r="DQ162" i="15" s="1"/>
  <c r="DS163" i="15" s="1"/>
  <c r="DJ144" i="1"/>
  <c r="DM164" i="1"/>
  <c r="CN174" i="1"/>
  <c r="CQ174" i="1"/>
  <c r="DH174" i="1" s="1"/>
  <c r="DP145" i="1"/>
  <c r="DF145" i="1"/>
  <c r="DK284" i="15"/>
  <c r="CP284" i="15"/>
  <c r="CV284" i="15"/>
  <c r="CV283" i="15"/>
  <c r="CP283" i="15"/>
  <c r="DK283" i="15"/>
  <c r="W149" i="14"/>
  <c r="X149" i="14" s="1"/>
  <c r="J150" i="14"/>
  <c r="M149" i="14"/>
  <c r="AH149" i="14" s="1"/>
  <c r="A293" i="14"/>
  <c r="AJ293" i="14" s="1"/>
  <c r="C180" i="12"/>
  <c r="F181" i="12" s="1"/>
  <c r="G181" i="12" s="1"/>
  <c r="AJ180" i="12"/>
  <c r="CM284" i="1"/>
  <c r="CV146" i="1"/>
  <c r="DE146" i="1" s="1"/>
  <c r="CS146" i="1"/>
  <c r="E283" i="12"/>
  <c r="K283" i="12"/>
  <c r="CL285" i="1"/>
  <c r="DI285" i="1" s="1"/>
  <c r="M148" i="12"/>
  <c r="AH148" i="12" s="1"/>
  <c r="I148" i="12"/>
  <c r="L149" i="12" s="1"/>
  <c r="E177" i="14" l="1"/>
  <c r="V176" i="14"/>
  <c r="DT163" i="15"/>
  <c r="AR291" i="12"/>
  <c r="AS292" i="12" s="1"/>
  <c r="AT291" i="12"/>
  <c r="AU291" i="12" s="1"/>
  <c r="AW292" i="12" s="1"/>
  <c r="AX291" i="12"/>
  <c r="AL291" i="12" s="1"/>
  <c r="A296" i="12"/>
  <c r="AV296" i="12" s="1"/>
  <c r="AK295" i="12"/>
  <c r="AR175" i="14"/>
  <c r="AS175" i="14" s="1"/>
  <c r="AT175" i="14" s="1"/>
  <c r="AU176" i="14" s="1"/>
  <c r="AV176" i="14" s="1"/>
  <c r="AK176" i="14" s="1"/>
  <c r="DL164" i="1"/>
  <c r="DN164" i="1"/>
  <c r="DO145" i="1"/>
  <c r="DP146" i="1" s="1"/>
  <c r="DQ145" i="1"/>
  <c r="CL296" i="15"/>
  <c r="DR296" i="15" s="1"/>
  <c r="DN162" i="15"/>
  <c r="DO163" i="15" s="1"/>
  <c r="DP163" i="15" s="1"/>
  <c r="DQ163" i="15" s="1"/>
  <c r="DS164" i="15" s="1"/>
  <c r="CZ174" i="1"/>
  <c r="CP175" i="1"/>
  <c r="DK285" i="15"/>
  <c r="CV285" i="15"/>
  <c r="CP285" i="15"/>
  <c r="K150" i="14"/>
  <c r="AG150" i="14" s="1"/>
  <c r="H150" i="14"/>
  <c r="A294" i="14"/>
  <c r="AJ294" i="14" s="1"/>
  <c r="W180" i="12"/>
  <c r="C181" i="12"/>
  <c r="F182" i="12" s="1"/>
  <c r="G182" i="12" s="1"/>
  <c r="CM285" i="1"/>
  <c r="X148" i="12"/>
  <c r="Y148" i="12" s="1"/>
  <c r="O148" i="12"/>
  <c r="AI148" i="12" s="1"/>
  <c r="K284" i="12"/>
  <c r="E284" i="12"/>
  <c r="CX146" i="1"/>
  <c r="DC146" i="1" s="1"/>
  <c r="CU147" i="1"/>
  <c r="DA146" i="1"/>
  <c r="DB146" i="1" s="1"/>
  <c r="CL286" i="1"/>
  <c r="DI286" i="1" s="1"/>
  <c r="C177" i="14" l="1"/>
  <c r="F177" i="14"/>
  <c r="AI177" i="14" s="1"/>
  <c r="DT164" i="15"/>
  <c r="AX292" i="12"/>
  <c r="AL292" i="12" s="1"/>
  <c r="AR292" i="12"/>
  <c r="AS293" i="12" s="1"/>
  <c r="AT292" i="12"/>
  <c r="AU292" i="12" s="1"/>
  <c r="AW293" i="12" s="1"/>
  <c r="A297" i="12"/>
  <c r="AV297" i="12" s="1"/>
  <c r="AK296" i="12"/>
  <c r="AQ175" i="14"/>
  <c r="DO146" i="1"/>
  <c r="DQ146" i="1"/>
  <c r="CL297" i="15"/>
  <c r="DR297" i="15" s="1"/>
  <c r="DN163" i="15"/>
  <c r="DO164" i="15" s="1"/>
  <c r="DP164" i="15" s="1"/>
  <c r="DQ164" i="15" s="1"/>
  <c r="DS165" i="15" s="1"/>
  <c r="DT165" i="15" s="1"/>
  <c r="DJ145" i="1"/>
  <c r="DM165" i="1"/>
  <c r="CQ175" i="1"/>
  <c r="DH175" i="1" s="1"/>
  <c r="CN175" i="1"/>
  <c r="DF146" i="1"/>
  <c r="A295" i="14"/>
  <c r="AJ295" i="14" s="1"/>
  <c r="J151" i="14"/>
  <c r="M150" i="14"/>
  <c r="AH150" i="14" s="1"/>
  <c r="W150" i="14"/>
  <c r="X150" i="14" s="1"/>
  <c r="C182" i="12"/>
  <c r="F183" i="12" s="1"/>
  <c r="G183" i="12" s="1"/>
  <c r="W181" i="12"/>
  <c r="AJ181" i="12"/>
  <c r="CM286" i="1"/>
  <c r="K285" i="12"/>
  <c r="E285" i="12"/>
  <c r="M149" i="12"/>
  <c r="AH149" i="12" s="1"/>
  <c r="I149" i="12"/>
  <c r="L150" i="12" s="1"/>
  <c r="CL287" i="1"/>
  <c r="DI287" i="1" s="1"/>
  <c r="CV147" i="1"/>
  <c r="DE147" i="1" s="1"/>
  <c r="CS147" i="1"/>
  <c r="E178" i="14" l="1"/>
  <c r="V177" i="14"/>
  <c r="AR293" i="12"/>
  <c r="AS294" i="12" s="1"/>
  <c r="AT293" i="12"/>
  <c r="AU293" i="12" s="1"/>
  <c r="AW294" i="12" s="1"/>
  <c r="AX294" i="12" s="1"/>
  <c r="AL294" i="12" s="1"/>
  <c r="AX293" i="12"/>
  <c r="AL293" i="12" s="1"/>
  <c r="A298" i="12"/>
  <c r="AV298" i="12" s="1"/>
  <c r="AK297" i="12"/>
  <c r="AR176" i="14"/>
  <c r="AS176" i="14" s="1"/>
  <c r="AT176" i="14" s="1"/>
  <c r="AU177" i="14" s="1"/>
  <c r="AV177" i="14" s="1"/>
  <c r="AK177" i="14" s="1"/>
  <c r="DL165" i="1"/>
  <c r="DN165" i="1"/>
  <c r="CL298" i="15"/>
  <c r="DR298" i="15" s="1"/>
  <c r="DN164" i="15"/>
  <c r="DJ146" i="1"/>
  <c r="CP176" i="1"/>
  <c r="CQ176" i="1" s="1"/>
  <c r="DH176" i="1" s="1"/>
  <c r="CZ175" i="1"/>
  <c r="DP147" i="1"/>
  <c r="CP286" i="15"/>
  <c r="DK286" i="15"/>
  <c r="CV286" i="15"/>
  <c r="CV287" i="15"/>
  <c r="CP287" i="15"/>
  <c r="DK287" i="15"/>
  <c r="A296" i="14"/>
  <c r="AJ296" i="14" s="1"/>
  <c r="K151" i="14"/>
  <c r="AG151" i="14" s="1"/>
  <c r="H151" i="14"/>
  <c r="AJ182" i="12"/>
  <c r="AJ183" i="12"/>
  <c r="W182" i="12"/>
  <c r="CM287" i="1"/>
  <c r="E286" i="12"/>
  <c r="K286" i="12"/>
  <c r="X149" i="12"/>
  <c r="Y149" i="12" s="1"/>
  <c r="O149" i="12"/>
  <c r="AI149" i="12" s="1"/>
  <c r="CX147" i="1"/>
  <c r="DC147" i="1" s="1"/>
  <c r="DA147" i="1"/>
  <c r="DB147" i="1" s="1"/>
  <c r="CU148" i="1"/>
  <c r="CL288" i="1"/>
  <c r="DI288" i="1" s="1"/>
  <c r="C178" i="14" l="1"/>
  <c r="F178" i="14"/>
  <c r="AI178" i="14" s="1"/>
  <c r="AR294" i="12"/>
  <c r="AS295" i="12" s="1"/>
  <c r="AT294" i="12"/>
  <c r="AU294" i="12" s="1"/>
  <c r="AW295" i="12" s="1"/>
  <c r="A299" i="12"/>
  <c r="AV299" i="12" s="1"/>
  <c r="AK298" i="12"/>
  <c r="AQ176" i="14"/>
  <c r="DO147" i="1"/>
  <c r="DQ147" i="1"/>
  <c r="CL299" i="15"/>
  <c r="DR299" i="15" s="1"/>
  <c r="DO165" i="15"/>
  <c r="DP165" i="15" s="1"/>
  <c r="DQ165" i="15" s="1"/>
  <c r="DS166" i="15" s="1"/>
  <c r="DM166" i="1"/>
  <c r="CN176" i="1"/>
  <c r="DF147" i="1"/>
  <c r="A297" i="14"/>
  <c r="AJ297" i="14" s="1"/>
  <c r="W151" i="14"/>
  <c r="X151" i="14" s="1"/>
  <c r="J152" i="14"/>
  <c r="M151" i="14"/>
  <c r="AH151" i="14" s="1"/>
  <c r="C183" i="12"/>
  <c r="F184" i="12" s="1"/>
  <c r="G184" i="12" s="1"/>
  <c r="CM288" i="1"/>
  <c r="K287" i="12"/>
  <c r="E287" i="12"/>
  <c r="CV148" i="1"/>
  <c r="DE148" i="1" s="1"/>
  <c r="CS148" i="1"/>
  <c r="M150" i="12"/>
  <c r="AH150" i="12" s="1"/>
  <c r="I150" i="12"/>
  <c r="L151" i="12" s="1"/>
  <c r="CL289" i="1"/>
  <c r="DI289" i="1" s="1"/>
  <c r="V178" i="14" l="1"/>
  <c r="E179" i="14"/>
  <c r="F179" i="14" s="1"/>
  <c r="AI179" i="14" s="1"/>
  <c r="C179" i="14"/>
  <c r="DT166" i="15"/>
  <c r="AX295" i="12"/>
  <c r="AL295" i="12" s="1"/>
  <c r="AR295" i="12"/>
  <c r="AS296" i="12" s="1"/>
  <c r="AT295" i="12"/>
  <c r="AU295" i="12" s="1"/>
  <c r="AW296" i="12" s="1"/>
  <c r="AX296" i="12" s="1"/>
  <c r="AL296" i="12" s="1"/>
  <c r="A300" i="12"/>
  <c r="AV300" i="12" s="1"/>
  <c r="AK299" i="12"/>
  <c r="AR177" i="14"/>
  <c r="AS177" i="14" s="1"/>
  <c r="AT177" i="14" s="1"/>
  <c r="AU178" i="14" s="1"/>
  <c r="AV178" i="14" s="1"/>
  <c r="AK178" i="14" s="1"/>
  <c r="DL166" i="1"/>
  <c r="DN166" i="1"/>
  <c r="CL300" i="15"/>
  <c r="DR300" i="15" s="1"/>
  <c r="DN165" i="15"/>
  <c r="DJ147" i="1"/>
  <c r="CZ176" i="1"/>
  <c r="CP177" i="1"/>
  <c r="CQ177" i="1" s="1"/>
  <c r="DH177" i="1" s="1"/>
  <c r="DP148" i="1"/>
  <c r="CP288" i="15"/>
  <c r="DK288" i="15"/>
  <c r="CV288" i="15"/>
  <c r="A298" i="14"/>
  <c r="AJ298" i="14" s="1"/>
  <c r="K152" i="14"/>
  <c r="AG152" i="14" s="1"/>
  <c r="H152" i="14"/>
  <c r="W183" i="12"/>
  <c r="AJ184" i="12"/>
  <c r="CM289" i="1"/>
  <c r="X150" i="12"/>
  <c r="Y150" i="12" s="1"/>
  <c r="O150" i="12"/>
  <c r="AI150" i="12" s="1"/>
  <c r="K288" i="12"/>
  <c r="E288" i="12"/>
  <c r="CL290" i="1"/>
  <c r="DI290" i="1" s="1"/>
  <c r="DA148" i="1"/>
  <c r="DB148" i="1" s="1"/>
  <c r="CU149" i="1"/>
  <c r="CX148" i="1"/>
  <c r="DC148" i="1" s="1"/>
  <c r="E180" i="14" l="1"/>
  <c r="F180" i="14" s="1"/>
  <c r="AI180" i="14" s="1"/>
  <c r="V179" i="14"/>
  <c r="C180" i="14"/>
  <c r="AR296" i="12"/>
  <c r="AS297" i="12" s="1"/>
  <c r="AT296" i="12"/>
  <c r="AU296" i="12" s="1"/>
  <c r="AW297" i="12" s="1"/>
  <c r="AX297" i="12" s="1"/>
  <c r="AL297" i="12" s="1"/>
  <c r="A301" i="12"/>
  <c r="AV301" i="12" s="1"/>
  <c r="AK300" i="12"/>
  <c r="AQ177" i="14"/>
  <c r="DO148" i="1"/>
  <c r="DQ148" i="1"/>
  <c r="CL301" i="15"/>
  <c r="DR301" i="15" s="1"/>
  <c r="DO166" i="15"/>
  <c r="DP166" i="15" s="1"/>
  <c r="DQ166" i="15" s="1"/>
  <c r="DS167" i="15" s="1"/>
  <c r="DM167" i="1"/>
  <c r="CN177" i="1"/>
  <c r="DF148" i="1"/>
  <c r="CP289" i="15"/>
  <c r="DK289" i="15"/>
  <c r="CV289" i="15"/>
  <c r="J153" i="14"/>
  <c r="M152" i="14"/>
  <c r="AH152" i="14" s="1"/>
  <c r="W152" i="14"/>
  <c r="X152" i="14" s="1"/>
  <c r="A299" i="14"/>
  <c r="AJ299" i="14" s="1"/>
  <c r="C184" i="12"/>
  <c r="F185" i="12" s="1"/>
  <c r="G185" i="12" s="1"/>
  <c r="CM290" i="1"/>
  <c r="CV149" i="1"/>
  <c r="DE149" i="1" s="1"/>
  <c r="CS149" i="1"/>
  <c r="CL291" i="1"/>
  <c r="DI291" i="1" s="1"/>
  <c r="K289" i="12"/>
  <c r="E289" i="12"/>
  <c r="M151" i="12"/>
  <c r="AH151" i="12" s="1"/>
  <c r="I151" i="12"/>
  <c r="L152" i="12" s="1"/>
  <c r="E181" i="14" l="1"/>
  <c r="F181" i="14" s="1"/>
  <c r="AI181" i="14" s="1"/>
  <c r="V180" i="14"/>
  <c r="DT167" i="15"/>
  <c r="AR297" i="12"/>
  <c r="AS298" i="12" s="1"/>
  <c r="AT297" i="12"/>
  <c r="AU297" i="12" s="1"/>
  <c r="AW298" i="12" s="1"/>
  <c r="A302" i="12"/>
  <c r="AV302" i="12" s="1"/>
  <c r="AK301" i="12"/>
  <c r="AR178" i="14"/>
  <c r="AS178" i="14" s="1"/>
  <c r="AT178" i="14" s="1"/>
  <c r="AU179" i="14" s="1"/>
  <c r="AV179" i="14" s="1"/>
  <c r="AK179" i="14" s="1"/>
  <c r="DL167" i="1"/>
  <c r="DN167" i="1"/>
  <c r="CL302" i="15"/>
  <c r="DR302" i="15" s="1"/>
  <c r="DN166" i="15"/>
  <c r="DJ148" i="1"/>
  <c r="CZ177" i="1"/>
  <c r="CP178" i="1"/>
  <c r="CQ178" i="1" s="1"/>
  <c r="DH178" i="1" s="1"/>
  <c r="DP149" i="1"/>
  <c r="CV290" i="15"/>
  <c r="CP290" i="15"/>
  <c r="DK290" i="15"/>
  <c r="A300" i="14"/>
  <c r="AJ300" i="14" s="1"/>
  <c r="K153" i="14"/>
  <c r="AG153" i="14" s="1"/>
  <c r="H153" i="14"/>
  <c r="W184" i="12"/>
  <c r="CM291" i="1"/>
  <c r="O151" i="12"/>
  <c r="AI151" i="12" s="1"/>
  <c r="X151" i="12"/>
  <c r="Y151" i="12" s="1"/>
  <c r="CL292" i="1"/>
  <c r="DI292" i="1" s="1"/>
  <c r="CU150" i="1"/>
  <c r="DA149" i="1"/>
  <c r="DB149" i="1" s="1"/>
  <c r="CX149" i="1"/>
  <c r="DC149" i="1" s="1"/>
  <c r="E290" i="12"/>
  <c r="K290" i="12"/>
  <c r="C181" i="14" l="1"/>
  <c r="E182" i="14" s="1"/>
  <c r="F182" i="14" s="1"/>
  <c r="AI182" i="14" s="1"/>
  <c r="V181" i="14"/>
  <c r="AR298" i="12"/>
  <c r="AS299" i="12" s="1"/>
  <c r="AT298" i="12"/>
  <c r="AU298" i="12" s="1"/>
  <c r="AW299" i="12" s="1"/>
  <c r="AX298" i="12"/>
  <c r="AL298" i="12" s="1"/>
  <c r="A303" i="12"/>
  <c r="AV303" i="12" s="1"/>
  <c r="AK302" i="12"/>
  <c r="AQ178" i="14"/>
  <c r="DO149" i="1"/>
  <c r="DQ149" i="1"/>
  <c r="CL303" i="15"/>
  <c r="DR303" i="15" s="1"/>
  <c r="DO167" i="15"/>
  <c r="DP167" i="15" s="1"/>
  <c r="DQ167" i="15" s="1"/>
  <c r="DS168" i="15" s="1"/>
  <c r="DM168" i="1"/>
  <c r="CN178" i="1"/>
  <c r="DF149" i="1"/>
  <c r="CP291" i="15"/>
  <c r="DK291" i="15"/>
  <c r="CV291" i="15"/>
  <c r="A301" i="14"/>
  <c r="AJ301" i="14" s="1"/>
  <c r="W153" i="14"/>
  <c r="X153" i="14" s="1"/>
  <c r="J154" i="14"/>
  <c r="M153" i="14"/>
  <c r="AH153" i="14" s="1"/>
  <c r="C185" i="12"/>
  <c r="F186" i="12" s="1"/>
  <c r="G186" i="12" s="1"/>
  <c r="AJ185" i="12"/>
  <c r="CM292" i="1"/>
  <c r="E291" i="12"/>
  <c r="K291" i="12"/>
  <c r="CV150" i="1"/>
  <c r="DE150" i="1" s="1"/>
  <c r="CS150" i="1"/>
  <c r="M152" i="12"/>
  <c r="AH152" i="12" s="1"/>
  <c r="I152" i="12"/>
  <c r="L153" i="12" s="1"/>
  <c r="CL293" i="1"/>
  <c r="DI293" i="1" s="1"/>
  <c r="C182" i="14" l="1"/>
  <c r="E183" i="14" s="1"/>
  <c r="DT168" i="15"/>
  <c r="AX299" i="12"/>
  <c r="AL299" i="12" s="1"/>
  <c r="AR299" i="12"/>
  <c r="AS300" i="12" s="1"/>
  <c r="AT299" i="12"/>
  <c r="AU299" i="12" s="1"/>
  <c r="AW300" i="12" s="1"/>
  <c r="A304" i="12"/>
  <c r="AV304" i="12" s="1"/>
  <c r="AK303" i="12"/>
  <c r="AR179" i="14"/>
  <c r="AS179" i="14" s="1"/>
  <c r="AT179" i="14" s="1"/>
  <c r="AU180" i="14" s="1"/>
  <c r="AV180" i="14" s="1"/>
  <c r="AK180" i="14" s="1"/>
  <c r="DL168" i="1"/>
  <c r="DN168" i="1"/>
  <c r="CL304" i="15"/>
  <c r="DR304" i="15" s="1"/>
  <c r="DN167" i="15"/>
  <c r="DJ149" i="1"/>
  <c r="CP179" i="1"/>
  <c r="CZ178" i="1"/>
  <c r="DK292" i="15"/>
  <c r="CP292" i="15"/>
  <c r="CV292" i="15"/>
  <c r="K154" i="14"/>
  <c r="AG154" i="14" s="1"/>
  <c r="H154" i="14"/>
  <c r="A302" i="14"/>
  <c r="AJ302" i="14" s="1"/>
  <c r="C186" i="12"/>
  <c r="F187" i="12" s="1"/>
  <c r="G187" i="12" s="1"/>
  <c r="W185" i="12"/>
  <c r="CM293" i="1"/>
  <c r="E292" i="12"/>
  <c r="K292" i="12"/>
  <c r="CL294" i="1"/>
  <c r="DI294" i="1" s="1"/>
  <c r="X152" i="12"/>
  <c r="Y152" i="12" s="1"/>
  <c r="O152" i="12"/>
  <c r="AI152" i="12" s="1"/>
  <c r="DA150" i="1"/>
  <c r="DB150" i="1" s="1"/>
  <c r="CU151" i="1"/>
  <c r="CX150" i="1"/>
  <c r="DC150" i="1" s="1"/>
  <c r="V182" i="14" l="1"/>
  <c r="F183" i="14"/>
  <c r="AI183" i="14" s="1"/>
  <c r="C183" i="14"/>
  <c r="V183" i="14" s="1"/>
  <c r="E184" i="14"/>
  <c r="F184" i="14" s="1"/>
  <c r="AI184" i="14" s="1"/>
  <c r="AR300" i="12"/>
  <c r="AS301" i="12" s="1"/>
  <c r="AT300" i="12"/>
  <c r="AU300" i="12" s="1"/>
  <c r="AW301" i="12" s="1"/>
  <c r="AX301" i="12" s="1"/>
  <c r="AL301" i="12" s="1"/>
  <c r="AX300" i="12"/>
  <c r="AL300" i="12" s="1"/>
  <c r="A305" i="12"/>
  <c r="AV305" i="12" s="1"/>
  <c r="AK304" i="12"/>
  <c r="AQ179" i="14"/>
  <c r="CL305" i="15"/>
  <c r="DR305" i="15" s="1"/>
  <c r="DO168" i="15"/>
  <c r="DP168" i="15" s="1"/>
  <c r="DQ168" i="15" s="1"/>
  <c r="DS169" i="15" s="1"/>
  <c r="DM169" i="1"/>
  <c r="CN179" i="1"/>
  <c r="CQ179" i="1"/>
  <c r="DH179" i="1" s="1"/>
  <c r="DP150" i="1"/>
  <c r="DF150" i="1"/>
  <c r="CP293" i="15"/>
  <c r="DK293" i="15"/>
  <c r="CV293" i="15"/>
  <c r="J155" i="14"/>
  <c r="M154" i="14"/>
  <c r="AH154" i="14" s="1"/>
  <c r="W154" i="14"/>
  <c r="X154" i="14" s="1"/>
  <c r="A303" i="14"/>
  <c r="AJ303" i="14" s="1"/>
  <c r="W186" i="12"/>
  <c r="AJ187" i="12"/>
  <c r="AJ186" i="12"/>
  <c r="CM294" i="1"/>
  <c r="CL295" i="1"/>
  <c r="DI295" i="1" s="1"/>
  <c r="M153" i="12"/>
  <c r="AH153" i="12" s="1"/>
  <c r="I153" i="12"/>
  <c r="L154" i="12" s="1"/>
  <c r="CV151" i="1"/>
  <c r="DE151" i="1" s="1"/>
  <c r="CS151" i="1"/>
  <c r="E293" i="12"/>
  <c r="K293" i="12"/>
  <c r="C184" i="14" l="1"/>
  <c r="E185" i="14" s="1"/>
  <c r="F185" i="14" s="1"/>
  <c r="AI185" i="14" s="1"/>
  <c r="DT169" i="15"/>
  <c r="AR301" i="12"/>
  <c r="AS302" i="12" s="1"/>
  <c r="AT301" i="12"/>
  <c r="AU301" i="12" s="1"/>
  <c r="AW302" i="12" s="1"/>
  <c r="A306" i="12"/>
  <c r="AV306" i="12" s="1"/>
  <c r="AK305" i="12"/>
  <c r="AR180" i="14"/>
  <c r="AS180" i="14" s="1"/>
  <c r="AT180" i="14" s="1"/>
  <c r="AU181" i="14" s="1"/>
  <c r="AV181" i="14" s="1"/>
  <c r="AK181" i="14" s="1"/>
  <c r="DL169" i="1"/>
  <c r="DN169" i="1"/>
  <c r="DO150" i="1"/>
  <c r="DQ150" i="1"/>
  <c r="CL306" i="15"/>
  <c r="DR306" i="15" s="1"/>
  <c r="DN168" i="15"/>
  <c r="DO169" i="15" s="1"/>
  <c r="DP169" i="15" s="1"/>
  <c r="DQ169" i="15" s="1"/>
  <c r="DS170" i="15" s="1"/>
  <c r="CZ179" i="1"/>
  <c r="CP180" i="1"/>
  <c r="CN180" i="1" s="1"/>
  <c r="C185" i="14"/>
  <c r="DK294" i="15"/>
  <c r="CP294" i="15"/>
  <c r="CV294" i="15"/>
  <c r="A304" i="14"/>
  <c r="AJ304" i="14" s="1"/>
  <c r="K155" i="14"/>
  <c r="AG155" i="14" s="1"/>
  <c r="H155" i="14"/>
  <c r="C187" i="12"/>
  <c r="F188" i="12" s="1"/>
  <c r="G188" i="12" s="1"/>
  <c r="CM295" i="1"/>
  <c r="O153" i="12"/>
  <c r="AI153" i="12" s="1"/>
  <c r="X153" i="12"/>
  <c r="Y153" i="12" s="1"/>
  <c r="E294" i="12"/>
  <c r="K294" i="12"/>
  <c r="CU152" i="1"/>
  <c r="DA151" i="1"/>
  <c r="DB151" i="1" s="1"/>
  <c r="CX151" i="1"/>
  <c r="DC151" i="1" s="1"/>
  <c r="CL296" i="1"/>
  <c r="DI296" i="1" s="1"/>
  <c r="V184" i="14" l="1"/>
  <c r="DT170" i="15"/>
  <c r="AR302" i="12"/>
  <c r="AS303" i="12" s="1"/>
  <c r="AT302" i="12"/>
  <c r="AU302" i="12" s="1"/>
  <c r="AW303" i="12" s="1"/>
  <c r="AX303" i="12" s="1"/>
  <c r="AL303" i="12" s="1"/>
  <c r="AX302" i="12"/>
  <c r="AL302" i="12" s="1"/>
  <c r="A307" i="12"/>
  <c r="AV307" i="12" s="1"/>
  <c r="AK306" i="12"/>
  <c r="AQ180" i="14"/>
  <c r="CL307" i="15"/>
  <c r="DR307" i="15" s="1"/>
  <c r="DN169" i="15"/>
  <c r="DJ150" i="1"/>
  <c r="DM170" i="1"/>
  <c r="CZ180" i="1"/>
  <c r="CP181" i="1"/>
  <c r="CQ181" i="1" s="1"/>
  <c r="DH181" i="1" s="1"/>
  <c r="CQ180" i="1"/>
  <c r="DH180" i="1" s="1"/>
  <c r="DP151" i="1"/>
  <c r="DF151" i="1"/>
  <c r="V185" i="14"/>
  <c r="E186" i="14"/>
  <c r="F186" i="14" s="1"/>
  <c r="AI186" i="14" s="1"/>
  <c r="DK295" i="15"/>
  <c r="CV295" i="15"/>
  <c r="CP295" i="15"/>
  <c r="A305" i="14"/>
  <c r="AJ305" i="14" s="1"/>
  <c r="W155" i="14"/>
  <c r="X155" i="14" s="1"/>
  <c r="M155" i="14"/>
  <c r="AH155" i="14" s="1"/>
  <c r="J156" i="14"/>
  <c r="W187" i="12"/>
  <c r="C188" i="12"/>
  <c r="F189" i="12" s="1"/>
  <c r="G189" i="12" s="1"/>
  <c r="CM296" i="1"/>
  <c r="M154" i="12"/>
  <c r="AH154" i="12" s="1"/>
  <c r="I154" i="12"/>
  <c r="L155" i="12" s="1"/>
  <c r="CL297" i="1"/>
  <c r="DI297" i="1" s="1"/>
  <c r="K295" i="12"/>
  <c r="E295" i="12"/>
  <c r="CV152" i="1"/>
  <c r="DE152" i="1" s="1"/>
  <c r="CS152" i="1"/>
  <c r="AR303" i="12" l="1"/>
  <c r="AS304" i="12" s="1"/>
  <c r="AT303" i="12"/>
  <c r="AU303" i="12" s="1"/>
  <c r="AW304" i="12" s="1"/>
  <c r="A308" i="12"/>
  <c r="AV308" i="12" s="1"/>
  <c r="AK307" i="12"/>
  <c r="AR181" i="14"/>
  <c r="AS181" i="14" s="1"/>
  <c r="AT181" i="14" s="1"/>
  <c r="AU182" i="14" s="1"/>
  <c r="AV182" i="14" s="1"/>
  <c r="AK182" i="14" s="1"/>
  <c r="DL170" i="1"/>
  <c r="DN170" i="1"/>
  <c r="DO151" i="1"/>
  <c r="DQ151" i="1"/>
  <c r="CL308" i="15"/>
  <c r="DR308" i="15" s="1"/>
  <c r="DO170" i="15"/>
  <c r="DP170" i="15" s="1"/>
  <c r="DQ170" i="15" s="1"/>
  <c r="DS171" i="15" s="1"/>
  <c r="CN181" i="1"/>
  <c r="CZ181" i="1" s="1"/>
  <c r="C186" i="14"/>
  <c r="DK296" i="15"/>
  <c r="CP296" i="15"/>
  <c r="CV296" i="15"/>
  <c r="K156" i="14"/>
  <c r="AG156" i="14" s="1"/>
  <c r="H156" i="14"/>
  <c r="A306" i="14"/>
  <c r="AJ306" i="14" s="1"/>
  <c r="W188" i="12"/>
  <c r="C189" i="12"/>
  <c r="F190" i="12" s="1"/>
  <c r="G190" i="12" s="1"/>
  <c r="AJ188" i="12"/>
  <c r="CM297" i="1"/>
  <c r="CU153" i="1"/>
  <c r="CX152" i="1"/>
  <c r="DA152" i="1"/>
  <c r="DB152" i="1" s="1"/>
  <c r="K296" i="12"/>
  <c r="E296" i="12"/>
  <c r="CL298" i="1"/>
  <c r="DI298" i="1" s="1"/>
  <c r="O154" i="12"/>
  <c r="AI154" i="12" s="1"/>
  <c r="X154" i="12"/>
  <c r="Y154" i="12" s="1"/>
  <c r="DF152" i="1" l="1"/>
  <c r="DC152" i="1"/>
  <c r="DT171" i="15"/>
  <c r="AX304" i="12"/>
  <c r="AL304" i="12" s="1"/>
  <c r="AR304" i="12"/>
  <c r="AS305" i="12" s="1"/>
  <c r="AT304" i="12"/>
  <c r="AU304" i="12" s="1"/>
  <c r="AW305" i="12" s="1"/>
  <c r="AX305" i="12" s="1"/>
  <c r="AL305" i="12" s="1"/>
  <c r="A309" i="12"/>
  <c r="AV309" i="12" s="1"/>
  <c r="AK308" i="12"/>
  <c r="AQ181" i="14"/>
  <c r="CL309" i="15"/>
  <c r="DR309" i="15" s="1"/>
  <c r="DN170" i="15"/>
  <c r="DJ151" i="1"/>
  <c r="DM171" i="1"/>
  <c r="CP182" i="1"/>
  <c r="CQ182" i="1" s="1"/>
  <c r="DH182" i="1" s="1"/>
  <c r="DP152" i="1"/>
  <c r="E187" i="14"/>
  <c r="F187" i="14" s="1"/>
  <c r="AI187" i="14" s="1"/>
  <c r="V186" i="14"/>
  <c r="CV297" i="15"/>
  <c r="CP297" i="15"/>
  <c r="DK297" i="15"/>
  <c r="J157" i="14"/>
  <c r="M156" i="14"/>
  <c r="AH156" i="14" s="1"/>
  <c r="W156" i="14"/>
  <c r="X156" i="14" s="1"/>
  <c r="A307" i="14"/>
  <c r="AJ307" i="14" s="1"/>
  <c r="AJ189" i="12"/>
  <c r="C190" i="12"/>
  <c r="F191" i="12" s="1"/>
  <c r="G191" i="12" s="1"/>
  <c r="W189" i="12"/>
  <c r="CM298" i="1"/>
  <c r="E297" i="12"/>
  <c r="K297" i="12"/>
  <c r="CL299" i="1"/>
  <c r="DI299" i="1" s="1"/>
  <c r="M155" i="12"/>
  <c r="AH155" i="12" s="1"/>
  <c r="I155" i="12"/>
  <c r="L156" i="12" s="1"/>
  <c r="CV153" i="1"/>
  <c r="DE153" i="1" s="1"/>
  <c r="CS153" i="1"/>
  <c r="AR305" i="12" l="1"/>
  <c r="AS306" i="12" s="1"/>
  <c r="AT305" i="12"/>
  <c r="AU305" i="12" s="1"/>
  <c r="AW306" i="12" s="1"/>
  <c r="A310" i="12"/>
  <c r="AV310" i="12" s="1"/>
  <c r="AK309" i="12"/>
  <c r="AR182" i="14"/>
  <c r="AS182" i="14" s="1"/>
  <c r="AT182" i="14" s="1"/>
  <c r="AU183" i="14" s="1"/>
  <c r="AV183" i="14" s="1"/>
  <c r="AK183" i="14" s="1"/>
  <c r="DL171" i="1"/>
  <c r="DN171" i="1"/>
  <c r="DO152" i="1"/>
  <c r="DP153" i="1" s="1"/>
  <c r="DQ152" i="1"/>
  <c r="CL310" i="15"/>
  <c r="DR310" i="15" s="1"/>
  <c r="DO171" i="15"/>
  <c r="DP171" i="15" s="1"/>
  <c r="DQ171" i="15" s="1"/>
  <c r="DS172" i="15" s="1"/>
  <c r="CN182" i="1"/>
  <c r="CZ182" i="1" s="1"/>
  <c r="C187" i="14"/>
  <c r="DK298" i="15"/>
  <c r="CV298" i="15"/>
  <c r="CP298" i="15"/>
  <c r="K157" i="14"/>
  <c r="AG157" i="14" s="1"/>
  <c r="H157" i="14"/>
  <c r="A308" i="14"/>
  <c r="AJ308" i="14" s="1"/>
  <c r="AJ190" i="12"/>
  <c r="W190" i="12"/>
  <c r="AJ191" i="12"/>
  <c r="CM299" i="1"/>
  <c r="E298" i="12"/>
  <c r="K298" i="12"/>
  <c r="X155" i="12"/>
  <c r="Y155" i="12" s="1"/>
  <c r="O155" i="12"/>
  <c r="AI155" i="12" s="1"/>
  <c r="DA153" i="1"/>
  <c r="DB153" i="1" s="1"/>
  <c r="CU154" i="1"/>
  <c r="CX153" i="1"/>
  <c r="CL300" i="1"/>
  <c r="DI300" i="1" s="1"/>
  <c r="DF153" i="1" l="1"/>
  <c r="DC153" i="1"/>
  <c r="DT172" i="15"/>
  <c r="AX306" i="12"/>
  <c r="AL306" i="12" s="1"/>
  <c r="AR306" i="12"/>
  <c r="AS307" i="12" s="1"/>
  <c r="AT306" i="12"/>
  <c r="AU306" i="12" s="1"/>
  <c r="AW307" i="12" s="1"/>
  <c r="A311" i="12"/>
  <c r="AV311" i="12" s="1"/>
  <c r="AK310" i="12"/>
  <c r="CP183" i="1"/>
  <c r="CN183" i="1" s="1"/>
  <c r="AQ182" i="14"/>
  <c r="DO153" i="1"/>
  <c r="DQ153" i="1"/>
  <c r="CL311" i="15"/>
  <c r="DR311" i="15" s="1"/>
  <c r="DN171" i="15"/>
  <c r="DO172" i="15" s="1"/>
  <c r="DP172" i="15" s="1"/>
  <c r="DQ172" i="15" s="1"/>
  <c r="DS173" i="15" s="1"/>
  <c r="DT173" i="15" s="1"/>
  <c r="DJ152" i="1"/>
  <c r="DM172" i="1"/>
  <c r="CQ183" i="1"/>
  <c r="DH183" i="1" s="1"/>
  <c r="E188" i="14"/>
  <c r="F188" i="14" s="1"/>
  <c r="AI188" i="14" s="1"/>
  <c r="V187" i="14"/>
  <c r="DK299" i="15"/>
  <c r="CV299" i="15"/>
  <c r="CP299" i="15"/>
  <c r="A309" i="14"/>
  <c r="AJ309" i="14" s="1"/>
  <c r="W157" i="14"/>
  <c r="X157" i="14" s="1"/>
  <c r="J158" i="14"/>
  <c r="M157" i="14"/>
  <c r="AH157" i="14" s="1"/>
  <c r="C191" i="12"/>
  <c r="F192" i="12" s="1"/>
  <c r="G192" i="12" s="1"/>
  <c r="CM300" i="1"/>
  <c r="CL301" i="1"/>
  <c r="DI301" i="1" s="1"/>
  <c r="CV154" i="1"/>
  <c r="DE154" i="1" s="1"/>
  <c r="CS154" i="1"/>
  <c r="M156" i="12"/>
  <c r="AH156" i="12" s="1"/>
  <c r="I156" i="12"/>
  <c r="L157" i="12" s="1"/>
  <c r="E299" i="12"/>
  <c r="K299" i="12"/>
  <c r="AX307" i="12" l="1"/>
  <c r="AL307" i="12" s="1"/>
  <c r="AR307" i="12"/>
  <c r="AS308" i="12" s="1"/>
  <c r="AT307" i="12"/>
  <c r="AU307" i="12" s="1"/>
  <c r="AW308" i="12" s="1"/>
  <c r="A312" i="12"/>
  <c r="AV312" i="12" s="1"/>
  <c r="AK311" i="12"/>
  <c r="AR183" i="14"/>
  <c r="AS183" i="14" s="1"/>
  <c r="AT183" i="14" s="1"/>
  <c r="AU184" i="14" s="1"/>
  <c r="AV184" i="14" s="1"/>
  <c r="AK184" i="14" s="1"/>
  <c r="DL172" i="1"/>
  <c r="DN172" i="1"/>
  <c r="CL312" i="15"/>
  <c r="DR312" i="15" s="1"/>
  <c r="DN172" i="15"/>
  <c r="DJ153" i="1"/>
  <c r="CZ183" i="1"/>
  <c r="CP184" i="1"/>
  <c r="DP154" i="1"/>
  <c r="C188" i="14"/>
  <c r="DK300" i="15"/>
  <c r="CP300" i="15"/>
  <c r="CV300" i="15"/>
  <c r="K158" i="14"/>
  <c r="AG158" i="14" s="1"/>
  <c r="H158" i="14"/>
  <c r="A310" i="14"/>
  <c r="AJ310" i="14" s="1"/>
  <c r="W191" i="12"/>
  <c r="CM301" i="1"/>
  <c r="X156" i="12"/>
  <c r="Y156" i="12" s="1"/>
  <c r="O156" i="12"/>
  <c r="AI156" i="12" s="1"/>
  <c r="CU155" i="1"/>
  <c r="CX154" i="1"/>
  <c r="DA154" i="1"/>
  <c r="DB154" i="1" s="1"/>
  <c r="CL302" i="1"/>
  <c r="DI302" i="1" s="1"/>
  <c r="E300" i="12"/>
  <c r="K300" i="12"/>
  <c r="DF154" i="1" l="1"/>
  <c r="DC154" i="1"/>
  <c r="AR308" i="12"/>
  <c r="AS309" i="12" s="1"/>
  <c r="AT308" i="12"/>
  <c r="AU308" i="12" s="1"/>
  <c r="AW309" i="12" s="1"/>
  <c r="AX308" i="12"/>
  <c r="AL308" i="12" s="1"/>
  <c r="A313" i="12"/>
  <c r="AV313" i="12" s="1"/>
  <c r="AK312" i="12"/>
  <c r="AQ183" i="14"/>
  <c r="DO154" i="1"/>
  <c r="DP155" i="1" s="1"/>
  <c r="DQ154" i="1"/>
  <c r="CL313" i="15"/>
  <c r="DR313" i="15" s="1"/>
  <c r="DO173" i="15"/>
  <c r="DP173" i="15" s="1"/>
  <c r="DQ173" i="15" s="1"/>
  <c r="DS174" i="15" s="1"/>
  <c r="DM173" i="1"/>
  <c r="CN184" i="1"/>
  <c r="CQ184" i="1"/>
  <c r="DH184" i="1" s="1"/>
  <c r="V188" i="14"/>
  <c r="E189" i="14"/>
  <c r="F189" i="14" s="1"/>
  <c r="AI189" i="14" s="1"/>
  <c r="CP301" i="15"/>
  <c r="DK301" i="15"/>
  <c r="CV301" i="15"/>
  <c r="A311" i="14"/>
  <c r="AJ311" i="14" s="1"/>
  <c r="J159" i="14"/>
  <c r="M158" i="14"/>
  <c r="AH158" i="14" s="1"/>
  <c r="W158" i="14"/>
  <c r="X158" i="14" s="1"/>
  <c r="AJ192" i="12"/>
  <c r="C192" i="12"/>
  <c r="F193" i="12" s="1"/>
  <c r="G193" i="12" s="1"/>
  <c r="CM302" i="1"/>
  <c r="CL303" i="1"/>
  <c r="DI303" i="1" s="1"/>
  <c r="CV155" i="1"/>
  <c r="DE155" i="1" s="1"/>
  <c r="CS155" i="1"/>
  <c r="K301" i="12"/>
  <c r="E301" i="12"/>
  <c r="M157" i="12"/>
  <c r="AH157" i="12" s="1"/>
  <c r="I157" i="12"/>
  <c r="L158" i="12" s="1"/>
  <c r="DT174" i="15" l="1"/>
  <c r="AX309" i="12"/>
  <c r="AL309" i="12" s="1"/>
  <c r="AR309" i="12"/>
  <c r="AS310" i="12" s="1"/>
  <c r="AT309" i="12"/>
  <c r="AU309" i="12" s="1"/>
  <c r="AW310" i="12" s="1"/>
  <c r="A314" i="12"/>
  <c r="AV314" i="12" s="1"/>
  <c r="AK313" i="12"/>
  <c r="AR184" i="14"/>
  <c r="AS184" i="14" s="1"/>
  <c r="AT184" i="14" s="1"/>
  <c r="AU185" i="14" s="1"/>
  <c r="AV185" i="14" s="1"/>
  <c r="AK185" i="14" s="1"/>
  <c r="DL173" i="1"/>
  <c r="DN173" i="1"/>
  <c r="DO155" i="1"/>
  <c r="DQ155" i="1"/>
  <c r="CL314" i="15"/>
  <c r="DR314" i="15" s="1"/>
  <c r="DN173" i="15"/>
  <c r="DJ154" i="1"/>
  <c r="CZ184" i="1"/>
  <c r="CP185" i="1"/>
  <c r="CQ185" i="1" s="1"/>
  <c r="DH185" i="1" s="1"/>
  <c r="C189" i="14"/>
  <c r="CV302" i="15"/>
  <c r="DK302" i="15"/>
  <c r="CP302" i="15"/>
  <c r="A312" i="14"/>
  <c r="AJ312" i="14" s="1"/>
  <c r="K159" i="14"/>
  <c r="AG159" i="14" s="1"/>
  <c r="H159" i="14"/>
  <c r="W192" i="12"/>
  <c r="CM303" i="1"/>
  <c r="X157" i="12"/>
  <c r="Y157" i="12" s="1"/>
  <c r="O157" i="12"/>
  <c r="AI157" i="12" s="1"/>
  <c r="CU156" i="1"/>
  <c r="DA155" i="1"/>
  <c r="DB155" i="1" s="1"/>
  <c r="CX155" i="1"/>
  <c r="DC155" i="1" s="1"/>
  <c r="E302" i="12"/>
  <c r="K302" i="12"/>
  <c r="CL304" i="1"/>
  <c r="DI304" i="1" s="1"/>
  <c r="AX310" i="12" l="1"/>
  <c r="AL310" i="12" s="1"/>
  <c r="AR310" i="12"/>
  <c r="AS311" i="12" s="1"/>
  <c r="AT310" i="12"/>
  <c r="AU310" i="12" s="1"/>
  <c r="AW311" i="12" s="1"/>
  <c r="AX311" i="12" s="1"/>
  <c r="AL311" i="12" s="1"/>
  <c r="A315" i="12"/>
  <c r="AV315" i="12" s="1"/>
  <c r="AK314" i="12"/>
  <c r="AQ184" i="14"/>
  <c r="CL315" i="15"/>
  <c r="DR315" i="15" s="1"/>
  <c r="DO174" i="15"/>
  <c r="DP174" i="15" s="1"/>
  <c r="DQ174" i="15" s="1"/>
  <c r="DS175" i="15" s="1"/>
  <c r="DJ155" i="1"/>
  <c r="CN185" i="1"/>
  <c r="CP186" i="1" s="1"/>
  <c r="CQ186" i="1" s="1"/>
  <c r="DH186" i="1" s="1"/>
  <c r="DM174" i="1"/>
  <c r="DF155" i="1"/>
  <c r="V189" i="14"/>
  <c r="E190" i="14"/>
  <c r="F190" i="14" s="1"/>
  <c r="AI190" i="14" s="1"/>
  <c r="DK303" i="15"/>
  <c r="CV303" i="15"/>
  <c r="CP303" i="15"/>
  <c r="W159" i="14"/>
  <c r="X159" i="14" s="1"/>
  <c r="J160" i="14"/>
  <c r="M159" i="14"/>
  <c r="AH159" i="14" s="1"/>
  <c r="A313" i="14"/>
  <c r="AJ313" i="14" s="1"/>
  <c r="C193" i="12"/>
  <c r="F194" i="12" s="1"/>
  <c r="G194" i="12" s="1"/>
  <c r="AJ193" i="12"/>
  <c r="CM304" i="1"/>
  <c r="K303" i="12"/>
  <c r="E303" i="12"/>
  <c r="CL305" i="1"/>
  <c r="DI305" i="1" s="1"/>
  <c r="CV156" i="1"/>
  <c r="DE156" i="1" s="1"/>
  <c r="CS156" i="1"/>
  <c r="M158" i="12"/>
  <c r="AH158" i="12" s="1"/>
  <c r="I158" i="12"/>
  <c r="L159" i="12" s="1"/>
  <c r="DT175" i="15" l="1"/>
  <c r="AR311" i="12"/>
  <c r="AT311" i="12"/>
  <c r="AU311" i="12" s="1"/>
  <c r="AW312" i="12" s="1"/>
  <c r="AS312" i="12"/>
  <c r="A316" i="12"/>
  <c r="AV316" i="12" s="1"/>
  <c r="AK315" i="12"/>
  <c r="C190" i="14"/>
  <c r="E191" i="14" s="1"/>
  <c r="F191" i="14" s="1"/>
  <c r="AI191" i="14" s="1"/>
  <c r="AR185" i="14"/>
  <c r="AS185" i="14" s="1"/>
  <c r="AT185" i="14" s="1"/>
  <c r="AU186" i="14" s="1"/>
  <c r="AV186" i="14" s="1"/>
  <c r="AK186" i="14" s="1"/>
  <c r="DL174" i="1"/>
  <c r="DN174" i="1"/>
  <c r="CL316" i="15"/>
  <c r="DR316" i="15" s="1"/>
  <c r="DN174" i="15"/>
  <c r="DO175" i="15" s="1"/>
  <c r="DP175" i="15" s="1"/>
  <c r="DQ175" i="15" s="1"/>
  <c r="DS176" i="15" s="1"/>
  <c r="DT176" i="15" s="1"/>
  <c r="CZ185" i="1"/>
  <c r="CN186" i="1"/>
  <c r="CZ186" i="1" s="1"/>
  <c r="DK304" i="15"/>
  <c r="CP304" i="15"/>
  <c r="CV304" i="15"/>
  <c r="A314" i="14"/>
  <c r="AJ314" i="14" s="1"/>
  <c r="K160" i="14"/>
  <c r="AG160" i="14" s="1"/>
  <c r="H160" i="14"/>
  <c r="W193" i="12"/>
  <c r="C194" i="12"/>
  <c r="F195" i="12" s="1"/>
  <c r="G195" i="12" s="1"/>
  <c r="CM305" i="1"/>
  <c r="CL306" i="1"/>
  <c r="DI306" i="1" s="1"/>
  <c r="X158" i="12"/>
  <c r="Y158" i="12" s="1"/>
  <c r="O158" i="12"/>
  <c r="AI158" i="12" s="1"/>
  <c r="E304" i="12"/>
  <c r="K304" i="12"/>
  <c r="CU157" i="1"/>
  <c r="DA156" i="1"/>
  <c r="DB156" i="1" s="1"/>
  <c r="CX156" i="1"/>
  <c r="DC156" i="1" s="1"/>
  <c r="AR312" i="12" l="1"/>
  <c r="AT312" i="12"/>
  <c r="AU312" i="12" s="1"/>
  <c r="AW313" i="12" s="1"/>
  <c r="AX313" i="12" s="1"/>
  <c r="AL313" i="12" s="1"/>
  <c r="AX312" i="12"/>
  <c r="AL312" i="12" s="1"/>
  <c r="V190" i="14"/>
  <c r="AS313" i="12"/>
  <c r="A317" i="12"/>
  <c r="AV317" i="12" s="1"/>
  <c r="AK316" i="12"/>
  <c r="AQ185" i="14"/>
  <c r="C191" i="14"/>
  <c r="CL317" i="15"/>
  <c r="DR317" i="15" s="1"/>
  <c r="DN175" i="15"/>
  <c r="DM175" i="1"/>
  <c r="CP187" i="1"/>
  <c r="DP156" i="1"/>
  <c r="DF156" i="1"/>
  <c r="V191" i="14"/>
  <c r="E192" i="14"/>
  <c r="F192" i="14" s="1"/>
  <c r="AI192" i="14" s="1"/>
  <c r="CV305" i="15"/>
  <c r="CP305" i="15"/>
  <c r="DK305" i="15"/>
  <c r="J161" i="14"/>
  <c r="M160" i="14"/>
  <c r="AH160" i="14" s="1"/>
  <c r="W160" i="14"/>
  <c r="X160" i="14" s="1"/>
  <c r="A315" i="14"/>
  <c r="AJ315" i="14" s="1"/>
  <c r="W194" i="12"/>
  <c r="C195" i="12"/>
  <c r="F196" i="12" s="1"/>
  <c r="G196" i="12" s="1"/>
  <c r="AJ194" i="12"/>
  <c r="CM306" i="1"/>
  <c r="M159" i="12"/>
  <c r="AH159" i="12" s="1"/>
  <c r="I159" i="12"/>
  <c r="L160" i="12" s="1"/>
  <c r="CV157" i="1"/>
  <c r="DE157" i="1" s="1"/>
  <c r="CS157" i="1"/>
  <c r="CL307" i="1"/>
  <c r="DI307" i="1" s="1"/>
  <c r="K305" i="12"/>
  <c r="E305" i="12"/>
  <c r="AR313" i="12" l="1"/>
  <c r="AS314" i="12" s="1"/>
  <c r="AT313" i="12"/>
  <c r="AU313" i="12" s="1"/>
  <c r="AW314" i="12" s="1"/>
  <c r="A318" i="12"/>
  <c r="AV318" i="12" s="1"/>
  <c r="AK317" i="12"/>
  <c r="AR186" i="14"/>
  <c r="AS186" i="14" s="1"/>
  <c r="AT186" i="14" s="1"/>
  <c r="AU187" i="14" s="1"/>
  <c r="AV187" i="14" s="1"/>
  <c r="AK187" i="14" s="1"/>
  <c r="DL175" i="1"/>
  <c r="DN175" i="1"/>
  <c r="DO156" i="1"/>
  <c r="DQ156" i="1"/>
  <c r="CL318" i="15"/>
  <c r="DR318" i="15" s="1"/>
  <c r="DO176" i="15"/>
  <c r="DP176" i="15" s="1"/>
  <c r="DQ176" i="15" s="1"/>
  <c r="DS177" i="15" s="1"/>
  <c r="CN187" i="1"/>
  <c r="CQ187" i="1"/>
  <c r="DH187" i="1" s="1"/>
  <c r="C192" i="14"/>
  <c r="DK306" i="15"/>
  <c r="CV306" i="15"/>
  <c r="CP306" i="15"/>
  <c r="A316" i="14"/>
  <c r="AJ316" i="14" s="1"/>
  <c r="K161" i="14"/>
  <c r="AG161" i="14" s="1"/>
  <c r="H161" i="14"/>
  <c r="AJ195" i="12"/>
  <c r="AJ196" i="12"/>
  <c r="W195" i="12"/>
  <c r="CM307" i="1"/>
  <c r="CX157" i="1"/>
  <c r="DC157" i="1" s="1"/>
  <c r="DA157" i="1"/>
  <c r="DB157" i="1" s="1"/>
  <c r="CU158" i="1"/>
  <c r="X159" i="12"/>
  <c r="Y159" i="12" s="1"/>
  <c r="O159" i="12"/>
  <c r="AI159" i="12" s="1"/>
  <c r="E306" i="12"/>
  <c r="K306" i="12"/>
  <c r="CL308" i="1"/>
  <c r="DI308" i="1" s="1"/>
  <c r="DT177" i="15" l="1"/>
  <c r="AX314" i="12"/>
  <c r="AL314" i="12" s="1"/>
  <c r="AR314" i="12"/>
  <c r="AS315" i="12" s="1"/>
  <c r="AT314" i="12"/>
  <c r="AU314" i="12" s="1"/>
  <c r="AW315" i="12" s="1"/>
  <c r="AX315" i="12" s="1"/>
  <c r="AL315" i="12" s="1"/>
  <c r="A319" i="12"/>
  <c r="AV319" i="12" s="1"/>
  <c r="AK318" i="12"/>
  <c r="AQ186" i="14"/>
  <c r="CL319" i="15"/>
  <c r="DR319" i="15" s="1"/>
  <c r="DN176" i="15"/>
  <c r="DO177" i="15" s="1"/>
  <c r="DP177" i="15" s="1"/>
  <c r="DQ177" i="15" s="1"/>
  <c r="DS178" i="15" s="1"/>
  <c r="DJ156" i="1"/>
  <c r="CP188" i="1"/>
  <c r="CZ187" i="1"/>
  <c r="DM176" i="1"/>
  <c r="DP157" i="1"/>
  <c r="DF157" i="1"/>
  <c r="V192" i="14"/>
  <c r="E193" i="14"/>
  <c r="C193" i="14" s="1"/>
  <c r="CV307" i="15"/>
  <c r="CP307" i="15"/>
  <c r="DK307" i="15"/>
  <c r="W161" i="14"/>
  <c r="X161" i="14" s="1"/>
  <c r="J162" i="14"/>
  <c r="M161" i="14"/>
  <c r="AH161" i="14" s="1"/>
  <c r="A317" i="14"/>
  <c r="AJ317" i="14" s="1"/>
  <c r="C196" i="12"/>
  <c r="F197" i="12" s="1"/>
  <c r="G197" i="12" s="1"/>
  <c r="CM308" i="1"/>
  <c r="CL309" i="1"/>
  <c r="DI309" i="1" s="1"/>
  <c r="K307" i="12"/>
  <c r="E307" i="12"/>
  <c r="CV158" i="1"/>
  <c r="DE158" i="1" s="1"/>
  <c r="CS158" i="1"/>
  <c r="M160" i="12"/>
  <c r="AH160" i="12" s="1"/>
  <c r="I160" i="12"/>
  <c r="L161" i="12" s="1"/>
  <c r="DT178" i="15" l="1"/>
  <c r="AR315" i="12"/>
  <c r="AS316" i="12" s="1"/>
  <c r="AT315" i="12"/>
  <c r="AU315" i="12" s="1"/>
  <c r="AW316" i="12" s="1"/>
  <c r="A320" i="12"/>
  <c r="AV320" i="12" s="1"/>
  <c r="AK319" i="12"/>
  <c r="AR187" i="14"/>
  <c r="AS187" i="14" s="1"/>
  <c r="AT187" i="14" s="1"/>
  <c r="AU188" i="14" s="1"/>
  <c r="AV188" i="14" s="1"/>
  <c r="AK188" i="14" s="1"/>
  <c r="DL176" i="1"/>
  <c r="DN176" i="1"/>
  <c r="DO157" i="1"/>
  <c r="DQ157" i="1"/>
  <c r="CL320" i="15"/>
  <c r="DR320" i="15" s="1"/>
  <c r="DN177" i="15"/>
  <c r="DO178" i="15" s="1"/>
  <c r="DP178" i="15" s="1"/>
  <c r="DQ178" i="15" s="1"/>
  <c r="DS179" i="15" s="1"/>
  <c r="CQ188" i="1"/>
  <c r="DH188" i="1" s="1"/>
  <c r="CN188" i="1"/>
  <c r="E194" i="14"/>
  <c r="F194" i="14" s="1"/>
  <c r="AI194" i="14" s="1"/>
  <c r="V193" i="14"/>
  <c r="F193" i="14"/>
  <c r="AI193" i="14" s="1"/>
  <c r="DK308" i="15"/>
  <c r="CP308" i="15"/>
  <c r="CV308" i="15"/>
  <c r="CV309" i="15"/>
  <c r="CP309" i="15"/>
  <c r="DK309" i="15"/>
  <c r="A318" i="14"/>
  <c r="AJ318" i="14" s="1"/>
  <c r="K162" i="14"/>
  <c r="AG162" i="14" s="1"/>
  <c r="H162" i="14"/>
  <c r="W196" i="12"/>
  <c r="CM309" i="1"/>
  <c r="E308" i="12"/>
  <c r="K308" i="12"/>
  <c r="O160" i="12"/>
  <c r="AI160" i="12" s="1"/>
  <c r="X160" i="12"/>
  <c r="Y160" i="12" s="1"/>
  <c r="CX158" i="1"/>
  <c r="DA158" i="1"/>
  <c r="DB158" i="1" s="1"/>
  <c r="CU159" i="1"/>
  <c r="CL310" i="1"/>
  <c r="DI310" i="1" s="1"/>
  <c r="DF158" i="1" l="1"/>
  <c r="DC158" i="1"/>
  <c r="DT179" i="15"/>
  <c r="AR316" i="12"/>
  <c r="AS317" i="12" s="1"/>
  <c r="AT316" i="12"/>
  <c r="AU316" i="12" s="1"/>
  <c r="AW317" i="12" s="1"/>
  <c r="AX316" i="12"/>
  <c r="AL316" i="12" s="1"/>
  <c r="A321" i="12"/>
  <c r="AV321" i="12" s="1"/>
  <c r="AK320" i="12"/>
  <c r="AQ187" i="14"/>
  <c r="CL321" i="15"/>
  <c r="DR321" i="15" s="1"/>
  <c r="DN178" i="15"/>
  <c r="DJ157" i="1"/>
  <c r="CP189" i="1"/>
  <c r="CZ188" i="1"/>
  <c r="DM177" i="1"/>
  <c r="DP158" i="1"/>
  <c r="C194" i="14"/>
  <c r="A319" i="14"/>
  <c r="AJ319" i="14" s="1"/>
  <c r="J163" i="14"/>
  <c r="M162" i="14"/>
  <c r="AH162" i="14" s="1"/>
  <c r="W162" i="14"/>
  <c r="X162" i="14" s="1"/>
  <c r="C197" i="12"/>
  <c r="F198" i="12" s="1"/>
  <c r="G198" i="12" s="1"/>
  <c r="AJ197" i="12"/>
  <c r="CM310" i="1"/>
  <c r="CV159" i="1"/>
  <c r="DE159" i="1" s="1"/>
  <c r="CS159" i="1"/>
  <c r="CL311" i="1"/>
  <c r="DI311" i="1" s="1"/>
  <c r="M161" i="12"/>
  <c r="AH161" i="12" s="1"/>
  <c r="I161" i="12"/>
  <c r="L162" i="12" s="1"/>
  <c r="E309" i="12"/>
  <c r="K309" i="12"/>
  <c r="AR317" i="12" l="1"/>
  <c r="AS318" i="12" s="1"/>
  <c r="AT317" i="12"/>
  <c r="AU317" i="12" s="1"/>
  <c r="AW318" i="12" s="1"/>
  <c r="AX317" i="12"/>
  <c r="AL317" i="12" s="1"/>
  <c r="A322" i="12"/>
  <c r="AV322" i="12" s="1"/>
  <c r="AK321" i="12"/>
  <c r="AR188" i="14"/>
  <c r="AS188" i="14" s="1"/>
  <c r="AT188" i="14" s="1"/>
  <c r="AU189" i="14" s="1"/>
  <c r="AV189" i="14" s="1"/>
  <c r="AK189" i="14" s="1"/>
  <c r="DL177" i="1"/>
  <c r="DN177" i="1"/>
  <c r="DO158" i="1"/>
  <c r="DP159" i="1" s="1"/>
  <c r="DQ158" i="1"/>
  <c r="CL322" i="15"/>
  <c r="DR322" i="15" s="1"/>
  <c r="DO179" i="15"/>
  <c r="DP179" i="15" s="1"/>
  <c r="DQ179" i="15" s="1"/>
  <c r="DS180" i="15" s="1"/>
  <c r="CN189" i="1"/>
  <c r="CQ189" i="1"/>
  <c r="DH189" i="1" s="1"/>
  <c r="E195" i="14"/>
  <c r="C195" i="14" s="1"/>
  <c r="V194" i="14"/>
  <c r="DK310" i="15"/>
  <c r="CV310" i="15"/>
  <c r="CP310" i="15"/>
  <c r="K163" i="14"/>
  <c r="AG163" i="14" s="1"/>
  <c r="H163" i="14"/>
  <c r="A320" i="14"/>
  <c r="AJ320" i="14" s="1"/>
  <c r="W197" i="12"/>
  <c r="CM311" i="1"/>
  <c r="K310" i="12"/>
  <c r="E310" i="12"/>
  <c r="O161" i="12"/>
  <c r="AI161" i="12" s="1"/>
  <c r="X161" i="12"/>
  <c r="Y161" i="12" s="1"/>
  <c r="CL312" i="1"/>
  <c r="DI312" i="1" s="1"/>
  <c r="CU160" i="1"/>
  <c r="CX159" i="1"/>
  <c r="DC159" i="1" s="1"/>
  <c r="DA159" i="1"/>
  <c r="DB159" i="1" s="1"/>
  <c r="DT180" i="15" l="1"/>
  <c r="AR318" i="12"/>
  <c r="AS319" i="12" s="1"/>
  <c r="AT318" i="12"/>
  <c r="AU318" i="12" s="1"/>
  <c r="AW319" i="12" s="1"/>
  <c r="AX319" i="12" s="1"/>
  <c r="AL319" i="12" s="1"/>
  <c r="AX318" i="12"/>
  <c r="AL318" i="12" s="1"/>
  <c r="A323" i="12"/>
  <c r="AV323" i="12" s="1"/>
  <c r="AK322" i="12"/>
  <c r="AQ188" i="14"/>
  <c r="DO159" i="1"/>
  <c r="DQ159" i="1"/>
  <c r="CL323" i="15"/>
  <c r="DR323" i="15" s="1"/>
  <c r="DN179" i="15"/>
  <c r="DO180" i="15" s="1"/>
  <c r="DP180" i="15" s="1"/>
  <c r="DQ180" i="15" s="1"/>
  <c r="DS181" i="15" s="1"/>
  <c r="DJ158" i="1"/>
  <c r="CP190" i="1"/>
  <c r="CZ189" i="1"/>
  <c r="DM178" i="1"/>
  <c r="DF159" i="1"/>
  <c r="V195" i="14"/>
  <c r="E196" i="14"/>
  <c r="F196" i="14" s="1"/>
  <c r="AI196" i="14" s="1"/>
  <c r="F195" i="14"/>
  <c r="AI195" i="14" s="1"/>
  <c r="CP311" i="15"/>
  <c r="DK311" i="15"/>
  <c r="CV311" i="15"/>
  <c r="A321" i="14"/>
  <c r="AJ321" i="14" s="1"/>
  <c r="W163" i="14"/>
  <c r="X163" i="14" s="1"/>
  <c r="M163" i="14"/>
  <c r="AH163" i="14" s="1"/>
  <c r="J164" i="14"/>
  <c r="AJ198" i="12"/>
  <c r="C198" i="12"/>
  <c r="F199" i="12" s="1"/>
  <c r="G199" i="12" s="1"/>
  <c r="CM312" i="1"/>
  <c r="CV160" i="1"/>
  <c r="DE160" i="1" s="1"/>
  <c r="CS160" i="1"/>
  <c r="M162" i="12"/>
  <c r="AH162" i="12" s="1"/>
  <c r="I162" i="12"/>
  <c r="L163" i="12" s="1"/>
  <c r="CL313" i="1"/>
  <c r="DI313" i="1" s="1"/>
  <c r="E311" i="12"/>
  <c r="K311" i="12"/>
  <c r="DT181" i="15" l="1"/>
  <c r="AR319" i="12"/>
  <c r="AT319" i="12"/>
  <c r="AU319" i="12" s="1"/>
  <c r="AW320" i="12" s="1"/>
  <c r="AS320" i="12"/>
  <c r="A324" i="12"/>
  <c r="AV324" i="12" s="1"/>
  <c r="AK323" i="12"/>
  <c r="AR189" i="14"/>
  <c r="AS189" i="14" s="1"/>
  <c r="AT189" i="14" s="1"/>
  <c r="AU190" i="14" s="1"/>
  <c r="AV190" i="14" s="1"/>
  <c r="AK190" i="14" s="1"/>
  <c r="DL178" i="1"/>
  <c r="DN178" i="1"/>
  <c r="CL324" i="15"/>
  <c r="DR324" i="15" s="1"/>
  <c r="DN180" i="15"/>
  <c r="DJ159" i="1"/>
  <c r="CN190" i="1"/>
  <c r="CQ190" i="1"/>
  <c r="DH190" i="1" s="1"/>
  <c r="DP160" i="1"/>
  <c r="C196" i="14"/>
  <c r="CV312" i="15"/>
  <c r="CP312" i="15"/>
  <c r="DK312" i="15"/>
  <c r="K164" i="14"/>
  <c r="AG164" i="14" s="1"/>
  <c r="H164" i="14"/>
  <c r="A322" i="14"/>
  <c r="AJ322" i="14" s="1"/>
  <c r="AJ199" i="12"/>
  <c r="W198" i="12"/>
  <c r="CM313" i="1"/>
  <c r="K312" i="12"/>
  <c r="E312" i="12"/>
  <c r="CL314" i="1"/>
  <c r="DI314" i="1" s="1"/>
  <c r="O162" i="12"/>
  <c r="AI162" i="12" s="1"/>
  <c r="X162" i="12"/>
  <c r="Y162" i="12" s="1"/>
  <c r="CU161" i="1"/>
  <c r="DA160" i="1"/>
  <c r="DB160" i="1" s="1"/>
  <c r="CX160" i="1"/>
  <c r="DC160" i="1" s="1"/>
  <c r="AR320" i="12" l="1"/>
  <c r="AS321" i="12" s="1"/>
  <c r="AT320" i="12"/>
  <c r="AU320" i="12" s="1"/>
  <c r="AW321" i="12" s="1"/>
  <c r="AX320" i="12"/>
  <c r="AL320" i="12" s="1"/>
  <c r="A325" i="12"/>
  <c r="AV325" i="12" s="1"/>
  <c r="AK324" i="12"/>
  <c r="AQ189" i="14"/>
  <c r="AR190" i="14" s="1"/>
  <c r="AS190" i="14" s="1"/>
  <c r="AT190" i="14" s="1"/>
  <c r="AU191" i="14" s="1"/>
  <c r="AV191" i="14" s="1"/>
  <c r="AK191" i="14" s="1"/>
  <c r="DO160" i="1"/>
  <c r="DQ160" i="1"/>
  <c r="CL325" i="15"/>
  <c r="DR325" i="15" s="1"/>
  <c r="DO181" i="15"/>
  <c r="DP181" i="15" s="1"/>
  <c r="DQ181" i="15" s="1"/>
  <c r="DS182" i="15" s="1"/>
  <c r="CP191" i="1"/>
  <c r="CZ190" i="1"/>
  <c r="DM179" i="1"/>
  <c r="DF160" i="1"/>
  <c r="E197" i="14"/>
  <c r="C197" i="14" s="1"/>
  <c r="V196" i="14"/>
  <c r="DK313" i="15"/>
  <c r="CV313" i="15"/>
  <c r="CP313" i="15"/>
  <c r="J165" i="14"/>
  <c r="M164" i="14"/>
  <c r="AH164" i="14" s="1"/>
  <c r="W164" i="14"/>
  <c r="X164" i="14" s="1"/>
  <c r="A323" i="14"/>
  <c r="AJ323" i="14" s="1"/>
  <c r="C199" i="12"/>
  <c r="F200" i="12" s="1"/>
  <c r="G200" i="12" s="1"/>
  <c r="CM314" i="1"/>
  <c r="M163" i="12"/>
  <c r="AH163" i="12" s="1"/>
  <c r="I163" i="12"/>
  <c r="L164" i="12" s="1"/>
  <c r="CV161" i="1"/>
  <c r="DE161" i="1" s="1"/>
  <c r="CS161" i="1"/>
  <c r="CL315" i="1"/>
  <c r="DI315" i="1" s="1"/>
  <c r="K313" i="12"/>
  <c r="E313" i="12"/>
  <c r="DT182" i="15" l="1"/>
  <c r="AX321" i="12"/>
  <c r="AL321" i="12" s="1"/>
  <c r="AR321" i="12"/>
  <c r="AS322" i="12" s="1"/>
  <c r="AT321" i="12"/>
  <c r="AU321" i="12" s="1"/>
  <c r="AW322" i="12" s="1"/>
  <c r="A326" i="12"/>
  <c r="AV326" i="12" s="1"/>
  <c r="AK325" i="12"/>
  <c r="AQ190" i="14"/>
  <c r="DL179" i="1"/>
  <c r="DN179" i="1"/>
  <c r="CL326" i="15"/>
  <c r="DR326" i="15" s="1"/>
  <c r="DN181" i="15"/>
  <c r="DJ160" i="1"/>
  <c r="CQ191" i="1"/>
  <c r="DH191" i="1" s="1"/>
  <c r="CN191" i="1"/>
  <c r="V197" i="14"/>
  <c r="E198" i="14"/>
  <c r="F198" i="14" s="1"/>
  <c r="AI198" i="14" s="1"/>
  <c r="F197" i="14"/>
  <c r="AI197" i="14" s="1"/>
  <c r="DK314" i="15"/>
  <c r="CV314" i="15"/>
  <c r="CP314" i="15"/>
  <c r="AJ200" i="12"/>
  <c r="A324" i="14"/>
  <c r="AJ324" i="14" s="1"/>
  <c r="K165" i="14"/>
  <c r="AG165" i="14" s="1"/>
  <c r="H165" i="14"/>
  <c r="W199" i="12"/>
  <c r="CM315" i="1"/>
  <c r="DA161" i="1"/>
  <c r="DB161" i="1" s="1"/>
  <c r="CU162" i="1"/>
  <c r="CX161" i="1"/>
  <c r="DC161" i="1" s="1"/>
  <c r="E314" i="12"/>
  <c r="K314" i="12"/>
  <c r="CL316" i="1"/>
  <c r="DI316" i="1" s="1"/>
  <c r="O163" i="12"/>
  <c r="AI163" i="12" s="1"/>
  <c r="X163" i="12"/>
  <c r="Y163" i="12" s="1"/>
  <c r="AX322" i="12" l="1"/>
  <c r="AL322" i="12" s="1"/>
  <c r="AR322" i="12"/>
  <c r="AS323" i="12" s="1"/>
  <c r="AT322" i="12"/>
  <c r="AU322" i="12" s="1"/>
  <c r="AW323" i="12" s="1"/>
  <c r="A327" i="12"/>
  <c r="AV327" i="12" s="1"/>
  <c r="AK326" i="12"/>
  <c r="C198" i="14"/>
  <c r="E199" i="14" s="1"/>
  <c r="F199" i="14" s="1"/>
  <c r="AI199" i="14" s="1"/>
  <c r="AR191" i="14"/>
  <c r="AS191" i="14" s="1"/>
  <c r="AT191" i="14" s="1"/>
  <c r="AU192" i="14" s="1"/>
  <c r="AV192" i="14" s="1"/>
  <c r="AK192" i="14" s="1"/>
  <c r="CL327" i="15"/>
  <c r="DR327" i="15" s="1"/>
  <c r="DO182" i="15"/>
  <c r="DP182" i="15" s="1"/>
  <c r="DQ182" i="15" s="1"/>
  <c r="DS183" i="15" s="1"/>
  <c r="DM180" i="1"/>
  <c r="CP192" i="1"/>
  <c r="CZ191" i="1"/>
  <c r="DP161" i="1"/>
  <c r="DF161" i="1"/>
  <c r="V198" i="14"/>
  <c r="CV315" i="15"/>
  <c r="CP315" i="15"/>
  <c r="DK315" i="15"/>
  <c r="C200" i="12"/>
  <c r="F201" i="12" s="1"/>
  <c r="G201" i="12" s="1"/>
  <c r="AJ201" i="12" s="1"/>
  <c r="W165" i="14"/>
  <c r="X165" i="14" s="1"/>
  <c r="J166" i="14"/>
  <c r="M165" i="14"/>
  <c r="AH165" i="14" s="1"/>
  <c r="A325" i="14"/>
  <c r="AJ325" i="14" s="1"/>
  <c r="CM316" i="1"/>
  <c r="K315" i="12"/>
  <c r="E315" i="12"/>
  <c r="M164" i="12"/>
  <c r="AH164" i="12" s="1"/>
  <c r="I164" i="12"/>
  <c r="L165" i="12" s="1"/>
  <c r="CL317" i="1"/>
  <c r="DI317" i="1" s="1"/>
  <c r="CV162" i="1"/>
  <c r="DE162" i="1" s="1"/>
  <c r="CS162" i="1"/>
  <c r="DT183" i="15" l="1"/>
  <c r="AR323" i="12"/>
  <c r="AT323" i="12"/>
  <c r="AU323" i="12" s="1"/>
  <c r="AW324" i="12" s="1"/>
  <c r="AX324" i="12" s="1"/>
  <c r="AL324" i="12" s="1"/>
  <c r="AX323" i="12"/>
  <c r="AL323" i="12" s="1"/>
  <c r="AQ191" i="14"/>
  <c r="AS324" i="12"/>
  <c r="A328" i="12"/>
  <c r="AV328" i="12" s="1"/>
  <c r="AK327" i="12"/>
  <c r="AR192" i="14"/>
  <c r="AS192" i="14" s="1"/>
  <c r="AT192" i="14" s="1"/>
  <c r="AU193" i="14" s="1"/>
  <c r="AV193" i="14" s="1"/>
  <c r="AK193" i="14" s="1"/>
  <c r="DL180" i="1"/>
  <c r="DN180" i="1"/>
  <c r="DO161" i="1"/>
  <c r="DQ161" i="1"/>
  <c r="CL328" i="15"/>
  <c r="DR328" i="15" s="1"/>
  <c r="DN182" i="15"/>
  <c r="DO183" i="15" s="1"/>
  <c r="DP183" i="15" s="1"/>
  <c r="DQ183" i="15" s="1"/>
  <c r="DS184" i="15" s="1"/>
  <c r="DT184" i="15" s="1"/>
  <c r="CQ192" i="1"/>
  <c r="DH192" i="1" s="1"/>
  <c r="CN192" i="1"/>
  <c r="W200" i="12"/>
  <c r="C199" i="14"/>
  <c r="CP316" i="15"/>
  <c r="CV316" i="15"/>
  <c r="DK316" i="15"/>
  <c r="A326" i="14"/>
  <c r="AJ326" i="14" s="1"/>
  <c r="K166" i="14"/>
  <c r="AG166" i="14" s="1"/>
  <c r="H166" i="14"/>
  <c r="C201" i="12"/>
  <c r="F202" i="12" s="1"/>
  <c r="G202" i="12" s="1"/>
  <c r="CM317" i="1"/>
  <c r="DA162" i="1"/>
  <c r="DB162" i="1" s="1"/>
  <c r="CU163" i="1"/>
  <c r="CX162" i="1"/>
  <c r="DC162" i="1" s="1"/>
  <c r="CL318" i="1"/>
  <c r="DI318" i="1" s="1"/>
  <c r="X164" i="12"/>
  <c r="Y164" i="12" s="1"/>
  <c r="O164" i="12"/>
  <c r="AI164" i="12" s="1"/>
  <c r="K316" i="12"/>
  <c r="E316" i="12"/>
  <c r="AR324" i="12" l="1"/>
  <c r="AS325" i="12" s="1"/>
  <c r="AT324" i="12"/>
  <c r="AU324" i="12" s="1"/>
  <c r="AW325" i="12" s="1"/>
  <c r="A329" i="12"/>
  <c r="AV329" i="12" s="1"/>
  <c r="AK328" i="12"/>
  <c r="AQ192" i="14"/>
  <c r="AR193" i="14" s="1"/>
  <c r="CL329" i="15"/>
  <c r="DR329" i="15" s="1"/>
  <c r="DN183" i="15"/>
  <c r="DJ161" i="1"/>
  <c r="DM181" i="1"/>
  <c r="CZ192" i="1"/>
  <c r="CP193" i="1"/>
  <c r="DP162" i="1"/>
  <c r="DF162" i="1"/>
  <c r="V199" i="14"/>
  <c r="E200" i="14"/>
  <c r="F200" i="14" s="1"/>
  <c r="AI200" i="14" s="1"/>
  <c r="DK317" i="15"/>
  <c r="CV317" i="15"/>
  <c r="CP317" i="15"/>
  <c r="J167" i="14"/>
  <c r="M166" i="14"/>
  <c r="AH166" i="14" s="1"/>
  <c r="W166" i="14"/>
  <c r="X166" i="14" s="1"/>
  <c r="A327" i="14"/>
  <c r="AJ327" i="14" s="1"/>
  <c r="W201" i="12"/>
  <c r="CM318" i="1"/>
  <c r="E317" i="12"/>
  <c r="K317" i="12"/>
  <c r="CL319" i="1"/>
  <c r="DI319" i="1" s="1"/>
  <c r="M165" i="12"/>
  <c r="AH165" i="12" s="1"/>
  <c r="I165" i="12"/>
  <c r="L166" i="12" s="1"/>
  <c r="CV163" i="1"/>
  <c r="DE163" i="1" s="1"/>
  <c r="CS163" i="1"/>
  <c r="AX325" i="12" l="1"/>
  <c r="AL325" i="12" s="1"/>
  <c r="AR325" i="12"/>
  <c r="AS326" i="12" s="1"/>
  <c r="AT325" i="12"/>
  <c r="AU325" i="12" s="1"/>
  <c r="AW326" i="12" s="1"/>
  <c r="A330" i="12"/>
  <c r="AV330" i="12" s="1"/>
  <c r="AK329" i="12"/>
  <c r="AS193" i="14"/>
  <c r="AT193" i="14" s="1"/>
  <c r="AU194" i="14" s="1"/>
  <c r="AV194" i="14" s="1"/>
  <c r="AK194" i="14" s="1"/>
  <c r="AQ193" i="14"/>
  <c r="AR194" i="14" s="1"/>
  <c r="DL181" i="1"/>
  <c r="DN181" i="1"/>
  <c r="DO162" i="1"/>
  <c r="DQ162" i="1"/>
  <c r="CL330" i="15"/>
  <c r="DR330" i="15" s="1"/>
  <c r="DO184" i="15"/>
  <c r="DP184" i="15" s="1"/>
  <c r="DQ184" i="15" s="1"/>
  <c r="DS185" i="15" s="1"/>
  <c r="CN193" i="1"/>
  <c r="CQ193" i="1"/>
  <c r="DH193" i="1" s="1"/>
  <c r="C200" i="14"/>
  <c r="DK318" i="15"/>
  <c r="CV318" i="15"/>
  <c r="CP318" i="15"/>
  <c r="K167" i="14"/>
  <c r="AG167" i="14" s="1"/>
  <c r="H167" i="14"/>
  <c r="A328" i="14"/>
  <c r="AJ328" i="14" s="1"/>
  <c r="AJ202" i="12"/>
  <c r="C202" i="12"/>
  <c r="F203" i="12" s="1"/>
  <c r="G203" i="12" s="1"/>
  <c r="CM319" i="1"/>
  <c r="CU164" i="1"/>
  <c r="DA163" i="1"/>
  <c r="DB163" i="1" s="1"/>
  <c r="CX163" i="1"/>
  <c r="O165" i="12"/>
  <c r="AI165" i="12" s="1"/>
  <c r="X165" i="12"/>
  <c r="Y165" i="12" s="1"/>
  <c r="E318" i="12"/>
  <c r="K318" i="12"/>
  <c r="CL320" i="1"/>
  <c r="DI320" i="1" s="1"/>
  <c r="DF163" i="1" l="1"/>
  <c r="DC163" i="1"/>
  <c r="DT185" i="15"/>
  <c r="AR326" i="12"/>
  <c r="AT326" i="12"/>
  <c r="AU326" i="12" s="1"/>
  <c r="AW327" i="12" s="1"/>
  <c r="AX327" i="12" s="1"/>
  <c r="AL327" i="12" s="1"/>
  <c r="AX326" i="12"/>
  <c r="AL326" i="12" s="1"/>
  <c r="AS194" i="14"/>
  <c r="AT194" i="14" s="1"/>
  <c r="AU195" i="14" s="1"/>
  <c r="AV195" i="14" s="1"/>
  <c r="AK195" i="14" s="1"/>
  <c r="AQ194" i="14"/>
  <c r="AR195" i="14" s="1"/>
  <c r="AS195" i="14" s="1"/>
  <c r="AS327" i="12"/>
  <c r="A331" i="12"/>
  <c r="AV331" i="12" s="1"/>
  <c r="AK330" i="12"/>
  <c r="CL331" i="15"/>
  <c r="DR331" i="15" s="1"/>
  <c r="DN184" i="15"/>
  <c r="DJ162" i="1"/>
  <c r="DM182" i="1"/>
  <c r="CP194" i="1"/>
  <c r="CZ193" i="1"/>
  <c r="DP163" i="1"/>
  <c r="V200" i="14"/>
  <c r="E201" i="14"/>
  <c r="F201" i="14" s="1"/>
  <c r="AI201" i="14" s="1"/>
  <c r="CP319" i="15"/>
  <c r="DK319" i="15"/>
  <c r="CV319" i="15"/>
  <c r="W167" i="14"/>
  <c r="X167" i="14" s="1"/>
  <c r="J168" i="14"/>
  <c r="M167" i="14"/>
  <c r="AH167" i="14" s="1"/>
  <c r="A329" i="14"/>
  <c r="AJ329" i="14" s="1"/>
  <c r="W202" i="12"/>
  <c r="CM320" i="1"/>
  <c r="K319" i="12"/>
  <c r="E319" i="12"/>
  <c r="M166" i="12"/>
  <c r="AH166" i="12" s="1"/>
  <c r="I166" i="12"/>
  <c r="L167" i="12" s="1"/>
  <c r="CV164" i="1"/>
  <c r="DE164" i="1" s="1"/>
  <c r="CS164" i="1"/>
  <c r="CL321" i="1"/>
  <c r="DI321" i="1" s="1"/>
  <c r="AR327" i="12" l="1"/>
  <c r="AS328" i="12" s="1"/>
  <c r="AT327" i="12"/>
  <c r="AU327" i="12" s="1"/>
  <c r="AW328" i="12" s="1"/>
  <c r="AT195" i="14"/>
  <c r="AU196" i="14" s="1"/>
  <c r="AV196" i="14" s="1"/>
  <c r="AK196" i="14" s="1"/>
  <c r="A332" i="12"/>
  <c r="AV332" i="12" s="1"/>
  <c r="AK331" i="12"/>
  <c r="AQ195" i="14"/>
  <c r="AR196" i="14" s="1"/>
  <c r="AS196" i="14" s="1"/>
  <c r="DL182" i="1"/>
  <c r="DN182" i="1"/>
  <c r="DO163" i="1"/>
  <c r="DP164" i="1" s="1"/>
  <c r="DQ163" i="1"/>
  <c r="CL332" i="15"/>
  <c r="DR332" i="15" s="1"/>
  <c r="DO185" i="15"/>
  <c r="DP185" i="15" s="1"/>
  <c r="DQ185" i="15" s="1"/>
  <c r="DS186" i="15" s="1"/>
  <c r="CQ194" i="1"/>
  <c r="DH194" i="1" s="1"/>
  <c r="CN194" i="1"/>
  <c r="C201" i="14"/>
  <c r="DK320" i="15"/>
  <c r="CV320" i="15"/>
  <c r="CP320" i="15"/>
  <c r="A330" i="14"/>
  <c r="AJ330" i="14" s="1"/>
  <c r="K168" i="14"/>
  <c r="AG168" i="14" s="1"/>
  <c r="H168" i="14"/>
  <c r="AJ203" i="12"/>
  <c r="C203" i="12"/>
  <c r="F204" i="12" s="1"/>
  <c r="G204" i="12" s="1"/>
  <c r="CM321" i="1"/>
  <c r="CL322" i="1"/>
  <c r="DI322" i="1" s="1"/>
  <c r="E320" i="12"/>
  <c r="K320" i="12"/>
  <c r="O166" i="12"/>
  <c r="AI166" i="12" s="1"/>
  <c r="X166" i="12"/>
  <c r="Y166" i="12" s="1"/>
  <c r="CU165" i="1"/>
  <c r="DA164" i="1"/>
  <c r="DB164" i="1" s="1"/>
  <c r="CX164" i="1"/>
  <c r="DC164" i="1" s="1"/>
  <c r="AT196" i="14" l="1"/>
  <c r="AU197" i="14" s="1"/>
  <c r="AV197" i="14" s="1"/>
  <c r="AK197" i="14" s="1"/>
  <c r="DT186" i="15"/>
  <c r="AR328" i="12"/>
  <c r="AS329" i="12" s="1"/>
  <c r="AT328" i="12"/>
  <c r="AU328" i="12" s="1"/>
  <c r="AW329" i="12" s="1"/>
  <c r="AX328" i="12"/>
  <c r="AL328" i="12" s="1"/>
  <c r="A333" i="12"/>
  <c r="AV333" i="12" s="1"/>
  <c r="AK332" i="12"/>
  <c r="AQ196" i="14"/>
  <c r="DO164" i="1"/>
  <c r="DQ164" i="1"/>
  <c r="CL333" i="15"/>
  <c r="DR333" i="15" s="1"/>
  <c r="DN185" i="15"/>
  <c r="DJ163" i="1"/>
  <c r="DM183" i="1"/>
  <c r="CP195" i="1"/>
  <c r="CZ194" i="1"/>
  <c r="DF164" i="1"/>
  <c r="E202" i="14"/>
  <c r="F202" i="14" s="1"/>
  <c r="AI202" i="14" s="1"/>
  <c r="V201" i="14"/>
  <c r="CV321" i="15"/>
  <c r="CP321" i="15"/>
  <c r="DK321" i="15"/>
  <c r="J169" i="14"/>
  <c r="M168" i="14"/>
  <c r="AH168" i="14" s="1"/>
  <c r="W168" i="14"/>
  <c r="X168" i="14" s="1"/>
  <c r="A331" i="14"/>
  <c r="AJ331" i="14" s="1"/>
  <c r="AJ204" i="12"/>
  <c r="W203" i="12"/>
  <c r="CM322" i="1"/>
  <c r="M167" i="12"/>
  <c r="AH167" i="12" s="1"/>
  <c r="I167" i="12"/>
  <c r="L168" i="12" s="1"/>
  <c r="CL323" i="1"/>
  <c r="DI323" i="1" s="1"/>
  <c r="K321" i="12"/>
  <c r="E321" i="12"/>
  <c r="CV165" i="1"/>
  <c r="DE165" i="1" s="1"/>
  <c r="CS165" i="1"/>
  <c r="AR329" i="12" l="1"/>
  <c r="AS330" i="12" s="1"/>
  <c r="AT329" i="12"/>
  <c r="AU329" i="12" s="1"/>
  <c r="AW330" i="12" s="1"/>
  <c r="AX329" i="12"/>
  <c r="AL329" i="12" s="1"/>
  <c r="A334" i="12"/>
  <c r="AV334" i="12" s="1"/>
  <c r="AK333" i="12"/>
  <c r="AR197" i="14"/>
  <c r="AS197" i="14" s="1"/>
  <c r="AT197" i="14" s="1"/>
  <c r="AU198" i="14" s="1"/>
  <c r="AV198" i="14" s="1"/>
  <c r="AK198" i="14" s="1"/>
  <c r="DL183" i="1"/>
  <c r="DN183" i="1"/>
  <c r="CL334" i="15"/>
  <c r="DR334" i="15" s="1"/>
  <c r="DO186" i="15"/>
  <c r="DP186" i="15" s="1"/>
  <c r="DQ186" i="15" s="1"/>
  <c r="DS187" i="15" s="1"/>
  <c r="DJ164" i="1"/>
  <c r="CN195" i="1"/>
  <c r="CQ195" i="1"/>
  <c r="DH195" i="1" s="1"/>
  <c r="C202" i="14"/>
  <c r="DK322" i="15"/>
  <c r="CV322" i="15"/>
  <c r="CP322" i="15"/>
  <c r="A332" i="14"/>
  <c r="AJ332" i="14" s="1"/>
  <c r="K169" i="14"/>
  <c r="AG169" i="14" s="1"/>
  <c r="H169" i="14"/>
  <c r="C204" i="12"/>
  <c r="F205" i="12" s="1"/>
  <c r="G205" i="12" s="1"/>
  <c r="CM323" i="1"/>
  <c r="CL324" i="1"/>
  <c r="DI324" i="1" s="1"/>
  <c r="DA165" i="1"/>
  <c r="DB165" i="1" s="1"/>
  <c r="CX165" i="1"/>
  <c r="CU166" i="1"/>
  <c r="K322" i="12"/>
  <c r="E322" i="12"/>
  <c r="O167" i="12"/>
  <c r="AI167" i="12" s="1"/>
  <c r="X167" i="12"/>
  <c r="Y167" i="12" s="1"/>
  <c r="DF165" i="1" l="1"/>
  <c r="DC165" i="1"/>
  <c r="DT187" i="15"/>
  <c r="AX330" i="12"/>
  <c r="AL330" i="12" s="1"/>
  <c r="AR330" i="12"/>
  <c r="AS331" i="12" s="1"/>
  <c r="AT330" i="12"/>
  <c r="AU330" i="12" s="1"/>
  <c r="AW331" i="12" s="1"/>
  <c r="A335" i="12"/>
  <c r="AV335" i="12" s="1"/>
  <c r="AK334" i="12"/>
  <c r="AQ197" i="14"/>
  <c r="AR198" i="14" s="1"/>
  <c r="CL335" i="15"/>
  <c r="DR335" i="15" s="1"/>
  <c r="DN186" i="15"/>
  <c r="CZ195" i="1"/>
  <c r="CP196" i="1"/>
  <c r="DM184" i="1"/>
  <c r="DP165" i="1"/>
  <c r="E203" i="14"/>
  <c r="F203" i="14" s="1"/>
  <c r="AI203" i="14" s="1"/>
  <c r="V202" i="14"/>
  <c r="DK323" i="15"/>
  <c r="CV323" i="15"/>
  <c r="CP323" i="15"/>
  <c r="W169" i="14"/>
  <c r="X169" i="14" s="1"/>
  <c r="J170" i="14"/>
  <c r="M169" i="14"/>
  <c r="AH169" i="14" s="1"/>
  <c r="A333" i="14"/>
  <c r="AJ333" i="14" s="1"/>
  <c r="C205" i="12"/>
  <c r="F206" i="12" s="1"/>
  <c r="G206" i="12" s="1"/>
  <c r="W204" i="12"/>
  <c r="CM324" i="1"/>
  <c r="CV166" i="1"/>
  <c r="DE166" i="1" s="1"/>
  <c r="CS166" i="1"/>
  <c r="M168" i="12"/>
  <c r="AH168" i="12" s="1"/>
  <c r="I168" i="12"/>
  <c r="L169" i="12" s="1"/>
  <c r="E323" i="12"/>
  <c r="K323" i="12"/>
  <c r="CL325" i="1"/>
  <c r="DI325" i="1" s="1"/>
  <c r="AX331" i="12" l="1"/>
  <c r="AL331" i="12" s="1"/>
  <c r="AR331" i="12"/>
  <c r="AS332" i="12" s="1"/>
  <c r="AT331" i="12"/>
  <c r="AU331" i="12" s="1"/>
  <c r="AW332" i="12" s="1"/>
  <c r="AX332" i="12" s="1"/>
  <c r="AL332" i="12" s="1"/>
  <c r="A336" i="12"/>
  <c r="AV336" i="12" s="1"/>
  <c r="AK335" i="12"/>
  <c r="AS198" i="14"/>
  <c r="AT198" i="14" s="1"/>
  <c r="AU199" i="14" s="1"/>
  <c r="AV199" i="14" s="1"/>
  <c r="AK199" i="14" s="1"/>
  <c r="AQ198" i="14"/>
  <c r="AR199" i="14" s="1"/>
  <c r="DL184" i="1"/>
  <c r="DN184" i="1"/>
  <c r="DO165" i="1"/>
  <c r="DP166" i="1" s="1"/>
  <c r="DQ165" i="1"/>
  <c r="CL336" i="15"/>
  <c r="DR336" i="15" s="1"/>
  <c r="DO187" i="15"/>
  <c r="DP187" i="15" s="1"/>
  <c r="DQ187" i="15" s="1"/>
  <c r="DS188" i="15" s="1"/>
  <c r="CN196" i="1"/>
  <c r="CQ196" i="1"/>
  <c r="DH196" i="1" s="1"/>
  <c r="C203" i="14"/>
  <c r="DK324" i="15"/>
  <c r="CP324" i="15"/>
  <c r="CV324" i="15"/>
  <c r="A334" i="14"/>
  <c r="AJ334" i="14" s="1"/>
  <c r="K170" i="14"/>
  <c r="AG170" i="14" s="1"/>
  <c r="H170" i="14"/>
  <c r="C206" i="12"/>
  <c r="F207" i="12" s="1"/>
  <c r="G207" i="12" s="1"/>
  <c r="W205" i="12"/>
  <c r="AJ205" i="12"/>
  <c r="CM325" i="1"/>
  <c r="E324" i="12"/>
  <c r="K324" i="12"/>
  <c r="X168" i="12"/>
  <c r="Y168" i="12" s="1"/>
  <c r="O168" i="12"/>
  <c r="AI168" i="12" s="1"/>
  <c r="CL326" i="1"/>
  <c r="DI326" i="1" s="1"/>
  <c r="DA166" i="1"/>
  <c r="DB166" i="1" s="1"/>
  <c r="CX166" i="1"/>
  <c r="CU167" i="1"/>
  <c r="DF166" i="1" l="1"/>
  <c r="DC166" i="1"/>
  <c r="DT188" i="15"/>
  <c r="AR332" i="12"/>
  <c r="AT332" i="12"/>
  <c r="AU332" i="12" s="1"/>
  <c r="AW333" i="12" s="1"/>
  <c r="AS199" i="14"/>
  <c r="AT199" i="14" s="1"/>
  <c r="AU200" i="14" s="1"/>
  <c r="AV200" i="14" s="1"/>
  <c r="AK200" i="14" s="1"/>
  <c r="AQ199" i="14"/>
  <c r="AS333" i="12"/>
  <c r="A337" i="12"/>
  <c r="AV337" i="12" s="1"/>
  <c r="AK336" i="12"/>
  <c r="AR200" i="14"/>
  <c r="AS200" i="14" s="1"/>
  <c r="DO166" i="1"/>
  <c r="DP167" i="1" s="1"/>
  <c r="DQ166" i="1"/>
  <c r="CL337" i="15"/>
  <c r="DR337" i="15" s="1"/>
  <c r="DN187" i="15"/>
  <c r="DO188" i="15" s="1"/>
  <c r="DP188" i="15" s="1"/>
  <c r="DQ188" i="15" s="1"/>
  <c r="DS189" i="15" s="1"/>
  <c r="DT189" i="15" s="1"/>
  <c r="DJ165" i="1"/>
  <c r="DM185" i="1"/>
  <c r="CP197" i="1"/>
  <c r="CZ196" i="1"/>
  <c r="V203" i="14"/>
  <c r="E204" i="14"/>
  <c r="F204" i="14" s="1"/>
  <c r="AI204" i="14" s="1"/>
  <c r="DK325" i="15"/>
  <c r="CV325" i="15"/>
  <c r="CP325" i="15"/>
  <c r="J171" i="14"/>
  <c r="M170" i="14"/>
  <c r="AH170" i="14" s="1"/>
  <c r="W170" i="14"/>
  <c r="X170" i="14" s="1"/>
  <c r="A335" i="14"/>
  <c r="AJ335" i="14" s="1"/>
  <c r="AJ206" i="12"/>
  <c r="AJ207" i="12"/>
  <c r="W206" i="12"/>
  <c r="CM326" i="1"/>
  <c r="M169" i="12"/>
  <c r="AH169" i="12" s="1"/>
  <c r="I169" i="12"/>
  <c r="L170" i="12" s="1"/>
  <c r="K325" i="12"/>
  <c r="E325" i="12"/>
  <c r="CL327" i="1"/>
  <c r="DI327" i="1" s="1"/>
  <c r="CV167" i="1"/>
  <c r="DE167" i="1" s="1"/>
  <c r="CS167" i="1"/>
  <c r="AT200" i="14" l="1"/>
  <c r="AU201" i="14" s="1"/>
  <c r="AV201" i="14" s="1"/>
  <c r="AK201" i="14" s="1"/>
  <c r="AR333" i="12"/>
  <c r="AS334" i="12" s="1"/>
  <c r="AT333" i="12"/>
  <c r="AU333" i="12" s="1"/>
  <c r="AW334" i="12" s="1"/>
  <c r="AX333" i="12"/>
  <c r="AL333" i="12" s="1"/>
  <c r="A338" i="12"/>
  <c r="AV338" i="12" s="1"/>
  <c r="AK337" i="12"/>
  <c r="AQ200" i="14"/>
  <c r="AR201" i="14" s="1"/>
  <c r="DL185" i="1"/>
  <c r="DN185" i="1"/>
  <c r="DO167" i="1"/>
  <c r="DQ167" i="1"/>
  <c r="CL338" i="15"/>
  <c r="DR338" i="15" s="1"/>
  <c r="DN188" i="15"/>
  <c r="DJ166" i="1"/>
  <c r="CQ197" i="1"/>
  <c r="DH197" i="1" s="1"/>
  <c r="CN197" i="1"/>
  <c r="C204" i="14"/>
  <c r="CP326" i="15"/>
  <c r="CV326" i="15"/>
  <c r="DK326" i="15"/>
  <c r="A336" i="14"/>
  <c r="AJ336" i="14" s="1"/>
  <c r="K171" i="14"/>
  <c r="AG171" i="14" s="1"/>
  <c r="H171" i="14"/>
  <c r="C207" i="12"/>
  <c r="F208" i="12" s="1"/>
  <c r="G208" i="12" s="1"/>
  <c r="CM327" i="1"/>
  <c r="K326" i="12"/>
  <c r="E326" i="12"/>
  <c r="X169" i="12"/>
  <c r="Y169" i="12" s="1"/>
  <c r="O169" i="12"/>
  <c r="AI169" i="12" s="1"/>
  <c r="CL328" i="1"/>
  <c r="DI328" i="1" s="1"/>
  <c r="CU168" i="1"/>
  <c r="DA167" i="1"/>
  <c r="DB167" i="1" s="1"/>
  <c r="CX167" i="1"/>
  <c r="DF167" i="1" l="1"/>
  <c r="DC167" i="1"/>
  <c r="AX334" i="12"/>
  <c r="AL334" i="12" s="1"/>
  <c r="AR334" i="12"/>
  <c r="AS335" i="12" s="1"/>
  <c r="AT334" i="12"/>
  <c r="AU334" i="12" s="1"/>
  <c r="AW335" i="12" s="1"/>
  <c r="A339" i="12"/>
  <c r="AV339" i="12" s="1"/>
  <c r="AK338" i="12"/>
  <c r="AS201" i="14"/>
  <c r="AT201" i="14" s="1"/>
  <c r="AU202" i="14" s="1"/>
  <c r="AV202" i="14" s="1"/>
  <c r="AK202" i="14" s="1"/>
  <c r="AQ201" i="14"/>
  <c r="AR202" i="14" s="1"/>
  <c r="CL339" i="15"/>
  <c r="DR339" i="15" s="1"/>
  <c r="DO189" i="15"/>
  <c r="DP189" i="15" s="1"/>
  <c r="DQ189" i="15" s="1"/>
  <c r="DS190" i="15" s="1"/>
  <c r="DJ167" i="1"/>
  <c r="DM186" i="1"/>
  <c r="CZ197" i="1"/>
  <c r="CP198" i="1"/>
  <c r="DP168" i="1"/>
  <c r="E205" i="14"/>
  <c r="F205" i="14" s="1"/>
  <c r="AI205" i="14" s="1"/>
  <c r="V204" i="14"/>
  <c r="DK327" i="15"/>
  <c r="CV327" i="15"/>
  <c r="CP327" i="15"/>
  <c r="W171" i="14"/>
  <c r="X171" i="14" s="1"/>
  <c r="M171" i="14"/>
  <c r="AH171" i="14" s="1"/>
  <c r="J172" i="14"/>
  <c r="A337" i="14"/>
  <c r="AJ337" i="14" s="1"/>
  <c r="W207" i="12"/>
  <c r="CM328" i="1"/>
  <c r="CL329" i="1"/>
  <c r="DI329" i="1" s="1"/>
  <c r="M170" i="12"/>
  <c r="AH170" i="12" s="1"/>
  <c r="I170" i="12"/>
  <c r="L171" i="12" s="1"/>
  <c r="E327" i="12"/>
  <c r="K327" i="12"/>
  <c r="CV168" i="1"/>
  <c r="DE168" i="1" s="1"/>
  <c r="CS168" i="1"/>
  <c r="DT190" i="15" l="1"/>
  <c r="AX335" i="12"/>
  <c r="AL335" i="12" s="1"/>
  <c r="AR335" i="12"/>
  <c r="AS336" i="12" s="1"/>
  <c r="AT335" i="12"/>
  <c r="AU335" i="12" s="1"/>
  <c r="AW336" i="12" s="1"/>
  <c r="AS202" i="14"/>
  <c r="AT202" i="14" s="1"/>
  <c r="AU203" i="14" s="1"/>
  <c r="AV203" i="14" s="1"/>
  <c r="AK203" i="14" s="1"/>
  <c r="AQ202" i="14"/>
  <c r="AR203" i="14" s="1"/>
  <c r="A340" i="12"/>
  <c r="AV340" i="12" s="1"/>
  <c r="AK339" i="12"/>
  <c r="C205" i="14"/>
  <c r="E206" i="14" s="1"/>
  <c r="F206" i="14" s="1"/>
  <c r="AI206" i="14" s="1"/>
  <c r="DL186" i="1"/>
  <c r="DN186" i="1"/>
  <c r="DO168" i="1"/>
  <c r="DQ168" i="1"/>
  <c r="CL340" i="15"/>
  <c r="DR340" i="15" s="1"/>
  <c r="DN189" i="15"/>
  <c r="CN198" i="1"/>
  <c r="CQ198" i="1"/>
  <c r="DH198" i="1" s="1"/>
  <c r="DK328" i="15"/>
  <c r="CP328" i="15"/>
  <c r="CV328" i="15"/>
  <c r="A338" i="14"/>
  <c r="AJ338" i="14" s="1"/>
  <c r="K172" i="14"/>
  <c r="AG172" i="14" s="1"/>
  <c r="H172" i="14"/>
  <c r="C208" i="12"/>
  <c r="F209" i="12" s="1"/>
  <c r="G209" i="12" s="1"/>
  <c r="AJ208" i="12"/>
  <c r="CM329" i="1"/>
  <c r="CX168" i="1"/>
  <c r="DC168" i="1" s="1"/>
  <c r="DA168" i="1"/>
  <c r="DB168" i="1" s="1"/>
  <c r="CU169" i="1"/>
  <c r="K328" i="12"/>
  <c r="E328" i="12"/>
  <c r="CL330" i="1"/>
  <c r="DI330" i="1" s="1"/>
  <c r="X170" i="12"/>
  <c r="Y170" i="12" s="1"/>
  <c r="O170" i="12"/>
  <c r="AI170" i="12" s="1"/>
  <c r="V205" i="14" l="1"/>
  <c r="AS203" i="14"/>
  <c r="AT203" i="14" s="1"/>
  <c r="AU204" i="14" s="1"/>
  <c r="AV204" i="14" s="1"/>
  <c r="AK204" i="14" s="1"/>
  <c r="AQ203" i="14"/>
  <c r="AR204" i="14" s="1"/>
  <c r="AS204" i="14" s="1"/>
  <c r="AR336" i="12"/>
  <c r="AS337" i="12" s="1"/>
  <c r="AT336" i="12"/>
  <c r="AU336" i="12" s="1"/>
  <c r="AW337" i="12" s="1"/>
  <c r="AX336" i="12"/>
  <c r="AL336" i="12" s="1"/>
  <c r="A341" i="12"/>
  <c r="AV341" i="12" s="1"/>
  <c r="AK340" i="12"/>
  <c r="CL341" i="15"/>
  <c r="DR341" i="15" s="1"/>
  <c r="DO190" i="15"/>
  <c r="DP190" i="15" s="1"/>
  <c r="DQ190" i="15" s="1"/>
  <c r="DS191" i="15" s="1"/>
  <c r="DJ168" i="1"/>
  <c r="CP199" i="1"/>
  <c r="CZ198" i="1"/>
  <c r="DM187" i="1"/>
  <c r="DF168" i="1"/>
  <c r="C206" i="14"/>
  <c r="CP329" i="15"/>
  <c r="DK329" i="15"/>
  <c r="CV329" i="15"/>
  <c r="J173" i="14"/>
  <c r="M172" i="14"/>
  <c r="AH172" i="14" s="1"/>
  <c r="W172" i="14"/>
  <c r="X172" i="14" s="1"/>
  <c r="A339" i="14"/>
  <c r="AJ339" i="14" s="1"/>
  <c r="W208" i="12"/>
  <c r="CM330" i="1"/>
  <c r="M171" i="12"/>
  <c r="AH171" i="12" s="1"/>
  <c r="I171" i="12"/>
  <c r="L172" i="12" s="1"/>
  <c r="CL331" i="1"/>
  <c r="DI331" i="1" s="1"/>
  <c r="K329" i="12"/>
  <c r="E329" i="12"/>
  <c r="CV169" i="1"/>
  <c r="DE169" i="1" s="1"/>
  <c r="CS169" i="1"/>
  <c r="AT204" i="14" l="1"/>
  <c r="AU205" i="14" s="1"/>
  <c r="AV205" i="14" s="1"/>
  <c r="AK205" i="14" s="1"/>
  <c r="DT191" i="15"/>
  <c r="AR337" i="12"/>
  <c r="AS338" i="12" s="1"/>
  <c r="AT337" i="12"/>
  <c r="AU337" i="12" s="1"/>
  <c r="AW338" i="12" s="1"/>
  <c r="AX337" i="12"/>
  <c r="AL337" i="12" s="1"/>
  <c r="A342" i="12"/>
  <c r="AV342" i="12" s="1"/>
  <c r="AK341" i="12"/>
  <c r="AQ204" i="14"/>
  <c r="AR205" i="14" s="1"/>
  <c r="AS205" i="14" s="1"/>
  <c r="AT205" i="14" s="1"/>
  <c r="AU206" i="14" s="1"/>
  <c r="AV206" i="14" s="1"/>
  <c r="AK206" i="14" s="1"/>
  <c r="DL187" i="1"/>
  <c r="DN187" i="1"/>
  <c r="CL342" i="15"/>
  <c r="DR342" i="15" s="1"/>
  <c r="DN190" i="15"/>
  <c r="DO191" i="15" s="1"/>
  <c r="DP191" i="15" s="1"/>
  <c r="DQ191" i="15" s="1"/>
  <c r="DS192" i="15" s="1"/>
  <c r="DT192" i="15" s="1"/>
  <c r="CN199" i="1"/>
  <c r="CQ199" i="1"/>
  <c r="DH199" i="1" s="1"/>
  <c r="V206" i="14"/>
  <c r="E207" i="14"/>
  <c r="F207" i="14" s="1"/>
  <c r="AI207" i="14" s="1"/>
  <c r="DK330" i="15"/>
  <c r="CV330" i="15"/>
  <c r="CP330" i="15"/>
  <c r="A340" i="14"/>
  <c r="AJ340" i="14" s="1"/>
  <c r="K173" i="14"/>
  <c r="AG173" i="14" s="1"/>
  <c r="H173" i="14"/>
  <c r="AJ209" i="12"/>
  <c r="C209" i="12"/>
  <c r="F210" i="12" s="1"/>
  <c r="G210" i="12" s="1"/>
  <c r="CM331" i="1"/>
  <c r="K330" i="12"/>
  <c r="E330" i="12"/>
  <c r="CU170" i="1"/>
  <c r="DA169" i="1"/>
  <c r="DB169" i="1" s="1"/>
  <c r="CX169" i="1"/>
  <c r="DC169" i="1" s="1"/>
  <c r="X171" i="12"/>
  <c r="Y171" i="12" s="1"/>
  <c r="O171" i="12"/>
  <c r="AI171" i="12" s="1"/>
  <c r="CL332" i="1"/>
  <c r="DI332" i="1" s="1"/>
  <c r="AX338" i="12" l="1"/>
  <c r="AL338" i="12" s="1"/>
  <c r="AR338" i="12"/>
  <c r="AS339" i="12" s="1"/>
  <c r="AT338" i="12"/>
  <c r="AU338" i="12" s="1"/>
  <c r="AW339" i="12" s="1"/>
  <c r="A343" i="12"/>
  <c r="AV343" i="12" s="1"/>
  <c r="AK342" i="12"/>
  <c r="AQ205" i="14"/>
  <c r="CL343" i="15"/>
  <c r="DR343" i="15" s="1"/>
  <c r="DN191" i="15"/>
  <c r="CZ199" i="1"/>
  <c r="CP200" i="1"/>
  <c r="DM188" i="1"/>
  <c r="DP169" i="1"/>
  <c r="DF169" i="1"/>
  <c r="C207" i="14"/>
  <c r="DK331" i="15"/>
  <c r="CV331" i="15"/>
  <c r="CP331" i="15"/>
  <c r="A341" i="14"/>
  <c r="AJ341" i="14" s="1"/>
  <c r="W173" i="14"/>
  <c r="X173" i="14" s="1"/>
  <c r="J174" i="14"/>
  <c r="M173" i="14"/>
  <c r="AH173" i="14" s="1"/>
  <c r="W209" i="12"/>
  <c r="CM332" i="1"/>
  <c r="CL333" i="1"/>
  <c r="DI333" i="1" s="1"/>
  <c r="M172" i="12"/>
  <c r="AH172" i="12" s="1"/>
  <c r="I172" i="12"/>
  <c r="L173" i="12" s="1"/>
  <c r="CV170" i="1"/>
  <c r="DE170" i="1" s="1"/>
  <c r="CS170" i="1"/>
  <c r="K331" i="12"/>
  <c r="E331" i="12"/>
  <c r="AX339" i="12" l="1"/>
  <c r="AL339" i="12" s="1"/>
  <c r="AR339" i="12"/>
  <c r="AS340" i="12" s="1"/>
  <c r="AT339" i="12"/>
  <c r="AU339" i="12" s="1"/>
  <c r="AW340" i="12" s="1"/>
  <c r="AX340" i="12" s="1"/>
  <c r="AL340" i="12" s="1"/>
  <c r="A344" i="12"/>
  <c r="AV344" i="12" s="1"/>
  <c r="AK343" i="12"/>
  <c r="AR206" i="14"/>
  <c r="AS206" i="14" s="1"/>
  <c r="AT206" i="14" s="1"/>
  <c r="AU207" i="14" s="1"/>
  <c r="AV207" i="14" s="1"/>
  <c r="AK207" i="14" s="1"/>
  <c r="DL188" i="1"/>
  <c r="DN188" i="1"/>
  <c r="DO169" i="1"/>
  <c r="DP170" i="1" s="1"/>
  <c r="DQ169" i="1"/>
  <c r="CL344" i="15"/>
  <c r="DR344" i="15" s="1"/>
  <c r="DO192" i="15"/>
  <c r="DP192" i="15" s="1"/>
  <c r="DQ192" i="15" s="1"/>
  <c r="DS193" i="15" s="1"/>
  <c r="CN200" i="1"/>
  <c r="CQ200" i="1"/>
  <c r="DH200" i="1" s="1"/>
  <c r="V207" i="14"/>
  <c r="E208" i="14"/>
  <c r="F208" i="14" s="1"/>
  <c r="AI208" i="14" s="1"/>
  <c r="DK332" i="15"/>
  <c r="CP332" i="15"/>
  <c r="CV332" i="15"/>
  <c r="A342" i="14"/>
  <c r="AJ342" i="14" s="1"/>
  <c r="K174" i="14"/>
  <c r="AG174" i="14" s="1"/>
  <c r="H174" i="14"/>
  <c r="C210" i="12"/>
  <c r="F211" i="12" s="1"/>
  <c r="G211" i="12" s="1"/>
  <c r="AJ210" i="12"/>
  <c r="CM333" i="1"/>
  <c r="O172" i="12"/>
  <c r="AI172" i="12" s="1"/>
  <c r="X172" i="12"/>
  <c r="Y172" i="12" s="1"/>
  <c r="DA170" i="1"/>
  <c r="DB170" i="1" s="1"/>
  <c r="CU171" i="1"/>
  <c r="CX170" i="1"/>
  <c r="E332" i="12"/>
  <c r="K332" i="12"/>
  <c r="CL334" i="1"/>
  <c r="DI334" i="1" s="1"/>
  <c r="DF170" i="1" l="1"/>
  <c r="DC170" i="1"/>
  <c r="DT193" i="15"/>
  <c r="AR340" i="12"/>
  <c r="AS341" i="12" s="1"/>
  <c r="AT340" i="12"/>
  <c r="AU340" i="12" s="1"/>
  <c r="AW341" i="12" s="1"/>
  <c r="A345" i="12"/>
  <c r="AV345" i="12" s="1"/>
  <c r="AK344" i="12"/>
  <c r="AQ206" i="14"/>
  <c r="C208" i="14"/>
  <c r="V208" i="14" s="1"/>
  <c r="DO170" i="1"/>
  <c r="DP171" i="1" s="1"/>
  <c r="DQ170" i="1"/>
  <c r="CL345" i="15"/>
  <c r="DR345" i="15" s="1"/>
  <c r="DN192" i="15"/>
  <c r="DJ169" i="1"/>
  <c r="DM189" i="1"/>
  <c r="CZ200" i="1"/>
  <c r="CP201" i="1"/>
  <c r="CV334" i="15"/>
  <c r="DK334" i="15"/>
  <c r="CP334" i="15"/>
  <c r="CP333" i="15"/>
  <c r="DK333" i="15"/>
  <c r="CV333" i="15"/>
  <c r="A343" i="14"/>
  <c r="AJ343" i="14" s="1"/>
  <c r="J175" i="14"/>
  <c r="M174" i="14"/>
  <c r="AH174" i="14" s="1"/>
  <c r="W174" i="14"/>
  <c r="X174" i="14" s="1"/>
  <c r="W210" i="12"/>
  <c r="CM334" i="1"/>
  <c r="CL335" i="1"/>
  <c r="DI335" i="1" s="1"/>
  <c r="E333" i="12"/>
  <c r="K333" i="12"/>
  <c r="CV171" i="1"/>
  <c r="DE171" i="1" s="1"/>
  <c r="CS171" i="1"/>
  <c r="M173" i="12"/>
  <c r="AH173" i="12" s="1"/>
  <c r="I173" i="12"/>
  <c r="L174" i="12" s="1"/>
  <c r="E209" i="14" l="1"/>
  <c r="F209" i="14" s="1"/>
  <c r="AI209" i="14" s="1"/>
  <c r="AR341" i="12"/>
  <c r="AS342" i="12" s="1"/>
  <c r="AT341" i="12"/>
  <c r="AU341" i="12" s="1"/>
  <c r="AW342" i="12" s="1"/>
  <c r="AX341" i="12"/>
  <c r="AL341" i="12" s="1"/>
  <c r="A346" i="12"/>
  <c r="AV346" i="12" s="1"/>
  <c r="AK345" i="12"/>
  <c r="AR207" i="14"/>
  <c r="AS207" i="14" s="1"/>
  <c r="AT207" i="14" s="1"/>
  <c r="AU208" i="14" s="1"/>
  <c r="AV208" i="14" s="1"/>
  <c r="AK208" i="14" s="1"/>
  <c r="DL189" i="1"/>
  <c r="DN189" i="1"/>
  <c r="DO171" i="1"/>
  <c r="DQ171" i="1"/>
  <c r="CL346" i="15"/>
  <c r="DR346" i="15" s="1"/>
  <c r="DO193" i="15"/>
  <c r="DP193" i="15" s="1"/>
  <c r="DQ193" i="15" s="1"/>
  <c r="DS194" i="15" s="1"/>
  <c r="DJ170" i="1"/>
  <c r="CQ201" i="1"/>
  <c r="DH201" i="1" s="1"/>
  <c r="CN201" i="1"/>
  <c r="C209" i="14"/>
  <c r="CV335" i="15"/>
  <c r="CP335" i="15"/>
  <c r="DK335" i="15"/>
  <c r="K175" i="14"/>
  <c r="AG175" i="14" s="1"/>
  <c r="H175" i="14"/>
  <c r="A344" i="14"/>
  <c r="AJ344" i="14" s="1"/>
  <c r="C211" i="12"/>
  <c r="F212" i="12" s="1"/>
  <c r="G212" i="12" s="1"/>
  <c r="AJ211" i="12"/>
  <c r="CM335" i="1"/>
  <c r="X173" i="12"/>
  <c r="Y173" i="12" s="1"/>
  <c r="O173" i="12"/>
  <c r="AI173" i="12" s="1"/>
  <c r="DA171" i="1"/>
  <c r="DB171" i="1" s="1"/>
  <c r="CU172" i="1"/>
  <c r="CX171" i="1"/>
  <c r="DC171" i="1" s="1"/>
  <c r="CL336" i="1"/>
  <c r="DI336" i="1" s="1"/>
  <c r="E334" i="12"/>
  <c r="K334" i="12"/>
  <c r="DT194" i="15" l="1"/>
  <c r="AR342" i="12"/>
  <c r="AS343" i="12" s="1"/>
  <c r="AT342" i="12"/>
  <c r="AU342" i="12" s="1"/>
  <c r="AW343" i="12" s="1"/>
  <c r="AX342" i="12"/>
  <c r="AL342" i="12" s="1"/>
  <c r="A347" i="12"/>
  <c r="AV347" i="12" s="1"/>
  <c r="AK346" i="12"/>
  <c r="AQ207" i="14"/>
  <c r="CL347" i="15"/>
  <c r="DR347" i="15" s="1"/>
  <c r="DN193" i="15"/>
  <c r="DJ171" i="1"/>
  <c r="CP202" i="1"/>
  <c r="CQ202" i="1" s="1"/>
  <c r="DH202" i="1" s="1"/>
  <c r="CZ201" i="1"/>
  <c r="DM190" i="1"/>
  <c r="DF171" i="1"/>
  <c r="E210" i="14"/>
  <c r="F210" i="14" s="1"/>
  <c r="AI210" i="14" s="1"/>
  <c r="V209" i="14"/>
  <c r="W175" i="14"/>
  <c r="X175" i="14" s="1"/>
  <c r="J176" i="14"/>
  <c r="M175" i="14"/>
  <c r="AH175" i="14" s="1"/>
  <c r="A345" i="14"/>
  <c r="AJ345" i="14" s="1"/>
  <c r="W211" i="12"/>
  <c r="CM336" i="1"/>
  <c r="CL337" i="1"/>
  <c r="DI337" i="1" s="1"/>
  <c r="CV172" i="1"/>
  <c r="DE172" i="1" s="1"/>
  <c r="CS172" i="1"/>
  <c r="M174" i="12"/>
  <c r="AH174" i="12" s="1"/>
  <c r="I174" i="12"/>
  <c r="L175" i="12" s="1"/>
  <c r="K335" i="12"/>
  <c r="E335" i="12"/>
  <c r="AX343" i="12" l="1"/>
  <c r="AL343" i="12" s="1"/>
  <c r="AR343" i="12"/>
  <c r="AS344" i="12" s="1"/>
  <c r="AT343" i="12"/>
  <c r="AU343" i="12" s="1"/>
  <c r="AW344" i="12" s="1"/>
  <c r="A348" i="12"/>
  <c r="AV348" i="12" s="1"/>
  <c r="AK347" i="12"/>
  <c r="AR208" i="14"/>
  <c r="AS208" i="14" s="1"/>
  <c r="AT208" i="14" s="1"/>
  <c r="AU209" i="14" s="1"/>
  <c r="AV209" i="14" s="1"/>
  <c r="AK209" i="14" s="1"/>
  <c r="DL190" i="1"/>
  <c r="DN190" i="1"/>
  <c r="CL348" i="15"/>
  <c r="DR348" i="15" s="1"/>
  <c r="DO194" i="15"/>
  <c r="DP194" i="15" s="1"/>
  <c r="DQ194" i="15" s="1"/>
  <c r="DS195" i="15" s="1"/>
  <c r="CN202" i="1"/>
  <c r="C210" i="14"/>
  <c r="CV336" i="15"/>
  <c r="DK336" i="15"/>
  <c r="CP336" i="15"/>
  <c r="K176" i="14"/>
  <c r="AG176" i="14" s="1"/>
  <c r="H176" i="14"/>
  <c r="A346" i="14"/>
  <c r="AJ346" i="14" s="1"/>
  <c r="AJ212" i="12"/>
  <c r="C212" i="12"/>
  <c r="F213" i="12" s="1"/>
  <c r="G213" i="12" s="1"/>
  <c r="CM337" i="1"/>
  <c r="O174" i="12"/>
  <c r="AI174" i="12" s="1"/>
  <c r="X174" i="12"/>
  <c r="Y174" i="12" s="1"/>
  <c r="K336" i="12"/>
  <c r="E336" i="12"/>
  <c r="CX172" i="1"/>
  <c r="DC172" i="1" s="1"/>
  <c r="DA172" i="1"/>
  <c r="DB172" i="1" s="1"/>
  <c r="CU173" i="1"/>
  <c r="CL338" i="1"/>
  <c r="DI338" i="1" s="1"/>
  <c r="DT195" i="15" l="1"/>
  <c r="AR344" i="12"/>
  <c r="AS345" i="12" s="1"/>
  <c r="AT344" i="12"/>
  <c r="AU344" i="12" s="1"/>
  <c r="AW345" i="12" s="1"/>
  <c r="AX344" i="12"/>
  <c r="AL344" i="12" s="1"/>
  <c r="A349" i="12"/>
  <c r="AV349" i="12" s="1"/>
  <c r="AK348" i="12"/>
  <c r="AQ208" i="14"/>
  <c r="AR209" i="14" s="1"/>
  <c r="CL349" i="15"/>
  <c r="DR349" i="15" s="1"/>
  <c r="DN194" i="15"/>
  <c r="CZ202" i="1"/>
  <c r="CP203" i="1"/>
  <c r="CN203" i="1" s="1"/>
  <c r="DM191" i="1"/>
  <c r="DP172" i="1"/>
  <c r="DF172" i="1"/>
  <c r="E211" i="14"/>
  <c r="F211" i="14" s="1"/>
  <c r="AI211" i="14" s="1"/>
  <c r="V210" i="14"/>
  <c r="CP337" i="15"/>
  <c r="DK337" i="15"/>
  <c r="CV337" i="15"/>
  <c r="J177" i="14"/>
  <c r="M176" i="14"/>
  <c r="AH176" i="14" s="1"/>
  <c r="W176" i="14"/>
  <c r="X176" i="14" s="1"/>
  <c r="A347" i="14"/>
  <c r="AJ347" i="14" s="1"/>
  <c r="W212" i="12"/>
  <c r="CM338" i="1"/>
  <c r="CV173" i="1"/>
  <c r="DE173" i="1" s="1"/>
  <c r="CS173" i="1"/>
  <c r="M175" i="12"/>
  <c r="AH175" i="12" s="1"/>
  <c r="I175" i="12"/>
  <c r="L176" i="12" s="1"/>
  <c r="CL339" i="1"/>
  <c r="DI339" i="1" s="1"/>
  <c r="K337" i="12"/>
  <c r="E337" i="12"/>
  <c r="AX345" i="12" l="1"/>
  <c r="AL345" i="12" s="1"/>
  <c r="AR345" i="12"/>
  <c r="AS346" i="12" s="1"/>
  <c r="AT345" i="12"/>
  <c r="AU345" i="12" s="1"/>
  <c r="AW346" i="12" s="1"/>
  <c r="A350" i="12"/>
  <c r="AV350" i="12" s="1"/>
  <c r="AK349" i="12"/>
  <c r="AS209" i="14"/>
  <c r="AT209" i="14" s="1"/>
  <c r="AU210" i="14" s="1"/>
  <c r="AV210" i="14" s="1"/>
  <c r="AK210" i="14" s="1"/>
  <c r="AQ209" i="14"/>
  <c r="AR210" i="14" s="1"/>
  <c r="DL191" i="1"/>
  <c r="DN191" i="1"/>
  <c r="DO172" i="1"/>
  <c r="DQ172" i="1"/>
  <c r="CL350" i="15"/>
  <c r="DR350" i="15" s="1"/>
  <c r="DO195" i="15"/>
  <c r="DP195" i="15" s="1"/>
  <c r="DQ195" i="15" s="1"/>
  <c r="DS196" i="15" s="1"/>
  <c r="CP204" i="1"/>
  <c r="CQ204" i="1" s="1"/>
  <c r="DH204" i="1" s="1"/>
  <c r="CZ203" i="1"/>
  <c r="CQ203" i="1"/>
  <c r="DH203" i="1" s="1"/>
  <c r="C211" i="14"/>
  <c r="CP338" i="15"/>
  <c r="DK338" i="15"/>
  <c r="CV338" i="15"/>
  <c r="A348" i="14"/>
  <c r="AJ348" i="14" s="1"/>
  <c r="K177" i="14"/>
  <c r="AG177" i="14" s="1"/>
  <c r="H177" i="14"/>
  <c r="C213" i="12"/>
  <c r="F214" i="12" s="1"/>
  <c r="G214" i="12" s="1"/>
  <c r="AJ213" i="12"/>
  <c r="CM339" i="1"/>
  <c r="DA173" i="1"/>
  <c r="DB173" i="1" s="1"/>
  <c r="CX173" i="1"/>
  <c r="CU174" i="1"/>
  <c r="CL340" i="1"/>
  <c r="DI340" i="1" s="1"/>
  <c r="X175" i="12"/>
  <c r="Y175" i="12" s="1"/>
  <c r="O175" i="12"/>
  <c r="AI175" i="12" s="1"/>
  <c r="E338" i="12"/>
  <c r="K338" i="12"/>
  <c r="DF173" i="1" l="1"/>
  <c r="DC173" i="1"/>
  <c r="DT196" i="15"/>
  <c r="AR346" i="12"/>
  <c r="AS347" i="12" s="1"/>
  <c r="AT346" i="12"/>
  <c r="AU346" i="12" s="1"/>
  <c r="AW347" i="12" s="1"/>
  <c r="AX347" i="12" s="1"/>
  <c r="AL347" i="12" s="1"/>
  <c r="AX346" i="12"/>
  <c r="AL346" i="12" s="1"/>
  <c r="AS210" i="14"/>
  <c r="AT210" i="14" s="1"/>
  <c r="AU211" i="14" s="1"/>
  <c r="AV211" i="14" s="1"/>
  <c r="AK211" i="14" s="1"/>
  <c r="AQ210" i="14"/>
  <c r="A351" i="12"/>
  <c r="AV351" i="12" s="1"/>
  <c r="AK350" i="12"/>
  <c r="AR211" i="14"/>
  <c r="AS211" i="14" s="1"/>
  <c r="CL351" i="15"/>
  <c r="DR351" i="15" s="1"/>
  <c r="DN195" i="15"/>
  <c r="DJ172" i="1"/>
  <c r="DM192" i="1"/>
  <c r="CN204" i="1"/>
  <c r="DP173" i="1"/>
  <c r="E212" i="14"/>
  <c r="F212" i="14" s="1"/>
  <c r="AI212" i="14" s="1"/>
  <c r="V211" i="14"/>
  <c r="DK339" i="15"/>
  <c r="CV339" i="15"/>
  <c r="CP339" i="15"/>
  <c r="W177" i="14"/>
  <c r="X177" i="14" s="1"/>
  <c r="J178" i="14"/>
  <c r="M177" i="14"/>
  <c r="AH177" i="14" s="1"/>
  <c r="A349" i="14"/>
  <c r="AJ349" i="14" s="1"/>
  <c r="W213" i="12"/>
  <c r="AJ214" i="12"/>
  <c r="CM340" i="1"/>
  <c r="E339" i="12"/>
  <c r="K339" i="12"/>
  <c r="CL341" i="1"/>
  <c r="DI341" i="1" s="1"/>
  <c r="M176" i="12"/>
  <c r="AH176" i="12" s="1"/>
  <c r="I176" i="12"/>
  <c r="L177" i="12" s="1"/>
  <c r="CV174" i="1"/>
  <c r="DE174" i="1" s="1"/>
  <c r="CS174" i="1"/>
  <c r="AT211" i="14" l="1"/>
  <c r="AU212" i="14" s="1"/>
  <c r="AV212" i="14" s="1"/>
  <c r="AK212" i="14" s="1"/>
  <c r="AR347" i="12"/>
  <c r="AS348" i="12" s="1"/>
  <c r="AT347" i="12"/>
  <c r="AU347" i="12" s="1"/>
  <c r="AW348" i="12" s="1"/>
  <c r="A352" i="12"/>
  <c r="AV352" i="12" s="1"/>
  <c r="AK351" i="12"/>
  <c r="AQ211" i="14"/>
  <c r="AR212" i="14" s="1"/>
  <c r="DL192" i="1"/>
  <c r="DN192" i="1"/>
  <c r="DO173" i="1"/>
  <c r="DP174" i="1" s="1"/>
  <c r="DQ173" i="1"/>
  <c r="CL352" i="15"/>
  <c r="DR352" i="15" s="1"/>
  <c r="DO196" i="15"/>
  <c r="DP196" i="15" s="1"/>
  <c r="DQ196" i="15" s="1"/>
  <c r="DS197" i="15" s="1"/>
  <c r="CP205" i="1"/>
  <c r="CN205" i="1" s="1"/>
  <c r="CZ204" i="1"/>
  <c r="C212" i="14"/>
  <c r="DK340" i="15"/>
  <c r="CP340" i="15"/>
  <c r="CV340" i="15"/>
  <c r="K178" i="14"/>
  <c r="AG178" i="14" s="1"/>
  <c r="H178" i="14"/>
  <c r="A350" i="14"/>
  <c r="AJ350" i="14" s="1"/>
  <c r="C214" i="12"/>
  <c r="F215" i="12" s="1"/>
  <c r="G215" i="12" s="1"/>
  <c r="CM341" i="1"/>
  <c r="CX174" i="1"/>
  <c r="DC174" i="1" s="1"/>
  <c r="CU175" i="1"/>
  <c r="DA174" i="1"/>
  <c r="DB174" i="1" s="1"/>
  <c r="E340" i="12"/>
  <c r="K340" i="12"/>
  <c r="X176" i="12"/>
  <c r="Y176" i="12" s="1"/>
  <c r="O176" i="12"/>
  <c r="AI176" i="12" s="1"/>
  <c r="CL342" i="1"/>
  <c r="DI342" i="1" s="1"/>
  <c r="DT197" i="15" l="1"/>
  <c r="AX348" i="12"/>
  <c r="AL348" i="12" s="1"/>
  <c r="AR348" i="12"/>
  <c r="AS349" i="12" s="1"/>
  <c r="AT348" i="12"/>
  <c r="AU348" i="12" s="1"/>
  <c r="AW349" i="12" s="1"/>
  <c r="A353" i="12"/>
  <c r="AV353" i="12" s="1"/>
  <c r="AK352" i="12"/>
  <c r="AS212" i="14"/>
  <c r="AT212" i="14" s="1"/>
  <c r="AU213" i="14" s="1"/>
  <c r="AV213" i="14" s="1"/>
  <c r="AK213" i="14" s="1"/>
  <c r="AQ212" i="14"/>
  <c r="AR213" i="14" s="1"/>
  <c r="DO174" i="1"/>
  <c r="DQ174" i="1"/>
  <c r="CL353" i="15"/>
  <c r="DR353" i="15" s="1"/>
  <c r="DN196" i="15"/>
  <c r="DJ173" i="1"/>
  <c r="DM193" i="1"/>
  <c r="CP206" i="1"/>
  <c r="CQ206" i="1" s="1"/>
  <c r="DH206" i="1" s="1"/>
  <c r="CZ205" i="1"/>
  <c r="CQ205" i="1"/>
  <c r="DH205" i="1" s="1"/>
  <c r="DF174" i="1"/>
  <c r="V212" i="14"/>
  <c r="E213" i="14"/>
  <c r="F213" i="14" s="1"/>
  <c r="AI213" i="14" s="1"/>
  <c r="CV341" i="15"/>
  <c r="CP341" i="15"/>
  <c r="DK341" i="15"/>
  <c r="AJ215" i="12"/>
  <c r="A351" i="14"/>
  <c r="AJ351" i="14" s="1"/>
  <c r="J179" i="14"/>
  <c r="M178" i="14"/>
  <c r="AH178" i="14" s="1"/>
  <c r="W178" i="14"/>
  <c r="X178" i="14" s="1"/>
  <c r="W214" i="12"/>
  <c r="CM342" i="1"/>
  <c r="CL343" i="1"/>
  <c r="DI343" i="1" s="1"/>
  <c r="E341" i="12"/>
  <c r="K341" i="12"/>
  <c r="CV175" i="1"/>
  <c r="DE175" i="1" s="1"/>
  <c r="CS175" i="1"/>
  <c r="M177" i="12"/>
  <c r="AH177" i="12" s="1"/>
  <c r="I177" i="12"/>
  <c r="L178" i="12" s="1"/>
  <c r="AX349" i="12" l="1"/>
  <c r="AL349" i="12" s="1"/>
  <c r="AR349" i="12"/>
  <c r="AT349" i="12"/>
  <c r="AU349" i="12" s="1"/>
  <c r="AW350" i="12" s="1"/>
  <c r="AX350" i="12" s="1"/>
  <c r="AL350" i="12" s="1"/>
  <c r="AS213" i="14"/>
  <c r="AT213" i="14" s="1"/>
  <c r="AU214" i="14" s="1"/>
  <c r="AV214" i="14" s="1"/>
  <c r="AK214" i="14" s="1"/>
  <c r="AQ213" i="14"/>
  <c r="AS350" i="12"/>
  <c r="A354" i="12"/>
  <c r="AV354" i="12" s="1"/>
  <c r="AK353" i="12"/>
  <c r="AR214" i="14"/>
  <c r="AS214" i="14" s="1"/>
  <c r="DL193" i="1"/>
  <c r="DN193" i="1"/>
  <c r="CL354" i="15"/>
  <c r="DR354" i="15" s="1"/>
  <c r="DO197" i="15"/>
  <c r="DP197" i="15" s="1"/>
  <c r="DQ197" i="15" s="1"/>
  <c r="DS198" i="15" s="1"/>
  <c r="DJ174" i="1"/>
  <c r="CN206" i="1"/>
  <c r="C213" i="14"/>
  <c r="DK342" i="15"/>
  <c r="CV342" i="15"/>
  <c r="CP342" i="15"/>
  <c r="C215" i="12"/>
  <c r="F216" i="12" s="1"/>
  <c r="G216" i="12" s="1"/>
  <c r="A352" i="14"/>
  <c r="AJ352" i="14" s="1"/>
  <c r="K179" i="14"/>
  <c r="AG179" i="14" s="1"/>
  <c r="H179" i="14"/>
  <c r="CM343" i="1"/>
  <c r="CU176" i="1"/>
  <c r="CX175" i="1"/>
  <c r="DC175" i="1" s="1"/>
  <c r="DA175" i="1"/>
  <c r="DB175" i="1" s="1"/>
  <c r="E342" i="12"/>
  <c r="K342" i="12"/>
  <c r="X177" i="12"/>
  <c r="Y177" i="12" s="1"/>
  <c r="O177" i="12"/>
  <c r="AI177" i="12" s="1"/>
  <c r="CL344" i="1"/>
  <c r="DI344" i="1" s="1"/>
  <c r="DT198" i="15" l="1"/>
  <c r="AR350" i="12"/>
  <c r="AS351" i="12" s="1"/>
  <c r="AT350" i="12"/>
  <c r="AU350" i="12" s="1"/>
  <c r="AW351" i="12" s="1"/>
  <c r="AX351" i="12" s="1"/>
  <c r="AL351" i="12" s="1"/>
  <c r="AT214" i="14"/>
  <c r="AU215" i="14" s="1"/>
  <c r="AV215" i="14" s="1"/>
  <c r="AK215" i="14" s="1"/>
  <c r="A355" i="12"/>
  <c r="AV355" i="12" s="1"/>
  <c r="AK354" i="12"/>
  <c r="AQ214" i="14"/>
  <c r="AR215" i="14" s="1"/>
  <c r="CL355" i="15"/>
  <c r="DR355" i="15" s="1"/>
  <c r="DN197" i="15"/>
  <c r="DO198" i="15" s="1"/>
  <c r="DP198" i="15" s="1"/>
  <c r="DQ198" i="15" s="1"/>
  <c r="DS199" i="15" s="1"/>
  <c r="DM194" i="1"/>
  <c r="CP207" i="1"/>
  <c r="CZ206" i="1"/>
  <c r="DP175" i="1"/>
  <c r="DF175" i="1"/>
  <c r="V213" i="14"/>
  <c r="E214" i="14"/>
  <c r="F214" i="14" s="1"/>
  <c r="AI214" i="14" s="1"/>
  <c r="W215" i="12"/>
  <c r="CV343" i="15"/>
  <c r="CP343" i="15"/>
  <c r="DK343" i="15"/>
  <c r="AJ216" i="12"/>
  <c r="C216" i="12"/>
  <c r="F217" i="12" s="1"/>
  <c r="G217" i="12" s="1"/>
  <c r="AJ217" i="12" s="1"/>
  <c r="A353" i="14"/>
  <c r="AJ353" i="14" s="1"/>
  <c r="W179" i="14"/>
  <c r="X179" i="14" s="1"/>
  <c r="M179" i="14"/>
  <c r="AH179" i="14" s="1"/>
  <c r="J180" i="14"/>
  <c r="CM344" i="1"/>
  <c r="CL345" i="1"/>
  <c r="DI345" i="1" s="1"/>
  <c r="CV176" i="1"/>
  <c r="DE176" i="1" s="1"/>
  <c r="CS176" i="1"/>
  <c r="M178" i="12"/>
  <c r="AH178" i="12" s="1"/>
  <c r="I178" i="12"/>
  <c r="L179" i="12" s="1"/>
  <c r="E343" i="12"/>
  <c r="K343" i="12"/>
  <c r="DT199" i="15" l="1"/>
  <c r="AR351" i="12"/>
  <c r="AS352" i="12" s="1"/>
  <c r="AT351" i="12"/>
  <c r="AU351" i="12" s="1"/>
  <c r="AW352" i="12" s="1"/>
  <c r="A356" i="12"/>
  <c r="AV356" i="12" s="1"/>
  <c r="AK355" i="12"/>
  <c r="AS215" i="14"/>
  <c r="AT215" i="14" s="1"/>
  <c r="AU216" i="14" s="1"/>
  <c r="AV216" i="14" s="1"/>
  <c r="AK216" i="14" s="1"/>
  <c r="AQ215" i="14"/>
  <c r="AR216" i="14" s="1"/>
  <c r="AS216" i="14" s="1"/>
  <c r="DL194" i="1"/>
  <c r="DN194" i="1"/>
  <c r="DO175" i="1"/>
  <c r="DP176" i="1" s="1"/>
  <c r="DQ175" i="1"/>
  <c r="CL356" i="15"/>
  <c r="DR356" i="15" s="1"/>
  <c r="DN198" i="15"/>
  <c r="CQ207" i="1"/>
  <c r="DH207" i="1" s="1"/>
  <c r="CN207" i="1"/>
  <c r="C214" i="14"/>
  <c r="W216" i="12"/>
  <c r="DK344" i="15"/>
  <c r="CV344" i="15"/>
  <c r="CP344" i="15"/>
  <c r="C217" i="12"/>
  <c r="F218" i="12" s="1"/>
  <c r="G218" i="12" s="1"/>
  <c r="K180" i="14"/>
  <c r="AG180" i="14" s="1"/>
  <c r="H180" i="14"/>
  <c r="A354" i="14"/>
  <c r="AJ354" i="14" s="1"/>
  <c r="CM345" i="1"/>
  <c r="K344" i="12"/>
  <c r="E344" i="12"/>
  <c r="DA176" i="1"/>
  <c r="DB176" i="1" s="1"/>
  <c r="CX176" i="1"/>
  <c r="DC176" i="1" s="1"/>
  <c r="CU177" i="1"/>
  <c r="CL346" i="1"/>
  <c r="DI346" i="1" s="1"/>
  <c r="X178" i="12"/>
  <c r="Y178" i="12" s="1"/>
  <c r="O178" i="12"/>
  <c r="AI178" i="12" s="1"/>
  <c r="AT216" i="14" l="1"/>
  <c r="AU217" i="14" s="1"/>
  <c r="AV217" i="14" s="1"/>
  <c r="AK217" i="14" s="1"/>
  <c r="AR352" i="12"/>
  <c r="AS353" i="12" s="1"/>
  <c r="AT352" i="12"/>
  <c r="AU352" i="12" s="1"/>
  <c r="AW353" i="12" s="1"/>
  <c r="AX352" i="12"/>
  <c r="AL352" i="12" s="1"/>
  <c r="A357" i="12"/>
  <c r="AV357" i="12" s="1"/>
  <c r="AK356" i="12"/>
  <c r="AQ216" i="14"/>
  <c r="DO176" i="1"/>
  <c r="DQ176" i="1"/>
  <c r="CL357" i="15"/>
  <c r="DR357" i="15" s="1"/>
  <c r="DO199" i="15"/>
  <c r="DP199" i="15" s="1"/>
  <c r="DQ199" i="15" s="1"/>
  <c r="DS200" i="15" s="1"/>
  <c r="DJ175" i="1"/>
  <c r="DM195" i="1"/>
  <c r="CP208" i="1"/>
  <c r="CN208" i="1" s="1"/>
  <c r="CZ207" i="1"/>
  <c r="DF176" i="1"/>
  <c r="W217" i="12"/>
  <c r="E215" i="14"/>
  <c r="F215" i="14" s="1"/>
  <c r="AI215" i="14" s="1"/>
  <c r="V214" i="14"/>
  <c r="CV345" i="15"/>
  <c r="CP345" i="15"/>
  <c r="DK345" i="15"/>
  <c r="J181" i="14"/>
  <c r="M180" i="14"/>
  <c r="AH180" i="14" s="1"/>
  <c r="W180" i="14"/>
  <c r="X180" i="14" s="1"/>
  <c r="A355" i="14"/>
  <c r="AJ355" i="14" s="1"/>
  <c r="CM346" i="1"/>
  <c r="C218" i="12"/>
  <c r="F219" i="12" s="1"/>
  <c r="G219" i="12" s="1"/>
  <c r="AJ218" i="12"/>
  <c r="M179" i="12"/>
  <c r="AH179" i="12" s="1"/>
  <c r="I179" i="12"/>
  <c r="L180" i="12" s="1"/>
  <c r="E345" i="12"/>
  <c r="K345" i="12"/>
  <c r="CV177" i="1"/>
  <c r="DE177" i="1" s="1"/>
  <c r="CS177" i="1"/>
  <c r="CL347" i="1"/>
  <c r="DI347" i="1" s="1"/>
  <c r="DT200" i="15" l="1"/>
  <c r="AR353" i="12"/>
  <c r="AT353" i="12"/>
  <c r="AU353" i="12" s="1"/>
  <c r="AW354" i="12" s="1"/>
  <c r="AX353" i="12"/>
  <c r="AL353" i="12" s="1"/>
  <c r="C215" i="14"/>
  <c r="AS354" i="12"/>
  <c r="A358" i="12"/>
  <c r="AV358" i="12" s="1"/>
  <c r="AK357" i="12"/>
  <c r="AR217" i="14"/>
  <c r="AS217" i="14" s="1"/>
  <c r="AT217" i="14" s="1"/>
  <c r="AU218" i="14" s="1"/>
  <c r="AV218" i="14" s="1"/>
  <c r="AK218" i="14" s="1"/>
  <c r="DL195" i="1"/>
  <c r="DN195" i="1"/>
  <c r="CL358" i="15"/>
  <c r="DR358" i="15" s="1"/>
  <c r="DN199" i="15"/>
  <c r="DJ176" i="1"/>
  <c r="CP209" i="1"/>
  <c r="CN209" i="1" s="1"/>
  <c r="CZ208" i="1"/>
  <c r="CQ208" i="1"/>
  <c r="DH208" i="1" s="1"/>
  <c r="DP177" i="1"/>
  <c r="E216" i="14"/>
  <c r="F216" i="14" s="1"/>
  <c r="AI216" i="14" s="1"/>
  <c r="V215" i="14"/>
  <c r="CP346" i="15"/>
  <c r="DK346" i="15"/>
  <c r="CV346" i="15"/>
  <c r="A356" i="14"/>
  <c r="AJ356" i="14" s="1"/>
  <c r="K181" i="14"/>
  <c r="AG181" i="14" s="1"/>
  <c r="H181" i="14"/>
  <c r="CM347" i="1"/>
  <c r="W218" i="12"/>
  <c r="X179" i="12"/>
  <c r="Y179" i="12" s="1"/>
  <c r="O179" i="12"/>
  <c r="AI179" i="12" s="1"/>
  <c r="K346" i="12"/>
  <c r="E346" i="12"/>
  <c r="CL348" i="1"/>
  <c r="DI348" i="1" s="1"/>
  <c r="CU178" i="1"/>
  <c r="DA177" i="1"/>
  <c r="DB177" i="1" s="1"/>
  <c r="CX177" i="1"/>
  <c r="DC177" i="1" s="1"/>
  <c r="AX354" i="12" l="1"/>
  <c r="AL354" i="12" s="1"/>
  <c r="AR354" i="12"/>
  <c r="AS355" i="12" s="1"/>
  <c r="AT354" i="12"/>
  <c r="AU354" i="12" s="1"/>
  <c r="AW355" i="12" s="1"/>
  <c r="A359" i="12"/>
  <c r="AV359" i="12" s="1"/>
  <c r="AK358" i="12"/>
  <c r="AQ217" i="14"/>
  <c r="AR218" i="14" s="1"/>
  <c r="AS218" i="14" s="1"/>
  <c r="AT218" i="14" s="1"/>
  <c r="AU219" i="14" s="1"/>
  <c r="AV219" i="14" s="1"/>
  <c r="AK219" i="14" s="1"/>
  <c r="C216" i="14"/>
  <c r="E217" i="14" s="1"/>
  <c r="F217" i="14" s="1"/>
  <c r="AI217" i="14" s="1"/>
  <c r="DO177" i="1"/>
  <c r="DQ177" i="1"/>
  <c r="CL359" i="15"/>
  <c r="DR359" i="15" s="1"/>
  <c r="DO200" i="15"/>
  <c r="DP200" i="15" s="1"/>
  <c r="DQ200" i="15" s="1"/>
  <c r="DS201" i="15" s="1"/>
  <c r="CQ209" i="1"/>
  <c r="DH209" i="1" s="1"/>
  <c r="DM196" i="1"/>
  <c r="CP210" i="1"/>
  <c r="CQ210" i="1" s="1"/>
  <c r="DH210" i="1" s="1"/>
  <c r="CZ209" i="1"/>
  <c r="DF177" i="1"/>
  <c r="DK347" i="15"/>
  <c r="CV347" i="15"/>
  <c r="CP347" i="15"/>
  <c r="A357" i="14"/>
  <c r="AJ357" i="14" s="1"/>
  <c r="W181" i="14"/>
  <c r="X181" i="14" s="1"/>
  <c r="J182" i="14"/>
  <c r="M181" i="14"/>
  <c r="AH181" i="14" s="1"/>
  <c r="CM348" i="1"/>
  <c r="C219" i="12"/>
  <c r="F220" i="12" s="1"/>
  <c r="G220" i="12" s="1"/>
  <c r="AJ219" i="12"/>
  <c r="CL349" i="1"/>
  <c r="DI349" i="1" s="1"/>
  <c r="K347" i="12"/>
  <c r="E347" i="12"/>
  <c r="M180" i="12"/>
  <c r="AH180" i="12" s="1"/>
  <c r="I180" i="12"/>
  <c r="L181" i="12" s="1"/>
  <c r="CV178" i="1"/>
  <c r="DE178" i="1" s="1"/>
  <c r="CS178" i="1"/>
  <c r="DT201" i="15" l="1"/>
  <c r="AX355" i="12"/>
  <c r="AL355" i="12" s="1"/>
  <c r="AR355" i="12"/>
  <c r="AS356" i="12" s="1"/>
  <c r="AT355" i="12"/>
  <c r="AU355" i="12" s="1"/>
  <c r="AW356" i="12" s="1"/>
  <c r="A360" i="12"/>
  <c r="AV360" i="12" s="1"/>
  <c r="AK359" i="12"/>
  <c r="V216" i="14"/>
  <c r="AQ218" i="14"/>
  <c r="DL196" i="1"/>
  <c r="DN196" i="1"/>
  <c r="CL360" i="15"/>
  <c r="DR360" i="15" s="1"/>
  <c r="DN200" i="15"/>
  <c r="DJ177" i="1"/>
  <c r="CN210" i="1"/>
  <c r="CZ210" i="1" s="1"/>
  <c r="C217" i="14"/>
  <c r="DK348" i="15"/>
  <c r="CP348" i="15"/>
  <c r="CV348" i="15"/>
  <c r="K182" i="14"/>
  <c r="AG182" i="14" s="1"/>
  <c r="H182" i="14"/>
  <c r="A358" i="14"/>
  <c r="AJ358" i="14" s="1"/>
  <c r="CM349" i="1"/>
  <c r="W219" i="12"/>
  <c r="DA178" i="1"/>
  <c r="DB178" i="1" s="1"/>
  <c r="CU179" i="1"/>
  <c r="CX178" i="1"/>
  <c r="DC178" i="1" s="1"/>
  <c r="CL350" i="1"/>
  <c r="DI350" i="1" s="1"/>
  <c r="E348" i="12"/>
  <c r="K348" i="12"/>
  <c r="O180" i="12"/>
  <c r="AI180" i="12" s="1"/>
  <c r="X180" i="12"/>
  <c r="Y180" i="12" s="1"/>
  <c r="AR356" i="12" l="1"/>
  <c r="AS357" i="12" s="1"/>
  <c r="AT356" i="12"/>
  <c r="AU356" i="12" s="1"/>
  <c r="AW357" i="12" s="1"/>
  <c r="AX356" i="12"/>
  <c r="AL356" i="12" s="1"/>
  <c r="A361" i="12"/>
  <c r="AV361" i="12" s="1"/>
  <c r="AK360" i="12"/>
  <c r="AR219" i="14"/>
  <c r="AS219" i="14" s="1"/>
  <c r="AT219" i="14" s="1"/>
  <c r="AU220" i="14" s="1"/>
  <c r="AV220" i="14" s="1"/>
  <c r="AK220" i="14" s="1"/>
  <c r="CP211" i="1"/>
  <c r="CQ211" i="1" s="1"/>
  <c r="DH211" i="1" s="1"/>
  <c r="CL361" i="15"/>
  <c r="DR361" i="15" s="1"/>
  <c r="DO201" i="15"/>
  <c r="DP201" i="15" s="1"/>
  <c r="DQ201" i="15" s="1"/>
  <c r="DS202" i="15" s="1"/>
  <c r="DM197" i="1"/>
  <c r="DP178" i="1"/>
  <c r="DF178" i="1"/>
  <c r="E218" i="14"/>
  <c r="F218" i="14" s="1"/>
  <c r="AI218" i="14" s="1"/>
  <c r="V217" i="14"/>
  <c r="DK349" i="15"/>
  <c r="CV349" i="15"/>
  <c r="CP349" i="15"/>
  <c r="J183" i="14"/>
  <c r="M182" i="14"/>
  <c r="AH182" i="14" s="1"/>
  <c r="W182" i="14"/>
  <c r="X182" i="14" s="1"/>
  <c r="A359" i="14"/>
  <c r="AJ359" i="14" s="1"/>
  <c r="CM350" i="1"/>
  <c r="AJ220" i="12"/>
  <c r="C220" i="12"/>
  <c r="F221" i="12" s="1"/>
  <c r="G221" i="12" s="1"/>
  <c r="CL351" i="1"/>
  <c r="DI351" i="1" s="1"/>
  <c r="K349" i="12"/>
  <c r="E349" i="12"/>
  <c r="M181" i="12"/>
  <c r="AH181" i="12" s="1"/>
  <c r="I181" i="12"/>
  <c r="L182" i="12" s="1"/>
  <c r="CV179" i="1"/>
  <c r="DE179" i="1" s="1"/>
  <c r="CS179" i="1"/>
  <c r="CN211" i="1" l="1"/>
  <c r="CP212" i="1" s="1"/>
  <c r="CQ212" i="1" s="1"/>
  <c r="DH212" i="1" s="1"/>
  <c r="DT202" i="15"/>
  <c r="AR357" i="12"/>
  <c r="AS358" i="12" s="1"/>
  <c r="AT357" i="12"/>
  <c r="AU357" i="12" s="1"/>
  <c r="AW358" i="12" s="1"/>
  <c r="AX357" i="12"/>
  <c r="AL357" i="12" s="1"/>
  <c r="A362" i="12"/>
  <c r="AV362" i="12" s="1"/>
  <c r="AK361" i="12"/>
  <c r="AQ219" i="14"/>
  <c r="DL197" i="1"/>
  <c r="DN197" i="1"/>
  <c r="C218" i="14"/>
  <c r="V218" i="14" s="1"/>
  <c r="DO178" i="1"/>
  <c r="DP179" i="1" s="1"/>
  <c r="DQ178" i="1"/>
  <c r="CL362" i="15"/>
  <c r="DR362" i="15" s="1"/>
  <c r="DN201" i="15"/>
  <c r="DK350" i="15"/>
  <c r="CV350" i="15"/>
  <c r="CP350" i="15"/>
  <c r="K183" i="14"/>
  <c r="AG183" i="14" s="1"/>
  <c r="H183" i="14"/>
  <c r="A360" i="14"/>
  <c r="AJ360" i="14" s="1"/>
  <c r="CM351" i="1"/>
  <c r="W220" i="12"/>
  <c r="CL352" i="1"/>
  <c r="DI352" i="1" s="1"/>
  <c r="CU180" i="1"/>
  <c r="DA179" i="1"/>
  <c r="DB179" i="1" s="1"/>
  <c r="CX179" i="1"/>
  <c r="X181" i="12"/>
  <c r="Y181" i="12" s="1"/>
  <c r="O181" i="12"/>
  <c r="AI181" i="12" s="1"/>
  <c r="E350" i="12"/>
  <c r="K350" i="12"/>
  <c r="DF179" i="1" l="1"/>
  <c r="DC179" i="1"/>
  <c r="CZ211" i="1"/>
  <c r="CN212" i="1"/>
  <c r="CZ212" i="1" s="1"/>
  <c r="AX358" i="12"/>
  <c r="AL358" i="12" s="1"/>
  <c r="AR358" i="12"/>
  <c r="AS359" i="12" s="1"/>
  <c r="AT358" i="12"/>
  <c r="AU358" i="12" s="1"/>
  <c r="AW359" i="12" s="1"/>
  <c r="E219" i="14"/>
  <c r="F219" i="14" s="1"/>
  <c r="AI219" i="14" s="1"/>
  <c r="A363" i="12"/>
  <c r="AV363" i="12" s="1"/>
  <c r="AK362" i="12"/>
  <c r="AR220" i="14"/>
  <c r="AS220" i="14" s="1"/>
  <c r="AT220" i="14" s="1"/>
  <c r="AU221" i="14" s="1"/>
  <c r="AV221" i="14" s="1"/>
  <c r="AK221" i="14" s="1"/>
  <c r="DO179" i="1"/>
  <c r="DP180" i="1" s="1"/>
  <c r="DQ179" i="1"/>
  <c r="CL363" i="15"/>
  <c r="DR363" i="15" s="1"/>
  <c r="DO202" i="15"/>
  <c r="DP202" i="15" s="1"/>
  <c r="DQ202" i="15" s="1"/>
  <c r="DS203" i="15" s="1"/>
  <c r="DJ178" i="1"/>
  <c r="DM198" i="1"/>
  <c r="CP351" i="15"/>
  <c r="DK351" i="15"/>
  <c r="CV351" i="15"/>
  <c r="A361" i="14"/>
  <c r="AJ361" i="14" s="1"/>
  <c r="W183" i="14"/>
  <c r="X183" i="14" s="1"/>
  <c r="J184" i="14"/>
  <c r="M183" i="14"/>
  <c r="AH183" i="14" s="1"/>
  <c r="CM352" i="1"/>
  <c r="AJ221" i="12"/>
  <c r="C221" i="12"/>
  <c r="F222" i="12" s="1"/>
  <c r="G222" i="12" s="1"/>
  <c r="CV180" i="1"/>
  <c r="DE180" i="1" s="1"/>
  <c r="CS180" i="1"/>
  <c r="K351" i="12"/>
  <c r="E351" i="12"/>
  <c r="M182" i="12"/>
  <c r="AH182" i="12" s="1"/>
  <c r="I182" i="12"/>
  <c r="L183" i="12" s="1"/>
  <c r="CL353" i="1"/>
  <c r="DI353" i="1" s="1"/>
  <c r="CP213" i="1" l="1"/>
  <c r="CN213" i="1" s="1"/>
  <c r="CP214" i="1" s="1"/>
  <c r="CN214" i="1" s="1"/>
  <c r="C219" i="14"/>
  <c r="V219" i="14" s="1"/>
  <c r="DT203" i="15"/>
  <c r="AX359" i="12"/>
  <c r="AL359" i="12" s="1"/>
  <c r="AR359" i="12"/>
  <c r="AS360" i="12" s="1"/>
  <c r="AT359" i="12"/>
  <c r="AU359" i="12" s="1"/>
  <c r="AW360" i="12" s="1"/>
  <c r="A364" i="12"/>
  <c r="AV364" i="12" s="1"/>
  <c r="AK363" i="12"/>
  <c r="AQ220" i="14"/>
  <c r="AR221" i="14" s="1"/>
  <c r="AS221" i="14" s="1"/>
  <c r="AT221" i="14" s="1"/>
  <c r="AU222" i="14" s="1"/>
  <c r="AV222" i="14" s="1"/>
  <c r="AK222" i="14" s="1"/>
  <c r="DL198" i="1"/>
  <c r="DN198" i="1"/>
  <c r="DO180" i="1"/>
  <c r="DQ180" i="1"/>
  <c r="CL364" i="15"/>
  <c r="DR364" i="15" s="1"/>
  <c r="DN202" i="15"/>
  <c r="DO203" i="15" s="1"/>
  <c r="DP203" i="15" s="1"/>
  <c r="DQ203" i="15" s="1"/>
  <c r="DS204" i="15" s="1"/>
  <c r="DJ179" i="1"/>
  <c r="CZ213" i="1"/>
  <c r="CP352" i="15"/>
  <c r="DK352" i="15"/>
  <c r="CV352" i="15"/>
  <c r="A362" i="14"/>
  <c r="AJ362" i="14" s="1"/>
  <c r="K184" i="14"/>
  <c r="AG184" i="14" s="1"/>
  <c r="H184" i="14"/>
  <c r="CM353" i="1"/>
  <c r="W221" i="12"/>
  <c r="CL354" i="1"/>
  <c r="DI354" i="1" s="1"/>
  <c r="E352" i="12"/>
  <c r="K352" i="12"/>
  <c r="O182" i="12"/>
  <c r="AI182" i="12" s="1"/>
  <c r="X182" i="12"/>
  <c r="Y182" i="12" s="1"/>
  <c r="CU181" i="1"/>
  <c r="DA180" i="1"/>
  <c r="DB180" i="1" s="1"/>
  <c r="CX180" i="1"/>
  <c r="DC180" i="1" s="1"/>
  <c r="CQ213" i="1" l="1"/>
  <c r="DH213" i="1" s="1"/>
  <c r="E220" i="14"/>
  <c r="F220" i="14" s="1"/>
  <c r="AI220" i="14" s="1"/>
  <c r="DT204" i="15"/>
  <c r="AR360" i="12"/>
  <c r="AS361" i="12" s="1"/>
  <c r="AT360" i="12"/>
  <c r="AU360" i="12" s="1"/>
  <c r="AW361" i="12" s="1"/>
  <c r="AX361" i="12" s="1"/>
  <c r="AL361" i="12" s="1"/>
  <c r="AX360" i="12"/>
  <c r="AL360" i="12" s="1"/>
  <c r="A365" i="12"/>
  <c r="AV365" i="12" s="1"/>
  <c r="AK364" i="12"/>
  <c r="AQ221" i="14"/>
  <c r="CL365" i="15"/>
  <c r="DR365" i="15" s="1"/>
  <c r="DN203" i="15"/>
  <c r="DJ180" i="1"/>
  <c r="DM199" i="1"/>
  <c r="CZ214" i="1"/>
  <c r="CP215" i="1"/>
  <c r="CN215" i="1" s="1"/>
  <c r="CQ214" i="1"/>
  <c r="DH214" i="1" s="1"/>
  <c r="DF180" i="1"/>
  <c r="DK353" i="15"/>
  <c r="CV353" i="15"/>
  <c r="CP353" i="15"/>
  <c r="J185" i="14"/>
  <c r="M184" i="14"/>
  <c r="AH184" i="14" s="1"/>
  <c r="W184" i="14"/>
  <c r="X184" i="14" s="1"/>
  <c r="A363" i="14"/>
  <c r="AJ363" i="14" s="1"/>
  <c r="CM354" i="1"/>
  <c r="AJ222" i="12"/>
  <c r="C222" i="12"/>
  <c r="F223" i="12" s="1"/>
  <c r="G223" i="12" s="1"/>
  <c r="E353" i="12"/>
  <c r="K353" i="12"/>
  <c r="CL355" i="1"/>
  <c r="DI355" i="1" s="1"/>
  <c r="CV181" i="1"/>
  <c r="DE181" i="1" s="1"/>
  <c r="CS181" i="1"/>
  <c r="M183" i="12"/>
  <c r="AH183" i="12" s="1"/>
  <c r="I183" i="12"/>
  <c r="L184" i="12" s="1"/>
  <c r="C220" i="14" l="1"/>
  <c r="AR361" i="12"/>
  <c r="AT361" i="12"/>
  <c r="AU361" i="12" s="1"/>
  <c r="AW362" i="12" s="1"/>
  <c r="AX362" i="12" s="1"/>
  <c r="AL362" i="12" s="1"/>
  <c r="AS362" i="12"/>
  <c r="A366" i="12"/>
  <c r="AV366" i="12" s="1"/>
  <c r="AK365" i="12"/>
  <c r="E221" i="14"/>
  <c r="V220" i="14"/>
  <c r="AR222" i="14"/>
  <c r="AS222" i="14" s="1"/>
  <c r="AT222" i="14" s="1"/>
  <c r="AU223" i="14" s="1"/>
  <c r="AV223" i="14" s="1"/>
  <c r="AK223" i="14" s="1"/>
  <c r="DL199" i="1"/>
  <c r="DN199" i="1"/>
  <c r="CL366" i="15"/>
  <c r="DR366" i="15" s="1"/>
  <c r="DO204" i="15"/>
  <c r="DP204" i="15" s="1"/>
  <c r="DQ204" i="15" s="1"/>
  <c r="DS205" i="15" s="1"/>
  <c r="CP216" i="1"/>
  <c r="CQ216" i="1" s="1"/>
  <c r="DH216" i="1" s="1"/>
  <c r="CZ215" i="1"/>
  <c r="CQ215" i="1"/>
  <c r="DH215" i="1" s="1"/>
  <c r="CP354" i="15"/>
  <c r="DK354" i="15"/>
  <c r="CV354" i="15"/>
  <c r="A364" i="14"/>
  <c r="AJ364" i="14" s="1"/>
  <c r="K185" i="14"/>
  <c r="AG185" i="14" s="1"/>
  <c r="H185" i="14"/>
  <c r="CM355" i="1"/>
  <c r="AJ223" i="12"/>
  <c r="W222" i="12"/>
  <c r="X183" i="12"/>
  <c r="Y183" i="12" s="1"/>
  <c r="O183" i="12"/>
  <c r="AI183" i="12" s="1"/>
  <c r="CL356" i="1"/>
  <c r="DI356" i="1" s="1"/>
  <c r="E354" i="12"/>
  <c r="K354" i="12"/>
  <c r="CX181" i="1"/>
  <c r="DC181" i="1" s="1"/>
  <c r="CU182" i="1"/>
  <c r="DA181" i="1"/>
  <c r="DB181" i="1" s="1"/>
  <c r="DT205" i="15" l="1"/>
  <c r="AR362" i="12"/>
  <c r="AS363" i="12" s="1"/>
  <c r="AT362" i="12"/>
  <c r="AU362" i="12" s="1"/>
  <c r="AW363" i="12" s="1"/>
  <c r="AX363" i="12" s="1"/>
  <c r="AL363" i="12" s="1"/>
  <c r="A367" i="12"/>
  <c r="AV367" i="12" s="1"/>
  <c r="AK366" i="12"/>
  <c r="F221" i="14"/>
  <c r="AI221" i="14" s="1"/>
  <c r="C221" i="14"/>
  <c r="AQ222" i="14"/>
  <c r="CL367" i="15"/>
  <c r="DR367" i="15" s="1"/>
  <c r="DN204" i="15"/>
  <c r="DM200" i="1"/>
  <c r="CN216" i="1"/>
  <c r="DP181" i="1"/>
  <c r="DF181" i="1"/>
  <c r="DK355" i="15"/>
  <c r="CV355" i="15"/>
  <c r="CP355" i="15"/>
  <c r="W185" i="14"/>
  <c r="X185" i="14" s="1"/>
  <c r="J186" i="14"/>
  <c r="M185" i="14"/>
  <c r="AH185" i="14" s="1"/>
  <c r="A365" i="14"/>
  <c r="AJ365" i="14" s="1"/>
  <c r="C223" i="12"/>
  <c r="F224" i="12" s="1"/>
  <c r="G224" i="12" s="1"/>
  <c r="CM356" i="1"/>
  <c r="CL357" i="1"/>
  <c r="DI357" i="1" s="1"/>
  <c r="CV182" i="1"/>
  <c r="DE182" i="1" s="1"/>
  <c r="CS182" i="1"/>
  <c r="M184" i="12"/>
  <c r="AH184" i="12" s="1"/>
  <c r="I184" i="12"/>
  <c r="L185" i="12" s="1"/>
  <c r="E355" i="12"/>
  <c r="K355" i="12"/>
  <c r="AR363" i="12" l="1"/>
  <c r="AS364" i="12" s="1"/>
  <c r="AT363" i="12"/>
  <c r="AU363" i="12" s="1"/>
  <c r="AW364" i="12" s="1"/>
  <c r="A368" i="12"/>
  <c r="AV368" i="12" s="1"/>
  <c r="AK367" i="12"/>
  <c r="V221" i="14"/>
  <c r="E222" i="14"/>
  <c r="F222" i="14" s="1"/>
  <c r="AI222" i="14" s="1"/>
  <c r="AR223" i="14"/>
  <c r="AS223" i="14" s="1"/>
  <c r="AT223" i="14" s="1"/>
  <c r="AU224" i="14" s="1"/>
  <c r="AV224" i="14" s="1"/>
  <c r="AK224" i="14" s="1"/>
  <c r="DL200" i="1"/>
  <c r="DN200" i="1"/>
  <c r="DO181" i="1"/>
  <c r="DQ181" i="1"/>
  <c r="CL368" i="15"/>
  <c r="DR368" i="15" s="1"/>
  <c r="DO205" i="15"/>
  <c r="DP205" i="15" s="1"/>
  <c r="DQ205" i="15" s="1"/>
  <c r="DS206" i="15" s="1"/>
  <c r="CZ216" i="1"/>
  <c r="CP217" i="1"/>
  <c r="DK356" i="15"/>
  <c r="CP356" i="15"/>
  <c r="CV356" i="15"/>
  <c r="A366" i="14"/>
  <c r="AJ366" i="14" s="1"/>
  <c r="K186" i="14"/>
  <c r="AG186" i="14" s="1"/>
  <c r="H186" i="14"/>
  <c r="W223" i="12"/>
  <c r="CM357" i="1"/>
  <c r="AJ224" i="12"/>
  <c r="C224" i="12"/>
  <c r="F225" i="12" s="1"/>
  <c r="G225" i="12" s="1"/>
  <c r="X184" i="12"/>
  <c r="Y184" i="12" s="1"/>
  <c r="O184" i="12"/>
  <c r="AI184" i="12" s="1"/>
  <c r="CL358" i="1"/>
  <c r="DI358" i="1" s="1"/>
  <c r="CX182" i="1"/>
  <c r="DC182" i="1" s="1"/>
  <c r="DA182" i="1"/>
  <c r="DB182" i="1" s="1"/>
  <c r="CU183" i="1"/>
  <c r="K356" i="12"/>
  <c r="E356" i="12"/>
  <c r="DT206" i="15" l="1"/>
  <c r="AX364" i="12"/>
  <c r="AL364" i="12" s="1"/>
  <c r="AR364" i="12"/>
  <c r="AS365" i="12" s="1"/>
  <c r="AT364" i="12"/>
  <c r="AU364" i="12" s="1"/>
  <c r="AW365" i="12" s="1"/>
  <c r="AQ223" i="14"/>
  <c r="C222" i="14"/>
  <c r="V222" i="14" s="1"/>
  <c r="A369" i="12"/>
  <c r="AV369" i="12" s="1"/>
  <c r="AK368" i="12"/>
  <c r="AR224" i="14"/>
  <c r="AS224" i="14" s="1"/>
  <c r="AT224" i="14" s="1"/>
  <c r="AU225" i="14" s="1"/>
  <c r="AV225" i="14" s="1"/>
  <c r="AK225" i="14" s="1"/>
  <c r="CL369" i="15"/>
  <c r="DR369" i="15" s="1"/>
  <c r="DN205" i="15"/>
  <c r="DJ181" i="1"/>
  <c r="DM201" i="1"/>
  <c r="CN217" i="1"/>
  <c r="CQ217" i="1"/>
  <c r="DH217" i="1" s="1"/>
  <c r="DP182" i="1"/>
  <c r="DF182" i="1"/>
  <c r="CV357" i="15"/>
  <c r="CP357" i="15"/>
  <c r="DK357" i="15"/>
  <c r="J187" i="14"/>
  <c r="M186" i="14"/>
  <c r="AH186" i="14" s="1"/>
  <c r="W186" i="14"/>
  <c r="X186" i="14" s="1"/>
  <c r="A367" i="14"/>
  <c r="AJ367" i="14" s="1"/>
  <c r="CM358" i="1"/>
  <c r="W224" i="12"/>
  <c r="E357" i="12"/>
  <c r="K357" i="12"/>
  <c r="CV183" i="1"/>
  <c r="DE183" i="1" s="1"/>
  <c r="CS183" i="1"/>
  <c r="M185" i="12"/>
  <c r="AH185" i="12" s="1"/>
  <c r="I185" i="12"/>
  <c r="L186" i="12" s="1"/>
  <c r="CL359" i="1"/>
  <c r="DI359" i="1" s="1"/>
  <c r="E223" i="14" l="1"/>
  <c r="AX365" i="12"/>
  <c r="AL365" i="12" s="1"/>
  <c r="AR365" i="12"/>
  <c r="AS366" i="12" s="1"/>
  <c r="AT365" i="12"/>
  <c r="AU365" i="12" s="1"/>
  <c r="AW366" i="12" s="1"/>
  <c r="AX366" i="12" s="1"/>
  <c r="AL366" i="12" s="1"/>
  <c r="A370" i="12"/>
  <c r="AV370" i="12" s="1"/>
  <c r="AK369" i="12"/>
  <c r="F223" i="14"/>
  <c r="AI223" i="14" s="1"/>
  <c r="C223" i="14"/>
  <c r="AQ224" i="14"/>
  <c r="DL201" i="1"/>
  <c r="DN201" i="1"/>
  <c r="DO182" i="1"/>
  <c r="DQ182" i="1"/>
  <c r="CL370" i="15"/>
  <c r="DR370" i="15" s="1"/>
  <c r="DO206" i="15"/>
  <c r="DP206" i="15" s="1"/>
  <c r="DQ206" i="15" s="1"/>
  <c r="DS207" i="15" s="1"/>
  <c r="CZ217" i="1"/>
  <c r="CP218" i="1"/>
  <c r="CN218" i="1" s="1"/>
  <c r="CP359" i="15"/>
  <c r="DK359" i="15"/>
  <c r="CV359" i="15"/>
  <c r="CV358" i="15"/>
  <c r="DK358" i="15"/>
  <c r="CP358" i="15"/>
  <c r="A368" i="14"/>
  <c r="AJ368" i="14" s="1"/>
  <c r="K187" i="14"/>
  <c r="AG187" i="14" s="1"/>
  <c r="H187" i="14"/>
  <c r="CM359" i="1"/>
  <c r="AJ225" i="12"/>
  <c r="C225" i="12"/>
  <c r="F226" i="12" s="1"/>
  <c r="G226" i="12" s="1"/>
  <c r="CL360" i="1"/>
  <c r="DI360" i="1" s="1"/>
  <c r="DA183" i="1"/>
  <c r="DB183" i="1" s="1"/>
  <c r="CX183" i="1"/>
  <c r="CU184" i="1"/>
  <c r="X185" i="12"/>
  <c r="Y185" i="12" s="1"/>
  <c r="O185" i="12"/>
  <c r="AI185" i="12" s="1"/>
  <c r="E358" i="12"/>
  <c r="K358" i="12"/>
  <c r="DF183" i="1" l="1"/>
  <c r="DC183" i="1"/>
  <c r="DT207" i="15"/>
  <c r="AR366" i="12"/>
  <c r="AS367" i="12" s="1"/>
  <c r="AT366" i="12"/>
  <c r="AU366" i="12" s="1"/>
  <c r="AW367" i="12" s="1"/>
  <c r="A371" i="12"/>
  <c r="AV371" i="12" s="1"/>
  <c r="AK370" i="12"/>
  <c r="E224" i="14"/>
  <c r="F224" i="14" s="1"/>
  <c r="AI224" i="14" s="1"/>
  <c r="V223" i="14"/>
  <c r="AR225" i="14"/>
  <c r="AS225" i="14" s="1"/>
  <c r="AT225" i="14" s="1"/>
  <c r="AU226" i="14" s="1"/>
  <c r="AV226" i="14" s="1"/>
  <c r="AK226" i="14" s="1"/>
  <c r="CL371" i="15"/>
  <c r="DR371" i="15" s="1"/>
  <c r="DN206" i="15"/>
  <c r="DJ182" i="1"/>
  <c r="DM202" i="1"/>
  <c r="DN202" i="1" s="1"/>
  <c r="CZ218" i="1"/>
  <c r="CP219" i="1"/>
  <c r="CQ218" i="1"/>
  <c r="DH218" i="1" s="1"/>
  <c r="DP183" i="1"/>
  <c r="W187" i="14"/>
  <c r="X187" i="14" s="1"/>
  <c r="M187" i="14"/>
  <c r="AH187" i="14" s="1"/>
  <c r="J188" i="14"/>
  <c r="A369" i="14"/>
  <c r="AJ369" i="14" s="1"/>
  <c r="CM360" i="1"/>
  <c r="W225" i="12"/>
  <c r="CL361" i="1"/>
  <c r="DI361" i="1" s="1"/>
  <c r="E359" i="12"/>
  <c r="K359" i="12"/>
  <c r="CV184" i="1"/>
  <c r="DE184" i="1" s="1"/>
  <c r="CS184" i="1"/>
  <c r="M186" i="12"/>
  <c r="AH186" i="12" s="1"/>
  <c r="I186" i="12"/>
  <c r="L187" i="12" s="1"/>
  <c r="AR367" i="12" l="1"/>
  <c r="AT367" i="12"/>
  <c r="AU367" i="12" s="1"/>
  <c r="AW368" i="12" s="1"/>
  <c r="AX367" i="12"/>
  <c r="AL367" i="12" s="1"/>
  <c r="C224" i="14"/>
  <c r="AS368" i="12"/>
  <c r="A372" i="12"/>
  <c r="AV372" i="12" s="1"/>
  <c r="AK371" i="12"/>
  <c r="AQ225" i="14"/>
  <c r="DO183" i="1"/>
  <c r="DP184" i="1" s="1"/>
  <c r="DQ183" i="1"/>
  <c r="CL372" i="15"/>
  <c r="DR372" i="15" s="1"/>
  <c r="DO207" i="15"/>
  <c r="DP207" i="15" s="1"/>
  <c r="DQ207" i="15" s="1"/>
  <c r="DS208" i="15" s="1"/>
  <c r="DL202" i="1"/>
  <c r="DM203" i="1" s="1"/>
  <c r="DN203" i="1" s="1"/>
  <c r="CQ219" i="1"/>
  <c r="DH219" i="1" s="1"/>
  <c r="CN219" i="1"/>
  <c r="DK360" i="15"/>
  <c r="CP360" i="15"/>
  <c r="CV360" i="15"/>
  <c r="A370" i="14"/>
  <c r="AJ370" i="14" s="1"/>
  <c r="K188" i="14"/>
  <c r="AG188" i="14" s="1"/>
  <c r="H188" i="14"/>
  <c r="CM361" i="1"/>
  <c r="AJ226" i="12"/>
  <c r="C226" i="12"/>
  <c r="F227" i="12" s="1"/>
  <c r="G227" i="12" s="1"/>
  <c r="O186" i="12"/>
  <c r="AI186" i="12" s="1"/>
  <c r="X186" i="12"/>
  <c r="Y186" i="12" s="1"/>
  <c r="CL362" i="1"/>
  <c r="DI362" i="1" s="1"/>
  <c r="DA184" i="1"/>
  <c r="DB184" i="1" s="1"/>
  <c r="CU185" i="1"/>
  <c r="CX184" i="1"/>
  <c r="DC184" i="1" s="1"/>
  <c r="K360" i="12"/>
  <c r="E360" i="12"/>
  <c r="DT208" i="15" l="1"/>
  <c r="AX368" i="12"/>
  <c r="AL368" i="12" s="1"/>
  <c r="AR368" i="12"/>
  <c r="AS369" i="12" s="1"/>
  <c r="AT368" i="12"/>
  <c r="AU368" i="12" s="1"/>
  <c r="AW369" i="12" s="1"/>
  <c r="V224" i="14"/>
  <c r="E225" i="14"/>
  <c r="A373" i="12"/>
  <c r="AV373" i="12" s="1"/>
  <c r="AK372" i="12"/>
  <c r="AR226" i="14"/>
  <c r="AS226" i="14" s="1"/>
  <c r="AT226" i="14" s="1"/>
  <c r="AU227" i="14" s="1"/>
  <c r="AV227" i="14" s="1"/>
  <c r="AK227" i="14" s="1"/>
  <c r="DO184" i="1"/>
  <c r="DQ184" i="1"/>
  <c r="CL373" i="15"/>
  <c r="DR373" i="15" s="1"/>
  <c r="DN207" i="15"/>
  <c r="DJ183" i="1"/>
  <c r="DL203" i="1"/>
  <c r="CZ219" i="1"/>
  <c r="CP220" i="1"/>
  <c r="CN220" i="1" s="1"/>
  <c r="DF184" i="1"/>
  <c r="CV361" i="15"/>
  <c r="CP361" i="15"/>
  <c r="DK361" i="15"/>
  <c r="A371" i="14"/>
  <c r="AJ371" i="14" s="1"/>
  <c r="J189" i="14"/>
  <c r="M188" i="14"/>
  <c r="AH188" i="14" s="1"/>
  <c r="W188" i="14"/>
  <c r="X188" i="14" s="1"/>
  <c r="CM362" i="1"/>
  <c r="AJ227" i="12"/>
  <c r="W226" i="12"/>
  <c r="E361" i="12"/>
  <c r="K361" i="12"/>
  <c r="M187" i="12"/>
  <c r="AH187" i="12" s="1"/>
  <c r="I187" i="12"/>
  <c r="L188" i="12" s="1"/>
  <c r="CV185" i="1"/>
  <c r="DE185" i="1" s="1"/>
  <c r="CS185" i="1"/>
  <c r="CL363" i="1"/>
  <c r="DI363" i="1" s="1"/>
  <c r="AX369" i="12" l="1"/>
  <c r="AL369" i="12" s="1"/>
  <c r="AR369" i="12"/>
  <c r="AS370" i="12" s="1"/>
  <c r="AT369" i="12"/>
  <c r="AU369" i="12" s="1"/>
  <c r="AW370" i="12" s="1"/>
  <c r="AX370" i="12" s="1"/>
  <c r="AL370" i="12" s="1"/>
  <c r="F225" i="14"/>
  <c r="AI225" i="14" s="1"/>
  <c r="C225" i="14"/>
  <c r="A374" i="12"/>
  <c r="AV374" i="12" s="1"/>
  <c r="AK373" i="12"/>
  <c r="AQ226" i="14"/>
  <c r="CL374" i="15"/>
  <c r="DR374" i="15" s="1"/>
  <c r="DO208" i="15"/>
  <c r="DP208" i="15" s="1"/>
  <c r="DQ208" i="15" s="1"/>
  <c r="DS209" i="15" s="1"/>
  <c r="DJ184" i="1"/>
  <c r="DM204" i="1"/>
  <c r="CP221" i="1"/>
  <c r="CZ220" i="1"/>
  <c r="CQ220" i="1"/>
  <c r="DH220" i="1" s="1"/>
  <c r="CV362" i="15"/>
  <c r="CP362" i="15"/>
  <c r="DK362" i="15"/>
  <c r="A372" i="14"/>
  <c r="AJ372" i="14" s="1"/>
  <c r="K189" i="14"/>
  <c r="AG189" i="14" s="1"/>
  <c r="H189" i="14"/>
  <c r="C227" i="12"/>
  <c r="F228" i="12" s="1"/>
  <c r="G228" i="12" s="1"/>
  <c r="CM363" i="1"/>
  <c r="O187" i="12"/>
  <c r="AI187" i="12" s="1"/>
  <c r="X187" i="12"/>
  <c r="Y187" i="12" s="1"/>
  <c r="CL364" i="1"/>
  <c r="DI364" i="1" s="1"/>
  <c r="DA185" i="1"/>
  <c r="DB185" i="1" s="1"/>
  <c r="CU186" i="1"/>
  <c r="CX185" i="1"/>
  <c r="DC185" i="1" s="1"/>
  <c r="K362" i="12"/>
  <c r="E362" i="12"/>
  <c r="DT209" i="15" l="1"/>
  <c r="AR370" i="12"/>
  <c r="AT370" i="12"/>
  <c r="AU370" i="12" s="1"/>
  <c r="AW371" i="12" s="1"/>
  <c r="E226" i="14"/>
  <c r="V225" i="14"/>
  <c r="AS371" i="12"/>
  <c r="A375" i="12"/>
  <c r="AV375" i="12" s="1"/>
  <c r="AK374" i="12"/>
  <c r="AR227" i="14"/>
  <c r="AS227" i="14" s="1"/>
  <c r="AT227" i="14" s="1"/>
  <c r="AU228" i="14" s="1"/>
  <c r="AV228" i="14" s="1"/>
  <c r="AK228" i="14" s="1"/>
  <c r="DL204" i="1"/>
  <c r="DN204" i="1"/>
  <c r="CL375" i="15"/>
  <c r="DR375" i="15" s="1"/>
  <c r="DN208" i="15"/>
  <c r="CQ221" i="1"/>
  <c r="DH221" i="1" s="1"/>
  <c r="CN221" i="1"/>
  <c r="DP185" i="1"/>
  <c r="DF185" i="1"/>
  <c r="DK363" i="15"/>
  <c r="CV363" i="15"/>
  <c r="CP363" i="15"/>
  <c r="W227" i="12"/>
  <c r="C228" i="12"/>
  <c r="F229" i="12" s="1"/>
  <c r="G229" i="12" s="1"/>
  <c r="A373" i="14"/>
  <c r="AJ373" i="14" s="1"/>
  <c r="W189" i="14"/>
  <c r="X189" i="14" s="1"/>
  <c r="J190" i="14"/>
  <c r="M189" i="14"/>
  <c r="AH189" i="14" s="1"/>
  <c r="CM364" i="1"/>
  <c r="M188" i="12"/>
  <c r="AH188" i="12" s="1"/>
  <c r="I188" i="12"/>
  <c r="L189" i="12" s="1"/>
  <c r="CL365" i="1"/>
  <c r="DI365" i="1" s="1"/>
  <c r="E363" i="12"/>
  <c r="K363" i="12"/>
  <c r="CV186" i="1"/>
  <c r="DE186" i="1" s="1"/>
  <c r="CS186" i="1"/>
  <c r="AX371" i="12" l="1"/>
  <c r="AL371" i="12" s="1"/>
  <c r="AR371" i="12"/>
  <c r="AT371" i="12"/>
  <c r="AU371" i="12" s="1"/>
  <c r="AW372" i="12" s="1"/>
  <c r="F226" i="14"/>
  <c r="AI226" i="14" s="1"/>
  <c r="C226" i="14"/>
  <c r="AS372" i="12"/>
  <c r="A376" i="12"/>
  <c r="AV376" i="12" s="1"/>
  <c r="AK375" i="12"/>
  <c r="AQ227" i="14"/>
  <c r="DO185" i="1"/>
  <c r="DP186" i="1" s="1"/>
  <c r="DQ185" i="1"/>
  <c r="CL376" i="15"/>
  <c r="DR376" i="15" s="1"/>
  <c r="DO209" i="15"/>
  <c r="DP209" i="15" s="1"/>
  <c r="DQ209" i="15" s="1"/>
  <c r="DS210" i="15" s="1"/>
  <c r="DM205" i="1"/>
  <c r="CZ221" i="1"/>
  <c r="CP222" i="1"/>
  <c r="DK364" i="15"/>
  <c r="CP364" i="15"/>
  <c r="CV364" i="15"/>
  <c r="K190" i="14"/>
  <c r="AG190" i="14" s="1"/>
  <c r="H190" i="14"/>
  <c r="A374" i="14"/>
  <c r="AJ374" i="14" s="1"/>
  <c r="AJ228" i="12"/>
  <c r="CM365" i="1"/>
  <c r="W228" i="12"/>
  <c r="X188" i="12"/>
  <c r="Y188" i="12" s="1"/>
  <c r="O188" i="12"/>
  <c r="AI188" i="12" s="1"/>
  <c r="DA186" i="1"/>
  <c r="DB186" i="1" s="1"/>
  <c r="CU187" i="1"/>
  <c r="CX186" i="1"/>
  <c r="DC186" i="1" s="1"/>
  <c r="CL366" i="1"/>
  <c r="DI366" i="1" s="1"/>
  <c r="K364" i="12"/>
  <c r="E364" i="12"/>
  <c r="DT210" i="15" l="1"/>
  <c r="AR372" i="12"/>
  <c r="AT372" i="12"/>
  <c r="AU372" i="12" s="1"/>
  <c r="AW373" i="12" s="1"/>
  <c r="AX373" i="12" s="1"/>
  <c r="AL373" i="12" s="1"/>
  <c r="AX372" i="12"/>
  <c r="AL372" i="12" s="1"/>
  <c r="E227" i="14"/>
  <c r="V226" i="14"/>
  <c r="AS373" i="12"/>
  <c r="A377" i="12"/>
  <c r="AV377" i="12" s="1"/>
  <c r="AK376" i="12"/>
  <c r="AR228" i="14"/>
  <c r="AS228" i="14" s="1"/>
  <c r="AT228" i="14" s="1"/>
  <c r="AU229" i="14" s="1"/>
  <c r="AV229" i="14" s="1"/>
  <c r="AK229" i="14" s="1"/>
  <c r="DL205" i="1"/>
  <c r="DN205" i="1"/>
  <c r="DO186" i="1"/>
  <c r="DQ186" i="1"/>
  <c r="CL377" i="15"/>
  <c r="DR377" i="15" s="1"/>
  <c r="DN209" i="15"/>
  <c r="DJ185" i="1"/>
  <c r="CN222" i="1"/>
  <c r="CQ222" i="1"/>
  <c r="DH222" i="1" s="1"/>
  <c r="DF186" i="1"/>
  <c r="CP365" i="15"/>
  <c r="DK365" i="15"/>
  <c r="CV365" i="15"/>
  <c r="A375" i="14"/>
  <c r="AJ375" i="14" s="1"/>
  <c r="J191" i="14"/>
  <c r="M190" i="14"/>
  <c r="AH190" i="14" s="1"/>
  <c r="W190" i="14"/>
  <c r="X190" i="14" s="1"/>
  <c r="CM366" i="1"/>
  <c r="AJ229" i="12"/>
  <c r="C229" i="12"/>
  <c r="F230" i="12" s="1"/>
  <c r="G230" i="12" s="1"/>
  <c r="CV187" i="1"/>
  <c r="DE187" i="1" s="1"/>
  <c r="CS187" i="1"/>
  <c r="E365" i="12"/>
  <c r="K365" i="12"/>
  <c r="CL367" i="1"/>
  <c r="DI367" i="1" s="1"/>
  <c r="M189" i="12"/>
  <c r="AH189" i="12" s="1"/>
  <c r="I189" i="12"/>
  <c r="L190" i="12" s="1"/>
  <c r="AR373" i="12" l="1"/>
  <c r="AT373" i="12"/>
  <c r="AU373" i="12" s="1"/>
  <c r="AW374" i="12" s="1"/>
  <c r="F227" i="14"/>
  <c r="AI227" i="14" s="1"/>
  <c r="C227" i="14"/>
  <c r="AS374" i="12"/>
  <c r="A378" i="12"/>
  <c r="AV378" i="12" s="1"/>
  <c r="AK377" i="12"/>
  <c r="AQ228" i="14"/>
  <c r="CL378" i="15"/>
  <c r="DR378" i="15" s="1"/>
  <c r="DO210" i="15"/>
  <c r="DP210" i="15" s="1"/>
  <c r="DQ210" i="15" s="1"/>
  <c r="DS211" i="15" s="1"/>
  <c r="DJ186" i="1"/>
  <c r="CP223" i="1"/>
  <c r="CZ222" i="1"/>
  <c r="DM206" i="1"/>
  <c r="CV366" i="15"/>
  <c r="DK366" i="15"/>
  <c r="CP366" i="15"/>
  <c r="K191" i="14"/>
  <c r="AG191" i="14" s="1"/>
  <c r="H191" i="14"/>
  <c r="A376" i="14"/>
  <c r="AJ376" i="14" s="1"/>
  <c r="CM367" i="1"/>
  <c r="W229" i="12"/>
  <c r="K366" i="12"/>
  <c r="E366" i="12"/>
  <c r="X189" i="12"/>
  <c r="Y189" i="12" s="1"/>
  <c r="O189" i="12"/>
  <c r="AI189" i="12" s="1"/>
  <c r="CL368" i="1"/>
  <c r="DI368" i="1" s="1"/>
  <c r="DA187" i="1"/>
  <c r="DB187" i="1" s="1"/>
  <c r="CU188" i="1"/>
  <c r="CX187" i="1"/>
  <c r="DF187" i="1" l="1"/>
  <c r="DC187" i="1"/>
  <c r="DT211" i="15"/>
  <c r="AX374" i="12"/>
  <c r="AL374" i="12" s="1"/>
  <c r="AR374" i="12"/>
  <c r="AT374" i="12"/>
  <c r="AU374" i="12" s="1"/>
  <c r="AW375" i="12" s="1"/>
  <c r="AX375" i="12" s="1"/>
  <c r="AL375" i="12" s="1"/>
  <c r="V227" i="14"/>
  <c r="E228" i="14"/>
  <c r="F228" i="14" s="1"/>
  <c r="AI228" i="14" s="1"/>
  <c r="AS375" i="12"/>
  <c r="A379" i="12"/>
  <c r="AV379" i="12" s="1"/>
  <c r="AK378" i="12"/>
  <c r="AR229" i="14"/>
  <c r="AS229" i="14" s="1"/>
  <c r="AT229" i="14" s="1"/>
  <c r="AU230" i="14" s="1"/>
  <c r="AV230" i="14" s="1"/>
  <c r="AK230" i="14" s="1"/>
  <c r="DL206" i="1"/>
  <c r="DN206" i="1"/>
  <c r="CL379" i="15"/>
  <c r="DR379" i="15" s="1"/>
  <c r="DN210" i="15"/>
  <c r="CN223" i="1"/>
  <c r="CQ223" i="1"/>
  <c r="DH223" i="1" s="1"/>
  <c r="DP187" i="1"/>
  <c r="CV367" i="15"/>
  <c r="CP367" i="15"/>
  <c r="DK367" i="15"/>
  <c r="A377" i="14"/>
  <c r="AJ377" i="14" s="1"/>
  <c r="W191" i="14"/>
  <c r="X191" i="14" s="1"/>
  <c r="J192" i="14"/>
  <c r="M191" i="14"/>
  <c r="AH191" i="14" s="1"/>
  <c r="CM368" i="1"/>
  <c r="C230" i="12"/>
  <c r="F231" i="12" s="1"/>
  <c r="G231" i="12" s="1"/>
  <c r="AJ230" i="12"/>
  <c r="CV188" i="1"/>
  <c r="DE188" i="1" s="1"/>
  <c r="CS188" i="1"/>
  <c r="M190" i="12"/>
  <c r="AH190" i="12" s="1"/>
  <c r="I190" i="12"/>
  <c r="L191" i="12" s="1"/>
  <c r="CL369" i="1"/>
  <c r="DI369" i="1" s="1"/>
  <c r="K367" i="12"/>
  <c r="E367" i="12"/>
  <c r="C228" i="14" l="1"/>
  <c r="AR375" i="12"/>
  <c r="AT375" i="12"/>
  <c r="AU375" i="12" s="1"/>
  <c r="AW376" i="12" s="1"/>
  <c r="E229" i="14"/>
  <c r="F229" i="14" s="1"/>
  <c r="AI229" i="14" s="1"/>
  <c r="V228" i="14"/>
  <c r="AS376" i="12"/>
  <c r="A380" i="12"/>
  <c r="AV380" i="12" s="1"/>
  <c r="AK379" i="12"/>
  <c r="AQ229" i="14"/>
  <c r="DO187" i="1"/>
  <c r="DP188" i="1" s="1"/>
  <c r="DQ187" i="1"/>
  <c r="CL380" i="15"/>
  <c r="DR380" i="15" s="1"/>
  <c r="DO211" i="15"/>
  <c r="DP211" i="15" s="1"/>
  <c r="DQ211" i="15" s="1"/>
  <c r="DS212" i="15" s="1"/>
  <c r="DM207" i="1"/>
  <c r="CP224" i="1"/>
  <c r="CZ223" i="1"/>
  <c r="DK368" i="15"/>
  <c r="CP368" i="15"/>
  <c r="CV368" i="15"/>
  <c r="A378" i="14"/>
  <c r="AJ378" i="14" s="1"/>
  <c r="K192" i="14"/>
  <c r="AG192" i="14" s="1"/>
  <c r="H192" i="14"/>
  <c r="CM369" i="1"/>
  <c r="W230" i="12"/>
  <c r="E368" i="12"/>
  <c r="K368" i="12"/>
  <c r="O190" i="12"/>
  <c r="AI190" i="12" s="1"/>
  <c r="X190" i="12"/>
  <c r="Y190" i="12" s="1"/>
  <c r="CL370" i="1"/>
  <c r="DI370" i="1" s="1"/>
  <c r="CU189" i="1"/>
  <c r="CX188" i="1"/>
  <c r="DC188" i="1" s="1"/>
  <c r="DA188" i="1"/>
  <c r="DB188" i="1" s="1"/>
  <c r="C229" i="14" l="1"/>
  <c r="V229" i="14" s="1"/>
  <c r="DT212" i="15"/>
  <c r="AX376" i="12"/>
  <c r="AL376" i="12" s="1"/>
  <c r="AR376" i="12"/>
  <c r="AS377" i="12" s="1"/>
  <c r="AT376" i="12"/>
  <c r="AU376" i="12" s="1"/>
  <c r="AW377" i="12" s="1"/>
  <c r="AX377" i="12" s="1"/>
  <c r="AL377" i="12" s="1"/>
  <c r="A381" i="12"/>
  <c r="AV381" i="12" s="1"/>
  <c r="AK380" i="12"/>
  <c r="AR230" i="14"/>
  <c r="AS230" i="14" s="1"/>
  <c r="AT230" i="14" s="1"/>
  <c r="AU231" i="14" s="1"/>
  <c r="AV231" i="14" s="1"/>
  <c r="AK231" i="14" s="1"/>
  <c r="DL207" i="1"/>
  <c r="DN207" i="1"/>
  <c r="DO188" i="1"/>
  <c r="DQ188" i="1"/>
  <c r="CL381" i="15"/>
  <c r="DR381" i="15" s="1"/>
  <c r="DN211" i="15"/>
  <c r="DJ187" i="1"/>
  <c r="CQ224" i="1"/>
  <c r="DH224" i="1" s="1"/>
  <c r="CN224" i="1"/>
  <c r="DF188" i="1"/>
  <c r="CV369" i="15"/>
  <c r="CP369" i="15"/>
  <c r="DK369" i="15"/>
  <c r="A379" i="14"/>
  <c r="AJ379" i="14" s="1"/>
  <c r="J193" i="14"/>
  <c r="M192" i="14"/>
  <c r="AH192" i="14" s="1"/>
  <c r="W192" i="14"/>
  <c r="X192" i="14" s="1"/>
  <c r="CM370" i="1"/>
  <c r="AJ231" i="12"/>
  <c r="C231" i="12"/>
  <c r="F232" i="12" s="1"/>
  <c r="G232" i="12" s="1"/>
  <c r="M191" i="12"/>
  <c r="AH191" i="12" s="1"/>
  <c r="I191" i="12"/>
  <c r="L192" i="12" s="1"/>
  <c r="E369" i="12"/>
  <c r="K369" i="12"/>
  <c r="CV189" i="1"/>
  <c r="DE189" i="1" s="1"/>
  <c r="CS189" i="1"/>
  <c r="CL371" i="1"/>
  <c r="DI371" i="1" s="1"/>
  <c r="E230" i="14" l="1"/>
  <c r="AR377" i="12"/>
  <c r="AT377" i="12"/>
  <c r="AU377" i="12" s="1"/>
  <c r="AW378" i="12" s="1"/>
  <c r="AX378" i="12" s="1"/>
  <c r="AL378" i="12" s="1"/>
  <c r="F230" i="14"/>
  <c r="AI230" i="14" s="1"/>
  <c r="C230" i="14"/>
  <c r="AS378" i="12"/>
  <c r="A382" i="12"/>
  <c r="AV382" i="12" s="1"/>
  <c r="AK381" i="12"/>
  <c r="AQ230" i="14"/>
  <c r="CL382" i="15"/>
  <c r="DR382" i="15" s="1"/>
  <c r="DO212" i="15"/>
  <c r="DP212" i="15" s="1"/>
  <c r="DQ212" i="15" s="1"/>
  <c r="DS213" i="15" s="1"/>
  <c r="DJ188" i="1"/>
  <c r="DM208" i="1"/>
  <c r="CZ224" i="1"/>
  <c r="CP225" i="1"/>
  <c r="CN225" i="1" s="1"/>
  <c r="CP370" i="15"/>
  <c r="DK370" i="15"/>
  <c r="CV370" i="15"/>
  <c r="K193" i="14"/>
  <c r="AG193" i="14" s="1"/>
  <c r="H193" i="14"/>
  <c r="A380" i="14"/>
  <c r="AJ380" i="14" s="1"/>
  <c r="CM371" i="1"/>
  <c r="W231" i="12"/>
  <c r="CL372" i="1"/>
  <c r="DI372" i="1" s="1"/>
  <c r="DA189" i="1"/>
  <c r="DB189" i="1" s="1"/>
  <c r="CX189" i="1"/>
  <c r="DC189" i="1" s="1"/>
  <c r="CU190" i="1"/>
  <c r="E370" i="12"/>
  <c r="K370" i="12"/>
  <c r="X191" i="12"/>
  <c r="Y191" i="12" s="1"/>
  <c r="O191" i="12"/>
  <c r="AI191" i="12" s="1"/>
  <c r="DT213" i="15" l="1"/>
  <c r="AR378" i="12"/>
  <c r="AT378" i="12"/>
  <c r="AU378" i="12" s="1"/>
  <c r="AW379" i="12" s="1"/>
  <c r="AX379" i="12" s="1"/>
  <c r="AL379" i="12" s="1"/>
  <c r="V230" i="14"/>
  <c r="E231" i="14"/>
  <c r="AS379" i="12"/>
  <c r="A383" i="12"/>
  <c r="AV383" i="12" s="1"/>
  <c r="AK382" i="12"/>
  <c r="AR231" i="14"/>
  <c r="AS231" i="14" s="1"/>
  <c r="AT231" i="14" s="1"/>
  <c r="AU232" i="14" s="1"/>
  <c r="AV232" i="14" s="1"/>
  <c r="AK232" i="14" s="1"/>
  <c r="DL208" i="1"/>
  <c r="DN208" i="1"/>
  <c r="CL383" i="15"/>
  <c r="DR383" i="15" s="1"/>
  <c r="DN212" i="15"/>
  <c r="CZ225" i="1"/>
  <c r="CP226" i="1"/>
  <c r="CQ226" i="1" s="1"/>
  <c r="DH226" i="1" s="1"/>
  <c r="CQ225" i="1"/>
  <c r="DH225" i="1" s="1"/>
  <c r="DP189" i="1"/>
  <c r="DF189" i="1"/>
  <c r="CV371" i="15"/>
  <c r="CP371" i="15"/>
  <c r="DK371" i="15"/>
  <c r="A381" i="14"/>
  <c r="AJ381" i="14" s="1"/>
  <c r="W193" i="14"/>
  <c r="X193" i="14" s="1"/>
  <c r="J194" i="14"/>
  <c r="M193" i="14"/>
  <c r="AH193" i="14" s="1"/>
  <c r="CM372" i="1"/>
  <c r="AJ232" i="12"/>
  <c r="C232" i="12"/>
  <c r="F233" i="12" s="1"/>
  <c r="G233" i="12" s="1"/>
  <c r="CL373" i="1"/>
  <c r="DI373" i="1" s="1"/>
  <c r="K371" i="12"/>
  <c r="E371" i="12"/>
  <c r="CV190" i="1"/>
  <c r="DE190" i="1" s="1"/>
  <c r="CS190" i="1"/>
  <c r="M192" i="12"/>
  <c r="AH192" i="12" s="1"/>
  <c r="I192" i="12"/>
  <c r="L193" i="12" s="1"/>
  <c r="CN226" i="1" l="1"/>
  <c r="CP227" i="1" s="1"/>
  <c r="AR379" i="12"/>
  <c r="AT379" i="12"/>
  <c r="AU379" i="12" s="1"/>
  <c r="AW380" i="12" s="1"/>
  <c r="F231" i="14"/>
  <c r="AI231" i="14" s="1"/>
  <c r="C231" i="14"/>
  <c r="AS380" i="12"/>
  <c r="A384" i="12"/>
  <c r="AV384" i="12" s="1"/>
  <c r="AK383" i="12"/>
  <c r="AQ231" i="14"/>
  <c r="DO189" i="1"/>
  <c r="DQ189" i="1"/>
  <c r="CL384" i="15"/>
  <c r="DR384" i="15" s="1"/>
  <c r="DO213" i="15"/>
  <c r="DP213" i="15" s="1"/>
  <c r="DQ213" i="15" s="1"/>
  <c r="DS214" i="15" s="1"/>
  <c r="DM209" i="1"/>
  <c r="DK372" i="15"/>
  <c r="CP372" i="15"/>
  <c r="CV372" i="15"/>
  <c r="K194" i="14"/>
  <c r="AG194" i="14" s="1"/>
  <c r="H194" i="14"/>
  <c r="A382" i="14"/>
  <c r="AJ382" i="14" s="1"/>
  <c r="CM373" i="1"/>
  <c r="W232" i="12"/>
  <c r="K372" i="12"/>
  <c r="E372" i="12"/>
  <c r="CL374" i="1"/>
  <c r="DI374" i="1" s="1"/>
  <c r="CU191" i="1"/>
  <c r="DA190" i="1"/>
  <c r="DB190" i="1" s="1"/>
  <c r="CX190" i="1"/>
  <c r="DC190" i="1" s="1"/>
  <c r="X192" i="12"/>
  <c r="Y192" i="12" s="1"/>
  <c r="O192" i="12"/>
  <c r="AI192" i="12" s="1"/>
  <c r="CZ226" i="1" l="1"/>
  <c r="DT214" i="15"/>
  <c r="AR380" i="12"/>
  <c r="AS381" i="12" s="1"/>
  <c r="AT380" i="12"/>
  <c r="AU380" i="12" s="1"/>
  <c r="AW381" i="12" s="1"/>
  <c r="AX381" i="12" s="1"/>
  <c r="AL381" i="12" s="1"/>
  <c r="AX380" i="12"/>
  <c r="AL380" i="12" s="1"/>
  <c r="E232" i="14"/>
  <c r="V231" i="14"/>
  <c r="A385" i="12"/>
  <c r="AV385" i="12" s="1"/>
  <c r="AK384" i="12"/>
  <c r="AR232" i="14"/>
  <c r="AS232" i="14" s="1"/>
  <c r="AT232" i="14" s="1"/>
  <c r="AU233" i="14" s="1"/>
  <c r="AV233" i="14" s="1"/>
  <c r="AK233" i="14" s="1"/>
  <c r="DL209" i="1"/>
  <c r="DN209" i="1"/>
  <c r="CL385" i="15"/>
  <c r="DR385" i="15" s="1"/>
  <c r="DN213" i="15"/>
  <c r="DJ189" i="1"/>
  <c r="CQ227" i="1"/>
  <c r="DH227" i="1" s="1"/>
  <c r="CN227" i="1"/>
  <c r="DP190" i="1"/>
  <c r="DF190" i="1"/>
  <c r="CV373" i="15"/>
  <c r="CP373" i="15"/>
  <c r="DK373" i="15"/>
  <c r="J195" i="14"/>
  <c r="M194" i="14"/>
  <c r="AH194" i="14" s="1"/>
  <c r="W194" i="14"/>
  <c r="X194" i="14" s="1"/>
  <c r="A383" i="14"/>
  <c r="AJ383" i="14" s="1"/>
  <c r="CM374" i="1"/>
  <c r="AJ233" i="12"/>
  <c r="C233" i="12"/>
  <c r="F234" i="12" s="1"/>
  <c r="G234" i="12" s="1"/>
  <c r="M193" i="12"/>
  <c r="AH193" i="12" s="1"/>
  <c r="I193" i="12"/>
  <c r="L194" i="12" s="1"/>
  <c r="CV191" i="1"/>
  <c r="DE191" i="1" s="1"/>
  <c r="CS191" i="1"/>
  <c r="CL375" i="1"/>
  <c r="DI375" i="1" s="1"/>
  <c r="E373" i="12"/>
  <c r="K373" i="12"/>
  <c r="AR381" i="12" l="1"/>
  <c r="AT381" i="12"/>
  <c r="AU381" i="12" s="1"/>
  <c r="AW382" i="12" s="1"/>
  <c r="F232" i="14"/>
  <c r="AI232" i="14" s="1"/>
  <c r="C232" i="14"/>
  <c r="AS382" i="12"/>
  <c r="A386" i="12"/>
  <c r="AV386" i="12" s="1"/>
  <c r="AK385" i="12"/>
  <c r="AQ232" i="14"/>
  <c r="DO190" i="1"/>
  <c r="DP191" i="1" s="1"/>
  <c r="DQ190" i="1"/>
  <c r="DJ190" i="1" s="1"/>
  <c r="CL386" i="15"/>
  <c r="DR386" i="15" s="1"/>
  <c r="DO214" i="15"/>
  <c r="DP214" i="15" s="1"/>
  <c r="DQ214" i="15" s="1"/>
  <c r="DS215" i="15" s="1"/>
  <c r="CP228" i="1"/>
  <c r="CZ227" i="1"/>
  <c r="DM210" i="1"/>
  <c r="CV374" i="15"/>
  <c r="CP374" i="15"/>
  <c r="DK374" i="15"/>
  <c r="A384" i="14"/>
  <c r="AJ384" i="14" s="1"/>
  <c r="K195" i="14"/>
  <c r="AG195" i="14" s="1"/>
  <c r="H195" i="14"/>
  <c r="CM375" i="1"/>
  <c r="W233" i="12"/>
  <c r="K374" i="12"/>
  <c r="E374" i="12"/>
  <c r="CL376" i="1"/>
  <c r="DI376" i="1" s="1"/>
  <c r="DA191" i="1"/>
  <c r="DB191" i="1" s="1"/>
  <c r="CU192" i="1"/>
  <c r="CX191" i="1"/>
  <c r="DC191" i="1" s="1"/>
  <c r="X193" i="12"/>
  <c r="Y193" i="12" s="1"/>
  <c r="O193" i="12"/>
  <c r="AI193" i="12" s="1"/>
  <c r="DT215" i="15" l="1"/>
  <c r="AX382" i="12"/>
  <c r="AL382" i="12" s="1"/>
  <c r="AR382" i="12"/>
  <c r="AT382" i="12"/>
  <c r="AU382" i="12" s="1"/>
  <c r="AW383" i="12" s="1"/>
  <c r="E233" i="14"/>
  <c r="V232" i="14"/>
  <c r="AS383" i="12"/>
  <c r="A387" i="12"/>
  <c r="AV387" i="12" s="1"/>
  <c r="AK386" i="12"/>
  <c r="AR233" i="14"/>
  <c r="AS233" i="14" s="1"/>
  <c r="AT233" i="14" s="1"/>
  <c r="AU234" i="14" s="1"/>
  <c r="AV234" i="14" s="1"/>
  <c r="AK234" i="14" s="1"/>
  <c r="DL210" i="1"/>
  <c r="DN210" i="1"/>
  <c r="DO191" i="1"/>
  <c r="DQ191" i="1"/>
  <c r="CL387" i="15"/>
  <c r="DR387" i="15" s="1"/>
  <c r="DN214" i="15"/>
  <c r="CQ228" i="1"/>
  <c r="DH228" i="1" s="1"/>
  <c r="CN228" i="1"/>
  <c r="DF191" i="1"/>
  <c r="CV375" i="15"/>
  <c r="CP375" i="15"/>
  <c r="DK375" i="15"/>
  <c r="A385" i="14"/>
  <c r="AJ385" i="14" s="1"/>
  <c r="W195" i="14"/>
  <c r="X195" i="14" s="1"/>
  <c r="M195" i="14"/>
  <c r="AH195" i="14" s="1"/>
  <c r="J196" i="14"/>
  <c r="CM376" i="1"/>
  <c r="AJ234" i="12"/>
  <c r="C234" i="12"/>
  <c r="F235" i="12" s="1"/>
  <c r="G235" i="12" s="1"/>
  <c r="E375" i="12"/>
  <c r="K375" i="12"/>
  <c r="CV192" i="1"/>
  <c r="DE192" i="1" s="1"/>
  <c r="CS192" i="1"/>
  <c r="CL377" i="1"/>
  <c r="DI377" i="1" s="1"/>
  <c r="M194" i="12"/>
  <c r="AH194" i="12" s="1"/>
  <c r="I194" i="12"/>
  <c r="L195" i="12" s="1"/>
  <c r="AX383" i="12" l="1"/>
  <c r="AL383" i="12" s="1"/>
  <c r="AR383" i="12"/>
  <c r="AT383" i="12"/>
  <c r="AU383" i="12" s="1"/>
  <c r="AW384" i="12" s="1"/>
  <c r="F233" i="14"/>
  <c r="AI233" i="14" s="1"/>
  <c r="C233" i="14"/>
  <c r="AS384" i="12"/>
  <c r="A388" i="12"/>
  <c r="AV388" i="12" s="1"/>
  <c r="AK387" i="12"/>
  <c r="AQ233" i="14"/>
  <c r="CL388" i="15"/>
  <c r="DR388" i="15" s="1"/>
  <c r="DO215" i="15"/>
  <c r="DP215" i="15" s="1"/>
  <c r="DQ215" i="15" s="1"/>
  <c r="DS216" i="15" s="1"/>
  <c r="DJ191" i="1"/>
  <c r="DM211" i="1"/>
  <c r="CZ228" i="1"/>
  <c r="CP229" i="1"/>
  <c r="CN229" i="1" s="1"/>
  <c r="CP376" i="15"/>
  <c r="DK376" i="15"/>
  <c r="CV376" i="15"/>
  <c r="A386" i="14"/>
  <c r="AJ386" i="14" s="1"/>
  <c r="K196" i="14"/>
  <c r="AG196" i="14" s="1"/>
  <c r="H196" i="14"/>
  <c r="CM377" i="1"/>
  <c r="AJ235" i="12"/>
  <c r="W234" i="12"/>
  <c r="O194" i="12"/>
  <c r="AI194" i="12" s="1"/>
  <c r="X194" i="12"/>
  <c r="Y194" i="12" s="1"/>
  <c r="DA192" i="1"/>
  <c r="DB192" i="1" s="1"/>
  <c r="CU193" i="1"/>
  <c r="CX192" i="1"/>
  <c r="DC192" i="1" s="1"/>
  <c r="CL378" i="1"/>
  <c r="DI378" i="1" s="1"/>
  <c r="K376" i="12"/>
  <c r="E376" i="12"/>
  <c r="DT216" i="15" l="1"/>
  <c r="AX384" i="12"/>
  <c r="AL384" i="12" s="1"/>
  <c r="AR384" i="12"/>
  <c r="AS385" i="12" s="1"/>
  <c r="AT384" i="12"/>
  <c r="AU384" i="12" s="1"/>
  <c r="AW385" i="12" s="1"/>
  <c r="AX385" i="12" s="1"/>
  <c r="AL385" i="12" s="1"/>
  <c r="V233" i="14"/>
  <c r="E234" i="14"/>
  <c r="A389" i="12"/>
  <c r="AV389" i="12" s="1"/>
  <c r="AK388" i="12"/>
  <c r="AR234" i="14"/>
  <c r="AS234" i="14" s="1"/>
  <c r="AT234" i="14" s="1"/>
  <c r="AU235" i="14" s="1"/>
  <c r="AV235" i="14" s="1"/>
  <c r="AK235" i="14" s="1"/>
  <c r="DL211" i="1"/>
  <c r="DN211" i="1"/>
  <c r="CL389" i="15"/>
  <c r="DR389" i="15" s="1"/>
  <c r="DN215" i="15"/>
  <c r="CP230" i="1"/>
  <c r="CQ230" i="1" s="1"/>
  <c r="DH230" i="1" s="1"/>
  <c r="CZ229" i="1"/>
  <c r="CQ229" i="1"/>
  <c r="DH229" i="1" s="1"/>
  <c r="DP192" i="1"/>
  <c r="DF192" i="1"/>
  <c r="CV377" i="15"/>
  <c r="CP377" i="15"/>
  <c r="DK377" i="15"/>
  <c r="A387" i="14"/>
  <c r="AJ387" i="14" s="1"/>
  <c r="J197" i="14"/>
  <c r="M196" i="14"/>
  <c r="AH196" i="14" s="1"/>
  <c r="W196" i="14"/>
  <c r="X196" i="14" s="1"/>
  <c r="C235" i="12"/>
  <c r="F236" i="12" s="1"/>
  <c r="G236" i="12" s="1"/>
  <c r="CM378" i="1"/>
  <c r="K377" i="12"/>
  <c r="E377" i="12"/>
  <c r="M195" i="12"/>
  <c r="AH195" i="12" s="1"/>
  <c r="I195" i="12"/>
  <c r="L196" i="12" s="1"/>
  <c r="CL379" i="1"/>
  <c r="DI379" i="1" s="1"/>
  <c r="CV193" i="1"/>
  <c r="DE193" i="1" s="1"/>
  <c r="CS193" i="1"/>
  <c r="AR385" i="12" l="1"/>
  <c r="AS386" i="12" s="1"/>
  <c r="AT385" i="12"/>
  <c r="AU385" i="12" s="1"/>
  <c r="AW386" i="12" s="1"/>
  <c r="F234" i="14"/>
  <c r="AI234" i="14" s="1"/>
  <c r="C234" i="14"/>
  <c r="A390" i="12"/>
  <c r="AV390" i="12" s="1"/>
  <c r="AK389" i="12"/>
  <c r="AQ234" i="14"/>
  <c r="DO192" i="1"/>
  <c r="DP193" i="1" s="1"/>
  <c r="DQ192" i="1"/>
  <c r="CL390" i="15"/>
  <c r="DR390" i="15" s="1"/>
  <c r="DO216" i="15"/>
  <c r="DP216" i="15" s="1"/>
  <c r="DQ216" i="15" s="1"/>
  <c r="DS217" i="15" s="1"/>
  <c r="DM212" i="1"/>
  <c r="CN230" i="1"/>
  <c r="CV378" i="15"/>
  <c r="CP378" i="15"/>
  <c r="DK378" i="15"/>
  <c r="AJ236" i="12"/>
  <c r="A388" i="14"/>
  <c r="AJ388" i="14" s="1"/>
  <c r="K197" i="14"/>
  <c r="AG197" i="14" s="1"/>
  <c r="H197" i="14"/>
  <c r="W235" i="12"/>
  <c r="C236" i="12"/>
  <c r="F237" i="12" s="1"/>
  <c r="G237" i="12" s="1"/>
  <c r="CM379" i="1"/>
  <c r="X195" i="12"/>
  <c r="Y195" i="12" s="1"/>
  <c r="O195" i="12"/>
  <c r="AI195" i="12" s="1"/>
  <c r="CL380" i="1"/>
  <c r="DI380" i="1" s="1"/>
  <c r="CU194" i="1"/>
  <c r="DA193" i="1"/>
  <c r="DB193" i="1" s="1"/>
  <c r="CX193" i="1"/>
  <c r="DC193" i="1" s="1"/>
  <c r="E378" i="12"/>
  <c r="K378" i="12"/>
  <c r="DT217" i="15" l="1"/>
  <c r="AX386" i="12"/>
  <c r="AL386" i="12" s="1"/>
  <c r="AR386" i="12"/>
  <c r="AS387" i="12" s="1"/>
  <c r="AT386" i="12"/>
  <c r="AU386" i="12" s="1"/>
  <c r="AW387" i="12" s="1"/>
  <c r="AX387" i="12" s="1"/>
  <c r="AL387" i="12" s="1"/>
  <c r="E235" i="14"/>
  <c r="V234" i="14"/>
  <c r="A391" i="12"/>
  <c r="AV391" i="12" s="1"/>
  <c r="AK390" i="12"/>
  <c r="AR235" i="14"/>
  <c r="AS235" i="14" s="1"/>
  <c r="AT235" i="14" s="1"/>
  <c r="AU236" i="14" s="1"/>
  <c r="AV236" i="14" s="1"/>
  <c r="AK236" i="14" s="1"/>
  <c r="DL212" i="1"/>
  <c r="DN212" i="1"/>
  <c r="DO193" i="1"/>
  <c r="DQ193" i="1"/>
  <c r="CL391" i="15"/>
  <c r="DR391" i="15" s="1"/>
  <c r="DN216" i="15"/>
  <c r="DO217" i="15" s="1"/>
  <c r="DP217" i="15" s="1"/>
  <c r="DQ217" i="15" s="1"/>
  <c r="DS218" i="15" s="1"/>
  <c r="DT218" i="15" s="1"/>
  <c r="DJ192" i="1"/>
  <c r="CP231" i="1"/>
  <c r="CZ230" i="1"/>
  <c r="DF193" i="1"/>
  <c r="CP379" i="15"/>
  <c r="DK379" i="15"/>
  <c r="CV379" i="15"/>
  <c r="AJ237" i="12"/>
  <c r="W197" i="14"/>
  <c r="X197" i="14" s="1"/>
  <c r="J198" i="14"/>
  <c r="M197" i="14"/>
  <c r="AH197" i="14" s="1"/>
  <c r="A389" i="14"/>
  <c r="AJ389" i="14" s="1"/>
  <c r="W236" i="12"/>
  <c r="CM380" i="1"/>
  <c r="CL381" i="1"/>
  <c r="DI381" i="1" s="1"/>
  <c r="M196" i="12"/>
  <c r="AH196" i="12" s="1"/>
  <c r="I196" i="12"/>
  <c r="L197" i="12" s="1"/>
  <c r="CV194" i="1"/>
  <c r="DE194" i="1" s="1"/>
  <c r="CS194" i="1"/>
  <c r="K379" i="12"/>
  <c r="E379" i="12"/>
  <c r="AR387" i="12" l="1"/>
  <c r="AT387" i="12"/>
  <c r="AU387" i="12" s="1"/>
  <c r="AW388" i="12" s="1"/>
  <c r="F235" i="14"/>
  <c r="AI235" i="14" s="1"/>
  <c r="C235" i="14"/>
  <c r="AS388" i="12"/>
  <c r="A392" i="12"/>
  <c r="AV392" i="12" s="1"/>
  <c r="AK391" i="12"/>
  <c r="AQ235" i="14"/>
  <c r="CL392" i="15"/>
  <c r="DR392" i="15" s="1"/>
  <c r="DN217" i="15"/>
  <c r="DJ193" i="1"/>
  <c r="CQ231" i="1"/>
  <c r="DH231" i="1" s="1"/>
  <c r="DM213" i="1"/>
  <c r="CN231" i="1"/>
  <c r="DK380" i="15"/>
  <c r="CP380" i="15"/>
  <c r="CV380" i="15"/>
  <c r="C237" i="12"/>
  <c r="F238" i="12" s="1"/>
  <c r="G238" i="12" s="1"/>
  <c r="AJ238" i="12" s="1"/>
  <c r="K198" i="14"/>
  <c r="AG198" i="14" s="1"/>
  <c r="H198" i="14"/>
  <c r="A390" i="14"/>
  <c r="AJ390" i="14" s="1"/>
  <c r="CM381" i="1"/>
  <c r="E380" i="12"/>
  <c r="K380" i="12"/>
  <c r="CL382" i="1"/>
  <c r="DI382" i="1" s="1"/>
  <c r="CU195" i="1"/>
  <c r="DA194" i="1"/>
  <c r="DB194" i="1" s="1"/>
  <c r="CX194" i="1"/>
  <c r="DC194" i="1" s="1"/>
  <c r="O196" i="12"/>
  <c r="AI196" i="12" s="1"/>
  <c r="X196" i="12"/>
  <c r="Y196" i="12" s="1"/>
  <c r="AR388" i="12" l="1"/>
  <c r="AT388" i="12"/>
  <c r="AU388" i="12" s="1"/>
  <c r="AW389" i="12" s="1"/>
  <c r="AX388" i="12"/>
  <c r="AL388" i="12" s="1"/>
  <c r="E236" i="14"/>
  <c r="V235" i="14"/>
  <c r="AS389" i="12"/>
  <c r="A393" i="12"/>
  <c r="AV393" i="12" s="1"/>
  <c r="AK392" i="12"/>
  <c r="AR236" i="14"/>
  <c r="AS236" i="14" s="1"/>
  <c r="AT236" i="14" s="1"/>
  <c r="AU237" i="14" s="1"/>
  <c r="AV237" i="14" s="1"/>
  <c r="AK237" i="14" s="1"/>
  <c r="DL213" i="1"/>
  <c r="DN213" i="1"/>
  <c r="CL393" i="15"/>
  <c r="DR393" i="15" s="1"/>
  <c r="DO218" i="15"/>
  <c r="DP218" i="15" s="1"/>
  <c r="DQ218" i="15" s="1"/>
  <c r="DS219" i="15" s="1"/>
  <c r="CP232" i="1"/>
  <c r="CZ231" i="1"/>
  <c r="DP194" i="1"/>
  <c r="DF194" i="1"/>
  <c r="C238" i="12"/>
  <c r="F239" i="12" s="1"/>
  <c r="G239" i="12" s="1"/>
  <c r="W237" i="12"/>
  <c r="CP381" i="15"/>
  <c r="DK381" i="15"/>
  <c r="CV381" i="15"/>
  <c r="J199" i="14"/>
  <c r="M198" i="14"/>
  <c r="AH198" i="14" s="1"/>
  <c r="W198" i="14"/>
  <c r="X198" i="14" s="1"/>
  <c r="A391" i="14"/>
  <c r="AJ391" i="14" s="1"/>
  <c r="CM382" i="1"/>
  <c r="CL383" i="1"/>
  <c r="DI383" i="1" s="1"/>
  <c r="M197" i="12"/>
  <c r="AH197" i="12" s="1"/>
  <c r="I197" i="12"/>
  <c r="L198" i="12" s="1"/>
  <c r="CV195" i="1"/>
  <c r="DE195" i="1" s="1"/>
  <c r="CS195" i="1"/>
  <c r="K381" i="12"/>
  <c r="E381" i="12"/>
  <c r="DT219" i="15" l="1"/>
  <c r="AX389" i="12"/>
  <c r="AL389" i="12" s="1"/>
  <c r="AR389" i="12"/>
  <c r="AT389" i="12"/>
  <c r="AU389" i="12" s="1"/>
  <c r="AW390" i="12" s="1"/>
  <c r="F236" i="14"/>
  <c r="AI236" i="14" s="1"/>
  <c r="C236" i="14"/>
  <c r="AS390" i="12"/>
  <c r="A394" i="12"/>
  <c r="AV394" i="12" s="1"/>
  <c r="AK393" i="12"/>
  <c r="AQ236" i="14"/>
  <c r="AR237" i="14" s="1"/>
  <c r="AS237" i="14" s="1"/>
  <c r="AT237" i="14" s="1"/>
  <c r="AU238" i="14" s="1"/>
  <c r="AV238" i="14" s="1"/>
  <c r="AK238" i="14" s="1"/>
  <c r="DO194" i="1"/>
  <c r="DQ194" i="1"/>
  <c r="CL394" i="15"/>
  <c r="DR394" i="15" s="1"/>
  <c r="DN218" i="15"/>
  <c r="DO219" i="15" s="1"/>
  <c r="DP219" i="15" s="1"/>
  <c r="DQ219" i="15" s="1"/>
  <c r="DS220" i="15" s="1"/>
  <c r="DT220" i="15" s="1"/>
  <c r="CQ232" i="1"/>
  <c r="DH232" i="1" s="1"/>
  <c r="DM214" i="1"/>
  <c r="CN232" i="1"/>
  <c r="C239" i="12"/>
  <c r="F240" i="12" s="1"/>
  <c r="G240" i="12" s="1"/>
  <c r="AJ240" i="12" s="1"/>
  <c r="W238" i="12"/>
  <c r="DK382" i="15"/>
  <c r="CV382" i="15"/>
  <c r="CP382" i="15"/>
  <c r="A392" i="14"/>
  <c r="AJ392" i="14" s="1"/>
  <c r="K199" i="14"/>
  <c r="AG199" i="14" s="1"/>
  <c r="H199" i="14"/>
  <c r="CM383" i="1"/>
  <c r="AJ239" i="12"/>
  <c r="O197" i="12"/>
  <c r="AI197" i="12" s="1"/>
  <c r="X197" i="12"/>
  <c r="Y197" i="12" s="1"/>
  <c r="K382" i="12"/>
  <c r="E382" i="12"/>
  <c r="CU196" i="1"/>
  <c r="DA195" i="1"/>
  <c r="DB195" i="1" s="1"/>
  <c r="CX195" i="1"/>
  <c r="DC195" i="1" s="1"/>
  <c r="CL384" i="1"/>
  <c r="DI384" i="1" s="1"/>
  <c r="AX390" i="12" l="1"/>
  <c r="AL390" i="12" s="1"/>
  <c r="AR390" i="12"/>
  <c r="AS391" i="12" s="1"/>
  <c r="AT390" i="12"/>
  <c r="AU390" i="12" s="1"/>
  <c r="AW391" i="12" s="1"/>
  <c r="V236" i="14"/>
  <c r="E237" i="14"/>
  <c r="A395" i="12"/>
  <c r="AV395" i="12" s="1"/>
  <c r="AK394" i="12"/>
  <c r="W239" i="12"/>
  <c r="AQ237" i="14"/>
  <c r="DL214" i="1"/>
  <c r="DN214" i="1"/>
  <c r="CL395" i="15"/>
  <c r="DR395" i="15" s="1"/>
  <c r="DN219" i="15"/>
  <c r="DJ194" i="1"/>
  <c r="CZ232" i="1"/>
  <c r="CP233" i="1"/>
  <c r="CN233" i="1" s="1"/>
  <c r="DP195" i="1"/>
  <c r="DF195" i="1"/>
  <c r="CP383" i="15"/>
  <c r="DK383" i="15"/>
  <c r="CV383" i="15"/>
  <c r="W199" i="14"/>
  <c r="X199" i="14" s="1"/>
  <c r="J200" i="14"/>
  <c r="M199" i="14"/>
  <c r="AH199" i="14" s="1"/>
  <c r="A393" i="14"/>
  <c r="AJ393" i="14" s="1"/>
  <c r="CM384" i="1"/>
  <c r="C240" i="12"/>
  <c r="F241" i="12" s="1"/>
  <c r="G241" i="12" s="1"/>
  <c r="CL385" i="1"/>
  <c r="DI385" i="1" s="1"/>
  <c r="CV196" i="1"/>
  <c r="DE196" i="1" s="1"/>
  <c r="CS196" i="1"/>
  <c r="E383" i="12"/>
  <c r="K383" i="12"/>
  <c r="M198" i="12"/>
  <c r="AH198" i="12" s="1"/>
  <c r="I198" i="12"/>
  <c r="L199" i="12" s="1"/>
  <c r="AX391" i="12" l="1"/>
  <c r="AL391" i="12" s="1"/>
  <c r="AR391" i="12"/>
  <c r="AS392" i="12" s="1"/>
  <c r="AT391" i="12"/>
  <c r="AU391" i="12" s="1"/>
  <c r="AW392" i="12" s="1"/>
  <c r="F237" i="14"/>
  <c r="AI237" i="14" s="1"/>
  <c r="C237" i="14"/>
  <c r="A396" i="12"/>
  <c r="AV396" i="12" s="1"/>
  <c r="AK395" i="12"/>
  <c r="AR238" i="14"/>
  <c r="AS238" i="14" s="1"/>
  <c r="AT238" i="14" s="1"/>
  <c r="AU239" i="14" s="1"/>
  <c r="AV239" i="14" s="1"/>
  <c r="AK239" i="14" s="1"/>
  <c r="DO195" i="1"/>
  <c r="DQ195" i="1"/>
  <c r="CL396" i="15"/>
  <c r="DR396" i="15" s="1"/>
  <c r="DO220" i="15"/>
  <c r="DP220" i="15" s="1"/>
  <c r="DQ220" i="15" s="1"/>
  <c r="DS221" i="15" s="1"/>
  <c r="DM215" i="1"/>
  <c r="DN215" i="1" s="1"/>
  <c r="CP234" i="1"/>
  <c r="CN234" i="1" s="1"/>
  <c r="CZ233" i="1"/>
  <c r="CQ233" i="1"/>
  <c r="DH233" i="1" s="1"/>
  <c r="DK384" i="15"/>
  <c r="CV384" i="15"/>
  <c r="CP384" i="15"/>
  <c r="A394" i="14"/>
  <c r="AJ394" i="14" s="1"/>
  <c r="K200" i="14"/>
  <c r="AG200" i="14" s="1"/>
  <c r="H200" i="14"/>
  <c r="CM385" i="1"/>
  <c r="W240" i="12"/>
  <c r="X198" i="12"/>
  <c r="Y198" i="12" s="1"/>
  <c r="O198" i="12"/>
  <c r="AI198" i="12" s="1"/>
  <c r="CL386" i="1"/>
  <c r="DI386" i="1" s="1"/>
  <c r="E384" i="12"/>
  <c r="K384" i="12"/>
  <c r="CU197" i="1"/>
  <c r="DA196" i="1"/>
  <c r="DB196" i="1" s="1"/>
  <c r="CX196" i="1"/>
  <c r="DC196" i="1" s="1"/>
  <c r="DT221" i="15" l="1"/>
  <c r="AR392" i="12"/>
  <c r="AT392" i="12"/>
  <c r="AU392" i="12" s="1"/>
  <c r="AW393" i="12" s="1"/>
  <c r="AX393" i="12" s="1"/>
  <c r="AL393" i="12" s="1"/>
  <c r="AX392" i="12"/>
  <c r="AL392" i="12" s="1"/>
  <c r="E238" i="14"/>
  <c r="V237" i="14"/>
  <c r="AS393" i="12"/>
  <c r="A397" i="12"/>
  <c r="AV397" i="12" s="1"/>
  <c r="AK396" i="12"/>
  <c r="AQ238" i="14"/>
  <c r="CL397" i="15"/>
  <c r="DR397" i="15" s="1"/>
  <c r="DN220" i="15"/>
  <c r="DJ195" i="1"/>
  <c r="CQ234" i="1"/>
  <c r="DH234" i="1" s="1"/>
  <c r="DL215" i="1"/>
  <c r="DM216" i="1" s="1"/>
  <c r="DN216" i="1" s="1"/>
  <c r="CZ234" i="1"/>
  <c r="CP235" i="1"/>
  <c r="DP196" i="1"/>
  <c r="DF196" i="1"/>
  <c r="CV385" i="15"/>
  <c r="CP385" i="15"/>
  <c r="DK385" i="15"/>
  <c r="J201" i="14"/>
  <c r="M200" i="14"/>
  <c r="AH200" i="14" s="1"/>
  <c r="W200" i="14"/>
  <c r="X200" i="14" s="1"/>
  <c r="A395" i="14"/>
  <c r="AJ395" i="14" s="1"/>
  <c r="CM386" i="1"/>
  <c r="C241" i="12"/>
  <c r="F242" i="12" s="1"/>
  <c r="G242" i="12" s="1"/>
  <c r="AJ241" i="12"/>
  <c r="CL387" i="1"/>
  <c r="DI387" i="1" s="1"/>
  <c r="E385" i="12"/>
  <c r="K385" i="12"/>
  <c r="M199" i="12"/>
  <c r="AH199" i="12" s="1"/>
  <c r="I199" i="12"/>
  <c r="L200" i="12" s="1"/>
  <c r="CV197" i="1"/>
  <c r="DE197" i="1" s="1"/>
  <c r="CS197" i="1"/>
  <c r="AR393" i="12" l="1"/>
  <c r="AT393" i="12"/>
  <c r="AU393" i="12" s="1"/>
  <c r="AW394" i="12" s="1"/>
  <c r="F238" i="14"/>
  <c r="AI238" i="14" s="1"/>
  <c r="C238" i="14"/>
  <c r="AS394" i="12"/>
  <c r="A398" i="12"/>
  <c r="AV398" i="12" s="1"/>
  <c r="AK397" i="12"/>
  <c r="AR239" i="14"/>
  <c r="AS239" i="14" s="1"/>
  <c r="AT239" i="14" s="1"/>
  <c r="AU240" i="14" s="1"/>
  <c r="AV240" i="14" s="1"/>
  <c r="AK240" i="14" s="1"/>
  <c r="DO196" i="1"/>
  <c r="DQ196" i="1"/>
  <c r="CL398" i="15"/>
  <c r="DR398" i="15" s="1"/>
  <c r="DO221" i="15"/>
  <c r="DP221" i="15" s="1"/>
  <c r="DQ221" i="15" s="1"/>
  <c r="DS222" i="15" s="1"/>
  <c r="DL216" i="1"/>
  <c r="DM217" i="1" s="1"/>
  <c r="DN217" i="1" s="1"/>
  <c r="CN235" i="1"/>
  <c r="CQ235" i="1"/>
  <c r="DH235" i="1" s="1"/>
  <c r="CV386" i="15"/>
  <c r="CP386" i="15"/>
  <c r="DK386" i="15"/>
  <c r="A396" i="14"/>
  <c r="AJ396" i="14" s="1"/>
  <c r="K201" i="14"/>
  <c r="AG201" i="14" s="1"/>
  <c r="H201" i="14"/>
  <c r="CM387" i="1"/>
  <c r="W241" i="12"/>
  <c r="CL388" i="1"/>
  <c r="DI388" i="1" s="1"/>
  <c r="O199" i="12"/>
  <c r="AI199" i="12" s="1"/>
  <c r="X199" i="12"/>
  <c r="Y199" i="12" s="1"/>
  <c r="CU198" i="1"/>
  <c r="DA197" i="1"/>
  <c r="DB197" i="1" s="1"/>
  <c r="CX197" i="1"/>
  <c r="DC197" i="1" s="1"/>
  <c r="K386" i="12"/>
  <c r="E386" i="12"/>
  <c r="DT222" i="15" l="1"/>
  <c r="AR394" i="12"/>
  <c r="AT394" i="12"/>
  <c r="AU394" i="12" s="1"/>
  <c r="AW395" i="12" s="1"/>
  <c r="AX394" i="12"/>
  <c r="AL394" i="12" s="1"/>
  <c r="V238" i="14"/>
  <c r="E239" i="14"/>
  <c r="AS395" i="12"/>
  <c r="A399" i="12"/>
  <c r="AV399" i="12" s="1"/>
  <c r="AK398" i="12"/>
  <c r="AQ239" i="14"/>
  <c r="AR240" i="14" s="1"/>
  <c r="AS240" i="14" s="1"/>
  <c r="AT240" i="14" s="1"/>
  <c r="AU241" i="14" s="1"/>
  <c r="AV241" i="14" s="1"/>
  <c r="AK241" i="14" s="1"/>
  <c r="CL399" i="15"/>
  <c r="DR399" i="15" s="1"/>
  <c r="DN221" i="15"/>
  <c r="DJ196" i="1"/>
  <c r="DL217" i="1"/>
  <c r="DM218" i="1" s="1"/>
  <c r="DN218" i="1" s="1"/>
  <c r="CZ235" i="1"/>
  <c r="CP236" i="1"/>
  <c r="DP197" i="1"/>
  <c r="DF197" i="1"/>
  <c r="CV387" i="15"/>
  <c r="CP387" i="15"/>
  <c r="DK387" i="15"/>
  <c r="A397" i="14"/>
  <c r="AJ397" i="14" s="1"/>
  <c r="W201" i="14"/>
  <c r="X201" i="14" s="1"/>
  <c r="J202" i="14"/>
  <c r="M201" i="14"/>
  <c r="AH201" i="14" s="1"/>
  <c r="CM388" i="1"/>
  <c r="C242" i="12"/>
  <c r="F243" i="12" s="1"/>
  <c r="G243" i="12" s="1"/>
  <c r="AJ242" i="12"/>
  <c r="E387" i="12"/>
  <c r="K387" i="12"/>
  <c r="CV198" i="1"/>
  <c r="DE198" i="1" s="1"/>
  <c r="CS198" i="1"/>
  <c r="M200" i="12"/>
  <c r="AH200" i="12" s="1"/>
  <c r="I200" i="12"/>
  <c r="L201" i="12" s="1"/>
  <c r="CL389" i="1"/>
  <c r="DI389" i="1" s="1"/>
  <c r="AX395" i="12" l="1"/>
  <c r="AL395" i="12" s="1"/>
  <c r="AR395" i="12"/>
  <c r="AS396" i="12" s="1"/>
  <c r="AT395" i="12"/>
  <c r="AU395" i="12" s="1"/>
  <c r="AW396" i="12" s="1"/>
  <c r="F239" i="14"/>
  <c r="AI239" i="14" s="1"/>
  <c r="C239" i="14"/>
  <c r="A400" i="12"/>
  <c r="AV400" i="12" s="1"/>
  <c r="AK399" i="12"/>
  <c r="AQ240" i="14"/>
  <c r="DO197" i="1"/>
  <c r="DQ197" i="1"/>
  <c r="CL400" i="15"/>
  <c r="DR400" i="15" s="1"/>
  <c r="DO222" i="15"/>
  <c r="DP222" i="15" s="1"/>
  <c r="DQ222" i="15" s="1"/>
  <c r="DS223" i="15" s="1"/>
  <c r="DL218" i="1"/>
  <c r="DM219" i="1" s="1"/>
  <c r="DN219" i="1" s="1"/>
  <c r="CN236" i="1"/>
  <c r="CQ236" i="1"/>
  <c r="DH236" i="1" s="1"/>
  <c r="CV388" i="15"/>
  <c r="DK388" i="15"/>
  <c r="CP388" i="15"/>
  <c r="K202" i="14"/>
  <c r="AG202" i="14" s="1"/>
  <c r="H202" i="14"/>
  <c r="A398" i="14"/>
  <c r="AJ398" i="14" s="1"/>
  <c r="CM389" i="1"/>
  <c r="W242" i="12"/>
  <c r="CL390" i="1"/>
  <c r="DI390" i="1" s="1"/>
  <c r="CU199" i="1"/>
  <c r="DA198" i="1"/>
  <c r="DB198" i="1" s="1"/>
  <c r="CX198" i="1"/>
  <c r="DC198" i="1" s="1"/>
  <c r="K388" i="12"/>
  <c r="E388" i="12"/>
  <c r="O200" i="12"/>
  <c r="AI200" i="12" s="1"/>
  <c r="X200" i="12"/>
  <c r="Y200" i="12" s="1"/>
  <c r="DT223" i="15" l="1"/>
  <c r="AR396" i="12"/>
  <c r="AT396" i="12"/>
  <c r="AU396" i="12" s="1"/>
  <c r="AW397" i="12" s="1"/>
  <c r="AX396" i="12"/>
  <c r="AL396" i="12" s="1"/>
  <c r="V239" i="14"/>
  <c r="E240" i="14"/>
  <c r="AS397" i="12"/>
  <c r="A401" i="12"/>
  <c r="AV401" i="12" s="1"/>
  <c r="AK400" i="12"/>
  <c r="AR241" i="14"/>
  <c r="AS241" i="14" s="1"/>
  <c r="AT241" i="14" s="1"/>
  <c r="AU242" i="14" s="1"/>
  <c r="AV242" i="14" s="1"/>
  <c r="AK242" i="14" s="1"/>
  <c r="CL401" i="15"/>
  <c r="DR401" i="15" s="1"/>
  <c r="DN222" i="15"/>
  <c r="DJ197" i="1"/>
  <c r="DL219" i="1"/>
  <c r="CZ236" i="1"/>
  <c r="CP237" i="1"/>
  <c r="CQ237" i="1" s="1"/>
  <c r="DH237" i="1" s="1"/>
  <c r="DP198" i="1"/>
  <c r="DF198" i="1"/>
  <c r="CP389" i="15"/>
  <c r="DK389" i="15"/>
  <c r="CV389" i="15"/>
  <c r="A399" i="14"/>
  <c r="AJ399" i="14" s="1"/>
  <c r="J203" i="14"/>
  <c r="M202" i="14"/>
  <c r="AH202" i="14" s="1"/>
  <c r="W202" i="14"/>
  <c r="X202" i="14" s="1"/>
  <c r="CM390" i="1"/>
  <c r="C243" i="12"/>
  <c r="F244" i="12" s="1"/>
  <c r="G244" i="12" s="1"/>
  <c r="AJ243" i="12"/>
  <c r="M201" i="12"/>
  <c r="AH201" i="12" s="1"/>
  <c r="I201" i="12"/>
  <c r="L202" i="12" s="1"/>
  <c r="K389" i="12"/>
  <c r="E389" i="12"/>
  <c r="CV199" i="1"/>
  <c r="DE199" i="1" s="1"/>
  <c r="CS199" i="1"/>
  <c r="CL391" i="1"/>
  <c r="DI391" i="1" s="1"/>
  <c r="AR397" i="12" l="1"/>
  <c r="AT397" i="12"/>
  <c r="AU397" i="12" s="1"/>
  <c r="AW398" i="12" s="1"/>
  <c r="AX397" i="12"/>
  <c r="AL397" i="12" s="1"/>
  <c r="C240" i="14"/>
  <c r="F240" i="14"/>
  <c r="AI240" i="14" s="1"/>
  <c r="AS398" i="12"/>
  <c r="A402" i="12"/>
  <c r="AV402" i="12" s="1"/>
  <c r="AK401" i="12"/>
  <c r="AQ241" i="14"/>
  <c r="DO198" i="1"/>
  <c r="DP199" i="1" s="1"/>
  <c r="DQ198" i="1"/>
  <c r="CL402" i="15"/>
  <c r="DR402" i="15" s="1"/>
  <c r="DO223" i="15"/>
  <c r="DP223" i="15" s="1"/>
  <c r="DQ223" i="15" s="1"/>
  <c r="DS224" i="15" s="1"/>
  <c r="DM220" i="1"/>
  <c r="CN237" i="1"/>
  <c r="DK390" i="15"/>
  <c r="CP390" i="15"/>
  <c r="CV390" i="15"/>
  <c r="A400" i="14"/>
  <c r="AJ400" i="14" s="1"/>
  <c r="K203" i="14"/>
  <c r="AG203" i="14" s="1"/>
  <c r="H203" i="14"/>
  <c r="CM391" i="1"/>
  <c r="C244" i="12"/>
  <c r="F245" i="12" s="1"/>
  <c r="G245" i="12" s="1"/>
  <c r="W243" i="12"/>
  <c r="DA199" i="1"/>
  <c r="DB199" i="1" s="1"/>
  <c r="CX199" i="1"/>
  <c r="DC199" i="1" s="1"/>
  <c r="CU200" i="1"/>
  <c r="E390" i="12"/>
  <c r="K390" i="12"/>
  <c r="X201" i="12"/>
  <c r="Y201" i="12" s="1"/>
  <c r="O201" i="12"/>
  <c r="AI201" i="12" s="1"/>
  <c r="CL392" i="1"/>
  <c r="DI392" i="1" s="1"/>
  <c r="DT224" i="15" l="1"/>
  <c r="AX398" i="12"/>
  <c r="AL398" i="12" s="1"/>
  <c r="AR398" i="12"/>
  <c r="AS399" i="12" s="1"/>
  <c r="AT398" i="12"/>
  <c r="AU398" i="12" s="1"/>
  <c r="AW399" i="12" s="1"/>
  <c r="V240" i="14"/>
  <c r="E241" i="14"/>
  <c r="F241" i="14" s="1"/>
  <c r="AI241" i="14" s="1"/>
  <c r="C241" i="14"/>
  <c r="A403" i="12"/>
  <c r="AV403" i="12" s="1"/>
  <c r="AK402" i="12"/>
  <c r="AR242" i="14"/>
  <c r="AS242" i="14" s="1"/>
  <c r="AT242" i="14" s="1"/>
  <c r="AU243" i="14" s="1"/>
  <c r="AV243" i="14" s="1"/>
  <c r="AK243" i="14" s="1"/>
  <c r="DL220" i="1"/>
  <c r="DN220" i="1"/>
  <c r="DO199" i="1"/>
  <c r="DQ199" i="1"/>
  <c r="CL403" i="15"/>
  <c r="DR403" i="15" s="1"/>
  <c r="DN223" i="15"/>
  <c r="DJ198" i="1"/>
  <c r="CP238" i="1"/>
  <c r="CZ237" i="1"/>
  <c r="DF199" i="1"/>
  <c r="CP391" i="15"/>
  <c r="DK391" i="15"/>
  <c r="CV391" i="15"/>
  <c r="W203" i="14"/>
  <c r="X203" i="14" s="1"/>
  <c r="M203" i="14"/>
  <c r="AH203" i="14" s="1"/>
  <c r="J204" i="14"/>
  <c r="A401" i="14"/>
  <c r="AJ401" i="14" s="1"/>
  <c r="CM392" i="1"/>
  <c r="W244" i="12"/>
  <c r="AJ245" i="12"/>
  <c r="AJ244" i="12"/>
  <c r="CL393" i="1"/>
  <c r="DI393" i="1" s="1"/>
  <c r="K391" i="12"/>
  <c r="E391" i="12"/>
  <c r="CV200" i="1"/>
  <c r="DE200" i="1" s="1"/>
  <c r="CS200" i="1"/>
  <c r="M202" i="12"/>
  <c r="AH202" i="12" s="1"/>
  <c r="I202" i="12"/>
  <c r="L203" i="12" s="1"/>
  <c r="AX399" i="12" l="1"/>
  <c r="AL399" i="12" s="1"/>
  <c r="AR399" i="12"/>
  <c r="AS400" i="12" s="1"/>
  <c r="AT399" i="12"/>
  <c r="AU399" i="12" s="1"/>
  <c r="AW400" i="12" s="1"/>
  <c r="E242" i="14"/>
  <c r="V241" i="14"/>
  <c r="A404" i="12"/>
  <c r="AV404" i="12" s="1"/>
  <c r="AK403" i="12"/>
  <c r="AQ242" i="14"/>
  <c r="CL404" i="15"/>
  <c r="DR404" i="15" s="1"/>
  <c r="DO224" i="15"/>
  <c r="DP224" i="15" s="1"/>
  <c r="DQ224" i="15" s="1"/>
  <c r="DS225" i="15" s="1"/>
  <c r="DJ199" i="1"/>
  <c r="CQ238" i="1"/>
  <c r="DH238" i="1" s="1"/>
  <c r="DM221" i="1"/>
  <c r="CN238" i="1"/>
  <c r="DP200" i="1"/>
  <c r="CV392" i="15"/>
  <c r="DK392" i="15"/>
  <c r="CP392" i="15"/>
  <c r="K204" i="14"/>
  <c r="AG204" i="14" s="1"/>
  <c r="H204" i="14"/>
  <c r="A402" i="14"/>
  <c r="AJ402" i="14" s="1"/>
  <c r="CM393" i="1"/>
  <c r="C245" i="12"/>
  <c r="F246" i="12" s="1"/>
  <c r="G246" i="12" s="1"/>
  <c r="X202" i="12"/>
  <c r="Y202" i="12" s="1"/>
  <c r="O202" i="12"/>
  <c r="AI202" i="12" s="1"/>
  <c r="CL394" i="1"/>
  <c r="DI394" i="1" s="1"/>
  <c r="CU201" i="1"/>
  <c r="DA200" i="1"/>
  <c r="DB200" i="1" s="1"/>
  <c r="CX200" i="1"/>
  <c r="E392" i="12"/>
  <c r="K392" i="12"/>
  <c r="DF200" i="1" l="1"/>
  <c r="DC200" i="1"/>
  <c r="DT225" i="15"/>
  <c r="AX400" i="12"/>
  <c r="AL400" i="12" s="1"/>
  <c r="AR400" i="12"/>
  <c r="AT400" i="12"/>
  <c r="AU400" i="12" s="1"/>
  <c r="AW401" i="12" s="1"/>
  <c r="AX401" i="12" s="1"/>
  <c r="AL401" i="12" s="1"/>
  <c r="C242" i="14"/>
  <c r="F242" i="14"/>
  <c r="AI242" i="14" s="1"/>
  <c r="AS401" i="12"/>
  <c r="A405" i="12"/>
  <c r="AV405" i="12" s="1"/>
  <c r="AK404" i="12"/>
  <c r="AR243" i="14"/>
  <c r="AS243" i="14" s="1"/>
  <c r="AT243" i="14" s="1"/>
  <c r="AU244" i="14" s="1"/>
  <c r="AV244" i="14" s="1"/>
  <c r="AK244" i="14" s="1"/>
  <c r="DL221" i="1"/>
  <c r="DN221" i="1"/>
  <c r="DO200" i="1"/>
  <c r="DP201" i="1" s="1"/>
  <c r="DQ200" i="1"/>
  <c r="CL405" i="15"/>
  <c r="DR405" i="15" s="1"/>
  <c r="DN224" i="15"/>
  <c r="CP239" i="1"/>
  <c r="CN239" i="1" s="1"/>
  <c r="CZ238" i="1"/>
  <c r="CV393" i="15"/>
  <c r="CP393" i="15"/>
  <c r="DK393" i="15"/>
  <c r="A403" i="14"/>
  <c r="AJ403" i="14" s="1"/>
  <c r="J205" i="14"/>
  <c r="M204" i="14"/>
  <c r="AH204" i="14" s="1"/>
  <c r="W204" i="14"/>
  <c r="X204" i="14" s="1"/>
  <c r="CM394" i="1"/>
  <c r="W245" i="12"/>
  <c r="C246" i="12"/>
  <c r="F247" i="12" s="1"/>
  <c r="G247" i="12" s="1"/>
  <c r="K393" i="12"/>
  <c r="E393" i="12"/>
  <c r="CV201" i="1"/>
  <c r="DE201" i="1" s="1"/>
  <c r="CS201" i="1"/>
  <c r="CL395" i="1"/>
  <c r="DI395" i="1" s="1"/>
  <c r="M203" i="12"/>
  <c r="AH203" i="12" s="1"/>
  <c r="I203" i="12"/>
  <c r="L204" i="12" s="1"/>
  <c r="AR401" i="12" l="1"/>
  <c r="AT401" i="12"/>
  <c r="AU401" i="12" s="1"/>
  <c r="AW402" i="12" s="1"/>
  <c r="V242" i="14"/>
  <c r="E243" i="14"/>
  <c r="C243" i="14" s="1"/>
  <c r="AS402" i="12"/>
  <c r="A406" i="12"/>
  <c r="AV406" i="12" s="1"/>
  <c r="AK405" i="12"/>
  <c r="AQ243" i="14"/>
  <c r="DO201" i="1"/>
  <c r="DQ201" i="1"/>
  <c r="CL406" i="15"/>
  <c r="DR406" i="15" s="1"/>
  <c r="DO225" i="15"/>
  <c r="DP225" i="15" s="1"/>
  <c r="DQ225" i="15" s="1"/>
  <c r="DS226" i="15" s="1"/>
  <c r="DJ200" i="1"/>
  <c r="DM222" i="1"/>
  <c r="CP240" i="1"/>
  <c r="CZ239" i="1"/>
  <c r="CQ239" i="1"/>
  <c r="DH239" i="1" s="1"/>
  <c r="CV394" i="15"/>
  <c r="CP394" i="15"/>
  <c r="DK394" i="15"/>
  <c r="K205" i="14"/>
  <c r="AG205" i="14" s="1"/>
  <c r="H205" i="14"/>
  <c r="A404" i="14"/>
  <c r="AJ404" i="14" s="1"/>
  <c r="CM395" i="1"/>
  <c r="W246" i="12"/>
  <c r="AJ247" i="12"/>
  <c r="AJ246" i="12"/>
  <c r="X203" i="12"/>
  <c r="Y203" i="12" s="1"/>
  <c r="O203" i="12"/>
  <c r="AI203" i="12" s="1"/>
  <c r="CX201" i="1"/>
  <c r="DC201" i="1" s="1"/>
  <c r="CU202" i="1"/>
  <c r="DA201" i="1"/>
  <c r="DB201" i="1" s="1"/>
  <c r="CL396" i="1"/>
  <c r="DI396" i="1" s="1"/>
  <c r="E394" i="12"/>
  <c r="K394" i="12"/>
  <c r="DT226" i="15" l="1"/>
  <c r="AX402" i="12"/>
  <c r="AL402" i="12" s="1"/>
  <c r="AR402" i="12"/>
  <c r="AS403" i="12" s="1"/>
  <c r="AT402" i="12"/>
  <c r="AU402" i="12" s="1"/>
  <c r="AW403" i="12" s="1"/>
  <c r="V243" i="14"/>
  <c r="E244" i="14"/>
  <c r="F243" i="14"/>
  <c r="AI243" i="14" s="1"/>
  <c r="F244" i="14"/>
  <c r="AI244" i="14" s="1"/>
  <c r="A407" i="12"/>
  <c r="AV407" i="12" s="1"/>
  <c r="AK406" i="12"/>
  <c r="AR244" i="14"/>
  <c r="AS244" i="14" s="1"/>
  <c r="AT244" i="14" s="1"/>
  <c r="AU245" i="14" s="1"/>
  <c r="AV245" i="14" s="1"/>
  <c r="AK245" i="14" s="1"/>
  <c r="DL222" i="1"/>
  <c r="DN222" i="1"/>
  <c r="CL407" i="15"/>
  <c r="DR407" i="15" s="1"/>
  <c r="DN225" i="15"/>
  <c r="DO226" i="15" s="1"/>
  <c r="DP226" i="15" s="1"/>
  <c r="DQ226" i="15" s="1"/>
  <c r="DS227" i="15" s="1"/>
  <c r="DT227" i="15" s="1"/>
  <c r="DJ201" i="1"/>
  <c r="CQ240" i="1"/>
  <c r="DH240" i="1" s="1"/>
  <c r="CN240" i="1"/>
  <c r="DF201" i="1"/>
  <c r="DK395" i="15"/>
  <c r="CV395" i="15"/>
  <c r="CP395" i="15"/>
  <c r="A405" i="14"/>
  <c r="AJ405" i="14" s="1"/>
  <c r="W205" i="14"/>
  <c r="X205" i="14" s="1"/>
  <c r="J206" i="14"/>
  <c r="M205" i="14"/>
  <c r="AH205" i="14" s="1"/>
  <c r="CM396" i="1"/>
  <c r="C247" i="12"/>
  <c r="F248" i="12" s="1"/>
  <c r="G248" i="12" s="1"/>
  <c r="K395" i="12"/>
  <c r="E395" i="12"/>
  <c r="M204" i="12"/>
  <c r="AH204" i="12" s="1"/>
  <c r="I204" i="12"/>
  <c r="L205" i="12" s="1"/>
  <c r="CL397" i="1"/>
  <c r="DI397" i="1" s="1"/>
  <c r="CV202" i="1"/>
  <c r="DE202" i="1" s="1"/>
  <c r="CS202" i="1"/>
  <c r="AX403" i="12" l="1"/>
  <c r="AL403" i="12" s="1"/>
  <c r="AR403" i="12"/>
  <c r="AS404" i="12" s="1"/>
  <c r="AT403" i="12"/>
  <c r="AU403" i="12" s="1"/>
  <c r="AW404" i="12" s="1"/>
  <c r="AX404" i="12" s="1"/>
  <c r="AL404" i="12" s="1"/>
  <c r="C244" i="14"/>
  <c r="A408" i="12"/>
  <c r="AV408" i="12" s="1"/>
  <c r="AK407" i="12"/>
  <c r="AQ244" i="14"/>
  <c r="CL408" i="15"/>
  <c r="DR408" i="15" s="1"/>
  <c r="DN226" i="15"/>
  <c r="DM223" i="1"/>
  <c r="CZ240" i="1"/>
  <c r="CP241" i="1"/>
  <c r="CN241" i="1" s="1"/>
  <c r="CP396" i="15"/>
  <c r="CV396" i="15"/>
  <c r="DK396" i="15"/>
  <c r="A406" i="14"/>
  <c r="AJ406" i="14" s="1"/>
  <c r="K206" i="14"/>
  <c r="AG206" i="14" s="1"/>
  <c r="H206" i="14"/>
  <c r="CM397" i="1"/>
  <c r="W247" i="12"/>
  <c r="X204" i="12"/>
  <c r="Y204" i="12" s="1"/>
  <c r="O204" i="12"/>
  <c r="AI204" i="12" s="1"/>
  <c r="DA202" i="1"/>
  <c r="DB202" i="1" s="1"/>
  <c r="CX202" i="1"/>
  <c r="DC202" i="1" s="1"/>
  <c r="CU203" i="1"/>
  <c r="K396" i="12"/>
  <c r="E396" i="12"/>
  <c r="CL398" i="1"/>
  <c r="DI398" i="1" s="1"/>
  <c r="AR404" i="12" l="1"/>
  <c r="AT404" i="12"/>
  <c r="AU404" i="12" s="1"/>
  <c r="AW405" i="12" s="1"/>
  <c r="V244" i="14"/>
  <c r="E245" i="14"/>
  <c r="AS405" i="12"/>
  <c r="A409" i="12"/>
  <c r="AV409" i="12" s="1"/>
  <c r="AK408" i="12"/>
  <c r="AR245" i="14"/>
  <c r="AS245" i="14" s="1"/>
  <c r="AT245" i="14" s="1"/>
  <c r="AU246" i="14" s="1"/>
  <c r="AV246" i="14" s="1"/>
  <c r="AK246" i="14" s="1"/>
  <c r="DL223" i="1"/>
  <c r="DN223" i="1"/>
  <c r="CL409" i="15"/>
  <c r="DR409" i="15" s="1"/>
  <c r="DO227" i="15"/>
  <c r="DP227" i="15" s="1"/>
  <c r="DQ227" i="15" s="1"/>
  <c r="DS228" i="15" s="1"/>
  <c r="CP242" i="1"/>
  <c r="CQ242" i="1" s="1"/>
  <c r="DH242" i="1" s="1"/>
  <c r="CZ241" i="1"/>
  <c r="CQ241" i="1"/>
  <c r="DH241" i="1" s="1"/>
  <c r="DP202" i="1"/>
  <c r="DF202" i="1"/>
  <c r="CV397" i="15"/>
  <c r="CP397" i="15"/>
  <c r="DK397" i="15"/>
  <c r="J207" i="14"/>
  <c r="M206" i="14"/>
  <c r="AH206" i="14" s="1"/>
  <c r="W206" i="14"/>
  <c r="X206" i="14" s="1"/>
  <c r="A407" i="14"/>
  <c r="AJ407" i="14" s="1"/>
  <c r="CM398" i="1"/>
  <c r="C248" i="12"/>
  <c r="F249" i="12" s="1"/>
  <c r="G249" i="12" s="1"/>
  <c r="AJ248" i="12"/>
  <c r="CL399" i="1"/>
  <c r="DI399" i="1" s="1"/>
  <c r="E397" i="12"/>
  <c r="K397" i="12"/>
  <c r="CV203" i="1"/>
  <c r="DE203" i="1" s="1"/>
  <c r="CS203" i="1"/>
  <c r="M205" i="12"/>
  <c r="AH205" i="12" s="1"/>
  <c r="I205" i="12"/>
  <c r="L206" i="12" s="1"/>
  <c r="DT228" i="15" l="1"/>
  <c r="AX405" i="12"/>
  <c r="AL405" i="12" s="1"/>
  <c r="AR405" i="12"/>
  <c r="AT405" i="12"/>
  <c r="AU405" i="12" s="1"/>
  <c r="AW406" i="12" s="1"/>
  <c r="C245" i="14"/>
  <c r="F245" i="14"/>
  <c r="AI245" i="14" s="1"/>
  <c r="AS406" i="12"/>
  <c r="A410" i="12"/>
  <c r="AV410" i="12" s="1"/>
  <c r="AK409" i="12"/>
  <c r="AQ245" i="14"/>
  <c r="DO202" i="1"/>
  <c r="DQ202" i="1"/>
  <c r="CL410" i="15"/>
  <c r="DR410" i="15" s="1"/>
  <c r="DN227" i="15"/>
  <c r="DO228" i="15" s="1"/>
  <c r="DP228" i="15" s="1"/>
  <c r="DQ228" i="15" s="1"/>
  <c r="DS229" i="15" s="1"/>
  <c r="DT229" i="15" s="1"/>
  <c r="DM224" i="1"/>
  <c r="CN242" i="1"/>
  <c r="DK398" i="15"/>
  <c r="CP398" i="15"/>
  <c r="CV398" i="15"/>
  <c r="K207" i="14"/>
  <c r="AG207" i="14" s="1"/>
  <c r="H207" i="14"/>
  <c r="A408" i="14"/>
  <c r="AJ408" i="14" s="1"/>
  <c r="CM399" i="1"/>
  <c r="W248" i="12"/>
  <c r="C249" i="12"/>
  <c r="F250" i="12" s="1"/>
  <c r="G250" i="12" s="1"/>
  <c r="E398" i="12"/>
  <c r="K398" i="12"/>
  <c r="CL400" i="1"/>
  <c r="DI400" i="1" s="1"/>
  <c r="CX203" i="1"/>
  <c r="DC203" i="1" s="1"/>
  <c r="DA203" i="1"/>
  <c r="DB203" i="1" s="1"/>
  <c r="CU204" i="1"/>
  <c r="O205" i="12"/>
  <c r="AI205" i="12" s="1"/>
  <c r="X205" i="12"/>
  <c r="Y205" i="12" s="1"/>
  <c r="AX406" i="12" l="1"/>
  <c r="AL406" i="12" s="1"/>
  <c r="AR406" i="12"/>
  <c r="AT406" i="12"/>
  <c r="AU406" i="12" s="1"/>
  <c r="AW407" i="12" s="1"/>
  <c r="V245" i="14"/>
  <c r="E246" i="14"/>
  <c r="AS407" i="12"/>
  <c r="A411" i="12"/>
  <c r="AV411" i="12" s="1"/>
  <c r="AK410" i="12"/>
  <c r="AR246" i="14"/>
  <c r="AS246" i="14" s="1"/>
  <c r="AT246" i="14" s="1"/>
  <c r="AU247" i="14" s="1"/>
  <c r="AV247" i="14" s="1"/>
  <c r="AK247" i="14" s="1"/>
  <c r="DL224" i="1"/>
  <c r="DN224" i="1"/>
  <c r="CL411" i="15"/>
  <c r="DR411" i="15" s="1"/>
  <c r="DN228" i="15"/>
  <c r="DJ202" i="1"/>
  <c r="CP243" i="1"/>
  <c r="CN243" i="1" s="1"/>
  <c r="CZ242" i="1"/>
  <c r="DP203" i="1"/>
  <c r="DF203" i="1"/>
  <c r="CP399" i="15"/>
  <c r="DK399" i="15"/>
  <c r="CV399" i="15"/>
  <c r="W207" i="14"/>
  <c r="X207" i="14" s="1"/>
  <c r="J208" i="14"/>
  <c r="M207" i="14"/>
  <c r="AH207" i="14" s="1"/>
  <c r="A409" i="14"/>
  <c r="AJ409" i="14" s="1"/>
  <c r="CM400" i="1"/>
  <c r="AJ250" i="12"/>
  <c r="W249" i="12"/>
  <c r="AJ249" i="12"/>
  <c r="M206" i="12"/>
  <c r="AH206" i="12" s="1"/>
  <c r="I206" i="12"/>
  <c r="L207" i="12" s="1"/>
  <c r="E399" i="12"/>
  <c r="K399" i="12"/>
  <c r="CV204" i="1"/>
  <c r="DE204" i="1" s="1"/>
  <c r="CS204" i="1"/>
  <c r="CL401" i="1"/>
  <c r="DI401" i="1" s="1"/>
  <c r="AX407" i="12" l="1"/>
  <c r="AL407" i="12" s="1"/>
  <c r="AR407" i="12"/>
  <c r="AT407" i="12"/>
  <c r="AU407" i="12" s="1"/>
  <c r="AW408" i="12" s="1"/>
  <c r="C246" i="14"/>
  <c r="F246" i="14"/>
  <c r="AI246" i="14" s="1"/>
  <c r="AS408" i="12"/>
  <c r="A412" i="12"/>
  <c r="AV412" i="12" s="1"/>
  <c r="AK411" i="12"/>
  <c r="AQ246" i="14"/>
  <c r="AR247" i="14" s="1"/>
  <c r="DO203" i="1"/>
  <c r="DQ203" i="1"/>
  <c r="CL412" i="15"/>
  <c r="DR412" i="15" s="1"/>
  <c r="DO229" i="15"/>
  <c r="DP229" i="15" s="1"/>
  <c r="DQ229" i="15" s="1"/>
  <c r="DS230" i="15" s="1"/>
  <c r="DM225" i="1"/>
  <c r="CP244" i="1"/>
  <c r="CZ243" i="1"/>
  <c r="CQ243" i="1"/>
  <c r="DH243" i="1" s="1"/>
  <c r="DK400" i="15"/>
  <c r="CP400" i="15"/>
  <c r="CV400" i="15"/>
  <c r="K208" i="14"/>
  <c r="AG208" i="14" s="1"/>
  <c r="H208" i="14"/>
  <c r="A410" i="14"/>
  <c r="AJ410" i="14" s="1"/>
  <c r="CM401" i="1"/>
  <c r="C250" i="12"/>
  <c r="F251" i="12" s="1"/>
  <c r="G251" i="12" s="1"/>
  <c r="X206" i="12"/>
  <c r="Y206" i="12" s="1"/>
  <c r="O206" i="12"/>
  <c r="AI206" i="12" s="1"/>
  <c r="CL402" i="1"/>
  <c r="DI402" i="1" s="1"/>
  <c r="K400" i="12"/>
  <c r="E400" i="12"/>
  <c r="DA204" i="1"/>
  <c r="DB204" i="1" s="1"/>
  <c r="CU205" i="1"/>
  <c r="CX204" i="1"/>
  <c r="DC204" i="1" s="1"/>
  <c r="DT230" i="15" l="1"/>
  <c r="AR408" i="12"/>
  <c r="AT408" i="12"/>
  <c r="AU408" i="12" s="1"/>
  <c r="AW409" i="12" s="1"/>
  <c r="AX409" i="12" s="1"/>
  <c r="AL409" i="12" s="1"/>
  <c r="AX408" i="12"/>
  <c r="AL408" i="12" s="1"/>
  <c r="E247" i="14"/>
  <c r="V246" i="14"/>
  <c r="C247" i="14"/>
  <c r="AS409" i="12"/>
  <c r="A413" i="12"/>
  <c r="AV413" i="12" s="1"/>
  <c r="AK412" i="12"/>
  <c r="AS247" i="14"/>
  <c r="AT247" i="14" s="1"/>
  <c r="AU248" i="14" s="1"/>
  <c r="AV248" i="14" s="1"/>
  <c r="AK248" i="14" s="1"/>
  <c r="AQ247" i="14"/>
  <c r="AR248" i="14" s="1"/>
  <c r="AS248" i="14" s="1"/>
  <c r="DL225" i="1"/>
  <c r="DN225" i="1"/>
  <c r="CL413" i="15"/>
  <c r="DR413" i="15" s="1"/>
  <c r="DN229" i="15"/>
  <c r="DO230" i="15" s="1"/>
  <c r="DP230" i="15" s="1"/>
  <c r="DQ230" i="15" s="1"/>
  <c r="DS231" i="15" s="1"/>
  <c r="DT231" i="15" s="1"/>
  <c r="DJ203" i="1"/>
  <c r="CQ244" i="1"/>
  <c r="DH244" i="1" s="1"/>
  <c r="CN244" i="1"/>
  <c r="DP204" i="1"/>
  <c r="DF204" i="1"/>
  <c r="CV401" i="15"/>
  <c r="CP401" i="15"/>
  <c r="DK401" i="15"/>
  <c r="A411" i="14"/>
  <c r="AJ411" i="14" s="1"/>
  <c r="J209" i="14"/>
  <c r="M208" i="14"/>
  <c r="AH208" i="14" s="1"/>
  <c r="W208" i="14"/>
  <c r="X208" i="14" s="1"/>
  <c r="CM402" i="1"/>
  <c r="W250" i="12"/>
  <c r="CV205" i="1"/>
  <c r="DE205" i="1" s="1"/>
  <c r="CS205" i="1"/>
  <c r="CL403" i="1"/>
  <c r="DI403" i="1" s="1"/>
  <c r="M207" i="12"/>
  <c r="AH207" i="12" s="1"/>
  <c r="I207" i="12"/>
  <c r="L208" i="12" s="1"/>
  <c r="E401" i="12"/>
  <c r="K401" i="12"/>
  <c r="AT248" i="14" l="1"/>
  <c r="AU249" i="14" s="1"/>
  <c r="AV249" i="14" s="1"/>
  <c r="AK249" i="14" s="1"/>
  <c r="AR409" i="12"/>
  <c r="AS410" i="12" s="1"/>
  <c r="AT409" i="12"/>
  <c r="AU409" i="12" s="1"/>
  <c r="AW410" i="12" s="1"/>
  <c r="E248" i="14"/>
  <c r="F248" i="14" s="1"/>
  <c r="AI248" i="14" s="1"/>
  <c r="V247" i="14"/>
  <c r="AQ248" i="14"/>
  <c r="AR249" i="14" s="1"/>
  <c r="AS249" i="14" s="1"/>
  <c r="AT249" i="14" s="1"/>
  <c r="AU250" i="14" s="1"/>
  <c r="AV250" i="14" s="1"/>
  <c r="AK250" i="14" s="1"/>
  <c r="F247" i="14"/>
  <c r="AI247" i="14" s="1"/>
  <c r="A414" i="12"/>
  <c r="AV414" i="12" s="1"/>
  <c r="AK413" i="12"/>
  <c r="DO204" i="1"/>
  <c r="DP205" i="1" s="1"/>
  <c r="DQ204" i="1"/>
  <c r="CL414" i="15"/>
  <c r="DR414" i="15" s="1"/>
  <c r="DN230" i="15"/>
  <c r="DO231" i="15" s="1"/>
  <c r="DP231" i="15" s="1"/>
  <c r="DQ231" i="15" s="1"/>
  <c r="DS232" i="15" s="1"/>
  <c r="DM226" i="1"/>
  <c r="CP245" i="1"/>
  <c r="CZ244" i="1"/>
  <c r="DK402" i="15"/>
  <c r="CV402" i="15"/>
  <c r="CP402" i="15"/>
  <c r="A412" i="14"/>
  <c r="AJ412" i="14" s="1"/>
  <c r="K209" i="14"/>
  <c r="AG209" i="14" s="1"/>
  <c r="H209" i="14"/>
  <c r="CM403" i="1"/>
  <c r="C251" i="12"/>
  <c r="F252" i="12" s="1"/>
  <c r="G252" i="12" s="1"/>
  <c r="AJ251" i="12"/>
  <c r="X207" i="12"/>
  <c r="Y207" i="12" s="1"/>
  <c r="O207" i="12"/>
  <c r="AI207" i="12" s="1"/>
  <c r="CX205" i="1"/>
  <c r="DA205" i="1"/>
  <c r="DB205" i="1" s="1"/>
  <c r="CU206" i="1"/>
  <c r="E402" i="12"/>
  <c r="K402" i="12"/>
  <c r="CL404" i="1"/>
  <c r="DI404" i="1" s="1"/>
  <c r="DF205" i="1" l="1"/>
  <c r="DC205" i="1"/>
  <c r="C248" i="14"/>
  <c r="V248" i="14" s="1"/>
  <c r="DT232" i="15"/>
  <c r="AX410" i="12"/>
  <c r="AL410" i="12" s="1"/>
  <c r="AR410" i="12"/>
  <c r="AS411" i="12" s="1"/>
  <c r="AT410" i="12"/>
  <c r="AU410" i="12" s="1"/>
  <c r="AW411" i="12" s="1"/>
  <c r="A415" i="12"/>
  <c r="AV415" i="12" s="1"/>
  <c r="AK414" i="12"/>
  <c r="AQ249" i="14"/>
  <c r="AR250" i="14" s="1"/>
  <c r="DL226" i="1"/>
  <c r="DN226" i="1"/>
  <c r="DO205" i="1"/>
  <c r="DP206" i="1" s="1"/>
  <c r="DQ205" i="1"/>
  <c r="CL415" i="15"/>
  <c r="DR415" i="15" s="1"/>
  <c r="DN231" i="15"/>
  <c r="DO232" i="15" s="1"/>
  <c r="DP232" i="15" s="1"/>
  <c r="DQ232" i="15" s="1"/>
  <c r="DS233" i="15" s="1"/>
  <c r="DT233" i="15" s="1"/>
  <c r="DJ204" i="1"/>
  <c r="CQ245" i="1"/>
  <c r="DH245" i="1" s="1"/>
  <c r="CN245" i="1"/>
  <c r="DK403" i="15"/>
  <c r="CV403" i="15"/>
  <c r="CP403" i="15"/>
  <c r="W209" i="14"/>
  <c r="X209" i="14" s="1"/>
  <c r="J210" i="14"/>
  <c r="M209" i="14"/>
  <c r="AH209" i="14" s="1"/>
  <c r="A413" i="14"/>
  <c r="AJ413" i="14" s="1"/>
  <c r="CM404" i="1"/>
  <c r="W251" i="12"/>
  <c r="K403" i="12"/>
  <c r="E403" i="12"/>
  <c r="CL405" i="1"/>
  <c r="DI405" i="1" s="1"/>
  <c r="CV206" i="1"/>
  <c r="DE206" i="1" s="1"/>
  <c r="CS206" i="1"/>
  <c r="M208" i="12"/>
  <c r="AH208" i="12" s="1"/>
  <c r="I208" i="12"/>
  <c r="L209" i="12" s="1"/>
  <c r="E249" i="14" l="1"/>
  <c r="C249" i="14" s="1"/>
  <c r="AX411" i="12"/>
  <c r="AL411" i="12" s="1"/>
  <c r="AR411" i="12"/>
  <c r="AS412" i="12" s="1"/>
  <c r="AT411" i="12"/>
  <c r="AU411" i="12" s="1"/>
  <c r="AW412" i="12" s="1"/>
  <c r="AX412" i="12" s="1"/>
  <c r="AL412" i="12" s="1"/>
  <c r="V249" i="14"/>
  <c r="E250" i="14"/>
  <c r="F249" i="14"/>
  <c r="AI249" i="14" s="1"/>
  <c r="F250" i="14"/>
  <c r="AI250" i="14" s="1"/>
  <c r="A416" i="12"/>
  <c r="AV416" i="12" s="1"/>
  <c r="AK415" i="12"/>
  <c r="AS250" i="14"/>
  <c r="AT250" i="14" s="1"/>
  <c r="AU251" i="14" s="1"/>
  <c r="AV251" i="14" s="1"/>
  <c r="AK251" i="14" s="1"/>
  <c r="AQ250" i="14"/>
  <c r="AR251" i="14" s="1"/>
  <c r="AS251" i="14" s="1"/>
  <c r="DO206" i="1"/>
  <c r="DQ206" i="1"/>
  <c r="CL416" i="15"/>
  <c r="DR416" i="15" s="1"/>
  <c r="DN232" i="15"/>
  <c r="DO233" i="15" s="1"/>
  <c r="DP233" i="15" s="1"/>
  <c r="DQ233" i="15" s="1"/>
  <c r="DS234" i="15" s="1"/>
  <c r="DJ205" i="1"/>
  <c r="CZ245" i="1"/>
  <c r="CP246" i="1"/>
  <c r="DM227" i="1"/>
  <c r="DK404" i="15"/>
  <c r="CP404" i="15"/>
  <c r="CV404" i="15"/>
  <c r="K210" i="14"/>
  <c r="AG210" i="14" s="1"/>
  <c r="H210" i="14"/>
  <c r="A414" i="14"/>
  <c r="AJ414" i="14" s="1"/>
  <c r="CM405" i="1"/>
  <c r="C252" i="12"/>
  <c r="F253" i="12" s="1"/>
  <c r="G253" i="12" s="1"/>
  <c r="AJ252" i="12"/>
  <c r="X208" i="12"/>
  <c r="Y208" i="12" s="1"/>
  <c r="O208" i="12"/>
  <c r="AI208" i="12" s="1"/>
  <c r="E404" i="12"/>
  <c r="K404" i="12"/>
  <c r="CX206" i="1"/>
  <c r="DC206" i="1" s="1"/>
  <c r="DA206" i="1"/>
  <c r="DB206" i="1" s="1"/>
  <c r="CU207" i="1"/>
  <c r="CL406" i="1"/>
  <c r="DI406" i="1" s="1"/>
  <c r="AT251" i="14" l="1"/>
  <c r="AU252" i="14" s="1"/>
  <c r="AV252" i="14" s="1"/>
  <c r="AK252" i="14" s="1"/>
  <c r="DT234" i="15"/>
  <c r="AR412" i="12"/>
  <c r="AS413" i="12" s="1"/>
  <c r="AT412" i="12"/>
  <c r="AU412" i="12" s="1"/>
  <c r="AW413" i="12" s="1"/>
  <c r="C250" i="14"/>
  <c r="A417" i="12"/>
  <c r="AV417" i="12" s="1"/>
  <c r="AK416" i="12"/>
  <c r="AQ251" i="14"/>
  <c r="AR252" i="14" s="1"/>
  <c r="DL227" i="1"/>
  <c r="DN227" i="1"/>
  <c r="CL417" i="15"/>
  <c r="DR417" i="15" s="1"/>
  <c r="DN233" i="15"/>
  <c r="DJ206" i="1"/>
  <c r="CN246" i="1"/>
  <c r="CQ246" i="1"/>
  <c r="DH246" i="1" s="1"/>
  <c r="DF206" i="1"/>
  <c r="DK405" i="15"/>
  <c r="CV405" i="15"/>
  <c r="CP405" i="15"/>
  <c r="A415" i="14"/>
  <c r="AJ415" i="14" s="1"/>
  <c r="J211" i="14"/>
  <c r="M210" i="14"/>
  <c r="AH210" i="14" s="1"/>
  <c r="W210" i="14"/>
  <c r="X210" i="14" s="1"/>
  <c r="CM406" i="1"/>
  <c r="W252" i="12"/>
  <c r="CL407" i="1"/>
  <c r="DI407" i="1" s="1"/>
  <c r="CV207" i="1"/>
  <c r="DE207" i="1" s="1"/>
  <c r="CS207" i="1"/>
  <c r="E405" i="12"/>
  <c r="K405" i="12"/>
  <c r="M209" i="12"/>
  <c r="AH209" i="12" s="1"/>
  <c r="I209" i="12"/>
  <c r="L210" i="12" s="1"/>
  <c r="AR413" i="12" l="1"/>
  <c r="AT413" i="12"/>
  <c r="AU413" i="12" s="1"/>
  <c r="AW414" i="12" s="1"/>
  <c r="AX413" i="12"/>
  <c r="AL413" i="12" s="1"/>
  <c r="V250" i="14"/>
  <c r="E251" i="14"/>
  <c r="C251" i="14"/>
  <c r="AS414" i="12"/>
  <c r="A418" i="12"/>
  <c r="AV418" i="12" s="1"/>
  <c r="AK417" i="12"/>
  <c r="AS252" i="14"/>
  <c r="AT252" i="14" s="1"/>
  <c r="AU253" i="14" s="1"/>
  <c r="AV253" i="14" s="1"/>
  <c r="AK253" i="14" s="1"/>
  <c r="AQ252" i="14"/>
  <c r="AR253" i="14" s="1"/>
  <c r="AS253" i="14" s="1"/>
  <c r="AT253" i="14" s="1"/>
  <c r="AU254" i="14" s="1"/>
  <c r="AV254" i="14" s="1"/>
  <c r="AK254" i="14" s="1"/>
  <c r="CL418" i="15"/>
  <c r="DR418" i="15" s="1"/>
  <c r="DO234" i="15"/>
  <c r="DP234" i="15" s="1"/>
  <c r="DQ234" i="15" s="1"/>
  <c r="DS235" i="15" s="1"/>
  <c r="DM228" i="1"/>
  <c r="CP247" i="1"/>
  <c r="CZ246" i="1"/>
  <c r="DK406" i="15"/>
  <c r="CV406" i="15"/>
  <c r="CP406" i="15"/>
  <c r="K211" i="14"/>
  <c r="AG211" i="14" s="1"/>
  <c r="H211" i="14"/>
  <c r="A416" i="14"/>
  <c r="AJ416" i="14" s="1"/>
  <c r="CM407" i="1"/>
  <c r="C253" i="12"/>
  <c r="F254" i="12" s="1"/>
  <c r="G254" i="12" s="1"/>
  <c r="AJ253" i="12"/>
  <c r="K406" i="12"/>
  <c r="E406" i="12"/>
  <c r="CU208" i="1"/>
  <c r="CX207" i="1"/>
  <c r="DC207" i="1" s="1"/>
  <c r="DA207" i="1"/>
  <c r="DB207" i="1" s="1"/>
  <c r="CL408" i="1"/>
  <c r="DI408" i="1" s="1"/>
  <c r="X209" i="12"/>
  <c r="Y209" i="12" s="1"/>
  <c r="O209" i="12"/>
  <c r="AI209" i="12" s="1"/>
  <c r="DT235" i="15" l="1"/>
  <c r="AX414" i="12"/>
  <c r="AL414" i="12" s="1"/>
  <c r="AR414" i="12"/>
  <c r="AS415" i="12" s="1"/>
  <c r="AT414" i="12"/>
  <c r="AU414" i="12" s="1"/>
  <c r="AW415" i="12" s="1"/>
  <c r="E252" i="14"/>
  <c r="C252" i="14" s="1"/>
  <c r="V251" i="14"/>
  <c r="AQ253" i="14"/>
  <c r="AR254" i="14" s="1"/>
  <c r="AS254" i="14" s="1"/>
  <c r="AT254" i="14" s="1"/>
  <c r="AU255" i="14" s="1"/>
  <c r="AV255" i="14" s="1"/>
  <c r="AK255" i="14" s="1"/>
  <c r="F251" i="14"/>
  <c r="AI251" i="14" s="1"/>
  <c r="F252" i="14"/>
  <c r="AI252" i="14" s="1"/>
  <c r="A419" i="12"/>
  <c r="AV419" i="12" s="1"/>
  <c r="AK418" i="12"/>
  <c r="DL228" i="1"/>
  <c r="DN228" i="1"/>
  <c r="CL419" i="15"/>
  <c r="DR419" i="15" s="1"/>
  <c r="DN234" i="15"/>
  <c r="CN247" i="1"/>
  <c r="CQ247" i="1"/>
  <c r="DH247" i="1" s="1"/>
  <c r="DP207" i="1"/>
  <c r="DF207" i="1"/>
  <c r="CV407" i="15"/>
  <c r="CP407" i="15"/>
  <c r="DK407" i="15"/>
  <c r="W211" i="14"/>
  <c r="X211" i="14" s="1"/>
  <c r="M211" i="14"/>
  <c r="AH211" i="14" s="1"/>
  <c r="J212" i="14"/>
  <c r="A417" i="14"/>
  <c r="AJ417" i="14" s="1"/>
  <c r="CM408" i="1"/>
  <c r="W253" i="12"/>
  <c r="M210" i="12"/>
  <c r="AH210" i="12" s="1"/>
  <c r="I210" i="12"/>
  <c r="L211" i="12" s="1"/>
  <c r="CL409" i="1"/>
  <c r="DI409" i="1" s="1"/>
  <c r="K407" i="12"/>
  <c r="E407" i="12"/>
  <c r="CV208" i="1"/>
  <c r="DE208" i="1" s="1"/>
  <c r="CS208" i="1"/>
  <c r="AX415" i="12" l="1"/>
  <c r="AL415" i="12" s="1"/>
  <c r="AR415" i="12"/>
  <c r="AS416" i="12" s="1"/>
  <c r="AT415" i="12"/>
  <c r="AU415" i="12" s="1"/>
  <c r="AW416" i="12" s="1"/>
  <c r="E253" i="14"/>
  <c r="V252" i="14"/>
  <c r="A420" i="12"/>
  <c r="AV420" i="12" s="1"/>
  <c r="AK419" i="12"/>
  <c r="AQ254" i="14"/>
  <c r="AR255" i="14" s="1"/>
  <c r="DO207" i="1"/>
  <c r="DQ207" i="1"/>
  <c r="CL420" i="15"/>
  <c r="DR420" i="15" s="1"/>
  <c r="DO235" i="15"/>
  <c r="DP235" i="15" s="1"/>
  <c r="DQ235" i="15" s="1"/>
  <c r="DS236" i="15" s="1"/>
  <c r="DM229" i="1"/>
  <c r="CZ247" i="1"/>
  <c r="CP248" i="1"/>
  <c r="DK408" i="15"/>
  <c r="CV408" i="15"/>
  <c r="CP408" i="15"/>
  <c r="A418" i="14"/>
  <c r="AJ418" i="14" s="1"/>
  <c r="K212" i="14"/>
  <c r="AG212" i="14" s="1"/>
  <c r="H212" i="14"/>
  <c r="CM409" i="1"/>
  <c r="C254" i="12"/>
  <c r="F255" i="12" s="1"/>
  <c r="G255" i="12" s="1"/>
  <c r="AJ254" i="12"/>
  <c r="CU209" i="1"/>
  <c r="CX208" i="1"/>
  <c r="DC208" i="1" s="1"/>
  <c r="DA208" i="1"/>
  <c r="DB208" i="1" s="1"/>
  <c r="K408" i="12"/>
  <c r="E408" i="12"/>
  <c r="CL410" i="1"/>
  <c r="DI410" i="1" s="1"/>
  <c r="X210" i="12"/>
  <c r="Y210" i="12" s="1"/>
  <c r="O210" i="12"/>
  <c r="AI210" i="12" s="1"/>
  <c r="DT236" i="15" l="1"/>
  <c r="AR416" i="12"/>
  <c r="AS417" i="12" s="1"/>
  <c r="AT416" i="12"/>
  <c r="AU416" i="12" s="1"/>
  <c r="AW417" i="12" s="1"/>
  <c r="AX416" i="12"/>
  <c r="AL416" i="12" s="1"/>
  <c r="C253" i="14"/>
  <c r="F253" i="14"/>
  <c r="AI253" i="14" s="1"/>
  <c r="A421" i="12"/>
  <c r="AV421" i="12" s="1"/>
  <c r="AK420" i="12"/>
  <c r="AS255" i="14"/>
  <c r="AT255" i="14" s="1"/>
  <c r="AU256" i="14" s="1"/>
  <c r="AV256" i="14" s="1"/>
  <c r="AK256" i="14" s="1"/>
  <c r="AQ255" i="14"/>
  <c r="AR256" i="14" s="1"/>
  <c r="AS256" i="14" s="1"/>
  <c r="DL229" i="1"/>
  <c r="DN229" i="1"/>
  <c r="CL421" i="15"/>
  <c r="DR421" i="15" s="1"/>
  <c r="DN235" i="15"/>
  <c r="DJ207" i="1"/>
  <c r="CN248" i="1"/>
  <c r="CQ248" i="1"/>
  <c r="DH248" i="1" s="1"/>
  <c r="DP208" i="1"/>
  <c r="DF208" i="1"/>
  <c r="CP409" i="15"/>
  <c r="DK409" i="15"/>
  <c r="CV409" i="15"/>
  <c r="A419" i="14"/>
  <c r="AJ419" i="14" s="1"/>
  <c r="J213" i="14"/>
  <c r="M212" i="14"/>
  <c r="AH212" i="14" s="1"/>
  <c r="W212" i="14"/>
  <c r="X212" i="14" s="1"/>
  <c r="CM410" i="1"/>
  <c r="W254" i="12"/>
  <c r="M211" i="12"/>
  <c r="AH211" i="12" s="1"/>
  <c r="I211" i="12"/>
  <c r="L212" i="12" s="1"/>
  <c r="CL411" i="1"/>
  <c r="DI411" i="1" s="1"/>
  <c r="CV209" i="1"/>
  <c r="CS209" i="1"/>
  <c r="AI11" i="1" s="1"/>
  <c r="K409" i="12"/>
  <c r="E409" i="12"/>
  <c r="DE209" i="1" l="1"/>
  <c r="AH11" i="1"/>
  <c r="AR417" i="12"/>
  <c r="AS418" i="12" s="1"/>
  <c r="AT417" i="12"/>
  <c r="AU417" i="12" s="1"/>
  <c r="AW418" i="12" s="1"/>
  <c r="AX417" i="12"/>
  <c r="AL417" i="12" s="1"/>
  <c r="AT256" i="14"/>
  <c r="AU257" i="14" s="1"/>
  <c r="AV257" i="14" s="1"/>
  <c r="AK257" i="14" s="1"/>
  <c r="E254" i="14"/>
  <c r="C254" i="14" s="1"/>
  <c r="V253" i="14"/>
  <c r="A422" i="12"/>
  <c r="AV422" i="12" s="1"/>
  <c r="AK421" i="12"/>
  <c r="AQ256" i="14"/>
  <c r="AR257" i="14" s="1"/>
  <c r="DO208" i="1"/>
  <c r="DQ208" i="1"/>
  <c r="CL422" i="15"/>
  <c r="DR422" i="15" s="1"/>
  <c r="DO236" i="15"/>
  <c r="DP236" i="15" s="1"/>
  <c r="DQ236" i="15" s="1"/>
  <c r="DS237" i="15" s="1"/>
  <c r="CP249" i="1"/>
  <c r="CZ248" i="1"/>
  <c r="DM230" i="1"/>
  <c r="CV410" i="15"/>
  <c r="CP410" i="15"/>
  <c r="DK410" i="15"/>
  <c r="A420" i="14"/>
  <c r="AJ420" i="14" s="1"/>
  <c r="K213" i="14"/>
  <c r="AG213" i="14" s="1"/>
  <c r="H213" i="14"/>
  <c r="CM411" i="1"/>
  <c r="C255" i="12"/>
  <c r="F256" i="12" s="1"/>
  <c r="G256" i="12" s="1"/>
  <c r="AJ255" i="12"/>
  <c r="CL412" i="1"/>
  <c r="DI412" i="1" s="1"/>
  <c r="E410" i="12"/>
  <c r="K410" i="12"/>
  <c r="X211" i="12"/>
  <c r="Y211" i="12" s="1"/>
  <c r="O211" i="12"/>
  <c r="AI211" i="12" s="1"/>
  <c r="CU210" i="1"/>
  <c r="CX209" i="1"/>
  <c r="DA209" i="1"/>
  <c r="DB209" i="1" s="1"/>
  <c r="AG11" i="1" l="1"/>
  <c r="DC209" i="1"/>
  <c r="AJ11" i="1" s="1"/>
  <c r="AK11" i="1"/>
  <c r="DT237" i="15"/>
  <c r="AX418" i="12"/>
  <c r="AL418" i="12" s="1"/>
  <c r="AR418" i="12"/>
  <c r="AS419" i="12" s="1"/>
  <c r="AT418" i="12"/>
  <c r="AU418" i="12" s="1"/>
  <c r="AW419" i="12" s="1"/>
  <c r="E255" i="14"/>
  <c r="F255" i="14" s="1"/>
  <c r="AI255" i="14" s="1"/>
  <c r="V254" i="14"/>
  <c r="F254" i="14"/>
  <c r="AI254" i="14" s="1"/>
  <c r="A423" i="12"/>
  <c r="AV423" i="12" s="1"/>
  <c r="AK422" i="12"/>
  <c r="AS257" i="14"/>
  <c r="AT257" i="14" s="1"/>
  <c r="AU258" i="14" s="1"/>
  <c r="AV258" i="14" s="1"/>
  <c r="AK258" i="14" s="1"/>
  <c r="AQ257" i="14"/>
  <c r="AR258" i="14" s="1"/>
  <c r="AS258" i="14" s="1"/>
  <c r="DL230" i="1"/>
  <c r="DN230" i="1"/>
  <c r="CL423" i="15"/>
  <c r="DR423" i="15" s="1"/>
  <c r="DN236" i="15"/>
  <c r="DO237" i="15" s="1"/>
  <c r="DP237" i="15" s="1"/>
  <c r="DQ237" i="15" s="1"/>
  <c r="DS238" i="15" s="1"/>
  <c r="DT238" i="15" s="1"/>
  <c r="DJ208" i="1"/>
  <c r="CN249" i="1"/>
  <c r="CQ249" i="1"/>
  <c r="DH249" i="1" s="1"/>
  <c r="DP209" i="1"/>
  <c r="DF209" i="1"/>
  <c r="DK411" i="15"/>
  <c r="CV411" i="15"/>
  <c r="CP411" i="15"/>
  <c r="A421" i="14"/>
  <c r="AJ421" i="14" s="1"/>
  <c r="W213" i="14"/>
  <c r="X213" i="14" s="1"/>
  <c r="J214" i="14"/>
  <c r="M213" i="14"/>
  <c r="AH213" i="14" s="1"/>
  <c r="CM412" i="1"/>
  <c r="W255" i="12"/>
  <c r="CV210" i="1"/>
  <c r="DE210" i="1" s="1"/>
  <c r="CS210" i="1"/>
  <c r="M212" i="12"/>
  <c r="AH212" i="12" s="1"/>
  <c r="I212" i="12"/>
  <c r="L213" i="12" s="1"/>
  <c r="E411" i="12"/>
  <c r="K411" i="12"/>
  <c r="CL413" i="1"/>
  <c r="DI413" i="1" s="1"/>
  <c r="AL11" i="1" l="1"/>
  <c r="AT258" i="14"/>
  <c r="AU259" i="14" s="1"/>
  <c r="AV259" i="14" s="1"/>
  <c r="AK259" i="14" s="1"/>
  <c r="AR419" i="12"/>
  <c r="AT419" i="12"/>
  <c r="AU419" i="12" s="1"/>
  <c r="AW420" i="12" s="1"/>
  <c r="AX420" i="12" s="1"/>
  <c r="AL420" i="12" s="1"/>
  <c r="AX419" i="12"/>
  <c r="AL419" i="12" s="1"/>
  <c r="C255" i="14"/>
  <c r="AS420" i="12"/>
  <c r="A424" i="12"/>
  <c r="AV424" i="12" s="1"/>
  <c r="AK423" i="12"/>
  <c r="AQ258" i="14"/>
  <c r="AR259" i="14" s="1"/>
  <c r="AS259" i="14" s="1"/>
  <c r="AT259" i="14" s="1"/>
  <c r="AU260" i="14" s="1"/>
  <c r="AV260" i="14" s="1"/>
  <c r="AK260" i="14" s="1"/>
  <c r="DO209" i="1"/>
  <c r="DP210" i="1" s="1"/>
  <c r="DQ209" i="1"/>
  <c r="CL424" i="15"/>
  <c r="DR424" i="15" s="1"/>
  <c r="DN237" i="15"/>
  <c r="DM231" i="1"/>
  <c r="CZ249" i="1"/>
  <c r="CP250" i="1"/>
  <c r="CP412" i="15"/>
  <c r="CV412" i="15"/>
  <c r="DK412" i="15"/>
  <c r="K214" i="14"/>
  <c r="AG214" i="14" s="1"/>
  <c r="H214" i="14"/>
  <c r="A422" i="14"/>
  <c r="AJ422" i="14" s="1"/>
  <c r="CM413" i="1"/>
  <c r="C256" i="12"/>
  <c r="F257" i="12" s="1"/>
  <c r="G257" i="12" s="1"/>
  <c r="AJ256" i="12"/>
  <c r="CX210" i="1"/>
  <c r="DC210" i="1" s="1"/>
  <c r="CU211" i="1"/>
  <c r="DA210" i="1"/>
  <c r="DB210" i="1" s="1"/>
  <c r="CL414" i="1"/>
  <c r="DI414" i="1" s="1"/>
  <c r="O212" i="12"/>
  <c r="AI212" i="12" s="1"/>
  <c r="X212" i="12"/>
  <c r="Y212" i="12" s="1"/>
  <c r="E412" i="12"/>
  <c r="K412" i="12"/>
  <c r="AR420" i="12" l="1"/>
  <c r="AT420" i="12"/>
  <c r="AU420" i="12" s="1"/>
  <c r="AW421" i="12" s="1"/>
  <c r="V255" i="14"/>
  <c r="E256" i="14"/>
  <c r="C256" i="14" s="1"/>
  <c r="AS421" i="12"/>
  <c r="A425" i="12"/>
  <c r="AV425" i="12" s="1"/>
  <c r="AK424" i="12"/>
  <c r="AQ259" i="14"/>
  <c r="DL231" i="1"/>
  <c r="DN231" i="1"/>
  <c r="DO210" i="1"/>
  <c r="DQ210" i="1"/>
  <c r="CL425" i="15"/>
  <c r="DR425" i="15" s="1"/>
  <c r="DO238" i="15"/>
  <c r="DP238" i="15" s="1"/>
  <c r="DQ238" i="15" s="1"/>
  <c r="DS239" i="15" s="1"/>
  <c r="DJ209" i="1"/>
  <c r="CQ250" i="1"/>
  <c r="DH250" i="1" s="1"/>
  <c r="CN250" i="1"/>
  <c r="DF210" i="1"/>
  <c r="DK413" i="15"/>
  <c r="CV413" i="15"/>
  <c r="CP413" i="15"/>
  <c r="J215" i="14"/>
  <c r="M214" i="14"/>
  <c r="AH214" i="14" s="1"/>
  <c r="W214" i="14"/>
  <c r="X214" i="14" s="1"/>
  <c r="A423" i="14"/>
  <c r="AJ423" i="14" s="1"/>
  <c r="CM414" i="1"/>
  <c r="C257" i="12"/>
  <c r="F258" i="12" s="1"/>
  <c r="G258" i="12" s="1"/>
  <c r="W256" i="12"/>
  <c r="K413" i="12"/>
  <c r="E413" i="12"/>
  <c r="CL415" i="1"/>
  <c r="DI415" i="1" s="1"/>
  <c r="CV211" i="1"/>
  <c r="DE211" i="1" s="1"/>
  <c r="CS211" i="1"/>
  <c r="M213" i="12"/>
  <c r="AH213" i="12" s="1"/>
  <c r="I213" i="12"/>
  <c r="L214" i="12" s="1"/>
  <c r="DT239" i="15" l="1"/>
  <c r="AX421" i="12"/>
  <c r="AL421" i="12" s="1"/>
  <c r="AR421" i="12"/>
  <c r="AS422" i="12" s="1"/>
  <c r="AT421" i="12"/>
  <c r="AU421" i="12" s="1"/>
  <c r="AW422" i="12" s="1"/>
  <c r="V256" i="14"/>
  <c r="E257" i="14"/>
  <c r="C257" i="14" s="1"/>
  <c r="F256" i="14"/>
  <c r="AI256" i="14" s="1"/>
  <c r="F257" i="14"/>
  <c r="AI257" i="14" s="1"/>
  <c r="A426" i="12"/>
  <c r="AV426" i="12" s="1"/>
  <c r="AK425" i="12"/>
  <c r="AR260" i="14"/>
  <c r="AS260" i="14" s="1"/>
  <c r="AT260" i="14" s="1"/>
  <c r="AU261" i="14" s="1"/>
  <c r="AV261" i="14" s="1"/>
  <c r="AK261" i="14" s="1"/>
  <c r="CL426" i="15"/>
  <c r="DR426" i="15" s="1"/>
  <c r="DN238" i="15"/>
  <c r="DJ210" i="1"/>
  <c r="CZ250" i="1"/>
  <c r="CP251" i="1"/>
  <c r="CN251" i="1" s="1"/>
  <c r="DM232" i="1"/>
  <c r="CV414" i="15"/>
  <c r="CP414" i="15"/>
  <c r="DK414" i="15"/>
  <c r="A424" i="14"/>
  <c r="AJ424" i="14" s="1"/>
  <c r="K215" i="14"/>
  <c r="AG215" i="14" s="1"/>
  <c r="H215" i="14"/>
  <c r="CM415" i="1"/>
  <c r="W257" i="12"/>
  <c r="AJ258" i="12"/>
  <c r="AJ257" i="12"/>
  <c r="X213" i="12"/>
  <c r="Y213" i="12" s="1"/>
  <c r="O213" i="12"/>
  <c r="AI213" i="12" s="1"/>
  <c r="CX211" i="1"/>
  <c r="DC211" i="1" s="1"/>
  <c r="DA211" i="1"/>
  <c r="DB211" i="1" s="1"/>
  <c r="CU212" i="1"/>
  <c r="CL416" i="1"/>
  <c r="DI416" i="1" s="1"/>
  <c r="K414" i="12"/>
  <c r="E414" i="12"/>
  <c r="AX422" i="12" l="1"/>
  <c r="AL422" i="12" s="1"/>
  <c r="AR422" i="12"/>
  <c r="AT422" i="12"/>
  <c r="AU422" i="12" s="1"/>
  <c r="AW423" i="12" s="1"/>
  <c r="AX423" i="12" s="1"/>
  <c r="AL423" i="12" s="1"/>
  <c r="V257" i="14"/>
  <c r="E258" i="14"/>
  <c r="AS423" i="12"/>
  <c r="A427" i="12"/>
  <c r="AV427" i="12" s="1"/>
  <c r="AK426" i="12"/>
  <c r="AQ260" i="14"/>
  <c r="DL232" i="1"/>
  <c r="DN232" i="1"/>
  <c r="CL427" i="15"/>
  <c r="DR427" i="15" s="1"/>
  <c r="DO239" i="15"/>
  <c r="DP239" i="15" s="1"/>
  <c r="DQ239" i="15" s="1"/>
  <c r="DS240" i="15" s="1"/>
  <c r="CZ251" i="1"/>
  <c r="CP252" i="1"/>
  <c r="CN252" i="1" s="1"/>
  <c r="CQ251" i="1"/>
  <c r="DH251" i="1" s="1"/>
  <c r="DP211" i="1"/>
  <c r="DF211" i="1"/>
  <c r="CP415" i="15"/>
  <c r="DK415" i="15"/>
  <c r="CV415" i="15"/>
  <c r="A425" i="14"/>
  <c r="AJ425" i="14" s="1"/>
  <c r="W215" i="14"/>
  <c r="X215" i="14" s="1"/>
  <c r="J216" i="14"/>
  <c r="M215" i="14"/>
  <c r="AH215" i="14" s="1"/>
  <c r="CM416" i="1"/>
  <c r="C258" i="12"/>
  <c r="F259" i="12" s="1"/>
  <c r="G259" i="12" s="1"/>
  <c r="E415" i="12"/>
  <c r="K415" i="12"/>
  <c r="CL417" i="1"/>
  <c r="DI417" i="1" s="1"/>
  <c r="CV212" i="1"/>
  <c r="DE212" i="1" s="1"/>
  <c r="CS212" i="1"/>
  <c r="M214" i="12"/>
  <c r="AH214" i="12" s="1"/>
  <c r="I214" i="12"/>
  <c r="L215" i="12" s="1"/>
  <c r="DT240" i="15" l="1"/>
  <c r="AR423" i="12"/>
  <c r="AT423" i="12"/>
  <c r="AU423" i="12" s="1"/>
  <c r="AW424" i="12" s="1"/>
  <c r="C258" i="14"/>
  <c r="F258" i="14"/>
  <c r="AI258" i="14" s="1"/>
  <c r="AS424" i="12"/>
  <c r="A428" i="12"/>
  <c r="AV428" i="12" s="1"/>
  <c r="AK427" i="12"/>
  <c r="AR261" i="14"/>
  <c r="AS261" i="14" s="1"/>
  <c r="AT261" i="14" s="1"/>
  <c r="AU262" i="14" s="1"/>
  <c r="AV262" i="14" s="1"/>
  <c r="AK262" i="14" s="1"/>
  <c r="DO211" i="1"/>
  <c r="DP212" i="1" s="1"/>
  <c r="DQ211" i="1"/>
  <c r="CL428" i="15"/>
  <c r="DR428" i="15" s="1"/>
  <c r="DN239" i="15"/>
  <c r="DO240" i="15" s="1"/>
  <c r="DP240" i="15" s="1"/>
  <c r="DQ240" i="15" s="1"/>
  <c r="DS241" i="15" s="1"/>
  <c r="CQ252" i="1"/>
  <c r="DH252" i="1" s="1"/>
  <c r="DM233" i="1"/>
  <c r="CP253" i="1"/>
  <c r="CZ252" i="1"/>
  <c r="CV416" i="15"/>
  <c r="CP416" i="15"/>
  <c r="DK416" i="15"/>
  <c r="A426" i="14"/>
  <c r="AJ426" i="14" s="1"/>
  <c r="K216" i="14"/>
  <c r="AG216" i="14" s="1"/>
  <c r="H216" i="14"/>
  <c r="CM417" i="1"/>
  <c r="C259" i="12"/>
  <c r="F260" i="12" s="1"/>
  <c r="G260" i="12" s="1"/>
  <c r="W258" i="12"/>
  <c r="CL418" i="1"/>
  <c r="DI418" i="1" s="1"/>
  <c r="CU213" i="1"/>
  <c r="DA212" i="1"/>
  <c r="DB212" i="1" s="1"/>
  <c r="CX212" i="1"/>
  <c r="DC212" i="1" s="1"/>
  <c r="K416" i="12"/>
  <c r="E416" i="12"/>
  <c r="X214" i="12"/>
  <c r="Y214" i="12" s="1"/>
  <c r="O214" i="12"/>
  <c r="AI214" i="12" s="1"/>
  <c r="DT241" i="15" l="1"/>
  <c r="AX424" i="12"/>
  <c r="AL424" i="12" s="1"/>
  <c r="AR424" i="12"/>
  <c r="AS425" i="12" s="1"/>
  <c r="AT424" i="12"/>
  <c r="AU424" i="12" s="1"/>
  <c r="AW425" i="12" s="1"/>
  <c r="E259" i="14"/>
  <c r="F259" i="14" s="1"/>
  <c r="AI259" i="14" s="1"/>
  <c r="V258" i="14"/>
  <c r="C259" i="14"/>
  <c r="A429" i="12"/>
  <c r="AV429" i="12" s="1"/>
  <c r="AK428" i="12"/>
  <c r="AQ261" i="14"/>
  <c r="AR262" i="14" s="1"/>
  <c r="AS262" i="14" s="1"/>
  <c r="AT262" i="14" s="1"/>
  <c r="AU263" i="14" s="1"/>
  <c r="AV263" i="14" s="1"/>
  <c r="AK263" i="14" s="1"/>
  <c r="DL233" i="1"/>
  <c r="DN233" i="1"/>
  <c r="DO212" i="1"/>
  <c r="DQ212" i="1"/>
  <c r="CL429" i="15"/>
  <c r="DR429" i="15" s="1"/>
  <c r="DN240" i="15"/>
  <c r="DJ211" i="1"/>
  <c r="CQ253" i="1"/>
  <c r="DH253" i="1" s="1"/>
  <c r="CN253" i="1"/>
  <c r="DF212" i="1"/>
  <c r="CP417" i="15"/>
  <c r="DK417" i="15"/>
  <c r="CV417" i="15"/>
  <c r="J217" i="14"/>
  <c r="M216" i="14"/>
  <c r="AH216" i="14" s="1"/>
  <c r="W216" i="14"/>
  <c r="X216" i="14" s="1"/>
  <c r="A427" i="14"/>
  <c r="AJ427" i="14" s="1"/>
  <c r="CM418" i="1"/>
  <c r="W259" i="12"/>
  <c r="AJ259" i="12"/>
  <c r="K417" i="12"/>
  <c r="E417" i="12"/>
  <c r="M215" i="12"/>
  <c r="AH215" i="12" s="1"/>
  <c r="I215" i="12"/>
  <c r="L216" i="12" s="1"/>
  <c r="CV213" i="1"/>
  <c r="DE213" i="1" s="1"/>
  <c r="CS213" i="1"/>
  <c r="CL419" i="1"/>
  <c r="DI419" i="1" s="1"/>
  <c r="AX425" i="12" l="1"/>
  <c r="AL425" i="12" s="1"/>
  <c r="AR425" i="12"/>
  <c r="AS426" i="12" s="1"/>
  <c r="AT425" i="12"/>
  <c r="AU425" i="12" s="1"/>
  <c r="AW426" i="12" s="1"/>
  <c r="E260" i="14"/>
  <c r="F260" i="14" s="1"/>
  <c r="AI260" i="14" s="1"/>
  <c r="V259" i="14"/>
  <c r="A430" i="12"/>
  <c r="AV430" i="12" s="1"/>
  <c r="AK429" i="12"/>
  <c r="AQ262" i="14"/>
  <c r="CL430" i="15"/>
  <c r="DR430" i="15" s="1"/>
  <c r="DO241" i="15"/>
  <c r="DP241" i="15" s="1"/>
  <c r="DQ241" i="15" s="1"/>
  <c r="DS242" i="15" s="1"/>
  <c r="DJ212" i="1"/>
  <c r="CZ253" i="1"/>
  <c r="CP254" i="1"/>
  <c r="CN254" i="1" s="1"/>
  <c r="DM234" i="1"/>
  <c r="CV418" i="15"/>
  <c r="CP418" i="15"/>
  <c r="DK418" i="15"/>
  <c r="A428" i="14"/>
  <c r="AJ428" i="14" s="1"/>
  <c r="K217" i="14"/>
  <c r="AG217" i="14" s="1"/>
  <c r="H217" i="14"/>
  <c r="CM419" i="1"/>
  <c r="AJ260" i="12"/>
  <c r="C260" i="12"/>
  <c r="F261" i="12" s="1"/>
  <c r="G261" i="12" s="1"/>
  <c r="CU214" i="1"/>
  <c r="CX213" i="1"/>
  <c r="DC213" i="1" s="1"/>
  <c r="DA213" i="1"/>
  <c r="DB213" i="1" s="1"/>
  <c r="CL420" i="1"/>
  <c r="DI420" i="1" s="1"/>
  <c r="X215" i="12"/>
  <c r="Y215" i="12" s="1"/>
  <c r="O215" i="12"/>
  <c r="AI215" i="12" s="1"/>
  <c r="K418" i="12"/>
  <c r="E418" i="12"/>
  <c r="C260" i="14" l="1"/>
  <c r="E261" i="14" s="1"/>
  <c r="DT242" i="15"/>
  <c r="AR426" i="12"/>
  <c r="AS427" i="12" s="1"/>
  <c r="AT426" i="12"/>
  <c r="AU426" i="12" s="1"/>
  <c r="AW427" i="12" s="1"/>
  <c r="AX427" i="12" s="1"/>
  <c r="AL427" i="12" s="1"/>
  <c r="AX426" i="12"/>
  <c r="AL426" i="12" s="1"/>
  <c r="A431" i="12"/>
  <c r="AV431" i="12" s="1"/>
  <c r="AK430" i="12"/>
  <c r="AR263" i="14"/>
  <c r="AS263" i="14" s="1"/>
  <c r="AT263" i="14" s="1"/>
  <c r="AU264" i="14" s="1"/>
  <c r="AV264" i="14" s="1"/>
  <c r="AK264" i="14" s="1"/>
  <c r="DL234" i="1"/>
  <c r="DN234" i="1"/>
  <c r="CL431" i="15"/>
  <c r="DR431" i="15" s="1"/>
  <c r="DN241" i="15"/>
  <c r="CZ254" i="1"/>
  <c r="CP255" i="1"/>
  <c r="CQ255" i="1" s="1"/>
  <c r="DH255" i="1" s="1"/>
  <c r="CQ254" i="1"/>
  <c r="DH254" i="1" s="1"/>
  <c r="DP213" i="1"/>
  <c r="DF213" i="1"/>
  <c r="CP419" i="15"/>
  <c r="DK419" i="15"/>
  <c r="CV419" i="15"/>
  <c r="W217" i="14"/>
  <c r="X217" i="14" s="1"/>
  <c r="J218" i="14"/>
  <c r="M217" i="14"/>
  <c r="AH217" i="14" s="1"/>
  <c r="A429" i="14"/>
  <c r="AJ429" i="14" s="1"/>
  <c r="CM420" i="1"/>
  <c r="W260" i="12"/>
  <c r="C261" i="12"/>
  <c r="F262" i="12" s="1"/>
  <c r="G262" i="12" s="1"/>
  <c r="CV214" i="1"/>
  <c r="DE214" i="1" s="1"/>
  <c r="CS214" i="1"/>
  <c r="E419" i="12"/>
  <c r="K419" i="12"/>
  <c r="CL421" i="1"/>
  <c r="DI421" i="1" s="1"/>
  <c r="M216" i="12"/>
  <c r="AH216" i="12" s="1"/>
  <c r="I216" i="12"/>
  <c r="L217" i="12" s="1"/>
  <c r="V260" i="14" l="1"/>
  <c r="F261" i="14"/>
  <c r="AI261" i="14" s="1"/>
  <c r="C261" i="14"/>
  <c r="V261" i="14" s="1"/>
  <c r="AR427" i="12"/>
  <c r="AS428" i="12" s="1"/>
  <c r="AT427" i="12"/>
  <c r="AU427" i="12" s="1"/>
  <c r="AW428" i="12" s="1"/>
  <c r="A432" i="12"/>
  <c r="AV432" i="12" s="1"/>
  <c r="AK431" i="12"/>
  <c r="AQ263" i="14"/>
  <c r="DO213" i="1"/>
  <c r="DQ213" i="1"/>
  <c r="CL432" i="15"/>
  <c r="DR432" i="15" s="1"/>
  <c r="DO242" i="15"/>
  <c r="DP242" i="15" s="1"/>
  <c r="DQ242" i="15" s="1"/>
  <c r="DS243" i="15" s="1"/>
  <c r="CN255" i="1"/>
  <c r="CZ255" i="1" s="1"/>
  <c r="DM235" i="1"/>
  <c r="CP420" i="15"/>
  <c r="CV420" i="15"/>
  <c r="DK420" i="15"/>
  <c r="A430" i="14"/>
  <c r="AJ430" i="14" s="1"/>
  <c r="K218" i="14"/>
  <c r="AG218" i="14" s="1"/>
  <c r="H218" i="14"/>
  <c r="CM421" i="1"/>
  <c r="C262" i="12"/>
  <c r="F263" i="12" s="1"/>
  <c r="G263" i="12" s="1"/>
  <c r="W261" i="12"/>
  <c r="AJ261" i="12"/>
  <c r="X216" i="12"/>
  <c r="Y216" i="12" s="1"/>
  <c r="O216" i="12"/>
  <c r="AI216" i="12" s="1"/>
  <c r="CL422" i="1"/>
  <c r="DI422" i="1" s="1"/>
  <c r="E420" i="12"/>
  <c r="K420" i="12"/>
  <c r="DA214" i="1"/>
  <c r="DB214" i="1" s="1"/>
  <c r="CX214" i="1"/>
  <c r="DC214" i="1" s="1"/>
  <c r="CU215" i="1"/>
  <c r="E262" i="14" l="1"/>
  <c r="F262" i="14" s="1"/>
  <c r="AI262" i="14" s="1"/>
  <c r="DT243" i="15"/>
  <c r="AR428" i="12"/>
  <c r="AS429" i="12" s="1"/>
  <c r="AT428" i="12"/>
  <c r="AU428" i="12" s="1"/>
  <c r="AW429" i="12" s="1"/>
  <c r="AX428" i="12"/>
  <c r="AL428" i="12" s="1"/>
  <c r="A433" i="12"/>
  <c r="AV433" i="12" s="1"/>
  <c r="AK432" i="12"/>
  <c r="CP256" i="1"/>
  <c r="CN256" i="1" s="1"/>
  <c r="AR264" i="14"/>
  <c r="AS264" i="14" s="1"/>
  <c r="AT264" i="14" s="1"/>
  <c r="AU265" i="14" s="1"/>
  <c r="AV265" i="14" s="1"/>
  <c r="AK265" i="14" s="1"/>
  <c r="DL235" i="1"/>
  <c r="DN235" i="1"/>
  <c r="CL433" i="15"/>
  <c r="DR433" i="15" s="1"/>
  <c r="DN242" i="15"/>
  <c r="DJ213" i="1"/>
  <c r="DP214" i="1"/>
  <c r="DF214" i="1"/>
  <c r="CV421" i="15"/>
  <c r="CP421" i="15"/>
  <c r="DK421" i="15"/>
  <c r="J219" i="14"/>
  <c r="M218" i="14"/>
  <c r="AH218" i="14" s="1"/>
  <c r="W218" i="14"/>
  <c r="X218" i="14" s="1"/>
  <c r="A431" i="14"/>
  <c r="AJ431" i="14" s="1"/>
  <c r="CM422" i="1"/>
  <c r="AJ262" i="12"/>
  <c r="W262" i="12"/>
  <c r="C263" i="12"/>
  <c r="F264" i="12" s="1"/>
  <c r="G264" i="12" s="1"/>
  <c r="M217" i="12"/>
  <c r="AH217" i="12" s="1"/>
  <c r="I217" i="12"/>
  <c r="L218" i="12" s="1"/>
  <c r="CV215" i="1"/>
  <c r="DE215" i="1" s="1"/>
  <c r="CS215" i="1"/>
  <c r="CL423" i="1"/>
  <c r="DI423" i="1" s="1"/>
  <c r="E421" i="12"/>
  <c r="K421" i="12"/>
  <c r="C262" i="14" l="1"/>
  <c r="V262" i="14" s="1"/>
  <c r="CQ256" i="1"/>
  <c r="DH256" i="1" s="1"/>
  <c r="E263" i="14"/>
  <c r="AX429" i="12"/>
  <c r="AL429" i="12" s="1"/>
  <c r="AR429" i="12"/>
  <c r="AS430" i="12" s="1"/>
  <c r="AT429" i="12"/>
  <c r="AU429" i="12" s="1"/>
  <c r="AW430" i="12" s="1"/>
  <c r="A434" i="12"/>
  <c r="AV434" i="12" s="1"/>
  <c r="AK433" i="12"/>
  <c r="AQ264" i="14"/>
  <c r="DO214" i="1"/>
  <c r="DP215" i="1" s="1"/>
  <c r="DQ214" i="1"/>
  <c r="CL434" i="15"/>
  <c r="DR434" i="15" s="1"/>
  <c r="DO243" i="15"/>
  <c r="DP243" i="15" s="1"/>
  <c r="DQ243" i="15" s="1"/>
  <c r="DS244" i="15" s="1"/>
  <c r="DM236" i="1"/>
  <c r="CZ256" i="1"/>
  <c r="CP257" i="1"/>
  <c r="CP422" i="15"/>
  <c r="CV422" i="15"/>
  <c r="DK422" i="15"/>
  <c r="A432" i="14"/>
  <c r="AJ432" i="14" s="1"/>
  <c r="K219" i="14"/>
  <c r="AG219" i="14" s="1"/>
  <c r="H219" i="14"/>
  <c r="CM423" i="1"/>
  <c r="W263" i="12"/>
  <c r="C264" i="12"/>
  <c r="F265" i="12" s="1"/>
  <c r="G265" i="12" s="1"/>
  <c r="AJ263" i="12"/>
  <c r="E422" i="12"/>
  <c r="K422" i="12"/>
  <c r="CL424" i="1"/>
  <c r="DI424" i="1" s="1"/>
  <c r="DA215" i="1"/>
  <c r="DB215" i="1" s="1"/>
  <c r="CU216" i="1"/>
  <c r="CX215" i="1"/>
  <c r="DC215" i="1" s="1"/>
  <c r="X217" i="12"/>
  <c r="Y217" i="12" s="1"/>
  <c r="O217" i="12"/>
  <c r="AI217" i="12" s="1"/>
  <c r="F263" i="14" l="1"/>
  <c r="AI263" i="14" s="1"/>
  <c r="C263" i="14"/>
  <c r="DT244" i="15"/>
  <c r="AR430" i="12"/>
  <c r="AS431" i="12" s="1"/>
  <c r="AT430" i="12"/>
  <c r="AU430" i="12" s="1"/>
  <c r="AW431" i="12" s="1"/>
  <c r="AX431" i="12" s="1"/>
  <c r="AL431" i="12" s="1"/>
  <c r="AX430" i="12"/>
  <c r="AL430" i="12" s="1"/>
  <c r="A435" i="12"/>
  <c r="AV435" i="12" s="1"/>
  <c r="AK434" i="12"/>
  <c r="AR265" i="14"/>
  <c r="AS265" i="14" s="1"/>
  <c r="AT265" i="14" s="1"/>
  <c r="AU266" i="14" s="1"/>
  <c r="AV266" i="14" s="1"/>
  <c r="AK266" i="14" s="1"/>
  <c r="DL236" i="1"/>
  <c r="DN236" i="1"/>
  <c r="DO215" i="1"/>
  <c r="DQ215" i="1"/>
  <c r="CL435" i="15"/>
  <c r="DR435" i="15" s="1"/>
  <c r="DN243" i="15"/>
  <c r="DJ214" i="1"/>
  <c r="CN257" i="1"/>
  <c r="CQ257" i="1"/>
  <c r="DH257" i="1" s="1"/>
  <c r="DF215" i="1"/>
  <c r="DK423" i="15"/>
  <c r="CV423" i="15"/>
  <c r="CP423" i="15"/>
  <c r="W219" i="14"/>
  <c r="X219" i="14" s="1"/>
  <c r="M219" i="14"/>
  <c r="AH219" i="14" s="1"/>
  <c r="J220" i="14"/>
  <c r="A433" i="14"/>
  <c r="AJ433" i="14" s="1"/>
  <c r="AJ264" i="12"/>
  <c r="CM424" i="1"/>
  <c r="C265" i="12"/>
  <c r="F266" i="12" s="1"/>
  <c r="G266" i="12" s="1"/>
  <c r="W264" i="12"/>
  <c r="CV216" i="1"/>
  <c r="DE216" i="1" s="1"/>
  <c r="CS216" i="1"/>
  <c r="K423" i="12"/>
  <c r="E423" i="12"/>
  <c r="M218" i="12"/>
  <c r="AH218" i="12" s="1"/>
  <c r="I218" i="12"/>
  <c r="L219" i="12" s="1"/>
  <c r="CL425" i="1"/>
  <c r="DI425" i="1" s="1"/>
  <c r="V263" i="14" l="1"/>
  <c r="E264" i="14"/>
  <c r="F264" i="14" s="1"/>
  <c r="AI264" i="14" s="1"/>
  <c r="AR431" i="12"/>
  <c r="AS432" i="12" s="1"/>
  <c r="AT431" i="12"/>
  <c r="AU431" i="12" s="1"/>
  <c r="AW432" i="12" s="1"/>
  <c r="A436" i="12"/>
  <c r="AV436" i="12" s="1"/>
  <c r="AK435" i="12"/>
  <c r="AQ265" i="14"/>
  <c r="CL436" i="15"/>
  <c r="DR436" i="15" s="1"/>
  <c r="DO244" i="15"/>
  <c r="DP244" i="15" s="1"/>
  <c r="DQ244" i="15" s="1"/>
  <c r="DS245" i="15" s="1"/>
  <c r="DJ215" i="1"/>
  <c r="CP258" i="1"/>
  <c r="CN258" i="1" s="1"/>
  <c r="CZ257" i="1"/>
  <c r="DM237" i="1"/>
  <c r="DP216" i="1"/>
  <c r="CP424" i="15"/>
  <c r="CV424" i="15"/>
  <c r="DK424" i="15"/>
  <c r="K220" i="14"/>
  <c r="AG220" i="14" s="1"/>
  <c r="H220" i="14"/>
  <c r="A434" i="14"/>
  <c r="AJ434" i="14" s="1"/>
  <c r="CM425" i="1"/>
  <c r="W265" i="12"/>
  <c r="AJ266" i="12"/>
  <c r="AJ265" i="12"/>
  <c r="CL426" i="1"/>
  <c r="DI426" i="1" s="1"/>
  <c r="X218" i="12"/>
  <c r="Y218" i="12" s="1"/>
  <c r="O218" i="12"/>
  <c r="AI218" i="12" s="1"/>
  <c r="DA216" i="1"/>
  <c r="DB216" i="1" s="1"/>
  <c r="CX216" i="1"/>
  <c r="DC216" i="1" s="1"/>
  <c r="CU217" i="1"/>
  <c r="E424" i="12"/>
  <c r="K424" i="12"/>
  <c r="C264" i="14" l="1"/>
  <c r="E265" i="14" s="1"/>
  <c r="DT245" i="15"/>
  <c r="AR432" i="12"/>
  <c r="AS433" i="12" s="1"/>
  <c r="AT432" i="12"/>
  <c r="AU432" i="12" s="1"/>
  <c r="AW433" i="12" s="1"/>
  <c r="AX432" i="12"/>
  <c r="AL432" i="12" s="1"/>
  <c r="A437" i="12"/>
  <c r="AV437" i="12" s="1"/>
  <c r="AK436" i="12"/>
  <c r="AR266" i="14"/>
  <c r="AS266" i="14" s="1"/>
  <c r="AT266" i="14" s="1"/>
  <c r="AU267" i="14" s="1"/>
  <c r="AV267" i="14" s="1"/>
  <c r="AK267" i="14" s="1"/>
  <c r="DL237" i="1"/>
  <c r="DN237" i="1"/>
  <c r="DO216" i="1"/>
  <c r="DQ216" i="1"/>
  <c r="CL437" i="15"/>
  <c r="DR437" i="15" s="1"/>
  <c r="DN244" i="15"/>
  <c r="CZ258" i="1"/>
  <c r="CP259" i="1"/>
  <c r="CQ259" i="1" s="1"/>
  <c r="DH259" i="1" s="1"/>
  <c r="CQ258" i="1"/>
  <c r="DH258" i="1" s="1"/>
  <c r="DF216" i="1"/>
  <c r="DK425" i="15"/>
  <c r="CV425" i="15"/>
  <c r="CP425" i="15"/>
  <c r="A435" i="14"/>
  <c r="AJ435" i="14" s="1"/>
  <c r="J221" i="14"/>
  <c r="M220" i="14"/>
  <c r="AH220" i="14" s="1"/>
  <c r="W220" i="14"/>
  <c r="X220" i="14" s="1"/>
  <c r="CM426" i="1"/>
  <c r="C266" i="12"/>
  <c r="F267" i="12" s="1"/>
  <c r="G267" i="12" s="1"/>
  <c r="E425" i="12"/>
  <c r="K425" i="12"/>
  <c r="M219" i="12"/>
  <c r="AH219" i="12" s="1"/>
  <c r="I219" i="12"/>
  <c r="L220" i="12" s="1"/>
  <c r="CV217" i="1"/>
  <c r="DE217" i="1" s="1"/>
  <c r="CS217" i="1"/>
  <c r="CL427" i="1"/>
  <c r="DI427" i="1" s="1"/>
  <c r="V264" i="14" l="1"/>
  <c r="F265" i="14"/>
  <c r="AI265" i="14" s="1"/>
  <c r="C265" i="14"/>
  <c r="AR433" i="12"/>
  <c r="AS434" i="12" s="1"/>
  <c r="AT433" i="12"/>
  <c r="AU433" i="12" s="1"/>
  <c r="AW434" i="12" s="1"/>
  <c r="AX433" i="12"/>
  <c r="AL433" i="12" s="1"/>
  <c r="A438" i="12"/>
  <c r="AV438" i="12" s="1"/>
  <c r="AK437" i="12"/>
  <c r="AQ266" i="14"/>
  <c r="CL438" i="15"/>
  <c r="DR438" i="15" s="1"/>
  <c r="DO245" i="15"/>
  <c r="DP245" i="15" s="1"/>
  <c r="DQ245" i="15" s="1"/>
  <c r="DS246" i="15" s="1"/>
  <c r="DJ216" i="1"/>
  <c r="CN259" i="1"/>
  <c r="CP260" i="1" s="1"/>
  <c r="DM238" i="1"/>
  <c r="DP217" i="1"/>
  <c r="DK426" i="15"/>
  <c r="CV426" i="15"/>
  <c r="CP426" i="15"/>
  <c r="W266" i="12"/>
  <c r="K221" i="14"/>
  <c r="AG221" i="14" s="1"/>
  <c r="H221" i="14"/>
  <c r="A436" i="14"/>
  <c r="AJ436" i="14" s="1"/>
  <c r="CM427" i="1"/>
  <c r="AJ267" i="12"/>
  <c r="DA217" i="1"/>
  <c r="DB217" i="1" s="1"/>
  <c r="CX217" i="1"/>
  <c r="CU218" i="1"/>
  <c r="CL428" i="1"/>
  <c r="DI428" i="1" s="1"/>
  <c r="E426" i="12"/>
  <c r="K426" i="12"/>
  <c r="X219" i="12"/>
  <c r="Y219" i="12" s="1"/>
  <c r="O219" i="12"/>
  <c r="AI219" i="12" s="1"/>
  <c r="DF217" i="1" l="1"/>
  <c r="DC217" i="1"/>
  <c r="V265" i="14"/>
  <c r="E266" i="14"/>
  <c r="F266" i="14" s="1"/>
  <c r="AI266" i="14" s="1"/>
  <c r="DT246" i="15"/>
  <c r="AX434" i="12"/>
  <c r="AL434" i="12" s="1"/>
  <c r="AR434" i="12"/>
  <c r="AS435" i="12" s="1"/>
  <c r="AT434" i="12"/>
  <c r="AU434" i="12" s="1"/>
  <c r="AW435" i="12" s="1"/>
  <c r="A439" i="12"/>
  <c r="AV439" i="12" s="1"/>
  <c r="AK438" i="12"/>
  <c r="CZ259" i="1"/>
  <c r="AR267" i="14"/>
  <c r="AS267" i="14" s="1"/>
  <c r="AT267" i="14" s="1"/>
  <c r="AU268" i="14" s="1"/>
  <c r="AV268" i="14" s="1"/>
  <c r="AK268" i="14" s="1"/>
  <c r="DL238" i="1"/>
  <c r="DN238" i="1"/>
  <c r="DO217" i="1"/>
  <c r="DQ217" i="1"/>
  <c r="CL439" i="15"/>
  <c r="DR439" i="15" s="1"/>
  <c r="DN245" i="15"/>
  <c r="CN260" i="1"/>
  <c r="CP261" i="1" s="1"/>
  <c r="CQ261" i="1" s="1"/>
  <c r="DH261" i="1" s="1"/>
  <c r="CQ260" i="1"/>
  <c r="DH260" i="1" s="1"/>
  <c r="DK427" i="15"/>
  <c r="CV427" i="15"/>
  <c r="CP427" i="15"/>
  <c r="A437" i="14"/>
  <c r="AJ437" i="14" s="1"/>
  <c r="W221" i="14"/>
  <c r="X221" i="14" s="1"/>
  <c r="J222" i="14"/>
  <c r="M221" i="14"/>
  <c r="AH221" i="14" s="1"/>
  <c r="CM428" i="1"/>
  <c r="C267" i="12"/>
  <c r="F268" i="12" s="1"/>
  <c r="G268" i="12" s="1"/>
  <c r="CL429" i="1"/>
  <c r="DI429" i="1" s="1"/>
  <c r="M220" i="12"/>
  <c r="AH220" i="12" s="1"/>
  <c r="I220" i="12"/>
  <c r="L221" i="12" s="1"/>
  <c r="CV218" i="1"/>
  <c r="DE218" i="1" s="1"/>
  <c r="CS218" i="1"/>
  <c r="E427" i="12"/>
  <c r="K427" i="12"/>
  <c r="C266" i="14" l="1"/>
  <c r="V266" i="14" s="1"/>
  <c r="AR435" i="12"/>
  <c r="AS436" i="12" s="1"/>
  <c r="AT435" i="12"/>
  <c r="AU435" i="12" s="1"/>
  <c r="AW436" i="12" s="1"/>
  <c r="AX436" i="12" s="1"/>
  <c r="AL436" i="12" s="1"/>
  <c r="AX435" i="12"/>
  <c r="AL435" i="12" s="1"/>
  <c r="AQ267" i="14"/>
  <c r="A440" i="12"/>
  <c r="AV440" i="12" s="1"/>
  <c r="AK439" i="12"/>
  <c r="CZ260" i="1"/>
  <c r="AR268" i="14"/>
  <c r="AS268" i="14" s="1"/>
  <c r="AT268" i="14" s="1"/>
  <c r="AU269" i="14" s="1"/>
  <c r="AV269" i="14" s="1"/>
  <c r="AK269" i="14" s="1"/>
  <c r="CL440" i="15"/>
  <c r="DR440" i="15" s="1"/>
  <c r="DO246" i="15"/>
  <c r="DP246" i="15" s="1"/>
  <c r="DQ246" i="15" s="1"/>
  <c r="DS247" i="15" s="1"/>
  <c r="DJ217" i="1"/>
  <c r="DM239" i="1"/>
  <c r="CN261" i="1"/>
  <c r="DP218" i="1"/>
  <c r="CV428" i="15"/>
  <c r="DK428" i="15"/>
  <c r="CP428" i="15"/>
  <c r="AJ268" i="12"/>
  <c r="K222" i="14"/>
  <c r="AG222" i="14" s="1"/>
  <c r="H222" i="14"/>
  <c r="A438" i="14"/>
  <c r="AJ438" i="14" s="1"/>
  <c r="W267" i="12"/>
  <c r="CM429" i="1"/>
  <c r="DA218" i="1"/>
  <c r="DB218" i="1" s="1"/>
  <c r="CU219" i="1"/>
  <c r="CX218" i="1"/>
  <c r="K428" i="12"/>
  <c r="E428" i="12"/>
  <c r="CL430" i="1"/>
  <c r="DI430" i="1" s="1"/>
  <c r="O220" i="12"/>
  <c r="AI220" i="12" s="1"/>
  <c r="X220" i="12"/>
  <c r="Y220" i="12" s="1"/>
  <c r="DF218" i="1" l="1"/>
  <c r="DC218" i="1"/>
  <c r="E267" i="14"/>
  <c r="F267" i="14" s="1"/>
  <c r="AI267" i="14" s="1"/>
  <c r="DT247" i="15"/>
  <c r="AR436" i="12"/>
  <c r="AS437" i="12" s="1"/>
  <c r="AT436" i="12"/>
  <c r="AU436" i="12" s="1"/>
  <c r="AW437" i="12" s="1"/>
  <c r="AX437" i="12" s="1"/>
  <c r="AL437" i="12" s="1"/>
  <c r="A441" i="12"/>
  <c r="AV441" i="12" s="1"/>
  <c r="AK440" i="12"/>
  <c r="AQ268" i="14"/>
  <c r="DL239" i="1"/>
  <c r="DN239" i="1"/>
  <c r="DO218" i="1"/>
  <c r="DP219" i="1" s="1"/>
  <c r="DQ218" i="1"/>
  <c r="CL441" i="15"/>
  <c r="DR441" i="15" s="1"/>
  <c r="DN246" i="15"/>
  <c r="CZ261" i="1"/>
  <c r="CP262" i="1"/>
  <c r="CV429" i="15"/>
  <c r="CP429" i="15"/>
  <c r="DK429" i="15"/>
  <c r="C268" i="12"/>
  <c r="F269" i="12" s="1"/>
  <c r="G269" i="12" s="1"/>
  <c r="AJ269" i="12" s="1"/>
  <c r="A439" i="14"/>
  <c r="AJ439" i="14" s="1"/>
  <c r="J223" i="14"/>
  <c r="M222" i="14"/>
  <c r="AH222" i="14" s="1"/>
  <c r="W222" i="14"/>
  <c r="X222" i="14" s="1"/>
  <c r="CM430" i="1"/>
  <c r="CL431" i="1"/>
  <c r="DI431" i="1" s="1"/>
  <c r="K429" i="12"/>
  <c r="E429" i="12"/>
  <c r="CV219" i="1"/>
  <c r="DE219" i="1" s="1"/>
  <c r="CS219" i="1"/>
  <c r="M221" i="12"/>
  <c r="AH221" i="12" s="1"/>
  <c r="I221" i="12"/>
  <c r="L222" i="12" s="1"/>
  <c r="C267" i="14" l="1"/>
  <c r="V267" i="14" s="1"/>
  <c r="AR437" i="12"/>
  <c r="AS438" i="12" s="1"/>
  <c r="AT437" i="12"/>
  <c r="AU437" i="12" s="1"/>
  <c r="AW438" i="12" s="1"/>
  <c r="A442" i="12"/>
  <c r="AV442" i="12" s="1"/>
  <c r="AK441" i="12"/>
  <c r="AR269" i="14"/>
  <c r="AS269" i="14" s="1"/>
  <c r="AT269" i="14" s="1"/>
  <c r="AU270" i="14" s="1"/>
  <c r="AV270" i="14" s="1"/>
  <c r="AK270" i="14" s="1"/>
  <c r="DO219" i="1"/>
  <c r="DQ219" i="1"/>
  <c r="CL442" i="15"/>
  <c r="DR442" i="15" s="1"/>
  <c r="DO247" i="15"/>
  <c r="DP247" i="15" s="1"/>
  <c r="DQ247" i="15" s="1"/>
  <c r="DS248" i="15" s="1"/>
  <c r="DJ218" i="1"/>
  <c r="DM240" i="1"/>
  <c r="CN262" i="1"/>
  <c r="CQ262" i="1"/>
  <c r="DH262" i="1" s="1"/>
  <c r="CP430" i="15"/>
  <c r="CV430" i="15"/>
  <c r="DK430" i="15"/>
  <c r="W268" i="12"/>
  <c r="K223" i="14"/>
  <c r="AG223" i="14" s="1"/>
  <c r="H223" i="14"/>
  <c r="A440" i="14"/>
  <c r="AJ440" i="14" s="1"/>
  <c r="CM431" i="1"/>
  <c r="C269" i="12"/>
  <c r="F270" i="12" s="1"/>
  <c r="G270" i="12" s="1"/>
  <c r="K430" i="12"/>
  <c r="E430" i="12"/>
  <c r="CL432" i="1"/>
  <c r="DI432" i="1" s="1"/>
  <c r="CU220" i="1"/>
  <c r="DA219" i="1"/>
  <c r="DB219" i="1" s="1"/>
  <c r="CX219" i="1"/>
  <c r="DC219" i="1" s="1"/>
  <c r="O221" i="12"/>
  <c r="AI221" i="12" s="1"/>
  <c r="X221" i="12"/>
  <c r="Y221" i="12" s="1"/>
  <c r="E268" i="14" l="1"/>
  <c r="F268" i="14" s="1"/>
  <c r="AI268" i="14" s="1"/>
  <c r="C268" i="14"/>
  <c r="DT248" i="15"/>
  <c r="AX438" i="12"/>
  <c r="AL438" i="12" s="1"/>
  <c r="AR438" i="12"/>
  <c r="AS439" i="12" s="1"/>
  <c r="AT438" i="12"/>
  <c r="AU438" i="12" s="1"/>
  <c r="AW439" i="12" s="1"/>
  <c r="A443" i="12"/>
  <c r="AV443" i="12" s="1"/>
  <c r="AK442" i="12"/>
  <c r="AQ269" i="14"/>
  <c r="DL240" i="1"/>
  <c r="DN240" i="1"/>
  <c r="CL443" i="15"/>
  <c r="DR443" i="15" s="1"/>
  <c r="DN247" i="15"/>
  <c r="DO248" i="15" s="1"/>
  <c r="DP248" i="15" s="1"/>
  <c r="DQ248" i="15" s="1"/>
  <c r="DS249" i="15" s="1"/>
  <c r="DJ219" i="1"/>
  <c r="CP263" i="1"/>
  <c r="CZ262" i="1"/>
  <c r="DF219" i="1"/>
  <c r="CV431" i="15"/>
  <c r="CP431" i="15"/>
  <c r="DK431" i="15"/>
  <c r="AJ270" i="12"/>
  <c r="W223" i="14"/>
  <c r="X223" i="14" s="1"/>
  <c r="J224" i="14"/>
  <c r="M223" i="14"/>
  <c r="AH223" i="14" s="1"/>
  <c r="A441" i="14"/>
  <c r="AJ441" i="14" s="1"/>
  <c r="CM432" i="1"/>
  <c r="C270" i="12"/>
  <c r="F271" i="12" s="1"/>
  <c r="G271" i="12" s="1"/>
  <c r="W269" i="12"/>
  <c r="CL433" i="1"/>
  <c r="DI433" i="1" s="1"/>
  <c r="E431" i="12"/>
  <c r="K431" i="12"/>
  <c r="M222" i="12"/>
  <c r="AH222" i="12" s="1"/>
  <c r="I222" i="12"/>
  <c r="L223" i="12" s="1"/>
  <c r="CV220" i="1"/>
  <c r="DE220" i="1" s="1"/>
  <c r="CS220" i="1"/>
  <c r="E269" i="14" l="1"/>
  <c r="F269" i="14" s="1"/>
  <c r="AI269" i="14" s="1"/>
  <c r="V268" i="14"/>
  <c r="DT249" i="15"/>
  <c r="AR439" i="12"/>
  <c r="AS440" i="12" s="1"/>
  <c r="AT439" i="12"/>
  <c r="AU439" i="12" s="1"/>
  <c r="AW440" i="12" s="1"/>
  <c r="AX439" i="12"/>
  <c r="AL439" i="12" s="1"/>
  <c r="A444" i="12"/>
  <c r="AV444" i="12" s="1"/>
  <c r="AK443" i="12"/>
  <c r="AR270" i="14"/>
  <c r="AS270" i="14" s="1"/>
  <c r="AT270" i="14" s="1"/>
  <c r="AU271" i="14" s="1"/>
  <c r="AV271" i="14" s="1"/>
  <c r="AK271" i="14" s="1"/>
  <c r="CL444" i="15"/>
  <c r="DR444" i="15" s="1"/>
  <c r="DN248" i="15"/>
  <c r="DM241" i="1"/>
  <c r="CQ263" i="1"/>
  <c r="DH263" i="1" s="1"/>
  <c r="CN263" i="1"/>
  <c r="DK432" i="15"/>
  <c r="CP432" i="15"/>
  <c r="CV432" i="15"/>
  <c r="AJ271" i="12"/>
  <c r="A442" i="14"/>
  <c r="AJ442" i="14" s="1"/>
  <c r="K224" i="14"/>
  <c r="AG224" i="14" s="1"/>
  <c r="H224" i="14"/>
  <c r="W270" i="12"/>
  <c r="CM433" i="1"/>
  <c r="C271" i="12"/>
  <c r="F272" i="12" s="1"/>
  <c r="G272" i="12" s="1"/>
  <c r="CL434" i="1"/>
  <c r="DI434" i="1" s="1"/>
  <c r="DA220" i="1"/>
  <c r="DB220" i="1" s="1"/>
  <c r="CU221" i="1"/>
  <c r="CX220" i="1"/>
  <c r="DC220" i="1" s="1"/>
  <c r="K432" i="12"/>
  <c r="E432" i="12"/>
  <c r="X222" i="12"/>
  <c r="Y222" i="12" s="1"/>
  <c r="O222" i="12"/>
  <c r="AI222" i="12" s="1"/>
  <c r="C269" i="14" l="1"/>
  <c r="E270" i="14" s="1"/>
  <c r="AX440" i="12"/>
  <c r="AL440" i="12" s="1"/>
  <c r="AR440" i="12"/>
  <c r="AS441" i="12" s="1"/>
  <c r="AT440" i="12"/>
  <c r="AU440" i="12" s="1"/>
  <c r="AW441" i="12" s="1"/>
  <c r="A445" i="12"/>
  <c r="AV445" i="12" s="1"/>
  <c r="AK444" i="12"/>
  <c r="AQ270" i="14"/>
  <c r="DL241" i="1"/>
  <c r="DN241" i="1"/>
  <c r="CL445" i="15"/>
  <c r="DR445" i="15" s="1"/>
  <c r="DO249" i="15"/>
  <c r="DP249" i="15" s="1"/>
  <c r="DQ249" i="15" s="1"/>
  <c r="DS250" i="15" s="1"/>
  <c r="CP264" i="1"/>
  <c r="CN264" i="1" s="1"/>
  <c r="CZ263" i="1"/>
  <c r="DP220" i="1"/>
  <c r="DF220" i="1"/>
  <c r="CP433" i="15"/>
  <c r="DK433" i="15"/>
  <c r="CV433" i="15"/>
  <c r="W271" i="12"/>
  <c r="A443" i="14"/>
  <c r="AJ443" i="14" s="1"/>
  <c r="J225" i="14"/>
  <c r="M224" i="14"/>
  <c r="AH224" i="14" s="1"/>
  <c r="W224" i="14"/>
  <c r="X224" i="14" s="1"/>
  <c r="CM434" i="1"/>
  <c r="AJ272" i="12"/>
  <c r="K433" i="12"/>
  <c r="E433" i="12"/>
  <c r="CV221" i="1"/>
  <c r="DE221" i="1" s="1"/>
  <c r="CS221" i="1"/>
  <c r="CL435" i="1"/>
  <c r="DI435" i="1" s="1"/>
  <c r="M223" i="12"/>
  <c r="AH223" i="12" s="1"/>
  <c r="I223" i="12"/>
  <c r="L224" i="12" s="1"/>
  <c r="V269" i="14" l="1"/>
  <c r="F270" i="14"/>
  <c r="AI270" i="14" s="1"/>
  <c r="C270" i="14"/>
  <c r="DT250" i="15"/>
  <c r="AR441" i="12"/>
  <c r="AS442" i="12" s="1"/>
  <c r="AT441" i="12"/>
  <c r="AU441" i="12" s="1"/>
  <c r="AW442" i="12" s="1"/>
  <c r="AX441" i="12"/>
  <c r="AL441" i="12" s="1"/>
  <c r="A446" i="12"/>
  <c r="AV446" i="12" s="1"/>
  <c r="AK445" i="12"/>
  <c r="AR271" i="14"/>
  <c r="AS271" i="14" s="1"/>
  <c r="AT271" i="14" s="1"/>
  <c r="AU272" i="14" s="1"/>
  <c r="AV272" i="14" s="1"/>
  <c r="AK272" i="14" s="1"/>
  <c r="DO220" i="1"/>
  <c r="DQ220" i="1"/>
  <c r="CL446" i="15"/>
  <c r="DR446" i="15" s="1"/>
  <c r="DN249" i="15"/>
  <c r="DM242" i="1"/>
  <c r="CP265" i="1"/>
  <c r="CQ265" i="1" s="1"/>
  <c r="DH265" i="1" s="1"/>
  <c r="CZ264" i="1"/>
  <c r="CQ264" i="1"/>
  <c r="DH264" i="1" s="1"/>
  <c r="CV434" i="15"/>
  <c r="CP434" i="15"/>
  <c r="DK434" i="15"/>
  <c r="A444" i="14"/>
  <c r="AJ444" i="14" s="1"/>
  <c r="K225" i="14"/>
  <c r="AG225" i="14" s="1"/>
  <c r="H225" i="14"/>
  <c r="CM435" i="1"/>
  <c r="C272" i="12"/>
  <c r="F273" i="12" s="1"/>
  <c r="G273" i="12" s="1"/>
  <c r="X223" i="12"/>
  <c r="Y223" i="12" s="1"/>
  <c r="O223" i="12"/>
  <c r="AI223" i="12" s="1"/>
  <c r="CU222" i="1"/>
  <c r="DA221" i="1"/>
  <c r="DB221" i="1" s="1"/>
  <c r="CX221" i="1"/>
  <c r="DC221" i="1" s="1"/>
  <c r="CL436" i="1"/>
  <c r="DI436" i="1" s="1"/>
  <c r="K434" i="12"/>
  <c r="E434" i="12"/>
  <c r="E271" i="14" l="1"/>
  <c r="F271" i="14" s="1"/>
  <c r="AI271" i="14" s="1"/>
  <c r="V270" i="14"/>
  <c r="AX442" i="12"/>
  <c r="AL442" i="12" s="1"/>
  <c r="AR442" i="12"/>
  <c r="AS443" i="12" s="1"/>
  <c r="AT442" i="12"/>
  <c r="AU442" i="12" s="1"/>
  <c r="AW443" i="12" s="1"/>
  <c r="A447" i="12"/>
  <c r="AV447" i="12" s="1"/>
  <c r="AK446" i="12"/>
  <c r="AQ271" i="14"/>
  <c r="DL242" i="1"/>
  <c r="DN242" i="1"/>
  <c r="CL447" i="15"/>
  <c r="DR447" i="15" s="1"/>
  <c r="DO250" i="15"/>
  <c r="DP250" i="15" s="1"/>
  <c r="DQ250" i="15" s="1"/>
  <c r="DS251" i="15" s="1"/>
  <c r="DJ220" i="1"/>
  <c r="CN265" i="1"/>
  <c r="DP221" i="1"/>
  <c r="DF221" i="1"/>
  <c r="CP435" i="15"/>
  <c r="DK435" i="15"/>
  <c r="CV435" i="15"/>
  <c r="W272" i="12"/>
  <c r="W225" i="14"/>
  <c r="X225" i="14" s="1"/>
  <c r="J226" i="14"/>
  <c r="M225" i="14"/>
  <c r="AH225" i="14" s="1"/>
  <c r="A445" i="14"/>
  <c r="AJ445" i="14" s="1"/>
  <c r="CM436" i="1"/>
  <c r="AJ273" i="12"/>
  <c r="CV222" i="1"/>
  <c r="DE222" i="1" s="1"/>
  <c r="CS222" i="1"/>
  <c r="M224" i="12"/>
  <c r="AH224" i="12" s="1"/>
  <c r="I224" i="12"/>
  <c r="L225" i="12" s="1"/>
  <c r="E435" i="12"/>
  <c r="K435" i="12"/>
  <c r="CL437" i="1"/>
  <c r="DI437" i="1" s="1"/>
  <c r="C271" i="14" l="1"/>
  <c r="DT251" i="15"/>
  <c r="AX443" i="12"/>
  <c r="AL443" i="12" s="1"/>
  <c r="AR443" i="12"/>
  <c r="AS444" i="12" s="1"/>
  <c r="AT443" i="12"/>
  <c r="AU443" i="12" s="1"/>
  <c r="AW444" i="12" s="1"/>
  <c r="A448" i="12"/>
  <c r="AV448" i="12" s="1"/>
  <c r="AK447" i="12"/>
  <c r="AR272" i="14"/>
  <c r="AS272" i="14" s="1"/>
  <c r="AT272" i="14" s="1"/>
  <c r="AU273" i="14" s="1"/>
  <c r="AV273" i="14" s="1"/>
  <c r="AK273" i="14" s="1"/>
  <c r="DO221" i="1"/>
  <c r="DQ221" i="1"/>
  <c r="CL448" i="15"/>
  <c r="DR448" i="15" s="1"/>
  <c r="DN250" i="15"/>
  <c r="CZ265" i="1"/>
  <c r="CP266" i="1"/>
  <c r="DM243" i="1"/>
  <c r="DK436" i="15"/>
  <c r="CP436" i="15"/>
  <c r="CV436" i="15"/>
  <c r="K226" i="14"/>
  <c r="AG226" i="14" s="1"/>
  <c r="H226" i="14"/>
  <c r="A446" i="14"/>
  <c r="AJ446" i="14" s="1"/>
  <c r="CM437" i="1"/>
  <c r="C273" i="12"/>
  <c r="F274" i="12" s="1"/>
  <c r="G274" i="12" s="1"/>
  <c r="K436" i="12"/>
  <c r="E436" i="12"/>
  <c r="CU223" i="1"/>
  <c r="CX222" i="1"/>
  <c r="DC222" i="1" s="1"/>
  <c r="DA222" i="1"/>
  <c r="DB222" i="1" s="1"/>
  <c r="CL438" i="1"/>
  <c r="DI438" i="1" s="1"/>
  <c r="O224" i="12"/>
  <c r="AI224" i="12" s="1"/>
  <c r="X224" i="12"/>
  <c r="Y224" i="12" s="1"/>
  <c r="E272" i="14" l="1"/>
  <c r="V271" i="14"/>
  <c r="AX444" i="12"/>
  <c r="AL444" i="12" s="1"/>
  <c r="AR444" i="12"/>
  <c r="AS445" i="12" s="1"/>
  <c r="AT444" i="12"/>
  <c r="AU444" i="12" s="1"/>
  <c r="AW445" i="12" s="1"/>
  <c r="AX445" i="12" s="1"/>
  <c r="AL445" i="12" s="1"/>
  <c r="A449" i="12"/>
  <c r="AV449" i="12" s="1"/>
  <c r="AK448" i="12"/>
  <c r="AQ272" i="14"/>
  <c r="AR273" i="14" s="1"/>
  <c r="AS273" i="14" s="1"/>
  <c r="AT273" i="14" s="1"/>
  <c r="AU274" i="14" s="1"/>
  <c r="AV274" i="14" s="1"/>
  <c r="AK274" i="14" s="1"/>
  <c r="DL243" i="1"/>
  <c r="DN243" i="1"/>
  <c r="CL449" i="15"/>
  <c r="DR449" i="15" s="1"/>
  <c r="DO251" i="15"/>
  <c r="DP251" i="15" s="1"/>
  <c r="DQ251" i="15" s="1"/>
  <c r="DS252" i="15" s="1"/>
  <c r="DJ221" i="1"/>
  <c r="CN266" i="1"/>
  <c r="CQ266" i="1"/>
  <c r="DH266" i="1" s="1"/>
  <c r="DP222" i="1"/>
  <c r="DF222" i="1"/>
  <c r="CV437" i="15"/>
  <c r="CP437" i="15"/>
  <c r="DK437" i="15"/>
  <c r="AJ274" i="12"/>
  <c r="A447" i="14"/>
  <c r="AJ447" i="14" s="1"/>
  <c r="J227" i="14"/>
  <c r="M226" i="14"/>
  <c r="AH226" i="14" s="1"/>
  <c r="W226" i="14"/>
  <c r="X226" i="14" s="1"/>
  <c r="CM438" i="1"/>
  <c r="W273" i="12"/>
  <c r="C274" i="12"/>
  <c r="F275" i="12" s="1"/>
  <c r="G275" i="12" s="1"/>
  <c r="E437" i="12"/>
  <c r="K437" i="12"/>
  <c r="M225" i="12"/>
  <c r="AH225" i="12" s="1"/>
  <c r="I225" i="12"/>
  <c r="L226" i="12" s="1"/>
  <c r="CL439" i="1"/>
  <c r="DI439" i="1" s="1"/>
  <c r="CV223" i="1"/>
  <c r="DE223" i="1" s="1"/>
  <c r="CS223" i="1"/>
  <c r="C272" i="14" l="1"/>
  <c r="F272" i="14"/>
  <c r="AI272" i="14" s="1"/>
  <c r="DT252" i="15"/>
  <c r="AR445" i="12"/>
  <c r="AS446" i="12" s="1"/>
  <c r="AT445" i="12"/>
  <c r="AU445" i="12" s="1"/>
  <c r="AW446" i="12" s="1"/>
  <c r="AX446" i="12" s="1"/>
  <c r="AL446" i="12" s="1"/>
  <c r="A450" i="12"/>
  <c r="AV450" i="12" s="1"/>
  <c r="AK449" i="12"/>
  <c r="AQ273" i="14"/>
  <c r="DO222" i="1"/>
  <c r="DP223" i="1" s="1"/>
  <c r="DQ222" i="1"/>
  <c r="CL450" i="15"/>
  <c r="DR450" i="15" s="1"/>
  <c r="DN251" i="15"/>
  <c r="DM244" i="1"/>
  <c r="CZ266" i="1"/>
  <c r="CP267" i="1"/>
  <c r="CP438" i="15"/>
  <c r="DK438" i="15"/>
  <c r="CV438" i="15"/>
  <c r="K227" i="14"/>
  <c r="AG227" i="14" s="1"/>
  <c r="H227" i="14"/>
  <c r="A448" i="14"/>
  <c r="AJ448" i="14" s="1"/>
  <c r="CM439" i="1"/>
  <c r="W274" i="12"/>
  <c r="AJ275" i="12"/>
  <c r="CL440" i="1"/>
  <c r="DI440" i="1" s="1"/>
  <c r="CU224" i="1"/>
  <c r="DA223" i="1"/>
  <c r="DB223" i="1" s="1"/>
  <c r="CX223" i="1"/>
  <c r="X225" i="12"/>
  <c r="Y225" i="12" s="1"/>
  <c r="O225" i="12"/>
  <c r="AI225" i="12" s="1"/>
  <c r="E438" i="12"/>
  <c r="K438" i="12"/>
  <c r="DF223" i="1" l="1"/>
  <c r="DC223" i="1"/>
  <c r="E273" i="14"/>
  <c r="V272" i="14"/>
  <c r="AR446" i="12"/>
  <c r="AS447" i="12" s="1"/>
  <c r="AT446" i="12"/>
  <c r="AU446" i="12" s="1"/>
  <c r="AW447" i="12" s="1"/>
  <c r="AX447" i="12" s="1"/>
  <c r="AL447" i="12" s="1"/>
  <c r="A451" i="12"/>
  <c r="AV451" i="12" s="1"/>
  <c r="AK450" i="12"/>
  <c r="AR274" i="14"/>
  <c r="AS274" i="14" s="1"/>
  <c r="AT274" i="14" s="1"/>
  <c r="AU275" i="14" s="1"/>
  <c r="AV275" i="14" s="1"/>
  <c r="AK275" i="14" s="1"/>
  <c r="DL244" i="1"/>
  <c r="DN244" i="1"/>
  <c r="DO223" i="1"/>
  <c r="DP224" i="1" s="1"/>
  <c r="DQ223" i="1"/>
  <c r="CL451" i="15"/>
  <c r="DR451" i="15" s="1"/>
  <c r="DO252" i="15"/>
  <c r="DP252" i="15" s="1"/>
  <c r="DQ252" i="15" s="1"/>
  <c r="DS253" i="15" s="1"/>
  <c r="DJ222" i="1"/>
  <c r="CQ267" i="1"/>
  <c r="DH267" i="1" s="1"/>
  <c r="CN267" i="1"/>
  <c r="CV439" i="15"/>
  <c r="CP439" i="15"/>
  <c r="DK439" i="15"/>
  <c r="A449" i="14"/>
  <c r="AJ449" i="14" s="1"/>
  <c r="W227" i="14"/>
  <c r="X227" i="14" s="1"/>
  <c r="M227" i="14"/>
  <c r="AH227" i="14" s="1"/>
  <c r="J228" i="14"/>
  <c r="CM440" i="1"/>
  <c r="C275" i="12"/>
  <c r="F276" i="12" s="1"/>
  <c r="G276" i="12" s="1"/>
  <c r="K439" i="12"/>
  <c r="E439" i="12"/>
  <c r="M226" i="12"/>
  <c r="AH226" i="12" s="1"/>
  <c r="I226" i="12"/>
  <c r="L227" i="12" s="1"/>
  <c r="CV224" i="1"/>
  <c r="DE224" i="1" s="1"/>
  <c r="CS224" i="1"/>
  <c r="CL441" i="1"/>
  <c r="DI441" i="1" s="1"/>
  <c r="C273" i="14" l="1"/>
  <c r="F273" i="14"/>
  <c r="AI273" i="14" s="1"/>
  <c r="DT253" i="15"/>
  <c r="AR447" i="12"/>
  <c r="AS448" i="12" s="1"/>
  <c r="AT447" i="12"/>
  <c r="AU447" i="12" s="1"/>
  <c r="AW448" i="12" s="1"/>
  <c r="A452" i="12"/>
  <c r="AV452" i="12" s="1"/>
  <c r="AK451" i="12"/>
  <c r="AQ274" i="14"/>
  <c r="DO224" i="1"/>
  <c r="DQ224" i="1"/>
  <c r="CL452" i="15"/>
  <c r="DR452" i="15" s="1"/>
  <c r="DN252" i="15"/>
  <c r="DJ223" i="1"/>
  <c r="CZ267" i="1"/>
  <c r="CP268" i="1"/>
  <c r="DM245" i="1"/>
  <c r="CP440" i="15"/>
  <c r="DK440" i="15"/>
  <c r="CV440" i="15"/>
  <c r="A450" i="14"/>
  <c r="AJ450" i="14" s="1"/>
  <c r="K228" i="14"/>
  <c r="AG228" i="14" s="1"/>
  <c r="H228" i="14"/>
  <c r="CM441" i="1"/>
  <c r="AJ276" i="12"/>
  <c r="W275" i="12"/>
  <c r="CU225" i="1"/>
  <c r="DA224" i="1"/>
  <c r="DB224" i="1" s="1"/>
  <c r="CX224" i="1"/>
  <c r="DC224" i="1" s="1"/>
  <c r="K440" i="12"/>
  <c r="E440" i="12"/>
  <c r="CL442" i="1"/>
  <c r="DI442" i="1" s="1"/>
  <c r="X226" i="12"/>
  <c r="Y226" i="12" s="1"/>
  <c r="O226" i="12"/>
  <c r="AI226" i="12" s="1"/>
  <c r="V273" i="14" l="1"/>
  <c r="E274" i="14"/>
  <c r="AX448" i="12"/>
  <c r="AL448" i="12" s="1"/>
  <c r="AR448" i="12"/>
  <c r="AS449" i="12" s="1"/>
  <c r="AT448" i="12"/>
  <c r="AU448" i="12" s="1"/>
  <c r="AW449" i="12" s="1"/>
  <c r="AX449" i="12" s="1"/>
  <c r="AL449" i="12" s="1"/>
  <c r="A453" i="12"/>
  <c r="AV453" i="12" s="1"/>
  <c r="AK452" i="12"/>
  <c r="AR275" i="14"/>
  <c r="AS275" i="14" s="1"/>
  <c r="AT275" i="14" s="1"/>
  <c r="AU276" i="14" s="1"/>
  <c r="AV276" i="14" s="1"/>
  <c r="AK276" i="14" s="1"/>
  <c r="DL245" i="1"/>
  <c r="DN245" i="1"/>
  <c r="CL453" i="15"/>
  <c r="DR453" i="15" s="1"/>
  <c r="DO253" i="15"/>
  <c r="DP253" i="15" s="1"/>
  <c r="DQ253" i="15" s="1"/>
  <c r="DS254" i="15" s="1"/>
  <c r="DJ224" i="1"/>
  <c r="CN268" i="1"/>
  <c r="CQ268" i="1"/>
  <c r="DH268" i="1" s="1"/>
  <c r="DF224" i="1"/>
  <c r="DK441" i="15"/>
  <c r="CV441" i="15"/>
  <c r="CP441" i="15"/>
  <c r="A451" i="14"/>
  <c r="AJ451" i="14" s="1"/>
  <c r="J229" i="14"/>
  <c r="M228" i="14"/>
  <c r="AH228" i="14" s="1"/>
  <c r="W228" i="14"/>
  <c r="X228" i="14" s="1"/>
  <c r="CM442" i="1"/>
  <c r="C276" i="12"/>
  <c r="F277" i="12" s="1"/>
  <c r="G277" i="12" s="1"/>
  <c r="K441" i="12"/>
  <c r="E441" i="12"/>
  <c r="CL443" i="1"/>
  <c r="DI443" i="1" s="1"/>
  <c r="M227" i="12"/>
  <c r="AH227" i="12" s="1"/>
  <c r="I227" i="12"/>
  <c r="L228" i="12" s="1"/>
  <c r="CV225" i="1"/>
  <c r="DE225" i="1" s="1"/>
  <c r="CS225" i="1"/>
  <c r="F274" i="14" l="1"/>
  <c r="AI274" i="14" s="1"/>
  <c r="C274" i="14"/>
  <c r="DT254" i="15"/>
  <c r="AR449" i="12"/>
  <c r="AS450" i="12" s="1"/>
  <c r="AT449" i="12"/>
  <c r="AU449" i="12" s="1"/>
  <c r="AW450" i="12" s="1"/>
  <c r="A454" i="12"/>
  <c r="AV454" i="12" s="1"/>
  <c r="AK453" i="12"/>
  <c r="AQ275" i="14"/>
  <c r="CL454" i="15"/>
  <c r="DR454" i="15" s="1"/>
  <c r="DN253" i="15"/>
  <c r="DM246" i="1"/>
  <c r="CZ268" i="1"/>
  <c r="CP269" i="1"/>
  <c r="DK442" i="15"/>
  <c r="CV442" i="15"/>
  <c r="CP442" i="15"/>
  <c r="W276" i="12"/>
  <c r="K229" i="14"/>
  <c r="AG229" i="14" s="1"/>
  <c r="H229" i="14"/>
  <c r="A452" i="14"/>
  <c r="AJ452" i="14" s="1"/>
  <c r="CM443" i="1"/>
  <c r="AJ277" i="12"/>
  <c r="X227" i="12"/>
  <c r="Y227" i="12" s="1"/>
  <c r="O227" i="12"/>
  <c r="AI227" i="12" s="1"/>
  <c r="DA225" i="1"/>
  <c r="DB225" i="1" s="1"/>
  <c r="CX225" i="1"/>
  <c r="DC225" i="1" s="1"/>
  <c r="CU226" i="1"/>
  <c r="K442" i="12"/>
  <c r="E442" i="12"/>
  <c r="CL444" i="1"/>
  <c r="DI444" i="1" s="1"/>
  <c r="V274" i="14" l="1"/>
  <c r="E275" i="14"/>
  <c r="F275" i="14" s="1"/>
  <c r="AI275" i="14" s="1"/>
  <c r="C275" i="14"/>
  <c r="AX450" i="12"/>
  <c r="AL450" i="12" s="1"/>
  <c r="AR450" i="12"/>
  <c r="AT450" i="12"/>
  <c r="AU450" i="12" s="1"/>
  <c r="AW451" i="12" s="1"/>
  <c r="AS451" i="12"/>
  <c r="A455" i="12"/>
  <c r="AV455" i="12" s="1"/>
  <c r="AK454" i="12"/>
  <c r="AR276" i="14"/>
  <c r="AS276" i="14" s="1"/>
  <c r="AT276" i="14" s="1"/>
  <c r="AU277" i="14" s="1"/>
  <c r="AV277" i="14" s="1"/>
  <c r="AK277" i="14" s="1"/>
  <c r="DL246" i="1"/>
  <c r="DN246" i="1"/>
  <c r="CL455" i="15"/>
  <c r="DR455" i="15" s="1"/>
  <c r="DO254" i="15"/>
  <c r="DP254" i="15" s="1"/>
  <c r="DQ254" i="15" s="1"/>
  <c r="DS255" i="15" s="1"/>
  <c r="CN269" i="1"/>
  <c r="CQ269" i="1"/>
  <c r="DH269" i="1" s="1"/>
  <c r="DP225" i="1"/>
  <c r="DF225" i="1"/>
  <c r="DK443" i="15"/>
  <c r="CV443" i="15"/>
  <c r="CP443" i="15"/>
  <c r="A453" i="14"/>
  <c r="AJ453" i="14" s="1"/>
  <c r="W229" i="14"/>
  <c r="X229" i="14" s="1"/>
  <c r="J230" i="14"/>
  <c r="M229" i="14"/>
  <c r="AH229" i="14" s="1"/>
  <c r="CM444" i="1"/>
  <c r="C277" i="12"/>
  <c r="F278" i="12" s="1"/>
  <c r="G278" i="12" s="1"/>
  <c r="M228" i="12"/>
  <c r="AH228" i="12" s="1"/>
  <c r="I228" i="12"/>
  <c r="L229" i="12" s="1"/>
  <c r="CV226" i="1"/>
  <c r="DE226" i="1" s="1"/>
  <c r="CS226" i="1"/>
  <c r="E443" i="12"/>
  <c r="K443" i="12"/>
  <c r="CL445" i="1"/>
  <c r="DI445" i="1" s="1"/>
  <c r="V275" i="14" l="1"/>
  <c r="E276" i="14"/>
  <c r="DT255" i="15"/>
  <c r="AR451" i="12"/>
  <c r="AS452" i="12" s="1"/>
  <c r="AT451" i="12"/>
  <c r="AU451" i="12" s="1"/>
  <c r="AW452" i="12" s="1"/>
  <c r="AX451" i="12"/>
  <c r="AL451" i="12" s="1"/>
  <c r="A456" i="12"/>
  <c r="AV456" i="12" s="1"/>
  <c r="AK455" i="12"/>
  <c r="AQ276" i="14"/>
  <c r="DO225" i="1"/>
  <c r="DQ225" i="1"/>
  <c r="CL456" i="15"/>
  <c r="DR456" i="15" s="1"/>
  <c r="DN254" i="15"/>
  <c r="CZ269" i="1"/>
  <c r="CP270" i="1"/>
  <c r="DM247" i="1"/>
  <c r="DK444" i="15"/>
  <c r="CP444" i="15"/>
  <c r="CV444" i="15"/>
  <c r="W277" i="12"/>
  <c r="AJ278" i="12"/>
  <c r="K230" i="14"/>
  <c r="AG230" i="14" s="1"/>
  <c r="H230" i="14"/>
  <c r="A454" i="14"/>
  <c r="AJ454" i="14" s="1"/>
  <c r="CM445" i="1"/>
  <c r="DA226" i="1"/>
  <c r="DB226" i="1" s="1"/>
  <c r="CU227" i="1"/>
  <c r="CX226" i="1"/>
  <c r="DC226" i="1" s="1"/>
  <c r="X228" i="12"/>
  <c r="Y228" i="12" s="1"/>
  <c r="O228" i="12"/>
  <c r="AI228" i="12" s="1"/>
  <c r="E444" i="12"/>
  <c r="K444" i="12"/>
  <c r="CL446" i="1"/>
  <c r="DI446" i="1" s="1"/>
  <c r="F276" i="14" l="1"/>
  <c r="AI276" i="14" s="1"/>
  <c r="C276" i="14"/>
  <c r="AX452" i="12"/>
  <c r="AL452" i="12" s="1"/>
  <c r="AR452" i="12"/>
  <c r="AS453" i="12" s="1"/>
  <c r="AT452" i="12"/>
  <c r="AU452" i="12" s="1"/>
  <c r="AW453" i="12" s="1"/>
  <c r="A457" i="12"/>
  <c r="AV457" i="12" s="1"/>
  <c r="AK456" i="12"/>
  <c r="AR277" i="14"/>
  <c r="AS277" i="14" s="1"/>
  <c r="AT277" i="14" s="1"/>
  <c r="AU278" i="14" s="1"/>
  <c r="AV278" i="14" s="1"/>
  <c r="AK278" i="14" s="1"/>
  <c r="DL247" i="1"/>
  <c r="DN247" i="1"/>
  <c r="CL457" i="15"/>
  <c r="DR457" i="15" s="1"/>
  <c r="DO255" i="15"/>
  <c r="DP255" i="15" s="1"/>
  <c r="DQ255" i="15" s="1"/>
  <c r="DS256" i="15" s="1"/>
  <c r="DJ225" i="1"/>
  <c r="CN270" i="1"/>
  <c r="CQ270" i="1"/>
  <c r="DH270" i="1" s="1"/>
  <c r="DP226" i="1"/>
  <c r="DF226" i="1"/>
  <c r="CV445" i="15"/>
  <c r="CP445" i="15"/>
  <c r="DK445" i="15"/>
  <c r="A455" i="14"/>
  <c r="AJ455" i="14" s="1"/>
  <c r="J231" i="14"/>
  <c r="M230" i="14"/>
  <c r="AH230" i="14" s="1"/>
  <c r="W230" i="14"/>
  <c r="X230" i="14" s="1"/>
  <c r="CM446" i="1"/>
  <c r="C278" i="12"/>
  <c r="F279" i="12" s="1"/>
  <c r="G279" i="12" s="1"/>
  <c r="M229" i="12"/>
  <c r="AH229" i="12" s="1"/>
  <c r="I229" i="12"/>
  <c r="L230" i="12" s="1"/>
  <c r="E445" i="12"/>
  <c r="K445" i="12"/>
  <c r="CL447" i="1"/>
  <c r="DI447" i="1" s="1"/>
  <c r="CV227" i="1"/>
  <c r="DE227" i="1" s="1"/>
  <c r="CS227" i="1"/>
  <c r="E277" i="14" l="1"/>
  <c r="F277" i="14" s="1"/>
  <c r="AI277" i="14" s="1"/>
  <c r="V276" i="14"/>
  <c r="DT256" i="15"/>
  <c r="AX453" i="12"/>
  <c r="AL453" i="12" s="1"/>
  <c r="AR453" i="12"/>
  <c r="AT453" i="12"/>
  <c r="AU453" i="12" s="1"/>
  <c r="AW454" i="12" s="1"/>
  <c r="AX454" i="12" s="1"/>
  <c r="AL454" i="12" s="1"/>
  <c r="AS454" i="12"/>
  <c r="A458" i="12"/>
  <c r="AV458" i="12" s="1"/>
  <c r="AK457" i="12"/>
  <c r="AQ277" i="14"/>
  <c r="DO226" i="1"/>
  <c r="DQ226" i="1"/>
  <c r="CL458" i="15"/>
  <c r="DR458" i="15" s="1"/>
  <c r="DN255" i="15"/>
  <c r="DM248" i="1"/>
  <c r="CZ270" i="1"/>
  <c r="CP271" i="1"/>
  <c r="CV446" i="15"/>
  <c r="CP446" i="15"/>
  <c r="DK446" i="15"/>
  <c r="W278" i="12"/>
  <c r="A456" i="14"/>
  <c r="AJ456" i="14" s="1"/>
  <c r="K231" i="14"/>
  <c r="AG231" i="14" s="1"/>
  <c r="H231" i="14"/>
  <c r="CM447" i="1"/>
  <c r="AJ279" i="12"/>
  <c r="K446" i="12"/>
  <c r="E446" i="12"/>
  <c r="CU228" i="1"/>
  <c r="CX227" i="1"/>
  <c r="DC227" i="1" s="1"/>
  <c r="DA227" i="1"/>
  <c r="DB227" i="1" s="1"/>
  <c r="CL448" i="1"/>
  <c r="DI448" i="1" s="1"/>
  <c r="O229" i="12"/>
  <c r="AI229" i="12" s="1"/>
  <c r="X229" i="12"/>
  <c r="Y229" i="12" s="1"/>
  <c r="C277" i="14" l="1"/>
  <c r="AR454" i="12"/>
  <c r="AS455" i="12" s="1"/>
  <c r="AT454" i="12"/>
  <c r="AU454" i="12" s="1"/>
  <c r="AW455" i="12" s="1"/>
  <c r="AX455" i="12" s="1"/>
  <c r="AL455" i="12" s="1"/>
  <c r="A459" i="12"/>
  <c r="AV459" i="12" s="1"/>
  <c r="AK458" i="12"/>
  <c r="AR278" i="14"/>
  <c r="AS278" i="14" s="1"/>
  <c r="AT278" i="14" s="1"/>
  <c r="AU279" i="14" s="1"/>
  <c r="AV279" i="14" s="1"/>
  <c r="AK279" i="14" s="1"/>
  <c r="DL248" i="1"/>
  <c r="DN248" i="1"/>
  <c r="CL459" i="15"/>
  <c r="DR459" i="15" s="1"/>
  <c r="DO256" i="15"/>
  <c r="DP256" i="15" s="1"/>
  <c r="DQ256" i="15" s="1"/>
  <c r="DS257" i="15" s="1"/>
  <c r="DJ226" i="1"/>
  <c r="CQ271" i="1"/>
  <c r="DH271" i="1" s="1"/>
  <c r="CN271" i="1"/>
  <c r="DP227" i="1"/>
  <c r="DF227" i="1"/>
  <c r="DK447" i="15"/>
  <c r="CV447" i="15"/>
  <c r="CP447" i="15"/>
  <c r="W231" i="14"/>
  <c r="X231" i="14" s="1"/>
  <c r="J232" i="14"/>
  <c r="M231" i="14"/>
  <c r="AH231" i="14" s="1"/>
  <c r="A457" i="14"/>
  <c r="AJ457" i="14" s="1"/>
  <c r="C279" i="12"/>
  <c r="F280" i="12" s="1"/>
  <c r="G280" i="12" s="1"/>
  <c r="CM448" i="1"/>
  <c r="CV228" i="1"/>
  <c r="DE228" i="1" s="1"/>
  <c r="CS228" i="1"/>
  <c r="CL449" i="1"/>
  <c r="DI449" i="1" s="1"/>
  <c r="M230" i="12"/>
  <c r="AH230" i="12" s="1"/>
  <c r="I230" i="12"/>
  <c r="L231" i="12" s="1"/>
  <c r="K447" i="12"/>
  <c r="E447" i="12"/>
  <c r="V277" i="14" l="1"/>
  <c r="E278" i="14"/>
  <c r="F278" i="14" s="1"/>
  <c r="AI278" i="14" s="1"/>
  <c r="DT257" i="15"/>
  <c r="AR455" i="12"/>
  <c r="AS456" i="12" s="1"/>
  <c r="AT455" i="12"/>
  <c r="AU455" i="12" s="1"/>
  <c r="AW456" i="12" s="1"/>
  <c r="AX456" i="12" s="1"/>
  <c r="AL456" i="12" s="1"/>
  <c r="A460" i="12"/>
  <c r="AV460" i="12" s="1"/>
  <c r="AK459" i="12"/>
  <c r="AQ278" i="14"/>
  <c r="DO227" i="1"/>
  <c r="DQ227" i="1"/>
  <c r="CL460" i="15"/>
  <c r="DR460" i="15" s="1"/>
  <c r="DN256" i="15"/>
  <c r="DM249" i="1"/>
  <c r="CP272" i="1"/>
  <c r="CZ271" i="1"/>
  <c r="CP448" i="15"/>
  <c r="DK448" i="15"/>
  <c r="CV448" i="15"/>
  <c r="W279" i="12"/>
  <c r="K232" i="14"/>
  <c r="AG232" i="14" s="1"/>
  <c r="H232" i="14"/>
  <c r="A458" i="14"/>
  <c r="AJ458" i="14" s="1"/>
  <c r="AJ280" i="12"/>
  <c r="CM449" i="1"/>
  <c r="K448" i="12"/>
  <c r="E448" i="12"/>
  <c r="CU229" i="1"/>
  <c r="CX228" i="1"/>
  <c r="DA228" i="1"/>
  <c r="DB228" i="1" s="1"/>
  <c r="X230" i="12"/>
  <c r="Y230" i="12" s="1"/>
  <c r="O230" i="12"/>
  <c r="AI230" i="12" s="1"/>
  <c r="CL450" i="1"/>
  <c r="DI450" i="1" s="1"/>
  <c r="DF228" i="1" l="1"/>
  <c r="DC228" i="1"/>
  <c r="C278" i="14"/>
  <c r="V278" i="14" s="1"/>
  <c r="AR456" i="12"/>
  <c r="AS457" i="12" s="1"/>
  <c r="AT456" i="12"/>
  <c r="AU456" i="12" s="1"/>
  <c r="AW457" i="12" s="1"/>
  <c r="A461" i="12"/>
  <c r="AV461" i="12" s="1"/>
  <c r="AK460" i="12"/>
  <c r="AR279" i="14"/>
  <c r="AS279" i="14" s="1"/>
  <c r="AT279" i="14" s="1"/>
  <c r="AU280" i="14" s="1"/>
  <c r="AV280" i="14" s="1"/>
  <c r="AK280" i="14" s="1"/>
  <c r="DL249" i="1"/>
  <c r="DN249" i="1"/>
  <c r="CL461" i="15"/>
  <c r="DR461" i="15" s="1"/>
  <c r="DO257" i="15"/>
  <c r="DP257" i="15" s="1"/>
  <c r="DQ257" i="15" s="1"/>
  <c r="DS258" i="15" s="1"/>
  <c r="DJ227" i="1"/>
  <c r="CN272" i="1"/>
  <c r="CQ272" i="1"/>
  <c r="DH272" i="1" s="1"/>
  <c r="DP228" i="1"/>
  <c r="CP449" i="15"/>
  <c r="DK449" i="15"/>
  <c r="CV449" i="15"/>
  <c r="A459" i="14"/>
  <c r="AJ459" i="14" s="1"/>
  <c r="J233" i="14"/>
  <c r="M232" i="14"/>
  <c r="AH232" i="14" s="1"/>
  <c r="W232" i="14"/>
  <c r="X232" i="14" s="1"/>
  <c r="C280" i="12"/>
  <c r="F281" i="12" s="1"/>
  <c r="G281" i="12" s="1"/>
  <c r="CM450" i="1"/>
  <c r="CV229" i="1"/>
  <c r="DE229" i="1" s="1"/>
  <c r="CS229" i="1"/>
  <c r="E449" i="12"/>
  <c r="K449" i="12"/>
  <c r="CL451" i="1"/>
  <c r="DI451" i="1" s="1"/>
  <c r="M231" i="12"/>
  <c r="AH231" i="12" s="1"/>
  <c r="I231" i="12"/>
  <c r="L232" i="12" s="1"/>
  <c r="E279" i="14" l="1"/>
  <c r="F279" i="14"/>
  <c r="AI279" i="14" s="1"/>
  <c r="C279" i="14"/>
  <c r="DT258" i="15"/>
  <c r="AX457" i="12"/>
  <c r="AL457" i="12" s="1"/>
  <c r="AR457" i="12"/>
  <c r="AS458" i="12" s="1"/>
  <c r="AT457" i="12"/>
  <c r="AU457" i="12" s="1"/>
  <c r="AW458" i="12" s="1"/>
  <c r="A462" i="12"/>
  <c r="AV462" i="12" s="1"/>
  <c r="AK461" i="12"/>
  <c r="AQ279" i="14"/>
  <c r="DO228" i="1"/>
  <c r="DP229" i="1" s="1"/>
  <c r="DQ228" i="1"/>
  <c r="CL462" i="15"/>
  <c r="DR462" i="15" s="1"/>
  <c r="DN257" i="15"/>
  <c r="DM250" i="1"/>
  <c r="CP273" i="1"/>
  <c r="CQ273" i="1" s="1"/>
  <c r="DH273" i="1" s="1"/>
  <c r="CZ272" i="1"/>
  <c r="DK450" i="15"/>
  <c r="CV450" i="15"/>
  <c r="CP450" i="15"/>
  <c r="AJ281" i="12"/>
  <c r="K233" i="14"/>
  <c r="AG233" i="14" s="1"/>
  <c r="H233" i="14"/>
  <c r="A460" i="14"/>
  <c r="AJ460" i="14" s="1"/>
  <c r="W280" i="12"/>
  <c r="C281" i="12"/>
  <c r="F282" i="12" s="1"/>
  <c r="G282" i="12" s="1"/>
  <c r="CM451" i="1"/>
  <c r="X231" i="12"/>
  <c r="Y231" i="12" s="1"/>
  <c r="O231" i="12"/>
  <c r="AI231" i="12" s="1"/>
  <c r="DA229" i="1"/>
  <c r="DB229" i="1" s="1"/>
  <c r="CU230" i="1"/>
  <c r="CX229" i="1"/>
  <c r="K450" i="12"/>
  <c r="E450" i="12"/>
  <c r="CL452" i="1"/>
  <c r="DI452" i="1" s="1"/>
  <c r="DF229" i="1" l="1"/>
  <c r="DC229" i="1"/>
  <c r="E280" i="14"/>
  <c r="F280" i="14" s="1"/>
  <c r="AI280" i="14" s="1"/>
  <c r="V279" i="14"/>
  <c r="C280" i="14"/>
  <c r="AR458" i="12"/>
  <c r="AS459" i="12" s="1"/>
  <c r="AT458" i="12"/>
  <c r="AU458" i="12" s="1"/>
  <c r="AW459" i="12" s="1"/>
  <c r="AX459" i="12" s="1"/>
  <c r="AL459" i="12" s="1"/>
  <c r="AX458" i="12"/>
  <c r="AL458" i="12" s="1"/>
  <c r="A463" i="12"/>
  <c r="AV463" i="12" s="1"/>
  <c r="AK462" i="12"/>
  <c r="CN273" i="1"/>
  <c r="CP274" i="1" s="1"/>
  <c r="CQ274" i="1" s="1"/>
  <c r="DH274" i="1" s="1"/>
  <c r="AR280" i="14"/>
  <c r="AS280" i="14" s="1"/>
  <c r="AT280" i="14" s="1"/>
  <c r="AU281" i="14" s="1"/>
  <c r="AV281" i="14" s="1"/>
  <c r="AK281" i="14" s="1"/>
  <c r="DL250" i="1"/>
  <c r="DN250" i="1"/>
  <c r="DO229" i="1"/>
  <c r="DP230" i="1" s="1"/>
  <c r="DQ229" i="1"/>
  <c r="CL463" i="15"/>
  <c r="DR463" i="15" s="1"/>
  <c r="DO258" i="15"/>
  <c r="DP258" i="15" s="1"/>
  <c r="DQ258" i="15" s="1"/>
  <c r="DS259" i="15" s="1"/>
  <c r="DJ228" i="1"/>
  <c r="CV451" i="15"/>
  <c r="CP451" i="15"/>
  <c r="DK451" i="15"/>
  <c r="W281" i="12"/>
  <c r="C282" i="12"/>
  <c r="F283" i="12" s="1"/>
  <c r="G283" i="12" s="1"/>
  <c r="A461" i="14"/>
  <c r="AJ461" i="14" s="1"/>
  <c r="W233" i="14"/>
  <c r="X233" i="14" s="1"/>
  <c r="J234" i="14"/>
  <c r="M233" i="14"/>
  <c r="AH233" i="14" s="1"/>
  <c r="CM452" i="1"/>
  <c r="AJ282" i="12"/>
  <c r="CV230" i="1"/>
  <c r="DE230" i="1" s="1"/>
  <c r="CS230" i="1"/>
  <c r="CL453" i="1"/>
  <c r="DI453" i="1" s="1"/>
  <c r="E451" i="12"/>
  <c r="K451" i="12"/>
  <c r="M232" i="12"/>
  <c r="AH232" i="12" s="1"/>
  <c r="I232" i="12"/>
  <c r="L233" i="12" s="1"/>
  <c r="V280" i="14" l="1"/>
  <c r="E281" i="14"/>
  <c r="F281" i="14" s="1"/>
  <c r="AI281" i="14" s="1"/>
  <c r="DT259" i="15"/>
  <c r="AR459" i="12"/>
  <c r="AS460" i="12" s="1"/>
  <c r="AT459" i="12"/>
  <c r="AU459" i="12" s="1"/>
  <c r="AW460" i="12" s="1"/>
  <c r="A464" i="12"/>
  <c r="AV464" i="12" s="1"/>
  <c r="AK463" i="12"/>
  <c r="CZ273" i="1"/>
  <c r="AQ280" i="14"/>
  <c r="DO230" i="1"/>
  <c r="DQ230" i="1"/>
  <c r="CL464" i="15"/>
  <c r="DR464" i="15" s="1"/>
  <c r="DN258" i="15"/>
  <c r="DJ229" i="1"/>
  <c r="CN274" i="1"/>
  <c r="CP275" i="1" s="1"/>
  <c r="DM251" i="1"/>
  <c r="DK452" i="15"/>
  <c r="CP452" i="15"/>
  <c r="CV452" i="15"/>
  <c r="W282" i="12"/>
  <c r="C283" i="12"/>
  <c r="F284" i="12" s="1"/>
  <c r="G284" i="12" s="1"/>
  <c r="A462" i="14"/>
  <c r="AJ462" i="14" s="1"/>
  <c r="K234" i="14"/>
  <c r="AG234" i="14" s="1"/>
  <c r="H234" i="14"/>
  <c r="CM453" i="1"/>
  <c r="AJ283" i="12"/>
  <c r="DA230" i="1"/>
  <c r="DB230" i="1" s="1"/>
  <c r="CX230" i="1"/>
  <c r="CU231" i="1"/>
  <c r="K452" i="12"/>
  <c r="E452" i="12"/>
  <c r="CL454" i="1"/>
  <c r="DI454" i="1" s="1"/>
  <c r="X232" i="12"/>
  <c r="Y232" i="12" s="1"/>
  <c r="O232" i="12"/>
  <c r="AI232" i="12" s="1"/>
  <c r="DF230" i="1" l="1"/>
  <c r="DC230" i="1"/>
  <c r="C281" i="14"/>
  <c r="AR460" i="12"/>
  <c r="AS461" i="12" s="1"/>
  <c r="AT460" i="12"/>
  <c r="AU460" i="12" s="1"/>
  <c r="AW461" i="12" s="1"/>
  <c r="AX461" i="12" s="1"/>
  <c r="AL461" i="12" s="1"/>
  <c r="AX460" i="12"/>
  <c r="AL460" i="12" s="1"/>
  <c r="A465" i="12"/>
  <c r="AV465" i="12" s="1"/>
  <c r="AK464" i="12"/>
  <c r="AR281" i="14"/>
  <c r="AS281" i="14" s="1"/>
  <c r="AT281" i="14" s="1"/>
  <c r="AU282" i="14" s="1"/>
  <c r="AV282" i="14" s="1"/>
  <c r="AK282" i="14" s="1"/>
  <c r="DL251" i="1"/>
  <c r="DN251" i="1"/>
  <c r="CL465" i="15"/>
  <c r="DR465" i="15" s="1"/>
  <c r="DO259" i="15"/>
  <c r="DP259" i="15" s="1"/>
  <c r="DQ259" i="15" s="1"/>
  <c r="DS260" i="15" s="1"/>
  <c r="DJ230" i="1"/>
  <c r="CZ274" i="1"/>
  <c r="CQ275" i="1"/>
  <c r="DH275" i="1" s="1"/>
  <c r="CN275" i="1"/>
  <c r="DP231" i="1"/>
  <c r="CP453" i="15"/>
  <c r="DK453" i="15"/>
  <c r="CV453" i="15"/>
  <c r="W283" i="12"/>
  <c r="C284" i="12"/>
  <c r="F285" i="12" s="1"/>
  <c r="G285" i="12" s="1"/>
  <c r="A463" i="14"/>
  <c r="AJ463" i="14" s="1"/>
  <c r="J235" i="14"/>
  <c r="M234" i="14"/>
  <c r="AH234" i="14" s="1"/>
  <c r="W234" i="14"/>
  <c r="X234" i="14" s="1"/>
  <c r="AJ284" i="12"/>
  <c r="CM454" i="1"/>
  <c r="M233" i="12"/>
  <c r="AH233" i="12" s="1"/>
  <c r="I233" i="12"/>
  <c r="L234" i="12" s="1"/>
  <c r="E453" i="12"/>
  <c r="K453" i="12"/>
  <c r="CV231" i="1"/>
  <c r="DE231" i="1" s="1"/>
  <c r="CS231" i="1"/>
  <c r="CL455" i="1"/>
  <c r="DI455" i="1" s="1"/>
  <c r="E282" i="14" l="1"/>
  <c r="V281" i="14"/>
  <c r="C282" i="14"/>
  <c r="DT260" i="15"/>
  <c r="AR461" i="12"/>
  <c r="AT461" i="12"/>
  <c r="AU461" i="12" s="1"/>
  <c r="AW462" i="12" s="1"/>
  <c r="AS462" i="12"/>
  <c r="A466" i="12"/>
  <c r="AV466" i="12" s="1"/>
  <c r="AK465" i="12"/>
  <c r="AQ281" i="14"/>
  <c r="DO231" i="1"/>
  <c r="DQ231" i="1"/>
  <c r="CL466" i="15"/>
  <c r="DR466" i="15" s="1"/>
  <c r="DN259" i="15"/>
  <c r="DM252" i="1"/>
  <c r="CZ275" i="1"/>
  <c r="CP276" i="1"/>
  <c r="DK454" i="15"/>
  <c r="CP454" i="15"/>
  <c r="CV454" i="15"/>
  <c r="W284" i="12"/>
  <c r="K235" i="14"/>
  <c r="AG235" i="14" s="1"/>
  <c r="H235" i="14"/>
  <c r="A464" i="14"/>
  <c r="AJ464" i="14" s="1"/>
  <c r="CM455" i="1"/>
  <c r="C285" i="12"/>
  <c r="F286" i="12" s="1"/>
  <c r="G286" i="12" s="1"/>
  <c r="AJ285" i="12"/>
  <c r="K454" i="12"/>
  <c r="E454" i="12"/>
  <c r="X233" i="12"/>
  <c r="Y233" i="12" s="1"/>
  <c r="O233" i="12"/>
  <c r="AI233" i="12" s="1"/>
  <c r="CL456" i="1"/>
  <c r="DI456" i="1" s="1"/>
  <c r="CU232" i="1"/>
  <c r="DA231" i="1"/>
  <c r="DB231" i="1" s="1"/>
  <c r="CX231" i="1"/>
  <c r="DF231" i="1" l="1"/>
  <c r="DC231" i="1"/>
  <c r="V282" i="14"/>
  <c r="E283" i="14"/>
  <c r="F283" i="14" s="1"/>
  <c r="AI283" i="14" s="1"/>
  <c r="F282" i="14"/>
  <c r="AI282" i="14" s="1"/>
  <c r="AX462" i="12"/>
  <c r="AL462" i="12" s="1"/>
  <c r="AR462" i="12"/>
  <c r="AT462" i="12"/>
  <c r="AU462" i="12" s="1"/>
  <c r="AW463" i="12" s="1"/>
  <c r="AX463" i="12" s="1"/>
  <c r="AL463" i="12" s="1"/>
  <c r="AS463" i="12"/>
  <c r="A467" i="12"/>
  <c r="AV467" i="12" s="1"/>
  <c r="AK466" i="12"/>
  <c r="AR282" i="14"/>
  <c r="AS282" i="14" s="1"/>
  <c r="AT282" i="14" s="1"/>
  <c r="AU283" i="14" s="1"/>
  <c r="AV283" i="14" s="1"/>
  <c r="AK283" i="14" s="1"/>
  <c r="DL252" i="1"/>
  <c r="DN252" i="1"/>
  <c r="CL467" i="15"/>
  <c r="DR467" i="15" s="1"/>
  <c r="DO260" i="15"/>
  <c r="DP260" i="15" s="1"/>
  <c r="DQ260" i="15" s="1"/>
  <c r="DS261" i="15" s="1"/>
  <c r="DJ231" i="1"/>
  <c r="CQ276" i="1"/>
  <c r="DH276" i="1" s="1"/>
  <c r="CN276" i="1"/>
  <c r="DP232" i="1"/>
  <c r="CV455" i="15"/>
  <c r="CP455" i="15"/>
  <c r="DK455" i="15"/>
  <c r="A465" i="14"/>
  <c r="AJ465" i="14" s="1"/>
  <c r="W235" i="14"/>
  <c r="X235" i="14" s="1"/>
  <c r="M235" i="14"/>
  <c r="AH235" i="14" s="1"/>
  <c r="J236" i="14"/>
  <c r="CM456" i="1"/>
  <c r="W285" i="12"/>
  <c r="CV232" i="1"/>
  <c r="DE232" i="1" s="1"/>
  <c r="CS232" i="1"/>
  <c r="E455" i="12"/>
  <c r="K455" i="12"/>
  <c r="CL457" i="1"/>
  <c r="DI457" i="1" s="1"/>
  <c r="M234" i="12"/>
  <c r="AH234" i="12" s="1"/>
  <c r="I234" i="12"/>
  <c r="L235" i="12" s="1"/>
  <c r="C283" i="14" l="1"/>
  <c r="DT261" i="15"/>
  <c r="AR463" i="12"/>
  <c r="AS464" i="12" s="1"/>
  <c r="AT463" i="12"/>
  <c r="AU463" i="12" s="1"/>
  <c r="AW464" i="12" s="1"/>
  <c r="AX464" i="12" s="1"/>
  <c r="AL464" i="12" s="1"/>
  <c r="A468" i="12"/>
  <c r="AV468" i="12" s="1"/>
  <c r="AK467" i="12"/>
  <c r="AQ282" i="14"/>
  <c r="DO232" i="1"/>
  <c r="DQ232" i="1"/>
  <c r="CL468" i="15"/>
  <c r="DR468" i="15" s="1"/>
  <c r="DN260" i="15"/>
  <c r="CZ276" i="1"/>
  <c r="CP277" i="1"/>
  <c r="CN277" i="1" s="1"/>
  <c r="DM253" i="1"/>
  <c r="DK456" i="15"/>
  <c r="CP456" i="15"/>
  <c r="CV456" i="15"/>
  <c r="A466" i="14"/>
  <c r="AJ466" i="14" s="1"/>
  <c r="K236" i="14"/>
  <c r="AG236" i="14" s="1"/>
  <c r="H236" i="14"/>
  <c r="CM457" i="1"/>
  <c r="C286" i="12"/>
  <c r="F287" i="12" s="1"/>
  <c r="G287" i="12" s="1"/>
  <c r="AJ286" i="12"/>
  <c r="X234" i="12"/>
  <c r="Y234" i="12" s="1"/>
  <c r="O234" i="12"/>
  <c r="AI234" i="12" s="1"/>
  <c r="DA232" i="1"/>
  <c r="DB232" i="1" s="1"/>
  <c r="CX232" i="1"/>
  <c r="DC232" i="1" s="1"/>
  <c r="CU233" i="1"/>
  <c r="CL458" i="1"/>
  <c r="DI458" i="1" s="1"/>
  <c r="E456" i="12"/>
  <c r="K456" i="12"/>
  <c r="V283" i="14" l="1"/>
  <c r="E284" i="14"/>
  <c r="F284" i="14" s="1"/>
  <c r="AI284" i="14" s="1"/>
  <c r="C284" i="14"/>
  <c r="AR464" i="12"/>
  <c r="AS465" i="12" s="1"/>
  <c r="AT464" i="12"/>
  <c r="AU464" i="12" s="1"/>
  <c r="AW465" i="12" s="1"/>
  <c r="A469" i="12"/>
  <c r="AV469" i="12" s="1"/>
  <c r="AK468" i="12"/>
  <c r="AR283" i="14"/>
  <c r="AS283" i="14" s="1"/>
  <c r="AT283" i="14" s="1"/>
  <c r="AU284" i="14" s="1"/>
  <c r="AV284" i="14" s="1"/>
  <c r="AK284" i="14" s="1"/>
  <c r="DL253" i="1"/>
  <c r="DN253" i="1"/>
  <c r="CL469" i="15"/>
  <c r="DR469" i="15" s="1"/>
  <c r="DO261" i="15"/>
  <c r="DP261" i="15" s="1"/>
  <c r="DQ261" i="15" s="1"/>
  <c r="DS262" i="15" s="1"/>
  <c r="DJ232" i="1"/>
  <c r="CP278" i="1"/>
  <c r="CN278" i="1" s="1"/>
  <c r="CZ277" i="1"/>
  <c r="CQ277" i="1"/>
  <c r="DH277" i="1" s="1"/>
  <c r="DF232" i="1"/>
  <c r="CV457" i="15"/>
  <c r="CP457" i="15"/>
  <c r="DK457" i="15"/>
  <c r="J237" i="14"/>
  <c r="M236" i="14"/>
  <c r="AH236" i="14" s="1"/>
  <c r="W236" i="14"/>
  <c r="X236" i="14" s="1"/>
  <c r="A467" i="14"/>
  <c r="AJ467" i="14" s="1"/>
  <c r="CM458" i="1"/>
  <c r="W286" i="12"/>
  <c r="CV233" i="1"/>
  <c r="DE233" i="1" s="1"/>
  <c r="CS233" i="1"/>
  <c r="M235" i="12"/>
  <c r="AH235" i="12" s="1"/>
  <c r="I235" i="12"/>
  <c r="L236" i="12" s="1"/>
  <c r="E457" i="12"/>
  <c r="K457" i="12"/>
  <c r="CL459" i="1"/>
  <c r="DI459" i="1" s="1"/>
  <c r="E285" i="14" l="1"/>
  <c r="V284" i="14"/>
  <c r="DT262" i="15"/>
  <c r="AR465" i="12"/>
  <c r="AS466" i="12" s="1"/>
  <c r="AT465" i="12"/>
  <c r="AU465" i="12" s="1"/>
  <c r="AW466" i="12" s="1"/>
  <c r="AX465" i="12"/>
  <c r="AL465" i="12" s="1"/>
  <c r="A470" i="12"/>
  <c r="AV470" i="12" s="1"/>
  <c r="AK469" i="12"/>
  <c r="AQ283" i="14"/>
  <c r="AR284" i="14" s="1"/>
  <c r="AS284" i="14" s="1"/>
  <c r="AT284" i="14" s="1"/>
  <c r="AU285" i="14" s="1"/>
  <c r="AV285" i="14" s="1"/>
  <c r="AK285" i="14" s="1"/>
  <c r="CL470" i="15"/>
  <c r="DR470" i="15" s="1"/>
  <c r="DN261" i="15"/>
  <c r="CZ278" i="1"/>
  <c r="CP279" i="1"/>
  <c r="CN279" i="1" s="1"/>
  <c r="DM254" i="1"/>
  <c r="CQ278" i="1"/>
  <c r="DH278" i="1" s="1"/>
  <c r="DK458" i="15"/>
  <c r="CV458" i="15"/>
  <c r="CP458" i="15"/>
  <c r="A468" i="14"/>
  <c r="AJ468" i="14" s="1"/>
  <c r="K237" i="14"/>
  <c r="AG237" i="14" s="1"/>
  <c r="H237" i="14"/>
  <c r="CM459" i="1"/>
  <c r="C287" i="12"/>
  <c r="F288" i="12" s="1"/>
  <c r="G288" i="12" s="1"/>
  <c r="AJ287" i="12"/>
  <c r="CL460" i="1"/>
  <c r="DI460" i="1" s="1"/>
  <c r="K458" i="12"/>
  <c r="E458" i="12"/>
  <c r="O235" i="12"/>
  <c r="AI235" i="12" s="1"/>
  <c r="X235" i="12"/>
  <c r="Y235" i="12" s="1"/>
  <c r="CU234" i="1"/>
  <c r="DA233" i="1"/>
  <c r="DB233" i="1" s="1"/>
  <c r="CX233" i="1"/>
  <c r="DC233" i="1" s="1"/>
  <c r="C285" i="14" l="1"/>
  <c r="F285" i="14"/>
  <c r="AI285" i="14" s="1"/>
  <c r="AR466" i="12"/>
  <c r="AS467" i="12" s="1"/>
  <c r="AT466" i="12"/>
  <c r="AU466" i="12" s="1"/>
  <c r="AW467" i="12" s="1"/>
  <c r="AX466" i="12"/>
  <c r="AL466" i="12" s="1"/>
  <c r="A471" i="12"/>
  <c r="AV471" i="12" s="1"/>
  <c r="AK470" i="12"/>
  <c r="AQ284" i="14"/>
  <c r="DL254" i="1"/>
  <c r="DN254" i="1"/>
  <c r="CL471" i="15"/>
  <c r="DR471" i="15" s="1"/>
  <c r="DO262" i="15"/>
  <c r="DP262" i="15" s="1"/>
  <c r="DQ262" i="15" s="1"/>
  <c r="DS263" i="15" s="1"/>
  <c r="CZ279" i="1"/>
  <c r="CP280" i="1"/>
  <c r="CQ280" i="1" s="1"/>
  <c r="DH280" i="1" s="1"/>
  <c r="CQ279" i="1"/>
  <c r="DH279" i="1" s="1"/>
  <c r="DP233" i="1"/>
  <c r="DF233" i="1"/>
  <c r="CV459" i="15"/>
  <c r="CP459" i="15"/>
  <c r="DK459" i="15"/>
  <c r="A469" i="14"/>
  <c r="AJ469" i="14" s="1"/>
  <c r="W237" i="14"/>
  <c r="X237" i="14" s="1"/>
  <c r="J238" i="14"/>
  <c r="M237" i="14"/>
  <c r="AH237" i="14" s="1"/>
  <c r="CM460" i="1"/>
  <c r="W287" i="12"/>
  <c r="CL461" i="1"/>
  <c r="DI461" i="1" s="1"/>
  <c r="M236" i="12"/>
  <c r="AH236" i="12" s="1"/>
  <c r="I236" i="12"/>
  <c r="L237" i="12" s="1"/>
  <c r="CV234" i="1"/>
  <c r="DE234" i="1" s="1"/>
  <c r="CS234" i="1"/>
  <c r="K459" i="12"/>
  <c r="E459" i="12"/>
  <c r="E286" i="14" l="1"/>
  <c r="V285" i="14"/>
  <c r="DT263" i="15"/>
  <c r="AX467" i="12"/>
  <c r="AL467" i="12" s="1"/>
  <c r="AR467" i="12"/>
  <c r="AS468" i="12" s="1"/>
  <c r="AT467" i="12"/>
  <c r="AU467" i="12" s="1"/>
  <c r="AW468" i="12" s="1"/>
  <c r="AX468" i="12" s="1"/>
  <c r="AL468" i="12" s="1"/>
  <c r="A472" i="12"/>
  <c r="AV472" i="12" s="1"/>
  <c r="AK471" i="12"/>
  <c r="AR285" i="14"/>
  <c r="AS285" i="14" s="1"/>
  <c r="AT285" i="14" s="1"/>
  <c r="AU286" i="14" s="1"/>
  <c r="AV286" i="14" s="1"/>
  <c r="AK286" i="14" s="1"/>
  <c r="DO233" i="1"/>
  <c r="DQ233" i="1"/>
  <c r="CL472" i="15"/>
  <c r="DR472" i="15" s="1"/>
  <c r="DN262" i="15"/>
  <c r="DO263" i="15" s="1"/>
  <c r="DP263" i="15" s="1"/>
  <c r="DQ263" i="15" s="1"/>
  <c r="DS264" i="15" s="1"/>
  <c r="DM255" i="1"/>
  <c r="CN280" i="1"/>
  <c r="DK460" i="15"/>
  <c r="CP460" i="15"/>
  <c r="CV460" i="15"/>
  <c r="K238" i="14"/>
  <c r="AG238" i="14" s="1"/>
  <c r="H238" i="14"/>
  <c r="A470" i="14"/>
  <c r="AJ470" i="14" s="1"/>
  <c r="CM461" i="1"/>
  <c r="C288" i="12"/>
  <c r="F289" i="12" s="1"/>
  <c r="G289" i="12" s="1"/>
  <c r="AJ288" i="12"/>
  <c r="DA234" i="1"/>
  <c r="DB234" i="1" s="1"/>
  <c r="CU235" i="1"/>
  <c r="CX234" i="1"/>
  <c r="CL462" i="1"/>
  <c r="DI462" i="1" s="1"/>
  <c r="E460" i="12"/>
  <c r="K460" i="12"/>
  <c r="X236" i="12"/>
  <c r="Y236" i="12" s="1"/>
  <c r="O236" i="12"/>
  <c r="AI236" i="12" s="1"/>
  <c r="DF234" i="1" l="1"/>
  <c r="DC234" i="1"/>
  <c r="F286" i="14"/>
  <c r="AI286" i="14" s="1"/>
  <c r="C286" i="14"/>
  <c r="DT264" i="15"/>
  <c r="AR468" i="12"/>
  <c r="AS469" i="12" s="1"/>
  <c r="AT468" i="12"/>
  <c r="AU468" i="12" s="1"/>
  <c r="AW469" i="12" s="1"/>
  <c r="A473" i="12"/>
  <c r="AV473" i="12" s="1"/>
  <c r="AK472" i="12"/>
  <c r="AQ285" i="14"/>
  <c r="DL255" i="1"/>
  <c r="DN255" i="1"/>
  <c r="CL473" i="15"/>
  <c r="DR473" i="15" s="1"/>
  <c r="DN263" i="15"/>
  <c r="DJ233" i="1"/>
  <c r="CZ280" i="1"/>
  <c r="CP281" i="1"/>
  <c r="CN281" i="1" s="1"/>
  <c r="DP234" i="1"/>
  <c r="CV461" i="15"/>
  <c r="CP461" i="15"/>
  <c r="DK461" i="15"/>
  <c r="J239" i="14"/>
  <c r="M238" i="14"/>
  <c r="AH238" i="14" s="1"/>
  <c r="W238" i="14"/>
  <c r="X238" i="14" s="1"/>
  <c r="A471" i="14"/>
  <c r="AJ471" i="14" s="1"/>
  <c r="CM462" i="1"/>
  <c r="W288" i="12"/>
  <c r="K461" i="12"/>
  <c r="E461" i="12"/>
  <c r="M237" i="12"/>
  <c r="AH237" i="12" s="1"/>
  <c r="I237" i="12"/>
  <c r="L238" i="12" s="1"/>
  <c r="CV235" i="1"/>
  <c r="DE235" i="1" s="1"/>
  <c r="CS235" i="1"/>
  <c r="CL463" i="1"/>
  <c r="DI463" i="1" s="1"/>
  <c r="V286" i="14" l="1"/>
  <c r="E287" i="14"/>
  <c r="F287" i="14" s="1"/>
  <c r="AI287" i="14" s="1"/>
  <c r="AX469" i="12"/>
  <c r="AL469" i="12" s="1"/>
  <c r="AR469" i="12"/>
  <c r="AS470" i="12" s="1"/>
  <c r="AT469" i="12"/>
  <c r="AU469" i="12" s="1"/>
  <c r="AW470" i="12" s="1"/>
  <c r="A474" i="12"/>
  <c r="AV474" i="12" s="1"/>
  <c r="AK473" i="12"/>
  <c r="AR286" i="14"/>
  <c r="AS286" i="14" s="1"/>
  <c r="AT286" i="14" s="1"/>
  <c r="AU287" i="14" s="1"/>
  <c r="AV287" i="14" s="1"/>
  <c r="AK287" i="14" s="1"/>
  <c r="DO234" i="1"/>
  <c r="DP235" i="1" s="1"/>
  <c r="DQ234" i="1"/>
  <c r="CL474" i="15"/>
  <c r="DR474" i="15" s="1"/>
  <c r="DO264" i="15"/>
  <c r="DP264" i="15" s="1"/>
  <c r="DQ264" i="15" s="1"/>
  <c r="DS265" i="15" s="1"/>
  <c r="DM256" i="1"/>
  <c r="CP282" i="1"/>
  <c r="CZ281" i="1"/>
  <c r="CQ281" i="1"/>
  <c r="DH281" i="1" s="1"/>
  <c r="CV462" i="15"/>
  <c r="DK462" i="15"/>
  <c r="CP462" i="15"/>
  <c r="A472" i="14"/>
  <c r="AJ472" i="14" s="1"/>
  <c r="K239" i="14"/>
  <c r="AG239" i="14" s="1"/>
  <c r="H239" i="14"/>
  <c r="CM463" i="1"/>
  <c r="C289" i="12"/>
  <c r="F290" i="12" s="1"/>
  <c r="G290" i="12" s="1"/>
  <c r="AJ289" i="12"/>
  <c r="K462" i="12"/>
  <c r="E462" i="12"/>
  <c r="X237" i="12"/>
  <c r="Y237" i="12" s="1"/>
  <c r="O237" i="12"/>
  <c r="AI237" i="12" s="1"/>
  <c r="CL464" i="1"/>
  <c r="DI464" i="1" s="1"/>
  <c r="CX235" i="1"/>
  <c r="DC235" i="1" s="1"/>
  <c r="CU236" i="1"/>
  <c r="DA235" i="1"/>
  <c r="DB235" i="1" s="1"/>
  <c r="C287" i="14" l="1"/>
  <c r="DT265" i="15"/>
  <c r="AR470" i="12"/>
  <c r="AS471" i="12" s="1"/>
  <c r="AT470" i="12"/>
  <c r="AU470" i="12" s="1"/>
  <c r="AW471" i="12" s="1"/>
  <c r="AX470" i="12"/>
  <c r="AL470" i="12" s="1"/>
  <c r="A475" i="12"/>
  <c r="AV475" i="12" s="1"/>
  <c r="AK474" i="12"/>
  <c r="AQ286" i="14"/>
  <c r="DL256" i="1"/>
  <c r="DN256" i="1"/>
  <c r="DO235" i="1"/>
  <c r="DQ235" i="1"/>
  <c r="CL475" i="15"/>
  <c r="DR475" i="15" s="1"/>
  <c r="DN264" i="15"/>
  <c r="DJ234" i="1"/>
  <c r="CN282" i="1"/>
  <c r="CQ282" i="1"/>
  <c r="DH282" i="1" s="1"/>
  <c r="DF235" i="1"/>
  <c r="DK463" i="15"/>
  <c r="CV463" i="15"/>
  <c r="CP463" i="15"/>
  <c r="A473" i="14"/>
  <c r="AJ473" i="14" s="1"/>
  <c r="W239" i="14"/>
  <c r="X239" i="14" s="1"/>
  <c r="J240" i="14"/>
  <c r="M239" i="14"/>
  <c r="AH239" i="14" s="1"/>
  <c r="CM464" i="1"/>
  <c r="C290" i="12"/>
  <c r="F291" i="12" s="1"/>
  <c r="G291" i="12" s="1"/>
  <c r="W289" i="12"/>
  <c r="CV236" i="1"/>
  <c r="DE236" i="1" s="1"/>
  <c r="CS236" i="1"/>
  <c r="M238" i="12"/>
  <c r="AH238" i="12" s="1"/>
  <c r="I238" i="12"/>
  <c r="L239" i="12" s="1"/>
  <c r="CL465" i="1"/>
  <c r="DI465" i="1" s="1"/>
  <c r="E463" i="12"/>
  <c r="K463" i="12"/>
  <c r="E288" i="14" l="1"/>
  <c r="V287" i="14"/>
  <c r="C288" i="14"/>
  <c r="AX471" i="12"/>
  <c r="AL471" i="12" s="1"/>
  <c r="AR471" i="12"/>
  <c r="AS472" i="12" s="1"/>
  <c r="AT471" i="12"/>
  <c r="AU471" i="12" s="1"/>
  <c r="AW472" i="12" s="1"/>
  <c r="A476" i="12"/>
  <c r="AV476" i="12" s="1"/>
  <c r="AK475" i="12"/>
  <c r="AR287" i="14"/>
  <c r="AS287" i="14" s="1"/>
  <c r="AT287" i="14" s="1"/>
  <c r="AU288" i="14" s="1"/>
  <c r="AV288" i="14" s="1"/>
  <c r="AK288" i="14" s="1"/>
  <c r="CL476" i="15"/>
  <c r="DR476" i="15" s="1"/>
  <c r="DO265" i="15"/>
  <c r="DP265" i="15" s="1"/>
  <c r="DQ265" i="15" s="1"/>
  <c r="DS266" i="15" s="1"/>
  <c r="DJ235" i="1"/>
  <c r="DM257" i="1"/>
  <c r="CZ282" i="1"/>
  <c r="CP283" i="1"/>
  <c r="DK464" i="15"/>
  <c r="CP464" i="15"/>
  <c r="CV464" i="15"/>
  <c r="A474" i="14"/>
  <c r="AJ474" i="14" s="1"/>
  <c r="K240" i="14"/>
  <c r="AG240" i="14" s="1"/>
  <c r="H240" i="14"/>
  <c r="CM465" i="1"/>
  <c r="W290" i="12"/>
  <c r="C291" i="12"/>
  <c r="F292" i="12" s="1"/>
  <c r="G292" i="12" s="1"/>
  <c r="AJ290" i="12"/>
  <c r="CL466" i="1"/>
  <c r="DI466" i="1" s="1"/>
  <c r="E464" i="12"/>
  <c r="K464" i="12"/>
  <c r="DA236" i="1"/>
  <c r="DB236" i="1" s="1"/>
  <c r="CU237" i="1"/>
  <c r="CX236" i="1"/>
  <c r="DC236" i="1" s="1"/>
  <c r="O238" i="12"/>
  <c r="AI238" i="12" s="1"/>
  <c r="X238" i="12"/>
  <c r="Y238" i="12" s="1"/>
  <c r="V288" i="14" l="1"/>
  <c r="E289" i="14"/>
  <c r="F289" i="14" s="1"/>
  <c r="AI289" i="14" s="1"/>
  <c r="C289" i="14"/>
  <c r="F288" i="14"/>
  <c r="AI288" i="14" s="1"/>
  <c r="DT266" i="15"/>
  <c r="AR472" i="12"/>
  <c r="AS473" i="12" s="1"/>
  <c r="AT472" i="12"/>
  <c r="AU472" i="12" s="1"/>
  <c r="AW473" i="12" s="1"/>
  <c r="AX472" i="12"/>
  <c r="AL472" i="12" s="1"/>
  <c r="A477" i="12"/>
  <c r="AV477" i="12" s="1"/>
  <c r="AK476" i="12"/>
  <c r="AQ287" i="14"/>
  <c r="DL257" i="1"/>
  <c r="DN257" i="1"/>
  <c r="CL477" i="15"/>
  <c r="DR477" i="15" s="1"/>
  <c r="DN265" i="15"/>
  <c r="DO266" i="15" s="1"/>
  <c r="DP266" i="15" s="1"/>
  <c r="DQ266" i="15" s="1"/>
  <c r="DS267" i="15" s="1"/>
  <c r="CN283" i="1"/>
  <c r="CQ283" i="1"/>
  <c r="DH283" i="1" s="1"/>
  <c r="DP236" i="1"/>
  <c r="DF236" i="1"/>
  <c r="DK465" i="15"/>
  <c r="CV465" i="15"/>
  <c r="CP465" i="15"/>
  <c r="A475" i="14"/>
  <c r="AJ475" i="14" s="1"/>
  <c r="J241" i="14"/>
  <c r="M240" i="14"/>
  <c r="AH240" i="14" s="1"/>
  <c r="W240" i="14"/>
  <c r="X240" i="14" s="1"/>
  <c r="CM466" i="1"/>
  <c r="AJ291" i="12"/>
  <c r="W291" i="12"/>
  <c r="CV237" i="1"/>
  <c r="DE237" i="1" s="1"/>
  <c r="CS237" i="1"/>
  <c r="E465" i="12"/>
  <c r="K465" i="12"/>
  <c r="M239" i="12"/>
  <c r="AH239" i="12" s="1"/>
  <c r="I239" i="12"/>
  <c r="L240" i="12" s="1"/>
  <c r="CL467" i="1"/>
  <c r="DI467" i="1" s="1"/>
  <c r="V289" i="14" l="1"/>
  <c r="E290" i="14"/>
  <c r="F290" i="14" s="1"/>
  <c r="AI290" i="14" s="1"/>
  <c r="DT267" i="15"/>
  <c r="AX473" i="12"/>
  <c r="AL473" i="12" s="1"/>
  <c r="AR473" i="12"/>
  <c r="AS474" i="12" s="1"/>
  <c r="AT473" i="12"/>
  <c r="AU473" i="12" s="1"/>
  <c r="AW474" i="12" s="1"/>
  <c r="A478" i="12"/>
  <c r="AV478" i="12" s="1"/>
  <c r="AK477" i="12"/>
  <c r="AR288" i="14"/>
  <c r="AS288" i="14" s="1"/>
  <c r="AT288" i="14" s="1"/>
  <c r="AU289" i="14" s="1"/>
  <c r="AV289" i="14" s="1"/>
  <c r="AK289" i="14" s="1"/>
  <c r="DO236" i="1"/>
  <c r="DQ236" i="1"/>
  <c r="CL478" i="15"/>
  <c r="DR478" i="15" s="1"/>
  <c r="DN266" i="15"/>
  <c r="DO267" i="15" s="1"/>
  <c r="DP267" i="15" s="1"/>
  <c r="DQ267" i="15" s="1"/>
  <c r="DS268" i="15" s="1"/>
  <c r="DT268" i="15" s="1"/>
  <c r="DM258" i="1"/>
  <c r="DN258" i="1" s="1"/>
  <c r="CP284" i="1"/>
  <c r="CZ283" i="1"/>
  <c r="CP466" i="15"/>
  <c r="DK466" i="15"/>
  <c r="CV466" i="15"/>
  <c r="A476" i="14"/>
  <c r="AJ476" i="14" s="1"/>
  <c r="K241" i="14"/>
  <c r="AG241" i="14" s="1"/>
  <c r="H241" i="14"/>
  <c r="CM467" i="1"/>
  <c r="C292" i="12"/>
  <c r="F293" i="12" s="1"/>
  <c r="G293" i="12" s="1"/>
  <c r="AJ292" i="12"/>
  <c r="CL468" i="1"/>
  <c r="DI468" i="1" s="1"/>
  <c r="K466" i="12"/>
  <c r="E466" i="12"/>
  <c r="O239" i="12"/>
  <c r="AI239" i="12" s="1"/>
  <c r="X239" i="12"/>
  <c r="Y239" i="12" s="1"/>
  <c r="DA237" i="1"/>
  <c r="DB237" i="1" s="1"/>
  <c r="CX237" i="1"/>
  <c r="DC237" i="1" s="1"/>
  <c r="CU238" i="1"/>
  <c r="C290" i="14" l="1"/>
  <c r="AX474" i="12"/>
  <c r="AL474" i="12" s="1"/>
  <c r="AR474" i="12"/>
  <c r="AS475" i="12" s="1"/>
  <c r="AT474" i="12"/>
  <c r="AU474" i="12" s="1"/>
  <c r="AW475" i="12" s="1"/>
  <c r="AX475" i="12" s="1"/>
  <c r="AL475" i="12" s="1"/>
  <c r="A479" i="12"/>
  <c r="AV479" i="12" s="1"/>
  <c r="AK478" i="12"/>
  <c r="AQ288" i="14"/>
  <c r="CL479" i="15"/>
  <c r="DR479" i="15" s="1"/>
  <c r="DN267" i="15"/>
  <c r="DJ236" i="1"/>
  <c r="DL258" i="1"/>
  <c r="DM259" i="1" s="1"/>
  <c r="DN259" i="1" s="1"/>
  <c r="CN284" i="1"/>
  <c r="CQ284" i="1"/>
  <c r="DH284" i="1" s="1"/>
  <c r="DP237" i="1"/>
  <c r="DF237" i="1"/>
  <c r="DK467" i="15"/>
  <c r="CV467" i="15"/>
  <c r="CP467" i="15"/>
  <c r="W241" i="14"/>
  <c r="X241" i="14" s="1"/>
  <c r="J242" i="14"/>
  <c r="M241" i="14"/>
  <c r="AH241" i="14" s="1"/>
  <c r="A477" i="14"/>
  <c r="AJ477" i="14" s="1"/>
  <c r="CM468" i="1"/>
  <c r="W292" i="12"/>
  <c r="C293" i="12"/>
  <c r="F294" i="12" s="1"/>
  <c r="G294" i="12" s="1"/>
  <c r="E467" i="12"/>
  <c r="K467" i="12"/>
  <c r="M240" i="12"/>
  <c r="AH240" i="12" s="1"/>
  <c r="I240" i="12"/>
  <c r="L241" i="12" s="1"/>
  <c r="CV238" i="1"/>
  <c r="DE238" i="1" s="1"/>
  <c r="CS238" i="1"/>
  <c r="CL469" i="1"/>
  <c r="DI469" i="1" s="1"/>
  <c r="E291" i="14" l="1"/>
  <c r="F291" i="14" s="1"/>
  <c r="AI291" i="14" s="1"/>
  <c r="V290" i="14"/>
  <c r="C291" i="14"/>
  <c r="AR475" i="12"/>
  <c r="AS476" i="12" s="1"/>
  <c r="AT475" i="12"/>
  <c r="AU475" i="12" s="1"/>
  <c r="AW476" i="12" s="1"/>
  <c r="AX476" i="12" s="1"/>
  <c r="AL476" i="12" s="1"/>
  <c r="A480" i="12"/>
  <c r="AV480" i="12" s="1"/>
  <c r="AK479" i="12"/>
  <c r="AR289" i="14"/>
  <c r="AS289" i="14" s="1"/>
  <c r="AT289" i="14" s="1"/>
  <c r="AU290" i="14" s="1"/>
  <c r="AV290" i="14" s="1"/>
  <c r="AK290" i="14" s="1"/>
  <c r="DO237" i="1"/>
  <c r="DQ237" i="1"/>
  <c r="CL480" i="15"/>
  <c r="DR480" i="15" s="1"/>
  <c r="DO268" i="15"/>
  <c r="DP268" i="15" s="1"/>
  <c r="DQ268" i="15" s="1"/>
  <c r="DS269" i="15" s="1"/>
  <c r="DL259" i="1"/>
  <c r="DM260" i="1" s="1"/>
  <c r="DN260" i="1" s="1"/>
  <c r="CP285" i="1"/>
  <c r="CZ284" i="1"/>
  <c r="DK468" i="15"/>
  <c r="CP468" i="15"/>
  <c r="CV468" i="15"/>
  <c r="K242" i="14"/>
  <c r="AG242" i="14" s="1"/>
  <c r="H242" i="14"/>
  <c r="A478" i="14"/>
  <c r="AJ478" i="14" s="1"/>
  <c r="CM469" i="1"/>
  <c r="W293" i="12"/>
  <c r="C294" i="12"/>
  <c r="F295" i="12" s="1"/>
  <c r="G295" i="12" s="1"/>
  <c r="AJ293" i="12"/>
  <c r="E468" i="12"/>
  <c r="K468" i="12"/>
  <c r="CL470" i="1"/>
  <c r="DI470" i="1" s="1"/>
  <c r="X240" i="12"/>
  <c r="Y240" i="12" s="1"/>
  <c r="O240" i="12"/>
  <c r="AI240" i="12" s="1"/>
  <c r="CU239" i="1"/>
  <c r="DA238" i="1"/>
  <c r="DB238" i="1" s="1"/>
  <c r="CX238" i="1"/>
  <c r="DF238" i="1" l="1"/>
  <c r="DC238" i="1"/>
  <c r="E292" i="14"/>
  <c r="F292" i="14" s="1"/>
  <c r="AI292" i="14" s="1"/>
  <c r="V291" i="14"/>
  <c r="C292" i="14"/>
  <c r="DT269" i="15"/>
  <c r="AR476" i="12"/>
  <c r="AS477" i="12" s="1"/>
  <c r="AT476" i="12"/>
  <c r="AU476" i="12" s="1"/>
  <c r="AW477" i="12" s="1"/>
  <c r="A481" i="12"/>
  <c r="AV481" i="12" s="1"/>
  <c r="AK480" i="12"/>
  <c r="AQ289" i="14"/>
  <c r="CL481" i="15"/>
  <c r="DR481" i="15" s="1"/>
  <c r="DN268" i="15"/>
  <c r="DJ237" i="1"/>
  <c r="DL260" i="1"/>
  <c r="CN285" i="1"/>
  <c r="CQ285" i="1"/>
  <c r="DH285" i="1" s="1"/>
  <c r="DP238" i="1"/>
  <c r="DK469" i="15"/>
  <c r="CV469" i="15"/>
  <c r="CP469" i="15"/>
  <c r="A479" i="14"/>
  <c r="AJ479" i="14" s="1"/>
  <c r="J243" i="14"/>
  <c r="M242" i="14"/>
  <c r="AH242" i="14" s="1"/>
  <c r="W242" i="14"/>
  <c r="X242" i="14" s="1"/>
  <c r="CM470" i="1"/>
  <c r="AJ294" i="12"/>
  <c r="C295" i="12"/>
  <c r="F296" i="12" s="1"/>
  <c r="G296" i="12" s="1"/>
  <c r="W294" i="12"/>
  <c r="CV239" i="1"/>
  <c r="DE239" i="1" s="1"/>
  <c r="CS239" i="1"/>
  <c r="K469" i="12"/>
  <c r="E469" i="12"/>
  <c r="M241" i="12"/>
  <c r="AH241" i="12" s="1"/>
  <c r="I241" i="12"/>
  <c r="L242" i="12" s="1"/>
  <c r="CL471" i="1"/>
  <c r="DI471" i="1" s="1"/>
  <c r="V292" i="14" l="1"/>
  <c r="E293" i="14"/>
  <c r="AR477" i="12"/>
  <c r="AS478" i="12" s="1"/>
  <c r="AT477" i="12"/>
  <c r="AU477" i="12" s="1"/>
  <c r="AW478" i="12" s="1"/>
  <c r="AX478" i="12" s="1"/>
  <c r="AL478" i="12" s="1"/>
  <c r="AX477" i="12"/>
  <c r="AL477" i="12" s="1"/>
  <c r="A482" i="12"/>
  <c r="AV482" i="12" s="1"/>
  <c r="AK481" i="12"/>
  <c r="AR290" i="14"/>
  <c r="AS290" i="14" s="1"/>
  <c r="AT290" i="14" s="1"/>
  <c r="AU291" i="14" s="1"/>
  <c r="AV291" i="14" s="1"/>
  <c r="AK291" i="14" s="1"/>
  <c r="DO238" i="1"/>
  <c r="DP239" i="1" s="1"/>
  <c r="DQ238" i="1"/>
  <c r="CL482" i="15"/>
  <c r="DR482" i="15" s="1"/>
  <c r="DO269" i="15"/>
  <c r="DP269" i="15" s="1"/>
  <c r="DQ269" i="15" s="1"/>
  <c r="DS270" i="15" s="1"/>
  <c r="DM261" i="1"/>
  <c r="CZ285" i="1"/>
  <c r="CP286" i="1"/>
  <c r="DK470" i="15"/>
  <c r="CV470" i="15"/>
  <c r="CP470" i="15"/>
  <c r="A480" i="14"/>
  <c r="AJ480" i="14" s="1"/>
  <c r="K243" i="14"/>
  <c r="AG243" i="14" s="1"/>
  <c r="H243" i="14"/>
  <c r="CM471" i="1"/>
  <c r="W295" i="12"/>
  <c r="AJ296" i="12"/>
  <c r="AJ295" i="12"/>
  <c r="CL472" i="1"/>
  <c r="DI472" i="1" s="1"/>
  <c r="E470" i="12"/>
  <c r="K470" i="12"/>
  <c r="X241" i="12"/>
  <c r="Y241" i="12" s="1"/>
  <c r="O241" i="12"/>
  <c r="AI241" i="12" s="1"/>
  <c r="CU240" i="1"/>
  <c r="CX239" i="1"/>
  <c r="DA239" i="1"/>
  <c r="DB239" i="1" s="1"/>
  <c r="DF239" i="1" l="1"/>
  <c r="DC239" i="1"/>
  <c r="F293" i="14"/>
  <c r="AI293" i="14" s="1"/>
  <c r="C293" i="14"/>
  <c r="DT270" i="15"/>
  <c r="AR478" i="12"/>
  <c r="AS479" i="12" s="1"/>
  <c r="AT478" i="12"/>
  <c r="AU478" i="12" s="1"/>
  <c r="AW479" i="12" s="1"/>
  <c r="A483" i="12"/>
  <c r="AV483" i="12" s="1"/>
  <c r="AK482" i="12"/>
  <c r="AQ290" i="14"/>
  <c r="DL261" i="1"/>
  <c r="DN261" i="1"/>
  <c r="DO239" i="1"/>
  <c r="DP240" i="1" s="1"/>
  <c r="DQ239" i="1"/>
  <c r="CL483" i="15"/>
  <c r="DR483" i="15" s="1"/>
  <c r="DN269" i="15"/>
  <c r="DO270" i="15" s="1"/>
  <c r="DP270" i="15" s="1"/>
  <c r="DQ270" i="15" s="1"/>
  <c r="DS271" i="15" s="1"/>
  <c r="DT271" i="15" s="1"/>
  <c r="DJ238" i="1"/>
  <c r="CN286" i="1"/>
  <c r="CQ286" i="1"/>
  <c r="DH286" i="1" s="1"/>
  <c r="CV471" i="15"/>
  <c r="CP471" i="15"/>
  <c r="DK471" i="15"/>
  <c r="W243" i="14"/>
  <c r="X243" i="14" s="1"/>
  <c r="M243" i="14"/>
  <c r="AH243" i="14" s="1"/>
  <c r="J244" i="14"/>
  <c r="A481" i="14"/>
  <c r="AJ481" i="14" s="1"/>
  <c r="CM472" i="1"/>
  <c r="C296" i="12"/>
  <c r="F297" i="12" s="1"/>
  <c r="G297" i="12" s="1"/>
  <c r="CV240" i="1"/>
  <c r="DE240" i="1" s="1"/>
  <c r="CS240" i="1"/>
  <c r="CL473" i="1"/>
  <c r="DI473" i="1" s="1"/>
  <c r="M242" i="12"/>
  <c r="AH242" i="12" s="1"/>
  <c r="I242" i="12"/>
  <c r="L243" i="12" s="1"/>
  <c r="E471" i="12"/>
  <c r="K471" i="12"/>
  <c r="E294" i="14" l="1"/>
  <c r="F294" i="14" s="1"/>
  <c r="AI294" i="14" s="1"/>
  <c r="V293" i="14"/>
  <c r="AR479" i="12"/>
  <c r="AS480" i="12" s="1"/>
  <c r="AT479" i="12"/>
  <c r="AU479" i="12" s="1"/>
  <c r="AW480" i="12" s="1"/>
  <c r="AX480" i="12" s="1"/>
  <c r="AL480" i="12" s="1"/>
  <c r="AX479" i="12"/>
  <c r="AL479" i="12" s="1"/>
  <c r="A484" i="12"/>
  <c r="AV484" i="12" s="1"/>
  <c r="AK483" i="12"/>
  <c r="AR291" i="14"/>
  <c r="AS291" i="14" s="1"/>
  <c r="AT291" i="14" s="1"/>
  <c r="AU292" i="14" s="1"/>
  <c r="AV292" i="14" s="1"/>
  <c r="AK292" i="14" s="1"/>
  <c r="DO240" i="1"/>
  <c r="DQ240" i="1"/>
  <c r="CL484" i="15"/>
  <c r="DR484" i="15" s="1"/>
  <c r="DN270" i="15"/>
  <c r="DJ239" i="1"/>
  <c r="DM262" i="1"/>
  <c r="CZ286" i="1"/>
  <c r="CP287" i="1"/>
  <c r="CP472" i="15"/>
  <c r="DK472" i="15"/>
  <c r="CV472" i="15"/>
  <c r="A482" i="14"/>
  <c r="AJ482" i="14" s="1"/>
  <c r="K244" i="14"/>
  <c r="AG244" i="14" s="1"/>
  <c r="H244" i="14"/>
  <c r="CM473" i="1"/>
  <c r="W296" i="12"/>
  <c r="K472" i="12"/>
  <c r="E472" i="12"/>
  <c r="X242" i="12"/>
  <c r="Y242" i="12" s="1"/>
  <c r="O242" i="12"/>
  <c r="AI242" i="12" s="1"/>
  <c r="CL474" i="1"/>
  <c r="DI474" i="1" s="1"/>
  <c r="CX240" i="1"/>
  <c r="DC240" i="1" s="1"/>
  <c r="DA240" i="1"/>
  <c r="DB240" i="1" s="1"/>
  <c r="CU241" i="1"/>
  <c r="C294" i="14" l="1"/>
  <c r="AR480" i="12"/>
  <c r="AT480" i="12"/>
  <c r="AU480" i="12" s="1"/>
  <c r="AW481" i="12" s="1"/>
  <c r="AS481" i="12"/>
  <c r="A485" i="12"/>
  <c r="AV485" i="12" s="1"/>
  <c r="AK484" i="12"/>
  <c r="AQ291" i="14"/>
  <c r="DL262" i="1"/>
  <c r="DN262" i="1"/>
  <c r="CL485" i="15"/>
  <c r="DR485" i="15" s="1"/>
  <c r="DO271" i="15"/>
  <c r="DP271" i="15" s="1"/>
  <c r="DQ271" i="15" s="1"/>
  <c r="DS272" i="15" s="1"/>
  <c r="DJ240" i="1"/>
  <c r="CQ287" i="1"/>
  <c r="DH287" i="1" s="1"/>
  <c r="CN287" i="1"/>
  <c r="DF240" i="1"/>
  <c r="DK473" i="15"/>
  <c r="CV473" i="15"/>
  <c r="CP473" i="15"/>
  <c r="J245" i="14"/>
  <c r="M244" i="14"/>
  <c r="AH244" i="14" s="1"/>
  <c r="W244" i="14"/>
  <c r="X244" i="14" s="1"/>
  <c r="A483" i="14"/>
  <c r="AJ483" i="14" s="1"/>
  <c r="CM474" i="1"/>
  <c r="C297" i="12"/>
  <c r="F298" i="12" s="1"/>
  <c r="G298" i="12" s="1"/>
  <c r="AJ297" i="12"/>
  <c r="E473" i="12"/>
  <c r="K473" i="12"/>
  <c r="CV241" i="1"/>
  <c r="DE241" i="1" s="1"/>
  <c r="CS241" i="1"/>
  <c r="CL475" i="1"/>
  <c r="DI475" i="1" s="1"/>
  <c r="M243" i="12"/>
  <c r="AH243" i="12" s="1"/>
  <c r="I243" i="12"/>
  <c r="L244" i="12" s="1"/>
  <c r="V294" i="14" l="1"/>
  <c r="E295" i="14"/>
  <c r="C295" i="14"/>
  <c r="DT272" i="15"/>
  <c r="AX481" i="12"/>
  <c r="AL481" i="12" s="1"/>
  <c r="AR481" i="12"/>
  <c r="AS482" i="12" s="1"/>
  <c r="AT481" i="12"/>
  <c r="AU481" i="12" s="1"/>
  <c r="AW482" i="12" s="1"/>
  <c r="AX482" i="12" s="1"/>
  <c r="AL482" i="12" s="1"/>
  <c r="A486" i="12"/>
  <c r="AV486" i="12" s="1"/>
  <c r="AK485" i="12"/>
  <c r="AR292" i="14"/>
  <c r="AS292" i="14" s="1"/>
  <c r="AT292" i="14" s="1"/>
  <c r="AU293" i="14" s="1"/>
  <c r="AV293" i="14" s="1"/>
  <c r="AK293" i="14" s="1"/>
  <c r="CL486" i="15"/>
  <c r="DR486" i="15" s="1"/>
  <c r="DN271" i="15"/>
  <c r="CP288" i="1"/>
  <c r="CN288" i="1" s="1"/>
  <c r="CZ287" i="1"/>
  <c r="DM263" i="1"/>
  <c r="DK474" i="15"/>
  <c r="CV474" i="15"/>
  <c r="CP474" i="15"/>
  <c r="A484" i="14"/>
  <c r="AJ484" i="14" s="1"/>
  <c r="K245" i="14"/>
  <c r="AG245" i="14" s="1"/>
  <c r="H245" i="14"/>
  <c r="CM475" i="1"/>
  <c r="W297" i="12"/>
  <c r="X243" i="12"/>
  <c r="Y243" i="12" s="1"/>
  <c r="O243" i="12"/>
  <c r="AI243" i="12" s="1"/>
  <c r="CL476" i="1"/>
  <c r="DI476" i="1" s="1"/>
  <c r="K474" i="12"/>
  <c r="E474" i="12"/>
  <c r="DA241" i="1"/>
  <c r="DB241" i="1" s="1"/>
  <c r="CX241" i="1"/>
  <c r="DC241" i="1" s="1"/>
  <c r="CU242" i="1"/>
  <c r="E296" i="14" l="1"/>
  <c r="C296" i="14" s="1"/>
  <c r="V295" i="14"/>
  <c r="F295" i="14"/>
  <c r="AI295" i="14" s="1"/>
  <c r="F296" i="14"/>
  <c r="AI296" i="14" s="1"/>
  <c r="AR482" i="12"/>
  <c r="AS483" i="12" s="1"/>
  <c r="AT482" i="12"/>
  <c r="AU482" i="12" s="1"/>
  <c r="AW483" i="12" s="1"/>
  <c r="A487" i="12"/>
  <c r="AV487" i="12" s="1"/>
  <c r="AK486" i="12"/>
  <c r="AQ292" i="14"/>
  <c r="DL263" i="1"/>
  <c r="DN263" i="1"/>
  <c r="CL487" i="15"/>
  <c r="DR487" i="15" s="1"/>
  <c r="DO272" i="15"/>
  <c r="DP272" i="15" s="1"/>
  <c r="DQ272" i="15" s="1"/>
  <c r="DS273" i="15" s="1"/>
  <c r="CZ288" i="1"/>
  <c r="CP289" i="1"/>
  <c r="CN289" i="1" s="1"/>
  <c r="CQ288" i="1"/>
  <c r="DH288" i="1" s="1"/>
  <c r="DP241" i="1"/>
  <c r="DF241" i="1"/>
  <c r="CV475" i="15"/>
  <c r="CP475" i="15"/>
  <c r="DK475" i="15"/>
  <c r="W245" i="14"/>
  <c r="X245" i="14" s="1"/>
  <c r="J246" i="14"/>
  <c r="M245" i="14"/>
  <c r="AH245" i="14" s="1"/>
  <c r="A485" i="14"/>
  <c r="AJ485" i="14" s="1"/>
  <c r="CM476" i="1"/>
  <c r="C298" i="12"/>
  <c r="F299" i="12" s="1"/>
  <c r="G299" i="12" s="1"/>
  <c r="AJ298" i="12"/>
  <c r="M244" i="12"/>
  <c r="AH244" i="12" s="1"/>
  <c r="I244" i="12"/>
  <c r="L245" i="12" s="1"/>
  <c r="CL477" i="1"/>
  <c r="DI477" i="1" s="1"/>
  <c r="CV242" i="1"/>
  <c r="DE242" i="1" s="1"/>
  <c r="CS242" i="1"/>
  <c r="K475" i="12"/>
  <c r="E475" i="12"/>
  <c r="E297" i="14" l="1"/>
  <c r="F297" i="14" s="1"/>
  <c r="AI297" i="14" s="1"/>
  <c r="V296" i="14"/>
  <c r="DT273" i="15"/>
  <c r="AX483" i="12"/>
  <c r="AL483" i="12" s="1"/>
  <c r="AR483" i="12"/>
  <c r="AS484" i="12" s="1"/>
  <c r="AT483" i="12"/>
  <c r="AU483" i="12" s="1"/>
  <c r="AW484" i="12" s="1"/>
  <c r="AX484" i="12" s="1"/>
  <c r="AL484" i="12" s="1"/>
  <c r="A488" i="12"/>
  <c r="AV488" i="12" s="1"/>
  <c r="AK487" i="12"/>
  <c r="AR293" i="14"/>
  <c r="AS293" i="14" s="1"/>
  <c r="AT293" i="14" s="1"/>
  <c r="AU294" i="14" s="1"/>
  <c r="AV294" i="14" s="1"/>
  <c r="AK294" i="14" s="1"/>
  <c r="DO241" i="1"/>
  <c r="DP242" i="1" s="1"/>
  <c r="DQ241" i="1"/>
  <c r="CL488" i="15"/>
  <c r="DR488" i="15" s="1"/>
  <c r="DN272" i="15"/>
  <c r="CP290" i="1"/>
  <c r="CN290" i="1" s="1"/>
  <c r="CZ289" i="1"/>
  <c r="CQ289" i="1"/>
  <c r="DH289" i="1" s="1"/>
  <c r="DM264" i="1"/>
  <c r="CP476" i="15"/>
  <c r="CV476" i="15"/>
  <c r="DK476" i="15"/>
  <c r="A486" i="14"/>
  <c r="AJ486" i="14" s="1"/>
  <c r="K246" i="14"/>
  <c r="AG246" i="14" s="1"/>
  <c r="H246" i="14"/>
  <c r="CM477" i="1"/>
  <c r="W298" i="12"/>
  <c r="X244" i="12"/>
  <c r="Y244" i="12" s="1"/>
  <c r="O244" i="12"/>
  <c r="AI244" i="12" s="1"/>
  <c r="E476" i="12"/>
  <c r="K476" i="12"/>
  <c r="CL478" i="1"/>
  <c r="DI478" i="1" s="1"/>
  <c r="CU243" i="1"/>
  <c r="CX242" i="1"/>
  <c r="DC242" i="1" s="1"/>
  <c r="DA242" i="1"/>
  <c r="DB242" i="1" s="1"/>
  <c r="C297" i="14" l="1"/>
  <c r="AR484" i="12"/>
  <c r="AT484" i="12"/>
  <c r="AU484" i="12" s="1"/>
  <c r="AW485" i="12" s="1"/>
  <c r="AX485" i="12" s="1"/>
  <c r="AL485" i="12" s="1"/>
  <c r="AS485" i="12"/>
  <c r="A489" i="12"/>
  <c r="AV489" i="12" s="1"/>
  <c r="AK488" i="12"/>
  <c r="AQ293" i="14"/>
  <c r="DL264" i="1"/>
  <c r="DN264" i="1"/>
  <c r="DO242" i="1"/>
  <c r="DQ242" i="1"/>
  <c r="CL489" i="15"/>
  <c r="DR489" i="15" s="1"/>
  <c r="DO273" i="15"/>
  <c r="DP273" i="15" s="1"/>
  <c r="DQ273" i="15" s="1"/>
  <c r="DS274" i="15" s="1"/>
  <c r="DJ241" i="1"/>
  <c r="CQ290" i="1"/>
  <c r="DH290" i="1" s="1"/>
  <c r="CZ290" i="1"/>
  <c r="CP291" i="1"/>
  <c r="DF242" i="1"/>
  <c r="DK477" i="15"/>
  <c r="CV477" i="15"/>
  <c r="CP477" i="15"/>
  <c r="A487" i="14"/>
  <c r="AJ487" i="14" s="1"/>
  <c r="J247" i="14"/>
  <c r="M246" i="14"/>
  <c r="AH246" i="14" s="1"/>
  <c r="W246" i="14"/>
  <c r="X246" i="14" s="1"/>
  <c r="CM478" i="1"/>
  <c r="C299" i="12"/>
  <c r="F300" i="12" s="1"/>
  <c r="G300" i="12" s="1"/>
  <c r="AJ299" i="12"/>
  <c r="CL479" i="1"/>
  <c r="DI479" i="1" s="1"/>
  <c r="CV243" i="1"/>
  <c r="DE243" i="1" s="1"/>
  <c r="CS243" i="1"/>
  <c r="E477" i="12"/>
  <c r="K477" i="12"/>
  <c r="M245" i="12"/>
  <c r="AH245" i="12" s="1"/>
  <c r="I245" i="12"/>
  <c r="L246" i="12" s="1"/>
  <c r="V297" i="14" l="1"/>
  <c r="E298" i="14"/>
  <c r="DT274" i="15"/>
  <c r="AR485" i="12"/>
  <c r="AS486" i="12" s="1"/>
  <c r="AT485" i="12"/>
  <c r="AU485" i="12" s="1"/>
  <c r="AW486" i="12" s="1"/>
  <c r="A490" i="12"/>
  <c r="AV490" i="12" s="1"/>
  <c r="AK489" i="12"/>
  <c r="AR294" i="14"/>
  <c r="AS294" i="14" s="1"/>
  <c r="AT294" i="14" s="1"/>
  <c r="AU295" i="14" s="1"/>
  <c r="AV295" i="14" s="1"/>
  <c r="AK295" i="14" s="1"/>
  <c r="CL490" i="15"/>
  <c r="DR490" i="15" s="1"/>
  <c r="DN273" i="15"/>
  <c r="DO274" i="15" s="1"/>
  <c r="DP274" i="15" s="1"/>
  <c r="DQ274" i="15" s="1"/>
  <c r="DS275" i="15" s="1"/>
  <c r="DT275" i="15" s="1"/>
  <c r="DJ242" i="1"/>
  <c r="CN291" i="1"/>
  <c r="CQ291" i="1"/>
  <c r="DH291" i="1" s="1"/>
  <c r="DM265" i="1"/>
  <c r="DP243" i="1"/>
  <c r="CV478" i="15"/>
  <c r="CP478" i="15"/>
  <c r="DK478" i="15"/>
  <c r="K247" i="14"/>
  <c r="AG247" i="14" s="1"/>
  <c r="H247" i="14"/>
  <c r="A488" i="14"/>
  <c r="AJ488" i="14" s="1"/>
  <c r="CM479" i="1"/>
  <c r="W299" i="12"/>
  <c r="K478" i="12"/>
  <c r="E478" i="12"/>
  <c r="CU244" i="1"/>
  <c r="DA243" i="1"/>
  <c r="DB243" i="1" s="1"/>
  <c r="CX243" i="1"/>
  <c r="DC243" i="1" s="1"/>
  <c r="O245" i="12"/>
  <c r="AI245" i="12" s="1"/>
  <c r="X245" i="12"/>
  <c r="Y245" i="12" s="1"/>
  <c r="CL480" i="1"/>
  <c r="DI480" i="1" s="1"/>
  <c r="C298" i="14" l="1"/>
  <c r="F298" i="14"/>
  <c r="AI298" i="14" s="1"/>
  <c r="AX486" i="12"/>
  <c r="AL486" i="12" s="1"/>
  <c r="AR486" i="12"/>
  <c r="AS487" i="12" s="1"/>
  <c r="AT486" i="12"/>
  <c r="AU486" i="12" s="1"/>
  <c r="AW487" i="12" s="1"/>
  <c r="A491" i="12"/>
  <c r="AV491" i="12" s="1"/>
  <c r="AK490" i="12"/>
  <c r="AQ294" i="14"/>
  <c r="DL265" i="1"/>
  <c r="DN265" i="1"/>
  <c r="DO243" i="1"/>
  <c r="DQ243" i="1"/>
  <c r="CL491" i="15"/>
  <c r="DR491" i="15" s="1"/>
  <c r="DN274" i="15"/>
  <c r="CZ291" i="1"/>
  <c r="CP292" i="1"/>
  <c r="DF243" i="1"/>
  <c r="DK479" i="15"/>
  <c r="CV479" i="15"/>
  <c r="CP479" i="15"/>
  <c r="W247" i="14"/>
  <c r="X247" i="14" s="1"/>
  <c r="J248" i="14"/>
  <c r="M247" i="14"/>
  <c r="AH247" i="14" s="1"/>
  <c r="A489" i="14"/>
  <c r="AJ489" i="14" s="1"/>
  <c r="CM480" i="1"/>
  <c r="C300" i="12"/>
  <c r="F301" i="12" s="1"/>
  <c r="G301" i="12" s="1"/>
  <c r="AJ300" i="12"/>
  <c r="CL481" i="1"/>
  <c r="DI481" i="1" s="1"/>
  <c r="CV244" i="1"/>
  <c r="DE244" i="1" s="1"/>
  <c r="CS244" i="1"/>
  <c r="M246" i="12"/>
  <c r="AH246" i="12" s="1"/>
  <c r="I246" i="12"/>
  <c r="L247" i="12" s="1"/>
  <c r="K479" i="12"/>
  <c r="E479" i="12"/>
  <c r="V298" i="14" l="1"/>
  <c r="E299" i="14"/>
  <c r="AR487" i="12"/>
  <c r="AS488" i="12" s="1"/>
  <c r="AT487" i="12"/>
  <c r="AU487" i="12" s="1"/>
  <c r="AW488" i="12" s="1"/>
  <c r="AX488" i="12" s="1"/>
  <c r="AL488" i="12" s="1"/>
  <c r="AX487" i="12"/>
  <c r="AL487" i="12" s="1"/>
  <c r="A492" i="12"/>
  <c r="AV492" i="12" s="1"/>
  <c r="AK491" i="12"/>
  <c r="AR295" i="14"/>
  <c r="AS295" i="14" s="1"/>
  <c r="AT295" i="14" s="1"/>
  <c r="AU296" i="14" s="1"/>
  <c r="AV296" i="14" s="1"/>
  <c r="AK296" i="14" s="1"/>
  <c r="CL492" i="15"/>
  <c r="DR492" i="15" s="1"/>
  <c r="DO275" i="15"/>
  <c r="DP275" i="15" s="1"/>
  <c r="DQ275" i="15" s="1"/>
  <c r="DS276" i="15" s="1"/>
  <c r="DJ243" i="1"/>
  <c r="CN292" i="1"/>
  <c r="CQ292" i="1"/>
  <c r="DH292" i="1" s="1"/>
  <c r="DM266" i="1"/>
  <c r="DK480" i="15"/>
  <c r="CV480" i="15"/>
  <c r="CP480" i="15"/>
  <c r="A490" i="14"/>
  <c r="AJ490" i="14" s="1"/>
  <c r="K248" i="14"/>
  <c r="AG248" i="14" s="1"/>
  <c r="H248" i="14"/>
  <c r="CM481" i="1"/>
  <c r="W300" i="12"/>
  <c r="CL482" i="1"/>
  <c r="DI482" i="1" s="1"/>
  <c r="K480" i="12"/>
  <c r="E480" i="12"/>
  <c r="X246" i="12"/>
  <c r="Y246" i="12" s="1"/>
  <c r="O246" i="12"/>
  <c r="AI246" i="12" s="1"/>
  <c r="DA244" i="1"/>
  <c r="DB244" i="1" s="1"/>
  <c r="CX244" i="1"/>
  <c r="DC244" i="1" s="1"/>
  <c r="CU245" i="1"/>
  <c r="C299" i="14" l="1"/>
  <c r="F299" i="14"/>
  <c r="AI299" i="14" s="1"/>
  <c r="DT276" i="15"/>
  <c r="AR488" i="12"/>
  <c r="AS489" i="12" s="1"/>
  <c r="AT488" i="12"/>
  <c r="AU488" i="12" s="1"/>
  <c r="AW489" i="12" s="1"/>
  <c r="A493" i="12"/>
  <c r="AV493" i="12" s="1"/>
  <c r="AK492" i="12"/>
  <c r="AQ295" i="14"/>
  <c r="DL266" i="1"/>
  <c r="DN266" i="1"/>
  <c r="CL493" i="15"/>
  <c r="DR493" i="15" s="1"/>
  <c r="DN275" i="15"/>
  <c r="CZ292" i="1"/>
  <c r="CP293" i="1"/>
  <c r="DP244" i="1"/>
  <c r="DF244" i="1"/>
  <c r="DK481" i="15"/>
  <c r="CV481" i="15"/>
  <c r="CP481" i="15"/>
  <c r="J249" i="14"/>
  <c r="M248" i="14"/>
  <c r="AH248" i="14" s="1"/>
  <c r="W248" i="14"/>
  <c r="X248" i="14" s="1"/>
  <c r="A491" i="14"/>
  <c r="AJ491" i="14" s="1"/>
  <c r="CM482" i="1"/>
  <c r="C301" i="12"/>
  <c r="F302" i="12" s="1"/>
  <c r="G302" i="12" s="1"/>
  <c r="AJ301" i="12"/>
  <c r="M247" i="12"/>
  <c r="AH247" i="12" s="1"/>
  <c r="I247" i="12"/>
  <c r="L248" i="12" s="1"/>
  <c r="K481" i="12"/>
  <c r="E481" i="12"/>
  <c r="CL483" i="1"/>
  <c r="DI483" i="1" s="1"/>
  <c r="CV245" i="1"/>
  <c r="DE245" i="1" s="1"/>
  <c r="CS245" i="1"/>
  <c r="E300" i="14" l="1"/>
  <c r="V299" i="14"/>
  <c r="AR489" i="12"/>
  <c r="AS490" i="12" s="1"/>
  <c r="AT489" i="12"/>
  <c r="AU489" i="12" s="1"/>
  <c r="AW490" i="12" s="1"/>
  <c r="AX489" i="12"/>
  <c r="AL489" i="12" s="1"/>
  <c r="A494" i="12"/>
  <c r="AV494" i="12" s="1"/>
  <c r="AK493" i="12"/>
  <c r="AR296" i="14"/>
  <c r="AS296" i="14" s="1"/>
  <c r="AT296" i="14" s="1"/>
  <c r="AU297" i="14" s="1"/>
  <c r="AV297" i="14" s="1"/>
  <c r="AK297" i="14" s="1"/>
  <c r="DO244" i="1"/>
  <c r="DQ244" i="1"/>
  <c r="CL494" i="15"/>
  <c r="DR494" i="15" s="1"/>
  <c r="DO276" i="15"/>
  <c r="DP276" i="15" s="1"/>
  <c r="DQ276" i="15" s="1"/>
  <c r="DS277" i="15" s="1"/>
  <c r="CN293" i="1"/>
  <c r="CQ293" i="1"/>
  <c r="DH293" i="1" s="1"/>
  <c r="DM267" i="1"/>
  <c r="DK482" i="15"/>
  <c r="CV482" i="15"/>
  <c r="CP482" i="15"/>
  <c r="A492" i="14"/>
  <c r="AJ492" i="14" s="1"/>
  <c r="K249" i="14"/>
  <c r="AG249" i="14" s="1"/>
  <c r="H249" i="14"/>
  <c r="CM483" i="1"/>
  <c r="AJ302" i="12"/>
  <c r="W301" i="12"/>
  <c r="X247" i="12"/>
  <c r="Y247" i="12" s="1"/>
  <c r="O247" i="12"/>
  <c r="AI247" i="12" s="1"/>
  <c r="E482" i="12"/>
  <c r="K482" i="12"/>
  <c r="CL484" i="1"/>
  <c r="DI484" i="1" s="1"/>
  <c r="CX245" i="1"/>
  <c r="DC245" i="1" s="1"/>
  <c r="DA245" i="1"/>
  <c r="DB245" i="1" s="1"/>
  <c r="CU246" i="1"/>
  <c r="F300" i="14" l="1"/>
  <c r="AI300" i="14" s="1"/>
  <c r="C300" i="14"/>
  <c r="DT277" i="15"/>
  <c r="AR490" i="12"/>
  <c r="AS491" i="12" s="1"/>
  <c r="AT490" i="12"/>
  <c r="AU490" i="12" s="1"/>
  <c r="AW491" i="12" s="1"/>
  <c r="AX490" i="12"/>
  <c r="AL490" i="12" s="1"/>
  <c r="A495" i="12"/>
  <c r="AV495" i="12" s="1"/>
  <c r="AK494" i="12"/>
  <c r="AQ296" i="14"/>
  <c r="DL267" i="1"/>
  <c r="DN267" i="1"/>
  <c r="CL495" i="15"/>
  <c r="DR495" i="15" s="1"/>
  <c r="DN276" i="15"/>
  <c r="DO277" i="15" s="1"/>
  <c r="DP277" i="15" s="1"/>
  <c r="DQ277" i="15" s="1"/>
  <c r="DS278" i="15" s="1"/>
  <c r="DT278" i="15" s="1"/>
  <c r="DJ244" i="1"/>
  <c r="CZ293" i="1"/>
  <c r="CP294" i="1"/>
  <c r="DP245" i="1"/>
  <c r="DF245" i="1"/>
  <c r="DK483" i="15"/>
  <c r="CV483" i="15"/>
  <c r="CP483" i="15"/>
  <c r="A493" i="14"/>
  <c r="AJ493" i="14" s="1"/>
  <c r="W249" i="14"/>
  <c r="X249" i="14" s="1"/>
  <c r="J250" i="14"/>
  <c r="M249" i="14"/>
  <c r="AH249" i="14" s="1"/>
  <c r="CM484" i="1"/>
  <c r="C302" i="12"/>
  <c r="F303" i="12" s="1"/>
  <c r="G303" i="12" s="1"/>
  <c r="CV246" i="1"/>
  <c r="DE246" i="1" s="1"/>
  <c r="CS246" i="1"/>
  <c r="CL485" i="1"/>
  <c r="DI485" i="1" s="1"/>
  <c r="K483" i="12"/>
  <c r="E483" i="12"/>
  <c r="M248" i="12"/>
  <c r="AH248" i="12" s="1"/>
  <c r="I248" i="12"/>
  <c r="L249" i="12" s="1"/>
  <c r="E301" i="14" l="1"/>
  <c r="V300" i="14"/>
  <c r="AR491" i="12"/>
  <c r="AS492" i="12" s="1"/>
  <c r="AT491" i="12"/>
  <c r="AU491" i="12" s="1"/>
  <c r="AW492" i="12" s="1"/>
  <c r="AX491" i="12"/>
  <c r="AL491" i="12" s="1"/>
  <c r="A496" i="12"/>
  <c r="AV496" i="12" s="1"/>
  <c r="AK495" i="12"/>
  <c r="AR297" i="14"/>
  <c r="AS297" i="14" s="1"/>
  <c r="AT297" i="14" s="1"/>
  <c r="AU298" i="14" s="1"/>
  <c r="AV298" i="14" s="1"/>
  <c r="AK298" i="14" s="1"/>
  <c r="DO245" i="1"/>
  <c r="DQ245" i="1"/>
  <c r="CL496" i="15"/>
  <c r="DR496" i="15" s="1"/>
  <c r="DN277" i="15"/>
  <c r="CN294" i="1"/>
  <c r="CQ294" i="1"/>
  <c r="DH294" i="1" s="1"/>
  <c r="DM268" i="1"/>
  <c r="DK484" i="15"/>
  <c r="CP484" i="15"/>
  <c r="CV484" i="15"/>
  <c r="A494" i="14"/>
  <c r="AJ494" i="14" s="1"/>
  <c r="K250" i="14"/>
  <c r="AG250" i="14" s="1"/>
  <c r="H250" i="14"/>
  <c r="CM485" i="1"/>
  <c r="W302" i="12"/>
  <c r="AJ303" i="12"/>
  <c r="X248" i="12"/>
  <c r="Y248" i="12" s="1"/>
  <c r="O248" i="12"/>
  <c r="AI248" i="12" s="1"/>
  <c r="CL486" i="1"/>
  <c r="DI486" i="1" s="1"/>
  <c r="CU247" i="1"/>
  <c r="DA246" i="1"/>
  <c r="DB246" i="1" s="1"/>
  <c r="CX246" i="1"/>
  <c r="DC246" i="1" s="1"/>
  <c r="K484" i="12"/>
  <c r="E484" i="12"/>
  <c r="C301" i="14" l="1"/>
  <c r="F301" i="14"/>
  <c r="AI301" i="14" s="1"/>
  <c r="AR492" i="12"/>
  <c r="AS493" i="12" s="1"/>
  <c r="AT492" i="12"/>
  <c r="AU492" i="12" s="1"/>
  <c r="AW493" i="12" s="1"/>
  <c r="AX492" i="12"/>
  <c r="AL492" i="12" s="1"/>
  <c r="A497" i="12"/>
  <c r="AV497" i="12" s="1"/>
  <c r="AK496" i="12"/>
  <c r="AQ297" i="14"/>
  <c r="DL268" i="1"/>
  <c r="DN268" i="1"/>
  <c r="CL497" i="15"/>
  <c r="DR497" i="15" s="1"/>
  <c r="DO278" i="15"/>
  <c r="DP278" i="15" s="1"/>
  <c r="DQ278" i="15" s="1"/>
  <c r="DS279" i="15" s="1"/>
  <c r="DJ245" i="1"/>
  <c r="CZ294" i="1"/>
  <c r="CP295" i="1"/>
  <c r="DP246" i="1"/>
  <c r="DF246" i="1"/>
  <c r="CV485" i="15"/>
  <c r="CP485" i="15"/>
  <c r="DK485" i="15"/>
  <c r="J251" i="14"/>
  <c r="M250" i="14"/>
  <c r="AH250" i="14" s="1"/>
  <c r="W250" i="14"/>
  <c r="X250" i="14" s="1"/>
  <c r="A495" i="14"/>
  <c r="AJ495" i="14" s="1"/>
  <c r="CM486" i="1"/>
  <c r="C303" i="12"/>
  <c r="F304" i="12" s="1"/>
  <c r="G304" i="12" s="1"/>
  <c r="CV247" i="1"/>
  <c r="DE247" i="1" s="1"/>
  <c r="CS247" i="1"/>
  <c r="CL487" i="1"/>
  <c r="DI487" i="1" s="1"/>
  <c r="M249" i="12"/>
  <c r="AH249" i="12" s="1"/>
  <c r="I249" i="12"/>
  <c r="L250" i="12" s="1"/>
  <c r="K485" i="12"/>
  <c r="E485" i="12"/>
  <c r="E302" i="14" l="1"/>
  <c r="V301" i="14"/>
  <c r="DT279" i="15"/>
  <c r="AR493" i="12"/>
  <c r="AS494" i="12" s="1"/>
  <c r="AT493" i="12"/>
  <c r="AU493" i="12" s="1"/>
  <c r="AW494" i="12" s="1"/>
  <c r="AX493" i="12"/>
  <c r="AL493" i="12" s="1"/>
  <c r="A498" i="12"/>
  <c r="AV498" i="12" s="1"/>
  <c r="AK497" i="12"/>
  <c r="AR298" i="14"/>
  <c r="AS298" i="14" s="1"/>
  <c r="AT298" i="14" s="1"/>
  <c r="AU299" i="14" s="1"/>
  <c r="AV299" i="14" s="1"/>
  <c r="AK299" i="14" s="1"/>
  <c r="DO246" i="1"/>
  <c r="DQ246" i="1"/>
  <c r="CL498" i="15"/>
  <c r="DR498" i="15" s="1"/>
  <c r="DN278" i="15"/>
  <c r="DO279" i="15" s="1"/>
  <c r="DP279" i="15" s="1"/>
  <c r="DQ279" i="15" s="1"/>
  <c r="DS280" i="15" s="1"/>
  <c r="CN295" i="1"/>
  <c r="CQ295" i="1"/>
  <c r="DH295" i="1" s="1"/>
  <c r="DM269" i="1"/>
  <c r="CP486" i="15"/>
  <c r="CV486" i="15"/>
  <c r="DK486" i="15"/>
  <c r="K251" i="14"/>
  <c r="AG251" i="14" s="1"/>
  <c r="H251" i="14"/>
  <c r="A496" i="14"/>
  <c r="AJ496" i="14" s="1"/>
  <c r="CM487" i="1"/>
  <c r="W303" i="12"/>
  <c r="AJ304" i="12"/>
  <c r="K486" i="12"/>
  <c r="E486" i="12"/>
  <c r="CL488" i="1"/>
  <c r="DI488" i="1" s="1"/>
  <c r="O249" i="12"/>
  <c r="AI249" i="12" s="1"/>
  <c r="X249" i="12"/>
  <c r="Y249" i="12" s="1"/>
  <c r="CU248" i="1"/>
  <c r="DA247" i="1"/>
  <c r="DB247" i="1" s="1"/>
  <c r="CX247" i="1"/>
  <c r="DC247" i="1" s="1"/>
  <c r="C302" i="14" l="1"/>
  <c r="F302" i="14"/>
  <c r="AI302" i="14" s="1"/>
  <c r="DT280" i="15"/>
  <c r="AR494" i="12"/>
  <c r="AS495" i="12" s="1"/>
  <c r="AT494" i="12"/>
  <c r="AU494" i="12" s="1"/>
  <c r="AW495" i="12" s="1"/>
  <c r="AX495" i="12" s="1"/>
  <c r="AL495" i="12" s="1"/>
  <c r="AX494" i="12"/>
  <c r="AL494" i="12" s="1"/>
  <c r="A499" i="12"/>
  <c r="AV499" i="12" s="1"/>
  <c r="AK498" i="12"/>
  <c r="AQ298" i="14"/>
  <c r="DL269" i="1"/>
  <c r="DN269" i="1"/>
  <c r="CL499" i="15"/>
  <c r="DR499" i="15" s="1"/>
  <c r="DN279" i="15"/>
  <c r="DJ246" i="1"/>
  <c r="CP296" i="1"/>
  <c r="CZ295" i="1"/>
  <c r="DP247" i="1"/>
  <c r="DF247" i="1"/>
  <c r="DK487" i="15"/>
  <c r="CV487" i="15"/>
  <c r="CP487" i="15"/>
  <c r="W251" i="14"/>
  <c r="X251" i="14" s="1"/>
  <c r="M251" i="14"/>
  <c r="AH251" i="14" s="1"/>
  <c r="J252" i="14"/>
  <c r="A497" i="14"/>
  <c r="AJ497" i="14" s="1"/>
  <c r="CM488" i="1"/>
  <c r="C304" i="12"/>
  <c r="F305" i="12" s="1"/>
  <c r="G305" i="12" s="1"/>
  <c r="CL489" i="1"/>
  <c r="DI489" i="1" s="1"/>
  <c r="CV248" i="1"/>
  <c r="DE248" i="1" s="1"/>
  <c r="CS248" i="1"/>
  <c r="E487" i="12"/>
  <c r="K487" i="12"/>
  <c r="M250" i="12"/>
  <c r="AH250" i="12" s="1"/>
  <c r="I250" i="12"/>
  <c r="L251" i="12" s="1"/>
  <c r="V302" i="14" l="1"/>
  <c r="E303" i="14"/>
  <c r="AR495" i="12"/>
  <c r="AS496" i="12" s="1"/>
  <c r="AT495" i="12"/>
  <c r="AU495" i="12" s="1"/>
  <c r="AW496" i="12" s="1"/>
  <c r="A500" i="12"/>
  <c r="AV500" i="12" s="1"/>
  <c r="AK499" i="12"/>
  <c r="AR299" i="14"/>
  <c r="AS299" i="14" s="1"/>
  <c r="AT299" i="14" s="1"/>
  <c r="AU300" i="14" s="1"/>
  <c r="AV300" i="14" s="1"/>
  <c r="AK300" i="14" s="1"/>
  <c r="DO247" i="1"/>
  <c r="DQ247" i="1"/>
  <c r="CL500" i="15"/>
  <c r="DR500" i="15" s="1"/>
  <c r="DO280" i="15"/>
  <c r="DP280" i="15" s="1"/>
  <c r="DQ280" i="15" s="1"/>
  <c r="DS281" i="15" s="1"/>
  <c r="CN296" i="1"/>
  <c r="CQ296" i="1"/>
  <c r="DH296" i="1" s="1"/>
  <c r="DM270" i="1"/>
  <c r="DK488" i="15"/>
  <c r="CP488" i="15"/>
  <c r="CV488" i="15"/>
  <c r="W304" i="12"/>
  <c r="A498" i="14"/>
  <c r="AJ498" i="14" s="1"/>
  <c r="K252" i="14"/>
  <c r="AG252" i="14" s="1"/>
  <c r="H252" i="14"/>
  <c r="CM489" i="1"/>
  <c r="AJ305" i="12"/>
  <c r="X250" i="12"/>
  <c r="Y250" i="12" s="1"/>
  <c r="O250" i="12"/>
  <c r="AI250" i="12" s="1"/>
  <c r="E488" i="12"/>
  <c r="K488" i="12"/>
  <c r="CL490" i="1"/>
  <c r="DI490" i="1" s="1"/>
  <c r="CU249" i="1"/>
  <c r="DA248" i="1"/>
  <c r="DB248" i="1" s="1"/>
  <c r="CX248" i="1"/>
  <c r="DC248" i="1" s="1"/>
  <c r="F303" i="14" l="1"/>
  <c r="AI303" i="14" s="1"/>
  <c r="C303" i="14"/>
  <c r="DT281" i="15"/>
  <c r="AX496" i="12"/>
  <c r="AL496" i="12" s="1"/>
  <c r="AR496" i="12"/>
  <c r="AS497" i="12" s="1"/>
  <c r="AT496" i="12"/>
  <c r="AU496" i="12" s="1"/>
  <c r="AW497" i="12" s="1"/>
  <c r="AX497" i="12" s="1"/>
  <c r="AL497" i="12" s="1"/>
  <c r="A501" i="12"/>
  <c r="AV501" i="12" s="1"/>
  <c r="AK500" i="12"/>
  <c r="AQ299" i="14"/>
  <c r="DL270" i="1"/>
  <c r="DN270" i="1"/>
  <c r="CL501" i="15"/>
  <c r="DR501" i="15" s="1"/>
  <c r="DN280" i="15"/>
  <c r="DJ247" i="1"/>
  <c r="CP297" i="1"/>
  <c r="CZ296" i="1"/>
  <c r="DP248" i="1"/>
  <c r="DF248" i="1"/>
  <c r="CV489" i="15"/>
  <c r="CP489" i="15"/>
  <c r="DK489" i="15"/>
  <c r="J253" i="14"/>
  <c r="M252" i="14"/>
  <c r="AH252" i="14" s="1"/>
  <c r="W252" i="14"/>
  <c r="X252" i="14" s="1"/>
  <c r="A499" i="14"/>
  <c r="AJ499" i="14" s="1"/>
  <c r="CM490" i="1"/>
  <c r="C305" i="12"/>
  <c r="F306" i="12" s="1"/>
  <c r="G306" i="12" s="1"/>
  <c r="M251" i="12"/>
  <c r="AH251" i="12" s="1"/>
  <c r="I251" i="12"/>
  <c r="L252" i="12" s="1"/>
  <c r="E489" i="12"/>
  <c r="K489" i="12"/>
  <c r="CV249" i="1"/>
  <c r="DE249" i="1" s="1"/>
  <c r="CS249" i="1"/>
  <c r="CL491" i="1"/>
  <c r="DI491" i="1" s="1"/>
  <c r="E304" i="14" l="1"/>
  <c r="F304" i="14" s="1"/>
  <c r="AI304" i="14" s="1"/>
  <c r="V303" i="14"/>
  <c r="C304" i="14"/>
  <c r="AR497" i="12"/>
  <c r="AS498" i="12" s="1"/>
  <c r="AT497" i="12"/>
  <c r="AU497" i="12" s="1"/>
  <c r="AW498" i="12" s="1"/>
  <c r="A502" i="12"/>
  <c r="AV502" i="12" s="1"/>
  <c r="AK501" i="12"/>
  <c r="AR300" i="14"/>
  <c r="AS300" i="14" s="1"/>
  <c r="AT300" i="14" s="1"/>
  <c r="AU301" i="14" s="1"/>
  <c r="AV301" i="14" s="1"/>
  <c r="AK301" i="14" s="1"/>
  <c r="DO248" i="1"/>
  <c r="DQ248" i="1"/>
  <c r="CL502" i="15"/>
  <c r="DR502" i="15" s="1"/>
  <c r="DO281" i="15"/>
  <c r="DP281" i="15" s="1"/>
  <c r="DQ281" i="15" s="1"/>
  <c r="DS282" i="15" s="1"/>
  <c r="CN297" i="1"/>
  <c r="CQ297" i="1"/>
  <c r="DH297" i="1" s="1"/>
  <c r="DM271" i="1"/>
  <c r="CV490" i="15"/>
  <c r="CP490" i="15"/>
  <c r="DK490" i="15"/>
  <c r="C306" i="12"/>
  <c r="F307" i="12" s="1"/>
  <c r="G307" i="12" s="1"/>
  <c r="K253" i="14"/>
  <c r="AG253" i="14" s="1"/>
  <c r="H253" i="14"/>
  <c r="A500" i="14"/>
  <c r="AJ500" i="14" s="1"/>
  <c r="CM491" i="1"/>
  <c r="W305" i="12"/>
  <c r="CL492" i="1"/>
  <c r="DI492" i="1" s="1"/>
  <c r="O251" i="12"/>
  <c r="AI251" i="12" s="1"/>
  <c r="X251" i="12"/>
  <c r="Y251" i="12" s="1"/>
  <c r="CU250" i="1"/>
  <c r="DA249" i="1"/>
  <c r="DB249" i="1" s="1"/>
  <c r="CX249" i="1"/>
  <c r="DC249" i="1" s="1"/>
  <c r="K490" i="12"/>
  <c r="E490" i="12"/>
  <c r="E305" i="14" l="1"/>
  <c r="V304" i="14"/>
  <c r="DT282" i="15"/>
  <c r="AX498" i="12"/>
  <c r="AL498" i="12" s="1"/>
  <c r="AR498" i="12"/>
  <c r="AT498" i="12"/>
  <c r="AU498" i="12" s="1"/>
  <c r="AW499" i="12" s="1"/>
  <c r="AX499" i="12" s="1"/>
  <c r="AL499" i="12" s="1"/>
  <c r="AS499" i="12"/>
  <c r="A503" i="12"/>
  <c r="AV503" i="12" s="1"/>
  <c r="AK502" i="12"/>
  <c r="AQ300" i="14"/>
  <c r="DL271" i="1"/>
  <c r="DN271" i="1"/>
  <c r="CL503" i="15"/>
  <c r="DR503" i="15" s="1"/>
  <c r="DN281" i="15"/>
  <c r="DJ248" i="1"/>
  <c r="CP298" i="1"/>
  <c r="CZ297" i="1"/>
  <c r="DP249" i="1"/>
  <c r="DF249" i="1"/>
  <c r="CV491" i="15"/>
  <c r="CP491" i="15"/>
  <c r="DK491" i="15"/>
  <c r="AJ306" i="12"/>
  <c r="W253" i="14"/>
  <c r="X253" i="14" s="1"/>
  <c r="J254" i="14"/>
  <c r="M253" i="14"/>
  <c r="AH253" i="14" s="1"/>
  <c r="A501" i="14"/>
  <c r="AJ501" i="14" s="1"/>
  <c r="CM492" i="1"/>
  <c r="AJ307" i="12"/>
  <c r="W306" i="12"/>
  <c r="E491" i="12"/>
  <c r="K491" i="12"/>
  <c r="M252" i="12"/>
  <c r="AH252" i="12" s="1"/>
  <c r="I252" i="12"/>
  <c r="L253" i="12" s="1"/>
  <c r="CL493" i="1"/>
  <c r="DI493" i="1" s="1"/>
  <c r="CV250" i="1"/>
  <c r="DE250" i="1" s="1"/>
  <c r="CS250" i="1"/>
  <c r="F305" i="14" l="1"/>
  <c r="AI305" i="14" s="1"/>
  <c r="C305" i="14"/>
  <c r="AR499" i="12"/>
  <c r="AS500" i="12" s="1"/>
  <c r="AT499" i="12"/>
  <c r="AU499" i="12" s="1"/>
  <c r="AW500" i="12" s="1"/>
  <c r="A504" i="12"/>
  <c r="AV504" i="12" s="1"/>
  <c r="AK503" i="12"/>
  <c r="AR301" i="14"/>
  <c r="AS301" i="14" s="1"/>
  <c r="AT301" i="14" s="1"/>
  <c r="AU302" i="14" s="1"/>
  <c r="AV302" i="14" s="1"/>
  <c r="AK302" i="14" s="1"/>
  <c r="DO249" i="1"/>
  <c r="DP250" i="1" s="1"/>
  <c r="DQ249" i="1"/>
  <c r="CL504" i="15"/>
  <c r="DR504" i="15" s="1"/>
  <c r="DO282" i="15"/>
  <c r="DP282" i="15" s="1"/>
  <c r="DQ282" i="15" s="1"/>
  <c r="DS283" i="15" s="1"/>
  <c r="CN298" i="1"/>
  <c r="CQ298" i="1"/>
  <c r="DH298" i="1" s="1"/>
  <c r="DM272" i="1"/>
  <c r="DK492" i="15"/>
  <c r="CP492" i="15"/>
  <c r="CV492" i="15"/>
  <c r="K254" i="14"/>
  <c r="AG254" i="14" s="1"/>
  <c r="H254" i="14"/>
  <c r="A502" i="14"/>
  <c r="AJ502" i="14" s="1"/>
  <c r="CM493" i="1"/>
  <c r="C307" i="12"/>
  <c r="F308" i="12" s="1"/>
  <c r="G308" i="12" s="1"/>
  <c r="CU251" i="1"/>
  <c r="DA250" i="1"/>
  <c r="DB250" i="1" s="1"/>
  <c r="CX250" i="1"/>
  <c r="DC250" i="1" s="1"/>
  <c r="K492" i="12"/>
  <c r="E492" i="12"/>
  <c r="X252" i="12"/>
  <c r="Y252" i="12" s="1"/>
  <c r="O252" i="12"/>
  <c r="AI252" i="12" s="1"/>
  <c r="CL494" i="1"/>
  <c r="DI494" i="1" s="1"/>
  <c r="E306" i="14" l="1"/>
  <c r="F306" i="14" s="1"/>
  <c r="AI306" i="14" s="1"/>
  <c r="V305" i="14"/>
  <c r="C306" i="14"/>
  <c r="DT283" i="15"/>
  <c r="AX500" i="12"/>
  <c r="AL500" i="12" s="1"/>
  <c r="AR500" i="12"/>
  <c r="AS501" i="12" s="1"/>
  <c r="AT500" i="12"/>
  <c r="AU500" i="12" s="1"/>
  <c r="AW501" i="12" s="1"/>
  <c r="AX501" i="12" s="1"/>
  <c r="AL501" i="12" s="1"/>
  <c r="A505" i="12"/>
  <c r="AV505" i="12" s="1"/>
  <c r="AK504" i="12"/>
  <c r="AQ301" i="14"/>
  <c r="DL272" i="1"/>
  <c r="DN272" i="1"/>
  <c r="DO250" i="1"/>
  <c r="DQ250" i="1"/>
  <c r="CL505" i="15"/>
  <c r="DR505" i="15" s="1"/>
  <c r="DN282" i="15"/>
  <c r="DJ249" i="1"/>
  <c r="CZ298" i="1"/>
  <c r="CP299" i="1"/>
  <c r="DF250" i="1"/>
  <c r="CV493" i="15"/>
  <c r="CP493" i="15"/>
  <c r="DK493" i="15"/>
  <c r="J255" i="14"/>
  <c r="M254" i="14"/>
  <c r="AH254" i="14" s="1"/>
  <c r="W254" i="14"/>
  <c r="X254" i="14" s="1"/>
  <c r="A503" i="14"/>
  <c r="AJ503" i="14" s="1"/>
  <c r="CM494" i="1"/>
  <c r="C308" i="12"/>
  <c r="F309" i="12" s="1"/>
  <c r="G309" i="12" s="1"/>
  <c r="W307" i="12"/>
  <c r="M253" i="12"/>
  <c r="AH253" i="12" s="1"/>
  <c r="I253" i="12"/>
  <c r="L254" i="12" s="1"/>
  <c r="CL495" i="1"/>
  <c r="DI495" i="1" s="1"/>
  <c r="K493" i="12"/>
  <c r="E493" i="12"/>
  <c r="CV251" i="1"/>
  <c r="DE251" i="1" s="1"/>
  <c r="CS251" i="1"/>
  <c r="V306" i="14" l="1"/>
  <c r="E307" i="14"/>
  <c r="AR501" i="12"/>
  <c r="AS502" i="12" s="1"/>
  <c r="AT501" i="12"/>
  <c r="AU501" i="12" s="1"/>
  <c r="AW502" i="12" s="1"/>
  <c r="A506" i="12"/>
  <c r="AV506" i="12" s="1"/>
  <c r="AK505" i="12"/>
  <c r="AR302" i="14"/>
  <c r="AS302" i="14" s="1"/>
  <c r="AT302" i="14" s="1"/>
  <c r="AU303" i="14" s="1"/>
  <c r="AV303" i="14" s="1"/>
  <c r="AK303" i="14" s="1"/>
  <c r="CL506" i="15"/>
  <c r="DR506" i="15" s="1"/>
  <c r="DO283" i="15"/>
  <c r="DP283" i="15" s="1"/>
  <c r="DQ283" i="15" s="1"/>
  <c r="DS284" i="15" s="1"/>
  <c r="DJ250" i="1"/>
  <c r="CN299" i="1"/>
  <c r="CQ299" i="1"/>
  <c r="DH299" i="1" s="1"/>
  <c r="DM273" i="1"/>
  <c r="CV494" i="15"/>
  <c r="DK494" i="15"/>
  <c r="CP494" i="15"/>
  <c r="A504" i="14"/>
  <c r="AJ504" i="14" s="1"/>
  <c r="K255" i="14"/>
  <c r="AG255" i="14" s="1"/>
  <c r="H255" i="14"/>
  <c r="CM495" i="1"/>
  <c r="AJ309" i="12"/>
  <c r="W308" i="12"/>
  <c r="AJ308" i="12"/>
  <c r="X253" i="12"/>
  <c r="Y253" i="12" s="1"/>
  <c r="O253" i="12"/>
  <c r="AI253" i="12" s="1"/>
  <c r="DA251" i="1"/>
  <c r="DB251" i="1" s="1"/>
  <c r="CU252" i="1"/>
  <c r="CX251" i="1"/>
  <c r="DC251" i="1" s="1"/>
  <c r="CL496" i="1"/>
  <c r="DI496" i="1" s="1"/>
  <c r="K494" i="12"/>
  <c r="E494" i="12"/>
  <c r="F307" i="14" l="1"/>
  <c r="AI307" i="14" s="1"/>
  <c r="C307" i="14"/>
  <c r="AQ302" i="14"/>
  <c r="AR303" i="14" s="1"/>
  <c r="AS303" i="14" s="1"/>
  <c r="AT303" i="14" s="1"/>
  <c r="AU304" i="14" s="1"/>
  <c r="AV304" i="14" s="1"/>
  <c r="AK304" i="14" s="1"/>
  <c r="DT284" i="15"/>
  <c r="AR502" i="12"/>
  <c r="AS503" i="12" s="1"/>
  <c r="AT502" i="12"/>
  <c r="AU502" i="12" s="1"/>
  <c r="AW503" i="12" s="1"/>
  <c r="AX503" i="12" s="1"/>
  <c r="AL503" i="12" s="1"/>
  <c r="AX502" i="12"/>
  <c r="AL502" i="12" s="1"/>
  <c r="A507" i="12"/>
  <c r="AV507" i="12" s="1"/>
  <c r="AK506" i="12"/>
  <c r="DL273" i="1"/>
  <c r="DN273" i="1"/>
  <c r="CL507" i="15"/>
  <c r="DR507" i="15" s="1"/>
  <c r="DN283" i="15"/>
  <c r="CP300" i="1"/>
  <c r="CZ299" i="1"/>
  <c r="DP251" i="1"/>
  <c r="DF251" i="1"/>
  <c r="CV495" i="15"/>
  <c r="CP495" i="15"/>
  <c r="DK495" i="15"/>
  <c r="A505" i="14"/>
  <c r="AJ505" i="14" s="1"/>
  <c r="W255" i="14"/>
  <c r="X255" i="14" s="1"/>
  <c r="J256" i="14"/>
  <c r="M255" i="14"/>
  <c r="AH255" i="14" s="1"/>
  <c r="CM496" i="1"/>
  <c r="C309" i="12"/>
  <c r="F310" i="12" s="1"/>
  <c r="G310" i="12" s="1"/>
  <c r="CV252" i="1"/>
  <c r="DE252" i="1" s="1"/>
  <c r="CS252" i="1"/>
  <c r="E495" i="12"/>
  <c r="K495" i="12"/>
  <c r="CL497" i="1"/>
  <c r="DI497" i="1" s="1"/>
  <c r="M254" i="12"/>
  <c r="AH254" i="12" s="1"/>
  <c r="I254" i="12"/>
  <c r="L255" i="12" s="1"/>
  <c r="E308" i="14" l="1"/>
  <c r="F308" i="14" s="1"/>
  <c r="AI308" i="14" s="1"/>
  <c r="V307" i="14"/>
  <c r="AR503" i="12"/>
  <c r="AS504" i="12" s="1"/>
  <c r="AT503" i="12"/>
  <c r="AU503" i="12" s="1"/>
  <c r="AW504" i="12" s="1"/>
  <c r="AX504" i="12" s="1"/>
  <c r="AL504" i="12" s="1"/>
  <c r="A508" i="12"/>
  <c r="AV508" i="12" s="1"/>
  <c r="AK507" i="12"/>
  <c r="AQ303" i="14"/>
  <c r="DO251" i="1"/>
  <c r="DP252" i="1" s="1"/>
  <c r="DQ251" i="1"/>
  <c r="CL508" i="15"/>
  <c r="DR508" i="15" s="1"/>
  <c r="DO284" i="15"/>
  <c r="DP284" i="15" s="1"/>
  <c r="DQ284" i="15" s="1"/>
  <c r="DS285" i="15" s="1"/>
  <c r="CQ300" i="1"/>
  <c r="DH300" i="1" s="1"/>
  <c r="CN300" i="1"/>
  <c r="DM274" i="1"/>
  <c r="DK496" i="15"/>
  <c r="CP496" i="15"/>
  <c r="CV496" i="15"/>
  <c r="W309" i="12"/>
  <c r="C310" i="12"/>
  <c r="F311" i="12" s="1"/>
  <c r="G311" i="12" s="1"/>
  <c r="K256" i="14"/>
  <c r="AG256" i="14" s="1"/>
  <c r="H256" i="14"/>
  <c r="A506" i="14"/>
  <c r="AJ506" i="14" s="1"/>
  <c r="CM497" i="1"/>
  <c r="CU253" i="1"/>
  <c r="DA252" i="1"/>
  <c r="DB252" i="1" s="1"/>
  <c r="CX252" i="1"/>
  <c r="DC252" i="1" s="1"/>
  <c r="X254" i="12"/>
  <c r="Y254" i="12" s="1"/>
  <c r="O254" i="12"/>
  <c r="AI254" i="12" s="1"/>
  <c r="CL498" i="1"/>
  <c r="DI498" i="1" s="1"/>
  <c r="K496" i="12"/>
  <c r="E496" i="12"/>
  <c r="C308" i="14" l="1"/>
  <c r="E309" i="14" s="1"/>
  <c r="V308" i="14"/>
  <c r="DT285" i="15"/>
  <c r="AR504" i="12"/>
  <c r="AS505" i="12" s="1"/>
  <c r="AT504" i="12"/>
  <c r="AU504" i="12" s="1"/>
  <c r="AW505" i="12" s="1"/>
  <c r="A509" i="12"/>
  <c r="AV509" i="12" s="1"/>
  <c r="AK508" i="12"/>
  <c r="AR304" i="14"/>
  <c r="AS304" i="14" s="1"/>
  <c r="AT304" i="14" s="1"/>
  <c r="AU305" i="14" s="1"/>
  <c r="AV305" i="14" s="1"/>
  <c r="AK305" i="14" s="1"/>
  <c r="DL274" i="1"/>
  <c r="DN274" i="1"/>
  <c r="DO252" i="1"/>
  <c r="DQ252" i="1"/>
  <c r="CL509" i="15"/>
  <c r="DR509" i="15" s="1"/>
  <c r="DN284" i="15"/>
  <c r="DJ251" i="1"/>
  <c r="CP301" i="1"/>
  <c r="CN301" i="1" s="1"/>
  <c r="CZ300" i="1"/>
  <c r="DF252" i="1"/>
  <c r="CV497" i="15"/>
  <c r="CP497" i="15"/>
  <c r="DK497" i="15"/>
  <c r="W310" i="12"/>
  <c r="A507" i="14"/>
  <c r="AJ507" i="14" s="1"/>
  <c r="J257" i="14"/>
  <c r="M256" i="14"/>
  <c r="AH256" i="14" s="1"/>
  <c r="W256" i="14"/>
  <c r="X256" i="14" s="1"/>
  <c r="CM498" i="1"/>
  <c r="AJ310" i="12"/>
  <c r="C311" i="12"/>
  <c r="F312" i="12" s="1"/>
  <c r="G312" i="12" s="1"/>
  <c r="CV253" i="1"/>
  <c r="DE253" i="1" s="1"/>
  <c r="CS253" i="1"/>
  <c r="CL499" i="1"/>
  <c r="DI499" i="1" s="1"/>
  <c r="M255" i="12"/>
  <c r="AH255" i="12" s="1"/>
  <c r="I255" i="12"/>
  <c r="L256" i="12" s="1"/>
  <c r="E497" i="12"/>
  <c r="K497" i="12"/>
  <c r="C309" i="14" l="1"/>
  <c r="F309" i="14"/>
  <c r="AI309" i="14" s="1"/>
  <c r="AR505" i="12"/>
  <c r="AS506" i="12" s="1"/>
  <c r="AT505" i="12"/>
  <c r="AU505" i="12" s="1"/>
  <c r="AW506" i="12" s="1"/>
  <c r="AX505" i="12"/>
  <c r="AL505" i="12" s="1"/>
  <c r="A510" i="12"/>
  <c r="AV510" i="12" s="1"/>
  <c r="AK509" i="12"/>
  <c r="AQ304" i="14"/>
  <c r="CL510" i="15"/>
  <c r="DR510" i="15" s="1"/>
  <c r="DO285" i="15"/>
  <c r="DP285" i="15" s="1"/>
  <c r="DQ285" i="15" s="1"/>
  <c r="DS286" i="15" s="1"/>
  <c r="DJ252" i="1"/>
  <c r="CZ301" i="1"/>
  <c r="CP302" i="1"/>
  <c r="CQ302" i="1" s="1"/>
  <c r="DH302" i="1" s="1"/>
  <c r="CQ301" i="1"/>
  <c r="DH301" i="1" s="1"/>
  <c r="DM275" i="1"/>
  <c r="DK498" i="15"/>
  <c r="CV498" i="15"/>
  <c r="CP498" i="15"/>
  <c r="W311" i="12"/>
  <c r="K257" i="14"/>
  <c r="AG257" i="14" s="1"/>
  <c r="H257" i="14"/>
  <c r="A508" i="14"/>
  <c r="AJ508" i="14" s="1"/>
  <c r="CM499" i="1"/>
  <c r="AJ311" i="12"/>
  <c r="C312" i="12"/>
  <c r="F313" i="12" s="1"/>
  <c r="G313" i="12" s="1"/>
  <c r="X255" i="12"/>
  <c r="Y255" i="12" s="1"/>
  <c r="O255" i="12"/>
  <c r="AI255" i="12" s="1"/>
  <c r="E498" i="12"/>
  <c r="K498" i="12"/>
  <c r="CL500" i="1"/>
  <c r="DI500" i="1" s="1"/>
  <c r="CU254" i="1"/>
  <c r="CX253" i="1"/>
  <c r="DA253" i="1"/>
  <c r="DB253" i="1" s="1"/>
  <c r="DF253" i="1" l="1"/>
  <c r="DC253" i="1"/>
  <c r="V309" i="14"/>
  <c r="E310" i="14"/>
  <c r="DT286" i="15"/>
  <c r="AR506" i="12"/>
  <c r="AS507" i="12" s="1"/>
  <c r="AT506" i="12"/>
  <c r="AU506" i="12" s="1"/>
  <c r="AW507" i="12" s="1"/>
  <c r="AX506" i="12"/>
  <c r="AL506" i="12" s="1"/>
  <c r="A511" i="12"/>
  <c r="AV511" i="12" s="1"/>
  <c r="AK510" i="12"/>
  <c r="AR305" i="14"/>
  <c r="AS305" i="14" s="1"/>
  <c r="AT305" i="14" s="1"/>
  <c r="AU306" i="14" s="1"/>
  <c r="AV306" i="14" s="1"/>
  <c r="AK306" i="14" s="1"/>
  <c r="DL275" i="1"/>
  <c r="DN275" i="1"/>
  <c r="CL511" i="15"/>
  <c r="DR511" i="15" s="1"/>
  <c r="DN285" i="15"/>
  <c r="DO286" i="15" s="1"/>
  <c r="DP286" i="15" s="1"/>
  <c r="DQ286" i="15" s="1"/>
  <c r="DS287" i="15" s="1"/>
  <c r="DT287" i="15" s="1"/>
  <c r="CN302" i="1"/>
  <c r="CZ302" i="1" s="1"/>
  <c r="DP253" i="1"/>
  <c r="DK499" i="15"/>
  <c r="CV499" i="15"/>
  <c r="CP499" i="15"/>
  <c r="W312" i="12"/>
  <c r="C313" i="12"/>
  <c r="F314" i="12" s="1"/>
  <c r="G314" i="12" s="1"/>
  <c r="A509" i="14"/>
  <c r="AJ509" i="14" s="1"/>
  <c r="W257" i="14"/>
  <c r="X257" i="14" s="1"/>
  <c r="J258" i="14"/>
  <c r="M257" i="14"/>
  <c r="AH257" i="14" s="1"/>
  <c r="AJ312" i="12"/>
  <c r="CM500" i="1"/>
  <c r="CL501" i="1"/>
  <c r="DI501" i="1" s="1"/>
  <c r="M256" i="12"/>
  <c r="AH256" i="12" s="1"/>
  <c r="I256" i="12"/>
  <c r="L257" i="12" s="1"/>
  <c r="CV254" i="1"/>
  <c r="DE254" i="1" s="1"/>
  <c r="CS254" i="1"/>
  <c r="E499" i="12"/>
  <c r="K499" i="12"/>
  <c r="C310" i="14" l="1"/>
  <c r="F310" i="14"/>
  <c r="AI310" i="14" s="1"/>
  <c r="AR507" i="12"/>
  <c r="AS508" i="12" s="1"/>
  <c r="AT507" i="12"/>
  <c r="AU507" i="12" s="1"/>
  <c r="AW508" i="12" s="1"/>
  <c r="AX507" i="12"/>
  <c r="AL507" i="12" s="1"/>
  <c r="A512" i="12"/>
  <c r="AV512" i="12" s="1"/>
  <c r="AK511" i="12"/>
  <c r="AQ305" i="14"/>
  <c r="AR306" i="14" s="1"/>
  <c r="AS306" i="14" s="1"/>
  <c r="AT306" i="14" s="1"/>
  <c r="AU307" i="14" s="1"/>
  <c r="AV307" i="14" s="1"/>
  <c r="AK307" i="14" s="1"/>
  <c r="CP303" i="1"/>
  <c r="CQ303" i="1" s="1"/>
  <c r="DH303" i="1" s="1"/>
  <c r="DO253" i="1"/>
  <c r="DP254" i="1" s="1"/>
  <c r="DQ253" i="1"/>
  <c r="CL512" i="15"/>
  <c r="DR512" i="15" s="1"/>
  <c r="DN286" i="15"/>
  <c r="DM276" i="1"/>
  <c r="CP500" i="15"/>
  <c r="CV500" i="15"/>
  <c r="DK500" i="15"/>
  <c r="K258" i="14"/>
  <c r="AG258" i="14" s="1"/>
  <c r="H258" i="14"/>
  <c r="A510" i="14"/>
  <c r="AJ510" i="14" s="1"/>
  <c r="CM501" i="1"/>
  <c r="AJ313" i="12"/>
  <c r="W313" i="12"/>
  <c r="C314" i="12"/>
  <c r="F315" i="12" s="1"/>
  <c r="G315" i="12" s="1"/>
  <c r="AJ314" i="12"/>
  <c r="E500" i="12"/>
  <c r="K500" i="12"/>
  <c r="X256" i="12"/>
  <c r="Y256" i="12" s="1"/>
  <c r="O256" i="12"/>
  <c r="AI256" i="12" s="1"/>
  <c r="DA254" i="1"/>
  <c r="DB254" i="1" s="1"/>
  <c r="CU255" i="1"/>
  <c r="CX254" i="1"/>
  <c r="DC254" i="1" s="1"/>
  <c r="CL502" i="1"/>
  <c r="DI502" i="1" s="1"/>
  <c r="V310" i="14" l="1"/>
  <c r="E311" i="14"/>
  <c r="F311" i="14" s="1"/>
  <c r="AI311" i="14" s="1"/>
  <c r="AX508" i="12"/>
  <c r="AL508" i="12" s="1"/>
  <c r="AR508" i="12"/>
  <c r="AS509" i="12" s="1"/>
  <c r="AT508" i="12"/>
  <c r="AU508" i="12" s="1"/>
  <c r="AW509" i="12" s="1"/>
  <c r="A513" i="12"/>
  <c r="AV513" i="12" s="1"/>
  <c r="AK512" i="12"/>
  <c r="CN303" i="1"/>
  <c r="CZ303" i="1" s="1"/>
  <c r="AQ306" i="14"/>
  <c r="DL276" i="1"/>
  <c r="DN276" i="1"/>
  <c r="DO254" i="1"/>
  <c r="DQ254" i="1"/>
  <c r="CL513" i="15"/>
  <c r="DR513" i="15" s="1"/>
  <c r="DO287" i="15"/>
  <c r="DP287" i="15" s="1"/>
  <c r="DQ287" i="15" s="1"/>
  <c r="DS288" i="15" s="1"/>
  <c r="DJ253" i="1"/>
  <c r="DF254" i="1"/>
  <c r="CV501" i="15"/>
  <c r="CP501" i="15"/>
  <c r="DK501" i="15"/>
  <c r="J259" i="14"/>
  <c r="M258" i="14"/>
  <c r="AH258" i="14" s="1"/>
  <c r="W258" i="14"/>
  <c r="X258" i="14" s="1"/>
  <c r="A511" i="14"/>
  <c r="AJ511" i="14" s="1"/>
  <c r="CM502" i="1"/>
  <c r="C315" i="12"/>
  <c r="F316" i="12" s="1"/>
  <c r="G316" i="12" s="1"/>
  <c r="W314" i="12"/>
  <c r="K501" i="12"/>
  <c r="E501" i="12"/>
  <c r="CL503" i="1"/>
  <c r="DI503" i="1" s="1"/>
  <c r="M257" i="12"/>
  <c r="AH257" i="12" s="1"/>
  <c r="I257" i="12"/>
  <c r="L258" i="12" s="1"/>
  <c r="CV255" i="1"/>
  <c r="DE255" i="1" s="1"/>
  <c r="CS255" i="1"/>
  <c r="C311" i="14" l="1"/>
  <c r="DT288" i="15"/>
  <c r="AX509" i="12"/>
  <c r="AL509" i="12" s="1"/>
  <c r="AR509" i="12"/>
  <c r="AS510" i="12" s="1"/>
  <c r="AT509" i="12"/>
  <c r="AU509" i="12" s="1"/>
  <c r="AW510" i="12" s="1"/>
  <c r="A514" i="12"/>
  <c r="AV514" i="12" s="1"/>
  <c r="AK513" i="12"/>
  <c r="CP304" i="1"/>
  <c r="CQ304" i="1" s="1"/>
  <c r="DH304" i="1" s="1"/>
  <c r="AR307" i="14"/>
  <c r="AS307" i="14" s="1"/>
  <c r="AT307" i="14" s="1"/>
  <c r="AU308" i="14" s="1"/>
  <c r="AV308" i="14" s="1"/>
  <c r="AK308" i="14" s="1"/>
  <c r="CL514" i="15"/>
  <c r="DR514" i="15" s="1"/>
  <c r="DN287" i="15"/>
  <c r="DJ254" i="1"/>
  <c r="DM277" i="1"/>
  <c r="DK502" i="15"/>
  <c r="CV502" i="15"/>
  <c r="CP502" i="15"/>
  <c r="K259" i="14"/>
  <c r="AG259" i="14" s="1"/>
  <c r="H259" i="14"/>
  <c r="A512" i="14"/>
  <c r="AJ512" i="14" s="1"/>
  <c r="CM503" i="1"/>
  <c r="W315" i="12"/>
  <c r="C316" i="12"/>
  <c r="F317" i="12" s="1"/>
  <c r="G317" i="12" s="1"/>
  <c r="AJ315" i="12"/>
  <c r="X257" i="12"/>
  <c r="Y257" i="12" s="1"/>
  <c r="O257" i="12"/>
  <c r="AI257" i="12" s="1"/>
  <c r="CL504" i="1"/>
  <c r="DI504" i="1" s="1"/>
  <c r="K502" i="12"/>
  <c r="E502" i="12"/>
  <c r="DA255" i="1"/>
  <c r="DB255" i="1" s="1"/>
  <c r="CU256" i="1"/>
  <c r="CX255" i="1"/>
  <c r="DF255" i="1" l="1"/>
  <c r="DC255" i="1"/>
  <c r="V311" i="14"/>
  <c r="E312" i="14"/>
  <c r="C312" i="14" s="1"/>
  <c r="AX510" i="12"/>
  <c r="AL510" i="12" s="1"/>
  <c r="AR510" i="12"/>
  <c r="AS511" i="12" s="1"/>
  <c r="AT510" i="12"/>
  <c r="AU510" i="12" s="1"/>
  <c r="AW511" i="12" s="1"/>
  <c r="AX511" i="12" s="1"/>
  <c r="AL511" i="12" s="1"/>
  <c r="A515" i="12"/>
  <c r="AV515" i="12" s="1"/>
  <c r="AK514" i="12"/>
  <c r="CN304" i="1"/>
  <c r="CP305" i="1" s="1"/>
  <c r="AQ307" i="14"/>
  <c r="DL277" i="1"/>
  <c r="DN277" i="1"/>
  <c r="CL515" i="15"/>
  <c r="DR515" i="15" s="1"/>
  <c r="DO288" i="15"/>
  <c r="DP288" i="15" s="1"/>
  <c r="DQ288" i="15" s="1"/>
  <c r="DS289" i="15" s="1"/>
  <c r="DP255" i="1"/>
  <c r="CV503" i="15"/>
  <c r="CP503" i="15"/>
  <c r="DK503" i="15"/>
  <c r="W259" i="14"/>
  <c r="X259" i="14" s="1"/>
  <c r="M259" i="14"/>
  <c r="AH259" i="14" s="1"/>
  <c r="J260" i="14"/>
  <c r="AJ316" i="12"/>
  <c r="A513" i="14"/>
  <c r="AJ513" i="14" s="1"/>
  <c r="CM504" i="1"/>
  <c r="AJ317" i="12"/>
  <c r="W316" i="12"/>
  <c r="E503" i="12"/>
  <c r="K503" i="12"/>
  <c r="CL505" i="1"/>
  <c r="DI505" i="1" s="1"/>
  <c r="M258" i="12"/>
  <c r="AH258" i="12" s="1"/>
  <c r="I258" i="12"/>
  <c r="L259" i="12" s="1"/>
  <c r="CV256" i="1"/>
  <c r="DE256" i="1" s="1"/>
  <c r="CS256" i="1"/>
  <c r="E313" i="14" l="1"/>
  <c r="V312" i="14"/>
  <c r="C313" i="14"/>
  <c r="F312" i="14"/>
  <c r="AI312" i="14" s="1"/>
  <c r="F313" i="14"/>
  <c r="AI313" i="14" s="1"/>
  <c r="DT289" i="15"/>
  <c r="AR511" i="12"/>
  <c r="AS512" i="12" s="1"/>
  <c r="AT511" i="12"/>
  <c r="AU511" i="12" s="1"/>
  <c r="AW512" i="12" s="1"/>
  <c r="AX512" i="12" s="1"/>
  <c r="AL512" i="12" s="1"/>
  <c r="A516" i="12"/>
  <c r="AV516" i="12" s="1"/>
  <c r="AK515" i="12"/>
  <c r="CZ304" i="1"/>
  <c r="CN305" i="1"/>
  <c r="CQ305" i="1"/>
  <c r="DH305" i="1" s="1"/>
  <c r="AR308" i="14"/>
  <c r="AS308" i="14" s="1"/>
  <c r="AT308" i="14" s="1"/>
  <c r="AU309" i="14" s="1"/>
  <c r="AV309" i="14" s="1"/>
  <c r="AK309" i="14" s="1"/>
  <c r="DO255" i="1"/>
  <c r="DP256" i="1" s="1"/>
  <c r="DQ255" i="1"/>
  <c r="CL516" i="15"/>
  <c r="DR516" i="15" s="1"/>
  <c r="DN288" i="15"/>
  <c r="DM278" i="1"/>
  <c r="DK504" i="15"/>
  <c r="CV504" i="15"/>
  <c r="CP504" i="15"/>
  <c r="K260" i="14"/>
  <c r="AG260" i="14" s="1"/>
  <c r="H260" i="14"/>
  <c r="A514" i="14"/>
  <c r="AJ514" i="14" s="1"/>
  <c r="CM505" i="1"/>
  <c r="C317" i="12"/>
  <c r="F318" i="12" s="1"/>
  <c r="G318" i="12" s="1"/>
  <c r="DA256" i="1"/>
  <c r="DB256" i="1" s="1"/>
  <c r="CU257" i="1"/>
  <c r="CX256" i="1"/>
  <c r="DC256" i="1" s="1"/>
  <c r="X258" i="12"/>
  <c r="Y258" i="12" s="1"/>
  <c r="O258" i="12"/>
  <c r="AI258" i="12" s="1"/>
  <c r="CL506" i="1"/>
  <c r="DI506" i="1" s="1"/>
  <c r="E504" i="12"/>
  <c r="K504" i="12"/>
  <c r="V313" i="14" l="1"/>
  <c r="E314" i="14"/>
  <c r="C314" i="14" s="1"/>
  <c r="F314" i="14"/>
  <c r="AI314" i="14" s="1"/>
  <c r="AR512" i="12"/>
  <c r="AS513" i="12" s="1"/>
  <c r="AT512" i="12"/>
  <c r="AU512" i="12" s="1"/>
  <c r="AW513" i="12" s="1"/>
  <c r="A517" i="12"/>
  <c r="AV517" i="12" s="1"/>
  <c r="AK516" i="12"/>
  <c r="AQ308" i="14"/>
  <c r="AR309" i="14" s="1"/>
  <c r="CP306" i="1"/>
  <c r="CN306" i="1" s="1"/>
  <c r="CZ305" i="1"/>
  <c r="DL278" i="1"/>
  <c r="DN278" i="1"/>
  <c r="DO256" i="1"/>
  <c r="DQ256" i="1"/>
  <c r="CL517" i="15"/>
  <c r="DR517" i="15" s="1"/>
  <c r="DO289" i="15"/>
  <c r="DP289" i="15" s="1"/>
  <c r="DQ289" i="15" s="1"/>
  <c r="DS290" i="15" s="1"/>
  <c r="DJ255" i="1"/>
  <c r="DF256" i="1"/>
  <c r="DK505" i="15"/>
  <c r="CV505" i="15"/>
  <c r="CP505" i="15"/>
  <c r="AJ318" i="12"/>
  <c r="J261" i="14"/>
  <c r="M260" i="14"/>
  <c r="AH260" i="14" s="1"/>
  <c r="W260" i="14"/>
  <c r="X260" i="14" s="1"/>
  <c r="A515" i="14"/>
  <c r="AJ515" i="14" s="1"/>
  <c r="CM506" i="1"/>
  <c r="W317" i="12"/>
  <c r="C318" i="12"/>
  <c r="F319" i="12" s="1"/>
  <c r="G319" i="12" s="1"/>
  <c r="CV257" i="1"/>
  <c r="DE257" i="1" s="1"/>
  <c r="CS257" i="1"/>
  <c r="CL507" i="1"/>
  <c r="DI507" i="1" s="1"/>
  <c r="M259" i="12"/>
  <c r="AH259" i="12" s="1"/>
  <c r="I259" i="12"/>
  <c r="L260" i="12" s="1"/>
  <c r="K505" i="12"/>
  <c r="E505" i="12"/>
  <c r="V314" i="14" l="1"/>
  <c r="E315" i="14"/>
  <c r="F315" i="14" s="1"/>
  <c r="AI315" i="14" s="1"/>
  <c r="C315" i="14"/>
  <c r="V315" i="14" s="1"/>
  <c r="DT290" i="15"/>
  <c r="AX513" i="12"/>
  <c r="AL513" i="12" s="1"/>
  <c r="AR513" i="12"/>
  <c r="AS514" i="12" s="1"/>
  <c r="AT513" i="12"/>
  <c r="AU513" i="12" s="1"/>
  <c r="AW514" i="12" s="1"/>
  <c r="AX514" i="12" s="1"/>
  <c r="AL514" i="12" s="1"/>
  <c r="A518" i="12"/>
  <c r="AV518" i="12" s="1"/>
  <c r="AK517" i="12"/>
  <c r="AS309" i="14"/>
  <c r="AT309" i="14" s="1"/>
  <c r="AU310" i="14" s="1"/>
  <c r="AV310" i="14" s="1"/>
  <c r="AK310" i="14" s="1"/>
  <c r="AQ309" i="14"/>
  <c r="AR310" i="14" s="1"/>
  <c r="AS310" i="14" s="1"/>
  <c r="CQ306" i="1"/>
  <c r="DH306" i="1" s="1"/>
  <c r="CP307" i="1"/>
  <c r="CN307" i="1" s="1"/>
  <c r="CZ306" i="1"/>
  <c r="CL518" i="15"/>
  <c r="DR518" i="15" s="1"/>
  <c r="DN289" i="15"/>
  <c r="DJ256" i="1"/>
  <c r="DM279" i="1"/>
  <c r="CP506" i="15"/>
  <c r="DK506" i="15"/>
  <c r="CV506" i="15"/>
  <c r="A516" i="14"/>
  <c r="AJ516" i="14" s="1"/>
  <c r="K261" i="14"/>
  <c r="AG261" i="14" s="1"/>
  <c r="H261" i="14"/>
  <c r="CM507" i="1"/>
  <c r="AJ319" i="12"/>
  <c r="W318" i="12"/>
  <c r="DA257" i="1"/>
  <c r="DB257" i="1" s="1"/>
  <c r="CU258" i="1"/>
  <c r="CX257" i="1"/>
  <c r="DC257" i="1" s="1"/>
  <c r="K506" i="12"/>
  <c r="E506" i="12"/>
  <c r="CL508" i="1"/>
  <c r="DI508" i="1" s="1"/>
  <c r="X259" i="12"/>
  <c r="Y259" i="12" s="1"/>
  <c r="O259" i="12"/>
  <c r="AI259" i="12" s="1"/>
  <c r="E316" i="14" l="1"/>
  <c r="F316" i="14" s="1"/>
  <c r="AI316" i="14" s="1"/>
  <c r="AT310" i="14"/>
  <c r="AU311" i="14" s="1"/>
  <c r="AV311" i="14" s="1"/>
  <c r="AK311" i="14" s="1"/>
  <c r="AR514" i="12"/>
  <c r="AS515" i="12" s="1"/>
  <c r="AT514" i="12"/>
  <c r="AU514" i="12" s="1"/>
  <c r="AW515" i="12" s="1"/>
  <c r="AX515" i="12" s="1"/>
  <c r="AL515" i="12" s="1"/>
  <c r="A519" i="12"/>
  <c r="AV519" i="12" s="1"/>
  <c r="AK518" i="12"/>
  <c r="AQ310" i="14"/>
  <c r="AR311" i="14" s="1"/>
  <c r="AS311" i="14" s="1"/>
  <c r="AT311" i="14" s="1"/>
  <c r="AU312" i="14" s="1"/>
  <c r="AV312" i="14" s="1"/>
  <c r="AK312" i="14" s="1"/>
  <c r="CQ307" i="1"/>
  <c r="DH307" i="1" s="1"/>
  <c r="CZ307" i="1"/>
  <c r="CP308" i="1"/>
  <c r="CQ308" i="1" s="1"/>
  <c r="DH308" i="1" s="1"/>
  <c r="DL279" i="1"/>
  <c r="DN279" i="1"/>
  <c r="CL519" i="15"/>
  <c r="DR519" i="15" s="1"/>
  <c r="DO290" i="15"/>
  <c r="DP290" i="15" s="1"/>
  <c r="DQ290" i="15" s="1"/>
  <c r="DS291" i="15" s="1"/>
  <c r="DP257" i="1"/>
  <c r="DF257" i="1"/>
  <c r="CV507" i="15"/>
  <c r="CP507" i="15"/>
  <c r="DK507" i="15"/>
  <c r="W261" i="14"/>
  <c r="X261" i="14" s="1"/>
  <c r="J262" i="14"/>
  <c r="M261" i="14"/>
  <c r="AH261" i="14" s="1"/>
  <c r="A517" i="14"/>
  <c r="AJ517" i="14" s="1"/>
  <c r="CM508" i="1"/>
  <c r="C319" i="12"/>
  <c r="F320" i="12" s="1"/>
  <c r="G320" i="12" s="1"/>
  <c r="K507" i="12"/>
  <c r="E507" i="12"/>
  <c r="CV258" i="1"/>
  <c r="DE258" i="1" s="1"/>
  <c r="CS258" i="1"/>
  <c r="CL509" i="1"/>
  <c r="DI509" i="1" s="1"/>
  <c r="M260" i="12"/>
  <c r="AH260" i="12" s="1"/>
  <c r="I260" i="12"/>
  <c r="L261" i="12" s="1"/>
  <c r="C316" i="14" l="1"/>
  <c r="DT291" i="15"/>
  <c r="AR515" i="12"/>
  <c r="AS516" i="12" s="1"/>
  <c r="AT515" i="12"/>
  <c r="AU515" i="12" s="1"/>
  <c r="AW516" i="12" s="1"/>
  <c r="AX516" i="12" s="1"/>
  <c r="AL516" i="12" s="1"/>
  <c r="A520" i="12"/>
  <c r="AV520" i="12" s="1"/>
  <c r="AK519" i="12"/>
  <c r="AQ311" i="14"/>
  <c r="CN308" i="1"/>
  <c r="DO257" i="1"/>
  <c r="DP258" i="1" s="1"/>
  <c r="DQ257" i="1"/>
  <c r="CL520" i="15"/>
  <c r="DR520" i="15" s="1"/>
  <c r="DN290" i="15"/>
  <c r="DO291" i="15" s="1"/>
  <c r="DP291" i="15" s="1"/>
  <c r="DQ291" i="15" s="1"/>
  <c r="DS292" i="15" s="1"/>
  <c r="DT292" i="15" s="1"/>
  <c r="DM280" i="1"/>
  <c r="CV508" i="15"/>
  <c r="DK508" i="15"/>
  <c r="CP508" i="15"/>
  <c r="K262" i="14"/>
  <c r="AG262" i="14" s="1"/>
  <c r="H262" i="14"/>
  <c r="A518" i="14"/>
  <c r="AJ518" i="14" s="1"/>
  <c r="CM509" i="1"/>
  <c r="AJ320" i="12"/>
  <c r="W319" i="12"/>
  <c r="CL510" i="1"/>
  <c r="DI510" i="1" s="1"/>
  <c r="E508" i="12"/>
  <c r="K508" i="12"/>
  <c r="DA258" i="1"/>
  <c r="DB258" i="1" s="1"/>
  <c r="CX258" i="1"/>
  <c r="DC258" i="1" s="1"/>
  <c r="CU259" i="1"/>
  <c r="X260" i="12"/>
  <c r="Y260" i="12" s="1"/>
  <c r="O260" i="12"/>
  <c r="AI260" i="12" s="1"/>
  <c r="E317" i="14" l="1"/>
  <c r="F317" i="14" s="1"/>
  <c r="AI317" i="14" s="1"/>
  <c r="V316" i="14"/>
  <c r="AR516" i="12"/>
  <c r="AS517" i="12" s="1"/>
  <c r="AT516" i="12"/>
  <c r="AU516" i="12" s="1"/>
  <c r="AW517" i="12" s="1"/>
  <c r="A521" i="12"/>
  <c r="AV521" i="12" s="1"/>
  <c r="AK520" i="12"/>
  <c r="CZ308" i="1"/>
  <c r="CP309" i="1"/>
  <c r="AR312" i="14"/>
  <c r="AS312" i="14" s="1"/>
  <c r="AT312" i="14" s="1"/>
  <c r="AU313" i="14" s="1"/>
  <c r="AV313" i="14" s="1"/>
  <c r="AK313" i="14" s="1"/>
  <c r="DL280" i="1"/>
  <c r="DN280" i="1"/>
  <c r="DO258" i="1"/>
  <c r="DQ258" i="1"/>
  <c r="CL521" i="15"/>
  <c r="DR521" i="15" s="1"/>
  <c r="DN291" i="15"/>
  <c r="DJ257" i="1"/>
  <c r="DF258" i="1"/>
  <c r="CP509" i="15"/>
  <c r="DK509" i="15"/>
  <c r="CV509" i="15"/>
  <c r="A519" i="14"/>
  <c r="AJ519" i="14" s="1"/>
  <c r="J263" i="14"/>
  <c r="M262" i="14"/>
  <c r="AH262" i="14" s="1"/>
  <c r="W262" i="14"/>
  <c r="X262" i="14" s="1"/>
  <c r="CM510" i="1"/>
  <c r="C320" i="12"/>
  <c r="F321" i="12" s="1"/>
  <c r="G321" i="12" s="1"/>
  <c r="CV259" i="1"/>
  <c r="DE259" i="1" s="1"/>
  <c r="CS259" i="1"/>
  <c r="M261" i="12"/>
  <c r="AH261" i="12" s="1"/>
  <c r="I261" i="12"/>
  <c r="L262" i="12" s="1"/>
  <c r="K509" i="12"/>
  <c r="E509" i="12"/>
  <c r="CL511" i="1"/>
  <c r="DI511" i="1" s="1"/>
  <c r="C317" i="14" l="1"/>
  <c r="AR517" i="12"/>
  <c r="AS518" i="12" s="1"/>
  <c r="AT517" i="12"/>
  <c r="AU517" i="12" s="1"/>
  <c r="AW518" i="12" s="1"/>
  <c r="AX517" i="12"/>
  <c r="AL517" i="12" s="1"/>
  <c r="A522" i="12"/>
  <c r="AV522" i="12" s="1"/>
  <c r="AK521" i="12"/>
  <c r="CN309" i="1"/>
  <c r="CQ309" i="1"/>
  <c r="DH309" i="1" s="1"/>
  <c r="AQ312" i="14"/>
  <c r="CL522" i="15"/>
  <c r="DR522" i="15" s="1"/>
  <c r="DO292" i="15"/>
  <c r="DP292" i="15" s="1"/>
  <c r="DQ292" i="15" s="1"/>
  <c r="DS293" i="15" s="1"/>
  <c r="DJ258" i="1"/>
  <c r="DM281" i="1"/>
  <c r="CP510" i="15"/>
  <c r="DK510" i="15"/>
  <c r="CV510" i="15"/>
  <c r="A520" i="14"/>
  <c r="AJ520" i="14" s="1"/>
  <c r="K263" i="14"/>
  <c r="AG263" i="14" s="1"/>
  <c r="H263" i="14"/>
  <c r="CM511" i="1"/>
  <c r="W320" i="12"/>
  <c r="AJ321" i="12"/>
  <c r="DA259" i="1"/>
  <c r="DB259" i="1" s="1"/>
  <c r="CU260" i="1"/>
  <c r="CX259" i="1"/>
  <c r="DC259" i="1" s="1"/>
  <c r="K510" i="12"/>
  <c r="E510" i="12"/>
  <c r="CL512" i="1"/>
  <c r="DI512" i="1" s="1"/>
  <c r="X261" i="12"/>
  <c r="Y261" i="12" s="1"/>
  <c r="O261" i="12"/>
  <c r="AI261" i="12" s="1"/>
  <c r="V317" i="14" l="1"/>
  <c r="E318" i="14"/>
  <c r="F318" i="14" s="1"/>
  <c r="AI318" i="14" s="1"/>
  <c r="DT293" i="15"/>
  <c r="AX518" i="12"/>
  <c r="AL518" i="12" s="1"/>
  <c r="AR518" i="12"/>
  <c r="AS519" i="12" s="1"/>
  <c r="AT518" i="12"/>
  <c r="AU518" i="12" s="1"/>
  <c r="AW519" i="12" s="1"/>
  <c r="A523" i="12"/>
  <c r="AV523" i="12" s="1"/>
  <c r="AK522" i="12"/>
  <c r="CZ309" i="1"/>
  <c r="CP310" i="1"/>
  <c r="AR313" i="14"/>
  <c r="AS313" i="14" s="1"/>
  <c r="AT313" i="14" s="1"/>
  <c r="AU314" i="14" s="1"/>
  <c r="AV314" i="14" s="1"/>
  <c r="AK314" i="14" s="1"/>
  <c r="DL281" i="1"/>
  <c r="DN281" i="1"/>
  <c r="CL523" i="15"/>
  <c r="DR523" i="15" s="1"/>
  <c r="DN292" i="15"/>
  <c r="DP259" i="1"/>
  <c r="DF259" i="1"/>
  <c r="CV511" i="15"/>
  <c r="CP511" i="15"/>
  <c r="DK511" i="15"/>
  <c r="A521" i="14"/>
  <c r="AJ521" i="14" s="1"/>
  <c r="W263" i="14"/>
  <c r="X263" i="14" s="1"/>
  <c r="J264" i="14"/>
  <c r="M263" i="14"/>
  <c r="AH263" i="14" s="1"/>
  <c r="CM512" i="1"/>
  <c r="C321" i="12"/>
  <c r="F322" i="12" s="1"/>
  <c r="G322" i="12" s="1"/>
  <c r="M262" i="12"/>
  <c r="AH262" i="12" s="1"/>
  <c r="I262" i="12"/>
  <c r="L263" i="12" s="1"/>
  <c r="CL513" i="1"/>
  <c r="DI513" i="1" s="1"/>
  <c r="CV260" i="1"/>
  <c r="DE260" i="1" s="1"/>
  <c r="CS260" i="1"/>
  <c r="E511" i="12"/>
  <c r="K511" i="12"/>
  <c r="C318" i="14" l="1"/>
  <c r="AR519" i="12"/>
  <c r="AS520" i="12" s="1"/>
  <c r="AT519" i="12"/>
  <c r="AU519" i="12" s="1"/>
  <c r="AW520" i="12" s="1"/>
  <c r="AX520" i="12" s="1"/>
  <c r="AL520" i="12" s="1"/>
  <c r="AX519" i="12"/>
  <c r="AL519" i="12" s="1"/>
  <c r="A524" i="12"/>
  <c r="AV524" i="12" s="1"/>
  <c r="AK523" i="12"/>
  <c r="AQ313" i="14"/>
  <c r="AR314" i="14" s="1"/>
  <c r="AS314" i="14" s="1"/>
  <c r="AT314" i="14" s="1"/>
  <c r="AU315" i="14" s="1"/>
  <c r="AV315" i="14" s="1"/>
  <c r="AK315" i="14" s="1"/>
  <c r="CN310" i="1"/>
  <c r="CQ310" i="1"/>
  <c r="DH310" i="1" s="1"/>
  <c r="DO259" i="1"/>
  <c r="DQ259" i="1"/>
  <c r="CL524" i="15"/>
  <c r="DR524" i="15" s="1"/>
  <c r="DO293" i="15"/>
  <c r="DP293" i="15" s="1"/>
  <c r="DQ293" i="15" s="1"/>
  <c r="DS294" i="15" s="1"/>
  <c r="DM282" i="1"/>
  <c r="CP512" i="15"/>
  <c r="DK512" i="15"/>
  <c r="CV512" i="15"/>
  <c r="K264" i="14"/>
  <c r="AG264" i="14" s="1"/>
  <c r="H264" i="14"/>
  <c r="A522" i="14"/>
  <c r="AJ522" i="14" s="1"/>
  <c r="CM513" i="1"/>
  <c r="W321" i="12"/>
  <c r="AJ322" i="12"/>
  <c r="E512" i="12"/>
  <c r="K512" i="12"/>
  <c r="DA260" i="1"/>
  <c r="DB260" i="1" s="1"/>
  <c r="CU261" i="1"/>
  <c r="CX260" i="1"/>
  <c r="DC260" i="1" s="1"/>
  <c r="X262" i="12"/>
  <c r="Y262" i="12" s="1"/>
  <c r="O262" i="12"/>
  <c r="AI262" i="12" s="1"/>
  <c r="CL514" i="1"/>
  <c r="DI514" i="1" s="1"/>
  <c r="E319" i="14" l="1"/>
  <c r="F319" i="14" s="1"/>
  <c r="AI319" i="14" s="1"/>
  <c r="V318" i="14"/>
  <c r="DT294" i="15"/>
  <c r="AR520" i="12"/>
  <c r="AS521" i="12" s="1"/>
  <c r="AT520" i="12"/>
  <c r="AU520" i="12" s="1"/>
  <c r="AW521" i="12" s="1"/>
  <c r="A525" i="12"/>
  <c r="AV525" i="12" s="1"/>
  <c r="AK524" i="12"/>
  <c r="AQ314" i="14"/>
  <c r="AR315" i="14" s="1"/>
  <c r="AS315" i="14" s="1"/>
  <c r="AT315" i="14" s="1"/>
  <c r="AU316" i="14" s="1"/>
  <c r="AV316" i="14" s="1"/>
  <c r="AK316" i="14" s="1"/>
  <c r="CP311" i="1"/>
  <c r="CZ310" i="1"/>
  <c r="DL282" i="1"/>
  <c r="DN282" i="1"/>
  <c r="CL525" i="15"/>
  <c r="DR525" i="15" s="1"/>
  <c r="DN293" i="15"/>
  <c r="DO294" i="15" s="1"/>
  <c r="DP294" i="15" s="1"/>
  <c r="DQ294" i="15" s="1"/>
  <c r="DS295" i="15" s="1"/>
  <c r="DT295" i="15" s="1"/>
  <c r="DJ259" i="1"/>
  <c r="DP260" i="1"/>
  <c r="DF260" i="1"/>
  <c r="DK513" i="15"/>
  <c r="CV513" i="15"/>
  <c r="CP513" i="15"/>
  <c r="J265" i="14"/>
  <c r="M264" i="14"/>
  <c r="AH264" i="14" s="1"/>
  <c r="W264" i="14"/>
  <c r="X264" i="14" s="1"/>
  <c r="A523" i="14"/>
  <c r="AJ523" i="14" s="1"/>
  <c r="CM514" i="1"/>
  <c r="C322" i="12"/>
  <c r="F323" i="12" s="1"/>
  <c r="G323" i="12" s="1"/>
  <c r="K513" i="12"/>
  <c r="E513" i="12"/>
  <c r="CL515" i="1"/>
  <c r="DI515" i="1" s="1"/>
  <c r="M263" i="12"/>
  <c r="AH263" i="12" s="1"/>
  <c r="I263" i="12"/>
  <c r="L264" i="12" s="1"/>
  <c r="CV261" i="1"/>
  <c r="DE261" i="1" s="1"/>
  <c r="CS261" i="1"/>
  <c r="C319" i="14" l="1"/>
  <c r="AX521" i="12"/>
  <c r="AL521" i="12" s="1"/>
  <c r="AR521" i="12"/>
  <c r="AS522" i="12" s="1"/>
  <c r="AT521" i="12"/>
  <c r="AU521" i="12" s="1"/>
  <c r="AW522" i="12" s="1"/>
  <c r="A526" i="12"/>
  <c r="AV526" i="12" s="1"/>
  <c r="AK525" i="12"/>
  <c r="AQ315" i="14"/>
  <c r="CQ311" i="1"/>
  <c r="DH311" i="1" s="1"/>
  <c r="CN311" i="1"/>
  <c r="DO260" i="1"/>
  <c r="DQ260" i="1"/>
  <c r="CL526" i="15"/>
  <c r="DR526" i="15" s="1"/>
  <c r="DN294" i="15"/>
  <c r="DM283" i="1"/>
  <c r="CP514" i="15"/>
  <c r="DK514" i="15"/>
  <c r="CV514" i="15"/>
  <c r="K265" i="14"/>
  <c r="AG265" i="14" s="1"/>
  <c r="H265" i="14"/>
  <c r="A524" i="14"/>
  <c r="AJ524" i="14" s="1"/>
  <c r="CM515" i="1"/>
  <c r="AJ323" i="12"/>
  <c r="W322" i="12"/>
  <c r="E514" i="12"/>
  <c r="K514" i="12"/>
  <c r="O263" i="12"/>
  <c r="AI263" i="12" s="1"/>
  <c r="X263" i="12"/>
  <c r="Y263" i="12" s="1"/>
  <c r="CU262" i="1"/>
  <c r="DA261" i="1"/>
  <c r="DB261" i="1" s="1"/>
  <c r="CX261" i="1"/>
  <c r="DC261" i="1" s="1"/>
  <c r="CL516" i="1"/>
  <c r="DI516" i="1" s="1"/>
  <c r="E320" i="14" l="1"/>
  <c r="F320" i="14" s="1"/>
  <c r="AI320" i="14" s="1"/>
  <c r="V319" i="14"/>
  <c r="C320" i="14"/>
  <c r="AX522" i="12"/>
  <c r="AL522" i="12" s="1"/>
  <c r="AR522" i="12"/>
  <c r="AS523" i="12" s="1"/>
  <c r="AT522" i="12"/>
  <c r="AU522" i="12" s="1"/>
  <c r="AW523" i="12" s="1"/>
  <c r="A527" i="12"/>
  <c r="AV527" i="12" s="1"/>
  <c r="AK526" i="12"/>
  <c r="AR316" i="14"/>
  <c r="AS316" i="14" s="1"/>
  <c r="AT316" i="14" s="1"/>
  <c r="AU317" i="14" s="1"/>
  <c r="AV317" i="14" s="1"/>
  <c r="AK317" i="14" s="1"/>
  <c r="CZ311" i="1"/>
  <c r="CP312" i="1"/>
  <c r="DL283" i="1"/>
  <c r="DN283" i="1"/>
  <c r="CL527" i="15"/>
  <c r="DR527" i="15" s="1"/>
  <c r="DO295" i="15"/>
  <c r="DP295" i="15" s="1"/>
  <c r="DQ295" i="15" s="1"/>
  <c r="DS296" i="15" s="1"/>
  <c r="DJ260" i="1"/>
  <c r="DP261" i="1"/>
  <c r="DF261" i="1"/>
  <c r="CV515" i="15"/>
  <c r="CP515" i="15"/>
  <c r="DK515" i="15"/>
  <c r="A525" i="14"/>
  <c r="AJ525" i="14" s="1"/>
  <c r="W265" i="14"/>
  <c r="X265" i="14" s="1"/>
  <c r="J266" i="14"/>
  <c r="M265" i="14"/>
  <c r="AH265" i="14" s="1"/>
  <c r="CM516" i="1"/>
  <c r="C323" i="12"/>
  <c r="F324" i="12" s="1"/>
  <c r="G324" i="12" s="1"/>
  <c r="CL517" i="1"/>
  <c r="DI517" i="1" s="1"/>
  <c r="CV262" i="1"/>
  <c r="DE262" i="1" s="1"/>
  <c r="CS262" i="1"/>
  <c r="M264" i="12"/>
  <c r="AH264" i="12" s="1"/>
  <c r="I264" i="12"/>
  <c r="L265" i="12" s="1"/>
  <c r="E515" i="12"/>
  <c r="K515" i="12"/>
  <c r="E321" i="14" l="1"/>
  <c r="V320" i="14"/>
  <c r="C321" i="14"/>
  <c r="AQ316" i="14"/>
  <c r="AR317" i="14" s="1"/>
  <c r="AS317" i="14" s="1"/>
  <c r="AT317" i="14" s="1"/>
  <c r="AU318" i="14" s="1"/>
  <c r="AV318" i="14" s="1"/>
  <c r="AK318" i="14" s="1"/>
  <c r="DT296" i="15"/>
  <c r="AX523" i="12"/>
  <c r="AL523" i="12" s="1"/>
  <c r="AR523" i="12"/>
  <c r="AS524" i="12" s="1"/>
  <c r="AT523" i="12"/>
  <c r="AU523" i="12" s="1"/>
  <c r="AW524" i="12" s="1"/>
  <c r="A528" i="12"/>
  <c r="AV528" i="12" s="1"/>
  <c r="AK527" i="12"/>
  <c r="CN312" i="1"/>
  <c r="CQ312" i="1"/>
  <c r="DH312" i="1" s="1"/>
  <c r="DO261" i="1"/>
  <c r="DQ261" i="1"/>
  <c r="CL528" i="15"/>
  <c r="DR528" i="15" s="1"/>
  <c r="DN295" i="15"/>
  <c r="DM284" i="1"/>
  <c r="DK516" i="15"/>
  <c r="CP516" i="15"/>
  <c r="CV516" i="15"/>
  <c r="W323" i="12"/>
  <c r="A526" i="14"/>
  <c r="AJ526" i="14" s="1"/>
  <c r="K266" i="14"/>
  <c r="AG266" i="14" s="1"/>
  <c r="H266" i="14"/>
  <c r="CM517" i="1"/>
  <c r="AJ324" i="12"/>
  <c r="X264" i="12"/>
  <c r="Y264" i="12" s="1"/>
  <c r="O264" i="12"/>
  <c r="AI264" i="12" s="1"/>
  <c r="DA262" i="1"/>
  <c r="DB262" i="1" s="1"/>
  <c r="CU263" i="1"/>
  <c r="CX262" i="1"/>
  <c r="DC262" i="1" s="1"/>
  <c r="E516" i="12"/>
  <c r="K516" i="12"/>
  <c r="CL518" i="1"/>
  <c r="DI518" i="1" s="1"/>
  <c r="E322" i="14" l="1"/>
  <c r="F322" i="14" s="1"/>
  <c r="AI322" i="14" s="1"/>
  <c r="V321" i="14"/>
  <c r="F321" i="14"/>
  <c r="AI321" i="14" s="1"/>
  <c r="AX524" i="12"/>
  <c r="AL524" i="12" s="1"/>
  <c r="AR524" i="12"/>
  <c r="AS525" i="12" s="1"/>
  <c r="AT524" i="12"/>
  <c r="AU524" i="12" s="1"/>
  <c r="AW525" i="12" s="1"/>
  <c r="AX525" i="12" s="1"/>
  <c r="AL525" i="12" s="1"/>
  <c r="A529" i="12"/>
  <c r="AV529" i="12" s="1"/>
  <c r="AK528" i="12"/>
  <c r="CP313" i="1"/>
  <c r="CZ312" i="1"/>
  <c r="AQ317" i="14"/>
  <c r="DL284" i="1"/>
  <c r="DN284" i="1"/>
  <c r="CL529" i="15"/>
  <c r="DR529" i="15" s="1"/>
  <c r="DO296" i="15"/>
  <c r="DP296" i="15" s="1"/>
  <c r="DQ296" i="15" s="1"/>
  <c r="DS297" i="15" s="1"/>
  <c r="DJ261" i="1"/>
  <c r="DP262" i="1"/>
  <c r="DF262" i="1"/>
  <c r="CP517" i="15"/>
  <c r="DK517" i="15"/>
  <c r="CV517" i="15"/>
  <c r="J267" i="14"/>
  <c r="M266" i="14"/>
  <c r="AH266" i="14" s="1"/>
  <c r="W266" i="14"/>
  <c r="X266" i="14" s="1"/>
  <c r="A527" i="14"/>
  <c r="AJ527" i="14" s="1"/>
  <c r="CM518" i="1"/>
  <c r="C324" i="12"/>
  <c r="F325" i="12" s="1"/>
  <c r="G325" i="12" s="1"/>
  <c r="CV263" i="1"/>
  <c r="DE263" i="1" s="1"/>
  <c r="CS263" i="1"/>
  <c r="CL519" i="1"/>
  <c r="DI519" i="1" s="1"/>
  <c r="E517" i="12"/>
  <c r="K517" i="12"/>
  <c r="M265" i="12"/>
  <c r="AH265" i="12" s="1"/>
  <c r="I265" i="12"/>
  <c r="L266" i="12" s="1"/>
  <c r="C322" i="14" l="1"/>
  <c r="DT297" i="15"/>
  <c r="AR525" i="12"/>
  <c r="AS526" i="12" s="1"/>
  <c r="AT525" i="12"/>
  <c r="AU525" i="12" s="1"/>
  <c r="AW526" i="12" s="1"/>
  <c r="AX526" i="12" s="1"/>
  <c r="AL526" i="12" s="1"/>
  <c r="A530" i="12"/>
  <c r="AV530" i="12" s="1"/>
  <c r="AK529" i="12"/>
  <c r="AR318" i="14"/>
  <c r="AS318" i="14" s="1"/>
  <c r="AT318" i="14" s="1"/>
  <c r="AU319" i="14" s="1"/>
  <c r="AV319" i="14" s="1"/>
  <c r="AK319" i="14" s="1"/>
  <c r="CN313" i="1"/>
  <c r="CQ313" i="1"/>
  <c r="DH313" i="1" s="1"/>
  <c r="DO262" i="1"/>
  <c r="DQ262" i="1"/>
  <c r="CL530" i="15"/>
  <c r="DR530" i="15" s="1"/>
  <c r="DN296" i="15"/>
  <c r="DM285" i="1"/>
  <c r="CV518" i="15"/>
  <c r="DK518" i="15"/>
  <c r="CP518" i="15"/>
  <c r="W324" i="12"/>
  <c r="A528" i="14"/>
  <c r="AJ528" i="14" s="1"/>
  <c r="K267" i="14"/>
  <c r="AG267" i="14" s="1"/>
  <c r="H267" i="14"/>
  <c r="CM519" i="1"/>
  <c r="AJ325" i="12"/>
  <c r="CU264" i="1"/>
  <c r="CX263" i="1"/>
  <c r="DC263" i="1" s="1"/>
  <c r="DA263" i="1"/>
  <c r="DB263" i="1" s="1"/>
  <c r="O265" i="12"/>
  <c r="AI265" i="12" s="1"/>
  <c r="X265" i="12"/>
  <c r="Y265" i="12" s="1"/>
  <c r="CL520" i="1"/>
  <c r="DI520" i="1" s="1"/>
  <c r="K518" i="12"/>
  <c r="E518" i="12"/>
  <c r="V322" i="14" l="1"/>
  <c r="E323" i="14"/>
  <c r="C323" i="14"/>
  <c r="AR526" i="12"/>
  <c r="AS527" i="12" s="1"/>
  <c r="AT526" i="12"/>
  <c r="AU526" i="12" s="1"/>
  <c r="AW527" i="12" s="1"/>
  <c r="A531" i="12"/>
  <c r="AV531" i="12" s="1"/>
  <c r="AK530" i="12"/>
  <c r="AQ318" i="14"/>
  <c r="AR319" i="14" s="1"/>
  <c r="AS319" i="14" s="1"/>
  <c r="AT319" i="14" s="1"/>
  <c r="AU320" i="14" s="1"/>
  <c r="AV320" i="14" s="1"/>
  <c r="AK320" i="14" s="1"/>
  <c r="CP314" i="1"/>
  <c r="CN314" i="1" s="1"/>
  <c r="CZ313" i="1"/>
  <c r="DL285" i="1"/>
  <c r="DN285" i="1"/>
  <c r="CL531" i="15"/>
  <c r="DR531" i="15" s="1"/>
  <c r="DO297" i="15"/>
  <c r="DP297" i="15" s="1"/>
  <c r="DQ297" i="15" s="1"/>
  <c r="DS298" i="15" s="1"/>
  <c r="DJ262" i="1"/>
  <c r="DP263" i="1"/>
  <c r="DF263" i="1"/>
  <c r="CV519" i="15"/>
  <c r="CP519" i="15"/>
  <c r="DK519" i="15"/>
  <c r="W267" i="14"/>
  <c r="X267" i="14" s="1"/>
  <c r="M267" i="14"/>
  <c r="AH267" i="14" s="1"/>
  <c r="J268" i="14"/>
  <c r="A529" i="14"/>
  <c r="AJ529" i="14" s="1"/>
  <c r="CM520" i="1"/>
  <c r="C325" i="12"/>
  <c r="F326" i="12" s="1"/>
  <c r="G326" i="12" s="1"/>
  <c r="E519" i="12"/>
  <c r="K519" i="12"/>
  <c r="CL521" i="1"/>
  <c r="DI521" i="1" s="1"/>
  <c r="M266" i="12"/>
  <c r="AH266" i="12" s="1"/>
  <c r="I266" i="12"/>
  <c r="L267" i="12" s="1"/>
  <c r="CV264" i="1"/>
  <c r="DE264" i="1" s="1"/>
  <c r="CS264" i="1"/>
  <c r="E324" i="14" l="1"/>
  <c r="V323" i="14"/>
  <c r="F323" i="14"/>
  <c r="AI323" i="14" s="1"/>
  <c r="F324" i="14"/>
  <c r="AI324" i="14" s="1"/>
  <c r="DT298" i="15"/>
  <c r="AR527" i="12"/>
  <c r="AS528" i="12" s="1"/>
  <c r="AT527" i="12"/>
  <c r="AU527" i="12" s="1"/>
  <c r="AW528" i="12" s="1"/>
  <c r="AX527" i="12"/>
  <c r="AL527" i="12" s="1"/>
  <c r="A532" i="12"/>
  <c r="AV532" i="12" s="1"/>
  <c r="AK531" i="12"/>
  <c r="AQ319" i="14"/>
  <c r="AR320" i="14" s="1"/>
  <c r="AS320" i="14" s="1"/>
  <c r="AT320" i="14" s="1"/>
  <c r="AU321" i="14" s="1"/>
  <c r="AV321" i="14" s="1"/>
  <c r="AK321" i="14" s="1"/>
  <c r="CQ314" i="1"/>
  <c r="DH314" i="1" s="1"/>
  <c r="CP315" i="1"/>
  <c r="CQ315" i="1" s="1"/>
  <c r="DH315" i="1" s="1"/>
  <c r="CZ314" i="1"/>
  <c r="DO263" i="1"/>
  <c r="DP264" i="1" s="1"/>
  <c r="DQ263" i="1"/>
  <c r="CL532" i="15"/>
  <c r="DR532" i="15" s="1"/>
  <c r="DN297" i="15"/>
  <c r="DM286" i="1"/>
  <c r="DK520" i="15"/>
  <c r="CP520" i="15"/>
  <c r="CV520" i="15"/>
  <c r="AJ326" i="12"/>
  <c r="C326" i="12"/>
  <c r="F327" i="12" s="1"/>
  <c r="G327" i="12" s="1"/>
  <c r="K268" i="14"/>
  <c r="AG268" i="14" s="1"/>
  <c r="H268" i="14"/>
  <c r="A530" i="14"/>
  <c r="AJ530" i="14" s="1"/>
  <c r="W325" i="12"/>
  <c r="CM521" i="1"/>
  <c r="E520" i="12"/>
  <c r="K520" i="12"/>
  <c r="X266" i="12"/>
  <c r="Y266" i="12" s="1"/>
  <c r="O266" i="12"/>
  <c r="AI266" i="12" s="1"/>
  <c r="CU265" i="1"/>
  <c r="DA264" i="1"/>
  <c r="DB264" i="1" s="1"/>
  <c r="CX264" i="1"/>
  <c r="DC264" i="1" s="1"/>
  <c r="CL522" i="1"/>
  <c r="DI522" i="1" s="1"/>
  <c r="C324" i="14" l="1"/>
  <c r="AX528" i="12"/>
  <c r="AL528" i="12" s="1"/>
  <c r="AR528" i="12"/>
  <c r="AS529" i="12" s="1"/>
  <c r="AT528" i="12"/>
  <c r="AU528" i="12" s="1"/>
  <c r="AW529" i="12" s="1"/>
  <c r="A533" i="12"/>
  <c r="AV533" i="12" s="1"/>
  <c r="AK532" i="12"/>
  <c r="CN315" i="1"/>
  <c r="CZ315" i="1" s="1"/>
  <c r="AQ320" i="14"/>
  <c r="DL286" i="1"/>
  <c r="DN286" i="1"/>
  <c r="DO264" i="1"/>
  <c r="DQ264" i="1"/>
  <c r="CL533" i="15"/>
  <c r="DR533" i="15" s="1"/>
  <c r="DO298" i="15"/>
  <c r="DP298" i="15" s="1"/>
  <c r="DQ298" i="15" s="1"/>
  <c r="DS299" i="15" s="1"/>
  <c r="DJ263" i="1"/>
  <c r="DF264" i="1"/>
  <c r="CV521" i="15"/>
  <c r="CP521" i="15"/>
  <c r="DK521" i="15"/>
  <c r="W326" i="12"/>
  <c r="J269" i="14"/>
  <c r="M268" i="14"/>
  <c r="AH268" i="14" s="1"/>
  <c r="W268" i="14"/>
  <c r="X268" i="14" s="1"/>
  <c r="A531" i="14"/>
  <c r="AJ531" i="14" s="1"/>
  <c r="AJ327" i="12"/>
  <c r="CM522" i="1"/>
  <c r="CL523" i="1"/>
  <c r="DI523" i="1" s="1"/>
  <c r="CV265" i="1"/>
  <c r="DE265" i="1" s="1"/>
  <c r="CS265" i="1"/>
  <c r="K521" i="12"/>
  <c r="E521" i="12"/>
  <c r="M267" i="12"/>
  <c r="AH267" i="12" s="1"/>
  <c r="I267" i="12"/>
  <c r="L268" i="12" s="1"/>
  <c r="V324" i="14" l="1"/>
  <c r="E325" i="14"/>
  <c r="C325" i="14"/>
  <c r="DT299" i="15"/>
  <c r="AR529" i="12"/>
  <c r="AS530" i="12" s="1"/>
  <c r="AT529" i="12"/>
  <c r="AU529" i="12" s="1"/>
  <c r="AW530" i="12" s="1"/>
  <c r="AX530" i="12" s="1"/>
  <c r="AL530" i="12" s="1"/>
  <c r="AX529" i="12"/>
  <c r="AL529" i="12" s="1"/>
  <c r="A534" i="12"/>
  <c r="AV534" i="12" s="1"/>
  <c r="AK533" i="12"/>
  <c r="CP316" i="1"/>
  <c r="CN316" i="1" s="1"/>
  <c r="CP317" i="1" s="1"/>
  <c r="CQ317" i="1" s="1"/>
  <c r="DH317" i="1" s="1"/>
  <c r="AR321" i="14"/>
  <c r="AS321" i="14" s="1"/>
  <c r="AT321" i="14" s="1"/>
  <c r="AU322" i="14" s="1"/>
  <c r="AV322" i="14" s="1"/>
  <c r="AK322" i="14" s="1"/>
  <c r="CL534" i="15"/>
  <c r="DR534" i="15" s="1"/>
  <c r="DN298" i="15"/>
  <c r="DJ264" i="1"/>
  <c r="DM287" i="1"/>
  <c r="DK522" i="15"/>
  <c r="CV522" i="15"/>
  <c r="CP522" i="15"/>
  <c r="A532" i="14"/>
  <c r="AJ532" i="14" s="1"/>
  <c r="K269" i="14"/>
  <c r="AG269" i="14" s="1"/>
  <c r="H269" i="14"/>
  <c r="C327" i="12"/>
  <c r="F328" i="12" s="1"/>
  <c r="G328" i="12" s="1"/>
  <c r="CM523" i="1"/>
  <c r="E522" i="12"/>
  <c r="K522" i="12"/>
  <c r="CL524" i="1"/>
  <c r="DI524" i="1" s="1"/>
  <c r="O267" i="12"/>
  <c r="AI267" i="12" s="1"/>
  <c r="X267" i="12"/>
  <c r="Y267" i="12" s="1"/>
  <c r="CU266" i="1"/>
  <c r="DA265" i="1"/>
  <c r="DB265" i="1" s="1"/>
  <c r="CX265" i="1"/>
  <c r="DC265" i="1" s="1"/>
  <c r="AQ321" i="14" l="1"/>
  <c r="E326" i="14"/>
  <c r="V325" i="14"/>
  <c r="C326" i="14"/>
  <c r="F325" i="14"/>
  <c r="AI325" i="14" s="1"/>
  <c r="F326" i="14"/>
  <c r="AI326" i="14" s="1"/>
  <c r="AR530" i="12"/>
  <c r="AS531" i="12" s="1"/>
  <c r="AT530" i="12"/>
  <c r="AU530" i="12" s="1"/>
  <c r="AW531" i="12" s="1"/>
  <c r="A535" i="12"/>
  <c r="AV535" i="12" s="1"/>
  <c r="AK534" i="12"/>
  <c r="CQ316" i="1"/>
  <c r="DH316" i="1" s="1"/>
  <c r="CZ316" i="1"/>
  <c r="CN317" i="1"/>
  <c r="AR322" i="14"/>
  <c r="AS322" i="14" s="1"/>
  <c r="AT322" i="14" s="1"/>
  <c r="AU323" i="14" s="1"/>
  <c r="AV323" i="14" s="1"/>
  <c r="AK323" i="14" s="1"/>
  <c r="DL287" i="1"/>
  <c r="DN287" i="1"/>
  <c r="CL535" i="15"/>
  <c r="DR535" i="15" s="1"/>
  <c r="DO299" i="15"/>
  <c r="DP299" i="15" s="1"/>
  <c r="DQ299" i="15" s="1"/>
  <c r="DS300" i="15" s="1"/>
  <c r="DP265" i="1"/>
  <c r="DF265" i="1"/>
  <c r="CV523" i="15"/>
  <c r="CP523" i="15"/>
  <c r="DK523" i="15"/>
  <c r="AJ328" i="12"/>
  <c r="A533" i="14"/>
  <c r="AJ533" i="14" s="1"/>
  <c r="W269" i="14"/>
  <c r="X269" i="14" s="1"/>
  <c r="J270" i="14"/>
  <c r="M269" i="14"/>
  <c r="AH269" i="14" s="1"/>
  <c r="W327" i="12"/>
  <c r="CM524" i="1"/>
  <c r="C328" i="12"/>
  <c r="F329" i="12" s="1"/>
  <c r="G329" i="12" s="1"/>
  <c r="CL525" i="1"/>
  <c r="DI525" i="1" s="1"/>
  <c r="CV266" i="1"/>
  <c r="DE266" i="1" s="1"/>
  <c r="CS266" i="1"/>
  <c r="K523" i="12"/>
  <c r="E523" i="12"/>
  <c r="M268" i="12"/>
  <c r="AH268" i="12" s="1"/>
  <c r="I268" i="12"/>
  <c r="L269" i="12" s="1"/>
  <c r="V326" i="14" l="1"/>
  <c r="E327" i="14"/>
  <c r="F327" i="14" s="1"/>
  <c r="AI327" i="14" s="1"/>
  <c r="C327" i="14"/>
  <c r="DT300" i="15"/>
  <c r="AX531" i="12"/>
  <c r="AL531" i="12" s="1"/>
  <c r="AR531" i="12"/>
  <c r="AS532" i="12" s="1"/>
  <c r="AT531" i="12"/>
  <c r="AU531" i="12" s="1"/>
  <c r="AW532" i="12" s="1"/>
  <c r="AX532" i="12" s="1"/>
  <c r="AL532" i="12" s="1"/>
  <c r="A536" i="12"/>
  <c r="AV536" i="12" s="1"/>
  <c r="AK535" i="12"/>
  <c r="AQ322" i="14"/>
  <c r="CP318" i="1"/>
  <c r="CN318" i="1" s="1"/>
  <c r="CZ317" i="1"/>
  <c r="DO265" i="1"/>
  <c r="DQ265" i="1"/>
  <c r="CL536" i="15"/>
  <c r="DR536" i="15" s="1"/>
  <c r="DN299" i="15"/>
  <c r="DM288" i="1"/>
  <c r="DK524" i="15"/>
  <c r="CP524" i="15"/>
  <c r="CV524" i="15"/>
  <c r="A534" i="14"/>
  <c r="AJ534" i="14" s="1"/>
  <c r="K270" i="14"/>
  <c r="AG270" i="14" s="1"/>
  <c r="H270" i="14"/>
  <c r="CM525" i="1"/>
  <c r="W328" i="12"/>
  <c r="AJ329" i="12"/>
  <c r="E524" i="12"/>
  <c r="K524" i="12"/>
  <c r="CL526" i="1"/>
  <c r="DI526" i="1" s="1"/>
  <c r="X268" i="12"/>
  <c r="Y268" i="12" s="1"/>
  <c r="O268" i="12"/>
  <c r="AI268" i="12" s="1"/>
  <c r="CU267" i="1"/>
  <c r="DA266" i="1"/>
  <c r="DB266" i="1" s="1"/>
  <c r="CX266" i="1"/>
  <c r="DC266" i="1" s="1"/>
  <c r="V327" i="14" l="1"/>
  <c r="E328" i="14"/>
  <c r="F328" i="14" s="1"/>
  <c r="AI328" i="14" s="1"/>
  <c r="AR532" i="12"/>
  <c r="AS533" i="12" s="1"/>
  <c r="AT532" i="12"/>
  <c r="AU532" i="12" s="1"/>
  <c r="AW533" i="12" s="1"/>
  <c r="A537" i="12"/>
  <c r="AV537" i="12" s="1"/>
  <c r="AK536" i="12"/>
  <c r="CZ318" i="1"/>
  <c r="CP319" i="1"/>
  <c r="CQ319" i="1" s="1"/>
  <c r="DH319" i="1" s="1"/>
  <c r="CQ318" i="1"/>
  <c r="DH318" i="1" s="1"/>
  <c r="AR323" i="14"/>
  <c r="AS323" i="14" s="1"/>
  <c r="AT323" i="14" s="1"/>
  <c r="AU324" i="14" s="1"/>
  <c r="AV324" i="14" s="1"/>
  <c r="AK324" i="14" s="1"/>
  <c r="DL288" i="1"/>
  <c r="DN288" i="1"/>
  <c r="CL537" i="15"/>
  <c r="DR537" i="15" s="1"/>
  <c r="DO300" i="15"/>
  <c r="DP300" i="15" s="1"/>
  <c r="DQ300" i="15" s="1"/>
  <c r="DS301" i="15" s="1"/>
  <c r="DJ265" i="1"/>
  <c r="DP266" i="1"/>
  <c r="DF266" i="1"/>
  <c r="CV525" i="15"/>
  <c r="CP525" i="15"/>
  <c r="DK525" i="15"/>
  <c r="J271" i="14"/>
  <c r="M270" i="14"/>
  <c r="AH270" i="14" s="1"/>
  <c r="W270" i="14"/>
  <c r="X270" i="14" s="1"/>
  <c r="A535" i="14"/>
  <c r="AJ535" i="14" s="1"/>
  <c r="CM526" i="1"/>
  <c r="C329" i="12"/>
  <c r="F330" i="12" s="1"/>
  <c r="G330" i="12" s="1"/>
  <c r="M269" i="12"/>
  <c r="AH269" i="12" s="1"/>
  <c r="I269" i="12"/>
  <c r="L270" i="12" s="1"/>
  <c r="CL527" i="1"/>
  <c r="DI527" i="1" s="1"/>
  <c r="E525" i="12"/>
  <c r="K525" i="12"/>
  <c r="CV267" i="1"/>
  <c r="DE267" i="1" s="1"/>
  <c r="CS267" i="1"/>
  <c r="C328" i="14" l="1"/>
  <c r="DT301" i="15"/>
  <c r="AX533" i="12"/>
  <c r="AL533" i="12" s="1"/>
  <c r="AR533" i="12"/>
  <c r="AS534" i="12" s="1"/>
  <c r="AT534" i="12" s="1"/>
  <c r="AT533" i="12"/>
  <c r="AU533" i="12" s="1"/>
  <c r="AW534" i="12" s="1"/>
  <c r="A538" i="12"/>
  <c r="AV538" i="12" s="1"/>
  <c r="AK537" i="12"/>
  <c r="AQ323" i="14"/>
  <c r="AR324" i="14" s="1"/>
  <c r="AS324" i="14" s="1"/>
  <c r="AT324" i="14" s="1"/>
  <c r="AU325" i="14" s="1"/>
  <c r="AV325" i="14" s="1"/>
  <c r="AK325" i="14" s="1"/>
  <c r="CN319" i="1"/>
  <c r="DO266" i="1"/>
  <c r="DQ266" i="1"/>
  <c r="CL538" i="15"/>
  <c r="DR538" i="15" s="1"/>
  <c r="DN300" i="15"/>
  <c r="DM289" i="1"/>
  <c r="CV526" i="15"/>
  <c r="DK526" i="15"/>
  <c r="CP526" i="15"/>
  <c r="A536" i="14"/>
  <c r="AJ536" i="14" s="1"/>
  <c r="K271" i="14"/>
  <c r="AG271" i="14" s="1"/>
  <c r="H271" i="14"/>
  <c r="CM527" i="1"/>
  <c r="AJ330" i="12"/>
  <c r="W329" i="12"/>
  <c r="K526" i="12"/>
  <c r="E526" i="12"/>
  <c r="CL528" i="1"/>
  <c r="DI528" i="1" s="1"/>
  <c r="X269" i="12"/>
  <c r="Y269" i="12" s="1"/>
  <c r="O269" i="12"/>
  <c r="AI269" i="12" s="1"/>
  <c r="CU268" i="1"/>
  <c r="CX267" i="1"/>
  <c r="DC267" i="1" s="1"/>
  <c r="DA267" i="1"/>
  <c r="DB267" i="1" s="1"/>
  <c r="E329" i="14" l="1"/>
  <c r="F329" i="14" s="1"/>
  <c r="AI329" i="14" s="1"/>
  <c r="V328" i="14"/>
  <c r="C329" i="14"/>
  <c r="AU534" i="12"/>
  <c r="AW535" i="12" s="1"/>
  <c r="AX535" i="12" s="1"/>
  <c r="AL535" i="12" s="1"/>
  <c r="AX534" i="12"/>
  <c r="AL534" i="12" s="1"/>
  <c r="AR534" i="12"/>
  <c r="AS535" i="12" s="1"/>
  <c r="A539" i="12"/>
  <c r="AV539" i="12" s="1"/>
  <c r="AK538" i="12"/>
  <c r="CZ319" i="1"/>
  <c r="CP320" i="1"/>
  <c r="CN320" i="1" s="1"/>
  <c r="AQ324" i="14"/>
  <c r="DL289" i="1"/>
  <c r="DN289" i="1"/>
  <c r="CL539" i="15"/>
  <c r="DR539" i="15" s="1"/>
  <c r="DO301" i="15"/>
  <c r="DP301" i="15" s="1"/>
  <c r="DQ301" i="15" s="1"/>
  <c r="DS302" i="15" s="1"/>
  <c r="DJ266" i="1"/>
  <c r="DP267" i="1"/>
  <c r="DF267" i="1"/>
  <c r="CV527" i="15"/>
  <c r="CP527" i="15"/>
  <c r="DK527" i="15"/>
  <c r="W271" i="14"/>
  <c r="X271" i="14" s="1"/>
  <c r="J272" i="14"/>
  <c r="M271" i="14"/>
  <c r="AH271" i="14" s="1"/>
  <c r="A537" i="14"/>
  <c r="AJ537" i="14" s="1"/>
  <c r="CM528" i="1"/>
  <c r="C330" i="12"/>
  <c r="F331" i="12" s="1"/>
  <c r="G331" i="12" s="1"/>
  <c r="K527" i="12"/>
  <c r="E527" i="12"/>
  <c r="CV268" i="1"/>
  <c r="DE268" i="1" s="1"/>
  <c r="CS268" i="1"/>
  <c r="M270" i="12"/>
  <c r="AH270" i="12" s="1"/>
  <c r="I270" i="12"/>
  <c r="L271" i="12" s="1"/>
  <c r="CL529" i="1"/>
  <c r="DI529" i="1" s="1"/>
  <c r="V329" i="14" l="1"/>
  <c r="E330" i="14"/>
  <c r="F330" i="14" s="1"/>
  <c r="AI330" i="14" s="1"/>
  <c r="DT302" i="15"/>
  <c r="AR535" i="12"/>
  <c r="AS536" i="12" s="1"/>
  <c r="AT535" i="12"/>
  <c r="AU535" i="12" s="1"/>
  <c r="AW536" i="12" s="1"/>
  <c r="A540" i="12"/>
  <c r="AV540" i="12" s="1"/>
  <c r="AK539" i="12"/>
  <c r="CZ320" i="1"/>
  <c r="CP321" i="1"/>
  <c r="CN321" i="1" s="1"/>
  <c r="AR325" i="14"/>
  <c r="AS325" i="14" s="1"/>
  <c r="AT325" i="14" s="1"/>
  <c r="AU326" i="14" s="1"/>
  <c r="AV326" i="14" s="1"/>
  <c r="AK326" i="14" s="1"/>
  <c r="CQ320" i="1"/>
  <c r="DH320" i="1" s="1"/>
  <c r="DO267" i="1"/>
  <c r="DQ267" i="1"/>
  <c r="CL540" i="15"/>
  <c r="DR540" i="15" s="1"/>
  <c r="DN301" i="15"/>
  <c r="DM290" i="1"/>
  <c r="DK528" i="15"/>
  <c r="CP528" i="15"/>
  <c r="CV528" i="15"/>
  <c r="W330" i="12"/>
  <c r="K272" i="14"/>
  <c r="AG272" i="14" s="1"/>
  <c r="H272" i="14"/>
  <c r="A538" i="14"/>
  <c r="AJ538" i="14" s="1"/>
  <c r="CM529" i="1"/>
  <c r="AJ331" i="12"/>
  <c r="K528" i="12"/>
  <c r="E528" i="12"/>
  <c r="O270" i="12"/>
  <c r="AI270" i="12" s="1"/>
  <c r="X270" i="12"/>
  <c r="Y270" i="12" s="1"/>
  <c r="DA268" i="1"/>
  <c r="DB268" i="1" s="1"/>
  <c r="CX268" i="1"/>
  <c r="DC268" i="1" s="1"/>
  <c r="CU269" i="1"/>
  <c r="CL530" i="1"/>
  <c r="DI530" i="1" s="1"/>
  <c r="C330" i="14" l="1"/>
  <c r="V330" i="14"/>
  <c r="E331" i="14"/>
  <c r="F331" i="14" s="1"/>
  <c r="AI331" i="14" s="1"/>
  <c r="CQ321" i="1"/>
  <c r="DH321" i="1" s="1"/>
  <c r="AR536" i="12"/>
  <c r="AS537" i="12" s="1"/>
  <c r="AT536" i="12"/>
  <c r="AU536" i="12" s="1"/>
  <c r="AW537" i="12" s="1"/>
  <c r="AX537" i="12" s="1"/>
  <c r="AL537" i="12" s="1"/>
  <c r="AX536" i="12"/>
  <c r="AL536" i="12" s="1"/>
  <c r="A541" i="12"/>
  <c r="AV541" i="12" s="1"/>
  <c r="AK540" i="12"/>
  <c r="AQ325" i="14"/>
  <c r="AR326" i="14" s="1"/>
  <c r="AS326" i="14" s="1"/>
  <c r="AT326" i="14" s="1"/>
  <c r="AU327" i="14" s="1"/>
  <c r="AV327" i="14" s="1"/>
  <c r="AK327" i="14" s="1"/>
  <c r="CZ321" i="1"/>
  <c r="CP322" i="1"/>
  <c r="CN322" i="1" s="1"/>
  <c r="DL290" i="1"/>
  <c r="DN290" i="1"/>
  <c r="CL541" i="15"/>
  <c r="DR541" i="15" s="1"/>
  <c r="DO302" i="15"/>
  <c r="DP302" i="15" s="1"/>
  <c r="DQ302" i="15" s="1"/>
  <c r="DS303" i="15" s="1"/>
  <c r="DJ267" i="1"/>
  <c r="DP268" i="1"/>
  <c r="DF268" i="1"/>
  <c r="CV529" i="15"/>
  <c r="CP529" i="15"/>
  <c r="DK529" i="15"/>
  <c r="A539" i="14"/>
  <c r="AJ539" i="14" s="1"/>
  <c r="J273" i="14"/>
  <c r="M272" i="14"/>
  <c r="AH272" i="14" s="1"/>
  <c r="W272" i="14"/>
  <c r="X272" i="14" s="1"/>
  <c r="CM530" i="1"/>
  <c r="C331" i="12"/>
  <c r="F332" i="12" s="1"/>
  <c r="G332" i="12" s="1"/>
  <c r="M271" i="12"/>
  <c r="AH271" i="12" s="1"/>
  <c r="I271" i="12"/>
  <c r="L272" i="12" s="1"/>
  <c r="E529" i="12"/>
  <c r="K529" i="12"/>
  <c r="CV269" i="1"/>
  <c r="DE269" i="1" s="1"/>
  <c r="CS269" i="1"/>
  <c r="CL531" i="1"/>
  <c r="DI531" i="1" s="1"/>
  <c r="C331" i="14" l="1"/>
  <c r="DT303" i="15"/>
  <c r="AR537" i="12"/>
  <c r="AS538" i="12" s="1"/>
  <c r="AT537" i="12"/>
  <c r="AU537" i="12" s="1"/>
  <c r="AW538" i="12" s="1"/>
  <c r="A542" i="12"/>
  <c r="AV542" i="12" s="1"/>
  <c r="AK541" i="12"/>
  <c r="CP323" i="1"/>
  <c r="CN323" i="1" s="1"/>
  <c r="CZ322" i="1"/>
  <c r="CQ322" i="1"/>
  <c r="DH322" i="1" s="1"/>
  <c r="AQ326" i="14"/>
  <c r="DO268" i="1"/>
  <c r="DQ268" i="1"/>
  <c r="CL542" i="15"/>
  <c r="DR542" i="15" s="1"/>
  <c r="DN302" i="15"/>
  <c r="DM291" i="1"/>
  <c r="CP530" i="15"/>
  <c r="DK530" i="15"/>
  <c r="CV530" i="15"/>
  <c r="C332" i="12"/>
  <c r="F333" i="12" s="1"/>
  <c r="G333" i="12" s="1"/>
  <c r="K273" i="14"/>
  <c r="AG273" i="14" s="1"/>
  <c r="H273" i="14"/>
  <c r="A540" i="14"/>
  <c r="AJ540" i="14" s="1"/>
  <c r="CM531" i="1"/>
  <c r="W331" i="12"/>
  <c r="AJ332" i="12"/>
  <c r="K530" i="12"/>
  <c r="E530" i="12"/>
  <c r="CU270" i="1"/>
  <c r="CX269" i="1"/>
  <c r="DA269" i="1"/>
  <c r="DB269" i="1" s="1"/>
  <c r="X271" i="12"/>
  <c r="Y271" i="12" s="1"/>
  <c r="O271" i="12"/>
  <c r="AI271" i="12" s="1"/>
  <c r="CL532" i="1"/>
  <c r="DI532" i="1" s="1"/>
  <c r="DF269" i="1" l="1"/>
  <c r="DC269" i="1"/>
  <c r="E332" i="14"/>
  <c r="V331" i="14"/>
  <c r="AX538" i="12"/>
  <c r="AL538" i="12" s="1"/>
  <c r="AR538" i="12"/>
  <c r="AS539" i="12" s="1"/>
  <c r="AT538" i="12"/>
  <c r="AU538" i="12" s="1"/>
  <c r="AW539" i="12" s="1"/>
  <c r="A543" i="12"/>
  <c r="AV543" i="12" s="1"/>
  <c r="AK542" i="12"/>
  <c r="CQ323" i="1"/>
  <c r="DH323" i="1" s="1"/>
  <c r="AR327" i="14"/>
  <c r="AS327" i="14" s="1"/>
  <c r="AT327" i="14" s="1"/>
  <c r="AU328" i="14" s="1"/>
  <c r="AV328" i="14" s="1"/>
  <c r="AK328" i="14" s="1"/>
  <c r="CP324" i="1"/>
  <c r="CZ323" i="1"/>
  <c r="DL291" i="1"/>
  <c r="DN291" i="1"/>
  <c r="CL543" i="15"/>
  <c r="DR543" i="15" s="1"/>
  <c r="DO303" i="15"/>
  <c r="DP303" i="15" s="1"/>
  <c r="DQ303" i="15" s="1"/>
  <c r="DS304" i="15" s="1"/>
  <c r="DJ268" i="1"/>
  <c r="DP269" i="1"/>
  <c r="CV531" i="15"/>
  <c r="CP531" i="15"/>
  <c r="DK531" i="15"/>
  <c r="C333" i="12"/>
  <c r="F334" i="12" s="1"/>
  <c r="G334" i="12" s="1"/>
  <c r="W332" i="12"/>
  <c r="A541" i="14"/>
  <c r="AJ541" i="14" s="1"/>
  <c r="W273" i="14"/>
  <c r="X273" i="14" s="1"/>
  <c r="J274" i="14"/>
  <c r="M273" i="14"/>
  <c r="AH273" i="14" s="1"/>
  <c r="CM532" i="1"/>
  <c r="CV270" i="1"/>
  <c r="DE270" i="1" s="1"/>
  <c r="CS270" i="1"/>
  <c r="CL533" i="1"/>
  <c r="DI533" i="1" s="1"/>
  <c r="E531" i="12"/>
  <c r="K531" i="12"/>
  <c r="M272" i="12"/>
  <c r="AH272" i="12" s="1"/>
  <c r="I272" i="12"/>
  <c r="L273" i="12" s="1"/>
  <c r="F332" i="14" l="1"/>
  <c r="AI332" i="14" s="1"/>
  <c r="C332" i="14"/>
  <c r="DT304" i="15"/>
  <c r="AR539" i="12"/>
  <c r="AS540" i="12" s="1"/>
  <c r="AT539" i="12"/>
  <c r="AU539" i="12" s="1"/>
  <c r="AW540" i="12" s="1"/>
  <c r="AX540" i="12" s="1"/>
  <c r="AL540" i="12" s="1"/>
  <c r="AX539" i="12"/>
  <c r="AL539" i="12" s="1"/>
  <c r="A544" i="12"/>
  <c r="AV544" i="12" s="1"/>
  <c r="AK543" i="12"/>
  <c r="CN324" i="1"/>
  <c r="CQ324" i="1"/>
  <c r="DH324" i="1" s="1"/>
  <c r="AQ327" i="14"/>
  <c r="DO269" i="1"/>
  <c r="DP270" i="1" s="1"/>
  <c r="DQ269" i="1"/>
  <c r="CL544" i="15"/>
  <c r="DR544" i="15" s="1"/>
  <c r="DN303" i="15"/>
  <c r="DO304" i="15" s="1"/>
  <c r="DP304" i="15" s="1"/>
  <c r="DQ304" i="15" s="1"/>
  <c r="DS305" i="15" s="1"/>
  <c r="DT305" i="15" s="1"/>
  <c r="DM292" i="1"/>
  <c r="DK532" i="15"/>
  <c r="CP532" i="15"/>
  <c r="CV532" i="15"/>
  <c r="C334" i="12"/>
  <c r="F335" i="12" s="1"/>
  <c r="G335" i="12" s="1"/>
  <c r="W333" i="12"/>
  <c r="AJ333" i="12"/>
  <c r="K274" i="14"/>
  <c r="AG274" i="14" s="1"/>
  <c r="H274" i="14"/>
  <c r="A542" i="14"/>
  <c r="AJ542" i="14" s="1"/>
  <c r="CM533" i="1"/>
  <c r="X272" i="12"/>
  <c r="Y272" i="12" s="1"/>
  <c r="O272" i="12"/>
  <c r="AI272" i="12" s="1"/>
  <c r="CL534" i="1"/>
  <c r="DI534" i="1" s="1"/>
  <c r="K532" i="12"/>
  <c r="E532" i="12"/>
  <c r="DA270" i="1"/>
  <c r="DB270" i="1" s="1"/>
  <c r="CU271" i="1"/>
  <c r="CX270" i="1"/>
  <c r="DF270" i="1" l="1"/>
  <c r="DC270" i="1"/>
  <c r="E333" i="14"/>
  <c r="F333" i="14" s="1"/>
  <c r="AI333" i="14" s="1"/>
  <c r="C333" i="14"/>
  <c r="V332" i="14"/>
  <c r="AR540" i="12"/>
  <c r="AS541" i="12" s="1"/>
  <c r="AT540" i="12"/>
  <c r="AU540" i="12" s="1"/>
  <c r="AW541" i="12" s="1"/>
  <c r="A545" i="12"/>
  <c r="AV545" i="12" s="1"/>
  <c r="AK544" i="12"/>
  <c r="AR328" i="14"/>
  <c r="AS328" i="14" s="1"/>
  <c r="AT328" i="14" s="1"/>
  <c r="AU329" i="14" s="1"/>
  <c r="AV329" i="14" s="1"/>
  <c r="AK329" i="14" s="1"/>
  <c r="CZ324" i="1"/>
  <c r="CP325" i="1"/>
  <c r="DL292" i="1"/>
  <c r="DN292" i="1"/>
  <c r="DO270" i="1"/>
  <c r="DP271" i="1" s="1"/>
  <c r="DQ270" i="1"/>
  <c r="CL545" i="15"/>
  <c r="DR545" i="15" s="1"/>
  <c r="DN304" i="15"/>
  <c r="DJ269" i="1"/>
  <c r="CV533" i="15"/>
  <c r="CP533" i="15"/>
  <c r="DK533" i="15"/>
  <c r="C335" i="12"/>
  <c r="F336" i="12" s="1"/>
  <c r="G336" i="12" s="1"/>
  <c r="W334" i="12"/>
  <c r="AJ334" i="12"/>
  <c r="A543" i="14"/>
  <c r="AJ543" i="14" s="1"/>
  <c r="J275" i="14"/>
  <c r="M274" i="14"/>
  <c r="AH274" i="14" s="1"/>
  <c r="W274" i="14"/>
  <c r="X274" i="14" s="1"/>
  <c r="CM534" i="1"/>
  <c r="CV271" i="1"/>
  <c r="DE271" i="1" s="1"/>
  <c r="CS271" i="1"/>
  <c r="CL535" i="1"/>
  <c r="DI535" i="1" s="1"/>
  <c r="M273" i="12"/>
  <c r="AH273" i="12" s="1"/>
  <c r="I273" i="12"/>
  <c r="L274" i="12" s="1"/>
  <c r="E533" i="12"/>
  <c r="K533" i="12"/>
  <c r="E334" i="14" l="1"/>
  <c r="V333" i="14"/>
  <c r="AQ328" i="14"/>
  <c r="AR329" i="14" s="1"/>
  <c r="AS329" i="14" s="1"/>
  <c r="AT329" i="14" s="1"/>
  <c r="AU330" i="14" s="1"/>
  <c r="AV330" i="14" s="1"/>
  <c r="AK330" i="14" s="1"/>
  <c r="AX541" i="12"/>
  <c r="AL541" i="12" s="1"/>
  <c r="AR541" i="12"/>
  <c r="AS542" i="12" s="1"/>
  <c r="AT541" i="12"/>
  <c r="AU541" i="12" s="1"/>
  <c r="AW542" i="12" s="1"/>
  <c r="AX542" i="12" s="1"/>
  <c r="AL542" i="12" s="1"/>
  <c r="A546" i="12"/>
  <c r="AV546" i="12" s="1"/>
  <c r="AK545" i="12"/>
  <c r="CQ325" i="1"/>
  <c r="DH325" i="1" s="1"/>
  <c r="CN325" i="1"/>
  <c r="DO271" i="1"/>
  <c r="DQ271" i="1"/>
  <c r="CL546" i="15"/>
  <c r="DR546" i="15" s="1"/>
  <c r="DO305" i="15"/>
  <c r="DP305" i="15" s="1"/>
  <c r="DQ305" i="15" s="1"/>
  <c r="DS306" i="15" s="1"/>
  <c r="DJ270" i="1"/>
  <c r="DM293" i="1"/>
  <c r="CV534" i="15"/>
  <c r="CP534" i="15"/>
  <c r="DK534" i="15"/>
  <c r="AJ336" i="12"/>
  <c r="W335" i="12"/>
  <c r="AJ335" i="12"/>
  <c r="K275" i="14"/>
  <c r="AG275" i="14" s="1"/>
  <c r="H275" i="14"/>
  <c r="A544" i="14"/>
  <c r="AJ544" i="14" s="1"/>
  <c r="CM535" i="1"/>
  <c r="K534" i="12"/>
  <c r="E534" i="12"/>
  <c r="X273" i="12"/>
  <c r="Y273" i="12" s="1"/>
  <c r="O273" i="12"/>
  <c r="AI273" i="12" s="1"/>
  <c r="CL536" i="1"/>
  <c r="DI536" i="1" s="1"/>
  <c r="DA271" i="1"/>
  <c r="DB271" i="1" s="1"/>
  <c r="CU272" i="1"/>
  <c r="CX271" i="1"/>
  <c r="DF271" i="1" l="1"/>
  <c r="DC271" i="1"/>
  <c r="F334" i="14"/>
  <c r="AI334" i="14" s="1"/>
  <c r="C334" i="14"/>
  <c r="DT306" i="15"/>
  <c r="AR542" i="12"/>
  <c r="AS543" i="12" s="1"/>
  <c r="AT542" i="12"/>
  <c r="AU542" i="12" s="1"/>
  <c r="AW543" i="12" s="1"/>
  <c r="AX543" i="12" s="1"/>
  <c r="AL543" i="12" s="1"/>
  <c r="A547" i="12"/>
  <c r="AV547" i="12" s="1"/>
  <c r="AK546" i="12"/>
  <c r="CP326" i="1"/>
  <c r="CZ325" i="1"/>
  <c r="AQ329" i="14"/>
  <c r="DL293" i="1"/>
  <c r="DN293" i="1"/>
  <c r="CL547" i="15"/>
  <c r="DR547" i="15" s="1"/>
  <c r="DN305" i="15"/>
  <c r="DJ271" i="1"/>
  <c r="DP272" i="1"/>
  <c r="CV535" i="15"/>
  <c r="CP535" i="15"/>
  <c r="DK535" i="15"/>
  <c r="C336" i="12"/>
  <c r="F337" i="12" s="1"/>
  <c r="G337" i="12" s="1"/>
  <c r="W275" i="14"/>
  <c r="X275" i="14" s="1"/>
  <c r="M275" i="14"/>
  <c r="AH275" i="14" s="1"/>
  <c r="J276" i="14"/>
  <c r="A545" i="14"/>
  <c r="AJ545" i="14" s="1"/>
  <c r="CM536" i="1"/>
  <c r="M274" i="12"/>
  <c r="AH274" i="12" s="1"/>
  <c r="I274" i="12"/>
  <c r="L275" i="12" s="1"/>
  <c r="E535" i="12"/>
  <c r="K535" i="12"/>
  <c r="CV272" i="1"/>
  <c r="DE272" i="1" s="1"/>
  <c r="CS272" i="1"/>
  <c r="CL537" i="1"/>
  <c r="DI537" i="1" s="1"/>
  <c r="V334" i="14" l="1"/>
  <c r="E335" i="14"/>
  <c r="AR543" i="12"/>
  <c r="AS544" i="12" s="1"/>
  <c r="AT543" i="12"/>
  <c r="AU543" i="12" s="1"/>
  <c r="AW544" i="12" s="1"/>
  <c r="AX544" i="12" s="1"/>
  <c r="AL544" i="12" s="1"/>
  <c r="A548" i="12"/>
  <c r="AV548" i="12" s="1"/>
  <c r="AK547" i="12"/>
  <c r="AR330" i="14"/>
  <c r="AS330" i="14" s="1"/>
  <c r="AT330" i="14" s="1"/>
  <c r="AU331" i="14" s="1"/>
  <c r="AV331" i="14" s="1"/>
  <c r="AK331" i="14" s="1"/>
  <c r="CN326" i="1"/>
  <c r="CQ326" i="1"/>
  <c r="DH326" i="1" s="1"/>
  <c r="DO272" i="1"/>
  <c r="DQ272" i="1"/>
  <c r="CL548" i="15"/>
  <c r="DR548" i="15" s="1"/>
  <c r="DO306" i="15"/>
  <c r="DP306" i="15" s="1"/>
  <c r="DQ306" i="15" s="1"/>
  <c r="DS307" i="15" s="1"/>
  <c r="DM294" i="1"/>
  <c r="DK536" i="15"/>
  <c r="CV536" i="15"/>
  <c r="CP536" i="15"/>
  <c r="AJ337" i="12"/>
  <c r="W336" i="12"/>
  <c r="C337" i="12"/>
  <c r="F338" i="12" s="1"/>
  <c r="G338" i="12" s="1"/>
  <c r="K276" i="14"/>
  <c r="AG276" i="14" s="1"/>
  <c r="H276" i="14"/>
  <c r="A546" i="14"/>
  <c r="AJ546" i="14" s="1"/>
  <c r="CM537" i="1"/>
  <c r="CL538" i="1"/>
  <c r="DI538" i="1" s="1"/>
  <c r="CU273" i="1"/>
  <c r="DA272" i="1"/>
  <c r="DB272" i="1" s="1"/>
  <c r="CX272" i="1"/>
  <c r="K536" i="12"/>
  <c r="E536" i="12"/>
  <c r="O274" i="12"/>
  <c r="AI274" i="12" s="1"/>
  <c r="X274" i="12"/>
  <c r="Y274" i="12" s="1"/>
  <c r="DF272" i="1" l="1"/>
  <c r="DC272" i="1"/>
  <c r="F335" i="14"/>
  <c r="AI335" i="14" s="1"/>
  <c r="C335" i="14"/>
  <c r="DT307" i="15"/>
  <c r="AR544" i="12"/>
  <c r="AS545" i="12" s="1"/>
  <c r="AT544" i="12"/>
  <c r="AU544" i="12" s="1"/>
  <c r="AW545" i="12" s="1"/>
  <c r="A549" i="12"/>
  <c r="AV549" i="12" s="1"/>
  <c r="AK548" i="12"/>
  <c r="AQ330" i="14"/>
  <c r="AR331" i="14" s="1"/>
  <c r="AS331" i="14" s="1"/>
  <c r="AT331" i="14" s="1"/>
  <c r="AU332" i="14" s="1"/>
  <c r="AV332" i="14" s="1"/>
  <c r="AK332" i="14" s="1"/>
  <c r="CP327" i="1"/>
  <c r="CN327" i="1" s="1"/>
  <c r="CZ326" i="1"/>
  <c r="DL294" i="1"/>
  <c r="DN294" i="1"/>
  <c r="CL549" i="15"/>
  <c r="DR549" i="15" s="1"/>
  <c r="DN306" i="15"/>
  <c r="DJ272" i="1"/>
  <c r="DP273" i="1"/>
  <c r="CP537" i="15"/>
  <c r="CV537" i="15"/>
  <c r="DK537" i="15"/>
  <c r="W337" i="12"/>
  <c r="C338" i="12"/>
  <c r="F339" i="12" s="1"/>
  <c r="G339" i="12" s="1"/>
  <c r="J277" i="14"/>
  <c r="M276" i="14"/>
  <c r="AH276" i="14" s="1"/>
  <c r="W276" i="14"/>
  <c r="X276" i="14" s="1"/>
  <c r="A547" i="14"/>
  <c r="AJ547" i="14" s="1"/>
  <c r="CM538" i="1"/>
  <c r="AJ338" i="12"/>
  <c r="CL539" i="1"/>
  <c r="DI539" i="1" s="1"/>
  <c r="M275" i="12"/>
  <c r="AH275" i="12" s="1"/>
  <c r="I275" i="12"/>
  <c r="L276" i="12" s="1"/>
  <c r="K537" i="12"/>
  <c r="E537" i="12"/>
  <c r="CV273" i="1"/>
  <c r="DE273" i="1" s="1"/>
  <c r="CS273" i="1"/>
  <c r="E336" i="14" l="1"/>
  <c r="V335" i="14"/>
  <c r="AX545" i="12"/>
  <c r="AL545" i="12" s="1"/>
  <c r="AR545" i="12"/>
  <c r="AS546" i="12" s="1"/>
  <c r="AT545" i="12"/>
  <c r="AU545" i="12" s="1"/>
  <c r="AW546" i="12" s="1"/>
  <c r="AX546" i="12" s="1"/>
  <c r="AL546" i="12" s="1"/>
  <c r="A550" i="12"/>
  <c r="AV550" i="12" s="1"/>
  <c r="AK549" i="12"/>
  <c r="CP328" i="1"/>
  <c r="CN328" i="1" s="1"/>
  <c r="CZ327" i="1"/>
  <c r="C339" i="12"/>
  <c r="F340" i="12" s="1"/>
  <c r="G340" i="12" s="1"/>
  <c r="AJ340" i="12" s="1"/>
  <c r="AQ331" i="14"/>
  <c r="CQ327" i="1"/>
  <c r="DH327" i="1" s="1"/>
  <c r="DO273" i="1"/>
  <c r="DQ273" i="1"/>
  <c r="CL550" i="15"/>
  <c r="DR550" i="15" s="1"/>
  <c r="DO307" i="15"/>
  <c r="DP307" i="15" s="1"/>
  <c r="DQ307" i="15" s="1"/>
  <c r="DS308" i="15" s="1"/>
  <c r="DM295" i="1"/>
  <c r="CP538" i="15"/>
  <c r="CV538" i="15"/>
  <c r="DK538" i="15"/>
  <c r="W338" i="12"/>
  <c r="A548" i="14"/>
  <c r="AJ548" i="14" s="1"/>
  <c r="K277" i="14"/>
  <c r="AG277" i="14" s="1"/>
  <c r="H277" i="14"/>
  <c r="CM539" i="1"/>
  <c r="AJ339" i="12"/>
  <c r="X275" i="12"/>
  <c r="Y275" i="12" s="1"/>
  <c r="O275" i="12"/>
  <c r="AI275" i="12" s="1"/>
  <c r="DA273" i="1"/>
  <c r="DB273" i="1" s="1"/>
  <c r="CU274" i="1"/>
  <c r="CX273" i="1"/>
  <c r="DC273" i="1" s="1"/>
  <c r="E538" i="12"/>
  <c r="K538" i="12"/>
  <c r="CL540" i="1"/>
  <c r="DI540" i="1" s="1"/>
  <c r="F336" i="14" l="1"/>
  <c r="AI336" i="14" s="1"/>
  <c r="C336" i="14"/>
  <c r="DT308" i="15"/>
  <c r="AR546" i="12"/>
  <c r="AS547" i="12" s="1"/>
  <c r="AT546" i="12"/>
  <c r="AU546" i="12" s="1"/>
  <c r="AW547" i="12" s="1"/>
  <c r="A551" i="12"/>
  <c r="AV551" i="12" s="1"/>
  <c r="AK550" i="12"/>
  <c r="W339" i="12"/>
  <c r="CQ328" i="1"/>
  <c r="DH328" i="1" s="1"/>
  <c r="CP329" i="1"/>
  <c r="CZ328" i="1"/>
  <c r="AR332" i="14"/>
  <c r="AS332" i="14" s="1"/>
  <c r="AT332" i="14" s="1"/>
  <c r="AU333" i="14" s="1"/>
  <c r="AV333" i="14" s="1"/>
  <c r="AK333" i="14" s="1"/>
  <c r="DL295" i="1"/>
  <c r="DN295" i="1"/>
  <c r="CL551" i="15"/>
  <c r="DR551" i="15" s="1"/>
  <c r="DN307" i="15"/>
  <c r="DO308" i="15" s="1"/>
  <c r="DP308" i="15" s="1"/>
  <c r="DQ308" i="15" s="1"/>
  <c r="DS309" i="15" s="1"/>
  <c r="DT309" i="15" s="1"/>
  <c r="DJ273" i="1"/>
  <c r="DF273" i="1"/>
  <c r="DK539" i="15"/>
  <c r="CV539" i="15"/>
  <c r="CP539" i="15"/>
  <c r="A549" i="14"/>
  <c r="AJ549" i="14" s="1"/>
  <c r="W277" i="14"/>
  <c r="X277" i="14" s="1"/>
  <c r="J278" i="14"/>
  <c r="M277" i="14"/>
  <c r="AH277" i="14" s="1"/>
  <c r="CM540" i="1"/>
  <c r="C340" i="12"/>
  <c r="F341" i="12" s="1"/>
  <c r="G341" i="12" s="1"/>
  <c r="K539" i="12"/>
  <c r="E539" i="12"/>
  <c r="CV274" i="1"/>
  <c r="DE274" i="1" s="1"/>
  <c r="CS274" i="1"/>
  <c r="CL541" i="1"/>
  <c r="DI541" i="1" s="1"/>
  <c r="M276" i="12"/>
  <c r="AH276" i="12" s="1"/>
  <c r="I276" i="12"/>
  <c r="L277" i="12" s="1"/>
  <c r="E337" i="14" l="1"/>
  <c r="F337" i="14" s="1"/>
  <c r="AI337" i="14" s="1"/>
  <c r="V336" i="14"/>
  <c r="C337" i="14"/>
  <c r="AX547" i="12"/>
  <c r="AL547" i="12" s="1"/>
  <c r="AR547" i="12"/>
  <c r="AS548" i="12" s="1"/>
  <c r="AT547" i="12"/>
  <c r="AU547" i="12" s="1"/>
  <c r="AW548" i="12" s="1"/>
  <c r="A552" i="12"/>
  <c r="AV552" i="12" s="1"/>
  <c r="AK551" i="12"/>
  <c r="AQ332" i="14"/>
  <c r="AR333" i="14" s="1"/>
  <c r="CN329" i="1"/>
  <c r="CQ329" i="1"/>
  <c r="DH329" i="1" s="1"/>
  <c r="CL552" i="15"/>
  <c r="DR552" i="15" s="1"/>
  <c r="DN308" i="15"/>
  <c r="DM296" i="1"/>
  <c r="CP540" i="15"/>
  <c r="DK540" i="15"/>
  <c r="CV540" i="15"/>
  <c r="K278" i="14"/>
  <c r="AG278" i="14" s="1"/>
  <c r="H278" i="14"/>
  <c r="A550" i="14"/>
  <c r="AJ550" i="14" s="1"/>
  <c r="CM541" i="1"/>
  <c r="W340" i="12"/>
  <c r="AJ341" i="12"/>
  <c r="X276" i="12"/>
  <c r="Y276" i="12" s="1"/>
  <c r="O276" i="12"/>
  <c r="AI276" i="12" s="1"/>
  <c r="CX274" i="1"/>
  <c r="DC274" i="1" s="1"/>
  <c r="DA274" i="1"/>
  <c r="DB274" i="1" s="1"/>
  <c r="CU275" i="1"/>
  <c r="E540" i="12"/>
  <c r="K540" i="12"/>
  <c r="CL542" i="1"/>
  <c r="DI542" i="1" s="1"/>
  <c r="E338" i="14" l="1"/>
  <c r="F338" i="14" s="1"/>
  <c r="AI338" i="14" s="1"/>
  <c r="V337" i="14"/>
  <c r="C338" i="14"/>
  <c r="V338" i="14" s="1"/>
  <c r="AR548" i="12"/>
  <c r="AS549" i="12" s="1"/>
  <c r="AT548" i="12"/>
  <c r="AU548" i="12" s="1"/>
  <c r="AW549" i="12" s="1"/>
  <c r="AX549" i="12" s="1"/>
  <c r="AL549" i="12" s="1"/>
  <c r="AX548" i="12"/>
  <c r="AL548" i="12" s="1"/>
  <c r="AS333" i="14"/>
  <c r="AT333" i="14" s="1"/>
  <c r="AU334" i="14" s="1"/>
  <c r="AV334" i="14" s="1"/>
  <c r="AK334" i="14" s="1"/>
  <c r="AQ333" i="14"/>
  <c r="A553" i="12"/>
  <c r="AV553" i="12" s="1"/>
  <c r="AK552" i="12"/>
  <c r="AR334" i="14"/>
  <c r="AS334" i="14" s="1"/>
  <c r="CZ329" i="1"/>
  <c r="CP330" i="1"/>
  <c r="DL296" i="1"/>
  <c r="DN296" i="1"/>
  <c r="CL553" i="15"/>
  <c r="DR553" i="15" s="1"/>
  <c r="DO309" i="15"/>
  <c r="DP309" i="15" s="1"/>
  <c r="DQ309" i="15" s="1"/>
  <c r="DS310" i="15" s="1"/>
  <c r="DP274" i="1"/>
  <c r="DF274" i="1"/>
  <c r="CP541" i="15"/>
  <c r="DK541" i="15"/>
  <c r="CV541" i="15"/>
  <c r="A551" i="14"/>
  <c r="AJ551" i="14" s="1"/>
  <c r="J279" i="14"/>
  <c r="M278" i="14"/>
  <c r="AH278" i="14" s="1"/>
  <c r="W278" i="14"/>
  <c r="X278" i="14" s="1"/>
  <c r="CM542" i="1"/>
  <c r="C341" i="12"/>
  <c r="F342" i="12" s="1"/>
  <c r="G342" i="12" s="1"/>
  <c r="E541" i="12"/>
  <c r="K541" i="12"/>
  <c r="CV275" i="1"/>
  <c r="DE275" i="1" s="1"/>
  <c r="CS275" i="1"/>
  <c r="CL543" i="1"/>
  <c r="DI543" i="1" s="1"/>
  <c r="M277" i="12"/>
  <c r="AH277" i="12" s="1"/>
  <c r="I277" i="12"/>
  <c r="L278" i="12" s="1"/>
  <c r="E339" i="14" l="1"/>
  <c r="F339" i="14" s="1"/>
  <c r="AI339" i="14" s="1"/>
  <c r="AT334" i="14"/>
  <c r="AU335" i="14" s="1"/>
  <c r="AV335" i="14" s="1"/>
  <c r="AK335" i="14" s="1"/>
  <c r="DT310" i="15"/>
  <c r="AR549" i="12"/>
  <c r="AS550" i="12" s="1"/>
  <c r="AT549" i="12"/>
  <c r="AU549" i="12" s="1"/>
  <c r="AW550" i="12" s="1"/>
  <c r="AQ334" i="14"/>
  <c r="AR335" i="14" s="1"/>
  <c r="AS335" i="14" s="1"/>
  <c r="AT335" i="14" s="1"/>
  <c r="AU336" i="14" s="1"/>
  <c r="AV336" i="14" s="1"/>
  <c r="AK336" i="14" s="1"/>
  <c r="A554" i="12"/>
  <c r="AV554" i="12" s="1"/>
  <c r="AK553" i="12"/>
  <c r="C339" i="14"/>
  <c r="CQ330" i="1"/>
  <c r="DH330" i="1" s="1"/>
  <c r="CN330" i="1"/>
  <c r="DO274" i="1"/>
  <c r="DQ274" i="1"/>
  <c r="CL554" i="15"/>
  <c r="DR554" i="15" s="1"/>
  <c r="DN309" i="15"/>
  <c r="DM297" i="1"/>
  <c r="CV542" i="15"/>
  <c r="CP542" i="15"/>
  <c r="DK542" i="15"/>
  <c r="A552" i="14"/>
  <c r="AJ552" i="14" s="1"/>
  <c r="K279" i="14"/>
  <c r="AG279" i="14" s="1"/>
  <c r="H279" i="14"/>
  <c r="CM543" i="1"/>
  <c r="AJ342" i="12"/>
  <c r="W341" i="12"/>
  <c r="E542" i="12"/>
  <c r="K542" i="12"/>
  <c r="O277" i="12"/>
  <c r="AI277" i="12" s="1"/>
  <c r="X277" i="12"/>
  <c r="Y277" i="12" s="1"/>
  <c r="DA275" i="1"/>
  <c r="DB275" i="1" s="1"/>
  <c r="CU276" i="1"/>
  <c r="CX275" i="1"/>
  <c r="DC275" i="1" s="1"/>
  <c r="CL544" i="1"/>
  <c r="DI544" i="1" s="1"/>
  <c r="AR550" i="12" l="1"/>
  <c r="AS551" i="12" s="1"/>
  <c r="AT550" i="12"/>
  <c r="AU550" i="12" s="1"/>
  <c r="AW551" i="12" s="1"/>
  <c r="AX550" i="12"/>
  <c r="AL550" i="12" s="1"/>
  <c r="A555" i="12"/>
  <c r="AV555" i="12" s="1"/>
  <c r="AK554" i="12"/>
  <c r="V339" i="14"/>
  <c r="E340" i="14"/>
  <c r="F340" i="14" s="1"/>
  <c r="AI340" i="14" s="1"/>
  <c r="CZ330" i="1"/>
  <c r="CP331" i="1"/>
  <c r="CN331" i="1" s="1"/>
  <c r="AQ335" i="14"/>
  <c r="DL297" i="1"/>
  <c r="DN297" i="1"/>
  <c r="CL555" i="15"/>
  <c r="DR555" i="15" s="1"/>
  <c r="DO310" i="15"/>
  <c r="DP310" i="15" s="1"/>
  <c r="DQ310" i="15" s="1"/>
  <c r="DS311" i="15" s="1"/>
  <c r="DJ274" i="1"/>
  <c r="DP275" i="1"/>
  <c r="DF275" i="1"/>
  <c r="CV543" i="15"/>
  <c r="CP543" i="15"/>
  <c r="DK543" i="15"/>
  <c r="A553" i="14"/>
  <c r="AJ553" i="14" s="1"/>
  <c r="W279" i="14"/>
  <c r="X279" i="14" s="1"/>
  <c r="J280" i="14"/>
  <c r="M279" i="14"/>
  <c r="AH279" i="14" s="1"/>
  <c r="CM544" i="1"/>
  <c r="C342" i="12"/>
  <c r="F343" i="12" s="1"/>
  <c r="G343" i="12" s="1"/>
  <c r="CL545" i="1"/>
  <c r="DI545" i="1" s="1"/>
  <c r="M278" i="12"/>
  <c r="AH278" i="12" s="1"/>
  <c r="I278" i="12"/>
  <c r="L279" i="12" s="1"/>
  <c r="K543" i="12"/>
  <c r="E543" i="12"/>
  <c r="CV276" i="1"/>
  <c r="DE276" i="1" s="1"/>
  <c r="CS276" i="1"/>
  <c r="DT311" i="15" l="1"/>
  <c r="AX551" i="12"/>
  <c r="AL551" i="12" s="1"/>
  <c r="AR551" i="12"/>
  <c r="AS552" i="12" s="1"/>
  <c r="AT551" i="12"/>
  <c r="AU551" i="12" s="1"/>
  <c r="AW552" i="12" s="1"/>
  <c r="A556" i="12"/>
  <c r="AV556" i="12" s="1"/>
  <c r="AK555" i="12"/>
  <c r="C340" i="14"/>
  <c r="CZ331" i="1"/>
  <c r="CP332" i="1"/>
  <c r="CN332" i="1" s="1"/>
  <c r="CQ331" i="1"/>
  <c r="DH331" i="1" s="1"/>
  <c r="AR336" i="14"/>
  <c r="AS336" i="14" s="1"/>
  <c r="AT336" i="14" s="1"/>
  <c r="AU337" i="14" s="1"/>
  <c r="AV337" i="14" s="1"/>
  <c r="AK337" i="14" s="1"/>
  <c r="DO275" i="1"/>
  <c r="DQ275" i="1"/>
  <c r="CL556" i="15"/>
  <c r="DR556" i="15" s="1"/>
  <c r="DN310" i="15"/>
  <c r="DM298" i="1"/>
  <c r="DK544" i="15"/>
  <c r="CV544" i="15"/>
  <c r="CP544" i="15"/>
  <c r="AJ343" i="12"/>
  <c r="K280" i="14"/>
  <c r="AG280" i="14" s="1"/>
  <c r="H280" i="14"/>
  <c r="A554" i="14"/>
  <c r="AJ554" i="14" s="1"/>
  <c r="CM545" i="1"/>
  <c r="W342" i="12"/>
  <c r="K544" i="12"/>
  <c r="E544" i="12"/>
  <c r="CL546" i="1"/>
  <c r="DI546" i="1" s="1"/>
  <c r="CU277" i="1"/>
  <c r="CX276" i="1"/>
  <c r="DC276" i="1" s="1"/>
  <c r="DA276" i="1"/>
  <c r="DB276" i="1" s="1"/>
  <c r="X278" i="12"/>
  <c r="Y278" i="12" s="1"/>
  <c r="O278" i="12"/>
  <c r="AI278" i="12" s="1"/>
  <c r="AX552" i="12" l="1"/>
  <c r="AL552" i="12" s="1"/>
  <c r="AR552" i="12"/>
  <c r="AS553" i="12" s="1"/>
  <c r="AT552" i="12"/>
  <c r="AU552" i="12" s="1"/>
  <c r="AW553" i="12" s="1"/>
  <c r="A557" i="12"/>
  <c r="AV557" i="12" s="1"/>
  <c r="AK556" i="12"/>
  <c r="E341" i="14"/>
  <c r="F341" i="14" s="1"/>
  <c r="AI341" i="14" s="1"/>
  <c r="V340" i="14"/>
  <c r="AQ336" i="14"/>
  <c r="CQ332" i="1"/>
  <c r="DH332" i="1" s="1"/>
  <c r="CP333" i="1"/>
  <c r="CQ333" i="1" s="1"/>
  <c r="DH333" i="1" s="1"/>
  <c r="CZ332" i="1"/>
  <c r="AR337" i="14"/>
  <c r="AS337" i="14" s="1"/>
  <c r="AT337" i="14" s="1"/>
  <c r="AU338" i="14" s="1"/>
  <c r="AV338" i="14" s="1"/>
  <c r="AK338" i="14" s="1"/>
  <c r="DL298" i="1"/>
  <c r="DN298" i="1"/>
  <c r="CL557" i="15"/>
  <c r="DR557" i="15" s="1"/>
  <c r="DO311" i="15"/>
  <c r="DP311" i="15" s="1"/>
  <c r="DQ311" i="15" s="1"/>
  <c r="DS312" i="15" s="1"/>
  <c r="DJ275" i="1"/>
  <c r="DP276" i="1"/>
  <c r="DQ276" i="1" s="1"/>
  <c r="DF276" i="1"/>
  <c r="CP545" i="15"/>
  <c r="DK545" i="15"/>
  <c r="CV545" i="15"/>
  <c r="C343" i="12"/>
  <c r="F344" i="12" s="1"/>
  <c r="G344" i="12" s="1"/>
  <c r="AJ344" i="12" s="1"/>
  <c r="A555" i="14"/>
  <c r="AJ555" i="14" s="1"/>
  <c r="J281" i="14"/>
  <c r="M280" i="14"/>
  <c r="AH280" i="14" s="1"/>
  <c r="W280" i="14"/>
  <c r="X280" i="14" s="1"/>
  <c r="CM546" i="1"/>
  <c r="M279" i="12"/>
  <c r="AH279" i="12" s="1"/>
  <c r="I279" i="12"/>
  <c r="L280" i="12" s="1"/>
  <c r="CV277" i="1"/>
  <c r="DE277" i="1" s="1"/>
  <c r="CS277" i="1"/>
  <c r="CL547" i="1"/>
  <c r="DI547" i="1" s="1"/>
  <c r="E545" i="12"/>
  <c r="K545" i="12"/>
  <c r="DT312" i="15" l="1"/>
  <c r="AX553" i="12"/>
  <c r="AL553" i="12" s="1"/>
  <c r="AR553" i="12"/>
  <c r="AS554" i="12" s="1"/>
  <c r="AT553" i="12"/>
  <c r="AU553" i="12" s="1"/>
  <c r="AW554" i="12" s="1"/>
  <c r="AX554" i="12" s="1"/>
  <c r="AL554" i="12" s="1"/>
  <c r="A558" i="12"/>
  <c r="AV558" i="12" s="1"/>
  <c r="AK557" i="12"/>
  <c r="C341" i="14"/>
  <c r="AQ337" i="14"/>
  <c r="CN333" i="1"/>
  <c r="DO276" i="1"/>
  <c r="CL558" i="15"/>
  <c r="DR558" i="15" s="1"/>
  <c r="DN311" i="15"/>
  <c r="DJ276" i="1"/>
  <c r="DM299" i="1"/>
  <c r="W343" i="12"/>
  <c r="DK546" i="15"/>
  <c r="CV546" i="15"/>
  <c r="CP546" i="15"/>
  <c r="C344" i="12"/>
  <c r="F345" i="12" s="1"/>
  <c r="G345" i="12" s="1"/>
  <c r="AJ345" i="12" s="1"/>
  <c r="A556" i="14"/>
  <c r="AJ556" i="14" s="1"/>
  <c r="K281" i="14"/>
  <c r="AG281" i="14" s="1"/>
  <c r="H281" i="14"/>
  <c r="CM547" i="1"/>
  <c r="CU278" i="1"/>
  <c r="DA277" i="1"/>
  <c r="DB277" i="1" s="1"/>
  <c r="CX277" i="1"/>
  <c r="DC277" i="1" s="1"/>
  <c r="X279" i="12"/>
  <c r="Y279" i="12" s="1"/>
  <c r="O279" i="12"/>
  <c r="AI279" i="12" s="1"/>
  <c r="E546" i="12"/>
  <c r="K546" i="12"/>
  <c r="CL548" i="1"/>
  <c r="DI548" i="1" s="1"/>
  <c r="AR554" i="12" l="1"/>
  <c r="AS555" i="12" s="1"/>
  <c r="AT554" i="12"/>
  <c r="AU554" i="12" s="1"/>
  <c r="AW555" i="12" s="1"/>
  <c r="A559" i="12"/>
  <c r="AV559" i="12" s="1"/>
  <c r="AK558" i="12"/>
  <c r="V341" i="14"/>
  <c r="E342" i="14"/>
  <c r="F342" i="14" s="1"/>
  <c r="AI342" i="14" s="1"/>
  <c r="CP334" i="1"/>
  <c r="CN334" i="1" s="1"/>
  <c r="CZ333" i="1"/>
  <c r="AR338" i="14"/>
  <c r="AS338" i="14" s="1"/>
  <c r="AT338" i="14" s="1"/>
  <c r="AU339" i="14" s="1"/>
  <c r="AV339" i="14" s="1"/>
  <c r="AK339" i="14" s="1"/>
  <c r="DL299" i="1"/>
  <c r="DN299" i="1"/>
  <c r="CL559" i="15"/>
  <c r="DR559" i="15" s="1"/>
  <c r="DO312" i="15"/>
  <c r="DP312" i="15" s="1"/>
  <c r="DQ312" i="15" s="1"/>
  <c r="DS313" i="15" s="1"/>
  <c r="DP277" i="1"/>
  <c r="DF277" i="1"/>
  <c r="DK547" i="15"/>
  <c r="CV547" i="15"/>
  <c r="CP547" i="15"/>
  <c r="W344" i="12"/>
  <c r="W281" i="14"/>
  <c r="X281" i="14" s="1"/>
  <c r="J282" i="14"/>
  <c r="M281" i="14"/>
  <c r="AH281" i="14" s="1"/>
  <c r="A557" i="14"/>
  <c r="AJ557" i="14" s="1"/>
  <c r="CM548" i="1"/>
  <c r="C345" i="12"/>
  <c r="F346" i="12" s="1"/>
  <c r="G346" i="12" s="1"/>
  <c r="K547" i="12"/>
  <c r="E547" i="12"/>
  <c r="M280" i="12"/>
  <c r="AH280" i="12" s="1"/>
  <c r="I280" i="12"/>
  <c r="L281" i="12" s="1"/>
  <c r="CL549" i="1"/>
  <c r="DI549" i="1" s="1"/>
  <c r="CV278" i="1"/>
  <c r="DE278" i="1" s="1"/>
  <c r="CS278" i="1"/>
  <c r="DT313" i="15" l="1"/>
  <c r="AX555" i="12"/>
  <c r="AL555" i="12" s="1"/>
  <c r="AR555" i="12"/>
  <c r="AS556" i="12" s="1"/>
  <c r="AT555" i="12"/>
  <c r="AU555" i="12" s="1"/>
  <c r="AW556" i="12" s="1"/>
  <c r="AX556" i="12" s="1"/>
  <c r="AL556" i="12" s="1"/>
  <c r="A560" i="12"/>
  <c r="AV560" i="12" s="1"/>
  <c r="AK559" i="12"/>
  <c r="C342" i="14"/>
  <c r="AQ338" i="14"/>
  <c r="AR339" i="14" s="1"/>
  <c r="AS339" i="14" s="1"/>
  <c r="AT339" i="14" s="1"/>
  <c r="AU340" i="14" s="1"/>
  <c r="AV340" i="14" s="1"/>
  <c r="AK340" i="14" s="1"/>
  <c r="CP335" i="1"/>
  <c r="CN335" i="1" s="1"/>
  <c r="CZ334" i="1"/>
  <c r="CQ334" i="1"/>
  <c r="DH334" i="1" s="1"/>
  <c r="DO277" i="1"/>
  <c r="DP278" i="1" s="1"/>
  <c r="DQ277" i="1"/>
  <c r="CL560" i="15"/>
  <c r="DR560" i="15" s="1"/>
  <c r="DN312" i="15"/>
  <c r="DM300" i="1"/>
  <c r="CV548" i="15"/>
  <c r="DK548" i="15"/>
  <c r="CP548" i="15"/>
  <c r="W345" i="12"/>
  <c r="K282" i="14"/>
  <c r="AG282" i="14" s="1"/>
  <c r="H282" i="14"/>
  <c r="A558" i="14"/>
  <c r="AJ558" i="14" s="1"/>
  <c r="AJ346" i="12"/>
  <c r="CM549" i="1"/>
  <c r="CU279" i="1"/>
  <c r="DA278" i="1"/>
  <c r="DB278" i="1" s="1"/>
  <c r="CX278" i="1"/>
  <c r="DC278" i="1" s="1"/>
  <c r="CL550" i="1"/>
  <c r="DI550" i="1" s="1"/>
  <c r="X280" i="12"/>
  <c r="Y280" i="12" s="1"/>
  <c r="O280" i="12"/>
  <c r="AI280" i="12" s="1"/>
  <c r="E548" i="12"/>
  <c r="K548" i="12"/>
  <c r="AR556" i="12" l="1"/>
  <c r="AS557" i="12" s="1"/>
  <c r="AT556" i="12"/>
  <c r="AU556" i="12" s="1"/>
  <c r="AW557" i="12" s="1"/>
  <c r="AX557" i="12" s="1"/>
  <c r="AL557" i="12" s="1"/>
  <c r="A561" i="12"/>
  <c r="AV561" i="12" s="1"/>
  <c r="AK560" i="12"/>
  <c r="V342" i="14"/>
  <c r="E343" i="14"/>
  <c r="F343" i="14" s="1"/>
  <c r="AI343" i="14" s="1"/>
  <c r="CP336" i="1"/>
  <c r="CQ336" i="1" s="1"/>
  <c r="DH336" i="1" s="1"/>
  <c r="CZ335" i="1"/>
  <c r="CQ335" i="1"/>
  <c r="DH335" i="1" s="1"/>
  <c r="AQ339" i="14"/>
  <c r="DL300" i="1"/>
  <c r="DN300" i="1"/>
  <c r="DO278" i="1"/>
  <c r="DQ278" i="1"/>
  <c r="CL561" i="15"/>
  <c r="DR561" i="15" s="1"/>
  <c r="DO313" i="15"/>
  <c r="DP313" i="15" s="1"/>
  <c r="DQ313" i="15" s="1"/>
  <c r="DS314" i="15" s="1"/>
  <c r="DJ277" i="1"/>
  <c r="DF278" i="1"/>
  <c r="DK549" i="15"/>
  <c r="CV549" i="15"/>
  <c r="CP549" i="15"/>
  <c r="A559" i="14"/>
  <c r="AJ559" i="14" s="1"/>
  <c r="J283" i="14"/>
  <c r="M282" i="14"/>
  <c r="AH282" i="14" s="1"/>
  <c r="W282" i="14"/>
  <c r="X282" i="14" s="1"/>
  <c r="C346" i="12"/>
  <c r="F347" i="12" s="1"/>
  <c r="G347" i="12" s="1"/>
  <c r="CM550" i="1"/>
  <c r="K549" i="12"/>
  <c r="E549" i="12"/>
  <c r="CL551" i="1"/>
  <c r="DI551" i="1" s="1"/>
  <c r="M281" i="12"/>
  <c r="AH281" i="12" s="1"/>
  <c r="I281" i="12"/>
  <c r="L282" i="12" s="1"/>
  <c r="CV279" i="1"/>
  <c r="DE279" i="1" s="1"/>
  <c r="CS279" i="1"/>
  <c r="DT314" i="15" l="1"/>
  <c r="AR557" i="12"/>
  <c r="AS558" i="12" s="1"/>
  <c r="AT557" i="12"/>
  <c r="AU557" i="12" s="1"/>
  <c r="AW558" i="12" s="1"/>
  <c r="AX558" i="12" s="1"/>
  <c r="AL558" i="12" s="1"/>
  <c r="C343" i="14"/>
  <c r="E344" i="14" s="1"/>
  <c r="F344" i="14" s="1"/>
  <c r="AI344" i="14" s="1"/>
  <c r="A562" i="12"/>
  <c r="AV562" i="12" s="1"/>
  <c r="AK561" i="12"/>
  <c r="CN336" i="1"/>
  <c r="AR340" i="14"/>
  <c r="AS340" i="14" s="1"/>
  <c r="AT340" i="14" s="1"/>
  <c r="AU341" i="14" s="1"/>
  <c r="AV341" i="14" s="1"/>
  <c r="AK341" i="14" s="1"/>
  <c r="CL562" i="15"/>
  <c r="DR562" i="15" s="1"/>
  <c r="DN313" i="15"/>
  <c r="DJ278" i="1"/>
  <c r="DM301" i="1"/>
  <c r="CV550" i="15"/>
  <c r="DK550" i="15"/>
  <c r="CP550" i="15"/>
  <c r="AJ347" i="12"/>
  <c r="W346" i="12"/>
  <c r="A560" i="14"/>
  <c r="AJ560" i="14" s="1"/>
  <c r="K283" i="14"/>
  <c r="AG283" i="14" s="1"/>
  <c r="H283" i="14"/>
  <c r="C347" i="12"/>
  <c r="F348" i="12" s="1"/>
  <c r="G348" i="12" s="1"/>
  <c r="CM551" i="1"/>
  <c r="DA279" i="1"/>
  <c r="DB279" i="1" s="1"/>
  <c r="CX279" i="1"/>
  <c r="DC279" i="1" s="1"/>
  <c r="CU280" i="1"/>
  <c r="K550" i="12"/>
  <c r="E550" i="12"/>
  <c r="CL552" i="1"/>
  <c r="DI552" i="1" s="1"/>
  <c r="X281" i="12"/>
  <c r="Y281" i="12" s="1"/>
  <c r="O281" i="12"/>
  <c r="AI281" i="12" s="1"/>
  <c r="V343" i="14" l="1"/>
  <c r="C344" i="14"/>
  <c r="E345" i="14" s="1"/>
  <c r="F345" i="14" s="1"/>
  <c r="AI345" i="14" s="1"/>
  <c r="AR558" i="12"/>
  <c r="AS559" i="12" s="1"/>
  <c r="AT558" i="12"/>
  <c r="AU558" i="12" s="1"/>
  <c r="AW559" i="12" s="1"/>
  <c r="A563" i="12"/>
  <c r="AV563" i="12" s="1"/>
  <c r="AK562" i="12"/>
  <c r="AQ340" i="14"/>
  <c r="AR341" i="14" s="1"/>
  <c r="AS341" i="14" s="1"/>
  <c r="AT341" i="14" s="1"/>
  <c r="AU342" i="14" s="1"/>
  <c r="AV342" i="14" s="1"/>
  <c r="AK342" i="14" s="1"/>
  <c r="CP337" i="1"/>
  <c r="CZ336" i="1"/>
  <c r="DL301" i="1"/>
  <c r="DN301" i="1"/>
  <c r="CL563" i="15"/>
  <c r="DR563" i="15" s="1"/>
  <c r="DO314" i="15"/>
  <c r="DP314" i="15" s="1"/>
  <c r="DQ314" i="15" s="1"/>
  <c r="DS315" i="15" s="1"/>
  <c r="DP279" i="1"/>
  <c r="DF279" i="1"/>
  <c r="DK551" i="15"/>
  <c r="CV551" i="15"/>
  <c r="CP551" i="15"/>
  <c r="AJ348" i="12"/>
  <c r="W347" i="12"/>
  <c r="W283" i="14"/>
  <c r="X283" i="14" s="1"/>
  <c r="M283" i="14"/>
  <c r="AH283" i="14" s="1"/>
  <c r="J284" i="14"/>
  <c r="A561" i="14"/>
  <c r="AJ561" i="14" s="1"/>
  <c r="CM552" i="1"/>
  <c r="C348" i="12"/>
  <c r="F349" i="12" s="1"/>
  <c r="G349" i="12" s="1"/>
  <c r="E551" i="12"/>
  <c r="K551" i="12"/>
  <c r="CV280" i="1"/>
  <c r="DE280" i="1" s="1"/>
  <c r="CS280" i="1"/>
  <c r="M282" i="12"/>
  <c r="AH282" i="12" s="1"/>
  <c r="I282" i="12"/>
  <c r="L283" i="12" s="1"/>
  <c r="CL553" i="1"/>
  <c r="DI553" i="1" s="1"/>
  <c r="V344" i="14" l="1"/>
  <c r="DT315" i="15"/>
  <c r="AX559" i="12"/>
  <c r="AL559" i="12" s="1"/>
  <c r="AR559" i="12"/>
  <c r="AS560" i="12" s="1"/>
  <c r="AT559" i="12"/>
  <c r="AU559" i="12" s="1"/>
  <c r="AW560" i="12" s="1"/>
  <c r="AX560" i="12" s="1"/>
  <c r="AL560" i="12" s="1"/>
  <c r="C345" i="14"/>
  <c r="V345" i="14" s="1"/>
  <c r="A564" i="12"/>
  <c r="AV564" i="12" s="1"/>
  <c r="AK563" i="12"/>
  <c r="E346" i="14"/>
  <c r="F346" i="14" s="1"/>
  <c r="AI346" i="14" s="1"/>
  <c r="AQ341" i="14"/>
  <c r="CQ337" i="1"/>
  <c r="DH337" i="1" s="1"/>
  <c r="CN337" i="1"/>
  <c r="DO279" i="1"/>
  <c r="DQ279" i="1"/>
  <c r="CL564" i="15"/>
  <c r="DR564" i="15" s="1"/>
  <c r="DN314" i="15"/>
  <c r="DM302" i="1"/>
  <c r="DK552" i="15"/>
  <c r="CP552" i="15"/>
  <c r="CV552" i="15"/>
  <c r="K284" i="14"/>
  <c r="AG284" i="14" s="1"/>
  <c r="H284" i="14"/>
  <c r="A562" i="14"/>
  <c r="AJ562" i="14" s="1"/>
  <c r="CM553" i="1"/>
  <c r="AJ349" i="12"/>
  <c r="W348" i="12"/>
  <c r="X282" i="12"/>
  <c r="Y282" i="12" s="1"/>
  <c r="O282" i="12"/>
  <c r="AI282" i="12" s="1"/>
  <c r="CL554" i="1"/>
  <c r="DI554" i="1" s="1"/>
  <c r="K552" i="12"/>
  <c r="E552" i="12"/>
  <c r="CU281" i="1"/>
  <c r="DA280" i="1"/>
  <c r="DB280" i="1" s="1"/>
  <c r="CX280" i="1"/>
  <c r="DC280" i="1" s="1"/>
  <c r="AR560" i="12" l="1"/>
  <c r="AS561" i="12" s="1"/>
  <c r="AT560" i="12"/>
  <c r="AU560" i="12" s="1"/>
  <c r="AW561" i="12" s="1"/>
  <c r="AR342" i="14"/>
  <c r="AS342" i="14" s="1"/>
  <c r="AT342" i="14" s="1"/>
  <c r="AU343" i="14" s="1"/>
  <c r="AV343" i="14" s="1"/>
  <c r="AK343" i="14" s="1"/>
  <c r="A565" i="12"/>
  <c r="AV565" i="12" s="1"/>
  <c r="AK564" i="12"/>
  <c r="C346" i="14"/>
  <c r="CZ337" i="1"/>
  <c r="CP338" i="1"/>
  <c r="DL302" i="1"/>
  <c r="DN302" i="1"/>
  <c r="CL565" i="15"/>
  <c r="DR565" i="15" s="1"/>
  <c r="DO315" i="15"/>
  <c r="DP315" i="15" s="1"/>
  <c r="DQ315" i="15" s="1"/>
  <c r="DS316" i="15" s="1"/>
  <c r="DJ279" i="1"/>
  <c r="DP280" i="1"/>
  <c r="DF280" i="1"/>
  <c r="CV553" i="15"/>
  <c r="CP553" i="15"/>
  <c r="DK553" i="15"/>
  <c r="A563" i="14"/>
  <c r="AJ563" i="14" s="1"/>
  <c r="J285" i="14"/>
  <c r="M284" i="14"/>
  <c r="AH284" i="14" s="1"/>
  <c r="W284" i="14"/>
  <c r="X284" i="14" s="1"/>
  <c r="CM554" i="1"/>
  <c r="C349" i="12"/>
  <c r="F350" i="12" s="1"/>
  <c r="G350" i="12" s="1"/>
  <c r="M283" i="12"/>
  <c r="AH283" i="12" s="1"/>
  <c r="I283" i="12"/>
  <c r="L284" i="12" s="1"/>
  <c r="CV281" i="1"/>
  <c r="DE281" i="1" s="1"/>
  <c r="CS281" i="1"/>
  <c r="CL555" i="1"/>
  <c r="DI555" i="1" s="1"/>
  <c r="K553" i="12"/>
  <c r="E553" i="12"/>
  <c r="DT316" i="15" l="1"/>
  <c r="AX561" i="12"/>
  <c r="AL561" i="12" s="1"/>
  <c r="AR561" i="12"/>
  <c r="AS562" i="12" s="1"/>
  <c r="AT561" i="12"/>
  <c r="AU561" i="12" s="1"/>
  <c r="AW562" i="12" s="1"/>
  <c r="AX562" i="12" s="1"/>
  <c r="AL562" i="12" s="1"/>
  <c r="AQ342" i="14"/>
  <c r="AR343" i="14" s="1"/>
  <c r="AS343" i="14" s="1"/>
  <c r="AT343" i="14" s="1"/>
  <c r="AU344" i="14" s="1"/>
  <c r="AV344" i="14" s="1"/>
  <c r="AK344" i="14" s="1"/>
  <c r="A566" i="12"/>
  <c r="AV566" i="12" s="1"/>
  <c r="AK565" i="12"/>
  <c r="E347" i="14"/>
  <c r="C347" i="14" s="1"/>
  <c r="V346" i="14"/>
  <c r="CQ338" i="1"/>
  <c r="DH338" i="1" s="1"/>
  <c r="AQ343" i="14"/>
  <c r="CN338" i="1"/>
  <c r="DO280" i="1"/>
  <c r="DQ280" i="1"/>
  <c r="CL566" i="15"/>
  <c r="DR566" i="15" s="1"/>
  <c r="DN315" i="15"/>
  <c r="DM303" i="1"/>
  <c r="DK554" i="15"/>
  <c r="CV554" i="15"/>
  <c r="CP554" i="15"/>
  <c r="W349" i="12"/>
  <c r="K285" i="14"/>
  <c r="AG285" i="14" s="1"/>
  <c r="H285" i="14"/>
  <c r="A564" i="14"/>
  <c r="AJ564" i="14" s="1"/>
  <c r="CM555" i="1"/>
  <c r="AJ350" i="12"/>
  <c r="CL556" i="1"/>
  <c r="DI556" i="1" s="1"/>
  <c r="DA281" i="1"/>
  <c r="DB281" i="1" s="1"/>
  <c r="CU282" i="1"/>
  <c r="CX281" i="1"/>
  <c r="DC281" i="1" s="1"/>
  <c r="E554" i="12"/>
  <c r="K554" i="12"/>
  <c r="X283" i="12"/>
  <c r="Y283" i="12" s="1"/>
  <c r="O283" i="12"/>
  <c r="AI283" i="12" s="1"/>
  <c r="AR562" i="12" l="1"/>
  <c r="AS563" i="12" s="1"/>
  <c r="AT562" i="12"/>
  <c r="AU562" i="12" s="1"/>
  <c r="AW563" i="12" s="1"/>
  <c r="A567" i="12"/>
  <c r="AV567" i="12" s="1"/>
  <c r="AK566" i="12"/>
  <c r="V347" i="14"/>
  <c r="E348" i="14"/>
  <c r="C348" i="14" s="1"/>
  <c r="F347" i="14"/>
  <c r="AI347" i="14" s="1"/>
  <c r="CP339" i="1"/>
  <c r="CN339" i="1" s="1"/>
  <c r="CZ338" i="1"/>
  <c r="AR344" i="14"/>
  <c r="AS344" i="14" s="1"/>
  <c r="AT344" i="14" s="1"/>
  <c r="AU345" i="14" s="1"/>
  <c r="AV345" i="14" s="1"/>
  <c r="AK345" i="14" s="1"/>
  <c r="DL303" i="1"/>
  <c r="DN303" i="1"/>
  <c r="CL567" i="15"/>
  <c r="DR567" i="15" s="1"/>
  <c r="DO316" i="15"/>
  <c r="DP316" i="15" s="1"/>
  <c r="DQ316" i="15" s="1"/>
  <c r="DS317" i="15" s="1"/>
  <c r="DJ280" i="1"/>
  <c r="DP281" i="1"/>
  <c r="DF281" i="1"/>
  <c r="CP555" i="15"/>
  <c r="DK555" i="15"/>
  <c r="CV555" i="15"/>
  <c r="A565" i="14"/>
  <c r="AJ565" i="14" s="1"/>
  <c r="W285" i="14"/>
  <c r="X285" i="14" s="1"/>
  <c r="J286" i="14"/>
  <c r="M285" i="14"/>
  <c r="AH285" i="14" s="1"/>
  <c r="C350" i="12"/>
  <c r="F351" i="12" s="1"/>
  <c r="G351" i="12" s="1"/>
  <c r="CM556" i="1"/>
  <c r="M284" i="12"/>
  <c r="AH284" i="12" s="1"/>
  <c r="I284" i="12"/>
  <c r="L285" i="12" s="1"/>
  <c r="E555" i="12"/>
  <c r="K555" i="12"/>
  <c r="CL557" i="1"/>
  <c r="DI557" i="1" s="1"/>
  <c r="CV282" i="1"/>
  <c r="DE282" i="1" s="1"/>
  <c r="CS282" i="1"/>
  <c r="DT317" i="15" l="1"/>
  <c r="AR563" i="12"/>
  <c r="AS564" i="12" s="1"/>
  <c r="AT563" i="12"/>
  <c r="AU563" i="12" s="1"/>
  <c r="AW564" i="12" s="1"/>
  <c r="AX563" i="12"/>
  <c r="AL563" i="12" s="1"/>
  <c r="A568" i="12"/>
  <c r="AV568" i="12" s="1"/>
  <c r="AK567" i="12"/>
  <c r="V348" i="14"/>
  <c r="E349" i="14"/>
  <c r="F349" i="14" s="1"/>
  <c r="AI349" i="14" s="1"/>
  <c r="F348" i="14"/>
  <c r="AI348" i="14" s="1"/>
  <c r="AQ344" i="14"/>
  <c r="AR345" i="14" s="1"/>
  <c r="AS345" i="14" s="1"/>
  <c r="AT345" i="14" s="1"/>
  <c r="AU346" i="14" s="1"/>
  <c r="AV346" i="14" s="1"/>
  <c r="AK346" i="14" s="1"/>
  <c r="CP340" i="1"/>
  <c r="CN340" i="1" s="1"/>
  <c r="CZ339" i="1"/>
  <c r="CQ339" i="1"/>
  <c r="DH339" i="1" s="1"/>
  <c r="DO281" i="1"/>
  <c r="DP282" i="1" s="1"/>
  <c r="DQ281" i="1"/>
  <c r="CL568" i="15"/>
  <c r="DR568" i="15" s="1"/>
  <c r="DN316" i="15"/>
  <c r="DO317" i="15" s="1"/>
  <c r="DP317" i="15" s="1"/>
  <c r="DQ317" i="15" s="1"/>
  <c r="DS318" i="15" s="1"/>
  <c r="DM304" i="1"/>
  <c r="CV556" i="15"/>
  <c r="DK556" i="15"/>
  <c r="CP556" i="15"/>
  <c r="W350" i="12"/>
  <c r="K286" i="14"/>
  <c r="AG286" i="14" s="1"/>
  <c r="H286" i="14"/>
  <c r="A566" i="14"/>
  <c r="AJ566" i="14" s="1"/>
  <c r="AJ351" i="12"/>
  <c r="CM557" i="1"/>
  <c r="CL558" i="1"/>
  <c r="DI558" i="1" s="1"/>
  <c r="O284" i="12"/>
  <c r="AI284" i="12" s="1"/>
  <c r="X284" i="12"/>
  <c r="Y284" i="12" s="1"/>
  <c r="DA282" i="1"/>
  <c r="DB282" i="1" s="1"/>
  <c r="CU283" i="1"/>
  <c r="CX282" i="1"/>
  <c r="DC282" i="1" s="1"/>
  <c r="E556" i="12"/>
  <c r="K556" i="12"/>
  <c r="DT318" i="15" l="1"/>
  <c r="CQ340" i="1"/>
  <c r="DH340" i="1" s="1"/>
  <c r="AR564" i="12"/>
  <c r="AT564" i="12"/>
  <c r="AU564" i="12" s="1"/>
  <c r="AW565" i="12" s="1"/>
  <c r="AX564" i="12"/>
  <c r="AL564" i="12" s="1"/>
  <c r="C349" i="14"/>
  <c r="AS565" i="12"/>
  <c r="A569" i="12"/>
  <c r="AV569" i="12" s="1"/>
  <c r="AK568" i="12"/>
  <c r="V349" i="14"/>
  <c r="E350" i="14"/>
  <c r="CP341" i="1"/>
  <c r="CN341" i="1" s="1"/>
  <c r="CZ340" i="1"/>
  <c r="AQ345" i="14"/>
  <c r="DL304" i="1"/>
  <c r="DN304" i="1"/>
  <c r="DO282" i="1"/>
  <c r="DQ282" i="1"/>
  <c r="CL569" i="15"/>
  <c r="DR569" i="15" s="1"/>
  <c r="DN317" i="15"/>
  <c r="DO318" i="15" s="1"/>
  <c r="DP318" i="15" s="1"/>
  <c r="DQ318" i="15" s="1"/>
  <c r="DS319" i="15" s="1"/>
  <c r="DJ281" i="1"/>
  <c r="DF282" i="1"/>
  <c r="CV557" i="15"/>
  <c r="CP557" i="15"/>
  <c r="DK557" i="15"/>
  <c r="J287" i="14"/>
  <c r="M286" i="14"/>
  <c r="AH286" i="14" s="1"/>
  <c r="W286" i="14"/>
  <c r="X286" i="14" s="1"/>
  <c r="A567" i="14"/>
  <c r="AJ567" i="14" s="1"/>
  <c r="C351" i="12"/>
  <c r="F352" i="12" s="1"/>
  <c r="G352" i="12" s="1"/>
  <c r="CM558" i="1"/>
  <c r="M285" i="12"/>
  <c r="AH285" i="12" s="1"/>
  <c r="I285" i="12"/>
  <c r="L286" i="12" s="1"/>
  <c r="K557" i="12"/>
  <c r="E557" i="12"/>
  <c r="CV283" i="1"/>
  <c r="DE283" i="1" s="1"/>
  <c r="CS283" i="1"/>
  <c r="CL559" i="1"/>
  <c r="DI559" i="1" s="1"/>
  <c r="CQ341" i="1" l="1"/>
  <c r="DH341" i="1" s="1"/>
  <c r="DT319" i="15"/>
  <c r="AX565" i="12"/>
  <c r="AL565" i="12" s="1"/>
  <c r="AR565" i="12"/>
  <c r="AS566" i="12" s="1"/>
  <c r="AT565" i="12"/>
  <c r="AU565" i="12" s="1"/>
  <c r="AW566" i="12" s="1"/>
  <c r="A570" i="12"/>
  <c r="AV570" i="12" s="1"/>
  <c r="AK569" i="12"/>
  <c r="C350" i="14"/>
  <c r="F350" i="14"/>
  <c r="AI350" i="14" s="1"/>
  <c r="CP342" i="1"/>
  <c r="CZ341" i="1"/>
  <c r="AR346" i="14"/>
  <c r="AS346" i="14" s="1"/>
  <c r="AT346" i="14" s="1"/>
  <c r="AU347" i="14" s="1"/>
  <c r="AV347" i="14" s="1"/>
  <c r="AK347" i="14" s="1"/>
  <c r="CL570" i="15"/>
  <c r="DR570" i="15" s="1"/>
  <c r="DN318" i="15"/>
  <c r="DJ282" i="1"/>
  <c r="DM305" i="1"/>
  <c r="DK558" i="15"/>
  <c r="CP558" i="15"/>
  <c r="CV558" i="15"/>
  <c r="AJ352" i="12"/>
  <c r="A568" i="14"/>
  <c r="AJ568" i="14" s="1"/>
  <c r="K287" i="14"/>
  <c r="AG287" i="14" s="1"/>
  <c r="H287" i="14"/>
  <c r="W351" i="12"/>
  <c r="CM559" i="1"/>
  <c r="C352" i="12"/>
  <c r="F353" i="12" s="1"/>
  <c r="G353" i="12" s="1"/>
  <c r="CU284" i="1"/>
  <c r="CX283" i="1"/>
  <c r="DC283" i="1" s="1"/>
  <c r="DA283" i="1"/>
  <c r="DB283" i="1" s="1"/>
  <c r="K558" i="12"/>
  <c r="E558" i="12"/>
  <c r="X285" i="12"/>
  <c r="Y285" i="12" s="1"/>
  <c r="O285" i="12"/>
  <c r="AI285" i="12" s="1"/>
  <c r="CL560" i="1"/>
  <c r="DI560" i="1" s="1"/>
  <c r="AX566" i="12" l="1"/>
  <c r="AL566" i="12" s="1"/>
  <c r="AR566" i="12"/>
  <c r="AS567" i="12" s="1"/>
  <c r="AT566" i="12"/>
  <c r="AU566" i="12" s="1"/>
  <c r="AW567" i="12" s="1"/>
  <c r="A571" i="12"/>
  <c r="AV571" i="12" s="1"/>
  <c r="AK570" i="12"/>
  <c r="E351" i="14"/>
  <c r="C351" i="14" s="1"/>
  <c r="V350" i="14"/>
  <c r="AQ346" i="14"/>
  <c r="CN342" i="1"/>
  <c r="CQ342" i="1"/>
  <c r="DH342" i="1" s="1"/>
  <c r="DL305" i="1"/>
  <c r="DN305" i="1"/>
  <c r="CL571" i="15"/>
  <c r="DR571" i="15" s="1"/>
  <c r="DO319" i="15"/>
  <c r="DP319" i="15" s="1"/>
  <c r="DQ319" i="15" s="1"/>
  <c r="DS320" i="15" s="1"/>
  <c r="DP283" i="1"/>
  <c r="DF283" i="1"/>
  <c r="DK559" i="15"/>
  <c r="CV559" i="15"/>
  <c r="CP559" i="15"/>
  <c r="W287" i="14"/>
  <c r="X287" i="14" s="1"/>
  <c r="J288" i="14"/>
  <c r="M287" i="14"/>
  <c r="AH287" i="14" s="1"/>
  <c r="A569" i="14"/>
  <c r="AJ569" i="14" s="1"/>
  <c r="CM560" i="1"/>
  <c r="W352" i="12"/>
  <c r="AJ353" i="12"/>
  <c r="M286" i="12"/>
  <c r="AH286" i="12" s="1"/>
  <c r="I286" i="12"/>
  <c r="L287" i="12" s="1"/>
  <c r="CL561" i="1"/>
  <c r="DI561" i="1" s="1"/>
  <c r="E559" i="12"/>
  <c r="K559" i="12"/>
  <c r="CV284" i="1"/>
  <c r="DE284" i="1" s="1"/>
  <c r="CS284" i="1"/>
  <c r="DT320" i="15" l="1"/>
  <c r="AR567" i="12"/>
  <c r="AS568" i="12" s="1"/>
  <c r="AT567" i="12"/>
  <c r="AU567" i="12" s="1"/>
  <c r="AW568" i="12" s="1"/>
  <c r="AX568" i="12" s="1"/>
  <c r="AL568" i="12" s="1"/>
  <c r="AX567" i="12"/>
  <c r="AL567" i="12" s="1"/>
  <c r="A572" i="12"/>
  <c r="AV572" i="12" s="1"/>
  <c r="AK571" i="12"/>
  <c r="E352" i="14"/>
  <c r="C352" i="14" s="1"/>
  <c r="V351" i="14"/>
  <c r="F351" i="14"/>
  <c r="AI351" i="14" s="1"/>
  <c r="CZ342" i="1"/>
  <c r="CP343" i="1"/>
  <c r="AR347" i="14"/>
  <c r="AS347" i="14" s="1"/>
  <c r="AT347" i="14" s="1"/>
  <c r="AU348" i="14" s="1"/>
  <c r="AV348" i="14" s="1"/>
  <c r="AK348" i="14" s="1"/>
  <c r="DO283" i="1"/>
  <c r="DQ283" i="1"/>
  <c r="CL572" i="15"/>
  <c r="DR572" i="15" s="1"/>
  <c r="DN319" i="15"/>
  <c r="DM306" i="1"/>
  <c r="CV560" i="15"/>
  <c r="DK560" i="15"/>
  <c r="CP560" i="15"/>
  <c r="A570" i="14"/>
  <c r="AJ570" i="14" s="1"/>
  <c r="K288" i="14"/>
  <c r="AG288" i="14" s="1"/>
  <c r="H288" i="14"/>
  <c r="CM561" i="1"/>
  <c r="C353" i="12"/>
  <c r="F354" i="12" s="1"/>
  <c r="G354" i="12" s="1"/>
  <c r="DA284" i="1"/>
  <c r="DB284" i="1" s="1"/>
  <c r="CU285" i="1"/>
  <c r="CX284" i="1"/>
  <c r="DC284" i="1" s="1"/>
  <c r="E560" i="12"/>
  <c r="K560" i="12"/>
  <c r="CL562" i="1"/>
  <c r="DI562" i="1" s="1"/>
  <c r="X286" i="12"/>
  <c r="Y286" i="12" s="1"/>
  <c r="O286" i="12"/>
  <c r="AI286" i="12" s="1"/>
  <c r="AR568" i="12" l="1"/>
  <c r="AS569" i="12" s="1"/>
  <c r="AT568" i="12"/>
  <c r="AU568" i="12" s="1"/>
  <c r="AW569" i="12" s="1"/>
  <c r="F352" i="14"/>
  <c r="AI352" i="14" s="1"/>
  <c r="A573" i="12"/>
  <c r="AV573" i="12" s="1"/>
  <c r="AK572" i="12"/>
  <c r="E353" i="14"/>
  <c r="C353" i="14" s="1"/>
  <c r="V352" i="14"/>
  <c r="CQ343" i="1"/>
  <c r="DH343" i="1" s="1"/>
  <c r="AQ347" i="14"/>
  <c r="CN343" i="1"/>
  <c r="DL306" i="1"/>
  <c r="DN306" i="1"/>
  <c r="CL573" i="15"/>
  <c r="DR573" i="15" s="1"/>
  <c r="DO320" i="15"/>
  <c r="DP320" i="15" s="1"/>
  <c r="DQ320" i="15" s="1"/>
  <c r="DS321" i="15" s="1"/>
  <c r="DJ283" i="1"/>
  <c r="DP284" i="1"/>
  <c r="DF284" i="1"/>
  <c r="CV561" i="15"/>
  <c r="CP561" i="15"/>
  <c r="DK561" i="15"/>
  <c r="J289" i="14"/>
  <c r="M288" i="14"/>
  <c r="AH288" i="14" s="1"/>
  <c r="W288" i="14"/>
  <c r="X288" i="14" s="1"/>
  <c r="A571" i="14"/>
  <c r="AJ571" i="14" s="1"/>
  <c r="CM562" i="1"/>
  <c r="W353" i="12"/>
  <c r="CV285" i="1"/>
  <c r="DE285" i="1" s="1"/>
  <c r="CS285" i="1"/>
  <c r="K561" i="12"/>
  <c r="E561" i="12"/>
  <c r="M287" i="12"/>
  <c r="AH287" i="12" s="1"/>
  <c r="I287" i="12"/>
  <c r="L288" i="12" s="1"/>
  <c r="CL563" i="1"/>
  <c r="DI563" i="1" s="1"/>
  <c r="DT321" i="15" l="1"/>
  <c r="AR569" i="12"/>
  <c r="AS570" i="12" s="1"/>
  <c r="AT569" i="12"/>
  <c r="AU569" i="12" s="1"/>
  <c r="AW570" i="12" s="1"/>
  <c r="AX569" i="12"/>
  <c r="AL569" i="12" s="1"/>
  <c r="A574" i="12"/>
  <c r="AV574" i="12" s="1"/>
  <c r="AK573" i="12"/>
  <c r="E354" i="14"/>
  <c r="F354" i="14" s="1"/>
  <c r="AI354" i="14" s="1"/>
  <c r="V353" i="14"/>
  <c r="F353" i="14"/>
  <c r="AI353" i="14" s="1"/>
  <c r="AR348" i="14"/>
  <c r="AS348" i="14" s="1"/>
  <c r="AT348" i="14" s="1"/>
  <c r="AU349" i="14" s="1"/>
  <c r="AV349" i="14" s="1"/>
  <c r="AK349" i="14" s="1"/>
  <c r="CP344" i="1"/>
  <c r="CN344" i="1" s="1"/>
  <c r="CZ343" i="1"/>
  <c r="DO284" i="1"/>
  <c r="DQ284" i="1"/>
  <c r="CL574" i="15"/>
  <c r="DR574" i="15" s="1"/>
  <c r="DN320" i="15"/>
  <c r="DM307" i="1"/>
  <c r="DK562" i="15"/>
  <c r="CV562" i="15"/>
  <c r="CP562" i="15"/>
  <c r="A572" i="14"/>
  <c r="AJ572" i="14" s="1"/>
  <c r="K289" i="14"/>
  <c r="AG289" i="14" s="1"/>
  <c r="H289" i="14"/>
  <c r="CM563" i="1"/>
  <c r="C354" i="12"/>
  <c r="F355" i="12" s="1"/>
  <c r="G355" i="12" s="1"/>
  <c r="AJ354" i="12"/>
  <c r="CL564" i="1"/>
  <c r="DI564" i="1" s="1"/>
  <c r="E562" i="12"/>
  <c r="K562" i="12"/>
  <c r="X287" i="12"/>
  <c r="Y287" i="12" s="1"/>
  <c r="O287" i="12"/>
  <c r="AI287" i="12" s="1"/>
  <c r="DA285" i="1"/>
  <c r="DB285" i="1" s="1"/>
  <c r="CU286" i="1"/>
  <c r="CX285" i="1"/>
  <c r="DF285" i="1" l="1"/>
  <c r="DC285" i="1"/>
  <c r="AX570" i="12"/>
  <c r="AL570" i="12" s="1"/>
  <c r="AR570" i="12"/>
  <c r="AS571" i="12" s="1"/>
  <c r="AT570" i="12"/>
  <c r="AU570" i="12" s="1"/>
  <c r="AW571" i="12" s="1"/>
  <c r="A575" i="12"/>
  <c r="AV575" i="12" s="1"/>
  <c r="AK574" i="12"/>
  <c r="C354" i="14"/>
  <c r="CQ344" i="1"/>
  <c r="DH344" i="1" s="1"/>
  <c r="AQ348" i="14"/>
  <c r="CP345" i="1"/>
  <c r="CQ345" i="1" s="1"/>
  <c r="DH345" i="1" s="1"/>
  <c r="CZ344" i="1"/>
  <c r="DL307" i="1"/>
  <c r="DN307" i="1"/>
  <c r="CL575" i="15"/>
  <c r="DR575" i="15" s="1"/>
  <c r="DO321" i="15"/>
  <c r="DP321" i="15" s="1"/>
  <c r="DQ321" i="15" s="1"/>
  <c r="DS322" i="15" s="1"/>
  <c r="DJ284" i="1"/>
  <c r="DP285" i="1"/>
  <c r="CP563" i="15"/>
  <c r="DK563" i="15"/>
  <c r="CV563" i="15"/>
  <c r="A573" i="14"/>
  <c r="AJ573" i="14" s="1"/>
  <c r="W289" i="14"/>
  <c r="X289" i="14" s="1"/>
  <c r="J290" i="14"/>
  <c r="M289" i="14"/>
  <c r="AH289" i="14" s="1"/>
  <c r="CM564" i="1"/>
  <c r="W354" i="12"/>
  <c r="C355" i="12"/>
  <c r="F356" i="12" s="1"/>
  <c r="G356" i="12" s="1"/>
  <c r="CV286" i="1"/>
  <c r="DE286" i="1" s="1"/>
  <c r="CS286" i="1"/>
  <c r="E563" i="12"/>
  <c r="K563" i="12"/>
  <c r="CL565" i="1"/>
  <c r="DI565" i="1" s="1"/>
  <c r="M288" i="12"/>
  <c r="AH288" i="12" s="1"/>
  <c r="I288" i="12"/>
  <c r="L289" i="12" s="1"/>
  <c r="DT322" i="15" l="1"/>
  <c r="AX571" i="12"/>
  <c r="AL571" i="12" s="1"/>
  <c r="AR571" i="12"/>
  <c r="AS572" i="12" s="1"/>
  <c r="AT571" i="12"/>
  <c r="AU571" i="12" s="1"/>
  <c r="AW572" i="12" s="1"/>
  <c r="A576" i="12"/>
  <c r="AV576" i="12" s="1"/>
  <c r="AK575" i="12"/>
  <c r="V354" i="14"/>
  <c r="E355" i="14"/>
  <c r="C355" i="14" s="1"/>
  <c r="AR349" i="14"/>
  <c r="AS349" i="14" s="1"/>
  <c r="AT349" i="14" s="1"/>
  <c r="AU350" i="14" s="1"/>
  <c r="AV350" i="14" s="1"/>
  <c r="AK350" i="14" s="1"/>
  <c r="CN345" i="1"/>
  <c r="DO285" i="1"/>
  <c r="DP286" i="1" s="1"/>
  <c r="DQ285" i="1"/>
  <c r="CL576" i="15"/>
  <c r="DR576" i="15" s="1"/>
  <c r="DN321" i="15"/>
  <c r="DM308" i="1"/>
  <c r="DK564" i="15"/>
  <c r="CP564" i="15"/>
  <c r="CV564" i="15"/>
  <c r="K290" i="14"/>
  <c r="AG290" i="14" s="1"/>
  <c r="H290" i="14"/>
  <c r="A574" i="14"/>
  <c r="AJ574" i="14" s="1"/>
  <c r="CM565" i="1"/>
  <c r="W355" i="12"/>
  <c r="C356" i="12"/>
  <c r="F357" i="12" s="1"/>
  <c r="G357" i="12" s="1"/>
  <c r="AJ355" i="12"/>
  <c r="E564" i="12"/>
  <c r="K564" i="12"/>
  <c r="CL566" i="1"/>
  <c r="DI566" i="1" s="1"/>
  <c r="CU287" i="1"/>
  <c r="DA286" i="1"/>
  <c r="DB286" i="1" s="1"/>
  <c r="CX286" i="1"/>
  <c r="DC286" i="1" s="1"/>
  <c r="X288" i="12"/>
  <c r="Y288" i="12" s="1"/>
  <c r="O288" i="12"/>
  <c r="AI288" i="12" s="1"/>
  <c r="AR572" i="12" l="1"/>
  <c r="AS573" i="12" s="1"/>
  <c r="AT572" i="12"/>
  <c r="AU572" i="12" s="1"/>
  <c r="AW573" i="12" s="1"/>
  <c r="AX572" i="12"/>
  <c r="AL572" i="12" s="1"/>
  <c r="A577" i="12"/>
  <c r="AV577" i="12" s="1"/>
  <c r="AK576" i="12"/>
  <c r="V355" i="14"/>
  <c r="E356" i="14"/>
  <c r="C356" i="14" s="1"/>
  <c r="F355" i="14"/>
  <c r="AI355" i="14" s="1"/>
  <c r="AQ349" i="14"/>
  <c r="AR350" i="14" s="1"/>
  <c r="AS350" i="14" s="1"/>
  <c r="AT350" i="14" s="1"/>
  <c r="AU351" i="14" s="1"/>
  <c r="AV351" i="14" s="1"/>
  <c r="AK351" i="14" s="1"/>
  <c r="CP346" i="1"/>
  <c r="CQ346" i="1" s="1"/>
  <c r="DH346" i="1" s="1"/>
  <c r="CZ345" i="1"/>
  <c r="DL308" i="1"/>
  <c r="DN308" i="1"/>
  <c r="DO286" i="1"/>
  <c r="DQ286" i="1"/>
  <c r="CL577" i="15"/>
  <c r="DR577" i="15" s="1"/>
  <c r="DO322" i="15"/>
  <c r="DP322" i="15" s="1"/>
  <c r="DQ322" i="15" s="1"/>
  <c r="DS323" i="15" s="1"/>
  <c r="DJ285" i="1"/>
  <c r="DF286" i="1"/>
  <c r="DK565" i="15"/>
  <c r="CV565" i="15"/>
  <c r="CP565" i="15"/>
  <c r="A575" i="14"/>
  <c r="AJ575" i="14" s="1"/>
  <c r="J291" i="14"/>
  <c r="M290" i="14"/>
  <c r="AH290" i="14" s="1"/>
  <c r="W290" i="14"/>
  <c r="X290" i="14" s="1"/>
  <c r="AJ356" i="12"/>
  <c r="CM566" i="1"/>
  <c r="AJ357" i="12"/>
  <c r="W356" i="12"/>
  <c r="CL567" i="1"/>
  <c r="DI567" i="1" s="1"/>
  <c r="K565" i="12"/>
  <c r="E565" i="12"/>
  <c r="M289" i="12"/>
  <c r="AH289" i="12" s="1"/>
  <c r="I289" i="12"/>
  <c r="L290" i="12" s="1"/>
  <c r="CV287" i="1"/>
  <c r="DE287" i="1" s="1"/>
  <c r="CS287" i="1"/>
  <c r="F356" i="14" l="1"/>
  <c r="AI356" i="14" s="1"/>
  <c r="DT323" i="15"/>
  <c r="AX573" i="12"/>
  <c r="AL573" i="12" s="1"/>
  <c r="AR573" i="12"/>
  <c r="AS574" i="12" s="1"/>
  <c r="AT573" i="12"/>
  <c r="AU573" i="12" s="1"/>
  <c r="AW574" i="12" s="1"/>
  <c r="AX574" i="12" s="1"/>
  <c r="AL574" i="12" s="1"/>
  <c r="A578" i="12"/>
  <c r="AV578" i="12" s="1"/>
  <c r="AK577" i="12"/>
  <c r="E357" i="14"/>
  <c r="C357" i="14" s="1"/>
  <c r="V356" i="14"/>
  <c r="CN346" i="1"/>
  <c r="AQ350" i="14"/>
  <c r="CL578" i="15"/>
  <c r="DR578" i="15" s="1"/>
  <c r="DN322" i="15"/>
  <c r="DJ286" i="1"/>
  <c r="DM309" i="1"/>
  <c r="DP287" i="1"/>
  <c r="CV566" i="15"/>
  <c r="CP566" i="15"/>
  <c r="DK566" i="15"/>
  <c r="A576" i="14"/>
  <c r="AJ576" i="14" s="1"/>
  <c r="K291" i="14"/>
  <c r="AG291" i="14" s="1"/>
  <c r="H291" i="14"/>
  <c r="CM567" i="1"/>
  <c r="C357" i="12"/>
  <c r="F358" i="12" s="1"/>
  <c r="G358" i="12" s="1"/>
  <c r="X289" i="12"/>
  <c r="Y289" i="12" s="1"/>
  <c r="O289" i="12"/>
  <c r="AI289" i="12" s="1"/>
  <c r="DA287" i="1"/>
  <c r="DB287" i="1" s="1"/>
  <c r="CU288" i="1"/>
  <c r="CX287" i="1"/>
  <c r="E566" i="12"/>
  <c r="K566" i="12"/>
  <c r="CL568" i="1"/>
  <c r="DI568" i="1" s="1"/>
  <c r="DF287" i="1" l="1"/>
  <c r="DC287" i="1"/>
  <c r="AR574" i="12"/>
  <c r="AS575" i="12" s="1"/>
  <c r="AT574" i="12"/>
  <c r="AU574" i="12" s="1"/>
  <c r="AW575" i="12" s="1"/>
  <c r="A579" i="12"/>
  <c r="AV579" i="12" s="1"/>
  <c r="AK578" i="12"/>
  <c r="V357" i="14"/>
  <c r="E358" i="14"/>
  <c r="F358" i="14" s="1"/>
  <c r="AI358" i="14" s="1"/>
  <c r="F357" i="14"/>
  <c r="AI357" i="14" s="1"/>
  <c r="AR351" i="14"/>
  <c r="AS351" i="14" s="1"/>
  <c r="AT351" i="14" s="1"/>
  <c r="AU352" i="14" s="1"/>
  <c r="AV352" i="14" s="1"/>
  <c r="AK352" i="14" s="1"/>
  <c r="CZ346" i="1"/>
  <c r="CP347" i="1"/>
  <c r="CN347" i="1" s="1"/>
  <c r="DL309" i="1"/>
  <c r="DN309" i="1"/>
  <c r="DO287" i="1"/>
  <c r="DP288" i="1" s="1"/>
  <c r="DQ287" i="1"/>
  <c r="CL579" i="15"/>
  <c r="DR579" i="15" s="1"/>
  <c r="DO323" i="15"/>
  <c r="DP323" i="15" s="1"/>
  <c r="DQ323" i="15" s="1"/>
  <c r="DS324" i="15" s="1"/>
  <c r="CV567" i="15"/>
  <c r="CP567" i="15"/>
  <c r="DK567" i="15"/>
  <c r="A577" i="14"/>
  <c r="AJ577" i="14" s="1"/>
  <c r="W291" i="14"/>
  <c r="X291" i="14" s="1"/>
  <c r="M291" i="14"/>
  <c r="AH291" i="14" s="1"/>
  <c r="J292" i="14"/>
  <c r="CM568" i="1"/>
  <c r="W357" i="12"/>
  <c r="AJ358" i="12"/>
  <c r="CL569" i="1"/>
  <c r="DI569" i="1" s="1"/>
  <c r="CV288" i="1"/>
  <c r="DE288" i="1" s="1"/>
  <c r="CS288" i="1"/>
  <c r="M290" i="12"/>
  <c r="AH290" i="12" s="1"/>
  <c r="I290" i="12"/>
  <c r="L291" i="12" s="1"/>
  <c r="K567" i="12"/>
  <c r="E567" i="12"/>
  <c r="DT324" i="15" l="1"/>
  <c r="AX575" i="12"/>
  <c r="AL575" i="12" s="1"/>
  <c r="AR575" i="12"/>
  <c r="AS576" i="12" s="1"/>
  <c r="AT575" i="12"/>
  <c r="AU575" i="12" s="1"/>
  <c r="AW576" i="12" s="1"/>
  <c r="A580" i="12"/>
  <c r="AV580" i="12" s="1"/>
  <c r="AK579" i="12"/>
  <c r="C358" i="14"/>
  <c r="CQ347" i="1"/>
  <c r="DH347" i="1" s="1"/>
  <c r="AQ351" i="14"/>
  <c r="CP348" i="1"/>
  <c r="CN348" i="1" s="1"/>
  <c r="CZ347" i="1"/>
  <c r="DO288" i="1"/>
  <c r="DQ288" i="1"/>
  <c r="CL580" i="15"/>
  <c r="DR580" i="15" s="1"/>
  <c r="DN323" i="15"/>
  <c r="DJ287" i="1"/>
  <c r="DM310" i="1"/>
  <c r="CP568" i="15"/>
  <c r="DK568" i="15"/>
  <c r="CV568" i="15"/>
  <c r="A578" i="14"/>
  <c r="AJ578" i="14" s="1"/>
  <c r="K292" i="14"/>
  <c r="AG292" i="14" s="1"/>
  <c r="H292" i="14"/>
  <c r="CM569" i="1"/>
  <c r="C358" i="12"/>
  <c r="F359" i="12" s="1"/>
  <c r="G359" i="12" s="1"/>
  <c r="X290" i="12"/>
  <c r="Y290" i="12" s="1"/>
  <c r="O290" i="12"/>
  <c r="AI290" i="12" s="1"/>
  <c r="E568" i="12"/>
  <c r="K568" i="12"/>
  <c r="CX288" i="1"/>
  <c r="DA288" i="1"/>
  <c r="DB288" i="1" s="1"/>
  <c r="CU289" i="1"/>
  <c r="CL570" i="1"/>
  <c r="DI570" i="1" s="1"/>
  <c r="DF288" i="1" l="1"/>
  <c r="DC288" i="1"/>
  <c r="AX576" i="12"/>
  <c r="AL576" i="12" s="1"/>
  <c r="AR576" i="12"/>
  <c r="AS577" i="12" s="1"/>
  <c r="AT576" i="12"/>
  <c r="AU576" i="12" s="1"/>
  <c r="AW577" i="12" s="1"/>
  <c r="A581" i="12"/>
  <c r="AV581" i="12" s="1"/>
  <c r="AK580" i="12"/>
  <c r="E359" i="14"/>
  <c r="C359" i="14" s="1"/>
  <c r="V358" i="14"/>
  <c r="CQ348" i="1"/>
  <c r="DH348" i="1" s="1"/>
  <c r="CZ348" i="1"/>
  <c r="CP349" i="1"/>
  <c r="CN349" i="1" s="1"/>
  <c r="AR352" i="14"/>
  <c r="AS352" i="14" s="1"/>
  <c r="AT352" i="14" s="1"/>
  <c r="AU353" i="14" s="1"/>
  <c r="AV353" i="14" s="1"/>
  <c r="AK353" i="14" s="1"/>
  <c r="DL310" i="1"/>
  <c r="DN310" i="1"/>
  <c r="CL581" i="15"/>
  <c r="DR581" i="15" s="1"/>
  <c r="DO324" i="15"/>
  <c r="DP324" i="15" s="1"/>
  <c r="DQ324" i="15" s="1"/>
  <c r="DS325" i="15" s="1"/>
  <c r="DJ288" i="1"/>
  <c r="DP289" i="1"/>
  <c r="CV569" i="15"/>
  <c r="CP569" i="15"/>
  <c r="DK569" i="15"/>
  <c r="A579" i="14"/>
  <c r="AJ579" i="14" s="1"/>
  <c r="J293" i="14"/>
  <c r="M292" i="14"/>
  <c r="AH292" i="14" s="1"/>
  <c r="W292" i="14"/>
  <c r="X292" i="14" s="1"/>
  <c r="CM570" i="1"/>
  <c r="W358" i="12"/>
  <c r="CL571" i="1"/>
  <c r="DI571" i="1" s="1"/>
  <c r="CV289" i="1"/>
  <c r="DE289" i="1" s="1"/>
  <c r="CS289" i="1"/>
  <c r="M291" i="12"/>
  <c r="AH291" i="12" s="1"/>
  <c r="I291" i="12"/>
  <c r="L292" i="12" s="1"/>
  <c r="K569" i="12"/>
  <c r="E569" i="12"/>
  <c r="DT325" i="15" l="1"/>
  <c r="AX577" i="12"/>
  <c r="AL577" i="12" s="1"/>
  <c r="AR577" i="12"/>
  <c r="AS578" i="12" s="1"/>
  <c r="AT577" i="12"/>
  <c r="AU577" i="12" s="1"/>
  <c r="AW578" i="12" s="1"/>
  <c r="AX578" i="12" s="1"/>
  <c r="AL578" i="12" s="1"/>
  <c r="A582" i="12"/>
  <c r="AV582" i="12" s="1"/>
  <c r="AK581" i="12"/>
  <c r="V359" i="14"/>
  <c r="E360" i="14"/>
  <c r="F360" i="14" s="1"/>
  <c r="AI360" i="14" s="1"/>
  <c r="F359" i="14"/>
  <c r="AI359" i="14" s="1"/>
  <c r="CP350" i="1"/>
  <c r="CN350" i="1" s="1"/>
  <c r="CZ349" i="1"/>
  <c r="CQ349" i="1"/>
  <c r="DH349" i="1" s="1"/>
  <c r="AQ352" i="14"/>
  <c r="DO289" i="1"/>
  <c r="DQ289" i="1"/>
  <c r="CL582" i="15"/>
  <c r="DR582" i="15" s="1"/>
  <c r="DN324" i="15"/>
  <c r="DM311" i="1"/>
  <c r="CV570" i="15"/>
  <c r="CP570" i="15"/>
  <c r="DK570" i="15"/>
  <c r="A580" i="14"/>
  <c r="AJ580" i="14" s="1"/>
  <c r="K293" i="14"/>
  <c r="AG293" i="14" s="1"/>
  <c r="H293" i="14"/>
  <c r="CM571" i="1"/>
  <c r="C359" i="12"/>
  <c r="F360" i="12" s="1"/>
  <c r="G360" i="12" s="1"/>
  <c r="AJ359" i="12"/>
  <c r="CL572" i="1"/>
  <c r="DI572" i="1" s="1"/>
  <c r="K570" i="12"/>
  <c r="E570" i="12"/>
  <c r="X291" i="12"/>
  <c r="Y291" i="12" s="1"/>
  <c r="O291" i="12"/>
  <c r="AI291" i="12" s="1"/>
  <c r="DA289" i="1"/>
  <c r="DB289" i="1" s="1"/>
  <c r="CX289" i="1"/>
  <c r="CU290" i="1"/>
  <c r="DF289" i="1" l="1"/>
  <c r="DC289" i="1"/>
  <c r="CQ350" i="1"/>
  <c r="DH350" i="1" s="1"/>
  <c r="AR578" i="12"/>
  <c r="AT578" i="12"/>
  <c r="AU578" i="12" s="1"/>
  <c r="AW579" i="12" s="1"/>
  <c r="AS579" i="12"/>
  <c r="A583" i="12"/>
  <c r="AV583" i="12" s="1"/>
  <c r="AK582" i="12"/>
  <c r="C360" i="14"/>
  <c r="CZ350" i="1"/>
  <c r="CP351" i="1"/>
  <c r="CN351" i="1" s="1"/>
  <c r="AR353" i="14"/>
  <c r="AS353" i="14" s="1"/>
  <c r="AT353" i="14" s="1"/>
  <c r="AU354" i="14" s="1"/>
  <c r="AV354" i="14" s="1"/>
  <c r="AK354" i="14" s="1"/>
  <c r="DL311" i="1"/>
  <c r="DN311" i="1"/>
  <c r="CL583" i="15"/>
  <c r="DR583" i="15" s="1"/>
  <c r="DO325" i="15"/>
  <c r="DP325" i="15" s="1"/>
  <c r="DQ325" i="15" s="1"/>
  <c r="DS326" i="15" s="1"/>
  <c r="DJ289" i="1"/>
  <c r="DP290" i="1"/>
  <c r="CV571" i="15"/>
  <c r="CP571" i="15"/>
  <c r="DK571" i="15"/>
  <c r="W293" i="14"/>
  <c r="X293" i="14" s="1"/>
  <c r="J294" i="14"/>
  <c r="M293" i="14"/>
  <c r="AH293" i="14" s="1"/>
  <c r="A581" i="14"/>
  <c r="AJ581" i="14" s="1"/>
  <c r="CM572" i="1"/>
  <c r="W359" i="12"/>
  <c r="M292" i="12"/>
  <c r="AH292" i="12" s="1"/>
  <c r="I292" i="12"/>
  <c r="L293" i="12" s="1"/>
  <c r="CV290" i="1"/>
  <c r="DE290" i="1" s="1"/>
  <c r="CS290" i="1"/>
  <c r="CL573" i="1"/>
  <c r="DI573" i="1" s="1"/>
  <c r="K571" i="12"/>
  <c r="E571" i="12"/>
  <c r="DT326" i="15" l="1"/>
  <c r="AX579" i="12"/>
  <c r="AL579" i="12" s="1"/>
  <c r="AR579" i="12"/>
  <c r="AS580" i="12" s="1"/>
  <c r="AT579" i="12"/>
  <c r="AU579" i="12" s="1"/>
  <c r="AW580" i="12" s="1"/>
  <c r="A584" i="12"/>
  <c r="AV584" i="12" s="1"/>
  <c r="AK583" i="12"/>
  <c r="AQ353" i="14"/>
  <c r="AR354" i="14" s="1"/>
  <c r="AS354" i="14" s="1"/>
  <c r="AT354" i="14" s="1"/>
  <c r="AU355" i="14" s="1"/>
  <c r="AV355" i="14" s="1"/>
  <c r="AK355" i="14" s="1"/>
  <c r="E361" i="14"/>
  <c r="C361" i="14" s="1"/>
  <c r="V360" i="14"/>
  <c r="CQ351" i="1"/>
  <c r="DH351" i="1" s="1"/>
  <c r="CP352" i="1"/>
  <c r="CN352" i="1" s="1"/>
  <c r="CZ351" i="1"/>
  <c r="DO290" i="1"/>
  <c r="DQ290" i="1"/>
  <c r="CL584" i="15"/>
  <c r="DR584" i="15" s="1"/>
  <c r="DN325" i="15"/>
  <c r="DM312" i="1"/>
  <c r="DK572" i="15"/>
  <c r="CP572" i="15"/>
  <c r="CV572" i="15"/>
  <c r="K294" i="14"/>
  <c r="AG294" i="14" s="1"/>
  <c r="H294" i="14"/>
  <c r="A582" i="14"/>
  <c r="AJ582" i="14" s="1"/>
  <c r="CM573" i="1"/>
  <c r="C360" i="12"/>
  <c r="F361" i="12" s="1"/>
  <c r="G361" i="12" s="1"/>
  <c r="AJ360" i="12"/>
  <c r="X292" i="12"/>
  <c r="Y292" i="12" s="1"/>
  <c r="O292" i="12"/>
  <c r="AI292" i="12" s="1"/>
  <c r="DA290" i="1"/>
  <c r="DB290" i="1" s="1"/>
  <c r="CU291" i="1"/>
  <c r="CX290" i="1"/>
  <c r="DC290" i="1" s="1"/>
  <c r="K572" i="12"/>
  <c r="E572" i="12"/>
  <c r="CL574" i="1"/>
  <c r="DI574" i="1" s="1"/>
  <c r="AR580" i="12" l="1"/>
  <c r="AS581" i="12" s="1"/>
  <c r="AT580" i="12"/>
  <c r="AU580" i="12" s="1"/>
  <c r="AW581" i="12" s="1"/>
  <c r="AX580" i="12"/>
  <c r="AL580" i="12" s="1"/>
  <c r="A585" i="12"/>
  <c r="AV585" i="12" s="1"/>
  <c r="AK584" i="12"/>
  <c r="E362" i="14"/>
  <c r="C362" i="14" s="1"/>
  <c r="V361" i="14"/>
  <c r="F361" i="14"/>
  <c r="AI361" i="14" s="1"/>
  <c r="CQ352" i="1"/>
  <c r="DH352" i="1" s="1"/>
  <c r="AQ354" i="14"/>
  <c r="CZ352" i="1"/>
  <c r="CP353" i="1"/>
  <c r="CQ353" i="1" s="1"/>
  <c r="DH353" i="1" s="1"/>
  <c r="DL312" i="1"/>
  <c r="DN312" i="1"/>
  <c r="CL585" i="15"/>
  <c r="DR585" i="15" s="1"/>
  <c r="DO326" i="15"/>
  <c r="DP326" i="15" s="1"/>
  <c r="DQ326" i="15" s="1"/>
  <c r="DS327" i="15" s="1"/>
  <c r="DJ290" i="1"/>
  <c r="DF290" i="1"/>
  <c r="CV573" i="15"/>
  <c r="CP573" i="15"/>
  <c r="DK573" i="15"/>
  <c r="A583" i="14"/>
  <c r="AJ583" i="14" s="1"/>
  <c r="J295" i="14"/>
  <c r="M294" i="14"/>
  <c r="AH294" i="14" s="1"/>
  <c r="W294" i="14"/>
  <c r="X294" i="14" s="1"/>
  <c r="CM574" i="1"/>
  <c r="W360" i="12"/>
  <c r="K573" i="12"/>
  <c r="E573" i="12"/>
  <c r="CV291" i="1"/>
  <c r="DE291" i="1" s="1"/>
  <c r="CS291" i="1"/>
  <c r="M293" i="12"/>
  <c r="AH293" i="12" s="1"/>
  <c r="I293" i="12"/>
  <c r="L294" i="12" s="1"/>
  <c r="CL575" i="1"/>
  <c r="DI575" i="1" s="1"/>
  <c r="F362" i="14" l="1"/>
  <c r="AI362" i="14" s="1"/>
  <c r="DT327" i="15"/>
  <c r="AR581" i="12"/>
  <c r="AS582" i="12" s="1"/>
  <c r="AT581" i="12"/>
  <c r="AU581" i="12" s="1"/>
  <c r="AW582" i="12" s="1"/>
  <c r="AX581" i="12"/>
  <c r="AL581" i="12" s="1"/>
  <c r="A586" i="12"/>
  <c r="AV586" i="12" s="1"/>
  <c r="AK585" i="12"/>
  <c r="V362" i="14"/>
  <c r="E363" i="14"/>
  <c r="AR355" i="14"/>
  <c r="AS355" i="14" s="1"/>
  <c r="AT355" i="14" s="1"/>
  <c r="AU356" i="14" s="1"/>
  <c r="AV356" i="14" s="1"/>
  <c r="AK356" i="14" s="1"/>
  <c r="CN353" i="1"/>
  <c r="CL586" i="15"/>
  <c r="DR586" i="15" s="1"/>
  <c r="DN326" i="15"/>
  <c r="DO327" i="15" s="1"/>
  <c r="DP327" i="15" s="1"/>
  <c r="DQ327" i="15" s="1"/>
  <c r="DS328" i="15" s="1"/>
  <c r="DT328" i="15" s="1"/>
  <c r="DM313" i="1"/>
  <c r="DK574" i="15"/>
  <c r="CV574" i="15"/>
  <c r="CP574" i="15"/>
  <c r="A584" i="14"/>
  <c r="AJ584" i="14" s="1"/>
  <c r="K295" i="14"/>
  <c r="AG295" i="14" s="1"/>
  <c r="H295" i="14"/>
  <c r="CM575" i="1"/>
  <c r="C361" i="12"/>
  <c r="F362" i="12" s="1"/>
  <c r="G362" i="12" s="1"/>
  <c r="AJ361" i="12"/>
  <c r="CL576" i="1"/>
  <c r="DI576" i="1" s="1"/>
  <c r="X293" i="12"/>
  <c r="Y293" i="12" s="1"/>
  <c r="O293" i="12"/>
  <c r="AI293" i="12" s="1"/>
  <c r="CU292" i="1"/>
  <c r="DA291" i="1"/>
  <c r="DB291" i="1" s="1"/>
  <c r="CX291" i="1"/>
  <c r="DC291" i="1" s="1"/>
  <c r="K574" i="12"/>
  <c r="E574" i="12"/>
  <c r="AX582" i="12" l="1"/>
  <c r="AL582" i="12" s="1"/>
  <c r="AR582" i="12"/>
  <c r="AS583" i="12" s="1"/>
  <c r="AT582" i="12"/>
  <c r="AU582" i="12" s="1"/>
  <c r="AW583" i="12" s="1"/>
  <c r="A587" i="12"/>
  <c r="AV587" i="12" s="1"/>
  <c r="AK586" i="12"/>
  <c r="C363" i="14"/>
  <c r="F363" i="14"/>
  <c r="AI363" i="14" s="1"/>
  <c r="CZ353" i="1"/>
  <c r="CP354" i="1"/>
  <c r="CQ354" i="1" s="1"/>
  <c r="DH354" i="1" s="1"/>
  <c r="AQ355" i="14"/>
  <c r="DL313" i="1"/>
  <c r="DN313" i="1"/>
  <c r="CL587" i="15"/>
  <c r="DR587" i="15" s="1"/>
  <c r="DN327" i="15"/>
  <c r="DO328" i="15" s="1"/>
  <c r="DP328" i="15" s="1"/>
  <c r="DQ328" i="15" s="1"/>
  <c r="DS329" i="15" s="1"/>
  <c r="DP291" i="1"/>
  <c r="DF291" i="1"/>
  <c r="CP575" i="15"/>
  <c r="DK575" i="15"/>
  <c r="CV575" i="15"/>
  <c r="W295" i="14"/>
  <c r="X295" i="14" s="1"/>
  <c r="J296" i="14"/>
  <c r="M295" i="14"/>
  <c r="AH295" i="14" s="1"/>
  <c r="A585" i="14"/>
  <c r="AJ585" i="14" s="1"/>
  <c r="CM576" i="1"/>
  <c r="W361" i="12"/>
  <c r="AJ362" i="12"/>
  <c r="CL577" i="1"/>
  <c r="DI577" i="1" s="1"/>
  <c r="CV292" i="1"/>
  <c r="DE292" i="1" s="1"/>
  <c r="CS292" i="1"/>
  <c r="M294" i="12"/>
  <c r="AH294" i="12" s="1"/>
  <c r="I294" i="12"/>
  <c r="L295" i="12" s="1"/>
  <c r="E575" i="12"/>
  <c r="K575" i="12"/>
  <c r="DT329" i="15" l="1"/>
  <c r="AX583" i="12"/>
  <c r="AL583" i="12" s="1"/>
  <c r="AR583" i="12"/>
  <c r="AS584" i="12" s="1"/>
  <c r="AT583" i="12"/>
  <c r="AU583" i="12" s="1"/>
  <c r="AW584" i="12" s="1"/>
  <c r="A588" i="12"/>
  <c r="AV588" i="12" s="1"/>
  <c r="AK587" i="12"/>
  <c r="V363" i="14"/>
  <c r="E364" i="14"/>
  <c r="C364" i="14" s="1"/>
  <c r="AR356" i="14"/>
  <c r="AS356" i="14" s="1"/>
  <c r="AT356" i="14" s="1"/>
  <c r="AU357" i="14" s="1"/>
  <c r="AV357" i="14" s="1"/>
  <c r="AK357" i="14" s="1"/>
  <c r="CN354" i="1"/>
  <c r="DO291" i="1"/>
  <c r="DP292" i="1" s="1"/>
  <c r="DQ291" i="1"/>
  <c r="CL588" i="15"/>
  <c r="DR588" i="15" s="1"/>
  <c r="DN328" i="15"/>
  <c r="DM314" i="1"/>
  <c r="CP576" i="15"/>
  <c r="DK576" i="15"/>
  <c r="CV576" i="15"/>
  <c r="K296" i="14"/>
  <c r="AG296" i="14" s="1"/>
  <c r="H296" i="14"/>
  <c r="A586" i="14"/>
  <c r="AJ586" i="14" s="1"/>
  <c r="CM577" i="1"/>
  <c r="C362" i="12"/>
  <c r="F363" i="12" s="1"/>
  <c r="G363" i="12" s="1"/>
  <c r="CU293" i="1"/>
  <c r="DA292" i="1"/>
  <c r="DB292" i="1" s="1"/>
  <c r="CX292" i="1"/>
  <c r="DC292" i="1" s="1"/>
  <c r="K576" i="12"/>
  <c r="E576" i="12"/>
  <c r="O294" i="12"/>
  <c r="AI294" i="12" s="1"/>
  <c r="X294" i="12"/>
  <c r="Y294" i="12" s="1"/>
  <c r="CL578" i="1"/>
  <c r="DI578" i="1" s="1"/>
  <c r="AX584" i="12" l="1"/>
  <c r="AL584" i="12" s="1"/>
  <c r="AR584" i="12"/>
  <c r="AS585" i="12" s="1"/>
  <c r="AT584" i="12"/>
  <c r="AU584" i="12" s="1"/>
  <c r="AW585" i="12" s="1"/>
  <c r="AX585" i="12" s="1"/>
  <c r="AL585" i="12" s="1"/>
  <c r="A589" i="12"/>
  <c r="AV589" i="12" s="1"/>
  <c r="AK588" i="12"/>
  <c r="V364" i="14"/>
  <c r="E365" i="14"/>
  <c r="F365" i="14" s="1"/>
  <c r="AI365" i="14" s="1"/>
  <c r="F364" i="14"/>
  <c r="AI364" i="14" s="1"/>
  <c r="CP355" i="1"/>
  <c r="CQ355" i="1" s="1"/>
  <c r="DH355" i="1" s="1"/>
  <c r="CZ354" i="1"/>
  <c r="AQ356" i="14"/>
  <c r="DL314" i="1"/>
  <c r="DN314" i="1"/>
  <c r="DO292" i="1"/>
  <c r="DQ292" i="1"/>
  <c r="CL589" i="15"/>
  <c r="DR589" i="15" s="1"/>
  <c r="DO329" i="15"/>
  <c r="DP329" i="15" s="1"/>
  <c r="DQ329" i="15" s="1"/>
  <c r="DS330" i="15" s="1"/>
  <c r="DJ291" i="1"/>
  <c r="DF292" i="1"/>
  <c r="CP577" i="15"/>
  <c r="DK577" i="15"/>
  <c r="CV577" i="15"/>
  <c r="A587" i="14"/>
  <c r="AJ587" i="14" s="1"/>
  <c r="J297" i="14"/>
  <c r="M296" i="14"/>
  <c r="AH296" i="14" s="1"/>
  <c r="W296" i="14"/>
  <c r="X296" i="14" s="1"/>
  <c r="CM578" i="1"/>
  <c r="W362" i="12"/>
  <c r="AJ363" i="12"/>
  <c r="C363" i="12"/>
  <c r="F364" i="12" s="1"/>
  <c r="G364" i="12" s="1"/>
  <c r="CL579" i="1"/>
  <c r="DI579" i="1" s="1"/>
  <c r="K577" i="12"/>
  <c r="E577" i="12"/>
  <c r="CV293" i="1"/>
  <c r="DE293" i="1" s="1"/>
  <c r="CS293" i="1"/>
  <c r="M295" i="12"/>
  <c r="AH295" i="12" s="1"/>
  <c r="I295" i="12"/>
  <c r="L296" i="12" s="1"/>
  <c r="DT330" i="15" l="1"/>
  <c r="AR585" i="12"/>
  <c r="AS586" i="12" s="1"/>
  <c r="AT585" i="12"/>
  <c r="AU585" i="12" s="1"/>
  <c r="AW586" i="12" s="1"/>
  <c r="AX586" i="12" s="1"/>
  <c r="AL586" i="12" s="1"/>
  <c r="C365" i="14"/>
  <c r="E366" i="14" s="1"/>
  <c r="A590" i="12"/>
  <c r="AV590" i="12" s="1"/>
  <c r="AK589" i="12"/>
  <c r="CN355" i="1"/>
  <c r="CP356" i="1" s="1"/>
  <c r="AR357" i="14"/>
  <c r="AS357" i="14" s="1"/>
  <c r="AT357" i="14" s="1"/>
  <c r="AU358" i="14" s="1"/>
  <c r="AV358" i="14" s="1"/>
  <c r="AK358" i="14" s="1"/>
  <c r="CL590" i="15"/>
  <c r="DR590" i="15" s="1"/>
  <c r="DN329" i="15"/>
  <c r="DJ292" i="1"/>
  <c r="DM315" i="1"/>
  <c r="CP578" i="15"/>
  <c r="DK578" i="15"/>
  <c r="CV578" i="15"/>
  <c r="K297" i="14"/>
  <c r="AG297" i="14" s="1"/>
  <c r="H297" i="14"/>
  <c r="A588" i="14"/>
  <c r="AJ588" i="14" s="1"/>
  <c r="CM579" i="1"/>
  <c r="W363" i="12"/>
  <c r="C364" i="12"/>
  <c r="F365" i="12" s="1"/>
  <c r="G365" i="12" s="1"/>
  <c r="DA293" i="1"/>
  <c r="DB293" i="1" s="1"/>
  <c r="CU294" i="1"/>
  <c r="CX293" i="1"/>
  <c r="DC293" i="1" s="1"/>
  <c r="X295" i="12"/>
  <c r="Y295" i="12" s="1"/>
  <c r="O295" i="12"/>
  <c r="AI295" i="12" s="1"/>
  <c r="K578" i="12"/>
  <c r="E578" i="12"/>
  <c r="CL580" i="1"/>
  <c r="DI580" i="1" s="1"/>
  <c r="V365" i="14" l="1"/>
  <c r="AR586" i="12"/>
  <c r="AS587" i="12" s="1"/>
  <c r="AT586" i="12"/>
  <c r="AU586" i="12" s="1"/>
  <c r="AW587" i="12" s="1"/>
  <c r="A591" i="12"/>
  <c r="AV591" i="12" s="1"/>
  <c r="AK590" i="12"/>
  <c r="C366" i="14"/>
  <c r="F366" i="14"/>
  <c r="AI366" i="14" s="1"/>
  <c r="CZ355" i="1"/>
  <c r="CQ356" i="1"/>
  <c r="DH356" i="1" s="1"/>
  <c r="CN356" i="1"/>
  <c r="AQ357" i="14"/>
  <c r="DL315" i="1"/>
  <c r="DN315" i="1"/>
  <c r="CL591" i="15"/>
  <c r="DR591" i="15" s="1"/>
  <c r="DO330" i="15"/>
  <c r="DP330" i="15" s="1"/>
  <c r="DQ330" i="15" s="1"/>
  <c r="DS331" i="15" s="1"/>
  <c r="DP293" i="1"/>
  <c r="DF293" i="1"/>
  <c r="CV579" i="15"/>
  <c r="CP579" i="15"/>
  <c r="DK579" i="15"/>
  <c r="A589" i="14"/>
  <c r="AJ589" i="14" s="1"/>
  <c r="W297" i="14"/>
  <c r="X297" i="14" s="1"/>
  <c r="J298" i="14"/>
  <c r="M297" i="14"/>
  <c r="AH297" i="14" s="1"/>
  <c r="CM580" i="1"/>
  <c r="W364" i="12"/>
  <c r="AJ365" i="12"/>
  <c r="AJ364" i="12"/>
  <c r="CL581" i="1"/>
  <c r="DI581" i="1" s="1"/>
  <c r="M296" i="12"/>
  <c r="AH296" i="12" s="1"/>
  <c r="I296" i="12"/>
  <c r="L297" i="12" s="1"/>
  <c r="K579" i="12"/>
  <c r="E579" i="12"/>
  <c r="CV294" i="1"/>
  <c r="DE294" i="1" s="1"/>
  <c r="CS294" i="1"/>
  <c r="DT331" i="15" l="1"/>
  <c r="AR587" i="12"/>
  <c r="AS588" i="12" s="1"/>
  <c r="AT587" i="12"/>
  <c r="AU587" i="12" s="1"/>
  <c r="AW588" i="12" s="1"/>
  <c r="AX587" i="12"/>
  <c r="AL587" i="12" s="1"/>
  <c r="A592" i="12"/>
  <c r="AV592" i="12" s="1"/>
  <c r="AK591" i="12"/>
  <c r="E367" i="14"/>
  <c r="C367" i="14" s="1"/>
  <c r="V366" i="14"/>
  <c r="AR358" i="14"/>
  <c r="AS358" i="14" s="1"/>
  <c r="AT358" i="14" s="1"/>
  <c r="AU359" i="14" s="1"/>
  <c r="AV359" i="14" s="1"/>
  <c r="AK359" i="14" s="1"/>
  <c r="CP357" i="1"/>
  <c r="CZ356" i="1"/>
  <c r="DO293" i="1"/>
  <c r="DQ293" i="1"/>
  <c r="CL592" i="15"/>
  <c r="DR592" i="15" s="1"/>
  <c r="DN330" i="15"/>
  <c r="DM316" i="1"/>
  <c r="CV580" i="15"/>
  <c r="DK580" i="15"/>
  <c r="CP580" i="15"/>
  <c r="K298" i="14"/>
  <c r="AG298" i="14" s="1"/>
  <c r="H298" i="14"/>
  <c r="A590" i="14"/>
  <c r="AJ590" i="14" s="1"/>
  <c r="CM581" i="1"/>
  <c r="C365" i="12"/>
  <c r="F366" i="12" s="1"/>
  <c r="G366" i="12" s="1"/>
  <c r="K580" i="12"/>
  <c r="E580" i="12"/>
  <c r="CU295" i="1"/>
  <c r="DA294" i="1"/>
  <c r="DB294" i="1" s="1"/>
  <c r="CX294" i="1"/>
  <c r="DC294" i="1" s="1"/>
  <c r="X296" i="12"/>
  <c r="Y296" i="12" s="1"/>
  <c r="O296" i="12"/>
  <c r="AI296" i="12" s="1"/>
  <c r="CL582" i="1"/>
  <c r="DI582" i="1" s="1"/>
  <c r="AX588" i="12" l="1"/>
  <c r="AL588" i="12" s="1"/>
  <c r="AR588" i="12"/>
  <c r="AS589" i="12" s="1"/>
  <c r="AT588" i="12"/>
  <c r="AU588" i="12" s="1"/>
  <c r="AW589" i="12" s="1"/>
  <c r="A593" i="12"/>
  <c r="AV593" i="12" s="1"/>
  <c r="AK592" i="12"/>
  <c r="V367" i="14"/>
  <c r="E368" i="14"/>
  <c r="C368" i="14" s="1"/>
  <c r="F367" i="14"/>
  <c r="AI367" i="14" s="1"/>
  <c r="CN357" i="1"/>
  <c r="CQ357" i="1"/>
  <c r="DH357" i="1" s="1"/>
  <c r="AQ358" i="14"/>
  <c r="DL316" i="1"/>
  <c r="DN316" i="1"/>
  <c r="CL593" i="15"/>
  <c r="DR593" i="15" s="1"/>
  <c r="DO331" i="15"/>
  <c r="DP331" i="15" s="1"/>
  <c r="DQ331" i="15" s="1"/>
  <c r="DS332" i="15" s="1"/>
  <c r="DJ293" i="1"/>
  <c r="DP294" i="1"/>
  <c r="DF294" i="1"/>
  <c r="DK581" i="15"/>
  <c r="CV581" i="15"/>
  <c r="CP581" i="15"/>
  <c r="J299" i="14"/>
  <c r="M298" i="14"/>
  <c r="AH298" i="14" s="1"/>
  <c r="W298" i="14"/>
  <c r="X298" i="14" s="1"/>
  <c r="A591" i="14"/>
  <c r="AJ591" i="14" s="1"/>
  <c r="CM582" i="1"/>
  <c r="W365" i="12"/>
  <c r="K581" i="12"/>
  <c r="E581" i="12"/>
  <c r="CL583" i="1"/>
  <c r="DI583" i="1" s="1"/>
  <c r="CV295" i="1"/>
  <c r="DE295" i="1" s="1"/>
  <c r="CS295" i="1"/>
  <c r="M297" i="12"/>
  <c r="AH297" i="12" s="1"/>
  <c r="I297" i="12"/>
  <c r="L298" i="12" s="1"/>
  <c r="F368" i="14" l="1"/>
  <c r="AI368" i="14" s="1"/>
  <c r="DT332" i="15"/>
  <c r="AR589" i="12"/>
  <c r="AS590" i="12" s="1"/>
  <c r="AT589" i="12"/>
  <c r="AU589" i="12" s="1"/>
  <c r="AW590" i="12" s="1"/>
  <c r="AX589" i="12"/>
  <c r="AL589" i="12" s="1"/>
  <c r="A594" i="12"/>
  <c r="AV594" i="12" s="1"/>
  <c r="AK593" i="12"/>
  <c r="E369" i="14"/>
  <c r="F369" i="14" s="1"/>
  <c r="AI369" i="14" s="1"/>
  <c r="V368" i="14"/>
  <c r="AR359" i="14"/>
  <c r="AS359" i="14" s="1"/>
  <c r="AT359" i="14" s="1"/>
  <c r="AU360" i="14" s="1"/>
  <c r="AV360" i="14" s="1"/>
  <c r="AK360" i="14" s="1"/>
  <c r="CP358" i="1"/>
  <c r="CZ357" i="1"/>
  <c r="DO294" i="1"/>
  <c r="DQ294" i="1"/>
  <c r="DJ294" i="1" s="1"/>
  <c r="CL594" i="15"/>
  <c r="DR594" i="15" s="1"/>
  <c r="DN331" i="15"/>
  <c r="DM317" i="1"/>
  <c r="DK582" i="15"/>
  <c r="CP582" i="15"/>
  <c r="CV582" i="15"/>
  <c r="A592" i="14"/>
  <c r="AJ592" i="14" s="1"/>
  <c r="K299" i="14"/>
  <c r="AG299" i="14" s="1"/>
  <c r="H299" i="14"/>
  <c r="CM583" i="1"/>
  <c r="C366" i="12"/>
  <c r="F367" i="12" s="1"/>
  <c r="G367" i="12" s="1"/>
  <c r="AJ366" i="12"/>
  <c r="X297" i="12"/>
  <c r="Y297" i="12" s="1"/>
  <c r="O297" i="12"/>
  <c r="AI297" i="12" s="1"/>
  <c r="CU296" i="1"/>
  <c r="CX295" i="1"/>
  <c r="DA295" i="1"/>
  <c r="DB295" i="1" s="1"/>
  <c r="E582" i="12"/>
  <c r="K582" i="12"/>
  <c r="CL584" i="1"/>
  <c r="DI584" i="1" s="1"/>
  <c r="DF295" i="1" l="1"/>
  <c r="DC295" i="1"/>
  <c r="AR590" i="12"/>
  <c r="AS591" i="12" s="1"/>
  <c r="AT590" i="12"/>
  <c r="AU590" i="12" s="1"/>
  <c r="AW591" i="12" s="1"/>
  <c r="AX590" i="12"/>
  <c r="AL590" i="12" s="1"/>
  <c r="C369" i="14"/>
  <c r="V369" i="14" s="1"/>
  <c r="A595" i="12"/>
  <c r="AV595" i="12" s="1"/>
  <c r="AK594" i="12"/>
  <c r="CN358" i="1"/>
  <c r="CQ358" i="1"/>
  <c r="DH358" i="1" s="1"/>
  <c r="AQ359" i="14"/>
  <c r="DL317" i="1"/>
  <c r="DN317" i="1"/>
  <c r="CL595" i="15"/>
  <c r="DR595" i="15" s="1"/>
  <c r="DO332" i="15"/>
  <c r="DP332" i="15" s="1"/>
  <c r="DQ332" i="15" s="1"/>
  <c r="DS333" i="15" s="1"/>
  <c r="DP295" i="1"/>
  <c r="CP583" i="15"/>
  <c r="DK583" i="15"/>
  <c r="CV583" i="15"/>
  <c r="A593" i="14"/>
  <c r="AJ593" i="14" s="1"/>
  <c r="W299" i="14"/>
  <c r="X299" i="14" s="1"/>
  <c r="M299" i="14"/>
  <c r="AH299" i="14" s="1"/>
  <c r="J300" i="14"/>
  <c r="CM584" i="1"/>
  <c r="W366" i="12"/>
  <c r="CL585" i="1"/>
  <c r="DI585" i="1" s="1"/>
  <c r="M298" i="12"/>
  <c r="AH298" i="12" s="1"/>
  <c r="I298" i="12"/>
  <c r="L299" i="12" s="1"/>
  <c r="E583" i="12"/>
  <c r="K583" i="12"/>
  <c r="CV296" i="1"/>
  <c r="DE296" i="1" s="1"/>
  <c r="CS296" i="1"/>
  <c r="E370" i="14" l="1"/>
  <c r="F370" i="14" s="1"/>
  <c r="AI370" i="14" s="1"/>
  <c r="DT333" i="15"/>
  <c r="AR591" i="12"/>
  <c r="AS592" i="12" s="1"/>
  <c r="AT591" i="12"/>
  <c r="AU591" i="12" s="1"/>
  <c r="AW592" i="12" s="1"/>
  <c r="AX591" i="12"/>
  <c r="AL591" i="12" s="1"/>
  <c r="A596" i="12"/>
  <c r="AV596" i="12" s="1"/>
  <c r="AK595" i="12"/>
  <c r="CZ358" i="1"/>
  <c r="CP359" i="1"/>
  <c r="CQ359" i="1" s="1"/>
  <c r="DH359" i="1" s="1"/>
  <c r="AR360" i="14"/>
  <c r="AS360" i="14" s="1"/>
  <c r="AT360" i="14" s="1"/>
  <c r="AU361" i="14" s="1"/>
  <c r="AV361" i="14" s="1"/>
  <c r="AK361" i="14" s="1"/>
  <c r="DO295" i="1"/>
  <c r="DP296" i="1" s="1"/>
  <c r="DQ295" i="1"/>
  <c r="CL596" i="15"/>
  <c r="DR596" i="15" s="1"/>
  <c r="DN332" i="15"/>
  <c r="DM318" i="1"/>
  <c r="DK584" i="15"/>
  <c r="CP584" i="15"/>
  <c r="CV584" i="15"/>
  <c r="K300" i="14"/>
  <c r="AG300" i="14" s="1"/>
  <c r="H300" i="14"/>
  <c r="A594" i="14"/>
  <c r="AJ594" i="14" s="1"/>
  <c r="CM585" i="1"/>
  <c r="C367" i="12"/>
  <c r="F368" i="12" s="1"/>
  <c r="G368" i="12" s="1"/>
  <c r="AJ367" i="12"/>
  <c r="X298" i="12"/>
  <c r="Y298" i="12" s="1"/>
  <c r="O298" i="12"/>
  <c r="AI298" i="12" s="1"/>
  <c r="CU297" i="1"/>
  <c r="CX296" i="1"/>
  <c r="DC296" i="1" s="1"/>
  <c r="DA296" i="1"/>
  <c r="DB296" i="1" s="1"/>
  <c r="CL586" i="1"/>
  <c r="DI586" i="1" s="1"/>
  <c r="E584" i="12"/>
  <c r="K584" i="12"/>
  <c r="C370" i="14" l="1"/>
  <c r="AX592" i="12"/>
  <c r="AL592" i="12" s="1"/>
  <c r="AR592" i="12"/>
  <c r="AS593" i="12" s="1"/>
  <c r="AT592" i="12"/>
  <c r="AU592" i="12" s="1"/>
  <c r="AW593" i="12" s="1"/>
  <c r="AX593" i="12" s="1"/>
  <c r="AL593" i="12" s="1"/>
  <c r="A597" i="12"/>
  <c r="AV597" i="12" s="1"/>
  <c r="AK596" i="12"/>
  <c r="CN359" i="1"/>
  <c r="AQ360" i="14"/>
  <c r="DL318" i="1"/>
  <c r="DN318" i="1"/>
  <c r="DO296" i="1"/>
  <c r="DQ296" i="1"/>
  <c r="CL597" i="15"/>
  <c r="DR597" i="15" s="1"/>
  <c r="DO333" i="15"/>
  <c r="DP333" i="15" s="1"/>
  <c r="DQ333" i="15" s="1"/>
  <c r="DS334" i="15" s="1"/>
  <c r="DJ295" i="1"/>
  <c r="DF296" i="1"/>
  <c r="DK585" i="15"/>
  <c r="CV585" i="15"/>
  <c r="CP585" i="15"/>
  <c r="J301" i="14"/>
  <c r="M300" i="14"/>
  <c r="AH300" i="14" s="1"/>
  <c r="W300" i="14"/>
  <c r="X300" i="14" s="1"/>
  <c r="A595" i="14"/>
  <c r="AJ595" i="14" s="1"/>
  <c r="CM586" i="1"/>
  <c r="W367" i="12"/>
  <c r="K585" i="12"/>
  <c r="E585" i="12"/>
  <c r="CV297" i="1"/>
  <c r="DE297" i="1" s="1"/>
  <c r="CS297" i="1"/>
  <c r="M299" i="12"/>
  <c r="AH299" i="12" s="1"/>
  <c r="I299" i="12"/>
  <c r="L300" i="12" s="1"/>
  <c r="CL587" i="1"/>
  <c r="DI587" i="1" s="1"/>
  <c r="E371" i="14" l="1"/>
  <c r="V370" i="14"/>
  <c r="DT334" i="15"/>
  <c r="AR593" i="12"/>
  <c r="AS594" i="12" s="1"/>
  <c r="AT593" i="12"/>
  <c r="AU593" i="12" s="1"/>
  <c r="AW594" i="12" s="1"/>
  <c r="A598" i="12"/>
  <c r="AV598" i="12" s="1"/>
  <c r="AK597" i="12"/>
  <c r="AR361" i="14"/>
  <c r="AS361" i="14" s="1"/>
  <c r="AT361" i="14" s="1"/>
  <c r="AU362" i="14" s="1"/>
  <c r="AV362" i="14" s="1"/>
  <c r="AK362" i="14" s="1"/>
  <c r="CP360" i="1"/>
  <c r="CN360" i="1" s="1"/>
  <c r="CZ359" i="1"/>
  <c r="CL598" i="15"/>
  <c r="DR598" i="15" s="1"/>
  <c r="DN333" i="15"/>
  <c r="DJ296" i="1"/>
  <c r="DM319" i="1"/>
  <c r="CP586" i="15"/>
  <c r="DK586" i="15"/>
  <c r="CV586" i="15"/>
  <c r="K301" i="14"/>
  <c r="AG301" i="14" s="1"/>
  <c r="H301" i="14"/>
  <c r="A596" i="14"/>
  <c r="AJ596" i="14" s="1"/>
  <c r="CM587" i="1"/>
  <c r="C368" i="12"/>
  <c r="F369" i="12" s="1"/>
  <c r="G369" i="12" s="1"/>
  <c r="AJ368" i="12"/>
  <c r="X299" i="12"/>
  <c r="Y299" i="12" s="1"/>
  <c r="O299" i="12"/>
  <c r="AI299" i="12" s="1"/>
  <c r="K586" i="12"/>
  <c r="E586" i="12"/>
  <c r="CL588" i="1"/>
  <c r="DI588" i="1" s="1"/>
  <c r="CU298" i="1"/>
  <c r="CX297" i="1"/>
  <c r="DC297" i="1" s="1"/>
  <c r="DA297" i="1"/>
  <c r="DB297" i="1" s="1"/>
  <c r="F371" i="14" l="1"/>
  <c r="AI371" i="14" s="1"/>
  <c r="C371" i="14"/>
  <c r="AX594" i="12"/>
  <c r="AL594" i="12" s="1"/>
  <c r="AR594" i="12"/>
  <c r="AS595" i="12" s="1"/>
  <c r="AT594" i="12"/>
  <c r="AU594" i="12" s="1"/>
  <c r="AW595" i="12" s="1"/>
  <c r="A599" i="12"/>
  <c r="AV599" i="12" s="1"/>
  <c r="AK598" i="12"/>
  <c r="CP361" i="1"/>
  <c r="CQ361" i="1" s="1"/>
  <c r="DH361" i="1" s="1"/>
  <c r="CZ360" i="1"/>
  <c r="CQ360" i="1"/>
  <c r="DH360" i="1" s="1"/>
  <c r="AQ361" i="14"/>
  <c r="DL319" i="1"/>
  <c r="DN319" i="1"/>
  <c r="CL599" i="15"/>
  <c r="DR599" i="15" s="1"/>
  <c r="DO334" i="15"/>
  <c r="DP334" i="15" s="1"/>
  <c r="DQ334" i="15" s="1"/>
  <c r="DS335" i="15" s="1"/>
  <c r="DP297" i="1"/>
  <c r="DF297" i="1"/>
  <c r="CV587" i="15"/>
  <c r="CP587" i="15"/>
  <c r="DK587" i="15"/>
  <c r="W301" i="14"/>
  <c r="X301" i="14" s="1"/>
  <c r="J302" i="14"/>
  <c r="M301" i="14"/>
  <c r="AH301" i="14" s="1"/>
  <c r="A597" i="14"/>
  <c r="AJ597" i="14" s="1"/>
  <c r="CM588" i="1"/>
  <c r="C369" i="12"/>
  <c r="F370" i="12" s="1"/>
  <c r="G370" i="12" s="1"/>
  <c r="W368" i="12"/>
  <c r="K587" i="12"/>
  <c r="E587" i="12"/>
  <c r="M300" i="12"/>
  <c r="AH300" i="12" s="1"/>
  <c r="I300" i="12"/>
  <c r="L301" i="12" s="1"/>
  <c r="CV298" i="1"/>
  <c r="DE298" i="1" s="1"/>
  <c r="CS298" i="1"/>
  <c r="CL589" i="1"/>
  <c r="DI589" i="1" s="1"/>
  <c r="E372" i="14" l="1"/>
  <c r="F372" i="14" s="1"/>
  <c r="AI372" i="14" s="1"/>
  <c r="V371" i="14"/>
  <c r="DT335" i="15"/>
  <c r="AX595" i="12"/>
  <c r="AL595" i="12" s="1"/>
  <c r="AR595" i="12"/>
  <c r="AS596" i="12" s="1"/>
  <c r="AT595" i="12"/>
  <c r="AU595" i="12" s="1"/>
  <c r="AW596" i="12" s="1"/>
  <c r="A600" i="12"/>
  <c r="AV600" i="12" s="1"/>
  <c r="AK599" i="12"/>
  <c r="CN361" i="1"/>
  <c r="CP362" i="1" s="1"/>
  <c r="CQ362" i="1" s="1"/>
  <c r="DH362" i="1" s="1"/>
  <c r="AR362" i="14"/>
  <c r="AS362" i="14" s="1"/>
  <c r="AT362" i="14" s="1"/>
  <c r="AU363" i="14" s="1"/>
  <c r="AV363" i="14" s="1"/>
  <c r="AK363" i="14" s="1"/>
  <c r="DO297" i="1"/>
  <c r="DQ297" i="1"/>
  <c r="CL600" i="15"/>
  <c r="DR600" i="15" s="1"/>
  <c r="DN334" i="15"/>
  <c r="DM320" i="1"/>
  <c r="CV588" i="15"/>
  <c r="DK588" i="15"/>
  <c r="CP588" i="15"/>
  <c r="K302" i="14"/>
  <c r="AG302" i="14" s="1"/>
  <c r="H302" i="14"/>
  <c r="A598" i="14"/>
  <c r="AJ598" i="14" s="1"/>
  <c r="CM589" i="1"/>
  <c r="AJ369" i="12"/>
  <c r="W369" i="12"/>
  <c r="C370" i="12"/>
  <c r="F371" i="12" s="1"/>
  <c r="G371" i="12" s="1"/>
  <c r="E588" i="12"/>
  <c r="K588" i="12"/>
  <c r="CX298" i="1"/>
  <c r="DC298" i="1" s="1"/>
  <c r="CU299" i="1"/>
  <c r="DA298" i="1"/>
  <c r="DB298" i="1" s="1"/>
  <c r="CL590" i="1"/>
  <c r="DI590" i="1" s="1"/>
  <c r="X300" i="12"/>
  <c r="Y300" i="12" s="1"/>
  <c r="O300" i="12"/>
  <c r="AI300" i="12" s="1"/>
  <c r="C372" i="14" l="1"/>
  <c r="E373" i="14" s="1"/>
  <c r="F373" i="14" s="1"/>
  <c r="AI373" i="14" s="1"/>
  <c r="AR596" i="12"/>
  <c r="AS597" i="12" s="1"/>
  <c r="AT596" i="12"/>
  <c r="AU596" i="12" s="1"/>
  <c r="AW597" i="12" s="1"/>
  <c r="AX597" i="12" s="1"/>
  <c r="AL597" i="12" s="1"/>
  <c r="AX596" i="12"/>
  <c r="AL596" i="12" s="1"/>
  <c r="A601" i="12"/>
  <c r="AV601" i="12" s="1"/>
  <c r="AK600" i="12"/>
  <c r="AQ362" i="14"/>
  <c r="AR363" i="14" s="1"/>
  <c r="AS363" i="14" s="1"/>
  <c r="AT363" i="14" s="1"/>
  <c r="AU364" i="14" s="1"/>
  <c r="AV364" i="14" s="1"/>
  <c r="AK364" i="14" s="1"/>
  <c r="CZ361" i="1"/>
  <c r="CN362" i="1"/>
  <c r="DL320" i="1"/>
  <c r="DN320" i="1"/>
  <c r="CL601" i="15"/>
  <c r="DR601" i="15" s="1"/>
  <c r="DO335" i="15"/>
  <c r="DP335" i="15" s="1"/>
  <c r="DQ335" i="15" s="1"/>
  <c r="DS336" i="15" s="1"/>
  <c r="DJ297" i="1"/>
  <c r="DP298" i="1"/>
  <c r="DF298" i="1"/>
  <c r="CV589" i="15"/>
  <c r="CP589" i="15"/>
  <c r="DK589" i="15"/>
  <c r="J303" i="14"/>
  <c r="M302" i="14"/>
  <c r="AH302" i="14" s="1"/>
  <c r="W302" i="14"/>
  <c r="X302" i="14" s="1"/>
  <c r="A599" i="14"/>
  <c r="AJ599" i="14" s="1"/>
  <c r="CM590" i="1"/>
  <c r="AJ370" i="12"/>
  <c r="W370" i="12"/>
  <c r="AJ371" i="12"/>
  <c r="M301" i="12"/>
  <c r="AH301" i="12" s="1"/>
  <c r="I301" i="12"/>
  <c r="L302" i="12" s="1"/>
  <c r="CV299" i="1"/>
  <c r="DE299" i="1" s="1"/>
  <c r="CS299" i="1"/>
  <c r="CL591" i="1"/>
  <c r="DI591" i="1" s="1"/>
  <c r="K589" i="12"/>
  <c r="E589" i="12"/>
  <c r="V372" i="14" l="1"/>
  <c r="C373" i="14"/>
  <c r="DT336" i="15"/>
  <c r="AR597" i="12"/>
  <c r="AS598" i="12" s="1"/>
  <c r="AT597" i="12"/>
  <c r="AU597" i="12" s="1"/>
  <c r="AW598" i="12" s="1"/>
  <c r="A602" i="12"/>
  <c r="AV602" i="12" s="1"/>
  <c r="AK601" i="12"/>
  <c r="AQ363" i="14"/>
  <c r="AR364" i="14" s="1"/>
  <c r="AS364" i="14" s="1"/>
  <c r="AT364" i="14" s="1"/>
  <c r="AU365" i="14" s="1"/>
  <c r="AV365" i="14" s="1"/>
  <c r="AK365" i="14" s="1"/>
  <c r="CZ362" i="1"/>
  <c r="CP363" i="1"/>
  <c r="CQ363" i="1" s="1"/>
  <c r="DH363" i="1" s="1"/>
  <c r="DO298" i="1"/>
  <c r="DQ298" i="1"/>
  <c r="CL602" i="15"/>
  <c r="DR602" i="15" s="1"/>
  <c r="DN335" i="15"/>
  <c r="DM321" i="1"/>
  <c r="DK590" i="15"/>
  <c r="CP590" i="15"/>
  <c r="CV590" i="15"/>
  <c r="A600" i="14"/>
  <c r="AJ600" i="14" s="1"/>
  <c r="K303" i="14"/>
  <c r="AG303" i="14" s="1"/>
  <c r="H303" i="14"/>
  <c r="CM591" i="1"/>
  <c r="C371" i="12"/>
  <c r="F372" i="12" s="1"/>
  <c r="G372" i="12" s="1"/>
  <c r="CL592" i="1"/>
  <c r="DI592" i="1" s="1"/>
  <c r="E590" i="12"/>
  <c r="K590" i="12"/>
  <c r="DA299" i="1"/>
  <c r="DB299" i="1" s="1"/>
  <c r="CX299" i="1"/>
  <c r="CU300" i="1"/>
  <c r="X301" i="12"/>
  <c r="Y301" i="12" s="1"/>
  <c r="O301" i="12"/>
  <c r="AI301" i="12" s="1"/>
  <c r="DF299" i="1" l="1"/>
  <c r="DC299" i="1"/>
  <c r="E374" i="14"/>
  <c r="F374" i="14" s="1"/>
  <c r="AI374" i="14" s="1"/>
  <c r="V373" i="14"/>
  <c r="C374" i="14"/>
  <c r="AX598" i="12"/>
  <c r="AL598" i="12" s="1"/>
  <c r="AR598" i="12"/>
  <c r="AS599" i="12" s="1"/>
  <c r="AT598" i="12"/>
  <c r="AU598" i="12" s="1"/>
  <c r="AW599" i="12" s="1"/>
  <c r="AX599" i="12" s="1"/>
  <c r="AL599" i="12" s="1"/>
  <c r="A603" i="12"/>
  <c r="AV603" i="12" s="1"/>
  <c r="AK602" i="12"/>
  <c r="CN363" i="1"/>
  <c r="AQ364" i="14"/>
  <c r="DL321" i="1"/>
  <c r="DN321" i="1"/>
  <c r="CL603" i="15"/>
  <c r="DR603" i="15" s="1"/>
  <c r="DO336" i="15"/>
  <c r="DP336" i="15" s="1"/>
  <c r="DQ336" i="15" s="1"/>
  <c r="DS337" i="15" s="1"/>
  <c r="DJ298" i="1"/>
  <c r="DP299" i="1"/>
  <c r="CV591" i="15"/>
  <c r="CP591" i="15"/>
  <c r="DK591" i="15"/>
  <c r="W303" i="14"/>
  <c r="X303" i="14" s="1"/>
  <c r="J304" i="14"/>
  <c r="M303" i="14"/>
  <c r="AH303" i="14" s="1"/>
  <c r="A601" i="14"/>
  <c r="AJ601" i="14" s="1"/>
  <c r="CM592" i="1"/>
  <c r="W371" i="12"/>
  <c r="C372" i="12"/>
  <c r="F373" i="12" s="1"/>
  <c r="G373" i="12" s="1"/>
  <c r="AJ372" i="12"/>
  <c r="CV300" i="1"/>
  <c r="DE300" i="1" s="1"/>
  <c r="CS300" i="1"/>
  <c r="M302" i="12"/>
  <c r="AH302" i="12" s="1"/>
  <c r="I302" i="12"/>
  <c r="L303" i="12" s="1"/>
  <c r="E591" i="12"/>
  <c r="K591" i="12"/>
  <c r="CL593" i="1"/>
  <c r="DI593" i="1" s="1"/>
  <c r="V374" i="14" l="1"/>
  <c r="E375" i="14"/>
  <c r="F375" i="14" s="1"/>
  <c r="AI375" i="14" s="1"/>
  <c r="DT337" i="15"/>
  <c r="AR599" i="12"/>
  <c r="AS600" i="12" s="1"/>
  <c r="AT599" i="12"/>
  <c r="AU599" i="12" s="1"/>
  <c r="AW600" i="12" s="1"/>
  <c r="AX600" i="12" s="1"/>
  <c r="AL600" i="12" s="1"/>
  <c r="A604" i="12"/>
  <c r="AV604" i="12" s="1"/>
  <c r="AK603" i="12"/>
  <c r="AR365" i="14"/>
  <c r="AS365" i="14" s="1"/>
  <c r="AT365" i="14" s="1"/>
  <c r="AU366" i="14" s="1"/>
  <c r="AV366" i="14" s="1"/>
  <c r="AK366" i="14" s="1"/>
  <c r="CP364" i="1"/>
  <c r="CN364" i="1" s="1"/>
  <c r="CZ363" i="1"/>
  <c r="DO299" i="1"/>
  <c r="DP300" i="1" s="1"/>
  <c r="DQ299" i="1"/>
  <c r="CL604" i="15"/>
  <c r="DR604" i="15" s="1"/>
  <c r="DN336" i="15"/>
  <c r="DM322" i="1"/>
  <c r="DK592" i="15"/>
  <c r="CP592" i="15"/>
  <c r="CV592" i="15"/>
  <c r="A602" i="14"/>
  <c r="AJ602" i="14" s="1"/>
  <c r="K304" i="14"/>
  <c r="AG304" i="14" s="1"/>
  <c r="H304" i="14"/>
  <c r="CM593" i="1"/>
  <c r="W372" i="12"/>
  <c r="CX300" i="1"/>
  <c r="DC300" i="1" s="1"/>
  <c r="CU301" i="1"/>
  <c r="DA300" i="1"/>
  <c r="DB300" i="1" s="1"/>
  <c r="E592" i="12"/>
  <c r="K592" i="12"/>
  <c r="X302" i="12"/>
  <c r="Y302" i="12" s="1"/>
  <c r="O302" i="12"/>
  <c r="AI302" i="12" s="1"/>
  <c r="CL594" i="1"/>
  <c r="DI594" i="1" s="1"/>
  <c r="C375" i="14" l="1"/>
  <c r="V375" i="14" s="1"/>
  <c r="AR600" i="12"/>
  <c r="AS601" i="12" s="1"/>
  <c r="AT600" i="12"/>
  <c r="AU600" i="12" s="1"/>
  <c r="AW601" i="12" s="1"/>
  <c r="AX601" i="12" s="1"/>
  <c r="AL601" i="12" s="1"/>
  <c r="A605" i="12"/>
  <c r="AV605" i="12" s="1"/>
  <c r="AK604" i="12"/>
  <c r="CP365" i="1"/>
  <c r="CN365" i="1" s="1"/>
  <c r="CZ364" i="1"/>
  <c r="CQ364" i="1"/>
  <c r="DH364" i="1" s="1"/>
  <c r="AQ365" i="14"/>
  <c r="DL322" i="1"/>
  <c r="DN322" i="1"/>
  <c r="DO300" i="1"/>
  <c r="DQ300" i="1"/>
  <c r="CL605" i="15"/>
  <c r="DR605" i="15" s="1"/>
  <c r="DO337" i="15"/>
  <c r="DP337" i="15" s="1"/>
  <c r="DQ337" i="15" s="1"/>
  <c r="DS338" i="15" s="1"/>
  <c r="DJ299" i="1"/>
  <c r="DF300" i="1"/>
  <c r="DK593" i="15"/>
  <c r="CV593" i="15"/>
  <c r="CP593" i="15"/>
  <c r="J305" i="14"/>
  <c r="M304" i="14"/>
  <c r="AH304" i="14" s="1"/>
  <c r="W304" i="14"/>
  <c r="X304" i="14" s="1"/>
  <c r="A603" i="14"/>
  <c r="AJ603" i="14" s="1"/>
  <c r="CM594" i="1"/>
  <c r="C373" i="12"/>
  <c r="F374" i="12" s="1"/>
  <c r="G374" i="12" s="1"/>
  <c r="AJ373" i="12"/>
  <c r="M303" i="12"/>
  <c r="AH303" i="12" s="1"/>
  <c r="I303" i="12"/>
  <c r="L304" i="12" s="1"/>
  <c r="K593" i="12"/>
  <c r="E593" i="12"/>
  <c r="CV301" i="1"/>
  <c r="DE301" i="1" s="1"/>
  <c r="CS301" i="1"/>
  <c r="CL595" i="1"/>
  <c r="DI595" i="1" s="1"/>
  <c r="E376" i="14" l="1"/>
  <c r="F376" i="14" s="1"/>
  <c r="AI376" i="14" s="1"/>
  <c r="CQ365" i="1"/>
  <c r="DH365" i="1" s="1"/>
  <c r="DT338" i="15"/>
  <c r="AR601" i="12"/>
  <c r="AS602" i="12" s="1"/>
  <c r="AT601" i="12"/>
  <c r="AU601" i="12" s="1"/>
  <c r="AW602" i="12" s="1"/>
  <c r="A606" i="12"/>
  <c r="AV606" i="12" s="1"/>
  <c r="AK605" i="12"/>
  <c r="AR366" i="14"/>
  <c r="AS366" i="14" s="1"/>
  <c r="AT366" i="14" s="1"/>
  <c r="AU367" i="14" s="1"/>
  <c r="AV367" i="14" s="1"/>
  <c r="AK367" i="14" s="1"/>
  <c r="CP366" i="1"/>
  <c r="CZ365" i="1"/>
  <c r="CL606" i="15"/>
  <c r="DR606" i="15" s="1"/>
  <c r="DN337" i="15"/>
  <c r="DO338" i="15" s="1"/>
  <c r="DP338" i="15" s="1"/>
  <c r="DQ338" i="15" s="1"/>
  <c r="DS339" i="15" s="1"/>
  <c r="DT339" i="15" s="1"/>
  <c r="DJ300" i="1"/>
  <c r="DM323" i="1"/>
  <c r="CP594" i="15"/>
  <c r="DK594" i="15"/>
  <c r="CV594" i="15"/>
  <c r="A604" i="14"/>
  <c r="AJ604" i="14" s="1"/>
  <c r="K305" i="14"/>
  <c r="AG305" i="14" s="1"/>
  <c r="H305" i="14"/>
  <c r="CM595" i="1"/>
  <c r="W373" i="12"/>
  <c r="AJ374" i="12"/>
  <c r="CL596" i="1"/>
  <c r="DI596" i="1" s="1"/>
  <c r="CU302" i="1"/>
  <c r="DA301" i="1"/>
  <c r="DB301" i="1" s="1"/>
  <c r="CX301" i="1"/>
  <c r="DC301" i="1" s="1"/>
  <c r="K594" i="12"/>
  <c r="E594" i="12"/>
  <c r="X303" i="12"/>
  <c r="Y303" i="12" s="1"/>
  <c r="O303" i="12"/>
  <c r="AI303" i="12" s="1"/>
  <c r="C376" i="14" l="1"/>
  <c r="AX602" i="12"/>
  <c r="AL602" i="12" s="1"/>
  <c r="AR602" i="12"/>
  <c r="AS603" i="12" s="1"/>
  <c r="AT602" i="12"/>
  <c r="AU602" i="12" s="1"/>
  <c r="AW603" i="12" s="1"/>
  <c r="AX603" i="12" s="1"/>
  <c r="AL603" i="12" s="1"/>
  <c r="A607" i="12"/>
  <c r="AV607" i="12" s="1"/>
  <c r="AK606" i="12"/>
  <c r="AQ366" i="14"/>
  <c r="AR367" i="14" s="1"/>
  <c r="AS367" i="14" s="1"/>
  <c r="AT367" i="14" s="1"/>
  <c r="AU368" i="14" s="1"/>
  <c r="AV368" i="14" s="1"/>
  <c r="AK368" i="14" s="1"/>
  <c r="CN366" i="1"/>
  <c r="CQ366" i="1"/>
  <c r="DH366" i="1" s="1"/>
  <c r="DL323" i="1"/>
  <c r="DN323" i="1"/>
  <c r="CL607" i="15"/>
  <c r="DR607" i="15" s="1"/>
  <c r="DN338" i="15"/>
  <c r="DP301" i="1"/>
  <c r="DF301" i="1"/>
  <c r="CV595" i="15"/>
  <c r="CP595" i="15"/>
  <c r="DK595" i="15"/>
  <c r="W305" i="14"/>
  <c r="X305" i="14" s="1"/>
  <c r="J306" i="14"/>
  <c r="M305" i="14"/>
  <c r="AH305" i="14" s="1"/>
  <c r="A605" i="14"/>
  <c r="AJ605" i="14" s="1"/>
  <c r="CM596" i="1"/>
  <c r="C374" i="12"/>
  <c r="F375" i="12" s="1"/>
  <c r="G375" i="12" s="1"/>
  <c r="M304" i="12"/>
  <c r="AH304" i="12" s="1"/>
  <c r="I304" i="12"/>
  <c r="L305" i="12" s="1"/>
  <c r="E595" i="12"/>
  <c r="K595" i="12"/>
  <c r="CV302" i="1"/>
  <c r="DE302" i="1" s="1"/>
  <c r="CS302" i="1"/>
  <c r="CL597" i="1"/>
  <c r="DI597" i="1" s="1"/>
  <c r="V376" i="14" l="1"/>
  <c r="E377" i="14"/>
  <c r="AR603" i="12"/>
  <c r="AS604" i="12" s="1"/>
  <c r="AT603" i="12"/>
  <c r="AU603" i="12" s="1"/>
  <c r="AW604" i="12" s="1"/>
  <c r="AX604" i="12" s="1"/>
  <c r="AL604" i="12" s="1"/>
  <c r="A608" i="12"/>
  <c r="AV608" i="12" s="1"/>
  <c r="AK607" i="12"/>
  <c r="CZ366" i="1"/>
  <c r="CP367" i="1"/>
  <c r="AQ367" i="14"/>
  <c r="DO301" i="1"/>
  <c r="DQ301" i="1"/>
  <c r="CL608" i="15"/>
  <c r="DR608" i="15" s="1"/>
  <c r="DO339" i="15"/>
  <c r="DP339" i="15" s="1"/>
  <c r="DQ339" i="15" s="1"/>
  <c r="DS340" i="15" s="1"/>
  <c r="DM324" i="1"/>
  <c r="CP596" i="15"/>
  <c r="CV596" i="15"/>
  <c r="DK596" i="15"/>
  <c r="K306" i="14"/>
  <c r="AG306" i="14" s="1"/>
  <c r="H306" i="14"/>
  <c r="A606" i="14"/>
  <c r="AJ606" i="14" s="1"/>
  <c r="CM597" i="1"/>
  <c r="W374" i="12"/>
  <c r="AJ375" i="12"/>
  <c r="CL598" i="1"/>
  <c r="DI598" i="1" s="1"/>
  <c r="CU303" i="1"/>
  <c r="DA302" i="1"/>
  <c r="DB302" i="1" s="1"/>
  <c r="CX302" i="1"/>
  <c r="K596" i="12"/>
  <c r="E596" i="12"/>
  <c r="O304" i="12"/>
  <c r="AI304" i="12" s="1"/>
  <c r="X304" i="12"/>
  <c r="Y304" i="12" s="1"/>
  <c r="DF302" i="1" l="1"/>
  <c r="DC302" i="1"/>
  <c r="F377" i="14"/>
  <c r="AI377" i="14" s="1"/>
  <c r="C377" i="14"/>
  <c r="DT340" i="15"/>
  <c r="AR604" i="12"/>
  <c r="AS605" i="12" s="1"/>
  <c r="AT604" i="12"/>
  <c r="AU604" i="12" s="1"/>
  <c r="AW605" i="12" s="1"/>
  <c r="A609" i="12"/>
  <c r="AV609" i="12" s="1"/>
  <c r="AK608" i="12"/>
  <c r="AR368" i="14"/>
  <c r="AS368" i="14" s="1"/>
  <c r="AT368" i="14" s="1"/>
  <c r="AU369" i="14" s="1"/>
  <c r="AV369" i="14" s="1"/>
  <c r="AK369" i="14" s="1"/>
  <c r="CQ367" i="1"/>
  <c r="DH367" i="1" s="1"/>
  <c r="CN367" i="1"/>
  <c r="DL324" i="1"/>
  <c r="DN324" i="1"/>
  <c r="CL609" i="15"/>
  <c r="DR609" i="15" s="1"/>
  <c r="DN339" i="15"/>
  <c r="DJ301" i="1"/>
  <c r="DP302" i="1"/>
  <c r="CV597" i="15"/>
  <c r="CP597" i="15"/>
  <c r="DK597" i="15"/>
  <c r="J307" i="14"/>
  <c r="M306" i="14"/>
  <c r="AH306" i="14" s="1"/>
  <c r="W306" i="14"/>
  <c r="X306" i="14" s="1"/>
  <c r="A607" i="14"/>
  <c r="AJ607" i="14" s="1"/>
  <c r="CM598" i="1"/>
  <c r="C375" i="12"/>
  <c r="F376" i="12" s="1"/>
  <c r="G376" i="12" s="1"/>
  <c r="M305" i="12"/>
  <c r="AH305" i="12" s="1"/>
  <c r="I305" i="12"/>
  <c r="L306" i="12" s="1"/>
  <c r="CL599" i="1"/>
  <c r="DI599" i="1" s="1"/>
  <c r="CV303" i="1"/>
  <c r="DE303" i="1" s="1"/>
  <c r="CS303" i="1"/>
  <c r="K597" i="12"/>
  <c r="E597" i="12"/>
  <c r="E378" i="14" l="1"/>
  <c r="V377" i="14"/>
  <c r="AX605" i="12"/>
  <c r="AL605" i="12" s="1"/>
  <c r="AR605" i="12"/>
  <c r="AS606" i="12" s="1"/>
  <c r="AT605" i="12"/>
  <c r="AU605" i="12" s="1"/>
  <c r="AW606" i="12" s="1"/>
  <c r="A610" i="12"/>
  <c r="AV610" i="12" s="1"/>
  <c r="AK609" i="12"/>
  <c r="CP368" i="1"/>
  <c r="CZ367" i="1"/>
  <c r="AQ368" i="14"/>
  <c r="DO302" i="1"/>
  <c r="DP303" i="1" s="1"/>
  <c r="DQ302" i="1"/>
  <c r="CL610" i="15"/>
  <c r="DR610" i="15" s="1"/>
  <c r="DO340" i="15"/>
  <c r="DP340" i="15" s="1"/>
  <c r="DQ340" i="15" s="1"/>
  <c r="DS341" i="15" s="1"/>
  <c r="DM325" i="1"/>
  <c r="DK598" i="15"/>
  <c r="CV598" i="15"/>
  <c r="CP598" i="15"/>
  <c r="A608" i="14"/>
  <c r="AJ608" i="14" s="1"/>
  <c r="K307" i="14"/>
  <c r="AG307" i="14" s="1"/>
  <c r="H307" i="14"/>
  <c r="CM599" i="1"/>
  <c r="AJ376" i="12"/>
  <c r="W375" i="12"/>
  <c r="DA303" i="1"/>
  <c r="DB303" i="1" s="1"/>
  <c r="CX303" i="1"/>
  <c r="DC303" i="1" s="1"/>
  <c r="CU304" i="1"/>
  <c r="O305" i="12"/>
  <c r="AI305" i="12" s="1"/>
  <c r="X305" i="12"/>
  <c r="Y305" i="12" s="1"/>
  <c r="CL600" i="1"/>
  <c r="DI600" i="1" s="1"/>
  <c r="K598" i="12"/>
  <c r="E598" i="12"/>
  <c r="F378" i="14" l="1"/>
  <c r="AI378" i="14" s="1"/>
  <c r="C378" i="14"/>
  <c r="DT341" i="15"/>
  <c r="AX606" i="12"/>
  <c r="AL606" i="12" s="1"/>
  <c r="AR606" i="12"/>
  <c r="AS607" i="12" s="1"/>
  <c r="AT606" i="12"/>
  <c r="AU606" i="12" s="1"/>
  <c r="AW607" i="12" s="1"/>
  <c r="A611" i="12"/>
  <c r="AV611" i="12" s="1"/>
  <c r="AK610" i="12"/>
  <c r="AR369" i="14"/>
  <c r="AS369" i="14" s="1"/>
  <c r="AT369" i="14" s="1"/>
  <c r="AU370" i="14" s="1"/>
  <c r="AV370" i="14" s="1"/>
  <c r="AK370" i="14" s="1"/>
  <c r="CN368" i="1"/>
  <c r="CQ368" i="1"/>
  <c r="DH368" i="1" s="1"/>
  <c r="DL325" i="1"/>
  <c r="DN325" i="1"/>
  <c r="DO303" i="1"/>
  <c r="DQ303" i="1"/>
  <c r="CL611" i="15"/>
  <c r="DR611" i="15" s="1"/>
  <c r="DN340" i="15"/>
  <c r="DJ302" i="1"/>
  <c r="DF303" i="1"/>
  <c r="CV599" i="15"/>
  <c r="CP599" i="15"/>
  <c r="DK599" i="15"/>
  <c r="A609" i="14"/>
  <c r="AJ609" i="14" s="1"/>
  <c r="W307" i="14"/>
  <c r="X307" i="14" s="1"/>
  <c r="M307" i="14"/>
  <c r="AH307" i="14" s="1"/>
  <c r="J308" i="14"/>
  <c r="CM600" i="1"/>
  <c r="C376" i="12"/>
  <c r="F377" i="12" s="1"/>
  <c r="G377" i="12" s="1"/>
  <c r="E599" i="12"/>
  <c r="K599" i="12"/>
  <c r="CL601" i="1"/>
  <c r="DI601" i="1" s="1"/>
  <c r="CV304" i="1"/>
  <c r="DE304" i="1" s="1"/>
  <c r="CS304" i="1"/>
  <c r="M306" i="12"/>
  <c r="AH306" i="12" s="1"/>
  <c r="I306" i="12"/>
  <c r="L307" i="12" s="1"/>
  <c r="V378" i="14" l="1"/>
  <c r="E379" i="14"/>
  <c r="AX607" i="12"/>
  <c r="AL607" i="12" s="1"/>
  <c r="AR607" i="12"/>
  <c r="AS608" i="12" s="1"/>
  <c r="AT607" i="12"/>
  <c r="AU607" i="12" s="1"/>
  <c r="AW608" i="12" s="1"/>
  <c r="AX608" i="12" s="1"/>
  <c r="AL608" i="12" s="1"/>
  <c r="AQ369" i="14"/>
  <c r="AR370" i="14" s="1"/>
  <c r="AS370" i="14" s="1"/>
  <c r="AT370" i="14" s="1"/>
  <c r="AU371" i="14" s="1"/>
  <c r="AV371" i="14" s="1"/>
  <c r="AK371" i="14" s="1"/>
  <c r="A612" i="12"/>
  <c r="AV612" i="12" s="1"/>
  <c r="AK611" i="12"/>
  <c r="CP369" i="1"/>
  <c r="CN369" i="1" s="1"/>
  <c r="CZ368" i="1"/>
  <c r="CL612" i="15"/>
  <c r="DR612" i="15" s="1"/>
  <c r="DO341" i="15"/>
  <c r="DP341" i="15" s="1"/>
  <c r="DQ341" i="15" s="1"/>
  <c r="DS342" i="15" s="1"/>
  <c r="DJ303" i="1"/>
  <c r="DM326" i="1"/>
  <c r="CV600" i="15"/>
  <c r="CP600" i="15"/>
  <c r="DK600" i="15"/>
  <c r="AJ377" i="12"/>
  <c r="K308" i="14"/>
  <c r="AG308" i="14" s="1"/>
  <c r="H308" i="14"/>
  <c r="A610" i="14"/>
  <c r="AJ610" i="14" s="1"/>
  <c r="CM601" i="1"/>
  <c r="W376" i="12"/>
  <c r="C377" i="12"/>
  <c r="F378" i="12" s="1"/>
  <c r="G378" i="12" s="1"/>
  <c r="E600" i="12"/>
  <c r="K600" i="12"/>
  <c r="CL602" i="1"/>
  <c r="DI602" i="1" s="1"/>
  <c r="X306" i="12"/>
  <c r="Y306" i="12" s="1"/>
  <c r="O306" i="12"/>
  <c r="AI306" i="12" s="1"/>
  <c r="CU305" i="1"/>
  <c r="DA304" i="1"/>
  <c r="DB304" i="1" s="1"/>
  <c r="CX304" i="1"/>
  <c r="DC304" i="1" s="1"/>
  <c r="F379" i="14" l="1"/>
  <c r="AI379" i="14" s="1"/>
  <c r="C379" i="14"/>
  <c r="DT342" i="15"/>
  <c r="AR608" i="12"/>
  <c r="AS609" i="12" s="1"/>
  <c r="AT608" i="12"/>
  <c r="AU608" i="12" s="1"/>
  <c r="AW609" i="12" s="1"/>
  <c r="AX609" i="12" s="1"/>
  <c r="AL609" i="12" s="1"/>
  <c r="A613" i="12"/>
  <c r="AV613" i="12" s="1"/>
  <c r="AK612" i="12"/>
  <c r="CP370" i="1"/>
  <c r="CQ370" i="1" s="1"/>
  <c r="DH370" i="1" s="1"/>
  <c r="CZ369" i="1"/>
  <c r="CQ369" i="1"/>
  <c r="DH369" i="1" s="1"/>
  <c r="AQ370" i="14"/>
  <c r="DL326" i="1"/>
  <c r="DN326" i="1"/>
  <c r="CL613" i="15"/>
  <c r="DR613" i="15" s="1"/>
  <c r="DN341" i="15"/>
  <c r="DO342" i="15" s="1"/>
  <c r="DP342" i="15" s="1"/>
  <c r="DQ342" i="15" s="1"/>
  <c r="DS343" i="15" s="1"/>
  <c r="DT343" i="15" s="1"/>
  <c r="DP304" i="1"/>
  <c r="DF304" i="1"/>
  <c r="CP601" i="15"/>
  <c r="DK601" i="15"/>
  <c r="CV601" i="15"/>
  <c r="A611" i="14"/>
  <c r="AJ611" i="14" s="1"/>
  <c r="J309" i="14"/>
  <c r="M308" i="14"/>
  <c r="AH308" i="14" s="1"/>
  <c r="W308" i="14"/>
  <c r="X308" i="14" s="1"/>
  <c r="CM602" i="1"/>
  <c r="AJ378" i="12"/>
  <c r="W377" i="12"/>
  <c r="CL603" i="1"/>
  <c r="DI603" i="1" s="1"/>
  <c r="M307" i="12"/>
  <c r="AH307" i="12" s="1"/>
  <c r="I307" i="12"/>
  <c r="L308" i="12" s="1"/>
  <c r="CV305" i="1"/>
  <c r="DE305" i="1" s="1"/>
  <c r="CS305" i="1"/>
  <c r="E601" i="12"/>
  <c r="K601" i="12"/>
  <c r="V379" i="14" l="1"/>
  <c r="E380" i="14"/>
  <c r="AR609" i="12"/>
  <c r="AS610" i="12" s="1"/>
  <c r="AT609" i="12"/>
  <c r="AU609" i="12" s="1"/>
  <c r="AW610" i="12" s="1"/>
  <c r="A614" i="12"/>
  <c r="AV614" i="12" s="1"/>
  <c r="AK613" i="12"/>
  <c r="CN370" i="1"/>
  <c r="CZ370" i="1" s="1"/>
  <c r="AR371" i="14"/>
  <c r="AS371" i="14" s="1"/>
  <c r="AT371" i="14" s="1"/>
  <c r="AU372" i="14" s="1"/>
  <c r="AV372" i="14" s="1"/>
  <c r="AK372" i="14" s="1"/>
  <c r="DO304" i="1"/>
  <c r="DQ304" i="1"/>
  <c r="CL614" i="15"/>
  <c r="DR614" i="15" s="1"/>
  <c r="DN342" i="15"/>
  <c r="DM327" i="1"/>
  <c r="DK602" i="15"/>
  <c r="CV602" i="15"/>
  <c r="CP602" i="15"/>
  <c r="K309" i="14"/>
  <c r="AG309" i="14" s="1"/>
  <c r="H309" i="14"/>
  <c r="A612" i="14"/>
  <c r="AJ612" i="14" s="1"/>
  <c r="CM603" i="1"/>
  <c r="C378" i="12"/>
  <c r="F379" i="12" s="1"/>
  <c r="G379" i="12" s="1"/>
  <c r="K602" i="12"/>
  <c r="E602" i="12"/>
  <c r="X307" i="12"/>
  <c r="Y307" i="12" s="1"/>
  <c r="O307" i="12"/>
  <c r="AI307" i="12" s="1"/>
  <c r="CL604" i="1"/>
  <c r="DI604" i="1" s="1"/>
  <c r="CU306" i="1"/>
  <c r="CX305" i="1"/>
  <c r="DA305" i="1"/>
  <c r="DB305" i="1" s="1"/>
  <c r="DF305" i="1" l="1"/>
  <c r="DC305" i="1"/>
  <c r="F380" i="14"/>
  <c r="AI380" i="14" s="1"/>
  <c r="C380" i="14"/>
  <c r="AR610" i="12"/>
  <c r="AS611" i="12" s="1"/>
  <c r="AT610" i="12"/>
  <c r="AU610" i="12" s="1"/>
  <c r="AW611" i="12" s="1"/>
  <c r="AX611" i="12" s="1"/>
  <c r="AL611" i="12" s="1"/>
  <c r="AX610" i="12"/>
  <c r="AL610" i="12" s="1"/>
  <c r="A615" i="12"/>
  <c r="AV615" i="12" s="1"/>
  <c r="AK614" i="12"/>
  <c r="CP371" i="1"/>
  <c r="CN371" i="1" s="1"/>
  <c r="AQ371" i="14"/>
  <c r="DL327" i="1"/>
  <c r="DN327" i="1"/>
  <c r="CL615" i="15"/>
  <c r="DR615" i="15" s="1"/>
  <c r="DO343" i="15"/>
  <c r="DP343" i="15" s="1"/>
  <c r="DQ343" i="15" s="1"/>
  <c r="DS344" i="15" s="1"/>
  <c r="DJ304" i="1"/>
  <c r="DP305" i="1"/>
  <c r="CP603" i="15"/>
  <c r="DK603" i="15"/>
  <c r="CV603" i="15"/>
  <c r="W378" i="12"/>
  <c r="A613" i="14"/>
  <c r="AJ613" i="14" s="1"/>
  <c r="W309" i="14"/>
  <c r="X309" i="14" s="1"/>
  <c r="J310" i="14"/>
  <c r="M309" i="14"/>
  <c r="AH309" i="14" s="1"/>
  <c r="CM604" i="1"/>
  <c r="AJ379" i="12"/>
  <c r="K603" i="12"/>
  <c r="E603" i="12"/>
  <c r="CL605" i="1"/>
  <c r="DI605" i="1" s="1"/>
  <c r="CV306" i="1"/>
  <c r="DE306" i="1" s="1"/>
  <c r="CS306" i="1"/>
  <c r="M308" i="12"/>
  <c r="AH308" i="12" s="1"/>
  <c r="I308" i="12"/>
  <c r="L309" i="12" s="1"/>
  <c r="E381" i="14" l="1"/>
  <c r="V380" i="14"/>
  <c r="CQ371" i="1"/>
  <c r="DH371" i="1" s="1"/>
  <c r="DT344" i="15"/>
  <c r="AR611" i="12"/>
  <c r="AS612" i="12" s="1"/>
  <c r="AT611" i="12"/>
  <c r="AU611" i="12" s="1"/>
  <c r="AW612" i="12" s="1"/>
  <c r="A616" i="12"/>
  <c r="AV616" i="12" s="1"/>
  <c r="AK615" i="12"/>
  <c r="CP372" i="1"/>
  <c r="CN372" i="1" s="1"/>
  <c r="CZ371" i="1"/>
  <c r="AR372" i="14"/>
  <c r="AS372" i="14" s="1"/>
  <c r="AT372" i="14" s="1"/>
  <c r="AU373" i="14" s="1"/>
  <c r="AV373" i="14" s="1"/>
  <c r="AK373" i="14" s="1"/>
  <c r="DO305" i="1"/>
  <c r="DP306" i="1" s="1"/>
  <c r="DQ305" i="1"/>
  <c r="CL616" i="15"/>
  <c r="DR616" i="15" s="1"/>
  <c r="DN343" i="15"/>
  <c r="DM328" i="1"/>
  <c r="CV604" i="15"/>
  <c r="DK604" i="15"/>
  <c r="CP604" i="15"/>
  <c r="K310" i="14"/>
  <c r="AG310" i="14" s="1"/>
  <c r="H310" i="14"/>
  <c r="A614" i="14"/>
  <c r="AJ614" i="14" s="1"/>
  <c r="CM605" i="1"/>
  <c r="C379" i="12"/>
  <c r="F380" i="12" s="1"/>
  <c r="G380" i="12" s="1"/>
  <c r="CX306" i="1"/>
  <c r="DC306" i="1" s="1"/>
  <c r="DA306" i="1"/>
  <c r="DB306" i="1" s="1"/>
  <c r="CU307" i="1"/>
  <c r="E604" i="12"/>
  <c r="K604" i="12"/>
  <c r="CL606" i="1"/>
  <c r="DI606" i="1" s="1"/>
  <c r="X308" i="12"/>
  <c r="Y308" i="12" s="1"/>
  <c r="O308" i="12"/>
  <c r="AI308" i="12" s="1"/>
  <c r="F381" i="14" l="1"/>
  <c r="AI381" i="14" s="1"/>
  <c r="C381" i="14"/>
  <c r="AR612" i="12"/>
  <c r="AS613" i="12" s="1"/>
  <c r="AT612" i="12"/>
  <c r="AU612" i="12" s="1"/>
  <c r="AW613" i="12" s="1"/>
  <c r="AX613" i="12" s="1"/>
  <c r="AL613" i="12" s="1"/>
  <c r="AX612" i="12"/>
  <c r="AL612" i="12" s="1"/>
  <c r="A617" i="12"/>
  <c r="AV617" i="12" s="1"/>
  <c r="AK616" i="12"/>
  <c r="CP373" i="1"/>
  <c r="CN373" i="1" s="1"/>
  <c r="CZ372" i="1"/>
  <c r="AQ372" i="14"/>
  <c r="CQ372" i="1"/>
  <c r="DH372" i="1" s="1"/>
  <c r="DL328" i="1"/>
  <c r="DN328" i="1"/>
  <c r="DO306" i="1"/>
  <c r="DQ306" i="1"/>
  <c r="CL617" i="15"/>
  <c r="DR617" i="15" s="1"/>
  <c r="DO344" i="15"/>
  <c r="DP344" i="15" s="1"/>
  <c r="DQ344" i="15" s="1"/>
  <c r="DS345" i="15" s="1"/>
  <c r="DJ305" i="1"/>
  <c r="DF306" i="1"/>
  <c r="CV605" i="15"/>
  <c r="CP605" i="15"/>
  <c r="DK605" i="15"/>
  <c r="AJ380" i="12"/>
  <c r="A615" i="14"/>
  <c r="AJ615" i="14" s="1"/>
  <c r="J311" i="14"/>
  <c r="M310" i="14"/>
  <c r="AH310" i="14" s="1"/>
  <c r="W310" i="14"/>
  <c r="X310" i="14" s="1"/>
  <c r="CM606" i="1"/>
  <c r="W379" i="12"/>
  <c r="C380" i="12"/>
  <c r="F381" i="12" s="1"/>
  <c r="G381" i="12" s="1"/>
  <c r="M309" i="12"/>
  <c r="AH309" i="12" s="1"/>
  <c r="I309" i="12"/>
  <c r="L310" i="12" s="1"/>
  <c r="CL607" i="1"/>
  <c r="DI607" i="1" s="1"/>
  <c r="CV307" i="1"/>
  <c r="DE307" i="1" s="1"/>
  <c r="CS307" i="1"/>
  <c r="E605" i="12"/>
  <c r="K605" i="12"/>
  <c r="E382" i="14" l="1"/>
  <c r="V381" i="14"/>
  <c r="DT345" i="15"/>
  <c r="AR613" i="12"/>
  <c r="AS614" i="12" s="1"/>
  <c r="AT613" i="12"/>
  <c r="AU613" i="12" s="1"/>
  <c r="AW614" i="12" s="1"/>
  <c r="A618" i="12"/>
  <c r="AV618" i="12" s="1"/>
  <c r="AK617" i="12"/>
  <c r="CQ373" i="1"/>
  <c r="DH373" i="1" s="1"/>
  <c r="CZ373" i="1"/>
  <c r="CP374" i="1"/>
  <c r="CQ374" i="1" s="1"/>
  <c r="DH374" i="1" s="1"/>
  <c r="AR373" i="14"/>
  <c r="AS373" i="14" s="1"/>
  <c r="AT373" i="14" s="1"/>
  <c r="AU374" i="14" s="1"/>
  <c r="AV374" i="14" s="1"/>
  <c r="AK374" i="14" s="1"/>
  <c r="CL618" i="15"/>
  <c r="DR618" i="15" s="1"/>
  <c r="DN344" i="15"/>
  <c r="DO345" i="15" s="1"/>
  <c r="DP345" i="15" s="1"/>
  <c r="DQ345" i="15" s="1"/>
  <c r="DS346" i="15" s="1"/>
  <c r="DT346" i="15" s="1"/>
  <c r="DJ306" i="1"/>
  <c r="DM329" i="1"/>
  <c r="CV606" i="15"/>
  <c r="CP606" i="15"/>
  <c r="DK606" i="15"/>
  <c r="A616" i="14"/>
  <c r="AJ616" i="14" s="1"/>
  <c r="K311" i="14"/>
  <c r="AG311" i="14" s="1"/>
  <c r="H311" i="14"/>
  <c r="CM607" i="1"/>
  <c r="AJ381" i="12"/>
  <c r="W380" i="12"/>
  <c r="CL608" i="1"/>
  <c r="DI608" i="1" s="1"/>
  <c r="X309" i="12"/>
  <c r="Y309" i="12" s="1"/>
  <c r="O309" i="12"/>
  <c r="AI309" i="12" s="1"/>
  <c r="E606" i="12"/>
  <c r="K606" i="12"/>
  <c r="DA307" i="1"/>
  <c r="DB307" i="1" s="1"/>
  <c r="CU308" i="1"/>
  <c r="CX307" i="1"/>
  <c r="DF307" i="1" l="1"/>
  <c r="DC307" i="1"/>
  <c r="F382" i="14"/>
  <c r="AI382" i="14" s="1"/>
  <c r="C382" i="14"/>
  <c r="AX614" i="12"/>
  <c r="AL614" i="12" s="1"/>
  <c r="AR614" i="12"/>
  <c r="AS615" i="12" s="1"/>
  <c r="AT614" i="12"/>
  <c r="AU614" i="12" s="1"/>
  <c r="AW615" i="12" s="1"/>
  <c r="AX615" i="12" s="1"/>
  <c r="AL615" i="12" s="1"/>
  <c r="A619" i="12"/>
  <c r="AV619" i="12" s="1"/>
  <c r="AK618" i="12"/>
  <c r="CN374" i="1"/>
  <c r="AQ373" i="14"/>
  <c r="DL329" i="1"/>
  <c r="DN329" i="1"/>
  <c r="CL619" i="15"/>
  <c r="DR619" i="15" s="1"/>
  <c r="DN345" i="15"/>
  <c r="DP307" i="1"/>
  <c r="CP607" i="15"/>
  <c r="DK607" i="15"/>
  <c r="CV607" i="15"/>
  <c r="A617" i="14"/>
  <c r="AJ617" i="14" s="1"/>
  <c r="W311" i="14"/>
  <c r="X311" i="14" s="1"/>
  <c r="J312" i="14"/>
  <c r="M311" i="14"/>
  <c r="AH311" i="14" s="1"/>
  <c r="CM608" i="1"/>
  <c r="C381" i="12"/>
  <c r="F382" i="12" s="1"/>
  <c r="G382" i="12" s="1"/>
  <c r="CV308" i="1"/>
  <c r="DE308" i="1" s="1"/>
  <c r="CS308" i="1"/>
  <c r="K607" i="12"/>
  <c r="E607" i="12"/>
  <c r="CL609" i="1"/>
  <c r="DI609" i="1" s="1"/>
  <c r="M310" i="12"/>
  <c r="AH310" i="12" s="1"/>
  <c r="I310" i="12"/>
  <c r="L311" i="12" s="1"/>
  <c r="E383" i="14" l="1"/>
  <c r="F383" i="14" s="1"/>
  <c r="AI383" i="14" s="1"/>
  <c r="V382" i="14"/>
  <c r="AR615" i="12"/>
  <c r="AS616" i="12" s="1"/>
  <c r="AT615" i="12"/>
  <c r="AU615" i="12" s="1"/>
  <c r="AW616" i="12" s="1"/>
  <c r="A620" i="12"/>
  <c r="AV620" i="12" s="1"/>
  <c r="AK619" i="12"/>
  <c r="AR374" i="14"/>
  <c r="AS374" i="14" s="1"/>
  <c r="AT374" i="14" s="1"/>
  <c r="AU375" i="14" s="1"/>
  <c r="AV375" i="14" s="1"/>
  <c r="AK375" i="14" s="1"/>
  <c r="CP375" i="1"/>
  <c r="CQ375" i="1" s="1"/>
  <c r="DH375" i="1" s="1"/>
  <c r="CZ374" i="1"/>
  <c r="DO307" i="1"/>
  <c r="DP308" i="1" s="1"/>
  <c r="DQ307" i="1"/>
  <c r="CL620" i="15"/>
  <c r="DR620" i="15" s="1"/>
  <c r="DO346" i="15"/>
  <c r="DP346" i="15" s="1"/>
  <c r="DQ346" i="15" s="1"/>
  <c r="DS347" i="15" s="1"/>
  <c r="DM330" i="1"/>
  <c r="CV608" i="15"/>
  <c r="CP608" i="15"/>
  <c r="DK608" i="15"/>
  <c r="AJ382" i="12"/>
  <c r="A618" i="14"/>
  <c r="AJ618" i="14" s="1"/>
  <c r="K312" i="14"/>
  <c r="AG312" i="14" s="1"/>
  <c r="H312" i="14"/>
  <c r="CM609" i="1"/>
  <c r="W381" i="12"/>
  <c r="C382" i="12"/>
  <c r="F383" i="12" s="1"/>
  <c r="G383" i="12" s="1"/>
  <c r="X310" i="12"/>
  <c r="Y310" i="12" s="1"/>
  <c r="O310" i="12"/>
  <c r="AI310" i="12" s="1"/>
  <c r="CL610" i="1"/>
  <c r="DI610" i="1" s="1"/>
  <c r="K608" i="12"/>
  <c r="E608" i="12"/>
  <c r="CU309" i="1"/>
  <c r="DA308" i="1"/>
  <c r="DB308" i="1" s="1"/>
  <c r="CX308" i="1"/>
  <c r="DC308" i="1" s="1"/>
  <c r="C383" i="14" l="1"/>
  <c r="DT347" i="15"/>
  <c r="AR616" i="12"/>
  <c r="AS617" i="12" s="1"/>
  <c r="AT616" i="12"/>
  <c r="AU616" i="12" s="1"/>
  <c r="AW617" i="12" s="1"/>
  <c r="AX616" i="12"/>
  <c r="AL616" i="12" s="1"/>
  <c r="A621" i="12"/>
  <c r="AV621" i="12" s="1"/>
  <c r="AK620" i="12"/>
  <c r="AQ374" i="14"/>
  <c r="CN375" i="1"/>
  <c r="DL330" i="1"/>
  <c r="DN330" i="1"/>
  <c r="DO308" i="1"/>
  <c r="DQ308" i="1"/>
  <c r="CL621" i="15"/>
  <c r="DR621" i="15" s="1"/>
  <c r="DN346" i="15"/>
  <c r="DJ307" i="1"/>
  <c r="DF308" i="1"/>
  <c r="CV609" i="15"/>
  <c r="CP609" i="15"/>
  <c r="DK609" i="15"/>
  <c r="J313" i="14"/>
  <c r="M312" i="14"/>
  <c r="AH312" i="14" s="1"/>
  <c r="W312" i="14"/>
  <c r="X312" i="14" s="1"/>
  <c r="A619" i="14"/>
  <c r="AJ619" i="14" s="1"/>
  <c r="CM610" i="1"/>
  <c r="AJ383" i="12"/>
  <c r="W382" i="12"/>
  <c r="M311" i="12"/>
  <c r="AH311" i="12" s="1"/>
  <c r="I311" i="12"/>
  <c r="L312" i="12" s="1"/>
  <c r="CL611" i="1"/>
  <c r="DI611" i="1" s="1"/>
  <c r="CV309" i="1"/>
  <c r="CS309" i="1"/>
  <c r="AI12" i="1" s="1"/>
  <c r="K609" i="12"/>
  <c r="E609" i="12"/>
  <c r="DE309" i="1" l="1"/>
  <c r="AH12" i="1"/>
  <c r="E384" i="14"/>
  <c r="F384" i="14" s="1"/>
  <c r="AI384" i="14" s="1"/>
  <c r="V383" i="14"/>
  <c r="AX617" i="12"/>
  <c r="AL617" i="12" s="1"/>
  <c r="AR617" i="12"/>
  <c r="AS618" i="12" s="1"/>
  <c r="AT617" i="12"/>
  <c r="AU617" i="12" s="1"/>
  <c r="AW618" i="12" s="1"/>
  <c r="A622" i="12"/>
  <c r="AV622" i="12" s="1"/>
  <c r="AK621" i="12"/>
  <c r="CP376" i="1"/>
  <c r="CQ376" i="1" s="1"/>
  <c r="DH376" i="1" s="1"/>
  <c r="CZ375" i="1"/>
  <c r="AR375" i="14"/>
  <c r="AS375" i="14" s="1"/>
  <c r="AT375" i="14" s="1"/>
  <c r="AU376" i="14" s="1"/>
  <c r="AV376" i="14" s="1"/>
  <c r="AK376" i="14" s="1"/>
  <c r="CL622" i="15"/>
  <c r="DR622" i="15" s="1"/>
  <c r="DO347" i="15"/>
  <c r="DP347" i="15" s="1"/>
  <c r="DQ347" i="15" s="1"/>
  <c r="DS348" i="15" s="1"/>
  <c r="DJ308" i="1"/>
  <c r="DM331" i="1"/>
  <c r="CP610" i="15"/>
  <c r="DK610" i="15"/>
  <c r="CV610" i="15"/>
  <c r="A620" i="14"/>
  <c r="AJ620" i="14" s="1"/>
  <c r="K313" i="14"/>
  <c r="AG313" i="14" s="1"/>
  <c r="H313" i="14"/>
  <c r="CM611" i="1"/>
  <c r="C383" i="12"/>
  <c r="F384" i="12" s="1"/>
  <c r="G384" i="12" s="1"/>
  <c r="X311" i="12"/>
  <c r="Y311" i="12" s="1"/>
  <c r="O311" i="12"/>
  <c r="AI311" i="12" s="1"/>
  <c r="K610" i="12"/>
  <c r="E610" i="12"/>
  <c r="CU310" i="1"/>
  <c r="CX309" i="1"/>
  <c r="DA309" i="1"/>
  <c r="DB309" i="1" s="1"/>
  <c r="CL612" i="1"/>
  <c r="DI612" i="1" s="1"/>
  <c r="AG12" i="1" l="1"/>
  <c r="DC309" i="1"/>
  <c r="AJ12" i="1" s="1"/>
  <c r="C384" i="14"/>
  <c r="AK12" i="1"/>
  <c r="V384" i="14"/>
  <c r="E385" i="14"/>
  <c r="DT348" i="15"/>
  <c r="AR618" i="12"/>
  <c r="AS619" i="12" s="1"/>
  <c r="AT618" i="12"/>
  <c r="AU618" i="12" s="1"/>
  <c r="AW619" i="12" s="1"/>
  <c r="AX619" i="12" s="1"/>
  <c r="AL619" i="12" s="1"/>
  <c r="AX618" i="12"/>
  <c r="AL618" i="12" s="1"/>
  <c r="A623" i="12"/>
  <c r="AV623" i="12" s="1"/>
  <c r="AK622" i="12"/>
  <c r="CN376" i="1"/>
  <c r="AQ375" i="14"/>
  <c r="DL331" i="1"/>
  <c r="DN331" i="1"/>
  <c r="CL623" i="15"/>
  <c r="DR623" i="15" s="1"/>
  <c r="DN347" i="15"/>
  <c r="DP309" i="1"/>
  <c r="DF309" i="1"/>
  <c r="CV611" i="15"/>
  <c r="CP611" i="15"/>
  <c r="DK611" i="15"/>
  <c r="A621" i="14"/>
  <c r="AJ621" i="14" s="1"/>
  <c r="W313" i="14"/>
  <c r="X313" i="14" s="1"/>
  <c r="J314" i="14"/>
  <c r="M313" i="14"/>
  <c r="AH313" i="14" s="1"/>
  <c r="CM612" i="1"/>
  <c r="AJ384" i="12"/>
  <c r="W383" i="12"/>
  <c r="CV310" i="1"/>
  <c r="DE310" i="1" s="1"/>
  <c r="CS310" i="1"/>
  <c r="CL613" i="1"/>
  <c r="DI613" i="1" s="1"/>
  <c r="E611" i="12"/>
  <c r="K611" i="12"/>
  <c r="M312" i="12"/>
  <c r="AH312" i="12" s="1"/>
  <c r="I312" i="12"/>
  <c r="L313" i="12" s="1"/>
  <c r="AL12" i="1" l="1"/>
  <c r="F385" i="14"/>
  <c r="AI385" i="14" s="1"/>
  <c r="C385" i="14"/>
  <c r="AR619" i="12"/>
  <c r="AS620" i="12" s="1"/>
  <c r="AT619" i="12"/>
  <c r="AU619" i="12" s="1"/>
  <c r="AW620" i="12" s="1"/>
  <c r="A624" i="12"/>
  <c r="AV624" i="12" s="1"/>
  <c r="AK623" i="12"/>
  <c r="CP377" i="1"/>
  <c r="CZ376" i="1"/>
  <c r="AR376" i="14"/>
  <c r="AS376" i="14" s="1"/>
  <c r="AT376" i="14" s="1"/>
  <c r="AU377" i="14" s="1"/>
  <c r="AV377" i="14" s="1"/>
  <c r="AK377" i="14" s="1"/>
  <c r="DO309" i="1"/>
  <c r="DQ309" i="1"/>
  <c r="CL624" i="15"/>
  <c r="DR624" i="15" s="1"/>
  <c r="DO348" i="15"/>
  <c r="DP348" i="15" s="1"/>
  <c r="DQ348" i="15" s="1"/>
  <c r="DS349" i="15" s="1"/>
  <c r="DM332" i="1"/>
  <c r="DK612" i="15"/>
  <c r="CP612" i="15"/>
  <c r="CV612" i="15"/>
  <c r="K314" i="14"/>
  <c r="AG314" i="14" s="1"/>
  <c r="H314" i="14"/>
  <c r="A622" i="14"/>
  <c r="AJ622" i="14" s="1"/>
  <c r="CM613" i="1"/>
  <c r="C384" i="12"/>
  <c r="F385" i="12" s="1"/>
  <c r="G385" i="12" s="1"/>
  <c r="CL614" i="1"/>
  <c r="DI614" i="1" s="1"/>
  <c r="K612" i="12"/>
  <c r="E612" i="12"/>
  <c r="X312" i="12"/>
  <c r="Y312" i="12" s="1"/>
  <c r="O312" i="12"/>
  <c r="AI312" i="12" s="1"/>
  <c r="DA310" i="1"/>
  <c r="DB310" i="1" s="1"/>
  <c r="CU311" i="1"/>
  <c r="CX310" i="1"/>
  <c r="DC310" i="1" s="1"/>
  <c r="E386" i="14" l="1"/>
  <c r="F386" i="14" s="1"/>
  <c r="AI386" i="14" s="1"/>
  <c r="V385" i="14"/>
  <c r="DT349" i="15"/>
  <c r="AX620" i="12"/>
  <c r="AL620" i="12" s="1"/>
  <c r="AR620" i="12"/>
  <c r="AS621" i="12" s="1"/>
  <c r="AT620" i="12"/>
  <c r="AU620" i="12" s="1"/>
  <c r="AW621" i="12" s="1"/>
  <c r="AX621" i="12" s="1"/>
  <c r="AL621" i="12" s="1"/>
  <c r="A625" i="12"/>
  <c r="AV625" i="12" s="1"/>
  <c r="AK624" i="12"/>
  <c r="CN377" i="1"/>
  <c r="CQ377" i="1"/>
  <c r="DH377" i="1" s="1"/>
  <c r="AQ376" i="14"/>
  <c r="DL332" i="1"/>
  <c r="DN332" i="1"/>
  <c r="CL625" i="15"/>
  <c r="DR625" i="15" s="1"/>
  <c r="DN348" i="15"/>
  <c r="DJ309" i="1"/>
  <c r="DP310" i="1"/>
  <c r="DF310" i="1"/>
  <c r="CV613" i="15"/>
  <c r="CP613" i="15"/>
  <c r="DK613" i="15"/>
  <c r="AJ385" i="12"/>
  <c r="A623" i="14"/>
  <c r="AJ623" i="14" s="1"/>
  <c r="J315" i="14"/>
  <c r="M314" i="14"/>
  <c r="AH314" i="14" s="1"/>
  <c r="W314" i="14"/>
  <c r="X314" i="14" s="1"/>
  <c r="CM614" i="1"/>
  <c r="W384" i="12"/>
  <c r="C385" i="12"/>
  <c r="F386" i="12" s="1"/>
  <c r="G386" i="12" s="1"/>
  <c r="CL615" i="1"/>
  <c r="DI615" i="1" s="1"/>
  <c r="M313" i="12"/>
  <c r="AH313" i="12" s="1"/>
  <c r="I313" i="12"/>
  <c r="L314" i="12" s="1"/>
  <c r="CV311" i="1"/>
  <c r="DE311" i="1" s="1"/>
  <c r="CS311" i="1"/>
  <c r="E613" i="12"/>
  <c r="K613" i="12"/>
  <c r="C386" i="14" l="1"/>
  <c r="AR621" i="12"/>
  <c r="AS622" i="12" s="1"/>
  <c r="AT621" i="12"/>
  <c r="AU621" i="12" s="1"/>
  <c r="AW622" i="12" s="1"/>
  <c r="AX622" i="12" s="1"/>
  <c r="AL622" i="12" s="1"/>
  <c r="A626" i="12"/>
  <c r="AV626" i="12" s="1"/>
  <c r="AK625" i="12"/>
  <c r="CZ377" i="1"/>
  <c r="CP378" i="1"/>
  <c r="CQ378" i="1" s="1"/>
  <c r="DH378" i="1" s="1"/>
  <c r="AR377" i="14"/>
  <c r="AS377" i="14" s="1"/>
  <c r="AT377" i="14" s="1"/>
  <c r="AU378" i="14" s="1"/>
  <c r="AV378" i="14" s="1"/>
  <c r="AK378" i="14" s="1"/>
  <c r="DO310" i="1"/>
  <c r="DQ310" i="1"/>
  <c r="CL626" i="15"/>
  <c r="DR626" i="15" s="1"/>
  <c r="DO349" i="15"/>
  <c r="DP349" i="15" s="1"/>
  <c r="DQ349" i="15" s="1"/>
  <c r="DS350" i="15" s="1"/>
  <c r="DM333" i="1"/>
  <c r="DK614" i="15"/>
  <c r="CP614" i="15"/>
  <c r="CV614" i="15"/>
  <c r="AJ386" i="12"/>
  <c r="K315" i="14"/>
  <c r="AG315" i="14" s="1"/>
  <c r="H315" i="14"/>
  <c r="A624" i="14"/>
  <c r="AJ624" i="14" s="1"/>
  <c r="CM615" i="1"/>
  <c r="W385" i="12"/>
  <c r="C386" i="12"/>
  <c r="F387" i="12" s="1"/>
  <c r="G387" i="12" s="1"/>
  <c r="E614" i="12"/>
  <c r="K614" i="12"/>
  <c r="DA311" i="1"/>
  <c r="DB311" i="1" s="1"/>
  <c r="CX311" i="1"/>
  <c r="CU312" i="1"/>
  <c r="X313" i="12"/>
  <c r="Y313" i="12" s="1"/>
  <c r="O313" i="12"/>
  <c r="AI313" i="12" s="1"/>
  <c r="CL616" i="1"/>
  <c r="DI616" i="1" s="1"/>
  <c r="DF311" i="1" l="1"/>
  <c r="DC311" i="1"/>
  <c r="V386" i="14"/>
  <c r="E387" i="14"/>
  <c r="C387" i="14" s="1"/>
  <c r="DT350" i="15"/>
  <c r="AR622" i="12"/>
  <c r="AS623" i="12" s="1"/>
  <c r="AT622" i="12"/>
  <c r="AU622" i="12" s="1"/>
  <c r="AW623" i="12" s="1"/>
  <c r="A627" i="12"/>
  <c r="AV627" i="12" s="1"/>
  <c r="AK626" i="12"/>
  <c r="CN378" i="1"/>
  <c r="AQ377" i="14"/>
  <c r="DL333" i="1"/>
  <c r="DN333" i="1"/>
  <c r="CL627" i="15"/>
  <c r="DR627" i="15" s="1"/>
  <c r="DN349" i="15"/>
  <c r="DJ310" i="1"/>
  <c r="DP311" i="1"/>
  <c r="DK615" i="15"/>
  <c r="CV615" i="15"/>
  <c r="CP615" i="15"/>
  <c r="W315" i="14"/>
  <c r="X315" i="14" s="1"/>
  <c r="M315" i="14"/>
  <c r="AH315" i="14" s="1"/>
  <c r="J316" i="14"/>
  <c r="A625" i="14"/>
  <c r="AJ625" i="14" s="1"/>
  <c r="CM616" i="1"/>
  <c r="W386" i="12"/>
  <c r="AJ387" i="12"/>
  <c r="CV312" i="1"/>
  <c r="DE312" i="1" s="1"/>
  <c r="CS312" i="1"/>
  <c r="E615" i="12"/>
  <c r="K615" i="12"/>
  <c r="M314" i="12"/>
  <c r="AH314" i="12" s="1"/>
  <c r="I314" i="12"/>
  <c r="L315" i="12" s="1"/>
  <c r="CL617" i="1"/>
  <c r="DI617" i="1" s="1"/>
  <c r="V387" i="14" l="1"/>
  <c r="E388" i="14"/>
  <c r="F388" i="14" s="1"/>
  <c r="AI388" i="14" s="1"/>
  <c r="F387" i="14"/>
  <c r="AI387" i="14" s="1"/>
  <c r="AR623" i="12"/>
  <c r="AS624" i="12" s="1"/>
  <c r="AT623" i="12"/>
  <c r="AU623" i="12" s="1"/>
  <c r="AW624" i="12" s="1"/>
  <c r="AX624" i="12" s="1"/>
  <c r="AL624" i="12" s="1"/>
  <c r="AX623" i="12"/>
  <c r="AL623" i="12" s="1"/>
  <c r="A628" i="12"/>
  <c r="AV628" i="12" s="1"/>
  <c r="AK627" i="12"/>
  <c r="CZ378" i="1"/>
  <c r="CP379" i="1"/>
  <c r="CQ379" i="1" s="1"/>
  <c r="DH379" i="1" s="1"/>
  <c r="AR378" i="14"/>
  <c r="AS378" i="14" s="1"/>
  <c r="AT378" i="14" s="1"/>
  <c r="AU379" i="14" s="1"/>
  <c r="AV379" i="14" s="1"/>
  <c r="AK379" i="14" s="1"/>
  <c r="DO311" i="1"/>
  <c r="DP312" i="1" s="1"/>
  <c r="DQ311" i="1"/>
  <c r="CL628" i="15"/>
  <c r="DR628" i="15" s="1"/>
  <c r="DO350" i="15"/>
  <c r="DP350" i="15" s="1"/>
  <c r="DQ350" i="15" s="1"/>
  <c r="DS351" i="15" s="1"/>
  <c r="DM334" i="1"/>
  <c r="CP616" i="15"/>
  <c r="CV616" i="15"/>
  <c r="DK616" i="15"/>
  <c r="A626" i="14"/>
  <c r="AJ626" i="14" s="1"/>
  <c r="K316" i="14"/>
  <c r="AG316" i="14" s="1"/>
  <c r="H316" i="14"/>
  <c r="CM617" i="1"/>
  <c r="C387" i="12"/>
  <c r="F388" i="12" s="1"/>
  <c r="G388" i="12" s="1"/>
  <c r="CX312" i="1"/>
  <c r="CU313" i="1"/>
  <c r="DA312" i="1"/>
  <c r="DB312" i="1" s="1"/>
  <c r="O314" i="12"/>
  <c r="AI314" i="12" s="1"/>
  <c r="X314" i="12"/>
  <c r="Y314" i="12" s="1"/>
  <c r="CL618" i="1"/>
  <c r="DI618" i="1" s="1"/>
  <c r="K616" i="12"/>
  <c r="E616" i="12"/>
  <c r="DF312" i="1" l="1"/>
  <c r="DC312" i="1"/>
  <c r="C388" i="14"/>
  <c r="E389" i="14"/>
  <c r="F389" i="14" s="1"/>
  <c r="AI389" i="14" s="1"/>
  <c r="V388" i="14"/>
  <c r="C389" i="14"/>
  <c r="DT351" i="15"/>
  <c r="AR624" i="12"/>
  <c r="AT624" i="12"/>
  <c r="AU624" i="12" s="1"/>
  <c r="AW625" i="12" s="1"/>
  <c r="AS625" i="12"/>
  <c r="A629" i="12"/>
  <c r="AV629" i="12" s="1"/>
  <c r="AK628" i="12"/>
  <c r="CN379" i="1"/>
  <c r="AQ378" i="14"/>
  <c r="DL334" i="1"/>
  <c r="DN334" i="1"/>
  <c r="DO312" i="1"/>
  <c r="DP313" i="1" s="1"/>
  <c r="DQ312" i="1"/>
  <c r="CL629" i="15"/>
  <c r="DR629" i="15" s="1"/>
  <c r="DN350" i="15"/>
  <c r="DO351" i="15" s="1"/>
  <c r="DP351" i="15" s="1"/>
  <c r="DQ351" i="15" s="1"/>
  <c r="DS352" i="15" s="1"/>
  <c r="DT352" i="15" s="1"/>
  <c r="DJ311" i="1"/>
  <c r="CV617" i="15"/>
  <c r="CP617" i="15"/>
  <c r="DK617" i="15"/>
  <c r="W387" i="12"/>
  <c r="A627" i="14"/>
  <c r="AJ627" i="14" s="1"/>
  <c r="J317" i="14"/>
  <c r="M316" i="14"/>
  <c r="AH316" i="14" s="1"/>
  <c r="W316" i="14"/>
  <c r="X316" i="14" s="1"/>
  <c r="CM618" i="1"/>
  <c r="AJ388" i="12"/>
  <c r="K617" i="12"/>
  <c r="E617" i="12"/>
  <c r="CV313" i="1"/>
  <c r="DE313" i="1" s="1"/>
  <c r="CS313" i="1"/>
  <c r="CL619" i="1"/>
  <c r="DI619" i="1" s="1"/>
  <c r="M315" i="12"/>
  <c r="AH315" i="12" s="1"/>
  <c r="I315" i="12"/>
  <c r="L316" i="12" s="1"/>
  <c r="V389" i="14" l="1"/>
  <c r="E390" i="14"/>
  <c r="AX625" i="12"/>
  <c r="AL625" i="12" s="1"/>
  <c r="AR625" i="12"/>
  <c r="AS626" i="12" s="1"/>
  <c r="AT625" i="12"/>
  <c r="AU625" i="12" s="1"/>
  <c r="AW626" i="12" s="1"/>
  <c r="AX626" i="12" s="1"/>
  <c r="AL626" i="12" s="1"/>
  <c r="A630" i="12"/>
  <c r="AV630" i="12" s="1"/>
  <c r="AK629" i="12"/>
  <c r="CZ379" i="1"/>
  <c r="CP380" i="1"/>
  <c r="AR379" i="14"/>
  <c r="AS379" i="14" s="1"/>
  <c r="AT379" i="14" s="1"/>
  <c r="AU380" i="14" s="1"/>
  <c r="AV380" i="14" s="1"/>
  <c r="AK380" i="14" s="1"/>
  <c r="DO313" i="1"/>
  <c r="DQ313" i="1"/>
  <c r="CL630" i="15"/>
  <c r="DR630" i="15" s="1"/>
  <c r="DN351" i="15"/>
  <c r="DJ312" i="1"/>
  <c r="DM335" i="1"/>
  <c r="CP618" i="15"/>
  <c r="DK618" i="15"/>
  <c r="CV618" i="15"/>
  <c r="A628" i="14"/>
  <c r="AJ628" i="14" s="1"/>
  <c r="K317" i="14"/>
  <c r="AG317" i="14" s="1"/>
  <c r="H317" i="14"/>
  <c r="CM619" i="1"/>
  <c r="C388" i="12"/>
  <c r="F389" i="12" s="1"/>
  <c r="G389" i="12" s="1"/>
  <c r="DA313" i="1"/>
  <c r="DB313" i="1" s="1"/>
  <c r="CU314" i="1"/>
  <c r="CX313" i="1"/>
  <c r="DC313" i="1" s="1"/>
  <c r="X315" i="12"/>
  <c r="Y315" i="12" s="1"/>
  <c r="O315" i="12"/>
  <c r="AI315" i="12" s="1"/>
  <c r="CL620" i="1"/>
  <c r="DI620" i="1" s="1"/>
  <c r="E618" i="12"/>
  <c r="K618" i="12"/>
  <c r="C390" i="14" l="1"/>
  <c r="F390" i="14"/>
  <c r="AI390" i="14" s="1"/>
  <c r="AR626" i="12"/>
  <c r="AS627" i="12" s="1"/>
  <c r="AT626" i="12"/>
  <c r="AU626" i="12" s="1"/>
  <c r="AW627" i="12" s="1"/>
  <c r="A631" i="12"/>
  <c r="AV631" i="12" s="1"/>
  <c r="AK630" i="12"/>
  <c r="CQ380" i="1"/>
  <c r="DH380" i="1" s="1"/>
  <c r="CN380" i="1"/>
  <c r="AQ379" i="14"/>
  <c r="DL335" i="1"/>
  <c r="DN335" i="1"/>
  <c r="CL631" i="15"/>
  <c r="DR631" i="15" s="1"/>
  <c r="DO352" i="15"/>
  <c r="DP352" i="15" s="1"/>
  <c r="DQ352" i="15" s="1"/>
  <c r="DS353" i="15" s="1"/>
  <c r="DJ313" i="1"/>
  <c r="DF313" i="1"/>
  <c r="DK619" i="15"/>
  <c r="CV619" i="15"/>
  <c r="CP619" i="15"/>
  <c r="AJ389" i="12"/>
  <c r="W317" i="14"/>
  <c r="X317" i="14" s="1"/>
  <c r="J318" i="14"/>
  <c r="M317" i="14"/>
  <c r="AH317" i="14" s="1"/>
  <c r="A629" i="14"/>
  <c r="AJ629" i="14" s="1"/>
  <c r="CM620" i="1"/>
  <c r="W388" i="12"/>
  <c r="C389" i="12"/>
  <c r="F390" i="12" s="1"/>
  <c r="G390" i="12" s="1"/>
  <c r="CV314" i="1"/>
  <c r="DE314" i="1" s="1"/>
  <c r="CS314" i="1"/>
  <c r="M316" i="12"/>
  <c r="AH316" i="12" s="1"/>
  <c r="I316" i="12"/>
  <c r="L317" i="12" s="1"/>
  <c r="CL621" i="1"/>
  <c r="DI621" i="1" s="1"/>
  <c r="K619" i="12"/>
  <c r="E619" i="12"/>
  <c r="V390" i="14" l="1"/>
  <c r="E391" i="14"/>
  <c r="DT353" i="15"/>
  <c r="AR627" i="12"/>
  <c r="AS628" i="12" s="1"/>
  <c r="AT627" i="12"/>
  <c r="AU627" i="12" s="1"/>
  <c r="AW628" i="12" s="1"/>
  <c r="AX627" i="12"/>
  <c r="AL627" i="12" s="1"/>
  <c r="A632" i="12"/>
  <c r="AV632" i="12" s="1"/>
  <c r="AK631" i="12"/>
  <c r="CP381" i="1"/>
  <c r="CZ380" i="1"/>
  <c r="AR380" i="14"/>
  <c r="AS380" i="14" s="1"/>
  <c r="AT380" i="14" s="1"/>
  <c r="AU381" i="14" s="1"/>
  <c r="AV381" i="14" s="1"/>
  <c r="AK381" i="14" s="1"/>
  <c r="CL632" i="15"/>
  <c r="DR632" i="15" s="1"/>
  <c r="DN352" i="15"/>
  <c r="DM336" i="1"/>
  <c r="DK620" i="15"/>
  <c r="CP620" i="15"/>
  <c r="CV620" i="15"/>
  <c r="A630" i="14"/>
  <c r="AJ630" i="14" s="1"/>
  <c r="K318" i="14"/>
  <c r="AG318" i="14" s="1"/>
  <c r="H318" i="14"/>
  <c r="CM621" i="1"/>
  <c r="AJ390" i="12"/>
  <c r="W389" i="12"/>
  <c r="CX314" i="1"/>
  <c r="DC314" i="1" s="1"/>
  <c r="DA314" i="1"/>
  <c r="DB314" i="1" s="1"/>
  <c r="CU315" i="1"/>
  <c r="K620" i="12"/>
  <c r="E620" i="12"/>
  <c r="CL622" i="1"/>
  <c r="DI622" i="1" s="1"/>
  <c r="O316" i="12"/>
  <c r="AI316" i="12" s="1"/>
  <c r="X316" i="12"/>
  <c r="Y316" i="12" s="1"/>
  <c r="F391" i="14" l="1"/>
  <c r="AI391" i="14" s="1"/>
  <c r="C391" i="14"/>
  <c r="AX628" i="12"/>
  <c r="AL628" i="12" s="1"/>
  <c r="AR628" i="12"/>
  <c r="AS629" i="12" s="1"/>
  <c r="AT628" i="12"/>
  <c r="AU628" i="12" s="1"/>
  <c r="AW629" i="12" s="1"/>
  <c r="A633" i="12"/>
  <c r="AV633" i="12" s="1"/>
  <c r="AK632" i="12"/>
  <c r="CQ381" i="1"/>
  <c r="DH381" i="1" s="1"/>
  <c r="CN381" i="1"/>
  <c r="AQ380" i="14"/>
  <c r="DL336" i="1"/>
  <c r="DN336" i="1"/>
  <c r="CL633" i="15"/>
  <c r="DR633" i="15" s="1"/>
  <c r="DO353" i="15"/>
  <c r="DP353" i="15" s="1"/>
  <c r="DQ353" i="15" s="1"/>
  <c r="DS354" i="15" s="1"/>
  <c r="DP314" i="1"/>
  <c r="DF314" i="1"/>
  <c r="CV621" i="15"/>
  <c r="CP621" i="15"/>
  <c r="DK621" i="15"/>
  <c r="J319" i="14"/>
  <c r="M318" i="14"/>
  <c r="AH318" i="14" s="1"/>
  <c r="W318" i="14"/>
  <c r="X318" i="14" s="1"/>
  <c r="A631" i="14"/>
  <c r="AJ631" i="14" s="1"/>
  <c r="CM622" i="1"/>
  <c r="C390" i="12"/>
  <c r="F391" i="12" s="1"/>
  <c r="G391" i="12" s="1"/>
  <c r="CL623" i="1"/>
  <c r="DI623" i="1" s="1"/>
  <c r="CV315" i="1"/>
  <c r="DE315" i="1" s="1"/>
  <c r="CS315" i="1"/>
  <c r="M317" i="12"/>
  <c r="AH317" i="12" s="1"/>
  <c r="I317" i="12"/>
  <c r="L318" i="12" s="1"/>
  <c r="E621" i="12"/>
  <c r="K621" i="12"/>
  <c r="E392" i="14" l="1"/>
  <c r="F392" i="14" s="1"/>
  <c r="AI392" i="14" s="1"/>
  <c r="V391" i="14"/>
  <c r="DT354" i="15"/>
  <c r="AX629" i="12"/>
  <c r="AL629" i="12" s="1"/>
  <c r="AR629" i="12"/>
  <c r="AS630" i="12" s="1"/>
  <c r="AT629" i="12"/>
  <c r="AU629" i="12" s="1"/>
  <c r="AW630" i="12" s="1"/>
  <c r="A634" i="12"/>
  <c r="AV634" i="12" s="1"/>
  <c r="AK633" i="12"/>
  <c r="CZ381" i="1"/>
  <c r="CP382" i="1"/>
  <c r="AR381" i="14"/>
  <c r="AS381" i="14" s="1"/>
  <c r="AT381" i="14" s="1"/>
  <c r="AU382" i="14" s="1"/>
  <c r="AV382" i="14" s="1"/>
  <c r="AK382" i="14" s="1"/>
  <c r="DO314" i="1"/>
  <c r="DQ314" i="1"/>
  <c r="CL634" i="15"/>
  <c r="DR634" i="15" s="1"/>
  <c r="DN353" i="15"/>
  <c r="DM337" i="1"/>
  <c r="DK622" i="15"/>
  <c r="CP622" i="15"/>
  <c r="CV622" i="15"/>
  <c r="K319" i="14"/>
  <c r="AG319" i="14" s="1"/>
  <c r="H319" i="14"/>
  <c r="A632" i="14"/>
  <c r="AJ632" i="14" s="1"/>
  <c r="CM623" i="1"/>
  <c r="W390" i="12"/>
  <c r="AJ391" i="12"/>
  <c r="DA315" i="1"/>
  <c r="DB315" i="1" s="1"/>
  <c r="CU316" i="1"/>
  <c r="CX315" i="1"/>
  <c r="DC315" i="1" s="1"/>
  <c r="E622" i="12"/>
  <c r="K622" i="12"/>
  <c r="O317" i="12"/>
  <c r="AI317" i="12" s="1"/>
  <c r="X317" i="12"/>
  <c r="Y317" i="12" s="1"/>
  <c r="CL624" i="1"/>
  <c r="DI624" i="1" s="1"/>
  <c r="C392" i="14" l="1"/>
  <c r="V392" i="14" s="1"/>
  <c r="E393" i="14"/>
  <c r="AX630" i="12"/>
  <c r="AL630" i="12" s="1"/>
  <c r="AR630" i="12"/>
  <c r="AS631" i="12" s="1"/>
  <c r="AT630" i="12"/>
  <c r="AU630" i="12" s="1"/>
  <c r="AW631" i="12" s="1"/>
  <c r="AX631" i="12" s="1"/>
  <c r="AL631" i="12" s="1"/>
  <c r="A635" i="12"/>
  <c r="AV635" i="12" s="1"/>
  <c r="AK634" i="12"/>
  <c r="CQ382" i="1"/>
  <c r="DH382" i="1" s="1"/>
  <c r="CN382" i="1"/>
  <c r="AQ381" i="14"/>
  <c r="DL337" i="1"/>
  <c r="DN337" i="1"/>
  <c r="CL635" i="15"/>
  <c r="DR635" i="15" s="1"/>
  <c r="DO354" i="15"/>
  <c r="DP354" i="15" s="1"/>
  <c r="DQ354" i="15" s="1"/>
  <c r="DS355" i="15" s="1"/>
  <c r="DJ314" i="1"/>
  <c r="DP315" i="1"/>
  <c r="DF315" i="1"/>
  <c r="DK623" i="15"/>
  <c r="CV623" i="15"/>
  <c r="CP623" i="15"/>
  <c r="W319" i="14"/>
  <c r="X319" i="14" s="1"/>
  <c r="J320" i="14"/>
  <c r="M319" i="14"/>
  <c r="AH319" i="14" s="1"/>
  <c r="A633" i="14"/>
  <c r="AJ633" i="14" s="1"/>
  <c r="CM624" i="1"/>
  <c r="C391" i="12"/>
  <c r="F392" i="12" s="1"/>
  <c r="G392" i="12" s="1"/>
  <c r="CL625" i="1"/>
  <c r="DI625" i="1" s="1"/>
  <c r="K623" i="12"/>
  <c r="E623" i="12"/>
  <c r="M318" i="12"/>
  <c r="AH318" i="12" s="1"/>
  <c r="I318" i="12"/>
  <c r="L319" i="12" s="1"/>
  <c r="CV316" i="1"/>
  <c r="DE316" i="1" s="1"/>
  <c r="CS316" i="1"/>
  <c r="C393" i="14" l="1"/>
  <c r="F393" i="14"/>
  <c r="AI393" i="14" s="1"/>
  <c r="DT355" i="15"/>
  <c r="AR631" i="12"/>
  <c r="AS632" i="12" s="1"/>
  <c r="AT631" i="12"/>
  <c r="AU631" i="12" s="1"/>
  <c r="AW632" i="12" s="1"/>
  <c r="A636" i="12"/>
  <c r="AV636" i="12" s="1"/>
  <c r="AK635" i="12"/>
  <c r="CZ382" i="1"/>
  <c r="CP383" i="1"/>
  <c r="AR382" i="14"/>
  <c r="AS382" i="14" s="1"/>
  <c r="AT382" i="14" s="1"/>
  <c r="AU383" i="14" s="1"/>
  <c r="AV383" i="14" s="1"/>
  <c r="AK383" i="14" s="1"/>
  <c r="DO315" i="1"/>
  <c r="DQ315" i="1"/>
  <c r="CL636" i="15"/>
  <c r="DR636" i="15" s="1"/>
  <c r="DN354" i="15"/>
  <c r="DM338" i="1"/>
  <c r="CP624" i="15"/>
  <c r="CV624" i="15"/>
  <c r="DK624" i="15"/>
  <c r="A634" i="14"/>
  <c r="AJ634" i="14" s="1"/>
  <c r="K320" i="14"/>
  <c r="AG320" i="14" s="1"/>
  <c r="H320" i="14"/>
  <c r="CM625" i="1"/>
  <c r="W391" i="12"/>
  <c r="AJ392" i="12"/>
  <c r="X318" i="12"/>
  <c r="Y318" i="12" s="1"/>
  <c r="O318" i="12"/>
  <c r="AI318" i="12" s="1"/>
  <c r="K624" i="12"/>
  <c r="E624" i="12"/>
  <c r="DA316" i="1"/>
  <c r="DB316" i="1" s="1"/>
  <c r="CU317" i="1"/>
  <c r="CX316" i="1"/>
  <c r="DC316" i="1" s="1"/>
  <c r="CL626" i="1"/>
  <c r="DI626" i="1" s="1"/>
  <c r="V393" i="14" l="1"/>
  <c r="E394" i="14"/>
  <c r="F394" i="14" s="1"/>
  <c r="AI394" i="14" s="1"/>
  <c r="AX632" i="12"/>
  <c r="AL632" i="12" s="1"/>
  <c r="AR632" i="12"/>
  <c r="AS633" i="12" s="1"/>
  <c r="AT632" i="12"/>
  <c r="AU632" i="12" s="1"/>
  <c r="AW633" i="12" s="1"/>
  <c r="A637" i="12"/>
  <c r="AV637" i="12" s="1"/>
  <c r="AK636" i="12"/>
  <c r="CQ383" i="1"/>
  <c r="DH383" i="1" s="1"/>
  <c r="CN383" i="1"/>
  <c r="AQ382" i="14"/>
  <c r="DL338" i="1"/>
  <c r="DN338" i="1"/>
  <c r="CL637" i="15"/>
  <c r="DR637" i="15" s="1"/>
  <c r="DO355" i="15"/>
  <c r="DP355" i="15" s="1"/>
  <c r="DQ355" i="15" s="1"/>
  <c r="DS356" i="15" s="1"/>
  <c r="DJ315" i="1"/>
  <c r="DP316" i="1"/>
  <c r="DF316" i="1"/>
  <c r="DK625" i="15"/>
  <c r="CV625" i="15"/>
  <c r="CP625" i="15"/>
  <c r="J321" i="14"/>
  <c r="M320" i="14"/>
  <c r="AH320" i="14" s="1"/>
  <c r="W320" i="14"/>
  <c r="X320" i="14" s="1"/>
  <c r="A635" i="14"/>
  <c r="AJ635" i="14" s="1"/>
  <c r="CM626" i="1"/>
  <c r="C392" i="12"/>
  <c r="F393" i="12" s="1"/>
  <c r="G393" i="12" s="1"/>
  <c r="CL627" i="1"/>
  <c r="DI627" i="1" s="1"/>
  <c r="CV317" i="1"/>
  <c r="DE317" i="1" s="1"/>
  <c r="CS317" i="1"/>
  <c r="E625" i="12"/>
  <c r="K625" i="12"/>
  <c r="M319" i="12"/>
  <c r="AH319" i="12" s="1"/>
  <c r="I319" i="12"/>
  <c r="L320" i="12" s="1"/>
  <c r="C394" i="14" l="1"/>
  <c r="DT356" i="15"/>
  <c r="AR633" i="12"/>
  <c r="AS634" i="12" s="1"/>
  <c r="AT633" i="12"/>
  <c r="AU633" i="12" s="1"/>
  <c r="AW634" i="12" s="1"/>
  <c r="AX633" i="12"/>
  <c r="AL633" i="12" s="1"/>
  <c r="A638" i="12"/>
  <c r="AV638" i="12" s="1"/>
  <c r="AK637" i="12"/>
  <c r="CP384" i="1"/>
  <c r="CZ383" i="1"/>
  <c r="AR383" i="14"/>
  <c r="AS383" i="14" s="1"/>
  <c r="AT383" i="14" s="1"/>
  <c r="AU384" i="14" s="1"/>
  <c r="AV384" i="14" s="1"/>
  <c r="AK384" i="14" s="1"/>
  <c r="DO316" i="1"/>
  <c r="DP317" i="1" s="1"/>
  <c r="DQ316" i="1"/>
  <c r="CL638" i="15"/>
  <c r="DR638" i="15" s="1"/>
  <c r="DN355" i="15"/>
  <c r="DM339" i="1"/>
  <c r="DK626" i="15"/>
  <c r="CV626" i="15"/>
  <c r="CP626" i="15"/>
  <c r="A636" i="14"/>
  <c r="AJ636" i="14" s="1"/>
  <c r="K321" i="14"/>
  <c r="AG321" i="14" s="1"/>
  <c r="H321" i="14"/>
  <c r="CM627" i="1"/>
  <c r="C393" i="12"/>
  <c r="F394" i="12" s="1"/>
  <c r="G394" i="12" s="1"/>
  <c r="W392" i="12"/>
  <c r="CL628" i="1"/>
  <c r="DI628" i="1" s="1"/>
  <c r="E626" i="12"/>
  <c r="K626" i="12"/>
  <c r="CU318" i="1"/>
  <c r="CX317" i="1"/>
  <c r="DC317" i="1" s="1"/>
  <c r="DA317" i="1"/>
  <c r="DB317" i="1" s="1"/>
  <c r="O319" i="12"/>
  <c r="AI319" i="12" s="1"/>
  <c r="X319" i="12"/>
  <c r="Y319" i="12" s="1"/>
  <c r="V394" i="14" l="1"/>
  <c r="E395" i="14"/>
  <c r="F395" i="14" s="1"/>
  <c r="AI395" i="14" s="1"/>
  <c r="AX634" i="12"/>
  <c r="AL634" i="12" s="1"/>
  <c r="AR634" i="12"/>
  <c r="AS635" i="12" s="1"/>
  <c r="AT634" i="12"/>
  <c r="AU634" i="12" s="1"/>
  <c r="AW635" i="12" s="1"/>
  <c r="A639" i="12"/>
  <c r="AV639" i="12" s="1"/>
  <c r="AK638" i="12"/>
  <c r="CQ384" i="1"/>
  <c r="DH384" i="1" s="1"/>
  <c r="CN384" i="1"/>
  <c r="AQ383" i="14"/>
  <c r="DL339" i="1"/>
  <c r="DN339" i="1"/>
  <c r="DO317" i="1"/>
  <c r="DQ317" i="1"/>
  <c r="CL639" i="15"/>
  <c r="DR639" i="15" s="1"/>
  <c r="DO356" i="15"/>
  <c r="DP356" i="15" s="1"/>
  <c r="DQ356" i="15" s="1"/>
  <c r="DS357" i="15" s="1"/>
  <c r="DJ316" i="1"/>
  <c r="DF317" i="1"/>
  <c r="CP627" i="15"/>
  <c r="CV627" i="15"/>
  <c r="DK627" i="15"/>
  <c r="W321" i="14"/>
  <c r="X321" i="14" s="1"/>
  <c r="J322" i="14"/>
  <c r="M321" i="14"/>
  <c r="AH321" i="14" s="1"/>
  <c r="A637" i="14"/>
  <c r="AJ637" i="14" s="1"/>
  <c r="CM628" i="1"/>
  <c r="AJ394" i="12"/>
  <c r="W393" i="12"/>
  <c r="AJ393" i="12"/>
  <c r="CV318" i="1"/>
  <c r="DE318" i="1" s="1"/>
  <c r="CS318" i="1"/>
  <c r="E627" i="12"/>
  <c r="K627" i="12"/>
  <c r="M320" i="12"/>
  <c r="AH320" i="12" s="1"/>
  <c r="I320" i="12"/>
  <c r="L321" i="12" s="1"/>
  <c r="CL629" i="1"/>
  <c r="DI629" i="1" s="1"/>
  <c r="C395" i="14" l="1"/>
  <c r="DT357" i="15"/>
  <c r="AX635" i="12"/>
  <c r="AL635" i="12" s="1"/>
  <c r="AR635" i="12"/>
  <c r="AS636" i="12" s="1"/>
  <c r="AT635" i="12"/>
  <c r="AU635" i="12" s="1"/>
  <c r="AW636" i="12" s="1"/>
  <c r="A640" i="12"/>
  <c r="AV640" i="12" s="1"/>
  <c r="AK639" i="12"/>
  <c r="CP385" i="1"/>
  <c r="CZ384" i="1"/>
  <c r="AR384" i="14"/>
  <c r="AS384" i="14" s="1"/>
  <c r="AT384" i="14" s="1"/>
  <c r="AU385" i="14" s="1"/>
  <c r="AV385" i="14" s="1"/>
  <c r="AK385" i="14" s="1"/>
  <c r="CL640" i="15"/>
  <c r="DR640" i="15" s="1"/>
  <c r="DN356" i="15"/>
  <c r="DJ317" i="1"/>
  <c r="DM340" i="1"/>
  <c r="CV628" i="15"/>
  <c r="DK628" i="15"/>
  <c r="CP628" i="15"/>
  <c r="K322" i="14"/>
  <c r="AG322" i="14" s="1"/>
  <c r="H322" i="14"/>
  <c r="A638" i="14"/>
  <c r="AJ638" i="14" s="1"/>
  <c r="CM629" i="1"/>
  <c r="C394" i="12"/>
  <c r="F395" i="12" s="1"/>
  <c r="G395" i="12" s="1"/>
  <c r="X320" i="12"/>
  <c r="Y320" i="12" s="1"/>
  <c r="O320" i="12"/>
  <c r="AI320" i="12" s="1"/>
  <c r="E628" i="12"/>
  <c r="K628" i="12"/>
  <c r="CL630" i="1"/>
  <c r="DI630" i="1" s="1"/>
  <c r="DA318" i="1"/>
  <c r="DB318" i="1" s="1"/>
  <c r="CX318" i="1"/>
  <c r="DC318" i="1" s="1"/>
  <c r="CU319" i="1"/>
  <c r="V395" i="14" l="1"/>
  <c r="E396" i="14"/>
  <c r="F396" i="14" s="1"/>
  <c r="AI396" i="14" s="1"/>
  <c r="AX636" i="12"/>
  <c r="AL636" i="12" s="1"/>
  <c r="AR636" i="12"/>
  <c r="AS637" i="12" s="1"/>
  <c r="AT636" i="12"/>
  <c r="AU636" i="12" s="1"/>
  <c r="AW637" i="12" s="1"/>
  <c r="AX637" i="12" s="1"/>
  <c r="AL637" i="12" s="1"/>
  <c r="A641" i="12"/>
  <c r="AV641" i="12" s="1"/>
  <c r="AK640" i="12"/>
  <c r="CN385" i="1"/>
  <c r="CQ385" i="1"/>
  <c r="DH385" i="1" s="1"/>
  <c r="AQ384" i="14"/>
  <c r="DL340" i="1"/>
  <c r="DN340" i="1"/>
  <c r="CL641" i="15"/>
  <c r="DR641" i="15" s="1"/>
  <c r="DO357" i="15"/>
  <c r="DP357" i="15" s="1"/>
  <c r="DQ357" i="15" s="1"/>
  <c r="DS358" i="15" s="1"/>
  <c r="DP318" i="1"/>
  <c r="DF318" i="1"/>
  <c r="CV629" i="15"/>
  <c r="CP629" i="15"/>
  <c r="DK629" i="15"/>
  <c r="J323" i="14"/>
  <c r="M322" i="14"/>
  <c r="AH322" i="14" s="1"/>
  <c r="W322" i="14"/>
  <c r="X322" i="14" s="1"/>
  <c r="A639" i="14"/>
  <c r="AJ639" i="14" s="1"/>
  <c r="CM630" i="1"/>
  <c r="C395" i="12"/>
  <c r="F396" i="12" s="1"/>
  <c r="G396" i="12" s="1"/>
  <c r="W394" i="12"/>
  <c r="AJ395" i="12"/>
  <c r="CV319" i="1"/>
  <c r="DE319" i="1" s="1"/>
  <c r="CS319" i="1"/>
  <c r="CL631" i="1"/>
  <c r="DI631" i="1" s="1"/>
  <c r="K629" i="12"/>
  <c r="E629" i="12"/>
  <c r="M321" i="12"/>
  <c r="AH321" i="12" s="1"/>
  <c r="I321" i="12"/>
  <c r="L322" i="12" s="1"/>
  <c r="C396" i="14" l="1"/>
  <c r="DT358" i="15"/>
  <c r="AR637" i="12"/>
  <c r="AS638" i="12" s="1"/>
  <c r="AT637" i="12"/>
  <c r="AU637" i="12" s="1"/>
  <c r="AW638" i="12" s="1"/>
  <c r="A642" i="12"/>
  <c r="AV642" i="12" s="1"/>
  <c r="AK641" i="12"/>
  <c r="CP386" i="1"/>
  <c r="CZ385" i="1"/>
  <c r="AR385" i="14"/>
  <c r="AS385" i="14" s="1"/>
  <c r="AT385" i="14" s="1"/>
  <c r="AU386" i="14" s="1"/>
  <c r="AV386" i="14" s="1"/>
  <c r="AK386" i="14" s="1"/>
  <c r="DO318" i="1"/>
  <c r="DQ318" i="1"/>
  <c r="CL642" i="15"/>
  <c r="DR642" i="15" s="1"/>
  <c r="DN357" i="15"/>
  <c r="DM341" i="1"/>
  <c r="DK630" i="15"/>
  <c r="CV630" i="15"/>
  <c r="CP630" i="15"/>
  <c r="W395" i="12"/>
  <c r="C396" i="12"/>
  <c r="F397" i="12" s="1"/>
  <c r="G397" i="12" s="1"/>
  <c r="A640" i="14"/>
  <c r="AJ640" i="14" s="1"/>
  <c r="K323" i="14"/>
  <c r="AG323" i="14" s="1"/>
  <c r="H323" i="14"/>
  <c r="CM631" i="1"/>
  <c r="X321" i="12"/>
  <c r="Y321" i="12" s="1"/>
  <c r="O321" i="12"/>
  <c r="AI321" i="12" s="1"/>
  <c r="E630" i="12"/>
  <c r="K630" i="12"/>
  <c r="CL632" i="1"/>
  <c r="DI632" i="1" s="1"/>
  <c r="DA319" i="1"/>
  <c r="DB319" i="1" s="1"/>
  <c r="CU320" i="1"/>
  <c r="CX319" i="1"/>
  <c r="DC319" i="1" s="1"/>
  <c r="E397" i="14" l="1"/>
  <c r="V396" i="14"/>
  <c r="C397" i="14"/>
  <c r="AR638" i="12"/>
  <c r="AS639" i="12" s="1"/>
  <c r="AT638" i="12"/>
  <c r="AU638" i="12" s="1"/>
  <c r="AW639" i="12" s="1"/>
  <c r="AX639" i="12" s="1"/>
  <c r="AL639" i="12" s="1"/>
  <c r="AX638" i="12"/>
  <c r="AL638" i="12" s="1"/>
  <c r="A643" i="12"/>
  <c r="AV643" i="12" s="1"/>
  <c r="AK642" i="12"/>
  <c r="CQ386" i="1"/>
  <c r="DH386" i="1" s="1"/>
  <c r="CN386" i="1"/>
  <c r="AQ385" i="14"/>
  <c r="DL341" i="1"/>
  <c r="DN341" i="1"/>
  <c r="CL643" i="15"/>
  <c r="DR643" i="15" s="1"/>
  <c r="DO358" i="15"/>
  <c r="DP358" i="15" s="1"/>
  <c r="DQ358" i="15" s="1"/>
  <c r="DS359" i="15" s="1"/>
  <c r="DJ318" i="1"/>
  <c r="DP319" i="1"/>
  <c r="DF319" i="1"/>
  <c r="CV631" i="15"/>
  <c r="CP631" i="15"/>
  <c r="DK631" i="15"/>
  <c r="W396" i="12"/>
  <c r="A641" i="14"/>
  <c r="AJ641" i="14" s="1"/>
  <c r="W323" i="14"/>
  <c r="X323" i="14" s="1"/>
  <c r="M323" i="14"/>
  <c r="AH323" i="14" s="1"/>
  <c r="J324" i="14"/>
  <c r="AJ396" i="12"/>
  <c r="CM632" i="1"/>
  <c r="AJ397" i="12"/>
  <c r="E631" i="12"/>
  <c r="K631" i="12"/>
  <c r="CV320" i="1"/>
  <c r="DE320" i="1" s="1"/>
  <c r="CS320" i="1"/>
  <c r="CL633" i="1"/>
  <c r="DI633" i="1" s="1"/>
  <c r="M322" i="12"/>
  <c r="AH322" i="12" s="1"/>
  <c r="I322" i="12"/>
  <c r="L323" i="12" s="1"/>
  <c r="E398" i="14" l="1"/>
  <c r="C398" i="14" s="1"/>
  <c r="V397" i="14"/>
  <c r="F398" i="14"/>
  <c r="AI398" i="14" s="1"/>
  <c r="F397" i="14"/>
  <c r="AI397" i="14" s="1"/>
  <c r="DT359" i="15"/>
  <c r="AR639" i="12"/>
  <c r="AS640" i="12" s="1"/>
  <c r="AT639" i="12"/>
  <c r="AU639" i="12" s="1"/>
  <c r="AW640" i="12" s="1"/>
  <c r="A644" i="12"/>
  <c r="AV644" i="12" s="1"/>
  <c r="AK643" i="12"/>
  <c r="CP387" i="1"/>
  <c r="CZ386" i="1"/>
  <c r="AR386" i="14"/>
  <c r="AS386" i="14" s="1"/>
  <c r="AT386" i="14" s="1"/>
  <c r="AU387" i="14" s="1"/>
  <c r="AV387" i="14" s="1"/>
  <c r="AK387" i="14" s="1"/>
  <c r="DO319" i="1"/>
  <c r="DP320" i="1" s="1"/>
  <c r="DQ319" i="1"/>
  <c r="CL644" i="15"/>
  <c r="DR644" i="15" s="1"/>
  <c r="DN358" i="15"/>
  <c r="DM342" i="1"/>
  <c r="DK632" i="15"/>
  <c r="CV632" i="15"/>
  <c r="CP632" i="15"/>
  <c r="A642" i="14"/>
  <c r="AJ642" i="14" s="1"/>
  <c r="K324" i="14"/>
  <c r="AG324" i="14" s="1"/>
  <c r="H324" i="14"/>
  <c r="C397" i="12"/>
  <c r="F398" i="12" s="1"/>
  <c r="G398" i="12" s="1"/>
  <c r="CM633" i="1"/>
  <c r="DA320" i="1"/>
  <c r="DB320" i="1" s="1"/>
  <c r="CX320" i="1"/>
  <c r="DC320" i="1" s="1"/>
  <c r="CU321" i="1"/>
  <c r="K632" i="12"/>
  <c r="E632" i="12"/>
  <c r="O322" i="12"/>
  <c r="AI322" i="12" s="1"/>
  <c r="X322" i="12"/>
  <c r="Y322" i="12" s="1"/>
  <c r="CL634" i="1"/>
  <c r="DI634" i="1" s="1"/>
  <c r="V398" i="14" l="1"/>
  <c r="E399" i="14"/>
  <c r="F399" i="14" s="1"/>
  <c r="AI399" i="14" s="1"/>
  <c r="C399" i="14"/>
  <c r="AX640" i="12"/>
  <c r="AL640" i="12" s="1"/>
  <c r="AR640" i="12"/>
  <c r="AS641" i="12" s="1"/>
  <c r="AT640" i="12"/>
  <c r="AU640" i="12" s="1"/>
  <c r="AW641" i="12" s="1"/>
  <c r="AX641" i="12" s="1"/>
  <c r="AL641" i="12" s="1"/>
  <c r="A645" i="12"/>
  <c r="AV645" i="12" s="1"/>
  <c r="AK644" i="12"/>
  <c r="CN387" i="1"/>
  <c r="CQ387" i="1"/>
  <c r="DH387" i="1" s="1"/>
  <c r="AQ386" i="14"/>
  <c r="DL342" i="1"/>
  <c r="DN342" i="1"/>
  <c r="DO320" i="1"/>
  <c r="DQ320" i="1"/>
  <c r="CL645" i="15"/>
  <c r="DR645" i="15" s="1"/>
  <c r="DO359" i="15"/>
  <c r="DP359" i="15" s="1"/>
  <c r="DQ359" i="15" s="1"/>
  <c r="DS360" i="15" s="1"/>
  <c r="DJ319" i="1"/>
  <c r="DF320" i="1"/>
  <c r="CP633" i="15"/>
  <c r="DK633" i="15"/>
  <c r="CV633" i="15"/>
  <c r="AJ398" i="12"/>
  <c r="J325" i="14"/>
  <c r="M324" i="14"/>
  <c r="AH324" i="14" s="1"/>
  <c r="W324" i="14"/>
  <c r="X324" i="14" s="1"/>
  <c r="A643" i="14"/>
  <c r="AJ643" i="14" s="1"/>
  <c r="W397" i="12"/>
  <c r="CM634" i="1"/>
  <c r="C398" i="12"/>
  <c r="F399" i="12" s="1"/>
  <c r="G399" i="12" s="1"/>
  <c r="CL635" i="1"/>
  <c r="DI635" i="1" s="1"/>
  <c r="K633" i="12"/>
  <c r="E633" i="12"/>
  <c r="M323" i="12"/>
  <c r="AH323" i="12" s="1"/>
  <c r="I323" i="12"/>
  <c r="L324" i="12" s="1"/>
  <c r="CV321" i="1"/>
  <c r="DE321" i="1" s="1"/>
  <c r="CS321" i="1"/>
  <c r="E400" i="14" l="1"/>
  <c r="F400" i="14" s="1"/>
  <c r="AI400" i="14" s="1"/>
  <c r="V399" i="14"/>
  <c r="C400" i="14"/>
  <c r="DT360" i="15"/>
  <c r="AR641" i="12"/>
  <c r="AS642" i="12" s="1"/>
  <c r="AT641" i="12"/>
  <c r="AU641" i="12" s="1"/>
  <c r="AW642" i="12" s="1"/>
  <c r="A646" i="12"/>
  <c r="AV646" i="12" s="1"/>
  <c r="AK645" i="12"/>
  <c r="CZ387" i="1"/>
  <c r="CP388" i="1"/>
  <c r="AR387" i="14"/>
  <c r="AS387" i="14" s="1"/>
  <c r="AT387" i="14" s="1"/>
  <c r="AU388" i="14" s="1"/>
  <c r="AV388" i="14" s="1"/>
  <c r="AK388" i="14" s="1"/>
  <c r="CL646" i="15"/>
  <c r="DR646" i="15" s="1"/>
  <c r="DN359" i="15"/>
  <c r="DJ320" i="1"/>
  <c r="DM343" i="1"/>
  <c r="CP634" i="15"/>
  <c r="DK634" i="15"/>
  <c r="CV634" i="15"/>
  <c r="W398" i="12"/>
  <c r="K325" i="14"/>
  <c r="AG325" i="14" s="1"/>
  <c r="H325" i="14"/>
  <c r="A644" i="14"/>
  <c r="AJ644" i="14" s="1"/>
  <c r="CM635" i="1"/>
  <c r="C399" i="12"/>
  <c r="F400" i="12" s="1"/>
  <c r="G400" i="12" s="1"/>
  <c r="E634" i="12"/>
  <c r="K634" i="12"/>
  <c r="X323" i="12"/>
  <c r="Y323" i="12" s="1"/>
  <c r="O323" i="12"/>
  <c r="AI323" i="12" s="1"/>
  <c r="CX321" i="1"/>
  <c r="DC321" i="1" s="1"/>
  <c r="DA321" i="1"/>
  <c r="DB321" i="1" s="1"/>
  <c r="CU322" i="1"/>
  <c r="CL636" i="1"/>
  <c r="DI636" i="1" s="1"/>
  <c r="V400" i="14" l="1"/>
  <c r="E401" i="14"/>
  <c r="F401" i="14" s="1"/>
  <c r="AI401" i="14" s="1"/>
  <c r="C401" i="14"/>
  <c r="AR642" i="12"/>
  <c r="AS643" i="12" s="1"/>
  <c r="AT642" i="12"/>
  <c r="AU642" i="12" s="1"/>
  <c r="AW643" i="12" s="1"/>
  <c r="AX642" i="12"/>
  <c r="AL642" i="12" s="1"/>
  <c r="A647" i="12"/>
  <c r="AV647" i="12" s="1"/>
  <c r="AK646" i="12"/>
  <c r="CN388" i="1"/>
  <c r="CQ388" i="1"/>
  <c r="DH388" i="1" s="1"/>
  <c r="AQ387" i="14"/>
  <c r="DL343" i="1"/>
  <c r="DN343" i="1"/>
  <c r="CL647" i="15"/>
  <c r="DR647" i="15" s="1"/>
  <c r="DO360" i="15"/>
  <c r="DP360" i="15" s="1"/>
  <c r="DQ360" i="15" s="1"/>
  <c r="DS361" i="15" s="1"/>
  <c r="DP321" i="1"/>
  <c r="DF321" i="1"/>
  <c r="CP635" i="15"/>
  <c r="CV635" i="15"/>
  <c r="DK635" i="15"/>
  <c r="W399" i="12"/>
  <c r="A645" i="14"/>
  <c r="AJ645" i="14" s="1"/>
  <c r="W325" i="14"/>
  <c r="X325" i="14" s="1"/>
  <c r="J326" i="14"/>
  <c r="M325" i="14"/>
  <c r="AH325" i="14" s="1"/>
  <c r="CM636" i="1"/>
  <c r="AJ399" i="12"/>
  <c r="AJ400" i="12"/>
  <c r="CV322" i="1"/>
  <c r="DE322" i="1" s="1"/>
  <c r="CS322" i="1"/>
  <c r="M324" i="12"/>
  <c r="AH324" i="12" s="1"/>
  <c r="I324" i="12"/>
  <c r="L325" i="12" s="1"/>
  <c r="CL637" i="1"/>
  <c r="DI637" i="1" s="1"/>
  <c r="K635" i="12"/>
  <c r="E635" i="12"/>
  <c r="V401" i="14" l="1"/>
  <c r="E402" i="14"/>
  <c r="DT361" i="15"/>
  <c r="AR643" i="12"/>
  <c r="AS644" i="12" s="1"/>
  <c r="AT643" i="12"/>
  <c r="AU643" i="12" s="1"/>
  <c r="AW644" i="12" s="1"/>
  <c r="AX643" i="12"/>
  <c r="AL643" i="12" s="1"/>
  <c r="A648" i="12"/>
  <c r="AV648" i="12" s="1"/>
  <c r="AK647" i="12"/>
  <c r="CP389" i="1"/>
  <c r="CN389" i="1" s="1"/>
  <c r="CZ388" i="1"/>
  <c r="AR388" i="14"/>
  <c r="AS388" i="14" s="1"/>
  <c r="AT388" i="14" s="1"/>
  <c r="AU389" i="14" s="1"/>
  <c r="AV389" i="14" s="1"/>
  <c r="AK389" i="14" s="1"/>
  <c r="DO321" i="1"/>
  <c r="DQ321" i="1"/>
  <c r="CL648" i="15"/>
  <c r="DR648" i="15" s="1"/>
  <c r="DN360" i="15"/>
  <c r="DM344" i="1"/>
  <c r="CP636" i="15"/>
  <c r="CV636" i="15"/>
  <c r="DK636" i="15"/>
  <c r="K326" i="14"/>
  <c r="AG326" i="14" s="1"/>
  <c r="H326" i="14"/>
  <c r="A646" i="14"/>
  <c r="AJ646" i="14" s="1"/>
  <c r="CM637" i="1"/>
  <c r="C400" i="12"/>
  <c r="F401" i="12" s="1"/>
  <c r="G401" i="12" s="1"/>
  <c r="K636" i="12"/>
  <c r="E636" i="12"/>
  <c r="CU323" i="1"/>
  <c r="DA322" i="1"/>
  <c r="DB322" i="1" s="1"/>
  <c r="CX322" i="1"/>
  <c r="DC322" i="1" s="1"/>
  <c r="O324" i="12"/>
  <c r="AI324" i="12" s="1"/>
  <c r="X324" i="12"/>
  <c r="Y324" i="12" s="1"/>
  <c r="CL638" i="1"/>
  <c r="DI638" i="1" s="1"/>
  <c r="F402" i="14" l="1"/>
  <c r="AI402" i="14" s="1"/>
  <c r="C402" i="14"/>
  <c r="AX644" i="12"/>
  <c r="AL644" i="12" s="1"/>
  <c r="AR644" i="12"/>
  <c r="AS645" i="12" s="1"/>
  <c r="AT644" i="12"/>
  <c r="AU644" i="12" s="1"/>
  <c r="AW645" i="12" s="1"/>
  <c r="A649" i="12"/>
  <c r="AV649" i="12" s="1"/>
  <c r="AK648" i="12"/>
  <c r="CZ389" i="1"/>
  <c r="CP390" i="1"/>
  <c r="CN390" i="1" s="1"/>
  <c r="CQ389" i="1"/>
  <c r="DH389" i="1" s="1"/>
  <c r="AQ388" i="14"/>
  <c r="DL344" i="1"/>
  <c r="DN344" i="1"/>
  <c r="CL649" i="15"/>
  <c r="DR649" i="15" s="1"/>
  <c r="DO361" i="15"/>
  <c r="DP361" i="15" s="1"/>
  <c r="DQ361" i="15" s="1"/>
  <c r="DS362" i="15" s="1"/>
  <c r="DJ321" i="1"/>
  <c r="DP322" i="1"/>
  <c r="DF322" i="1"/>
  <c r="DK637" i="15"/>
  <c r="CP637" i="15"/>
  <c r="CV637" i="15"/>
  <c r="J327" i="14"/>
  <c r="M326" i="14"/>
  <c r="AH326" i="14" s="1"/>
  <c r="W326" i="14"/>
  <c r="X326" i="14" s="1"/>
  <c r="A647" i="14"/>
  <c r="AJ647" i="14" s="1"/>
  <c r="CM638" i="1"/>
  <c r="W400" i="12"/>
  <c r="C401" i="12"/>
  <c r="F402" i="12" s="1"/>
  <c r="G402" i="12" s="1"/>
  <c r="AJ401" i="12"/>
  <c r="M325" i="12"/>
  <c r="AH325" i="12" s="1"/>
  <c r="I325" i="12"/>
  <c r="L326" i="12" s="1"/>
  <c r="E637" i="12"/>
  <c r="K637" i="12"/>
  <c r="CL639" i="1"/>
  <c r="DI639" i="1" s="1"/>
  <c r="CV323" i="1"/>
  <c r="DE323" i="1" s="1"/>
  <c r="CS323" i="1"/>
  <c r="E403" i="14" l="1"/>
  <c r="V402" i="14"/>
  <c r="CQ390" i="1"/>
  <c r="DH390" i="1" s="1"/>
  <c r="DT362" i="15"/>
  <c r="AR645" i="12"/>
  <c r="AS646" i="12" s="1"/>
  <c r="AT645" i="12"/>
  <c r="AU645" i="12" s="1"/>
  <c r="AW646" i="12" s="1"/>
  <c r="AX646" i="12" s="1"/>
  <c r="AL646" i="12" s="1"/>
  <c r="AX645" i="12"/>
  <c r="AL645" i="12" s="1"/>
  <c r="A650" i="12"/>
  <c r="AV650" i="12" s="1"/>
  <c r="AK649" i="12"/>
  <c r="CP391" i="1"/>
  <c r="CN391" i="1" s="1"/>
  <c r="CZ390" i="1"/>
  <c r="AR389" i="14"/>
  <c r="AS389" i="14" s="1"/>
  <c r="AT389" i="14" s="1"/>
  <c r="AU390" i="14" s="1"/>
  <c r="AV390" i="14" s="1"/>
  <c r="AK390" i="14" s="1"/>
  <c r="DO322" i="1"/>
  <c r="DQ322" i="1"/>
  <c r="CL650" i="15"/>
  <c r="DR650" i="15" s="1"/>
  <c r="DN361" i="15"/>
  <c r="DM345" i="1"/>
  <c r="CV638" i="15"/>
  <c r="CP638" i="15"/>
  <c r="DK638" i="15"/>
  <c r="K327" i="14"/>
  <c r="AG327" i="14" s="1"/>
  <c r="H327" i="14"/>
  <c r="A648" i="14"/>
  <c r="AJ648" i="14" s="1"/>
  <c r="CM639" i="1"/>
  <c r="W401" i="12"/>
  <c r="AJ402" i="12"/>
  <c r="DA323" i="1"/>
  <c r="DB323" i="1" s="1"/>
  <c r="CU324" i="1"/>
  <c r="CX323" i="1"/>
  <c r="E638" i="12"/>
  <c r="K638" i="12"/>
  <c r="X325" i="12"/>
  <c r="Y325" i="12" s="1"/>
  <c r="O325" i="12"/>
  <c r="AI325" i="12" s="1"/>
  <c r="CL640" i="1"/>
  <c r="DI640" i="1" s="1"/>
  <c r="DF323" i="1" l="1"/>
  <c r="DC323" i="1"/>
  <c r="C403" i="14"/>
  <c r="F403" i="14"/>
  <c r="AI403" i="14" s="1"/>
  <c r="AR646" i="12"/>
  <c r="AS647" i="12" s="1"/>
  <c r="AT646" i="12"/>
  <c r="AU646" i="12" s="1"/>
  <c r="AW647" i="12" s="1"/>
  <c r="A651" i="12"/>
  <c r="AV651" i="12" s="1"/>
  <c r="AK650" i="12"/>
  <c r="CQ391" i="1"/>
  <c r="DH391" i="1" s="1"/>
  <c r="CZ391" i="1"/>
  <c r="CP392" i="1"/>
  <c r="AQ389" i="14"/>
  <c r="DL345" i="1"/>
  <c r="DN345" i="1"/>
  <c r="CL651" i="15"/>
  <c r="DR651" i="15" s="1"/>
  <c r="DO362" i="15"/>
  <c r="DP362" i="15" s="1"/>
  <c r="DQ362" i="15" s="1"/>
  <c r="DS363" i="15" s="1"/>
  <c r="DJ322" i="1"/>
  <c r="DP323" i="1"/>
  <c r="DK639" i="15"/>
  <c r="CP639" i="15"/>
  <c r="CV639" i="15"/>
  <c r="A649" i="14"/>
  <c r="AJ649" i="14" s="1"/>
  <c r="W327" i="14"/>
  <c r="X327" i="14" s="1"/>
  <c r="J328" i="14"/>
  <c r="M327" i="14"/>
  <c r="AH327" i="14" s="1"/>
  <c r="CM640" i="1"/>
  <c r="C402" i="12"/>
  <c r="F403" i="12" s="1"/>
  <c r="G403" i="12" s="1"/>
  <c r="CL641" i="1"/>
  <c r="DI641" i="1" s="1"/>
  <c r="E639" i="12"/>
  <c r="K639" i="12"/>
  <c r="M326" i="12"/>
  <c r="AH326" i="12" s="1"/>
  <c r="I326" i="12"/>
  <c r="L327" i="12" s="1"/>
  <c r="CV324" i="1"/>
  <c r="DE324" i="1" s="1"/>
  <c r="CS324" i="1"/>
  <c r="V403" i="14" l="1"/>
  <c r="E404" i="14"/>
  <c r="DT363" i="15"/>
  <c r="AX647" i="12"/>
  <c r="AL647" i="12" s="1"/>
  <c r="AR647" i="12"/>
  <c r="AS648" i="12" s="1"/>
  <c r="AT647" i="12"/>
  <c r="AU647" i="12" s="1"/>
  <c r="AW648" i="12" s="1"/>
  <c r="AX648" i="12" s="1"/>
  <c r="AL648" i="12" s="1"/>
  <c r="A652" i="12"/>
  <c r="AV652" i="12" s="1"/>
  <c r="AK651" i="12"/>
  <c r="CN392" i="1"/>
  <c r="CQ392" i="1"/>
  <c r="DH392" i="1" s="1"/>
  <c r="AR390" i="14"/>
  <c r="AS390" i="14" s="1"/>
  <c r="AT390" i="14" s="1"/>
  <c r="AU391" i="14" s="1"/>
  <c r="AV391" i="14" s="1"/>
  <c r="AK391" i="14" s="1"/>
  <c r="DO323" i="1"/>
  <c r="DP324" i="1" s="1"/>
  <c r="DQ323" i="1"/>
  <c r="CL652" i="15"/>
  <c r="DR652" i="15" s="1"/>
  <c r="DN362" i="15"/>
  <c r="DM346" i="1"/>
  <c r="CP640" i="15"/>
  <c r="CV640" i="15"/>
  <c r="DK640" i="15"/>
  <c r="K328" i="14"/>
  <c r="AG328" i="14" s="1"/>
  <c r="H328" i="14"/>
  <c r="A650" i="14"/>
  <c r="AJ650" i="14" s="1"/>
  <c r="CM641" i="1"/>
  <c r="W402" i="12"/>
  <c r="AJ403" i="12"/>
  <c r="CL642" i="1"/>
  <c r="DI642" i="1" s="1"/>
  <c r="CX324" i="1"/>
  <c r="DC324" i="1" s="1"/>
  <c r="DA324" i="1"/>
  <c r="DB324" i="1" s="1"/>
  <c r="CU325" i="1"/>
  <c r="O326" i="12"/>
  <c r="AI326" i="12" s="1"/>
  <c r="X326" i="12"/>
  <c r="Y326" i="12" s="1"/>
  <c r="K640" i="12"/>
  <c r="E640" i="12"/>
  <c r="C404" i="14" l="1"/>
  <c r="F404" i="14"/>
  <c r="AI404" i="14" s="1"/>
  <c r="AR648" i="12"/>
  <c r="AS649" i="12" s="1"/>
  <c r="AT648" i="12"/>
  <c r="AU648" i="12" s="1"/>
  <c r="AW649" i="12" s="1"/>
  <c r="AX649" i="12" s="1"/>
  <c r="AL649" i="12" s="1"/>
  <c r="A653" i="12"/>
  <c r="AV653" i="12" s="1"/>
  <c r="AK652" i="12"/>
  <c r="CZ392" i="1"/>
  <c r="CP393" i="1"/>
  <c r="CN393" i="1" s="1"/>
  <c r="AQ390" i="14"/>
  <c r="DL346" i="1"/>
  <c r="DN346" i="1"/>
  <c r="DO324" i="1"/>
  <c r="DQ324" i="1"/>
  <c r="CL653" i="15"/>
  <c r="DR653" i="15" s="1"/>
  <c r="DO363" i="15"/>
  <c r="DP363" i="15" s="1"/>
  <c r="DQ363" i="15" s="1"/>
  <c r="DS364" i="15" s="1"/>
  <c r="DJ323" i="1"/>
  <c r="DF324" i="1"/>
  <c r="DK641" i="15"/>
  <c r="CV641" i="15"/>
  <c r="CP641" i="15"/>
  <c r="A651" i="14"/>
  <c r="AJ651" i="14" s="1"/>
  <c r="J329" i="14"/>
  <c r="M328" i="14"/>
  <c r="AH328" i="14" s="1"/>
  <c r="W328" i="14"/>
  <c r="X328" i="14" s="1"/>
  <c r="CM642" i="1"/>
  <c r="C403" i="12"/>
  <c r="F404" i="12" s="1"/>
  <c r="G404" i="12" s="1"/>
  <c r="CL643" i="1"/>
  <c r="DI643" i="1" s="1"/>
  <c r="K641" i="12"/>
  <c r="E641" i="12"/>
  <c r="M327" i="12"/>
  <c r="AH327" i="12" s="1"/>
  <c r="I327" i="12"/>
  <c r="L328" i="12" s="1"/>
  <c r="CV325" i="1"/>
  <c r="DE325" i="1" s="1"/>
  <c r="CS325" i="1"/>
  <c r="E405" i="14" l="1"/>
  <c r="V404" i="14"/>
  <c r="DT364" i="15"/>
  <c r="AR649" i="12"/>
  <c r="AS650" i="12" s="1"/>
  <c r="AT649" i="12"/>
  <c r="AU649" i="12" s="1"/>
  <c r="AW650" i="12" s="1"/>
  <c r="A654" i="12"/>
  <c r="AV654" i="12" s="1"/>
  <c r="AK653" i="12"/>
  <c r="CZ393" i="1"/>
  <c r="CP394" i="1"/>
  <c r="CQ394" i="1" s="1"/>
  <c r="DH394" i="1" s="1"/>
  <c r="CQ393" i="1"/>
  <c r="DH393" i="1" s="1"/>
  <c r="AR391" i="14"/>
  <c r="AS391" i="14" s="1"/>
  <c r="AT391" i="14" s="1"/>
  <c r="AU392" i="14" s="1"/>
  <c r="AV392" i="14" s="1"/>
  <c r="AK392" i="14" s="1"/>
  <c r="CL654" i="15"/>
  <c r="DR654" i="15" s="1"/>
  <c r="DN363" i="15"/>
  <c r="DJ324" i="1"/>
  <c r="DM347" i="1"/>
  <c r="CV642" i="15"/>
  <c r="DK642" i="15"/>
  <c r="CP642" i="15"/>
  <c r="K329" i="14"/>
  <c r="AG329" i="14" s="1"/>
  <c r="H329" i="14"/>
  <c r="A652" i="14"/>
  <c r="AJ652" i="14" s="1"/>
  <c r="CM643" i="1"/>
  <c r="W403" i="12"/>
  <c r="AJ404" i="12"/>
  <c r="K642" i="12"/>
  <c r="E642" i="12"/>
  <c r="CU326" i="1"/>
  <c r="CX325" i="1"/>
  <c r="DA325" i="1"/>
  <c r="DB325" i="1" s="1"/>
  <c r="X327" i="12"/>
  <c r="Y327" i="12" s="1"/>
  <c r="O327" i="12"/>
  <c r="AI327" i="12" s="1"/>
  <c r="CL644" i="1"/>
  <c r="DI644" i="1" s="1"/>
  <c r="DF325" i="1" l="1"/>
  <c r="DC325" i="1"/>
  <c r="C405" i="14"/>
  <c r="F405" i="14"/>
  <c r="AI405" i="14" s="1"/>
  <c r="AX650" i="12"/>
  <c r="AL650" i="12" s="1"/>
  <c r="AR650" i="12"/>
  <c r="AS651" i="12" s="1"/>
  <c r="AT650" i="12"/>
  <c r="AU650" i="12" s="1"/>
  <c r="AW651" i="12" s="1"/>
  <c r="AX651" i="12" s="1"/>
  <c r="AL651" i="12" s="1"/>
  <c r="A655" i="12"/>
  <c r="AV655" i="12" s="1"/>
  <c r="AK654" i="12"/>
  <c r="CN394" i="1"/>
  <c r="CZ394" i="1" s="1"/>
  <c r="AQ391" i="14"/>
  <c r="DL347" i="1"/>
  <c r="DN347" i="1"/>
  <c r="CL655" i="15"/>
  <c r="DR655" i="15" s="1"/>
  <c r="DO364" i="15"/>
  <c r="DP364" i="15" s="1"/>
  <c r="DQ364" i="15" s="1"/>
  <c r="DS365" i="15" s="1"/>
  <c r="DP325" i="1"/>
  <c r="CV643" i="15"/>
  <c r="DK643" i="15"/>
  <c r="CP643" i="15"/>
  <c r="A653" i="14"/>
  <c r="AJ653" i="14" s="1"/>
  <c r="W329" i="14"/>
  <c r="X329" i="14" s="1"/>
  <c r="J330" i="14"/>
  <c r="M329" i="14"/>
  <c r="AH329" i="14" s="1"/>
  <c r="CM644" i="1"/>
  <c r="C404" i="12"/>
  <c r="F405" i="12" s="1"/>
  <c r="G405" i="12" s="1"/>
  <c r="CL645" i="1"/>
  <c r="DI645" i="1" s="1"/>
  <c r="M328" i="12"/>
  <c r="AH328" i="12" s="1"/>
  <c r="I328" i="12"/>
  <c r="L329" i="12" s="1"/>
  <c r="CV326" i="1"/>
  <c r="DE326" i="1" s="1"/>
  <c r="CS326" i="1"/>
  <c r="E643" i="12"/>
  <c r="K643" i="12"/>
  <c r="E406" i="14" l="1"/>
  <c r="V405" i="14"/>
  <c r="DT365" i="15"/>
  <c r="AR651" i="12"/>
  <c r="AS652" i="12" s="1"/>
  <c r="AT651" i="12"/>
  <c r="AU651" i="12" s="1"/>
  <c r="AW652" i="12" s="1"/>
  <c r="AX652" i="12" s="1"/>
  <c r="AL652" i="12" s="1"/>
  <c r="A656" i="12"/>
  <c r="AV656" i="12" s="1"/>
  <c r="AK655" i="12"/>
  <c r="CP395" i="1"/>
  <c r="CQ395" i="1" s="1"/>
  <c r="DH395" i="1" s="1"/>
  <c r="AR392" i="14"/>
  <c r="AS392" i="14" s="1"/>
  <c r="AT392" i="14" s="1"/>
  <c r="AU393" i="14" s="1"/>
  <c r="AV393" i="14" s="1"/>
  <c r="AK393" i="14" s="1"/>
  <c r="DO325" i="1"/>
  <c r="DP326" i="1" s="1"/>
  <c r="DQ325" i="1"/>
  <c r="CL656" i="15"/>
  <c r="DR656" i="15" s="1"/>
  <c r="DN364" i="15"/>
  <c r="DO365" i="15" s="1"/>
  <c r="DP365" i="15" s="1"/>
  <c r="DQ365" i="15" s="1"/>
  <c r="DS366" i="15" s="1"/>
  <c r="DT366" i="15" s="1"/>
  <c r="DM348" i="1"/>
  <c r="CP644" i="15"/>
  <c r="DK644" i="15"/>
  <c r="CV644" i="15"/>
  <c r="K330" i="14"/>
  <c r="AG330" i="14" s="1"/>
  <c r="H330" i="14"/>
  <c r="A654" i="14"/>
  <c r="AJ654" i="14" s="1"/>
  <c r="CM645" i="1"/>
  <c r="W404" i="12"/>
  <c r="AJ405" i="12"/>
  <c r="C405" i="12"/>
  <c r="F406" i="12" s="1"/>
  <c r="G406" i="12" s="1"/>
  <c r="DA326" i="1"/>
  <c r="DB326" i="1" s="1"/>
  <c r="CU327" i="1"/>
  <c r="CX326" i="1"/>
  <c r="X328" i="12"/>
  <c r="Y328" i="12" s="1"/>
  <c r="O328" i="12"/>
  <c r="AI328" i="12" s="1"/>
  <c r="E644" i="12"/>
  <c r="K644" i="12"/>
  <c r="CL646" i="1"/>
  <c r="DI646" i="1" s="1"/>
  <c r="DF326" i="1" l="1"/>
  <c r="DC326" i="1"/>
  <c r="F406" i="14"/>
  <c r="AI406" i="14" s="1"/>
  <c r="C406" i="14"/>
  <c r="CN395" i="1"/>
  <c r="CZ395" i="1" s="1"/>
  <c r="AR652" i="12"/>
  <c r="AS653" i="12" s="1"/>
  <c r="AT652" i="12"/>
  <c r="AU652" i="12" s="1"/>
  <c r="AW653" i="12" s="1"/>
  <c r="A657" i="12"/>
  <c r="AV657" i="12" s="1"/>
  <c r="AK656" i="12"/>
  <c r="AQ392" i="14"/>
  <c r="DL348" i="1"/>
  <c r="DN348" i="1"/>
  <c r="DO326" i="1"/>
  <c r="DP327" i="1" s="1"/>
  <c r="DQ326" i="1"/>
  <c r="CL657" i="15"/>
  <c r="DR657" i="15" s="1"/>
  <c r="DN365" i="15"/>
  <c r="DJ325" i="1"/>
  <c r="CP645" i="15"/>
  <c r="CV645" i="15"/>
  <c r="DK645" i="15"/>
  <c r="W405" i="12"/>
  <c r="J331" i="14"/>
  <c r="M330" i="14"/>
  <c r="AH330" i="14" s="1"/>
  <c r="W330" i="14"/>
  <c r="X330" i="14" s="1"/>
  <c r="A655" i="14"/>
  <c r="AJ655" i="14" s="1"/>
  <c r="CM646" i="1"/>
  <c r="AJ406" i="12"/>
  <c r="CV327" i="1"/>
  <c r="DE327" i="1" s="1"/>
  <c r="CS327" i="1"/>
  <c r="CL647" i="1"/>
  <c r="DI647" i="1" s="1"/>
  <c r="E645" i="12"/>
  <c r="K645" i="12"/>
  <c r="M329" i="12"/>
  <c r="AH329" i="12" s="1"/>
  <c r="I329" i="12"/>
  <c r="L330" i="12" s="1"/>
  <c r="V406" i="14" l="1"/>
  <c r="E407" i="14"/>
  <c r="CP396" i="1"/>
  <c r="CN396" i="1" s="1"/>
  <c r="AR653" i="12"/>
  <c r="AS654" i="12" s="1"/>
  <c r="AT653" i="12"/>
  <c r="AU653" i="12" s="1"/>
  <c r="AW654" i="12" s="1"/>
  <c r="AX654" i="12" s="1"/>
  <c r="AL654" i="12" s="1"/>
  <c r="AX653" i="12"/>
  <c r="AL653" i="12" s="1"/>
  <c r="A658" i="12"/>
  <c r="AV658" i="12" s="1"/>
  <c r="AK657" i="12"/>
  <c r="AR393" i="14"/>
  <c r="AS393" i="14" s="1"/>
  <c r="AT393" i="14" s="1"/>
  <c r="AU394" i="14" s="1"/>
  <c r="AV394" i="14" s="1"/>
  <c r="AK394" i="14" s="1"/>
  <c r="DO327" i="1"/>
  <c r="DQ327" i="1"/>
  <c r="CL658" i="15"/>
  <c r="DR658" i="15" s="1"/>
  <c r="DO366" i="15"/>
  <c r="DP366" i="15" s="1"/>
  <c r="DQ366" i="15" s="1"/>
  <c r="DS367" i="15" s="1"/>
  <c r="DJ326" i="1"/>
  <c r="DM349" i="1"/>
  <c r="CV646" i="15"/>
  <c r="CP646" i="15"/>
  <c r="DK646" i="15"/>
  <c r="A656" i="14"/>
  <c r="AJ656" i="14" s="1"/>
  <c r="K331" i="14"/>
  <c r="AG331" i="14" s="1"/>
  <c r="H331" i="14"/>
  <c r="CM647" i="1"/>
  <c r="C406" i="12"/>
  <c r="F407" i="12" s="1"/>
  <c r="G407" i="12" s="1"/>
  <c r="CU328" i="1"/>
  <c r="CX327" i="1"/>
  <c r="DA327" i="1"/>
  <c r="DB327" i="1" s="1"/>
  <c r="X329" i="12"/>
  <c r="Y329" i="12" s="1"/>
  <c r="O329" i="12"/>
  <c r="AI329" i="12" s="1"/>
  <c r="E646" i="12"/>
  <c r="K646" i="12"/>
  <c r="CL648" i="1"/>
  <c r="DI648" i="1" s="1"/>
  <c r="DF327" i="1" l="1"/>
  <c r="DC327" i="1"/>
  <c r="CQ396" i="1"/>
  <c r="DH396" i="1" s="1"/>
  <c r="F407" i="14"/>
  <c r="AI407" i="14" s="1"/>
  <c r="C407" i="14"/>
  <c r="DT367" i="15"/>
  <c r="AR654" i="12"/>
  <c r="AS655" i="12" s="1"/>
  <c r="AT654" i="12"/>
  <c r="AU654" i="12" s="1"/>
  <c r="AW655" i="12" s="1"/>
  <c r="A659" i="12"/>
  <c r="AV659" i="12" s="1"/>
  <c r="AK658" i="12"/>
  <c r="CP397" i="1"/>
  <c r="CZ396" i="1"/>
  <c r="AQ393" i="14"/>
  <c r="DL349" i="1"/>
  <c r="DN349" i="1"/>
  <c r="CL659" i="15"/>
  <c r="DR659" i="15" s="1"/>
  <c r="DN366" i="15"/>
  <c r="DO367" i="15" s="1"/>
  <c r="DP367" i="15" s="1"/>
  <c r="DQ367" i="15" s="1"/>
  <c r="DS368" i="15" s="1"/>
  <c r="DT368" i="15" s="1"/>
  <c r="DJ327" i="1"/>
  <c r="DP328" i="1"/>
  <c r="CP647" i="15"/>
  <c r="DK647" i="15"/>
  <c r="CV647" i="15"/>
  <c r="AJ407" i="12"/>
  <c r="W331" i="14"/>
  <c r="X331" i="14" s="1"/>
  <c r="M331" i="14"/>
  <c r="AH331" i="14" s="1"/>
  <c r="J332" i="14"/>
  <c r="A657" i="14"/>
  <c r="AJ657" i="14" s="1"/>
  <c r="CM648" i="1"/>
  <c r="W406" i="12"/>
  <c r="C407" i="12"/>
  <c r="F408" i="12" s="1"/>
  <c r="G408" i="12" s="1"/>
  <c r="E647" i="12"/>
  <c r="K647" i="12"/>
  <c r="CV328" i="1"/>
  <c r="DE328" i="1" s="1"/>
  <c r="CS328" i="1"/>
  <c r="CL649" i="1"/>
  <c r="DI649" i="1" s="1"/>
  <c r="M330" i="12"/>
  <c r="AH330" i="12" s="1"/>
  <c r="I330" i="12"/>
  <c r="L331" i="12" s="1"/>
  <c r="V407" i="14" l="1"/>
  <c r="E408" i="14"/>
  <c r="F408" i="14" s="1"/>
  <c r="AI408" i="14" s="1"/>
  <c r="AR655" i="12"/>
  <c r="AS656" i="12" s="1"/>
  <c r="AT655" i="12"/>
  <c r="AU655" i="12" s="1"/>
  <c r="AW656" i="12" s="1"/>
  <c r="AX655" i="12"/>
  <c r="AL655" i="12" s="1"/>
  <c r="A660" i="12"/>
  <c r="AV660" i="12" s="1"/>
  <c r="AK659" i="12"/>
  <c r="CN397" i="1"/>
  <c r="CQ397" i="1"/>
  <c r="DH397" i="1" s="1"/>
  <c r="AR394" i="14"/>
  <c r="AS394" i="14" s="1"/>
  <c r="AT394" i="14" s="1"/>
  <c r="AU395" i="14" s="1"/>
  <c r="AV395" i="14" s="1"/>
  <c r="AK395" i="14" s="1"/>
  <c r="DO328" i="1"/>
  <c r="DQ328" i="1"/>
  <c r="CL660" i="15"/>
  <c r="DR660" i="15" s="1"/>
  <c r="DN367" i="15"/>
  <c r="DO368" i="15" s="1"/>
  <c r="DP368" i="15" s="1"/>
  <c r="DQ368" i="15" s="1"/>
  <c r="DS369" i="15" s="1"/>
  <c r="DT369" i="15" s="1"/>
  <c r="DM350" i="1"/>
  <c r="CV648" i="15"/>
  <c r="CP648" i="15"/>
  <c r="DK648" i="15"/>
  <c r="K332" i="14"/>
  <c r="AG332" i="14" s="1"/>
  <c r="H332" i="14"/>
  <c r="A658" i="14"/>
  <c r="AJ658" i="14" s="1"/>
  <c r="CM649" i="1"/>
  <c r="W407" i="12"/>
  <c r="AJ408" i="12"/>
  <c r="K648" i="12"/>
  <c r="E648" i="12"/>
  <c r="CU329" i="1"/>
  <c r="DA328" i="1"/>
  <c r="DB328" i="1" s="1"/>
  <c r="CX328" i="1"/>
  <c r="O330" i="12"/>
  <c r="AI330" i="12" s="1"/>
  <c r="X330" i="12"/>
  <c r="Y330" i="12" s="1"/>
  <c r="CL650" i="1"/>
  <c r="DI650" i="1" s="1"/>
  <c r="DF328" i="1" l="1"/>
  <c r="DC328" i="1"/>
  <c r="C408" i="14"/>
  <c r="E409" i="14" s="1"/>
  <c r="V408" i="14"/>
  <c r="AX656" i="12"/>
  <c r="AL656" i="12" s="1"/>
  <c r="AR656" i="12"/>
  <c r="AS657" i="12" s="1"/>
  <c r="AT656" i="12"/>
  <c r="AU656" i="12" s="1"/>
  <c r="AW657" i="12" s="1"/>
  <c r="AX657" i="12" s="1"/>
  <c r="AL657" i="12" s="1"/>
  <c r="A661" i="12"/>
  <c r="AV661" i="12" s="1"/>
  <c r="AK660" i="12"/>
  <c r="CZ397" i="1"/>
  <c r="CP398" i="1"/>
  <c r="AQ394" i="14"/>
  <c r="DL350" i="1"/>
  <c r="DN350" i="1"/>
  <c r="CL661" i="15"/>
  <c r="DR661" i="15" s="1"/>
  <c r="DN368" i="15"/>
  <c r="DJ328" i="1"/>
  <c r="DK649" i="15"/>
  <c r="CP649" i="15"/>
  <c r="CV649" i="15"/>
  <c r="A659" i="14"/>
  <c r="AJ659" i="14" s="1"/>
  <c r="J333" i="14"/>
  <c r="M332" i="14"/>
  <c r="AH332" i="14" s="1"/>
  <c r="W332" i="14"/>
  <c r="X332" i="14" s="1"/>
  <c r="CM650" i="1"/>
  <c r="C408" i="12"/>
  <c r="F409" i="12" s="1"/>
  <c r="G409" i="12" s="1"/>
  <c r="M331" i="12"/>
  <c r="AH331" i="12" s="1"/>
  <c r="I331" i="12"/>
  <c r="L332" i="12" s="1"/>
  <c r="CL651" i="1"/>
  <c r="DI651" i="1" s="1"/>
  <c r="CV329" i="1"/>
  <c r="DE329" i="1" s="1"/>
  <c r="CS329" i="1"/>
  <c r="E649" i="12"/>
  <c r="K649" i="12"/>
  <c r="C409" i="14" l="1"/>
  <c r="F409" i="14"/>
  <c r="AI409" i="14" s="1"/>
  <c r="AR657" i="12"/>
  <c r="AS658" i="12" s="1"/>
  <c r="AT657" i="12"/>
  <c r="AU657" i="12" s="1"/>
  <c r="AW658" i="12" s="1"/>
  <c r="A662" i="12"/>
  <c r="AV662" i="12" s="1"/>
  <c r="AK661" i="12"/>
  <c r="CN398" i="1"/>
  <c r="CQ398" i="1"/>
  <c r="DH398" i="1" s="1"/>
  <c r="AR395" i="14"/>
  <c r="AS395" i="14" s="1"/>
  <c r="AT395" i="14" s="1"/>
  <c r="AU396" i="14" s="1"/>
  <c r="AV396" i="14" s="1"/>
  <c r="AK396" i="14" s="1"/>
  <c r="CL662" i="15"/>
  <c r="DR662" i="15" s="1"/>
  <c r="DO369" i="15"/>
  <c r="DP369" i="15" s="1"/>
  <c r="DQ369" i="15" s="1"/>
  <c r="DS370" i="15" s="1"/>
  <c r="DM351" i="1"/>
  <c r="DP329" i="1"/>
  <c r="DK650" i="15"/>
  <c r="CV650" i="15"/>
  <c r="CP650" i="15"/>
  <c r="K333" i="14"/>
  <c r="AG333" i="14" s="1"/>
  <c r="H333" i="14"/>
  <c r="A660" i="14"/>
  <c r="AJ660" i="14" s="1"/>
  <c r="CM651" i="1"/>
  <c r="W408" i="12"/>
  <c r="AJ409" i="12"/>
  <c r="CX329" i="1"/>
  <c r="DC329" i="1" s="1"/>
  <c r="DA329" i="1"/>
  <c r="DB329" i="1" s="1"/>
  <c r="CU330" i="1"/>
  <c r="O331" i="12"/>
  <c r="AI331" i="12" s="1"/>
  <c r="X331" i="12"/>
  <c r="Y331" i="12" s="1"/>
  <c r="CL652" i="1"/>
  <c r="DI652" i="1" s="1"/>
  <c r="K650" i="12"/>
  <c r="E650" i="12"/>
  <c r="E410" i="14" l="1"/>
  <c r="V409" i="14"/>
  <c r="DT370" i="15"/>
  <c r="AX658" i="12"/>
  <c r="AL658" i="12" s="1"/>
  <c r="AR658" i="12"/>
  <c r="AT658" i="12"/>
  <c r="AU658" i="12" s="1"/>
  <c r="AW659" i="12" s="1"/>
  <c r="AX659" i="12" s="1"/>
  <c r="AL659" i="12" s="1"/>
  <c r="AS659" i="12"/>
  <c r="A663" i="12"/>
  <c r="AV663" i="12" s="1"/>
  <c r="AK662" i="12"/>
  <c r="AQ395" i="14"/>
  <c r="AR396" i="14" s="1"/>
  <c r="AS396" i="14" s="1"/>
  <c r="AT396" i="14" s="1"/>
  <c r="AU397" i="14" s="1"/>
  <c r="AV397" i="14" s="1"/>
  <c r="AK397" i="14" s="1"/>
  <c r="CZ398" i="1"/>
  <c r="CP399" i="1"/>
  <c r="DL351" i="1"/>
  <c r="DN351" i="1"/>
  <c r="DO329" i="1"/>
  <c r="DQ329" i="1"/>
  <c r="CL663" i="15"/>
  <c r="DR663" i="15" s="1"/>
  <c r="DN369" i="15"/>
  <c r="DF329" i="1"/>
  <c r="CP651" i="15"/>
  <c r="CV651" i="15"/>
  <c r="DK651" i="15"/>
  <c r="A661" i="14"/>
  <c r="AJ661" i="14" s="1"/>
  <c r="W333" i="14"/>
  <c r="X333" i="14" s="1"/>
  <c r="J334" i="14"/>
  <c r="M333" i="14"/>
  <c r="AH333" i="14" s="1"/>
  <c r="CM652" i="1"/>
  <c r="C409" i="12"/>
  <c r="F410" i="12" s="1"/>
  <c r="G410" i="12" s="1"/>
  <c r="CV330" i="1"/>
  <c r="DE330" i="1" s="1"/>
  <c r="CS330" i="1"/>
  <c r="CL653" i="1"/>
  <c r="DI653" i="1" s="1"/>
  <c r="K651" i="12"/>
  <c r="E651" i="12"/>
  <c r="M332" i="12"/>
  <c r="AH332" i="12" s="1"/>
  <c r="I332" i="12"/>
  <c r="L333" i="12" s="1"/>
  <c r="C410" i="14" l="1"/>
  <c r="F410" i="14"/>
  <c r="AI410" i="14" s="1"/>
  <c r="AR659" i="12"/>
  <c r="AS660" i="12" s="1"/>
  <c r="AT659" i="12"/>
  <c r="AU659" i="12" s="1"/>
  <c r="AW660" i="12" s="1"/>
  <c r="AX660" i="12" s="1"/>
  <c r="AL660" i="12" s="1"/>
  <c r="A664" i="12"/>
  <c r="AV664" i="12" s="1"/>
  <c r="AK663" i="12"/>
  <c r="AQ396" i="14"/>
  <c r="AR397" i="14" s="1"/>
  <c r="AS397" i="14" s="1"/>
  <c r="AT397" i="14" s="1"/>
  <c r="AU398" i="14" s="1"/>
  <c r="AV398" i="14" s="1"/>
  <c r="AK398" i="14" s="1"/>
  <c r="CN399" i="1"/>
  <c r="CQ399" i="1"/>
  <c r="DH399" i="1" s="1"/>
  <c r="CL664" i="15"/>
  <c r="DR664" i="15" s="1"/>
  <c r="DO370" i="15"/>
  <c r="DP370" i="15" s="1"/>
  <c r="DQ370" i="15" s="1"/>
  <c r="DS371" i="15" s="1"/>
  <c r="DJ329" i="1"/>
  <c r="DM352" i="1"/>
  <c r="DP330" i="1"/>
  <c r="CV652" i="15"/>
  <c r="CP652" i="15"/>
  <c r="DK652" i="15"/>
  <c r="W409" i="12"/>
  <c r="K334" i="14"/>
  <c r="AG334" i="14" s="1"/>
  <c r="H334" i="14"/>
  <c r="A662" i="14"/>
  <c r="AJ662" i="14" s="1"/>
  <c r="CM653" i="1"/>
  <c r="AJ410" i="12"/>
  <c r="CL654" i="1"/>
  <c r="DI654" i="1" s="1"/>
  <c r="O332" i="12"/>
  <c r="AI332" i="12" s="1"/>
  <c r="X332" i="12"/>
  <c r="Y332" i="12" s="1"/>
  <c r="CU331" i="1"/>
  <c r="DA330" i="1"/>
  <c r="DB330" i="1" s="1"/>
  <c r="CX330" i="1"/>
  <c r="DC330" i="1" s="1"/>
  <c r="E652" i="12"/>
  <c r="K652" i="12"/>
  <c r="V410" i="14" l="1"/>
  <c r="E411" i="14"/>
  <c r="F411" i="14" s="1"/>
  <c r="AI411" i="14" s="1"/>
  <c r="DT371" i="15"/>
  <c r="AR660" i="12"/>
  <c r="AS661" i="12" s="1"/>
  <c r="AT660" i="12"/>
  <c r="AU660" i="12" s="1"/>
  <c r="AW661" i="12" s="1"/>
  <c r="A665" i="12"/>
  <c r="AV665" i="12" s="1"/>
  <c r="AK664" i="12"/>
  <c r="CZ399" i="1"/>
  <c r="CP400" i="1"/>
  <c r="AQ397" i="14"/>
  <c r="DL352" i="1"/>
  <c r="DN352" i="1"/>
  <c r="DO330" i="1"/>
  <c r="DQ330" i="1"/>
  <c r="CL665" i="15"/>
  <c r="DR665" i="15" s="1"/>
  <c r="DN370" i="15"/>
  <c r="DF330" i="1"/>
  <c r="CV653" i="15"/>
  <c r="DK653" i="15"/>
  <c r="CP653" i="15"/>
  <c r="A663" i="14"/>
  <c r="AJ663" i="14" s="1"/>
  <c r="J335" i="14"/>
  <c r="M334" i="14"/>
  <c r="AH334" i="14" s="1"/>
  <c r="W334" i="14"/>
  <c r="X334" i="14" s="1"/>
  <c r="CM654" i="1"/>
  <c r="C410" i="12"/>
  <c r="F411" i="12" s="1"/>
  <c r="G411" i="12" s="1"/>
  <c r="M333" i="12"/>
  <c r="AH333" i="12" s="1"/>
  <c r="I333" i="12"/>
  <c r="L334" i="12" s="1"/>
  <c r="E653" i="12"/>
  <c r="K653" i="12"/>
  <c r="CV331" i="1"/>
  <c r="DE331" i="1" s="1"/>
  <c r="CS331" i="1"/>
  <c r="CL655" i="1"/>
  <c r="DI655" i="1" s="1"/>
  <c r="C411" i="14" l="1"/>
  <c r="V411" i="14" s="1"/>
  <c r="E412" i="14"/>
  <c r="F412" i="14" s="1"/>
  <c r="AI412" i="14" s="1"/>
  <c r="AX661" i="12"/>
  <c r="AL661" i="12" s="1"/>
  <c r="AR661" i="12"/>
  <c r="AS662" i="12" s="1"/>
  <c r="AT661" i="12"/>
  <c r="AU661" i="12" s="1"/>
  <c r="AW662" i="12" s="1"/>
  <c r="A666" i="12"/>
  <c r="AV666" i="12" s="1"/>
  <c r="AK665" i="12"/>
  <c r="CN400" i="1"/>
  <c r="CQ400" i="1"/>
  <c r="DH400" i="1" s="1"/>
  <c r="AR398" i="14"/>
  <c r="AS398" i="14" s="1"/>
  <c r="AT398" i="14" s="1"/>
  <c r="AU399" i="14" s="1"/>
  <c r="AV399" i="14" s="1"/>
  <c r="AK399" i="14" s="1"/>
  <c r="CL666" i="15"/>
  <c r="DR666" i="15" s="1"/>
  <c r="DO371" i="15"/>
  <c r="DP371" i="15" s="1"/>
  <c r="DQ371" i="15" s="1"/>
  <c r="DS372" i="15" s="1"/>
  <c r="DJ330" i="1"/>
  <c r="DM353" i="1"/>
  <c r="DP331" i="1"/>
  <c r="DK654" i="15"/>
  <c r="CP654" i="15"/>
  <c r="CV654" i="15"/>
  <c r="W410" i="12"/>
  <c r="K335" i="14"/>
  <c r="AG335" i="14" s="1"/>
  <c r="H335" i="14"/>
  <c r="A664" i="14"/>
  <c r="AJ664" i="14" s="1"/>
  <c r="CM655" i="1"/>
  <c r="AJ411" i="12"/>
  <c r="DA331" i="1"/>
  <c r="DB331" i="1" s="1"/>
  <c r="CU332" i="1"/>
  <c r="CX331" i="1"/>
  <c r="DC331" i="1" s="1"/>
  <c r="K654" i="12"/>
  <c r="E654" i="12"/>
  <c r="CL656" i="1"/>
  <c r="DI656" i="1" s="1"/>
  <c r="X333" i="12"/>
  <c r="Y333" i="12" s="1"/>
  <c r="O333" i="12"/>
  <c r="AI333" i="12" s="1"/>
  <c r="C412" i="14" l="1"/>
  <c r="DT372" i="15"/>
  <c r="AX662" i="12"/>
  <c r="AL662" i="12" s="1"/>
  <c r="AR662" i="12"/>
  <c r="AS663" i="12" s="1"/>
  <c r="AT662" i="12"/>
  <c r="AU662" i="12" s="1"/>
  <c r="AW663" i="12" s="1"/>
  <c r="AX663" i="12" s="1"/>
  <c r="AL663" i="12" s="1"/>
  <c r="AQ398" i="14"/>
  <c r="AR399" i="14" s="1"/>
  <c r="AS399" i="14" s="1"/>
  <c r="AT399" i="14" s="1"/>
  <c r="AU400" i="14" s="1"/>
  <c r="AV400" i="14" s="1"/>
  <c r="AK400" i="14" s="1"/>
  <c r="A667" i="12"/>
  <c r="AV667" i="12" s="1"/>
  <c r="AK666" i="12"/>
  <c r="CZ400" i="1"/>
  <c r="CP401" i="1"/>
  <c r="DL353" i="1"/>
  <c r="DN353" i="1"/>
  <c r="DO331" i="1"/>
  <c r="DQ331" i="1"/>
  <c r="CL667" i="15"/>
  <c r="DR667" i="15" s="1"/>
  <c r="DN371" i="15"/>
  <c r="DO372" i="15" s="1"/>
  <c r="DP372" i="15" s="1"/>
  <c r="DQ372" i="15" s="1"/>
  <c r="DS373" i="15" s="1"/>
  <c r="DT373" i="15" s="1"/>
  <c r="DF331" i="1"/>
  <c r="CP655" i="15"/>
  <c r="CV655" i="15"/>
  <c r="DK655" i="15"/>
  <c r="A665" i="14"/>
  <c r="AJ665" i="14" s="1"/>
  <c r="W335" i="14"/>
  <c r="X335" i="14" s="1"/>
  <c r="J336" i="14"/>
  <c r="M335" i="14"/>
  <c r="AH335" i="14" s="1"/>
  <c r="C411" i="12"/>
  <c r="F412" i="12" s="1"/>
  <c r="G412" i="12" s="1"/>
  <c r="CM656" i="1"/>
  <c r="CL657" i="1"/>
  <c r="DI657" i="1" s="1"/>
  <c r="K655" i="12"/>
  <c r="E655" i="12"/>
  <c r="M334" i="12"/>
  <c r="AH334" i="12" s="1"/>
  <c r="I334" i="12"/>
  <c r="L335" i="12" s="1"/>
  <c r="CV332" i="1"/>
  <c r="DE332" i="1" s="1"/>
  <c r="CS332" i="1"/>
  <c r="V412" i="14" l="1"/>
  <c r="E413" i="14"/>
  <c r="AR663" i="12"/>
  <c r="AS664" i="12" s="1"/>
  <c r="AT663" i="12"/>
  <c r="AU663" i="12" s="1"/>
  <c r="AW664" i="12" s="1"/>
  <c r="A668" i="12"/>
  <c r="AV668" i="12" s="1"/>
  <c r="AK667" i="12"/>
  <c r="CQ401" i="1"/>
  <c r="DH401" i="1" s="1"/>
  <c r="CN401" i="1"/>
  <c r="AQ399" i="14"/>
  <c r="CL668" i="15"/>
  <c r="DR668" i="15" s="1"/>
  <c r="DN372" i="15"/>
  <c r="DJ331" i="1"/>
  <c r="DM354" i="1"/>
  <c r="DK656" i="15"/>
  <c r="CP656" i="15"/>
  <c r="CV656" i="15"/>
  <c r="C412" i="12"/>
  <c r="F413" i="12" s="1"/>
  <c r="G413" i="12" s="1"/>
  <c r="K336" i="14"/>
  <c r="AG336" i="14" s="1"/>
  <c r="H336" i="14"/>
  <c r="A666" i="14"/>
  <c r="AJ666" i="14" s="1"/>
  <c r="W411" i="12"/>
  <c r="CM657" i="1"/>
  <c r="AJ412" i="12"/>
  <c r="K656" i="12"/>
  <c r="E656" i="12"/>
  <c r="X334" i="12"/>
  <c r="Y334" i="12" s="1"/>
  <c r="O334" i="12"/>
  <c r="AI334" i="12" s="1"/>
  <c r="DA332" i="1"/>
  <c r="DB332" i="1" s="1"/>
  <c r="CX332" i="1"/>
  <c r="DC332" i="1" s="1"/>
  <c r="CU333" i="1"/>
  <c r="CL658" i="1"/>
  <c r="DI658" i="1" s="1"/>
  <c r="F413" i="14" l="1"/>
  <c r="AI413" i="14" s="1"/>
  <c r="C413" i="14"/>
  <c r="AR664" i="12"/>
  <c r="AS665" i="12" s="1"/>
  <c r="AT664" i="12"/>
  <c r="AU664" i="12" s="1"/>
  <c r="AW665" i="12" s="1"/>
  <c r="AX664" i="12"/>
  <c r="AL664" i="12" s="1"/>
  <c r="A669" i="12"/>
  <c r="AV669" i="12" s="1"/>
  <c r="AK668" i="12"/>
  <c r="CP402" i="1"/>
  <c r="CZ401" i="1"/>
  <c r="AR400" i="14"/>
  <c r="AS400" i="14" s="1"/>
  <c r="AT400" i="14" s="1"/>
  <c r="AU401" i="14" s="1"/>
  <c r="AV401" i="14" s="1"/>
  <c r="AK401" i="14" s="1"/>
  <c r="DL354" i="1"/>
  <c r="DN354" i="1"/>
  <c r="CL669" i="15"/>
  <c r="DR669" i="15" s="1"/>
  <c r="DO373" i="15"/>
  <c r="DP373" i="15" s="1"/>
  <c r="DQ373" i="15" s="1"/>
  <c r="DS374" i="15" s="1"/>
  <c r="DP332" i="1"/>
  <c r="DF332" i="1"/>
  <c r="CV657" i="15"/>
  <c r="DK657" i="15"/>
  <c r="CP657" i="15"/>
  <c r="AJ413" i="12"/>
  <c r="W412" i="12"/>
  <c r="A667" i="14"/>
  <c r="AJ667" i="14" s="1"/>
  <c r="J337" i="14"/>
  <c r="M336" i="14"/>
  <c r="AH336" i="14" s="1"/>
  <c r="W336" i="14"/>
  <c r="X336" i="14" s="1"/>
  <c r="CM658" i="1"/>
  <c r="K657" i="12"/>
  <c r="E657" i="12"/>
  <c r="CL659" i="1"/>
  <c r="DI659" i="1" s="1"/>
  <c r="M335" i="12"/>
  <c r="AH335" i="12" s="1"/>
  <c r="I335" i="12"/>
  <c r="L336" i="12" s="1"/>
  <c r="CV333" i="1"/>
  <c r="DE333" i="1" s="1"/>
  <c r="CS333" i="1"/>
  <c r="V413" i="14" l="1"/>
  <c r="E414" i="14"/>
  <c r="DT374" i="15"/>
  <c r="AX665" i="12"/>
  <c r="AL665" i="12" s="1"/>
  <c r="AR665" i="12"/>
  <c r="AS666" i="12" s="1"/>
  <c r="AT665" i="12"/>
  <c r="AU665" i="12" s="1"/>
  <c r="AW666" i="12" s="1"/>
  <c r="AX666" i="12" s="1"/>
  <c r="AL666" i="12" s="1"/>
  <c r="A670" i="12"/>
  <c r="AV670" i="12" s="1"/>
  <c r="AK669" i="12"/>
  <c r="CQ402" i="1"/>
  <c r="DH402" i="1" s="1"/>
  <c r="CN402" i="1"/>
  <c r="AQ400" i="14"/>
  <c r="DO332" i="1"/>
  <c r="DQ332" i="1"/>
  <c r="CL670" i="15"/>
  <c r="DR670" i="15" s="1"/>
  <c r="DN373" i="15"/>
  <c r="DO374" i="15" s="1"/>
  <c r="DP374" i="15" s="1"/>
  <c r="DQ374" i="15" s="1"/>
  <c r="DS375" i="15" s="1"/>
  <c r="DT375" i="15" s="1"/>
  <c r="DM355" i="1"/>
  <c r="DK658" i="15"/>
  <c r="CV658" i="15"/>
  <c r="CP658" i="15"/>
  <c r="C413" i="12"/>
  <c r="F414" i="12" s="1"/>
  <c r="G414" i="12" s="1"/>
  <c r="K337" i="14"/>
  <c r="AG337" i="14" s="1"/>
  <c r="H337" i="14"/>
  <c r="A668" i="14"/>
  <c r="AJ668" i="14" s="1"/>
  <c r="CM659" i="1"/>
  <c r="CL660" i="1"/>
  <c r="DI660" i="1" s="1"/>
  <c r="DA333" i="1"/>
  <c r="DB333" i="1" s="1"/>
  <c r="CX333" i="1"/>
  <c r="CU334" i="1"/>
  <c r="O335" i="12"/>
  <c r="AI335" i="12" s="1"/>
  <c r="X335" i="12"/>
  <c r="Y335" i="12" s="1"/>
  <c r="E658" i="12"/>
  <c r="K658" i="12"/>
  <c r="DF333" i="1" l="1"/>
  <c r="DC333" i="1"/>
  <c r="C414" i="14"/>
  <c r="F414" i="14"/>
  <c r="AI414" i="14" s="1"/>
  <c r="AR666" i="12"/>
  <c r="AS667" i="12" s="1"/>
  <c r="AT666" i="12"/>
  <c r="AU666" i="12" s="1"/>
  <c r="AW667" i="12" s="1"/>
  <c r="AX667" i="12" s="1"/>
  <c r="AL667" i="12" s="1"/>
  <c r="A671" i="12"/>
  <c r="AV671" i="12" s="1"/>
  <c r="AK670" i="12"/>
  <c r="CP403" i="1"/>
  <c r="CZ402" i="1"/>
  <c r="W413" i="12"/>
  <c r="AR401" i="14"/>
  <c r="AS401" i="14" s="1"/>
  <c r="AT401" i="14" s="1"/>
  <c r="AU402" i="14" s="1"/>
  <c r="AV402" i="14" s="1"/>
  <c r="AK402" i="14" s="1"/>
  <c r="DL355" i="1"/>
  <c r="DN355" i="1"/>
  <c r="CL671" i="15"/>
  <c r="DR671" i="15" s="1"/>
  <c r="DN374" i="15"/>
  <c r="DJ332" i="1"/>
  <c r="DP333" i="1"/>
  <c r="CV659" i="15"/>
  <c r="CP659" i="15"/>
  <c r="DK659" i="15"/>
  <c r="A669" i="14"/>
  <c r="AJ669" i="14" s="1"/>
  <c r="W337" i="14"/>
  <c r="X337" i="14" s="1"/>
  <c r="J338" i="14"/>
  <c r="M337" i="14"/>
  <c r="AH337" i="14" s="1"/>
  <c r="CM660" i="1"/>
  <c r="C414" i="12"/>
  <c r="F415" i="12" s="1"/>
  <c r="G415" i="12" s="1"/>
  <c r="AJ414" i="12"/>
  <c r="CV334" i="1"/>
  <c r="DE334" i="1" s="1"/>
  <c r="CS334" i="1"/>
  <c r="K659" i="12"/>
  <c r="E659" i="12"/>
  <c r="M336" i="12"/>
  <c r="AH336" i="12" s="1"/>
  <c r="I336" i="12"/>
  <c r="L337" i="12" s="1"/>
  <c r="CL661" i="1"/>
  <c r="DI661" i="1" s="1"/>
  <c r="V414" i="14" l="1"/>
  <c r="E415" i="14"/>
  <c r="C415" i="14"/>
  <c r="AR667" i="12"/>
  <c r="AS668" i="12" s="1"/>
  <c r="AT667" i="12"/>
  <c r="AU667" i="12" s="1"/>
  <c r="AW668" i="12" s="1"/>
  <c r="AX668" i="12" s="1"/>
  <c r="AL668" i="12" s="1"/>
  <c r="A672" i="12"/>
  <c r="AV672" i="12" s="1"/>
  <c r="AK671" i="12"/>
  <c r="CN403" i="1"/>
  <c r="CQ403" i="1"/>
  <c r="DH403" i="1" s="1"/>
  <c r="AQ401" i="14"/>
  <c r="DO333" i="1"/>
  <c r="DP334" i="1" s="1"/>
  <c r="DQ333" i="1"/>
  <c r="CL672" i="15"/>
  <c r="DR672" i="15" s="1"/>
  <c r="DO375" i="15"/>
  <c r="DP375" i="15" s="1"/>
  <c r="DQ375" i="15" s="1"/>
  <c r="DS376" i="15" s="1"/>
  <c r="DM356" i="1"/>
  <c r="CV660" i="15"/>
  <c r="CP660" i="15"/>
  <c r="DK660" i="15"/>
  <c r="A670" i="14"/>
  <c r="AJ670" i="14" s="1"/>
  <c r="K338" i="14"/>
  <c r="AG338" i="14" s="1"/>
  <c r="H338" i="14"/>
  <c r="CM661" i="1"/>
  <c r="C415" i="12"/>
  <c r="F416" i="12" s="1"/>
  <c r="G416" i="12" s="1"/>
  <c r="W414" i="12"/>
  <c r="CL662" i="1"/>
  <c r="DI662" i="1" s="1"/>
  <c r="E660" i="12"/>
  <c r="K660" i="12"/>
  <c r="CX334" i="1"/>
  <c r="CU335" i="1"/>
  <c r="DA334" i="1"/>
  <c r="DB334" i="1" s="1"/>
  <c r="X336" i="12"/>
  <c r="Y336" i="12" s="1"/>
  <c r="O336" i="12"/>
  <c r="AI336" i="12" s="1"/>
  <c r="DF334" i="1" l="1"/>
  <c r="DC334" i="1"/>
  <c r="V415" i="14"/>
  <c r="E416" i="14"/>
  <c r="F415" i="14"/>
  <c r="AI415" i="14" s="1"/>
  <c r="F416" i="14"/>
  <c r="AI416" i="14" s="1"/>
  <c r="DT376" i="15"/>
  <c r="AR668" i="12"/>
  <c r="AS669" i="12" s="1"/>
  <c r="AT668" i="12"/>
  <c r="AU668" i="12" s="1"/>
  <c r="AW669" i="12" s="1"/>
  <c r="A673" i="12"/>
  <c r="AV673" i="12" s="1"/>
  <c r="AK672" i="12"/>
  <c r="CP404" i="1"/>
  <c r="CZ403" i="1"/>
  <c r="AR402" i="14"/>
  <c r="AS402" i="14" s="1"/>
  <c r="AT402" i="14" s="1"/>
  <c r="AU403" i="14" s="1"/>
  <c r="AV403" i="14" s="1"/>
  <c r="AK403" i="14" s="1"/>
  <c r="DL356" i="1"/>
  <c r="DN356" i="1"/>
  <c r="DO334" i="1"/>
  <c r="DP335" i="1" s="1"/>
  <c r="DQ334" i="1"/>
  <c r="CL673" i="15"/>
  <c r="DR673" i="15" s="1"/>
  <c r="DN375" i="15"/>
  <c r="DO376" i="15" s="1"/>
  <c r="DP376" i="15" s="1"/>
  <c r="DQ376" i="15" s="1"/>
  <c r="DS377" i="15" s="1"/>
  <c r="DT377" i="15" s="1"/>
  <c r="DJ333" i="1"/>
  <c r="DK661" i="15"/>
  <c r="CV661" i="15"/>
  <c r="CP661" i="15"/>
  <c r="A671" i="14"/>
  <c r="AJ671" i="14" s="1"/>
  <c r="J339" i="14"/>
  <c r="M338" i="14"/>
  <c r="AH338" i="14" s="1"/>
  <c r="W338" i="14"/>
  <c r="X338" i="14" s="1"/>
  <c r="CM662" i="1"/>
  <c r="AJ416" i="12"/>
  <c r="W415" i="12"/>
  <c r="AJ415" i="12"/>
  <c r="K661" i="12"/>
  <c r="E661" i="12"/>
  <c r="CL663" i="1"/>
  <c r="DI663" i="1" s="1"/>
  <c r="M337" i="12"/>
  <c r="AH337" i="12" s="1"/>
  <c r="I337" i="12"/>
  <c r="L338" i="12" s="1"/>
  <c r="CV335" i="1"/>
  <c r="DE335" i="1" s="1"/>
  <c r="CS335" i="1"/>
  <c r="C416" i="14" l="1"/>
  <c r="AX669" i="12"/>
  <c r="AL669" i="12" s="1"/>
  <c r="AR669" i="12"/>
  <c r="AS670" i="12" s="1"/>
  <c r="AT669" i="12"/>
  <c r="AU669" i="12" s="1"/>
  <c r="AW670" i="12" s="1"/>
  <c r="AX670" i="12" s="1"/>
  <c r="AL670" i="12" s="1"/>
  <c r="A674" i="12"/>
  <c r="AV674" i="12" s="1"/>
  <c r="AK673" i="12"/>
  <c r="CQ404" i="1"/>
  <c r="DH404" i="1" s="1"/>
  <c r="CN404" i="1"/>
  <c r="AQ402" i="14"/>
  <c r="DO335" i="1"/>
  <c r="DQ335" i="1"/>
  <c r="CL674" i="15"/>
  <c r="DR674" i="15" s="1"/>
  <c r="DN376" i="15"/>
  <c r="DJ334" i="1"/>
  <c r="DM357" i="1"/>
  <c r="DK662" i="15"/>
  <c r="CV662" i="15"/>
  <c r="CP662" i="15"/>
  <c r="K339" i="14"/>
  <c r="AG339" i="14" s="1"/>
  <c r="H339" i="14"/>
  <c r="A672" i="14"/>
  <c r="AJ672" i="14" s="1"/>
  <c r="CM663" i="1"/>
  <c r="C416" i="12"/>
  <c r="F417" i="12" s="1"/>
  <c r="G417" i="12" s="1"/>
  <c r="CU336" i="1"/>
  <c r="CX335" i="1"/>
  <c r="DC335" i="1" s="1"/>
  <c r="DA335" i="1"/>
  <c r="DB335" i="1" s="1"/>
  <c r="O337" i="12"/>
  <c r="AI337" i="12" s="1"/>
  <c r="X337" i="12"/>
  <c r="Y337" i="12" s="1"/>
  <c r="E662" i="12"/>
  <c r="K662" i="12"/>
  <c r="CL664" i="1"/>
  <c r="DI664" i="1" s="1"/>
  <c r="E417" i="14" l="1"/>
  <c r="V416" i="14"/>
  <c r="C417" i="14"/>
  <c r="AR670" i="12"/>
  <c r="AS671" i="12" s="1"/>
  <c r="AT670" i="12"/>
  <c r="AU670" i="12" s="1"/>
  <c r="AW671" i="12" s="1"/>
  <c r="AX671" i="12" s="1"/>
  <c r="AL671" i="12" s="1"/>
  <c r="A675" i="12"/>
  <c r="AV675" i="12" s="1"/>
  <c r="AK674" i="12"/>
  <c r="CZ404" i="1"/>
  <c r="CP405" i="1"/>
  <c r="AR403" i="14"/>
  <c r="AS403" i="14" s="1"/>
  <c r="AT403" i="14" s="1"/>
  <c r="AU404" i="14" s="1"/>
  <c r="AV404" i="14" s="1"/>
  <c r="AK404" i="14" s="1"/>
  <c r="DL357" i="1"/>
  <c r="DN357" i="1"/>
  <c r="CL675" i="15"/>
  <c r="DR675" i="15" s="1"/>
  <c r="DO377" i="15"/>
  <c r="DP377" i="15" s="1"/>
  <c r="DQ377" i="15" s="1"/>
  <c r="DS378" i="15" s="1"/>
  <c r="DJ335" i="1"/>
  <c r="DF335" i="1"/>
  <c r="CP663" i="15"/>
  <c r="CV663" i="15"/>
  <c r="DK663" i="15"/>
  <c r="A673" i="14"/>
  <c r="AJ673" i="14" s="1"/>
  <c r="W339" i="14"/>
  <c r="X339" i="14" s="1"/>
  <c r="M339" i="14"/>
  <c r="AH339" i="14" s="1"/>
  <c r="J340" i="14"/>
  <c r="CM664" i="1"/>
  <c r="W416" i="12"/>
  <c r="CV336" i="1"/>
  <c r="DE336" i="1" s="1"/>
  <c r="CS336" i="1"/>
  <c r="M338" i="12"/>
  <c r="AH338" i="12" s="1"/>
  <c r="I338" i="12"/>
  <c r="L339" i="12" s="1"/>
  <c r="CL665" i="1"/>
  <c r="DI665" i="1" s="1"/>
  <c r="K663" i="12"/>
  <c r="E663" i="12"/>
  <c r="V417" i="14" l="1"/>
  <c r="E418" i="14"/>
  <c r="C418" i="14" s="1"/>
  <c r="F417" i="14"/>
  <c r="AI417" i="14" s="1"/>
  <c r="F418" i="14"/>
  <c r="AI418" i="14" s="1"/>
  <c r="DT378" i="15"/>
  <c r="AR671" i="12"/>
  <c r="AS672" i="12" s="1"/>
  <c r="AT671" i="12"/>
  <c r="AU671" i="12" s="1"/>
  <c r="AW672" i="12" s="1"/>
  <c r="A676" i="12"/>
  <c r="AV676" i="12" s="1"/>
  <c r="AK675" i="12"/>
  <c r="CQ405" i="1"/>
  <c r="DH405" i="1" s="1"/>
  <c r="CN405" i="1"/>
  <c r="AQ403" i="14"/>
  <c r="CL676" i="15"/>
  <c r="DR676" i="15" s="1"/>
  <c r="DN377" i="15"/>
  <c r="DO378" i="15" s="1"/>
  <c r="DP378" i="15" s="1"/>
  <c r="DQ378" i="15" s="1"/>
  <c r="DS379" i="15" s="1"/>
  <c r="DT379" i="15" s="1"/>
  <c r="DM358" i="1"/>
  <c r="DK664" i="15"/>
  <c r="CP664" i="15"/>
  <c r="CV664" i="15"/>
  <c r="A674" i="14"/>
  <c r="AJ674" i="14" s="1"/>
  <c r="K340" i="14"/>
  <c r="AG340" i="14" s="1"/>
  <c r="H340" i="14"/>
  <c r="CM665" i="1"/>
  <c r="C417" i="12"/>
  <c r="F418" i="12" s="1"/>
  <c r="G418" i="12" s="1"/>
  <c r="AJ417" i="12"/>
  <c r="K664" i="12"/>
  <c r="E664" i="12"/>
  <c r="CL666" i="1"/>
  <c r="DI666" i="1" s="1"/>
  <c r="CX336" i="1"/>
  <c r="CU337" i="1"/>
  <c r="DA336" i="1"/>
  <c r="DB336" i="1" s="1"/>
  <c r="X338" i="12"/>
  <c r="Y338" i="12" s="1"/>
  <c r="O338" i="12"/>
  <c r="AI338" i="12" s="1"/>
  <c r="DF336" i="1" l="1"/>
  <c r="DC336" i="1"/>
  <c r="E419" i="14"/>
  <c r="C419" i="14" s="1"/>
  <c r="V418" i="14"/>
  <c r="AR672" i="12"/>
  <c r="AS673" i="12" s="1"/>
  <c r="AT672" i="12"/>
  <c r="AU672" i="12" s="1"/>
  <c r="AW673" i="12" s="1"/>
  <c r="AX673" i="12" s="1"/>
  <c r="AL673" i="12" s="1"/>
  <c r="AX672" i="12"/>
  <c r="AL672" i="12" s="1"/>
  <c r="A677" i="12"/>
  <c r="AV677" i="12" s="1"/>
  <c r="AK676" i="12"/>
  <c r="CP406" i="1"/>
  <c r="CZ405" i="1"/>
  <c r="AR404" i="14"/>
  <c r="AS404" i="14" s="1"/>
  <c r="AT404" i="14" s="1"/>
  <c r="AU405" i="14" s="1"/>
  <c r="AV405" i="14" s="1"/>
  <c r="AK405" i="14" s="1"/>
  <c r="DL358" i="1"/>
  <c r="DN358" i="1"/>
  <c r="CL677" i="15"/>
  <c r="DR677" i="15" s="1"/>
  <c r="DN378" i="15"/>
  <c r="DP336" i="1"/>
  <c r="CV665" i="15"/>
  <c r="DK665" i="15"/>
  <c r="CP665" i="15"/>
  <c r="M340" i="14"/>
  <c r="AH340" i="14" s="1"/>
  <c r="W340" i="14"/>
  <c r="X340" i="14" s="1"/>
  <c r="J341" i="14"/>
  <c r="A675" i="14"/>
  <c r="AJ675" i="14" s="1"/>
  <c r="CM666" i="1"/>
  <c r="W417" i="12"/>
  <c r="K665" i="12"/>
  <c r="E665" i="12"/>
  <c r="M339" i="12"/>
  <c r="AH339" i="12" s="1"/>
  <c r="I339" i="12"/>
  <c r="L340" i="12" s="1"/>
  <c r="CL667" i="1"/>
  <c r="DI667" i="1" s="1"/>
  <c r="CV337" i="1"/>
  <c r="DE337" i="1" s="1"/>
  <c r="CS337" i="1"/>
  <c r="E420" i="14" l="1"/>
  <c r="V419" i="14"/>
  <c r="C420" i="14"/>
  <c r="F419" i="14"/>
  <c r="AI419" i="14" s="1"/>
  <c r="F420" i="14"/>
  <c r="AI420" i="14" s="1"/>
  <c r="AR673" i="12"/>
  <c r="AS674" i="12" s="1"/>
  <c r="AT673" i="12"/>
  <c r="AU673" i="12" s="1"/>
  <c r="AW674" i="12" s="1"/>
  <c r="A678" i="12"/>
  <c r="AV678" i="12" s="1"/>
  <c r="AK677" i="12"/>
  <c r="CQ406" i="1"/>
  <c r="DH406" i="1" s="1"/>
  <c r="CN406" i="1"/>
  <c r="AQ404" i="14"/>
  <c r="DO336" i="1"/>
  <c r="DP337" i="1" s="1"/>
  <c r="DQ336" i="1"/>
  <c r="CL678" i="15"/>
  <c r="DR678" i="15" s="1"/>
  <c r="DO379" i="15"/>
  <c r="DP379" i="15" s="1"/>
  <c r="DQ379" i="15" s="1"/>
  <c r="DS380" i="15" s="1"/>
  <c r="DM359" i="1"/>
  <c r="CP666" i="15"/>
  <c r="DK666" i="15"/>
  <c r="CV666" i="15"/>
  <c r="A676" i="14"/>
  <c r="AJ676" i="14" s="1"/>
  <c r="K341" i="14"/>
  <c r="AG341" i="14" s="1"/>
  <c r="H341" i="14"/>
  <c r="CM667" i="1"/>
  <c r="C418" i="12"/>
  <c r="F419" i="12" s="1"/>
  <c r="G419" i="12" s="1"/>
  <c r="AJ418" i="12"/>
  <c r="DA337" i="1"/>
  <c r="DB337" i="1" s="1"/>
  <c r="CX337" i="1"/>
  <c r="DC337" i="1" s="1"/>
  <c r="CU338" i="1"/>
  <c r="X339" i="12"/>
  <c r="Y339" i="12" s="1"/>
  <c r="O339" i="12"/>
  <c r="AI339" i="12" s="1"/>
  <c r="CL668" i="1"/>
  <c r="DI668" i="1" s="1"/>
  <c r="E666" i="12"/>
  <c r="K666" i="12"/>
  <c r="V420" i="14" l="1"/>
  <c r="E421" i="14"/>
  <c r="F421" i="14" s="1"/>
  <c r="AI421" i="14" s="1"/>
  <c r="C421" i="14"/>
  <c r="V421" i="14" s="1"/>
  <c r="DT380" i="15"/>
  <c r="AX674" i="12"/>
  <c r="AL674" i="12" s="1"/>
  <c r="AR674" i="12"/>
  <c r="AS675" i="12" s="1"/>
  <c r="AT674" i="12"/>
  <c r="AU674" i="12" s="1"/>
  <c r="AW675" i="12" s="1"/>
  <c r="AX675" i="12" s="1"/>
  <c r="AL675" i="12" s="1"/>
  <c r="A679" i="12"/>
  <c r="AV679" i="12" s="1"/>
  <c r="AK678" i="12"/>
  <c r="CZ406" i="1"/>
  <c r="CP407" i="1"/>
  <c r="AR405" i="14"/>
  <c r="AS405" i="14" s="1"/>
  <c r="AT405" i="14" s="1"/>
  <c r="AU406" i="14" s="1"/>
  <c r="AV406" i="14" s="1"/>
  <c r="AK406" i="14" s="1"/>
  <c r="DL359" i="1"/>
  <c r="DN359" i="1"/>
  <c r="DO337" i="1"/>
  <c r="DQ337" i="1"/>
  <c r="CL679" i="15"/>
  <c r="DR679" i="15" s="1"/>
  <c r="DN379" i="15"/>
  <c r="DO380" i="15" s="1"/>
  <c r="DP380" i="15" s="1"/>
  <c r="DQ380" i="15" s="1"/>
  <c r="DS381" i="15" s="1"/>
  <c r="DT381" i="15" s="1"/>
  <c r="DJ336" i="1"/>
  <c r="DF337" i="1"/>
  <c r="DK667" i="15"/>
  <c r="CV667" i="15"/>
  <c r="CP667" i="15"/>
  <c r="W341" i="14"/>
  <c r="X341" i="14" s="1"/>
  <c r="J342" i="14"/>
  <c r="M341" i="14"/>
  <c r="AH341" i="14" s="1"/>
  <c r="A677" i="14"/>
  <c r="AJ677" i="14" s="1"/>
  <c r="CM668" i="1"/>
  <c r="AJ419" i="12"/>
  <c r="W418" i="12"/>
  <c r="E667" i="12"/>
  <c r="K667" i="12"/>
  <c r="CL669" i="1"/>
  <c r="DI669" i="1" s="1"/>
  <c r="M340" i="12"/>
  <c r="AH340" i="12" s="1"/>
  <c r="I340" i="12"/>
  <c r="L341" i="12" s="1"/>
  <c r="CV338" i="1"/>
  <c r="DE338" i="1" s="1"/>
  <c r="CS338" i="1"/>
  <c r="E422" i="14" l="1"/>
  <c r="AR675" i="12"/>
  <c r="AT675" i="12"/>
  <c r="AU675" i="12" s="1"/>
  <c r="AW676" i="12" s="1"/>
  <c r="AX676" i="12" s="1"/>
  <c r="AL676" i="12" s="1"/>
  <c r="AS676" i="12"/>
  <c r="A680" i="12"/>
  <c r="AV680" i="12" s="1"/>
  <c r="AK679" i="12"/>
  <c r="C422" i="14"/>
  <c r="F422" i="14"/>
  <c r="AI422" i="14" s="1"/>
  <c r="CQ407" i="1"/>
  <c r="DH407" i="1" s="1"/>
  <c r="CN407" i="1"/>
  <c r="AQ405" i="14"/>
  <c r="CL680" i="15"/>
  <c r="DR680" i="15" s="1"/>
  <c r="DN380" i="15"/>
  <c r="DJ337" i="1"/>
  <c r="DM360" i="1"/>
  <c r="CP668" i="15"/>
  <c r="CV668" i="15"/>
  <c r="DK668" i="15"/>
  <c r="K342" i="14"/>
  <c r="AG342" i="14" s="1"/>
  <c r="H342" i="14"/>
  <c r="A678" i="14"/>
  <c r="AJ678" i="14" s="1"/>
  <c r="CM669" i="1"/>
  <c r="C419" i="12"/>
  <c r="F420" i="12" s="1"/>
  <c r="G420" i="12" s="1"/>
  <c r="CU339" i="1"/>
  <c r="CX338" i="1"/>
  <c r="DA338" i="1"/>
  <c r="DB338" i="1" s="1"/>
  <c r="X340" i="12"/>
  <c r="Y340" i="12" s="1"/>
  <c r="O340" i="12"/>
  <c r="AI340" i="12" s="1"/>
  <c r="CL670" i="1"/>
  <c r="DI670" i="1" s="1"/>
  <c r="E668" i="12"/>
  <c r="K668" i="12"/>
  <c r="DF338" i="1" l="1"/>
  <c r="DC338" i="1"/>
  <c r="AR676" i="12"/>
  <c r="AS677" i="12" s="1"/>
  <c r="AT676" i="12"/>
  <c r="AU676" i="12" s="1"/>
  <c r="AW677" i="12" s="1"/>
  <c r="A681" i="12"/>
  <c r="AV681" i="12" s="1"/>
  <c r="AK680" i="12"/>
  <c r="V422" i="14"/>
  <c r="E423" i="14"/>
  <c r="C423" i="14" s="1"/>
  <c r="CZ407" i="1"/>
  <c r="CP408" i="1"/>
  <c r="CN408" i="1" s="1"/>
  <c r="AR406" i="14"/>
  <c r="AS406" i="14" s="1"/>
  <c r="AT406" i="14" s="1"/>
  <c r="AU407" i="14" s="1"/>
  <c r="AV407" i="14" s="1"/>
  <c r="AK407" i="14" s="1"/>
  <c r="DL360" i="1"/>
  <c r="DN360" i="1"/>
  <c r="CL681" i="15"/>
  <c r="DR681" i="15" s="1"/>
  <c r="DO381" i="15"/>
  <c r="DP381" i="15" s="1"/>
  <c r="DQ381" i="15" s="1"/>
  <c r="DS382" i="15" s="1"/>
  <c r="DP338" i="1"/>
  <c r="DK669" i="15"/>
  <c r="CP669" i="15"/>
  <c r="CV669" i="15"/>
  <c r="AJ420" i="12"/>
  <c r="J343" i="14"/>
  <c r="W342" i="14"/>
  <c r="X342" i="14" s="1"/>
  <c r="M342" i="14"/>
  <c r="AH342" i="14" s="1"/>
  <c r="A679" i="14"/>
  <c r="AJ679" i="14" s="1"/>
  <c r="CM670" i="1"/>
  <c r="W419" i="12"/>
  <c r="C420" i="12"/>
  <c r="F421" i="12" s="1"/>
  <c r="G421" i="12" s="1"/>
  <c r="K669" i="12"/>
  <c r="E669" i="12"/>
  <c r="CL671" i="1"/>
  <c r="DI671" i="1" s="1"/>
  <c r="M341" i="12"/>
  <c r="AH341" i="12" s="1"/>
  <c r="I341" i="12"/>
  <c r="L342" i="12" s="1"/>
  <c r="CV339" i="1"/>
  <c r="DE339" i="1" s="1"/>
  <c r="CS339" i="1"/>
  <c r="DT382" i="15" l="1"/>
  <c r="AX677" i="12"/>
  <c r="AL677" i="12" s="1"/>
  <c r="AR677" i="12"/>
  <c r="AS678" i="12" s="1"/>
  <c r="AT677" i="12"/>
  <c r="AU677" i="12" s="1"/>
  <c r="AW678" i="12" s="1"/>
  <c r="AX678" i="12" s="1"/>
  <c r="AL678" i="12" s="1"/>
  <c r="A682" i="12"/>
  <c r="AV682" i="12" s="1"/>
  <c r="AK681" i="12"/>
  <c r="E424" i="14"/>
  <c r="C424" i="14" s="1"/>
  <c r="V423" i="14"/>
  <c r="F423" i="14"/>
  <c r="AI423" i="14" s="1"/>
  <c r="CZ408" i="1"/>
  <c r="CP409" i="1"/>
  <c r="CN409" i="1" s="1"/>
  <c r="CQ408" i="1"/>
  <c r="DH408" i="1" s="1"/>
  <c r="AQ406" i="14"/>
  <c r="DO338" i="1"/>
  <c r="DP339" i="1" s="1"/>
  <c r="DQ338" i="1"/>
  <c r="CL682" i="15"/>
  <c r="DR682" i="15" s="1"/>
  <c r="DN381" i="15"/>
  <c r="DM361" i="1"/>
  <c r="DK670" i="15"/>
  <c r="CP670" i="15"/>
  <c r="CV670" i="15"/>
  <c r="A680" i="14"/>
  <c r="AJ680" i="14" s="1"/>
  <c r="K343" i="14"/>
  <c r="AG343" i="14" s="1"/>
  <c r="H343" i="14"/>
  <c r="CM671" i="1"/>
  <c r="AJ421" i="12"/>
  <c r="W420" i="12"/>
  <c r="X341" i="12"/>
  <c r="Y341" i="12" s="1"/>
  <c r="O341" i="12"/>
  <c r="AI341" i="12" s="1"/>
  <c r="K670" i="12"/>
  <c r="E670" i="12"/>
  <c r="CX339" i="1"/>
  <c r="CU340" i="1"/>
  <c r="DA339" i="1"/>
  <c r="DB339" i="1" s="1"/>
  <c r="CL672" i="1"/>
  <c r="DI672" i="1" s="1"/>
  <c r="DF339" i="1" l="1"/>
  <c r="DC339" i="1"/>
  <c r="CQ409" i="1"/>
  <c r="DH409" i="1" s="1"/>
  <c r="AR678" i="12"/>
  <c r="AS679" i="12" s="1"/>
  <c r="AT678" i="12"/>
  <c r="AU678" i="12" s="1"/>
  <c r="AW679" i="12" s="1"/>
  <c r="F424" i="14"/>
  <c r="AI424" i="14" s="1"/>
  <c r="A683" i="12"/>
  <c r="AV683" i="12" s="1"/>
  <c r="AK682" i="12"/>
  <c r="V424" i="14"/>
  <c r="E425" i="14"/>
  <c r="C425" i="14" s="1"/>
  <c r="CP410" i="1"/>
  <c r="CQ410" i="1" s="1"/>
  <c r="DH410" i="1" s="1"/>
  <c r="CZ409" i="1"/>
  <c r="AR407" i="14"/>
  <c r="AS407" i="14" s="1"/>
  <c r="AT407" i="14" s="1"/>
  <c r="AU408" i="14" s="1"/>
  <c r="AV408" i="14" s="1"/>
  <c r="AK408" i="14" s="1"/>
  <c r="DL361" i="1"/>
  <c r="DN361" i="1"/>
  <c r="DO339" i="1"/>
  <c r="DP340" i="1" s="1"/>
  <c r="DQ339" i="1"/>
  <c r="CL683" i="15"/>
  <c r="DR683" i="15" s="1"/>
  <c r="DO382" i="15"/>
  <c r="DP382" i="15" s="1"/>
  <c r="DQ382" i="15" s="1"/>
  <c r="DS383" i="15" s="1"/>
  <c r="DJ338" i="1"/>
  <c r="CP671" i="15"/>
  <c r="CV671" i="15"/>
  <c r="DK671" i="15"/>
  <c r="A681" i="14"/>
  <c r="AJ681" i="14" s="1"/>
  <c r="J344" i="14"/>
  <c r="M343" i="14"/>
  <c r="AH343" i="14" s="1"/>
  <c r="W343" i="14"/>
  <c r="X343" i="14" s="1"/>
  <c r="CM672" i="1"/>
  <c r="C421" i="12"/>
  <c r="F422" i="12" s="1"/>
  <c r="G422" i="12" s="1"/>
  <c r="CV340" i="1"/>
  <c r="DE340" i="1" s="1"/>
  <c r="CS340" i="1"/>
  <c r="E671" i="12"/>
  <c r="K671" i="12"/>
  <c r="M342" i="12"/>
  <c r="AH342" i="12" s="1"/>
  <c r="I342" i="12"/>
  <c r="L343" i="12" s="1"/>
  <c r="CL673" i="1"/>
  <c r="DI673" i="1" s="1"/>
  <c r="DT383" i="15" l="1"/>
  <c r="AR679" i="12"/>
  <c r="AS680" i="12" s="1"/>
  <c r="AT679" i="12"/>
  <c r="AU679" i="12" s="1"/>
  <c r="AW680" i="12" s="1"/>
  <c r="AX680" i="12" s="1"/>
  <c r="AL680" i="12" s="1"/>
  <c r="AX679" i="12"/>
  <c r="AL679" i="12" s="1"/>
  <c r="A684" i="12"/>
  <c r="AV684" i="12" s="1"/>
  <c r="AK683" i="12"/>
  <c r="V425" i="14"/>
  <c r="E426" i="14"/>
  <c r="C426" i="14" s="1"/>
  <c r="AQ407" i="14"/>
  <c r="AR408" i="14" s="1"/>
  <c r="AS408" i="14" s="1"/>
  <c r="AT408" i="14" s="1"/>
  <c r="AU409" i="14" s="1"/>
  <c r="AV409" i="14" s="1"/>
  <c r="AK409" i="14" s="1"/>
  <c r="F425" i="14"/>
  <c r="AI425" i="14" s="1"/>
  <c r="CN410" i="1"/>
  <c r="DO340" i="1"/>
  <c r="DQ340" i="1"/>
  <c r="CL684" i="15"/>
  <c r="DR684" i="15" s="1"/>
  <c r="DN382" i="15"/>
  <c r="DJ339" i="1"/>
  <c r="DM362" i="1"/>
  <c r="CP672" i="15"/>
  <c r="CV672" i="15"/>
  <c r="DK672" i="15"/>
  <c r="K344" i="14"/>
  <c r="AG344" i="14" s="1"/>
  <c r="H344" i="14"/>
  <c r="A682" i="14"/>
  <c r="AJ682" i="14" s="1"/>
  <c r="CM673" i="1"/>
  <c r="AJ422" i="12"/>
  <c r="W421" i="12"/>
  <c r="CL674" i="1"/>
  <c r="DI674" i="1" s="1"/>
  <c r="K672" i="12"/>
  <c r="E672" i="12"/>
  <c r="X342" i="12"/>
  <c r="Y342" i="12" s="1"/>
  <c r="O342" i="12"/>
  <c r="AI342" i="12" s="1"/>
  <c r="CX340" i="1"/>
  <c r="DC340" i="1" s="1"/>
  <c r="DA340" i="1"/>
  <c r="DB340" i="1" s="1"/>
  <c r="CU341" i="1"/>
  <c r="F426" i="14" l="1"/>
  <c r="AI426" i="14" s="1"/>
  <c r="AR680" i="12"/>
  <c r="AS681" i="12" s="1"/>
  <c r="AT680" i="12"/>
  <c r="AU680" i="12" s="1"/>
  <c r="AW681" i="12" s="1"/>
  <c r="AX681" i="12" s="1"/>
  <c r="AL681" i="12" s="1"/>
  <c r="A685" i="12"/>
  <c r="AV685" i="12" s="1"/>
  <c r="AK684" i="12"/>
  <c r="V426" i="14"/>
  <c r="E427" i="14"/>
  <c r="CZ410" i="1"/>
  <c r="CP411" i="1"/>
  <c r="CQ411" i="1" s="1"/>
  <c r="DH411" i="1" s="1"/>
  <c r="AQ408" i="14"/>
  <c r="DL362" i="1"/>
  <c r="DN362" i="1"/>
  <c r="CL685" i="15"/>
  <c r="DR685" i="15" s="1"/>
  <c r="DO383" i="15"/>
  <c r="DP383" i="15" s="1"/>
  <c r="DQ383" i="15" s="1"/>
  <c r="DS384" i="15" s="1"/>
  <c r="DJ340" i="1"/>
  <c r="DF340" i="1"/>
  <c r="CV673" i="15"/>
  <c r="CP673" i="15"/>
  <c r="DK673" i="15"/>
  <c r="J345" i="14"/>
  <c r="W344" i="14"/>
  <c r="X344" i="14" s="1"/>
  <c r="M344" i="14"/>
  <c r="AH344" i="14" s="1"/>
  <c r="A683" i="14"/>
  <c r="AJ683" i="14" s="1"/>
  <c r="CM674" i="1"/>
  <c r="C422" i="12"/>
  <c r="F423" i="12" s="1"/>
  <c r="G423" i="12" s="1"/>
  <c r="K673" i="12"/>
  <c r="E673" i="12"/>
  <c r="CL675" i="1"/>
  <c r="DI675" i="1" s="1"/>
  <c r="M343" i="12"/>
  <c r="AH343" i="12" s="1"/>
  <c r="I343" i="12"/>
  <c r="L344" i="12" s="1"/>
  <c r="CV341" i="1"/>
  <c r="DE341" i="1" s="1"/>
  <c r="CS341" i="1"/>
  <c r="DT384" i="15" l="1"/>
  <c r="AR681" i="12"/>
  <c r="AS682" i="12" s="1"/>
  <c r="AT681" i="12"/>
  <c r="AU681" i="12" s="1"/>
  <c r="AW682" i="12" s="1"/>
  <c r="AX682" i="12" s="1"/>
  <c r="AL682" i="12" s="1"/>
  <c r="A686" i="12"/>
  <c r="AV686" i="12" s="1"/>
  <c r="AK685" i="12"/>
  <c r="C427" i="14"/>
  <c r="F427" i="14"/>
  <c r="AI427" i="14" s="1"/>
  <c r="CN411" i="1"/>
  <c r="AR409" i="14"/>
  <c r="AS409" i="14" s="1"/>
  <c r="AT409" i="14" s="1"/>
  <c r="AU410" i="14" s="1"/>
  <c r="AV410" i="14" s="1"/>
  <c r="AK410" i="14" s="1"/>
  <c r="CL686" i="15"/>
  <c r="DR686" i="15" s="1"/>
  <c r="DN383" i="15"/>
  <c r="DO384" i="15" s="1"/>
  <c r="DP384" i="15" s="1"/>
  <c r="DQ384" i="15" s="1"/>
  <c r="DS385" i="15" s="1"/>
  <c r="DT385" i="15" s="1"/>
  <c r="DM363" i="1"/>
  <c r="CP674" i="15"/>
  <c r="DK674" i="15"/>
  <c r="CV674" i="15"/>
  <c r="W422" i="12"/>
  <c r="A684" i="14"/>
  <c r="AJ684" i="14" s="1"/>
  <c r="K345" i="14"/>
  <c r="AG345" i="14" s="1"/>
  <c r="H345" i="14"/>
  <c r="CM675" i="1"/>
  <c r="AJ423" i="12"/>
  <c r="CX341" i="1"/>
  <c r="DA341" i="1"/>
  <c r="DB341" i="1" s="1"/>
  <c r="CU342" i="1"/>
  <c r="CL676" i="1"/>
  <c r="DI676" i="1" s="1"/>
  <c r="K674" i="12"/>
  <c r="E674" i="12"/>
  <c r="O343" i="12"/>
  <c r="AI343" i="12" s="1"/>
  <c r="X343" i="12"/>
  <c r="Y343" i="12" s="1"/>
  <c r="DF341" i="1" l="1"/>
  <c r="DC341" i="1"/>
  <c r="AR682" i="12"/>
  <c r="AT682" i="12"/>
  <c r="AU682" i="12" s="1"/>
  <c r="AW683" i="12" s="1"/>
  <c r="AS683" i="12"/>
  <c r="A687" i="12"/>
  <c r="AV687" i="12" s="1"/>
  <c r="AK686" i="12"/>
  <c r="V427" i="14"/>
  <c r="E428" i="14"/>
  <c r="C428" i="14" s="1"/>
  <c r="CZ411" i="1"/>
  <c r="CP412" i="1"/>
  <c r="AQ409" i="14"/>
  <c r="DL363" i="1"/>
  <c r="DN363" i="1"/>
  <c r="CL687" i="15"/>
  <c r="DR687" i="15" s="1"/>
  <c r="DN384" i="15"/>
  <c r="DP341" i="1"/>
  <c r="DK675" i="15"/>
  <c r="CP675" i="15"/>
  <c r="CV675" i="15"/>
  <c r="A685" i="14"/>
  <c r="AJ685" i="14" s="1"/>
  <c r="M345" i="14"/>
  <c r="AH345" i="14" s="1"/>
  <c r="W345" i="14"/>
  <c r="X345" i="14" s="1"/>
  <c r="J346" i="14"/>
  <c r="CM676" i="1"/>
  <c r="C423" i="12"/>
  <c r="F424" i="12" s="1"/>
  <c r="G424" i="12" s="1"/>
  <c r="M344" i="12"/>
  <c r="AH344" i="12" s="1"/>
  <c r="I344" i="12"/>
  <c r="L345" i="12" s="1"/>
  <c r="K675" i="12"/>
  <c r="E675" i="12"/>
  <c r="CL677" i="1"/>
  <c r="DI677" i="1" s="1"/>
  <c r="CV342" i="1"/>
  <c r="DE342" i="1" s="1"/>
  <c r="CS342" i="1"/>
  <c r="AX683" i="12" l="1"/>
  <c r="AL683" i="12" s="1"/>
  <c r="AR683" i="12"/>
  <c r="AS684" i="12" s="1"/>
  <c r="AT683" i="12"/>
  <c r="AU683" i="12" s="1"/>
  <c r="AW684" i="12" s="1"/>
  <c r="A688" i="12"/>
  <c r="AV688" i="12" s="1"/>
  <c r="AK687" i="12"/>
  <c r="V428" i="14"/>
  <c r="E429" i="14"/>
  <c r="C429" i="14" s="1"/>
  <c r="F428" i="14"/>
  <c r="AI428" i="14" s="1"/>
  <c r="CN412" i="1"/>
  <c r="CQ412" i="1"/>
  <c r="DH412" i="1" s="1"/>
  <c r="AR410" i="14"/>
  <c r="AS410" i="14" s="1"/>
  <c r="AT410" i="14" s="1"/>
  <c r="AU411" i="14" s="1"/>
  <c r="AV411" i="14" s="1"/>
  <c r="AK411" i="14" s="1"/>
  <c r="DO341" i="1"/>
  <c r="DP342" i="1" s="1"/>
  <c r="DQ341" i="1"/>
  <c r="CL688" i="15"/>
  <c r="DR688" i="15" s="1"/>
  <c r="DO385" i="15"/>
  <c r="DP385" i="15" s="1"/>
  <c r="DQ385" i="15" s="1"/>
  <c r="DS386" i="15" s="1"/>
  <c r="DM364" i="1"/>
  <c r="DK676" i="15"/>
  <c r="CP676" i="15"/>
  <c r="CV676" i="15"/>
  <c r="W423" i="12"/>
  <c r="A686" i="14"/>
  <c r="AJ686" i="14" s="1"/>
  <c r="K346" i="14"/>
  <c r="AG346" i="14" s="1"/>
  <c r="H346" i="14"/>
  <c r="CM677" i="1"/>
  <c r="AJ424" i="12"/>
  <c r="CL678" i="1"/>
  <c r="DI678" i="1" s="1"/>
  <c r="K676" i="12"/>
  <c r="E676" i="12"/>
  <c r="X344" i="12"/>
  <c r="Y344" i="12" s="1"/>
  <c r="O344" i="12"/>
  <c r="AI344" i="12" s="1"/>
  <c r="CX342" i="1"/>
  <c r="DC342" i="1" s="1"/>
  <c r="CU343" i="1"/>
  <c r="DA342" i="1"/>
  <c r="DB342" i="1" s="1"/>
  <c r="F429" i="14" l="1"/>
  <c r="AI429" i="14" s="1"/>
  <c r="DT386" i="15"/>
  <c r="AX684" i="12"/>
  <c r="AL684" i="12" s="1"/>
  <c r="AR684" i="12"/>
  <c r="AS685" i="12" s="1"/>
  <c r="AT684" i="12"/>
  <c r="AU684" i="12" s="1"/>
  <c r="AW685" i="12" s="1"/>
  <c r="A689" i="12"/>
  <c r="AV689" i="12" s="1"/>
  <c r="AK688" i="12"/>
  <c r="V429" i="14"/>
  <c r="E430" i="14"/>
  <c r="F430" i="14" s="1"/>
  <c r="AI430" i="14" s="1"/>
  <c r="CZ412" i="1"/>
  <c r="CP413" i="1"/>
  <c r="CN413" i="1" s="1"/>
  <c r="AQ410" i="14"/>
  <c r="DL364" i="1"/>
  <c r="DN364" i="1"/>
  <c r="DO342" i="1"/>
  <c r="DQ342" i="1"/>
  <c r="CL689" i="15"/>
  <c r="DR689" i="15" s="1"/>
  <c r="DN385" i="15"/>
  <c r="DO386" i="15" s="1"/>
  <c r="DP386" i="15" s="1"/>
  <c r="DQ386" i="15" s="1"/>
  <c r="DS387" i="15" s="1"/>
  <c r="DT387" i="15" s="1"/>
  <c r="DJ341" i="1"/>
  <c r="DF342" i="1"/>
  <c r="CP677" i="15"/>
  <c r="CV677" i="15"/>
  <c r="DK677" i="15"/>
  <c r="J347" i="14"/>
  <c r="W346" i="14"/>
  <c r="X346" i="14" s="1"/>
  <c r="M346" i="14"/>
  <c r="AH346" i="14" s="1"/>
  <c r="A687" i="14"/>
  <c r="AJ687" i="14" s="1"/>
  <c r="CM678" i="1"/>
  <c r="C424" i="12"/>
  <c r="F425" i="12" s="1"/>
  <c r="G425" i="12" s="1"/>
  <c r="K677" i="12"/>
  <c r="E677" i="12"/>
  <c r="CL679" i="1"/>
  <c r="DI679" i="1" s="1"/>
  <c r="CV343" i="1"/>
  <c r="DE343" i="1" s="1"/>
  <c r="CS343" i="1"/>
  <c r="M345" i="12"/>
  <c r="AH345" i="12" s="1"/>
  <c r="I345" i="12"/>
  <c r="L346" i="12" s="1"/>
  <c r="AR685" i="12" l="1"/>
  <c r="AS686" i="12" s="1"/>
  <c r="AT685" i="12"/>
  <c r="AU685" i="12" s="1"/>
  <c r="AW686" i="12" s="1"/>
  <c r="AX686" i="12" s="1"/>
  <c r="AL686" i="12" s="1"/>
  <c r="AX685" i="12"/>
  <c r="AL685" i="12" s="1"/>
  <c r="A690" i="12"/>
  <c r="AV690" i="12" s="1"/>
  <c r="AK689" i="12"/>
  <c r="C430" i="14"/>
  <c r="CZ413" i="1"/>
  <c r="CP414" i="1"/>
  <c r="CN414" i="1" s="1"/>
  <c r="CQ413" i="1"/>
  <c r="DH413" i="1" s="1"/>
  <c r="AR411" i="14"/>
  <c r="AS411" i="14" s="1"/>
  <c r="AT411" i="14" s="1"/>
  <c r="AU412" i="14" s="1"/>
  <c r="AV412" i="14" s="1"/>
  <c r="AK412" i="14" s="1"/>
  <c r="CL690" i="15"/>
  <c r="DR690" i="15" s="1"/>
  <c r="DN386" i="15"/>
  <c r="DJ342" i="1"/>
  <c r="DM365" i="1"/>
  <c r="DK678" i="15"/>
  <c r="CV678" i="15"/>
  <c r="CP678" i="15"/>
  <c r="AJ425" i="12"/>
  <c r="A688" i="14"/>
  <c r="AJ688" i="14" s="1"/>
  <c r="K347" i="14"/>
  <c r="AG347" i="14" s="1"/>
  <c r="H347" i="14"/>
  <c r="W424" i="12"/>
  <c r="CM679" i="1"/>
  <c r="C425" i="12"/>
  <c r="F426" i="12" s="1"/>
  <c r="G426" i="12" s="1"/>
  <c r="X345" i="12"/>
  <c r="Y345" i="12" s="1"/>
  <c r="O345" i="12"/>
  <c r="AI345" i="12" s="1"/>
  <c r="K678" i="12"/>
  <c r="E678" i="12"/>
  <c r="DA343" i="1"/>
  <c r="DB343" i="1" s="1"/>
  <c r="CX343" i="1"/>
  <c r="DC343" i="1" s="1"/>
  <c r="CU344" i="1"/>
  <c r="CL680" i="1"/>
  <c r="DI680" i="1" s="1"/>
  <c r="CQ414" i="1" l="1"/>
  <c r="DH414" i="1" s="1"/>
  <c r="AR686" i="12"/>
  <c r="AS687" i="12" s="1"/>
  <c r="AT686" i="12"/>
  <c r="AU686" i="12" s="1"/>
  <c r="AW687" i="12" s="1"/>
  <c r="A691" i="12"/>
  <c r="AV691" i="12" s="1"/>
  <c r="AK690" i="12"/>
  <c r="V430" i="14"/>
  <c r="E431" i="14"/>
  <c r="F431" i="14" s="1"/>
  <c r="AI431" i="14" s="1"/>
  <c r="CP415" i="1"/>
  <c r="CZ414" i="1"/>
  <c r="AQ411" i="14"/>
  <c r="DL365" i="1"/>
  <c r="DN365" i="1"/>
  <c r="CL691" i="15"/>
  <c r="DR691" i="15" s="1"/>
  <c r="DO387" i="15"/>
  <c r="DP387" i="15" s="1"/>
  <c r="DQ387" i="15" s="1"/>
  <c r="DS388" i="15" s="1"/>
  <c r="DP343" i="1"/>
  <c r="DF343" i="1"/>
  <c r="CV679" i="15"/>
  <c r="DK679" i="15"/>
  <c r="CP679" i="15"/>
  <c r="W425" i="12"/>
  <c r="W347" i="14"/>
  <c r="X347" i="14" s="1"/>
  <c r="J348" i="14"/>
  <c r="M347" i="14"/>
  <c r="AH347" i="14" s="1"/>
  <c r="A689" i="14"/>
  <c r="AJ689" i="14" s="1"/>
  <c r="CM680" i="1"/>
  <c r="AJ426" i="12"/>
  <c r="M346" i="12"/>
  <c r="AH346" i="12" s="1"/>
  <c r="I346" i="12"/>
  <c r="L347" i="12" s="1"/>
  <c r="E679" i="12"/>
  <c r="K679" i="12"/>
  <c r="CL681" i="1"/>
  <c r="DI681" i="1" s="1"/>
  <c r="CV344" i="1"/>
  <c r="DE344" i="1" s="1"/>
  <c r="CS344" i="1"/>
  <c r="DT388" i="15" l="1"/>
  <c r="AX687" i="12"/>
  <c r="AL687" i="12" s="1"/>
  <c r="AR687" i="12"/>
  <c r="AS688" i="12" s="1"/>
  <c r="AT687" i="12"/>
  <c r="AU687" i="12" s="1"/>
  <c r="AW688" i="12" s="1"/>
  <c r="AX688" i="12" s="1"/>
  <c r="AL688" i="12" s="1"/>
  <c r="A692" i="12"/>
  <c r="AV692" i="12" s="1"/>
  <c r="AK691" i="12"/>
  <c r="C431" i="14"/>
  <c r="CQ415" i="1"/>
  <c r="DH415" i="1" s="1"/>
  <c r="CN415" i="1"/>
  <c r="AR412" i="14"/>
  <c r="AS412" i="14" s="1"/>
  <c r="AT412" i="14" s="1"/>
  <c r="AU413" i="14" s="1"/>
  <c r="AV413" i="14" s="1"/>
  <c r="AK413" i="14" s="1"/>
  <c r="DO343" i="1"/>
  <c r="DQ343" i="1"/>
  <c r="CL692" i="15"/>
  <c r="DR692" i="15" s="1"/>
  <c r="DN387" i="15"/>
  <c r="DO388" i="15" s="1"/>
  <c r="DP388" i="15" s="1"/>
  <c r="DQ388" i="15" s="1"/>
  <c r="DS389" i="15" s="1"/>
  <c r="DT389" i="15" s="1"/>
  <c r="DM366" i="1"/>
  <c r="CP680" i="15"/>
  <c r="DK680" i="15"/>
  <c r="CV680" i="15"/>
  <c r="A690" i="14"/>
  <c r="AJ690" i="14" s="1"/>
  <c r="K348" i="14"/>
  <c r="AG348" i="14" s="1"/>
  <c r="H348" i="14"/>
  <c r="C426" i="12"/>
  <c r="F427" i="12" s="1"/>
  <c r="G427" i="12" s="1"/>
  <c r="CM681" i="1"/>
  <c r="O346" i="12"/>
  <c r="AI346" i="12" s="1"/>
  <c r="X346" i="12"/>
  <c r="Y346" i="12" s="1"/>
  <c r="CL682" i="1"/>
  <c r="DI682" i="1" s="1"/>
  <c r="E680" i="12"/>
  <c r="K680" i="12"/>
  <c r="CX344" i="1"/>
  <c r="DC344" i="1" s="1"/>
  <c r="DA344" i="1"/>
  <c r="DB344" i="1" s="1"/>
  <c r="CU345" i="1"/>
  <c r="AR688" i="12" l="1"/>
  <c r="AS689" i="12" s="1"/>
  <c r="AT688" i="12"/>
  <c r="AU688" i="12" s="1"/>
  <c r="AW689" i="12" s="1"/>
  <c r="A693" i="12"/>
  <c r="AV693" i="12" s="1"/>
  <c r="AK692" i="12"/>
  <c r="V431" i="14"/>
  <c r="E432" i="14"/>
  <c r="F432" i="14" s="1"/>
  <c r="AI432" i="14" s="1"/>
  <c r="CP416" i="1"/>
  <c r="CZ415" i="1"/>
  <c r="AQ412" i="14"/>
  <c r="DL366" i="1"/>
  <c r="DN366" i="1"/>
  <c r="CL693" i="15"/>
  <c r="DR693" i="15" s="1"/>
  <c r="DN388" i="15"/>
  <c r="DJ343" i="1"/>
  <c r="DP344" i="1"/>
  <c r="DF344" i="1"/>
  <c r="CP681" i="15"/>
  <c r="CV681" i="15"/>
  <c r="DK681" i="15"/>
  <c r="W426" i="12"/>
  <c r="A691" i="14"/>
  <c r="AJ691" i="14" s="1"/>
  <c r="M348" i="14"/>
  <c r="AH348" i="14" s="1"/>
  <c r="W348" i="14"/>
  <c r="X348" i="14" s="1"/>
  <c r="J349" i="14"/>
  <c r="AJ427" i="12"/>
  <c r="CM682" i="1"/>
  <c r="M347" i="12"/>
  <c r="AH347" i="12" s="1"/>
  <c r="I347" i="12"/>
  <c r="L348" i="12" s="1"/>
  <c r="CV345" i="1"/>
  <c r="DE345" i="1" s="1"/>
  <c r="CS345" i="1"/>
  <c r="E681" i="12"/>
  <c r="K681" i="12"/>
  <c r="CL683" i="1"/>
  <c r="DI683" i="1" s="1"/>
  <c r="AX689" i="12" l="1"/>
  <c r="AL689" i="12" s="1"/>
  <c r="AR689" i="12"/>
  <c r="AS690" i="12" s="1"/>
  <c r="AT689" i="12"/>
  <c r="AU689" i="12" s="1"/>
  <c r="AW690" i="12" s="1"/>
  <c r="C432" i="14"/>
  <c r="V432" i="14" s="1"/>
  <c r="A694" i="12"/>
  <c r="AV694" i="12" s="1"/>
  <c r="AK693" i="12"/>
  <c r="E433" i="14"/>
  <c r="F433" i="14" s="1"/>
  <c r="AI433" i="14" s="1"/>
  <c r="CQ416" i="1"/>
  <c r="DH416" i="1" s="1"/>
  <c r="CN416" i="1"/>
  <c r="AR413" i="14"/>
  <c r="AS413" i="14" s="1"/>
  <c r="AT413" i="14" s="1"/>
  <c r="AU414" i="14" s="1"/>
  <c r="AV414" i="14" s="1"/>
  <c r="AK414" i="14" s="1"/>
  <c r="DO344" i="1"/>
  <c r="DQ344" i="1"/>
  <c r="CL694" i="15"/>
  <c r="DR694" i="15" s="1"/>
  <c r="DO389" i="15"/>
  <c r="DP389" i="15" s="1"/>
  <c r="DQ389" i="15" s="1"/>
  <c r="DS390" i="15" s="1"/>
  <c r="DM367" i="1"/>
  <c r="CP682" i="15"/>
  <c r="DK682" i="15"/>
  <c r="CV682" i="15"/>
  <c r="A692" i="14"/>
  <c r="AJ692" i="14" s="1"/>
  <c r="K349" i="14"/>
  <c r="AG349" i="14" s="1"/>
  <c r="H349" i="14"/>
  <c r="C427" i="12"/>
  <c r="F428" i="12" s="1"/>
  <c r="G428" i="12" s="1"/>
  <c r="CM683" i="1"/>
  <c r="X347" i="12"/>
  <c r="Y347" i="12" s="1"/>
  <c r="O347" i="12"/>
  <c r="AI347" i="12" s="1"/>
  <c r="CU346" i="1"/>
  <c r="CX345" i="1"/>
  <c r="DA345" i="1"/>
  <c r="DB345" i="1" s="1"/>
  <c r="CL684" i="1"/>
  <c r="DI684" i="1" s="1"/>
  <c r="E682" i="12"/>
  <c r="K682" i="12"/>
  <c r="DF345" i="1" l="1"/>
  <c r="DC345" i="1"/>
  <c r="C433" i="14"/>
  <c r="DT390" i="15"/>
  <c r="AX690" i="12"/>
  <c r="AL690" i="12" s="1"/>
  <c r="AR690" i="12"/>
  <c r="AS691" i="12" s="1"/>
  <c r="AT690" i="12"/>
  <c r="AU690" i="12" s="1"/>
  <c r="AW691" i="12" s="1"/>
  <c r="AX691" i="12" s="1"/>
  <c r="AL691" i="12" s="1"/>
  <c r="A695" i="12"/>
  <c r="AV695" i="12" s="1"/>
  <c r="AK694" i="12"/>
  <c r="V433" i="14"/>
  <c r="E434" i="14"/>
  <c r="F434" i="14" s="1"/>
  <c r="AI434" i="14" s="1"/>
  <c r="CZ416" i="1"/>
  <c r="CP417" i="1"/>
  <c r="AQ413" i="14"/>
  <c r="DL367" i="1"/>
  <c r="DN367" i="1"/>
  <c r="CL695" i="15"/>
  <c r="DR695" i="15" s="1"/>
  <c r="DN389" i="15"/>
  <c r="DJ344" i="1"/>
  <c r="DP345" i="1"/>
  <c r="CV683" i="15"/>
  <c r="DK683" i="15"/>
  <c r="CP683" i="15"/>
  <c r="AJ428" i="12"/>
  <c r="A693" i="14"/>
  <c r="AJ693" i="14" s="1"/>
  <c r="W349" i="14"/>
  <c r="X349" i="14" s="1"/>
  <c r="J350" i="14"/>
  <c r="M349" i="14"/>
  <c r="AH349" i="14" s="1"/>
  <c r="W427" i="12"/>
  <c r="CM684" i="1"/>
  <c r="C428" i="12"/>
  <c r="F429" i="12" s="1"/>
  <c r="G429" i="12" s="1"/>
  <c r="K683" i="12"/>
  <c r="E683" i="12"/>
  <c r="M348" i="12"/>
  <c r="AH348" i="12" s="1"/>
  <c r="I348" i="12"/>
  <c r="L349" i="12" s="1"/>
  <c r="CL685" i="1"/>
  <c r="DI685" i="1" s="1"/>
  <c r="CV346" i="1"/>
  <c r="DE346" i="1" s="1"/>
  <c r="CS346" i="1"/>
  <c r="AR691" i="12" l="1"/>
  <c r="AS692" i="12" s="1"/>
  <c r="AT691" i="12"/>
  <c r="AU691" i="12" s="1"/>
  <c r="AW692" i="12" s="1"/>
  <c r="A696" i="12"/>
  <c r="AV696" i="12" s="1"/>
  <c r="AK695" i="12"/>
  <c r="C434" i="14"/>
  <c r="CQ417" i="1"/>
  <c r="DH417" i="1" s="1"/>
  <c r="CN417" i="1"/>
  <c r="AR414" i="14"/>
  <c r="AS414" i="14" s="1"/>
  <c r="AT414" i="14" s="1"/>
  <c r="AU415" i="14" s="1"/>
  <c r="AV415" i="14" s="1"/>
  <c r="AK415" i="14" s="1"/>
  <c r="DO345" i="1"/>
  <c r="DP346" i="1" s="1"/>
  <c r="DQ345" i="1"/>
  <c r="CL696" i="15"/>
  <c r="DR696" i="15" s="1"/>
  <c r="DO390" i="15"/>
  <c r="DP390" i="15" s="1"/>
  <c r="DQ390" i="15" s="1"/>
  <c r="DS391" i="15" s="1"/>
  <c r="DM368" i="1"/>
  <c r="DK684" i="15"/>
  <c r="CV684" i="15"/>
  <c r="CP684" i="15"/>
  <c r="AJ429" i="12"/>
  <c r="A694" i="14"/>
  <c r="AJ694" i="14" s="1"/>
  <c r="K350" i="14"/>
  <c r="AG350" i="14" s="1"/>
  <c r="H350" i="14"/>
  <c r="CM685" i="1"/>
  <c r="W428" i="12"/>
  <c r="C429" i="12"/>
  <c r="F430" i="12" s="1"/>
  <c r="G430" i="12" s="1"/>
  <c r="O348" i="12"/>
  <c r="AI348" i="12" s="1"/>
  <c r="X348" i="12"/>
  <c r="Y348" i="12" s="1"/>
  <c r="K684" i="12"/>
  <c r="E684" i="12"/>
  <c r="CU347" i="1"/>
  <c r="CX346" i="1"/>
  <c r="DA346" i="1"/>
  <c r="DB346" i="1" s="1"/>
  <c r="CL686" i="1"/>
  <c r="DI686" i="1" s="1"/>
  <c r="DF346" i="1" l="1"/>
  <c r="DC346" i="1"/>
  <c r="DT391" i="15"/>
  <c r="AX692" i="12"/>
  <c r="AL692" i="12" s="1"/>
  <c r="AR692" i="12"/>
  <c r="AS693" i="12" s="1"/>
  <c r="AT692" i="12"/>
  <c r="AU692" i="12" s="1"/>
  <c r="AW693" i="12" s="1"/>
  <c r="A697" i="12"/>
  <c r="AV697" i="12" s="1"/>
  <c r="AK696" i="12"/>
  <c r="V434" i="14"/>
  <c r="E435" i="14"/>
  <c r="F435" i="14" s="1"/>
  <c r="AI435" i="14" s="1"/>
  <c r="CZ417" i="1"/>
  <c r="CP418" i="1"/>
  <c r="AQ414" i="14"/>
  <c r="DL368" i="1"/>
  <c r="DN368" i="1"/>
  <c r="DO346" i="1"/>
  <c r="DP347" i="1" s="1"/>
  <c r="DQ347" i="1" s="1"/>
  <c r="DQ346" i="1"/>
  <c r="CL697" i="15"/>
  <c r="DR697" i="15" s="1"/>
  <c r="DN390" i="15"/>
  <c r="DO391" i="15" s="1"/>
  <c r="DP391" i="15" s="1"/>
  <c r="DQ391" i="15" s="1"/>
  <c r="DS392" i="15" s="1"/>
  <c r="DT392" i="15" s="1"/>
  <c r="DJ345" i="1"/>
  <c r="CV685" i="15"/>
  <c r="CP685" i="15"/>
  <c r="DK685" i="15"/>
  <c r="AJ430" i="12"/>
  <c r="A695" i="14"/>
  <c r="AJ695" i="14" s="1"/>
  <c r="J351" i="14"/>
  <c r="W350" i="14"/>
  <c r="X350" i="14" s="1"/>
  <c r="M350" i="14"/>
  <c r="AH350" i="14" s="1"/>
  <c r="CM686" i="1"/>
  <c r="C430" i="12"/>
  <c r="F431" i="12" s="1"/>
  <c r="G431" i="12" s="1"/>
  <c r="W429" i="12"/>
  <c r="E685" i="12"/>
  <c r="K685" i="12"/>
  <c r="M349" i="12"/>
  <c r="AH349" i="12" s="1"/>
  <c r="I349" i="12"/>
  <c r="L350" i="12" s="1"/>
  <c r="CL687" i="1"/>
  <c r="DI687" i="1" s="1"/>
  <c r="CV347" i="1"/>
  <c r="DE347" i="1" s="1"/>
  <c r="CS347" i="1"/>
  <c r="C435" i="14" l="1"/>
  <c r="AR693" i="12"/>
  <c r="AS694" i="12" s="1"/>
  <c r="AT693" i="12"/>
  <c r="AU693" i="12" s="1"/>
  <c r="AW694" i="12" s="1"/>
  <c r="AX693" i="12"/>
  <c r="AL693" i="12" s="1"/>
  <c r="A698" i="12"/>
  <c r="AV698" i="12" s="1"/>
  <c r="AK697" i="12"/>
  <c r="E436" i="14"/>
  <c r="F436" i="14" s="1"/>
  <c r="AI436" i="14" s="1"/>
  <c r="V435" i="14"/>
  <c r="CQ418" i="1"/>
  <c r="DH418" i="1" s="1"/>
  <c r="CN418" i="1"/>
  <c r="AR415" i="14"/>
  <c r="AS415" i="14" s="1"/>
  <c r="AT415" i="14" s="1"/>
  <c r="AU416" i="14" s="1"/>
  <c r="AV416" i="14" s="1"/>
  <c r="AK416" i="14" s="1"/>
  <c r="DJ347" i="1"/>
  <c r="DO347" i="1"/>
  <c r="CL698" i="15"/>
  <c r="DR698" i="15" s="1"/>
  <c r="DN391" i="15"/>
  <c r="DO392" i="15" s="1"/>
  <c r="DP392" i="15" s="1"/>
  <c r="DQ392" i="15" s="1"/>
  <c r="DS393" i="15" s="1"/>
  <c r="DT393" i="15" s="1"/>
  <c r="DJ346" i="1"/>
  <c r="DM369" i="1"/>
  <c r="DK686" i="15"/>
  <c r="CP686" i="15"/>
  <c r="CV686" i="15"/>
  <c r="W430" i="12"/>
  <c r="A696" i="14"/>
  <c r="AJ696" i="14" s="1"/>
  <c r="K351" i="14"/>
  <c r="AG351" i="14" s="1"/>
  <c r="H351" i="14"/>
  <c r="CM687" i="1"/>
  <c r="AJ431" i="12"/>
  <c r="K686" i="12"/>
  <c r="E686" i="12"/>
  <c r="CU348" i="1"/>
  <c r="CX347" i="1"/>
  <c r="DC347" i="1" s="1"/>
  <c r="DA347" i="1"/>
  <c r="DB347" i="1" s="1"/>
  <c r="CL688" i="1"/>
  <c r="DI688" i="1" s="1"/>
  <c r="X349" i="12"/>
  <c r="Y349" i="12" s="1"/>
  <c r="O349" i="12"/>
  <c r="AI349" i="12" s="1"/>
  <c r="AX694" i="12" l="1"/>
  <c r="AL694" i="12" s="1"/>
  <c r="AR694" i="12"/>
  <c r="AS695" i="12" s="1"/>
  <c r="AT694" i="12"/>
  <c r="AU694" i="12" s="1"/>
  <c r="AW695" i="12" s="1"/>
  <c r="C436" i="14"/>
  <c r="E437" i="14" s="1"/>
  <c r="F437" i="14" s="1"/>
  <c r="AI437" i="14" s="1"/>
  <c r="A699" i="12"/>
  <c r="AV699" i="12" s="1"/>
  <c r="AK698" i="12"/>
  <c r="V436" i="14"/>
  <c r="CP419" i="1"/>
  <c r="CZ418" i="1"/>
  <c r="AQ415" i="14"/>
  <c r="DL369" i="1"/>
  <c r="DN369" i="1"/>
  <c r="CL699" i="15"/>
  <c r="DR699" i="15" s="1"/>
  <c r="DN392" i="15"/>
  <c r="DF347" i="1"/>
  <c r="CP687" i="15"/>
  <c r="DK687" i="15"/>
  <c r="CV687" i="15"/>
  <c r="J352" i="14"/>
  <c r="M351" i="14"/>
  <c r="AH351" i="14" s="1"/>
  <c r="W351" i="14"/>
  <c r="X351" i="14" s="1"/>
  <c r="A697" i="14"/>
  <c r="AJ697" i="14" s="1"/>
  <c r="CM688" i="1"/>
  <c r="C431" i="12"/>
  <c r="F432" i="12" s="1"/>
  <c r="G432" i="12" s="1"/>
  <c r="M350" i="12"/>
  <c r="AH350" i="12" s="1"/>
  <c r="I350" i="12"/>
  <c r="L351" i="12" s="1"/>
  <c r="K687" i="12"/>
  <c r="E687" i="12"/>
  <c r="CL689" i="1"/>
  <c r="DI689" i="1" s="1"/>
  <c r="CV348" i="1"/>
  <c r="DE348" i="1" s="1"/>
  <c r="CS348" i="1"/>
  <c r="AX695" i="12" l="1"/>
  <c r="AL695" i="12" s="1"/>
  <c r="AR695" i="12"/>
  <c r="AS696" i="12" s="1"/>
  <c r="AT695" i="12"/>
  <c r="AU695" i="12" s="1"/>
  <c r="AW696" i="12" s="1"/>
  <c r="A700" i="12"/>
  <c r="AV700" i="12" s="1"/>
  <c r="AK699" i="12"/>
  <c r="C437" i="14"/>
  <c r="CQ419" i="1"/>
  <c r="DH419" i="1" s="1"/>
  <c r="CN419" i="1"/>
  <c r="AR416" i="14"/>
  <c r="AS416" i="14" s="1"/>
  <c r="AT416" i="14" s="1"/>
  <c r="AU417" i="14" s="1"/>
  <c r="AV417" i="14" s="1"/>
  <c r="AK417" i="14" s="1"/>
  <c r="CL700" i="15"/>
  <c r="DR700" i="15" s="1"/>
  <c r="DO393" i="15"/>
  <c r="DP393" i="15" s="1"/>
  <c r="DQ393" i="15" s="1"/>
  <c r="DS394" i="15" s="1"/>
  <c r="DM370" i="1"/>
  <c r="DK688" i="15"/>
  <c r="CP688" i="15"/>
  <c r="CV688" i="15"/>
  <c r="A698" i="14"/>
  <c r="AJ698" i="14" s="1"/>
  <c r="K352" i="14"/>
  <c r="AG352" i="14" s="1"/>
  <c r="H352" i="14"/>
  <c r="CM689" i="1"/>
  <c r="W431" i="12"/>
  <c r="CL690" i="1"/>
  <c r="DI690" i="1" s="1"/>
  <c r="E688" i="12"/>
  <c r="K688" i="12"/>
  <c r="X350" i="12"/>
  <c r="Y350" i="12" s="1"/>
  <c r="O350" i="12"/>
  <c r="AI350" i="12" s="1"/>
  <c r="CU349" i="1"/>
  <c r="DA348" i="1"/>
  <c r="DB348" i="1" s="1"/>
  <c r="CX348" i="1"/>
  <c r="DC348" i="1" s="1"/>
  <c r="DT394" i="15" l="1"/>
  <c r="AX696" i="12"/>
  <c r="AL696" i="12" s="1"/>
  <c r="AR696" i="12"/>
  <c r="AS697" i="12" s="1"/>
  <c r="AT696" i="12"/>
  <c r="AU696" i="12" s="1"/>
  <c r="AW697" i="12" s="1"/>
  <c r="AX697" i="12" s="1"/>
  <c r="AL697" i="12" s="1"/>
  <c r="A701" i="12"/>
  <c r="AV701" i="12" s="1"/>
  <c r="AK700" i="12"/>
  <c r="E438" i="14"/>
  <c r="F438" i="14" s="1"/>
  <c r="AI438" i="14" s="1"/>
  <c r="V437" i="14"/>
  <c r="CZ419" i="1"/>
  <c r="CP420" i="1"/>
  <c r="AQ416" i="14"/>
  <c r="DL370" i="1"/>
  <c r="DN370" i="1"/>
  <c r="CL701" i="15"/>
  <c r="DR701" i="15" s="1"/>
  <c r="DN393" i="15"/>
  <c r="DP348" i="1"/>
  <c r="DF348" i="1"/>
  <c r="CP689" i="15"/>
  <c r="DK689" i="15"/>
  <c r="CV689" i="15"/>
  <c r="A699" i="14"/>
  <c r="AJ699" i="14" s="1"/>
  <c r="J353" i="14"/>
  <c r="W352" i="14"/>
  <c r="X352" i="14" s="1"/>
  <c r="M352" i="14"/>
  <c r="AH352" i="14" s="1"/>
  <c r="CM690" i="1"/>
  <c r="AJ432" i="12"/>
  <c r="C432" i="12"/>
  <c r="F433" i="12" s="1"/>
  <c r="G433" i="12" s="1"/>
  <c r="M351" i="12"/>
  <c r="AH351" i="12" s="1"/>
  <c r="I351" i="12"/>
  <c r="L352" i="12" s="1"/>
  <c r="K689" i="12"/>
  <c r="E689" i="12"/>
  <c r="CL691" i="1"/>
  <c r="DI691" i="1" s="1"/>
  <c r="CV349" i="1"/>
  <c r="DE349" i="1" s="1"/>
  <c r="CS349" i="1"/>
  <c r="AR697" i="12" l="1"/>
  <c r="AS698" i="12" s="1"/>
  <c r="AT697" i="12"/>
  <c r="AU697" i="12" s="1"/>
  <c r="AW698" i="12" s="1"/>
  <c r="C438" i="14"/>
  <c r="V438" i="14" s="1"/>
  <c r="A702" i="12"/>
  <c r="AV702" i="12" s="1"/>
  <c r="AK701" i="12"/>
  <c r="CQ420" i="1"/>
  <c r="DH420" i="1" s="1"/>
  <c r="CN420" i="1"/>
  <c r="AR417" i="14"/>
  <c r="AS417" i="14" s="1"/>
  <c r="AT417" i="14" s="1"/>
  <c r="AU418" i="14" s="1"/>
  <c r="AV418" i="14" s="1"/>
  <c r="AK418" i="14" s="1"/>
  <c r="DO348" i="1"/>
  <c r="DQ348" i="1"/>
  <c r="CL702" i="15"/>
  <c r="DR702" i="15" s="1"/>
  <c r="DO394" i="15"/>
  <c r="DP394" i="15" s="1"/>
  <c r="DQ394" i="15" s="1"/>
  <c r="DS395" i="15" s="1"/>
  <c r="DM371" i="1"/>
  <c r="CV690" i="15"/>
  <c r="CP690" i="15"/>
  <c r="DK690" i="15"/>
  <c r="K353" i="14"/>
  <c r="AG353" i="14" s="1"/>
  <c r="H353" i="14"/>
  <c r="A700" i="14"/>
  <c r="AJ700" i="14" s="1"/>
  <c r="CM691" i="1"/>
  <c r="W432" i="12"/>
  <c r="AJ433" i="12"/>
  <c r="K690" i="12"/>
  <c r="E690" i="12"/>
  <c r="CL692" i="1"/>
  <c r="DI692" i="1" s="1"/>
  <c r="X351" i="12"/>
  <c r="Y351" i="12" s="1"/>
  <c r="O351" i="12"/>
  <c r="AI351" i="12" s="1"/>
  <c r="CX349" i="1"/>
  <c r="DC349" i="1" s="1"/>
  <c r="DA349" i="1"/>
  <c r="DB349" i="1" s="1"/>
  <c r="CU350" i="1"/>
  <c r="E439" i="14" l="1"/>
  <c r="F439" i="14" s="1"/>
  <c r="AI439" i="14" s="1"/>
  <c r="DT395" i="15"/>
  <c r="AX698" i="12"/>
  <c r="AL698" i="12" s="1"/>
  <c r="AR698" i="12"/>
  <c r="AS699" i="12" s="1"/>
  <c r="AT698" i="12"/>
  <c r="AU698" i="12" s="1"/>
  <c r="AW699" i="12" s="1"/>
  <c r="AX699" i="12" s="1"/>
  <c r="AL699" i="12" s="1"/>
  <c r="A703" i="12"/>
  <c r="AV703" i="12" s="1"/>
  <c r="AK702" i="12"/>
  <c r="CP421" i="1"/>
  <c r="CZ420" i="1"/>
  <c r="AQ417" i="14"/>
  <c r="DL371" i="1"/>
  <c r="DN371" i="1"/>
  <c r="CL703" i="15"/>
  <c r="DR703" i="15" s="1"/>
  <c r="DN394" i="15"/>
  <c r="DJ348" i="1"/>
  <c r="DP349" i="1"/>
  <c r="DF349" i="1"/>
  <c r="DK691" i="15"/>
  <c r="CV691" i="15"/>
  <c r="CP691" i="15"/>
  <c r="A701" i="14"/>
  <c r="AJ701" i="14" s="1"/>
  <c r="M353" i="14"/>
  <c r="AH353" i="14" s="1"/>
  <c r="J354" i="14"/>
  <c r="W353" i="14"/>
  <c r="X353" i="14" s="1"/>
  <c r="CM692" i="1"/>
  <c r="C433" i="12"/>
  <c r="F434" i="12" s="1"/>
  <c r="G434" i="12" s="1"/>
  <c r="CV350" i="1"/>
  <c r="DE350" i="1" s="1"/>
  <c r="CS350" i="1"/>
  <c r="K691" i="12"/>
  <c r="E691" i="12"/>
  <c r="M352" i="12"/>
  <c r="AH352" i="12" s="1"/>
  <c r="I352" i="12"/>
  <c r="L353" i="12" s="1"/>
  <c r="CL693" i="1"/>
  <c r="DI693" i="1" s="1"/>
  <c r="C439" i="14" l="1"/>
  <c r="AR699" i="12"/>
  <c r="AS700" i="12" s="1"/>
  <c r="AT699" i="12"/>
  <c r="AU699" i="12" s="1"/>
  <c r="AW700" i="12" s="1"/>
  <c r="A704" i="12"/>
  <c r="AV704" i="12" s="1"/>
  <c r="AK703" i="12"/>
  <c r="CN421" i="1"/>
  <c r="CQ421" i="1"/>
  <c r="DH421" i="1" s="1"/>
  <c r="AR418" i="14"/>
  <c r="AS418" i="14" s="1"/>
  <c r="AT418" i="14" s="1"/>
  <c r="AU419" i="14" s="1"/>
  <c r="AV419" i="14" s="1"/>
  <c r="AK419" i="14" s="1"/>
  <c r="DO349" i="1"/>
  <c r="DQ349" i="1"/>
  <c r="CL704" i="15"/>
  <c r="DR704" i="15" s="1"/>
  <c r="DO395" i="15"/>
  <c r="DP395" i="15" s="1"/>
  <c r="DQ395" i="15" s="1"/>
  <c r="DS396" i="15" s="1"/>
  <c r="DM372" i="1"/>
  <c r="DK692" i="15"/>
  <c r="CV692" i="15"/>
  <c r="CP692" i="15"/>
  <c r="K354" i="14"/>
  <c r="AG354" i="14" s="1"/>
  <c r="H354" i="14"/>
  <c r="A702" i="14"/>
  <c r="AJ702" i="14" s="1"/>
  <c r="CM693" i="1"/>
  <c r="W433" i="12"/>
  <c r="K692" i="12"/>
  <c r="E692" i="12"/>
  <c r="X352" i="12"/>
  <c r="Y352" i="12" s="1"/>
  <c r="O352" i="12"/>
  <c r="AI352" i="12" s="1"/>
  <c r="CL694" i="1"/>
  <c r="DI694" i="1" s="1"/>
  <c r="CU351" i="1"/>
  <c r="CX350" i="1"/>
  <c r="DC350" i="1" s="1"/>
  <c r="DA350" i="1"/>
  <c r="DB350" i="1" s="1"/>
  <c r="V439" i="14" l="1"/>
  <c r="E440" i="14"/>
  <c r="F440" i="14" s="1"/>
  <c r="AI440" i="14" s="1"/>
  <c r="DT396" i="15"/>
  <c r="AX700" i="12"/>
  <c r="AL700" i="12" s="1"/>
  <c r="AR700" i="12"/>
  <c r="AS701" i="12" s="1"/>
  <c r="AT700" i="12"/>
  <c r="AU700" i="12" s="1"/>
  <c r="AW701" i="12" s="1"/>
  <c r="A705" i="12"/>
  <c r="AV705" i="12" s="1"/>
  <c r="AK704" i="12"/>
  <c r="AQ418" i="14"/>
  <c r="AR419" i="14" s="1"/>
  <c r="AS419" i="14" s="1"/>
  <c r="AT419" i="14" s="1"/>
  <c r="AU420" i="14" s="1"/>
  <c r="AV420" i="14" s="1"/>
  <c r="AK420" i="14" s="1"/>
  <c r="CP422" i="1"/>
  <c r="CZ421" i="1"/>
  <c r="DL372" i="1"/>
  <c r="DN372" i="1"/>
  <c r="CL705" i="15"/>
  <c r="DR705" i="15" s="1"/>
  <c r="DN395" i="15"/>
  <c r="DJ349" i="1"/>
  <c r="DP350" i="1"/>
  <c r="DF350" i="1"/>
  <c r="DK693" i="15"/>
  <c r="CV693" i="15"/>
  <c r="CP693" i="15"/>
  <c r="A703" i="14"/>
  <c r="AJ703" i="14" s="1"/>
  <c r="J355" i="14"/>
  <c r="W354" i="14"/>
  <c r="X354" i="14" s="1"/>
  <c r="M354" i="14"/>
  <c r="AH354" i="14" s="1"/>
  <c r="CM694" i="1"/>
  <c r="C434" i="12"/>
  <c r="F435" i="12" s="1"/>
  <c r="G435" i="12" s="1"/>
  <c r="AJ434" i="12"/>
  <c r="CL695" i="1"/>
  <c r="DI695" i="1" s="1"/>
  <c r="K693" i="12"/>
  <c r="E693" i="12"/>
  <c r="CV351" i="1"/>
  <c r="DE351" i="1" s="1"/>
  <c r="CS351" i="1"/>
  <c r="M353" i="12"/>
  <c r="AH353" i="12" s="1"/>
  <c r="I353" i="12"/>
  <c r="L354" i="12" s="1"/>
  <c r="C440" i="14" l="1"/>
  <c r="AX701" i="12"/>
  <c r="AL701" i="12" s="1"/>
  <c r="AR701" i="12"/>
  <c r="AS702" i="12" s="1"/>
  <c r="AT701" i="12"/>
  <c r="AU701" i="12" s="1"/>
  <c r="AW702" i="12" s="1"/>
  <c r="AX702" i="12" s="1"/>
  <c r="AL702" i="12" s="1"/>
  <c r="A706" i="12"/>
  <c r="AV706" i="12" s="1"/>
  <c r="AK705" i="12"/>
  <c r="CN422" i="1"/>
  <c r="CQ422" i="1"/>
  <c r="DH422" i="1" s="1"/>
  <c r="AQ419" i="14"/>
  <c r="DO350" i="1"/>
  <c r="DP351" i="1" s="1"/>
  <c r="DQ350" i="1"/>
  <c r="CL706" i="15"/>
  <c r="DR706" i="15" s="1"/>
  <c r="DO396" i="15"/>
  <c r="DP396" i="15" s="1"/>
  <c r="DQ396" i="15" s="1"/>
  <c r="DS397" i="15" s="1"/>
  <c r="DM373" i="1"/>
  <c r="CV694" i="15"/>
  <c r="CP694" i="15"/>
  <c r="DK694" i="15"/>
  <c r="K355" i="14"/>
  <c r="AG355" i="14" s="1"/>
  <c r="H355" i="14"/>
  <c r="A704" i="14"/>
  <c r="AJ704" i="14" s="1"/>
  <c r="CM695" i="1"/>
  <c r="W434" i="12"/>
  <c r="K694" i="12"/>
  <c r="E694" i="12"/>
  <c r="CL696" i="1"/>
  <c r="DI696" i="1" s="1"/>
  <c r="CX351" i="1"/>
  <c r="CU352" i="1"/>
  <c r="DA351" i="1"/>
  <c r="DB351" i="1" s="1"/>
  <c r="O353" i="12"/>
  <c r="AI353" i="12" s="1"/>
  <c r="X353" i="12"/>
  <c r="Y353" i="12" s="1"/>
  <c r="DF351" i="1" l="1"/>
  <c r="DC351" i="1"/>
  <c r="V440" i="14"/>
  <c r="E441" i="14"/>
  <c r="F441" i="14" s="1"/>
  <c r="AI441" i="14" s="1"/>
  <c r="DT397" i="15"/>
  <c r="AR702" i="12"/>
  <c r="AS703" i="12" s="1"/>
  <c r="AT702" i="12"/>
  <c r="AU702" i="12" s="1"/>
  <c r="AW703" i="12" s="1"/>
  <c r="AX703" i="12" s="1"/>
  <c r="AL703" i="12" s="1"/>
  <c r="A707" i="12"/>
  <c r="AV707" i="12" s="1"/>
  <c r="AK706" i="12"/>
  <c r="CZ422" i="1"/>
  <c r="CP423" i="1"/>
  <c r="AR420" i="14"/>
  <c r="AS420" i="14" s="1"/>
  <c r="AT420" i="14" s="1"/>
  <c r="AU421" i="14" s="1"/>
  <c r="AV421" i="14" s="1"/>
  <c r="AK421" i="14" s="1"/>
  <c r="DL373" i="1"/>
  <c r="DN373" i="1"/>
  <c r="DO351" i="1"/>
  <c r="DP352" i="1" s="1"/>
  <c r="DQ351" i="1"/>
  <c r="CL707" i="15"/>
  <c r="DR707" i="15" s="1"/>
  <c r="DN396" i="15"/>
  <c r="DJ350" i="1"/>
  <c r="CV695" i="15"/>
  <c r="CP695" i="15"/>
  <c r="DK695" i="15"/>
  <c r="W355" i="14"/>
  <c r="X355" i="14" s="1"/>
  <c r="M355" i="14"/>
  <c r="AH355" i="14" s="1"/>
  <c r="J356" i="14"/>
  <c r="A705" i="14"/>
  <c r="AJ705" i="14" s="1"/>
  <c r="CM696" i="1"/>
  <c r="C435" i="12"/>
  <c r="F436" i="12" s="1"/>
  <c r="G436" i="12" s="1"/>
  <c r="AJ435" i="12"/>
  <c r="M354" i="12"/>
  <c r="AH354" i="12" s="1"/>
  <c r="I354" i="12"/>
  <c r="L355" i="12" s="1"/>
  <c r="CV352" i="1"/>
  <c r="DE352" i="1" s="1"/>
  <c r="CS352" i="1"/>
  <c r="CL697" i="1"/>
  <c r="DI697" i="1" s="1"/>
  <c r="E695" i="12"/>
  <c r="K695" i="12"/>
  <c r="C441" i="14" l="1"/>
  <c r="AR703" i="12"/>
  <c r="AS704" i="12" s="1"/>
  <c r="AT703" i="12"/>
  <c r="AU703" i="12" s="1"/>
  <c r="AW704" i="12" s="1"/>
  <c r="A708" i="12"/>
  <c r="AV708" i="12" s="1"/>
  <c r="AK707" i="12"/>
  <c r="CN423" i="1"/>
  <c r="CQ423" i="1"/>
  <c r="DH423" i="1" s="1"/>
  <c r="AQ420" i="14"/>
  <c r="DO352" i="1"/>
  <c r="DQ352" i="1"/>
  <c r="CL708" i="15"/>
  <c r="DR708" i="15" s="1"/>
  <c r="DO397" i="15"/>
  <c r="DP397" i="15" s="1"/>
  <c r="DQ397" i="15" s="1"/>
  <c r="DS398" i="15" s="1"/>
  <c r="DJ351" i="1"/>
  <c r="DM374" i="1"/>
  <c r="CV696" i="15"/>
  <c r="CP696" i="15"/>
  <c r="DK696" i="15"/>
  <c r="A706" i="14"/>
  <c r="AJ706" i="14" s="1"/>
  <c r="K356" i="14"/>
  <c r="AG356" i="14" s="1"/>
  <c r="H356" i="14"/>
  <c r="CM697" i="1"/>
  <c r="W435" i="12"/>
  <c r="CL698" i="1"/>
  <c r="DI698" i="1" s="1"/>
  <c r="CU353" i="1"/>
  <c r="CX352" i="1"/>
  <c r="DA352" i="1"/>
  <c r="DB352" i="1" s="1"/>
  <c r="E696" i="12"/>
  <c r="K696" i="12"/>
  <c r="X354" i="12"/>
  <c r="Y354" i="12" s="1"/>
  <c r="O354" i="12"/>
  <c r="AI354" i="12" s="1"/>
  <c r="DF352" i="1" l="1"/>
  <c r="DC352" i="1"/>
  <c r="E442" i="14"/>
  <c r="V441" i="14"/>
  <c r="C442" i="14"/>
  <c r="DT398" i="15"/>
  <c r="AR704" i="12"/>
  <c r="AS705" i="12" s="1"/>
  <c r="AT704" i="12"/>
  <c r="AU704" i="12" s="1"/>
  <c r="AW705" i="12" s="1"/>
  <c r="AX705" i="12" s="1"/>
  <c r="AL705" i="12" s="1"/>
  <c r="AX704" i="12"/>
  <c r="AL704" i="12" s="1"/>
  <c r="A709" i="12"/>
  <c r="AV709" i="12" s="1"/>
  <c r="AK708" i="12"/>
  <c r="CZ423" i="1"/>
  <c r="CP424" i="1"/>
  <c r="AR421" i="14"/>
  <c r="AS421" i="14" s="1"/>
  <c r="AT421" i="14" s="1"/>
  <c r="AU422" i="14" s="1"/>
  <c r="AV422" i="14" s="1"/>
  <c r="AK422" i="14" s="1"/>
  <c r="DL374" i="1"/>
  <c r="DN374" i="1"/>
  <c r="CL709" i="15"/>
  <c r="DR709" i="15" s="1"/>
  <c r="DN397" i="15"/>
  <c r="DJ352" i="1"/>
  <c r="DP353" i="1"/>
  <c r="CP697" i="15"/>
  <c r="DK697" i="15"/>
  <c r="CV697" i="15"/>
  <c r="M356" i="14"/>
  <c r="AH356" i="14" s="1"/>
  <c r="W356" i="14"/>
  <c r="X356" i="14" s="1"/>
  <c r="J357" i="14"/>
  <c r="A707" i="14"/>
  <c r="AJ707" i="14" s="1"/>
  <c r="CM698" i="1"/>
  <c r="C436" i="12"/>
  <c r="F437" i="12" s="1"/>
  <c r="G437" i="12" s="1"/>
  <c r="AJ436" i="12"/>
  <c r="CV353" i="1"/>
  <c r="DE353" i="1" s="1"/>
  <c r="CS353" i="1"/>
  <c r="CL699" i="1"/>
  <c r="DI699" i="1" s="1"/>
  <c r="M355" i="12"/>
  <c r="AH355" i="12" s="1"/>
  <c r="I355" i="12"/>
  <c r="L356" i="12" s="1"/>
  <c r="K697" i="12"/>
  <c r="E697" i="12"/>
  <c r="E443" i="14" l="1"/>
  <c r="C443" i="14" s="1"/>
  <c r="V442" i="14"/>
  <c r="F442" i="14"/>
  <c r="AI442" i="14" s="1"/>
  <c r="F443" i="14"/>
  <c r="AI443" i="14" s="1"/>
  <c r="AR705" i="12"/>
  <c r="AS706" i="12" s="1"/>
  <c r="AT705" i="12"/>
  <c r="AU705" i="12" s="1"/>
  <c r="AW706" i="12" s="1"/>
  <c r="A710" i="12"/>
  <c r="AV710" i="12" s="1"/>
  <c r="AK709" i="12"/>
  <c r="CQ424" i="1"/>
  <c r="DH424" i="1" s="1"/>
  <c r="CN424" i="1"/>
  <c r="AQ421" i="14"/>
  <c r="DO353" i="1"/>
  <c r="DQ353" i="1"/>
  <c r="CL710" i="15"/>
  <c r="DR710" i="15" s="1"/>
  <c r="DO398" i="15"/>
  <c r="DP398" i="15" s="1"/>
  <c r="DQ398" i="15" s="1"/>
  <c r="DS399" i="15" s="1"/>
  <c r="DM375" i="1"/>
  <c r="CP698" i="15"/>
  <c r="DK698" i="15"/>
  <c r="CV698" i="15"/>
  <c r="A708" i="14"/>
  <c r="AJ708" i="14" s="1"/>
  <c r="K357" i="14"/>
  <c r="AG357" i="14" s="1"/>
  <c r="H357" i="14"/>
  <c r="CM699" i="1"/>
  <c r="W436" i="12"/>
  <c r="C437" i="12"/>
  <c r="F438" i="12" s="1"/>
  <c r="G438" i="12" s="1"/>
  <c r="X355" i="12"/>
  <c r="Y355" i="12" s="1"/>
  <c r="O355" i="12"/>
  <c r="AI355" i="12" s="1"/>
  <c r="E698" i="12"/>
  <c r="K698" i="12"/>
  <c r="CU354" i="1"/>
  <c r="DA353" i="1"/>
  <c r="DB353" i="1" s="1"/>
  <c r="CX353" i="1"/>
  <c r="DC353" i="1" s="1"/>
  <c r="CL700" i="1"/>
  <c r="DI700" i="1" s="1"/>
  <c r="V443" i="14" l="1"/>
  <c r="E444" i="14"/>
  <c r="F444" i="14" s="1"/>
  <c r="AI444" i="14" s="1"/>
  <c r="C444" i="14"/>
  <c r="V444" i="14" s="1"/>
  <c r="DT399" i="15"/>
  <c r="AX706" i="12"/>
  <c r="AL706" i="12" s="1"/>
  <c r="AR706" i="12"/>
  <c r="AS707" i="12" s="1"/>
  <c r="AT706" i="12"/>
  <c r="AU706" i="12" s="1"/>
  <c r="AW707" i="12" s="1"/>
  <c r="A711" i="12"/>
  <c r="AV711" i="12" s="1"/>
  <c r="AK710" i="12"/>
  <c r="CP425" i="1"/>
  <c r="CZ424" i="1"/>
  <c r="AR422" i="14"/>
  <c r="AS422" i="14" s="1"/>
  <c r="AT422" i="14" s="1"/>
  <c r="AU423" i="14" s="1"/>
  <c r="AV423" i="14" s="1"/>
  <c r="AK423" i="14" s="1"/>
  <c r="DL375" i="1"/>
  <c r="DN375" i="1"/>
  <c r="CL711" i="15"/>
  <c r="DR711" i="15" s="1"/>
  <c r="DN398" i="15"/>
  <c r="DJ353" i="1"/>
  <c r="DF353" i="1"/>
  <c r="CP699" i="15"/>
  <c r="DK699" i="15"/>
  <c r="CV699" i="15"/>
  <c r="A709" i="14"/>
  <c r="AJ709" i="14" s="1"/>
  <c r="W357" i="14"/>
  <c r="X357" i="14" s="1"/>
  <c r="J358" i="14"/>
  <c r="M357" i="14"/>
  <c r="AH357" i="14" s="1"/>
  <c r="CM700" i="1"/>
  <c r="W437" i="12"/>
  <c r="C438" i="12"/>
  <c r="F439" i="12" s="1"/>
  <c r="G439" i="12" s="1"/>
  <c r="AJ437" i="12"/>
  <c r="CL701" i="1"/>
  <c r="DI701" i="1" s="1"/>
  <c r="E699" i="12"/>
  <c r="K699" i="12"/>
  <c r="M356" i="12"/>
  <c r="AH356" i="12" s="1"/>
  <c r="I356" i="12"/>
  <c r="L357" i="12" s="1"/>
  <c r="CV354" i="1"/>
  <c r="DE354" i="1" s="1"/>
  <c r="CS354" i="1"/>
  <c r="E445" i="14" l="1"/>
  <c r="AX707" i="12"/>
  <c r="AL707" i="12" s="1"/>
  <c r="AR707" i="12"/>
  <c r="AS708" i="12" s="1"/>
  <c r="AT707" i="12"/>
  <c r="AU707" i="12" s="1"/>
  <c r="AW708" i="12" s="1"/>
  <c r="AX708" i="12" s="1"/>
  <c r="AL708" i="12" s="1"/>
  <c r="F445" i="14"/>
  <c r="AI445" i="14" s="1"/>
  <c r="C445" i="14"/>
  <c r="A712" i="12"/>
  <c r="AV712" i="12" s="1"/>
  <c r="AK711" i="12"/>
  <c r="CQ425" i="1"/>
  <c r="DH425" i="1" s="1"/>
  <c r="CN425" i="1"/>
  <c r="AQ422" i="14"/>
  <c r="CL712" i="15"/>
  <c r="DR712" i="15" s="1"/>
  <c r="DO399" i="15"/>
  <c r="DP399" i="15" s="1"/>
  <c r="DQ399" i="15" s="1"/>
  <c r="DS400" i="15" s="1"/>
  <c r="DM376" i="1"/>
  <c r="CP700" i="15"/>
  <c r="CV700" i="15"/>
  <c r="DK700" i="15"/>
  <c r="K358" i="14"/>
  <c r="AG358" i="14" s="1"/>
  <c r="H358" i="14"/>
  <c r="A710" i="14"/>
  <c r="AJ710" i="14" s="1"/>
  <c r="AJ438" i="12"/>
  <c r="CM701" i="1"/>
  <c r="W438" i="12"/>
  <c r="AJ439" i="12"/>
  <c r="K700" i="12"/>
  <c r="E700" i="12"/>
  <c r="CL702" i="1"/>
  <c r="DI702" i="1" s="1"/>
  <c r="CU355" i="1"/>
  <c r="CX354" i="1"/>
  <c r="DC354" i="1" s="1"/>
  <c r="DA354" i="1"/>
  <c r="DB354" i="1" s="1"/>
  <c r="O356" i="12"/>
  <c r="AI356" i="12" s="1"/>
  <c r="X356" i="12"/>
  <c r="Y356" i="12" s="1"/>
  <c r="DT400" i="15" l="1"/>
  <c r="AR708" i="12"/>
  <c r="AT708" i="12"/>
  <c r="AU708" i="12" s="1"/>
  <c r="AW709" i="12" s="1"/>
  <c r="E446" i="14"/>
  <c r="V445" i="14"/>
  <c r="AS709" i="12"/>
  <c r="A713" i="12"/>
  <c r="AV713" i="12" s="1"/>
  <c r="AK712" i="12"/>
  <c r="CZ425" i="1"/>
  <c r="CP426" i="1"/>
  <c r="CN426" i="1" s="1"/>
  <c r="AR423" i="14"/>
  <c r="AS423" i="14" s="1"/>
  <c r="AT423" i="14" s="1"/>
  <c r="AU424" i="14" s="1"/>
  <c r="AV424" i="14" s="1"/>
  <c r="AK424" i="14" s="1"/>
  <c r="DL376" i="1"/>
  <c r="DN376" i="1"/>
  <c r="CL713" i="15"/>
  <c r="DR713" i="15" s="1"/>
  <c r="DN399" i="15"/>
  <c r="DP354" i="1"/>
  <c r="DF354" i="1"/>
  <c r="DK701" i="15"/>
  <c r="CP701" i="15"/>
  <c r="CV701" i="15"/>
  <c r="A711" i="14"/>
  <c r="AJ711" i="14" s="1"/>
  <c r="J359" i="14"/>
  <c r="W358" i="14"/>
  <c r="X358" i="14" s="1"/>
  <c r="M358" i="14"/>
  <c r="AH358" i="14" s="1"/>
  <c r="CM702" i="1"/>
  <c r="C439" i="12"/>
  <c r="F440" i="12" s="1"/>
  <c r="G440" i="12" s="1"/>
  <c r="CV355" i="1"/>
  <c r="DE355" i="1" s="1"/>
  <c r="CS355" i="1"/>
  <c r="CL703" i="1"/>
  <c r="DI703" i="1" s="1"/>
  <c r="K701" i="12"/>
  <c r="E701" i="12"/>
  <c r="M357" i="12"/>
  <c r="AH357" i="12" s="1"/>
  <c r="I357" i="12"/>
  <c r="L358" i="12" s="1"/>
  <c r="AR709" i="12" l="1"/>
  <c r="AS710" i="12" s="1"/>
  <c r="AT709" i="12"/>
  <c r="AU709" i="12" s="1"/>
  <c r="AW710" i="12" s="1"/>
  <c r="AX710" i="12" s="1"/>
  <c r="AL710" i="12" s="1"/>
  <c r="AX709" i="12"/>
  <c r="AL709" i="12" s="1"/>
  <c r="F446" i="14"/>
  <c r="AI446" i="14" s="1"/>
  <c r="C446" i="14"/>
  <c r="A714" i="12"/>
  <c r="AV714" i="12" s="1"/>
  <c r="AK713" i="12"/>
  <c r="CQ426" i="1"/>
  <c r="DH426" i="1" s="1"/>
  <c r="CZ426" i="1"/>
  <c r="CP427" i="1"/>
  <c r="CQ427" i="1" s="1"/>
  <c r="DH427" i="1" s="1"/>
  <c r="AQ423" i="14"/>
  <c r="DO354" i="1"/>
  <c r="DQ354" i="1"/>
  <c r="CL714" i="15"/>
  <c r="DR714" i="15" s="1"/>
  <c r="DO400" i="15"/>
  <c r="DP400" i="15" s="1"/>
  <c r="DQ400" i="15" s="1"/>
  <c r="DS401" i="15" s="1"/>
  <c r="DM377" i="1"/>
  <c r="DK702" i="15"/>
  <c r="CP702" i="15"/>
  <c r="CV702" i="15"/>
  <c r="K359" i="14"/>
  <c r="AG359" i="14" s="1"/>
  <c r="H359" i="14"/>
  <c r="A712" i="14"/>
  <c r="AJ712" i="14" s="1"/>
  <c r="CM703" i="1"/>
  <c r="W439" i="12"/>
  <c r="O357" i="12"/>
  <c r="AI357" i="12" s="1"/>
  <c r="X357" i="12"/>
  <c r="Y357" i="12" s="1"/>
  <c r="CL704" i="1"/>
  <c r="DI704" i="1" s="1"/>
  <c r="E702" i="12"/>
  <c r="K702" i="12"/>
  <c r="CU356" i="1"/>
  <c r="CX355" i="1"/>
  <c r="DC355" i="1" s="1"/>
  <c r="DA355" i="1"/>
  <c r="DB355" i="1" s="1"/>
  <c r="DT401" i="15" l="1"/>
  <c r="AR710" i="12"/>
  <c r="AT710" i="12"/>
  <c r="AU710" i="12" s="1"/>
  <c r="AW711" i="12" s="1"/>
  <c r="E447" i="14"/>
  <c r="V446" i="14"/>
  <c r="AS711" i="12"/>
  <c r="A715" i="12"/>
  <c r="AV715" i="12" s="1"/>
  <c r="AK714" i="12"/>
  <c r="CN427" i="1"/>
  <c r="AR424" i="14"/>
  <c r="AS424" i="14" s="1"/>
  <c r="AT424" i="14" s="1"/>
  <c r="AU425" i="14" s="1"/>
  <c r="AV425" i="14" s="1"/>
  <c r="AK425" i="14" s="1"/>
  <c r="DL377" i="1"/>
  <c r="DN377" i="1"/>
  <c r="CL715" i="15"/>
  <c r="DR715" i="15" s="1"/>
  <c r="DN400" i="15"/>
  <c r="DO401" i="15" s="1"/>
  <c r="DP401" i="15" s="1"/>
  <c r="DQ401" i="15" s="1"/>
  <c r="DS402" i="15" s="1"/>
  <c r="DT402" i="15" s="1"/>
  <c r="DJ354" i="1"/>
  <c r="DP355" i="1"/>
  <c r="DF355" i="1"/>
  <c r="CV703" i="15"/>
  <c r="DK703" i="15"/>
  <c r="CP703" i="15"/>
  <c r="A713" i="14"/>
  <c r="AJ713" i="14" s="1"/>
  <c r="J360" i="14"/>
  <c r="M359" i="14"/>
  <c r="AH359" i="14" s="1"/>
  <c r="W359" i="14"/>
  <c r="X359" i="14" s="1"/>
  <c r="CM704" i="1"/>
  <c r="AJ440" i="12"/>
  <c r="C440" i="12"/>
  <c r="F441" i="12" s="1"/>
  <c r="G441" i="12" s="1"/>
  <c r="CL705" i="1"/>
  <c r="DI705" i="1" s="1"/>
  <c r="CV356" i="1"/>
  <c r="DE356" i="1" s="1"/>
  <c r="CS356" i="1"/>
  <c r="E703" i="12"/>
  <c r="K703" i="12"/>
  <c r="M358" i="12"/>
  <c r="AH358" i="12" s="1"/>
  <c r="I358" i="12"/>
  <c r="L359" i="12" s="1"/>
  <c r="AQ424" i="14" l="1"/>
  <c r="AR711" i="12"/>
  <c r="AT711" i="12"/>
  <c r="AU711" i="12" s="1"/>
  <c r="AW712" i="12" s="1"/>
  <c r="AX712" i="12" s="1"/>
  <c r="AL712" i="12" s="1"/>
  <c r="AX711" i="12"/>
  <c r="AL711" i="12" s="1"/>
  <c r="F447" i="14"/>
  <c r="AI447" i="14" s="1"/>
  <c r="C447" i="14"/>
  <c r="AS712" i="12"/>
  <c r="A716" i="12"/>
  <c r="AV716" i="12" s="1"/>
  <c r="AK715" i="12"/>
  <c r="CP428" i="1"/>
  <c r="CN428" i="1" s="1"/>
  <c r="CZ427" i="1"/>
  <c r="AR425" i="14"/>
  <c r="AS425" i="14" s="1"/>
  <c r="AT425" i="14" s="1"/>
  <c r="AU426" i="14" s="1"/>
  <c r="AV426" i="14" s="1"/>
  <c r="AK426" i="14" s="1"/>
  <c r="DO355" i="1"/>
  <c r="DQ355" i="1"/>
  <c r="CL716" i="15"/>
  <c r="DR716" i="15" s="1"/>
  <c r="DN401" i="15"/>
  <c r="DM378" i="1"/>
  <c r="CP704" i="15"/>
  <c r="DK704" i="15"/>
  <c r="CV704" i="15"/>
  <c r="K360" i="14"/>
  <c r="AG360" i="14" s="1"/>
  <c r="H360" i="14"/>
  <c r="A714" i="14"/>
  <c r="AJ714" i="14" s="1"/>
  <c r="CM705" i="1"/>
  <c r="W440" i="12"/>
  <c r="X358" i="12"/>
  <c r="Y358" i="12" s="1"/>
  <c r="O358" i="12"/>
  <c r="AI358" i="12" s="1"/>
  <c r="K704" i="12"/>
  <c r="E704" i="12"/>
  <c r="CL706" i="1"/>
  <c r="DI706" i="1" s="1"/>
  <c r="CU357" i="1"/>
  <c r="DA356" i="1"/>
  <c r="DB356" i="1" s="1"/>
  <c r="CX356" i="1"/>
  <c r="DC356" i="1" s="1"/>
  <c r="AR712" i="12" l="1"/>
  <c r="AT712" i="12"/>
  <c r="AU712" i="12" s="1"/>
  <c r="AW713" i="12" s="1"/>
  <c r="V447" i="14"/>
  <c r="E448" i="14"/>
  <c r="F448" i="14" s="1"/>
  <c r="AI448" i="14" s="1"/>
  <c r="AS713" i="12"/>
  <c r="A717" i="12"/>
  <c r="AV717" i="12" s="1"/>
  <c r="AK716" i="12"/>
  <c r="CP429" i="1"/>
  <c r="CN429" i="1" s="1"/>
  <c r="CZ428" i="1"/>
  <c r="CQ428" i="1"/>
  <c r="DH428" i="1" s="1"/>
  <c r="AQ425" i="14"/>
  <c r="DL378" i="1"/>
  <c r="DN378" i="1"/>
  <c r="CL717" i="15"/>
  <c r="DR717" i="15" s="1"/>
  <c r="DO402" i="15"/>
  <c r="DP402" i="15" s="1"/>
  <c r="DQ402" i="15" s="1"/>
  <c r="DS403" i="15" s="1"/>
  <c r="DJ355" i="1"/>
  <c r="DP356" i="1"/>
  <c r="DF356" i="1"/>
  <c r="CV705" i="15"/>
  <c r="CP705" i="15"/>
  <c r="DK705" i="15"/>
  <c r="J361" i="14"/>
  <c r="W360" i="14"/>
  <c r="X360" i="14" s="1"/>
  <c r="M360" i="14"/>
  <c r="AH360" i="14" s="1"/>
  <c r="A715" i="14"/>
  <c r="AJ715" i="14" s="1"/>
  <c r="CM706" i="1"/>
  <c r="C441" i="12"/>
  <c r="F442" i="12" s="1"/>
  <c r="G442" i="12" s="1"/>
  <c r="AJ441" i="12"/>
  <c r="CV357" i="1"/>
  <c r="DE357" i="1" s="1"/>
  <c r="CS357" i="1"/>
  <c r="K705" i="12"/>
  <c r="E705" i="12"/>
  <c r="M359" i="12"/>
  <c r="AH359" i="12" s="1"/>
  <c r="I359" i="12"/>
  <c r="L360" i="12" s="1"/>
  <c r="CL707" i="1"/>
  <c r="DI707" i="1" s="1"/>
  <c r="CQ429" i="1" l="1"/>
  <c r="DH429" i="1" s="1"/>
  <c r="C448" i="14"/>
  <c r="E449" i="14" s="1"/>
  <c r="DT403" i="15"/>
  <c r="AX713" i="12"/>
  <c r="AL713" i="12" s="1"/>
  <c r="AR713" i="12"/>
  <c r="AT713" i="12"/>
  <c r="AU713" i="12" s="1"/>
  <c r="AW714" i="12" s="1"/>
  <c r="AS714" i="12"/>
  <c r="A718" i="12"/>
  <c r="AV718" i="12" s="1"/>
  <c r="AK717" i="12"/>
  <c r="CP430" i="1"/>
  <c r="CN430" i="1" s="1"/>
  <c r="CZ429" i="1"/>
  <c r="AR426" i="14"/>
  <c r="AS426" i="14" s="1"/>
  <c r="AT426" i="14" s="1"/>
  <c r="AU427" i="14" s="1"/>
  <c r="AV427" i="14" s="1"/>
  <c r="AK427" i="14" s="1"/>
  <c r="DO356" i="1"/>
  <c r="DQ356" i="1"/>
  <c r="CL718" i="15"/>
  <c r="DR718" i="15" s="1"/>
  <c r="DN402" i="15"/>
  <c r="DM379" i="1"/>
  <c r="DK706" i="15"/>
  <c r="CV706" i="15"/>
  <c r="CP706" i="15"/>
  <c r="A716" i="14"/>
  <c r="AJ716" i="14" s="1"/>
  <c r="K361" i="14"/>
  <c r="AG361" i="14" s="1"/>
  <c r="H361" i="14"/>
  <c r="CM707" i="1"/>
  <c r="W441" i="12"/>
  <c r="AJ442" i="12"/>
  <c r="K706" i="12"/>
  <c r="E706" i="12"/>
  <c r="CL708" i="1"/>
  <c r="DI708" i="1" s="1"/>
  <c r="DA357" i="1"/>
  <c r="DB357" i="1" s="1"/>
  <c r="CU358" i="1"/>
  <c r="CX357" i="1"/>
  <c r="DC357" i="1" s="1"/>
  <c r="X359" i="12"/>
  <c r="Y359" i="12" s="1"/>
  <c r="O359" i="12"/>
  <c r="AI359" i="12" s="1"/>
  <c r="V448" i="14" l="1"/>
  <c r="CQ430" i="1"/>
  <c r="DH430" i="1" s="1"/>
  <c r="AX714" i="12"/>
  <c r="AL714" i="12" s="1"/>
  <c r="AR714" i="12"/>
  <c r="AT714" i="12"/>
  <c r="AU714" i="12" s="1"/>
  <c r="AW715" i="12" s="1"/>
  <c r="AX715" i="12" s="1"/>
  <c r="AL715" i="12" s="1"/>
  <c r="F449" i="14"/>
  <c r="AI449" i="14" s="1"/>
  <c r="C449" i="14"/>
  <c r="AS715" i="12"/>
  <c r="A719" i="12"/>
  <c r="AV719" i="12" s="1"/>
  <c r="AK718" i="12"/>
  <c r="CP431" i="1"/>
  <c r="CQ431" i="1" s="1"/>
  <c r="DH431" i="1" s="1"/>
  <c r="CZ430" i="1"/>
  <c r="AQ426" i="14"/>
  <c r="DL379" i="1"/>
  <c r="DN379" i="1"/>
  <c r="CL719" i="15"/>
  <c r="DR719" i="15" s="1"/>
  <c r="DO403" i="15"/>
  <c r="DP403" i="15" s="1"/>
  <c r="DQ403" i="15" s="1"/>
  <c r="DS404" i="15" s="1"/>
  <c r="DJ356" i="1"/>
  <c r="DP357" i="1"/>
  <c r="DF357" i="1"/>
  <c r="DK707" i="15"/>
  <c r="CP707" i="15"/>
  <c r="CV707" i="15"/>
  <c r="A717" i="14"/>
  <c r="AJ717" i="14" s="1"/>
  <c r="M361" i="14"/>
  <c r="AH361" i="14" s="1"/>
  <c r="W361" i="14"/>
  <c r="X361" i="14" s="1"/>
  <c r="J362" i="14"/>
  <c r="CM708" i="1"/>
  <c r="C442" i="12"/>
  <c r="F443" i="12" s="1"/>
  <c r="G443" i="12" s="1"/>
  <c r="M360" i="12"/>
  <c r="AH360" i="12" s="1"/>
  <c r="I360" i="12"/>
  <c r="L361" i="12" s="1"/>
  <c r="CL709" i="1"/>
  <c r="DI709" i="1" s="1"/>
  <c r="CV358" i="1"/>
  <c r="DE358" i="1" s="1"/>
  <c r="CS358" i="1"/>
  <c r="K707" i="12"/>
  <c r="E707" i="12"/>
  <c r="CN431" i="1" l="1"/>
  <c r="DT404" i="15"/>
  <c r="AR715" i="12"/>
  <c r="AT715" i="12"/>
  <c r="AU715" i="12" s="1"/>
  <c r="AW716" i="12" s="1"/>
  <c r="V449" i="14"/>
  <c r="E450" i="14"/>
  <c r="F450" i="14" s="1"/>
  <c r="AI450" i="14" s="1"/>
  <c r="AS716" i="12"/>
  <c r="AT716" i="12" s="1"/>
  <c r="A720" i="12"/>
  <c r="AV720" i="12" s="1"/>
  <c r="AK719" i="12"/>
  <c r="AR427" i="14"/>
  <c r="AS427" i="14" s="1"/>
  <c r="AT427" i="14" s="1"/>
  <c r="AU428" i="14" s="1"/>
  <c r="AV428" i="14" s="1"/>
  <c r="AK428" i="14" s="1"/>
  <c r="DO357" i="1"/>
  <c r="DQ357" i="1"/>
  <c r="CL720" i="15"/>
  <c r="DR720" i="15" s="1"/>
  <c r="DN403" i="15"/>
  <c r="DO404" i="15" s="1"/>
  <c r="DP404" i="15" s="1"/>
  <c r="DQ404" i="15" s="1"/>
  <c r="DS405" i="15" s="1"/>
  <c r="DT405" i="15" s="1"/>
  <c r="DM380" i="1"/>
  <c r="DK708" i="15"/>
  <c r="CP708" i="15"/>
  <c r="CV708" i="15"/>
  <c r="A718" i="14"/>
  <c r="AJ718" i="14" s="1"/>
  <c r="K362" i="14"/>
  <c r="AG362" i="14" s="1"/>
  <c r="H362" i="14"/>
  <c r="CM709" i="1"/>
  <c r="W442" i="12"/>
  <c r="C443" i="12"/>
  <c r="F444" i="12" s="1"/>
  <c r="G444" i="12" s="1"/>
  <c r="AJ443" i="12"/>
  <c r="DA358" i="1"/>
  <c r="DB358" i="1" s="1"/>
  <c r="CU359" i="1"/>
  <c r="CX358" i="1"/>
  <c r="DC358" i="1" s="1"/>
  <c r="CL710" i="1"/>
  <c r="DI710" i="1" s="1"/>
  <c r="K708" i="12"/>
  <c r="E708" i="12"/>
  <c r="X360" i="12"/>
  <c r="Y360" i="12" s="1"/>
  <c r="O360" i="12"/>
  <c r="AI360" i="12" s="1"/>
  <c r="CP432" i="1" l="1"/>
  <c r="CZ431" i="1"/>
  <c r="AR716" i="12"/>
  <c r="C450" i="14"/>
  <c r="E451" i="14" s="1"/>
  <c r="AU716" i="12"/>
  <c r="AW717" i="12" s="1"/>
  <c r="AX717" i="12" s="1"/>
  <c r="AL717" i="12" s="1"/>
  <c r="AX716" i="12"/>
  <c r="AL716" i="12" s="1"/>
  <c r="AS717" i="12"/>
  <c r="A721" i="12"/>
  <c r="AV721" i="12" s="1"/>
  <c r="AK720" i="12"/>
  <c r="AQ427" i="14"/>
  <c r="AR428" i="14" s="1"/>
  <c r="DL380" i="1"/>
  <c r="DN380" i="1"/>
  <c r="CL721" i="15"/>
  <c r="DR721" i="15" s="1"/>
  <c r="DN404" i="15"/>
  <c r="DJ357" i="1"/>
  <c r="DP358" i="1"/>
  <c r="DF358" i="1"/>
  <c r="DK709" i="15"/>
  <c r="CV709" i="15"/>
  <c r="CP709" i="15"/>
  <c r="J363" i="14"/>
  <c r="W362" i="14"/>
  <c r="X362" i="14" s="1"/>
  <c r="M362" i="14"/>
  <c r="AH362" i="14" s="1"/>
  <c r="A719" i="14"/>
  <c r="AJ719" i="14" s="1"/>
  <c r="CM710" i="1"/>
  <c r="W443" i="12"/>
  <c r="M361" i="12"/>
  <c r="AH361" i="12" s="1"/>
  <c r="I361" i="12"/>
  <c r="L362" i="12" s="1"/>
  <c r="K709" i="12"/>
  <c r="E709" i="12"/>
  <c r="CL711" i="1"/>
  <c r="DI711" i="1" s="1"/>
  <c r="CV359" i="1"/>
  <c r="DE359" i="1" s="1"/>
  <c r="CS359" i="1"/>
  <c r="CN432" i="1" l="1"/>
  <c r="CQ432" i="1"/>
  <c r="DH432" i="1" s="1"/>
  <c r="V450" i="14"/>
  <c r="F451" i="14"/>
  <c r="AI451" i="14" s="1"/>
  <c r="C451" i="14"/>
  <c r="AR717" i="12"/>
  <c r="AS718" i="12" s="1"/>
  <c r="AT717" i="12"/>
  <c r="AU717" i="12" s="1"/>
  <c r="AW718" i="12" s="1"/>
  <c r="A722" i="12"/>
  <c r="AV722" i="12" s="1"/>
  <c r="AK721" i="12"/>
  <c r="AS428" i="14"/>
  <c r="AT428" i="14" s="1"/>
  <c r="AU429" i="14" s="1"/>
  <c r="AV429" i="14" s="1"/>
  <c r="AK429" i="14" s="1"/>
  <c r="AQ428" i="14"/>
  <c r="AR429" i="14" s="1"/>
  <c r="DO358" i="1"/>
  <c r="DQ358" i="1"/>
  <c r="CL722" i="15"/>
  <c r="DR722" i="15" s="1"/>
  <c r="DO405" i="15"/>
  <c r="DP405" i="15" s="1"/>
  <c r="DQ405" i="15" s="1"/>
  <c r="DS406" i="15" s="1"/>
  <c r="DM381" i="1"/>
  <c r="DK710" i="15"/>
  <c r="CV710" i="15"/>
  <c r="CP710" i="15"/>
  <c r="K363" i="14"/>
  <c r="AG363" i="14" s="1"/>
  <c r="H363" i="14"/>
  <c r="A720" i="14"/>
  <c r="AJ720" i="14" s="1"/>
  <c r="CM711" i="1"/>
  <c r="C444" i="12"/>
  <c r="F445" i="12" s="1"/>
  <c r="G445" i="12" s="1"/>
  <c r="AJ444" i="12"/>
  <c r="CL712" i="1"/>
  <c r="DI712" i="1" s="1"/>
  <c r="CU360" i="1"/>
  <c r="DA359" i="1"/>
  <c r="DB359" i="1" s="1"/>
  <c r="CX359" i="1"/>
  <c r="DC359" i="1" s="1"/>
  <c r="K710" i="12"/>
  <c r="E710" i="12"/>
  <c r="O361" i="12"/>
  <c r="AI361" i="12" s="1"/>
  <c r="X361" i="12"/>
  <c r="Y361" i="12" s="1"/>
  <c r="CZ432" i="1" l="1"/>
  <c r="CP433" i="1"/>
  <c r="E452" i="14"/>
  <c r="V451" i="14"/>
  <c r="DT406" i="15"/>
  <c r="AX718" i="12"/>
  <c r="AL718" i="12" s="1"/>
  <c r="AR718" i="12"/>
  <c r="AT718" i="12"/>
  <c r="AU718" i="12" s="1"/>
  <c r="AW719" i="12" s="1"/>
  <c r="AS429" i="14"/>
  <c r="AT429" i="14" s="1"/>
  <c r="AU430" i="14" s="1"/>
  <c r="AV430" i="14" s="1"/>
  <c r="AK430" i="14" s="1"/>
  <c r="AQ429" i="14"/>
  <c r="AR430" i="14" s="1"/>
  <c r="AS430" i="14" s="1"/>
  <c r="AS719" i="12"/>
  <c r="A723" i="12"/>
  <c r="AV723" i="12" s="1"/>
  <c r="AK722" i="12"/>
  <c r="DL381" i="1"/>
  <c r="DN381" i="1"/>
  <c r="CL723" i="15"/>
  <c r="DR723" i="15" s="1"/>
  <c r="DN405" i="15"/>
  <c r="DJ358" i="1"/>
  <c r="DP359" i="1"/>
  <c r="DF359" i="1"/>
  <c r="DK711" i="15"/>
  <c r="CP711" i="15"/>
  <c r="CV711" i="15"/>
  <c r="A721" i="14"/>
  <c r="AJ721" i="14" s="1"/>
  <c r="W363" i="14"/>
  <c r="X363" i="14" s="1"/>
  <c r="J364" i="14"/>
  <c r="M363" i="14"/>
  <c r="AH363" i="14" s="1"/>
  <c r="CM712" i="1"/>
  <c r="AJ445" i="12"/>
  <c r="W444" i="12"/>
  <c r="M362" i="12"/>
  <c r="AH362" i="12" s="1"/>
  <c r="I362" i="12"/>
  <c r="L363" i="12" s="1"/>
  <c r="CV360" i="1"/>
  <c r="DE360" i="1" s="1"/>
  <c r="CS360" i="1"/>
  <c r="E711" i="12"/>
  <c r="K711" i="12"/>
  <c r="CL713" i="1"/>
  <c r="DI713" i="1" s="1"/>
  <c r="AT430" i="14" l="1"/>
  <c r="AU431" i="14" s="1"/>
  <c r="AV431" i="14" s="1"/>
  <c r="AK431" i="14" s="1"/>
  <c r="CQ433" i="1"/>
  <c r="DH433" i="1" s="1"/>
  <c r="CN433" i="1"/>
  <c r="AQ430" i="14"/>
  <c r="F452" i="14"/>
  <c r="AI452" i="14" s="1"/>
  <c r="C452" i="14"/>
  <c r="AR719" i="12"/>
  <c r="AS720" i="12" s="1"/>
  <c r="AT719" i="12"/>
  <c r="AU719" i="12" s="1"/>
  <c r="AW720" i="12" s="1"/>
  <c r="AX720" i="12" s="1"/>
  <c r="AL720" i="12" s="1"/>
  <c r="AX719" i="12"/>
  <c r="AL719" i="12" s="1"/>
  <c r="A724" i="12"/>
  <c r="AV724" i="12" s="1"/>
  <c r="AK723" i="12"/>
  <c r="AR431" i="14"/>
  <c r="AS431" i="14" s="1"/>
  <c r="AT431" i="14" s="1"/>
  <c r="AU432" i="14" s="1"/>
  <c r="AV432" i="14" s="1"/>
  <c r="AK432" i="14" s="1"/>
  <c r="DO359" i="1"/>
  <c r="DQ359" i="1"/>
  <c r="CL724" i="15"/>
  <c r="DR724" i="15" s="1"/>
  <c r="DO406" i="15"/>
  <c r="DP406" i="15" s="1"/>
  <c r="DQ406" i="15" s="1"/>
  <c r="DS407" i="15" s="1"/>
  <c r="DM382" i="1"/>
  <c r="CV712" i="15"/>
  <c r="DK712" i="15"/>
  <c r="CP712" i="15"/>
  <c r="A722" i="14"/>
  <c r="AJ722" i="14" s="1"/>
  <c r="K364" i="14"/>
  <c r="AG364" i="14" s="1"/>
  <c r="H364" i="14"/>
  <c r="CM713" i="1"/>
  <c r="C445" i="12"/>
  <c r="F446" i="12" s="1"/>
  <c r="G446" i="12" s="1"/>
  <c r="DA360" i="1"/>
  <c r="DB360" i="1" s="1"/>
  <c r="CU361" i="1"/>
  <c r="CX360" i="1"/>
  <c r="DC360" i="1" s="1"/>
  <c r="X362" i="12"/>
  <c r="Y362" i="12" s="1"/>
  <c r="O362" i="12"/>
  <c r="AI362" i="12" s="1"/>
  <c r="K712" i="12"/>
  <c r="E712" i="12"/>
  <c r="CL714" i="1"/>
  <c r="DI714" i="1" s="1"/>
  <c r="CZ433" i="1" l="1"/>
  <c r="CP434" i="1"/>
  <c r="V452" i="14"/>
  <c r="E453" i="14"/>
  <c r="F453" i="14" s="1"/>
  <c r="AI453" i="14" s="1"/>
  <c r="DT407" i="15"/>
  <c r="AR720" i="12"/>
  <c r="AS721" i="12" s="1"/>
  <c r="AT720" i="12"/>
  <c r="AU720" i="12" s="1"/>
  <c r="AW721" i="12" s="1"/>
  <c r="A725" i="12"/>
  <c r="AV725" i="12" s="1"/>
  <c r="AK724" i="12"/>
  <c r="AQ431" i="14"/>
  <c r="AR432" i="14" s="1"/>
  <c r="AS432" i="14" s="1"/>
  <c r="AT432" i="14" s="1"/>
  <c r="AU433" i="14" s="1"/>
  <c r="AV433" i="14" s="1"/>
  <c r="AK433" i="14" s="1"/>
  <c r="DL382" i="1"/>
  <c r="DN382" i="1"/>
  <c r="CL725" i="15"/>
  <c r="DR725" i="15" s="1"/>
  <c r="DN406" i="15"/>
  <c r="DJ359" i="1"/>
  <c r="DP360" i="1"/>
  <c r="DF360" i="1"/>
  <c r="CV713" i="15"/>
  <c r="DK713" i="15"/>
  <c r="CP713" i="15"/>
  <c r="W445" i="12"/>
  <c r="A723" i="14"/>
  <c r="AJ723" i="14" s="1"/>
  <c r="M364" i="14"/>
  <c r="AH364" i="14" s="1"/>
  <c r="W364" i="14"/>
  <c r="X364" i="14" s="1"/>
  <c r="J365" i="14"/>
  <c r="CM714" i="1"/>
  <c r="AJ446" i="12"/>
  <c r="CL715" i="1"/>
  <c r="DI715" i="1" s="1"/>
  <c r="M363" i="12"/>
  <c r="AH363" i="12" s="1"/>
  <c r="I363" i="12"/>
  <c r="L364" i="12" s="1"/>
  <c r="CV361" i="1"/>
  <c r="DE361" i="1" s="1"/>
  <c r="CS361" i="1"/>
  <c r="E713" i="12"/>
  <c r="K713" i="12"/>
  <c r="C453" i="14" l="1"/>
  <c r="CQ434" i="1"/>
  <c r="DH434" i="1" s="1"/>
  <c r="CN434" i="1"/>
  <c r="E454" i="14"/>
  <c r="F454" i="14" s="1"/>
  <c r="AI454" i="14" s="1"/>
  <c r="V453" i="14"/>
  <c r="AR721" i="12"/>
  <c r="AS722" i="12" s="1"/>
  <c r="AT721" i="12"/>
  <c r="AU721" i="12" s="1"/>
  <c r="AW722" i="12" s="1"/>
  <c r="AX722" i="12" s="1"/>
  <c r="AL722" i="12" s="1"/>
  <c r="AX721" i="12"/>
  <c r="AL721" i="12" s="1"/>
  <c r="A726" i="12"/>
  <c r="AV726" i="12" s="1"/>
  <c r="AK725" i="12"/>
  <c r="AQ432" i="14"/>
  <c r="DO360" i="1"/>
  <c r="DP361" i="1" s="1"/>
  <c r="DQ360" i="1"/>
  <c r="CL726" i="15"/>
  <c r="DR726" i="15" s="1"/>
  <c r="DO407" i="15"/>
  <c r="DP407" i="15" s="1"/>
  <c r="DQ407" i="15" s="1"/>
  <c r="DS408" i="15" s="1"/>
  <c r="DM383" i="1"/>
  <c r="DK714" i="15"/>
  <c r="CV714" i="15"/>
  <c r="CP714" i="15"/>
  <c r="A724" i="14"/>
  <c r="AJ724" i="14" s="1"/>
  <c r="K365" i="14"/>
  <c r="AG365" i="14" s="1"/>
  <c r="H365" i="14"/>
  <c r="CM715" i="1"/>
  <c r="C446" i="12"/>
  <c r="F447" i="12" s="1"/>
  <c r="G447" i="12" s="1"/>
  <c r="K714" i="12"/>
  <c r="E714" i="12"/>
  <c r="O363" i="12"/>
  <c r="AI363" i="12" s="1"/>
  <c r="X363" i="12"/>
  <c r="Y363" i="12" s="1"/>
  <c r="DA361" i="1"/>
  <c r="DB361" i="1" s="1"/>
  <c r="CU362" i="1"/>
  <c r="CX361" i="1"/>
  <c r="CL716" i="1"/>
  <c r="DI716" i="1" s="1"/>
  <c r="DF361" i="1" l="1"/>
  <c r="DC361" i="1"/>
  <c r="C454" i="14"/>
  <c r="E455" i="14" s="1"/>
  <c r="F455" i="14" s="1"/>
  <c r="AI455" i="14" s="1"/>
  <c r="CZ434" i="1"/>
  <c r="CP435" i="1"/>
  <c r="V454" i="14"/>
  <c r="C455" i="14"/>
  <c r="DT408" i="15"/>
  <c r="AR722" i="12"/>
  <c r="AS723" i="12" s="1"/>
  <c r="AT722" i="12"/>
  <c r="AU722" i="12" s="1"/>
  <c r="AW723" i="12" s="1"/>
  <c r="AX723" i="12" s="1"/>
  <c r="AL723" i="12" s="1"/>
  <c r="A727" i="12"/>
  <c r="AV727" i="12" s="1"/>
  <c r="AK726" i="12"/>
  <c r="AR433" i="14"/>
  <c r="AS433" i="14" s="1"/>
  <c r="AT433" i="14" s="1"/>
  <c r="AU434" i="14" s="1"/>
  <c r="AV434" i="14" s="1"/>
  <c r="AK434" i="14" s="1"/>
  <c r="DL383" i="1"/>
  <c r="DN383" i="1"/>
  <c r="DO361" i="1"/>
  <c r="DP362" i="1" s="1"/>
  <c r="DQ361" i="1"/>
  <c r="CL727" i="15"/>
  <c r="DR727" i="15" s="1"/>
  <c r="DN407" i="15"/>
  <c r="DO408" i="15" s="1"/>
  <c r="DP408" i="15" s="1"/>
  <c r="DQ408" i="15" s="1"/>
  <c r="DS409" i="15" s="1"/>
  <c r="DJ360" i="1"/>
  <c r="V455" i="14"/>
  <c r="E456" i="14"/>
  <c r="F456" i="14" s="1"/>
  <c r="AI456" i="14" s="1"/>
  <c r="CV715" i="15"/>
  <c r="CP715" i="15"/>
  <c r="DK715" i="15"/>
  <c r="AJ447" i="12"/>
  <c r="A725" i="14"/>
  <c r="AJ725" i="14" s="1"/>
  <c r="W365" i="14"/>
  <c r="X365" i="14" s="1"/>
  <c r="J366" i="14"/>
  <c r="M365" i="14"/>
  <c r="AH365" i="14" s="1"/>
  <c r="C447" i="12"/>
  <c r="F448" i="12" s="1"/>
  <c r="G448" i="12" s="1"/>
  <c r="W446" i="12"/>
  <c r="CM716" i="1"/>
  <c r="K715" i="12"/>
  <c r="E715" i="12"/>
  <c r="M364" i="12"/>
  <c r="AH364" i="12" s="1"/>
  <c r="I364" i="12"/>
  <c r="L365" i="12" s="1"/>
  <c r="CV362" i="1"/>
  <c r="DE362" i="1" s="1"/>
  <c r="CS362" i="1"/>
  <c r="CL717" i="1"/>
  <c r="DI717" i="1" s="1"/>
  <c r="CN435" i="1" l="1"/>
  <c r="CQ435" i="1"/>
  <c r="DH435" i="1" s="1"/>
  <c r="DT409" i="15"/>
  <c r="AR723" i="12"/>
  <c r="AS724" i="12" s="1"/>
  <c r="AT723" i="12"/>
  <c r="AU723" i="12" s="1"/>
  <c r="AW724" i="12" s="1"/>
  <c r="A728" i="12"/>
  <c r="AV728" i="12" s="1"/>
  <c r="AK727" i="12"/>
  <c r="AQ433" i="14"/>
  <c r="AR434" i="14" s="1"/>
  <c r="AS434" i="14" s="1"/>
  <c r="AT434" i="14" s="1"/>
  <c r="AU435" i="14" s="1"/>
  <c r="AV435" i="14" s="1"/>
  <c r="AK435" i="14" s="1"/>
  <c r="DO362" i="1"/>
  <c r="DQ362" i="1"/>
  <c r="CL728" i="15"/>
  <c r="DR728" i="15" s="1"/>
  <c r="DN408" i="15"/>
  <c r="DJ361" i="1"/>
  <c r="DM384" i="1"/>
  <c r="C456" i="14"/>
  <c r="DK716" i="15"/>
  <c r="CV716" i="15"/>
  <c r="CP716" i="15"/>
  <c r="A726" i="14"/>
  <c r="AJ726" i="14" s="1"/>
  <c r="K366" i="14"/>
  <c r="AG366" i="14" s="1"/>
  <c r="H366" i="14"/>
  <c r="W447" i="12"/>
  <c r="CM717" i="1"/>
  <c r="C448" i="12"/>
  <c r="F449" i="12" s="1"/>
  <c r="G449" i="12" s="1"/>
  <c r="AJ448" i="12"/>
  <c r="CL718" i="1"/>
  <c r="DI718" i="1" s="1"/>
  <c r="CU363" i="1"/>
  <c r="DA362" i="1"/>
  <c r="DB362" i="1" s="1"/>
  <c r="CX362" i="1"/>
  <c r="DC362" i="1" s="1"/>
  <c r="X364" i="12"/>
  <c r="Y364" i="12" s="1"/>
  <c r="O364" i="12"/>
  <c r="AI364" i="12" s="1"/>
  <c r="K716" i="12"/>
  <c r="E716" i="12"/>
  <c r="CP436" i="1" l="1"/>
  <c r="CZ435" i="1"/>
  <c r="AX724" i="12"/>
  <c r="AL724" i="12" s="1"/>
  <c r="AR724" i="12"/>
  <c r="AS725" i="12" s="1"/>
  <c r="AT724" i="12"/>
  <c r="AU724" i="12" s="1"/>
  <c r="AW725" i="12" s="1"/>
  <c r="AX725" i="12" s="1"/>
  <c r="AL725" i="12" s="1"/>
  <c r="A729" i="12"/>
  <c r="AV729" i="12" s="1"/>
  <c r="AK728" i="12"/>
  <c r="AQ434" i="14"/>
  <c r="DL384" i="1"/>
  <c r="DN384" i="1"/>
  <c r="CL729" i="15"/>
  <c r="DR729" i="15" s="1"/>
  <c r="DO409" i="15"/>
  <c r="DP409" i="15" s="1"/>
  <c r="DQ409" i="15" s="1"/>
  <c r="DS410" i="15" s="1"/>
  <c r="DJ362" i="1"/>
  <c r="DF362" i="1"/>
  <c r="V456" i="14"/>
  <c r="E457" i="14"/>
  <c r="F457" i="14" s="1"/>
  <c r="AI457" i="14" s="1"/>
  <c r="CV717" i="15"/>
  <c r="CP717" i="15"/>
  <c r="DK717" i="15"/>
  <c r="A727" i="14"/>
  <c r="AJ727" i="14" s="1"/>
  <c r="J367" i="14"/>
  <c r="W366" i="14"/>
  <c r="X366" i="14" s="1"/>
  <c r="M366" i="14"/>
  <c r="AH366" i="14" s="1"/>
  <c r="CM718" i="1"/>
  <c r="AJ449" i="12"/>
  <c r="W448" i="12"/>
  <c r="CL719" i="1"/>
  <c r="DI719" i="1" s="1"/>
  <c r="K717" i="12"/>
  <c r="E717" i="12"/>
  <c r="M365" i="12"/>
  <c r="AH365" i="12" s="1"/>
  <c r="I365" i="12"/>
  <c r="L366" i="12" s="1"/>
  <c r="CV363" i="1"/>
  <c r="DE363" i="1" s="1"/>
  <c r="CS363" i="1"/>
  <c r="CN436" i="1" l="1"/>
  <c r="CQ436" i="1"/>
  <c r="DH436" i="1" s="1"/>
  <c r="DT410" i="15"/>
  <c r="AR725" i="12"/>
  <c r="AS726" i="12" s="1"/>
  <c r="AT725" i="12"/>
  <c r="AU725" i="12" s="1"/>
  <c r="AW726" i="12" s="1"/>
  <c r="A730" i="12"/>
  <c r="AV730" i="12" s="1"/>
  <c r="AK729" i="12"/>
  <c r="AR435" i="14"/>
  <c r="AS435" i="14" s="1"/>
  <c r="AT435" i="14" s="1"/>
  <c r="AU436" i="14" s="1"/>
  <c r="AV436" i="14" s="1"/>
  <c r="AK436" i="14" s="1"/>
  <c r="CL730" i="15"/>
  <c r="DR730" i="15" s="1"/>
  <c r="DN409" i="15"/>
  <c r="DM385" i="1"/>
  <c r="C457" i="14"/>
  <c r="CP718" i="15"/>
  <c r="CV718" i="15"/>
  <c r="DK718" i="15"/>
  <c r="K367" i="14"/>
  <c r="AG367" i="14" s="1"/>
  <c r="H367" i="14"/>
  <c r="A728" i="14"/>
  <c r="AJ728" i="14" s="1"/>
  <c r="CM719" i="1"/>
  <c r="C449" i="12"/>
  <c r="F450" i="12" s="1"/>
  <c r="G450" i="12" s="1"/>
  <c r="CU364" i="1"/>
  <c r="CX363" i="1"/>
  <c r="DC363" i="1" s="1"/>
  <c r="DA363" i="1"/>
  <c r="DB363" i="1" s="1"/>
  <c r="E718" i="12"/>
  <c r="K718" i="12"/>
  <c r="CL720" i="1"/>
  <c r="DI720" i="1" s="1"/>
  <c r="X365" i="12"/>
  <c r="Y365" i="12" s="1"/>
  <c r="O365" i="12"/>
  <c r="AI365" i="12" s="1"/>
  <c r="CZ436" i="1" l="1"/>
  <c r="CP437" i="1"/>
  <c r="CQ437" i="1" s="1"/>
  <c r="DH437" i="1" s="1"/>
  <c r="AX726" i="12"/>
  <c r="AL726" i="12" s="1"/>
  <c r="AR726" i="12"/>
  <c r="AS727" i="12" s="1"/>
  <c r="AT726" i="12"/>
  <c r="AU726" i="12" s="1"/>
  <c r="AW727" i="12" s="1"/>
  <c r="A731" i="12"/>
  <c r="AV731" i="12" s="1"/>
  <c r="AK730" i="12"/>
  <c r="AQ435" i="14"/>
  <c r="DL385" i="1"/>
  <c r="DN385" i="1"/>
  <c r="CL731" i="15"/>
  <c r="DR731" i="15" s="1"/>
  <c r="DO410" i="15"/>
  <c r="DP410" i="15" s="1"/>
  <c r="DQ410" i="15" s="1"/>
  <c r="DS411" i="15" s="1"/>
  <c r="DP363" i="1"/>
  <c r="DF363" i="1"/>
  <c r="V457" i="14"/>
  <c r="E458" i="14"/>
  <c r="F458" i="14" s="1"/>
  <c r="AI458" i="14" s="1"/>
  <c r="CP719" i="15"/>
  <c r="CV719" i="15"/>
  <c r="DK719" i="15"/>
  <c r="J368" i="14"/>
  <c r="M367" i="14"/>
  <c r="AH367" i="14" s="1"/>
  <c r="W367" i="14"/>
  <c r="X367" i="14" s="1"/>
  <c r="A729" i="14"/>
  <c r="AJ729" i="14" s="1"/>
  <c r="CM720" i="1"/>
  <c r="W449" i="12"/>
  <c r="AJ450" i="12"/>
  <c r="E719" i="12"/>
  <c r="K719" i="12"/>
  <c r="M366" i="12"/>
  <c r="AH366" i="12" s="1"/>
  <c r="I366" i="12"/>
  <c r="L367" i="12" s="1"/>
  <c r="CL721" i="1"/>
  <c r="DI721" i="1" s="1"/>
  <c r="CV364" i="1"/>
  <c r="DE364" i="1" s="1"/>
  <c r="CS364" i="1"/>
  <c r="CN437" i="1" l="1"/>
  <c r="DT411" i="15"/>
  <c r="AR727" i="12"/>
  <c r="AS728" i="12" s="1"/>
  <c r="AT727" i="12"/>
  <c r="AU727" i="12" s="1"/>
  <c r="AW728" i="12" s="1"/>
  <c r="AX727" i="12"/>
  <c r="AL727" i="12" s="1"/>
  <c r="A732" i="12"/>
  <c r="AV732" i="12" s="1"/>
  <c r="AK731" i="12"/>
  <c r="AR436" i="14"/>
  <c r="AS436" i="14" s="1"/>
  <c r="AT436" i="14" s="1"/>
  <c r="AU437" i="14" s="1"/>
  <c r="AV437" i="14" s="1"/>
  <c r="AK437" i="14" s="1"/>
  <c r="DO363" i="1"/>
  <c r="DQ363" i="1"/>
  <c r="CL732" i="15"/>
  <c r="DR732" i="15" s="1"/>
  <c r="DN410" i="15"/>
  <c r="DM386" i="1"/>
  <c r="C458" i="14"/>
  <c r="DK720" i="15"/>
  <c r="CP720" i="15"/>
  <c r="CV720" i="15"/>
  <c r="K368" i="14"/>
  <c r="AG368" i="14" s="1"/>
  <c r="H368" i="14"/>
  <c r="A730" i="14"/>
  <c r="AJ730" i="14" s="1"/>
  <c r="CM721" i="1"/>
  <c r="C450" i="12"/>
  <c r="F451" i="12" s="1"/>
  <c r="G451" i="12" s="1"/>
  <c r="CL722" i="1"/>
  <c r="DI722" i="1" s="1"/>
  <c r="CU365" i="1"/>
  <c r="DA364" i="1"/>
  <c r="DB364" i="1" s="1"/>
  <c r="CX364" i="1"/>
  <c r="DC364" i="1" s="1"/>
  <c r="K720" i="12"/>
  <c r="E720" i="12"/>
  <c r="X366" i="12"/>
  <c r="Y366" i="12" s="1"/>
  <c r="O366" i="12"/>
  <c r="AI366" i="12" s="1"/>
  <c r="CZ437" i="1" l="1"/>
  <c r="CP438" i="1"/>
  <c r="AX728" i="12"/>
  <c r="AL728" i="12" s="1"/>
  <c r="AR728" i="12"/>
  <c r="AS729" i="12" s="1"/>
  <c r="AT728" i="12"/>
  <c r="AU728" i="12" s="1"/>
  <c r="AW729" i="12" s="1"/>
  <c r="A733" i="12"/>
  <c r="AV733" i="12" s="1"/>
  <c r="AK732" i="12"/>
  <c r="AQ436" i="14"/>
  <c r="DL386" i="1"/>
  <c r="DN386" i="1"/>
  <c r="CL733" i="15"/>
  <c r="DR733" i="15" s="1"/>
  <c r="DO411" i="15"/>
  <c r="DP411" i="15" s="1"/>
  <c r="DQ411" i="15" s="1"/>
  <c r="DS412" i="15" s="1"/>
  <c r="DJ363" i="1"/>
  <c r="DP364" i="1"/>
  <c r="DF364" i="1"/>
  <c r="E459" i="14"/>
  <c r="F459" i="14" s="1"/>
  <c r="AI459" i="14" s="1"/>
  <c r="V458" i="14"/>
  <c r="DK721" i="15"/>
  <c r="CV721" i="15"/>
  <c r="CP721" i="15"/>
  <c r="W450" i="12"/>
  <c r="A731" i="14"/>
  <c r="AJ731" i="14" s="1"/>
  <c r="J369" i="14"/>
  <c r="W368" i="14"/>
  <c r="X368" i="14" s="1"/>
  <c r="M368" i="14"/>
  <c r="AH368" i="14" s="1"/>
  <c r="CM722" i="1"/>
  <c r="AJ451" i="12"/>
  <c r="K721" i="12"/>
  <c r="E721" i="12"/>
  <c r="CV365" i="1"/>
  <c r="DE365" i="1" s="1"/>
  <c r="CS365" i="1"/>
  <c r="M367" i="12"/>
  <c r="AH367" i="12" s="1"/>
  <c r="I367" i="12"/>
  <c r="L368" i="12" s="1"/>
  <c r="CL723" i="1"/>
  <c r="DI723" i="1" s="1"/>
  <c r="CN438" i="1" l="1"/>
  <c r="CQ438" i="1"/>
  <c r="DH438" i="1" s="1"/>
  <c r="DT412" i="15"/>
  <c r="AX729" i="12"/>
  <c r="AL729" i="12" s="1"/>
  <c r="AR729" i="12"/>
  <c r="AS730" i="12" s="1"/>
  <c r="AT729" i="12"/>
  <c r="AU729" i="12" s="1"/>
  <c r="AW730" i="12" s="1"/>
  <c r="AX730" i="12" s="1"/>
  <c r="AL730" i="12" s="1"/>
  <c r="A734" i="12"/>
  <c r="AV734" i="12" s="1"/>
  <c r="AK733" i="12"/>
  <c r="AR437" i="14"/>
  <c r="AS437" i="14" s="1"/>
  <c r="AT437" i="14" s="1"/>
  <c r="AU438" i="14" s="1"/>
  <c r="AV438" i="14" s="1"/>
  <c r="AK438" i="14" s="1"/>
  <c r="DO364" i="1"/>
  <c r="DQ364" i="1"/>
  <c r="CL734" i="15"/>
  <c r="DR734" i="15" s="1"/>
  <c r="DN411" i="15"/>
  <c r="DO412" i="15" s="1"/>
  <c r="DP412" i="15" s="1"/>
  <c r="DQ412" i="15" s="1"/>
  <c r="DS413" i="15" s="1"/>
  <c r="DT413" i="15" s="1"/>
  <c r="DM387" i="1"/>
  <c r="C459" i="14"/>
  <c r="DK722" i="15"/>
  <c r="CV722" i="15"/>
  <c r="CP722" i="15"/>
  <c r="K369" i="14"/>
  <c r="AG369" i="14" s="1"/>
  <c r="H369" i="14"/>
  <c r="A732" i="14"/>
  <c r="AJ732" i="14" s="1"/>
  <c r="CM723" i="1"/>
  <c r="C451" i="12"/>
  <c r="F452" i="12" s="1"/>
  <c r="G452" i="12" s="1"/>
  <c r="CL724" i="1"/>
  <c r="DI724" i="1" s="1"/>
  <c r="K722" i="12"/>
  <c r="E722" i="12"/>
  <c r="X367" i="12"/>
  <c r="Y367" i="12" s="1"/>
  <c r="O367" i="12"/>
  <c r="AI367" i="12" s="1"/>
  <c r="DA365" i="1"/>
  <c r="DB365" i="1" s="1"/>
  <c r="CU366" i="1"/>
  <c r="CX365" i="1"/>
  <c r="DC365" i="1" s="1"/>
  <c r="CZ438" i="1" l="1"/>
  <c r="CP439" i="1"/>
  <c r="CN439" i="1" s="1"/>
  <c r="AR730" i="12"/>
  <c r="AS731" i="12" s="1"/>
  <c r="AT730" i="12"/>
  <c r="AU730" i="12" s="1"/>
  <c r="AW731" i="12" s="1"/>
  <c r="A735" i="12"/>
  <c r="AV735" i="12" s="1"/>
  <c r="AK734" i="12"/>
  <c r="AQ437" i="14"/>
  <c r="AR438" i="14" s="1"/>
  <c r="AS438" i="14" s="1"/>
  <c r="AT438" i="14" s="1"/>
  <c r="AU439" i="14" s="1"/>
  <c r="AV439" i="14" s="1"/>
  <c r="AK439" i="14" s="1"/>
  <c r="DL387" i="1"/>
  <c r="DN387" i="1"/>
  <c r="CL735" i="15"/>
  <c r="DR735" i="15" s="1"/>
  <c r="DN412" i="15"/>
  <c r="DJ364" i="1"/>
  <c r="DP365" i="1"/>
  <c r="DF365" i="1"/>
  <c r="E460" i="14"/>
  <c r="F460" i="14" s="1"/>
  <c r="AI460" i="14" s="1"/>
  <c r="V459" i="14"/>
  <c r="CP723" i="15"/>
  <c r="DK723" i="15"/>
  <c r="CV723" i="15"/>
  <c r="AJ452" i="12"/>
  <c r="M369" i="14"/>
  <c r="AH369" i="14" s="1"/>
  <c r="J370" i="14"/>
  <c r="W369" i="14"/>
  <c r="X369" i="14" s="1"/>
  <c r="A733" i="14"/>
  <c r="AJ733" i="14" s="1"/>
  <c r="C452" i="12"/>
  <c r="F453" i="12" s="1"/>
  <c r="G453" i="12" s="1"/>
  <c r="W451" i="12"/>
  <c r="CM724" i="1"/>
  <c r="M368" i="12"/>
  <c r="AH368" i="12" s="1"/>
  <c r="I368" i="12"/>
  <c r="L369" i="12" s="1"/>
  <c r="CL725" i="1"/>
  <c r="DI725" i="1" s="1"/>
  <c r="CV366" i="1"/>
  <c r="DE366" i="1" s="1"/>
  <c r="CS366" i="1"/>
  <c r="K723" i="12"/>
  <c r="E723" i="12"/>
  <c r="CP440" i="1" l="1"/>
  <c r="CN440" i="1" s="1"/>
  <c r="CZ439" i="1"/>
  <c r="CQ439" i="1"/>
  <c r="DH439" i="1" s="1"/>
  <c r="AX731" i="12"/>
  <c r="AL731" i="12" s="1"/>
  <c r="AR731" i="12"/>
  <c r="AS732" i="12" s="1"/>
  <c r="AT731" i="12"/>
  <c r="AU731" i="12" s="1"/>
  <c r="AW732" i="12" s="1"/>
  <c r="AQ438" i="14"/>
  <c r="A736" i="12"/>
  <c r="AV736" i="12" s="1"/>
  <c r="AK735" i="12"/>
  <c r="AR439" i="14"/>
  <c r="AS439" i="14" s="1"/>
  <c r="AT439" i="14" s="1"/>
  <c r="AU440" i="14" s="1"/>
  <c r="AV440" i="14" s="1"/>
  <c r="AK440" i="14" s="1"/>
  <c r="C460" i="14"/>
  <c r="V460" i="14" s="1"/>
  <c r="DO365" i="1"/>
  <c r="DQ365" i="1"/>
  <c r="CL736" i="15"/>
  <c r="DR736" i="15" s="1"/>
  <c r="DO413" i="15"/>
  <c r="DP413" i="15" s="1"/>
  <c r="DQ413" i="15" s="1"/>
  <c r="DS414" i="15" s="1"/>
  <c r="DM388" i="1"/>
  <c r="DK724" i="15"/>
  <c r="CV724" i="15"/>
  <c r="CP724" i="15"/>
  <c r="AJ453" i="12"/>
  <c r="W452" i="12"/>
  <c r="K370" i="14"/>
  <c r="AG370" i="14" s="1"/>
  <c r="H370" i="14"/>
  <c r="A734" i="14"/>
  <c r="AJ734" i="14" s="1"/>
  <c r="C453" i="12"/>
  <c r="F454" i="12" s="1"/>
  <c r="G454" i="12" s="1"/>
  <c r="CM725" i="1"/>
  <c r="CL726" i="1"/>
  <c r="DI726" i="1" s="1"/>
  <c r="X368" i="12"/>
  <c r="Y368" i="12" s="1"/>
  <c r="O368" i="12"/>
  <c r="AI368" i="12" s="1"/>
  <c r="CX366" i="1"/>
  <c r="DC366" i="1" s="1"/>
  <c r="DA366" i="1"/>
  <c r="DB366" i="1" s="1"/>
  <c r="CU367" i="1"/>
  <c r="E724" i="12"/>
  <c r="K724" i="12"/>
  <c r="E461" i="14" l="1"/>
  <c r="F461" i="14" s="1"/>
  <c r="AI461" i="14" s="1"/>
  <c r="CQ440" i="1"/>
  <c r="DH440" i="1" s="1"/>
  <c r="CZ440" i="1"/>
  <c r="CP441" i="1"/>
  <c r="CN441" i="1" s="1"/>
  <c r="DT414" i="15"/>
  <c r="AR732" i="12"/>
  <c r="AS733" i="12" s="1"/>
  <c r="AT732" i="12"/>
  <c r="AU732" i="12" s="1"/>
  <c r="AW733" i="12" s="1"/>
  <c r="AX732" i="12"/>
  <c r="AL732" i="12" s="1"/>
  <c r="A737" i="12"/>
  <c r="AV737" i="12" s="1"/>
  <c r="AK736" i="12"/>
  <c r="AQ439" i="14"/>
  <c r="AR440" i="14" s="1"/>
  <c r="AS440" i="14" s="1"/>
  <c r="AT440" i="14" s="1"/>
  <c r="AU441" i="14" s="1"/>
  <c r="AV441" i="14" s="1"/>
  <c r="AK441" i="14" s="1"/>
  <c r="DL388" i="1"/>
  <c r="DN388" i="1"/>
  <c r="CL737" i="15"/>
  <c r="DR737" i="15" s="1"/>
  <c r="DN413" i="15"/>
  <c r="DJ365" i="1"/>
  <c r="DP366" i="1"/>
  <c r="DF366" i="1"/>
  <c r="C461" i="14"/>
  <c r="DK725" i="15"/>
  <c r="CP725" i="15"/>
  <c r="CV725" i="15"/>
  <c r="W453" i="12"/>
  <c r="J371" i="14"/>
  <c r="W370" i="14"/>
  <c r="X370" i="14" s="1"/>
  <c r="M370" i="14"/>
  <c r="AH370" i="14" s="1"/>
  <c r="A735" i="14"/>
  <c r="AJ735" i="14" s="1"/>
  <c r="AJ454" i="12"/>
  <c r="CM726" i="1"/>
  <c r="E725" i="12"/>
  <c r="K725" i="12"/>
  <c r="CV367" i="1"/>
  <c r="DE367" i="1" s="1"/>
  <c r="CS367" i="1"/>
  <c r="M369" i="12"/>
  <c r="AH369" i="12" s="1"/>
  <c r="I369" i="12"/>
  <c r="L370" i="12" s="1"/>
  <c r="CL727" i="1"/>
  <c r="DI727" i="1" s="1"/>
  <c r="CQ441" i="1" l="1"/>
  <c r="DH441" i="1" s="1"/>
  <c r="CZ441" i="1"/>
  <c r="CP442" i="1"/>
  <c r="AX733" i="12"/>
  <c r="AL733" i="12" s="1"/>
  <c r="AR733" i="12"/>
  <c r="AS734" i="12" s="1"/>
  <c r="AT733" i="12"/>
  <c r="AU733" i="12" s="1"/>
  <c r="AW734" i="12" s="1"/>
  <c r="A738" i="12"/>
  <c r="AV738" i="12" s="1"/>
  <c r="AK737" i="12"/>
  <c r="AQ440" i="14"/>
  <c r="AR441" i="14" s="1"/>
  <c r="AS441" i="14" s="1"/>
  <c r="AT441" i="14" s="1"/>
  <c r="AU442" i="14" s="1"/>
  <c r="AV442" i="14" s="1"/>
  <c r="AK442" i="14" s="1"/>
  <c r="DO366" i="1"/>
  <c r="DP367" i="1" s="1"/>
  <c r="DQ366" i="1"/>
  <c r="CL738" i="15"/>
  <c r="DR738" i="15" s="1"/>
  <c r="DO414" i="15"/>
  <c r="DP414" i="15" s="1"/>
  <c r="DQ414" i="15" s="1"/>
  <c r="DS415" i="15" s="1"/>
  <c r="DM389" i="1"/>
  <c r="V461" i="14"/>
  <c r="E462" i="14"/>
  <c r="F462" i="14" s="1"/>
  <c r="AI462" i="14" s="1"/>
  <c r="CP726" i="15"/>
  <c r="CV726" i="15"/>
  <c r="DK726" i="15"/>
  <c r="K371" i="14"/>
  <c r="AG371" i="14" s="1"/>
  <c r="H371" i="14"/>
  <c r="A736" i="14"/>
  <c r="AJ736" i="14" s="1"/>
  <c r="C454" i="12"/>
  <c r="F455" i="12" s="1"/>
  <c r="G455" i="12" s="1"/>
  <c r="CM727" i="1"/>
  <c r="X369" i="12"/>
  <c r="Y369" i="12" s="1"/>
  <c r="O369" i="12"/>
  <c r="AI369" i="12" s="1"/>
  <c r="E726" i="12"/>
  <c r="K726" i="12"/>
  <c r="CL728" i="1"/>
  <c r="DI728" i="1" s="1"/>
  <c r="CU368" i="1"/>
  <c r="CX367" i="1"/>
  <c r="DA367" i="1"/>
  <c r="DB367" i="1" s="1"/>
  <c r="DF367" i="1" l="1"/>
  <c r="DC367" i="1"/>
  <c r="CN442" i="1"/>
  <c r="CQ442" i="1"/>
  <c r="DH442" i="1" s="1"/>
  <c r="DT415" i="15"/>
  <c r="AX734" i="12"/>
  <c r="AL734" i="12" s="1"/>
  <c r="AR734" i="12"/>
  <c r="AS735" i="12" s="1"/>
  <c r="AT734" i="12"/>
  <c r="AU734" i="12" s="1"/>
  <c r="AW735" i="12" s="1"/>
  <c r="AQ441" i="14"/>
  <c r="AR442" i="14" s="1"/>
  <c r="AS442" i="14" s="1"/>
  <c r="AT442" i="14" s="1"/>
  <c r="AU443" i="14" s="1"/>
  <c r="AV443" i="14" s="1"/>
  <c r="AK443" i="14" s="1"/>
  <c r="A739" i="12"/>
  <c r="AV739" i="12" s="1"/>
  <c r="AK738" i="12"/>
  <c r="DL389" i="1"/>
  <c r="DN389" i="1"/>
  <c r="DO367" i="1"/>
  <c r="DQ367" i="1"/>
  <c r="CL739" i="15"/>
  <c r="DR739" i="15" s="1"/>
  <c r="DN414" i="15"/>
  <c r="DJ366" i="1"/>
  <c r="C462" i="14"/>
  <c r="CP727" i="15"/>
  <c r="DK727" i="15"/>
  <c r="CV727" i="15"/>
  <c r="A737" i="14"/>
  <c r="AJ737" i="14" s="1"/>
  <c r="W371" i="14"/>
  <c r="X371" i="14" s="1"/>
  <c r="M371" i="14"/>
  <c r="AH371" i="14" s="1"/>
  <c r="J372" i="14"/>
  <c r="W454" i="12"/>
  <c r="CM728" i="1"/>
  <c r="C455" i="12"/>
  <c r="F456" i="12" s="1"/>
  <c r="G456" i="12" s="1"/>
  <c r="AJ455" i="12"/>
  <c r="CV368" i="1"/>
  <c r="DE368" i="1" s="1"/>
  <c r="CS368" i="1"/>
  <c r="CL729" i="1"/>
  <c r="DI729" i="1" s="1"/>
  <c r="E727" i="12"/>
  <c r="K727" i="12"/>
  <c r="M370" i="12"/>
  <c r="AH370" i="12" s="1"/>
  <c r="I370" i="12"/>
  <c r="L371" i="12" s="1"/>
  <c r="CP443" i="1" l="1"/>
  <c r="CQ443" i="1" s="1"/>
  <c r="DH443" i="1" s="1"/>
  <c r="CZ442" i="1"/>
  <c r="AX735" i="12"/>
  <c r="AL735" i="12" s="1"/>
  <c r="AR735" i="12"/>
  <c r="AS736" i="12" s="1"/>
  <c r="AT735" i="12"/>
  <c r="AU735" i="12" s="1"/>
  <c r="AW736" i="12" s="1"/>
  <c r="AX736" i="12" s="1"/>
  <c r="AL736" i="12" s="1"/>
  <c r="A740" i="12"/>
  <c r="AV740" i="12" s="1"/>
  <c r="AK739" i="12"/>
  <c r="AQ442" i="14"/>
  <c r="AR443" i="14" s="1"/>
  <c r="AS443" i="14" s="1"/>
  <c r="AT443" i="14" s="1"/>
  <c r="AU444" i="14" s="1"/>
  <c r="AV444" i="14" s="1"/>
  <c r="AK444" i="14" s="1"/>
  <c r="CL740" i="15"/>
  <c r="DR740" i="15" s="1"/>
  <c r="DO415" i="15"/>
  <c r="DP415" i="15" s="1"/>
  <c r="DQ415" i="15" s="1"/>
  <c r="DS416" i="15" s="1"/>
  <c r="DJ367" i="1"/>
  <c r="DM390" i="1"/>
  <c r="DP368" i="1"/>
  <c r="E463" i="14"/>
  <c r="F463" i="14" s="1"/>
  <c r="AI463" i="14" s="1"/>
  <c r="V462" i="14"/>
  <c r="DK728" i="15"/>
  <c r="CV728" i="15"/>
  <c r="CP728" i="15"/>
  <c r="K372" i="14"/>
  <c r="AG372" i="14" s="1"/>
  <c r="H372" i="14"/>
  <c r="A738" i="14"/>
  <c r="AJ738" i="14" s="1"/>
  <c r="CM729" i="1"/>
  <c r="W455" i="12"/>
  <c r="AJ456" i="12"/>
  <c r="O370" i="12"/>
  <c r="AI370" i="12" s="1"/>
  <c r="X370" i="12"/>
  <c r="Y370" i="12" s="1"/>
  <c r="CU369" i="1"/>
  <c r="CX368" i="1"/>
  <c r="DC368" i="1" s="1"/>
  <c r="DA368" i="1"/>
  <c r="DB368" i="1" s="1"/>
  <c r="CL730" i="1"/>
  <c r="DI730" i="1" s="1"/>
  <c r="K728" i="12"/>
  <c r="E728" i="12"/>
  <c r="CN443" i="1" l="1"/>
  <c r="DT416" i="15"/>
  <c r="AR736" i="12"/>
  <c r="AS737" i="12" s="1"/>
  <c r="AT736" i="12"/>
  <c r="AU736" i="12" s="1"/>
  <c r="AW737" i="12" s="1"/>
  <c r="A741" i="12"/>
  <c r="AV741" i="12" s="1"/>
  <c r="AK740" i="12"/>
  <c r="C463" i="14"/>
  <c r="V463" i="14" s="1"/>
  <c r="DL390" i="1"/>
  <c r="DN390" i="1"/>
  <c r="AQ443" i="14"/>
  <c r="DO368" i="1"/>
  <c r="DQ368" i="1"/>
  <c r="CL741" i="15"/>
  <c r="DR741" i="15" s="1"/>
  <c r="DN415" i="15"/>
  <c r="DF368" i="1"/>
  <c r="CP729" i="15"/>
  <c r="DK729" i="15"/>
  <c r="CV729" i="15"/>
  <c r="A739" i="14"/>
  <c r="AJ739" i="14" s="1"/>
  <c r="M372" i="14"/>
  <c r="AH372" i="14" s="1"/>
  <c r="W372" i="14"/>
  <c r="X372" i="14" s="1"/>
  <c r="J373" i="14"/>
  <c r="CM730" i="1"/>
  <c r="C456" i="12"/>
  <c r="F457" i="12" s="1"/>
  <c r="G457" i="12" s="1"/>
  <c r="K729" i="12"/>
  <c r="E729" i="12"/>
  <c r="CL731" i="1"/>
  <c r="DI731" i="1" s="1"/>
  <c r="M371" i="12"/>
  <c r="AH371" i="12" s="1"/>
  <c r="I371" i="12"/>
  <c r="L372" i="12" s="1"/>
  <c r="CV369" i="1"/>
  <c r="DE369" i="1" s="1"/>
  <c r="CS369" i="1"/>
  <c r="CP444" i="1" l="1"/>
  <c r="CQ444" i="1" s="1"/>
  <c r="DH444" i="1" s="1"/>
  <c r="CZ443" i="1"/>
  <c r="AR737" i="12"/>
  <c r="AS738" i="12" s="1"/>
  <c r="AT737" i="12"/>
  <c r="AU737" i="12" s="1"/>
  <c r="AW738" i="12" s="1"/>
  <c r="AX738" i="12" s="1"/>
  <c r="AL738" i="12" s="1"/>
  <c r="AX737" i="12"/>
  <c r="AL737" i="12" s="1"/>
  <c r="A742" i="12"/>
  <c r="AV742" i="12" s="1"/>
  <c r="AK741" i="12"/>
  <c r="E464" i="14"/>
  <c r="F464" i="14" s="1"/>
  <c r="AI464" i="14" s="1"/>
  <c r="AR444" i="14"/>
  <c r="AS444" i="14" s="1"/>
  <c r="AT444" i="14" s="1"/>
  <c r="AU445" i="14" s="1"/>
  <c r="AV445" i="14" s="1"/>
  <c r="AK445" i="14" s="1"/>
  <c r="CL742" i="15"/>
  <c r="DR742" i="15" s="1"/>
  <c r="DO416" i="15"/>
  <c r="DP416" i="15" s="1"/>
  <c r="DQ416" i="15" s="1"/>
  <c r="DS417" i="15" s="1"/>
  <c r="DJ368" i="1"/>
  <c r="DM391" i="1"/>
  <c r="CP730" i="15"/>
  <c r="DK730" i="15"/>
  <c r="CV730" i="15"/>
  <c r="AJ457" i="12"/>
  <c r="K373" i="14"/>
  <c r="AG373" i="14" s="1"/>
  <c r="H373" i="14"/>
  <c r="A740" i="14"/>
  <c r="AJ740" i="14" s="1"/>
  <c r="W456" i="12"/>
  <c r="CM731" i="1"/>
  <c r="C457" i="12"/>
  <c r="F458" i="12" s="1"/>
  <c r="G458" i="12" s="1"/>
  <c r="K730" i="12"/>
  <c r="E730" i="12"/>
  <c r="X371" i="12"/>
  <c r="Y371" i="12" s="1"/>
  <c r="O371" i="12"/>
  <c r="AI371" i="12" s="1"/>
  <c r="CL732" i="1"/>
  <c r="DI732" i="1" s="1"/>
  <c r="CX369" i="1"/>
  <c r="DC369" i="1" s="1"/>
  <c r="CU370" i="1"/>
  <c r="DA369" i="1"/>
  <c r="DB369" i="1" s="1"/>
  <c r="CN444" i="1" l="1"/>
  <c r="CZ444" i="1" s="1"/>
  <c r="DT417" i="15"/>
  <c r="AR738" i="12"/>
  <c r="AS739" i="12" s="1"/>
  <c r="AT738" i="12"/>
  <c r="AU738" i="12" s="1"/>
  <c r="AW739" i="12" s="1"/>
  <c r="A743" i="12"/>
  <c r="AV743" i="12" s="1"/>
  <c r="AK742" i="12"/>
  <c r="C464" i="14"/>
  <c r="E465" i="14" s="1"/>
  <c r="F465" i="14" s="1"/>
  <c r="AI465" i="14" s="1"/>
  <c r="DL391" i="1"/>
  <c r="DN391" i="1"/>
  <c r="AQ444" i="14"/>
  <c r="CL743" i="15"/>
  <c r="DR743" i="15" s="1"/>
  <c r="DN416" i="15"/>
  <c r="DP369" i="1"/>
  <c r="DF369" i="1"/>
  <c r="CP731" i="15"/>
  <c r="DK731" i="15"/>
  <c r="CV731" i="15"/>
  <c r="W373" i="14"/>
  <c r="X373" i="14" s="1"/>
  <c r="J374" i="14"/>
  <c r="M373" i="14"/>
  <c r="AH373" i="14" s="1"/>
  <c r="A741" i="14"/>
  <c r="AJ741" i="14" s="1"/>
  <c r="CM732" i="1"/>
  <c r="W457" i="12"/>
  <c r="AJ458" i="12"/>
  <c r="CL733" i="1"/>
  <c r="DI733" i="1" s="1"/>
  <c r="M372" i="12"/>
  <c r="AH372" i="12" s="1"/>
  <c r="I372" i="12"/>
  <c r="L373" i="12" s="1"/>
  <c r="CV370" i="1"/>
  <c r="DE370" i="1" s="1"/>
  <c r="CS370" i="1"/>
  <c r="E731" i="12"/>
  <c r="K731" i="12"/>
  <c r="CP445" i="1" l="1"/>
  <c r="CN445" i="1" s="1"/>
  <c r="V464" i="14"/>
  <c r="AX739" i="12"/>
  <c r="AL739" i="12" s="1"/>
  <c r="AR739" i="12"/>
  <c r="AS740" i="12" s="1"/>
  <c r="AT739" i="12"/>
  <c r="AU739" i="12" s="1"/>
  <c r="AW740" i="12" s="1"/>
  <c r="A744" i="12"/>
  <c r="AV744" i="12" s="1"/>
  <c r="AK743" i="12"/>
  <c r="AR445" i="14"/>
  <c r="AS445" i="14" s="1"/>
  <c r="AT445" i="14" s="1"/>
  <c r="AU446" i="14" s="1"/>
  <c r="AV446" i="14" s="1"/>
  <c r="AK446" i="14" s="1"/>
  <c r="DO369" i="1"/>
  <c r="DP370" i="1" s="1"/>
  <c r="DQ369" i="1"/>
  <c r="CL744" i="15"/>
  <c r="DR744" i="15" s="1"/>
  <c r="DO417" i="15"/>
  <c r="DP417" i="15" s="1"/>
  <c r="DQ417" i="15" s="1"/>
  <c r="DS418" i="15" s="1"/>
  <c r="DM392" i="1"/>
  <c r="C465" i="14"/>
  <c r="CP732" i="15"/>
  <c r="CV732" i="15"/>
  <c r="DK732" i="15"/>
  <c r="A742" i="14"/>
  <c r="AJ742" i="14" s="1"/>
  <c r="K374" i="14"/>
  <c r="AG374" i="14" s="1"/>
  <c r="H374" i="14"/>
  <c r="CM733" i="1"/>
  <c r="C458" i="12"/>
  <c r="F459" i="12" s="1"/>
  <c r="G459" i="12" s="1"/>
  <c r="E732" i="12"/>
  <c r="K732" i="12"/>
  <c r="DA370" i="1"/>
  <c r="DB370" i="1" s="1"/>
  <c r="CU371" i="1"/>
  <c r="CX370" i="1"/>
  <c r="DC370" i="1" s="1"/>
  <c r="CL734" i="1"/>
  <c r="DI734" i="1" s="1"/>
  <c r="O372" i="12"/>
  <c r="AI372" i="12" s="1"/>
  <c r="X372" i="12"/>
  <c r="Y372" i="12" s="1"/>
  <c r="CQ445" i="1" l="1"/>
  <c r="DH445" i="1" s="1"/>
  <c r="CP446" i="1"/>
  <c r="CZ445" i="1"/>
  <c r="DT418" i="15"/>
  <c r="AX740" i="12"/>
  <c r="AL740" i="12" s="1"/>
  <c r="AR740" i="12"/>
  <c r="AS741" i="12" s="1"/>
  <c r="AT740" i="12"/>
  <c r="AU740" i="12" s="1"/>
  <c r="AW741" i="12" s="1"/>
  <c r="AX741" i="12" s="1"/>
  <c r="AL741" i="12" s="1"/>
  <c r="A745" i="12"/>
  <c r="AV745" i="12" s="1"/>
  <c r="AK744" i="12"/>
  <c r="AQ445" i="14"/>
  <c r="AR446" i="14" s="1"/>
  <c r="AS446" i="14" s="1"/>
  <c r="AT446" i="14" s="1"/>
  <c r="AU447" i="14" s="1"/>
  <c r="AV447" i="14" s="1"/>
  <c r="AK447" i="14" s="1"/>
  <c r="DL392" i="1"/>
  <c r="DN392" i="1"/>
  <c r="DO370" i="1"/>
  <c r="DQ370" i="1"/>
  <c r="CL745" i="15"/>
  <c r="DR745" i="15" s="1"/>
  <c r="DN417" i="15"/>
  <c r="DO418" i="15" s="1"/>
  <c r="DP418" i="15" s="1"/>
  <c r="DQ418" i="15" s="1"/>
  <c r="DS419" i="15" s="1"/>
  <c r="DT419" i="15" s="1"/>
  <c r="DJ369" i="1"/>
  <c r="DF370" i="1"/>
  <c r="E466" i="14"/>
  <c r="F466" i="14" s="1"/>
  <c r="AI466" i="14" s="1"/>
  <c r="V465" i="14"/>
  <c r="DK733" i="15"/>
  <c r="CP733" i="15"/>
  <c r="CV733" i="15"/>
  <c r="A743" i="14"/>
  <c r="AJ743" i="14" s="1"/>
  <c r="J375" i="14"/>
  <c r="W374" i="14"/>
  <c r="X374" i="14" s="1"/>
  <c r="M374" i="14"/>
  <c r="AH374" i="14" s="1"/>
  <c r="CM734" i="1"/>
  <c r="W458" i="12"/>
  <c r="CL735" i="1"/>
  <c r="DI735" i="1" s="1"/>
  <c r="M373" i="12"/>
  <c r="AH373" i="12" s="1"/>
  <c r="I373" i="12"/>
  <c r="L374" i="12" s="1"/>
  <c r="CV371" i="1"/>
  <c r="DE371" i="1" s="1"/>
  <c r="CS371" i="1"/>
  <c r="E733" i="12"/>
  <c r="K733" i="12"/>
  <c r="CQ446" i="1" l="1"/>
  <c r="DH446" i="1" s="1"/>
  <c r="CN446" i="1"/>
  <c r="AR741" i="12"/>
  <c r="AS742" i="12" s="1"/>
  <c r="AT741" i="12"/>
  <c r="AU741" i="12" s="1"/>
  <c r="AW742" i="12" s="1"/>
  <c r="AX742" i="12" s="1"/>
  <c r="AL742" i="12" s="1"/>
  <c r="A746" i="12"/>
  <c r="AV746" i="12" s="1"/>
  <c r="AK745" i="12"/>
  <c r="AQ446" i="14"/>
  <c r="CL746" i="15"/>
  <c r="DR746" i="15" s="1"/>
  <c r="DN418" i="15"/>
  <c r="DJ370" i="1"/>
  <c r="DM393" i="1"/>
  <c r="C466" i="14"/>
  <c r="CV734" i="15"/>
  <c r="CP734" i="15"/>
  <c r="DK734" i="15"/>
  <c r="A744" i="14"/>
  <c r="AJ744" i="14" s="1"/>
  <c r="K375" i="14"/>
  <c r="AG375" i="14" s="1"/>
  <c r="H375" i="14"/>
  <c r="CM735" i="1"/>
  <c r="C459" i="12"/>
  <c r="F460" i="12" s="1"/>
  <c r="G460" i="12" s="1"/>
  <c r="AJ459" i="12"/>
  <c r="O373" i="12"/>
  <c r="AI373" i="12" s="1"/>
  <c r="X373" i="12"/>
  <c r="Y373" i="12" s="1"/>
  <c r="K734" i="12"/>
  <c r="E734" i="12"/>
  <c r="CL736" i="1"/>
  <c r="DI736" i="1" s="1"/>
  <c r="CU372" i="1"/>
  <c r="DA371" i="1"/>
  <c r="DB371" i="1" s="1"/>
  <c r="CX371" i="1"/>
  <c r="DC371" i="1" s="1"/>
  <c r="CP447" i="1" l="1"/>
  <c r="CQ447" i="1" s="1"/>
  <c r="DH447" i="1" s="1"/>
  <c r="CZ446" i="1"/>
  <c r="AR742" i="12"/>
  <c r="AS743" i="12" s="1"/>
  <c r="AT742" i="12"/>
  <c r="AU742" i="12" s="1"/>
  <c r="AW743" i="12" s="1"/>
  <c r="A747" i="12"/>
  <c r="AV747" i="12" s="1"/>
  <c r="AK746" i="12"/>
  <c r="DL393" i="1"/>
  <c r="DN393" i="1"/>
  <c r="AR447" i="14"/>
  <c r="AS447" i="14" s="1"/>
  <c r="AT447" i="14" s="1"/>
  <c r="AU448" i="14" s="1"/>
  <c r="AV448" i="14" s="1"/>
  <c r="AK448" i="14" s="1"/>
  <c r="CL747" i="15"/>
  <c r="DR747" i="15" s="1"/>
  <c r="DO419" i="15"/>
  <c r="DP419" i="15" s="1"/>
  <c r="DQ419" i="15" s="1"/>
  <c r="DS420" i="15" s="1"/>
  <c r="DP371" i="1"/>
  <c r="DF371" i="1"/>
  <c r="E467" i="14"/>
  <c r="F467" i="14" s="1"/>
  <c r="AI467" i="14" s="1"/>
  <c r="V466" i="14"/>
  <c r="DK735" i="15"/>
  <c r="CP735" i="15"/>
  <c r="CV735" i="15"/>
  <c r="J376" i="14"/>
  <c r="M375" i="14"/>
  <c r="AH375" i="14" s="1"/>
  <c r="W375" i="14"/>
  <c r="X375" i="14" s="1"/>
  <c r="A745" i="14"/>
  <c r="AJ745" i="14" s="1"/>
  <c r="CM736" i="1"/>
  <c r="AJ460" i="12"/>
  <c r="W459" i="12"/>
  <c r="CL737" i="1"/>
  <c r="DI737" i="1" s="1"/>
  <c r="M374" i="12"/>
  <c r="AH374" i="12" s="1"/>
  <c r="I374" i="12"/>
  <c r="L375" i="12" s="1"/>
  <c r="CV372" i="1"/>
  <c r="DE372" i="1" s="1"/>
  <c r="CS372" i="1"/>
  <c r="E735" i="12"/>
  <c r="K735" i="12"/>
  <c r="CN447" i="1" l="1"/>
  <c r="DT420" i="15"/>
  <c r="AX743" i="12"/>
  <c r="AL743" i="12" s="1"/>
  <c r="AR743" i="12"/>
  <c r="AS744" i="12" s="1"/>
  <c r="AT743" i="12"/>
  <c r="AU743" i="12" s="1"/>
  <c r="AW744" i="12" s="1"/>
  <c r="AX744" i="12" s="1"/>
  <c r="AL744" i="12" s="1"/>
  <c r="A748" i="12"/>
  <c r="AV748" i="12" s="1"/>
  <c r="AK747" i="12"/>
  <c r="AQ447" i="14"/>
  <c r="DO371" i="1"/>
  <c r="DP372" i="1" s="1"/>
  <c r="DQ371" i="1"/>
  <c r="CL748" i="15"/>
  <c r="DR748" i="15" s="1"/>
  <c r="DN419" i="15"/>
  <c r="DM394" i="1"/>
  <c r="C467" i="14"/>
  <c r="CV736" i="15"/>
  <c r="CP736" i="15"/>
  <c r="DK736" i="15"/>
  <c r="A746" i="14"/>
  <c r="AJ746" i="14" s="1"/>
  <c r="K376" i="14"/>
  <c r="AG376" i="14" s="1"/>
  <c r="H376" i="14"/>
  <c r="CM737" i="1"/>
  <c r="C460" i="12"/>
  <c r="F461" i="12" s="1"/>
  <c r="G461" i="12" s="1"/>
  <c r="CX372" i="1"/>
  <c r="DC372" i="1" s="1"/>
  <c r="CU373" i="1"/>
  <c r="DA372" i="1"/>
  <c r="DB372" i="1" s="1"/>
  <c r="CL738" i="1"/>
  <c r="DI738" i="1" s="1"/>
  <c r="K736" i="12"/>
  <c r="E736" i="12"/>
  <c r="O374" i="12"/>
  <c r="AI374" i="12" s="1"/>
  <c r="X374" i="12"/>
  <c r="Y374" i="12" s="1"/>
  <c r="CZ447" i="1" l="1"/>
  <c r="CP448" i="1"/>
  <c r="CQ448" i="1" s="1"/>
  <c r="DH448" i="1" s="1"/>
  <c r="AR744" i="12"/>
  <c r="AS745" i="12" s="1"/>
  <c r="AT744" i="12"/>
  <c r="AU744" i="12" s="1"/>
  <c r="AW745" i="12" s="1"/>
  <c r="A749" i="12"/>
  <c r="AV749" i="12" s="1"/>
  <c r="AK748" i="12"/>
  <c r="DL394" i="1"/>
  <c r="DN394" i="1"/>
  <c r="AR448" i="14"/>
  <c r="AS448" i="14" s="1"/>
  <c r="AT448" i="14" s="1"/>
  <c r="AU449" i="14" s="1"/>
  <c r="AV449" i="14" s="1"/>
  <c r="AK449" i="14" s="1"/>
  <c r="DO372" i="1"/>
  <c r="DQ372" i="1"/>
  <c r="CL749" i="15"/>
  <c r="DR749" i="15" s="1"/>
  <c r="DO420" i="15"/>
  <c r="DP420" i="15" s="1"/>
  <c r="DQ420" i="15" s="1"/>
  <c r="DS421" i="15" s="1"/>
  <c r="DJ371" i="1"/>
  <c r="DF372" i="1"/>
  <c r="E468" i="14"/>
  <c r="F468" i="14" s="1"/>
  <c r="AI468" i="14" s="1"/>
  <c r="V467" i="14"/>
  <c r="DK737" i="15"/>
  <c r="CV737" i="15"/>
  <c r="CP737" i="15"/>
  <c r="J377" i="14"/>
  <c r="W376" i="14"/>
  <c r="X376" i="14" s="1"/>
  <c r="M376" i="14"/>
  <c r="AH376" i="14" s="1"/>
  <c r="A747" i="14"/>
  <c r="AJ747" i="14" s="1"/>
  <c r="CM738" i="1"/>
  <c r="W460" i="12"/>
  <c r="AJ461" i="12"/>
  <c r="E737" i="12"/>
  <c r="K737" i="12"/>
  <c r="M375" i="12"/>
  <c r="AH375" i="12" s="1"/>
  <c r="I375" i="12"/>
  <c r="L376" i="12" s="1"/>
  <c r="CL739" i="1"/>
  <c r="DI739" i="1" s="1"/>
  <c r="CV373" i="1"/>
  <c r="DE373" i="1" s="1"/>
  <c r="CS373" i="1"/>
  <c r="CN448" i="1" l="1"/>
  <c r="DT421" i="15"/>
  <c r="AX745" i="12"/>
  <c r="AL745" i="12" s="1"/>
  <c r="AR745" i="12"/>
  <c r="AS746" i="12" s="1"/>
  <c r="AT745" i="12"/>
  <c r="AU745" i="12" s="1"/>
  <c r="AW746" i="12" s="1"/>
  <c r="AX746" i="12" s="1"/>
  <c r="AL746" i="12" s="1"/>
  <c r="A750" i="12"/>
  <c r="AV750" i="12" s="1"/>
  <c r="AK749" i="12"/>
  <c r="C468" i="14"/>
  <c r="E469" i="14" s="1"/>
  <c r="F469" i="14" s="1"/>
  <c r="AI469" i="14" s="1"/>
  <c r="AQ448" i="14"/>
  <c r="CL750" i="15"/>
  <c r="DR750" i="15" s="1"/>
  <c r="DN420" i="15"/>
  <c r="DJ372" i="1"/>
  <c r="DM395" i="1"/>
  <c r="DK738" i="15"/>
  <c r="CV738" i="15"/>
  <c r="CP738" i="15"/>
  <c r="A748" i="14"/>
  <c r="AJ748" i="14" s="1"/>
  <c r="K377" i="14"/>
  <c r="AG377" i="14" s="1"/>
  <c r="H377" i="14"/>
  <c r="CM739" i="1"/>
  <c r="C461" i="12"/>
  <c r="F462" i="12" s="1"/>
  <c r="G462" i="12" s="1"/>
  <c r="E738" i="12"/>
  <c r="K738" i="12"/>
  <c r="CX373" i="1"/>
  <c r="DC373" i="1" s="1"/>
  <c r="CU374" i="1"/>
  <c r="DA373" i="1"/>
  <c r="DB373" i="1" s="1"/>
  <c r="CL740" i="1"/>
  <c r="DI740" i="1" s="1"/>
  <c r="O375" i="12"/>
  <c r="AI375" i="12" s="1"/>
  <c r="X375" i="12"/>
  <c r="Y375" i="12" s="1"/>
  <c r="CP449" i="1" l="1"/>
  <c r="CZ448" i="1"/>
  <c r="AR746" i="12"/>
  <c r="AS747" i="12" s="1"/>
  <c r="AT746" i="12"/>
  <c r="AU746" i="12" s="1"/>
  <c r="AW747" i="12" s="1"/>
  <c r="A751" i="12"/>
  <c r="AV751" i="12" s="1"/>
  <c r="AK750" i="12"/>
  <c r="V468" i="14"/>
  <c r="DL395" i="1"/>
  <c r="DN395" i="1"/>
  <c r="C469" i="14"/>
  <c r="V469" i="14" s="1"/>
  <c r="AR449" i="14"/>
  <c r="AS449" i="14" s="1"/>
  <c r="AT449" i="14" s="1"/>
  <c r="AU450" i="14" s="1"/>
  <c r="AV450" i="14" s="1"/>
  <c r="AK450" i="14" s="1"/>
  <c r="CL751" i="15"/>
  <c r="DR751" i="15" s="1"/>
  <c r="DO421" i="15"/>
  <c r="DP421" i="15" s="1"/>
  <c r="DQ421" i="15" s="1"/>
  <c r="DS422" i="15" s="1"/>
  <c r="DP373" i="1"/>
  <c r="DF373" i="1"/>
  <c r="CV739" i="15"/>
  <c r="CP739" i="15"/>
  <c r="DK739" i="15"/>
  <c r="W461" i="12"/>
  <c r="M377" i="14"/>
  <c r="AH377" i="14" s="1"/>
  <c r="W377" i="14"/>
  <c r="X377" i="14" s="1"/>
  <c r="J378" i="14"/>
  <c r="A749" i="14"/>
  <c r="AJ749" i="14" s="1"/>
  <c r="CM740" i="1"/>
  <c r="AJ462" i="12"/>
  <c r="K739" i="12"/>
  <c r="E739" i="12"/>
  <c r="M376" i="12"/>
  <c r="AH376" i="12" s="1"/>
  <c r="I376" i="12"/>
  <c r="L377" i="12" s="1"/>
  <c r="CV374" i="1"/>
  <c r="DE374" i="1" s="1"/>
  <c r="CS374" i="1"/>
  <c r="CL741" i="1"/>
  <c r="DI741" i="1" s="1"/>
  <c r="CN449" i="1" l="1"/>
  <c r="CQ449" i="1"/>
  <c r="DH449" i="1" s="1"/>
  <c r="DT422" i="15"/>
  <c r="AR747" i="12"/>
  <c r="AS748" i="12" s="1"/>
  <c r="AT747" i="12"/>
  <c r="AU747" i="12" s="1"/>
  <c r="AW748" i="12" s="1"/>
  <c r="AX747" i="12"/>
  <c r="AL747" i="12" s="1"/>
  <c r="A752" i="12"/>
  <c r="AV752" i="12" s="1"/>
  <c r="AK751" i="12"/>
  <c r="E470" i="14"/>
  <c r="F470" i="14" s="1"/>
  <c r="AI470" i="14" s="1"/>
  <c r="AQ449" i="14"/>
  <c r="DO373" i="1"/>
  <c r="DP374" i="1" s="1"/>
  <c r="DQ373" i="1"/>
  <c r="CL752" i="15"/>
  <c r="DR752" i="15" s="1"/>
  <c r="DN421" i="15"/>
  <c r="DM396" i="1"/>
  <c r="CV740" i="15"/>
  <c r="CP740" i="15"/>
  <c r="DK740" i="15"/>
  <c r="K378" i="14"/>
  <c r="AG378" i="14" s="1"/>
  <c r="H378" i="14"/>
  <c r="A750" i="14"/>
  <c r="AJ750" i="14" s="1"/>
  <c r="CM741" i="1"/>
  <c r="C462" i="12"/>
  <c r="F463" i="12" s="1"/>
  <c r="G463" i="12" s="1"/>
  <c r="CX374" i="1"/>
  <c r="CU375" i="1"/>
  <c r="DA374" i="1"/>
  <c r="DB374" i="1" s="1"/>
  <c r="O376" i="12"/>
  <c r="AI376" i="12" s="1"/>
  <c r="X376" i="12"/>
  <c r="Y376" i="12" s="1"/>
  <c r="K740" i="12"/>
  <c r="E740" i="12"/>
  <c r="CL742" i="1"/>
  <c r="DI742" i="1" s="1"/>
  <c r="DF374" i="1" l="1"/>
  <c r="DC374" i="1"/>
  <c r="CZ449" i="1"/>
  <c r="CP450" i="1"/>
  <c r="AR748" i="12"/>
  <c r="AT748" i="12"/>
  <c r="AU748" i="12" s="1"/>
  <c r="AW749" i="12" s="1"/>
  <c r="AX748" i="12"/>
  <c r="AL748" i="12" s="1"/>
  <c r="C470" i="14"/>
  <c r="E471" i="14" s="1"/>
  <c r="F471" i="14" s="1"/>
  <c r="AI471" i="14" s="1"/>
  <c r="AS749" i="12"/>
  <c r="A753" i="12"/>
  <c r="AV753" i="12" s="1"/>
  <c r="AK752" i="12"/>
  <c r="DL396" i="1"/>
  <c r="DN396" i="1"/>
  <c r="AR450" i="14"/>
  <c r="AS450" i="14" s="1"/>
  <c r="AT450" i="14" s="1"/>
  <c r="AU451" i="14" s="1"/>
  <c r="AV451" i="14" s="1"/>
  <c r="AK451" i="14" s="1"/>
  <c r="DO374" i="1"/>
  <c r="DP375" i="1" s="1"/>
  <c r="DQ374" i="1"/>
  <c r="CL753" i="15"/>
  <c r="DR753" i="15" s="1"/>
  <c r="DO422" i="15"/>
  <c r="DP422" i="15" s="1"/>
  <c r="DQ422" i="15" s="1"/>
  <c r="DS423" i="15" s="1"/>
  <c r="DJ373" i="1"/>
  <c r="V470" i="14"/>
  <c r="CV741" i="15"/>
  <c r="CP741" i="15"/>
  <c r="DK741" i="15"/>
  <c r="A751" i="14"/>
  <c r="AJ751" i="14" s="1"/>
  <c r="J379" i="14"/>
  <c r="W378" i="14"/>
  <c r="X378" i="14" s="1"/>
  <c r="M378" i="14"/>
  <c r="AH378" i="14" s="1"/>
  <c r="CM742" i="1"/>
  <c r="W462" i="12"/>
  <c r="M377" i="12"/>
  <c r="AH377" i="12" s="1"/>
  <c r="I377" i="12"/>
  <c r="L378" i="12" s="1"/>
  <c r="CL743" i="1"/>
  <c r="DI743" i="1" s="1"/>
  <c r="K741" i="12"/>
  <c r="E741" i="12"/>
  <c r="CV375" i="1"/>
  <c r="DE375" i="1" s="1"/>
  <c r="CS375" i="1"/>
  <c r="CN450" i="1" l="1"/>
  <c r="CQ450" i="1"/>
  <c r="DH450" i="1" s="1"/>
  <c r="DT423" i="15"/>
  <c r="AX749" i="12"/>
  <c r="AL749" i="12" s="1"/>
  <c r="AR749" i="12"/>
  <c r="AS750" i="12" s="1"/>
  <c r="AT749" i="12"/>
  <c r="AU749" i="12" s="1"/>
  <c r="AW750" i="12" s="1"/>
  <c r="A754" i="12"/>
  <c r="AV754" i="12" s="1"/>
  <c r="AK753" i="12"/>
  <c r="AQ450" i="14"/>
  <c r="DO375" i="1"/>
  <c r="DQ375" i="1"/>
  <c r="CL754" i="15"/>
  <c r="DR754" i="15" s="1"/>
  <c r="DN422" i="15"/>
  <c r="DO423" i="15" s="1"/>
  <c r="DP423" i="15" s="1"/>
  <c r="DQ423" i="15" s="1"/>
  <c r="DS424" i="15" s="1"/>
  <c r="DT424" i="15" s="1"/>
  <c r="DJ374" i="1"/>
  <c r="DM397" i="1"/>
  <c r="C471" i="14"/>
  <c r="DK742" i="15"/>
  <c r="CV742" i="15"/>
  <c r="CP742" i="15"/>
  <c r="A752" i="14"/>
  <c r="AJ752" i="14" s="1"/>
  <c r="K379" i="14"/>
  <c r="AG379" i="14" s="1"/>
  <c r="H379" i="14"/>
  <c r="CM743" i="1"/>
  <c r="AJ463" i="12"/>
  <c r="C463" i="12"/>
  <c r="F464" i="12" s="1"/>
  <c r="G464" i="12" s="1"/>
  <c r="CL744" i="1"/>
  <c r="DI744" i="1" s="1"/>
  <c r="K742" i="12"/>
  <c r="E742" i="12"/>
  <c r="DA375" i="1"/>
  <c r="DB375" i="1" s="1"/>
  <c r="CX375" i="1"/>
  <c r="DC375" i="1" s="1"/>
  <c r="CU376" i="1"/>
  <c r="X377" i="12"/>
  <c r="Y377" i="12" s="1"/>
  <c r="O377" i="12"/>
  <c r="AI377" i="12" s="1"/>
  <c r="CZ450" i="1" l="1"/>
  <c r="CP451" i="1"/>
  <c r="AR750" i="12"/>
  <c r="AS751" i="12" s="1"/>
  <c r="AT750" i="12"/>
  <c r="AU750" i="12" s="1"/>
  <c r="AW751" i="12" s="1"/>
  <c r="AX750" i="12"/>
  <c r="AL750" i="12" s="1"/>
  <c r="A755" i="12"/>
  <c r="AV755" i="12" s="1"/>
  <c r="AK754" i="12"/>
  <c r="DL397" i="1"/>
  <c r="DN397" i="1"/>
  <c r="AR451" i="14"/>
  <c r="AS451" i="14" s="1"/>
  <c r="AT451" i="14" s="1"/>
  <c r="AU452" i="14" s="1"/>
  <c r="AV452" i="14" s="1"/>
  <c r="AK452" i="14" s="1"/>
  <c r="CL755" i="15"/>
  <c r="DR755" i="15" s="1"/>
  <c r="DN423" i="15"/>
  <c r="DJ375" i="1"/>
  <c r="DF375" i="1"/>
  <c r="V471" i="14"/>
  <c r="E472" i="14"/>
  <c r="C472" i="14" s="1"/>
  <c r="CP743" i="15"/>
  <c r="CV743" i="15"/>
  <c r="DK743" i="15"/>
  <c r="A753" i="14"/>
  <c r="AJ753" i="14" s="1"/>
  <c r="W379" i="14"/>
  <c r="X379" i="14" s="1"/>
  <c r="J380" i="14"/>
  <c r="M379" i="14"/>
  <c r="AH379" i="14" s="1"/>
  <c r="CM744" i="1"/>
  <c r="W463" i="12"/>
  <c r="K743" i="12"/>
  <c r="E743" i="12"/>
  <c r="M378" i="12"/>
  <c r="AH378" i="12" s="1"/>
  <c r="I378" i="12"/>
  <c r="L379" i="12" s="1"/>
  <c r="CV376" i="1"/>
  <c r="DE376" i="1" s="1"/>
  <c r="CS376" i="1"/>
  <c r="CL745" i="1"/>
  <c r="DI745" i="1" s="1"/>
  <c r="CN451" i="1" l="1"/>
  <c r="CQ451" i="1"/>
  <c r="DH451" i="1" s="1"/>
  <c r="AX751" i="12"/>
  <c r="AL751" i="12" s="1"/>
  <c r="AR751" i="12"/>
  <c r="AS752" i="12" s="1"/>
  <c r="AT751" i="12"/>
  <c r="AU751" i="12" s="1"/>
  <c r="AW752" i="12" s="1"/>
  <c r="AX752" i="12" s="1"/>
  <c r="AL752" i="12" s="1"/>
  <c r="A756" i="12"/>
  <c r="AV756" i="12" s="1"/>
  <c r="AK755" i="12"/>
  <c r="AQ451" i="14"/>
  <c r="CL756" i="15"/>
  <c r="DR756" i="15" s="1"/>
  <c r="DO424" i="15"/>
  <c r="DP424" i="15" s="1"/>
  <c r="DQ424" i="15" s="1"/>
  <c r="DS425" i="15" s="1"/>
  <c r="DM398" i="1"/>
  <c r="V472" i="14"/>
  <c r="E473" i="14"/>
  <c r="F473" i="14" s="1"/>
  <c r="AI473" i="14" s="1"/>
  <c r="F472" i="14"/>
  <c r="AI472" i="14" s="1"/>
  <c r="DK744" i="15"/>
  <c r="CP744" i="15"/>
  <c r="CV744" i="15"/>
  <c r="K380" i="14"/>
  <c r="AG380" i="14" s="1"/>
  <c r="H380" i="14"/>
  <c r="A754" i="14"/>
  <c r="AJ754" i="14" s="1"/>
  <c r="CM745" i="1"/>
  <c r="AJ464" i="12"/>
  <c r="C464" i="12"/>
  <c r="F465" i="12" s="1"/>
  <c r="G465" i="12" s="1"/>
  <c r="CL746" i="1"/>
  <c r="DI746" i="1" s="1"/>
  <c r="K744" i="12"/>
  <c r="E744" i="12"/>
  <c r="CU377" i="1"/>
  <c r="DA376" i="1"/>
  <c r="DB376" i="1" s="1"/>
  <c r="CX376" i="1"/>
  <c r="O378" i="12"/>
  <c r="AI378" i="12" s="1"/>
  <c r="X378" i="12"/>
  <c r="Y378" i="12" s="1"/>
  <c r="DF376" i="1" l="1"/>
  <c r="DC376" i="1"/>
  <c r="CP452" i="1"/>
  <c r="CZ451" i="1"/>
  <c r="DT425" i="15"/>
  <c r="AR752" i="12"/>
  <c r="AS753" i="12" s="1"/>
  <c r="AT752" i="12"/>
  <c r="AU752" i="12" s="1"/>
  <c r="AW753" i="12" s="1"/>
  <c r="A757" i="12"/>
  <c r="AV757" i="12" s="1"/>
  <c r="AK756" i="12"/>
  <c r="DL398" i="1"/>
  <c r="DN398" i="1"/>
  <c r="C473" i="14"/>
  <c r="V473" i="14" s="1"/>
  <c r="AR452" i="14"/>
  <c r="AS452" i="14" s="1"/>
  <c r="AT452" i="14" s="1"/>
  <c r="AU453" i="14" s="1"/>
  <c r="AV453" i="14" s="1"/>
  <c r="AK453" i="14" s="1"/>
  <c r="CL757" i="15"/>
  <c r="DR757" i="15" s="1"/>
  <c r="DN424" i="15"/>
  <c r="DO425" i="15" s="1"/>
  <c r="DP425" i="15" s="1"/>
  <c r="DQ425" i="15" s="1"/>
  <c r="DS426" i="15" s="1"/>
  <c r="DT426" i="15" s="1"/>
  <c r="DP376" i="1"/>
  <c r="CV745" i="15"/>
  <c r="DK745" i="15"/>
  <c r="CP745" i="15"/>
  <c r="M380" i="14"/>
  <c r="AH380" i="14" s="1"/>
  <c r="W380" i="14"/>
  <c r="X380" i="14" s="1"/>
  <c r="J381" i="14"/>
  <c r="A755" i="14"/>
  <c r="AJ755" i="14" s="1"/>
  <c r="CM746" i="1"/>
  <c r="W464" i="12"/>
  <c r="E745" i="12"/>
  <c r="K745" i="12"/>
  <c r="CV377" i="1"/>
  <c r="DE377" i="1" s="1"/>
  <c r="CS377" i="1"/>
  <c r="M379" i="12"/>
  <c r="AH379" i="12" s="1"/>
  <c r="I379" i="12"/>
  <c r="L380" i="12" s="1"/>
  <c r="CL747" i="1"/>
  <c r="DI747" i="1" s="1"/>
  <c r="CN452" i="1" l="1"/>
  <c r="CQ452" i="1"/>
  <c r="DH452" i="1" s="1"/>
  <c r="AX753" i="12"/>
  <c r="AL753" i="12" s="1"/>
  <c r="AR753" i="12"/>
  <c r="AS754" i="12" s="1"/>
  <c r="AT753" i="12"/>
  <c r="AU753" i="12" s="1"/>
  <c r="AW754" i="12" s="1"/>
  <c r="E474" i="14"/>
  <c r="C474" i="14" s="1"/>
  <c r="V474" i="14" s="1"/>
  <c r="A758" i="12"/>
  <c r="AV758" i="12" s="1"/>
  <c r="AK757" i="12"/>
  <c r="AQ452" i="14"/>
  <c r="DO376" i="1"/>
  <c r="DP377" i="1" s="1"/>
  <c r="DQ376" i="1"/>
  <c r="CL758" i="15"/>
  <c r="DR758" i="15" s="1"/>
  <c r="DN425" i="15"/>
  <c r="DM399" i="1"/>
  <c r="F474" i="14"/>
  <c r="AI474" i="14" s="1"/>
  <c r="CP746" i="15"/>
  <c r="DK746" i="15"/>
  <c r="CV746" i="15"/>
  <c r="K381" i="14"/>
  <c r="AG381" i="14" s="1"/>
  <c r="H381" i="14"/>
  <c r="A756" i="14"/>
  <c r="AJ756" i="14" s="1"/>
  <c r="CM747" i="1"/>
  <c r="AJ465" i="12"/>
  <c r="C465" i="12"/>
  <c r="F466" i="12" s="1"/>
  <c r="G466" i="12" s="1"/>
  <c r="CL748" i="1"/>
  <c r="DI748" i="1" s="1"/>
  <c r="O379" i="12"/>
  <c r="AI379" i="12" s="1"/>
  <c r="X379" i="12"/>
  <c r="Y379" i="12" s="1"/>
  <c r="K746" i="12"/>
  <c r="E746" i="12"/>
  <c r="CX377" i="1"/>
  <c r="DC377" i="1" s="1"/>
  <c r="DA377" i="1"/>
  <c r="DB377" i="1" s="1"/>
  <c r="CU378" i="1"/>
  <c r="E475" i="14" l="1"/>
  <c r="F475" i="14" s="1"/>
  <c r="AI475" i="14" s="1"/>
  <c r="CZ452" i="1"/>
  <c r="CP453" i="1"/>
  <c r="AX754" i="12"/>
  <c r="AL754" i="12" s="1"/>
  <c r="AR754" i="12"/>
  <c r="AS755" i="12" s="1"/>
  <c r="AT754" i="12"/>
  <c r="AU754" i="12" s="1"/>
  <c r="AW755" i="12" s="1"/>
  <c r="A759" i="12"/>
  <c r="AV759" i="12" s="1"/>
  <c r="AK758" i="12"/>
  <c r="DL399" i="1"/>
  <c r="DN399" i="1"/>
  <c r="AR453" i="14"/>
  <c r="AS453" i="14" s="1"/>
  <c r="AT453" i="14" s="1"/>
  <c r="AU454" i="14" s="1"/>
  <c r="AV454" i="14" s="1"/>
  <c r="AK454" i="14" s="1"/>
  <c r="DO377" i="1"/>
  <c r="DQ377" i="1"/>
  <c r="CL759" i="15"/>
  <c r="DR759" i="15" s="1"/>
  <c r="DO426" i="15"/>
  <c r="DP426" i="15" s="1"/>
  <c r="DQ426" i="15" s="1"/>
  <c r="DS427" i="15" s="1"/>
  <c r="DJ376" i="1"/>
  <c r="DF377" i="1"/>
  <c r="C475" i="14"/>
  <c r="DK747" i="15"/>
  <c r="CP747" i="15"/>
  <c r="CV747" i="15"/>
  <c r="W381" i="14"/>
  <c r="X381" i="14" s="1"/>
  <c r="J382" i="14"/>
  <c r="M381" i="14"/>
  <c r="AH381" i="14" s="1"/>
  <c r="A757" i="14"/>
  <c r="AJ757" i="14" s="1"/>
  <c r="CM748" i="1"/>
  <c r="W465" i="12"/>
  <c r="AJ466" i="12"/>
  <c r="E747" i="12"/>
  <c r="K747" i="12"/>
  <c r="CL749" i="1"/>
  <c r="DI749" i="1" s="1"/>
  <c r="CV378" i="1"/>
  <c r="DE378" i="1" s="1"/>
  <c r="CS378" i="1"/>
  <c r="M380" i="12"/>
  <c r="AH380" i="12" s="1"/>
  <c r="I380" i="12"/>
  <c r="L381" i="12" s="1"/>
  <c r="CQ453" i="1" l="1"/>
  <c r="DH453" i="1" s="1"/>
  <c r="CN453" i="1"/>
  <c r="DT427" i="15"/>
  <c r="AX755" i="12"/>
  <c r="AL755" i="12" s="1"/>
  <c r="AR755" i="12"/>
  <c r="AS756" i="12" s="1"/>
  <c r="AT755" i="12"/>
  <c r="AU755" i="12" s="1"/>
  <c r="AW756" i="12" s="1"/>
  <c r="A760" i="12"/>
  <c r="AV760" i="12" s="1"/>
  <c r="AK759" i="12"/>
  <c r="AQ453" i="14"/>
  <c r="CL760" i="15"/>
  <c r="DR760" i="15" s="1"/>
  <c r="DN426" i="15"/>
  <c r="DJ377" i="1"/>
  <c r="DM400" i="1"/>
  <c r="DP378" i="1"/>
  <c r="E476" i="14"/>
  <c r="C476" i="14" s="1"/>
  <c r="V475" i="14"/>
  <c r="CV748" i="15"/>
  <c r="CP748" i="15"/>
  <c r="DK748" i="15"/>
  <c r="K382" i="14"/>
  <c r="AG382" i="14" s="1"/>
  <c r="H382" i="14"/>
  <c r="A758" i="14"/>
  <c r="AJ758" i="14" s="1"/>
  <c r="C466" i="12"/>
  <c r="F467" i="12" s="1"/>
  <c r="G467" i="12" s="1"/>
  <c r="CM749" i="1"/>
  <c r="CL750" i="1"/>
  <c r="DI750" i="1" s="1"/>
  <c r="X380" i="12"/>
  <c r="Y380" i="12" s="1"/>
  <c r="O380" i="12"/>
  <c r="AI380" i="12" s="1"/>
  <c r="E748" i="12"/>
  <c r="K748" i="12"/>
  <c r="CX378" i="1"/>
  <c r="DA378" i="1"/>
  <c r="DB378" i="1" s="1"/>
  <c r="CU379" i="1"/>
  <c r="DF378" i="1" l="1"/>
  <c r="DC378" i="1"/>
  <c r="CZ453" i="1"/>
  <c r="CP454" i="1"/>
  <c r="AX756" i="12"/>
  <c r="AL756" i="12" s="1"/>
  <c r="AR756" i="12"/>
  <c r="AS757" i="12" s="1"/>
  <c r="AT756" i="12"/>
  <c r="AU756" i="12" s="1"/>
  <c r="AW757" i="12" s="1"/>
  <c r="AX757" i="12" s="1"/>
  <c r="AL757" i="12" s="1"/>
  <c r="A761" i="12"/>
  <c r="AV761" i="12" s="1"/>
  <c r="AK760" i="12"/>
  <c r="DL400" i="1"/>
  <c r="DN400" i="1"/>
  <c r="AR454" i="14"/>
  <c r="AS454" i="14" s="1"/>
  <c r="AT454" i="14" s="1"/>
  <c r="AU455" i="14" s="1"/>
  <c r="AV455" i="14" s="1"/>
  <c r="AK455" i="14" s="1"/>
  <c r="DO378" i="1"/>
  <c r="DP379" i="1" s="1"/>
  <c r="DQ378" i="1"/>
  <c r="CL761" i="15"/>
  <c r="DR761" i="15" s="1"/>
  <c r="DO427" i="15"/>
  <c r="DP427" i="15" s="1"/>
  <c r="DQ427" i="15" s="1"/>
  <c r="DS428" i="15" s="1"/>
  <c r="E477" i="14"/>
  <c r="F477" i="14" s="1"/>
  <c r="AI477" i="14" s="1"/>
  <c r="V476" i="14"/>
  <c r="F476" i="14"/>
  <c r="AI476" i="14" s="1"/>
  <c r="CV749" i="15"/>
  <c r="CP749" i="15"/>
  <c r="DK749" i="15"/>
  <c r="W466" i="12"/>
  <c r="A759" i="14"/>
  <c r="AJ759" i="14" s="1"/>
  <c r="J383" i="14"/>
  <c r="W382" i="14"/>
  <c r="X382" i="14" s="1"/>
  <c r="M382" i="14"/>
  <c r="AH382" i="14" s="1"/>
  <c r="AJ467" i="12"/>
  <c r="CM750" i="1"/>
  <c r="E749" i="12"/>
  <c r="K749" i="12"/>
  <c r="CL751" i="1"/>
  <c r="DI751" i="1" s="1"/>
  <c r="CV379" i="1"/>
  <c r="DE379" i="1" s="1"/>
  <c r="CS379" i="1"/>
  <c r="M381" i="12"/>
  <c r="AH381" i="12" s="1"/>
  <c r="I381" i="12"/>
  <c r="L382" i="12" s="1"/>
  <c r="CN454" i="1" l="1"/>
  <c r="CQ454" i="1"/>
  <c r="DH454" i="1" s="1"/>
  <c r="C477" i="14"/>
  <c r="E478" i="14" s="1"/>
  <c r="C478" i="14" s="1"/>
  <c r="DT428" i="15"/>
  <c r="AR757" i="12"/>
  <c r="AS758" i="12" s="1"/>
  <c r="AT757" i="12"/>
  <c r="AU757" i="12" s="1"/>
  <c r="AW758" i="12" s="1"/>
  <c r="AX758" i="12" s="1"/>
  <c r="AL758" i="12" s="1"/>
  <c r="A762" i="12"/>
  <c r="AV762" i="12" s="1"/>
  <c r="AK761" i="12"/>
  <c r="AQ454" i="14"/>
  <c r="DO379" i="1"/>
  <c r="DQ379" i="1"/>
  <c r="CL762" i="15"/>
  <c r="DR762" i="15" s="1"/>
  <c r="DN427" i="15"/>
  <c r="DJ378" i="1"/>
  <c r="DM401" i="1"/>
  <c r="V477" i="14"/>
  <c r="DK750" i="15"/>
  <c r="CP750" i="15"/>
  <c r="CV750" i="15"/>
  <c r="K383" i="14"/>
  <c r="AG383" i="14" s="1"/>
  <c r="H383" i="14"/>
  <c r="A760" i="14"/>
  <c r="AJ760" i="14" s="1"/>
  <c r="C467" i="12"/>
  <c r="F468" i="12" s="1"/>
  <c r="G468" i="12" s="1"/>
  <c r="CM751" i="1"/>
  <c r="CX379" i="1"/>
  <c r="DA379" i="1"/>
  <c r="DB379" i="1" s="1"/>
  <c r="CU380" i="1"/>
  <c r="K750" i="12"/>
  <c r="E750" i="12"/>
  <c r="X381" i="12"/>
  <c r="Y381" i="12" s="1"/>
  <c r="O381" i="12"/>
  <c r="AI381" i="12" s="1"/>
  <c r="CL752" i="1"/>
  <c r="DI752" i="1" s="1"/>
  <c r="DF379" i="1" l="1"/>
  <c r="DC379" i="1"/>
  <c r="CZ454" i="1"/>
  <c r="CP455" i="1"/>
  <c r="AR758" i="12"/>
  <c r="AS759" i="12" s="1"/>
  <c r="AT758" i="12"/>
  <c r="AU758" i="12" s="1"/>
  <c r="AW759" i="12" s="1"/>
  <c r="A763" i="12"/>
  <c r="AV763" i="12" s="1"/>
  <c r="AK762" i="12"/>
  <c r="DL401" i="1"/>
  <c r="DN401" i="1"/>
  <c r="AR455" i="14"/>
  <c r="AS455" i="14" s="1"/>
  <c r="AT455" i="14" s="1"/>
  <c r="AU456" i="14" s="1"/>
  <c r="AV456" i="14" s="1"/>
  <c r="AK456" i="14" s="1"/>
  <c r="CL763" i="15"/>
  <c r="DR763" i="15" s="1"/>
  <c r="DO428" i="15"/>
  <c r="DP428" i="15" s="1"/>
  <c r="DQ428" i="15" s="1"/>
  <c r="DS429" i="15" s="1"/>
  <c r="DJ379" i="1"/>
  <c r="DP380" i="1"/>
  <c r="E479" i="14"/>
  <c r="F479" i="14" s="1"/>
  <c r="AI479" i="14" s="1"/>
  <c r="V478" i="14"/>
  <c r="F478" i="14"/>
  <c r="AI478" i="14" s="1"/>
  <c r="CV751" i="15"/>
  <c r="DK751" i="15"/>
  <c r="CP751" i="15"/>
  <c r="W467" i="12"/>
  <c r="A761" i="14"/>
  <c r="AJ761" i="14" s="1"/>
  <c r="J384" i="14"/>
  <c r="M383" i="14"/>
  <c r="AH383" i="14" s="1"/>
  <c r="W383" i="14"/>
  <c r="X383" i="14" s="1"/>
  <c r="AJ468" i="12"/>
  <c r="CM752" i="1"/>
  <c r="CL753" i="1"/>
  <c r="DI753" i="1" s="1"/>
  <c r="K751" i="12"/>
  <c r="E751" i="12"/>
  <c r="CV380" i="1"/>
  <c r="DE380" i="1" s="1"/>
  <c r="CS380" i="1"/>
  <c r="M382" i="12"/>
  <c r="AH382" i="12" s="1"/>
  <c r="I382" i="12"/>
  <c r="L383" i="12" s="1"/>
  <c r="CN455" i="1" l="1"/>
  <c r="CQ455" i="1"/>
  <c r="DH455" i="1" s="1"/>
  <c r="DT429" i="15"/>
  <c r="AR759" i="12"/>
  <c r="AS760" i="12" s="1"/>
  <c r="AT759" i="12"/>
  <c r="AU759" i="12" s="1"/>
  <c r="AW760" i="12" s="1"/>
  <c r="AX759" i="12"/>
  <c r="AL759" i="12" s="1"/>
  <c r="A764" i="12"/>
  <c r="AV764" i="12" s="1"/>
  <c r="AK763" i="12"/>
  <c r="AQ455" i="14"/>
  <c r="DO380" i="1"/>
  <c r="DQ380" i="1"/>
  <c r="CL764" i="15"/>
  <c r="DR764" i="15" s="1"/>
  <c r="DN428" i="15"/>
  <c r="DM402" i="1"/>
  <c r="C479" i="14"/>
  <c r="DK752" i="15"/>
  <c r="CP752" i="15"/>
  <c r="CV752" i="15"/>
  <c r="C468" i="12"/>
  <c r="F469" i="12" s="1"/>
  <c r="G469" i="12" s="1"/>
  <c r="A762" i="14"/>
  <c r="AJ762" i="14" s="1"/>
  <c r="K384" i="14"/>
  <c r="AG384" i="14" s="1"/>
  <c r="H384" i="14"/>
  <c r="CM753" i="1"/>
  <c r="CX380" i="1"/>
  <c r="DA380" i="1"/>
  <c r="DB380" i="1" s="1"/>
  <c r="CU381" i="1"/>
  <c r="CL754" i="1"/>
  <c r="DI754" i="1" s="1"/>
  <c r="O382" i="12"/>
  <c r="AI382" i="12" s="1"/>
  <c r="X382" i="12"/>
  <c r="Y382" i="12" s="1"/>
  <c r="K752" i="12"/>
  <c r="E752" i="12"/>
  <c r="DF380" i="1" l="1"/>
  <c r="DC380" i="1"/>
  <c r="CP456" i="1"/>
  <c r="CZ455" i="1"/>
  <c r="AX760" i="12"/>
  <c r="AL760" i="12" s="1"/>
  <c r="AR760" i="12"/>
  <c r="AS761" i="12" s="1"/>
  <c r="AT760" i="12"/>
  <c r="AU760" i="12" s="1"/>
  <c r="AW761" i="12" s="1"/>
  <c r="AX761" i="12" s="1"/>
  <c r="AL761" i="12" s="1"/>
  <c r="A765" i="12"/>
  <c r="AV765" i="12" s="1"/>
  <c r="AK764" i="12"/>
  <c r="DL402" i="1"/>
  <c r="DN402" i="1"/>
  <c r="AR456" i="14"/>
  <c r="AS456" i="14" s="1"/>
  <c r="AT456" i="14" s="1"/>
  <c r="AU457" i="14" s="1"/>
  <c r="AV457" i="14" s="1"/>
  <c r="AK457" i="14" s="1"/>
  <c r="CL765" i="15"/>
  <c r="DR765" i="15" s="1"/>
  <c r="DO429" i="15"/>
  <c r="DP429" i="15" s="1"/>
  <c r="DQ429" i="15" s="1"/>
  <c r="DS430" i="15" s="1"/>
  <c r="DJ380" i="1"/>
  <c r="V479" i="14"/>
  <c r="E480" i="14"/>
  <c r="C480" i="14" s="1"/>
  <c r="DK753" i="15"/>
  <c r="CP753" i="15"/>
  <c r="CV753" i="15"/>
  <c r="W468" i="12"/>
  <c r="A763" i="14"/>
  <c r="AJ763" i="14" s="1"/>
  <c r="J385" i="14"/>
  <c r="W384" i="14"/>
  <c r="X384" i="14" s="1"/>
  <c r="M384" i="14"/>
  <c r="AH384" i="14" s="1"/>
  <c r="CM754" i="1"/>
  <c r="AJ469" i="12"/>
  <c r="C469" i="12"/>
  <c r="F470" i="12" s="1"/>
  <c r="G470" i="12" s="1"/>
  <c r="M383" i="12"/>
  <c r="AH383" i="12" s="1"/>
  <c r="I383" i="12"/>
  <c r="L384" i="12" s="1"/>
  <c r="CV381" i="1"/>
  <c r="DE381" i="1" s="1"/>
  <c r="CS381" i="1"/>
  <c r="K753" i="12"/>
  <c r="E753" i="12"/>
  <c r="CL755" i="1"/>
  <c r="DI755" i="1" s="1"/>
  <c r="CQ456" i="1" l="1"/>
  <c r="DH456" i="1" s="1"/>
  <c r="CN456" i="1"/>
  <c r="DT430" i="15"/>
  <c r="AR761" i="12"/>
  <c r="AS762" i="12" s="1"/>
  <c r="AT761" i="12"/>
  <c r="AU761" i="12" s="1"/>
  <c r="AW762" i="12" s="1"/>
  <c r="A766" i="12"/>
  <c r="AV766" i="12" s="1"/>
  <c r="AK765" i="12"/>
  <c r="AQ456" i="14"/>
  <c r="CL766" i="15"/>
  <c r="DR766" i="15" s="1"/>
  <c r="DN429" i="15"/>
  <c r="DO430" i="15" s="1"/>
  <c r="DP430" i="15" s="1"/>
  <c r="DQ430" i="15" s="1"/>
  <c r="DS431" i="15" s="1"/>
  <c r="DT431" i="15" s="1"/>
  <c r="DM403" i="1"/>
  <c r="DP381" i="1"/>
  <c r="V480" i="14"/>
  <c r="E481" i="14"/>
  <c r="F481" i="14" s="1"/>
  <c r="AI481" i="14" s="1"/>
  <c r="F480" i="14"/>
  <c r="AI480" i="14" s="1"/>
  <c r="DK754" i="15"/>
  <c r="CV754" i="15"/>
  <c r="CP754" i="15"/>
  <c r="K385" i="14"/>
  <c r="AG385" i="14" s="1"/>
  <c r="H385" i="14"/>
  <c r="A764" i="14"/>
  <c r="AJ764" i="14" s="1"/>
  <c r="CM755" i="1"/>
  <c r="W469" i="12"/>
  <c r="CL756" i="1"/>
  <c r="DI756" i="1" s="1"/>
  <c r="E754" i="12"/>
  <c r="K754" i="12"/>
  <c r="CU382" i="1"/>
  <c r="CX381" i="1"/>
  <c r="DA381" i="1"/>
  <c r="DB381" i="1" s="1"/>
  <c r="X383" i="12"/>
  <c r="Y383" i="12" s="1"/>
  <c r="O383" i="12"/>
  <c r="AI383" i="12" s="1"/>
  <c r="DF381" i="1" l="1"/>
  <c r="DC381" i="1"/>
  <c r="CZ456" i="1"/>
  <c r="CP457" i="1"/>
  <c r="AR762" i="12"/>
  <c r="AS763" i="12" s="1"/>
  <c r="AT762" i="12"/>
  <c r="AU762" i="12" s="1"/>
  <c r="AW763" i="12" s="1"/>
  <c r="AX763" i="12" s="1"/>
  <c r="AL763" i="12" s="1"/>
  <c r="AX762" i="12"/>
  <c r="AL762" i="12" s="1"/>
  <c r="A767" i="12"/>
  <c r="AV767" i="12" s="1"/>
  <c r="AK766" i="12"/>
  <c r="C481" i="14"/>
  <c r="E482" i="14" s="1"/>
  <c r="F482" i="14" s="1"/>
  <c r="AI482" i="14" s="1"/>
  <c r="DL403" i="1"/>
  <c r="DN403" i="1"/>
  <c r="AR457" i="14"/>
  <c r="AS457" i="14" s="1"/>
  <c r="AT457" i="14" s="1"/>
  <c r="AU458" i="14" s="1"/>
  <c r="AV458" i="14" s="1"/>
  <c r="AK458" i="14" s="1"/>
  <c r="DO381" i="1"/>
  <c r="DP382" i="1" s="1"/>
  <c r="DQ381" i="1"/>
  <c r="CL767" i="15"/>
  <c r="DR767" i="15" s="1"/>
  <c r="DN430" i="15"/>
  <c r="CP755" i="15"/>
  <c r="CV755" i="15"/>
  <c r="DK755" i="15"/>
  <c r="A765" i="14"/>
  <c r="AJ765" i="14" s="1"/>
  <c r="M385" i="14"/>
  <c r="AH385" i="14" s="1"/>
  <c r="J386" i="14"/>
  <c r="W385" i="14"/>
  <c r="X385" i="14" s="1"/>
  <c r="CM756" i="1"/>
  <c r="AJ470" i="12"/>
  <c r="C470" i="12"/>
  <c r="F471" i="12" s="1"/>
  <c r="G471" i="12" s="1"/>
  <c r="CV382" i="1"/>
  <c r="DE382" i="1" s="1"/>
  <c r="CS382" i="1"/>
  <c r="E755" i="12"/>
  <c r="K755" i="12"/>
  <c r="M384" i="12"/>
  <c r="AH384" i="12" s="1"/>
  <c r="I384" i="12"/>
  <c r="L385" i="12" s="1"/>
  <c r="CL757" i="1"/>
  <c r="DI757" i="1" s="1"/>
  <c r="CN457" i="1" l="1"/>
  <c r="CQ457" i="1"/>
  <c r="DH457" i="1" s="1"/>
  <c r="V481" i="14"/>
  <c r="AR763" i="12"/>
  <c r="AS764" i="12" s="1"/>
  <c r="AT763" i="12"/>
  <c r="AU763" i="12" s="1"/>
  <c r="AW764" i="12" s="1"/>
  <c r="A768" i="12"/>
  <c r="AV768" i="12" s="1"/>
  <c r="AK767" i="12"/>
  <c r="C482" i="14"/>
  <c r="E483" i="14" s="1"/>
  <c r="F483" i="14" s="1"/>
  <c r="AI483" i="14" s="1"/>
  <c r="AQ457" i="14"/>
  <c r="AR458" i="14" s="1"/>
  <c r="AS458" i="14" s="1"/>
  <c r="AT458" i="14" s="1"/>
  <c r="AU459" i="14" s="1"/>
  <c r="AV459" i="14" s="1"/>
  <c r="AK459" i="14" s="1"/>
  <c r="DO382" i="1"/>
  <c r="DQ382" i="1"/>
  <c r="CL768" i="15"/>
  <c r="DR768" i="15" s="1"/>
  <c r="DO431" i="15"/>
  <c r="DP431" i="15" s="1"/>
  <c r="DQ431" i="15" s="1"/>
  <c r="DS432" i="15" s="1"/>
  <c r="DJ381" i="1"/>
  <c r="DM404" i="1"/>
  <c r="DK756" i="15"/>
  <c r="CP756" i="15"/>
  <c r="CV756" i="15"/>
  <c r="K386" i="14"/>
  <c r="AG386" i="14" s="1"/>
  <c r="H386" i="14"/>
  <c r="A766" i="14"/>
  <c r="AJ766" i="14" s="1"/>
  <c r="CM757" i="1"/>
  <c r="W470" i="12"/>
  <c r="O384" i="12"/>
  <c r="AI384" i="12" s="1"/>
  <c r="X384" i="12"/>
  <c r="Y384" i="12" s="1"/>
  <c r="CL758" i="1"/>
  <c r="DI758" i="1" s="1"/>
  <c r="K756" i="12"/>
  <c r="E756" i="12"/>
  <c r="CX382" i="1"/>
  <c r="DA382" i="1"/>
  <c r="DB382" i="1" s="1"/>
  <c r="CU383" i="1"/>
  <c r="DF382" i="1" l="1"/>
  <c r="DC382" i="1"/>
  <c r="CP458" i="1"/>
  <c r="CZ457" i="1"/>
  <c r="V482" i="14"/>
  <c r="DT432" i="15"/>
  <c r="AR764" i="12"/>
  <c r="AS765" i="12" s="1"/>
  <c r="AT764" i="12"/>
  <c r="AU764" i="12" s="1"/>
  <c r="AW765" i="12" s="1"/>
  <c r="AX764" i="12"/>
  <c r="AL764" i="12" s="1"/>
  <c r="A769" i="12"/>
  <c r="AV769" i="12" s="1"/>
  <c r="AK768" i="12"/>
  <c r="DL404" i="1"/>
  <c r="DN404" i="1"/>
  <c r="AQ458" i="14"/>
  <c r="CL769" i="15"/>
  <c r="DR769" i="15" s="1"/>
  <c r="DN431" i="15"/>
  <c r="DJ382" i="1"/>
  <c r="C483" i="14"/>
  <c r="CP757" i="15"/>
  <c r="DK757" i="15"/>
  <c r="CV757" i="15"/>
  <c r="A767" i="14"/>
  <c r="AJ767" i="14" s="1"/>
  <c r="J387" i="14"/>
  <c r="W386" i="14"/>
  <c r="X386" i="14" s="1"/>
  <c r="M386" i="14"/>
  <c r="AH386" i="14" s="1"/>
  <c r="CM758" i="1"/>
  <c r="C471" i="12"/>
  <c r="F472" i="12" s="1"/>
  <c r="G472" i="12" s="1"/>
  <c r="AJ471" i="12"/>
  <c r="CV383" i="1"/>
  <c r="DE383" i="1" s="1"/>
  <c r="CS383" i="1"/>
  <c r="CL759" i="1"/>
  <c r="DI759" i="1" s="1"/>
  <c r="K757" i="12"/>
  <c r="E757" i="12"/>
  <c r="M385" i="12"/>
  <c r="AH385" i="12" s="1"/>
  <c r="I385" i="12"/>
  <c r="L386" i="12" s="1"/>
  <c r="CQ458" i="1" l="1"/>
  <c r="DH458" i="1" s="1"/>
  <c r="CN458" i="1"/>
  <c r="AR765" i="12"/>
  <c r="AS766" i="12" s="1"/>
  <c r="AT765" i="12"/>
  <c r="AU765" i="12" s="1"/>
  <c r="AW766" i="12" s="1"/>
  <c r="AX765" i="12"/>
  <c r="AL765" i="12" s="1"/>
  <c r="A770" i="12"/>
  <c r="AV770" i="12" s="1"/>
  <c r="AK769" i="12"/>
  <c r="AR459" i="14"/>
  <c r="AS459" i="14" s="1"/>
  <c r="AT459" i="14" s="1"/>
  <c r="AU460" i="14" s="1"/>
  <c r="AV460" i="14" s="1"/>
  <c r="AK460" i="14" s="1"/>
  <c r="CL770" i="15"/>
  <c r="DR770" i="15" s="1"/>
  <c r="DO432" i="15"/>
  <c r="DP432" i="15" s="1"/>
  <c r="DQ432" i="15" s="1"/>
  <c r="DS433" i="15" s="1"/>
  <c r="DM405" i="1"/>
  <c r="DP383" i="1"/>
  <c r="V483" i="14"/>
  <c r="E484" i="14"/>
  <c r="F484" i="14" s="1"/>
  <c r="AI484" i="14" s="1"/>
  <c r="DK758" i="15"/>
  <c r="CP758" i="15"/>
  <c r="CV758" i="15"/>
  <c r="K387" i="14"/>
  <c r="AG387" i="14" s="1"/>
  <c r="H387" i="14"/>
  <c r="A768" i="14"/>
  <c r="AJ768" i="14" s="1"/>
  <c r="CM759" i="1"/>
  <c r="AJ472" i="12"/>
  <c r="W471" i="12"/>
  <c r="E758" i="12"/>
  <c r="K758" i="12"/>
  <c r="CL760" i="1"/>
  <c r="DI760" i="1" s="1"/>
  <c r="X385" i="12"/>
  <c r="Y385" i="12" s="1"/>
  <c r="O385" i="12"/>
  <c r="AI385" i="12" s="1"/>
  <c r="CX383" i="1"/>
  <c r="DC383" i="1" s="1"/>
  <c r="CU384" i="1"/>
  <c r="DA383" i="1"/>
  <c r="DB383" i="1" s="1"/>
  <c r="CZ458" i="1" l="1"/>
  <c r="CP459" i="1"/>
  <c r="DT433" i="15"/>
  <c r="AR766" i="12"/>
  <c r="AS767" i="12" s="1"/>
  <c r="AT766" i="12"/>
  <c r="AU766" i="12" s="1"/>
  <c r="AW767" i="12" s="1"/>
  <c r="AX766" i="12"/>
  <c r="AL766" i="12" s="1"/>
  <c r="A771" i="12"/>
  <c r="AV771" i="12" s="1"/>
  <c r="AK770" i="12"/>
  <c r="AQ459" i="14"/>
  <c r="AR460" i="14" s="1"/>
  <c r="AS460" i="14" s="1"/>
  <c r="AT460" i="14" s="1"/>
  <c r="AU461" i="14" s="1"/>
  <c r="AV461" i="14" s="1"/>
  <c r="AK461" i="14" s="1"/>
  <c r="DL405" i="1"/>
  <c r="DN405" i="1"/>
  <c r="DO383" i="1"/>
  <c r="DQ383" i="1"/>
  <c r="CL771" i="15"/>
  <c r="DR771" i="15" s="1"/>
  <c r="DN432" i="15"/>
  <c r="DF383" i="1"/>
  <c r="C484" i="14"/>
  <c r="CV759" i="15"/>
  <c r="DK759" i="15"/>
  <c r="CP759" i="15"/>
  <c r="A769" i="14"/>
  <c r="AJ769" i="14" s="1"/>
  <c r="W387" i="14"/>
  <c r="X387" i="14" s="1"/>
  <c r="M387" i="14"/>
  <c r="AH387" i="14" s="1"/>
  <c r="J388" i="14"/>
  <c r="C472" i="12"/>
  <c r="F473" i="12" s="1"/>
  <c r="G473" i="12" s="1"/>
  <c r="CM760" i="1"/>
  <c r="M386" i="12"/>
  <c r="AH386" i="12" s="1"/>
  <c r="I386" i="12"/>
  <c r="L387" i="12" s="1"/>
  <c r="CL761" i="1"/>
  <c r="DI761" i="1" s="1"/>
  <c r="CV384" i="1"/>
  <c r="DE384" i="1" s="1"/>
  <c r="CS384" i="1"/>
  <c r="E759" i="12"/>
  <c r="K759" i="12"/>
  <c r="CQ459" i="1" l="1"/>
  <c r="DH459" i="1" s="1"/>
  <c r="CN459" i="1"/>
  <c r="AX767" i="12"/>
  <c r="AL767" i="12" s="1"/>
  <c r="AR767" i="12"/>
  <c r="AS768" i="12" s="1"/>
  <c r="AT767" i="12"/>
  <c r="AU767" i="12" s="1"/>
  <c r="AW768" i="12" s="1"/>
  <c r="A772" i="12"/>
  <c r="AV772" i="12" s="1"/>
  <c r="AK771" i="12"/>
  <c r="AQ460" i="14"/>
  <c r="CL772" i="15"/>
  <c r="DR772" i="15" s="1"/>
  <c r="DO433" i="15"/>
  <c r="DP433" i="15" s="1"/>
  <c r="DQ433" i="15" s="1"/>
  <c r="DS434" i="15" s="1"/>
  <c r="DJ383" i="1"/>
  <c r="DM406" i="1"/>
  <c r="E485" i="14"/>
  <c r="F485" i="14" s="1"/>
  <c r="AI485" i="14" s="1"/>
  <c r="V484" i="14"/>
  <c r="CV760" i="15"/>
  <c r="CP760" i="15"/>
  <c r="DK760" i="15"/>
  <c r="AJ473" i="12"/>
  <c r="K388" i="14"/>
  <c r="AG388" i="14" s="1"/>
  <c r="H388" i="14"/>
  <c r="A770" i="14"/>
  <c r="AJ770" i="14" s="1"/>
  <c r="W472" i="12"/>
  <c r="CM761" i="1"/>
  <c r="O386" i="12"/>
  <c r="AI386" i="12" s="1"/>
  <c r="X386" i="12"/>
  <c r="Y386" i="12" s="1"/>
  <c r="E760" i="12"/>
  <c r="K760" i="12"/>
  <c r="CU385" i="1"/>
  <c r="DA384" i="1"/>
  <c r="DB384" i="1" s="1"/>
  <c r="CX384" i="1"/>
  <c r="DC384" i="1" s="1"/>
  <c r="CL762" i="1"/>
  <c r="DI762" i="1" s="1"/>
  <c r="CP460" i="1" l="1"/>
  <c r="CZ459" i="1"/>
  <c r="DT434" i="15"/>
  <c r="AX768" i="12"/>
  <c r="AL768" i="12" s="1"/>
  <c r="AR768" i="12"/>
  <c r="AS769" i="12" s="1"/>
  <c r="AT768" i="12"/>
  <c r="AU768" i="12" s="1"/>
  <c r="AW769" i="12" s="1"/>
  <c r="A773" i="12"/>
  <c r="AV773" i="12" s="1"/>
  <c r="AK772" i="12"/>
  <c r="DL406" i="1"/>
  <c r="DN406" i="1"/>
  <c r="C485" i="14"/>
  <c r="V485" i="14" s="1"/>
  <c r="AR461" i="14"/>
  <c r="AS461" i="14" s="1"/>
  <c r="AT461" i="14" s="1"/>
  <c r="AU462" i="14" s="1"/>
  <c r="AV462" i="14" s="1"/>
  <c r="AK462" i="14" s="1"/>
  <c r="CL773" i="15"/>
  <c r="DR773" i="15" s="1"/>
  <c r="DN433" i="15"/>
  <c r="DP384" i="1"/>
  <c r="DF384" i="1"/>
  <c r="CP761" i="15"/>
  <c r="CV761" i="15"/>
  <c r="DK761" i="15"/>
  <c r="C473" i="12"/>
  <c r="F474" i="12" s="1"/>
  <c r="G474" i="12" s="1"/>
  <c r="AJ474" i="12" s="1"/>
  <c r="A771" i="14"/>
  <c r="AJ771" i="14" s="1"/>
  <c r="M388" i="14"/>
  <c r="AH388" i="14" s="1"/>
  <c r="W388" i="14"/>
  <c r="X388" i="14" s="1"/>
  <c r="J389" i="14"/>
  <c r="CM762" i="1"/>
  <c r="CL763" i="1"/>
  <c r="DI763" i="1" s="1"/>
  <c r="CV385" i="1"/>
  <c r="DE385" i="1" s="1"/>
  <c r="CS385" i="1"/>
  <c r="E761" i="12"/>
  <c r="K761" i="12"/>
  <c r="M387" i="12"/>
  <c r="AH387" i="12" s="1"/>
  <c r="I387" i="12"/>
  <c r="L388" i="12" s="1"/>
  <c r="CN460" i="1" l="1"/>
  <c r="CQ460" i="1"/>
  <c r="DH460" i="1" s="1"/>
  <c r="E486" i="14"/>
  <c r="F486" i="14" s="1"/>
  <c r="AI486" i="14" s="1"/>
  <c r="AR769" i="12"/>
  <c r="AS770" i="12" s="1"/>
  <c r="AT769" i="12"/>
  <c r="AU769" i="12" s="1"/>
  <c r="AW770" i="12" s="1"/>
  <c r="AX770" i="12" s="1"/>
  <c r="AL770" i="12" s="1"/>
  <c r="AX769" i="12"/>
  <c r="AL769" i="12" s="1"/>
  <c r="A774" i="12"/>
  <c r="AV774" i="12" s="1"/>
  <c r="AK773" i="12"/>
  <c r="AQ461" i="14"/>
  <c r="DO384" i="1"/>
  <c r="DQ384" i="1"/>
  <c r="CL774" i="15"/>
  <c r="DR774" i="15" s="1"/>
  <c r="DO434" i="15"/>
  <c r="DP434" i="15" s="1"/>
  <c r="DQ434" i="15" s="1"/>
  <c r="DS435" i="15" s="1"/>
  <c r="DM407" i="1"/>
  <c r="C486" i="14"/>
  <c r="C474" i="12"/>
  <c r="F475" i="12" s="1"/>
  <c r="G475" i="12" s="1"/>
  <c r="AJ475" i="12" s="1"/>
  <c r="CV762" i="15"/>
  <c r="DK762" i="15"/>
  <c r="CP762" i="15"/>
  <c r="W473" i="12"/>
  <c r="K389" i="14"/>
  <c r="AG389" i="14" s="1"/>
  <c r="H389" i="14"/>
  <c r="A772" i="14"/>
  <c r="AJ772" i="14" s="1"/>
  <c r="CM763" i="1"/>
  <c r="E762" i="12"/>
  <c r="K762" i="12"/>
  <c r="CL764" i="1"/>
  <c r="DI764" i="1" s="1"/>
  <c r="X387" i="12"/>
  <c r="Y387" i="12" s="1"/>
  <c r="O387" i="12"/>
  <c r="AI387" i="12" s="1"/>
  <c r="CU386" i="1"/>
  <c r="CX385" i="1"/>
  <c r="DC385" i="1" s="1"/>
  <c r="DA385" i="1"/>
  <c r="DB385" i="1" s="1"/>
  <c r="CP461" i="1" l="1"/>
  <c r="CZ460" i="1"/>
  <c r="DT435" i="15"/>
  <c r="AR770" i="12"/>
  <c r="AS771" i="12" s="1"/>
  <c r="AT770" i="12"/>
  <c r="AU770" i="12" s="1"/>
  <c r="AW771" i="12" s="1"/>
  <c r="A775" i="12"/>
  <c r="AV775" i="12" s="1"/>
  <c r="AK774" i="12"/>
  <c r="DL407" i="1"/>
  <c r="DN407" i="1"/>
  <c r="AR462" i="14"/>
  <c r="AS462" i="14" s="1"/>
  <c r="AT462" i="14" s="1"/>
  <c r="AU463" i="14" s="1"/>
  <c r="AV463" i="14" s="1"/>
  <c r="AK463" i="14" s="1"/>
  <c r="CL775" i="15"/>
  <c r="DR775" i="15" s="1"/>
  <c r="DN434" i="15"/>
  <c r="DJ384" i="1"/>
  <c r="DP385" i="1"/>
  <c r="DF385" i="1"/>
  <c r="V486" i="14"/>
  <c r="E487" i="14"/>
  <c r="F487" i="14" s="1"/>
  <c r="AI487" i="14" s="1"/>
  <c r="W474" i="12"/>
  <c r="CP763" i="15"/>
  <c r="CV763" i="15"/>
  <c r="DK763" i="15"/>
  <c r="C475" i="12"/>
  <c r="F476" i="12" s="1"/>
  <c r="G476" i="12" s="1"/>
  <c r="W389" i="14"/>
  <c r="X389" i="14" s="1"/>
  <c r="J390" i="14"/>
  <c r="M389" i="14"/>
  <c r="AH389" i="14" s="1"/>
  <c r="A773" i="14"/>
  <c r="AJ773" i="14" s="1"/>
  <c r="CM764" i="1"/>
  <c r="CL765" i="1"/>
  <c r="DI765" i="1" s="1"/>
  <c r="M388" i="12"/>
  <c r="AH388" i="12" s="1"/>
  <c r="I388" i="12"/>
  <c r="L389" i="12" s="1"/>
  <c r="K763" i="12"/>
  <c r="E763" i="12"/>
  <c r="CV386" i="1"/>
  <c r="DE386" i="1" s="1"/>
  <c r="CS386" i="1"/>
  <c r="CQ461" i="1" l="1"/>
  <c r="DH461" i="1" s="1"/>
  <c r="CN461" i="1"/>
  <c r="AR771" i="12"/>
  <c r="AS772" i="12" s="1"/>
  <c r="AT771" i="12"/>
  <c r="AU771" i="12" s="1"/>
  <c r="AW772" i="12" s="1"/>
  <c r="AX772" i="12" s="1"/>
  <c r="AL772" i="12" s="1"/>
  <c r="AX771" i="12"/>
  <c r="AL771" i="12" s="1"/>
  <c r="A776" i="12"/>
  <c r="AV776" i="12" s="1"/>
  <c r="AK775" i="12"/>
  <c r="AQ462" i="14"/>
  <c r="DO385" i="1"/>
  <c r="DP386" i="1" s="1"/>
  <c r="DQ385" i="1"/>
  <c r="CL776" i="15"/>
  <c r="DR776" i="15" s="1"/>
  <c r="DO435" i="15"/>
  <c r="DP435" i="15" s="1"/>
  <c r="DQ435" i="15" s="1"/>
  <c r="DS436" i="15" s="1"/>
  <c r="DM408" i="1"/>
  <c r="C487" i="14"/>
  <c r="CV764" i="15"/>
  <c r="DK764" i="15"/>
  <c r="CP764" i="15"/>
  <c r="W475" i="12"/>
  <c r="AJ476" i="12"/>
  <c r="K390" i="14"/>
  <c r="AG390" i="14" s="1"/>
  <c r="H390" i="14"/>
  <c r="A774" i="14"/>
  <c r="AJ774" i="14" s="1"/>
  <c r="CM765" i="1"/>
  <c r="C476" i="12"/>
  <c r="F477" i="12" s="1"/>
  <c r="G477" i="12" s="1"/>
  <c r="O388" i="12"/>
  <c r="AI388" i="12" s="1"/>
  <c r="X388" i="12"/>
  <c r="Y388" i="12" s="1"/>
  <c r="DA386" i="1"/>
  <c r="DB386" i="1" s="1"/>
  <c r="CX386" i="1"/>
  <c r="CU387" i="1"/>
  <c r="K764" i="12"/>
  <c r="E764" i="12"/>
  <c r="CL766" i="1"/>
  <c r="DI766" i="1" s="1"/>
  <c r="DF386" i="1" l="1"/>
  <c r="DC386" i="1"/>
  <c r="CP462" i="1"/>
  <c r="CZ461" i="1"/>
  <c r="DT436" i="15"/>
  <c r="AR772" i="12"/>
  <c r="AS773" i="12" s="1"/>
  <c r="AT772" i="12"/>
  <c r="AU772" i="12" s="1"/>
  <c r="AW773" i="12" s="1"/>
  <c r="A777" i="12"/>
  <c r="AV777" i="12" s="1"/>
  <c r="AK776" i="12"/>
  <c r="DL408" i="1"/>
  <c r="DN408" i="1"/>
  <c r="AR463" i="14"/>
  <c r="AS463" i="14" s="1"/>
  <c r="AT463" i="14" s="1"/>
  <c r="AU464" i="14" s="1"/>
  <c r="AV464" i="14" s="1"/>
  <c r="AK464" i="14" s="1"/>
  <c r="DO386" i="1"/>
  <c r="DP387" i="1" s="1"/>
  <c r="DQ386" i="1"/>
  <c r="CL777" i="15"/>
  <c r="DR777" i="15" s="1"/>
  <c r="DN435" i="15"/>
  <c r="DO436" i="15" s="1"/>
  <c r="DP436" i="15" s="1"/>
  <c r="DQ436" i="15" s="1"/>
  <c r="DS437" i="15" s="1"/>
  <c r="DT437" i="15" s="1"/>
  <c r="DJ385" i="1"/>
  <c r="E488" i="14"/>
  <c r="C488" i="14" s="1"/>
  <c r="V487" i="14"/>
  <c r="DK765" i="15"/>
  <c r="CP765" i="15"/>
  <c r="CV765" i="15"/>
  <c r="A775" i="14"/>
  <c r="AJ775" i="14" s="1"/>
  <c r="J391" i="14"/>
  <c r="W390" i="14"/>
  <c r="X390" i="14" s="1"/>
  <c r="M390" i="14"/>
  <c r="AH390" i="14" s="1"/>
  <c r="CM766" i="1"/>
  <c r="AJ477" i="12"/>
  <c r="W476" i="12"/>
  <c r="K765" i="12"/>
  <c r="E765" i="12"/>
  <c r="CV387" i="1"/>
  <c r="DE387" i="1" s="1"/>
  <c r="CS387" i="1"/>
  <c r="CL767" i="1"/>
  <c r="DI767" i="1" s="1"/>
  <c r="M389" i="12"/>
  <c r="AH389" i="12" s="1"/>
  <c r="I389" i="12"/>
  <c r="L390" i="12" s="1"/>
  <c r="CQ462" i="1" l="1"/>
  <c r="DH462" i="1" s="1"/>
  <c r="CN462" i="1"/>
  <c r="AX773" i="12"/>
  <c r="AL773" i="12" s="1"/>
  <c r="AR773" i="12"/>
  <c r="AS774" i="12" s="1"/>
  <c r="AT773" i="12"/>
  <c r="AU773" i="12" s="1"/>
  <c r="AW774" i="12" s="1"/>
  <c r="A778" i="12"/>
  <c r="AV778" i="12" s="1"/>
  <c r="AK777" i="12"/>
  <c r="AQ463" i="14"/>
  <c r="DO387" i="1"/>
  <c r="DQ387" i="1"/>
  <c r="CL778" i="15"/>
  <c r="DR778" i="15" s="1"/>
  <c r="DN436" i="15"/>
  <c r="DO437" i="15" s="1"/>
  <c r="DP437" i="15" s="1"/>
  <c r="DQ437" i="15" s="1"/>
  <c r="DS438" i="15" s="1"/>
  <c r="DT438" i="15" s="1"/>
  <c r="DJ386" i="1"/>
  <c r="DM409" i="1"/>
  <c r="V488" i="14"/>
  <c r="E489" i="14"/>
  <c r="C489" i="14" s="1"/>
  <c r="F488" i="14"/>
  <c r="AI488" i="14" s="1"/>
  <c r="DK766" i="15"/>
  <c r="CV766" i="15"/>
  <c r="CP766" i="15"/>
  <c r="A776" i="14"/>
  <c r="AJ776" i="14" s="1"/>
  <c r="K391" i="14"/>
  <c r="AG391" i="14" s="1"/>
  <c r="H391" i="14"/>
  <c r="CM767" i="1"/>
  <c r="C477" i="12"/>
  <c r="F478" i="12" s="1"/>
  <c r="G478" i="12" s="1"/>
  <c r="X389" i="12"/>
  <c r="Y389" i="12" s="1"/>
  <c r="O389" i="12"/>
  <c r="AI389" i="12" s="1"/>
  <c r="E766" i="12"/>
  <c r="K766" i="12"/>
  <c r="DA387" i="1"/>
  <c r="DB387" i="1" s="1"/>
  <c r="CX387" i="1"/>
  <c r="DC387" i="1" s="1"/>
  <c r="CU388" i="1"/>
  <c r="CL768" i="1"/>
  <c r="DI768" i="1" s="1"/>
  <c r="CP463" i="1" l="1"/>
  <c r="CZ462" i="1"/>
  <c r="AR774" i="12"/>
  <c r="AS775" i="12" s="1"/>
  <c r="AT774" i="12"/>
  <c r="AU774" i="12" s="1"/>
  <c r="AW775" i="12" s="1"/>
  <c r="AX774" i="12"/>
  <c r="AL774" i="12" s="1"/>
  <c r="A779" i="12"/>
  <c r="AV779" i="12" s="1"/>
  <c r="AK778" i="12"/>
  <c r="DL409" i="1"/>
  <c r="DN409" i="1"/>
  <c r="AR464" i="14"/>
  <c r="AS464" i="14" s="1"/>
  <c r="AT464" i="14" s="1"/>
  <c r="AU465" i="14" s="1"/>
  <c r="AV465" i="14" s="1"/>
  <c r="AK465" i="14" s="1"/>
  <c r="CL779" i="15"/>
  <c r="DR779" i="15" s="1"/>
  <c r="DN437" i="15"/>
  <c r="DJ387" i="1"/>
  <c r="DF387" i="1"/>
  <c r="E490" i="14"/>
  <c r="C490" i="14" s="1"/>
  <c r="V489" i="14"/>
  <c r="F489" i="14"/>
  <c r="AI489" i="14" s="1"/>
  <c r="CV767" i="15"/>
  <c r="DK767" i="15"/>
  <c r="CP767" i="15"/>
  <c r="A777" i="14"/>
  <c r="AJ777" i="14" s="1"/>
  <c r="J392" i="14"/>
  <c r="M391" i="14"/>
  <c r="AH391" i="14" s="1"/>
  <c r="W391" i="14"/>
  <c r="X391" i="14" s="1"/>
  <c r="CM768" i="1"/>
  <c r="AJ478" i="12"/>
  <c r="W477" i="12"/>
  <c r="E767" i="12"/>
  <c r="K767" i="12"/>
  <c r="M390" i="12"/>
  <c r="AH390" i="12" s="1"/>
  <c r="I390" i="12"/>
  <c r="L391" i="12" s="1"/>
  <c r="CL769" i="1"/>
  <c r="DI769" i="1" s="1"/>
  <c r="CV388" i="1"/>
  <c r="DE388" i="1" s="1"/>
  <c r="CS388" i="1"/>
  <c r="CN463" i="1" l="1"/>
  <c r="CQ463" i="1"/>
  <c r="DH463" i="1" s="1"/>
  <c r="AX775" i="12"/>
  <c r="AL775" i="12" s="1"/>
  <c r="AR775" i="12"/>
  <c r="AS776" i="12" s="1"/>
  <c r="AT775" i="12"/>
  <c r="AU775" i="12" s="1"/>
  <c r="AW776" i="12" s="1"/>
  <c r="AX776" i="12" s="1"/>
  <c r="AL776" i="12" s="1"/>
  <c r="A780" i="12"/>
  <c r="AV780" i="12" s="1"/>
  <c r="AK779" i="12"/>
  <c r="AQ464" i="14"/>
  <c r="CL780" i="15"/>
  <c r="DR780" i="15" s="1"/>
  <c r="DO438" i="15"/>
  <c r="DP438" i="15" s="1"/>
  <c r="DQ438" i="15" s="1"/>
  <c r="DS439" i="15" s="1"/>
  <c r="DM410" i="1"/>
  <c r="V490" i="14"/>
  <c r="E491" i="14"/>
  <c r="C491" i="14" s="1"/>
  <c r="F490" i="14"/>
  <c r="AI490" i="14" s="1"/>
  <c r="CV768" i="15"/>
  <c r="DK768" i="15"/>
  <c r="CP768" i="15"/>
  <c r="K392" i="14"/>
  <c r="AG392" i="14" s="1"/>
  <c r="H392" i="14"/>
  <c r="A778" i="14"/>
  <c r="AJ778" i="14" s="1"/>
  <c r="CM769" i="1"/>
  <c r="C478" i="12"/>
  <c r="F479" i="12" s="1"/>
  <c r="G479" i="12" s="1"/>
  <c r="E768" i="12"/>
  <c r="K768" i="12"/>
  <c r="CU389" i="1"/>
  <c r="DA388" i="1"/>
  <c r="DB388" i="1" s="1"/>
  <c r="CX388" i="1"/>
  <c r="DC388" i="1" s="1"/>
  <c r="X390" i="12"/>
  <c r="Y390" i="12" s="1"/>
  <c r="O390" i="12"/>
  <c r="AI390" i="12" s="1"/>
  <c r="CL770" i="1"/>
  <c r="DI770" i="1" s="1"/>
  <c r="CP464" i="1" l="1"/>
  <c r="CQ464" i="1" s="1"/>
  <c r="DH464" i="1" s="1"/>
  <c r="CZ463" i="1"/>
  <c r="DT439" i="15"/>
  <c r="AR776" i="12"/>
  <c r="AS777" i="12" s="1"/>
  <c r="AT776" i="12"/>
  <c r="AU776" i="12" s="1"/>
  <c r="AW777" i="12" s="1"/>
  <c r="A781" i="12"/>
  <c r="AV781" i="12" s="1"/>
  <c r="AK780" i="12"/>
  <c r="DL410" i="1"/>
  <c r="DN410" i="1"/>
  <c r="AR465" i="14"/>
  <c r="AS465" i="14" s="1"/>
  <c r="AT465" i="14" s="1"/>
  <c r="AU466" i="14" s="1"/>
  <c r="AV466" i="14" s="1"/>
  <c r="AK466" i="14" s="1"/>
  <c r="CL781" i="15"/>
  <c r="DR781" i="15" s="1"/>
  <c r="DN438" i="15"/>
  <c r="DP388" i="1"/>
  <c r="DF388" i="1"/>
  <c r="V491" i="14"/>
  <c r="E492" i="14"/>
  <c r="F491" i="14"/>
  <c r="AI491" i="14" s="1"/>
  <c r="CP769" i="15"/>
  <c r="DK769" i="15"/>
  <c r="CV769" i="15"/>
  <c r="A779" i="14"/>
  <c r="AJ779" i="14" s="1"/>
  <c r="J393" i="14"/>
  <c r="W392" i="14"/>
  <c r="X392" i="14" s="1"/>
  <c r="M392" i="14"/>
  <c r="AH392" i="14" s="1"/>
  <c r="CM770" i="1"/>
  <c r="AJ479" i="12"/>
  <c r="W478" i="12"/>
  <c r="M391" i="12"/>
  <c r="AH391" i="12" s="1"/>
  <c r="I391" i="12"/>
  <c r="L392" i="12" s="1"/>
  <c r="CL771" i="1"/>
  <c r="DI771" i="1" s="1"/>
  <c r="CV389" i="1"/>
  <c r="DE389" i="1" s="1"/>
  <c r="CS389" i="1"/>
  <c r="K769" i="12"/>
  <c r="E769" i="12"/>
  <c r="CN464" i="1" l="1"/>
  <c r="CZ464" i="1" s="1"/>
  <c r="AX777" i="12"/>
  <c r="AL777" i="12" s="1"/>
  <c r="AR777" i="12"/>
  <c r="AS778" i="12" s="1"/>
  <c r="AT777" i="12"/>
  <c r="AU777" i="12" s="1"/>
  <c r="AW778" i="12" s="1"/>
  <c r="AX778" i="12" s="1"/>
  <c r="AL778" i="12" s="1"/>
  <c r="A782" i="12"/>
  <c r="AV782" i="12" s="1"/>
  <c r="AK781" i="12"/>
  <c r="AQ465" i="14"/>
  <c r="DO388" i="1"/>
  <c r="DQ388" i="1"/>
  <c r="CL782" i="15"/>
  <c r="DR782" i="15" s="1"/>
  <c r="DO439" i="15"/>
  <c r="DP439" i="15" s="1"/>
  <c r="DQ439" i="15" s="1"/>
  <c r="DS440" i="15" s="1"/>
  <c r="DM411" i="1"/>
  <c r="F492" i="14"/>
  <c r="AI492" i="14" s="1"/>
  <c r="C492" i="14"/>
  <c r="CV770" i="15"/>
  <c r="CP770" i="15"/>
  <c r="DK770" i="15"/>
  <c r="A780" i="14"/>
  <c r="AJ780" i="14" s="1"/>
  <c r="K393" i="14"/>
  <c r="AG393" i="14" s="1"/>
  <c r="H393" i="14"/>
  <c r="CM771" i="1"/>
  <c r="C479" i="12"/>
  <c r="F480" i="12" s="1"/>
  <c r="G480" i="12" s="1"/>
  <c r="CL772" i="1"/>
  <c r="DI772" i="1" s="1"/>
  <c r="K770" i="12"/>
  <c r="E770" i="12"/>
  <c r="CX389" i="1"/>
  <c r="DC389" i="1" s="1"/>
  <c r="DA389" i="1"/>
  <c r="DB389" i="1" s="1"/>
  <c r="CU390" i="1"/>
  <c r="O391" i="12"/>
  <c r="AI391" i="12" s="1"/>
  <c r="X391" i="12"/>
  <c r="Y391" i="12" s="1"/>
  <c r="CP465" i="1" l="1"/>
  <c r="CQ465" i="1" s="1"/>
  <c r="DH465" i="1" s="1"/>
  <c r="DT440" i="15"/>
  <c r="AR778" i="12"/>
  <c r="AS779" i="12" s="1"/>
  <c r="AT778" i="12"/>
  <c r="AU778" i="12" s="1"/>
  <c r="AW779" i="12" s="1"/>
  <c r="AX779" i="12" s="1"/>
  <c r="AL779" i="12" s="1"/>
  <c r="A783" i="12"/>
  <c r="AV783" i="12" s="1"/>
  <c r="AK782" i="12"/>
  <c r="DL411" i="1"/>
  <c r="DN411" i="1"/>
  <c r="AR466" i="14"/>
  <c r="AS466" i="14" s="1"/>
  <c r="AT466" i="14" s="1"/>
  <c r="AU467" i="14" s="1"/>
  <c r="AV467" i="14" s="1"/>
  <c r="AK467" i="14" s="1"/>
  <c r="CL783" i="15"/>
  <c r="DR783" i="15" s="1"/>
  <c r="DN439" i="15"/>
  <c r="DJ388" i="1"/>
  <c r="DP389" i="1"/>
  <c r="DF389" i="1"/>
  <c r="E493" i="14"/>
  <c r="C493" i="14" s="1"/>
  <c r="V492" i="14"/>
  <c r="DK771" i="15"/>
  <c r="CV771" i="15"/>
  <c r="CP771" i="15"/>
  <c r="M393" i="14"/>
  <c r="AH393" i="14" s="1"/>
  <c r="W393" i="14"/>
  <c r="X393" i="14" s="1"/>
  <c r="J394" i="14"/>
  <c r="A781" i="14"/>
  <c r="AJ781" i="14" s="1"/>
  <c r="CM772" i="1"/>
  <c r="AJ480" i="12"/>
  <c r="W479" i="12"/>
  <c r="K771" i="12"/>
  <c r="E771" i="12"/>
  <c r="M392" i="12"/>
  <c r="AH392" i="12" s="1"/>
  <c r="I392" i="12"/>
  <c r="L393" i="12" s="1"/>
  <c r="CV390" i="1"/>
  <c r="DE390" i="1" s="1"/>
  <c r="CS390" i="1"/>
  <c r="CL773" i="1"/>
  <c r="DI773" i="1" s="1"/>
  <c r="CN465" i="1" l="1"/>
  <c r="AR779" i="12"/>
  <c r="AS780" i="12" s="1"/>
  <c r="AT779" i="12"/>
  <c r="AU779" i="12" s="1"/>
  <c r="AW780" i="12" s="1"/>
  <c r="A784" i="12"/>
  <c r="AV784" i="12" s="1"/>
  <c r="AK783" i="12"/>
  <c r="AQ466" i="14"/>
  <c r="DO389" i="1"/>
  <c r="DQ389" i="1"/>
  <c r="CL784" i="15"/>
  <c r="DR784" i="15" s="1"/>
  <c r="DO440" i="15"/>
  <c r="DP440" i="15" s="1"/>
  <c r="DQ440" i="15" s="1"/>
  <c r="DS441" i="15" s="1"/>
  <c r="DM412" i="1"/>
  <c r="V493" i="14"/>
  <c r="E494" i="14"/>
  <c r="F494" i="14" s="1"/>
  <c r="AI494" i="14" s="1"/>
  <c r="F493" i="14"/>
  <c r="AI493" i="14" s="1"/>
  <c r="DK772" i="15"/>
  <c r="CV772" i="15"/>
  <c r="CP772" i="15"/>
  <c r="A782" i="14"/>
  <c r="AJ782" i="14" s="1"/>
  <c r="K394" i="14"/>
  <c r="AG394" i="14" s="1"/>
  <c r="H394" i="14"/>
  <c r="CM773" i="1"/>
  <c r="C480" i="12"/>
  <c r="F481" i="12" s="1"/>
  <c r="G481" i="12" s="1"/>
  <c r="CL774" i="1"/>
  <c r="DI774" i="1" s="1"/>
  <c r="K772" i="12"/>
  <c r="E772" i="12"/>
  <c r="CU391" i="1"/>
  <c r="DA390" i="1"/>
  <c r="DB390" i="1" s="1"/>
  <c r="CX390" i="1"/>
  <c r="DC390" i="1" s="1"/>
  <c r="X392" i="12"/>
  <c r="Y392" i="12" s="1"/>
  <c r="O392" i="12"/>
  <c r="AI392" i="12" s="1"/>
  <c r="CP466" i="1" l="1"/>
  <c r="CQ466" i="1" s="1"/>
  <c r="DH466" i="1" s="1"/>
  <c r="CZ465" i="1"/>
  <c r="DT441" i="15"/>
  <c r="AR780" i="12"/>
  <c r="AS781" i="12" s="1"/>
  <c r="AT780" i="12"/>
  <c r="AU780" i="12" s="1"/>
  <c r="AW781" i="12" s="1"/>
  <c r="AX781" i="12" s="1"/>
  <c r="AL781" i="12" s="1"/>
  <c r="AX780" i="12"/>
  <c r="AL780" i="12" s="1"/>
  <c r="A785" i="12"/>
  <c r="AV785" i="12" s="1"/>
  <c r="AK784" i="12"/>
  <c r="DL412" i="1"/>
  <c r="DN412" i="1"/>
  <c r="AR467" i="14"/>
  <c r="AS467" i="14" s="1"/>
  <c r="AT467" i="14" s="1"/>
  <c r="AU468" i="14" s="1"/>
  <c r="AV468" i="14" s="1"/>
  <c r="AK468" i="14" s="1"/>
  <c r="CL785" i="15"/>
  <c r="DR785" i="15" s="1"/>
  <c r="DN440" i="15"/>
  <c r="DJ389" i="1"/>
  <c r="DP390" i="1"/>
  <c r="DF390" i="1"/>
  <c r="C494" i="14"/>
  <c r="DK773" i="15"/>
  <c r="CP773" i="15"/>
  <c r="CV773" i="15"/>
  <c r="J395" i="14"/>
  <c r="W394" i="14"/>
  <c r="X394" i="14" s="1"/>
  <c r="M394" i="14"/>
  <c r="AH394" i="14" s="1"/>
  <c r="A783" i="14"/>
  <c r="AJ783" i="14" s="1"/>
  <c r="CM774" i="1"/>
  <c r="W480" i="12"/>
  <c r="AJ481" i="12"/>
  <c r="M393" i="12"/>
  <c r="AH393" i="12" s="1"/>
  <c r="I393" i="12"/>
  <c r="L394" i="12" s="1"/>
  <c r="E773" i="12"/>
  <c r="K773" i="12"/>
  <c r="CV391" i="1"/>
  <c r="DE391" i="1" s="1"/>
  <c r="CS391" i="1"/>
  <c r="CL775" i="1"/>
  <c r="DI775" i="1" s="1"/>
  <c r="CN466" i="1" l="1"/>
  <c r="AR781" i="12"/>
  <c r="AS782" i="12" s="1"/>
  <c r="AT781" i="12"/>
  <c r="AU781" i="12" s="1"/>
  <c r="AW782" i="12" s="1"/>
  <c r="A786" i="12"/>
  <c r="AV786" i="12" s="1"/>
  <c r="AK785" i="12"/>
  <c r="AQ467" i="14"/>
  <c r="DO390" i="1"/>
  <c r="DQ390" i="1"/>
  <c r="CL786" i="15"/>
  <c r="DR786" i="15" s="1"/>
  <c r="DO441" i="15"/>
  <c r="DP441" i="15" s="1"/>
  <c r="DQ441" i="15" s="1"/>
  <c r="DS442" i="15" s="1"/>
  <c r="DM413" i="1"/>
  <c r="V494" i="14"/>
  <c r="E495" i="14"/>
  <c r="C495" i="14" s="1"/>
  <c r="CP774" i="15"/>
  <c r="CV774" i="15"/>
  <c r="DK774" i="15"/>
  <c r="A784" i="14"/>
  <c r="AJ784" i="14" s="1"/>
  <c r="K395" i="14"/>
  <c r="AG395" i="14" s="1"/>
  <c r="H395" i="14"/>
  <c r="CM775" i="1"/>
  <c r="C481" i="12"/>
  <c r="F482" i="12" s="1"/>
  <c r="G482" i="12" s="1"/>
  <c r="CU392" i="1"/>
  <c r="DA391" i="1"/>
  <c r="DB391" i="1" s="1"/>
  <c r="CX391" i="1"/>
  <c r="DC391" i="1" s="1"/>
  <c r="K774" i="12"/>
  <c r="E774" i="12"/>
  <c r="O393" i="12"/>
  <c r="AI393" i="12" s="1"/>
  <c r="X393" i="12"/>
  <c r="Y393" i="12" s="1"/>
  <c r="CL776" i="1"/>
  <c r="DI776" i="1" s="1"/>
  <c r="CP467" i="1" l="1"/>
  <c r="CZ466" i="1"/>
  <c r="DT442" i="15"/>
  <c r="AX782" i="12"/>
  <c r="AL782" i="12" s="1"/>
  <c r="AR782" i="12"/>
  <c r="AS783" i="12" s="1"/>
  <c r="AT782" i="12"/>
  <c r="AU782" i="12" s="1"/>
  <c r="AW783" i="12" s="1"/>
  <c r="AX783" i="12" s="1"/>
  <c r="AL783" i="12" s="1"/>
  <c r="A787" i="12"/>
  <c r="AV787" i="12" s="1"/>
  <c r="AK786" i="12"/>
  <c r="DL413" i="1"/>
  <c r="DN413" i="1"/>
  <c r="AR468" i="14"/>
  <c r="AS468" i="14" s="1"/>
  <c r="AT468" i="14" s="1"/>
  <c r="AU469" i="14" s="1"/>
  <c r="AV469" i="14" s="1"/>
  <c r="AK469" i="14" s="1"/>
  <c r="CL787" i="15"/>
  <c r="DR787" i="15" s="1"/>
  <c r="DN441" i="15"/>
  <c r="DJ390" i="1"/>
  <c r="DP391" i="1"/>
  <c r="DF391" i="1"/>
  <c r="E496" i="14"/>
  <c r="F496" i="14" s="1"/>
  <c r="AI496" i="14" s="1"/>
  <c r="V495" i="14"/>
  <c r="F495" i="14"/>
  <c r="AI495" i="14" s="1"/>
  <c r="DK775" i="15"/>
  <c r="CV775" i="15"/>
  <c r="CP775" i="15"/>
  <c r="A785" i="14"/>
  <c r="AJ785" i="14" s="1"/>
  <c r="W395" i="14"/>
  <c r="X395" i="14" s="1"/>
  <c r="J396" i="14"/>
  <c r="M395" i="14"/>
  <c r="AH395" i="14" s="1"/>
  <c r="CM776" i="1"/>
  <c r="W481" i="12"/>
  <c r="AJ482" i="12"/>
  <c r="CL777" i="1"/>
  <c r="DI777" i="1" s="1"/>
  <c r="M394" i="12"/>
  <c r="AH394" i="12" s="1"/>
  <c r="I394" i="12"/>
  <c r="L395" i="12" s="1"/>
  <c r="CV392" i="1"/>
  <c r="DE392" i="1" s="1"/>
  <c r="CS392" i="1"/>
  <c r="K775" i="12"/>
  <c r="E775" i="12"/>
  <c r="CN467" i="1" l="1"/>
  <c r="CQ467" i="1"/>
  <c r="DH467" i="1" s="1"/>
  <c r="AR783" i="12"/>
  <c r="AS784" i="12" s="1"/>
  <c r="AT783" i="12"/>
  <c r="AU783" i="12" s="1"/>
  <c r="AW784" i="12" s="1"/>
  <c r="A788" i="12"/>
  <c r="AV788" i="12" s="1"/>
  <c r="AK787" i="12"/>
  <c r="AQ468" i="14"/>
  <c r="DO391" i="1"/>
  <c r="DP392" i="1" s="1"/>
  <c r="DQ391" i="1"/>
  <c r="CL788" i="15"/>
  <c r="DR788" i="15" s="1"/>
  <c r="DO442" i="15"/>
  <c r="DP442" i="15" s="1"/>
  <c r="DQ442" i="15" s="1"/>
  <c r="DS443" i="15" s="1"/>
  <c r="DM414" i="1"/>
  <c r="C496" i="14"/>
  <c r="CP776" i="15"/>
  <c r="DK776" i="15"/>
  <c r="CV776" i="15"/>
  <c r="K396" i="14"/>
  <c r="AG396" i="14" s="1"/>
  <c r="H396" i="14"/>
  <c r="A786" i="14"/>
  <c r="AJ786" i="14" s="1"/>
  <c r="CM777" i="1"/>
  <c r="C482" i="12"/>
  <c r="F483" i="12" s="1"/>
  <c r="G483" i="12" s="1"/>
  <c r="DA392" i="1"/>
  <c r="DB392" i="1" s="1"/>
  <c r="CU393" i="1"/>
  <c r="CX392" i="1"/>
  <c r="X394" i="12"/>
  <c r="Y394" i="12" s="1"/>
  <c r="O394" i="12"/>
  <c r="AI394" i="12" s="1"/>
  <c r="K776" i="12"/>
  <c r="E776" i="12"/>
  <c r="CL778" i="1"/>
  <c r="DI778" i="1" s="1"/>
  <c r="DF392" i="1" l="1"/>
  <c r="DC392" i="1"/>
  <c r="CZ467" i="1"/>
  <c r="CP468" i="1"/>
  <c r="CN468" i="1" s="1"/>
  <c r="DT443" i="15"/>
  <c r="AX784" i="12"/>
  <c r="AL784" i="12" s="1"/>
  <c r="AR784" i="12"/>
  <c r="AS785" i="12" s="1"/>
  <c r="AT784" i="12"/>
  <c r="AU784" i="12" s="1"/>
  <c r="AW785" i="12" s="1"/>
  <c r="A789" i="12"/>
  <c r="AV789" i="12" s="1"/>
  <c r="AK788" i="12"/>
  <c r="DL414" i="1"/>
  <c r="DN414" i="1"/>
  <c r="AR469" i="14"/>
  <c r="AS469" i="14" s="1"/>
  <c r="AT469" i="14" s="1"/>
  <c r="AU470" i="14" s="1"/>
  <c r="AV470" i="14" s="1"/>
  <c r="AK470" i="14" s="1"/>
  <c r="DO392" i="1"/>
  <c r="DP393" i="1" s="1"/>
  <c r="DQ392" i="1"/>
  <c r="CL789" i="15"/>
  <c r="DR789" i="15" s="1"/>
  <c r="DN442" i="15"/>
  <c r="DJ391" i="1"/>
  <c r="V496" i="14"/>
  <c r="E497" i="14"/>
  <c r="C497" i="14" s="1"/>
  <c r="CP777" i="15"/>
  <c r="CV777" i="15"/>
  <c r="DK777" i="15"/>
  <c r="M396" i="14"/>
  <c r="AH396" i="14" s="1"/>
  <c r="W396" i="14"/>
  <c r="X396" i="14" s="1"/>
  <c r="J397" i="14"/>
  <c r="A787" i="14"/>
  <c r="AJ787" i="14" s="1"/>
  <c r="CM778" i="1"/>
  <c r="W482" i="12"/>
  <c r="AJ483" i="12"/>
  <c r="CL779" i="1"/>
  <c r="DI779" i="1" s="1"/>
  <c r="K777" i="12"/>
  <c r="E777" i="12"/>
  <c r="CV393" i="1"/>
  <c r="DE393" i="1" s="1"/>
  <c r="CS393" i="1"/>
  <c r="M395" i="12"/>
  <c r="AH395" i="12" s="1"/>
  <c r="I395" i="12"/>
  <c r="L396" i="12" s="1"/>
  <c r="CP469" i="1" l="1"/>
  <c r="CQ469" i="1" s="1"/>
  <c r="DH469" i="1" s="1"/>
  <c r="CZ468" i="1"/>
  <c r="CQ468" i="1"/>
  <c r="DH468" i="1" s="1"/>
  <c r="AX785" i="12"/>
  <c r="AL785" i="12" s="1"/>
  <c r="AR785" i="12"/>
  <c r="AS786" i="12" s="1"/>
  <c r="AT785" i="12"/>
  <c r="AU785" i="12" s="1"/>
  <c r="AW786" i="12" s="1"/>
  <c r="AX786" i="12" s="1"/>
  <c r="AL786" i="12" s="1"/>
  <c r="A790" i="12"/>
  <c r="AV790" i="12" s="1"/>
  <c r="AK789" i="12"/>
  <c r="AQ469" i="14"/>
  <c r="DO393" i="1"/>
  <c r="DQ393" i="1"/>
  <c r="CL790" i="15"/>
  <c r="DR790" i="15" s="1"/>
  <c r="DO443" i="15"/>
  <c r="DP443" i="15" s="1"/>
  <c r="DQ443" i="15" s="1"/>
  <c r="DS444" i="15" s="1"/>
  <c r="DJ392" i="1"/>
  <c r="DM415" i="1"/>
  <c r="E498" i="14"/>
  <c r="F498" i="14" s="1"/>
  <c r="AI498" i="14" s="1"/>
  <c r="V497" i="14"/>
  <c r="F497" i="14"/>
  <c r="AI497" i="14" s="1"/>
  <c r="CV778" i="15"/>
  <c r="CP778" i="15"/>
  <c r="DK778" i="15"/>
  <c r="K397" i="14"/>
  <c r="AG397" i="14" s="1"/>
  <c r="H397" i="14"/>
  <c r="A788" i="14"/>
  <c r="AJ788" i="14" s="1"/>
  <c r="CM779" i="1"/>
  <c r="C483" i="12"/>
  <c r="F484" i="12" s="1"/>
  <c r="G484" i="12" s="1"/>
  <c r="O395" i="12"/>
  <c r="AI395" i="12" s="1"/>
  <c r="X395" i="12"/>
  <c r="Y395" i="12" s="1"/>
  <c r="CL780" i="1"/>
  <c r="DI780" i="1" s="1"/>
  <c r="CX393" i="1"/>
  <c r="CU394" i="1"/>
  <c r="DA393" i="1"/>
  <c r="DB393" i="1" s="1"/>
  <c r="K778" i="12"/>
  <c r="E778" i="12"/>
  <c r="DF393" i="1" l="1"/>
  <c r="DC393" i="1"/>
  <c r="CN469" i="1"/>
  <c r="DT444" i="15"/>
  <c r="AR786" i="12"/>
  <c r="AS787" i="12" s="1"/>
  <c r="AT786" i="12"/>
  <c r="AU786" i="12" s="1"/>
  <c r="AW787" i="12" s="1"/>
  <c r="A791" i="12"/>
  <c r="AV791" i="12" s="1"/>
  <c r="AK790" i="12"/>
  <c r="DL415" i="1"/>
  <c r="DN415" i="1"/>
  <c r="AR470" i="14"/>
  <c r="AS470" i="14" s="1"/>
  <c r="AT470" i="14" s="1"/>
  <c r="AU471" i="14" s="1"/>
  <c r="AV471" i="14" s="1"/>
  <c r="AK471" i="14" s="1"/>
  <c r="CL791" i="15"/>
  <c r="DR791" i="15" s="1"/>
  <c r="DN443" i="15"/>
  <c r="DJ393" i="1"/>
  <c r="DP394" i="1"/>
  <c r="DQ394" i="1" s="1"/>
  <c r="C498" i="14"/>
  <c r="DK779" i="15"/>
  <c r="CP779" i="15"/>
  <c r="CV779" i="15"/>
  <c r="A789" i="14"/>
  <c r="AJ789" i="14" s="1"/>
  <c r="W397" i="14"/>
  <c r="X397" i="14" s="1"/>
  <c r="J398" i="14"/>
  <c r="M397" i="14"/>
  <c r="AH397" i="14" s="1"/>
  <c r="CM780" i="1"/>
  <c r="C484" i="12"/>
  <c r="F485" i="12" s="1"/>
  <c r="G485" i="12" s="1"/>
  <c r="W483" i="12"/>
  <c r="E779" i="12"/>
  <c r="K779" i="12"/>
  <c r="CL781" i="1"/>
  <c r="DI781" i="1" s="1"/>
  <c r="M396" i="12"/>
  <c r="AH396" i="12" s="1"/>
  <c r="I396" i="12"/>
  <c r="L397" i="12" s="1"/>
  <c r="CV394" i="1"/>
  <c r="DE394" i="1" s="1"/>
  <c r="CS394" i="1"/>
  <c r="CP470" i="1" l="1"/>
  <c r="CZ469" i="1"/>
  <c r="AX787" i="12"/>
  <c r="AL787" i="12" s="1"/>
  <c r="AR787" i="12"/>
  <c r="AS788" i="12" s="1"/>
  <c r="AT787" i="12"/>
  <c r="AU787" i="12" s="1"/>
  <c r="AW788" i="12" s="1"/>
  <c r="A792" i="12"/>
  <c r="AV792" i="12" s="1"/>
  <c r="AK791" i="12"/>
  <c r="AQ470" i="14"/>
  <c r="AR471" i="14" s="1"/>
  <c r="AS471" i="14" s="1"/>
  <c r="AT471" i="14" s="1"/>
  <c r="AU472" i="14" s="1"/>
  <c r="AV472" i="14" s="1"/>
  <c r="AK472" i="14" s="1"/>
  <c r="DJ394" i="1"/>
  <c r="DO394" i="1"/>
  <c r="CL792" i="15"/>
  <c r="DR792" i="15" s="1"/>
  <c r="DO444" i="15"/>
  <c r="DP444" i="15" s="1"/>
  <c r="DQ444" i="15" s="1"/>
  <c r="DS445" i="15" s="1"/>
  <c r="DM416" i="1"/>
  <c r="E499" i="14"/>
  <c r="C499" i="14" s="1"/>
  <c r="V498" i="14"/>
  <c r="CP780" i="15"/>
  <c r="DK780" i="15"/>
  <c r="CV780" i="15"/>
  <c r="K398" i="14"/>
  <c r="AG398" i="14" s="1"/>
  <c r="H398" i="14"/>
  <c r="A790" i="14"/>
  <c r="AJ790" i="14" s="1"/>
  <c r="CM781" i="1"/>
  <c r="C485" i="12"/>
  <c r="F486" i="12" s="1"/>
  <c r="G486" i="12" s="1"/>
  <c r="W484" i="12"/>
  <c r="AJ484" i="12"/>
  <c r="O396" i="12"/>
  <c r="AI396" i="12" s="1"/>
  <c r="X396" i="12"/>
  <c r="Y396" i="12" s="1"/>
  <c r="CX394" i="1"/>
  <c r="DA394" i="1"/>
  <c r="DB394" i="1" s="1"/>
  <c r="CU395" i="1"/>
  <c r="E780" i="12"/>
  <c r="K780" i="12"/>
  <c r="CL782" i="1"/>
  <c r="DI782" i="1" s="1"/>
  <c r="DF394" i="1" l="1"/>
  <c r="DC394" i="1"/>
  <c r="CN470" i="1"/>
  <c r="CQ470" i="1"/>
  <c r="DH470" i="1" s="1"/>
  <c r="DT445" i="15"/>
  <c r="AR788" i="12"/>
  <c r="AS789" i="12" s="1"/>
  <c r="AT788" i="12"/>
  <c r="AU788" i="12" s="1"/>
  <c r="AW789" i="12" s="1"/>
  <c r="AX788" i="12"/>
  <c r="AL788" i="12" s="1"/>
  <c r="A793" i="12"/>
  <c r="AV793" i="12" s="1"/>
  <c r="AK792" i="12"/>
  <c r="DL416" i="1"/>
  <c r="DN416" i="1"/>
  <c r="AQ471" i="14"/>
  <c r="CL793" i="15"/>
  <c r="DR793" i="15" s="1"/>
  <c r="DN444" i="15"/>
  <c r="V499" i="14"/>
  <c r="E500" i="14"/>
  <c r="F500" i="14" s="1"/>
  <c r="AI500" i="14" s="1"/>
  <c r="F499" i="14"/>
  <c r="AI499" i="14" s="1"/>
  <c r="DK781" i="15"/>
  <c r="CV781" i="15"/>
  <c r="CP781" i="15"/>
  <c r="A791" i="14"/>
  <c r="AJ791" i="14" s="1"/>
  <c r="J399" i="14"/>
  <c r="W398" i="14"/>
  <c r="X398" i="14" s="1"/>
  <c r="M398" i="14"/>
  <c r="AH398" i="14" s="1"/>
  <c r="CM782" i="1"/>
  <c r="W485" i="12"/>
  <c r="AJ486" i="12"/>
  <c r="AJ485" i="12"/>
  <c r="CL783" i="1"/>
  <c r="DI783" i="1" s="1"/>
  <c r="CV395" i="1"/>
  <c r="DE395" i="1" s="1"/>
  <c r="CS395" i="1"/>
  <c r="K781" i="12"/>
  <c r="E781" i="12"/>
  <c r="M397" i="12"/>
  <c r="AH397" i="12" s="1"/>
  <c r="I397" i="12"/>
  <c r="L398" i="12" s="1"/>
  <c r="CZ470" i="1" l="1"/>
  <c r="CP471" i="1"/>
  <c r="AR789" i="12"/>
  <c r="AS790" i="12" s="1"/>
  <c r="AT789" i="12"/>
  <c r="AU789" i="12" s="1"/>
  <c r="AW790" i="12" s="1"/>
  <c r="AX789" i="12"/>
  <c r="AL789" i="12" s="1"/>
  <c r="A794" i="12"/>
  <c r="AV794" i="12" s="1"/>
  <c r="AK793" i="12"/>
  <c r="AR472" i="14"/>
  <c r="AS472" i="14" s="1"/>
  <c r="AT472" i="14" s="1"/>
  <c r="AU473" i="14" s="1"/>
  <c r="AV473" i="14" s="1"/>
  <c r="AK473" i="14" s="1"/>
  <c r="CL794" i="15"/>
  <c r="DR794" i="15" s="1"/>
  <c r="DO445" i="15"/>
  <c r="DP445" i="15" s="1"/>
  <c r="DQ445" i="15" s="1"/>
  <c r="DS446" i="15" s="1"/>
  <c r="DM417" i="1"/>
  <c r="DP395" i="1"/>
  <c r="C500" i="14"/>
  <c r="CV782" i="15"/>
  <c r="DK782" i="15"/>
  <c r="CP782" i="15"/>
  <c r="K399" i="14"/>
  <c r="AG399" i="14" s="1"/>
  <c r="H399" i="14"/>
  <c r="A792" i="14"/>
  <c r="AJ792" i="14" s="1"/>
  <c r="C486" i="12"/>
  <c r="F487" i="12" s="1"/>
  <c r="G487" i="12" s="1"/>
  <c r="CM783" i="1"/>
  <c r="X397" i="12"/>
  <c r="Y397" i="12" s="1"/>
  <c r="O397" i="12"/>
  <c r="AI397" i="12" s="1"/>
  <c r="CL784" i="1"/>
  <c r="DI784" i="1" s="1"/>
  <c r="K782" i="12"/>
  <c r="E782" i="12"/>
  <c r="CU396" i="1"/>
  <c r="CX395" i="1"/>
  <c r="DA395" i="1"/>
  <c r="DB395" i="1" s="1"/>
  <c r="DF395" i="1" l="1"/>
  <c r="DC395" i="1"/>
  <c r="CN471" i="1"/>
  <c r="CQ471" i="1"/>
  <c r="DH471" i="1" s="1"/>
  <c r="DT446" i="15"/>
  <c r="AR790" i="12"/>
  <c r="AS791" i="12" s="1"/>
  <c r="AT790" i="12"/>
  <c r="AU790" i="12" s="1"/>
  <c r="AW791" i="12" s="1"/>
  <c r="AX790" i="12"/>
  <c r="AL790" i="12" s="1"/>
  <c r="A795" i="12"/>
  <c r="AV795" i="12" s="1"/>
  <c r="AK794" i="12"/>
  <c r="DL417" i="1"/>
  <c r="DN417" i="1"/>
  <c r="AQ472" i="14"/>
  <c r="DO395" i="1"/>
  <c r="DP396" i="1" s="1"/>
  <c r="DQ395" i="1"/>
  <c r="CL795" i="15"/>
  <c r="DR795" i="15" s="1"/>
  <c r="DN445" i="15"/>
  <c r="V500" i="14"/>
  <c r="E501" i="14"/>
  <c r="CV783" i="15"/>
  <c r="CP783" i="15"/>
  <c r="DK783" i="15"/>
  <c r="W486" i="12"/>
  <c r="A793" i="14"/>
  <c r="AJ793" i="14" s="1"/>
  <c r="J400" i="14"/>
  <c r="M399" i="14"/>
  <c r="AH399" i="14" s="1"/>
  <c r="W399" i="14"/>
  <c r="X399" i="14" s="1"/>
  <c r="C487" i="12"/>
  <c r="F488" i="12" s="1"/>
  <c r="G488" i="12" s="1"/>
  <c r="CM784" i="1"/>
  <c r="CV396" i="1"/>
  <c r="DE396" i="1" s="1"/>
  <c r="CS396" i="1"/>
  <c r="M398" i="12"/>
  <c r="AH398" i="12" s="1"/>
  <c r="I398" i="12"/>
  <c r="L399" i="12" s="1"/>
  <c r="E783" i="12"/>
  <c r="K783" i="12"/>
  <c r="CL785" i="1"/>
  <c r="DI785" i="1" s="1"/>
  <c r="CP472" i="1" l="1"/>
  <c r="CZ471" i="1"/>
  <c r="AR791" i="12"/>
  <c r="AS792" i="12" s="1"/>
  <c r="AT791" i="12"/>
  <c r="AU791" i="12" s="1"/>
  <c r="AW792" i="12" s="1"/>
  <c r="AX791" i="12"/>
  <c r="AL791" i="12" s="1"/>
  <c r="A796" i="12"/>
  <c r="AV796" i="12" s="1"/>
  <c r="AK795" i="12"/>
  <c r="AR473" i="14"/>
  <c r="AS473" i="14" s="1"/>
  <c r="AT473" i="14" s="1"/>
  <c r="AU474" i="14" s="1"/>
  <c r="AV474" i="14" s="1"/>
  <c r="AK474" i="14" s="1"/>
  <c r="DO396" i="1"/>
  <c r="DQ396" i="1"/>
  <c r="CL796" i="15"/>
  <c r="DR796" i="15" s="1"/>
  <c r="DO446" i="15"/>
  <c r="DP446" i="15" s="1"/>
  <c r="DQ446" i="15" s="1"/>
  <c r="DS447" i="15" s="1"/>
  <c r="DJ395" i="1"/>
  <c r="DM418" i="1"/>
  <c r="F501" i="14"/>
  <c r="AI501" i="14" s="1"/>
  <c r="C501" i="14"/>
  <c r="DK784" i="15"/>
  <c r="CP784" i="15"/>
  <c r="CV784" i="15"/>
  <c r="W487" i="12"/>
  <c r="A794" i="14"/>
  <c r="AJ794" i="14" s="1"/>
  <c r="K400" i="14"/>
  <c r="AG400" i="14" s="1"/>
  <c r="H400" i="14"/>
  <c r="C488" i="12"/>
  <c r="F489" i="12" s="1"/>
  <c r="G489" i="12" s="1"/>
  <c r="AJ487" i="12"/>
  <c r="CM785" i="1"/>
  <c r="E784" i="12"/>
  <c r="K784" i="12"/>
  <c r="CU397" i="1"/>
  <c r="CX396" i="1"/>
  <c r="DA396" i="1"/>
  <c r="DB396" i="1" s="1"/>
  <c r="CL786" i="1"/>
  <c r="DI786" i="1" s="1"/>
  <c r="X398" i="12"/>
  <c r="Y398" i="12" s="1"/>
  <c r="O398" i="12"/>
  <c r="AI398" i="12" s="1"/>
  <c r="DF396" i="1" l="1"/>
  <c r="DC396" i="1"/>
  <c r="AQ473" i="14"/>
  <c r="AR474" i="14" s="1"/>
  <c r="AS474" i="14" s="1"/>
  <c r="AT474" i="14" s="1"/>
  <c r="AU475" i="14" s="1"/>
  <c r="AV475" i="14" s="1"/>
  <c r="AK475" i="14" s="1"/>
  <c r="CN472" i="1"/>
  <c r="CQ472" i="1"/>
  <c r="DH472" i="1" s="1"/>
  <c r="DT447" i="15"/>
  <c r="AR792" i="12"/>
  <c r="AS793" i="12" s="1"/>
  <c r="AT792" i="12"/>
  <c r="AU792" i="12" s="1"/>
  <c r="AW793" i="12" s="1"/>
  <c r="AX792" i="12"/>
  <c r="AL792" i="12" s="1"/>
  <c r="A797" i="12"/>
  <c r="AV797" i="12" s="1"/>
  <c r="AK796" i="12"/>
  <c r="DL418" i="1"/>
  <c r="DN418" i="1"/>
  <c r="CL797" i="15"/>
  <c r="DR797" i="15" s="1"/>
  <c r="DN446" i="15"/>
  <c r="DJ396" i="1"/>
  <c r="DP397" i="1"/>
  <c r="E502" i="14"/>
  <c r="C502" i="14" s="1"/>
  <c r="V501" i="14"/>
  <c r="DK785" i="15"/>
  <c r="CP785" i="15"/>
  <c r="CV785" i="15"/>
  <c r="W488" i="12"/>
  <c r="A795" i="14"/>
  <c r="AJ795" i="14" s="1"/>
  <c r="J401" i="14"/>
  <c r="W400" i="14"/>
  <c r="X400" i="14" s="1"/>
  <c r="M400" i="14"/>
  <c r="AH400" i="14" s="1"/>
  <c r="AJ489" i="12"/>
  <c r="AJ488" i="12"/>
  <c r="CM786" i="1"/>
  <c r="M399" i="12"/>
  <c r="AH399" i="12" s="1"/>
  <c r="I399" i="12"/>
  <c r="L400" i="12" s="1"/>
  <c r="CL787" i="1"/>
  <c r="DI787" i="1" s="1"/>
  <c r="CV397" i="1"/>
  <c r="DE397" i="1" s="1"/>
  <c r="CS397" i="1"/>
  <c r="E785" i="12"/>
  <c r="K785" i="12"/>
  <c r="CZ472" i="1" l="1"/>
  <c r="CP473" i="1"/>
  <c r="AX793" i="12"/>
  <c r="AL793" i="12" s="1"/>
  <c r="AR793" i="12"/>
  <c r="AS794" i="12" s="1"/>
  <c r="AT793" i="12"/>
  <c r="AU793" i="12" s="1"/>
  <c r="AW794" i="12" s="1"/>
  <c r="A798" i="12"/>
  <c r="AV798" i="12" s="1"/>
  <c r="AK797" i="12"/>
  <c r="AQ474" i="14"/>
  <c r="AR475" i="14" s="1"/>
  <c r="AS475" i="14" s="1"/>
  <c r="AT475" i="14" s="1"/>
  <c r="AU476" i="14" s="1"/>
  <c r="AV476" i="14" s="1"/>
  <c r="AK476" i="14" s="1"/>
  <c r="DO397" i="1"/>
  <c r="DQ397" i="1"/>
  <c r="CL798" i="15"/>
  <c r="DR798" i="15" s="1"/>
  <c r="DO447" i="15"/>
  <c r="DP447" i="15" s="1"/>
  <c r="DQ447" i="15" s="1"/>
  <c r="DS448" i="15" s="1"/>
  <c r="DM419" i="1"/>
  <c r="V502" i="14"/>
  <c r="E503" i="14"/>
  <c r="F503" i="14" s="1"/>
  <c r="AI503" i="14" s="1"/>
  <c r="F502" i="14"/>
  <c r="AI502" i="14" s="1"/>
  <c r="CP786" i="15"/>
  <c r="DK786" i="15"/>
  <c r="CV786" i="15"/>
  <c r="C489" i="12"/>
  <c r="F490" i="12" s="1"/>
  <c r="G490" i="12" s="1"/>
  <c r="K401" i="14"/>
  <c r="AG401" i="14" s="1"/>
  <c r="H401" i="14"/>
  <c r="A796" i="14"/>
  <c r="AJ796" i="14" s="1"/>
  <c r="CM787" i="1"/>
  <c r="E786" i="12"/>
  <c r="K786" i="12"/>
  <c r="CL788" i="1"/>
  <c r="DI788" i="1" s="1"/>
  <c r="CU398" i="1"/>
  <c r="CX397" i="1"/>
  <c r="DC397" i="1" s="1"/>
  <c r="DA397" i="1"/>
  <c r="DB397" i="1" s="1"/>
  <c r="O399" i="12"/>
  <c r="AI399" i="12" s="1"/>
  <c r="X399" i="12"/>
  <c r="Y399" i="12" s="1"/>
  <c r="CN473" i="1" l="1"/>
  <c r="CQ473" i="1"/>
  <c r="DH473" i="1" s="1"/>
  <c r="DT448" i="15"/>
  <c r="AR794" i="12"/>
  <c r="AS795" i="12" s="1"/>
  <c r="AT794" i="12"/>
  <c r="AU794" i="12" s="1"/>
  <c r="AW795" i="12" s="1"/>
  <c r="AX795" i="12" s="1"/>
  <c r="AL795" i="12" s="1"/>
  <c r="AX794" i="12"/>
  <c r="AL794" i="12" s="1"/>
  <c r="A799" i="12"/>
  <c r="AV799" i="12" s="1"/>
  <c r="AK798" i="12"/>
  <c r="C503" i="14"/>
  <c r="V503" i="14" s="1"/>
  <c r="DL419" i="1"/>
  <c r="DN419" i="1"/>
  <c r="AQ475" i="14"/>
  <c r="CL799" i="15"/>
  <c r="DR799" i="15" s="1"/>
  <c r="DN447" i="15"/>
  <c r="DO448" i="15" s="1"/>
  <c r="DP448" i="15" s="1"/>
  <c r="DQ448" i="15" s="1"/>
  <c r="DS449" i="15" s="1"/>
  <c r="DJ397" i="1"/>
  <c r="DF397" i="1"/>
  <c r="DK787" i="15"/>
  <c r="CV787" i="15"/>
  <c r="CP787" i="15"/>
  <c r="AJ490" i="12"/>
  <c r="W489" i="12"/>
  <c r="A797" i="14"/>
  <c r="AJ797" i="14" s="1"/>
  <c r="M401" i="14"/>
  <c r="AH401" i="14" s="1"/>
  <c r="J402" i="14"/>
  <c r="W401" i="14"/>
  <c r="X401" i="14" s="1"/>
  <c r="CM788" i="1"/>
  <c r="C490" i="12"/>
  <c r="F491" i="12" s="1"/>
  <c r="G491" i="12" s="1"/>
  <c r="M400" i="12"/>
  <c r="AH400" i="12" s="1"/>
  <c r="I400" i="12"/>
  <c r="L401" i="12" s="1"/>
  <c r="CV398" i="1"/>
  <c r="DE398" i="1" s="1"/>
  <c r="CS398" i="1"/>
  <c r="CL789" i="1"/>
  <c r="DI789" i="1" s="1"/>
  <c r="E787" i="12"/>
  <c r="K787" i="12"/>
  <c r="CZ473" i="1" l="1"/>
  <c r="CP474" i="1"/>
  <c r="E504" i="14"/>
  <c r="C504" i="14" s="1"/>
  <c r="E505" i="14" s="1"/>
  <c r="C505" i="14" s="1"/>
  <c r="DT449" i="15"/>
  <c r="AR795" i="12"/>
  <c r="AS796" i="12" s="1"/>
  <c r="AT795" i="12"/>
  <c r="AU795" i="12" s="1"/>
  <c r="AW796" i="12" s="1"/>
  <c r="A800" i="12"/>
  <c r="AV800" i="12" s="1"/>
  <c r="AK799" i="12"/>
  <c r="AR476" i="14"/>
  <c r="AS476" i="14" s="1"/>
  <c r="AT476" i="14" s="1"/>
  <c r="AU477" i="14" s="1"/>
  <c r="AV477" i="14" s="1"/>
  <c r="AK477" i="14" s="1"/>
  <c r="CL800" i="15"/>
  <c r="DR800" i="15" s="1"/>
  <c r="DN448" i="15"/>
  <c r="DM420" i="1"/>
  <c r="CV788" i="15"/>
  <c r="CP788" i="15"/>
  <c r="DK788" i="15"/>
  <c r="A798" i="14"/>
  <c r="AJ798" i="14" s="1"/>
  <c r="K402" i="14"/>
  <c r="AG402" i="14" s="1"/>
  <c r="H402" i="14"/>
  <c r="CM789" i="1"/>
  <c r="W490" i="12"/>
  <c r="DA398" i="1"/>
  <c r="DB398" i="1" s="1"/>
  <c r="CX398" i="1"/>
  <c r="CU399" i="1"/>
  <c r="X400" i="12"/>
  <c r="Y400" i="12" s="1"/>
  <c r="O400" i="12"/>
  <c r="AI400" i="12" s="1"/>
  <c r="E788" i="12"/>
  <c r="K788" i="12"/>
  <c r="CL790" i="1"/>
  <c r="DI790" i="1" s="1"/>
  <c r="DF398" i="1" l="1"/>
  <c r="DC398" i="1"/>
  <c r="F504" i="14"/>
  <c r="AI504" i="14" s="1"/>
  <c r="V504" i="14"/>
  <c r="CN474" i="1"/>
  <c r="CQ474" i="1"/>
  <c r="DH474" i="1" s="1"/>
  <c r="AX796" i="12"/>
  <c r="AL796" i="12" s="1"/>
  <c r="AR796" i="12"/>
  <c r="AS797" i="12" s="1"/>
  <c r="AT796" i="12"/>
  <c r="AU796" i="12" s="1"/>
  <c r="AW797" i="12" s="1"/>
  <c r="A801" i="12"/>
  <c r="AV801" i="12" s="1"/>
  <c r="AK800" i="12"/>
  <c r="DL420" i="1"/>
  <c r="DN420" i="1"/>
  <c r="AQ476" i="14"/>
  <c r="CL801" i="15"/>
  <c r="DR801" i="15" s="1"/>
  <c r="DO449" i="15"/>
  <c r="DP449" i="15" s="1"/>
  <c r="DQ449" i="15" s="1"/>
  <c r="DS450" i="15" s="1"/>
  <c r="DP398" i="1"/>
  <c r="E506" i="14"/>
  <c r="F506" i="14" s="1"/>
  <c r="AI506" i="14" s="1"/>
  <c r="V505" i="14"/>
  <c r="F505" i="14"/>
  <c r="AI505" i="14" s="1"/>
  <c r="CP789" i="15"/>
  <c r="DK789" i="15"/>
  <c r="CV789" i="15"/>
  <c r="J403" i="14"/>
  <c r="W402" i="14"/>
  <c r="X402" i="14" s="1"/>
  <c r="M402" i="14"/>
  <c r="AH402" i="14" s="1"/>
  <c r="A799" i="14"/>
  <c r="AJ799" i="14" s="1"/>
  <c r="CM790" i="1"/>
  <c r="AJ491" i="12"/>
  <c r="C491" i="12"/>
  <c r="F492" i="12" s="1"/>
  <c r="G492" i="12" s="1"/>
  <c r="CL791" i="1"/>
  <c r="DI791" i="1" s="1"/>
  <c r="M401" i="12"/>
  <c r="AH401" i="12" s="1"/>
  <c r="I401" i="12"/>
  <c r="L402" i="12" s="1"/>
  <c r="CV399" i="1"/>
  <c r="DE399" i="1" s="1"/>
  <c r="CS399" i="1"/>
  <c r="E789" i="12"/>
  <c r="K789" i="12"/>
  <c r="CZ474" i="1" l="1"/>
  <c r="CP475" i="1"/>
  <c r="DT450" i="15"/>
  <c r="AR797" i="12"/>
  <c r="AS798" i="12" s="1"/>
  <c r="AT797" i="12"/>
  <c r="AU797" i="12" s="1"/>
  <c r="AW798" i="12" s="1"/>
  <c r="AX797" i="12"/>
  <c r="AL797" i="12" s="1"/>
  <c r="A802" i="12"/>
  <c r="AV802" i="12" s="1"/>
  <c r="AK801" i="12"/>
  <c r="C506" i="14"/>
  <c r="V506" i="14" s="1"/>
  <c r="AR477" i="14"/>
  <c r="AS477" i="14" s="1"/>
  <c r="AT477" i="14" s="1"/>
  <c r="AU478" i="14" s="1"/>
  <c r="AV478" i="14" s="1"/>
  <c r="AK478" i="14" s="1"/>
  <c r="DO398" i="1"/>
  <c r="DP399" i="1" s="1"/>
  <c r="DQ398" i="1"/>
  <c r="CL802" i="15"/>
  <c r="DR802" i="15" s="1"/>
  <c r="DN449" i="15"/>
  <c r="DO450" i="15" s="1"/>
  <c r="DP450" i="15" s="1"/>
  <c r="DQ450" i="15" s="1"/>
  <c r="DS451" i="15" s="1"/>
  <c r="DT451" i="15" s="1"/>
  <c r="DM421" i="1"/>
  <c r="DK790" i="15"/>
  <c r="CV790" i="15"/>
  <c r="CP790" i="15"/>
  <c r="A800" i="14"/>
  <c r="AJ800" i="14" s="1"/>
  <c r="K403" i="14"/>
  <c r="AG403" i="14" s="1"/>
  <c r="H403" i="14"/>
  <c r="CM791" i="1"/>
  <c r="W491" i="12"/>
  <c r="X401" i="12"/>
  <c r="Y401" i="12" s="1"/>
  <c r="O401" i="12"/>
  <c r="AI401" i="12" s="1"/>
  <c r="E790" i="12"/>
  <c r="K790" i="12"/>
  <c r="CX399" i="1"/>
  <c r="DC399" i="1" s="1"/>
  <c r="DA399" i="1"/>
  <c r="DB399" i="1" s="1"/>
  <c r="CU400" i="1"/>
  <c r="CL792" i="1"/>
  <c r="DI792" i="1" s="1"/>
  <c r="CN475" i="1" l="1"/>
  <c r="CQ475" i="1"/>
  <c r="DH475" i="1" s="1"/>
  <c r="E507" i="14"/>
  <c r="C507" i="14" s="1"/>
  <c r="V507" i="14" s="1"/>
  <c r="AX798" i="12"/>
  <c r="AL798" i="12" s="1"/>
  <c r="AR798" i="12"/>
  <c r="AS799" i="12" s="1"/>
  <c r="AT798" i="12"/>
  <c r="AU798" i="12" s="1"/>
  <c r="AW799" i="12" s="1"/>
  <c r="AX799" i="12" s="1"/>
  <c r="AL799" i="12" s="1"/>
  <c r="A803" i="12"/>
  <c r="AV803" i="12" s="1"/>
  <c r="AK802" i="12"/>
  <c r="DL421" i="1"/>
  <c r="DN421" i="1"/>
  <c r="AQ477" i="14"/>
  <c r="DO399" i="1"/>
  <c r="DQ399" i="1"/>
  <c r="CL803" i="15"/>
  <c r="DR803" i="15" s="1"/>
  <c r="DN450" i="15"/>
  <c r="DJ398" i="1"/>
  <c r="DF399" i="1"/>
  <c r="F507" i="14"/>
  <c r="AI507" i="14" s="1"/>
  <c r="DK791" i="15"/>
  <c r="CP791" i="15"/>
  <c r="CV791" i="15"/>
  <c r="A801" i="14"/>
  <c r="AJ801" i="14" s="1"/>
  <c r="W403" i="14"/>
  <c r="X403" i="14" s="1"/>
  <c r="M403" i="14"/>
  <c r="AH403" i="14" s="1"/>
  <c r="J404" i="14"/>
  <c r="CM792" i="1"/>
  <c r="AJ492" i="12"/>
  <c r="C492" i="12"/>
  <c r="F493" i="12" s="1"/>
  <c r="G493" i="12" s="1"/>
  <c r="CV400" i="1"/>
  <c r="DE400" i="1" s="1"/>
  <c r="CS400" i="1"/>
  <c r="M402" i="12"/>
  <c r="AH402" i="12" s="1"/>
  <c r="I402" i="12"/>
  <c r="L403" i="12" s="1"/>
  <c r="CL793" i="1"/>
  <c r="DI793" i="1" s="1"/>
  <c r="K791" i="12"/>
  <c r="E791" i="12"/>
  <c r="E508" i="14" l="1"/>
  <c r="F508" i="14" s="1"/>
  <c r="AI508" i="14" s="1"/>
  <c r="CZ475" i="1"/>
  <c r="CP476" i="1"/>
  <c r="CN476" i="1" s="1"/>
  <c r="AR799" i="12"/>
  <c r="AS800" i="12" s="1"/>
  <c r="AT799" i="12"/>
  <c r="AU799" i="12" s="1"/>
  <c r="AW800" i="12" s="1"/>
  <c r="A804" i="12"/>
  <c r="AV804" i="12" s="1"/>
  <c r="AK803" i="12"/>
  <c r="AR478" i="14"/>
  <c r="AS478" i="14" s="1"/>
  <c r="AT478" i="14" s="1"/>
  <c r="AU479" i="14" s="1"/>
  <c r="AV479" i="14" s="1"/>
  <c r="AK479" i="14" s="1"/>
  <c r="CL804" i="15"/>
  <c r="DR804" i="15" s="1"/>
  <c r="DO451" i="15"/>
  <c r="DP451" i="15" s="1"/>
  <c r="DQ451" i="15" s="1"/>
  <c r="DS452" i="15" s="1"/>
  <c r="DJ399" i="1"/>
  <c r="DM422" i="1"/>
  <c r="C508" i="14"/>
  <c r="CP792" i="15"/>
  <c r="DK792" i="15"/>
  <c r="CV792" i="15"/>
  <c r="K404" i="14"/>
  <c r="AG404" i="14" s="1"/>
  <c r="H404" i="14"/>
  <c r="A802" i="14"/>
  <c r="AJ802" i="14" s="1"/>
  <c r="CM793" i="1"/>
  <c r="AJ493" i="12"/>
  <c r="W492" i="12"/>
  <c r="O402" i="12"/>
  <c r="AI402" i="12" s="1"/>
  <c r="X402" i="12"/>
  <c r="Y402" i="12" s="1"/>
  <c r="CL794" i="1"/>
  <c r="DI794" i="1" s="1"/>
  <c r="K792" i="12"/>
  <c r="E792" i="12"/>
  <c r="DA400" i="1"/>
  <c r="DB400" i="1" s="1"/>
  <c r="CU401" i="1"/>
  <c r="CX400" i="1"/>
  <c r="DC400" i="1" s="1"/>
  <c r="CP477" i="1" l="1"/>
  <c r="CN477" i="1" s="1"/>
  <c r="CZ476" i="1"/>
  <c r="CQ476" i="1"/>
  <c r="DH476" i="1" s="1"/>
  <c r="DT452" i="15"/>
  <c r="AX800" i="12"/>
  <c r="AL800" i="12" s="1"/>
  <c r="AR800" i="12"/>
  <c r="AS801" i="12" s="1"/>
  <c r="AT800" i="12"/>
  <c r="AU800" i="12" s="1"/>
  <c r="AW801" i="12" s="1"/>
  <c r="AX801" i="12" s="1"/>
  <c r="AL801" i="12" s="1"/>
  <c r="A805" i="12"/>
  <c r="AV805" i="12" s="1"/>
  <c r="AK804" i="12"/>
  <c r="DL422" i="1"/>
  <c r="DN422" i="1"/>
  <c r="AQ478" i="14"/>
  <c r="CL805" i="15"/>
  <c r="DR805" i="15" s="1"/>
  <c r="DN451" i="15"/>
  <c r="DP400" i="1"/>
  <c r="DF400" i="1"/>
  <c r="E509" i="14"/>
  <c r="C509" i="14" s="1"/>
  <c r="V508" i="14"/>
  <c r="DK793" i="15"/>
  <c r="CV793" i="15"/>
  <c r="CP793" i="15"/>
  <c r="M404" i="14"/>
  <c r="AH404" i="14" s="1"/>
  <c r="W404" i="14"/>
  <c r="X404" i="14" s="1"/>
  <c r="J405" i="14"/>
  <c r="A803" i="14"/>
  <c r="AJ803" i="14" s="1"/>
  <c r="C493" i="12"/>
  <c r="F494" i="12" s="1"/>
  <c r="G494" i="12" s="1"/>
  <c r="CM794" i="1"/>
  <c r="CL795" i="1"/>
  <c r="DI795" i="1" s="1"/>
  <c r="E793" i="12"/>
  <c r="K793" i="12"/>
  <c r="CV401" i="1"/>
  <c r="DE401" i="1" s="1"/>
  <c r="CS401" i="1"/>
  <c r="M403" i="12"/>
  <c r="AH403" i="12" s="1"/>
  <c r="I403" i="12"/>
  <c r="L404" i="12" s="1"/>
  <c r="CZ477" i="1" l="1"/>
  <c r="CP478" i="1"/>
  <c r="CN478" i="1" s="1"/>
  <c r="CQ477" i="1"/>
  <c r="DH477" i="1" s="1"/>
  <c r="AR801" i="12"/>
  <c r="AS802" i="12" s="1"/>
  <c r="AT801" i="12"/>
  <c r="AU801" i="12" s="1"/>
  <c r="AW802" i="12" s="1"/>
  <c r="A806" i="12"/>
  <c r="AV806" i="12" s="1"/>
  <c r="AK805" i="12"/>
  <c r="AR479" i="14"/>
  <c r="AS479" i="14" s="1"/>
  <c r="AT479" i="14" s="1"/>
  <c r="AU480" i="14" s="1"/>
  <c r="AV480" i="14" s="1"/>
  <c r="AK480" i="14" s="1"/>
  <c r="DO400" i="1"/>
  <c r="DP401" i="1" s="1"/>
  <c r="DQ400" i="1"/>
  <c r="CL806" i="15"/>
  <c r="DR806" i="15" s="1"/>
  <c r="DO452" i="15"/>
  <c r="DP452" i="15" s="1"/>
  <c r="DQ452" i="15" s="1"/>
  <c r="DS453" i="15" s="1"/>
  <c r="DM423" i="1"/>
  <c r="E510" i="14"/>
  <c r="C510" i="14" s="1"/>
  <c r="V509" i="14"/>
  <c r="F509" i="14"/>
  <c r="AI509" i="14" s="1"/>
  <c r="DK794" i="15"/>
  <c r="CV794" i="15"/>
  <c r="CP794" i="15"/>
  <c r="W493" i="12"/>
  <c r="A804" i="14"/>
  <c r="AJ804" i="14" s="1"/>
  <c r="K405" i="14"/>
  <c r="AG405" i="14" s="1"/>
  <c r="H405" i="14"/>
  <c r="C494" i="12"/>
  <c r="F495" i="12" s="1"/>
  <c r="G495" i="12" s="1"/>
  <c r="CM795" i="1"/>
  <c r="X403" i="12"/>
  <c r="Y403" i="12" s="1"/>
  <c r="O403" i="12"/>
  <c r="AI403" i="12" s="1"/>
  <c r="CL796" i="1"/>
  <c r="DI796" i="1" s="1"/>
  <c r="DA401" i="1"/>
  <c r="DB401" i="1" s="1"/>
  <c r="CU402" i="1"/>
  <c r="CX401" i="1"/>
  <c r="E794" i="12"/>
  <c r="K794" i="12"/>
  <c r="DF401" i="1" l="1"/>
  <c r="DC401" i="1"/>
  <c r="CZ478" i="1"/>
  <c r="CP479" i="1"/>
  <c r="CN479" i="1" s="1"/>
  <c r="CQ478" i="1"/>
  <c r="DH478" i="1" s="1"/>
  <c r="DT453" i="15"/>
  <c r="AX802" i="12"/>
  <c r="AL802" i="12" s="1"/>
  <c r="AR802" i="12"/>
  <c r="AS803" i="12" s="1"/>
  <c r="AT802" i="12"/>
  <c r="AU802" i="12" s="1"/>
  <c r="AW803" i="12" s="1"/>
  <c r="AX803" i="12" s="1"/>
  <c r="AL803" i="12" s="1"/>
  <c r="A807" i="12"/>
  <c r="AV807" i="12" s="1"/>
  <c r="AK806" i="12"/>
  <c r="DL423" i="1"/>
  <c r="DN423" i="1"/>
  <c r="AQ479" i="14"/>
  <c r="DO401" i="1"/>
  <c r="DP402" i="1" s="1"/>
  <c r="DQ401" i="1"/>
  <c r="CL807" i="15"/>
  <c r="DR807" i="15" s="1"/>
  <c r="DN452" i="15"/>
  <c r="DJ400" i="1"/>
  <c r="V510" i="14"/>
  <c r="E511" i="14"/>
  <c r="F510" i="14"/>
  <c r="AI510" i="14" s="1"/>
  <c r="DK795" i="15"/>
  <c r="CV795" i="15"/>
  <c r="CP795" i="15"/>
  <c r="A805" i="14"/>
  <c r="AJ805" i="14" s="1"/>
  <c r="W405" i="14"/>
  <c r="X405" i="14" s="1"/>
  <c r="J406" i="14"/>
  <c r="M405" i="14"/>
  <c r="AH405" i="14" s="1"/>
  <c r="AJ494" i="12"/>
  <c r="CM796" i="1"/>
  <c r="W494" i="12"/>
  <c r="CL797" i="1"/>
  <c r="DI797" i="1" s="1"/>
  <c r="CV402" i="1"/>
  <c r="DE402" i="1" s="1"/>
  <c r="CS402" i="1"/>
  <c r="E795" i="12"/>
  <c r="K795" i="12"/>
  <c r="M404" i="12"/>
  <c r="AH404" i="12" s="1"/>
  <c r="I404" i="12"/>
  <c r="L405" i="12" s="1"/>
  <c r="CQ479" i="1" l="1"/>
  <c r="DH479" i="1" s="1"/>
  <c r="CP480" i="1"/>
  <c r="CQ480" i="1" s="1"/>
  <c r="DH480" i="1" s="1"/>
  <c r="CZ479" i="1"/>
  <c r="AR803" i="12"/>
  <c r="AS804" i="12" s="1"/>
  <c r="AT803" i="12"/>
  <c r="AU803" i="12" s="1"/>
  <c r="AW804" i="12" s="1"/>
  <c r="AX804" i="12" s="1"/>
  <c r="AL804" i="12" s="1"/>
  <c r="A808" i="12"/>
  <c r="AV808" i="12" s="1"/>
  <c r="AK807" i="12"/>
  <c r="AR480" i="14"/>
  <c r="AS480" i="14" s="1"/>
  <c r="AT480" i="14" s="1"/>
  <c r="AU481" i="14" s="1"/>
  <c r="AV481" i="14" s="1"/>
  <c r="AK481" i="14" s="1"/>
  <c r="DO402" i="1"/>
  <c r="DQ402" i="1"/>
  <c r="CL808" i="15"/>
  <c r="DR808" i="15" s="1"/>
  <c r="DO453" i="15"/>
  <c r="DP453" i="15" s="1"/>
  <c r="DQ453" i="15" s="1"/>
  <c r="DS454" i="15" s="1"/>
  <c r="DJ401" i="1"/>
  <c r="DM424" i="1"/>
  <c r="F511" i="14"/>
  <c r="AI511" i="14" s="1"/>
  <c r="C511" i="14"/>
  <c r="CP796" i="15"/>
  <c r="CV796" i="15"/>
  <c r="DK796" i="15"/>
  <c r="K406" i="14"/>
  <c r="AG406" i="14" s="1"/>
  <c r="H406" i="14"/>
  <c r="A806" i="14"/>
  <c r="AJ806" i="14" s="1"/>
  <c r="CM797" i="1"/>
  <c r="C495" i="12"/>
  <c r="F496" i="12" s="1"/>
  <c r="G496" i="12" s="1"/>
  <c r="AJ495" i="12"/>
  <c r="K796" i="12"/>
  <c r="E796" i="12"/>
  <c r="CU403" i="1"/>
  <c r="CX402" i="1"/>
  <c r="DA402" i="1"/>
  <c r="DB402" i="1" s="1"/>
  <c r="CL798" i="1"/>
  <c r="DI798" i="1" s="1"/>
  <c r="O404" i="12"/>
  <c r="AI404" i="12" s="1"/>
  <c r="X404" i="12"/>
  <c r="Y404" i="12" s="1"/>
  <c r="DF402" i="1" l="1"/>
  <c r="DC402" i="1"/>
  <c r="CN480" i="1"/>
  <c r="DT454" i="15"/>
  <c r="AR804" i="12"/>
  <c r="AS805" i="12" s="1"/>
  <c r="AT804" i="12"/>
  <c r="AU804" i="12" s="1"/>
  <c r="AW805" i="12" s="1"/>
  <c r="AX805" i="12" s="1"/>
  <c r="AL805" i="12" s="1"/>
  <c r="A809" i="12"/>
  <c r="AV809" i="12" s="1"/>
  <c r="AK808" i="12"/>
  <c r="DL424" i="1"/>
  <c r="DN424" i="1"/>
  <c r="AQ480" i="14"/>
  <c r="CL809" i="15"/>
  <c r="DR809" i="15" s="1"/>
  <c r="DN453" i="15"/>
  <c r="DO454" i="15" s="1"/>
  <c r="DP454" i="15" s="1"/>
  <c r="DQ454" i="15" s="1"/>
  <c r="DS455" i="15" s="1"/>
  <c r="DT455" i="15" s="1"/>
  <c r="DJ402" i="1"/>
  <c r="DP403" i="1"/>
  <c r="DQ403" i="1" s="1"/>
  <c r="V511" i="14"/>
  <c r="E512" i="14"/>
  <c r="C512" i="14" s="1"/>
  <c r="CP797" i="15"/>
  <c r="CV797" i="15"/>
  <c r="DK797" i="15"/>
  <c r="J407" i="14"/>
  <c r="W406" i="14"/>
  <c r="X406" i="14" s="1"/>
  <c r="M406" i="14"/>
  <c r="AH406" i="14" s="1"/>
  <c r="A807" i="14"/>
  <c r="AJ807" i="14" s="1"/>
  <c r="CM798" i="1"/>
  <c r="W495" i="12"/>
  <c r="CV403" i="1"/>
  <c r="DE403" i="1" s="1"/>
  <c r="CS403" i="1"/>
  <c r="E797" i="12"/>
  <c r="K797" i="12"/>
  <c r="CL799" i="1"/>
  <c r="DI799" i="1" s="1"/>
  <c r="M405" i="12"/>
  <c r="AH405" i="12" s="1"/>
  <c r="I405" i="12"/>
  <c r="L406" i="12" s="1"/>
  <c r="CP481" i="1" l="1"/>
  <c r="CN481" i="1" s="1"/>
  <c r="CZ480" i="1"/>
  <c r="AR805" i="12"/>
  <c r="AS806" i="12" s="1"/>
  <c r="AT805" i="12"/>
  <c r="AU805" i="12" s="1"/>
  <c r="AW806" i="12" s="1"/>
  <c r="A810" i="12"/>
  <c r="AV810" i="12" s="1"/>
  <c r="AK809" i="12"/>
  <c r="AR481" i="14"/>
  <c r="AS481" i="14" s="1"/>
  <c r="AT481" i="14" s="1"/>
  <c r="AU482" i="14" s="1"/>
  <c r="AV482" i="14" s="1"/>
  <c r="AK482" i="14" s="1"/>
  <c r="DO403" i="1"/>
  <c r="CL810" i="15"/>
  <c r="DR810" i="15" s="1"/>
  <c r="DN454" i="15"/>
  <c r="DJ403" i="1"/>
  <c r="DM425" i="1"/>
  <c r="V512" i="14"/>
  <c r="E513" i="14"/>
  <c r="F513" i="14" s="1"/>
  <c r="AI513" i="14" s="1"/>
  <c r="F512" i="14"/>
  <c r="AI512" i="14" s="1"/>
  <c r="CV798" i="15"/>
  <c r="DK798" i="15"/>
  <c r="CP798" i="15"/>
  <c r="K407" i="14"/>
  <c r="AG407" i="14" s="1"/>
  <c r="H407" i="14"/>
  <c r="A808" i="14"/>
  <c r="AJ808" i="14" s="1"/>
  <c r="CM799" i="1"/>
  <c r="AJ496" i="12"/>
  <c r="C496" i="12"/>
  <c r="F497" i="12" s="1"/>
  <c r="G497" i="12" s="1"/>
  <c r="CL800" i="1"/>
  <c r="DI800" i="1" s="1"/>
  <c r="DA403" i="1"/>
  <c r="DB403" i="1" s="1"/>
  <c r="CU404" i="1"/>
  <c r="CX403" i="1"/>
  <c r="K798" i="12"/>
  <c r="E798" i="12"/>
  <c r="X405" i="12"/>
  <c r="Y405" i="12" s="1"/>
  <c r="O405" i="12"/>
  <c r="AI405" i="12" s="1"/>
  <c r="DF403" i="1" l="1"/>
  <c r="DC403" i="1"/>
  <c r="CP482" i="1"/>
  <c r="CN482" i="1" s="1"/>
  <c r="CZ481" i="1"/>
  <c r="CQ481" i="1"/>
  <c r="DH481" i="1" s="1"/>
  <c r="AX806" i="12"/>
  <c r="AL806" i="12" s="1"/>
  <c r="AR806" i="12"/>
  <c r="AS807" i="12" s="1"/>
  <c r="AT806" i="12"/>
  <c r="AU806" i="12" s="1"/>
  <c r="AW807" i="12" s="1"/>
  <c r="A811" i="12"/>
  <c r="AV811" i="12" s="1"/>
  <c r="AK810" i="12"/>
  <c r="C513" i="14"/>
  <c r="V513" i="14" s="1"/>
  <c r="DL425" i="1"/>
  <c r="DN425" i="1"/>
  <c r="AQ481" i="14"/>
  <c r="CL811" i="15"/>
  <c r="DR811" i="15" s="1"/>
  <c r="DO455" i="15"/>
  <c r="DP455" i="15" s="1"/>
  <c r="DQ455" i="15" s="1"/>
  <c r="DS456" i="15" s="1"/>
  <c r="CV799" i="15"/>
  <c r="DK799" i="15"/>
  <c r="CP799" i="15"/>
  <c r="J408" i="14"/>
  <c r="M407" i="14"/>
  <c r="AH407" i="14" s="1"/>
  <c r="W407" i="14"/>
  <c r="X407" i="14" s="1"/>
  <c r="A809" i="14"/>
  <c r="AJ809" i="14" s="1"/>
  <c r="CM800" i="1"/>
  <c r="W496" i="12"/>
  <c r="E799" i="12"/>
  <c r="K799" i="12"/>
  <c r="CL801" i="1"/>
  <c r="DI801" i="1" s="1"/>
  <c r="M406" i="12"/>
  <c r="AH406" i="12" s="1"/>
  <c r="I406" i="12"/>
  <c r="L407" i="12" s="1"/>
  <c r="CV404" i="1"/>
  <c r="DE404" i="1" s="1"/>
  <c r="CS404" i="1"/>
  <c r="CQ482" i="1" l="1"/>
  <c r="DH482" i="1" s="1"/>
  <c r="CZ482" i="1"/>
  <c r="CP483" i="1"/>
  <c r="CQ483" i="1" s="1"/>
  <c r="DH483" i="1" s="1"/>
  <c r="DT456" i="15"/>
  <c r="AX807" i="12"/>
  <c r="AL807" i="12" s="1"/>
  <c r="AR807" i="12"/>
  <c r="AS808" i="12" s="1"/>
  <c r="AT807" i="12"/>
  <c r="AU807" i="12" s="1"/>
  <c r="AW808" i="12" s="1"/>
  <c r="E514" i="14"/>
  <c r="C514" i="14" s="1"/>
  <c r="A812" i="12"/>
  <c r="AV812" i="12" s="1"/>
  <c r="AK811" i="12"/>
  <c r="AR482" i="14"/>
  <c r="AS482" i="14" s="1"/>
  <c r="AT482" i="14" s="1"/>
  <c r="AU483" i="14" s="1"/>
  <c r="AV483" i="14" s="1"/>
  <c r="AK483" i="14" s="1"/>
  <c r="CL812" i="15"/>
  <c r="DR812" i="15" s="1"/>
  <c r="DN455" i="15"/>
  <c r="DM426" i="1"/>
  <c r="DP404" i="1"/>
  <c r="F514" i="14"/>
  <c r="AI514" i="14" s="1"/>
  <c r="CV800" i="15"/>
  <c r="DK800" i="15"/>
  <c r="CP800" i="15"/>
  <c r="K408" i="14"/>
  <c r="AG408" i="14" s="1"/>
  <c r="H408" i="14"/>
  <c r="A810" i="14"/>
  <c r="AJ810" i="14" s="1"/>
  <c r="CM801" i="1"/>
  <c r="AJ497" i="12"/>
  <c r="C497" i="12"/>
  <c r="F498" i="12" s="1"/>
  <c r="G498" i="12" s="1"/>
  <c r="E800" i="12"/>
  <c r="K800" i="12"/>
  <c r="X406" i="12"/>
  <c r="Y406" i="12" s="1"/>
  <c r="O406" i="12"/>
  <c r="AI406" i="12" s="1"/>
  <c r="CU405" i="1"/>
  <c r="DA404" i="1"/>
  <c r="DB404" i="1" s="1"/>
  <c r="CX404" i="1"/>
  <c r="CL802" i="1"/>
  <c r="DI802" i="1" s="1"/>
  <c r="DF404" i="1" l="1"/>
  <c r="DC404" i="1"/>
  <c r="CN483" i="1"/>
  <c r="AX808" i="12"/>
  <c r="AL808" i="12" s="1"/>
  <c r="AR808" i="12"/>
  <c r="AT808" i="12"/>
  <c r="AU808" i="12" s="1"/>
  <c r="AW809" i="12" s="1"/>
  <c r="AX809" i="12" s="1"/>
  <c r="AL809" i="12" s="1"/>
  <c r="E515" i="14"/>
  <c r="F515" i="14" s="1"/>
  <c r="AI515" i="14" s="1"/>
  <c r="V514" i="14"/>
  <c r="AS809" i="12"/>
  <c r="A813" i="12"/>
  <c r="AV813" i="12" s="1"/>
  <c r="AK812" i="12"/>
  <c r="DL426" i="1"/>
  <c r="DN426" i="1"/>
  <c r="AQ482" i="14"/>
  <c r="DO404" i="1"/>
  <c r="DP405" i="1" s="1"/>
  <c r="DQ404" i="1"/>
  <c r="CL813" i="15"/>
  <c r="DR813" i="15" s="1"/>
  <c r="DO456" i="15"/>
  <c r="DP456" i="15" s="1"/>
  <c r="DQ456" i="15" s="1"/>
  <c r="DS457" i="15" s="1"/>
  <c r="CP801" i="15"/>
  <c r="CV801" i="15"/>
  <c r="DK801" i="15"/>
  <c r="A811" i="14"/>
  <c r="AJ811" i="14" s="1"/>
  <c r="J409" i="14"/>
  <c r="W408" i="14"/>
  <c r="X408" i="14" s="1"/>
  <c r="M408" i="14"/>
  <c r="AH408" i="14" s="1"/>
  <c r="CM802" i="1"/>
  <c r="W497" i="12"/>
  <c r="CV405" i="1"/>
  <c r="DE405" i="1" s="1"/>
  <c r="CS405" i="1"/>
  <c r="M407" i="12"/>
  <c r="AH407" i="12" s="1"/>
  <c r="I407" i="12"/>
  <c r="L408" i="12" s="1"/>
  <c r="K801" i="12"/>
  <c r="E801" i="12"/>
  <c r="CL803" i="1"/>
  <c r="DI803" i="1" s="1"/>
  <c r="CP484" i="1" l="1"/>
  <c r="CN484" i="1" s="1"/>
  <c r="CZ483" i="1"/>
  <c r="DT457" i="15"/>
  <c r="AR809" i="12"/>
  <c r="AS810" i="12" s="1"/>
  <c r="AT809" i="12"/>
  <c r="AU809" i="12" s="1"/>
  <c r="AW810" i="12" s="1"/>
  <c r="AX810" i="12" s="1"/>
  <c r="AL810" i="12" s="1"/>
  <c r="C515" i="14"/>
  <c r="A814" i="12"/>
  <c r="AV814" i="12" s="1"/>
  <c r="AK813" i="12"/>
  <c r="AR483" i="14"/>
  <c r="AS483" i="14" s="1"/>
  <c r="AT483" i="14" s="1"/>
  <c r="AU484" i="14" s="1"/>
  <c r="AV484" i="14" s="1"/>
  <c r="AK484" i="14" s="1"/>
  <c r="DO405" i="1"/>
  <c r="DQ405" i="1"/>
  <c r="CL814" i="15"/>
  <c r="DR814" i="15" s="1"/>
  <c r="DN456" i="15"/>
  <c r="DO457" i="15" s="1"/>
  <c r="DP457" i="15" s="1"/>
  <c r="DQ457" i="15" s="1"/>
  <c r="DS458" i="15" s="1"/>
  <c r="DT458" i="15" s="1"/>
  <c r="DJ404" i="1"/>
  <c r="DM427" i="1"/>
  <c r="CV802" i="15"/>
  <c r="CP802" i="15"/>
  <c r="DK802" i="15"/>
  <c r="K409" i="14"/>
  <c r="AG409" i="14" s="1"/>
  <c r="H409" i="14"/>
  <c r="A812" i="14"/>
  <c r="AJ812" i="14" s="1"/>
  <c r="CM803" i="1"/>
  <c r="AJ498" i="12"/>
  <c r="C498" i="12"/>
  <c r="F499" i="12" s="1"/>
  <c r="G499" i="12" s="1"/>
  <c r="CU406" i="1"/>
  <c r="DA405" i="1"/>
  <c r="DB405" i="1" s="1"/>
  <c r="CX405" i="1"/>
  <c r="K802" i="12"/>
  <c r="E802" i="12"/>
  <c r="X407" i="12"/>
  <c r="Y407" i="12" s="1"/>
  <c r="O407" i="12"/>
  <c r="AI407" i="12" s="1"/>
  <c r="CL804" i="1"/>
  <c r="DI804" i="1" s="1"/>
  <c r="DF405" i="1" l="1"/>
  <c r="DC405" i="1"/>
  <c r="CZ484" i="1"/>
  <c r="CP485" i="1"/>
  <c r="CN485" i="1" s="1"/>
  <c r="CQ484" i="1"/>
  <c r="DH484" i="1" s="1"/>
  <c r="AR810" i="12"/>
  <c r="AT810" i="12"/>
  <c r="AU810" i="12" s="1"/>
  <c r="AW811" i="12" s="1"/>
  <c r="V515" i="14"/>
  <c r="E516" i="14"/>
  <c r="AS811" i="12"/>
  <c r="A815" i="12"/>
  <c r="AV815" i="12" s="1"/>
  <c r="AK814" i="12"/>
  <c r="DL427" i="1"/>
  <c r="DN427" i="1"/>
  <c r="AQ483" i="14"/>
  <c r="CL815" i="15"/>
  <c r="DR815" i="15" s="1"/>
  <c r="DN457" i="15"/>
  <c r="DJ405" i="1"/>
  <c r="DP406" i="1"/>
  <c r="DK803" i="15"/>
  <c r="CP803" i="15"/>
  <c r="CV803" i="15"/>
  <c r="A813" i="14"/>
  <c r="AJ813" i="14" s="1"/>
  <c r="M409" i="14"/>
  <c r="AH409" i="14" s="1"/>
  <c r="W409" i="14"/>
  <c r="X409" i="14" s="1"/>
  <c r="J410" i="14"/>
  <c r="CM804" i="1"/>
  <c r="AJ499" i="12"/>
  <c r="W498" i="12"/>
  <c r="M408" i="12"/>
  <c r="AH408" i="12" s="1"/>
  <c r="I408" i="12"/>
  <c r="L409" i="12" s="1"/>
  <c r="K803" i="12"/>
  <c r="E803" i="12"/>
  <c r="CV406" i="1"/>
  <c r="DE406" i="1" s="1"/>
  <c r="CS406" i="1"/>
  <c r="CL805" i="1"/>
  <c r="DI805" i="1" s="1"/>
  <c r="CQ485" i="1" l="1"/>
  <c r="DH485" i="1" s="1"/>
  <c r="CZ485" i="1"/>
  <c r="CP486" i="1"/>
  <c r="CN486" i="1" s="1"/>
  <c r="AX811" i="12"/>
  <c r="AL811" i="12" s="1"/>
  <c r="AR811" i="12"/>
  <c r="AT811" i="12"/>
  <c r="AU811" i="12" s="1"/>
  <c r="AW812" i="12" s="1"/>
  <c r="AX812" i="12" s="1"/>
  <c r="AL812" i="12" s="1"/>
  <c r="C516" i="14"/>
  <c r="F516" i="14"/>
  <c r="AI516" i="14" s="1"/>
  <c r="AS812" i="12"/>
  <c r="A816" i="12"/>
  <c r="AV816" i="12" s="1"/>
  <c r="AK815" i="12"/>
  <c r="AR484" i="14"/>
  <c r="AS484" i="14" s="1"/>
  <c r="AT484" i="14" s="1"/>
  <c r="AU485" i="14" s="1"/>
  <c r="AV485" i="14" s="1"/>
  <c r="AK485" i="14" s="1"/>
  <c r="DO406" i="1"/>
  <c r="DQ406" i="1"/>
  <c r="CL816" i="15"/>
  <c r="DR816" i="15" s="1"/>
  <c r="DO458" i="15"/>
  <c r="DP458" i="15" s="1"/>
  <c r="DQ458" i="15" s="1"/>
  <c r="DS459" i="15" s="1"/>
  <c r="DM428" i="1"/>
  <c r="CP804" i="15"/>
  <c r="DK804" i="15"/>
  <c r="CV804" i="15"/>
  <c r="K410" i="14"/>
  <c r="AG410" i="14" s="1"/>
  <c r="H410" i="14"/>
  <c r="A814" i="14"/>
  <c r="AJ814" i="14" s="1"/>
  <c r="CM805" i="1"/>
  <c r="C499" i="12"/>
  <c r="F500" i="12" s="1"/>
  <c r="G500" i="12" s="1"/>
  <c r="DA406" i="1"/>
  <c r="DB406" i="1" s="1"/>
  <c r="CU407" i="1"/>
  <c r="CX406" i="1"/>
  <c r="DC406" i="1" s="1"/>
  <c r="K804" i="12"/>
  <c r="E804" i="12"/>
  <c r="CL806" i="1"/>
  <c r="DI806" i="1" s="1"/>
  <c r="X408" i="12"/>
  <c r="Y408" i="12" s="1"/>
  <c r="O408" i="12"/>
  <c r="AI408" i="12" s="1"/>
  <c r="CZ486" i="1" l="1"/>
  <c r="CP487" i="1"/>
  <c r="CQ486" i="1"/>
  <c r="DH486" i="1" s="1"/>
  <c r="CQ487" i="1"/>
  <c r="DH487" i="1" s="1"/>
  <c r="DT459" i="15"/>
  <c r="AR812" i="12"/>
  <c r="AT812" i="12"/>
  <c r="AU812" i="12" s="1"/>
  <c r="AW813" i="12" s="1"/>
  <c r="V516" i="14"/>
  <c r="E517" i="14"/>
  <c r="F517" i="14" s="1"/>
  <c r="AI517" i="14" s="1"/>
  <c r="AS813" i="12"/>
  <c r="A817" i="12"/>
  <c r="AV817" i="12" s="1"/>
  <c r="AK816" i="12"/>
  <c r="DL428" i="1"/>
  <c r="DN428" i="1"/>
  <c r="AQ484" i="14"/>
  <c r="CL817" i="15"/>
  <c r="DR817" i="15" s="1"/>
  <c r="DN458" i="15"/>
  <c r="DJ406" i="1"/>
  <c r="DF406" i="1"/>
  <c r="CP805" i="15"/>
  <c r="CV805" i="15"/>
  <c r="DK805" i="15"/>
  <c r="J411" i="14"/>
  <c r="W410" i="14"/>
  <c r="X410" i="14" s="1"/>
  <c r="M410" i="14"/>
  <c r="AH410" i="14" s="1"/>
  <c r="A815" i="14"/>
  <c r="AJ815" i="14" s="1"/>
  <c r="CM806" i="1"/>
  <c r="AJ500" i="12"/>
  <c r="W499" i="12"/>
  <c r="M409" i="12"/>
  <c r="AH409" i="12" s="1"/>
  <c r="I409" i="12"/>
  <c r="L410" i="12" s="1"/>
  <c r="CL807" i="1"/>
  <c r="DI807" i="1" s="1"/>
  <c r="K805" i="12"/>
  <c r="E805" i="12"/>
  <c r="CV407" i="1"/>
  <c r="DE407" i="1" s="1"/>
  <c r="CS407" i="1"/>
  <c r="CN487" i="1" l="1"/>
  <c r="C517" i="14"/>
  <c r="E518" i="14" s="1"/>
  <c r="AR813" i="12"/>
  <c r="AS814" i="12" s="1"/>
  <c r="AT813" i="12"/>
  <c r="AU813" i="12" s="1"/>
  <c r="AW814" i="12" s="1"/>
  <c r="AX813" i="12"/>
  <c r="AL813" i="12" s="1"/>
  <c r="V517" i="14"/>
  <c r="A818" i="12"/>
  <c r="AV818" i="12" s="1"/>
  <c r="AK817" i="12"/>
  <c r="AR485" i="14"/>
  <c r="AS485" i="14" s="1"/>
  <c r="AT485" i="14" s="1"/>
  <c r="AU486" i="14" s="1"/>
  <c r="AV486" i="14" s="1"/>
  <c r="AK486" i="14" s="1"/>
  <c r="CL818" i="15"/>
  <c r="DR818" i="15" s="1"/>
  <c r="DO459" i="15"/>
  <c r="DP459" i="15" s="1"/>
  <c r="DQ459" i="15" s="1"/>
  <c r="DS460" i="15" s="1"/>
  <c r="DM429" i="1"/>
  <c r="CP806" i="15"/>
  <c r="DK806" i="15"/>
  <c r="CV806" i="15"/>
  <c r="A816" i="14"/>
  <c r="AJ816" i="14" s="1"/>
  <c r="K411" i="14"/>
  <c r="AG411" i="14" s="1"/>
  <c r="H411" i="14"/>
  <c r="CM807" i="1"/>
  <c r="C500" i="12"/>
  <c r="F501" i="12" s="1"/>
  <c r="G501" i="12" s="1"/>
  <c r="K806" i="12"/>
  <c r="E806" i="12"/>
  <c r="CL808" i="1"/>
  <c r="DI808" i="1" s="1"/>
  <c r="X409" i="12"/>
  <c r="Y409" i="12" s="1"/>
  <c r="O409" i="12"/>
  <c r="AI409" i="12" s="1"/>
  <c r="DA407" i="1"/>
  <c r="DB407" i="1" s="1"/>
  <c r="CU408" i="1"/>
  <c r="CX407" i="1"/>
  <c r="DF407" i="1" l="1"/>
  <c r="DC407" i="1"/>
  <c r="CP488" i="1"/>
  <c r="CN488" i="1" s="1"/>
  <c r="CZ487" i="1"/>
  <c r="DT460" i="15"/>
  <c r="AX814" i="12"/>
  <c r="AL814" i="12" s="1"/>
  <c r="AR814" i="12"/>
  <c r="AS815" i="12" s="1"/>
  <c r="AT814" i="12"/>
  <c r="AU814" i="12" s="1"/>
  <c r="AW815" i="12" s="1"/>
  <c r="C518" i="14"/>
  <c r="F518" i="14"/>
  <c r="AI518" i="14" s="1"/>
  <c r="A819" i="12"/>
  <c r="AV819" i="12" s="1"/>
  <c r="AK818" i="12"/>
  <c r="AQ485" i="14"/>
  <c r="AR486" i="14" s="1"/>
  <c r="AS486" i="14" s="1"/>
  <c r="AT486" i="14" s="1"/>
  <c r="AU487" i="14" s="1"/>
  <c r="AV487" i="14" s="1"/>
  <c r="AK487" i="14" s="1"/>
  <c r="DL429" i="1"/>
  <c r="DN429" i="1"/>
  <c r="DN459" i="15"/>
  <c r="DO460" i="15" s="1"/>
  <c r="DP460" i="15" s="1"/>
  <c r="DQ460" i="15" s="1"/>
  <c r="DS461" i="15" s="1"/>
  <c r="DT461" i="15" s="1"/>
  <c r="CL819" i="15"/>
  <c r="DR819" i="15" s="1"/>
  <c r="DP407" i="1"/>
  <c r="CV807" i="15"/>
  <c r="DK807" i="15"/>
  <c r="CP807" i="15"/>
  <c r="W411" i="14"/>
  <c r="X411" i="14" s="1"/>
  <c r="J412" i="14"/>
  <c r="M411" i="14"/>
  <c r="AH411" i="14" s="1"/>
  <c r="A817" i="14"/>
  <c r="AJ817" i="14" s="1"/>
  <c r="CM808" i="1"/>
  <c r="W500" i="12"/>
  <c r="AJ501" i="12"/>
  <c r="CL809" i="1"/>
  <c r="DI809" i="1" s="1"/>
  <c r="E807" i="12"/>
  <c r="K807" i="12"/>
  <c r="CV408" i="1"/>
  <c r="DE408" i="1" s="1"/>
  <c r="CS408" i="1"/>
  <c r="M410" i="12"/>
  <c r="AH410" i="12" s="1"/>
  <c r="I410" i="12"/>
  <c r="L411" i="12" s="1"/>
  <c r="CP489" i="1" l="1"/>
  <c r="CQ489" i="1" s="1"/>
  <c r="DH489" i="1" s="1"/>
  <c r="CZ488" i="1"/>
  <c r="CQ488" i="1"/>
  <c r="DH488" i="1" s="1"/>
  <c r="AR815" i="12"/>
  <c r="AS816" i="12" s="1"/>
  <c r="AT815" i="12"/>
  <c r="AU815" i="12" s="1"/>
  <c r="AW816" i="12" s="1"/>
  <c r="AX816" i="12" s="1"/>
  <c r="AL816" i="12" s="1"/>
  <c r="AX815" i="12"/>
  <c r="AL815" i="12" s="1"/>
  <c r="V518" i="14"/>
  <c r="E519" i="14"/>
  <c r="F519" i="14" s="1"/>
  <c r="AI519" i="14" s="1"/>
  <c r="C519" i="14"/>
  <c r="A820" i="12"/>
  <c r="AV820" i="12" s="1"/>
  <c r="AK819" i="12"/>
  <c r="AQ486" i="14"/>
  <c r="AR487" i="14" s="1"/>
  <c r="AS487" i="14" s="1"/>
  <c r="AT487" i="14" s="1"/>
  <c r="AU488" i="14" s="1"/>
  <c r="AV488" i="14" s="1"/>
  <c r="AK488" i="14" s="1"/>
  <c r="DO407" i="1"/>
  <c r="DP408" i="1" s="1"/>
  <c r="DQ407" i="1"/>
  <c r="CL820" i="15"/>
  <c r="DR820" i="15" s="1"/>
  <c r="DN460" i="15"/>
  <c r="DO461" i="15" s="1"/>
  <c r="DP461" i="15" s="1"/>
  <c r="DQ461" i="15" s="1"/>
  <c r="DS462" i="15" s="1"/>
  <c r="DT462" i="15" s="1"/>
  <c r="DM430" i="1"/>
  <c r="CV808" i="15"/>
  <c r="CP808" i="15"/>
  <c r="DK808" i="15"/>
  <c r="A818" i="14"/>
  <c r="AJ818" i="14" s="1"/>
  <c r="K412" i="14"/>
  <c r="AG412" i="14" s="1"/>
  <c r="H412" i="14"/>
  <c r="CM809" i="1"/>
  <c r="C501" i="12"/>
  <c r="F502" i="12" s="1"/>
  <c r="G502" i="12" s="1"/>
  <c r="CU409" i="1"/>
  <c r="DA408" i="1"/>
  <c r="DB408" i="1" s="1"/>
  <c r="CX408" i="1"/>
  <c r="K808" i="12"/>
  <c r="E808" i="12"/>
  <c r="CL810" i="1"/>
  <c r="DI810" i="1" s="1"/>
  <c r="X410" i="12"/>
  <c r="Y410" i="12" s="1"/>
  <c r="O410" i="12"/>
  <c r="AI410" i="12" s="1"/>
  <c r="DF408" i="1" l="1"/>
  <c r="DC408" i="1"/>
  <c r="CN489" i="1"/>
  <c r="AR816" i="12"/>
  <c r="AT816" i="12"/>
  <c r="AU816" i="12" s="1"/>
  <c r="AW817" i="12" s="1"/>
  <c r="AQ487" i="14"/>
  <c r="AR488" i="14" s="1"/>
  <c r="AS488" i="14" s="1"/>
  <c r="AT488" i="14" s="1"/>
  <c r="AU489" i="14" s="1"/>
  <c r="AV489" i="14" s="1"/>
  <c r="AK489" i="14" s="1"/>
  <c r="V519" i="14"/>
  <c r="E520" i="14"/>
  <c r="AS817" i="12"/>
  <c r="A821" i="12"/>
  <c r="AV821" i="12" s="1"/>
  <c r="AK820" i="12"/>
  <c r="DL430" i="1"/>
  <c r="DN430" i="1"/>
  <c r="DO408" i="1"/>
  <c r="DP409" i="1" s="1"/>
  <c r="DQ408" i="1"/>
  <c r="CL821" i="15"/>
  <c r="DR821" i="15" s="1"/>
  <c r="DN461" i="15"/>
  <c r="DJ407" i="1"/>
  <c r="DK809" i="15"/>
  <c r="CP809" i="15"/>
  <c r="CV809" i="15"/>
  <c r="M412" i="14"/>
  <c r="AH412" i="14" s="1"/>
  <c r="W412" i="14"/>
  <c r="X412" i="14" s="1"/>
  <c r="J413" i="14"/>
  <c r="A819" i="14"/>
  <c r="AJ819" i="14" s="1"/>
  <c r="CM810" i="1"/>
  <c r="W501" i="12"/>
  <c r="AJ502" i="12"/>
  <c r="M411" i="12"/>
  <c r="AH411" i="12" s="1"/>
  <c r="I411" i="12"/>
  <c r="L412" i="12" s="1"/>
  <c r="E809" i="12"/>
  <c r="K809" i="12"/>
  <c r="CV409" i="1"/>
  <c r="CS409" i="1"/>
  <c r="AI13" i="1" s="1"/>
  <c r="CL811" i="1"/>
  <c r="DI811" i="1" s="1"/>
  <c r="DE409" i="1" l="1"/>
  <c r="AH13" i="1"/>
  <c r="CP490" i="1"/>
  <c r="CN490" i="1" s="1"/>
  <c r="CZ489" i="1"/>
  <c r="AX817" i="12"/>
  <c r="AL817" i="12" s="1"/>
  <c r="AR817" i="12"/>
  <c r="AT817" i="12"/>
  <c r="AU817" i="12" s="1"/>
  <c r="AW818" i="12" s="1"/>
  <c r="AX818" i="12" s="1"/>
  <c r="AL818" i="12" s="1"/>
  <c r="C520" i="14"/>
  <c r="F520" i="14"/>
  <c r="AI520" i="14" s="1"/>
  <c r="AS818" i="12"/>
  <c r="A822" i="12"/>
  <c r="AV822" i="12" s="1"/>
  <c r="AK821" i="12"/>
  <c r="AQ488" i="14"/>
  <c r="AR489" i="14" s="1"/>
  <c r="AS489" i="14" s="1"/>
  <c r="AT489" i="14" s="1"/>
  <c r="AU490" i="14" s="1"/>
  <c r="AV490" i="14" s="1"/>
  <c r="AK490" i="14" s="1"/>
  <c r="DO409" i="1"/>
  <c r="DQ409" i="1"/>
  <c r="CL822" i="15"/>
  <c r="DR822" i="15" s="1"/>
  <c r="DO462" i="15"/>
  <c r="DP462" i="15" s="1"/>
  <c r="DQ462" i="15" s="1"/>
  <c r="DS463" i="15" s="1"/>
  <c r="DJ408" i="1"/>
  <c r="DM431" i="1"/>
  <c r="DK810" i="15"/>
  <c r="CV810" i="15"/>
  <c r="CP810" i="15"/>
  <c r="A820" i="14"/>
  <c r="AJ820" i="14" s="1"/>
  <c r="K413" i="14"/>
  <c r="AG413" i="14" s="1"/>
  <c r="H413" i="14"/>
  <c r="CM811" i="1"/>
  <c r="C502" i="12"/>
  <c r="F503" i="12" s="1"/>
  <c r="G503" i="12" s="1"/>
  <c r="CL812" i="1"/>
  <c r="DI812" i="1" s="1"/>
  <c r="CU410" i="1"/>
  <c r="CX409" i="1"/>
  <c r="DC409" i="1" s="1"/>
  <c r="DA409" i="1"/>
  <c r="DB409" i="1" s="1"/>
  <c r="E810" i="12"/>
  <c r="K810" i="12"/>
  <c r="X411" i="12"/>
  <c r="Y411" i="12" s="1"/>
  <c r="O411" i="12"/>
  <c r="AI411" i="12" s="1"/>
  <c r="AJ13" i="1" l="1"/>
  <c r="AK13" i="1"/>
  <c r="DF409" i="1"/>
  <c r="AG13" i="1"/>
  <c r="CZ490" i="1"/>
  <c r="CP491" i="1"/>
  <c r="CN491" i="1" s="1"/>
  <c r="CQ490" i="1"/>
  <c r="DH490" i="1" s="1"/>
  <c r="DT463" i="15"/>
  <c r="AR818" i="12"/>
  <c r="AT818" i="12"/>
  <c r="AU818" i="12" s="1"/>
  <c r="AW819" i="12" s="1"/>
  <c r="AX819" i="12" s="1"/>
  <c r="AL819" i="12" s="1"/>
  <c r="V520" i="14"/>
  <c r="E521" i="14"/>
  <c r="F521" i="14" s="1"/>
  <c r="AI521" i="14" s="1"/>
  <c r="AS819" i="12"/>
  <c r="A823" i="12"/>
  <c r="AV823" i="12" s="1"/>
  <c r="AK822" i="12"/>
  <c r="AQ489" i="14"/>
  <c r="AR490" i="14" s="1"/>
  <c r="AS490" i="14" s="1"/>
  <c r="AT490" i="14" s="1"/>
  <c r="AU491" i="14" s="1"/>
  <c r="AV491" i="14" s="1"/>
  <c r="AK491" i="14" s="1"/>
  <c r="DL431" i="1"/>
  <c r="DN431" i="1"/>
  <c r="CL823" i="15"/>
  <c r="DR823" i="15" s="1"/>
  <c r="DN462" i="15"/>
  <c r="DJ409" i="1"/>
  <c r="DP410" i="1"/>
  <c r="DQ410" i="1" s="1"/>
  <c r="CP811" i="15"/>
  <c r="DK811" i="15"/>
  <c r="CV811" i="15"/>
  <c r="W413" i="14"/>
  <c r="X413" i="14" s="1"/>
  <c r="J414" i="14"/>
  <c r="M413" i="14"/>
  <c r="AH413" i="14" s="1"/>
  <c r="A821" i="14"/>
  <c r="AJ821" i="14" s="1"/>
  <c r="CM812" i="1"/>
  <c r="AJ503" i="12"/>
  <c r="W502" i="12"/>
  <c r="M412" i="12"/>
  <c r="AH412" i="12" s="1"/>
  <c r="I412" i="12"/>
  <c r="L413" i="12" s="1"/>
  <c r="E811" i="12"/>
  <c r="K811" i="12"/>
  <c r="CV410" i="1"/>
  <c r="DE410" i="1" s="1"/>
  <c r="CS410" i="1"/>
  <c r="CL813" i="1"/>
  <c r="DI813" i="1" s="1"/>
  <c r="AL13" i="1" l="1"/>
  <c r="CQ491" i="1"/>
  <c r="DH491" i="1" s="1"/>
  <c r="CP492" i="1"/>
  <c r="CN492" i="1" s="1"/>
  <c r="CZ491" i="1"/>
  <c r="C521" i="14"/>
  <c r="E522" i="14" s="1"/>
  <c r="AR819" i="12"/>
  <c r="AS820" i="12" s="1"/>
  <c r="AT819" i="12"/>
  <c r="AU819" i="12" s="1"/>
  <c r="AW820" i="12" s="1"/>
  <c r="A824" i="12"/>
  <c r="AV824" i="12" s="1"/>
  <c r="AK823" i="12"/>
  <c r="AQ490" i="14"/>
  <c r="DO410" i="1"/>
  <c r="CL824" i="15"/>
  <c r="DR824" i="15" s="1"/>
  <c r="DO463" i="15"/>
  <c r="DP463" i="15" s="1"/>
  <c r="DQ463" i="15" s="1"/>
  <c r="DS464" i="15" s="1"/>
  <c r="DJ410" i="1"/>
  <c r="DM432" i="1"/>
  <c r="CV812" i="15"/>
  <c r="CP812" i="15"/>
  <c r="DK812" i="15"/>
  <c r="K414" i="14"/>
  <c r="AG414" i="14" s="1"/>
  <c r="H414" i="14"/>
  <c r="A822" i="14"/>
  <c r="AJ822" i="14" s="1"/>
  <c r="C503" i="12"/>
  <c r="F504" i="12" s="1"/>
  <c r="G504" i="12" s="1"/>
  <c r="CM813" i="1"/>
  <c r="CL814" i="1"/>
  <c r="DI814" i="1" s="1"/>
  <c r="DA410" i="1"/>
  <c r="DB410" i="1" s="1"/>
  <c r="CU411" i="1"/>
  <c r="CX410" i="1"/>
  <c r="DC410" i="1" s="1"/>
  <c r="K812" i="12"/>
  <c r="E812" i="12"/>
  <c r="X412" i="12"/>
  <c r="Y412" i="12" s="1"/>
  <c r="O412" i="12"/>
  <c r="AI412" i="12" s="1"/>
  <c r="CP493" i="1" l="1"/>
  <c r="CN493" i="1" s="1"/>
  <c r="CZ492" i="1"/>
  <c r="CQ492" i="1"/>
  <c r="DH492" i="1" s="1"/>
  <c r="V521" i="14"/>
  <c r="DT464" i="15"/>
  <c r="AX820" i="12"/>
  <c r="AL820" i="12" s="1"/>
  <c r="AR820" i="12"/>
  <c r="AT820" i="12"/>
  <c r="AU820" i="12" s="1"/>
  <c r="AW821" i="12" s="1"/>
  <c r="C522" i="14"/>
  <c r="F522" i="14"/>
  <c r="AI522" i="14" s="1"/>
  <c r="AS821" i="12"/>
  <c r="A825" i="12"/>
  <c r="AV825" i="12" s="1"/>
  <c r="AK824" i="12"/>
  <c r="DL432" i="1"/>
  <c r="DN432" i="1"/>
  <c r="AR491" i="14"/>
  <c r="AS491" i="14" s="1"/>
  <c r="AT491" i="14" s="1"/>
  <c r="AU492" i="14" s="1"/>
  <c r="AV492" i="14" s="1"/>
  <c r="AK492" i="14" s="1"/>
  <c r="CL825" i="15"/>
  <c r="DR825" i="15" s="1"/>
  <c r="DN463" i="15"/>
  <c r="DO464" i="15" s="1"/>
  <c r="DP464" i="15" s="1"/>
  <c r="DQ464" i="15" s="1"/>
  <c r="DS465" i="15" s="1"/>
  <c r="DT465" i="15" s="1"/>
  <c r="DF410" i="1"/>
  <c r="CP813" i="15"/>
  <c r="DK813" i="15"/>
  <c r="CV813" i="15"/>
  <c r="W503" i="12"/>
  <c r="J415" i="14"/>
  <c r="W414" i="14"/>
  <c r="X414" i="14" s="1"/>
  <c r="M414" i="14"/>
  <c r="AH414" i="14" s="1"/>
  <c r="A823" i="14"/>
  <c r="AJ823" i="14" s="1"/>
  <c r="CM814" i="1"/>
  <c r="CV411" i="1"/>
  <c r="DE411" i="1" s="1"/>
  <c r="CS411" i="1"/>
  <c r="CL815" i="1"/>
  <c r="DI815" i="1" s="1"/>
  <c r="M413" i="12"/>
  <c r="AH413" i="12" s="1"/>
  <c r="I413" i="12"/>
  <c r="L414" i="12" s="1"/>
  <c r="E813" i="12"/>
  <c r="K813" i="12"/>
  <c r="CQ493" i="1" l="1"/>
  <c r="DH493" i="1" s="1"/>
  <c r="CP494" i="1"/>
  <c r="CQ494" i="1" s="1"/>
  <c r="DH494" i="1" s="1"/>
  <c r="CZ493" i="1"/>
  <c r="AR821" i="12"/>
  <c r="AS822" i="12" s="1"/>
  <c r="AT821" i="12"/>
  <c r="AU821" i="12" s="1"/>
  <c r="AW822" i="12" s="1"/>
  <c r="AX822" i="12" s="1"/>
  <c r="AL822" i="12" s="1"/>
  <c r="AX821" i="12"/>
  <c r="AL821" i="12" s="1"/>
  <c r="E523" i="14"/>
  <c r="F523" i="14" s="1"/>
  <c r="AI523" i="14" s="1"/>
  <c r="V522" i="14"/>
  <c r="A826" i="12"/>
  <c r="AV826" i="12" s="1"/>
  <c r="AK825" i="12"/>
  <c r="AQ491" i="14"/>
  <c r="CL826" i="15"/>
  <c r="DR826" i="15" s="1"/>
  <c r="DN464" i="15"/>
  <c r="DM433" i="1"/>
  <c r="CP814" i="15"/>
  <c r="CV814" i="15"/>
  <c r="DK814" i="15"/>
  <c r="A824" i="14"/>
  <c r="AJ824" i="14" s="1"/>
  <c r="K415" i="14"/>
  <c r="AG415" i="14" s="1"/>
  <c r="H415" i="14"/>
  <c r="AJ504" i="12"/>
  <c r="C504" i="12"/>
  <c r="F505" i="12" s="1"/>
  <c r="G505" i="12" s="1"/>
  <c r="CM815" i="1"/>
  <c r="X413" i="12"/>
  <c r="Y413" i="12" s="1"/>
  <c r="O413" i="12"/>
  <c r="AI413" i="12" s="1"/>
  <c r="K814" i="12"/>
  <c r="E814" i="12"/>
  <c r="CU412" i="1"/>
  <c r="DA411" i="1"/>
  <c r="DB411" i="1" s="1"/>
  <c r="CX411" i="1"/>
  <c r="DC411" i="1" s="1"/>
  <c r="CL816" i="1"/>
  <c r="DI816" i="1" s="1"/>
  <c r="CN494" i="1" l="1"/>
  <c r="C523" i="14"/>
  <c r="V523" i="14" s="1"/>
  <c r="AR822" i="12"/>
  <c r="AS823" i="12" s="1"/>
  <c r="AT822" i="12"/>
  <c r="AU822" i="12" s="1"/>
  <c r="AW823" i="12" s="1"/>
  <c r="A827" i="12"/>
  <c r="AV827" i="12" s="1"/>
  <c r="AK826" i="12"/>
  <c r="DL433" i="1"/>
  <c r="DN433" i="1"/>
  <c r="AR492" i="14"/>
  <c r="AS492" i="14" s="1"/>
  <c r="AT492" i="14" s="1"/>
  <c r="AU493" i="14" s="1"/>
  <c r="AV493" i="14" s="1"/>
  <c r="AK493" i="14" s="1"/>
  <c r="CL827" i="15"/>
  <c r="DR827" i="15" s="1"/>
  <c r="DO465" i="15"/>
  <c r="DP465" i="15" s="1"/>
  <c r="DQ465" i="15" s="1"/>
  <c r="DS466" i="15" s="1"/>
  <c r="DP411" i="1"/>
  <c r="DF411" i="1"/>
  <c r="DK815" i="15"/>
  <c r="CV815" i="15"/>
  <c r="CP815" i="15"/>
  <c r="J416" i="14"/>
  <c r="M415" i="14"/>
  <c r="AH415" i="14" s="1"/>
  <c r="W415" i="14"/>
  <c r="X415" i="14" s="1"/>
  <c r="A825" i="14"/>
  <c r="AJ825" i="14" s="1"/>
  <c r="W504" i="12"/>
  <c r="CM816" i="1"/>
  <c r="CV412" i="1"/>
  <c r="DE412" i="1" s="1"/>
  <c r="CS412" i="1"/>
  <c r="K815" i="12"/>
  <c r="E815" i="12"/>
  <c r="M414" i="12"/>
  <c r="AH414" i="12" s="1"/>
  <c r="I414" i="12"/>
  <c r="L415" i="12" s="1"/>
  <c r="CL817" i="1"/>
  <c r="DI817" i="1" s="1"/>
  <c r="CP495" i="1" l="1"/>
  <c r="CZ494" i="1"/>
  <c r="E524" i="14"/>
  <c r="C524" i="14" s="1"/>
  <c r="DT466" i="15"/>
  <c r="AX823" i="12"/>
  <c r="AL823" i="12" s="1"/>
  <c r="AR823" i="12"/>
  <c r="AS824" i="12" s="1"/>
  <c r="AT823" i="12"/>
  <c r="AU823" i="12" s="1"/>
  <c r="AW824" i="12" s="1"/>
  <c r="AX824" i="12" s="1"/>
  <c r="AL824" i="12" s="1"/>
  <c r="A828" i="12"/>
  <c r="AV828" i="12" s="1"/>
  <c r="AK827" i="12"/>
  <c r="AQ492" i="14"/>
  <c r="DO411" i="1"/>
  <c r="DP412" i="1" s="1"/>
  <c r="DQ411" i="1"/>
  <c r="CL828" i="15"/>
  <c r="DR828" i="15" s="1"/>
  <c r="DN465" i="15"/>
  <c r="DM434" i="1"/>
  <c r="CV816" i="15"/>
  <c r="CP816" i="15"/>
  <c r="DK816" i="15"/>
  <c r="A826" i="14"/>
  <c r="AJ826" i="14" s="1"/>
  <c r="K416" i="14"/>
  <c r="AG416" i="14" s="1"/>
  <c r="H416" i="14"/>
  <c r="AJ505" i="12"/>
  <c r="C505" i="12"/>
  <c r="F506" i="12" s="1"/>
  <c r="G506" i="12" s="1"/>
  <c r="CM817" i="1"/>
  <c r="CL818" i="1"/>
  <c r="DI818" i="1" s="1"/>
  <c r="CX412" i="1"/>
  <c r="CU413" i="1"/>
  <c r="DA412" i="1"/>
  <c r="DB412" i="1" s="1"/>
  <c r="O414" i="12"/>
  <c r="AI414" i="12" s="1"/>
  <c r="X414" i="12"/>
  <c r="Y414" i="12" s="1"/>
  <c r="E816" i="12"/>
  <c r="K816" i="12"/>
  <c r="DF412" i="1" l="1"/>
  <c r="DC412" i="1"/>
  <c r="F524" i="14"/>
  <c r="AI524" i="14" s="1"/>
  <c r="CN495" i="1"/>
  <c r="CQ495" i="1"/>
  <c r="DH495" i="1" s="1"/>
  <c r="AR824" i="12"/>
  <c r="AT824" i="12"/>
  <c r="AU824" i="12" s="1"/>
  <c r="AW825" i="12" s="1"/>
  <c r="E525" i="14"/>
  <c r="V524" i="14"/>
  <c r="AS825" i="12"/>
  <c r="A829" i="12"/>
  <c r="AV829" i="12" s="1"/>
  <c r="AK828" i="12"/>
  <c r="DL434" i="1"/>
  <c r="DN434" i="1"/>
  <c r="AR493" i="14"/>
  <c r="AS493" i="14" s="1"/>
  <c r="AT493" i="14" s="1"/>
  <c r="AU494" i="14" s="1"/>
  <c r="AV494" i="14" s="1"/>
  <c r="AK494" i="14" s="1"/>
  <c r="DO412" i="1"/>
  <c r="DQ412" i="1"/>
  <c r="CL829" i="15"/>
  <c r="DR829" i="15" s="1"/>
  <c r="DO466" i="15"/>
  <c r="DP466" i="15" s="1"/>
  <c r="DQ466" i="15" s="1"/>
  <c r="DS467" i="15" s="1"/>
  <c r="DJ411" i="1"/>
  <c r="DK817" i="15"/>
  <c r="CP817" i="15"/>
  <c r="CV817" i="15"/>
  <c r="J417" i="14"/>
  <c r="W416" i="14"/>
  <c r="X416" i="14" s="1"/>
  <c r="M416" i="14"/>
  <c r="AH416" i="14" s="1"/>
  <c r="A827" i="14"/>
  <c r="AJ827" i="14" s="1"/>
  <c r="W505" i="12"/>
  <c r="CM818" i="1"/>
  <c r="CV413" i="1"/>
  <c r="DE413" i="1" s="1"/>
  <c r="CS413" i="1"/>
  <c r="CL819" i="1"/>
  <c r="DI819" i="1" s="1"/>
  <c r="K817" i="12"/>
  <c r="E817" i="12"/>
  <c r="M415" i="12"/>
  <c r="AH415" i="12" s="1"/>
  <c r="I415" i="12"/>
  <c r="L416" i="12" s="1"/>
  <c r="CP496" i="1" l="1"/>
  <c r="CQ496" i="1" s="1"/>
  <c r="DH496" i="1" s="1"/>
  <c r="CZ495" i="1"/>
  <c r="DT467" i="15"/>
  <c r="AX825" i="12"/>
  <c r="AL825" i="12" s="1"/>
  <c r="AR825" i="12"/>
  <c r="AT825" i="12"/>
  <c r="AU825" i="12" s="1"/>
  <c r="AW826" i="12" s="1"/>
  <c r="AX826" i="12" s="1"/>
  <c r="AL826" i="12" s="1"/>
  <c r="C525" i="14"/>
  <c r="F525" i="14"/>
  <c r="AI525" i="14" s="1"/>
  <c r="AS826" i="12"/>
  <c r="A830" i="12"/>
  <c r="AV830" i="12" s="1"/>
  <c r="AK829" i="12"/>
  <c r="AQ493" i="14"/>
  <c r="CL830" i="15"/>
  <c r="DR830" i="15" s="1"/>
  <c r="DN466" i="15"/>
  <c r="DJ412" i="1"/>
  <c r="DM435" i="1"/>
  <c r="DP413" i="1"/>
  <c r="DK818" i="15"/>
  <c r="CV818" i="15"/>
  <c r="CP818" i="15"/>
  <c r="K417" i="14"/>
  <c r="AG417" i="14" s="1"/>
  <c r="H417" i="14"/>
  <c r="A828" i="14"/>
  <c r="AJ828" i="14" s="1"/>
  <c r="AJ506" i="12"/>
  <c r="C506" i="12"/>
  <c r="F507" i="12" s="1"/>
  <c r="G507" i="12" s="1"/>
  <c r="CM819" i="1"/>
  <c r="X415" i="12"/>
  <c r="Y415" i="12" s="1"/>
  <c r="O415" i="12"/>
  <c r="AI415" i="12" s="1"/>
  <c r="K818" i="12"/>
  <c r="E818" i="12"/>
  <c r="CL820" i="1"/>
  <c r="DI820" i="1" s="1"/>
  <c r="CU414" i="1"/>
  <c r="DA413" i="1"/>
  <c r="DB413" i="1" s="1"/>
  <c r="CX413" i="1"/>
  <c r="DC413" i="1" s="1"/>
  <c r="CN496" i="1" l="1"/>
  <c r="AR826" i="12"/>
  <c r="AT826" i="12"/>
  <c r="AU826" i="12" s="1"/>
  <c r="AW827" i="12" s="1"/>
  <c r="E526" i="14"/>
  <c r="V525" i="14"/>
  <c r="AS827" i="12"/>
  <c r="A831" i="12"/>
  <c r="AV831" i="12" s="1"/>
  <c r="AK830" i="12"/>
  <c r="DL435" i="1"/>
  <c r="DN435" i="1"/>
  <c r="AR494" i="14"/>
  <c r="AS494" i="14" s="1"/>
  <c r="AT494" i="14" s="1"/>
  <c r="AU495" i="14" s="1"/>
  <c r="AV495" i="14" s="1"/>
  <c r="AK495" i="14" s="1"/>
  <c r="DO413" i="1"/>
  <c r="DQ413" i="1"/>
  <c r="CL831" i="15"/>
  <c r="DR831" i="15" s="1"/>
  <c r="DO467" i="15"/>
  <c r="DP467" i="15" s="1"/>
  <c r="DQ467" i="15" s="1"/>
  <c r="DS468" i="15" s="1"/>
  <c r="DF413" i="1"/>
  <c r="DK819" i="15"/>
  <c r="CV819" i="15"/>
  <c r="CP819" i="15"/>
  <c r="M417" i="14"/>
  <c r="AH417" i="14" s="1"/>
  <c r="J418" i="14"/>
  <c r="W417" i="14"/>
  <c r="X417" i="14" s="1"/>
  <c r="A829" i="14"/>
  <c r="AJ829" i="14" s="1"/>
  <c r="W506" i="12"/>
  <c r="CM820" i="1"/>
  <c r="CV414" i="1"/>
  <c r="DE414" i="1" s="1"/>
  <c r="CS414" i="1"/>
  <c r="E819" i="12"/>
  <c r="K819" i="12"/>
  <c r="CL821" i="1"/>
  <c r="DI821" i="1" s="1"/>
  <c r="M416" i="12"/>
  <c r="AH416" i="12" s="1"/>
  <c r="I416" i="12"/>
  <c r="L417" i="12" s="1"/>
  <c r="CP497" i="1" l="1"/>
  <c r="CQ497" i="1" s="1"/>
  <c r="DH497" i="1" s="1"/>
  <c r="CZ496" i="1"/>
  <c r="DT468" i="15"/>
  <c r="AR827" i="12"/>
  <c r="AS828" i="12" s="1"/>
  <c r="AT827" i="12"/>
  <c r="AU827" i="12" s="1"/>
  <c r="AW828" i="12" s="1"/>
  <c r="AX827" i="12"/>
  <c r="AL827" i="12" s="1"/>
  <c r="C526" i="14"/>
  <c r="F526" i="14"/>
  <c r="AI526" i="14" s="1"/>
  <c r="A832" i="12"/>
  <c r="AV832" i="12" s="1"/>
  <c r="AK831" i="12"/>
  <c r="AQ494" i="14"/>
  <c r="CL832" i="15"/>
  <c r="DR832" i="15" s="1"/>
  <c r="DN467" i="15"/>
  <c r="DJ413" i="1"/>
  <c r="DM436" i="1"/>
  <c r="CV820" i="15"/>
  <c r="CP820" i="15"/>
  <c r="DK820" i="15"/>
  <c r="K418" i="14"/>
  <c r="AG418" i="14" s="1"/>
  <c r="H418" i="14"/>
  <c r="A830" i="14"/>
  <c r="AJ830" i="14" s="1"/>
  <c r="AJ507" i="12"/>
  <c r="C507" i="12"/>
  <c r="F508" i="12" s="1"/>
  <c r="G508" i="12" s="1"/>
  <c r="CM821" i="1"/>
  <c r="DA414" i="1"/>
  <c r="DB414" i="1" s="1"/>
  <c r="CX414" i="1"/>
  <c r="CU415" i="1"/>
  <c r="X416" i="12"/>
  <c r="Y416" i="12" s="1"/>
  <c r="O416" i="12"/>
  <c r="AI416" i="12" s="1"/>
  <c r="CL822" i="1"/>
  <c r="DI822" i="1" s="1"/>
  <c r="K820" i="12"/>
  <c r="E820" i="12"/>
  <c r="DF414" i="1" l="1"/>
  <c r="DC414" i="1"/>
  <c r="CN497" i="1"/>
  <c r="AX828" i="12"/>
  <c r="AL828" i="12" s="1"/>
  <c r="AR828" i="12"/>
  <c r="AT828" i="12"/>
  <c r="AU828" i="12" s="1"/>
  <c r="AW829" i="12" s="1"/>
  <c r="E527" i="14"/>
  <c r="V526" i="14"/>
  <c r="AS829" i="12"/>
  <c r="A833" i="12"/>
  <c r="AV833" i="12" s="1"/>
  <c r="AK832" i="12"/>
  <c r="DL436" i="1"/>
  <c r="DN436" i="1"/>
  <c r="AR495" i="14"/>
  <c r="AS495" i="14" s="1"/>
  <c r="AT495" i="14" s="1"/>
  <c r="AU496" i="14" s="1"/>
  <c r="AV496" i="14" s="1"/>
  <c r="AK496" i="14" s="1"/>
  <c r="CL833" i="15"/>
  <c r="DR833" i="15" s="1"/>
  <c r="DO468" i="15"/>
  <c r="DP468" i="15" s="1"/>
  <c r="DQ468" i="15" s="1"/>
  <c r="DS469" i="15" s="1"/>
  <c r="DP414" i="1"/>
  <c r="DK821" i="15"/>
  <c r="CV821" i="15"/>
  <c r="CP821" i="15"/>
  <c r="A831" i="14"/>
  <c r="AJ831" i="14" s="1"/>
  <c r="J419" i="14"/>
  <c r="W418" i="14"/>
  <c r="X418" i="14" s="1"/>
  <c r="M418" i="14"/>
  <c r="AH418" i="14" s="1"/>
  <c r="W507" i="12"/>
  <c r="CM822" i="1"/>
  <c r="E821" i="12"/>
  <c r="K821" i="12"/>
  <c r="CL823" i="1"/>
  <c r="DI823" i="1" s="1"/>
  <c r="M417" i="12"/>
  <c r="AH417" i="12" s="1"/>
  <c r="I417" i="12"/>
  <c r="L418" i="12" s="1"/>
  <c r="CV415" i="1"/>
  <c r="DE415" i="1" s="1"/>
  <c r="CS415" i="1"/>
  <c r="CZ497" i="1" l="1"/>
  <c r="CP498" i="1"/>
  <c r="CQ498" i="1" s="1"/>
  <c r="DH498" i="1" s="1"/>
  <c r="DT469" i="15"/>
  <c r="AR829" i="12"/>
  <c r="AS830" i="12" s="1"/>
  <c r="AT829" i="12"/>
  <c r="AU829" i="12" s="1"/>
  <c r="AW830" i="12" s="1"/>
  <c r="AX829" i="12"/>
  <c r="AL829" i="12" s="1"/>
  <c r="C527" i="14"/>
  <c r="F527" i="14"/>
  <c r="AI527" i="14" s="1"/>
  <c r="A834" i="12"/>
  <c r="AV834" i="12" s="1"/>
  <c r="AK833" i="12"/>
  <c r="AQ495" i="14"/>
  <c r="DO414" i="1"/>
  <c r="DP415" i="1" s="1"/>
  <c r="DQ414" i="1"/>
  <c r="CL834" i="15"/>
  <c r="DR834" i="15" s="1"/>
  <c r="DN468" i="15"/>
  <c r="DO469" i="15" s="1"/>
  <c r="DP469" i="15" s="1"/>
  <c r="DQ469" i="15" s="1"/>
  <c r="DS470" i="15" s="1"/>
  <c r="DT470" i="15" s="1"/>
  <c r="DM437" i="1"/>
  <c r="CP822" i="15"/>
  <c r="CV822" i="15"/>
  <c r="DK822" i="15"/>
  <c r="K419" i="14"/>
  <c r="AG419" i="14" s="1"/>
  <c r="H419" i="14"/>
  <c r="A832" i="14"/>
  <c r="AJ832" i="14" s="1"/>
  <c r="AJ508" i="12"/>
  <c r="C508" i="12"/>
  <c r="F509" i="12" s="1"/>
  <c r="G509" i="12" s="1"/>
  <c r="CM823" i="1"/>
  <c r="DA415" i="1"/>
  <c r="DB415" i="1" s="1"/>
  <c r="CX415" i="1"/>
  <c r="CU416" i="1"/>
  <c r="X417" i="12"/>
  <c r="Y417" i="12" s="1"/>
  <c r="O417" i="12"/>
  <c r="AI417" i="12" s="1"/>
  <c r="CL824" i="1"/>
  <c r="DI824" i="1" s="1"/>
  <c r="K822" i="12"/>
  <c r="E822" i="12"/>
  <c r="DF415" i="1" l="1"/>
  <c r="DC415" i="1"/>
  <c r="CN498" i="1"/>
  <c r="AX830" i="12"/>
  <c r="AL830" i="12" s="1"/>
  <c r="AR830" i="12"/>
  <c r="AS831" i="12" s="1"/>
  <c r="AT830" i="12"/>
  <c r="AU830" i="12" s="1"/>
  <c r="AW831" i="12" s="1"/>
  <c r="E528" i="14"/>
  <c r="V527" i="14"/>
  <c r="A835" i="12"/>
  <c r="AV835" i="12" s="1"/>
  <c r="AK834" i="12"/>
  <c r="DL437" i="1"/>
  <c r="DN437" i="1"/>
  <c r="AR496" i="14"/>
  <c r="AS496" i="14" s="1"/>
  <c r="AT496" i="14" s="1"/>
  <c r="AU497" i="14" s="1"/>
  <c r="AV497" i="14" s="1"/>
  <c r="AK497" i="14" s="1"/>
  <c r="DO415" i="1"/>
  <c r="DP416" i="1" s="1"/>
  <c r="DQ415" i="1"/>
  <c r="CL835" i="15"/>
  <c r="DR835" i="15" s="1"/>
  <c r="DN469" i="15"/>
  <c r="DJ414" i="1"/>
  <c r="CP823" i="15"/>
  <c r="DK823" i="15"/>
  <c r="CV823" i="15"/>
  <c r="W419" i="14"/>
  <c r="X419" i="14" s="1"/>
  <c r="M419" i="14"/>
  <c r="AH419" i="14" s="1"/>
  <c r="J420" i="14"/>
  <c r="A833" i="14"/>
  <c r="AJ833" i="14" s="1"/>
  <c r="AJ509" i="12"/>
  <c r="W508" i="12"/>
  <c r="CM824" i="1"/>
  <c r="M418" i="12"/>
  <c r="AH418" i="12" s="1"/>
  <c r="I418" i="12"/>
  <c r="L419" i="12" s="1"/>
  <c r="CL825" i="1"/>
  <c r="DI825" i="1" s="1"/>
  <c r="CV416" i="1"/>
  <c r="DE416" i="1" s="1"/>
  <c r="CS416" i="1"/>
  <c r="E823" i="12"/>
  <c r="K823" i="12"/>
  <c r="CZ498" i="1" l="1"/>
  <c r="CP499" i="1"/>
  <c r="CQ499" i="1" s="1"/>
  <c r="DH499" i="1" s="1"/>
  <c r="AR831" i="12"/>
  <c r="AT831" i="12"/>
  <c r="AU831" i="12" s="1"/>
  <c r="AW832" i="12" s="1"/>
  <c r="AX832" i="12" s="1"/>
  <c r="AL832" i="12" s="1"/>
  <c r="AX831" i="12"/>
  <c r="AL831" i="12" s="1"/>
  <c r="C528" i="14"/>
  <c r="F528" i="14"/>
  <c r="AI528" i="14" s="1"/>
  <c r="AS832" i="12"/>
  <c r="A836" i="12"/>
  <c r="AV836" i="12" s="1"/>
  <c r="AK835" i="12"/>
  <c r="AQ496" i="14"/>
  <c r="DO416" i="1"/>
  <c r="DQ416" i="1"/>
  <c r="CL836" i="15"/>
  <c r="DR836" i="15" s="1"/>
  <c r="DO470" i="15"/>
  <c r="DP470" i="15" s="1"/>
  <c r="DQ470" i="15" s="1"/>
  <c r="DS471" i="15" s="1"/>
  <c r="DJ415" i="1"/>
  <c r="DM438" i="1"/>
  <c r="CV824" i="15"/>
  <c r="CP824" i="15"/>
  <c r="DK824" i="15"/>
  <c r="A834" i="14"/>
  <c r="AJ834" i="14" s="1"/>
  <c r="K420" i="14"/>
  <c r="AG420" i="14" s="1"/>
  <c r="H420" i="14"/>
  <c r="C509" i="12"/>
  <c r="F510" i="12" s="1"/>
  <c r="G510" i="12" s="1"/>
  <c r="CM825" i="1"/>
  <c r="K824" i="12"/>
  <c r="E824" i="12"/>
  <c r="CU417" i="1"/>
  <c r="CX416" i="1"/>
  <c r="DA416" i="1"/>
  <c r="DB416" i="1" s="1"/>
  <c r="X418" i="12"/>
  <c r="Y418" i="12" s="1"/>
  <c r="O418" i="12"/>
  <c r="AI418" i="12" s="1"/>
  <c r="CL826" i="1"/>
  <c r="DI826" i="1" s="1"/>
  <c r="DF416" i="1" l="1"/>
  <c r="DC416" i="1"/>
  <c r="CN499" i="1"/>
  <c r="DT471" i="15"/>
  <c r="AR832" i="12"/>
  <c r="AS833" i="12" s="1"/>
  <c r="AT832" i="12"/>
  <c r="AU832" i="12" s="1"/>
  <c r="AW833" i="12" s="1"/>
  <c r="E529" i="14"/>
  <c r="C529" i="14" s="1"/>
  <c r="V528" i="14"/>
  <c r="A837" i="12"/>
  <c r="AV837" i="12" s="1"/>
  <c r="AK836" i="12"/>
  <c r="DL438" i="1"/>
  <c r="DN438" i="1"/>
  <c r="AR497" i="14"/>
  <c r="AS497" i="14" s="1"/>
  <c r="AT497" i="14" s="1"/>
  <c r="AU498" i="14" s="1"/>
  <c r="AV498" i="14" s="1"/>
  <c r="AK498" i="14" s="1"/>
  <c r="CL837" i="15"/>
  <c r="DR837" i="15" s="1"/>
  <c r="DN470" i="15"/>
  <c r="DJ416" i="1"/>
  <c r="CV825" i="15"/>
  <c r="CP825" i="15"/>
  <c r="DK825" i="15"/>
  <c r="W509" i="12"/>
  <c r="A835" i="14"/>
  <c r="AJ835" i="14" s="1"/>
  <c r="M420" i="14"/>
  <c r="AH420" i="14" s="1"/>
  <c r="W420" i="14"/>
  <c r="X420" i="14" s="1"/>
  <c r="J421" i="14"/>
  <c r="C510" i="12"/>
  <c r="F511" i="12" s="1"/>
  <c r="G511" i="12" s="1"/>
  <c r="CM826" i="1"/>
  <c r="CV417" i="1"/>
  <c r="DE417" i="1" s="1"/>
  <c r="CS417" i="1"/>
  <c r="CL827" i="1"/>
  <c r="DI827" i="1" s="1"/>
  <c r="M419" i="12"/>
  <c r="AH419" i="12" s="1"/>
  <c r="I419" i="12"/>
  <c r="L420" i="12" s="1"/>
  <c r="E825" i="12"/>
  <c r="K825" i="12"/>
  <c r="CZ499" i="1" l="1"/>
  <c r="CP500" i="1"/>
  <c r="CQ500" i="1" s="1"/>
  <c r="DH500" i="1" s="1"/>
  <c r="AX833" i="12"/>
  <c r="AL833" i="12" s="1"/>
  <c r="AR833" i="12"/>
  <c r="AS834" i="12" s="1"/>
  <c r="AT833" i="12"/>
  <c r="AU833" i="12" s="1"/>
  <c r="AW834" i="12" s="1"/>
  <c r="E530" i="14"/>
  <c r="V529" i="14"/>
  <c r="F530" i="14"/>
  <c r="AI530" i="14" s="1"/>
  <c r="F529" i="14"/>
  <c r="AI529" i="14" s="1"/>
  <c r="A838" i="12"/>
  <c r="AV838" i="12" s="1"/>
  <c r="AK837" i="12"/>
  <c r="AQ497" i="14"/>
  <c r="CL838" i="15"/>
  <c r="DR838" i="15" s="1"/>
  <c r="DO471" i="15"/>
  <c r="DP471" i="15" s="1"/>
  <c r="DQ471" i="15" s="1"/>
  <c r="DS472" i="15" s="1"/>
  <c r="DM439" i="1"/>
  <c r="DP417" i="1"/>
  <c r="CP826" i="15"/>
  <c r="DK826" i="15"/>
  <c r="CV826" i="15"/>
  <c r="A836" i="14"/>
  <c r="AJ836" i="14" s="1"/>
  <c r="K421" i="14"/>
  <c r="AG421" i="14" s="1"/>
  <c r="H421" i="14"/>
  <c r="AJ510" i="12"/>
  <c r="W510" i="12"/>
  <c r="CM827" i="1"/>
  <c r="DA417" i="1"/>
  <c r="DB417" i="1" s="1"/>
  <c r="CX417" i="1"/>
  <c r="CU418" i="1"/>
  <c r="CL828" i="1"/>
  <c r="DI828" i="1" s="1"/>
  <c r="E826" i="12"/>
  <c r="K826" i="12"/>
  <c r="X419" i="12"/>
  <c r="Y419" i="12" s="1"/>
  <c r="O419" i="12"/>
  <c r="AI419" i="12" s="1"/>
  <c r="DF417" i="1" l="1"/>
  <c r="DC417" i="1"/>
  <c r="CN500" i="1"/>
  <c r="DT472" i="15"/>
  <c r="AX834" i="12"/>
  <c r="AL834" i="12" s="1"/>
  <c r="AR834" i="12"/>
  <c r="AS835" i="12" s="1"/>
  <c r="AT834" i="12"/>
  <c r="AU834" i="12" s="1"/>
  <c r="AW835" i="12" s="1"/>
  <c r="AX835" i="12" s="1"/>
  <c r="AL835" i="12" s="1"/>
  <c r="C530" i="14"/>
  <c r="A839" i="12"/>
  <c r="AV839" i="12" s="1"/>
  <c r="AK838" i="12"/>
  <c r="DL439" i="1"/>
  <c r="DN439" i="1"/>
  <c r="AR498" i="14"/>
  <c r="AS498" i="14" s="1"/>
  <c r="AT498" i="14" s="1"/>
  <c r="AU499" i="14" s="1"/>
  <c r="AV499" i="14" s="1"/>
  <c r="AK499" i="14" s="1"/>
  <c r="DO417" i="1"/>
  <c r="DQ417" i="1"/>
  <c r="CL839" i="15"/>
  <c r="DR839" i="15" s="1"/>
  <c r="DN471" i="15"/>
  <c r="CP827" i="15"/>
  <c r="CV827" i="15"/>
  <c r="DK827" i="15"/>
  <c r="A837" i="14"/>
  <c r="AJ837" i="14" s="1"/>
  <c r="W421" i="14"/>
  <c r="X421" i="14" s="1"/>
  <c r="J422" i="14"/>
  <c r="M421" i="14"/>
  <c r="AH421" i="14" s="1"/>
  <c r="AJ511" i="12"/>
  <c r="C511" i="12"/>
  <c r="F512" i="12" s="1"/>
  <c r="G512" i="12" s="1"/>
  <c r="CM828" i="1"/>
  <c r="M420" i="12"/>
  <c r="AH420" i="12" s="1"/>
  <c r="I420" i="12"/>
  <c r="L421" i="12" s="1"/>
  <c r="E827" i="12"/>
  <c r="K827" i="12"/>
  <c r="CV418" i="1"/>
  <c r="DE418" i="1" s="1"/>
  <c r="CS418" i="1"/>
  <c r="CL829" i="1"/>
  <c r="DI829" i="1" s="1"/>
  <c r="CZ500" i="1" l="1"/>
  <c r="CP501" i="1"/>
  <c r="AR835" i="12"/>
  <c r="AS836" i="12" s="1"/>
  <c r="AT835" i="12"/>
  <c r="AU835" i="12" s="1"/>
  <c r="AW836" i="12" s="1"/>
  <c r="AX836" i="12" s="1"/>
  <c r="AL836" i="12" s="1"/>
  <c r="V530" i="14"/>
  <c r="E531" i="14"/>
  <c r="C531" i="14" s="1"/>
  <c r="A840" i="12"/>
  <c r="AV840" i="12" s="1"/>
  <c r="AK839" i="12"/>
  <c r="AQ498" i="14"/>
  <c r="AR499" i="14" s="1"/>
  <c r="AS499" i="14" s="1"/>
  <c r="AT499" i="14" s="1"/>
  <c r="AU500" i="14" s="1"/>
  <c r="AV500" i="14" s="1"/>
  <c r="AK500" i="14" s="1"/>
  <c r="CL840" i="15"/>
  <c r="DR840" i="15" s="1"/>
  <c r="DO472" i="15"/>
  <c r="DP472" i="15" s="1"/>
  <c r="DQ472" i="15" s="1"/>
  <c r="DS473" i="15" s="1"/>
  <c r="DJ417" i="1"/>
  <c r="DM440" i="1"/>
  <c r="DP418" i="1"/>
  <c r="CV828" i="15"/>
  <c r="DK828" i="15"/>
  <c r="CP828" i="15"/>
  <c r="K422" i="14"/>
  <c r="AG422" i="14" s="1"/>
  <c r="H422" i="14"/>
  <c r="A838" i="14"/>
  <c r="AJ838" i="14" s="1"/>
  <c r="W511" i="12"/>
  <c r="AJ512" i="12"/>
  <c r="CM829" i="1"/>
  <c r="CX418" i="1"/>
  <c r="DA418" i="1"/>
  <c r="DB418" i="1" s="1"/>
  <c r="CU419" i="1"/>
  <c r="CL830" i="1"/>
  <c r="DI830" i="1" s="1"/>
  <c r="K828" i="12"/>
  <c r="E828" i="12"/>
  <c r="X420" i="12"/>
  <c r="Y420" i="12" s="1"/>
  <c r="O420" i="12"/>
  <c r="AI420" i="12" s="1"/>
  <c r="DF418" i="1" l="1"/>
  <c r="DC418" i="1"/>
  <c r="CN501" i="1"/>
  <c r="CQ501" i="1"/>
  <c r="DH501" i="1" s="1"/>
  <c r="DT473" i="15"/>
  <c r="AR836" i="12"/>
  <c r="AS837" i="12" s="1"/>
  <c r="AT836" i="12"/>
  <c r="AU836" i="12" s="1"/>
  <c r="AW837" i="12" s="1"/>
  <c r="AX837" i="12" s="1"/>
  <c r="AL837" i="12" s="1"/>
  <c r="F531" i="14"/>
  <c r="AI531" i="14" s="1"/>
  <c r="E532" i="14"/>
  <c r="F532" i="14" s="1"/>
  <c r="AI532" i="14" s="1"/>
  <c r="V531" i="14"/>
  <c r="A841" i="12"/>
  <c r="AV841" i="12" s="1"/>
  <c r="AK840" i="12"/>
  <c r="AQ499" i="14"/>
  <c r="AR500" i="14" s="1"/>
  <c r="AS500" i="14" s="1"/>
  <c r="AT500" i="14" s="1"/>
  <c r="AU501" i="14" s="1"/>
  <c r="AV501" i="14" s="1"/>
  <c r="AK501" i="14" s="1"/>
  <c r="DL440" i="1"/>
  <c r="DN440" i="1"/>
  <c r="DO418" i="1"/>
  <c r="DP419" i="1" s="1"/>
  <c r="DQ418" i="1"/>
  <c r="CL841" i="15"/>
  <c r="DR841" i="15" s="1"/>
  <c r="DN472" i="15"/>
  <c r="CV829" i="15"/>
  <c r="DK829" i="15"/>
  <c r="CP829" i="15"/>
  <c r="J423" i="14"/>
  <c r="W422" i="14"/>
  <c r="X422" i="14" s="1"/>
  <c r="M422" i="14"/>
  <c r="AH422" i="14" s="1"/>
  <c r="A839" i="14"/>
  <c r="AJ839" i="14" s="1"/>
  <c r="C512" i="12"/>
  <c r="F513" i="12" s="1"/>
  <c r="G513" i="12" s="1"/>
  <c r="CM830" i="1"/>
  <c r="K829" i="12"/>
  <c r="E829" i="12"/>
  <c r="CV419" i="1"/>
  <c r="DE419" i="1" s="1"/>
  <c r="CS419" i="1"/>
  <c r="M421" i="12"/>
  <c r="AH421" i="12" s="1"/>
  <c r="I421" i="12"/>
  <c r="L422" i="12" s="1"/>
  <c r="CL831" i="1"/>
  <c r="DI831" i="1" s="1"/>
  <c r="CP502" i="1" l="1"/>
  <c r="CN502" i="1" s="1"/>
  <c r="CZ501" i="1"/>
  <c r="AR837" i="12"/>
  <c r="AS838" i="12" s="1"/>
  <c r="AT837" i="12"/>
  <c r="AU837" i="12" s="1"/>
  <c r="AW838" i="12" s="1"/>
  <c r="C532" i="14"/>
  <c r="A842" i="12"/>
  <c r="AV842" i="12" s="1"/>
  <c r="AK841" i="12"/>
  <c r="AQ500" i="14"/>
  <c r="AR501" i="14" s="1"/>
  <c r="AS501" i="14" s="1"/>
  <c r="AT501" i="14" s="1"/>
  <c r="AU502" i="14" s="1"/>
  <c r="AV502" i="14" s="1"/>
  <c r="AK502" i="14" s="1"/>
  <c r="DO419" i="1"/>
  <c r="DQ419" i="1"/>
  <c r="CL842" i="15"/>
  <c r="DR842" i="15" s="1"/>
  <c r="DO473" i="15"/>
  <c r="DP473" i="15" s="1"/>
  <c r="DQ473" i="15" s="1"/>
  <c r="DS474" i="15" s="1"/>
  <c r="DJ418" i="1"/>
  <c r="DM441" i="1"/>
  <c r="CV830" i="15"/>
  <c r="DK830" i="15"/>
  <c r="CP830" i="15"/>
  <c r="W512" i="12"/>
  <c r="A840" i="14"/>
  <c r="AJ840" i="14" s="1"/>
  <c r="K423" i="14"/>
  <c r="AG423" i="14" s="1"/>
  <c r="H423" i="14"/>
  <c r="AJ513" i="12"/>
  <c r="CM831" i="1"/>
  <c r="CL832" i="1"/>
  <c r="DI832" i="1" s="1"/>
  <c r="X421" i="12"/>
  <c r="Y421" i="12" s="1"/>
  <c r="O421" i="12"/>
  <c r="AI421" i="12" s="1"/>
  <c r="CU420" i="1"/>
  <c r="DA419" i="1"/>
  <c r="DB419" i="1" s="1"/>
  <c r="CX419" i="1"/>
  <c r="DC419" i="1" s="1"/>
  <c r="E830" i="12"/>
  <c r="K830" i="12"/>
  <c r="CP503" i="1" l="1"/>
  <c r="CN503" i="1" s="1"/>
  <c r="CZ502" i="1"/>
  <c r="CQ502" i="1"/>
  <c r="DH502" i="1" s="1"/>
  <c r="DT474" i="15"/>
  <c r="AR838" i="12"/>
  <c r="AT838" i="12"/>
  <c r="AU838" i="12" s="1"/>
  <c r="AW839" i="12" s="1"/>
  <c r="AX838" i="12"/>
  <c r="AL838" i="12" s="1"/>
  <c r="V532" i="14"/>
  <c r="E533" i="14"/>
  <c r="AS839" i="12"/>
  <c r="A843" i="12"/>
  <c r="AV843" i="12" s="1"/>
  <c r="AK842" i="12"/>
  <c r="DL441" i="1"/>
  <c r="DN441" i="1"/>
  <c r="AQ501" i="14"/>
  <c r="CL843" i="15"/>
  <c r="DR843" i="15" s="1"/>
  <c r="DN473" i="15"/>
  <c r="DJ419" i="1"/>
  <c r="DF419" i="1"/>
  <c r="DK831" i="15"/>
  <c r="CV831" i="15"/>
  <c r="CP831" i="15"/>
  <c r="J424" i="14"/>
  <c r="M423" i="14"/>
  <c r="AH423" i="14" s="1"/>
  <c r="W423" i="14"/>
  <c r="X423" i="14" s="1"/>
  <c r="A841" i="14"/>
  <c r="AJ841" i="14" s="1"/>
  <c r="C513" i="12"/>
  <c r="F514" i="12" s="1"/>
  <c r="G514" i="12" s="1"/>
  <c r="CM832" i="1"/>
  <c r="CL833" i="1"/>
  <c r="DI833" i="1" s="1"/>
  <c r="CV420" i="1"/>
  <c r="DE420" i="1" s="1"/>
  <c r="CS420" i="1"/>
  <c r="K831" i="12"/>
  <c r="E831" i="12"/>
  <c r="M422" i="12"/>
  <c r="AH422" i="12" s="1"/>
  <c r="I422" i="12"/>
  <c r="L423" i="12" s="1"/>
  <c r="CQ503" i="1" l="1"/>
  <c r="DH503" i="1" s="1"/>
  <c r="CZ503" i="1"/>
  <c r="CP504" i="1"/>
  <c r="CQ504" i="1" s="1"/>
  <c r="DH504" i="1" s="1"/>
  <c r="AX839" i="12"/>
  <c r="AL839" i="12" s="1"/>
  <c r="AR839" i="12"/>
  <c r="AT839" i="12"/>
  <c r="AU839" i="12" s="1"/>
  <c r="AW840" i="12" s="1"/>
  <c r="C533" i="14"/>
  <c r="F533" i="14"/>
  <c r="AI533" i="14" s="1"/>
  <c r="AS840" i="12"/>
  <c r="A844" i="12"/>
  <c r="AV844" i="12" s="1"/>
  <c r="AK843" i="12"/>
  <c r="AR502" i="14"/>
  <c r="AS502" i="14" s="1"/>
  <c r="AT502" i="14" s="1"/>
  <c r="AU503" i="14" s="1"/>
  <c r="AV503" i="14" s="1"/>
  <c r="AK503" i="14" s="1"/>
  <c r="CL844" i="15"/>
  <c r="DR844" i="15" s="1"/>
  <c r="DO474" i="15"/>
  <c r="DP474" i="15" s="1"/>
  <c r="DQ474" i="15" s="1"/>
  <c r="DS475" i="15" s="1"/>
  <c r="DM442" i="1"/>
  <c r="DK832" i="15"/>
  <c r="CV832" i="15"/>
  <c r="CP832" i="15"/>
  <c r="AJ514" i="12"/>
  <c r="A842" i="14"/>
  <c r="AJ842" i="14" s="1"/>
  <c r="K424" i="14"/>
  <c r="AG424" i="14" s="1"/>
  <c r="H424" i="14"/>
  <c r="C514" i="12"/>
  <c r="F515" i="12" s="1"/>
  <c r="G515" i="12" s="1"/>
  <c r="W513" i="12"/>
  <c r="CM833" i="1"/>
  <c r="X422" i="12"/>
  <c r="Y422" i="12" s="1"/>
  <c r="O422" i="12"/>
  <c r="AI422" i="12" s="1"/>
  <c r="E832" i="12"/>
  <c r="K832" i="12"/>
  <c r="CL834" i="1"/>
  <c r="DI834" i="1" s="1"/>
  <c r="DA420" i="1"/>
  <c r="DB420" i="1" s="1"/>
  <c r="CU421" i="1"/>
  <c r="CX420" i="1"/>
  <c r="DF420" i="1" l="1"/>
  <c r="DC420" i="1"/>
  <c r="CN504" i="1"/>
  <c r="DT475" i="15"/>
  <c r="AX840" i="12"/>
  <c r="AL840" i="12" s="1"/>
  <c r="AR840" i="12"/>
  <c r="AS841" i="12" s="1"/>
  <c r="AT840" i="12"/>
  <c r="AU840" i="12" s="1"/>
  <c r="AW841" i="12" s="1"/>
  <c r="V533" i="14"/>
  <c r="E534" i="14"/>
  <c r="A845" i="12"/>
  <c r="AV845" i="12" s="1"/>
  <c r="AK844" i="12"/>
  <c r="DL442" i="1"/>
  <c r="DN442" i="1"/>
  <c r="AQ502" i="14"/>
  <c r="CL845" i="15"/>
  <c r="DR845" i="15" s="1"/>
  <c r="DN474" i="15"/>
  <c r="DP420" i="1"/>
  <c r="CP833" i="15"/>
  <c r="CV833" i="15"/>
  <c r="DK833" i="15"/>
  <c r="AJ515" i="12"/>
  <c r="A843" i="14"/>
  <c r="AJ843" i="14" s="1"/>
  <c r="J425" i="14"/>
  <c r="W424" i="14"/>
  <c r="X424" i="14" s="1"/>
  <c r="M424" i="14"/>
  <c r="AH424" i="14" s="1"/>
  <c r="C515" i="12"/>
  <c r="F516" i="12" s="1"/>
  <c r="G516" i="12" s="1"/>
  <c r="W514" i="12"/>
  <c r="CM834" i="1"/>
  <c r="CV421" i="1"/>
  <c r="DE421" i="1" s="1"/>
  <c r="CS421" i="1"/>
  <c r="E833" i="12"/>
  <c r="K833" i="12"/>
  <c r="CL835" i="1"/>
  <c r="DI835" i="1" s="1"/>
  <c r="M423" i="12"/>
  <c r="AH423" i="12" s="1"/>
  <c r="I423" i="12"/>
  <c r="L424" i="12" s="1"/>
  <c r="CZ504" i="1" l="1"/>
  <c r="CP505" i="1"/>
  <c r="CQ505" i="1" s="1"/>
  <c r="DH505" i="1" s="1"/>
  <c r="AR841" i="12"/>
  <c r="AS842" i="12" s="1"/>
  <c r="AT841" i="12"/>
  <c r="AU841" i="12" s="1"/>
  <c r="AW842" i="12" s="1"/>
  <c r="AX841" i="12"/>
  <c r="AL841" i="12" s="1"/>
  <c r="C534" i="14"/>
  <c r="F534" i="14"/>
  <c r="AI534" i="14" s="1"/>
  <c r="A846" i="12"/>
  <c r="AV846" i="12" s="1"/>
  <c r="AK845" i="12"/>
  <c r="AR503" i="14"/>
  <c r="AS503" i="14" s="1"/>
  <c r="AT503" i="14" s="1"/>
  <c r="AU504" i="14" s="1"/>
  <c r="AV504" i="14" s="1"/>
  <c r="AK504" i="14" s="1"/>
  <c r="DO420" i="1"/>
  <c r="DP421" i="1" s="1"/>
  <c r="DQ420" i="1"/>
  <c r="CL846" i="15"/>
  <c r="DR846" i="15" s="1"/>
  <c r="DO475" i="15"/>
  <c r="DP475" i="15" s="1"/>
  <c r="DQ475" i="15" s="1"/>
  <c r="DS476" i="15" s="1"/>
  <c r="DM443" i="1"/>
  <c r="CP834" i="15"/>
  <c r="CV834" i="15"/>
  <c r="DK834" i="15"/>
  <c r="W515" i="12"/>
  <c r="AJ516" i="12"/>
  <c r="A844" i="14"/>
  <c r="AJ844" i="14" s="1"/>
  <c r="K425" i="14"/>
  <c r="AG425" i="14" s="1"/>
  <c r="H425" i="14"/>
  <c r="CM835" i="1"/>
  <c r="E834" i="12"/>
  <c r="K834" i="12"/>
  <c r="X423" i="12"/>
  <c r="Y423" i="12" s="1"/>
  <c r="O423" i="12"/>
  <c r="AI423" i="12" s="1"/>
  <c r="DA421" i="1"/>
  <c r="DB421" i="1" s="1"/>
  <c r="CU422" i="1"/>
  <c r="CX421" i="1"/>
  <c r="DC421" i="1" s="1"/>
  <c r="CL836" i="1"/>
  <c r="DI836" i="1" s="1"/>
  <c r="CN505" i="1" l="1"/>
  <c r="CP506" i="1" s="1"/>
  <c r="CQ506" i="1" s="1"/>
  <c r="DH506" i="1" s="1"/>
  <c r="DT476" i="15"/>
  <c r="AX842" i="12"/>
  <c r="AL842" i="12" s="1"/>
  <c r="AR842" i="12"/>
  <c r="AT842" i="12"/>
  <c r="AU842" i="12" s="1"/>
  <c r="AW843" i="12" s="1"/>
  <c r="V534" i="14"/>
  <c r="E535" i="14"/>
  <c r="AS843" i="12"/>
  <c r="A847" i="12"/>
  <c r="AV847" i="12" s="1"/>
  <c r="AK846" i="12"/>
  <c r="DL443" i="1"/>
  <c r="DN443" i="1"/>
  <c r="AQ503" i="14"/>
  <c r="DO421" i="1"/>
  <c r="DQ421" i="1"/>
  <c r="CL847" i="15"/>
  <c r="DR847" i="15" s="1"/>
  <c r="DN475" i="15"/>
  <c r="DO476" i="15" s="1"/>
  <c r="DP476" i="15" s="1"/>
  <c r="DQ476" i="15" s="1"/>
  <c r="DS477" i="15" s="1"/>
  <c r="DJ420" i="1"/>
  <c r="DF421" i="1"/>
  <c r="DK835" i="15"/>
  <c r="CV835" i="15"/>
  <c r="CP835" i="15"/>
  <c r="C516" i="12"/>
  <c r="F517" i="12" s="1"/>
  <c r="G517" i="12" s="1"/>
  <c r="A845" i="14"/>
  <c r="AJ845" i="14" s="1"/>
  <c r="M425" i="14"/>
  <c r="AH425" i="14" s="1"/>
  <c r="W425" i="14"/>
  <c r="X425" i="14" s="1"/>
  <c r="J426" i="14"/>
  <c r="CM836" i="1"/>
  <c r="K835" i="12"/>
  <c r="E835" i="12"/>
  <c r="CL837" i="1"/>
  <c r="DI837" i="1" s="1"/>
  <c r="M424" i="12"/>
  <c r="AH424" i="12" s="1"/>
  <c r="I424" i="12"/>
  <c r="L425" i="12" s="1"/>
  <c r="CV422" i="1"/>
  <c r="DE422" i="1" s="1"/>
  <c r="CS422" i="1"/>
  <c r="CZ505" i="1" l="1"/>
  <c r="CN506" i="1"/>
  <c r="DT477" i="15"/>
  <c r="AX843" i="12"/>
  <c r="AL843" i="12" s="1"/>
  <c r="AR843" i="12"/>
  <c r="AT843" i="12"/>
  <c r="AU843" i="12" s="1"/>
  <c r="AW844" i="12" s="1"/>
  <c r="AX844" i="12" s="1"/>
  <c r="AL844" i="12" s="1"/>
  <c r="C535" i="14"/>
  <c r="F535" i="14"/>
  <c r="AI535" i="14" s="1"/>
  <c r="AS844" i="12"/>
  <c r="A848" i="12"/>
  <c r="AV848" i="12" s="1"/>
  <c r="AK847" i="12"/>
  <c r="AR504" i="14"/>
  <c r="AS504" i="14" s="1"/>
  <c r="AT504" i="14" s="1"/>
  <c r="AU505" i="14" s="1"/>
  <c r="AV505" i="14" s="1"/>
  <c r="AK505" i="14" s="1"/>
  <c r="CL848" i="15"/>
  <c r="DR848" i="15" s="1"/>
  <c r="DN476" i="15"/>
  <c r="DJ421" i="1"/>
  <c r="DM444" i="1"/>
  <c r="CV836" i="15"/>
  <c r="DK836" i="15"/>
  <c r="CP836" i="15"/>
  <c r="W516" i="12"/>
  <c r="C517" i="12"/>
  <c r="F518" i="12" s="1"/>
  <c r="G518" i="12" s="1"/>
  <c r="K426" i="14"/>
  <c r="AG426" i="14" s="1"/>
  <c r="H426" i="14"/>
  <c r="A846" i="14"/>
  <c r="AJ846" i="14" s="1"/>
  <c r="AJ517" i="12"/>
  <c r="CM837" i="1"/>
  <c r="K836" i="12"/>
  <c r="E836" i="12"/>
  <c r="CU423" i="1"/>
  <c r="CX422" i="1"/>
  <c r="DA422" i="1"/>
  <c r="DB422" i="1" s="1"/>
  <c r="X424" i="12"/>
  <c r="Y424" i="12" s="1"/>
  <c r="O424" i="12"/>
  <c r="AI424" i="12" s="1"/>
  <c r="CL838" i="1"/>
  <c r="DI838" i="1" s="1"/>
  <c r="DF422" i="1" l="1"/>
  <c r="DC422" i="1"/>
  <c r="CP507" i="1"/>
  <c r="CZ506" i="1"/>
  <c r="AR844" i="12"/>
  <c r="AT844" i="12"/>
  <c r="AU844" i="12" s="1"/>
  <c r="AW845" i="12" s="1"/>
  <c r="V535" i="14"/>
  <c r="E536" i="14"/>
  <c r="C536" i="14" s="1"/>
  <c r="AS845" i="12"/>
  <c r="A849" i="12"/>
  <c r="AV849" i="12" s="1"/>
  <c r="AK848" i="12"/>
  <c r="DL444" i="1"/>
  <c r="DN444" i="1"/>
  <c r="AQ504" i="14"/>
  <c r="CL849" i="15"/>
  <c r="DR849" i="15" s="1"/>
  <c r="DO477" i="15"/>
  <c r="DP477" i="15" s="1"/>
  <c r="DQ477" i="15" s="1"/>
  <c r="DS478" i="15" s="1"/>
  <c r="DP422" i="1"/>
  <c r="W517" i="12"/>
  <c r="DK837" i="15"/>
  <c r="CP837" i="15"/>
  <c r="CV837" i="15"/>
  <c r="A847" i="14"/>
  <c r="AJ847" i="14" s="1"/>
  <c r="J427" i="14"/>
  <c r="W426" i="14"/>
  <c r="X426" i="14" s="1"/>
  <c r="M426" i="14"/>
  <c r="AH426" i="14" s="1"/>
  <c r="AJ518" i="12"/>
  <c r="C518" i="12"/>
  <c r="F519" i="12" s="1"/>
  <c r="G519" i="12" s="1"/>
  <c r="CM838" i="1"/>
  <c r="CL839" i="1"/>
  <c r="DI839" i="1" s="1"/>
  <c r="M425" i="12"/>
  <c r="AH425" i="12" s="1"/>
  <c r="I425" i="12"/>
  <c r="L426" i="12" s="1"/>
  <c r="CV423" i="1"/>
  <c r="DE423" i="1" s="1"/>
  <c r="CS423" i="1"/>
  <c r="E837" i="12"/>
  <c r="K837" i="12"/>
  <c r="CN507" i="1" l="1"/>
  <c r="CQ507" i="1"/>
  <c r="DH507" i="1" s="1"/>
  <c r="DT478" i="15"/>
  <c r="AR845" i="12"/>
  <c r="AS846" i="12" s="1"/>
  <c r="AT845" i="12"/>
  <c r="AU845" i="12" s="1"/>
  <c r="AW846" i="12" s="1"/>
  <c r="AX845" i="12"/>
  <c r="AL845" i="12" s="1"/>
  <c r="V536" i="14"/>
  <c r="E537" i="14"/>
  <c r="F537" i="14" s="1"/>
  <c r="AI537" i="14" s="1"/>
  <c r="F536" i="14"/>
  <c r="AI536" i="14" s="1"/>
  <c r="A850" i="12"/>
  <c r="AV850" i="12" s="1"/>
  <c r="AK849" i="12"/>
  <c r="AR505" i="14"/>
  <c r="AS505" i="14" s="1"/>
  <c r="AT505" i="14" s="1"/>
  <c r="AU506" i="14" s="1"/>
  <c r="AV506" i="14" s="1"/>
  <c r="AK506" i="14" s="1"/>
  <c r="DO422" i="1"/>
  <c r="DP423" i="1" s="1"/>
  <c r="DQ422" i="1"/>
  <c r="CL850" i="15"/>
  <c r="DR850" i="15" s="1"/>
  <c r="DN477" i="15"/>
  <c r="DM445" i="1"/>
  <c r="CP838" i="15"/>
  <c r="DK838" i="15"/>
  <c r="CV838" i="15"/>
  <c r="A848" i="14"/>
  <c r="AJ848" i="14" s="1"/>
  <c r="K427" i="14"/>
  <c r="AG427" i="14" s="1"/>
  <c r="H427" i="14"/>
  <c r="W518" i="12"/>
  <c r="CM839" i="1"/>
  <c r="K838" i="12"/>
  <c r="E838" i="12"/>
  <c r="CU424" i="1"/>
  <c r="DA423" i="1"/>
  <c r="DB423" i="1" s="1"/>
  <c r="CX423" i="1"/>
  <c r="DC423" i="1" s="1"/>
  <c r="CL840" i="1"/>
  <c r="DI840" i="1" s="1"/>
  <c r="X425" i="12"/>
  <c r="Y425" i="12" s="1"/>
  <c r="O425" i="12"/>
  <c r="AI425" i="12" s="1"/>
  <c r="CZ507" i="1" l="1"/>
  <c r="CP508" i="1"/>
  <c r="AX846" i="12"/>
  <c r="AL846" i="12" s="1"/>
  <c r="AR846" i="12"/>
  <c r="AS847" i="12" s="1"/>
  <c r="AT846" i="12"/>
  <c r="AU846" i="12" s="1"/>
  <c r="AW847" i="12" s="1"/>
  <c r="C537" i="14"/>
  <c r="A851" i="12"/>
  <c r="AV851" i="12" s="1"/>
  <c r="AK850" i="12"/>
  <c r="DL445" i="1"/>
  <c r="DN445" i="1"/>
  <c r="AQ505" i="14"/>
  <c r="DO423" i="1"/>
  <c r="DQ423" i="1"/>
  <c r="CL851" i="15"/>
  <c r="DR851" i="15" s="1"/>
  <c r="DO478" i="15"/>
  <c r="DP478" i="15" s="1"/>
  <c r="DQ478" i="15" s="1"/>
  <c r="DS479" i="15" s="1"/>
  <c r="DJ422" i="1"/>
  <c r="DF423" i="1"/>
  <c r="CP839" i="15"/>
  <c r="CV839" i="15"/>
  <c r="DK839" i="15"/>
  <c r="A849" i="14"/>
  <c r="AJ849" i="14" s="1"/>
  <c r="W427" i="14"/>
  <c r="X427" i="14" s="1"/>
  <c r="J428" i="14"/>
  <c r="M427" i="14"/>
  <c r="AH427" i="14" s="1"/>
  <c r="AJ519" i="12"/>
  <c r="C519" i="12"/>
  <c r="F520" i="12" s="1"/>
  <c r="G520" i="12" s="1"/>
  <c r="CM840" i="1"/>
  <c r="M426" i="12"/>
  <c r="AH426" i="12" s="1"/>
  <c r="I426" i="12"/>
  <c r="L427" i="12" s="1"/>
  <c r="CL841" i="1"/>
  <c r="DI841" i="1" s="1"/>
  <c r="CV424" i="1"/>
  <c r="DE424" i="1" s="1"/>
  <c r="CS424" i="1"/>
  <c r="E839" i="12"/>
  <c r="K839" i="12"/>
  <c r="CN508" i="1" l="1"/>
  <c r="CQ508" i="1"/>
  <c r="DH508" i="1" s="1"/>
  <c r="DT479" i="15"/>
  <c r="AX847" i="12"/>
  <c r="AL847" i="12" s="1"/>
  <c r="AR847" i="12"/>
  <c r="AT847" i="12"/>
  <c r="AU847" i="12" s="1"/>
  <c r="AW848" i="12" s="1"/>
  <c r="AX848" i="12" s="1"/>
  <c r="AL848" i="12" s="1"/>
  <c r="E538" i="14"/>
  <c r="V537" i="14"/>
  <c r="AS848" i="12"/>
  <c r="A852" i="12"/>
  <c r="AV852" i="12" s="1"/>
  <c r="AK851" i="12"/>
  <c r="AR506" i="14"/>
  <c r="AS506" i="14" s="1"/>
  <c r="AT506" i="14" s="1"/>
  <c r="AU507" i="14" s="1"/>
  <c r="AV507" i="14" s="1"/>
  <c r="AK507" i="14" s="1"/>
  <c r="CL852" i="15"/>
  <c r="DR852" i="15" s="1"/>
  <c r="DN478" i="15"/>
  <c r="DJ423" i="1"/>
  <c r="DM446" i="1"/>
  <c r="DK840" i="15"/>
  <c r="CP840" i="15"/>
  <c r="CV840" i="15"/>
  <c r="A850" i="14"/>
  <c r="AJ850" i="14" s="1"/>
  <c r="K428" i="14"/>
  <c r="AG428" i="14" s="1"/>
  <c r="H428" i="14"/>
  <c r="W519" i="12"/>
  <c r="CM841" i="1"/>
  <c r="CX424" i="1"/>
  <c r="DA424" i="1"/>
  <c r="DB424" i="1" s="1"/>
  <c r="CU425" i="1"/>
  <c r="O426" i="12"/>
  <c r="AI426" i="12" s="1"/>
  <c r="X426" i="12"/>
  <c r="Y426" i="12" s="1"/>
  <c r="CL842" i="1"/>
  <c r="DI842" i="1" s="1"/>
  <c r="E840" i="12"/>
  <c r="K840" i="12"/>
  <c r="DF424" i="1" l="1"/>
  <c r="DC424" i="1"/>
  <c r="CZ508" i="1"/>
  <c r="CP509" i="1"/>
  <c r="AR848" i="12"/>
  <c r="AS849" i="12" s="1"/>
  <c r="AT848" i="12"/>
  <c r="AU848" i="12" s="1"/>
  <c r="AW849" i="12" s="1"/>
  <c r="AX849" i="12" s="1"/>
  <c r="AL849" i="12" s="1"/>
  <c r="C538" i="14"/>
  <c r="F538" i="14"/>
  <c r="AI538" i="14" s="1"/>
  <c r="A853" i="12"/>
  <c r="AV853" i="12" s="1"/>
  <c r="AK852" i="12"/>
  <c r="DL446" i="1"/>
  <c r="DN446" i="1"/>
  <c r="AQ506" i="14"/>
  <c r="CL853" i="15"/>
  <c r="DR853" i="15" s="1"/>
  <c r="DO479" i="15"/>
  <c r="DP479" i="15" s="1"/>
  <c r="DQ479" i="15" s="1"/>
  <c r="DS480" i="15" s="1"/>
  <c r="DP424" i="1"/>
  <c r="DK841" i="15"/>
  <c r="CP841" i="15"/>
  <c r="CV841" i="15"/>
  <c r="M428" i="14"/>
  <c r="AH428" i="14" s="1"/>
  <c r="W428" i="14"/>
  <c r="X428" i="14" s="1"/>
  <c r="J429" i="14"/>
  <c r="A851" i="14"/>
  <c r="AJ851" i="14" s="1"/>
  <c r="C520" i="12"/>
  <c r="F521" i="12" s="1"/>
  <c r="G521" i="12" s="1"/>
  <c r="AJ520" i="12"/>
  <c r="CM842" i="1"/>
  <c r="K841" i="12"/>
  <c r="E841" i="12"/>
  <c r="CL843" i="1"/>
  <c r="DI843" i="1" s="1"/>
  <c r="CV425" i="1"/>
  <c r="DE425" i="1" s="1"/>
  <c r="CS425" i="1"/>
  <c r="M427" i="12"/>
  <c r="AH427" i="12" s="1"/>
  <c r="I427" i="12"/>
  <c r="L428" i="12" s="1"/>
  <c r="CN509" i="1" l="1"/>
  <c r="CQ509" i="1"/>
  <c r="DH509" i="1" s="1"/>
  <c r="DT480" i="15"/>
  <c r="AR849" i="12"/>
  <c r="AT849" i="12"/>
  <c r="AU849" i="12" s="1"/>
  <c r="AW850" i="12" s="1"/>
  <c r="V538" i="14"/>
  <c r="E539" i="14"/>
  <c r="AS850" i="12"/>
  <c r="A854" i="12"/>
  <c r="AV854" i="12" s="1"/>
  <c r="AK853" i="12"/>
  <c r="AR507" i="14"/>
  <c r="AS507" i="14" s="1"/>
  <c r="AT507" i="14" s="1"/>
  <c r="AU508" i="14" s="1"/>
  <c r="AV508" i="14" s="1"/>
  <c r="AK508" i="14" s="1"/>
  <c r="DO424" i="1"/>
  <c r="DP425" i="1" s="1"/>
  <c r="DQ424" i="1"/>
  <c r="CL854" i="15"/>
  <c r="DR854" i="15" s="1"/>
  <c r="DN479" i="15"/>
  <c r="DM447" i="1"/>
  <c r="CV842" i="15"/>
  <c r="DK842" i="15"/>
  <c r="CP842" i="15"/>
  <c r="A852" i="14"/>
  <c r="AJ852" i="14" s="1"/>
  <c r="K429" i="14"/>
  <c r="AG429" i="14" s="1"/>
  <c r="H429" i="14"/>
  <c r="W520" i="12"/>
  <c r="CM843" i="1"/>
  <c r="CL844" i="1"/>
  <c r="DI844" i="1" s="1"/>
  <c r="DA425" i="1"/>
  <c r="DB425" i="1" s="1"/>
  <c r="CX425" i="1"/>
  <c r="CU426" i="1"/>
  <c r="X427" i="12"/>
  <c r="Y427" i="12" s="1"/>
  <c r="O427" i="12"/>
  <c r="AI427" i="12" s="1"/>
  <c r="E842" i="12"/>
  <c r="K842" i="12"/>
  <c r="DF425" i="1" l="1"/>
  <c r="DC425" i="1"/>
  <c r="CZ509" i="1"/>
  <c r="CP510" i="1"/>
  <c r="AX850" i="12"/>
  <c r="AL850" i="12" s="1"/>
  <c r="AR850" i="12"/>
  <c r="AT850" i="12"/>
  <c r="AU850" i="12" s="1"/>
  <c r="AW851" i="12" s="1"/>
  <c r="AX851" i="12" s="1"/>
  <c r="AL851" i="12" s="1"/>
  <c r="C539" i="14"/>
  <c r="F539" i="14"/>
  <c r="AI539" i="14" s="1"/>
  <c r="AS851" i="12"/>
  <c r="A855" i="12"/>
  <c r="AV855" i="12" s="1"/>
  <c r="AK854" i="12"/>
  <c r="DL447" i="1"/>
  <c r="DN447" i="1"/>
  <c r="AQ507" i="14"/>
  <c r="DO425" i="1"/>
  <c r="DP426" i="1" s="1"/>
  <c r="DQ425" i="1"/>
  <c r="CL855" i="15"/>
  <c r="DR855" i="15" s="1"/>
  <c r="DO480" i="15"/>
  <c r="DP480" i="15" s="1"/>
  <c r="DQ480" i="15" s="1"/>
  <c r="DS481" i="15" s="1"/>
  <c r="DJ424" i="1"/>
  <c r="DK843" i="15"/>
  <c r="CV843" i="15"/>
  <c r="CP843" i="15"/>
  <c r="A853" i="14"/>
  <c r="AJ853" i="14" s="1"/>
  <c r="W429" i="14"/>
  <c r="X429" i="14" s="1"/>
  <c r="J430" i="14"/>
  <c r="M429" i="14"/>
  <c r="AH429" i="14" s="1"/>
  <c r="C521" i="12"/>
  <c r="F522" i="12" s="1"/>
  <c r="G522" i="12" s="1"/>
  <c r="AJ521" i="12"/>
  <c r="CM844" i="1"/>
  <c r="CL845" i="1"/>
  <c r="DI845" i="1" s="1"/>
  <c r="M428" i="12"/>
  <c r="AH428" i="12" s="1"/>
  <c r="I428" i="12"/>
  <c r="L429" i="12" s="1"/>
  <c r="CV426" i="1"/>
  <c r="DE426" i="1" s="1"/>
  <c r="CS426" i="1"/>
  <c r="E843" i="12"/>
  <c r="K843" i="12"/>
  <c r="CN510" i="1" l="1"/>
  <c r="CQ510" i="1"/>
  <c r="DH510" i="1" s="1"/>
  <c r="DT481" i="15"/>
  <c r="AR851" i="12"/>
  <c r="AS852" i="12" s="1"/>
  <c r="AT851" i="12"/>
  <c r="AU851" i="12" s="1"/>
  <c r="AW852" i="12" s="1"/>
  <c r="E540" i="14"/>
  <c r="V539" i="14"/>
  <c r="A856" i="12"/>
  <c r="AV856" i="12" s="1"/>
  <c r="AK855" i="12"/>
  <c r="AR508" i="14"/>
  <c r="AS508" i="14" s="1"/>
  <c r="AT508" i="14" s="1"/>
  <c r="AU509" i="14" s="1"/>
  <c r="AV509" i="14" s="1"/>
  <c r="AK509" i="14" s="1"/>
  <c r="DO426" i="1"/>
  <c r="DQ426" i="1"/>
  <c r="CL856" i="15"/>
  <c r="DR856" i="15" s="1"/>
  <c r="DN480" i="15"/>
  <c r="DO481" i="15" s="1"/>
  <c r="DP481" i="15" s="1"/>
  <c r="DQ481" i="15" s="1"/>
  <c r="DS482" i="15" s="1"/>
  <c r="DT482" i="15" s="1"/>
  <c r="DJ425" i="1"/>
  <c r="DM448" i="1"/>
  <c r="CV844" i="15"/>
  <c r="DK844" i="15"/>
  <c r="CP844" i="15"/>
  <c r="K430" i="14"/>
  <c r="AG430" i="14" s="1"/>
  <c r="H430" i="14"/>
  <c r="A854" i="14"/>
  <c r="AJ854" i="14" s="1"/>
  <c r="W521" i="12"/>
  <c r="CM845" i="1"/>
  <c r="X428" i="12"/>
  <c r="Y428" i="12" s="1"/>
  <c r="O428" i="12"/>
  <c r="AI428" i="12" s="1"/>
  <c r="DA426" i="1"/>
  <c r="DB426" i="1" s="1"/>
  <c r="CU427" i="1"/>
  <c r="CX426" i="1"/>
  <c r="K844" i="12"/>
  <c r="E844" i="12"/>
  <c r="CL846" i="1"/>
  <c r="DI846" i="1" s="1"/>
  <c r="DF426" i="1" l="1"/>
  <c r="DC426" i="1"/>
  <c r="CP511" i="1"/>
  <c r="CN511" i="1" s="1"/>
  <c r="CZ510" i="1"/>
  <c r="AX852" i="12"/>
  <c r="AL852" i="12" s="1"/>
  <c r="AR852" i="12"/>
  <c r="AT852" i="12"/>
  <c r="AU852" i="12" s="1"/>
  <c r="AW853" i="12" s="1"/>
  <c r="AX853" i="12" s="1"/>
  <c r="AL853" i="12" s="1"/>
  <c r="C540" i="14"/>
  <c r="F540" i="14"/>
  <c r="AI540" i="14" s="1"/>
  <c r="AS853" i="12"/>
  <c r="A857" i="12"/>
  <c r="AV857" i="12" s="1"/>
  <c r="AK856" i="12"/>
  <c r="DL448" i="1"/>
  <c r="DN448" i="1"/>
  <c r="AQ508" i="14"/>
  <c r="CL857" i="15"/>
  <c r="DR857" i="15" s="1"/>
  <c r="DN481" i="15"/>
  <c r="DJ426" i="1"/>
  <c r="DP427" i="1"/>
  <c r="CP845" i="15"/>
  <c r="CV845" i="15"/>
  <c r="DK845" i="15"/>
  <c r="J431" i="14"/>
  <c r="W430" i="14"/>
  <c r="X430" i="14" s="1"/>
  <c r="M430" i="14"/>
  <c r="AH430" i="14" s="1"/>
  <c r="A855" i="14"/>
  <c r="AJ855" i="14" s="1"/>
  <c r="AJ522" i="12"/>
  <c r="C522" i="12"/>
  <c r="F523" i="12" s="1"/>
  <c r="G523" i="12" s="1"/>
  <c r="CM846" i="1"/>
  <c r="K845" i="12"/>
  <c r="E845" i="12"/>
  <c r="CL847" i="1"/>
  <c r="DI847" i="1" s="1"/>
  <c r="CV427" i="1"/>
  <c r="DE427" i="1" s="1"/>
  <c r="CS427" i="1"/>
  <c r="M429" i="12"/>
  <c r="AH429" i="12" s="1"/>
  <c r="I429" i="12"/>
  <c r="L430" i="12" s="1"/>
  <c r="CZ511" i="1" l="1"/>
  <c r="CP512" i="1"/>
  <c r="CQ512" i="1" s="1"/>
  <c r="DH512" i="1" s="1"/>
  <c r="CQ511" i="1"/>
  <c r="DH511" i="1" s="1"/>
  <c r="AR853" i="12"/>
  <c r="AT853" i="12"/>
  <c r="AU853" i="12" s="1"/>
  <c r="AW854" i="12" s="1"/>
  <c r="AX854" i="12" s="1"/>
  <c r="AL854" i="12" s="1"/>
  <c r="E541" i="14"/>
  <c r="C541" i="14" s="1"/>
  <c r="V540" i="14"/>
  <c r="AS854" i="12"/>
  <c r="A858" i="12"/>
  <c r="AV858" i="12" s="1"/>
  <c r="AK857" i="12"/>
  <c r="AR509" i="14"/>
  <c r="AS509" i="14" s="1"/>
  <c r="AT509" i="14" s="1"/>
  <c r="AU510" i="14" s="1"/>
  <c r="AV510" i="14" s="1"/>
  <c r="AK510" i="14" s="1"/>
  <c r="DO427" i="1"/>
  <c r="DQ427" i="1"/>
  <c r="CL858" i="15"/>
  <c r="DR858" i="15" s="1"/>
  <c r="DO482" i="15"/>
  <c r="DP482" i="15" s="1"/>
  <c r="DQ482" i="15" s="1"/>
  <c r="DS483" i="15" s="1"/>
  <c r="DM449" i="1"/>
  <c r="CV846" i="15"/>
  <c r="CP846" i="15"/>
  <c r="DK846" i="15"/>
  <c r="K431" i="14"/>
  <c r="AG431" i="14" s="1"/>
  <c r="H431" i="14"/>
  <c r="A856" i="14"/>
  <c r="AJ856" i="14" s="1"/>
  <c r="W522" i="12"/>
  <c r="CM847" i="1"/>
  <c r="DA427" i="1"/>
  <c r="DB427" i="1" s="1"/>
  <c r="CX427" i="1"/>
  <c r="DC427" i="1" s="1"/>
  <c r="CU428" i="1"/>
  <c r="CL848" i="1"/>
  <c r="DI848" i="1" s="1"/>
  <c r="K846" i="12"/>
  <c r="E846" i="12"/>
  <c r="O429" i="12"/>
  <c r="AI429" i="12" s="1"/>
  <c r="X429" i="12"/>
  <c r="Y429" i="12" s="1"/>
  <c r="CN512" i="1" l="1"/>
  <c r="DT483" i="15"/>
  <c r="AR854" i="12"/>
  <c r="AS855" i="12" s="1"/>
  <c r="AT854" i="12"/>
  <c r="AU854" i="12" s="1"/>
  <c r="AW855" i="12" s="1"/>
  <c r="V541" i="14"/>
  <c r="E542" i="14"/>
  <c r="F541" i="14"/>
  <c r="AI541" i="14" s="1"/>
  <c r="F542" i="14"/>
  <c r="AI542" i="14" s="1"/>
  <c r="A859" i="12"/>
  <c r="AV859" i="12" s="1"/>
  <c r="AK858" i="12"/>
  <c r="DL449" i="1"/>
  <c r="DN449" i="1"/>
  <c r="AQ509" i="14"/>
  <c r="CL859" i="15"/>
  <c r="DR859" i="15" s="1"/>
  <c r="DN482" i="15"/>
  <c r="DO483" i="15" s="1"/>
  <c r="DP483" i="15" s="1"/>
  <c r="DQ483" i="15" s="1"/>
  <c r="DS484" i="15" s="1"/>
  <c r="DT484" i="15" s="1"/>
  <c r="DJ427" i="1"/>
  <c r="DF427" i="1"/>
  <c r="DK847" i="15"/>
  <c r="CV847" i="15"/>
  <c r="CP847" i="15"/>
  <c r="A857" i="14"/>
  <c r="AJ857" i="14" s="1"/>
  <c r="J432" i="14"/>
  <c r="M431" i="14"/>
  <c r="AH431" i="14" s="1"/>
  <c r="W431" i="14"/>
  <c r="X431" i="14" s="1"/>
  <c r="AJ523" i="12"/>
  <c r="C523" i="12"/>
  <c r="F524" i="12" s="1"/>
  <c r="G524" i="12" s="1"/>
  <c r="CM848" i="1"/>
  <c r="E847" i="12"/>
  <c r="K847" i="12"/>
  <c r="M430" i="12"/>
  <c r="AH430" i="12" s="1"/>
  <c r="I430" i="12"/>
  <c r="L431" i="12" s="1"/>
  <c r="CL849" i="1"/>
  <c r="DI849" i="1" s="1"/>
  <c r="CV428" i="1"/>
  <c r="DE428" i="1" s="1"/>
  <c r="CS428" i="1"/>
  <c r="CP513" i="1" l="1"/>
  <c r="CN513" i="1" s="1"/>
  <c r="CZ512" i="1"/>
  <c r="AX855" i="12"/>
  <c r="AL855" i="12" s="1"/>
  <c r="AR855" i="12"/>
  <c r="AS856" i="12" s="1"/>
  <c r="AT855" i="12"/>
  <c r="AU855" i="12" s="1"/>
  <c r="AW856" i="12" s="1"/>
  <c r="C542" i="14"/>
  <c r="A860" i="12"/>
  <c r="AV860" i="12" s="1"/>
  <c r="AK859" i="12"/>
  <c r="AR510" i="14"/>
  <c r="AS510" i="14" s="1"/>
  <c r="AT510" i="14" s="1"/>
  <c r="AU511" i="14" s="1"/>
  <c r="AV511" i="14" s="1"/>
  <c r="AK511" i="14" s="1"/>
  <c r="CL860" i="15"/>
  <c r="DR860" i="15" s="1"/>
  <c r="DN483" i="15"/>
  <c r="DM450" i="1"/>
  <c r="CV848" i="15"/>
  <c r="DK848" i="15"/>
  <c r="CP848" i="15"/>
  <c r="A858" i="14"/>
  <c r="AJ858" i="14" s="1"/>
  <c r="K432" i="14"/>
  <c r="AG432" i="14" s="1"/>
  <c r="H432" i="14"/>
  <c r="C524" i="12"/>
  <c r="F525" i="12" s="1"/>
  <c r="G525" i="12" s="1"/>
  <c r="W523" i="12"/>
  <c r="CM849" i="1"/>
  <c r="DA428" i="1"/>
  <c r="DB428" i="1" s="1"/>
  <c r="CX428" i="1"/>
  <c r="DC428" i="1" s="1"/>
  <c r="CU429" i="1"/>
  <c r="E848" i="12"/>
  <c r="K848" i="12"/>
  <c r="O430" i="12"/>
  <c r="AI430" i="12" s="1"/>
  <c r="X430" i="12"/>
  <c r="Y430" i="12" s="1"/>
  <c r="CL850" i="1"/>
  <c r="DI850" i="1" s="1"/>
  <c r="CZ513" i="1" l="1"/>
  <c r="CP514" i="1"/>
  <c r="CQ513" i="1"/>
  <c r="DH513" i="1" s="1"/>
  <c r="CQ514" i="1"/>
  <c r="DH514" i="1" s="1"/>
  <c r="AR856" i="12"/>
  <c r="AS857" i="12" s="1"/>
  <c r="AT856" i="12"/>
  <c r="AU856" i="12" s="1"/>
  <c r="AW857" i="12" s="1"/>
  <c r="AX856" i="12"/>
  <c r="AL856" i="12" s="1"/>
  <c r="E543" i="14"/>
  <c r="V542" i="14"/>
  <c r="A861" i="12"/>
  <c r="AV861" i="12" s="1"/>
  <c r="AK860" i="12"/>
  <c r="AQ510" i="14"/>
  <c r="AR511" i="14" s="1"/>
  <c r="AS511" i="14" s="1"/>
  <c r="AT511" i="14" s="1"/>
  <c r="AU512" i="14" s="1"/>
  <c r="AV512" i="14" s="1"/>
  <c r="AK512" i="14" s="1"/>
  <c r="DL450" i="1"/>
  <c r="DN450" i="1"/>
  <c r="CL861" i="15"/>
  <c r="DR861" i="15" s="1"/>
  <c r="DO484" i="15"/>
  <c r="DP484" i="15" s="1"/>
  <c r="DQ484" i="15" s="1"/>
  <c r="DS485" i="15" s="1"/>
  <c r="DP428" i="1"/>
  <c r="DF428" i="1"/>
  <c r="CP849" i="15"/>
  <c r="DK849" i="15"/>
  <c r="CV849" i="15"/>
  <c r="A859" i="14"/>
  <c r="AJ859" i="14" s="1"/>
  <c r="J433" i="14"/>
  <c r="W432" i="14"/>
  <c r="X432" i="14" s="1"/>
  <c r="M432" i="14"/>
  <c r="AH432" i="14" s="1"/>
  <c r="C525" i="12"/>
  <c r="F526" i="12" s="1"/>
  <c r="G526" i="12" s="1"/>
  <c r="W524" i="12"/>
  <c r="AJ524" i="12"/>
  <c r="CM850" i="1"/>
  <c r="CL851" i="1"/>
  <c r="DI851" i="1" s="1"/>
  <c r="CV429" i="1"/>
  <c r="DE429" i="1" s="1"/>
  <c r="CS429" i="1"/>
  <c r="E849" i="12"/>
  <c r="K849" i="12"/>
  <c r="M431" i="12"/>
  <c r="AH431" i="12" s="1"/>
  <c r="I431" i="12"/>
  <c r="L432" i="12" s="1"/>
  <c r="CN514" i="1" l="1"/>
  <c r="DT485" i="15"/>
  <c r="AT857" i="12"/>
  <c r="AU857" i="12" s="1"/>
  <c r="AW858" i="12" s="1"/>
  <c r="AR857" i="12"/>
  <c r="AX857" i="12"/>
  <c r="AL857" i="12" s="1"/>
  <c r="C543" i="14"/>
  <c r="F543" i="14"/>
  <c r="AI543" i="14" s="1"/>
  <c r="AS858" i="12"/>
  <c r="A862" i="12"/>
  <c r="AV862" i="12" s="1"/>
  <c r="AK861" i="12"/>
  <c r="AQ511" i="14"/>
  <c r="DO428" i="1"/>
  <c r="DP429" i="1" s="1"/>
  <c r="DQ428" i="1"/>
  <c r="CL862" i="15"/>
  <c r="DR862" i="15" s="1"/>
  <c r="DN484" i="15"/>
  <c r="DM451" i="1"/>
  <c r="DK850" i="15"/>
  <c r="CP850" i="15"/>
  <c r="CV850" i="15"/>
  <c r="A860" i="14"/>
  <c r="AJ860" i="14" s="1"/>
  <c r="K433" i="14"/>
  <c r="AG433" i="14" s="1"/>
  <c r="H433" i="14"/>
  <c r="AJ525" i="12"/>
  <c r="W525" i="12"/>
  <c r="AJ526" i="12"/>
  <c r="CM851" i="1"/>
  <c r="K850" i="12"/>
  <c r="E850" i="12"/>
  <c r="DA429" i="1"/>
  <c r="DB429" i="1" s="1"/>
  <c r="CU430" i="1"/>
  <c r="CX429" i="1"/>
  <c r="X431" i="12"/>
  <c r="Y431" i="12" s="1"/>
  <c r="O431" i="12"/>
  <c r="AI431" i="12" s="1"/>
  <c r="CL852" i="1"/>
  <c r="DI852" i="1" s="1"/>
  <c r="DF429" i="1" l="1"/>
  <c r="DC429" i="1"/>
  <c r="CP515" i="1"/>
  <c r="CN515" i="1" s="1"/>
  <c r="CZ514" i="1"/>
  <c r="AR858" i="12"/>
  <c r="AT858" i="12"/>
  <c r="AU858" i="12" s="1"/>
  <c r="AW859" i="12" s="1"/>
  <c r="AX858" i="12"/>
  <c r="AL858" i="12" s="1"/>
  <c r="E544" i="14"/>
  <c r="C544" i="14" s="1"/>
  <c r="V543" i="14"/>
  <c r="AS859" i="12"/>
  <c r="AT859" i="12" s="1"/>
  <c r="A863" i="12"/>
  <c r="AV863" i="12" s="1"/>
  <c r="AK862" i="12"/>
  <c r="DL451" i="1"/>
  <c r="DN451" i="1"/>
  <c r="AR512" i="14"/>
  <c r="AS512" i="14" s="1"/>
  <c r="AT512" i="14" s="1"/>
  <c r="AU513" i="14" s="1"/>
  <c r="AV513" i="14" s="1"/>
  <c r="AK513" i="14" s="1"/>
  <c r="DO429" i="1"/>
  <c r="DP430" i="1" s="1"/>
  <c r="DQ429" i="1"/>
  <c r="CL863" i="15"/>
  <c r="DR863" i="15" s="1"/>
  <c r="DO485" i="15"/>
  <c r="DP485" i="15" s="1"/>
  <c r="DQ485" i="15" s="1"/>
  <c r="DS486" i="15" s="1"/>
  <c r="DJ428" i="1"/>
  <c r="CV851" i="15"/>
  <c r="CP851" i="15"/>
  <c r="DK851" i="15"/>
  <c r="A861" i="14"/>
  <c r="AJ861" i="14" s="1"/>
  <c r="M433" i="14"/>
  <c r="AH433" i="14" s="1"/>
  <c r="J434" i="14"/>
  <c r="W433" i="14"/>
  <c r="X433" i="14" s="1"/>
  <c r="C526" i="12"/>
  <c r="F527" i="12" s="1"/>
  <c r="G527" i="12" s="1"/>
  <c r="CM852" i="1"/>
  <c r="CV430" i="1"/>
  <c r="DE430" i="1" s="1"/>
  <c r="CS430" i="1"/>
  <c r="E851" i="12"/>
  <c r="K851" i="12"/>
  <c r="CL853" i="1"/>
  <c r="DI853" i="1" s="1"/>
  <c r="M432" i="12"/>
  <c r="AH432" i="12" s="1"/>
  <c r="I432" i="12"/>
  <c r="L433" i="12" s="1"/>
  <c r="AU859" i="12" l="1"/>
  <c r="AW860" i="12" s="1"/>
  <c r="AX860" i="12" s="1"/>
  <c r="AL860" i="12" s="1"/>
  <c r="CZ515" i="1"/>
  <c r="CP516" i="1"/>
  <c r="CQ516" i="1" s="1"/>
  <c r="DH516" i="1" s="1"/>
  <c r="CQ515" i="1"/>
  <c r="DH515" i="1" s="1"/>
  <c r="DT486" i="15"/>
  <c r="AX859" i="12"/>
  <c r="AL859" i="12" s="1"/>
  <c r="AR859" i="12"/>
  <c r="AS860" i="12" s="1"/>
  <c r="E545" i="14"/>
  <c r="C545" i="14" s="1"/>
  <c r="V544" i="14"/>
  <c r="F544" i="14"/>
  <c r="AI544" i="14" s="1"/>
  <c r="A864" i="12"/>
  <c r="AV864" i="12" s="1"/>
  <c r="AK863" i="12"/>
  <c r="AQ512" i="14"/>
  <c r="DO430" i="1"/>
  <c r="DQ430" i="1"/>
  <c r="CL864" i="15"/>
  <c r="DR864" i="15" s="1"/>
  <c r="DN485" i="15"/>
  <c r="DJ429" i="1"/>
  <c r="DM452" i="1"/>
  <c r="DK852" i="15"/>
  <c r="CV852" i="15"/>
  <c r="CP852" i="15"/>
  <c r="W526" i="12"/>
  <c r="A862" i="14"/>
  <c r="AJ862" i="14" s="1"/>
  <c r="K434" i="14"/>
  <c r="AG434" i="14" s="1"/>
  <c r="H434" i="14"/>
  <c r="AJ527" i="12"/>
  <c r="CM853" i="1"/>
  <c r="CL854" i="1"/>
  <c r="DI854" i="1" s="1"/>
  <c r="K852" i="12"/>
  <c r="E852" i="12"/>
  <c r="X432" i="12"/>
  <c r="Y432" i="12" s="1"/>
  <c r="O432" i="12"/>
  <c r="AI432" i="12" s="1"/>
  <c r="DA430" i="1"/>
  <c r="DB430" i="1" s="1"/>
  <c r="CU431" i="1"/>
  <c r="CX430" i="1"/>
  <c r="DC430" i="1" s="1"/>
  <c r="CN516" i="1" l="1"/>
  <c r="AR860" i="12"/>
  <c r="AT860" i="12"/>
  <c r="AU860" i="12" s="1"/>
  <c r="AW861" i="12" s="1"/>
  <c r="E546" i="14"/>
  <c r="C546" i="14" s="1"/>
  <c r="V545" i="14"/>
  <c r="F545" i="14"/>
  <c r="AI545" i="14" s="1"/>
  <c r="AS861" i="12"/>
  <c r="A865" i="12"/>
  <c r="AV865" i="12" s="1"/>
  <c r="AK864" i="12"/>
  <c r="DL452" i="1"/>
  <c r="DN452" i="1"/>
  <c r="AR513" i="14"/>
  <c r="AS513" i="14" s="1"/>
  <c r="AT513" i="14" s="1"/>
  <c r="AU514" i="14" s="1"/>
  <c r="AV514" i="14" s="1"/>
  <c r="AK514" i="14" s="1"/>
  <c r="CL865" i="15"/>
  <c r="DR865" i="15" s="1"/>
  <c r="DO486" i="15"/>
  <c r="DP486" i="15" s="1"/>
  <c r="DQ486" i="15" s="1"/>
  <c r="DS487" i="15" s="1"/>
  <c r="DJ430" i="1"/>
  <c r="DF430" i="1"/>
  <c r="DK853" i="15"/>
  <c r="CV853" i="15"/>
  <c r="CP853" i="15"/>
  <c r="A863" i="14"/>
  <c r="AJ863" i="14" s="1"/>
  <c r="J435" i="14"/>
  <c r="W434" i="14"/>
  <c r="X434" i="14" s="1"/>
  <c r="M434" i="14"/>
  <c r="AH434" i="14" s="1"/>
  <c r="C527" i="12"/>
  <c r="F528" i="12" s="1"/>
  <c r="G528" i="12" s="1"/>
  <c r="CM854" i="1"/>
  <c r="E853" i="12"/>
  <c r="K853" i="12"/>
  <c r="CL855" i="1"/>
  <c r="DI855" i="1" s="1"/>
  <c r="CV431" i="1"/>
  <c r="DE431" i="1" s="1"/>
  <c r="CS431" i="1"/>
  <c r="M433" i="12"/>
  <c r="AH433" i="12" s="1"/>
  <c r="I433" i="12"/>
  <c r="L434" i="12" s="1"/>
  <c r="CZ516" i="1" l="1"/>
  <c r="CP517" i="1"/>
  <c r="CN517" i="1" s="1"/>
  <c r="DT487" i="15"/>
  <c r="AR861" i="12"/>
  <c r="AS862" i="12" s="1"/>
  <c r="AT861" i="12"/>
  <c r="AU861" i="12" s="1"/>
  <c r="AW862" i="12" s="1"/>
  <c r="AX862" i="12" s="1"/>
  <c r="AL862" i="12" s="1"/>
  <c r="AX861" i="12"/>
  <c r="AL861" i="12" s="1"/>
  <c r="E547" i="14"/>
  <c r="C547" i="14" s="1"/>
  <c r="V546" i="14"/>
  <c r="F546" i="14"/>
  <c r="AI546" i="14" s="1"/>
  <c r="A866" i="12"/>
  <c r="AV866" i="12" s="1"/>
  <c r="AK865" i="12"/>
  <c r="AQ513" i="14"/>
  <c r="CL866" i="15"/>
  <c r="DR866" i="15" s="1"/>
  <c r="DN486" i="15"/>
  <c r="DM453" i="1"/>
  <c r="CP854" i="15"/>
  <c r="CV854" i="15"/>
  <c r="DK854" i="15"/>
  <c r="A864" i="14"/>
  <c r="AJ864" i="14" s="1"/>
  <c r="K435" i="14"/>
  <c r="AG435" i="14" s="1"/>
  <c r="H435" i="14"/>
  <c r="W527" i="12"/>
  <c r="CM855" i="1"/>
  <c r="O433" i="12"/>
  <c r="AI433" i="12" s="1"/>
  <c r="X433" i="12"/>
  <c r="Y433" i="12" s="1"/>
  <c r="CL856" i="1"/>
  <c r="DI856" i="1" s="1"/>
  <c r="E854" i="12"/>
  <c r="K854" i="12"/>
  <c r="DA431" i="1"/>
  <c r="DB431" i="1" s="1"/>
  <c r="CU432" i="1"/>
  <c r="CX431" i="1"/>
  <c r="DF431" i="1" l="1"/>
  <c r="DC431" i="1"/>
  <c r="CP518" i="1"/>
  <c r="CN518" i="1" s="1"/>
  <c r="CZ517" i="1"/>
  <c r="CQ517" i="1"/>
  <c r="DH517" i="1" s="1"/>
  <c r="AR862" i="12"/>
  <c r="AS863" i="12" s="1"/>
  <c r="AT862" i="12"/>
  <c r="AU862" i="12" s="1"/>
  <c r="AW863" i="12" s="1"/>
  <c r="V547" i="14"/>
  <c r="E548" i="14"/>
  <c r="F547" i="14"/>
  <c r="AI547" i="14" s="1"/>
  <c r="A867" i="12"/>
  <c r="AV867" i="12" s="1"/>
  <c r="AK866" i="12"/>
  <c r="DL453" i="1"/>
  <c r="DN453" i="1"/>
  <c r="AR514" i="14"/>
  <c r="AS514" i="14" s="1"/>
  <c r="AT514" i="14" s="1"/>
  <c r="AU515" i="14" s="1"/>
  <c r="AV515" i="14" s="1"/>
  <c r="AK515" i="14" s="1"/>
  <c r="CL867" i="15"/>
  <c r="DR867" i="15" s="1"/>
  <c r="DO487" i="15"/>
  <c r="DP487" i="15" s="1"/>
  <c r="DQ487" i="15" s="1"/>
  <c r="DS488" i="15" s="1"/>
  <c r="DP431" i="1"/>
  <c r="DK855" i="15"/>
  <c r="CV855" i="15"/>
  <c r="CP855" i="15"/>
  <c r="W435" i="14"/>
  <c r="X435" i="14" s="1"/>
  <c r="M435" i="14"/>
  <c r="AH435" i="14" s="1"/>
  <c r="J436" i="14"/>
  <c r="A865" i="14"/>
  <c r="AJ865" i="14" s="1"/>
  <c r="AJ528" i="12"/>
  <c r="C528" i="12"/>
  <c r="F529" i="12" s="1"/>
  <c r="G529" i="12" s="1"/>
  <c r="CM856" i="1"/>
  <c r="M434" i="12"/>
  <c r="AH434" i="12" s="1"/>
  <c r="I434" i="12"/>
  <c r="L435" i="12" s="1"/>
  <c r="CV432" i="1"/>
  <c r="DE432" i="1" s="1"/>
  <c r="CS432" i="1"/>
  <c r="CL857" i="1"/>
  <c r="DI857" i="1" s="1"/>
  <c r="K855" i="12"/>
  <c r="E855" i="12"/>
  <c r="CQ518" i="1" l="1"/>
  <c r="DH518" i="1" s="1"/>
  <c r="CP519" i="1"/>
  <c r="CN519" i="1" s="1"/>
  <c r="CZ518" i="1"/>
  <c r="DT488" i="15"/>
  <c r="AR863" i="12"/>
  <c r="AT863" i="12"/>
  <c r="AU863" i="12" s="1"/>
  <c r="AW864" i="12" s="1"/>
  <c r="AX863" i="12"/>
  <c r="AL863" i="12" s="1"/>
  <c r="C548" i="14"/>
  <c r="F548" i="14"/>
  <c r="AI548" i="14" s="1"/>
  <c r="AS864" i="12"/>
  <c r="A868" i="12"/>
  <c r="AV868" i="12" s="1"/>
  <c r="AK867" i="12"/>
  <c r="AQ514" i="14"/>
  <c r="DO431" i="1"/>
  <c r="DP432" i="1" s="1"/>
  <c r="DQ431" i="1"/>
  <c r="CL868" i="15"/>
  <c r="DR868" i="15" s="1"/>
  <c r="DN487" i="15"/>
  <c r="DM454" i="1"/>
  <c r="CP856" i="15"/>
  <c r="CV856" i="15"/>
  <c r="DK856" i="15"/>
  <c r="K436" i="14"/>
  <c r="AG436" i="14" s="1"/>
  <c r="H436" i="14"/>
  <c r="A866" i="14"/>
  <c r="AJ866" i="14" s="1"/>
  <c r="AJ529" i="12"/>
  <c r="W528" i="12"/>
  <c r="CM857" i="1"/>
  <c r="K856" i="12"/>
  <c r="E856" i="12"/>
  <c r="CL858" i="1"/>
  <c r="DI858" i="1" s="1"/>
  <c r="X434" i="12"/>
  <c r="Y434" i="12" s="1"/>
  <c r="O434" i="12"/>
  <c r="AI434" i="12" s="1"/>
  <c r="CX432" i="1"/>
  <c r="DA432" i="1"/>
  <c r="DB432" i="1" s="1"/>
  <c r="CU433" i="1"/>
  <c r="DF432" i="1" l="1"/>
  <c r="DC432" i="1"/>
  <c r="CP520" i="1"/>
  <c r="CQ520" i="1" s="1"/>
  <c r="DH520" i="1" s="1"/>
  <c r="CZ519" i="1"/>
  <c r="CQ519" i="1"/>
  <c r="DH519" i="1" s="1"/>
  <c r="AX864" i="12"/>
  <c r="AL864" i="12" s="1"/>
  <c r="AR864" i="12"/>
  <c r="AT864" i="12"/>
  <c r="AU864" i="12" s="1"/>
  <c r="AW865" i="12" s="1"/>
  <c r="E549" i="14"/>
  <c r="V548" i="14"/>
  <c r="A869" i="12"/>
  <c r="AV869" i="12" s="1"/>
  <c r="AK868" i="12"/>
  <c r="DL454" i="1"/>
  <c r="DN454" i="1"/>
  <c r="AR515" i="14"/>
  <c r="AS515" i="14" s="1"/>
  <c r="AT515" i="14" s="1"/>
  <c r="AU516" i="14" s="1"/>
  <c r="AV516" i="14" s="1"/>
  <c r="AK516" i="14" s="1"/>
  <c r="DO432" i="1"/>
  <c r="DP433" i="1" s="1"/>
  <c r="DQ432" i="1"/>
  <c r="CL869" i="15"/>
  <c r="DR869" i="15" s="1"/>
  <c r="DO488" i="15"/>
  <c r="DP488" i="15" s="1"/>
  <c r="DQ488" i="15" s="1"/>
  <c r="DS489" i="15" s="1"/>
  <c r="DJ431" i="1"/>
  <c r="CV857" i="15"/>
  <c r="CP857" i="15"/>
  <c r="DK857" i="15"/>
  <c r="A867" i="14"/>
  <c r="AJ867" i="14" s="1"/>
  <c r="M436" i="14"/>
  <c r="AH436" i="14" s="1"/>
  <c r="W436" i="14"/>
  <c r="X436" i="14" s="1"/>
  <c r="J437" i="14"/>
  <c r="C529" i="12"/>
  <c r="F530" i="12" s="1"/>
  <c r="G530" i="12" s="1"/>
  <c r="CM858" i="1"/>
  <c r="CV433" i="1"/>
  <c r="DE433" i="1" s="1"/>
  <c r="CS433" i="1"/>
  <c r="CL859" i="1"/>
  <c r="DI859" i="1" s="1"/>
  <c r="M435" i="12"/>
  <c r="AH435" i="12" s="1"/>
  <c r="I435" i="12"/>
  <c r="L436" i="12" s="1"/>
  <c r="K857" i="12"/>
  <c r="E857" i="12"/>
  <c r="CN520" i="1" l="1"/>
  <c r="AS865" i="12"/>
  <c r="AT865" i="12" s="1"/>
  <c r="AU865" i="12" s="1"/>
  <c r="AW866" i="12" s="1"/>
  <c r="AX866" i="12" s="1"/>
  <c r="AL866" i="12" s="1"/>
  <c r="DT489" i="15"/>
  <c r="AX865" i="12"/>
  <c r="AL865" i="12" s="1"/>
  <c r="C549" i="14"/>
  <c r="F549" i="14"/>
  <c r="AI549" i="14" s="1"/>
  <c r="A870" i="12"/>
  <c r="AV870" i="12" s="1"/>
  <c r="AK869" i="12"/>
  <c r="AQ515" i="14"/>
  <c r="DO433" i="1"/>
  <c r="DQ433" i="1"/>
  <c r="CL870" i="15"/>
  <c r="DR870" i="15" s="1"/>
  <c r="DN488" i="15"/>
  <c r="DJ432" i="1"/>
  <c r="DM455" i="1"/>
  <c r="CP858" i="15"/>
  <c r="DK858" i="15"/>
  <c r="CV858" i="15"/>
  <c r="W529" i="12"/>
  <c r="A868" i="14"/>
  <c r="AJ868" i="14" s="1"/>
  <c r="K437" i="14"/>
  <c r="AG437" i="14" s="1"/>
  <c r="H437" i="14"/>
  <c r="AJ530" i="12"/>
  <c r="CM859" i="1"/>
  <c r="X435" i="12"/>
  <c r="Y435" i="12" s="1"/>
  <c r="O435" i="12"/>
  <c r="AI435" i="12" s="1"/>
  <c r="CX433" i="1"/>
  <c r="DA433" i="1"/>
  <c r="DB433" i="1" s="1"/>
  <c r="CU434" i="1"/>
  <c r="CL860" i="1"/>
  <c r="DI860" i="1" s="1"/>
  <c r="E858" i="12"/>
  <c r="K858" i="12"/>
  <c r="DF433" i="1" l="1"/>
  <c r="DC433" i="1"/>
  <c r="AR865" i="12"/>
  <c r="AS866" i="12" s="1"/>
  <c r="CZ520" i="1"/>
  <c r="CP521" i="1"/>
  <c r="CN521" i="1" s="1"/>
  <c r="AT866" i="12"/>
  <c r="AU866" i="12" s="1"/>
  <c r="AW867" i="12" s="1"/>
  <c r="E550" i="14"/>
  <c r="V549" i="14"/>
  <c r="A871" i="12"/>
  <c r="AV871" i="12" s="1"/>
  <c r="AK870" i="12"/>
  <c r="DL455" i="1"/>
  <c r="DN455" i="1"/>
  <c r="AR516" i="14"/>
  <c r="AS516" i="14" s="1"/>
  <c r="AT516" i="14" s="1"/>
  <c r="AU517" i="14" s="1"/>
  <c r="AV517" i="14" s="1"/>
  <c r="AK517" i="14" s="1"/>
  <c r="CL871" i="15"/>
  <c r="DR871" i="15" s="1"/>
  <c r="DO489" i="15"/>
  <c r="DP489" i="15" s="1"/>
  <c r="DQ489" i="15" s="1"/>
  <c r="DS490" i="15" s="1"/>
  <c r="DJ433" i="1"/>
  <c r="CV859" i="15"/>
  <c r="DK859" i="15"/>
  <c r="CP859" i="15"/>
  <c r="A869" i="14"/>
  <c r="AJ869" i="14" s="1"/>
  <c r="W437" i="14"/>
  <c r="X437" i="14" s="1"/>
  <c r="J438" i="14"/>
  <c r="M437" i="14"/>
  <c r="AH437" i="14" s="1"/>
  <c r="C530" i="12"/>
  <c r="F531" i="12" s="1"/>
  <c r="G531" i="12" s="1"/>
  <c r="CM860" i="1"/>
  <c r="CV434" i="1"/>
  <c r="DE434" i="1" s="1"/>
  <c r="CS434" i="1"/>
  <c r="K859" i="12"/>
  <c r="E859" i="12"/>
  <c r="CL861" i="1"/>
  <c r="DI861" i="1" s="1"/>
  <c r="M436" i="12"/>
  <c r="AH436" i="12" s="1"/>
  <c r="I436" i="12"/>
  <c r="L437" i="12" s="1"/>
  <c r="AR866" i="12" l="1"/>
  <c r="AS867" i="12" s="1"/>
  <c r="AT867" i="12" s="1"/>
  <c r="AU867" i="12" s="1"/>
  <c r="AW868" i="12" s="1"/>
  <c r="AX868" i="12" s="1"/>
  <c r="AL868" i="12" s="1"/>
  <c r="CZ521" i="1"/>
  <c r="CP522" i="1"/>
  <c r="CN522" i="1" s="1"/>
  <c r="CQ521" i="1"/>
  <c r="DH521" i="1" s="1"/>
  <c r="DT490" i="15"/>
  <c r="AX867" i="12"/>
  <c r="AL867" i="12" s="1"/>
  <c r="C550" i="14"/>
  <c r="F550" i="14"/>
  <c r="AI550" i="14" s="1"/>
  <c r="A872" i="12"/>
  <c r="AV872" i="12" s="1"/>
  <c r="AK871" i="12"/>
  <c r="AQ516" i="14"/>
  <c r="CL872" i="15"/>
  <c r="DR872" i="15" s="1"/>
  <c r="DN489" i="15"/>
  <c r="DM456" i="1"/>
  <c r="DP434" i="1"/>
  <c r="DK860" i="15"/>
  <c r="CV860" i="15"/>
  <c r="CP860" i="15"/>
  <c r="W530" i="12"/>
  <c r="C531" i="12"/>
  <c r="F532" i="12" s="1"/>
  <c r="G532" i="12" s="1"/>
  <c r="K438" i="14"/>
  <c r="AG438" i="14" s="1"/>
  <c r="H438" i="14"/>
  <c r="A870" i="14"/>
  <c r="AJ870" i="14" s="1"/>
  <c r="AJ531" i="12"/>
  <c r="CM861" i="1"/>
  <c r="X436" i="12"/>
  <c r="Y436" i="12" s="1"/>
  <c r="O436" i="12"/>
  <c r="AI436" i="12" s="1"/>
  <c r="DA434" i="1"/>
  <c r="DB434" i="1" s="1"/>
  <c r="CU435" i="1"/>
  <c r="CX434" i="1"/>
  <c r="CL862" i="1"/>
  <c r="DI862" i="1" s="1"/>
  <c r="K860" i="12"/>
  <c r="E860" i="12"/>
  <c r="DF434" i="1" l="1"/>
  <c r="DC434" i="1"/>
  <c r="AR867" i="12"/>
  <c r="AS868" i="12" s="1"/>
  <c r="AT868" i="12" s="1"/>
  <c r="AU868" i="12" s="1"/>
  <c r="AW869" i="12" s="1"/>
  <c r="CQ522" i="1"/>
  <c r="DH522" i="1" s="1"/>
  <c r="CZ522" i="1"/>
  <c r="CP523" i="1"/>
  <c r="AR868" i="12"/>
  <c r="AS869" i="12" s="1"/>
  <c r="E551" i="14"/>
  <c r="V550" i="14"/>
  <c r="A873" i="12"/>
  <c r="AV873" i="12" s="1"/>
  <c r="AK872" i="12"/>
  <c r="DL456" i="1"/>
  <c r="DN456" i="1"/>
  <c r="AR517" i="14"/>
  <c r="AS517" i="14" s="1"/>
  <c r="AT517" i="14" s="1"/>
  <c r="AU518" i="14" s="1"/>
  <c r="AV518" i="14" s="1"/>
  <c r="AK518" i="14" s="1"/>
  <c r="DO434" i="1"/>
  <c r="DP435" i="1" s="1"/>
  <c r="DQ434" i="1"/>
  <c r="CL873" i="15"/>
  <c r="DR873" i="15" s="1"/>
  <c r="DO490" i="15"/>
  <c r="DP490" i="15" s="1"/>
  <c r="DQ490" i="15" s="1"/>
  <c r="DS491" i="15" s="1"/>
  <c r="DK861" i="15"/>
  <c r="CP861" i="15"/>
  <c r="CV861" i="15"/>
  <c r="A871" i="14"/>
  <c r="AJ871" i="14" s="1"/>
  <c r="J439" i="14"/>
  <c r="W438" i="14"/>
  <c r="X438" i="14" s="1"/>
  <c r="M438" i="14"/>
  <c r="AH438" i="14" s="1"/>
  <c r="W531" i="12"/>
  <c r="CM862" i="1"/>
  <c r="K861" i="12"/>
  <c r="E861" i="12"/>
  <c r="CL863" i="1"/>
  <c r="DI863" i="1" s="1"/>
  <c r="CV435" i="1"/>
  <c r="DE435" i="1" s="1"/>
  <c r="CS435" i="1"/>
  <c r="M437" i="12"/>
  <c r="AH437" i="12" s="1"/>
  <c r="I437" i="12"/>
  <c r="L438" i="12" s="1"/>
  <c r="CN523" i="1" l="1"/>
  <c r="CQ523" i="1"/>
  <c r="DH523" i="1" s="1"/>
  <c r="DT491" i="15"/>
  <c r="AR869" i="12"/>
  <c r="AS870" i="12" s="1"/>
  <c r="AT869" i="12"/>
  <c r="AU869" i="12" s="1"/>
  <c r="AW870" i="12" s="1"/>
  <c r="AX869" i="12"/>
  <c r="AL869" i="12" s="1"/>
  <c r="C551" i="14"/>
  <c r="F551" i="14"/>
  <c r="AI551" i="14" s="1"/>
  <c r="A874" i="12"/>
  <c r="AV874" i="12" s="1"/>
  <c r="AK873" i="12"/>
  <c r="AQ517" i="14"/>
  <c r="AR518" i="14" s="1"/>
  <c r="AS518" i="14" s="1"/>
  <c r="AT518" i="14" s="1"/>
  <c r="AU519" i="14" s="1"/>
  <c r="AV519" i="14" s="1"/>
  <c r="AK519" i="14" s="1"/>
  <c r="DO435" i="1"/>
  <c r="DQ435" i="1"/>
  <c r="CL874" i="15"/>
  <c r="DR874" i="15" s="1"/>
  <c r="DN490" i="15"/>
  <c r="DO491" i="15" s="1"/>
  <c r="DP491" i="15" s="1"/>
  <c r="DQ491" i="15" s="1"/>
  <c r="DS492" i="15" s="1"/>
  <c r="DJ434" i="1"/>
  <c r="DM457" i="1"/>
  <c r="DK862" i="15"/>
  <c r="CV862" i="15"/>
  <c r="CP862" i="15"/>
  <c r="A872" i="14"/>
  <c r="AJ872" i="14" s="1"/>
  <c r="K439" i="14"/>
  <c r="AG439" i="14" s="1"/>
  <c r="H439" i="14"/>
  <c r="C532" i="12"/>
  <c r="F533" i="12" s="1"/>
  <c r="G533" i="12" s="1"/>
  <c r="AJ532" i="12"/>
  <c r="CM863" i="1"/>
  <c r="O437" i="12"/>
  <c r="AI437" i="12" s="1"/>
  <c r="X437" i="12"/>
  <c r="Y437" i="12" s="1"/>
  <c r="DA435" i="1"/>
  <c r="DB435" i="1" s="1"/>
  <c r="CU436" i="1"/>
  <c r="CX435" i="1"/>
  <c r="K862" i="12"/>
  <c r="E862" i="12"/>
  <c r="CL864" i="1"/>
  <c r="DI864" i="1" s="1"/>
  <c r="DF435" i="1" l="1"/>
  <c r="DC435" i="1"/>
  <c r="CZ523" i="1"/>
  <c r="CP524" i="1"/>
  <c r="CN524" i="1" s="1"/>
  <c r="DT492" i="15"/>
  <c r="AX870" i="12"/>
  <c r="AL870" i="12" s="1"/>
  <c r="AR870" i="12"/>
  <c r="AT870" i="12"/>
  <c r="AU870" i="12" s="1"/>
  <c r="AW871" i="12" s="1"/>
  <c r="E552" i="14"/>
  <c r="V551" i="14"/>
  <c r="AS871" i="12"/>
  <c r="A875" i="12"/>
  <c r="AV875" i="12" s="1"/>
  <c r="AK874" i="12"/>
  <c r="DL457" i="1"/>
  <c r="DN457" i="1"/>
  <c r="AQ518" i="14"/>
  <c r="CL875" i="15"/>
  <c r="DR875" i="15" s="1"/>
  <c r="DN491" i="15"/>
  <c r="DO492" i="15" s="1"/>
  <c r="DP492" i="15" s="1"/>
  <c r="DQ492" i="15" s="1"/>
  <c r="DS493" i="15" s="1"/>
  <c r="DJ435" i="1"/>
  <c r="DP436" i="1"/>
  <c r="DK863" i="15"/>
  <c r="CV863" i="15"/>
  <c r="CP863" i="15"/>
  <c r="J440" i="14"/>
  <c r="M439" i="14"/>
  <c r="AH439" i="14" s="1"/>
  <c r="W439" i="14"/>
  <c r="X439" i="14" s="1"/>
  <c r="A873" i="14"/>
  <c r="AJ873" i="14" s="1"/>
  <c r="W532" i="12"/>
  <c r="CM864" i="1"/>
  <c r="M438" i="12"/>
  <c r="AH438" i="12" s="1"/>
  <c r="I438" i="12"/>
  <c r="L439" i="12" s="1"/>
  <c r="K863" i="12"/>
  <c r="E863" i="12"/>
  <c r="CV436" i="1"/>
  <c r="DE436" i="1" s="1"/>
  <c r="CS436" i="1"/>
  <c r="CL865" i="1"/>
  <c r="DI865" i="1" s="1"/>
  <c r="CP525" i="1" l="1"/>
  <c r="CN525" i="1" s="1"/>
  <c r="CZ524" i="1"/>
  <c r="CQ524" i="1"/>
  <c r="DH524" i="1" s="1"/>
  <c r="DT493" i="15"/>
  <c r="AX871" i="12"/>
  <c r="AL871" i="12" s="1"/>
  <c r="AR871" i="12"/>
  <c r="AT871" i="12"/>
  <c r="AU871" i="12" s="1"/>
  <c r="AW872" i="12" s="1"/>
  <c r="AX872" i="12" s="1"/>
  <c r="AL872" i="12" s="1"/>
  <c r="C552" i="14"/>
  <c r="F552" i="14"/>
  <c r="AI552" i="14" s="1"/>
  <c r="AS872" i="12"/>
  <c r="A876" i="12"/>
  <c r="AV876" i="12" s="1"/>
  <c r="AK875" i="12"/>
  <c r="AR519" i="14"/>
  <c r="AS519" i="14" s="1"/>
  <c r="AT519" i="14" s="1"/>
  <c r="AU520" i="14" s="1"/>
  <c r="AV520" i="14" s="1"/>
  <c r="AK520" i="14" s="1"/>
  <c r="DO436" i="1"/>
  <c r="DQ436" i="1"/>
  <c r="CL876" i="15"/>
  <c r="DR876" i="15" s="1"/>
  <c r="DN492" i="15"/>
  <c r="DO493" i="15" s="1"/>
  <c r="DP493" i="15" s="1"/>
  <c r="DQ493" i="15" s="1"/>
  <c r="DS494" i="15" s="1"/>
  <c r="DT494" i="15" s="1"/>
  <c r="DM458" i="1"/>
  <c r="CP864" i="15"/>
  <c r="CV864" i="15"/>
  <c r="DK864" i="15"/>
  <c r="K440" i="14"/>
  <c r="AG440" i="14" s="1"/>
  <c r="H440" i="14"/>
  <c r="A874" i="14"/>
  <c r="AJ874" i="14" s="1"/>
  <c r="AJ533" i="12"/>
  <c r="C533" i="12"/>
  <c r="F534" i="12" s="1"/>
  <c r="G534" i="12" s="1"/>
  <c r="CM865" i="1"/>
  <c r="DA436" i="1"/>
  <c r="DB436" i="1" s="1"/>
  <c r="CU437" i="1"/>
  <c r="CX436" i="1"/>
  <c r="CL866" i="1"/>
  <c r="DI866" i="1" s="1"/>
  <c r="O438" i="12"/>
  <c r="AI438" i="12" s="1"/>
  <c r="X438" i="12"/>
  <c r="Y438" i="12" s="1"/>
  <c r="K864" i="12"/>
  <c r="E864" i="12"/>
  <c r="DF436" i="1" l="1"/>
  <c r="DC436" i="1"/>
  <c r="CQ525" i="1"/>
  <c r="DH525" i="1" s="1"/>
  <c r="CZ525" i="1"/>
  <c r="CP526" i="1"/>
  <c r="CN526" i="1" s="1"/>
  <c r="AR872" i="12"/>
  <c r="AS873" i="12" s="1"/>
  <c r="AT872" i="12"/>
  <c r="AU872" i="12" s="1"/>
  <c r="AW873" i="12" s="1"/>
  <c r="E553" i="14"/>
  <c r="V552" i="14"/>
  <c r="A877" i="12"/>
  <c r="AV877" i="12" s="1"/>
  <c r="AK876" i="12"/>
  <c r="AQ519" i="14"/>
  <c r="AR520" i="14" s="1"/>
  <c r="AS520" i="14" s="1"/>
  <c r="AT520" i="14" s="1"/>
  <c r="AU521" i="14" s="1"/>
  <c r="AV521" i="14" s="1"/>
  <c r="AK521" i="14" s="1"/>
  <c r="DL458" i="1"/>
  <c r="DN458" i="1"/>
  <c r="CL877" i="15"/>
  <c r="DR877" i="15" s="1"/>
  <c r="DN493" i="15"/>
  <c r="DO494" i="15" s="1"/>
  <c r="DP494" i="15" s="1"/>
  <c r="DQ494" i="15" s="1"/>
  <c r="DS495" i="15" s="1"/>
  <c r="DT495" i="15" s="1"/>
  <c r="DJ436" i="1"/>
  <c r="CP865" i="15"/>
  <c r="CV865" i="15"/>
  <c r="DK865" i="15"/>
  <c r="A875" i="14"/>
  <c r="AJ875" i="14" s="1"/>
  <c r="J441" i="14"/>
  <c r="W440" i="14"/>
  <c r="X440" i="14" s="1"/>
  <c r="M440" i="14"/>
  <c r="AH440" i="14" s="1"/>
  <c r="W533" i="12"/>
  <c r="CM866" i="1"/>
  <c r="M439" i="12"/>
  <c r="AH439" i="12" s="1"/>
  <c r="I439" i="12"/>
  <c r="L440" i="12" s="1"/>
  <c r="CL867" i="1"/>
  <c r="DI867" i="1" s="1"/>
  <c r="K865" i="12"/>
  <c r="E865" i="12"/>
  <c r="CV437" i="1"/>
  <c r="DE437" i="1" s="1"/>
  <c r="CS437" i="1"/>
  <c r="CQ526" i="1" l="1"/>
  <c r="DH526" i="1" s="1"/>
  <c r="CZ526" i="1"/>
  <c r="CP527" i="1"/>
  <c r="AR873" i="12"/>
  <c r="AS874" i="12" s="1"/>
  <c r="AT873" i="12"/>
  <c r="AU873" i="12" s="1"/>
  <c r="AW874" i="12" s="1"/>
  <c r="AX873" i="12"/>
  <c r="AL873" i="12" s="1"/>
  <c r="C553" i="14"/>
  <c r="F553" i="14"/>
  <c r="AI553" i="14" s="1"/>
  <c r="A878" i="12"/>
  <c r="AV878" i="12" s="1"/>
  <c r="AK877" i="12"/>
  <c r="AQ520" i="14"/>
  <c r="CL878" i="15"/>
  <c r="DR878" i="15" s="1"/>
  <c r="DN494" i="15"/>
  <c r="DO495" i="15" s="1"/>
  <c r="DP495" i="15" s="1"/>
  <c r="DQ495" i="15" s="1"/>
  <c r="DS496" i="15" s="1"/>
  <c r="DT496" i="15" s="1"/>
  <c r="DM459" i="1"/>
  <c r="DP437" i="1"/>
  <c r="CV866" i="15"/>
  <c r="CP866" i="15"/>
  <c r="DK866" i="15"/>
  <c r="K441" i="14"/>
  <c r="AG441" i="14" s="1"/>
  <c r="H441" i="14"/>
  <c r="A876" i="14"/>
  <c r="AJ876" i="14" s="1"/>
  <c r="AJ534" i="12"/>
  <c r="C534" i="12"/>
  <c r="F535" i="12" s="1"/>
  <c r="G535" i="12" s="1"/>
  <c r="CM867" i="1"/>
  <c r="DA437" i="1"/>
  <c r="DB437" i="1" s="1"/>
  <c r="CX437" i="1"/>
  <c r="CU438" i="1"/>
  <c r="X439" i="12"/>
  <c r="Y439" i="12" s="1"/>
  <c r="O439" i="12"/>
  <c r="AI439" i="12" s="1"/>
  <c r="CL868" i="1"/>
  <c r="DI868" i="1" s="1"/>
  <c r="K866" i="12"/>
  <c r="E866" i="12"/>
  <c r="DF437" i="1" l="1"/>
  <c r="DC437" i="1"/>
  <c r="CN527" i="1"/>
  <c r="CQ527" i="1"/>
  <c r="DH527" i="1" s="1"/>
  <c r="AR874" i="12"/>
  <c r="AT874" i="12"/>
  <c r="AU874" i="12" s="1"/>
  <c r="AW875" i="12" s="1"/>
  <c r="AX874" i="12"/>
  <c r="AL874" i="12" s="1"/>
  <c r="V553" i="14"/>
  <c r="E554" i="14"/>
  <c r="AS875" i="12"/>
  <c r="A879" i="12"/>
  <c r="AV879" i="12" s="1"/>
  <c r="AK878" i="12"/>
  <c r="DL459" i="1"/>
  <c r="DN459" i="1"/>
  <c r="AR521" i="14"/>
  <c r="AS521" i="14" s="1"/>
  <c r="AT521" i="14" s="1"/>
  <c r="AU522" i="14" s="1"/>
  <c r="AV522" i="14" s="1"/>
  <c r="AK522" i="14" s="1"/>
  <c r="DO437" i="1"/>
  <c r="DP438" i="1" s="1"/>
  <c r="DQ437" i="1"/>
  <c r="CL879" i="15"/>
  <c r="DR879" i="15" s="1"/>
  <c r="DN495" i="15"/>
  <c r="DO496" i="15" s="1"/>
  <c r="DP496" i="15" s="1"/>
  <c r="DQ496" i="15" s="1"/>
  <c r="DS497" i="15" s="1"/>
  <c r="DT497" i="15" s="1"/>
  <c r="CP867" i="15"/>
  <c r="DK867" i="15"/>
  <c r="CV867" i="15"/>
  <c r="M441" i="14"/>
  <c r="AH441" i="14" s="1"/>
  <c r="W441" i="14"/>
  <c r="X441" i="14" s="1"/>
  <c r="J442" i="14"/>
  <c r="A877" i="14"/>
  <c r="AJ877" i="14" s="1"/>
  <c r="AJ535" i="12"/>
  <c r="W534" i="12"/>
  <c r="CM868" i="1"/>
  <c r="CL869" i="1"/>
  <c r="DI869" i="1" s="1"/>
  <c r="CV438" i="1"/>
  <c r="DE438" i="1" s="1"/>
  <c r="CS438" i="1"/>
  <c r="E867" i="12"/>
  <c r="K867" i="12"/>
  <c r="M440" i="12"/>
  <c r="AH440" i="12" s="1"/>
  <c r="I440" i="12"/>
  <c r="L441" i="12" s="1"/>
  <c r="CZ527" i="1" l="1"/>
  <c r="CP528" i="1"/>
  <c r="CQ528" i="1" s="1"/>
  <c r="DH528" i="1" s="1"/>
  <c r="AX875" i="12"/>
  <c r="AL875" i="12" s="1"/>
  <c r="AR875" i="12"/>
  <c r="AT875" i="12"/>
  <c r="AU875" i="12" s="1"/>
  <c r="AW876" i="12" s="1"/>
  <c r="C554" i="14"/>
  <c r="F554" i="14"/>
  <c r="AI554" i="14" s="1"/>
  <c r="AS876" i="12"/>
  <c r="A880" i="12"/>
  <c r="AV880" i="12" s="1"/>
  <c r="AK879" i="12"/>
  <c r="AQ521" i="14"/>
  <c r="DO438" i="1"/>
  <c r="DQ438" i="1"/>
  <c r="CL880" i="15"/>
  <c r="DR880" i="15" s="1"/>
  <c r="DN496" i="15"/>
  <c r="DO497" i="15" s="1"/>
  <c r="DP497" i="15" s="1"/>
  <c r="DQ497" i="15" s="1"/>
  <c r="DS498" i="15" s="1"/>
  <c r="DT498" i="15" s="1"/>
  <c r="DJ437" i="1"/>
  <c r="DM460" i="1"/>
  <c r="CV868" i="15"/>
  <c r="DK868" i="15"/>
  <c r="CP868" i="15"/>
  <c r="K442" i="14"/>
  <c r="AG442" i="14" s="1"/>
  <c r="H442" i="14"/>
  <c r="A878" i="14"/>
  <c r="AJ878" i="14" s="1"/>
  <c r="C535" i="12"/>
  <c r="F536" i="12" s="1"/>
  <c r="G536" i="12" s="1"/>
  <c r="CM869" i="1"/>
  <c r="E868" i="12"/>
  <c r="K868" i="12"/>
  <c r="X440" i="12"/>
  <c r="Y440" i="12" s="1"/>
  <c r="O440" i="12"/>
  <c r="AI440" i="12" s="1"/>
  <c r="DA438" i="1"/>
  <c r="DB438" i="1" s="1"/>
  <c r="CU439" i="1"/>
  <c r="CX438" i="1"/>
  <c r="DC438" i="1" s="1"/>
  <c r="CL870" i="1"/>
  <c r="DI870" i="1" s="1"/>
  <c r="CN528" i="1" l="1"/>
  <c r="AX876" i="12"/>
  <c r="AL876" i="12" s="1"/>
  <c r="AR876" i="12"/>
  <c r="AT876" i="12"/>
  <c r="AU876" i="12" s="1"/>
  <c r="AW877" i="12" s="1"/>
  <c r="AX877" i="12" s="1"/>
  <c r="AL877" i="12" s="1"/>
  <c r="V554" i="14"/>
  <c r="E555" i="14"/>
  <c r="F555" i="14" s="1"/>
  <c r="AI555" i="14" s="1"/>
  <c r="A881" i="12"/>
  <c r="AV881" i="12" s="1"/>
  <c r="AK880" i="12"/>
  <c r="DL460" i="1"/>
  <c r="DN460" i="1"/>
  <c r="AR522" i="14"/>
  <c r="AS522" i="14" s="1"/>
  <c r="AT522" i="14" s="1"/>
  <c r="AU523" i="14" s="1"/>
  <c r="AV523" i="14" s="1"/>
  <c r="AK523" i="14" s="1"/>
  <c r="CL881" i="15"/>
  <c r="DR881" i="15" s="1"/>
  <c r="DN497" i="15"/>
  <c r="DO498" i="15" s="1"/>
  <c r="DP498" i="15" s="1"/>
  <c r="DQ498" i="15" s="1"/>
  <c r="DS499" i="15" s="1"/>
  <c r="DT499" i="15" s="1"/>
  <c r="DJ438" i="1"/>
  <c r="DF438" i="1"/>
  <c r="CP869" i="15"/>
  <c r="CV869" i="15"/>
  <c r="DK869" i="15"/>
  <c r="J443" i="14"/>
  <c r="W442" i="14"/>
  <c r="X442" i="14" s="1"/>
  <c r="M442" i="14"/>
  <c r="AH442" i="14" s="1"/>
  <c r="A879" i="14"/>
  <c r="AJ879" i="14" s="1"/>
  <c r="W535" i="12"/>
  <c r="AJ536" i="12"/>
  <c r="CM870" i="1"/>
  <c r="CV439" i="1"/>
  <c r="DE439" i="1" s="1"/>
  <c r="CS439" i="1"/>
  <c r="CL871" i="1"/>
  <c r="DI871" i="1" s="1"/>
  <c r="M441" i="12"/>
  <c r="AH441" i="12" s="1"/>
  <c r="I441" i="12"/>
  <c r="L442" i="12" s="1"/>
  <c r="E869" i="12"/>
  <c r="K869" i="12"/>
  <c r="CZ528" i="1" l="1"/>
  <c r="CP529" i="1"/>
  <c r="CQ529" i="1" s="1"/>
  <c r="DH529" i="1" s="1"/>
  <c r="C555" i="14"/>
  <c r="E556" i="14" s="1"/>
  <c r="AS877" i="12"/>
  <c r="AT877" i="12" s="1"/>
  <c r="AU877" i="12" s="1"/>
  <c r="AW878" i="12" s="1"/>
  <c r="A882" i="12"/>
  <c r="AV882" i="12" s="1"/>
  <c r="AK881" i="12"/>
  <c r="AQ522" i="14"/>
  <c r="CL882" i="15"/>
  <c r="DR882" i="15" s="1"/>
  <c r="DN498" i="15"/>
  <c r="DM461" i="1"/>
  <c r="CV870" i="15"/>
  <c r="DK870" i="15"/>
  <c r="CP870" i="15"/>
  <c r="A880" i="14"/>
  <c r="AJ880" i="14" s="1"/>
  <c r="K443" i="14"/>
  <c r="AG443" i="14" s="1"/>
  <c r="H443" i="14"/>
  <c r="C536" i="12"/>
  <c r="F537" i="12" s="1"/>
  <c r="G537" i="12" s="1"/>
  <c r="CM871" i="1"/>
  <c r="CL872" i="1"/>
  <c r="DI872" i="1" s="1"/>
  <c r="DA439" i="1"/>
  <c r="DB439" i="1" s="1"/>
  <c r="CU440" i="1"/>
  <c r="CX439" i="1"/>
  <c r="DC439" i="1" s="1"/>
  <c r="E870" i="12"/>
  <c r="K870" i="12"/>
  <c r="X441" i="12"/>
  <c r="Y441" i="12" s="1"/>
  <c r="O441" i="12"/>
  <c r="AI441" i="12" s="1"/>
  <c r="V555" i="14" l="1"/>
  <c r="CN529" i="1"/>
  <c r="F556" i="14"/>
  <c r="AI556" i="14" s="1"/>
  <c r="C556" i="14"/>
  <c r="V556" i="14" s="1"/>
  <c r="AX878" i="12"/>
  <c r="AL878" i="12" s="1"/>
  <c r="AR877" i="12"/>
  <c r="AS878" i="12" s="1"/>
  <c r="A883" i="12"/>
  <c r="AV883" i="12" s="1"/>
  <c r="AK882" i="12"/>
  <c r="DL461" i="1"/>
  <c r="DN461" i="1"/>
  <c r="AR523" i="14"/>
  <c r="AS523" i="14" s="1"/>
  <c r="AT523" i="14" s="1"/>
  <c r="AU524" i="14" s="1"/>
  <c r="AV524" i="14" s="1"/>
  <c r="AK524" i="14" s="1"/>
  <c r="CL883" i="15"/>
  <c r="DR883" i="15" s="1"/>
  <c r="DO499" i="15"/>
  <c r="DP499" i="15" s="1"/>
  <c r="DQ499" i="15" s="1"/>
  <c r="DS500" i="15" s="1"/>
  <c r="DP439" i="1"/>
  <c r="DF439" i="1"/>
  <c r="CP871" i="15"/>
  <c r="DK871" i="15"/>
  <c r="CV871" i="15"/>
  <c r="A881" i="14"/>
  <c r="AJ881" i="14" s="1"/>
  <c r="W443" i="14"/>
  <c r="X443" i="14" s="1"/>
  <c r="J444" i="14"/>
  <c r="M443" i="14"/>
  <c r="AH443" i="14" s="1"/>
  <c r="W536" i="12"/>
  <c r="C537" i="12"/>
  <c r="F538" i="12" s="1"/>
  <c r="G538" i="12" s="1"/>
  <c r="AJ537" i="12"/>
  <c r="CM872" i="1"/>
  <c r="M442" i="12"/>
  <c r="AH442" i="12" s="1"/>
  <c r="I442" i="12"/>
  <c r="L443" i="12" s="1"/>
  <c r="K871" i="12"/>
  <c r="E871" i="12"/>
  <c r="CV440" i="1"/>
  <c r="DE440" i="1" s="1"/>
  <c r="CS440" i="1"/>
  <c r="CL873" i="1"/>
  <c r="DI873" i="1" s="1"/>
  <c r="E557" i="14" l="1"/>
  <c r="CP530" i="1"/>
  <c r="CZ529" i="1"/>
  <c r="DT500" i="15"/>
  <c r="AR878" i="12"/>
  <c r="AS879" i="12" s="1"/>
  <c r="AT878" i="12"/>
  <c r="AU878" i="12" s="1"/>
  <c r="AW879" i="12" s="1"/>
  <c r="A884" i="12"/>
  <c r="AV884" i="12" s="1"/>
  <c r="AK883" i="12"/>
  <c r="AQ523" i="14"/>
  <c r="DO439" i="1"/>
  <c r="DP440" i="1" s="1"/>
  <c r="DQ439" i="1"/>
  <c r="CL884" i="15"/>
  <c r="DR884" i="15" s="1"/>
  <c r="DN499" i="15"/>
  <c r="DO500" i="15" s="1"/>
  <c r="DP500" i="15" s="1"/>
  <c r="DQ500" i="15" s="1"/>
  <c r="DS501" i="15" s="1"/>
  <c r="DT501" i="15" s="1"/>
  <c r="DM462" i="1"/>
  <c r="CP872" i="15"/>
  <c r="CV872" i="15"/>
  <c r="DK872" i="15"/>
  <c r="K444" i="14"/>
  <c r="AG444" i="14" s="1"/>
  <c r="H444" i="14"/>
  <c r="A882" i="14"/>
  <c r="AJ882" i="14" s="1"/>
  <c r="W537" i="12"/>
  <c r="CM873" i="1"/>
  <c r="CL874" i="1"/>
  <c r="DI874" i="1" s="1"/>
  <c r="CU441" i="1"/>
  <c r="CX440" i="1"/>
  <c r="DA440" i="1"/>
  <c r="DB440" i="1" s="1"/>
  <c r="O442" i="12"/>
  <c r="AI442" i="12" s="1"/>
  <c r="X442" i="12"/>
  <c r="Y442" i="12" s="1"/>
  <c r="E872" i="12"/>
  <c r="K872" i="12"/>
  <c r="DF440" i="1" l="1"/>
  <c r="DC440" i="1"/>
  <c r="F557" i="14"/>
  <c r="AI557" i="14" s="1"/>
  <c r="C557" i="14"/>
  <c r="CN530" i="1"/>
  <c r="CQ530" i="1"/>
  <c r="DH530" i="1" s="1"/>
  <c r="AX879" i="12"/>
  <c r="AL879" i="12" s="1"/>
  <c r="AR879" i="12"/>
  <c r="AS880" i="12" s="1"/>
  <c r="AT879" i="12"/>
  <c r="AU879" i="12" s="1"/>
  <c r="AW880" i="12" s="1"/>
  <c r="AX880" i="12" s="1"/>
  <c r="AL880" i="12" s="1"/>
  <c r="A885" i="12"/>
  <c r="AV885" i="12" s="1"/>
  <c r="AK884" i="12"/>
  <c r="DL462" i="1"/>
  <c r="DN462" i="1"/>
  <c r="AR524" i="14"/>
  <c r="AS524" i="14" s="1"/>
  <c r="AT524" i="14" s="1"/>
  <c r="AU525" i="14" s="1"/>
  <c r="AV525" i="14" s="1"/>
  <c r="AK525" i="14" s="1"/>
  <c r="DO440" i="1"/>
  <c r="DQ440" i="1"/>
  <c r="CL885" i="15"/>
  <c r="DR885" i="15" s="1"/>
  <c r="DN500" i="15"/>
  <c r="DJ439" i="1"/>
  <c r="CP873" i="15"/>
  <c r="CV873" i="15"/>
  <c r="DK873" i="15"/>
  <c r="A883" i="14"/>
  <c r="AJ883" i="14" s="1"/>
  <c r="M444" i="14"/>
  <c r="AH444" i="14" s="1"/>
  <c r="W444" i="14"/>
  <c r="X444" i="14" s="1"/>
  <c r="J445" i="14"/>
  <c r="AJ538" i="12"/>
  <c r="C538" i="12"/>
  <c r="F539" i="12" s="1"/>
  <c r="G539" i="12" s="1"/>
  <c r="CM874" i="1"/>
  <c r="K873" i="12"/>
  <c r="E873" i="12"/>
  <c r="CL875" i="1"/>
  <c r="DI875" i="1" s="1"/>
  <c r="M443" i="12"/>
  <c r="AH443" i="12" s="1"/>
  <c r="I443" i="12"/>
  <c r="L444" i="12" s="1"/>
  <c r="CV441" i="1"/>
  <c r="DE441" i="1" s="1"/>
  <c r="CS441" i="1"/>
  <c r="V557" i="14" l="1"/>
  <c r="E558" i="14"/>
  <c r="CZ530" i="1"/>
  <c r="CP531" i="1"/>
  <c r="CN531" i="1" s="1"/>
  <c r="AR880" i="12"/>
  <c r="AS881" i="12" s="1"/>
  <c r="AT880" i="12"/>
  <c r="AU880" i="12" s="1"/>
  <c r="AW881" i="12" s="1"/>
  <c r="AX881" i="12" s="1"/>
  <c r="AL881" i="12" s="1"/>
  <c r="A886" i="12"/>
  <c r="AV886" i="12" s="1"/>
  <c r="AK885" i="12"/>
  <c r="AQ524" i="14"/>
  <c r="CL886" i="15"/>
  <c r="DR886" i="15" s="1"/>
  <c r="DO501" i="15"/>
  <c r="DP501" i="15" s="1"/>
  <c r="DQ501" i="15" s="1"/>
  <c r="DS502" i="15" s="1"/>
  <c r="DJ440" i="1"/>
  <c r="DM463" i="1"/>
  <c r="DP441" i="1"/>
  <c r="CP874" i="15"/>
  <c r="CV874" i="15"/>
  <c r="DK874" i="15"/>
  <c r="A884" i="14"/>
  <c r="AJ884" i="14" s="1"/>
  <c r="K445" i="14"/>
  <c r="AG445" i="14" s="1"/>
  <c r="H445" i="14"/>
  <c r="AJ539" i="12"/>
  <c r="W538" i="12"/>
  <c r="CM875" i="1"/>
  <c r="O443" i="12"/>
  <c r="AI443" i="12" s="1"/>
  <c r="X443" i="12"/>
  <c r="Y443" i="12" s="1"/>
  <c r="E874" i="12"/>
  <c r="K874" i="12"/>
  <c r="DA441" i="1"/>
  <c r="DB441" i="1" s="1"/>
  <c r="CX441" i="1"/>
  <c r="DC441" i="1" s="1"/>
  <c r="CU442" i="1"/>
  <c r="CL876" i="1"/>
  <c r="DI876" i="1" s="1"/>
  <c r="F558" i="14" l="1"/>
  <c r="AI558" i="14" s="1"/>
  <c r="C558" i="14"/>
  <c r="CP532" i="1"/>
  <c r="CN532" i="1" s="1"/>
  <c r="CZ531" i="1"/>
  <c r="CQ531" i="1"/>
  <c r="DH531" i="1" s="1"/>
  <c r="DT502" i="15"/>
  <c r="AR881" i="12"/>
  <c r="AS882" i="12" s="1"/>
  <c r="AT881" i="12"/>
  <c r="AU881" i="12" s="1"/>
  <c r="AW882" i="12" s="1"/>
  <c r="A887" i="12"/>
  <c r="AV887" i="12" s="1"/>
  <c r="AK886" i="12"/>
  <c r="DL463" i="1"/>
  <c r="DN463" i="1"/>
  <c r="AR525" i="14"/>
  <c r="AS525" i="14" s="1"/>
  <c r="AT525" i="14" s="1"/>
  <c r="AU526" i="14" s="1"/>
  <c r="AV526" i="14" s="1"/>
  <c r="AK526" i="14" s="1"/>
  <c r="DO441" i="1"/>
  <c r="DQ441" i="1"/>
  <c r="CL887" i="15"/>
  <c r="DR887" i="15" s="1"/>
  <c r="DN501" i="15"/>
  <c r="DF441" i="1"/>
  <c r="CV875" i="15"/>
  <c r="CP875" i="15"/>
  <c r="DK875" i="15"/>
  <c r="A885" i="14"/>
  <c r="AJ885" i="14" s="1"/>
  <c r="W445" i="14"/>
  <c r="X445" i="14" s="1"/>
  <c r="J446" i="14"/>
  <c r="M445" i="14"/>
  <c r="AH445" i="14" s="1"/>
  <c r="C539" i="12"/>
  <c r="F540" i="12" s="1"/>
  <c r="G540" i="12" s="1"/>
  <c r="CM876" i="1"/>
  <c r="K875" i="12"/>
  <c r="E875" i="12"/>
  <c r="CL877" i="1"/>
  <c r="DI877" i="1" s="1"/>
  <c r="CV442" i="1"/>
  <c r="DE442" i="1" s="1"/>
  <c r="CS442" i="1"/>
  <c r="M444" i="12"/>
  <c r="AH444" i="12" s="1"/>
  <c r="I444" i="12"/>
  <c r="L445" i="12" s="1"/>
  <c r="CQ532" i="1" l="1"/>
  <c r="DH532" i="1" s="1"/>
  <c r="E559" i="14"/>
  <c r="F559" i="14" s="1"/>
  <c r="AI559" i="14" s="1"/>
  <c r="V558" i="14"/>
  <c r="CP533" i="1"/>
  <c r="CQ533" i="1" s="1"/>
  <c r="DH533" i="1" s="1"/>
  <c r="CZ532" i="1"/>
  <c r="AX882" i="12"/>
  <c r="AL882" i="12" s="1"/>
  <c r="AR882" i="12"/>
  <c r="AS883" i="12" s="1"/>
  <c r="AT882" i="12"/>
  <c r="AU882" i="12" s="1"/>
  <c r="AW883" i="12" s="1"/>
  <c r="AX883" i="12" s="1"/>
  <c r="AL883" i="12" s="1"/>
  <c r="A888" i="12"/>
  <c r="AV888" i="12" s="1"/>
  <c r="AK887" i="12"/>
  <c r="AQ525" i="14"/>
  <c r="CL888" i="15"/>
  <c r="DR888" i="15" s="1"/>
  <c r="DO502" i="15"/>
  <c r="DP502" i="15" s="1"/>
  <c r="DQ502" i="15" s="1"/>
  <c r="DS503" i="15" s="1"/>
  <c r="DJ441" i="1"/>
  <c r="DM464" i="1"/>
  <c r="CV876" i="15"/>
  <c r="DK876" i="15"/>
  <c r="CP876" i="15"/>
  <c r="W539" i="12"/>
  <c r="A886" i="14"/>
  <c r="AJ886" i="14" s="1"/>
  <c r="K446" i="14"/>
  <c r="AG446" i="14" s="1"/>
  <c r="H446" i="14"/>
  <c r="AJ540" i="12"/>
  <c r="CM877" i="1"/>
  <c r="DA442" i="1"/>
  <c r="DB442" i="1" s="1"/>
  <c r="CU443" i="1"/>
  <c r="CX442" i="1"/>
  <c r="E876" i="12"/>
  <c r="K876" i="12"/>
  <c r="X444" i="12"/>
  <c r="Y444" i="12" s="1"/>
  <c r="O444" i="12"/>
  <c r="AI444" i="12" s="1"/>
  <c r="CL878" i="1"/>
  <c r="DI878" i="1" s="1"/>
  <c r="DF442" i="1" l="1"/>
  <c r="DC442" i="1"/>
  <c r="C559" i="14"/>
  <c r="V559" i="14" s="1"/>
  <c r="E560" i="14"/>
  <c r="F560" i="14" s="1"/>
  <c r="AI560" i="14" s="1"/>
  <c r="CN533" i="1"/>
  <c r="DT503" i="15"/>
  <c r="AR883" i="12"/>
  <c r="AS884" i="12" s="1"/>
  <c r="AT883" i="12"/>
  <c r="AU883" i="12" s="1"/>
  <c r="AW884" i="12" s="1"/>
  <c r="A889" i="12"/>
  <c r="AV889" i="12" s="1"/>
  <c r="AK888" i="12"/>
  <c r="DL464" i="1"/>
  <c r="DN464" i="1"/>
  <c r="AR526" i="14"/>
  <c r="AS526" i="14" s="1"/>
  <c r="AT526" i="14" s="1"/>
  <c r="AU527" i="14" s="1"/>
  <c r="AV527" i="14" s="1"/>
  <c r="AK527" i="14" s="1"/>
  <c r="CL889" i="15"/>
  <c r="DR889" i="15" s="1"/>
  <c r="DN502" i="15"/>
  <c r="DO503" i="15" s="1"/>
  <c r="DP503" i="15" s="1"/>
  <c r="DQ503" i="15" s="1"/>
  <c r="DS504" i="15" s="1"/>
  <c r="DT504" i="15" s="1"/>
  <c r="DP442" i="1"/>
  <c r="DK877" i="15"/>
  <c r="CV877" i="15"/>
  <c r="CP877" i="15"/>
  <c r="C540" i="12"/>
  <c r="F541" i="12" s="1"/>
  <c r="G541" i="12" s="1"/>
  <c r="A887" i="14"/>
  <c r="AJ887" i="14" s="1"/>
  <c r="J447" i="14"/>
  <c r="W446" i="14"/>
  <c r="X446" i="14" s="1"/>
  <c r="M446" i="14"/>
  <c r="AH446" i="14" s="1"/>
  <c r="CM878" i="1"/>
  <c r="K877" i="12"/>
  <c r="E877" i="12"/>
  <c r="CL879" i="1"/>
  <c r="DI879" i="1" s="1"/>
  <c r="M445" i="12"/>
  <c r="AH445" i="12" s="1"/>
  <c r="I445" i="12"/>
  <c r="L446" i="12" s="1"/>
  <c r="CV443" i="1"/>
  <c r="DE443" i="1" s="1"/>
  <c r="CS443" i="1"/>
  <c r="C560" i="14" l="1"/>
  <c r="CZ533" i="1"/>
  <c r="CP534" i="1"/>
  <c r="AX884" i="12"/>
  <c r="AL884" i="12" s="1"/>
  <c r="AR884" i="12"/>
  <c r="AS885" i="12" s="1"/>
  <c r="AT884" i="12"/>
  <c r="AU884" i="12" s="1"/>
  <c r="AW885" i="12" s="1"/>
  <c r="AX885" i="12" s="1"/>
  <c r="AL885" i="12" s="1"/>
  <c r="A890" i="12"/>
  <c r="AV890" i="12" s="1"/>
  <c r="AK889" i="12"/>
  <c r="AQ526" i="14"/>
  <c r="DO442" i="1"/>
  <c r="DP443" i="1" s="1"/>
  <c r="DQ442" i="1"/>
  <c r="CL890" i="15"/>
  <c r="DR890" i="15" s="1"/>
  <c r="DN503" i="15"/>
  <c r="DM465" i="1"/>
  <c r="CV878" i="15"/>
  <c r="CP878" i="15"/>
  <c r="DK878" i="15"/>
  <c r="W540" i="12"/>
  <c r="C541" i="12"/>
  <c r="F542" i="12" s="1"/>
  <c r="G542" i="12" s="1"/>
  <c r="A888" i="14"/>
  <c r="AJ888" i="14" s="1"/>
  <c r="K447" i="14"/>
  <c r="AG447" i="14" s="1"/>
  <c r="H447" i="14"/>
  <c r="AJ541" i="12"/>
  <c r="CM879" i="1"/>
  <c r="DA443" i="1"/>
  <c r="DB443" i="1" s="1"/>
  <c r="CX443" i="1"/>
  <c r="CU444" i="1"/>
  <c r="K878" i="12"/>
  <c r="E878" i="12"/>
  <c r="O445" i="12"/>
  <c r="AI445" i="12" s="1"/>
  <c r="X445" i="12"/>
  <c r="Y445" i="12" s="1"/>
  <c r="CL880" i="1"/>
  <c r="DI880" i="1" s="1"/>
  <c r="DF443" i="1" l="1"/>
  <c r="DC443" i="1"/>
  <c r="E561" i="14"/>
  <c r="V560" i="14"/>
  <c r="CN534" i="1"/>
  <c r="CQ534" i="1"/>
  <c r="DH534" i="1" s="1"/>
  <c r="AR885" i="12"/>
  <c r="AS886" i="12" s="1"/>
  <c r="AT885" i="12"/>
  <c r="AU885" i="12" s="1"/>
  <c r="AW886" i="12" s="1"/>
  <c r="AX886" i="12" s="1"/>
  <c r="AL886" i="12" s="1"/>
  <c r="A891" i="12"/>
  <c r="AV891" i="12" s="1"/>
  <c r="AK890" i="12"/>
  <c r="DL465" i="1"/>
  <c r="DN465" i="1"/>
  <c r="AR527" i="14"/>
  <c r="AS527" i="14" s="1"/>
  <c r="AT527" i="14" s="1"/>
  <c r="AU528" i="14" s="1"/>
  <c r="AV528" i="14" s="1"/>
  <c r="AK528" i="14" s="1"/>
  <c r="DO443" i="1"/>
  <c r="DP444" i="1" s="1"/>
  <c r="DQ443" i="1"/>
  <c r="CL891" i="15"/>
  <c r="DR891" i="15" s="1"/>
  <c r="DO504" i="15"/>
  <c r="DP504" i="15" s="1"/>
  <c r="DQ504" i="15" s="1"/>
  <c r="DS505" i="15" s="1"/>
  <c r="DJ442" i="1"/>
  <c r="CV879" i="15"/>
  <c r="CP879" i="15"/>
  <c r="DK879" i="15"/>
  <c r="W541" i="12"/>
  <c r="AJ542" i="12"/>
  <c r="J448" i="14"/>
  <c r="M447" i="14"/>
  <c r="AH447" i="14" s="1"/>
  <c r="W447" i="14"/>
  <c r="X447" i="14" s="1"/>
  <c r="A889" i="14"/>
  <c r="AJ889" i="14" s="1"/>
  <c r="C542" i="12"/>
  <c r="F543" i="12" s="1"/>
  <c r="G543" i="12" s="1"/>
  <c r="CM880" i="1"/>
  <c r="E879" i="12"/>
  <c r="K879" i="12"/>
  <c r="CL881" i="1"/>
  <c r="DI881" i="1" s="1"/>
  <c r="M446" i="12"/>
  <c r="AH446" i="12" s="1"/>
  <c r="I446" i="12"/>
  <c r="L447" i="12" s="1"/>
  <c r="CV444" i="1"/>
  <c r="DE444" i="1" s="1"/>
  <c r="CS444" i="1"/>
  <c r="F561" i="14" l="1"/>
  <c r="AI561" i="14" s="1"/>
  <c r="C561" i="14"/>
  <c r="CZ534" i="1"/>
  <c r="CP535" i="1"/>
  <c r="DT505" i="15"/>
  <c r="AR886" i="12"/>
  <c r="AS887" i="12" s="1"/>
  <c r="AT886" i="12"/>
  <c r="AU886" i="12" s="1"/>
  <c r="AW887" i="12" s="1"/>
  <c r="A892" i="12"/>
  <c r="AV892" i="12" s="1"/>
  <c r="AK891" i="12"/>
  <c r="AQ527" i="14"/>
  <c r="DO444" i="1"/>
  <c r="DQ444" i="1"/>
  <c r="CL892" i="15"/>
  <c r="DR892" i="15" s="1"/>
  <c r="DN504" i="15"/>
  <c r="DJ443" i="1"/>
  <c r="DM466" i="1"/>
  <c r="CP880" i="15"/>
  <c r="DK880" i="15"/>
  <c r="CV880" i="15"/>
  <c r="A890" i="14"/>
  <c r="AJ890" i="14" s="1"/>
  <c r="K448" i="14"/>
  <c r="AG448" i="14" s="1"/>
  <c r="H448" i="14"/>
  <c r="AJ543" i="12"/>
  <c r="W542" i="12"/>
  <c r="CM881" i="1"/>
  <c r="E880" i="12"/>
  <c r="K880" i="12"/>
  <c r="CL882" i="1"/>
  <c r="DI882" i="1" s="1"/>
  <c r="CU445" i="1"/>
  <c r="DA444" i="1"/>
  <c r="DB444" i="1" s="1"/>
  <c r="CX444" i="1"/>
  <c r="X446" i="12"/>
  <c r="Y446" i="12" s="1"/>
  <c r="O446" i="12"/>
  <c r="AI446" i="12" s="1"/>
  <c r="DF444" i="1" l="1"/>
  <c r="DC444" i="1"/>
  <c r="E562" i="14"/>
  <c r="F562" i="14" s="1"/>
  <c r="AI562" i="14" s="1"/>
  <c r="V561" i="14"/>
  <c r="CN535" i="1"/>
  <c r="CQ535" i="1"/>
  <c r="DH535" i="1" s="1"/>
  <c r="AX887" i="12"/>
  <c r="AL887" i="12" s="1"/>
  <c r="AR887" i="12"/>
  <c r="AS888" i="12" s="1"/>
  <c r="AT887" i="12"/>
  <c r="AU887" i="12" s="1"/>
  <c r="AW888" i="12" s="1"/>
  <c r="A893" i="12"/>
  <c r="AV893" i="12" s="1"/>
  <c r="AK892" i="12"/>
  <c r="DL466" i="1"/>
  <c r="DN466" i="1"/>
  <c r="AR528" i="14"/>
  <c r="AS528" i="14" s="1"/>
  <c r="AT528" i="14" s="1"/>
  <c r="AU529" i="14" s="1"/>
  <c r="AV529" i="14" s="1"/>
  <c r="AK529" i="14" s="1"/>
  <c r="CL893" i="15"/>
  <c r="DR893" i="15" s="1"/>
  <c r="DO505" i="15"/>
  <c r="DP505" i="15" s="1"/>
  <c r="DQ505" i="15" s="1"/>
  <c r="DS506" i="15" s="1"/>
  <c r="DJ444" i="1"/>
  <c r="DP445" i="1"/>
  <c r="DK881" i="15"/>
  <c r="CV881" i="15"/>
  <c r="CP881" i="15"/>
  <c r="J449" i="14"/>
  <c r="W448" i="14"/>
  <c r="X448" i="14" s="1"/>
  <c r="M448" i="14"/>
  <c r="AH448" i="14" s="1"/>
  <c r="A891" i="14"/>
  <c r="AJ891" i="14" s="1"/>
  <c r="C543" i="12"/>
  <c r="F544" i="12" s="1"/>
  <c r="G544" i="12" s="1"/>
  <c r="CM882" i="1"/>
  <c r="CV445" i="1"/>
  <c r="DE445" i="1" s="1"/>
  <c r="CS445" i="1"/>
  <c r="K881" i="12"/>
  <c r="E881" i="12"/>
  <c r="M447" i="12"/>
  <c r="AH447" i="12" s="1"/>
  <c r="I447" i="12"/>
  <c r="L448" i="12" s="1"/>
  <c r="CL883" i="1"/>
  <c r="DI883" i="1" s="1"/>
  <c r="C562" i="14" l="1"/>
  <c r="E563" i="14" s="1"/>
  <c r="F563" i="14" s="1"/>
  <c r="AI563" i="14" s="1"/>
  <c r="CP536" i="1"/>
  <c r="CZ535" i="1"/>
  <c r="C563" i="14"/>
  <c r="DT506" i="15"/>
  <c r="AX888" i="12"/>
  <c r="AL888" i="12" s="1"/>
  <c r="AR888" i="12"/>
  <c r="AS889" i="12" s="1"/>
  <c r="AT888" i="12"/>
  <c r="AU888" i="12" s="1"/>
  <c r="AW889" i="12" s="1"/>
  <c r="A894" i="12"/>
  <c r="AV894" i="12" s="1"/>
  <c r="AK893" i="12"/>
  <c r="AQ528" i="14"/>
  <c r="DO445" i="1"/>
  <c r="DQ445" i="1"/>
  <c r="CL894" i="15"/>
  <c r="DR894" i="15" s="1"/>
  <c r="DN505" i="15"/>
  <c r="DM467" i="1"/>
  <c r="DK882" i="15"/>
  <c r="CV882" i="15"/>
  <c r="CP882" i="15"/>
  <c r="A892" i="14"/>
  <c r="AJ892" i="14" s="1"/>
  <c r="K449" i="14"/>
  <c r="AG449" i="14" s="1"/>
  <c r="H449" i="14"/>
  <c r="C544" i="12"/>
  <c r="F545" i="12" s="1"/>
  <c r="G545" i="12" s="1"/>
  <c r="W543" i="12"/>
  <c r="CM883" i="1"/>
  <c r="E882" i="12"/>
  <c r="K882" i="12"/>
  <c r="X447" i="12"/>
  <c r="Y447" i="12" s="1"/>
  <c r="O447" i="12"/>
  <c r="AI447" i="12" s="1"/>
  <c r="DA445" i="1"/>
  <c r="DB445" i="1" s="1"/>
  <c r="CU446" i="1"/>
  <c r="CX445" i="1"/>
  <c r="CL884" i="1"/>
  <c r="DI884" i="1" s="1"/>
  <c r="DF445" i="1" l="1"/>
  <c r="DC445" i="1"/>
  <c r="V562" i="14"/>
  <c r="CN536" i="1"/>
  <c r="CQ536" i="1"/>
  <c r="DH536" i="1" s="1"/>
  <c r="E564" i="14"/>
  <c r="C564" i="14" s="1"/>
  <c r="V563" i="14"/>
  <c r="AR889" i="12"/>
  <c r="AS890" i="12" s="1"/>
  <c r="AT889" i="12"/>
  <c r="AU889" i="12" s="1"/>
  <c r="AW890" i="12" s="1"/>
  <c r="AX890" i="12" s="1"/>
  <c r="AL890" i="12" s="1"/>
  <c r="AX889" i="12"/>
  <c r="AL889" i="12" s="1"/>
  <c r="A895" i="12"/>
  <c r="AV895" i="12" s="1"/>
  <c r="AK894" i="12"/>
  <c r="DL467" i="1"/>
  <c r="DN467" i="1"/>
  <c r="AR529" i="14"/>
  <c r="AS529" i="14" s="1"/>
  <c r="AT529" i="14" s="1"/>
  <c r="AU530" i="14" s="1"/>
  <c r="AV530" i="14" s="1"/>
  <c r="AK530" i="14" s="1"/>
  <c r="CL895" i="15"/>
  <c r="DR895" i="15" s="1"/>
  <c r="DO506" i="15"/>
  <c r="DP506" i="15" s="1"/>
  <c r="DQ506" i="15" s="1"/>
  <c r="DS507" i="15" s="1"/>
  <c r="DJ445" i="1"/>
  <c r="CV883" i="15"/>
  <c r="CP883" i="15"/>
  <c r="DK883" i="15"/>
  <c r="A893" i="14"/>
  <c r="AJ893" i="14" s="1"/>
  <c r="M449" i="14"/>
  <c r="AH449" i="14" s="1"/>
  <c r="J450" i="14"/>
  <c r="W449" i="14"/>
  <c r="X449" i="14" s="1"/>
  <c r="W544" i="12"/>
  <c r="AJ545" i="12"/>
  <c r="AJ544" i="12"/>
  <c r="CM884" i="1"/>
  <c r="CL885" i="1"/>
  <c r="DI885" i="1" s="1"/>
  <c r="K883" i="12"/>
  <c r="E883" i="12"/>
  <c r="CV446" i="1"/>
  <c r="DE446" i="1" s="1"/>
  <c r="CS446" i="1"/>
  <c r="M448" i="12"/>
  <c r="AH448" i="12" s="1"/>
  <c r="I448" i="12"/>
  <c r="L449" i="12" s="1"/>
  <c r="CZ536" i="1" l="1"/>
  <c r="CP537" i="1"/>
  <c r="CN537" i="1" s="1"/>
  <c r="E565" i="14"/>
  <c r="F565" i="14" s="1"/>
  <c r="AI565" i="14" s="1"/>
  <c r="V564" i="14"/>
  <c r="F564" i="14"/>
  <c r="AI564" i="14" s="1"/>
  <c r="DT507" i="15"/>
  <c r="AR890" i="12"/>
  <c r="AT890" i="12"/>
  <c r="AU890" i="12" s="1"/>
  <c r="AW891" i="12" s="1"/>
  <c r="A896" i="12"/>
  <c r="AV896" i="12" s="1"/>
  <c r="AK895" i="12"/>
  <c r="AQ529" i="14"/>
  <c r="CL896" i="15"/>
  <c r="DR896" i="15" s="1"/>
  <c r="DN506" i="15"/>
  <c r="DM468" i="1"/>
  <c r="DP446" i="1"/>
  <c r="CV884" i="15"/>
  <c r="CP884" i="15"/>
  <c r="DK884" i="15"/>
  <c r="K450" i="14"/>
  <c r="AG450" i="14" s="1"/>
  <c r="H450" i="14"/>
  <c r="A894" i="14"/>
  <c r="AJ894" i="14" s="1"/>
  <c r="C545" i="12"/>
  <c r="F546" i="12" s="1"/>
  <c r="G546" i="12" s="1"/>
  <c r="CM885" i="1"/>
  <c r="X448" i="12"/>
  <c r="Y448" i="12" s="1"/>
  <c r="O448" i="12"/>
  <c r="AI448" i="12" s="1"/>
  <c r="CX446" i="1"/>
  <c r="CU447" i="1"/>
  <c r="DA446" i="1"/>
  <c r="DB446" i="1" s="1"/>
  <c r="K884" i="12"/>
  <c r="E884" i="12"/>
  <c r="CL886" i="1"/>
  <c r="DI886" i="1" s="1"/>
  <c r="DF446" i="1" l="1"/>
  <c r="DC446" i="1"/>
  <c r="C565" i="14"/>
  <c r="E566" i="14" s="1"/>
  <c r="C566" i="14" s="1"/>
  <c r="CZ537" i="1"/>
  <c r="CP538" i="1"/>
  <c r="CN538" i="1" s="1"/>
  <c r="CQ537" i="1"/>
  <c r="DH537" i="1" s="1"/>
  <c r="V565" i="14"/>
  <c r="AX891" i="12"/>
  <c r="AL891" i="12" s="1"/>
  <c r="AS891" i="12"/>
  <c r="AT891" i="12" s="1"/>
  <c r="AU891" i="12" s="1"/>
  <c r="AW892" i="12" s="1"/>
  <c r="A897" i="12"/>
  <c r="AV897" i="12" s="1"/>
  <c r="AK896" i="12"/>
  <c r="DL468" i="1"/>
  <c r="DN468" i="1"/>
  <c r="AR530" i="14"/>
  <c r="AS530" i="14" s="1"/>
  <c r="AT530" i="14" s="1"/>
  <c r="AU531" i="14" s="1"/>
  <c r="AV531" i="14" s="1"/>
  <c r="AK531" i="14" s="1"/>
  <c r="DO446" i="1"/>
  <c r="DP447" i="1" s="1"/>
  <c r="DQ446" i="1"/>
  <c r="CL897" i="15"/>
  <c r="DR897" i="15" s="1"/>
  <c r="DO507" i="15"/>
  <c r="DP507" i="15" s="1"/>
  <c r="DQ507" i="15" s="1"/>
  <c r="DS508" i="15" s="1"/>
  <c r="CV885" i="15"/>
  <c r="DK885" i="15"/>
  <c r="CP885" i="15"/>
  <c r="W545" i="12"/>
  <c r="C546" i="12"/>
  <c r="F547" i="12" s="1"/>
  <c r="G547" i="12" s="1"/>
  <c r="A895" i="14"/>
  <c r="AJ895" i="14" s="1"/>
  <c r="J451" i="14"/>
  <c r="W450" i="14"/>
  <c r="X450" i="14" s="1"/>
  <c r="M450" i="14"/>
  <c r="AH450" i="14" s="1"/>
  <c r="CM886" i="1"/>
  <c r="CV447" i="1"/>
  <c r="DE447" i="1" s="1"/>
  <c r="CS447" i="1"/>
  <c r="M449" i="12"/>
  <c r="AH449" i="12" s="1"/>
  <c r="I449" i="12"/>
  <c r="L450" i="12" s="1"/>
  <c r="CL887" i="1"/>
  <c r="DI887" i="1" s="1"/>
  <c r="K885" i="12"/>
  <c r="E885" i="12"/>
  <c r="CQ538" i="1" l="1"/>
  <c r="DH538" i="1" s="1"/>
  <c r="CZ538" i="1"/>
  <c r="CP539" i="1"/>
  <c r="CN539" i="1" s="1"/>
  <c r="E567" i="14"/>
  <c r="C567" i="14" s="1"/>
  <c r="V566" i="14"/>
  <c r="F566" i="14"/>
  <c r="AI566" i="14" s="1"/>
  <c r="DT508" i="15"/>
  <c r="AX892" i="12"/>
  <c r="AL892" i="12" s="1"/>
  <c r="AR891" i="12"/>
  <c r="AS892" i="12" s="1"/>
  <c r="A898" i="12"/>
  <c r="AV898" i="12" s="1"/>
  <c r="AK897" i="12"/>
  <c r="AQ530" i="14"/>
  <c r="DO447" i="1"/>
  <c r="DQ447" i="1"/>
  <c r="CL898" i="15"/>
  <c r="DR898" i="15" s="1"/>
  <c r="DN507" i="15"/>
  <c r="DJ446" i="1"/>
  <c r="DM469" i="1"/>
  <c r="CP886" i="15"/>
  <c r="CV886" i="15"/>
  <c r="DK886" i="15"/>
  <c r="W546" i="12"/>
  <c r="K451" i="14"/>
  <c r="AG451" i="14" s="1"/>
  <c r="H451" i="14"/>
  <c r="A896" i="14"/>
  <c r="AJ896" i="14" s="1"/>
  <c r="AJ546" i="12"/>
  <c r="AJ547" i="12"/>
  <c r="CM887" i="1"/>
  <c r="CL888" i="1"/>
  <c r="DI888" i="1" s="1"/>
  <c r="K886" i="12"/>
  <c r="E886" i="12"/>
  <c r="CU448" i="1"/>
  <c r="CX447" i="1"/>
  <c r="DC447" i="1" s="1"/>
  <c r="DA447" i="1"/>
  <c r="DB447" i="1" s="1"/>
  <c r="O449" i="12"/>
  <c r="AI449" i="12" s="1"/>
  <c r="X449" i="12"/>
  <c r="Y449" i="12" s="1"/>
  <c r="CP540" i="1" l="1"/>
  <c r="CN540" i="1" s="1"/>
  <c r="CZ539" i="1"/>
  <c r="CQ539" i="1"/>
  <c r="DH539" i="1" s="1"/>
  <c r="F567" i="14"/>
  <c r="AI567" i="14" s="1"/>
  <c r="V567" i="14"/>
  <c r="E568" i="14"/>
  <c r="F568" i="14" s="1"/>
  <c r="AI568" i="14" s="1"/>
  <c r="AR892" i="12"/>
  <c r="AS893" i="12" s="1"/>
  <c r="AT892" i="12"/>
  <c r="AU892" i="12" s="1"/>
  <c r="AW893" i="12" s="1"/>
  <c r="A899" i="12"/>
  <c r="AV899" i="12" s="1"/>
  <c r="AK898" i="12"/>
  <c r="DL469" i="1"/>
  <c r="DN469" i="1"/>
  <c r="AR531" i="14"/>
  <c r="AS531" i="14" s="1"/>
  <c r="AT531" i="14" s="1"/>
  <c r="AU532" i="14" s="1"/>
  <c r="AV532" i="14" s="1"/>
  <c r="AK532" i="14" s="1"/>
  <c r="CL899" i="15"/>
  <c r="DR899" i="15" s="1"/>
  <c r="DO508" i="15"/>
  <c r="DP508" i="15" s="1"/>
  <c r="DQ508" i="15" s="1"/>
  <c r="DS509" i="15" s="1"/>
  <c r="DJ447" i="1"/>
  <c r="DF447" i="1"/>
  <c r="CP887" i="15"/>
  <c r="DK887" i="15"/>
  <c r="CV887" i="15"/>
  <c r="A897" i="14"/>
  <c r="AJ897" i="14" s="1"/>
  <c r="W451" i="14"/>
  <c r="X451" i="14" s="1"/>
  <c r="M451" i="14"/>
  <c r="AH451" i="14" s="1"/>
  <c r="J452" i="14"/>
  <c r="C547" i="12"/>
  <c r="F548" i="12" s="1"/>
  <c r="G548" i="12" s="1"/>
  <c r="CM888" i="1"/>
  <c r="CV448" i="1"/>
  <c r="DE448" i="1" s="1"/>
  <c r="CS448" i="1"/>
  <c r="CL889" i="1"/>
  <c r="DI889" i="1" s="1"/>
  <c r="K887" i="12"/>
  <c r="E887" i="12"/>
  <c r="M450" i="12"/>
  <c r="AH450" i="12" s="1"/>
  <c r="I450" i="12"/>
  <c r="L451" i="12" s="1"/>
  <c r="CQ540" i="1" l="1"/>
  <c r="DH540" i="1" s="1"/>
  <c r="CP541" i="1"/>
  <c r="CZ540" i="1"/>
  <c r="C568" i="14"/>
  <c r="DT509" i="15"/>
  <c r="AX893" i="12"/>
  <c r="AL893" i="12" s="1"/>
  <c r="AR893" i="12"/>
  <c r="AS894" i="12" s="1"/>
  <c r="AT893" i="12"/>
  <c r="AU893" i="12" s="1"/>
  <c r="AW894" i="12" s="1"/>
  <c r="AX894" i="12" s="1"/>
  <c r="AL894" i="12" s="1"/>
  <c r="A900" i="12"/>
  <c r="AV900" i="12" s="1"/>
  <c r="AK899" i="12"/>
  <c r="AQ531" i="14"/>
  <c r="CL900" i="15"/>
  <c r="DR900" i="15" s="1"/>
  <c r="DN508" i="15"/>
  <c r="DM470" i="1"/>
  <c r="CV888" i="15"/>
  <c r="DK888" i="15"/>
  <c r="CP888" i="15"/>
  <c r="W547" i="12"/>
  <c r="C548" i="12"/>
  <c r="F549" i="12" s="1"/>
  <c r="G549" i="12" s="1"/>
  <c r="K452" i="14"/>
  <c r="AG452" i="14" s="1"/>
  <c r="H452" i="14"/>
  <c r="A898" i="14"/>
  <c r="AJ898" i="14" s="1"/>
  <c r="CM889" i="1"/>
  <c r="CL890" i="1"/>
  <c r="DI890" i="1" s="1"/>
  <c r="O450" i="12"/>
  <c r="AI450" i="12" s="1"/>
  <c r="X450" i="12"/>
  <c r="Y450" i="12" s="1"/>
  <c r="DA448" i="1"/>
  <c r="DB448" i="1" s="1"/>
  <c r="CX448" i="1"/>
  <c r="CU449" i="1"/>
  <c r="E888" i="12"/>
  <c r="K888" i="12"/>
  <c r="DF448" i="1" l="1"/>
  <c r="DC448" i="1"/>
  <c r="CN541" i="1"/>
  <c r="CQ541" i="1"/>
  <c r="DH541" i="1" s="1"/>
  <c r="E569" i="14"/>
  <c r="C569" i="14" s="1"/>
  <c r="V568" i="14"/>
  <c r="AR894" i="12"/>
  <c r="AS895" i="12" s="1"/>
  <c r="AT894" i="12"/>
  <c r="AU894" i="12" s="1"/>
  <c r="AW895" i="12" s="1"/>
  <c r="A901" i="12"/>
  <c r="AV901" i="12" s="1"/>
  <c r="AK900" i="12"/>
  <c r="DL470" i="1"/>
  <c r="DN470" i="1"/>
  <c r="AR532" i="14"/>
  <c r="AS532" i="14" s="1"/>
  <c r="AT532" i="14" s="1"/>
  <c r="AU533" i="14" s="1"/>
  <c r="AV533" i="14" s="1"/>
  <c r="AK533" i="14" s="1"/>
  <c r="CL901" i="15"/>
  <c r="DR901" i="15" s="1"/>
  <c r="DO509" i="15"/>
  <c r="DP509" i="15" s="1"/>
  <c r="DQ509" i="15" s="1"/>
  <c r="DS510" i="15" s="1"/>
  <c r="DP448" i="1"/>
  <c r="DK889" i="15"/>
  <c r="CV889" i="15"/>
  <c r="CP889" i="15"/>
  <c r="AJ548" i="12"/>
  <c r="A899" i="14"/>
  <c r="AJ899" i="14" s="1"/>
  <c r="M452" i="14"/>
  <c r="AH452" i="14" s="1"/>
  <c r="W452" i="14"/>
  <c r="X452" i="14" s="1"/>
  <c r="J453" i="14"/>
  <c r="W548" i="12"/>
  <c r="CM890" i="1"/>
  <c r="K889" i="12"/>
  <c r="E889" i="12"/>
  <c r="CV449" i="1"/>
  <c r="DE449" i="1" s="1"/>
  <c r="CS449" i="1"/>
  <c r="M451" i="12"/>
  <c r="AH451" i="12" s="1"/>
  <c r="I451" i="12"/>
  <c r="L452" i="12" s="1"/>
  <c r="CL891" i="1"/>
  <c r="DI891" i="1" s="1"/>
  <c r="CP542" i="1" l="1"/>
  <c r="CZ541" i="1"/>
  <c r="V569" i="14"/>
  <c r="E570" i="14"/>
  <c r="C570" i="14" s="1"/>
  <c r="F569" i="14"/>
  <c r="AI569" i="14" s="1"/>
  <c r="DT510" i="15"/>
  <c r="AR895" i="12"/>
  <c r="AS896" i="12" s="1"/>
  <c r="AT895" i="12"/>
  <c r="AU895" i="12" s="1"/>
  <c r="AW896" i="12" s="1"/>
  <c r="AX896" i="12" s="1"/>
  <c r="AL896" i="12" s="1"/>
  <c r="AX895" i="12"/>
  <c r="AL895" i="12" s="1"/>
  <c r="A902" i="12"/>
  <c r="AV902" i="12" s="1"/>
  <c r="AK901" i="12"/>
  <c r="AQ532" i="14"/>
  <c r="DO448" i="1"/>
  <c r="DP449" i="1" s="1"/>
  <c r="DQ448" i="1"/>
  <c r="CL902" i="15"/>
  <c r="DR902" i="15" s="1"/>
  <c r="DN509" i="15"/>
  <c r="DO510" i="15" s="1"/>
  <c r="DP510" i="15" s="1"/>
  <c r="DQ510" i="15" s="1"/>
  <c r="DS511" i="15" s="1"/>
  <c r="DT511" i="15" s="1"/>
  <c r="DM471" i="1"/>
  <c r="CP890" i="15"/>
  <c r="DK890" i="15"/>
  <c r="CV890" i="15"/>
  <c r="K453" i="14"/>
  <c r="AG453" i="14" s="1"/>
  <c r="H453" i="14"/>
  <c r="A900" i="14"/>
  <c r="AJ900" i="14" s="1"/>
  <c r="C549" i="12"/>
  <c r="F550" i="12" s="1"/>
  <c r="G550" i="12" s="1"/>
  <c r="AJ549" i="12"/>
  <c r="CM891" i="1"/>
  <c r="O451" i="12"/>
  <c r="AI451" i="12" s="1"/>
  <c r="X451" i="12"/>
  <c r="Y451" i="12" s="1"/>
  <c r="CL892" i="1"/>
  <c r="DI892" i="1" s="1"/>
  <c r="DA449" i="1"/>
  <c r="DB449" i="1" s="1"/>
  <c r="CX449" i="1"/>
  <c r="CU450" i="1"/>
  <c r="E890" i="12"/>
  <c r="K890" i="12"/>
  <c r="DF449" i="1" l="1"/>
  <c r="DC449" i="1"/>
  <c r="F570" i="14"/>
  <c r="AI570" i="14" s="1"/>
  <c r="CN542" i="1"/>
  <c r="CQ542" i="1"/>
  <c r="DH542" i="1" s="1"/>
  <c r="E571" i="14"/>
  <c r="V570" i="14"/>
  <c r="AR896" i="12"/>
  <c r="AS897" i="12" s="1"/>
  <c r="AT896" i="12"/>
  <c r="AU896" i="12" s="1"/>
  <c r="AW897" i="12" s="1"/>
  <c r="A903" i="12"/>
  <c r="AV903" i="12" s="1"/>
  <c r="AK902" i="12"/>
  <c r="DL471" i="1"/>
  <c r="DN471" i="1"/>
  <c r="AR533" i="14"/>
  <c r="AS533" i="14" s="1"/>
  <c r="AT533" i="14" s="1"/>
  <c r="AU534" i="14" s="1"/>
  <c r="AV534" i="14" s="1"/>
  <c r="AK534" i="14" s="1"/>
  <c r="DO449" i="1"/>
  <c r="DQ449" i="1"/>
  <c r="CL903" i="15"/>
  <c r="DR903" i="15" s="1"/>
  <c r="DN510" i="15"/>
  <c r="DJ448" i="1"/>
  <c r="DK891" i="15"/>
  <c r="CP891" i="15"/>
  <c r="CV891" i="15"/>
  <c r="A901" i="14"/>
  <c r="AJ901" i="14" s="1"/>
  <c r="W453" i="14"/>
  <c r="X453" i="14" s="1"/>
  <c r="J454" i="14"/>
  <c r="M453" i="14"/>
  <c r="AH453" i="14" s="1"/>
  <c r="W549" i="12"/>
  <c r="CM892" i="1"/>
  <c r="M452" i="12"/>
  <c r="AH452" i="12" s="1"/>
  <c r="I452" i="12"/>
  <c r="L453" i="12" s="1"/>
  <c r="K891" i="12"/>
  <c r="E891" i="12"/>
  <c r="CL893" i="1"/>
  <c r="DI893" i="1" s="1"/>
  <c r="CV450" i="1"/>
  <c r="DE450" i="1" s="1"/>
  <c r="CS450" i="1"/>
  <c r="CZ542" i="1" l="1"/>
  <c r="CP543" i="1"/>
  <c r="CN543" i="1" s="1"/>
  <c r="C571" i="14"/>
  <c r="F571" i="14"/>
  <c r="AI571" i="14" s="1"/>
  <c r="AX897" i="12"/>
  <c r="AL897" i="12" s="1"/>
  <c r="AR897" i="12"/>
  <c r="AS898" i="12" s="1"/>
  <c r="AT897" i="12"/>
  <c r="AU897" i="12" s="1"/>
  <c r="AW898" i="12" s="1"/>
  <c r="AX898" i="12" s="1"/>
  <c r="AL898" i="12" s="1"/>
  <c r="A904" i="12"/>
  <c r="AV904" i="12" s="1"/>
  <c r="AK903" i="12"/>
  <c r="AQ533" i="14"/>
  <c r="CL904" i="15"/>
  <c r="DR904" i="15" s="1"/>
  <c r="DO511" i="15"/>
  <c r="DP511" i="15" s="1"/>
  <c r="DQ511" i="15" s="1"/>
  <c r="DS512" i="15" s="1"/>
  <c r="DJ449" i="1"/>
  <c r="DM472" i="1"/>
  <c r="DP450" i="1"/>
  <c r="DK892" i="15"/>
  <c r="CV892" i="15"/>
  <c r="CP892" i="15"/>
  <c r="K454" i="14"/>
  <c r="AG454" i="14" s="1"/>
  <c r="H454" i="14"/>
  <c r="A902" i="14"/>
  <c r="AJ902" i="14" s="1"/>
  <c r="C550" i="12"/>
  <c r="F551" i="12" s="1"/>
  <c r="G551" i="12" s="1"/>
  <c r="AJ550" i="12"/>
  <c r="CM893" i="1"/>
  <c r="X452" i="12"/>
  <c r="Y452" i="12" s="1"/>
  <c r="O452" i="12"/>
  <c r="AI452" i="12" s="1"/>
  <c r="CX450" i="1"/>
  <c r="DC450" i="1" s="1"/>
  <c r="CU451" i="1"/>
  <c r="DA450" i="1"/>
  <c r="DB450" i="1" s="1"/>
  <c r="CL894" i="1"/>
  <c r="DI894" i="1" s="1"/>
  <c r="K892" i="12"/>
  <c r="E892" i="12"/>
  <c r="CZ543" i="1" l="1"/>
  <c r="CP544" i="1"/>
  <c r="CQ544" i="1" s="1"/>
  <c r="DH544" i="1" s="1"/>
  <c r="CQ543" i="1"/>
  <c r="DH543" i="1" s="1"/>
  <c r="V571" i="14"/>
  <c r="E572" i="14"/>
  <c r="C572" i="14" s="1"/>
  <c r="DT512" i="15"/>
  <c r="AR898" i="12"/>
  <c r="AS899" i="12" s="1"/>
  <c r="AT898" i="12"/>
  <c r="AU898" i="12" s="1"/>
  <c r="AW899" i="12" s="1"/>
  <c r="AX899" i="12" s="1"/>
  <c r="AL899" i="12" s="1"/>
  <c r="A905" i="12"/>
  <c r="AV905" i="12" s="1"/>
  <c r="AK904" i="12"/>
  <c r="DL472" i="1"/>
  <c r="DN472" i="1"/>
  <c r="AR534" i="14"/>
  <c r="AS534" i="14" s="1"/>
  <c r="AT534" i="14" s="1"/>
  <c r="AU535" i="14" s="1"/>
  <c r="AV535" i="14" s="1"/>
  <c r="AK535" i="14" s="1"/>
  <c r="DO450" i="1"/>
  <c r="DQ450" i="1"/>
  <c r="CL905" i="15"/>
  <c r="DR905" i="15" s="1"/>
  <c r="DN511" i="15"/>
  <c r="DF450" i="1"/>
  <c r="DK893" i="15"/>
  <c r="CP893" i="15"/>
  <c r="CV893" i="15"/>
  <c r="A903" i="14"/>
  <c r="AJ903" i="14" s="1"/>
  <c r="J455" i="14"/>
  <c r="W454" i="14"/>
  <c r="X454" i="14" s="1"/>
  <c r="M454" i="14"/>
  <c r="AH454" i="14" s="1"/>
  <c r="W550" i="12"/>
  <c r="AJ551" i="12"/>
  <c r="CM894" i="1"/>
  <c r="CV451" i="1"/>
  <c r="DE451" i="1" s="1"/>
  <c r="CS451" i="1"/>
  <c r="M453" i="12"/>
  <c r="AH453" i="12" s="1"/>
  <c r="I453" i="12"/>
  <c r="L454" i="12" s="1"/>
  <c r="CL895" i="1"/>
  <c r="DI895" i="1" s="1"/>
  <c r="K893" i="12"/>
  <c r="E893" i="12"/>
  <c r="CN544" i="1" l="1"/>
  <c r="V572" i="14"/>
  <c r="E573" i="14"/>
  <c r="C573" i="14" s="1"/>
  <c r="F572" i="14"/>
  <c r="AI572" i="14" s="1"/>
  <c r="AR899" i="12"/>
  <c r="AS900" i="12" s="1"/>
  <c r="AT899" i="12"/>
  <c r="AU899" i="12" s="1"/>
  <c r="AW900" i="12" s="1"/>
  <c r="A906" i="12"/>
  <c r="AV906" i="12" s="1"/>
  <c r="AK905" i="12"/>
  <c r="AQ534" i="14"/>
  <c r="CL906" i="15"/>
  <c r="DR906" i="15" s="1"/>
  <c r="DO512" i="15"/>
  <c r="DP512" i="15" s="1"/>
  <c r="DQ512" i="15" s="1"/>
  <c r="DS513" i="15" s="1"/>
  <c r="DJ450" i="1"/>
  <c r="DM473" i="1"/>
  <c r="DP451" i="1"/>
  <c r="CP894" i="15"/>
  <c r="CV894" i="15"/>
  <c r="DK894" i="15"/>
  <c r="A904" i="14"/>
  <c r="AJ904" i="14" s="1"/>
  <c r="K455" i="14"/>
  <c r="AG455" i="14" s="1"/>
  <c r="H455" i="14"/>
  <c r="C551" i="12"/>
  <c r="F552" i="12" s="1"/>
  <c r="G552" i="12" s="1"/>
  <c r="CM895" i="1"/>
  <c r="E894" i="12"/>
  <c r="K894" i="12"/>
  <c r="CL896" i="1"/>
  <c r="DI896" i="1" s="1"/>
  <c r="DA451" i="1"/>
  <c r="DB451" i="1" s="1"/>
  <c r="CU452" i="1"/>
  <c r="CX451" i="1"/>
  <c r="X453" i="12"/>
  <c r="Y453" i="12" s="1"/>
  <c r="O453" i="12"/>
  <c r="AI453" i="12" s="1"/>
  <c r="DF451" i="1" l="1"/>
  <c r="DC451" i="1"/>
  <c r="F573" i="14"/>
  <c r="AI573" i="14" s="1"/>
  <c r="CP545" i="1"/>
  <c r="CN545" i="1" s="1"/>
  <c r="CZ544" i="1"/>
  <c r="V573" i="14"/>
  <c r="E574" i="14"/>
  <c r="F574" i="14" s="1"/>
  <c r="AI574" i="14" s="1"/>
  <c r="DT513" i="15"/>
  <c r="AX900" i="12"/>
  <c r="AL900" i="12" s="1"/>
  <c r="AR900" i="12"/>
  <c r="AT900" i="12"/>
  <c r="AU900" i="12" s="1"/>
  <c r="AW901" i="12" s="1"/>
  <c r="AX901" i="12" s="1"/>
  <c r="AL901" i="12" s="1"/>
  <c r="A907" i="12"/>
  <c r="AV907" i="12" s="1"/>
  <c r="AK906" i="12"/>
  <c r="DL473" i="1"/>
  <c r="DN473" i="1"/>
  <c r="AR535" i="14"/>
  <c r="AS535" i="14" s="1"/>
  <c r="AT535" i="14" s="1"/>
  <c r="AU536" i="14" s="1"/>
  <c r="AV536" i="14" s="1"/>
  <c r="AK536" i="14" s="1"/>
  <c r="DO451" i="1"/>
  <c r="DP452" i="1" s="1"/>
  <c r="DQ451" i="1"/>
  <c r="CL907" i="15"/>
  <c r="DR907" i="15" s="1"/>
  <c r="DN512" i="15"/>
  <c r="CV895" i="15"/>
  <c r="CP895" i="15"/>
  <c r="DK895" i="15"/>
  <c r="A905" i="14"/>
  <c r="AJ905" i="14" s="1"/>
  <c r="J456" i="14"/>
  <c r="M455" i="14"/>
  <c r="AH455" i="14" s="1"/>
  <c r="W455" i="14"/>
  <c r="X455" i="14" s="1"/>
  <c r="W551" i="12"/>
  <c r="AJ552" i="12"/>
  <c r="CM896" i="1"/>
  <c r="CL897" i="1"/>
  <c r="DI897" i="1" s="1"/>
  <c r="M454" i="12"/>
  <c r="AH454" i="12" s="1"/>
  <c r="I454" i="12"/>
  <c r="L455" i="12" s="1"/>
  <c r="CV452" i="1"/>
  <c r="DE452" i="1" s="1"/>
  <c r="CS452" i="1"/>
  <c r="K895" i="12"/>
  <c r="E895" i="12"/>
  <c r="C574" i="14" l="1"/>
  <c r="E575" i="14" s="1"/>
  <c r="F575" i="14" s="1"/>
  <c r="AI575" i="14" s="1"/>
  <c r="CZ545" i="1"/>
  <c r="CP546" i="1"/>
  <c r="CN546" i="1" s="1"/>
  <c r="CQ545" i="1"/>
  <c r="DH545" i="1" s="1"/>
  <c r="V574" i="14"/>
  <c r="AS901" i="12"/>
  <c r="AT901" i="12" s="1"/>
  <c r="AU901" i="12" s="1"/>
  <c r="AW902" i="12" s="1"/>
  <c r="A908" i="12"/>
  <c r="AV908" i="12" s="1"/>
  <c r="AK907" i="12"/>
  <c r="AQ535" i="14"/>
  <c r="DO452" i="1"/>
  <c r="DQ452" i="1"/>
  <c r="CL908" i="15"/>
  <c r="DR908" i="15" s="1"/>
  <c r="DO513" i="15"/>
  <c r="DP513" i="15" s="1"/>
  <c r="DQ513" i="15" s="1"/>
  <c r="DS514" i="15" s="1"/>
  <c r="DJ451" i="1"/>
  <c r="DM474" i="1"/>
  <c r="DK896" i="15"/>
  <c r="CP896" i="15"/>
  <c r="CV896" i="15"/>
  <c r="A906" i="14"/>
  <c r="AJ906" i="14" s="1"/>
  <c r="K456" i="14"/>
  <c r="AG456" i="14" s="1"/>
  <c r="H456" i="14"/>
  <c r="C552" i="12"/>
  <c r="F553" i="12" s="1"/>
  <c r="G553" i="12" s="1"/>
  <c r="CM897" i="1"/>
  <c r="X454" i="12"/>
  <c r="Y454" i="12" s="1"/>
  <c r="O454" i="12"/>
  <c r="AI454" i="12" s="1"/>
  <c r="E896" i="12"/>
  <c r="K896" i="12"/>
  <c r="CX452" i="1"/>
  <c r="DC452" i="1" s="1"/>
  <c r="DA452" i="1"/>
  <c r="DB452" i="1" s="1"/>
  <c r="CU453" i="1"/>
  <c r="CL898" i="1"/>
  <c r="DI898" i="1" s="1"/>
  <c r="CQ546" i="1" l="1"/>
  <c r="DH546" i="1" s="1"/>
  <c r="CZ546" i="1"/>
  <c r="CP547" i="1"/>
  <c r="CQ547" i="1" s="1"/>
  <c r="DH547" i="1" s="1"/>
  <c r="AR901" i="12"/>
  <c r="AS902" i="12" s="1"/>
  <c r="AT902" i="12" s="1"/>
  <c r="AU902" i="12" s="1"/>
  <c r="AW903" i="12" s="1"/>
  <c r="C575" i="14"/>
  <c r="DT514" i="15"/>
  <c r="AX902" i="12"/>
  <c r="AL902" i="12" s="1"/>
  <c r="A909" i="12"/>
  <c r="AV909" i="12" s="1"/>
  <c r="AK908" i="12"/>
  <c r="DL474" i="1"/>
  <c r="DN474" i="1"/>
  <c r="AR536" i="14"/>
  <c r="AS536" i="14" s="1"/>
  <c r="AT536" i="14" s="1"/>
  <c r="AU537" i="14" s="1"/>
  <c r="AV537" i="14" s="1"/>
  <c r="AK537" i="14" s="1"/>
  <c r="CL909" i="15"/>
  <c r="DR909" i="15" s="1"/>
  <c r="DN513" i="15"/>
  <c r="DJ452" i="1"/>
  <c r="DF452" i="1"/>
  <c r="CP897" i="15"/>
  <c r="DK897" i="15"/>
  <c r="CV897" i="15"/>
  <c r="W552" i="12"/>
  <c r="A907" i="14"/>
  <c r="AJ907" i="14" s="1"/>
  <c r="J457" i="14"/>
  <c r="W456" i="14"/>
  <c r="X456" i="14" s="1"/>
  <c r="M456" i="14"/>
  <c r="AH456" i="14" s="1"/>
  <c r="AJ553" i="12"/>
  <c r="CM898" i="1"/>
  <c r="M455" i="12"/>
  <c r="AH455" i="12" s="1"/>
  <c r="I455" i="12"/>
  <c r="L456" i="12" s="1"/>
  <c r="E897" i="12"/>
  <c r="K897" i="12"/>
  <c r="CL899" i="1"/>
  <c r="DI899" i="1" s="1"/>
  <c r="CV453" i="1"/>
  <c r="DE453" i="1" s="1"/>
  <c r="CS453" i="1"/>
  <c r="CN547" i="1" l="1"/>
  <c r="V575" i="14"/>
  <c r="E576" i="14"/>
  <c r="F576" i="14" s="1"/>
  <c r="AI576" i="14" s="1"/>
  <c r="AX903" i="12"/>
  <c r="AL903" i="12" s="1"/>
  <c r="AR902" i="12"/>
  <c r="A910" i="12"/>
  <c r="AV910" i="12" s="1"/>
  <c r="AK909" i="12"/>
  <c r="AQ536" i="14"/>
  <c r="AR537" i="14" s="1"/>
  <c r="AS537" i="14" s="1"/>
  <c r="AT537" i="14" s="1"/>
  <c r="AU538" i="14" s="1"/>
  <c r="AV538" i="14" s="1"/>
  <c r="AK538" i="14" s="1"/>
  <c r="CL910" i="15"/>
  <c r="DR910" i="15" s="1"/>
  <c r="DO514" i="15"/>
  <c r="DP514" i="15" s="1"/>
  <c r="DQ514" i="15" s="1"/>
  <c r="DS515" i="15" s="1"/>
  <c r="DM475" i="1"/>
  <c r="CP898" i="15"/>
  <c r="CV898" i="15"/>
  <c r="DK898" i="15"/>
  <c r="A908" i="14"/>
  <c r="AJ908" i="14" s="1"/>
  <c r="K457" i="14"/>
  <c r="AG457" i="14" s="1"/>
  <c r="H457" i="14"/>
  <c r="C553" i="12"/>
  <c r="F554" i="12" s="1"/>
  <c r="G554" i="12" s="1"/>
  <c r="CM899" i="1"/>
  <c r="X455" i="12"/>
  <c r="Y455" i="12" s="1"/>
  <c r="O455" i="12"/>
  <c r="AI455" i="12" s="1"/>
  <c r="CX453" i="1"/>
  <c r="DC453" i="1" s="1"/>
  <c r="DA453" i="1"/>
  <c r="DB453" i="1" s="1"/>
  <c r="CU454" i="1"/>
  <c r="CL900" i="1"/>
  <c r="DI900" i="1" s="1"/>
  <c r="E898" i="12"/>
  <c r="K898" i="12"/>
  <c r="CP548" i="1" l="1"/>
  <c r="CZ547" i="1"/>
  <c r="C576" i="14"/>
  <c r="DT515" i="15"/>
  <c r="AS903" i="12"/>
  <c r="AT903" i="12" s="1"/>
  <c r="AU903" i="12" s="1"/>
  <c r="AW904" i="12" s="1"/>
  <c r="A911" i="12"/>
  <c r="AV911" i="12" s="1"/>
  <c r="AK910" i="12"/>
  <c r="DL475" i="1"/>
  <c r="DN475" i="1"/>
  <c r="AQ537" i="14"/>
  <c r="CL911" i="15"/>
  <c r="DR911" i="15" s="1"/>
  <c r="DN514" i="15"/>
  <c r="DP453" i="1"/>
  <c r="DF453" i="1"/>
  <c r="CV899" i="15"/>
  <c r="DK899" i="15"/>
  <c r="CP899" i="15"/>
  <c r="AJ554" i="12"/>
  <c r="M457" i="14"/>
  <c r="AH457" i="14" s="1"/>
  <c r="W457" i="14"/>
  <c r="X457" i="14" s="1"/>
  <c r="J458" i="14"/>
  <c r="A909" i="14"/>
  <c r="AJ909" i="14" s="1"/>
  <c r="W553" i="12"/>
  <c r="CM900" i="1"/>
  <c r="CV454" i="1"/>
  <c r="DE454" i="1" s="1"/>
  <c r="CS454" i="1"/>
  <c r="CL901" i="1"/>
  <c r="DI901" i="1" s="1"/>
  <c r="E899" i="12"/>
  <c r="K899" i="12"/>
  <c r="M456" i="12"/>
  <c r="AH456" i="12" s="1"/>
  <c r="I456" i="12"/>
  <c r="L457" i="12" s="1"/>
  <c r="CQ548" i="1" l="1"/>
  <c r="DH548" i="1" s="1"/>
  <c r="CN548" i="1"/>
  <c r="E577" i="14"/>
  <c r="F577" i="14" s="1"/>
  <c r="AI577" i="14" s="1"/>
  <c r="V576" i="14"/>
  <c r="AR903" i="12"/>
  <c r="AX904" i="12"/>
  <c r="AL904" i="12" s="1"/>
  <c r="A912" i="12"/>
  <c r="AV912" i="12" s="1"/>
  <c r="AK911" i="12"/>
  <c r="AR538" i="14"/>
  <c r="AS538" i="14" s="1"/>
  <c r="AT538" i="14" s="1"/>
  <c r="AU539" i="14" s="1"/>
  <c r="AV539" i="14" s="1"/>
  <c r="AK539" i="14" s="1"/>
  <c r="DO453" i="1"/>
  <c r="DP454" i="1" s="1"/>
  <c r="DQ453" i="1"/>
  <c r="CL912" i="15"/>
  <c r="DR912" i="15" s="1"/>
  <c r="DO515" i="15"/>
  <c r="DP515" i="15" s="1"/>
  <c r="DQ515" i="15" s="1"/>
  <c r="DS516" i="15" s="1"/>
  <c r="DM476" i="1"/>
  <c r="DK900" i="15"/>
  <c r="CV900" i="15"/>
  <c r="CP900" i="15"/>
  <c r="C554" i="12"/>
  <c r="F555" i="12" s="1"/>
  <c r="G555" i="12" s="1"/>
  <c r="AJ555" i="12" s="1"/>
  <c r="K458" i="14"/>
  <c r="AG458" i="14" s="1"/>
  <c r="H458" i="14"/>
  <c r="A910" i="14"/>
  <c r="AJ910" i="14" s="1"/>
  <c r="W554" i="12"/>
  <c r="CM901" i="1"/>
  <c r="O456" i="12"/>
  <c r="AI456" i="12" s="1"/>
  <c r="X456" i="12"/>
  <c r="Y456" i="12" s="1"/>
  <c r="CX454" i="1"/>
  <c r="DC454" i="1" s="1"/>
  <c r="DA454" i="1"/>
  <c r="DB454" i="1" s="1"/>
  <c r="CU455" i="1"/>
  <c r="E900" i="12"/>
  <c r="K900" i="12"/>
  <c r="CL902" i="1"/>
  <c r="DI902" i="1" s="1"/>
  <c r="CP549" i="1" l="1"/>
  <c r="CZ548" i="1"/>
  <c r="C577" i="14"/>
  <c r="V577" i="14" s="1"/>
  <c r="E578" i="14"/>
  <c r="F578" i="14" s="1"/>
  <c r="AI578" i="14" s="1"/>
  <c r="DT516" i="15"/>
  <c r="AS904" i="12"/>
  <c r="AT904" i="12" s="1"/>
  <c r="AU904" i="12" s="1"/>
  <c r="AW905" i="12" s="1"/>
  <c r="A913" i="12"/>
  <c r="AV913" i="12" s="1"/>
  <c r="AK912" i="12"/>
  <c r="AQ538" i="14"/>
  <c r="AR539" i="14" s="1"/>
  <c r="AS539" i="14" s="1"/>
  <c r="AT539" i="14" s="1"/>
  <c r="AU540" i="14" s="1"/>
  <c r="AV540" i="14" s="1"/>
  <c r="AK540" i="14" s="1"/>
  <c r="DL476" i="1"/>
  <c r="DN476" i="1"/>
  <c r="DO454" i="1"/>
  <c r="DQ454" i="1"/>
  <c r="CL913" i="15"/>
  <c r="DR913" i="15" s="1"/>
  <c r="DN515" i="15"/>
  <c r="DJ453" i="1"/>
  <c r="DF454" i="1"/>
  <c r="DK901" i="15"/>
  <c r="CP901" i="15"/>
  <c r="CV901" i="15"/>
  <c r="A911" i="14"/>
  <c r="AJ911" i="14" s="1"/>
  <c r="J459" i="14"/>
  <c r="W458" i="14"/>
  <c r="X458" i="14" s="1"/>
  <c r="M458" i="14"/>
  <c r="AH458" i="14" s="1"/>
  <c r="C555" i="12"/>
  <c r="F556" i="12" s="1"/>
  <c r="G556" i="12" s="1"/>
  <c r="CM902" i="1"/>
  <c r="M457" i="12"/>
  <c r="AH457" i="12" s="1"/>
  <c r="I457" i="12"/>
  <c r="L458" i="12" s="1"/>
  <c r="CL903" i="1"/>
  <c r="DI903" i="1" s="1"/>
  <c r="CV455" i="1"/>
  <c r="DE455" i="1" s="1"/>
  <c r="CS455" i="1"/>
  <c r="K901" i="12"/>
  <c r="E901" i="12"/>
  <c r="CN549" i="1" l="1"/>
  <c r="CQ549" i="1"/>
  <c r="DH549" i="1" s="1"/>
  <c r="C578" i="14"/>
  <c r="V578" i="14" s="1"/>
  <c r="AR904" i="12"/>
  <c r="AS905" i="12" s="1"/>
  <c r="AT905" i="12" s="1"/>
  <c r="AU905" i="12" s="1"/>
  <c r="AW906" i="12" s="1"/>
  <c r="AX905" i="12"/>
  <c r="AL905" i="12" s="1"/>
  <c r="A914" i="12"/>
  <c r="AV914" i="12" s="1"/>
  <c r="AK913" i="12"/>
  <c r="AQ539" i="14"/>
  <c r="CL914" i="15"/>
  <c r="DR914" i="15" s="1"/>
  <c r="DO516" i="15"/>
  <c r="DP516" i="15" s="1"/>
  <c r="DQ516" i="15" s="1"/>
  <c r="DS517" i="15" s="1"/>
  <c r="DJ454" i="1"/>
  <c r="DM477" i="1"/>
  <c r="DP455" i="1"/>
  <c r="DK902" i="15"/>
  <c r="CV902" i="15"/>
  <c r="CP902" i="15"/>
  <c r="W555" i="12"/>
  <c r="K459" i="14"/>
  <c r="AG459" i="14" s="1"/>
  <c r="H459" i="14"/>
  <c r="A912" i="14"/>
  <c r="AJ912" i="14" s="1"/>
  <c r="AJ556" i="12"/>
  <c r="CM903" i="1"/>
  <c r="DA455" i="1"/>
  <c r="DB455" i="1" s="1"/>
  <c r="CU456" i="1"/>
  <c r="CX455" i="1"/>
  <c r="O457" i="12"/>
  <c r="AI457" i="12" s="1"/>
  <c r="X457" i="12"/>
  <c r="Y457" i="12" s="1"/>
  <c r="K902" i="12"/>
  <c r="E902" i="12"/>
  <c r="CL904" i="1"/>
  <c r="DI904" i="1" s="1"/>
  <c r="DF455" i="1" l="1"/>
  <c r="DC455" i="1"/>
  <c r="AR905" i="12"/>
  <c r="AS906" i="12" s="1"/>
  <c r="AR906" i="12" s="1"/>
  <c r="AS907" i="12" s="1"/>
  <c r="E579" i="14"/>
  <c r="C579" i="14" s="1"/>
  <c r="CZ549" i="1"/>
  <c r="CP550" i="1"/>
  <c r="E580" i="14"/>
  <c r="F580" i="14" s="1"/>
  <c r="AI580" i="14" s="1"/>
  <c r="F579" i="14"/>
  <c r="AI579" i="14" s="1"/>
  <c r="DT517" i="15"/>
  <c r="AX906" i="12"/>
  <c r="AL906" i="12" s="1"/>
  <c r="AT906" i="12"/>
  <c r="AU906" i="12" s="1"/>
  <c r="AW907" i="12" s="1"/>
  <c r="AX907" i="12" s="1"/>
  <c r="AL907" i="12" s="1"/>
  <c r="A915" i="12"/>
  <c r="AV915" i="12" s="1"/>
  <c r="AK914" i="12"/>
  <c r="DL477" i="1"/>
  <c r="DN477" i="1"/>
  <c r="AR540" i="14"/>
  <c r="AS540" i="14" s="1"/>
  <c r="AT540" i="14" s="1"/>
  <c r="AU541" i="14" s="1"/>
  <c r="AV541" i="14" s="1"/>
  <c r="AK541" i="14" s="1"/>
  <c r="DO455" i="1"/>
  <c r="DP456" i="1" s="1"/>
  <c r="DQ455" i="1"/>
  <c r="CL915" i="15"/>
  <c r="DR915" i="15" s="1"/>
  <c r="DN516" i="15"/>
  <c r="DK903" i="15"/>
  <c r="CV903" i="15"/>
  <c r="CP903" i="15"/>
  <c r="A913" i="14"/>
  <c r="AJ913" i="14" s="1"/>
  <c r="W459" i="14"/>
  <c r="X459" i="14" s="1"/>
  <c r="J460" i="14"/>
  <c r="M459" i="14"/>
  <c r="AH459" i="14" s="1"/>
  <c r="C556" i="12"/>
  <c r="F557" i="12" s="1"/>
  <c r="G557" i="12" s="1"/>
  <c r="CM904" i="1"/>
  <c r="CV456" i="1"/>
  <c r="DE456" i="1" s="1"/>
  <c r="CS456" i="1"/>
  <c r="CL905" i="1"/>
  <c r="DI905" i="1" s="1"/>
  <c r="E903" i="12"/>
  <c r="K903" i="12"/>
  <c r="M458" i="12"/>
  <c r="AH458" i="12" s="1"/>
  <c r="I458" i="12"/>
  <c r="L459" i="12" s="1"/>
  <c r="C580" i="14" l="1"/>
  <c r="V579" i="14"/>
  <c r="CN550" i="1"/>
  <c r="CQ550" i="1"/>
  <c r="DH550" i="1" s="1"/>
  <c r="V580" i="14"/>
  <c r="E581" i="14"/>
  <c r="C581" i="14" s="1"/>
  <c r="AR907" i="12"/>
  <c r="AS908" i="12" s="1"/>
  <c r="AT907" i="12"/>
  <c r="AU907" i="12" s="1"/>
  <c r="AW908" i="12" s="1"/>
  <c r="A916" i="12"/>
  <c r="AV916" i="12" s="1"/>
  <c r="AK915" i="12"/>
  <c r="AQ540" i="14"/>
  <c r="DO456" i="1"/>
  <c r="DQ456" i="1"/>
  <c r="CL916" i="15"/>
  <c r="DR916" i="15" s="1"/>
  <c r="DO517" i="15"/>
  <c r="DP517" i="15" s="1"/>
  <c r="DQ517" i="15" s="1"/>
  <c r="DS518" i="15" s="1"/>
  <c r="DJ455" i="1"/>
  <c r="DM478" i="1"/>
  <c r="CP904" i="15"/>
  <c r="CV904" i="15"/>
  <c r="DK904" i="15"/>
  <c r="K460" i="14"/>
  <c r="AG460" i="14" s="1"/>
  <c r="H460" i="14"/>
  <c r="A914" i="14"/>
  <c r="AJ914" i="14" s="1"/>
  <c r="W556" i="12"/>
  <c r="AJ557" i="12"/>
  <c r="CM905" i="1"/>
  <c r="X458" i="12"/>
  <c r="Y458" i="12" s="1"/>
  <c r="O458" i="12"/>
  <c r="AI458" i="12" s="1"/>
  <c r="K904" i="12"/>
  <c r="E904" i="12"/>
  <c r="CL906" i="1"/>
  <c r="DI906" i="1" s="1"/>
  <c r="CX456" i="1"/>
  <c r="CU457" i="1"/>
  <c r="DA456" i="1"/>
  <c r="DB456" i="1" s="1"/>
  <c r="DF456" i="1" l="1"/>
  <c r="DC456" i="1"/>
  <c r="CZ550" i="1"/>
  <c r="CP551" i="1"/>
  <c r="CN551" i="1" s="1"/>
  <c r="E582" i="14"/>
  <c r="F582" i="14" s="1"/>
  <c r="AI582" i="14" s="1"/>
  <c r="V581" i="14"/>
  <c r="F581" i="14"/>
  <c r="AI581" i="14" s="1"/>
  <c r="DT518" i="15"/>
  <c r="AX908" i="12"/>
  <c r="AL908" i="12" s="1"/>
  <c r="AR908" i="12"/>
  <c r="AS909" i="12" s="1"/>
  <c r="AT908" i="12"/>
  <c r="AU908" i="12" s="1"/>
  <c r="AW909" i="12" s="1"/>
  <c r="AX909" i="12" s="1"/>
  <c r="AL909" i="12" s="1"/>
  <c r="A917" i="12"/>
  <c r="AV917" i="12" s="1"/>
  <c r="AK916" i="12"/>
  <c r="DL478" i="1"/>
  <c r="DN478" i="1"/>
  <c r="AR541" i="14"/>
  <c r="AS541" i="14" s="1"/>
  <c r="AT541" i="14" s="1"/>
  <c r="AU542" i="14" s="1"/>
  <c r="AV542" i="14" s="1"/>
  <c r="AK542" i="14" s="1"/>
  <c r="CL917" i="15"/>
  <c r="DR917" i="15" s="1"/>
  <c r="DN517" i="15"/>
  <c r="DJ456" i="1"/>
  <c r="DP457" i="1"/>
  <c r="CV905" i="15"/>
  <c r="DK905" i="15"/>
  <c r="CP905" i="15"/>
  <c r="A915" i="14"/>
  <c r="AJ915" i="14" s="1"/>
  <c r="M460" i="14"/>
  <c r="AH460" i="14" s="1"/>
  <c r="W460" i="14"/>
  <c r="X460" i="14" s="1"/>
  <c r="J461" i="14"/>
  <c r="C557" i="12"/>
  <c r="F558" i="12" s="1"/>
  <c r="G558" i="12" s="1"/>
  <c r="CM906" i="1"/>
  <c r="CV457" i="1"/>
  <c r="DE457" i="1" s="1"/>
  <c r="CS457" i="1"/>
  <c r="CL907" i="1"/>
  <c r="DI907" i="1" s="1"/>
  <c r="K905" i="12"/>
  <c r="E905" i="12"/>
  <c r="M459" i="12"/>
  <c r="AH459" i="12" s="1"/>
  <c r="I459" i="12"/>
  <c r="L460" i="12" s="1"/>
  <c r="CZ551" i="1" l="1"/>
  <c r="CP552" i="1"/>
  <c r="CN552" i="1" s="1"/>
  <c r="CQ551" i="1"/>
  <c r="DH551" i="1" s="1"/>
  <c r="C582" i="14"/>
  <c r="AR909" i="12"/>
  <c r="AT909" i="12"/>
  <c r="AU909" i="12" s="1"/>
  <c r="AW910" i="12" s="1"/>
  <c r="A918" i="12"/>
  <c r="AV918" i="12" s="1"/>
  <c r="AK917" i="12"/>
  <c r="AQ541" i="14"/>
  <c r="AR542" i="14"/>
  <c r="AS542" i="14" s="1"/>
  <c r="AT542" i="14" s="1"/>
  <c r="AU543" i="14" s="1"/>
  <c r="AV543" i="14" s="1"/>
  <c r="AK543" i="14" s="1"/>
  <c r="DO457" i="1"/>
  <c r="DQ457" i="1"/>
  <c r="CL918" i="15"/>
  <c r="DR918" i="15" s="1"/>
  <c r="DO518" i="15"/>
  <c r="DP518" i="15" s="1"/>
  <c r="DQ518" i="15" s="1"/>
  <c r="DS519" i="15" s="1"/>
  <c r="DM479" i="1"/>
  <c r="CV906" i="15"/>
  <c r="DK906" i="15"/>
  <c r="CP906" i="15"/>
  <c r="K461" i="14"/>
  <c r="AG461" i="14" s="1"/>
  <c r="H461" i="14"/>
  <c r="A916" i="14"/>
  <c r="AJ916" i="14" s="1"/>
  <c r="AJ558" i="12"/>
  <c r="W557" i="12"/>
  <c r="CM907" i="1"/>
  <c r="X459" i="12"/>
  <c r="Y459" i="12" s="1"/>
  <c r="O459" i="12"/>
  <c r="AI459" i="12" s="1"/>
  <c r="E906" i="12"/>
  <c r="K906" i="12"/>
  <c r="CU458" i="1"/>
  <c r="CX457" i="1"/>
  <c r="DC457" i="1" s="1"/>
  <c r="DA457" i="1"/>
  <c r="DB457" i="1" s="1"/>
  <c r="CL908" i="1"/>
  <c r="DI908" i="1" s="1"/>
  <c r="CQ552" i="1" l="1"/>
  <c r="DH552" i="1" s="1"/>
  <c r="CZ552" i="1"/>
  <c r="CP553" i="1"/>
  <c r="CQ553" i="1" s="1"/>
  <c r="DH553" i="1" s="1"/>
  <c r="V582" i="14"/>
  <c r="E583" i="14"/>
  <c r="F583" i="14" s="1"/>
  <c r="AI583" i="14" s="1"/>
  <c r="DT519" i="15"/>
  <c r="AX910" i="12"/>
  <c r="AL910" i="12" s="1"/>
  <c r="AS910" i="12"/>
  <c r="AT910" i="12" s="1"/>
  <c r="AU910" i="12" s="1"/>
  <c r="AW911" i="12" s="1"/>
  <c r="A919" i="12"/>
  <c r="AV919" i="12" s="1"/>
  <c r="AK918" i="12"/>
  <c r="AQ542" i="14"/>
  <c r="AR543" i="14" s="1"/>
  <c r="AS543" i="14" s="1"/>
  <c r="AT543" i="14" s="1"/>
  <c r="AU544" i="14" s="1"/>
  <c r="AV544" i="14" s="1"/>
  <c r="AK544" i="14" s="1"/>
  <c r="DL479" i="1"/>
  <c r="DN479" i="1"/>
  <c r="CL919" i="15"/>
  <c r="DR919" i="15" s="1"/>
  <c r="DN518" i="15"/>
  <c r="DJ457" i="1"/>
  <c r="DF457" i="1"/>
  <c r="CV907" i="15"/>
  <c r="DK907" i="15"/>
  <c r="CP907" i="15"/>
  <c r="W461" i="14"/>
  <c r="X461" i="14" s="1"/>
  <c r="J462" i="14"/>
  <c r="M461" i="14"/>
  <c r="AH461" i="14" s="1"/>
  <c r="A917" i="14"/>
  <c r="AJ917" i="14" s="1"/>
  <c r="C558" i="12"/>
  <c r="F559" i="12" s="1"/>
  <c r="G559" i="12" s="1"/>
  <c r="CM908" i="1"/>
  <c r="K907" i="12"/>
  <c r="E907" i="12"/>
  <c r="CV458" i="1"/>
  <c r="DE458" i="1" s="1"/>
  <c r="CS458" i="1"/>
  <c r="CL909" i="1"/>
  <c r="DI909" i="1" s="1"/>
  <c r="M460" i="12"/>
  <c r="AH460" i="12" s="1"/>
  <c r="I460" i="12"/>
  <c r="L461" i="12" s="1"/>
  <c r="C583" i="14" l="1"/>
  <c r="V583" i="14" s="1"/>
  <c r="CN553" i="1"/>
  <c r="E584" i="14"/>
  <c r="F584" i="14" s="1"/>
  <c r="AI584" i="14" s="1"/>
  <c r="AX911" i="12"/>
  <c r="AL911" i="12" s="1"/>
  <c r="AR910" i="12"/>
  <c r="A920" i="12"/>
  <c r="AV920" i="12" s="1"/>
  <c r="AK919" i="12"/>
  <c r="AQ543" i="14"/>
  <c r="CL920" i="15"/>
  <c r="DR920" i="15" s="1"/>
  <c r="DO519" i="15"/>
  <c r="DP519" i="15" s="1"/>
  <c r="DQ519" i="15" s="1"/>
  <c r="DS520" i="15" s="1"/>
  <c r="DM480" i="1"/>
  <c r="DK908" i="15"/>
  <c r="CP908" i="15"/>
  <c r="CV908" i="15"/>
  <c r="K462" i="14"/>
  <c r="AG462" i="14" s="1"/>
  <c r="H462" i="14"/>
  <c r="A918" i="14"/>
  <c r="AJ918" i="14" s="1"/>
  <c r="AJ559" i="12"/>
  <c r="W558" i="12"/>
  <c r="CM909" i="1"/>
  <c r="CL910" i="1"/>
  <c r="DI910" i="1" s="1"/>
  <c r="E908" i="12"/>
  <c r="K908" i="12"/>
  <c r="O460" i="12"/>
  <c r="AI460" i="12" s="1"/>
  <c r="X460" i="12"/>
  <c r="Y460" i="12" s="1"/>
  <c r="DA458" i="1"/>
  <c r="DB458" i="1" s="1"/>
  <c r="CU459" i="1"/>
  <c r="CX458" i="1"/>
  <c r="DC458" i="1" s="1"/>
  <c r="CZ553" i="1" l="1"/>
  <c r="CP554" i="1"/>
  <c r="C584" i="14"/>
  <c r="DT520" i="15"/>
  <c r="AS911" i="12"/>
  <c r="AT911" i="12" s="1"/>
  <c r="AU911" i="12" s="1"/>
  <c r="AW912" i="12" s="1"/>
  <c r="A921" i="12"/>
  <c r="AV921" i="12" s="1"/>
  <c r="AK920" i="12"/>
  <c r="DL480" i="1"/>
  <c r="DN480" i="1"/>
  <c r="AR544" i="14"/>
  <c r="AS544" i="14" s="1"/>
  <c r="AT544" i="14" s="1"/>
  <c r="AU545" i="14" s="1"/>
  <c r="AV545" i="14" s="1"/>
  <c r="AK545" i="14" s="1"/>
  <c r="CL921" i="15"/>
  <c r="DR921" i="15" s="1"/>
  <c r="DN519" i="15"/>
  <c r="DP458" i="1"/>
  <c r="DF458" i="1"/>
  <c r="DK909" i="15"/>
  <c r="CP909" i="15"/>
  <c r="CV909" i="15"/>
  <c r="A919" i="14"/>
  <c r="AJ919" i="14" s="1"/>
  <c r="J463" i="14"/>
  <c r="W462" i="14"/>
  <c r="X462" i="14" s="1"/>
  <c r="M462" i="14"/>
  <c r="AH462" i="14" s="1"/>
  <c r="C559" i="12"/>
  <c r="F560" i="12" s="1"/>
  <c r="G560" i="12" s="1"/>
  <c r="CM910" i="1"/>
  <c r="E909" i="12"/>
  <c r="K909" i="12"/>
  <c r="CV459" i="1"/>
  <c r="DE459" i="1" s="1"/>
  <c r="CS459" i="1"/>
  <c r="M461" i="12"/>
  <c r="AH461" i="12" s="1"/>
  <c r="I461" i="12"/>
  <c r="L462" i="12" s="1"/>
  <c r="CL911" i="1"/>
  <c r="DI911" i="1" s="1"/>
  <c r="CN554" i="1" l="1"/>
  <c r="CQ554" i="1"/>
  <c r="DH554" i="1" s="1"/>
  <c r="E585" i="14"/>
  <c r="F585" i="14" s="1"/>
  <c r="AI585" i="14" s="1"/>
  <c r="V584" i="14"/>
  <c r="AX912" i="12"/>
  <c r="AL912" i="12" s="1"/>
  <c r="AR911" i="12"/>
  <c r="AS912" i="12" s="1"/>
  <c r="A922" i="12"/>
  <c r="AV922" i="12" s="1"/>
  <c r="AK921" i="12"/>
  <c r="AQ544" i="14"/>
  <c r="DO458" i="1"/>
  <c r="DQ458" i="1"/>
  <c r="CL922" i="15"/>
  <c r="DR922" i="15" s="1"/>
  <c r="DO520" i="15"/>
  <c r="DP520" i="15" s="1"/>
  <c r="DQ520" i="15" s="1"/>
  <c r="DS521" i="15" s="1"/>
  <c r="DM481" i="1"/>
  <c r="DK910" i="15"/>
  <c r="CP910" i="15"/>
  <c r="CV910" i="15"/>
  <c r="K463" i="14"/>
  <c r="AG463" i="14" s="1"/>
  <c r="H463" i="14"/>
  <c r="A920" i="14"/>
  <c r="AJ920" i="14" s="1"/>
  <c r="AJ560" i="12"/>
  <c r="W559" i="12"/>
  <c r="CM911" i="1"/>
  <c r="CL912" i="1"/>
  <c r="DI912" i="1" s="1"/>
  <c r="X461" i="12"/>
  <c r="Y461" i="12" s="1"/>
  <c r="O461" i="12"/>
  <c r="AI461" i="12" s="1"/>
  <c r="DA459" i="1"/>
  <c r="DB459" i="1" s="1"/>
  <c r="CU460" i="1"/>
  <c r="CX459" i="1"/>
  <c r="DC459" i="1" s="1"/>
  <c r="K910" i="12"/>
  <c r="E910" i="12"/>
  <c r="CZ554" i="1" l="1"/>
  <c r="CP555" i="1"/>
  <c r="C585" i="14"/>
  <c r="DT521" i="15"/>
  <c r="AR912" i="12"/>
  <c r="AS913" i="12" s="1"/>
  <c r="AT912" i="12"/>
  <c r="AU912" i="12" s="1"/>
  <c r="AW913" i="12" s="1"/>
  <c r="A923" i="12"/>
  <c r="AV923" i="12" s="1"/>
  <c r="AK922" i="12"/>
  <c r="DL481" i="1"/>
  <c r="DN481" i="1"/>
  <c r="AR545" i="14"/>
  <c r="AS545" i="14" s="1"/>
  <c r="AT545" i="14" s="1"/>
  <c r="AU546" i="14" s="1"/>
  <c r="AV546" i="14" s="1"/>
  <c r="AK546" i="14" s="1"/>
  <c r="CL923" i="15"/>
  <c r="DR923" i="15" s="1"/>
  <c r="DN520" i="15"/>
  <c r="DJ458" i="1"/>
  <c r="DP459" i="1"/>
  <c r="DF459" i="1"/>
  <c r="CV911" i="15"/>
  <c r="CP911" i="15"/>
  <c r="DK911" i="15"/>
  <c r="A921" i="14"/>
  <c r="AJ921" i="14" s="1"/>
  <c r="J464" i="14"/>
  <c r="M463" i="14"/>
  <c r="AH463" i="14" s="1"/>
  <c r="W463" i="14"/>
  <c r="X463" i="14" s="1"/>
  <c r="C560" i="12"/>
  <c r="F561" i="12" s="1"/>
  <c r="G561" i="12" s="1"/>
  <c r="CM912" i="1"/>
  <c r="E911" i="12"/>
  <c r="K911" i="12"/>
  <c r="CV460" i="1"/>
  <c r="DE460" i="1" s="1"/>
  <c r="CS460" i="1"/>
  <c r="M462" i="12"/>
  <c r="AH462" i="12" s="1"/>
  <c r="I462" i="12"/>
  <c r="L463" i="12" s="1"/>
  <c r="CL913" i="1"/>
  <c r="DI913" i="1" s="1"/>
  <c r="CN555" i="1" l="1"/>
  <c r="CQ555" i="1"/>
  <c r="DH555" i="1" s="1"/>
  <c r="E586" i="14"/>
  <c r="F586" i="14" s="1"/>
  <c r="AI586" i="14" s="1"/>
  <c r="V585" i="14"/>
  <c r="AX913" i="12"/>
  <c r="AL913" i="12" s="1"/>
  <c r="AR913" i="12"/>
  <c r="AS914" i="12" s="1"/>
  <c r="AT913" i="12"/>
  <c r="AU913" i="12" s="1"/>
  <c r="AW914" i="12" s="1"/>
  <c r="AX914" i="12" s="1"/>
  <c r="AL914" i="12" s="1"/>
  <c r="A924" i="12"/>
  <c r="AV924" i="12" s="1"/>
  <c r="AK923" i="12"/>
  <c r="AQ545" i="14"/>
  <c r="DO459" i="1"/>
  <c r="DP460" i="1" s="1"/>
  <c r="DQ459" i="1"/>
  <c r="CL924" i="15"/>
  <c r="DR924" i="15" s="1"/>
  <c r="DO521" i="15"/>
  <c r="DP521" i="15" s="1"/>
  <c r="DQ521" i="15" s="1"/>
  <c r="DS522" i="15" s="1"/>
  <c r="DM482" i="1"/>
  <c r="CP912" i="15"/>
  <c r="CV912" i="15"/>
  <c r="DK912" i="15"/>
  <c r="K464" i="14"/>
  <c r="AG464" i="14" s="1"/>
  <c r="H464" i="14"/>
  <c r="A922" i="14"/>
  <c r="AJ922" i="14" s="1"/>
  <c r="AJ561" i="12"/>
  <c r="W560" i="12"/>
  <c r="CM913" i="1"/>
  <c r="E912" i="12"/>
  <c r="K912" i="12"/>
  <c r="O462" i="12"/>
  <c r="AI462" i="12" s="1"/>
  <c r="X462" i="12"/>
  <c r="Y462" i="12" s="1"/>
  <c r="CL914" i="1"/>
  <c r="DI914" i="1" s="1"/>
  <c r="DA460" i="1"/>
  <c r="DB460" i="1" s="1"/>
  <c r="CU461" i="1"/>
  <c r="CX460" i="1"/>
  <c r="DF460" i="1" l="1"/>
  <c r="DC460" i="1"/>
  <c r="CZ555" i="1"/>
  <c r="CP556" i="1"/>
  <c r="C586" i="14"/>
  <c r="DT522" i="15"/>
  <c r="AR914" i="12"/>
  <c r="AS915" i="12" s="1"/>
  <c r="AT914" i="12"/>
  <c r="AU914" i="12" s="1"/>
  <c r="AW915" i="12" s="1"/>
  <c r="A925" i="12"/>
  <c r="AV925" i="12" s="1"/>
  <c r="AK924" i="12"/>
  <c r="DL482" i="1"/>
  <c r="DN482" i="1"/>
  <c r="AR546" i="14"/>
  <c r="AS546" i="14" s="1"/>
  <c r="AT546" i="14" s="1"/>
  <c r="AU547" i="14" s="1"/>
  <c r="AV547" i="14" s="1"/>
  <c r="AK547" i="14" s="1"/>
  <c r="DO460" i="1"/>
  <c r="DP461" i="1" s="1"/>
  <c r="DQ460" i="1"/>
  <c r="CL925" i="15"/>
  <c r="DR925" i="15" s="1"/>
  <c r="DN521" i="15"/>
  <c r="DJ459" i="1"/>
  <c r="DK913" i="15"/>
  <c r="CV913" i="15"/>
  <c r="CP913" i="15"/>
  <c r="A923" i="14"/>
  <c r="AJ923" i="14" s="1"/>
  <c r="J465" i="14"/>
  <c r="W464" i="14"/>
  <c r="X464" i="14" s="1"/>
  <c r="M464" i="14"/>
  <c r="AH464" i="14" s="1"/>
  <c r="C561" i="12"/>
  <c r="F562" i="12" s="1"/>
  <c r="G562" i="12" s="1"/>
  <c r="CM914" i="1"/>
  <c r="M463" i="12"/>
  <c r="AH463" i="12" s="1"/>
  <c r="I463" i="12"/>
  <c r="L464" i="12" s="1"/>
  <c r="CV461" i="1"/>
  <c r="DE461" i="1" s="1"/>
  <c r="CS461" i="1"/>
  <c r="K913" i="12"/>
  <c r="E913" i="12"/>
  <c r="CL915" i="1"/>
  <c r="DI915" i="1" s="1"/>
  <c r="CN556" i="1" l="1"/>
  <c r="CQ556" i="1"/>
  <c r="DH556" i="1" s="1"/>
  <c r="E587" i="14"/>
  <c r="F587" i="14" s="1"/>
  <c r="AI587" i="14" s="1"/>
  <c r="V586" i="14"/>
  <c r="AX915" i="12"/>
  <c r="AL915" i="12" s="1"/>
  <c r="AR915" i="12"/>
  <c r="AS916" i="12" s="1"/>
  <c r="AT915" i="12"/>
  <c r="AU915" i="12" s="1"/>
  <c r="AW916" i="12" s="1"/>
  <c r="A926" i="12"/>
  <c r="AV926" i="12" s="1"/>
  <c r="AK925" i="12"/>
  <c r="AQ546" i="14"/>
  <c r="DO461" i="1"/>
  <c r="DQ461" i="1"/>
  <c r="CL926" i="15"/>
  <c r="DR926" i="15" s="1"/>
  <c r="DO522" i="15"/>
  <c r="DP522" i="15" s="1"/>
  <c r="DQ522" i="15" s="1"/>
  <c r="DS523" i="15" s="1"/>
  <c r="DJ460" i="1"/>
  <c r="DM483" i="1"/>
  <c r="CV914" i="15"/>
  <c r="DK914" i="15"/>
  <c r="CP914" i="15"/>
  <c r="A924" i="14"/>
  <c r="AJ924" i="14" s="1"/>
  <c r="K465" i="14"/>
  <c r="AG465" i="14" s="1"/>
  <c r="H465" i="14"/>
  <c r="W561" i="12"/>
  <c r="AJ562" i="12"/>
  <c r="CM915" i="1"/>
  <c r="CL916" i="1"/>
  <c r="DI916" i="1" s="1"/>
  <c r="X463" i="12"/>
  <c r="Y463" i="12" s="1"/>
  <c r="O463" i="12"/>
  <c r="AI463" i="12" s="1"/>
  <c r="K914" i="12"/>
  <c r="E914" i="12"/>
  <c r="CU462" i="1"/>
  <c r="DA461" i="1"/>
  <c r="DB461" i="1" s="1"/>
  <c r="CX461" i="1"/>
  <c r="DC461" i="1" s="1"/>
  <c r="CZ556" i="1" l="1"/>
  <c r="CP557" i="1"/>
  <c r="C587" i="14"/>
  <c r="E588" i="14" s="1"/>
  <c r="F588" i="14" s="1"/>
  <c r="AI588" i="14" s="1"/>
  <c r="DT523" i="15"/>
  <c r="AR916" i="12"/>
  <c r="AT916" i="12"/>
  <c r="AU916" i="12" s="1"/>
  <c r="AW917" i="12" s="1"/>
  <c r="AX917" i="12" s="1"/>
  <c r="AL917" i="12" s="1"/>
  <c r="AX916" i="12"/>
  <c r="AL916" i="12" s="1"/>
  <c r="A927" i="12"/>
  <c r="AV927" i="12" s="1"/>
  <c r="AK926" i="12"/>
  <c r="DL483" i="1"/>
  <c r="DN483" i="1"/>
  <c r="AR547" i="14"/>
  <c r="AS547" i="14" s="1"/>
  <c r="AT547" i="14" s="1"/>
  <c r="AU548" i="14" s="1"/>
  <c r="AV548" i="14" s="1"/>
  <c r="AK548" i="14" s="1"/>
  <c r="CL927" i="15"/>
  <c r="DR927" i="15" s="1"/>
  <c r="DN522" i="15"/>
  <c r="DJ461" i="1"/>
  <c r="DF461" i="1"/>
  <c r="DK915" i="15"/>
  <c r="CV915" i="15"/>
  <c r="CP915" i="15"/>
  <c r="M465" i="14"/>
  <c r="AH465" i="14" s="1"/>
  <c r="J466" i="14"/>
  <c r="W465" i="14"/>
  <c r="X465" i="14" s="1"/>
  <c r="A925" i="14"/>
  <c r="AJ925" i="14" s="1"/>
  <c r="C562" i="12"/>
  <c r="F563" i="12" s="1"/>
  <c r="G563" i="12" s="1"/>
  <c r="CM916" i="1"/>
  <c r="CV462" i="1"/>
  <c r="DE462" i="1" s="1"/>
  <c r="CS462" i="1"/>
  <c r="E915" i="12"/>
  <c r="K915" i="12"/>
  <c r="CL917" i="1"/>
  <c r="DI917" i="1" s="1"/>
  <c r="M464" i="12"/>
  <c r="AH464" i="12" s="1"/>
  <c r="I464" i="12"/>
  <c r="L465" i="12" s="1"/>
  <c r="CN557" i="1" l="1"/>
  <c r="CQ557" i="1"/>
  <c r="DH557" i="1" s="1"/>
  <c r="C588" i="14"/>
  <c r="V588" i="14" s="1"/>
  <c r="V587" i="14"/>
  <c r="AS917" i="12"/>
  <c r="AT917" i="12" s="1"/>
  <c r="AU917" i="12" s="1"/>
  <c r="AW918" i="12" s="1"/>
  <c r="A928" i="12"/>
  <c r="AV928" i="12" s="1"/>
  <c r="AK927" i="12"/>
  <c r="AQ547" i="14"/>
  <c r="CL928" i="15"/>
  <c r="DR928" i="15" s="1"/>
  <c r="DO523" i="15"/>
  <c r="DP523" i="15" s="1"/>
  <c r="DQ523" i="15" s="1"/>
  <c r="DS524" i="15" s="1"/>
  <c r="DM484" i="1"/>
  <c r="CV916" i="15"/>
  <c r="DK916" i="15"/>
  <c r="CP916" i="15"/>
  <c r="W562" i="12"/>
  <c r="A926" i="14"/>
  <c r="AJ926" i="14" s="1"/>
  <c r="K466" i="14"/>
  <c r="AG466" i="14" s="1"/>
  <c r="H466" i="14"/>
  <c r="AJ563" i="12"/>
  <c r="CM917" i="1"/>
  <c r="X464" i="12"/>
  <c r="Y464" i="12" s="1"/>
  <c r="O464" i="12"/>
  <c r="AI464" i="12" s="1"/>
  <c r="CL918" i="1"/>
  <c r="DI918" i="1" s="1"/>
  <c r="DA462" i="1"/>
  <c r="DB462" i="1" s="1"/>
  <c r="CU463" i="1"/>
  <c r="CX462" i="1"/>
  <c r="DC462" i="1" s="1"/>
  <c r="K916" i="12"/>
  <c r="E916" i="12"/>
  <c r="E589" i="14" l="1"/>
  <c r="F589" i="14" s="1"/>
  <c r="AI589" i="14" s="1"/>
  <c r="CP558" i="1"/>
  <c r="CN558" i="1" s="1"/>
  <c r="CZ557" i="1"/>
  <c r="DT524" i="15"/>
  <c r="AX918" i="12"/>
  <c r="AL918" i="12" s="1"/>
  <c r="AR917" i="12"/>
  <c r="A929" i="12"/>
  <c r="AV929" i="12" s="1"/>
  <c r="AK928" i="12"/>
  <c r="DL484" i="1"/>
  <c r="DN484" i="1"/>
  <c r="AR548" i="14"/>
  <c r="AS548" i="14" s="1"/>
  <c r="AT548" i="14" s="1"/>
  <c r="AU549" i="14" s="1"/>
  <c r="AV549" i="14" s="1"/>
  <c r="AK549" i="14" s="1"/>
  <c r="CL929" i="15"/>
  <c r="DR929" i="15" s="1"/>
  <c r="DN523" i="15"/>
  <c r="DO524" i="15" s="1"/>
  <c r="DP524" i="15" s="1"/>
  <c r="DQ524" i="15" s="1"/>
  <c r="DS525" i="15" s="1"/>
  <c r="DT525" i="15" s="1"/>
  <c r="DP462" i="1"/>
  <c r="DF462" i="1"/>
  <c r="CV917" i="15"/>
  <c r="DK917" i="15"/>
  <c r="CP917" i="15"/>
  <c r="J467" i="14"/>
  <c r="W466" i="14"/>
  <c r="X466" i="14" s="1"/>
  <c r="M466" i="14"/>
  <c r="AH466" i="14" s="1"/>
  <c r="A927" i="14"/>
  <c r="AJ927" i="14" s="1"/>
  <c r="C563" i="12"/>
  <c r="F564" i="12" s="1"/>
  <c r="G564" i="12" s="1"/>
  <c r="CM918" i="1"/>
  <c r="CL919" i="1"/>
  <c r="DI919" i="1" s="1"/>
  <c r="M465" i="12"/>
  <c r="AH465" i="12" s="1"/>
  <c r="I465" i="12"/>
  <c r="L466" i="12" s="1"/>
  <c r="K917" i="12"/>
  <c r="E917" i="12"/>
  <c r="CV463" i="1"/>
  <c r="DE463" i="1" s="1"/>
  <c r="CS463" i="1"/>
  <c r="C589" i="14" l="1"/>
  <c r="E590" i="14" s="1"/>
  <c r="C590" i="14" s="1"/>
  <c r="E591" i="14" s="1"/>
  <c r="F591" i="14" s="1"/>
  <c r="AI591" i="14" s="1"/>
  <c r="CZ558" i="1"/>
  <c r="CP559" i="1"/>
  <c r="CN559" i="1" s="1"/>
  <c r="CQ559" i="1"/>
  <c r="DH559" i="1" s="1"/>
  <c r="CQ558" i="1"/>
  <c r="DH558" i="1" s="1"/>
  <c r="F590" i="14"/>
  <c r="AI590" i="14" s="1"/>
  <c r="V589" i="14"/>
  <c r="AS918" i="12"/>
  <c r="AT918" i="12" s="1"/>
  <c r="AU918" i="12" s="1"/>
  <c r="AW919" i="12" s="1"/>
  <c r="A930" i="12"/>
  <c r="AV930" i="12" s="1"/>
  <c r="AK929" i="12"/>
  <c r="AQ548" i="14"/>
  <c r="AR549" i="14" s="1"/>
  <c r="AS549" i="14" s="1"/>
  <c r="AT549" i="14" s="1"/>
  <c r="AU550" i="14" s="1"/>
  <c r="AV550" i="14" s="1"/>
  <c r="AK550" i="14" s="1"/>
  <c r="DO462" i="1"/>
  <c r="DP463" i="1" s="1"/>
  <c r="DQ462" i="1"/>
  <c r="CL930" i="15"/>
  <c r="DR930" i="15" s="1"/>
  <c r="DN524" i="15"/>
  <c r="DM485" i="1"/>
  <c r="CV918" i="15"/>
  <c r="DK918" i="15"/>
  <c r="CP918" i="15"/>
  <c r="AJ564" i="12"/>
  <c r="A928" i="14"/>
  <c r="AJ928" i="14" s="1"/>
  <c r="K467" i="14"/>
  <c r="AG467" i="14" s="1"/>
  <c r="H467" i="14"/>
  <c r="W563" i="12"/>
  <c r="C564" i="12"/>
  <c r="F565" i="12" s="1"/>
  <c r="G565" i="12" s="1"/>
  <c r="CM919" i="1"/>
  <c r="K918" i="12"/>
  <c r="E918" i="12"/>
  <c r="X465" i="12"/>
  <c r="Y465" i="12" s="1"/>
  <c r="O465" i="12"/>
  <c r="AI465" i="12" s="1"/>
  <c r="CL920" i="1"/>
  <c r="DI920" i="1" s="1"/>
  <c r="DA463" i="1"/>
  <c r="DB463" i="1" s="1"/>
  <c r="CX463" i="1"/>
  <c r="CU464" i="1"/>
  <c r="DF463" i="1" l="1"/>
  <c r="DC463" i="1"/>
  <c r="V590" i="14"/>
  <c r="CP560" i="1"/>
  <c r="CQ560" i="1" s="1"/>
  <c r="DH560" i="1" s="1"/>
  <c r="CZ559" i="1"/>
  <c r="C591" i="14"/>
  <c r="V591" i="14" s="1"/>
  <c r="AX919" i="12"/>
  <c r="AL919" i="12" s="1"/>
  <c r="AR918" i="12"/>
  <c r="A931" i="12"/>
  <c r="AV931" i="12" s="1"/>
  <c r="AK930" i="12"/>
  <c r="DL485" i="1"/>
  <c r="DN485" i="1"/>
  <c r="AQ549" i="14"/>
  <c r="DO463" i="1"/>
  <c r="DP464" i="1" s="1"/>
  <c r="DQ463" i="1"/>
  <c r="CL931" i="15"/>
  <c r="DR931" i="15" s="1"/>
  <c r="DO525" i="15"/>
  <c r="DP525" i="15" s="1"/>
  <c r="DQ525" i="15" s="1"/>
  <c r="DS526" i="15" s="1"/>
  <c r="DJ462" i="1"/>
  <c r="CV919" i="15"/>
  <c r="DK919" i="15"/>
  <c r="CP919" i="15"/>
  <c r="A929" i="14"/>
  <c r="AJ929" i="14" s="1"/>
  <c r="W467" i="14"/>
  <c r="X467" i="14" s="1"/>
  <c r="M467" i="14"/>
  <c r="AH467" i="14" s="1"/>
  <c r="J468" i="14"/>
  <c r="AJ565" i="12"/>
  <c r="W564" i="12"/>
  <c r="CM920" i="1"/>
  <c r="CL921" i="1"/>
  <c r="DI921" i="1" s="1"/>
  <c r="CV464" i="1"/>
  <c r="DE464" i="1" s="1"/>
  <c r="CS464" i="1"/>
  <c r="M466" i="12"/>
  <c r="AH466" i="12" s="1"/>
  <c r="I466" i="12"/>
  <c r="L467" i="12" s="1"/>
  <c r="E919" i="12"/>
  <c r="K919" i="12"/>
  <c r="E592" i="14" l="1"/>
  <c r="F592" i="14" s="1"/>
  <c r="AI592" i="14" s="1"/>
  <c r="CN560" i="1"/>
  <c r="C592" i="14"/>
  <c r="DT526" i="15"/>
  <c r="AS919" i="12"/>
  <c r="AT919" i="12" s="1"/>
  <c r="AU919" i="12" s="1"/>
  <c r="AW920" i="12" s="1"/>
  <c r="A932" i="12"/>
  <c r="AV932" i="12" s="1"/>
  <c r="AK931" i="12"/>
  <c r="AR550" i="14"/>
  <c r="AS550" i="14" s="1"/>
  <c r="AT550" i="14" s="1"/>
  <c r="AU551" i="14" s="1"/>
  <c r="AV551" i="14" s="1"/>
  <c r="AK551" i="14" s="1"/>
  <c r="DO464" i="1"/>
  <c r="DQ464" i="1"/>
  <c r="CL932" i="15"/>
  <c r="DR932" i="15" s="1"/>
  <c r="DN525" i="15"/>
  <c r="DJ463" i="1"/>
  <c r="DM486" i="1"/>
  <c r="CV920" i="15"/>
  <c r="DK920" i="15"/>
  <c r="CP920" i="15"/>
  <c r="A930" i="14"/>
  <c r="AJ930" i="14" s="1"/>
  <c r="K468" i="14"/>
  <c r="AG468" i="14" s="1"/>
  <c r="H468" i="14"/>
  <c r="C565" i="12"/>
  <c r="F566" i="12" s="1"/>
  <c r="G566" i="12" s="1"/>
  <c r="CM921" i="1"/>
  <c r="X466" i="12"/>
  <c r="Y466" i="12" s="1"/>
  <c r="O466" i="12"/>
  <c r="AI466" i="12" s="1"/>
  <c r="DA464" i="1"/>
  <c r="DB464" i="1" s="1"/>
  <c r="CU465" i="1"/>
  <c r="CX464" i="1"/>
  <c r="E920" i="12"/>
  <c r="K920" i="12"/>
  <c r="CL922" i="1"/>
  <c r="DI922" i="1" s="1"/>
  <c r="DF464" i="1" l="1"/>
  <c r="DC464" i="1"/>
  <c r="CP561" i="1"/>
  <c r="CZ560" i="1"/>
  <c r="AQ550" i="14"/>
  <c r="AR551" i="14" s="1"/>
  <c r="AS551" i="14" s="1"/>
  <c r="AT551" i="14" s="1"/>
  <c r="AU552" i="14" s="1"/>
  <c r="AV552" i="14" s="1"/>
  <c r="AK552" i="14" s="1"/>
  <c r="V592" i="14"/>
  <c r="E593" i="14"/>
  <c r="F593" i="14" s="1"/>
  <c r="AI593" i="14" s="1"/>
  <c r="AX920" i="12"/>
  <c r="AL920" i="12" s="1"/>
  <c r="AR919" i="12"/>
  <c r="AS920" i="12" s="1"/>
  <c r="A933" i="12"/>
  <c r="AV933" i="12" s="1"/>
  <c r="AK932" i="12"/>
  <c r="DL486" i="1"/>
  <c r="DN486" i="1"/>
  <c r="CL933" i="15"/>
  <c r="DR933" i="15" s="1"/>
  <c r="DO526" i="15"/>
  <c r="DP526" i="15" s="1"/>
  <c r="DQ526" i="15" s="1"/>
  <c r="DS527" i="15" s="1"/>
  <c r="DJ464" i="1"/>
  <c r="DP465" i="1"/>
  <c r="CV921" i="15"/>
  <c r="DK921" i="15"/>
  <c r="CP921" i="15"/>
  <c r="AJ566" i="12"/>
  <c r="A931" i="14"/>
  <c r="AJ931" i="14" s="1"/>
  <c r="M468" i="14"/>
  <c r="AH468" i="14" s="1"/>
  <c r="W468" i="14"/>
  <c r="X468" i="14" s="1"/>
  <c r="J469" i="14"/>
  <c r="W565" i="12"/>
  <c r="C566" i="12"/>
  <c r="F567" i="12" s="1"/>
  <c r="G567" i="12" s="1"/>
  <c r="CM922" i="1"/>
  <c r="CV465" i="1"/>
  <c r="DE465" i="1" s="1"/>
  <c r="CS465" i="1"/>
  <c r="CL923" i="1"/>
  <c r="DI923" i="1" s="1"/>
  <c r="K921" i="12"/>
  <c r="E921" i="12"/>
  <c r="M467" i="12"/>
  <c r="AH467" i="12" s="1"/>
  <c r="I467" i="12"/>
  <c r="L468" i="12" s="1"/>
  <c r="C593" i="14" l="1"/>
  <c r="CN561" i="1"/>
  <c r="CQ561" i="1"/>
  <c r="DH561" i="1" s="1"/>
  <c r="E594" i="14"/>
  <c r="F594" i="14" s="1"/>
  <c r="AI594" i="14" s="1"/>
  <c r="V593" i="14"/>
  <c r="DT527" i="15"/>
  <c r="AR920" i="12"/>
  <c r="AS921" i="12" s="1"/>
  <c r="AT920" i="12"/>
  <c r="AU920" i="12" s="1"/>
  <c r="AW921" i="12" s="1"/>
  <c r="AQ551" i="14"/>
  <c r="AR552" i="14" s="1"/>
  <c r="AS552" i="14" s="1"/>
  <c r="AT552" i="14" s="1"/>
  <c r="AU553" i="14" s="1"/>
  <c r="AV553" i="14" s="1"/>
  <c r="AK553" i="14" s="1"/>
  <c r="A934" i="12"/>
  <c r="AV934" i="12" s="1"/>
  <c r="AK933" i="12"/>
  <c r="DO465" i="1"/>
  <c r="DQ465" i="1"/>
  <c r="CL934" i="15"/>
  <c r="DR934" i="15" s="1"/>
  <c r="DN526" i="15"/>
  <c r="DM487" i="1"/>
  <c r="DK922" i="15"/>
  <c r="CV922" i="15"/>
  <c r="CP922" i="15"/>
  <c r="AJ567" i="12"/>
  <c r="K469" i="14"/>
  <c r="AG469" i="14" s="1"/>
  <c r="H469" i="14"/>
  <c r="A932" i="14"/>
  <c r="AJ932" i="14" s="1"/>
  <c r="C567" i="12"/>
  <c r="F568" i="12" s="1"/>
  <c r="G568" i="12" s="1"/>
  <c r="W566" i="12"/>
  <c r="CM923" i="1"/>
  <c r="X467" i="12"/>
  <c r="Y467" i="12" s="1"/>
  <c r="O467" i="12"/>
  <c r="AI467" i="12" s="1"/>
  <c r="K922" i="12"/>
  <c r="E922" i="12"/>
  <c r="CU466" i="1"/>
  <c r="DA465" i="1"/>
  <c r="DB465" i="1" s="1"/>
  <c r="CX465" i="1"/>
  <c r="DC465" i="1" s="1"/>
  <c r="CL924" i="1"/>
  <c r="DI924" i="1" s="1"/>
  <c r="CZ561" i="1" l="1"/>
  <c r="CP562" i="1"/>
  <c r="C594" i="14"/>
  <c r="V594" i="14" s="1"/>
  <c r="AX921" i="12"/>
  <c r="AL921" i="12" s="1"/>
  <c r="AR921" i="12"/>
  <c r="AS922" i="12" s="1"/>
  <c r="AT921" i="12"/>
  <c r="AU921" i="12" s="1"/>
  <c r="AW922" i="12" s="1"/>
  <c r="AX922" i="12" s="1"/>
  <c r="AL922" i="12" s="1"/>
  <c r="A935" i="12"/>
  <c r="AV935" i="12" s="1"/>
  <c r="AK934" i="12"/>
  <c r="DL487" i="1"/>
  <c r="DN487" i="1"/>
  <c r="AQ552" i="14"/>
  <c r="CL935" i="15"/>
  <c r="DR935" i="15" s="1"/>
  <c r="DO527" i="15"/>
  <c r="DP527" i="15" s="1"/>
  <c r="DQ527" i="15" s="1"/>
  <c r="DS528" i="15" s="1"/>
  <c r="DJ465" i="1"/>
  <c r="DF465" i="1"/>
  <c r="CV923" i="15"/>
  <c r="CP923" i="15"/>
  <c r="DK923" i="15"/>
  <c r="W567" i="12"/>
  <c r="A933" i="14"/>
  <c r="AJ933" i="14" s="1"/>
  <c r="W469" i="14"/>
  <c r="X469" i="14" s="1"/>
  <c r="J470" i="14"/>
  <c r="M469" i="14"/>
  <c r="AH469" i="14" s="1"/>
  <c r="AJ568" i="12"/>
  <c r="CM924" i="1"/>
  <c r="CL925" i="1"/>
  <c r="DI925" i="1" s="1"/>
  <c r="M468" i="12"/>
  <c r="AH468" i="12" s="1"/>
  <c r="I468" i="12"/>
  <c r="L469" i="12" s="1"/>
  <c r="CV466" i="1"/>
  <c r="DE466" i="1" s="1"/>
  <c r="CS466" i="1"/>
  <c r="K923" i="12"/>
  <c r="E923" i="12"/>
  <c r="E595" i="14" l="1"/>
  <c r="F595" i="14" s="1"/>
  <c r="AI595" i="14" s="1"/>
  <c r="C595" i="14"/>
  <c r="E596" i="14" s="1"/>
  <c r="F596" i="14" s="1"/>
  <c r="AI596" i="14" s="1"/>
  <c r="CN562" i="1"/>
  <c r="CQ562" i="1"/>
  <c r="DH562" i="1" s="1"/>
  <c r="DT528" i="15"/>
  <c r="AR922" i="12"/>
  <c r="AS923" i="12" s="1"/>
  <c r="AT922" i="12"/>
  <c r="AU922" i="12" s="1"/>
  <c r="AW923" i="12" s="1"/>
  <c r="AX923" i="12" s="1"/>
  <c r="AL923" i="12" s="1"/>
  <c r="A936" i="12"/>
  <c r="AV936" i="12" s="1"/>
  <c r="AK935" i="12"/>
  <c r="AR553" i="14"/>
  <c r="AS553" i="14" s="1"/>
  <c r="AT553" i="14" s="1"/>
  <c r="AU554" i="14" s="1"/>
  <c r="AV554" i="14" s="1"/>
  <c r="AK554" i="14" s="1"/>
  <c r="CL936" i="15"/>
  <c r="DR936" i="15" s="1"/>
  <c r="DN527" i="15"/>
  <c r="DO528" i="15" s="1"/>
  <c r="DP528" i="15" s="1"/>
  <c r="DQ528" i="15" s="1"/>
  <c r="DS529" i="15" s="1"/>
  <c r="DT529" i="15" s="1"/>
  <c r="DM488" i="1"/>
  <c r="CP924" i="15"/>
  <c r="DK924" i="15"/>
  <c r="CV924" i="15"/>
  <c r="A934" i="14"/>
  <c r="AJ934" i="14" s="1"/>
  <c r="K470" i="14"/>
  <c r="AG470" i="14" s="1"/>
  <c r="H470" i="14"/>
  <c r="C568" i="12"/>
  <c r="F569" i="12" s="1"/>
  <c r="G569" i="12" s="1"/>
  <c r="CM925" i="1"/>
  <c r="K924" i="12"/>
  <c r="E924" i="12"/>
  <c r="CL926" i="1"/>
  <c r="DI926" i="1" s="1"/>
  <c r="X468" i="12"/>
  <c r="Y468" i="12" s="1"/>
  <c r="O468" i="12"/>
  <c r="AI468" i="12" s="1"/>
  <c r="DA466" i="1"/>
  <c r="DB466" i="1" s="1"/>
  <c r="CU467" i="1"/>
  <c r="CX466" i="1"/>
  <c r="DF466" i="1" l="1"/>
  <c r="DC466" i="1"/>
  <c r="V595" i="14"/>
  <c r="C596" i="14"/>
  <c r="E597" i="14" s="1"/>
  <c r="CZ562" i="1"/>
  <c r="CP563" i="1"/>
  <c r="CN563" i="1" s="1"/>
  <c r="AR923" i="12"/>
  <c r="AS924" i="12" s="1"/>
  <c r="AT923" i="12"/>
  <c r="AU923" i="12" s="1"/>
  <c r="AW924" i="12" s="1"/>
  <c r="A937" i="12"/>
  <c r="AV937" i="12" s="1"/>
  <c r="AK936" i="12"/>
  <c r="DL488" i="1"/>
  <c r="DN488" i="1"/>
  <c r="AQ553" i="14"/>
  <c r="CL937" i="15"/>
  <c r="DR937" i="15" s="1"/>
  <c r="DN528" i="15"/>
  <c r="DP466" i="1"/>
  <c r="CV925" i="15"/>
  <c r="CP925" i="15"/>
  <c r="DK925" i="15"/>
  <c r="W568" i="12"/>
  <c r="A935" i="14"/>
  <c r="AJ935" i="14" s="1"/>
  <c r="J471" i="14"/>
  <c r="W470" i="14"/>
  <c r="X470" i="14" s="1"/>
  <c r="M470" i="14"/>
  <c r="AH470" i="14" s="1"/>
  <c r="AJ569" i="12"/>
  <c r="CM926" i="1"/>
  <c r="M469" i="12"/>
  <c r="AH469" i="12" s="1"/>
  <c r="I469" i="12"/>
  <c r="L470" i="12" s="1"/>
  <c r="E925" i="12"/>
  <c r="K925" i="12"/>
  <c r="CL927" i="1"/>
  <c r="DI927" i="1" s="1"/>
  <c r="CV467" i="1"/>
  <c r="DE467" i="1" s="1"/>
  <c r="CS467" i="1"/>
  <c r="V596" i="14" l="1"/>
  <c r="CP564" i="1"/>
  <c r="CN564" i="1" s="1"/>
  <c r="CZ563" i="1"/>
  <c r="CQ563" i="1"/>
  <c r="DH563" i="1" s="1"/>
  <c r="F597" i="14"/>
  <c r="AI597" i="14" s="1"/>
  <c r="C597" i="14"/>
  <c r="AX924" i="12"/>
  <c r="AL924" i="12" s="1"/>
  <c r="AR924" i="12"/>
  <c r="AS925" i="12" s="1"/>
  <c r="AT924" i="12"/>
  <c r="AU924" i="12" s="1"/>
  <c r="AW925" i="12" s="1"/>
  <c r="A938" i="12"/>
  <c r="AV938" i="12" s="1"/>
  <c r="AK937" i="12"/>
  <c r="AR554" i="14"/>
  <c r="AS554" i="14" s="1"/>
  <c r="AT554" i="14" s="1"/>
  <c r="AU555" i="14" s="1"/>
  <c r="AV555" i="14" s="1"/>
  <c r="AK555" i="14" s="1"/>
  <c r="DO466" i="1"/>
  <c r="DP467" i="1" s="1"/>
  <c r="DQ466" i="1"/>
  <c r="CL938" i="15"/>
  <c r="DR938" i="15" s="1"/>
  <c r="DO529" i="15"/>
  <c r="DP529" i="15" s="1"/>
  <c r="DQ529" i="15" s="1"/>
  <c r="DS530" i="15" s="1"/>
  <c r="DM489" i="1"/>
  <c r="CP926" i="15"/>
  <c r="CV926" i="15"/>
  <c r="DK926" i="15"/>
  <c r="A936" i="14"/>
  <c r="AJ936" i="14" s="1"/>
  <c r="K471" i="14"/>
  <c r="AG471" i="14" s="1"/>
  <c r="H471" i="14"/>
  <c r="C569" i="12"/>
  <c r="F570" i="12" s="1"/>
  <c r="G570" i="12" s="1"/>
  <c r="CM927" i="1"/>
  <c r="CL928" i="1"/>
  <c r="DI928" i="1" s="1"/>
  <c r="X469" i="12"/>
  <c r="Y469" i="12" s="1"/>
  <c r="O469" i="12"/>
  <c r="AI469" i="12" s="1"/>
  <c r="CU468" i="1"/>
  <c r="DA467" i="1"/>
  <c r="DB467" i="1" s="1"/>
  <c r="CX467" i="1"/>
  <c r="E926" i="12"/>
  <c r="K926" i="12"/>
  <c r="DF467" i="1" l="1"/>
  <c r="DC467" i="1"/>
  <c r="CQ564" i="1"/>
  <c r="DH564" i="1" s="1"/>
  <c r="CZ564" i="1"/>
  <c r="CP565" i="1"/>
  <c r="CN565" i="1" s="1"/>
  <c r="E598" i="14"/>
  <c r="V597" i="14"/>
  <c r="DT530" i="15"/>
  <c r="AR925" i="12"/>
  <c r="AS926" i="12" s="1"/>
  <c r="AT925" i="12"/>
  <c r="AU925" i="12" s="1"/>
  <c r="AW926" i="12" s="1"/>
  <c r="AX926" i="12" s="1"/>
  <c r="AL926" i="12" s="1"/>
  <c r="AX925" i="12"/>
  <c r="AL925" i="12" s="1"/>
  <c r="AQ554" i="14"/>
  <c r="AR555" i="14" s="1"/>
  <c r="AS555" i="14" s="1"/>
  <c r="AT555" i="14" s="1"/>
  <c r="AU556" i="14" s="1"/>
  <c r="AV556" i="14" s="1"/>
  <c r="AK556" i="14" s="1"/>
  <c r="A939" i="12"/>
  <c r="AV939" i="12" s="1"/>
  <c r="AK938" i="12"/>
  <c r="DL489" i="1"/>
  <c r="DN489" i="1"/>
  <c r="DO467" i="1"/>
  <c r="DP468" i="1" s="1"/>
  <c r="DQ467" i="1"/>
  <c r="CL939" i="15"/>
  <c r="DR939" i="15" s="1"/>
  <c r="DN529" i="15"/>
  <c r="DJ466" i="1"/>
  <c r="CP927" i="15"/>
  <c r="DK927" i="15"/>
  <c r="CV927" i="15"/>
  <c r="W569" i="12"/>
  <c r="J472" i="14"/>
  <c r="M471" i="14"/>
  <c r="AH471" i="14" s="1"/>
  <c r="W471" i="14"/>
  <c r="X471" i="14" s="1"/>
  <c r="A937" i="14"/>
  <c r="AJ937" i="14" s="1"/>
  <c r="CM928" i="1"/>
  <c r="E927" i="12"/>
  <c r="K927" i="12"/>
  <c r="M470" i="12"/>
  <c r="AH470" i="12" s="1"/>
  <c r="I470" i="12"/>
  <c r="L471" i="12" s="1"/>
  <c r="CV468" i="1"/>
  <c r="DE468" i="1" s="1"/>
  <c r="CS468" i="1"/>
  <c r="CL929" i="1"/>
  <c r="DI929" i="1" s="1"/>
  <c r="CP566" i="1" l="1"/>
  <c r="CN566" i="1" s="1"/>
  <c r="CZ565" i="1"/>
  <c r="CQ565" i="1"/>
  <c r="DH565" i="1" s="1"/>
  <c r="F598" i="14"/>
  <c r="AI598" i="14" s="1"/>
  <c r="C598" i="14"/>
  <c r="AR926" i="12"/>
  <c r="AT926" i="12"/>
  <c r="AU926" i="12" s="1"/>
  <c r="AW927" i="12" s="1"/>
  <c r="A940" i="12"/>
  <c r="AV940" i="12" s="1"/>
  <c r="AK939" i="12"/>
  <c r="AQ555" i="14"/>
  <c r="DO468" i="1"/>
  <c r="DQ468" i="1"/>
  <c r="CL940" i="15"/>
  <c r="DR940" i="15" s="1"/>
  <c r="DO530" i="15"/>
  <c r="DP530" i="15" s="1"/>
  <c r="DQ530" i="15" s="1"/>
  <c r="DS531" i="15" s="1"/>
  <c r="DJ467" i="1"/>
  <c r="DM490" i="1"/>
  <c r="DK928" i="15"/>
  <c r="CP928" i="15"/>
  <c r="CV928" i="15"/>
  <c r="K472" i="14"/>
  <c r="AG472" i="14" s="1"/>
  <c r="H472" i="14"/>
  <c r="A938" i="14"/>
  <c r="AJ938" i="14" s="1"/>
  <c r="C570" i="12"/>
  <c r="F571" i="12" s="1"/>
  <c r="G571" i="12" s="1"/>
  <c r="AJ570" i="12"/>
  <c r="CM929" i="1"/>
  <c r="CL930" i="1"/>
  <c r="DI930" i="1" s="1"/>
  <c r="K928" i="12"/>
  <c r="E928" i="12"/>
  <c r="CU469" i="1"/>
  <c r="CX468" i="1"/>
  <c r="DC468" i="1" s="1"/>
  <c r="DA468" i="1"/>
  <c r="DB468" i="1" s="1"/>
  <c r="X470" i="12"/>
  <c r="Y470" i="12" s="1"/>
  <c r="O470" i="12"/>
  <c r="AI470" i="12" s="1"/>
  <c r="CQ566" i="1" l="1"/>
  <c r="DH566" i="1" s="1"/>
  <c r="CZ566" i="1"/>
  <c r="CP567" i="1"/>
  <c r="CQ567" i="1" s="1"/>
  <c r="DH567" i="1" s="1"/>
  <c r="E599" i="14"/>
  <c r="F599" i="14" s="1"/>
  <c r="AI599" i="14" s="1"/>
  <c r="V598" i="14"/>
  <c r="DT531" i="15"/>
  <c r="AX927" i="12"/>
  <c r="AL927" i="12" s="1"/>
  <c r="AS927" i="12"/>
  <c r="AT927" i="12" s="1"/>
  <c r="AU927" i="12" s="1"/>
  <c r="AW928" i="12" s="1"/>
  <c r="AX928" i="12" s="1"/>
  <c r="AL928" i="12" s="1"/>
  <c r="A941" i="12"/>
  <c r="AV941" i="12" s="1"/>
  <c r="AK940" i="12"/>
  <c r="DL490" i="1"/>
  <c r="DN490" i="1"/>
  <c r="AR556" i="14"/>
  <c r="AS556" i="14" s="1"/>
  <c r="AT556" i="14" s="1"/>
  <c r="AU557" i="14" s="1"/>
  <c r="AV557" i="14" s="1"/>
  <c r="AK557" i="14" s="1"/>
  <c r="CL941" i="15"/>
  <c r="DR941" i="15" s="1"/>
  <c r="DN530" i="15"/>
  <c r="DJ468" i="1"/>
  <c r="DF468" i="1"/>
  <c r="DK929" i="15"/>
  <c r="CV929" i="15"/>
  <c r="CP929" i="15"/>
  <c r="J473" i="14"/>
  <c r="W472" i="14"/>
  <c r="X472" i="14" s="1"/>
  <c r="M472" i="14"/>
  <c r="AH472" i="14" s="1"/>
  <c r="A939" i="14"/>
  <c r="AJ939" i="14" s="1"/>
  <c r="W570" i="12"/>
  <c r="CM930" i="1"/>
  <c r="CL931" i="1"/>
  <c r="DI931" i="1" s="1"/>
  <c r="M471" i="12"/>
  <c r="AH471" i="12" s="1"/>
  <c r="I471" i="12"/>
  <c r="L472" i="12" s="1"/>
  <c r="E929" i="12"/>
  <c r="K929" i="12"/>
  <c r="CV469" i="1"/>
  <c r="DE469" i="1" s="1"/>
  <c r="CS469" i="1"/>
  <c r="C599" i="14" l="1"/>
  <c r="CN567" i="1"/>
  <c r="V599" i="14"/>
  <c r="E600" i="14"/>
  <c r="AR927" i="12"/>
  <c r="AS928" i="12" s="1"/>
  <c r="AT928" i="12" s="1"/>
  <c r="AU928" i="12" s="1"/>
  <c r="AW929" i="12" s="1"/>
  <c r="A942" i="12"/>
  <c r="AV942" i="12" s="1"/>
  <c r="AK941" i="12"/>
  <c r="AQ556" i="14"/>
  <c r="CL942" i="15"/>
  <c r="DR942" i="15" s="1"/>
  <c r="DO531" i="15"/>
  <c r="DP531" i="15" s="1"/>
  <c r="DQ531" i="15" s="1"/>
  <c r="DS532" i="15" s="1"/>
  <c r="DM491" i="1"/>
  <c r="CP930" i="15"/>
  <c r="DK930" i="15"/>
  <c r="CV930" i="15"/>
  <c r="A940" i="14"/>
  <c r="AJ940" i="14" s="1"/>
  <c r="K473" i="14"/>
  <c r="AG473" i="14" s="1"/>
  <c r="H473" i="14"/>
  <c r="C571" i="12"/>
  <c r="F572" i="12" s="1"/>
  <c r="G572" i="12" s="1"/>
  <c r="AJ571" i="12"/>
  <c r="CM931" i="1"/>
  <c r="K930" i="12"/>
  <c r="E930" i="12"/>
  <c r="CL932" i="1"/>
  <c r="DI932" i="1" s="1"/>
  <c r="DA469" i="1"/>
  <c r="DB469" i="1" s="1"/>
  <c r="CU470" i="1"/>
  <c r="CX469" i="1"/>
  <c r="DC469" i="1" s="1"/>
  <c r="O471" i="12"/>
  <c r="AI471" i="12" s="1"/>
  <c r="X471" i="12"/>
  <c r="Y471" i="12" s="1"/>
  <c r="CZ567" i="1" l="1"/>
  <c r="CP568" i="1"/>
  <c r="AR928" i="12"/>
  <c r="AS929" i="12" s="1"/>
  <c r="AT929" i="12" s="1"/>
  <c r="AU929" i="12" s="1"/>
  <c r="AW930" i="12" s="1"/>
  <c r="F600" i="14"/>
  <c r="AI600" i="14" s="1"/>
  <c r="C600" i="14"/>
  <c r="DT532" i="15"/>
  <c r="AX929" i="12"/>
  <c r="AL929" i="12" s="1"/>
  <c r="A943" i="12"/>
  <c r="AV943" i="12" s="1"/>
  <c r="AK942" i="12"/>
  <c r="DL491" i="1"/>
  <c r="DN491" i="1"/>
  <c r="AR557" i="14"/>
  <c r="AS557" i="14" s="1"/>
  <c r="AT557" i="14" s="1"/>
  <c r="AU558" i="14" s="1"/>
  <c r="AV558" i="14" s="1"/>
  <c r="AK558" i="14" s="1"/>
  <c r="CL943" i="15"/>
  <c r="DR943" i="15" s="1"/>
  <c r="DN531" i="15"/>
  <c r="DP469" i="1"/>
  <c r="DF469" i="1"/>
  <c r="DK931" i="15"/>
  <c r="CV931" i="15"/>
  <c r="CP931" i="15"/>
  <c r="M473" i="14"/>
  <c r="AH473" i="14" s="1"/>
  <c r="W473" i="14"/>
  <c r="X473" i="14" s="1"/>
  <c r="J474" i="14"/>
  <c r="A941" i="14"/>
  <c r="AJ941" i="14" s="1"/>
  <c r="W571" i="12"/>
  <c r="CM932" i="1"/>
  <c r="CV470" i="1"/>
  <c r="DE470" i="1" s="1"/>
  <c r="CS470" i="1"/>
  <c r="K931" i="12"/>
  <c r="E931" i="12"/>
  <c r="M472" i="12"/>
  <c r="AH472" i="12" s="1"/>
  <c r="I472" i="12"/>
  <c r="L473" i="12" s="1"/>
  <c r="CL933" i="1"/>
  <c r="DI933" i="1" s="1"/>
  <c r="AR929" i="12" l="1"/>
  <c r="AS930" i="12" s="1"/>
  <c r="AR930" i="12" s="1"/>
  <c r="CN568" i="1"/>
  <c r="CQ568" i="1"/>
  <c r="DH568" i="1" s="1"/>
  <c r="V600" i="14"/>
  <c r="E601" i="14"/>
  <c r="AX930" i="12"/>
  <c r="AL930" i="12" s="1"/>
  <c r="AT930" i="12"/>
  <c r="AU930" i="12" s="1"/>
  <c r="AW931" i="12" s="1"/>
  <c r="AX931" i="12" s="1"/>
  <c r="AL931" i="12" s="1"/>
  <c r="A944" i="12"/>
  <c r="AV944" i="12" s="1"/>
  <c r="AK943" i="12"/>
  <c r="AQ557" i="14"/>
  <c r="DO469" i="1"/>
  <c r="DP470" i="1" s="1"/>
  <c r="DQ469" i="1"/>
  <c r="CL944" i="15"/>
  <c r="DR944" i="15" s="1"/>
  <c r="DO532" i="15"/>
  <c r="DP532" i="15" s="1"/>
  <c r="DQ532" i="15" s="1"/>
  <c r="DS533" i="15" s="1"/>
  <c r="DM492" i="1"/>
  <c r="CV932" i="15"/>
  <c r="CP932" i="15"/>
  <c r="DK932" i="15"/>
  <c r="A942" i="14"/>
  <c r="AJ942" i="14" s="1"/>
  <c r="K474" i="14"/>
  <c r="AG474" i="14" s="1"/>
  <c r="H474" i="14"/>
  <c r="AJ572" i="12"/>
  <c r="C572" i="12"/>
  <c r="F573" i="12" s="1"/>
  <c r="G573" i="12" s="1"/>
  <c r="CM933" i="1"/>
  <c r="O472" i="12"/>
  <c r="AI472" i="12" s="1"/>
  <c r="X472" i="12"/>
  <c r="Y472" i="12" s="1"/>
  <c r="E932" i="12"/>
  <c r="K932" i="12"/>
  <c r="CL934" i="1"/>
  <c r="DI934" i="1" s="1"/>
  <c r="CX470" i="1"/>
  <c r="DA470" i="1"/>
  <c r="DB470" i="1" s="1"/>
  <c r="CU471" i="1"/>
  <c r="DF470" i="1" l="1"/>
  <c r="DC470" i="1"/>
  <c r="CZ568" i="1"/>
  <c r="CP569" i="1"/>
  <c r="F601" i="14"/>
  <c r="AI601" i="14" s="1"/>
  <c r="C601" i="14"/>
  <c r="DT533" i="15"/>
  <c r="AS931" i="12"/>
  <c r="AT931" i="12" s="1"/>
  <c r="AU931" i="12" s="1"/>
  <c r="AW932" i="12" s="1"/>
  <c r="A945" i="12"/>
  <c r="AV945" i="12" s="1"/>
  <c r="AK944" i="12"/>
  <c r="DL492" i="1"/>
  <c r="DN492" i="1"/>
  <c r="AR558" i="14"/>
  <c r="AS558" i="14" s="1"/>
  <c r="AT558" i="14" s="1"/>
  <c r="AU559" i="14" s="1"/>
  <c r="AV559" i="14" s="1"/>
  <c r="AK559" i="14" s="1"/>
  <c r="DO470" i="1"/>
  <c r="DP471" i="1" s="1"/>
  <c r="DQ470" i="1"/>
  <c r="CL945" i="15"/>
  <c r="DR945" i="15" s="1"/>
  <c r="DN532" i="15"/>
  <c r="DJ469" i="1"/>
  <c r="CP933" i="15"/>
  <c r="DK933" i="15"/>
  <c r="CV933" i="15"/>
  <c r="J475" i="14"/>
  <c r="W474" i="14"/>
  <c r="X474" i="14" s="1"/>
  <c r="M474" i="14"/>
  <c r="AH474" i="14" s="1"/>
  <c r="A943" i="14"/>
  <c r="AJ943" i="14" s="1"/>
  <c r="W572" i="12"/>
  <c r="CM934" i="1"/>
  <c r="CV471" i="1"/>
  <c r="DE471" i="1" s="1"/>
  <c r="CS471" i="1"/>
  <c r="K933" i="12"/>
  <c r="E933" i="12"/>
  <c r="M473" i="12"/>
  <c r="AH473" i="12" s="1"/>
  <c r="I473" i="12"/>
  <c r="L474" i="12" s="1"/>
  <c r="CL935" i="1"/>
  <c r="DI935" i="1" s="1"/>
  <c r="CQ569" i="1" l="1"/>
  <c r="DH569" i="1" s="1"/>
  <c r="CN569" i="1"/>
  <c r="E602" i="14"/>
  <c r="V601" i="14"/>
  <c r="AX932" i="12"/>
  <c r="AL932" i="12" s="1"/>
  <c r="AR931" i="12"/>
  <c r="AS932" i="12" s="1"/>
  <c r="A946" i="12"/>
  <c r="AV946" i="12" s="1"/>
  <c r="AK945" i="12"/>
  <c r="AQ558" i="14"/>
  <c r="DO471" i="1"/>
  <c r="DQ471" i="1"/>
  <c r="CL946" i="15"/>
  <c r="DR946" i="15" s="1"/>
  <c r="DO533" i="15"/>
  <c r="DP533" i="15" s="1"/>
  <c r="DQ533" i="15" s="1"/>
  <c r="DS534" i="15" s="1"/>
  <c r="DJ470" i="1"/>
  <c r="DM493" i="1"/>
  <c r="DK934" i="15"/>
  <c r="CP934" i="15"/>
  <c r="CV934" i="15"/>
  <c r="A944" i="14"/>
  <c r="AJ944" i="14" s="1"/>
  <c r="K475" i="14"/>
  <c r="AG475" i="14" s="1"/>
  <c r="H475" i="14"/>
  <c r="AJ573" i="12"/>
  <c r="C573" i="12"/>
  <c r="F574" i="12" s="1"/>
  <c r="G574" i="12" s="1"/>
  <c r="CM935" i="1"/>
  <c r="E934" i="12"/>
  <c r="K934" i="12"/>
  <c r="CL936" i="1"/>
  <c r="DI936" i="1" s="1"/>
  <c r="O473" i="12"/>
  <c r="AI473" i="12" s="1"/>
  <c r="X473" i="12"/>
  <c r="Y473" i="12" s="1"/>
  <c r="CX471" i="1"/>
  <c r="DC471" i="1" s="1"/>
  <c r="CU472" i="1"/>
  <c r="DA471" i="1"/>
  <c r="DB471" i="1" s="1"/>
  <c r="CZ569" i="1" l="1"/>
  <c r="CP570" i="1"/>
  <c r="F602" i="14"/>
  <c r="AI602" i="14" s="1"/>
  <c r="C602" i="14"/>
  <c r="DT534" i="15"/>
  <c r="AR932" i="12"/>
  <c r="AS933" i="12" s="1"/>
  <c r="AT932" i="12"/>
  <c r="AU932" i="12" s="1"/>
  <c r="AW933" i="12" s="1"/>
  <c r="A947" i="12"/>
  <c r="AV947" i="12" s="1"/>
  <c r="AK946" i="12"/>
  <c r="DL493" i="1"/>
  <c r="DN493" i="1"/>
  <c r="AR559" i="14"/>
  <c r="AS559" i="14" s="1"/>
  <c r="AT559" i="14" s="1"/>
  <c r="AU560" i="14" s="1"/>
  <c r="AV560" i="14" s="1"/>
  <c r="AK560" i="14" s="1"/>
  <c r="CL947" i="15"/>
  <c r="DR947" i="15" s="1"/>
  <c r="DN533" i="15"/>
  <c r="DJ471" i="1"/>
  <c r="DF471" i="1"/>
  <c r="CP935" i="15"/>
  <c r="DK935" i="15"/>
  <c r="CV935" i="15"/>
  <c r="W475" i="14"/>
  <c r="X475" i="14" s="1"/>
  <c r="J476" i="14"/>
  <c r="M475" i="14"/>
  <c r="AH475" i="14" s="1"/>
  <c r="A945" i="14"/>
  <c r="AJ945" i="14" s="1"/>
  <c r="W573" i="12"/>
  <c r="CM936" i="1"/>
  <c r="CV472" i="1"/>
  <c r="DE472" i="1" s="1"/>
  <c r="CS472" i="1"/>
  <c r="M474" i="12"/>
  <c r="AH474" i="12" s="1"/>
  <c r="I474" i="12"/>
  <c r="L475" i="12" s="1"/>
  <c r="CL937" i="1"/>
  <c r="DI937" i="1" s="1"/>
  <c r="E935" i="12"/>
  <c r="K935" i="12"/>
  <c r="CN570" i="1" l="1"/>
  <c r="CQ570" i="1"/>
  <c r="DH570" i="1" s="1"/>
  <c r="V602" i="14"/>
  <c r="E603" i="14"/>
  <c r="F603" i="14" s="1"/>
  <c r="AI603" i="14" s="1"/>
  <c r="AX933" i="12"/>
  <c r="AL933" i="12" s="1"/>
  <c r="AR933" i="12"/>
  <c r="AS934" i="12" s="1"/>
  <c r="AT933" i="12"/>
  <c r="AU933" i="12" s="1"/>
  <c r="AW934" i="12" s="1"/>
  <c r="AX934" i="12" s="1"/>
  <c r="AL934" i="12" s="1"/>
  <c r="A948" i="12"/>
  <c r="AV948" i="12" s="1"/>
  <c r="AK947" i="12"/>
  <c r="AQ559" i="14"/>
  <c r="CL948" i="15"/>
  <c r="DR948" i="15" s="1"/>
  <c r="DO534" i="15"/>
  <c r="DP534" i="15" s="1"/>
  <c r="DQ534" i="15" s="1"/>
  <c r="DS535" i="15" s="1"/>
  <c r="DM494" i="1"/>
  <c r="CV936" i="15"/>
  <c r="DK936" i="15"/>
  <c r="CP936" i="15"/>
  <c r="A946" i="14"/>
  <c r="AJ946" i="14" s="1"/>
  <c r="K476" i="14"/>
  <c r="AG476" i="14" s="1"/>
  <c r="H476" i="14"/>
  <c r="C574" i="12"/>
  <c r="F575" i="12" s="1"/>
  <c r="G575" i="12" s="1"/>
  <c r="AJ574" i="12"/>
  <c r="CM937" i="1"/>
  <c r="E936" i="12"/>
  <c r="K936" i="12"/>
  <c r="CL938" i="1"/>
  <c r="DI938" i="1" s="1"/>
  <c r="CU473" i="1"/>
  <c r="DA472" i="1"/>
  <c r="DB472" i="1" s="1"/>
  <c r="CX472" i="1"/>
  <c r="DC472" i="1" s="1"/>
  <c r="X474" i="12"/>
  <c r="Y474" i="12" s="1"/>
  <c r="O474" i="12"/>
  <c r="AI474" i="12" s="1"/>
  <c r="C603" i="14" l="1"/>
  <c r="CZ570" i="1"/>
  <c r="CP571" i="1"/>
  <c r="V603" i="14"/>
  <c r="E604" i="14"/>
  <c r="DT535" i="15"/>
  <c r="AR934" i="12"/>
  <c r="AS935" i="12" s="1"/>
  <c r="AT934" i="12"/>
  <c r="AU934" i="12" s="1"/>
  <c r="AW935" i="12" s="1"/>
  <c r="A949" i="12"/>
  <c r="AV949" i="12" s="1"/>
  <c r="AK948" i="12"/>
  <c r="DL494" i="1"/>
  <c r="DN494" i="1"/>
  <c r="AR560" i="14"/>
  <c r="AS560" i="14" s="1"/>
  <c r="AT560" i="14" s="1"/>
  <c r="AU561" i="14" s="1"/>
  <c r="AV561" i="14" s="1"/>
  <c r="AK561" i="14" s="1"/>
  <c r="CL949" i="15"/>
  <c r="DR949" i="15" s="1"/>
  <c r="DN534" i="15"/>
  <c r="DP472" i="1"/>
  <c r="DF472" i="1"/>
  <c r="DK937" i="15"/>
  <c r="CV937" i="15"/>
  <c r="CP937" i="15"/>
  <c r="M476" i="14"/>
  <c r="AH476" i="14" s="1"/>
  <c r="W476" i="14"/>
  <c r="X476" i="14" s="1"/>
  <c r="J477" i="14"/>
  <c r="A947" i="14"/>
  <c r="AJ947" i="14" s="1"/>
  <c r="W574" i="12"/>
  <c r="C575" i="12"/>
  <c r="F576" i="12" s="1"/>
  <c r="G576" i="12" s="1"/>
  <c r="CM938" i="1"/>
  <c r="M475" i="12"/>
  <c r="AH475" i="12" s="1"/>
  <c r="I475" i="12"/>
  <c r="L476" i="12" s="1"/>
  <c r="CV473" i="1"/>
  <c r="DE473" i="1" s="1"/>
  <c r="CS473" i="1"/>
  <c r="E937" i="12"/>
  <c r="K937" i="12"/>
  <c r="CL939" i="1"/>
  <c r="DI939" i="1" s="1"/>
  <c r="CN571" i="1" l="1"/>
  <c r="CQ571" i="1"/>
  <c r="DH571" i="1" s="1"/>
  <c r="F604" i="14"/>
  <c r="AI604" i="14" s="1"/>
  <c r="C604" i="14"/>
  <c r="AX935" i="12"/>
  <c r="AL935" i="12" s="1"/>
  <c r="AR935" i="12"/>
  <c r="AS936" i="12" s="1"/>
  <c r="AT935" i="12"/>
  <c r="AU935" i="12" s="1"/>
  <c r="AW936" i="12" s="1"/>
  <c r="AX936" i="12" s="1"/>
  <c r="AL936" i="12" s="1"/>
  <c r="A950" i="12"/>
  <c r="AV950" i="12" s="1"/>
  <c r="AK949" i="12"/>
  <c r="AQ560" i="14"/>
  <c r="AR561" i="14" s="1"/>
  <c r="AS561" i="14" s="1"/>
  <c r="AT561" i="14" s="1"/>
  <c r="AU562" i="14" s="1"/>
  <c r="AV562" i="14" s="1"/>
  <c r="AK562" i="14" s="1"/>
  <c r="DO472" i="1"/>
  <c r="DP473" i="1" s="1"/>
  <c r="DQ472" i="1"/>
  <c r="CL950" i="15"/>
  <c r="DR950" i="15" s="1"/>
  <c r="DO535" i="15"/>
  <c r="DP535" i="15" s="1"/>
  <c r="DQ535" i="15" s="1"/>
  <c r="DS536" i="15" s="1"/>
  <c r="DM495" i="1"/>
  <c r="CP938" i="15"/>
  <c r="CV938" i="15"/>
  <c r="DK938" i="15"/>
  <c r="K477" i="14"/>
  <c r="AG477" i="14" s="1"/>
  <c r="H477" i="14"/>
  <c r="A948" i="14"/>
  <c r="AJ948" i="14" s="1"/>
  <c r="AJ575" i="12"/>
  <c r="C576" i="12"/>
  <c r="F577" i="12" s="1"/>
  <c r="G577" i="12" s="1"/>
  <c r="W575" i="12"/>
  <c r="CM939" i="1"/>
  <c r="CL940" i="1"/>
  <c r="DI940" i="1" s="1"/>
  <c r="X475" i="12"/>
  <c r="Y475" i="12" s="1"/>
  <c r="O475" i="12"/>
  <c r="AI475" i="12" s="1"/>
  <c r="K938" i="12"/>
  <c r="E938" i="12"/>
  <c r="DA473" i="1"/>
  <c r="DB473" i="1" s="1"/>
  <c r="CU474" i="1"/>
  <c r="CX473" i="1"/>
  <c r="DF473" i="1" l="1"/>
  <c r="DC473" i="1"/>
  <c r="CP572" i="1"/>
  <c r="CZ571" i="1"/>
  <c r="E605" i="14"/>
  <c r="V604" i="14"/>
  <c r="DT536" i="15"/>
  <c r="AR936" i="12"/>
  <c r="AS937" i="12" s="1"/>
  <c r="AT936" i="12"/>
  <c r="AU936" i="12" s="1"/>
  <c r="AW937" i="12" s="1"/>
  <c r="A951" i="12"/>
  <c r="AV951" i="12" s="1"/>
  <c r="AK950" i="12"/>
  <c r="DL495" i="1"/>
  <c r="DN495" i="1"/>
  <c r="AQ561" i="14"/>
  <c r="DO473" i="1"/>
  <c r="DP474" i="1" s="1"/>
  <c r="DQ473" i="1"/>
  <c r="CL951" i="15"/>
  <c r="DR951" i="15" s="1"/>
  <c r="DN535" i="15"/>
  <c r="DJ472" i="1"/>
  <c r="CP939" i="15"/>
  <c r="DK939" i="15"/>
  <c r="CV939" i="15"/>
  <c r="A949" i="14"/>
  <c r="AJ949" i="14" s="1"/>
  <c r="W477" i="14"/>
  <c r="X477" i="14" s="1"/>
  <c r="J478" i="14"/>
  <c r="M477" i="14"/>
  <c r="AH477" i="14" s="1"/>
  <c r="AJ576" i="12"/>
  <c r="W576" i="12"/>
  <c r="AJ577" i="12"/>
  <c r="CM940" i="1"/>
  <c r="K939" i="12"/>
  <c r="E939" i="12"/>
  <c r="CL941" i="1"/>
  <c r="DI941" i="1" s="1"/>
  <c r="CV474" i="1"/>
  <c r="DE474" i="1" s="1"/>
  <c r="CS474" i="1"/>
  <c r="M476" i="12"/>
  <c r="AH476" i="12" s="1"/>
  <c r="I476" i="12"/>
  <c r="L477" i="12" s="1"/>
  <c r="CN572" i="1" l="1"/>
  <c r="CQ572" i="1"/>
  <c r="DH572" i="1" s="1"/>
  <c r="F605" i="14"/>
  <c r="AI605" i="14" s="1"/>
  <c r="C605" i="14"/>
  <c r="AX937" i="12"/>
  <c r="AL937" i="12" s="1"/>
  <c r="AR937" i="12"/>
  <c r="AS938" i="12" s="1"/>
  <c r="AT937" i="12"/>
  <c r="AU937" i="12" s="1"/>
  <c r="AW938" i="12" s="1"/>
  <c r="AX938" i="12" s="1"/>
  <c r="AL938" i="12" s="1"/>
  <c r="A952" i="12"/>
  <c r="AV952" i="12" s="1"/>
  <c r="AK951" i="12"/>
  <c r="AR562" i="14"/>
  <c r="AS562" i="14" s="1"/>
  <c r="AT562" i="14" s="1"/>
  <c r="AU563" i="14" s="1"/>
  <c r="AV563" i="14" s="1"/>
  <c r="AK563" i="14" s="1"/>
  <c r="DO474" i="1"/>
  <c r="DQ474" i="1"/>
  <c r="CL952" i="15"/>
  <c r="DR952" i="15" s="1"/>
  <c r="DO536" i="15"/>
  <c r="DP536" i="15" s="1"/>
  <c r="DQ536" i="15" s="1"/>
  <c r="DS537" i="15" s="1"/>
  <c r="DJ473" i="1"/>
  <c r="DM496" i="1"/>
  <c r="CV940" i="15"/>
  <c r="CP940" i="15"/>
  <c r="DK940" i="15"/>
  <c r="A950" i="14"/>
  <c r="AJ950" i="14" s="1"/>
  <c r="K478" i="14"/>
  <c r="AG478" i="14" s="1"/>
  <c r="H478" i="14"/>
  <c r="C577" i="12"/>
  <c r="F578" i="12" s="1"/>
  <c r="G578" i="12" s="1"/>
  <c r="CM941" i="1"/>
  <c r="CL942" i="1"/>
  <c r="DI942" i="1" s="1"/>
  <c r="K940" i="12"/>
  <c r="E940" i="12"/>
  <c r="O476" i="12"/>
  <c r="AI476" i="12" s="1"/>
  <c r="X476" i="12"/>
  <c r="Y476" i="12" s="1"/>
  <c r="CU475" i="1"/>
  <c r="CX474" i="1"/>
  <c r="DC474" i="1" s="1"/>
  <c r="DA474" i="1"/>
  <c r="DB474" i="1" s="1"/>
  <c r="CP573" i="1" l="1"/>
  <c r="CZ572" i="1"/>
  <c r="E606" i="14"/>
  <c r="V605" i="14"/>
  <c r="AQ562" i="14"/>
  <c r="AR563" i="14" s="1"/>
  <c r="AS563" i="14" s="1"/>
  <c r="AT563" i="14" s="1"/>
  <c r="AU564" i="14" s="1"/>
  <c r="AV564" i="14" s="1"/>
  <c r="AK564" i="14" s="1"/>
  <c r="DT537" i="15"/>
  <c r="AR938" i="12"/>
  <c r="AS939" i="12" s="1"/>
  <c r="AT938" i="12"/>
  <c r="AU938" i="12" s="1"/>
  <c r="AW939" i="12" s="1"/>
  <c r="AX939" i="12" s="1"/>
  <c r="AL939" i="12" s="1"/>
  <c r="A953" i="12"/>
  <c r="AV953" i="12" s="1"/>
  <c r="AK952" i="12"/>
  <c r="DL496" i="1"/>
  <c r="DN496" i="1"/>
  <c r="CL953" i="15"/>
  <c r="DR953" i="15" s="1"/>
  <c r="DN536" i="15"/>
  <c r="DJ474" i="1"/>
  <c r="DF474" i="1"/>
  <c r="CV941" i="15"/>
  <c r="CP941" i="15"/>
  <c r="DK941" i="15"/>
  <c r="W577" i="12"/>
  <c r="AJ578" i="12"/>
  <c r="A951" i="14"/>
  <c r="AJ951" i="14" s="1"/>
  <c r="J479" i="14"/>
  <c r="W478" i="14"/>
  <c r="X478" i="14" s="1"/>
  <c r="M478" i="14"/>
  <c r="AH478" i="14" s="1"/>
  <c r="CM942" i="1"/>
  <c r="CV475" i="1"/>
  <c r="DE475" i="1" s="1"/>
  <c r="CS475" i="1"/>
  <c r="E941" i="12"/>
  <c r="K941" i="12"/>
  <c r="CL943" i="1"/>
  <c r="DI943" i="1" s="1"/>
  <c r="M477" i="12"/>
  <c r="AH477" i="12" s="1"/>
  <c r="I477" i="12"/>
  <c r="L478" i="12" s="1"/>
  <c r="CQ573" i="1" l="1"/>
  <c r="DH573" i="1" s="1"/>
  <c r="CN573" i="1"/>
  <c r="F606" i="14"/>
  <c r="AI606" i="14" s="1"/>
  <c r="C606" i="14"/>
  <c r="AR939" i="12"/>
  <c r="AS940" i="12" s="1"/>
  <c r="AT939" i="12"/>
  <c r="AU939" i="12" s="1"/>
  <c r="AW940" i="12" s="1"/>
  <c r="AX940" i="12" s="1"/>
  <c r="AL940" i="12" s="1"/>
  <c r="A954" i="12"/>
  <c r="AV954" i="12" s="1"/>
  <c r="AK953" i="12"/>
  <c r="AQ563" i="14"/>
  <c r="CL954" i="15"/>
  <c r="DR954" i="15" s="1"/>
  <c r="DO537" i="15"/>
  <c r="DP537" i="15" s="1"/>
  <c r="DQ537" i="15" s="1"/>
  <c r="DS538" i="15" s="1"/>
  <c r="DM497" i="1"/>
  <c r="DK942" i="15"/>
  <c r="CP942" i="15"/>
  <c r="CV942" i="15"/>
  <c r="C578" i="12"/>
  <c r="F579" i="12" s="1"/>
  <c r="G579" i="12" s="1"/>
  <c r="K479" i="14"/>
  <c r="AG479" i="14" s="1"/>
  <c r="H479" i="14"/>
  <c r="A952" i="14"/>
  <c r="AJ952" i="14" s="1"/>
  <c r="CM943" i="1"/>
  <c r="E942" i="12"/>
  <c r="K942" i="12"/>
  <c r="O477" i="12"/>
  <c r="AI477" i="12" s="1"/>
  <c r="X477" i="12"/>
  <c r="Y477" i="12" s="1"/>
  <c r="CL944" i="1"/>
  <c r="DI944" i="1" s="1"/>
  <c r="DA475" i="1"/>
  <c r="DB475" i="1" s="1"/>
  <c r="CU476" i="1"/>
  <c r="CX475" i="1"/>
  <c r="DF475" i="1" l="1"/>
  <c r="DC475" i="1"/>
  <c r="CP574" i="1"/>
  <c r="CZ573" i="1"/>
  <c r="V606" i="14"/>
  <c r="E607" i="14"/>
  <c r="DT538" i="15"/>
  <c r="AR940" i="12"/>
  <c r="AS941" i="12" s="1"/>
  <c r="AT940" i="12"/>
  <c r="AU940" i="12" s="1"/>
  <c r="AW941" i="12" s="1"/>
  <c r="A955" i="12"/>
  <c r="AV955" i="12" s="1"/>
  <c r="AK954" i="12"/>
  <c r="DL497" i="1"/>
  <c r="DN497" i="1"/>
  <c r="AR564" i="14"/>
  <c r="AS564" i="14" s="1"/>
  <c r="AT564" i="14" s="1"/>
  <c r="AU565" i="14" s="1"/>
  <c r="AV565" i="14" s="1"/>
  <c r="AK565" i="14" s="1"/>
  <c r="CL955" i="15"/>
  <c r="DR955" i="15" s="1"/>
  <c r="DN537" i="15"/>
  <c r="DP475" i="1"/>
  <c r="CP943" i="15"/>
  <c r="DK943" i="15"/>
  <c r="CV943" i="15"/>
  <c r="W578" i="12"/>
  <c r="A953" i="14"/>
  <c r="AJ953" i="14" s="1"/>
  <c r="J480" i="14"/>
  <c r="M479" i="14"/>
  <c r="AH479" i="14" s="1"/>
  <c r="W479" i="14"/>
  <c r="X479" i="14" s="1"/>
  <c r="C579" i="12"/>
  <c r="F580" i="12" s="1"/>
  <c r="G580" i="12" s="1"/>
  <c r="AJ579" i="12"/>
  <c r="CM944" i="1"/>
  <c r="M478" i="12"/>
  <c r="AH478" i="12" s="1"/>
  <c r="I478" i="12"/>
  <c r="L479" i="12" s="1"/>
  <c r="E943" i="12"/>
  <c r="K943" i="12"/>
  <c r="CV476" i="1"/>
  <c r="DE476" i="1" s="1"/>
  <c r="CS476" i="1"/>
  <c r="CL945" i="1"/>
  <c r="DI945" i="1" s="1"/>
  <c r="CN574" i="1" l="1"/>
  <c r="CQ574" i="1"/>
  <c r="DH574" i="1" s="1"/>
  <c r="F607" i="14"/>
  <c r="AI607" i="14" s="1"/>
  <c r="C607" i="14"/>
  <c r="AR941" i="12"/>
  <c r="AS942" i="12" s="1"/>
  <c r="AT941" i="12"/>
  <c r="AU941" i="12" s="1"/>
  <c r="AW942" i="12" s="1"/>
  <c r="AX942" i="12" s="1"/>
  <c r="AL942" i="12" s="1"/>
  <c r="AX941" i="12"/>
  <c r="AL941" i="12" s="1"/>
  <c r="A956" i="12"/>
  <c r="AV956" i="12" s="1"/>
  <c r="AK955" i="12"/>
  <c r="AQ564" i="14"/>
  <c r="DO475" i="1"/>
  <c r="DP476" i="1" s="1"/>
  <c r="DQ475" i="1"/>
  <c r="CL956" i="15"/>
  <c r="DR956" i="15" s="1"/>
  <c r="DO538" i="15"/>
  <c r="DP538" i="15" s="1"/>
  <c r="DQ538" i="15" s="1"/>
  <c r="DS539" i="15" s="1"/>
  <c r="DM498" i="1"/>
  <c r="CV944" i="15"/>
  <c r="CP944" i="15"/>
  <c r="DK944" i="15"/>
  <c r="A954" i="14"/>
  <c r="AJ954" i="14" s="1"/>
  <c r="K480" i="14"/>
  <c r="AG480" i="14" s="1"/>
  <c r="H480" i="14"/>
  <c r="W579" i="12"/>
  <c r="AJ580" i="12"/>
  <c r="CM945" i="1"/>
  <c r="E944" i="12"/>
  <c r="K944" i="12"/>
  <c r="CL946" i="1"/>
  <c r="DI946" i="1" s="1"/>
  <c r="CU477" i="1"/>
  <c r="DA476" i="1"/>
  <c r="DB476" i="1" s="1"/>
  <c r="CX476" i="1"/>
  <c r="DC476" i="1" s="1"/>
  <c r="X478" i="12"/>
  <c r="Y478" i="12" s="1"/>
  <c r="O478" i="12"/>
  <c r="AI478" i="12" s="1"/>
  <c r="CZ574" i="1" l="1"/>
  <c r="CP575" i="1"/>
  <c r="V607" i="14"/>
  <c r="E608" i="14"/>
  <c r="DT539" i="15"/>
  <c r="AR942" i="12"/>
  <c r="AS943" i="12" s="1"/>
  <c r="AT942" i="12"/>
  <c r="AU942" i="12" s="1"/>
  <c r="AW943" i="12" s="1"/>
  <c r="A957" i="12"/>
  <c r="AV957" i="12" s="1"/>
  <c r="AK956" i="12"/>
  <c r="DL498" i="1"/>
  <c r="DN498" i="1"/>
  <c r="AR565" i="14"/>
  <c r="AS565" i="14" s="1"/>
  <c r="AT565" i="14" s="1"/>
  <c r="AU566" i="14" s="1"/>
  <c r="AV566" i="14" s="1"/>
  <c r="AK566" i="14" s="1"/>
  <c r="DO476" i="1"/>
  <c r="DQ476" i="1"/>
  <c r="CL957" i="15"/>
  <c r="DR957" i="15" s="1"/>
  <c r="DN538" i="15"/>
  <c r="DJ475" i="1"/>
  <c r="DF476" i="1"/>
  <c r="DK945" i="15"/>
  <c r="CV945" i="15"/>
  <c r="CP945" i="15"/>
  <c r="J481" i="14"/>
  <c r="W480" i="14"/>
  <c r="X480" i="14" s="1"/>
  <c r="M480" i="14"/>
  <c r="AH480" i="14" s="1"/>
  <c r="A955" i="14"/>
  <c r="AJ955" i="14" s="1"/>
  <c r="C580" i="12"/>
  <c r="F581" i="12" s="1"/>
  <c r="G581" i="12" s="1"/>
  <c r="CM946" i="1"/>
  <c r="E945" i="12"/>
  <c r="K945" i="12"/>
  <c r="CL947" i="1"/>
  <c r="DI947" i="1" s="1"/>
  <c r="M479" i="12"/>
  <c r="AH479" i="12" s="1"/>
  <c r="I479" i="12"/>
  <c r="L480" i="12" s="1"/>
  <c r="CV477" i="1"/>
  <c r="DE477" i="1" s="1"/>
  <c r="CS477" i="1"/>
  <c r="CQ575" i="1" l="1"/>
  <c r="DH575" i="1" s="1"/>
  <c r="CN575" i="1"/>
  <c r="C608" i="14"/>
  <c r="F608" i="14"/>
  <c r="AI608" i="14" s="1"/>
  <c r="AX943" i="12"/>
  <c r="AL943" i="12" s="1"/>
  <c r="AR943" i="12"/>
  <c r="AS944" i="12" s="1"/>
  <c r="AT943" i="12"/>
  <c r="AU943" i="12" s="1"/>
  <c r="AW944" i="12" s="1"/>
  <c r="A958" i="12"/>
  <c r="AV958" i="12" s="1"/>
  <c r="AK957" i="12"/>
  <c r="AQ565" i="14"/>
  <c r="CL958" i="15"/>
  <c r="DR958" i="15" s="1"/>
  <c r="DO539" i="15"/>
  <c r="DP539" i="15" s="1"/>
  <c r="DQ539" i="15" s="1"/>
  <c r="DS540" i="15" s="1"/>
  <c r="DJ476" i="1"/>
  <c r="DM499" i="1"/>
  <c r="CP946" i="15"/>
  <c r="DK946" i="15"/>
  <c r="CV946" i="15"/>
  <c r="K481" i="14"/>
  <c r="AG481" i="14" s="1"/>
  <c r="H481" i="14"/>
  <c r="A956" i="14"/>
  <c r="AJ956" i="14" s="1"/>
  <c r="W580" i="12"/>
  <c r="CM947" i="1"/>
  <c r="DA477" i="1"/>
  <c r="DB477" i="1" s="1"/>
  <c r="CU478" i="1"/>
  <c r="CX477" i="1"/>
  <c r="DC477" i="1" s="1"/>
  <c r="E946" i="12"/>
  <c r="K946" i="12"/>
  <c r="O479" i="12"/>
  <c r="AI479" i="12" s="1"/>
  <c r="X479" i="12"/>
  <c r="Y479" i="12" s="1"/>
  <c r="CL948" i="1"/>
  <c r="DI948" i="1" s="1"/>
  <c r="CP576" i="1" l="1"/>
  <c r="CZ575" i="1"/>
  <c r="E609" i="14"/>
  <c r="F609" i="14" s="1"/>
  <c r="AI609" i="14" s="1"/>
  <c r="V608" i="14"/>
  <c r="DT540" i="15"/>
  <c r="AX944" i="12"/>
  <c r="AL944" i="12" s="1"/>
  <c r="AR944" i="12"/>
  <c r="AS945" i="12" s="1"/>
  <c r="AT944" i="12"/>
  <c r="AU944" i="12" s="1"/>
  <c r="AW945" i="12" s="1"/>
  <c r="AX945" i="12" s="1"/>
  <c r="AL945" i="12" s="1"/>
  <c r="A959" i="12"/>
  <c r="AV959" i="12" s="1"/>
  <c r="AK958" i="12"/>
  <c r="DL499" i="1"/>
  <c r="DN499" i="1"/>
  <c r="AR566" i="14"/>
  <c r="AS566" i="14" s="1"/>
  <c r="AT566" i="14" s="1"/>
  <c r="AU567" i="14" s="1"/>
  <c r="AV567" i="14" s="1"/>
  <c r="AK567" i="14" s="1"/>
  <c r="CL959" i="15"/>
  <c r="DR959" i="15" s="1"/>
  <c r="DN539" i="15"/>
  <c r="DP477" i="1"/>
  <c r="DF477" i="1"/>
  <c r="CV947" i="15"/>
  <c r="CP947" i="15"/>
  <c r="DK947" i="15"/>
  <c r="M481" i="14"/>
  <c r="AH481" i="14" s="1"/>
  <c r="J482" i="14"/>
  <c r="W481" i="14"/>
  <c r="X481" i="14" s="1"/>
  <c r="A957" i="14"/>
  <c r="AJ957" i="14" s="1"/>
  <c r="C581" i="12"/>
  <c r="F582" i="12" s="1"/>
  <c r="G582" i="12" s="1"/>
  <c r="AJ581" i="12"/>
  <c r="CM948" i="1"/>
  <c r="E947" i="12"/>
  <c r="K947" i="12"/>
  <c r="CL949" i="1"/>
  <c r="DI949" i="1" s="1"/>
  <c r="M480" i="12"/>
  <c r="AH480" i="12" s="1"/>
  <c r="I480" i="12"/>
  <c r="L481" i="12" s="1"/>
  <c r="CV478" i="1"/>
  <c r="DE478" i="1" s="1"/>
  <c r="CS478" i="1"/>
  <c r="C609" i="14" l="1"/>
  <c r="V609" i="14" s="1"/>
  <c r="CQ576" i="1"/>
  <c r="DH576" i="1" s="1"/>
  <c r="CN576" i="1"/>
  <c r="E610" i="14"/>
  <c r="AR945" i="12"/>
  <c r="AS946" i="12" s="1"/>
  <c r="AT945" i="12"/>
  <c r="AU945" i="12" s="1"/>
  <c r="AW946" i="12" s="1"/>
  <c r="AX946" i="12" s="1"/>
  <c r="AL946" i="12" s="1"/>
  <c r="A960" i="12"/>
  <c r="AV960" i="12" s="1"/>
  <c r="AK959" i="12"/>
  <c r="AQ566" i="14"/>
  <c r="DO477" i="1"/>
  <c r="DP478" i="1" s="1"/>
  <c r="DQ477" i="1"/>
  <c r="CL960" i="15"/>
  <c r="DR960" i="15" s="1"/>
  <c r="DO540" i="15"/>
  <c r="DP540" i="15" s="1"/>
  <c r="DQ540" i="15" s="1"/>
  <c r="DS541" i="15" s="1"/>
  <c r="DM500" i="1"/>
  <c r="DK948" i="15"/>
  <c r="CV948" i="15"/>
  <c r="CP948" i="15"/>
  <c r="A958" i="14"/>
  <c r="AJ958" i="14" s="1"/>
  <c r="K482" i="14"/>
  <c r="AG482" i="14" s="1"/>
  <c r="H482" i="14"/>
  <c r="W581" i="12"/>
  <c r="CM949" i="1"/>
  <c r="K948" i="12"/>
  <c r="E948" i="12"/>
  <c r="X480" i="12"/>
  <c r="Y480" i="12" s="1"/>
  <c r="O480" i="12"/>
  <c r="AI480" i="12" s="1"/>
  <c r="CU479" i="1"/>
  <c r="DA478" i="1"/>
  <c r="DB478" i="1" s="1"/>
  <c r="CX478" i="1"/>
  <c r="DC478" i="1" s="1"/>
  <c r="CL950" i="1"/>
  <c r="DI950" i="1" s="1"/>
  <c r="CZ576" i="1" l="1"/>
  <c r="CP577" i="1"/>
  <c r="C610" i="14"/>
  <c r="F610" i="14"/>
  <c r="AI610" i="14" s="1"/>
  <c r="DT541" i="15"/>
  <c r="AR946" i="12"/>
  <c r="AS947" i="12" s="1"/>
  <c r="AT946" i="12"/>
  <c r="AU946" i="12" s="1"/>
  <c r="AW947" i="12" s="1"/>
  <c r="A961" i="12"/>
  <c r="AV961" i="12" s="1"/>
  <c r="AK960" i="12"/>
  <c r="DL500" i="1"/>
  <c r="DN500" i="1"/>
  <c r="AR567" i="14"/>
  <c r="AS567" i="14" s="1"/>
  <c r="AT567" i="14" s="1"/>
  <c r="AU568" i="14" s="1"/>
  <c r="AV568" i="14" s="1"/>
  <c r="AK568" i="14" s="1"/>
  <c r="DO478" i="1"/>
  <c r="DQ478" i="1"/>
  <c r="CL961" i="15"/>
  <c r="DR961" i="15" s="1"/>
  <c r="DN540" i="15"/>
  <c r="DJ477" i="1"/>
  <c r="DF478" i="1"/>
  <c r="CP949" i="15"/>
  <c r="DK949" i="15"/>
  <c r="CV949" i="15"/>
  <c r="J483" i="14"/>
  <c r="W482" i="14"/>
  <c r="X482" i="14" s="1"/>
  <c r="M482" i="14"/>
  <c r="AH482" i="14" s="1"/>
  <c r="A959" i="14"/>
  <c r="AJ959" i="14" s="1"/>
  <c r="C582" i="12"/>
  <c r="F583" i="12" s="1"/>
  <c r="G583" i="12" s="1"/>
  <c r="AJ582" i="12"/>
  <c r="CM950" i="1"/>
  <c r="E949" i="12"/>
  <c r="K949" i="12"/>
  <c r="CL951" i="1"/>
  <c r="DI951" i="1" s="1"/>
  <c r="M481" i="12"/>
  <c r="AH481" i="12" s="1"/>
  <c r="I481" i="12"/>
  <c r="L482" i="12" s="1"/>
  <c r="CV479" i="1"/>
  <c r="DE479" i="1" s="1"/>
  <c r="CS479" i="1"/>
  <c r="CN577" i="1" l="1"/>
  <c r="CQ577" i="1"/>
  <c r="DH577" i="1" s="1"/>
  <c r="E611" i="14"/>
  <c r="F611" i="14" s="1"/>
  <c r="AI611" i="14" s="1"/>
  <c r="V610" i="14"/>
  <c r="AX947" i="12"/>
  <c r="AL947" i="12" s="1"/>
  <c r="AR947" i="12"/>
  <c r="AS948" i="12" s="1"/>
  <c r="AT947" i="12"/>
  <c r="AU947" i="12" s="1"/>
  <c r="AW948" i="12" s="1"/>
  <c r="AX948" i="12" s="1"/>
  <c r="AL948" i="12" s="1"/>
  <c r="A962" i="12"/>
  <c r="AV962" i="12" s="1"/>
  <c r="AK961" i="12"/>
  <c r="AQ567" i="14"/>
  <c r="CL962" i="15"/>
  <c r="DR962" i="15" s="1"/>
  <c r="DO541" i="15"/>
  <c r="DP541" i="15" s="1"/>
  <c r="DQ541" i="15" s="1"/>
  <c r="DS542" i="15" s="1"/>
  <c r="DJ478" i="1"/>
  <c r="DM501" i="1"/>
  <c r="DP479" i="1"/>
  <c r="DK950" i="15"/>
  <c r="CP950" i="15"/>
  <c r="CV950" i="15"/>
  <c r="K483" i="14"/>
  <c r="AG483" i="14" s="1"/>
  <c r="H483" i="14"/>
  <c r="A960" i="14"/>
  <c r="AJ960" i="14" s="1"/>
  <c r="W582" i="12"/>
  <c r="CM951" i="1"/>
  <c r="CX479" i="1"/>
  <c r="CU480" i="1"/>
  <c r="DA479" i="1"/>
  <c r="DB479" i="1" s="1"/>
  <c r="E950" i="12"/>
  <c r="K950" i="12"/>
  <c r="X481" i="12"/>
  <c r="Y481" i="12" s="1"/>
  <c r="O481" i="12"/>
  <c r="AI481" i="12" s="1"/>
  <c r="CL952" i="1"/>
  <c r="DI952" i="1" s="1"/>
  <c r="DF479" i="1" l="1"/>
  <c r="DC479" i="1"/>
  <c r="CP578" i="1"/>
  <c r="CZ577" i="1"/>
  <c r="C611" i="14"/>
  <c r="V611" i="14" s="1"/>
  <c r="E612" i="14"/>
  <c r="DT542" i="15"/>
  <c r="AR948" i="12"/>
  <c r="AS949" i="12" s="1"/>
  <c r="AT948" i="12"/>
  <c r="AU948" i="12" s="1"/>
  <c r="AW949" i="12" s="1"/>
  <c r="A963" i="12"/>
  <c r="AV963" i="12" s="1"/>
  <c r="AK962" i="12"/>
  <c r="DL501" i="1"/>
  <c r="DN501" i="1"/>
  <c r="AR568" i="14"/>
  <c r="AS568" i="14" s="1"/>
  <c r="AT568" i="14" s="1"/>
  <c r="AU569" i="14" s="1"/>
  <c r="AV569" i="14" s="1"/>
  <c r="AK569" i="14" s="1"/>
  <c r="DO479" i="1"/>
  <c r="DP480" i="1" s="1"/>
  <c r="DQ479" i="1"/>
  <c r="CL963" i="15"/>
  <c r="DR963" i="15" s="1"/>
  <c r="DN541" i="15"/>
  <c r="CV951" i="15"/>
  <c r="CP951" i="15"/>
  <c r="DK951" i="15"/>
  <c r="W483" i="14"/>
  <c r="X483" i="14" s="1"/>
  <c r="M483" i="14"/>
  <c r="AH483" i="14" s="1"/>
  <c r="J484" i="14"/>
  <c r="A961" i="14"/>
  <c r="AJ961" i="14" s="1"/>
  <c r="AJ583" i="12"/>
  <c r="C583" i="12"/>
  <c r="F584" i="12" s="1"/>
  <c r="G584" i="12" s="1"/>
  <c r="CM952" i="1"/>
  <c r="E951" i="12"/>
  <c r="K951" i="12"/>
  <c r="CV480" i="1"/>
  <c r="DE480" i="1" s="1"/>
  <c r="CS480" i="1"/>
  <c r="CL953" i="1"/>
  <c r="DI953" i="1" s="1"/>
  <c r="M482" i="12"/>
  <c r="AH482" i="12" s="1"/>
  <c r="I482" i="12"/>
  <c r="L483" i="12" s="1"/>
  <c r="CN578" i="1" l="1"/>
  <c r="CQ578" i="1"/>
  <c r="DH578" i="1" s="1"/>
  <c r="C612" i="14"/>
  <c r="F612" i="14"/>
  <c r="AI612" i="14" s="1"/>
  <c r="AX949" i="12"/>
  <c r="AL949" i="12" s="1"/>
  <c r="AR949" i="12"/>
  <c r="AS950" i="12" s="1"/>
  <c r="AT949" i="12"/>
  <c r="AU949" i="12" s="1"/>
  <c r="AW950" i="12" s="1"/>
  <c r="AX950" i="12" s="1"/>
  <c r="AL950" i="12" s="1"/>
  <c r="A964" i="12"/>
  <c r="AV964" i="12" s="1"/>
  <c r="AK963" i="12"/>
  <c r="AQ568" i="14"/>
  <c r="DO480" i="1"/>
  <c r="DQ480" i="1"/>
  <c r="CL964" i="15"/>
  <c r="DR964" i="15" s="1"/>
  <c r="DO542" i="15"/>
  <c r="DP542" i="15" s="1"/>
  <c r="DQ542" i="15" s="1"/>
  <c r="DS543" i="15" s="1"/>
  <c r="DJ479" i="1"/>
  <c r="DM502" i="1"/>
  <c r="CP952" i="15"/>
  <c r="DK952" i="15"/>
  <c r="CV952" i="15"/>
  <c r="A962" i="14"/>
  <c r="AJ962" i="14" s="1"/>
  <c r="K484" i="14"/>
  <c r="AG484" i="14" s="1"/>
  <c r="H484" i="14"/>
  <c r="W583" i="12"/>
  <c r="CM953" i="1"/>
  <c r="CL954" i="1"/>
  <c r="DI954" i="1" s="1"/>
  <c r="K952" i="12"/>
  <c r="E952" i="12"/>
  <c r="X482" i="12"/>
  <c r="Y482" i="12" s="1"/>
  <c r="O482" i="12"/>
  <c r="AI482" i="12" s="1"/>
  <c r="DA480" i="1"/>
  <c r="DB480" i="1" s="1"/>
  <c r="CU481" i="1"/>
  <c r="CX480" i="1"/>
  <c r="DC480" i="1" s="1"/>
  <c r="CZ578" i="1" l="1"/>
  <c r="CP579" i="1"/>
  <c r="E613" i="14"/>
  <c r="F613" i="14" s="1"/>
  <c r="AI613" i="14" s="1"/>
  <c r="V612" i="14"/>
  <c r="DT543" i="15"/>
  <c r="AR950" i="12"/>
  <c r="AS951" i="12" s="1"/>
  <c r="AT950" i="12"/>
  <c r="AU950" i="12" s="1"/>
  <c r="AW951" i="12" s="1"/>
  <c r="A965" i="12"/>
  <c r="AV965" i="12" s="1"/>
  <c r="AK964" i="12"/>
  <c r="DL502" i="1"/>
  <c r="DN502" i="1"/>
  <c r="AR569" i="14"/>
  <c r="AS569" i="14" s="1"/>
  <c r="AT569" i="14" s="1"/>
  <c r="AU570" i="14" s="1"/>
  <c r="AV570" i="14" s="1"/>
  <c r="AK570" i="14" s="1"/>
  <c r="CL965" i="15"/>
  <c r="DR965" i="15" s="1"/>
  <c r="DN542" i="15"/>
  <c r="DJ480" i="1"/>
  <c r="DF480" i="1"/>
  <c r="CV953" i="15"/>
  <c r="CP953" i="15"/>
  <c r="DK953" i="15"/>
  <c r="A963" i="14"/>
  <c r="AJ963" i="14" s="1"/>
  <c r="M484" i="14"/>
  <c r="AH484" i="14" s="1"/>
  <c r="W484" i="14"/>
  <c r="X484" i="14" s="1"/>
  <c r="J485" i="14"/>
  <c r="AJ584" i="12"/>
  <c r="C584" i="12"/>
  <c r="F585" i="12" s="1"/>
  <c r="G585" i="12" s="1"/>
  <c r="CM954" i="1"/>
  <c r="CV481" i="1"/>
  <c r="DE481" i="1" s="1"/>
  <c r="CS481" i="1"/>
  <c r="E953" i="12"/>
  <c r="K953" i="12"/>
  <c r="M483" i="12"/>
  <c r="AH483" i="12" s="1"/>
  <c r="I483" i="12"/>
  <c r="L484" i="12" s="1"/>
  <c r="CL955" i="1"/>
  <c r="DI955" i="1" s="1"/>
  <c r="C613" i="14" l="1"/>
  <c r="CQ579" i="1"/>
  <c r="DH579" i="1" s="1"/>
  <c r="CN579" i="1"/>
  <c r="E614" i="14"/>
  <c r="V613" i="14"/>
  <c r="AX951" i="12"/>
  <c r="AL951" i="12" s="1"/>
  <c r="AR951" i="12"/>
  <c r="AS952" i="12" s="1"/>
  <c r="AT951" i="12"/>
  <c r="AU951" i="12" s="1"/>
  <c r="AW952" i="12" s="1"/>
  <c r="AX952" i="12" s="1"/>
  <c r="AL952" i="12" s="1"/>
  <c r="A966" i="12"/>
  <c r="AV966" i="12" s="1"/>
  <c r="AK965" i="12"/>
  <c r="AQ569" i="14"/>
  <c r="CL966" i="15"/>
  <c r="DR966" i="15" s="1"/>
  <c r="DO543" i="15"/>
  <c r="DP543" i="15" s="1"/>
  <c r="DQ543" i="15" s="1"/>
  <c r="DS544" i="15" s="1"/>
  <c r="DM503" i="1"/>
  <c r="DK954" i="15"/>
  <c r="CV954" i="15"/>
  <c r="CP954" i="15"/>
  <c r="K485" i="14"/>
  <c r="AG485" i="14" s="1"/>
  <c r="H485" i="14"/>
  <c r="A964" i="14"/>
  <c r="AJ964" i="14" s="1"/>
  <c r="W584" i="12"/>
  <c r="CM955" i="1"/>
  <c r="K954" i="12"/>
  <c r="E954" i="12"/>
  <c r="X483" i="12"/>
  <c r="Y483" i="12" s="1"/>
  <c r="O483" i="12"/>
  <c r="AI483" i="12" s="1"/>
  <c r="CL956" i="1"/>
  <c r="DI956" i="1" s="1"/>
  <c r="CU482" i="1"/>
  <c r="DA481" i="1"/>
  <c r="DB481" i="1" s="1"/>
  <c r="CX481" i="1"/>
  <c r="DC481" i="1" s="1"/>
  <c r="CZ579" i="1" l="1"/>
  <c r="CP580" i="1"/>
  <c r="C614" i="14"/>
  <c r="F614" i="14"/>
  <c r="AI614" i="14" s="1"/>
  <c r="DT544" i="15"/>
  <c r="AR952" i="12"/>
  <c r="AS953" i="12" s="1"/>
  <c r="AT952" i="12"/>
  <c r="AU952" i="12" s="1"/>
  <c r="AW953" i="12" s="1"/>
  <c r="A967" i="12"/>
  <c r="AV967" i="12" s="1"/>
  <c r="AK966" i="12"/>
  <c r="DL503" i="1"/>
  <c r="DN503" i="1"/>
  <c r="AR570" i="14"/>
  <c r="AS570" i="14" s="1"/>
  <c r="AT570" i="14" s="1"/>
  <c r="AU571" i="14" s="1"/>
  <c r="AV571" i="14" s="1"/>
  <c r="AK571" i="14" s="1"/>
  <c r="CL967" i="15"/>
  <c r="DR967" i="15" s="1"/>
  <c r="DN543" i="15"/>
  <c r="DO544" i="15" s="1"/>
  <c r="DP544" i="15" s="1"/>
  <c r="DQ544" i="15" s="1"/>
  <c r="DS545" i="15" s="1"/>
  <c r="DT545" i="15" s="1"/>
  <c r="DP481" i="1"/>
  <c r="DF481" i="1"/>
  <c r="CP955" i="15"/>
  <c r="DK955" i="15"/>
  <c r="CV955" i="15"/>
  <c r="A965" i="14"/>
  <c r="AJ965" i="14" s="1"/>
  <c r="W485" i="14"/>
  <c r="X485" i="14" s="1"/>
  <c r="J486" i="14"/>
  <c r="M485" i="14"/>
  <c r="AH485" i="14" s="1"/>
  <c r="AJ585" i="12"/>
  <c r="C585" i="12"/>
  <c r="F586" i="12" s="1"/>
  <c r="G586" i="12" s="1"/>
  <c r="CM956" i="1"/>
  <c r="CV482" i="1"/>
  <c r="DE482" i="1" s="1"/>
  <c r="CS482" i="1"/>
  <c r="CL957" i="1"/>
  <c r="DI957" i="1" s="1"/>
  <c r="M484" i="12"/>
  <c r="AH484" i="12" s="1"/>
  <c r="I484" i="12"/>
  <c r="L485" i="12" s="1"/>
  <c r="E955" i="12"/>
  <c r="K955" i="12"/>
  <c r="CN580" i="1" l="1"/>
  <c r="CQ580" i="1"/>
  <c r="DH580" i="1" s="1"/>
  <c r="V614" i="14"/>
  <c r="E615" i="14"/>
  <c r="F615" i="14" s="1"/>
  <c r="AI615" i="14" s="1"/>
  <c r="AX953" i="12"/>
  <c r="AL953" i="12" s="1"/>
  <c r="AR953" i="12"/>
  <c r="AS954" i="12" s="1"/>
  <c r="AT953" i="12"/>
  <c r="AU953" i="12" s="1"/>
  <c r="AW954" i="12" s="1"/>
  <c r="A968" i="12"/>
  <c r="AV968" i="12" s="1"/>
  <c r="AK967" i="12"/>
  <c r="AQ570" i="14"/>
  <c r="DO481" i="1"/>
  <c r="DP482" i="1" s="1"/>
  <c r="DQ481" i="1"/>
  <c r="CL968" i="15"/>
  <c r="DR968" i="15" s="1"/>
  <c r="DN544" i="15"/>
  <c r="DM504" i="1"/>
  <c r="DK956" i="15"/>
  <c r="CV956" i="15"/>
  <c r="CP956" i="15"/>
  <c r="K486" i="14"/>
  <c r="AG486" i="14" s="1"/>
  <c r="H486" i="14"/>
  <c r="A966" i="14"/>
  <c r="AJ966" i="14" s="1"/>
  <c r="W585" i="12"/>
  <c r="CM957" i="1"/>
  <c r="DA482" i="1"/>
  <c r="DB482" i="1" s="1"/>
  <c r="CX482" i="1"/>
  <c r="CU483" i="1"/>
  <c r="E956" i="12"/>
  <c r="K956" i="12"/>
  <c r="X484" i="12"/>
  <c r="Y484" i="12" s="1"/>
  <c r="O484" i="12"/>
  <c r="AI484" i="12" s="1"/>
  <c r="CL958" i="1"/>
  <c r="DI958" i="1" s="1"/>
  <c r="DF482" i="1" l="1"/>
  <c r="DC482" i="1"/>
  <c r="C615" i="14"/>
  <c r="CZ580" i="1"/>
  <c r="CP581" i="1"/>
  <c r="V615" i="14"/>
  <c r="E616" i="14"/>
  <c r="AX954" i="12"/>
  <c r="AL954" i="12" s="1"/>
  <c r="AR954" i="12"/>
  <c r="AS955" i="12" s="1"/>
  <c r="AT954" i="12"/>
  <c r="AU954" i="12" s="1"/>
  <c r="AW955" i="12" s="1"/>
  <c r="A969" i="12"/>
  <c r="AV969" i="12" s="1"/>
  <c r="AK968" i="12"/>
  <c r="DL504" i="1"/>
  <c r="DN504" i="1"/>
  <c r="AR571" i="14"/>
  <c r="AS571" i="14" s="1"/>
  <c r="AT571" i="14" s="1"/>
  <c r="AU572" i="14" s="1"/>
  <c r="AV572" i="14" s="1"/>
  <c r="AK572" i="14" s="1"/>
  <c r="DO482" i="1"/>
  <c r="DQ482" i="1"/>
  <c r="CL969" i="15"/>
  <c r="DR969" i="15" s="1"/>
  <c r="DO545" i="15"/>
  <c r="DP545" i="15" s="1"/>
  <c r="DQ545" i="15" s="1"/>
  <c r="DS546" i="15" s="1"/>
  <c r="DJ481" i="1"/>
  <c r="DK957" i="15"/>
  <c r="CV957" i="15"/>
  <c r="CP957" i="15"/>
  <c r="A967" i="14"/>
  <c r="AJ967" i="14" s="1"/>
  <c r="J487" i="14"/>
  <c r="W486" i="14"/>
  <c r="X486" i="14" s="1"/>
  <c r="M486" i="14"/>
  <c r="AH486" i="14" s="1"/>
  <c r="C586" i="12"/>
  <c r="F587" i="12" s="1"/>
  <c r="G587" i="12" s="1"/>
  <c r="AJ586" i="12"/>
  <c r="CM958" i="1"/>
  <c r="CV483" i="1"/>
  <c r="DE483" i="1" s="1"/>
  <c r="CS483" i="1"/>
  <c r="CL959" i="1"/>
  <c r="DI959" i="1" s="1"/>
  <c r="M485" i="12"/>
  <c r="AH485" i="12" s="1"/>
  <c r="I485" i="12"/>
  <c r="L486" i="12" s="1"/>
  <c r="E957" i="12"/>
  <c r="K957" i="12"/>
  <c r="CQ581" i="1" l="1"/>
  <c r="DH581" i="1" s="1"/>
  <c r="CN581" i="1"/>
  <c r="C616" i="14"/>
  <c r="F616" i="14"/>
  <c r="AI616" i="14" s="1"/>
  <c r="DT546" i="15"/>
  <c r="AR955" i="12"/>
  <c r="AS956" i="12" s="1"/>
  <c r="AT955" i="12"/>
  <c r="AU955" i="12" s="1"/>
  <c r="AW956" i="12" s="1"/>
  <c r="AX955" i="12"/>
  <c r="AL955" i="12" s="1"/>
  <c r="A970" i="12"/>
  <c r="AV970" i="12" s="1"/>
  <c r="AK969" i="12"/>
  <c r="AQ571" i="14"/>
  <c r="CL970" i="15"/>
  <c r="DR970" i="15" s="1"/>
  <c r="DN545" i="15"/>
  <c r="DJ482" i="1"/>
  <c r="DM505" i="1"/>
  <c r="DP483" i="1"/>
  <c r="CP958" i="15"/>
  <c r="DK958" i="15"/>
  <c r="CV958" i="15"/>
  <c r="A968" i="14"/>
  <c r="AJ968" i="14" s="1"/>
  <c r="K487" i="14"/>
  <c r="AG487" i="14" s="1"/>
  <c r="H487" i="14"/>
  <c r="W586" i="12"/>
  <c r="CM959" i="1"/>
  <c r="E958" i="12"/>
  <c r="K958" i="12"/>
  <c r="CL960" i="1"/>
  <c r="DI960" i="1" s="1"/>
  <c r="CU484" i="1"/>
  <c r="DA483" i="1"/>
  <c r="DB483" i="1" s="1"/>
  <c r="CX483" i="1"/>
  <c r="DC483" i="1" s="1"/>
  <c r="X485" i="12"/>
  <c r="Y485" i="12" s="1"/>
  <c r="O485" i="12"/>
  <c r="AI485" i="12" s="1"/>
  <c r="CP582" i="1" l="1"/>
  <c r="CQ582" i="1" s="1"/>
  <c r="DH582" i="1" s="1"/>
  <c r="CZ581" i="1"/>
  <c r="E617" i="14"/>
  <c r="V616" i="14"/>
  <c r="AX956" i="12"/>
  <c r="AL956" i="12" s="1"/>
  <c r="AR956" i="12"/>
  <c r="AS957" i="12" s="1"/>
  <c r="AT956" i="12"/>
  <c r="AU956" i="12" s="1"/>
  <c r="AW957" i="12" s="1"/>
  <c r="AX957" i="12" s="1"/>
  <c r="AL957" i="12" s="1"/>
  <c r="A971" i="12"/>
  <c r="AV971" i="12" s="1"/>
  <c r="AK970" i="12"/>
  <c r="DL505" i="1"/>
  <c r="DN505" i="1"/>
  <c r="AR572" i="14"/>
  <c r="AS572" i="14" s="1"/>
  <c r="AT572" i="14" s="1"/>
  <c r="AU573" i="14" s="1"/>
  <c r="AV573" i="14" s="1"/>
  <c r="AK573" i="14" s="1"/>
  <c r="DO483" i="1"/>
  <c r="DQ483" i="1"/>
  <c r="CL971" i="15"/>
  <c r="DR971" i="15" s="1"/>
  <c r="DO546" i="15"/>
  <c r="DP546" i="15" s="1"/>
  <c r="DQ546" i="15" s="1"/>
  <c r="DS547" i="15" s="1"/>
  <c r="DF483" i="1"/>
  <c r="DK959" i="15"/>
  <c r="CV959" i="15"/>
  <c r="CP959" i="15"/>
  <c r="A969" i="14"/>
  <c r="AJ969" i="14" s="1"/>
  <c r="J488" i="14"/>
  <c r="M487" i="14"/>
  <c r="AH487" i="14" s="1"/>
  <c r="W487" i="14"/>
  <c r="X487" i="14" s="1"/>
  <c r="C587" i="12"/>
  <c r="F588" i="12" s="1"/>
  <c r="G588" i="12" s="1"/>
  <c r="AJ587" i="12"/>
  <c r="CM960" i="1"/>
  <c r="CL961" i="1"/>
  <c r="DI961" i="1" s="1"/>
  <c r="K959" i="12"/>
  <c r="E959" i="12"/>
  <c r="M486" i="12"/>
  <c r="AH486" i="12" s="1"/>
  <c r="I486" i="12"/>
  <c r="L487" i="12" s="1"/>
  <c r="CV484" i="1"/>
  <c r="DE484" i="1" s="1"/>
  <c r="CS484" i="1"/>
  <c r="CN582" i="1" l="1"/>
  <c r="C617" i="14"/>
  <c r="F617" i="14"/>
  <c r="AI617" i="14" s="1"/>
  <c r="DT547" i="15"/>
  <c r="AR957" i="12"/>
  <c r="AS958" i="12" s="1"/>
  <c r="AT957" i="12"/>
  <c r="AU957" i="12" s="1"/>
  <c r="AW958" i="12" s="1"/>
  <c r="A972" i="12"/>
  <c r="AV972" i="12" s="1"/>
  <c r="AK971" i="12"/>
  <c r="AQ572" i="14"/>
  <c r="CL972" i="15"/>
  <c r="DR972" i="15" s="1"/>
  <c r="DN546" i="15"/>
  <c r="DJ483" i="1"/>
  <c r="DM506" i="1"/>
  <c r="CP960" i="15"/>
  <c r="DK960" i="15"/>
  <c r="CV960" i="15"/>
  <c r="K488" i="14"/>
  <c r="AG488" i="14" s="1"/>
  <c r="H488" i="14"/>
  <c r="A970" i="14"/>
  <c r="AJ970" i="14" s="1"/>
  <c r="W587" i="12"/>
  <c r="CM961" i="1"/>
  <c r="DA484" i="1"/>
  <c r="DB484" i="1" s="1"/>
  <c r="CU485" i="1"/>
  <c r="CX484" i="1"/>
  <c r="X486" i="12"/>
  <c r="Y486" i="12" s="1"/>
  <c r="O486" i="12"/>
  <c r="AI486" i="12" s="1"/>
  <c r="K960" i="12"/>
  <c r="E960" i="12"/>
  <c r="CL962" i="1"/>
  <c r="DI962" i="1" s="1"/>
  <c r="DF484" i="1" l="1"/>
  <c r="DC484" i="1"/>
  <c r="CP583" i="1"/>
  <c r="CZ582" i="1"/>
  <c r="E618" i="14"/>
  <c r="V617" i="14"/>
  <c r="AX958" i="12"/>
  <c r="AL958" i="12" s="1"/>
  <c r="AR958" i="12"/>
  <c r="AS959" i="12" s="1"/>
  <c r="AT958" i="12"/>
  <c r="AU958" i="12" s="1"/>
  <c r="AW959" i="12" s="1"/>
  <c r="AX959" i="12" s="1"/>
  <c r="AL959" i="12" s="1"/>
  <c r="A973" i="12"/>
  <c r="AV973" i="12" s="1"/>
  <c r="AK972" i="12"/>
  <c r="DL506" i="1"/>
  <c r="DN506" i="1"/>
  <c r="AR573" i="14"/>
  <c r="AS573" i="14" s="1"/>
  <c r="AT573" i="14" s="1"/>
  <c r="AU574" i="14" s="1"/>
  <c r="AV574" i="14" s="1"/>
  <c r="AK574" i="14" s="1"/>
  <c r="CL973" i="15"/>
  <c r="DR973" i="15" s="1"/>
  <c r="DO547" i="15"/>
  <c r="DP547" i="15" s="1"/>
  <c r="DQ547" i="15" s="1"/>
  <c r="DS548" i="15" s="1"/>
  <c r="DP484" i="1"/>
  <c r="DK961" i="15"/>
  <c r="CV961" i="15"/>
  <c r="CP961" i="15"/>
  <c r="A971" i="14"/>
  <c r="AJ971" i="14" s="1"/>
  <c r="J489" i="14"/>
  <c r="W488" i="14"/>
  <c r="X488" i="14" s="1"/>
  <c r="M488" i="14"/>
  <c r="AH488" i="14" s="1"/>
  <c r="C588" i="12"/>
  <c r="F589" i="12" s="1"/>
  <c r="G589" i="12" s="1"/>
  <c r="AJ588" i="12"/>
  <c r="CM962" i="1"/>
  <c r="CL963" i="1"/>
  <c r="DI963" i="1" s="1"/>
  <c r="E961" i="12"/>
  <c r="K961" i="12"/>
  <c r="M487" i="12"/>
  <c r="AH487" i="12" s="1"/>
  <c r="I487" i="12"/>
  <c r="L488" i="12" s="1"/>
  <c r="CV485" i="1"/>
  <c r="DE485" i="1" s="1"/>
  <c r="CS485" i="1"/>
  <c r="CQ583" i="1" l="1"/>
  <c r="DH583" i="1" s="1"/>
  <c r="CN583" i="1"/>
  <c r="C618" i="14"/>
  <c r="F618" i="14"/>
  <c r="AI618" i="14" s="1"/>
  <c r="DT548" i="15"/>
  <c r="AR959" i="12"/>
  <c r="AS960" i="12" s="1"/>
  <c r="AT959" i="12"/>
  <c r="AU959" i="12" s="1"/>
  <c r="AW960" i="12" s="1"/>
  <c r="AX960" i="12" s="1"/>
  <c r="AL960" i="12" s="1"/>
  <c r="A974" i="12"/>
  <c r="AV974" i="12" s="1"/>
  <c r="AK973" i="12"/>
  <c r="AQ573" i="14"/>
  <c r="DO484" i="1"/>
  <c r="DP485" i="1" s="1"/>
  <c r="DQ484" i="1"/>
  <c r="CL974" i="15"/>
  <c r="DR974" i="15" s="1"/>
  <c r="DN547" i="15"/>
  <c r="DM507" i="1"/>
  <c r="CV962" i="15"/>
  <c r="CP962" i="15"/>
  <c r="DK962" i="15"/>
  <c r="A972" i="14"/>
  <c r="AJ972" i="14" s="1"/>
  <c r="K489" i="14"/>
  <c r="AG489" i="14" s="1"/>
  <c r="H489" i="14"/>
  <c r="W588" i="12"/>
  <c r="CM963" i="1"/>
  <c r="E962" i="12"/>
  <c r="K962" i="12"/>
  <c r="DA485" i="1"/>
  <c r="DB485" i="1" s="1"/>
  <c r="CU486" i="1"/>
  <c r="CX485" i="1"/>
  <c r="DC485" i="1" s="1"/>
  <c r="CL964" i="1"/>
  <c r="DI964" i="1" s="1"/>
  <c r="X487" i="12"/>
  <c r="Y487" i="12" s="1"/>
  <c r="O487" i="12"/>
  <c r="AI487" i="12" s="1"/>
  <c r="CP584" i="1" l="1"/>
  <c r="CZ583" i="1"/>
  <c r="E619" i="14"/>
  <c r="V618" i="14"/>
  <c r="AR960" i="12"/>
  <c r="AS961" i="12" s="1"/>
  <c r="AT960" i="12"/>
  <c r="AU960" i="12" s="1"/>
  <c r="AW961" i="12" s="1"/>
  <c r="AX961" i="12" s="1"/>
  <c r="AL961" i="12" s="1"/>
  <c r="A975" i="12"/>
  <c r="AV975" i="12" s="1"/>
  <c r="AK974" i="12"/>
  <c r="DL507" i="1"/>
  <c r="DN507" i="1"/>
  <c r="AR574" i="14"/>
  <c r="AS574" i="14" s="1"/>
  <c r="AT574" i="14" s="1"/>
  <c r="AU575" i="14" s="1"/>
  <c r="AV575" i="14" s="1"/>
  <c r="AK575" i="14" s="1"/>
  <c r="DO485" i="1"/>
  <c r="DQ485" i="1"/>
  <c r="CL975" i="15"/>
  <c r="DR975" i="15" s="1"/>
  <c r="DO548" i="15"/>
  <c r="DP548" i="15" s="1"/>
  <c r="DQ548" i="15" s="1"/>
  <c r="DS549" i="15" s="1"/>
  <c r="DJ484" i="1"/>
  <c r="DF485" i="1"/>
  <c r="CV963" i="15"/>
  <c r="DK963" i="15"/>
  <c r="CP963" i="15"/>
  <c r="M489" i="14"/>
  <c r="AH489" i="14" s="1"/>
  <c r="W489" i="14"/>
  <c r="X489" i="14" s="1"/>
  <c r="J490" i="14"/>
  <c r="A973" i="14"/>
  <c r="AJ973" i="14" s="1"/>
  <c r="C589" i="12"/>
  <c r="F590" i="12" s="1"/>
  <c r="G590" i="12" s="1"/>
  <c r="AJ589" i="12"/>
  <c r="CM964" i="1"/>
  <c r="CV486" i="1"/>
  <c r="DE486" i="1" s="1"/>
  <c r="CS486" i="1"/>
  <c r="CL965" i="1"/>
  <c r="DI965" i="1" s="1"/>
  <c r="K963" i="12"/>
  <c r="E963" i="12"/>
  <c r="M488" i="12"/>
  <c r="AH488" i="12" s="1"/>
  <c r="I488" i="12"/>
  <c r="L489" i="12" s="1"/>
  <c r="CN584" i="1" l="1"/>
  <c r="CQ584" i="1"/>
  <c r="DH584" i="1" s="1"/>
  <c r="C619" i="14"/>
  <c r="F619" i="14"/>
  <c r="AI619" i="14" s="1"/>
  <c r="DT549" i="15"/>
  <c r="AR961" i="12"/>
  <c r="AS962" i="12" s="1"/>
  <c r="AT961" i="12"/>
  <c r="AU961" i="12" s="1"/>
  <c r="AW962" i="12" s="1"/>
  <c r="A976" i="12"/>
  <c r="AV976" i="12" s="1"/>
  <c r="AK975" i="12"/>
  <c r="AQ574" i="14"/>
  <c r="CL976" i="15"/>
  <c r="DR976" i="15" s="1"/>
  <c r="DN548" i="15"/>
  <c r="DJ485" i="1"/>
  <c r="DM508" i="1"/>
  <c r="CV964" i="15"/>
  <c r="CP964" i="15"/>
  <c r="DK964" i="15"/>
  <c r="A974" i="14"/>
  <c r="AJ974" i="14" s="1"/>
  <c r="K490" i="14"/>
  <c r="AG490" i="14" s="1"/>
  <c r="H490" i="14"/>
  <c r="C590" i="12"/>
  <c r="F591" i="12" s="1"/>
  <c r="G591" i="12" s="1"/>
  <c r="W589" i="12"/>
  <c r="CM965" i="1"/>
  <c r="CL966" i="1"/>
  <c r="DI966" i="1" s="1"/>
  <c r="DA486" i="1"/>
  <c r="DB486" i="1" s="1"/>
  <c r="CU487" i="1"/>
  <c r="CX486" i="1"/>
  <c r="K964" i="12"/>
  <c r="E964" i="12"/>
  <c r="X488" i="12"/>
  <c r="Y488" i="12" s="1"/>
  <c r="O488" i="12"/>
  <c r="AI488" i="12" s="1"/>
  <c r="DF486" i="1" l="1"/>
  <c r="DC486" i="1"/>
  <c r="CP585" i="1"/>
  <c r="CZ584" i="1"/>
  <c r="E620" i="14"/>
  <c r="V619" i="14"/>
  <c r="AX962" i="12"/>
  <c r="AL962" i="12" s="1"/>
  <c r="AR962" i="12"/>
  <c r="AS963" i="12" s="1"/>
  <c r="AT962" i="12"/>
  <c r="AU962" i="12" s="1"/>
  <c r="AW963" i="12" s="1"/>
  <c r="A977" i="12"/>
  <c r="AV977" i="12" s="1"/>
  <c r="AK976" i="12"/>
  <c r="DL508" i="1"/>
  <c r="DN508" i="1"/>
  <c r="AR575" i="14"/>
  <c r="AS575" i="14" s="1"/>
  <c r="AT575" i="14" s="1"/>
  <c r="AU576" i="14" s="1"/>
  <c r="AV576" i="14" s="1"/>
  <c r="AK576" i="14" s="1"/>
  <c r="CL977" i="15"/>
  <c r="DR977" i="15" s="1"/>
  <c r="DO549" i="15"/>
  <c r="DP549" i="15" s="1"/>
  <c r="DQ549" i="15" s="1"/>
  <c r="DS550" i="15" s="1"/>
  <c r="DP486" i="1"/>
  <c r="CP965" i="15"/>
  <c r="DK965" i="15"/>
  <c r="CV965" i="15"/>
  <c r="A975" i="14"/>
  <c r="AJ975" i="14" s="1"/>
  <c r="J491" i="14"/>
  <c r="W490" i="14"/>
  <c r="X490" i="14" s="1"/>
  <c r="M490" i="14"/>
  <c r="AH490" i="14" s="1"/>
  <c r="W590" i="12"/>
  <c r="C591" i="12"/>
  <c r="F592" i="12" s="1"/>
  <c r="G592" i="12" s="1"/>
  <c r="AJ590" i="12"/>
  <c r="CM966" i="1"/>
  <c r="CV487" i="1"/>
  <c r="DE487" i="1" s="1"/>
  <c r="CS487" i="1"/>
  <c r="CL967" i="1"/>
  <c r="DI967" i="1" s="1"/>
  <c r="M489" i="12"/>
  <c r="AH489" i="12" s="1"/>
  <c r="I489" i="12"/>
  <c r="L490" i="12" s="1"/>
  <c r="E965" i="12"/>
  <c r="K965" i="12"/>
  <c r="CN585" i="1" l="1"/>
  <c r="CQ585" i="1"/>
  <c r="DH585" i="1" s="1"/>
  <c r="C620" i="14"/>
  <c r="F620" i="14"/>
  <c r="AI620" i="14" s="1"/>
  <c r="DT550" i="15"/>
  <c r="AX963" i="12"/>
  <c r="AL963" i="12" s="1"/>
  <c r="AR963" i="12"/>
  <c r="AS964" i="12" s="1"/>
  <c r="AT963" i="12"/>
  <c r="AU963" i="12" s="1"/>
  <c r="AW964" i="12" s="1"/>
  <c r="AX964" i="12" s="1"/>
  <c r="AL964" i="12" s="1"/>
  <c r="A978" i="12"/>
  <c r="AV978" i="12" s="1"/>
  <c r="AK977" i="12"/>
  <c r="AQ575" i="14"/>
  <c r="DO486" i="1"/>
  <c r="DP487" i="1" s="1"/>
  <c r="DQ486" i="1"/>
  <c r="CL978" i="15"/>
  <c r="DR978" i="15" s="1"/>
  <c r="DN549" i="15"/>
  <c r="DM509" i="1"/>
  <c r="CV966" i="15"/>
  <c r="CP966" i="15"/>
  <c r="DK966" i="15"/>
  <c r="K491" i="14"/>
  <c r="AG491" i="14" s="1"/>
  <c r="H491" i="14"/>
  <c r="A976" i="14"/>
  <c r="AJ976" i="14" s="1"/>
  <c r="AJ591" i="12"/>
  <c r="W591" i="12"/>
  <c r="CM967" i="1"/>
  <c r="E966" i="12"/>
  <c r="K966" i="12"/>
  <c r="CL968" i="1"/>
  <c r="DI968" i="1" s="1"/>
  <c r="DA487" i="1"/>
  <c r="DB487" i="1" s="1"/>
  <c r="CU488" i="1"/>
  <c r="CX487" i="1"/>
  <c r="DC487" i="1" s="1"/>
  <c r="X489" i="12"/>
  <c r="Y489" i="12" s="1"/>
  <c r="O489" i="12"/>
  <c r="AI489" i="12" s="1"/>
  <c r="CZ585" i="1" l="1"/>
  <c r="CP586" i="1"/>
  <c r="E621" i="14"/>
  <c r="V620" i="14"/>
  <c r="AR964" i="12"/>
  <c r="AS965" i="12" s="1"/>
  <c r="AT964" i="12"/>
  <c r="AU964" i="12" s="1"/>
  <c r="AW965" i="12" s="1"/>
  <c r="A979" i="12"/>
  <c r="AV979" i="12" s="1"/>
  <c r="AK978" i="12"/>
  <c r="DL509" i="1"/>
  <c r="DN509" i="1"/>
  <c r="AR576" i="14"/>
  <c r="AS576" i="14" s="1"/>
  <c r="AT576" i="14" s="1"/>
  <c r="AU577" i="14" s="1"/>
  <c r="AV577" i="14" s="1"/>
  <c r="AK577" i="14" s="1"/>
  <c r="DO487" i="1"/>
  <c r="DQ487" i="1"/>
  <c r="CL979" i="15"/>
  <c r="DR979" i="15" s="1"/>
  <c r="DO550" i="15"/>
  <c r="DP550" i="15" s="1"/>
  <c r="DQ550" i="15" s="1"/>
  <c r="DS551" i="15" s="1"/>
  <c r="DJ486" i="1"/>
  <c r="DF487" i="1"/>
  <c r="CV967" i="15"/>
  <c r="CP967" i="15"/>
  <c r="DK967" i="15"/>
  <c r="A977" i="14"/>
  <c r="AJ977" i="14" s="1"/>
  <c r="W491" i="14"/>
  <c r="X491" i="14" s="1"/>
  <c r="J492" i="14"/>
  <c r="M491" i="14"/>
  <c r="AH491" i="14" s="1"/>
  <c r="AJ592" i="12"/>
  <c r="C592" i="12"/>
  <c r="F593" i="12" s="1"/>
  <c r="G593" i="12" s="1"/>
  <c r="CM968" i="1"/>
  <c r="CL969" i="1"/>
  <c r="DI969" i="1" s="1"/>
  <c r="K967" i="12"/>
  <c r="E967" i="12"/>
  <c r="M490" i="12"/>
  <c r="AH490" i="12" s="1"/>
  <c r="I490" i="12"/>
  <c r="L491" i="12" s="1"/>
  <c r="CV488" i="1"/>
  <c r="DE488" i="1" s="1"/>
  <c r="CS488" i="1"/>
  <c r="CN586" i="1" l="1"/>
  <c r="CQ586" i="1"/>
  <c r="DH586" i="1" s="1"/>
  <c r="C621" i="14"/>
  <c r="F621" i="14"/>
  <c r="AI621" i="14" s="1"/>
  <c r="DT551" i="15"/>
  <c r="AX965" i="12"/>
  <c r="AL965" i="12" s="1"/>
  <c r="AR965" i="12"/>
  <c r="AS966" i="12" s="1"/>
  <c r="AT965" i="12"/>
  <c r="AU965" i="12" s="1"/>
  <c r="AW966" i="12" s="1"/>
  <c r="A980" i="12"/>
  <c r="AV980" i="12" s="1"/>
  <c r="AK979" i="12"/>
  <c r="AQ576" i="14"/>
  <c r="AR577" i="14" s="1"/>
  <c r="AS577" i="14" s="1"/>
  <c r="AT577" i="14" s="1"/>
  <c r="AU578" i="14" s="1"/>
  <c r="AV578" i="14" s="1"/>
  <c r="AK578" i="14" s="1"/>
  <c r="CL980" i="15"/>
  <c r="DR980" i="15" s="1"/>
  <c r="DN550" i="15"/>
  <c r="DJ487" i="1"/>
  <c r="DM510" i="1"/>
  <c r="CV968" i="15"/>
  <c r="CP968" i="15"/>
  <c r="DK968" i="15"/>
  <c r="K492" i="14"/>
  <c r="AG492" i="14" s="1"/>
  <c r="H492" i="14"/>
  <c r="A978" i="14"/>
  <c r="AJ978" i="14" s="1"/>
  <c r="W592" i="12"/>
  <c r="CM969" i="1"/>
  <c r="CX488" i="1"/>
  <c r="DC488" i="1" s="1"/>
  <c r="DA488" i="1"/>
  <c r="DB488" i="1" s="1"/>
  <c r="CU489" i="1"/>
  <c r="E968" i="12"/>
  <c r="K968" i="12"/>
  <c r="CL970" i="1"/>
  <c r="DI970" i="1" s="1"/>
  <c r="O490" i="12"/>
  <c r="AI490" i="12" s="1"/>
  <c r="X490" i="12"/>
  <c r="Y490" i="12" s="1"/>
  <c r="CP587" i="1" l="1"/>
  <c r="CQ587" i="1" s="1"/>
  <c r="DH587" i="1" s="1"/>
  <c r="CZ586" i="1"/>
  <c r="V621" i="14"/>
  <c r="E622" i="14"/>
  <c r="AX966" i="12"/>
  <c r="AL966" i="12" s="1"/>
  <c r="AR966" i="12"/>
  <c r="AS967" i="12" s="1"/>
  <c r="AT966" i="12"/>
  <c r="AU966" i="12" s="1"/>
  <c r="AW967" i="12" s="1"/>
  <c r="AX967" i="12" s="1"/>
  <c r="AL967" i="12" s="1"/>
  <c r="A981" i="12"/>
  <c r="AV981" i="12" s="1"/>
  <c r="AK980" i="12"/>
  <c r="DL510" i="1"/>
  <c r="DN510" i="1"/>
  <c r="AQ577" i="14"/>
  <c r="CL981" i="15"/>
  <c r="DR981" i="15" s="1"/>
  <c r="DO551" i="15"/>
  <c r="DP551" i="15" s="1"/>
  <c r="DQ551" i="15" s="1"/>
  <c r="DS552" i="15" s="1"/>
  <c r="DP488" i="1"/>
  <c r="DF488" i="1"/>
  <c r="DK969" i="15"/>
  <c r="CV969" i="15"/>
  <c r="CP969" i="15"/>
  <c r="M492" i="14"/>
  <c r="AH492" i="14" s="1"/>
  <c r="W492" i="14"/>
  <c r="X492" i="14" s="1"/>
  <c r="J493" i="14"/>
  <c r="A979" i="14"/>
  <c r="AJ979" i="14" s="1"/>
  <c r="C593" i="12"/>
  <c r="F594" i="12" s="1"/>
  <c r="G594" i="12" s="1"/>
  <c r="AJ593" i="12"/>
  <c r="CM970" i="1"/>
  <c r="E969" i="12"/>
  <c r="K969" i="12"/>
  <c r="M491" i="12"/>
  <c r="AH491" i="12" s="1"/>
  <c r="I491" i="12"/>
  <c r="L492" i="12" s="1"/>
  <c r="CL971" i="1"/>
  <c r="DI971" i="1" s="1"/>
  <c r="CV489" i="1"/>
  <c r="DE489" i="1" s="1"/>
  <c r="CS489" i="1"/>
  <c r="CN587" i="1" l="1"/>
  <c r="C622" i="14"/>
  <c r="F622" i="14"/>
  <c r="AI622" i="14" s="1"/>
  <c r="DT552" i="15"/>
  <c r="AR967" i="12"/>
  <c r="AS968" i="12" s="1"/>
  <c r="AT967" i="12"/>
  <c r="AU967" i="12" s="1"/>
  <c r="AW968" i="12" s="1"/>
  <c r="AX968" i="12" s="1"/>
  <c r="AL968" i="12" s="1"/>
  <c r="A982" i="12"/>
  <c r="AV982" i="12" s="1"/>
  <c r="AK981" i="12"/>
  <c r="AR578" i="14"/>
  <c r="AS578" i="14" s="1"/>
  <c r="AT578" i="14" s="1"/>
  <c r="AU579" i="14" s="1"/>
  <c r="AV579" i="14" s="1"/>
  <c r="AK579" i="14" s="1"/>
  <c r="DO488" i="1"/>
  <c r="DP489" i="1" s="1"/>
  <c r="DQ488" i="1"/>
  <c r="CL982" i="15"/>
  <c r="DR982" i="15" s="1"/>
  <c r="DN551" i="15"/>
  <c r="DM511" i="1"/>
  <c r="CV970" i="15"/>
  <c r="CP970" i="15"/>
  <c r="DK970" i="15"/>
  <c r="A980" i="14"/>
  <c r="AJ980" i="14" s="1"/>
  <c r="K493" i="14"/>
  <c r="AG493" i="14" s="1"/>
  <c r="H493" i="14"/>
  <c r="W593" i="12"/>
  <c r="CM971" i="1"/>
  <c r="CL972" i="1"/>
  <c r="DI972" i="1" s="1"/>
  <c r="E970" i="12"/>
  <c r="K970" i="12"/>
  <c r="DA489" i="1"/>
  <c r="DB489" i="1" s="1"/>
  <c r="CU490" i="1"/>
  <c r="CX489" i="1"/>
  <c r="X491" i="12"/>
  <c r="Y491" i="12" s="1"/>
  <c r="O491" i="12"/>
  <c r="AI491" i="12" s="1"/>
  <c r="DF489" i="1" l="1"/>
  <c r="DC489" i="1"/>
  <c r="CZ587" i="1"/>
  <c r="CP588" i="1"/>
  <c r="CQ588" i="1" s="1"/>
  <c r="DH588" i="1" s="1"/>
  <c r="V622" i="14"/>
  <c r="E623" i="14"/>
  <c r="AR968" i="12"/>
  <c r="AS969" i="12" s="1"/>
  <c r="AT968" i="12"/>
  <c r="AU968" i="12" s="1"/>
  <c r="AW969" i="12" s="1"/>
  <c r="A983" i="12"/>
  <c r="AV983" i="12" s="1"/>
  <c r="AK982" i="12"/>
  <c r="AQ578" i="14"/>
  <c r="AR579" i="14" s="1"/>
  <c r="AS579" i="14" s="1"/>
  <c r="AT579" i="14" s="1"/>
  <c r="AU580" i="14" s="1"/>
  <c r="AV580" i="14" s="1"/>
  <c r="AK580" i="14" s="1"/>
  <c r="DL511" i="1"/>
  <c r="DN511" i="1"/>
  <c r="DO489" i="1"/>
  <c r="DQ489" i="1"/>
  <c r="CL983" i="15"/>
  <c r="DR983" i="15" s="1"/>
  <c r="DO552" i="15"/>
  <c r="DP552" i="15" s="1"/>
  <c r="DQ552" i="15" s="1"/>
  <c r="DS553" i="15" s="1"/>
  <c r="DJ488" i="1"/>
  <c r="DK971" i="15"/>
  <c r="CP971" i="15"/>
  <c r="CV971" i="15"/>
  <c r="A981" i="14"/>
  <c r="AJ981" i="14" s="1"/>
  <c r="W493" i="14"/>
  <c r="X493" i="14" s="1"/>
  <c r="J494" i="14"/>
  <c r="M493" i="14"/>
  <c r="AH493" i="14" s="1"/>
  <c r="C594" i="12"/>
  <c r="F595" i="12" s="1"/>
  <c r="G595" i="12" s="1"/>
  <c r="AJ594" i="12"/>
  <c r="CM972" i="1"/>
  <c r="M492" i="12"/>
  <c r="AH492" i="12" s="1"/>
  <c r="I492" i="12"/>
  <c r="L493" i="12" s="1"/>
  <c r="CL973" i="1"/>
  <c r="DI973" i="1" s="1"/>
  <c r="K971" i="12"/>
  <c r="E971" i="12"/>
  <c r="CV490" i="1"/>
  <c r="DE490" i="1" s="1"/>
  <c r="CS490" i="1"/>
  <c r="CN588" i="1" l="1"/>
  <c r="C623" i="14"/>
  <c r="F623" i="14"/>
  <c r="AI623" i="14" s="1"/>
  <c r="DT553" i="15"/>
  <c r="AX969" i="12"/>
  <c r="AL969" i="12" s="1"/>
  <c r="AR969" i="12"/>
  <c r="AS970" i="12" s="1"/>
  <c r="AT969" i="12"/>
  <c r="AU969" i="12" s="1"/>
  <c r="AW970" i="12" s="1"/>
  <c r="A984" i="12"/>
  <c r="AV984" i="12" s="1"/>
  <c r="AK983" i="12"/>
  <c r="AQ579" i="14"/>
  <c r="CL984" i="15"/>
  <c r="DR984" i="15" s="1"/>
  <c r="DN552" i="15"/>
  <c r="DJ489" i="1"/>
  <c r="DM512" i="1"/>
  <c r="DP490" i="1"/>
  <c r="CP972" i="15"/>
  <c r="DK972" i="15"/>
  <c r="CV972" i="15"/>
  <c r="K494" i="14"/>
  <c r="AG494" i="14" s="1"/>
  <c r="H494" i="14"/>
  <c r="A982" i="14"/>
  <c r="AJ982" i="14" s="1"/>
  <c r="C595" i="12"/>
  <c r="F596" i="12" s="1"/>
  <c r="G596" i="12" s="1"/>
  <c r="W594" i="12"/>
  <c r="CM973" i="1"/>
  <c r="CL974" i="1"/>
  <c r="DI974" i="1" s="1"/>
  <c r="DA490" i="1"/>
  <c r="DB490" i="1" s="1"/>
  <c r="CX490" i="1"/>
  <c r="CU491" i="1"/>
  <c r="X492" i="12"/>
  <c r="Y492" i="12" s="1"/>
  <c r="O492" i="12"/>
  <c r="AI492" i="12" s="1"/>
  <c r="K972" i="12"/>
  <c r="E972" i="12"/>
  <c r="DF490" i="1" l="1"/>
  <c r="DC490" i="1"/>
  <c r="CZ588" i="1"/>
  <c r="CP589" i="1"/>
  <c r="E624" i="14"/>
  <c r="V623" i="14"/>
  <c r="AR970" i="12"/>
  <c r="AS971" i="12" s="1"/>
  <c r="AT970" i="12"/>
  <c r="AU970" i="12" s="1"/>
  <c r="AW971" i="12" s="1"/>
  <c r="AX970" i="12"/>
  <c r="AL970" i="12" s="1"/>
  <c r="A985" i="12"/>
  <c r="AV985" i="12" s="1"/>
  <c r="AK984" i="12"/>
  <c r="DL512" i="1"/>
  <c r="DN512" i="1"/>
  <c r="AR580" i="14"/>
  <c r="AS580" i="14" s="1"/>
  <c r="AT580" i="14" s="1"/>
  <c r="AU581" i="14" s="1"/>
  <c r="AV581" i="14" s="1"/>
  <c r="AK581" i="14" s="1"/>
  <c r="DO490" i="1"/>
  <c r="DP491" i="1" s="1"/>
  <c r="DQ490" i="1"/>
  <c r="CL985" i="15"/>
  <c r="DR985" i="15" s="1"/>
  <c r="DO553" i="15"/>
  <c r="DP553" i="15" s="1"/>
  <c r="DQ553" i="15" s="1"/>
  <c r="DS554" i="15" s="1"/>
  <c r="CV973" i="15"/>
  <c r="DK973" i="15"/>
  <c r="CP973" i="15"/>
  <c r="J495" i="14"/>
  <c r="W494" i="14"/>
  <c r="X494" i="14" s="1"/>
  <c r="M494" i="14"/>
  <c r="AH494" i="14" s="1"/>
  <c r="A983" i="14"/>
  <c r="AJ983" i="14" s="1"/>
  <c r="C596" i="12"/>
  <c r="F597" i="12" s="1"/>
  <c r="G597" i="12" s="1"/>
  <c r="W595" i="12"/>
  <c r="AJ595" i="12"/>
  <c r="CM974" i="1"/>
  <c r="M493" i="12"/>
  <c r="AH493" i="12" s="1"/>
  <c r="I493" i="12"/>
  <c r="L494" i="12" s="1"/>
  <c r="CV491" i="1"/>
  <c r="DE491" i="1" s="1"/>
  <c r="CS491" i="1"/>
  <c r="E973" i="12"/>
  <c r="K973" i="12"/>
  <c r="CL975" i="1"/>
  <c r="DI975" i="1" s="1"/>
  <c r="CN589" i="1" l="1"/>
  <c r="CQ589" i="1"/>
  <c r="DH589" i="1" s="1"/>
  <c r="C624" i="14"/>
  <c r="F624" i="14"/>
  <c r="AI624" i="14" s="1"/>
  <c r="DT554" i="15"/>
  <c r="AX971" i="12"/>
  <c r="AL971" i="12" s="1"/>
  <c r="AR971" i="12"/>
  <c r="AS972" i="12" s="1"/>
  <c r="AT971" i="12"/>
  <c r="AU971" i="12" s="1"/>
  <c r="AW972" i="12" s="1"/>
  <c r="AQ580" i="14"/>
  <c r="A986" i="12"/>
  <c r="AV986" i="12" s="1"/>
  <c r="AK985" i="12"/>
  <c r="AR581" i="14"/>
  <c r="AS581" i="14" s="1"/>
  <c r="AT581" i="14" s="1"/>
  <c r="AU582" i="14" s="1"/>
  <c r="AV582" i="14" s="1"/>
  <c r="AK582" i="14" s="1"/>
  <c r="DO491" i="1"/>
  <c r="DQ491" i="1"/>
  <c r="CL986" i="15"/>
  <c r="DR986" i="15" s="1"/>
  <c r="DN553" i="15"/>
  <c r="DJ490" i="1"/>
  <c r="DM513" i="1"/>
  <c r="CP974" i="15"/>
  <c r="DK974" i="15"/>
  <c r="CV974" i="15"/>
  <c r="K495" i="14"/>
  <c r="AG495" i="14" s="1"/>
  <c r="H495" i="14"/>
  <c r="A984" i="14"/>
  <c r="AJ984" i="14" s="1"/>
  <c r="AJ596" i="12"/>
  <c r="W596" i="12"/>
  <c r="C597" i="12"/>
  <c r="F598" i="12" s="1"/>
  <c r="G598" i="12" s="1"/>
  <c r="CM975" i="1"/>
  <c r="CL976" i="1"/>
  <c r="DI976" i="1" s="1"/>
  <c r="X493" i="12"/>
  <c r="Y493" i="12" s="1"/>
  <c r="O493" i="12"/>
  <c r="AI493" i="12" s="1"/>
  <c r="K974" i="12"/>
  <c r="E974" i="12"/>
  <c r="CX491" i="1"/>
  <c r="DA491" i="1"/>
  <c r="DB491" i="1" s="1"/>
  <c r="CU492" i="1"/>
  <c r="DF491" i="1" l="1"/>
  <c r="DC491" i="1"/>
  <c r="CP590" i="1"/>
  <c r="CZ589" i="1"/>
  <c r="E625" i="14"/>
  <c r="V624" i="14"/>
  <c r="AX972" i="12"/>
  <c r="AL972" i="12" s="1"/>
  <c r="AR972" i="12"/>
  <c r="AS973" i="12" s="1"/>
  <c r="AT972" i="12"/>
  <c r="AU972" i="12" s="1"/>
  <c r="AW973" i="12" s="1"/>
  <c r="AX973" i="12" s="1"/>
  <c r="AL973" i="12" s="1"/>
  <c r="A987" i="12"/>
  <c r="AV987" i="12" s="1"/>
  <c r="AK986" i="12"/>
  <c r="DL513" i="1"/>
  <c r="DN513" i="1"/>
  <c r="AQ581" i="14"/>
  <c r="CL987" i="15"/>
  <c r="DR987" i="15" s="1"/>
  <c r="DO554" i="15"/>
  <c r="DP554" i="15" s="1"/>
  <c r="DQ554" i="15" s="1"/>
  <c r="DS555" i="15" s="1"/>
  <c r="DJ491" i="1"/>
  <c r="DP492" i="1"/>
  <c r="CP975" i="15"/>
  <c r="DK975" i="15"/>
  <c r="CV975" i="15"/>
  <c r="J496" i="14"/>
  <c r="M495" i="14"/>
  <c r="AH495" i="14" s="1"/>
  <c r="W495" i="14"/>
  <c r="X495" i="14" s="1"/>
  <c r="A985" i="14"/>
  <c r="AJ985" i="14" s="1"/>
  <c r="W597" i="12"/>
  <c r="C598" i="12"/>
  <c r="F599" i="12" s="1"/>
  <c r="G599" i="12" s="1"/>
  <c r="AJ597" i="12"/>
  <c r="CM976" i="1"/>
  <c r="CV492" i="1"/>
  <c r="DE492" i="1" s="1"/>
  <c r="CS492" i="1"/>
  <c r="K975" i="12"/>
  <c r="E975" i="12"/>
  <c r="M494" i="12"/>
  <c r="AH494" i="12" s="1"/>
  <c r="I494" i="12"/>
  <c r="L495" i="12" s="1"/>
  <c r="CL977" i="1"/>
  <c r="DI977" i="1" s="1"/>
  <c r="CN590" i="1" l="1"/>
  <c r="CQ590" i="1"/>
  <c r="DH590" i="1" s="1"/>
  <c r="C625" i="14"/>
  <c r="F625" i="14"/>
  <c r="AI625" i="14" s="1"/>
  <c r="DT555" i="15"/>
  <c r="AR973" i="12"/>
  <c r="AS974" i="12" s="1"/>
  <c r="AT973" i="12"/>
  <c r="AU973" i="12" s="1"/>
  <c r="AW974" i="12" s="1"/>
  <c r="A988" i="12"/>
  <c r="AV988" i="12" s="1"/>
  <c r="AK987" i="12"/>
  <c r="AR582" i="14"/>
  <c r="AS582" i="14" s="1"/>
  <c r="AT582" i="14" s="1"/>
  <c r="AU583" i="14" s="1"/>
  <c r="AV583" i="14" s="1"/>
  <c r="AK583" i="14" s="1"/>
  <c r="DO492" i="1"/>
  <c r="DQ492" i="1"/>
  <c r="CL988" i="15"/>
  <c r="DR988" i="15" s="1"/>
  <c r="DN554" i="15"/>
  <c r="DM514" i="1"/>
  <c r="DK976" i="15"/>
  <c r="CV976" i="15"/>
  <c r="CP976" i="15"/>
  <c r="A986" i="14"/>
  <c r="AJ986" i="14" s="1"/>
  <c r="K496" i="14"/>
  <c r="AG496" i="14" s="1"/>
  <c r="H496" i="14"/>
  <c r="AJ598" i="12"/>
  <c r="AJ599" i="12"/>
  <c r="W598" i="12"/>
  <c r="CM977" i="1"/>
  <c r="X494" i="12"/>
  <c r="Y494" i="12" s="1"/>
  <c r="O494" i="12"/>
  <c r="AI494" i="12" s="1"/>
  <c r="K976" i="12"/>
  <c r="E976" i="12"/>
  <c r="CL978" i="1"/>
  <c r="DI978" i="1" s="1"/>
  <c r="DA492" i="1"/>
  <c r="DB492" i="1" s="1"/>
  <c r="CU493" i="1"/>
  <c r="CX492" i="1"/>
  <c r="DC492" i="1" s="1"/>
  <c r="CZ590" i="1" l="1"/>
  <c r="CP591" i="1"/>
  <c r="CN591" i="1" s="1"/>
  <c r="E626" i="14"/>
  <c r="C626" i="14" s="1"/>
  <c r="V625" i="14"/>
  <c r="AX974" i="12"/>
  <c r="AL974" i="12" s="1"/>
  <c r="AR974" i="12"/>
  <c r="AS975" i="12" s="1"/>
  <c r="AT974" i="12"/>
  <c r="AU974" i="12" s="1"/>
  <c r="AW975" i="12" s="1"/>
  <c r="AX975" i="12" s="1"/>
  <c r="AL975" i="12" s="1"/>
  <c r="A989" i="12"/>
  <c r="AV989" i="12" s="1"/>
  <c r="AK988" i="12"/>
  <c r="DL514" i="1"/>
  <c r="DN514" i="1"/>
  <c r="AQ582" i="14"/>
  <c r="CL989" i="15"/>
  <c r="DR989" i="15" s="1"/>
  <c r="DO555" i="15"/>
  <c r="DP555" i="15" s="1"/>
  <c r="DQ555" i="15" s="1"/>
  <c r="DS556" i="15" s="1"/>
  <c r="DJ492" i="1"/>
  <c r="DF492" i="1"/>
  <c r="CP977" i="15"/>
  <c r="DK977" i="15"/>
  <c r="CV977" i="15"/>
  <c r="A987" i="14"/>
  <c r="AJ987" i="14" s="1"/>
  <c r="J497" i="14"/>
  <c r="W496" i="14"/>
  <c r="X496" i="14" s="1"/>
  <c r="M496" i="14"/>
  <c r="AH496" i="14" s="1"/>
  <c r="C599" i="12"/>
  <c r="F600" i="12" s="1"/>
  <c r="G600" i="12" s="1"/>
  <c r="CM978" i="1"/>
  <c r="M495" i="12"/>
  <c r="AH495" i="12" s="1"/>
  <c r="I495" i="12"/>
  <c r="L496" i="12" s="1"/>
  <c r="CL979" i="1"/>
  <c r="DI979" i="1" s="1"/>
  <c r="CV493" i="1"/>
  <c r="DE493" i="1" s="1"/>
  <c r="CS493" i="1"/>
  <c r="E977" i="12"/>
  <c r="K977" i="12"/>
  <c r="CZ591" i="1" l="1"/>
  <c r="CP592" i="1"/>
  <c r="CN592" i="1" s="1"/>
  <c r="CQ591" i="1"/>
  <c r="DH591" i="1" s="1"/>
  <c r="V626" i="14"/>
  <c r="E627" i="14"/>
  <c r="C627" i="14" s="1"/>
  <c r="F626" i="14"/>
  <c r="AI626" i="14" s="1"/>
  <c r="F627" i="14"/>
  <c r="AI627" i="14" s="1"/>
  <c r="DT556" i="15"/>
  <c r="AR975" i="12"/>
  <c r="AS976" i="12" s="1"/>
  <c r="AT975" i="12"/>
  <c r="AU975" i="12" s="1"/>
  <c r="AW976" i="12" s="1"/>
  <c r="A990" i="12"/>
  <c r="AV990" i="12" s="1"/>
  <c r="AK989" i="12"/>
  <c r="AR583" i="14"/>
  <c r="AS583" i="14" s="1"/>
  <c r="AT583" i="14" s="1"/>
  <c r="AU584" i="14" s="1"/>
  <c r="AV584" i="14" s="1"/>
  <c r="AK584" i="14" s="1"/>
  <c r="CL990" i="15"/>
  <c r="DR990" i="15" s="1"/>
  <c r="DN555" i="15"/>
  <c r="DM515" i="1"/>
  <c r="DK978" i="15"/>
  <c r="CV978" i="15"/>
  <c r="CP978" i="15"/>
  <c r="A988" i="14"/>
  <c r="AJ988" i="14" s="1"/>
  <c r="K497" i="14"/>
  <c r="AG497" i="14" s="1"/>
  <c r="H497" i="14"/>
  <c r="W599" i="12"/>
  <c r="CM979" i="1"/>
  <c r="CL980" i="1"/>
  <c r="DI980" i="1" s="1"/>
  <c r="E978" i="12"/>
  <c r="K978" i="12"/>
  <c r="CX493" i="1"/>
  <c r="DC493" i="1" s="1"/>
  <c r="DA493" i="1"/>
  <c r="DB493" i="1" s="1"/>
  <c r="CU494" i="1"/>
  <c r="O495" i="12"/>
  <c r="AI495" i="12" s="1"/>
  <c r="X495" i="12"/>
  <c r="Y495" i="12" s="1"/>
  <c r="CQ592" i="1" l="1"/>
  <c r="DH592" i="1" s="1"/>
  <c r="CP593" i="1"/>
  <c r="CN593" i="1" s="1"/>
  <c r="CZ592" i="1"/>
  <c r="V627" i="14"/>
  <c r="E628" i="14"/>
  <c r="AX976" i="12"/>
  <c r="AL976" i="12" s="1"/>
  <c r="AR976" i="12"/>
  <c r="AS977" i="12" s="1"/>
  <c r="AT976" i="12"/>
  <c r="AU976" i="12" s="1"/>
  <c r="AW977" i="12" s="1"/>
  <c r="A991" i="12"/>
  <c r="AV991" i="12" s="1"/>
  <c r="AK990" i="12"/>
  <c r="DL515" i="1"/>
  <c r="DN515" i="1"/>
  <c r="AQ583" i="14"/>
  <c r="CL991" i="15"/>
  <c r="DR991" i="15" s="1"/>
  <c r="DO556" i="15"/>
  <c r="DP556" i="15" s="1"/>
  <c r="DQ556" i="15" s="1"/>
  <c r="DS557" i="15" s="1"/>
  <c r="DP493" i="1"/>
  <c r="DF493" i="1"/>
  <c r="CV979" i="15"/>
  <c r="DK979" i="15"/>
  <c r="CP979" i="15"/>
  <c r="M497" i="14"/>
  <c r="AH497" i="14" s="1"/>
  <c r="J498" i="14"/>
  <c r="W497" i="14"/>
  <c r="X497" i="14" s="1"/>
  <c r="A989" i="14"/>
  <c r="AJ989" i="14" s="1"/>
  <c r="C600" i="12"/>
  <c r="F601" i="12" s="1"/>
  <c r="G601" i="12" s="1"/>
  <c r="AJ600" i="12"/>
  <c r="CM980" i="1"/>
  <c r="M496" i="12"/>
  <c r="AH496" i="12" s="1"/>
  <c r="I496" i="12"/>
  <c r="L497" i="12" s="1"/>
  <c r="E979" i="12"/>
  <c r="K979" i="12"/>
  <c r="CL981" i="1"/>
  <c r="DI981" i="1" s="1"/>
  <c r="CV494" i="1"/>
  <c r="DE494" i="1" s="1"/>
  <c r="CS494" i="1"/>
  <c r="CQ593" i="1" l="1"/>
  <c r="DH593" i="1" s="1"/>
  <c r="CZ593" i="1"/>
  <c r="CP594" i="1"/>
  <c r="CN594" i="1" s="1"/>
  <c r="C628" i="14"/>
  <c r="F628" i="14"/>
  <c r="AI628" i="14" s="1"/>
  <c r="DT557" i="15"/>
  <c r="AX977" i="12"/>
  <c r="AL977" i="12" s="1"/>
  <c r="AR977" i="12"/>
  <c r="AT977" i="12"/>
  <c r="AU977" i="12" s="1"/>
  <c r="AW978" i="12" s="1"/>
  <c r="AX978" i="12" s="1"/>
  <c r="AL978" i="12" s="1"/>
  <c r="A992" i="12"/>
  <c r="AV992" i="12" s="1"/>
  <c r="AK991" i="12"/>
  <c r="AR584" i="14"/>
  <c r="AS584" i="14" s="1"/>
  <c r="AT584" i="14" s="1"/>
  <c r="AU585" i="14" s="1"/>
  <c r="AV585" i="14" s="1"/>
  <c r="AK585" i="14" s="1"/>
  <c r="DO493" i="1"/>
  <c r="DP494" i="1" s="1"/>
  <c r="DQ493" i="1"/>
  <c r="CL992" i="15"/>
  <c r="DR992" i="15" s="1"/>
  <c r="DN556" i="15"/>
  <c r="DM516" i="1"/>
  <c r="DK980" i="15"/>
  <c r="CV980" i="15"/>
  <c r="CP980" i="15"/>
  <c r="A990" i="14"/>
  <c r="AJ990" i="14" s="1"/>
  <c r="K498" i="14"/>
  <c r="AG498" i="14" s="1"/>
  <c r="H498" i="14"/>
  <c r="W600" i="12"/>
  <c r="CM981" i="1"/>
  <c r="CL982" i="1"/>
  <c r="DI982" i="1" s="1"/>
  <c r="E980" i="12"/>
  <c r="K980" i="12"/>
  <c r="DA494" i="1"/>
  <c r="DB494" i="1" s="1"/>
  <c r="CX494" i="1"/>
  <c r="CU495" i="1"/>
  <c r="X496" i="12"/>
  <c r="Y496" i="12" s="1"/>
  <c r="O496" i="12"/>
  <c r="AI496" i="12" s="1"/>
  <c r="DF494" i="1" l="1"/>
  <c r="DC494" i="1"/>
  <c r="CP595" i="1"/>
  <c r="CN595" i="1" s="1"/>
  <c r="CZ594" i="1"/>
  <c r="CQ594" i="1"/>
  <c r="DH594" i="1" s="1"/>
  <c r="E629" i="14"/>
  <c r="V628" i="14"/>
  <c r="AS978" i="12"/>
  <c r="AT978" i="12" s="1"/>
  <c r="AU978" i="12" s="1"/>
  <c r="AW979" i="12" s="1"/>
  <c r="A993" i="12"/>
  <c r="AV993" i="12" s="1"/>
  <c r="AK992" i="12"/>
  <c r="DL516" i="1"/>
  <c r="DN516" i="1"/>
  <c r="AQ584" i="14"/>
  <c r="DO494" i="1"/>
  <c r="DP495" i="1" s="1"/>
  <c r="DQ494" i="1"/>
  <c r="CL993" i="15"/>
  <c r="DR993" i="15" s="1"/>
  <c r="DO557" i="15"/>
  <c r="DP557" i="15" s="1"/>
  <c r="DQ557" i="15" s="1"/>
  <c r="DS558" i="15" s="1"/>
  <c r="DJ493" i="1"/>
  <c r="DK981" i="15"/>
  <c r="CP981" i="15"/>
  <c r="CV981" i="15"/>
  <c r="A991" i="14"/>
  <c r="AJ991" i="14" s="1"/>
  <c r="J499" i="14"/>
  <c r="W498" i="14"/>
  <c r="X498" i="14" s="1"/>
  <c r="M498" i="14"/>
  <c r="AH498" i="14" s="1"/>
  <c r="C601" i="12"/>
  <c r="F602" i="12" s="1"/>
  <c r="G602" i="12" s="1"/>
  <c r="AJ601" i="12"/>
  <c r="CM982" i="1"/>
  <c r="CL983" i="1"/>
  <c r="DI983" i="1" s="1"/>
  <c r="M497" i="12"/>
  <c r="AH497" i="12" s="1"/>
  <c r="I497" i="12"/>
  <c r="L498" i="12" s="1"/>
  <c r="K981" i="12"/>
  <c r="E981" i="12"/>
  <c r="CV495" i="1"/>
  <c r="DE495" i="1" s="1"/>
  <c r="CS495" i="1"/>
  <c r="CQ595" i="1" l="1"/>
  <c r="DH595" i="1" s="1"/>
  <c r="CZ595" i="1"/>
  <c r="CP596" i="1"/>
  <c r="CQ596" i="1" s="1"/>
  <c r="DH596" i="1" s="1"/>
  <c r="C629" i="14"/>
  <c r="F629" i="14"/>
  <c r="AI629" i="14" s="1"/>
  <c r="DT558" i="15"/>
  <c r="AX979" i="12"/>
  <c r="AL979" i="12" s="1"/>
  <c r="AR978" i="12"/>
  <c r="AS979" i="12" s="1"/>
  <c r="A994" i="12"/>
  <c r="AV994" i="12" s="1"/>
  <c r="AK993" i="12"/>
  <c r="AR585" i="14"/>
  <c r="AS585" i="14" s="1"/>
  <c r="AT585" i="14" s="1"/>
  <c r="AU586" i="14" s="1"/>
  <c r="AV586" i="14" s="1"/>
  <c r="AK586" i="14" s="1"/>
  <c r="DO495" i="1"/>
  <c r="DQ495" i="1"/>
  <c r="CL994" i="15"/>
  <c r="DR994" i="15" s="1"/>
  <c r="DN557" i="15"/>
  <c r="DJ494" i="1"/>
  <c r="DM517" i="1"/>
  <c r="CV982" i="15"/>
  <c r="CP982" i="15"/>
  <c r="DK982" i="15"/>
  <c r="K499" i="14"/>
  <c r="AG499" i="14" s="1"/>
  <c r="H499" i="14"/>
  <c r="A992" i="14"/>
  <c r="AJ992" i="14" s="1"/>
  <c r="C602" i="12"/>
  <c r="F603" i="12" s="1"/>
  <c r="G603" i="12" s="1"/>
  <c r="W601" i="12"/>
  <c r="CM983" i="1"/>
  <c r="X497" i="12"/>
  <c r="Y497" i="12" s="1"/>
  <c r="O497" i="12"/>
  <c r="AI497" i="12" s="1"/>
  <c r="DA495" i="1"/>
  <c r="DB495" i="1" s="1"/>
  <c r="CX495" i="1"/>
  <c r="DC495" i="1" s="1"/>
  <c r="CU496" i="1"/>
  <c r="K982" i="12"/>
  <c r="E982" i="12"/>
  <c r="CL984" i="1"/>
  <c r="DI984" i="1" s="1"/>
  <c r="CN596" i="1" l="1"/>
  <c r="V629" i="14"/>
  <c r="E630" i="14"/>
  <c r="AR979" i="12"/>
  <c r="AS980" i="12" s="1"/>
  <c r="AT979" i="12"/>
  <c r="AU979" i="12" s="1"/>
  <c r="AW980" i="12" s="1"/>
  <c r="A995" i="12"/>
  <c r="AV995" i="12" s="1"/>
  <c r="AK994" i="12"/>
  <c r="DL517" i="1"/>
  <c r="DN517" i="1"/>
  <c r="AQ585" i="14"/>
  <c r="CL995" i="15"/>
  <c r="DR995" i="15" s="1"/>
  <c r="DO558" i="15"/>
  <c r="DP558" i="15" s="1"/>
  <c r="DQ558" i="15" s="1"/>
  <c r="DS559" i="15" s="1"/>
  <c r="DJ495" i="1"/>
  <c r="DF495" i="1"/>
  <c r="DK983" i="15"/>
  <c r="CP983" i="15"/>
  <c r="CV983" i="15"/>
  <c r="W499" i="14"/>
  <c r="X499" i="14" s="1"/>
  <c r="M499" i="14"/>
  <c r="AH499" i="14" s="1"/>
  <c r="J500" i="14"/>
  <c r="A993" i="14"/>
  <c r="AJ993" i="14" s="1"/>
  <c r="C603" i="12"/>
  <c r="F604" i="12" s="1"/>
  <c r="G604" i="12" s="1"/>
  <c r="W602" i="12"/>
  <c r="AJ602" i="12"/>
  <c r="CM984" i="1"/>
  <c r="K983" i="12"/>
  <c r="E983" i="12"/>
  <c r="M498" i="12"/>
  <c r="AH498" i="12" s="1"/>
  <c r="I498" i="12"/>
  <c r="L499" i="12" s="1"/>
  <c r="CL985" i="1"/>
  <c r="DI985" i="1" s="1"/>
  <c r="CV496" i="1"/>
  <c r="DE496" i="1" s="1"/>
  <c r="CS496" i="1"/>
  <c r="CZ596" i="1" l="1"/>
  <c r="CP597" i="1"/>
  <c r="C630" i="14"/>
  <c r="F630" i="14"/>
  <c r="AI630" i="14" s="1"/>
  <c r="DT559" i="15"/>
  <c r="AX980" i="12"/>
  <c r="AL980" i="12" s="1"/>
  <c r="AR980" i="12"/>
  <c r="AS981" i="12" s="1"/>
  <c r="AT980" i="12"/>
  <c r="AU980" i="12" s="1"/>
  <c r="AW981" i="12" s="1"/>
  <c r="AX981" i="12" s="1"/>
  <c r="AL981" i="12" s="1"/>
  <c r="A996" i="12"/>
  <c r="AV996" i="12" s="1"/>
  <c r="AK995" i="12"/>
  <c r="AR586" i="14"/>
  <c r="AS586" i="14" s="1"/>
  <c r="AT586" i="14" s="1"/>
  <c r="AU587" i="14" s="1"/>
  <c r="AV587" i="14" s="1"/>
  <c r="AK587" i="14" s="1"/>
  <c r="CL996" i="15"/>
  <c r="DR996" i="15" s="1"/>
  <c r="DN558" i="15"/>
  <c r="DM518" i="1"/>
  <c r="DK984" i="15"/>
  <c r="CP984" i="15"/>
  <c r="CV984" i="15"/>
  <c r="A994" i="14"/>
  <c r="AJ994" i="14" s="1"/>
  <c r="K500" i="14"/>
  <c r="AG500" i="14" s="1"/>
  <c r="H500" i="14"/>
  <c r="AJ603" i="12"/>
  <c r="W603" i="12"/>
  <c r="CM985" i="1"/>
  <c r="CU497" i="1"/>
  <c r="CX496" i="1"/>
  <c r="DC496" i="1" s="1"/>
  <c r="DA496" i="1"/>
  <c r="DB496" i="1" s="1"/>
  <c r="CL986" i="1"/>
  <c r="DI986" i="1" s="1"/>
  <c r="E984" i="12"/>
  <c r="K984" i="12"/>
  <c r="O498" i="12"/>
  <c r="AI498" i="12" s="1"/>
  <c r="X498" i="12"/>
  <c r="Y498" i="12" s="1"/>
  <c r="CN597" i="1" l="1"/>
  <c r="CQ597" i="1"/>
  <c r="DH597" i="1" s="1"/>
  <c r="V630" i="14"/>
  <c r="E631" i="14"/>
  <c r="AR981" i="12"/>
  <c r="AS982" i="12" s="1"/>
  <c r="AT981" i="12"/>
  <c r="AU981" i="12" s="1"/>
  <c r="AW982" i="12" s="1"/>
  <c r="AX982" i="12" s="1"/>
  <c r="AL982" i="12" s="1"/>
  <c r="A997" i="12"/>
  <c r="AV997" i="12" s="1"/>
  <c r="AK996" i="12"/>
  <c r="AQ586" i="14"/>
  <c r="AR587" i="14" s="1"/>
  <c r="AS587" i="14" s="1"/>
  <c r="AT587" i="14" s="1"/>
  <c r="AU588" i="14" s="1"/>
  <c r="AV588" i="14" s="1"/>
  <c r="AK588" i="14" s="1"/>
  <c r="DL518" i="1"/>
  <c r="DN518" i="1"/>
  <c r="CL997" i="15"/>
  <c r="DR997" i="15" s="1"/>
  <c r="DO559" i="15"/>
  <c r="DP559" i="15" s="1"/>
  <c r="DQ559" i="15" s="1"/>
  <c r="DS560" i="15" s="1"/>
  <c r="DP496" i="1"/>
  <c r="DF496" i="1"/>
  <c r="DK985" i="15"/>
  <c r="CP985" i="15"/>
  <c r="CV985" i="15"/>
  <c r="A995" i="14"/>
  <c r="AJ995" i="14" s="1"/>
  <c r="M500" i="14"/>
  <c r="AH500" i="14" s="1"/>
  <c r="W500" i="14"/>
  <c r="X500" i="14" s="1"/>
  <c r="J501" i="14"/>
  <c r="C604" i="12"/>
  <c r="F605" i="12" s="1"/>
  <c r="G605" i="12" s="1"/>
  <c r="AJ604" i="12"/>
  <c r="CM986" i="1"/>
  <c r="E985" i="12"/>
  <c r="K985" i="12"/>
  <c r="CL987" i="1"/>
  <c r="DI987" i="1" s="1"/>
  <c r="M499" i="12"/>
  <c r="AH499" i="12" s="1"/>
  <c r="I499" i="12"/>
  <c r="L500" i="12" s="1"/>
  <c r="CV497" i="1"/>
  <c r="DE497" i="1" s="1"/>
  <c r="CS497" i="1"/>
  <c r="CP598" i="1" l="1"/>
  <c r="CQ598" i="1" s="1"/>
  <c r="DH598" i="1" s="1"/>
  <c r="CZ597" i="1"/>
  <c r="C631" i="14"/>
  <c r="F631" i="14"/>
  <c r="AI631" i="14" s="1"/>
  <c r="DT560" i="15"/>
  <c r="AR982" i="12"/>
  <c r="AS983" i="12" s="1"/>
  <c r="AT982" i="12"/>
  <c r="AU982" i="12" s="1"/>
  <c r="AW983" i="12" s="1"/>
  <c r="AX983" i="12" s="1"/>
  <c r="AL983" i="12" s="1"/>
  <c r="A998" i="12"/>
  <c r="AV998" i="12" s="1"/>
  <c r="AK997" i="12"/>
  <c r="AQ587" i="14"/>
  <c r="AR588" i="14" s="1"/>
  <c r="AS588" i="14" s="1"/>
  <c r="AT588" i="14" s="1"/>
  <c r="AU589" i="14" s="1"/>
  <c r="AV589" i="14" s="1"/>
  <c r="AK589" i="14" s="1"/>
  <c r="DO496" i="1"/>
  <c r="DQ496" i="1"/>
  <c r="CL998" i="15"/>
  <c r="DR998" i="15" s="1"/>
  <c r="DN559" i="15"/>
  <c r="DM519" i="1"/>
  <c r="CP986" i="15"/>
  <c r="DK986" i="15"/>
  <c r="CV986" i="15"/>
  <c r="A996" i="14"/>
  <c r="AJ996" i="14" s="1"/>
  <c r="K501" i="14"/>
  <c r="AG501" i="14" s="1"/>
  <c r="H501" i="14"/>
  <c r="W604" i="12"/>
  <c r="CM987" i="1"/>
  <c r="K986" i="12"/>
  <c r="E986" i="12"/>
  <c r="X499" i="12"/>
  <c r="Y499" i="12" s="1"/>
  <c r="O499" i="12"/>
  <c r="AI499" i="12" s="1"/>
  <c r="CL988" i="1"/>
  <c r="DI988" i="1" s="1"/>
  <c r="CX497" i="1"/>
  <c r="DA497" i="1"/>
  <c r="DB497" i="1" s="1"/>
  <c r="CU498" i="1"/>
  <c r="DF497" i="1" l="1"/>
  <c r="DC497" i="1"/>
  <c r="CN598" i="1"/>
  <c r="E632" i="14"/>
  <c r="C632" i="14" s="1"/>
  <c r="V631" i="14"/>
  <c r="AR983" i="12"/>
  <c r="AS984" i="12" s="1"/>
  <c r="AT983" i="12"/>
  <c r="AU983" i="12" s="1"/>
  <c r="AW984" i="12" s="1"/>
  <c r="A999" i="12"/>
  <c r="AV999" i="12" s="1"/>
  <c r="AK998" i="12"/>
  <c r="DL519" i="1"/>
  <c r="DN519" i="1"/>
  <c r="AQ588" i="14"/>
  <c r="CL999" i="15"/>
  <c r="DR999" i="15" s="1"/>
  <c r="DO560" i="15"/>
  <c r="DP560" i="15" s="1"/>
  <c r="DQ560" i="15" s="1"/>
  <c r="DS561" i="15" s="1"/>
  <c r="DJ496" i="1"/>
  <c r="DP497" i="1"/>
  <c r="CP987" i="15"/>
  <c r="DK987" i="15"/>
  <c r="CV987" i="15"/>
  <c r="W501" i="14"/>
  <c r="X501" i="14" s="1"/>
  <c r="J502" i="14"/>
  <c r="M501" i="14"/>
  <c r="AH501" i="14" s="1"/>
  <c r="A997" i="14"/>
  <c r="AJ997" i="14" s="1"/>
  <c r="AJ605" i="12"/>
  <c r="C605" i="12"/>
  <c r="F606" i="12" s="1"/>
  <c r="G606" i="12" s="1"/>
  <c r="CM988" i="1"/>
  <c r="E987" i="12"/>
  <c r="K987" i="12"/>
  <c r="CL989" i="1"/>
  <c r="DI989" i="1" s="1"/>
  <c r="CV498" i="1"/>
  <c r="DE498" i="1" s="1"/>
  <c r="CS498" i="1"/>
  <c r="M500" i="12"/>
  <c r="AH500" i="12" s="1"/>
  <c r="I500" i="12"/>
  <c r="L501" i="12" s="1"/>
  <c r="CP599" i="1" l="1"/>
  <c r="CQ599" i="1" s="1"/>
  <c r="DH599" i="1" s="1"/>
  <c r="CZ598" i="1"/>
  <c r="V632" i="14"/>
  <c r="E633" i="14"/>
  <c r="C633" i="14" s="1"/>
  <c r="F632" i="14"/>
  <c r="AI632" i="14" s="1"/>
  <c r="DT561" i="15"/>
  <c r="AR984" i="12"/>
  <c r="AS985" i="12" s="1"/>
  <c r="AT984" i="12"/>
  <c r="AU984" i="12" s="1"/>
  <c r="AW985" i="12" s="1"/>
  <c r="AX985" i="12" s="1"/>
  <c r="AL985" i="12" s="1"/>
  <c r="AX984" i="12"/>
  <c r="AL984" i="12" s="1"/>
  <c r="A1000" i="12"/>
  <c r="AV1000" i="12" s="1"/>
  <c r="AK999" i="12"/>
  <c r="AR589" i="14"/>
  <c r="AS589" i="14" s="1"/>
  <c r="AT589" i="14" s="1"/>
  <c r="AU590" i="14" s="1"/>
  <c r="AV590" i="14" s="1"/>
  <c r="AK590" i="14" s="1"/>
  <c r="DO497" i="1"/>
  <c r="DP498" i="1" s="1"/>
  <c r="DQ497" i="1"/>
  <c r="CL1000" i="15"/>
  <c r="DR1000" i="15" s="1"/>
  <c r="DN560" i="15"/>
  <c r="DM520" i="1"/>
  <c r="DK988" i="15"/>
  <c r="CV988" i="15"/>
  <c r="CP988" i="15"/>
  <c r="A998" i="14"/>
  <c r="AJ998" i="14" s="1"/>
  <c r="K502" i="14"/>
  <c r="AG502" i="14" s="1"/>
  <c r="H502" i="14"/>
  <c r="W605" i="12"/>
  <c r="C606" i="12"/>
  <c r="F607" i="12" s="1"/>
  <c r="G607" i="12" s="1"/>
  <c r="CM989" i="1"/>
  <c r="DA498" i="1"/>
  <c r="DB498" i="1" s="1"/>
  <c r="CU499" i="1"/>
  <c r="CX498" i="1"/>
  <c r="CL990" i="1"/>
  <c r="DI990" i="1" s="1"/>
  <c r="K988" i="12"/>
  <c r="E988" i="12"/>
  <c r="X500" i="12"/>
  <c r="Y500" i="12" s="1"/>
  <c r="O500" i="12"/>
  <c r="AI500" i="12" s="1"/>
  <c r="DF498" i="1" l="1"/>
  <c r="DC498" i="1"/>
  <c r="CN599" i="1"/>
  <c r="F633" i="14"/>
  <c r="AI633" i="14" s="1"/>
  <c r="V633" i="14"/>
  <c r="E634" i="14"/>
  <c r="C634" i="14" s="1"/>
  <c r="AR985" i="12"/>
  <c r="AS986" i="12" s="1"/>
  <c r="AT985" i="12"/>
  <c r="AU985" i="12" s="1"/>
  <c r="AW986" i="12" s="1"/>
  <c r="AX986" i="12" s="1"/>
  <c r="AL986" i="12" s="1"/>
  <c r="A1001" i="12"/>
  <c r="AV1001" i="12" s="1"/>
  <c r="AK1000" i="12"/>
  <c r="DL520" i="1"/>
  <c r="DN520" i="1"/>
  <c r="AQ589" i="14"/>
  <c r="DO498" i="1"/>
  <c r="DP499" i="1" s="1"/>
  <c r="DQ498" i="1"/>
  <c r="CL1001" i="15"/>
  <c r="DR1001" i="15" s="1"/>
  <c r="DO561" i="15"/>
  <c r="DP561" i="15" s="1"/>
  <c r="DQ561" i="15" s="1"/>
  <c r="DS562" i="15" s="1"/>
  <c r="DJ497" i="1"/>
  <c r="CV989" i="15"/>
  <c r="CP989" i="15"/>
  <c r="DK989" i="15"/>
  <c r="J503" i="14"/>
  <c r="W502" i="14"/>
  <c r="X502" i="14" s="1"/>
  <c r="M502" i="14"/>
  <c r="AH502" i="14" s="1"/>
  <c r="A999" i="14"/>
  <c r="AJ999" i="14" s="1"/>
  <c r="C607" i="12"/>
  <c r="F608" i="12" s="1"/>
  <c r="G608" i="12" s="1"/>
  <c r="W606" i="12"/>
  <c r="AJ606" i="12"/>
  <c r="CM990" i="1"/>
  <c r="M501" i="12"/>
  <c r="AH501" i="12" s="1"/>
  <c r="I501" i="12"/>
  <c r="L502" i="12" s="1"/>
  <c r="E989" i="12"/>
  <c r="K989" i="12"/>
  <c r="CL991" i="1"/>
  <c r="DI991" i="1" s="1"/>
  <c r="CV499" i="1"/>
  <c r="DE499" i="1" s="1"/>
  <c r="CS499" i="1"/>
  <c r="CP600" i="1" l="1"/>
  <c r="CQ600" i="1" s="1"/>
  <c r="DH600" i="1" s="1"/>
  <c r="CZ599" i="1"/>
  <c r="V634" i="14"/>
  <c r="E635" i="14"/>
  <c r="F635" i="14" s="1"/>
  <c r="AI635" i="14" s="1"/>
  <c r="F634" i="14"/>
  <c r="AI634" i="14" s="1"/>
  <c r="DT562" i="15"/>
  <c r="AR986" i="12"/>
  <c r="AS987" i="12" s="1"/>
  <c r="AT986" i="12"/>
  <c r="AU986" i="12" s="1"/>
  <c r="AW987" i="12" s="1"/>
  <c r="A1002" i="12"/>
  <c r="AV1002" i="12" s="1"/>
  <c r="AK1001" i="12"/>
  <c r="AR590" i="14"/>
  <c r="AS590" i="14" s="1"/>
  <c r="AT590" i="14" s="1"/>
  <c r="AU591" i="14" s="1"/>
  <c r="AV591" i="14" s="1"/>
  <c r="AK591" i="14" s="1"/>
  <c r="DO499" i="1"/>
  <c r="DQ499" i="1"/>
  <c r="CL1002" i="15"/>
  <c r="DR1002" i="15" s="1"/>
  <c r="DN561" i="15"/>
  <c r="DJ498" i="1"/>
  <c r="DM521" i="1"/>
  <c r="DK990" i="15"/>
  <c r="CV990" i="15"/>
  <c r="CP990" i="15"/>
  <c r="K503" i="14"/>
  <c r="AG503" i="14" s="1"/>
  <c r="H503" i="14"/>
  <c r="A1000" i="14"/>
  <c r="AJ1000" i="14" s="1"/>
  <c r="AJ607" i="12"/>
  <c r="W607" i="12"/>
  <c r="CM991" i="1"/>
  <c r="CL992" i="1"/>
  <c r="DI992" i="1" s="1"/>
  <c r="K990" i="12"/>
  <c r="E990" i="12"/>
  <c r="O501" i="12"/>
  <c r="AI501" i="12" s="1"/>
  <c r="X501" i="12"/>
  <c r="Y501" i="12" s="1"/>
  <c r="DA499" i="1"/>
  <c r="DB499" i="1" s="1"/>
  <c r="CX499" i="1"/>
  <c r="DC499" i="1" s="1"/>
  <c r="CU500" i="1"/>
  <c r="C635" i="14" l="1"/>
  <c r="E636" i="14" s="1"/>
  <c r="CN600" i="1"/>
  <c r="AX987" i="12"/>
  <c r="AL987" i="12" s="1"/>
  <c r="AR987" i="12"/>
  <c r="AS988" i="12" s="1"/>
  <c r="AT987" i="12"/>
  <c r="AU987" i="12" s="1"/>
  <c r="AW988" i="12" s="1"/>
  <c r="A1003" i="12"/>
  <c r="AV1003" i="12" s="1"/>
  <c r="AK1002" i="12"/>
  <c r="DL521" i="1"/>
  <c r="DN521" i="1"/>
  <c r="AQ590" i="14"/>
  <c r="CL1003" i="15"/>
  <c r="DR1003" i="15" s="1"/>
  <c r="DO562" i="15"/>
  <c r="DP562" i="15" s="1"/>
  <c r="DQ562" i="15" s="1"/>
  <c r="DS563" i="15" s="1"/>
  <c r="DJ499" i="1"/>
  <c r="DF499" i="1"/>
  <c r="CV991" i="15"/>
  <c r="DK991" i="15"/>
  <c r="CP991" i="15"/>
  <c r="J504" i="14"/>
  <c r="M503" i="14"/>
  <c r="AH503" i="14" s="1"/>
  <c r="W503" i="14"/>
  <c r="X503" i="14" s="1"/>
  <c r="A1001" i="14"/>
  <c r="AJ1001" i="14" s="1"/>
  <c r="AJ608" i="12"/>
  <c r="C608" i="12"/>
  <c r="F609" i="12" s="1"/>
  <c r="G609" i="12" s="1"/>
  <c r="CM992" i="1"/>
  <c r="CL993" i="1"/>
  <c r="DI993" i="1" s="1"/>
  <c r="CV500" i="1"/>
  <c r="DE500" i="1" s="1"/>
  <c r="CS500" i="1"/>
  <c r="E991" i="12"/>
  <c r="K991" i="12"/>
  <c r="M502" i="12"/>
  <c r="AH502" i="12" s="1"/>
  <c r="I502" i="12"/>
  <c r="L503" i="12" s="1"/>
  <c r="V635" i="14" l="1"/>
  <c r="CP601" i="1"/>
  <c r="CQ601" i="1" s="1"/>
  <c r="DH601" i="1" s="1"/>
  <c r="CZ600" i="1"/>
  <c r="C636" i="14"/>
  <c r="F636" i="14"/>
  <c r="AI636" i="14" s="1"/>
  <c r="DT563" i="15"/>
  <c r="AX988" i="12"/>
  <c r="AL988" i="12" s="1"/>
  <c r="AR988" i="12"/>
  <c r="AS989" i="12" s="1"/>
  <c r="AT988" i="12"/>
  <c r="AU988" i="12" s="1"/>
  <c r="AW989" i="12" s="1"/>
  <c r="AX989" i="12" s="1"/>
  <c r="AL989" i="12" s="1"/>
  <c r="A1004" i="12"/>
  <c r="AV1004" i="12" s="1"/>
  <c r="AK1003" i="12"/>
  <c r="AR591" i="14"/>
  <c r="AS591" i="14" s="1"/>
  <c r="AT591" i="14" s="1"/>
  <c r="AU592" i="14" s="1"/>
  <c r="AV592" i="14" s="1"/>
  <c r="AK592" i="14" s="1"/>
  <c r="CL1004" i="15"/>
  <c r="DR1004" i="15" s="1"/>
  <c r="DN562" i="15"/>
  <c r="DM522" i="1"/>
  <c r="CP992" i="15"/>
  <c r="DK992" i="15"/>
  <c r="CV992" i="15"/>
  <c r="K504" i="14"/>
  <c r="AG504" i="14" s="1"/>
  <c r="H504" i="14"/>
  <c r="A1002" i="14"/>
  <c r="AJ1002" i="14" s="1"/>
  <c r="C609" i="12"/>
  <c r="F610" i="12" s="1"/>
  <c r="G610" i="12" s="1"/>
  <c r="W608" i="12"/>
  <c r="CM993" i="1"/>
  <c r="CL994" i="1"/>
  <c r="DI994" i="1" s="1"/>
  <c r="O502" i="12"/>
  <c r="AI502" i="12" s="1"/>
  <c r="X502" i="12"/>
  <c r="Y502" i="12" s="1"/>
  <c r="K992" i="12"/>
  <c r="E992" i="12"/>
  <c r="DA500" i="1"/>
  <c r="DB500" i="1" s="1"/>
  <c r="CU501" i="1"/>
  <c r="CX500" i="1"/>
  <c r="DC500" i="1" s="1"/>
  <c r="CN601" i="1" l="1"/>
  <c r="E637" i="14"/>
  <c r="C637" i="14" s="1"/>
  <c r="V636" i="14"/>
  <c r="AR989" i="12"/>
  <c r="AS990" i="12" s="1"/>
  <c r="AT989" i="12"/>
  <c r="AU989" i="12" s="1"/>
  <c r="AW990" i="12" s="1"/>
  <c r="AX990" i="12" s="1"/>
  <c r="AL990" i="12" s="1"/>
  <c r="A1005" i="12"/>
  <c r="AV1005" i="12" s="1"/>
  <c r="AK1004" i="12"/>
  <c r="DL522" i="1"/>
  <c r="DN522" i="1"/>
  <c r="AQ591" i="14"/>
  <c r="CL1005" i="15"/>
  <c r="DR1005" i="15" s="1"/>
  <c r="DO563" i="15"/>
  <c r="DP563" i="15" s="1"/>
  <c r="DQ563" i="15" s="1"/>
  <c r="DS564" i="15" s="1"/>
  <c r="DP500" i="1"/>
  <c r="DF500" i="1"/>
  <c r="CP993" i="15"/>
  <c r="CV993" i="15"/>
  <c r="DK993" i="15"/>
  <c r="J505" i="14"/>
  <c r="W504" i="14"/>
  <c r="X504" i="14" s="1"/>
  <c r="M504" i="14"/>
  <c r="AH504" i="14" s="1"/>
  <c r="A1003" i="14"/>
  <c r="AJ1003" i="14" s="1"/>
  <c r="W609" i="12"/>
  <c r="AJ610" i="12"/>
  <c r="AJ609" i="12"/>
  <c r="CM994" i="1"/>
  <c r="CL995" i="1"/>
  <c r="DI995" i="1" s="1"/>
  <c r="E993" i="12"/>
  <c r="K993" i="12"/>
  <c r="CV501" i="1"/>
  <c r="DE501" i="1" s="1"/>
  <c r="CS501" i="1"/>
  <c r="M503" i="12"/>
  <c r="AH503" i="12" s="1"/>
  <c r="I503" i="12"/>
  <c r="L504" i="12" s="1"/>
  <c r="CP602" i="1" l="1"/>
  <c r="CQ602" i="1" s="1"/>
  <c r="DH602" i="1" s="1"/>
  <c r="CZ601" i="1"/>
  <c r="V637" i="14"/>
  <c r="E638" i="14"/>
  <c r="F637" i="14"/>
  <c r="AI637" i="14" s="1"/>
  <c r="DT564" i="15"/>
  <c r="AR990" i="12"/>
  <c r="AS991" i="12" s="1"/>
  <c r="AT990" i="12"/>
  <c r="AU990" i="12" s="1"/>
  <c r="AW991" i="12" s="1"/>
  <c r="A1006" i="12"/>
  <c r="AV1006" i="12" s="1"/>
  <c r="AK1005" i="12"/>
  <c r="AR592" i="14"/>
  <c r="AS592" i="14" s="1"/>
  <c r="AT592" i="14" s="1"/>
  <c r="AU593" i="14" s="1"/>
  <c r="AV593" i="14" s="1"/>
  <c r="AK593" i="14" s="1"/>
  <c r="DO500" i="1"/>
  <c r="DP501" i="1" s="1"/>
  <c r="DQ500" i="1"/>
  <c r="CL1006" i="15"/>
  <c r="DR1006" i="15" s="1"/>
  <c r="DN563" i="15"/>
  <c r="DO564" i="15" s="1"/>
  <c r="DP564" i="15" s="1"/>
  <c r="DQ564" i="15" s="1"/>
  <c r="DS565" i="15" s="1"/>
  <c r="DM523" i="1"/>
  <c r="DK994" i="15"/>
  <c r="CV994" i="15"/>
  <c r="CP994" i="15"/>
  <c r="A1004" i="14"/>
  <c r="AJ1004" i="14" s="1"/>
  <c r="K505" i="14"/>
  <c r="AG505" i="14" s="1"/>
  <c r="H505" i="14"/>
  <c r="C610" i="12"/>
  <c r="F611" i="12" s="1"/>
  <c r="G611" i="12" s="1"/>
  <c r="CM995" i="1"/>
  <c r="X503" i="12"/>
  <c r="Y503" i="12" s="1"/>
  <c r="O503" i="12"/>
  <c r="AI503" i="12" s="1"/>
  <c r="CL996" i="1"/>
  <c r="DI996" i="1" s="1"/>
  <c r="CU502" i="1"/>
  <c r="DA501" i="1"/>
  <c r="DB501" i="1" s="1"/>
  <c r="CX501" i="1"/>
  <c r="E994" i="12"/>
  <c r="K994" i="12"/>
  <c r="DF501" i="1" l="1"/>
  <c r="DC501" i="1"/>
  <c r="CN602" i="1"/>
  <c r="C638" i="14"/>
  <c r="F638" i="14"/>
  <c r="AI638" i="14" s="1"/>
  <c r="DT565" i="15"/>
  <c r="AX991" i="12"/>
  <c r="AL991" i="12" s="1"/>
  <c r="AR991" i="12"/>
  <c r="AS992" i="12" s="1"/>
  <c r="AT991" i="12"/>
  <c r="AU991" i="12" s="1"/>
  <c r="AW992" i="12" s="1"/>
  <c r="AX992" i="12" s="1"/>
  <c r="AL992" i="12" s="1"/>
  <c r="A1007" i="12"/>
  <c r="AV1007" i="12" s="1"/>
  <c r="AK1006" i="12"/>
  <c r="DL523" i="1"/>
  <c r="DN523" i="1"/>
  <c r="AQ592" i="14"/>
  <c r="DO501" i="1"/>
  <c r="DP502" i="1" s="1"/>
  <c r="DQ501" i="1"/>
  <c r="CL1007" i="15"/>
  <c r="DR1007" i="15" s="1"/>
  <c r="DN564" i="15"/>
  <c r="DO565" i="15" s="1"/>
  <c r="DP565" i="15" s="1"/>
  <c r="DQ565" i="15" s="1"/>
  <c r="DS566" i="15" s="1"/>
  <c r="DT566" i="15" s="1"/>
  <c r="DJ500" i="1"/>
  <c r="CP995" i="15"/>
  <c r="CV995" i="15"/>
  <c r="DK995" i="15"/>
  <c r="M505" i="14"/>
  <c r="AH505" i="14" s="1"/>
  <c r="W505" i="14"/>
  <c r="X505" i="14" s="1"/>
  <c r="J506" i="14"/>
  <c r="A1005" i="14"/>
  <c r="AJ1005" i="14" s="1"/>
  <c r="C611" i="12"/>
  <c r="F612" i="12" s="1"/>
  <c r="G612" i="12" s="1"/>
  <c r="W610" i="12"/>
  <c r="CM996" i="1"/>
  <c r="K995" i="12"/>
  <c r="E995" i="12"/>
  <c r="CV502" i="1"/>
  <c r="DE502" i="1" s="1"/>
  <c r="CS502" i="1"/>
  <c r="CL997" i="1"/>
  <c r="DI997" i="1" s="1"/>
  <c r="M504" i="12"/>
  <c r="AH504" i="12" s="1"/>
  <c r="I504" i="12"/>
  <c r="L505" i="12" s="1"/>
  <c r="CP603" i="1" l="1"/>
  <c r="CQ603" i="1" s="1"/>
  <c r="DH603" i="1" s="1"/>
  <c r="CZ602" i="1"/>
  <c r="E639" i="14"/>
  <c r="C639" i="14" s="1"/>
  <c r="V638" i="14"/>
  <c r="AR992" i="12"/>
  <c r="AS993" i="12" s="1"/>
  <c r="AT992" i="12"/>
  <c r="AU992" i="12" s="1"/>
  <c r="AW993" i="12" s="1"/>
  <c r="AX993" i="12" s="1"/>
  <c r="AL993" i="12" s="1"/>
  <c r="A1008" i="12"/>
  <c r="AV1008" i="12" s="1"/>
  <c r="AK1007" i="12"/>
  <c r="AR593" i="14"/>
  <c r="AS593" i="14" s="1"/>
  <c r="AT593" i="14" s="1"/>
  <c r="AU594" i="14" s="1"/>
  <c r="AV594" i="14" s="1"/>
  <c r="AK594" i="14" s="1"/>
  <c r="DO502" i="1"/>
  <c r="DQ502" i="1"/>
  <c r="CL1008" i="15"/>
  <c r="DR1008" i="15" s="1"/>
  <c r="DN565" i="15"/>
  <c r="DJ501" i="1"/>
  <c r="DM524" i="1"/>
  <c r="CP996" i="15"/>
  <c r="DK996" i="15"/>
  <c r="CV996" i="15"/>
  <c r="A1006" i="14"/>
  <c r="AJ1006" i="14" s="1"/>
  <c r="K506" i="14"/>
  <c r="AG506" i="14" s="1"/>
  <c r="H506" i="14"/>
  <c r="C612" i="12"/>
  <c r="F613" i="12" s="1"/>
  <c r="G613" i="12" s="1"/>
  <c r="W611" i="12"/>
  <c r="AJ611" i="12"/>
  <c r="CM997" i="1"/>
  <c r="X504" i="12"/>
  <c r="Y504" i="12" s="1"/>
  <c r="O504" i="12"/>
  <c r="AI504" i="12" s="1"/>
  <c r="CL998" i="1"/>
  <c r="DI998" i="1" s="1"/>
  <c r="K996" i="12"/>
  <c r="E996" i="12"/>
  <c r="CX502" i="1"/>
  <c r="DA502" i="1"/>
  <c r="DB502" i="1" s="1"/>
  <c r="CU503" i="1"/>
  <c r="DF502" i="1" l="1"/>
  <c r="DC502" i="1"/>
  <c r="CN603" i="1"/>
  <c r="CP604" i="1" s="1"/>
  <c r="E640" i="14"/>
  <c r="V639" i="14"/>
  <c r="F639" i="14"/>
  <c r="AI639" i="14" s="1"/>
  <c r="AR993" i="12"/>
  <c r="AS994" i="12" s="1"/>
  <c r="AT993" i="12"/>
  <c r="AU993" i="12" s="1"/>
  <c r="AW994" i="12" s="1"/>
  <c r="AX994" i="12" s="1"/>
  <c r="AL994" i="12" s="1"/>
  <c r="A1009" i="12"/>
  <c r="AK1008" i="12"/>
  <c r="DL524" i="1"/>
  <c r="DN524" i="1"/>
  <c r="AQ593" i="14"/>
  <c r="DO566" i="15"/>
  <c r="DP566" i="15" s="1"/>
  <c r="DQ566" i="15" s="1"/>
  <c r="DS567" i="15" s="1"/>
  <c r="DJ502" i="1"/>
  <c r="DP503" i="1"/>
  <c r="CP997" i="15"/>
  <c r="DK997" i="15"/>
  <c r="CV997" i="15"/>
  <c r="A1007" i="14"/>
  <c r="AJ1007" i="14" s="1"/>
  <c r="J507" i="14"/>
  <c r="W506" i="14"/>
  <c r="X506" i="14" s="1"/>
  <c r="M506" i="14"/>
  <c r="AH506" i="14" s="1"/>
  <c r="AJ612" i="12"/>
  <c r="W612" i="12"/>
  <c r="CM998" i="1"/>
  <c r="K997" i="12"/>
  <c r="E997" i="12"/>
  <c r="CL999" i="1"/>
  <c r="DI999" i="1" s="1"/>
  <c r="CV503" i="1"/>
  <c r="DE503" i="1" s="1"/>
  <c r="CS503" i="1"/>
  <c r="M505" i="12"/>
  <c r="AH505" i="12" s="1"/>
  <c r="I505" i="12"/>
  <c r="L506" i="12" s="1"/>
  <c r="CZ603" i="1" l="1"/>
  <c r="CQ604" i="1"/>
  <c r="DH604" i="1" s="1"/>
  <c r="CN604" i="1"/>
  <c r="C640" i="14"/>
  <c r="F640" i="14"/>
  <c r="AI640" i="14" s="1"/>
  <c r="DT567" i="15"/>
  <c r="AR994" i="12"/>
  <c r="AS995" i="12" s="1"/>
  <c r="AT994" i="12"/>
  <c r="AU994" i="12" s="1"/>
  <c r="AW995" i="12" s="1"/>
  <c r="AX995" i="12" s="1"/>
  <c r="AL995" i="12" s="1"/>
  <c r="AK1009" i="12"/>
  <c r="AV1009" i="12"/>
  <c r="AR594" i="14"/>
  <c r="AS594" i="14" s="1"/>
  <c r="AT594" i="14" s="1"/>
  <c r="AU595" i="14" s="1"/>
  <c r="AV595" i="14" s="1"/>
  <c r="AK595" i="14" s="1"/>
  <c r="DO503" i="1"/>
  <c r="DQ503" i="1"/>
  <c r="DN566" i="15"/>
  <c r="DM525" i="1"/>
  <c r="CP998" i="15"/>
  <c r="DK998" i="15"/>
  <c r="CV998" i="15"/>
  <c r="A1008" i="14"/>
  <c r="AJ1008" i="14" s="1"/>
  <c r="K507" i="14"/>
  <c r="AG507" i="14" s="1"/>
  <c r="H507" i="14"/>
  <c r="C613" i="12"/>
  <c r="F614" i="12" s="1"/>
  <c r="G614" i="12" s="1"/>
  <c r="AJ613" i="12"/>
  <c r="CM999" i="1"/>
  <c r="CL1000" i="1"/>
  <c r="DI1000" i="1" s="1"/>
  <c r="O505" i="12"/>
  <c r="AI505" i="12" s="1"/>
  <c r="X505" i="12"/>
  <c r="Y505" i="12" s="1"/>
  <c r="E998" i="12"/>
  <c r="K998" i="12"/>
  <c r="DA503" i="1"/>
  <c r="DB503" i="1" s="1"/>
  <c r="CU504" i="1"/>
  <c r="CX503" i="1"/>
  <c r="DF503" i="1" l="1"/>
  <c r="DC503" i="1"/>
  <c r="CZ604" i="1"/>
  <c r="CP605" i="1"/>
  <c r="CQ605" i="1" s="1"/>
  <c r="DH605" i="1" s="1"/>
  <c r="E641" i="14"/>
  <c r="V640" i="14"/>
  <c r="AR995" i="12"/>
  <c r="AS996" i="12" s="1"/>
  <c r="AT995" i="12"/>
  <c r="AU995" i="12" s="1"/>
  <c r="AW996" i="12" s="1"/>
  <c r="AX996" i="12" s="1"/>
  <c r="AL996" i="12" s="1"/>
  <c r="DL525" i="1"/>
  <c r="DN525" i="1"/>
  <c r="AQ594" i="14"/>
  <c r="DO567" i="15"/>
  <c r="DP567" i="15" s="1"/>
  <c r="DQ567" i="15" s="1"/>
  <c r="DS568" i="15" s="1"/>
  <c r="DJ503" i="1"/>
  <c r="DP504" i="1"/>
  <c r="CP999" i="15"/>
  <c r="CV999" i="15"/>
  <c r="DK999" i="15"/>
  <c r="W507" i="14"/>
  <c r="X507" i="14" s="1"/>
  <c r="J508" i="14"/>
  <c r="M507" i="14"/>
  <c r="AH507" i="14" s="1"/>
  <c r="A1009" i="14"/>
  <c r="AJ1009" i="14" s="1"/>
  <c r="W613" i="12"/>
  <c r="C614" i="12"/>
  <c r="F615" i="12" s="1"/>
  <c r="G615" i="12" s="1"/>
  <c r="CM1000" i="1"/>
  <c r="CL1001" i="1"/>
  <c r="DI1001" i="1" s="1"/>
  <c r="CV504" i="1"/>
  <c r="DE504" i="1" s="1"/>
  <c r="CS504" i="1"/>
  <c r="E999" i="12"/>
  <c r="K999" i="12"/>
  <c r="M506" i="12"/>
  <c r="AH506" i="12" s="1"/>
  <c r="I506" i="12"/>
  <c r="L507" i="12" s="1"/>
  <c r="CN605" i="1" l="1"/>
  <c r="C641" i="14"/>
  <c r="F641" i="14"/>
  <c r="AI641" i="14" s="1"/>
  <c r="DT568" i="15"/>
  <c r="AR996" i="12"/>
  <c r="AS997" i="12" s="1"/>
  <c r="AT996" i="12"/>
  <c r="AU996" i="12" s="1"/>
  <c r="AW997" i="12" s="1"/>
  <c r="AX997" i="12" s="1"/>
  <c r="AL997" i="12" s="1"/>
  <c r="AR595" i="14"/>
  <c r="AS595" i="14" s="1"/>
  <c r="AT595" i="14" s="1"/>
  <c r="AU596" i="14" s="1"/>
  <c r="AV596" i="14" s="1"/>
  <c r="AK596" i="14" s="1"/>
  <c r="DO504" i="1"/>
  <c r="DQ504" i="1"/>
  <c r="DN567" i="15"/>
  <c r="DM526" i="1"/>
  <c r="CV1000" i="15"/>
  <c r="CP1000" i="15"/>
  <c r="DK1000" i="15"/>
  <c r="K508" i="14"/>
  <c r="AG508" i="14" s="1"/>
  <c r="H508" i="14"/>
  <c r="W614" i="12"/>
  <c r="C615" i="12"/>
  <c r="F616" i="12" s="1"/>
  <c r="G616" i="12" s="1"/>
  <c r="AJ614" i="12"/>
  <c r="CM1001" i="1"/>
  <c r="E1000" i="12"/>
  <c r="K1000" i="12"/>
  <c r="CL1002" i="1"/>
  <c r="DI1002" i="1" s="1"/>
  <c r="X506" i="12"/>
  <c r="Y506" i="12" s="1"/>
  <c r="O506" i="12"/>
  <c r="AI506" i="12" s="1"/>
  <c r="DA504" i="1"/>
  <c r="DB504" i="1" s="1"/>
  <c r="CU505" i="1"/>
  <c r="CX504" i="1"/>
  <c r="DC504" i="1" s="1"/>
  <c r="CP606" i="1" l="1"/>
  <c r="CQ606" i="1" s="1"/>
  <c r="DH606" i="1" s="1"/>
  <c r="CZ605" i="1"/>
  <c r="V641" i="14"/>
  <c r="E642" i="14"/>
  <c r="C642" i="14" s="1"/>
  <c r="AR997" i="12"/>
  <c r="AS998" i="12" s="1"/>
  <c r="AT997" i="12"/>
  <c r="AU997" i="12" s="1"/>
  <c r="AW998" i="12" s="1"/>
  <c r="AX998" i="12" s="1"/>
  <c r="AL998" i="12" s="1"/>
  <c r="DL526" i="1"/>
  <c r="DN526" i="1"/>
  <c r="AQ595" i="14"/>
  <c r="DO568" i="15"/>
  <c r="DP568" i="15" s="1"/>
  <c r="DQ568" i="15" s="1"/>
  <c r="DS569" i="15" s="1"/>
  <c r="DJ504" i="1"/>
  <c r="DF504" i="1"/>
  <c r="CV1001" i="15"/>
  <c r="DK1001" i="15"/>
  <c r="CP1001" i="15"/>
  <c r="AJ615" i="12"/>
  <c r="M508" i="14"/>
  <c r="AH508" i="14" s="1"/>
  <c r="W508" i="14"/>
  <c r="X508" i="14" s="1"/>
  <c r="J509" i="14"/>
  <c r="C616" i="12"/>
  <c r="F617" i="12" s="1"/>
  <c r="G617" i="12" s="1"/>
  <c r="W615" i="12"/>
  <c r="CM1002" i="1"/>
  <c r="CL1003" i="1"/>
  <c r="DI1003" i="1" s="1"/>
  <c r="M507" i="12"/>
  <c r="AH507" i="12" s="1"/>
  <c r="I507" i="12"/>
  <c r="L508" i="12" s="1"/>
  <c r="K1001" i="12"/>
  <c r="E1001" i="12"/>
  <c r="CV505" i="1"/>
  <c r="DE505" i="1" s="1"/>
  <c r="CS505" i="1"/>
  <c r="CN606" i="1" l="1"/>
  <c r="V642" i="14"/>
  <c r="E643" i="14"/>
  <c r="F642" i="14"/>
  <c r="AI642" i="14" s="1"/>
  <c r="DT569" i="15"/>
  <c r="AR998" i="12"/>
  <c r="AS999" i="12" s="1"/>
  <c r="AT998" i="12"/>
  <c r="AU998" i="12" s="1"/>
  <c r="AW999" i="12" s="1"/>
  <c r="AX999" i="12" s="1"/>
  <c r="AL999" i="12" s="1"/>
  <c r="AR596" i="14"/>
  <c r="AS596" i="14" s="1"/>
  <c r="AT596" i="14" s="1"/>
  <c r="AU597" i="14" s="1"/>
  <c r="AV597" i="14" s="1"/>
  <c r="AK597" i="14" s="1"/>
  <c r="DN568" i="15"/>
  <c r="DM527" i="1"/>
  <c r="CV1002" i="15"/>
  <c r="CP1002" i="15"/>
  <c r="DK1002" i="15"/>
  <c r="K509" i="14"/>
  <c r="AG509" i="14" s="1"/>
  <c r="H509" i="14"/>
  <c r="C617" i="12"/>
  <c r="F618" i="12" s="1"/>
  <c r="G618" i="12" s="1"/>
  <c r="W616" i="12"/>
  <c r="AJ616" i="12"/>
  <c r="CM1003" i="1"/>
  <c r="K1002" i="12"/>
  <c r="E1002" i="12"/>
  <c r="O507" i="12"/>
  <c r="AI507" i="12" s="1"/>
  <c r="X507" i="12"/>
  <c r="Y507" i="12" s="1"/>
  <c r="CX505" i="1"/>
  <c r="DC505" i="1" s="1"/>
  <c r="DA505" i="1"/>
  <c r="DB505" i="1" s="1"/>
  <c r="CU506" i="1"/>
  <c r="CL1004" i="1"/>
  <c r="DI1004" i="1" s="1"/>
  <c r="CP607" i="1" l="1"/>
  <c r="CZ606" i="1"/>
  <c r="C643" i="14"/>
  <c r="F643" i="14"/>
  <c r="AI643" i="14" s="1"/>
  <c r="AR999" i="12"/>
  <c r="AS1000" i="12" s="1"/>
  <c r="AT999" i="12"/>
  <c r="AU999" i="12" s="1"/>
  <c r="AW1000" i="12" s="1"/>
  <c r="AX1000" i="12" s="1"/>
  <c r="AL1000" i="12" s="1"/>
  <c r="DL527" i="1"/>
  <c r="DN527" i="1"/>
  <c r="AQ596" i="14"/>
  <c r="DO569" i="15"/>
  <c r="DP569" i="15" s="1"/>
  <c r="DQ569" i="15" s="1"/>
  <c r="DS570" i="15" s="1"/>
  <c r="DP505" i="1"/>
  <c r="DF505" i="1"/>
  <c r="CP1003" i="15"/>
  <c r="CV1003" i="15"/>
  <c r="DK1003" i="15"/>
  <c r="AJ617" i="12"/>
  <c r="W509" i="14"/>
  <c r="X509" i="14" s="1"/>
  <c r="J510" i="14"/>
  <c r="M509" i="14"/>
  <c r="AH509" i="14" s="1"/>
  <c r="AJ618" i="12"/>
  <c r="W617" i="12"/>
  <c r="CM1004" i="1"/>
  <c r="CV506" i="1"/>
  <c r="DE506" i="1" s="1"/>
  <c r="CS506" i="1"/>
  <c r="K1003" i="12"/>
  <c r="E1003" i="12"/>
  <c r="CL1005" i="1"/>
  <c r="DI1005" i="1" s="1"/>
  <c r="M508" i="12"/>
  <c r="AH508" i="12" s="1"/>
  <c r="I508" i="12"/>
  <c r="L509" i="12" s="1"/>
  <c r="CN607" i="1" l="1"/>
  <c r="CQ607" i="1"/>
  <c r="DH607" i="1" s="1"/>
  <c r="E644" i="14"/>
  <c r="C644" i="14" s="1"/>
  <c r="V643" i="14"/>
  <c r="DT570" i="15"/>
  <c r="AR1000" i="12"/>
  <c r="AS1001" i="12" s="1"/>
  <c r="AT1000" i="12"/>
  <c r="AU1000" i="12" s="1"/>
  <c r="AW1001" i="12" s="1"/>
  <c r="AX1001" i="12" s="1"/>
  <c r="AL1001" i="12" s="1"/>
  <c r="AR597" i="14"/>
  <c r="AS597" i="14" s="1"/>
  <c r="AT597" i="14" s="1"/>
  <c r="AU598" i="14" s="1"/>
  <c r="AV598" i="14" s="1"/>
  <c r="AK598" i="14" s="1"/>
  <c r="DO505" i="1"/>
  <c r="DP506" i="1" s="1"/>
  <c r="DQ505" i="1"/>
  <c r="DN569" i="15"/>
  <c r="DM528" i="1"/>
  <c r="CV1004" i="15"/>
  <c r="CP1004" i="15"/>
  <c r="DK1004" i="15"/>
  <c r="K510" i="14"/>
  <c r="AG510" i="14" s="1"/>
  <c r="H510" i="14"/>
  <c r="C618" i="12"/>
  <c r="F619" i="12" s="1"/>
  <c r="G619" i="12" s="1"/>
  <c r="CM1005" i="1"/>
  <c r="CL1006" i="1"/>
  <c r="DI1006" i="1" s="1"/>
  <c r="O508" i="12"/>
  <c r="AI508" i="12" s="1"/>
  <c r="X508" i="12"/>
  <c r="Y508" i="12" s="1"/>
  <c r="K1004" i="12"/>
  <c r="E1004" i="12"/>
  <c r="CX506" i="1"/>
  <c r="DC506" i="1" s="1"/>
  <c r="DA506" i="1"/>
  <c r="DB506" i="1" s="1"/>
  <c r="CU507" i="1"/>
  <c r="CP608" i="1" l="1"/>
  <c r="CZ607" i="1"/>
  <c r="AQ597" i="14"/>
  <c r="E645" i="14"/>
  <c r="V644" i="14"/>
  <c r="F644" i="14"/>
  <c r="AI644" i="14" s="1"/>
  <c r="AR1001" i="12"/>
  <c r="AS1002" i="12" s="1"/>
  <c r="AT1001" i="12"/>
  <c r="AU1001" i="12" s="1"/>
  <c r="AW1002" i="12" s="1"/>
  <c r="AX1002" i="12" s="1"/>
  <c r="AL1002" i="12" s="1"/>
  <c r="DL528" i="1"/>
  <c r="DN528" i="1"/>
  <c r="AR598" i="14"/>
  <c r="AS598" i="14" s="1"/>
  <c r="AT598" i="14" s="1"/>
  <c r="AU599" i="14" s="1"/>
  <c r="AV599" i="14" s="1"/>
  <c r="AK599" i="14" s="1"/>
  <c r="DO506" i="1"/>
  <c r="DQ506" i="1"/>
  <c r="DO570" i="15"/>
  <c r="DP570" i="15" s="1"/>
  <c r="DQ570" i="15" s="1"/>
  <c r="DS571" i="15" s="1"/>
  <c r="DJ505" i="1"/>
  <c r="DF506" i="1"/>
  <c r="DK1005" i="15"/>
  <c r="CP1005" i="15"/>
  <c r="CV1005" i="15"/>
  <c r="J511" i="14"/>
  <c r="W510" i="14"/>
  <c r="X510" i="14" s="1"/>
  <c r="M510" i="14"/>
  <c r="AH510" i="14" s="1"/>
  <c r="W618" i="12"/>
  <c r="CM1006" i="1"/>
  <c r="M509" i="12"/>
  <c r="AH509" i="12" s="1"/>
  <c r="I509" i="12"/>
  <c r="L510" i="12" s="1"/>
  <c r="CL1007" i="1"/>
  <c r="DI1007" i="1" s="1"/>
  <c r="E1005" i="12"/>
  <c r="K1005" i="12"/>
  <c r="CV507" i="1"/>
  <c r="DE507" i="1" s="1"/>
  <c r="CS507" i="1"/>
  <c r="CN608" i="1" l="1"/>
  <c r="CQ608" i="1"/>
  <c r="DH608" i="1" s="1"/>
  <c r="C645" i="14"/>
  <c r="F645" i="14"/>
  <c r="AI645" i="14" s="1"/>
  <c r="DT571" i="15"/>
  <c r="AR1002" i="12"/>
  <c r="AT1002" i="12"/>
  <c r="AU1002" i="12" s="1"/>
  <c r="AW1003" i="12" s="1"/>
  <c r="AX1003" i="12" s="1"/>
  <c r="AL1003" i="12" s="1"/>
  <c r="AQ598" i="14"/>
  <c r="AR599" i="14" s="1"/>
  <c r="AS599" i="14" s="1"/>
  <c r="AT599" i="14" s="1"/>
  <c r="AU600" i="14" s="1"/>
  <c r="AV600" i="14" s="1"/>
  <c r="AK600" i="14" s="1"/>
  <c r="DN570" i="15"/>
  <c r="DJ506" i="1"/>
  <c r="DM529" i="1"/>
  <c r="DK1006" i="15"/>
  <c r="CV1006" i="15"/>
  <c r="CP1006" i="15"/>
  <c r="K511" i="14"/>
  <c r="AG511" i="14" s="1"/>
  <c r="H511" i="14"/>
  <c r="C619" i="12"/>
  <c r="F620" i="12" s="1"/>
  <c r="G620" i="12" s="1"/>
  <c r="AJ619" i="12"/>
  <c r="CM1007" i="1"/>
  <c r="CL1008" i="1"/>
  <c r="DI1008" i="1" s="1"/>
  <c r="K1006" i="12"/>
  <c r="E1006" i="12"/>
  <c r="X509" i="12"/>
  <c r="Y509" i="12" s="1"/>
  <c r="O509" i="12"/>
  <c r="AI509" i="12" s="1"/>
  <c r="DA507" i="1"/>
  <c r="DB507" i="1" s="1"/>
  <c r="CU508" i="1"/>
  <c r="CX507" i="1"/>
  <c r="DC507" i="1" s="1"/>
  <c r="CZ608" i="1" l="1"/>
  <c r="CP609" i="1"/>
  <c r="E646" i="14"/>
  <c r="V645" i="14"/>
  <c r="AS1003" i="12"/>
  <c r="AT1003" i="12" s="1"/>
  <c r="AU1003" i="12" s="1"/>
  <c r="AW1004" i="12" s="1"/>
  <c r="AX1004" i="12" s="1"/>
  <c r="AL1004" i="12" s="1"/>
  <c r="AQ599" i="14"/>
  <c r="AR600" i="14" s="1"/>
  <c r="AS600" i="14" s="1"/>
  <c r="AT600" i="14" s="1"/>
  <c r="AU601" i="14" s="1"/>
  <c r="AV601" i="14" s="1"/>
  <c r="AK601" i="14" s="1"/>
  <c r="DL529" i="1"/>
  <c r="DN529" i="1"/>
  <c r="DO571" i="15"/>
  <c r="DP571" i="15" s="1"/>
  <c r="DQ571" i="15" s="1"/>
  <c r="DS572" i="15" s="1"/>
  <c r="DT572" i="15" s="1"/>
  <c r="DP507" i="1"/>
  <c r="DF507" i="1"/>
  <c r="CV1007" i="15"/>
  <c r="CP1007" i="15"/>
  <c r="DK1007" i="15"/>
  <c r="J512" i="14"/>
  <c r="M511" i="14"/>
  <c r="AH511" i="14" s="1"/>
  <c r="W511" i="14"/>
  <c r="X511" i="14" s="1"/>
  <c r="C620" i="12"/>
  <c r="F621" i="12" s="1"/>
  <c r="G621" i="12" s="1"/>
  <c r="W619" i="12"/>
  <c r="CM1008" i="1"/>
  <c r="M510" i="12"/>
  <c r="AH510" i="12" s="1"/>
  <c r="I510" i="12"/>
  <c r="L511" i="12" s="1"/>
  <c r="K1007" i="12"/>
  <c r="E1007" i="12"/>
  <c r="CV508" i="1"/>
  <c r="DE508" i="1" s="1"/>
  <c r="CS508" i="1"/>
  <c r="CL1009" i="1"/>
  <c r="DI1009" i="1" s="1"/>
  <c r="CQ609" i="1" l="1"/>
  <c r="DH609" i="1" s="1"/>
  <c r="CN609" i="1"/>
  <c r="C646" i="14"/>
  <c r="F646" i="14"/>
  <c r="AI646" i="14" s="1"/>
  <c r="AR1003" i="12"/>
  <c r="AS1004" i="12" s="1"/>
  <c r="AQ600" i="14"/>
  <c r="DO507" i="1"/>
  <c r="DP508" i="1" s="1"/>
  <c r="DQ507" i="1"/>
  <c r="DN571" i="15"/>
  <c r="DM530" i="1"/>
  <c r="CP1008" i="15"/>
  <c r="DK1008" i="15"/>
  <c r="CV1008" i="15"/>
  <c r="CL1009" i="15"/>
  <c r="K512" i="14"/>
  <c r="AG512" i="14" s="1"/>
  <c r="H512" i="14"/>
  <c r="C621" i="12"/>
  <c r="F622" i="12" s="1"/>
  <c r="G622" i="12" s="1"/>
  <c r="W620" i="12"/>
  <c r="AJ620" i="12"/>
  <c r="CM1009" i="1"/>
  <c r="CU509" i="1"/>
  <c r="DA508" i="1"/>
  <c r="DB508" i="1" s="1"/>
  <c r="CX508" i="1"/>
  <c r="DC508" i="1" s="1"/>
  <c r="X510" i="12"/>
  <c r="Y510" i="12" s="1"/>
  <c r="O510" i="12"/>
  <c r="AI510" i="12" s="1"/>
  <c r="K1008" i="12"/>
  <c r="E1008" i="12"/>
  <c r="DR1009" i="15" l="1"/>
  <c r="CP610" i="1"/>
  <c r="CZ609" i="1"/>
  <c r="V646" i="14"/>
  <c r="E647" i="14"/>
  <c r="F647" i="14" s="1"/>
  <c r="AI647" i="14" s="1"/>
  <c r="AR1004" i="12"/>
  <c r="AS1005" i="12" s="1"/>
  <c r="AT1004" i="12"/>
  <c r="AU1004" i="12" s="1"/>
  <c r="AW1005" i="12" s="1"/>
  <c r="AX1005" i="12" s="1"/>
  <c r="AL1005" i="12" s="1"/>
  <c r="DL530" i="1"/>
  <c r="DN530" i="1"/>
  <c r="AR601" i="14"/>
  <c r="AS601" i="14" s="1"/>
  <c r="AT601" i="14" s="1"/>
  <c r="AU602" i="14" s="1"/>
  <c r="AV602" i="14" s="1"/>
  <c r="AK602" i="14" s="1"/>
  <c r="DO508" i="1"/>
  <c r="DQ508" i="1"/>
  <c r="DO572" i="15"/>
  <c r="DP572" i="15" s="1"/>
  <c r="DQ572" i="15" s="1"/>
  <c r="DS573" i="15" s="1"/>
  <c r="DT573" i="15" s="1"/>
  <c r="DJ507" i="1"/>
  <c r="DF508" i="1"/>
  <c r="CV1009" i="15"/>
  <c r="CP1009" i="15"/>
  <c r="DK1009" i="15"/>
  <c r="AJ621" i="12"/>
  <c r="J513" i="14"/>
  <c r="W512" i="14"/>
  <c r="X512" i="14" s="1"/>
  <c r="M512" i="14"/>
  <c r="AH512" i="14" s="1"/>
  <c r="W621" i="12"/>
  <c r="AJ622" i="12"/>
  <c r="M511" i="12"/>
  <c r="AH511" i="12" s="1"/>
  <c r="I511" i="12"/>
  <c r="L512" i="12" s="1"/>
  <c r="CV509" i="1"/>
  <c r="CS509" i="1"/>
  <c r="AI14" i="1" s="1"/>
  <c r="K1009" i="12"/>
  <c r="E1009" i="12"/>
  <c r="DE509" i="1" l="1"/>
  <c r="AH14" i="1"/>
  <c r="C647" i="14"/>
  <c r="E648" i="14" s="1"/>
  <c r="F648" i="14" s="1"/>
  <c r="AI648" i="14" s="1"/>
  <c r="CN610" i="1"/>
  <c r="CQ610" i="1"/>
  <c r="DH610" i="1" s="1"/>
  <c r="AR1005" i="12"/>
  <c r="AS1006" i="12" s="1"/>
  <c r="AT1005" i="12"/>
  <c r="AU1005" i="12" s="1"/>
  <c r="AW1006" i="12" s="1"/>
  <c r="AX1006" i="12" s="1"/>
  <c r="AL1006" i="12" s="1"/>
  <c r="AQ601" i="14"/>
  <c r="AR602" i="14" s="1"/>
  <c r="AS602" i="14" s="1"/>
  <c r="AT602" i="14" s="1"/>
  <c r="AU603" i="14" s="1"/>
  <c r="AV603" i="14" s="1"/>
  <c r="AK603" i="14" s="1"/>
  <c r="DN572" i="15"/>
  <c r="DJ508" i="1"/>
  <c r="DM531" i="1"/>
  <c r="DP509" i="1"/>
  <c r="K513" i="14"/>
  <c r="AG513" i="14" s="1"/>
  <c r="H513" i="14"/>
  <c r="C622" i="12"/>
  <c r="F623" i="12" s="1"/>
  <c r="G623" i="12" s="1"/>
  <c r="CU510" i="1"/>
  <c r="CX509" i="1"/>
  <c r="DC509" i="1" s="1"/>
  <c r="DA509" i="1"/>
  <c r="DB509" i="1" s="1"/>
  <c r="O511" i="12"/>
  <c r="AI511" i="12" s="1"/>
  <c r="X511" i="12"/>
  <c r="Y511" i="12" s="1"/>
  <c r="V647" i="14" l="1"/>
  <c r="DF509" i="1"/>
  <c r="AG14" i="1"/>
  <c r="AJ14" i="1"/>
  <c r="AK14" i="1"/>
  <c r="C648" i="14"/>
  <c r="V648" i="14" s="1"/>
  <c r="CZ610" i="1"/>
  <c r="CP611" i="1"/>
  <c r="AR1006" i="12"/>
  <c r="AS1007" i="12" s="1"/>
  <c r="AT1006" i="12"/>
  <c r="AU1006" i="12" s="1"/>
  <c r="AW1007" i="12" s="1"/>
  <c r="AX1007" i="12" s="1"/>
  <c r="AL1007" i="12" s="1"/>
  <c r="DL531" i="1"/>
  <c r="DN531" i="1"/>
  <c r="AQ602" i="14"/>
  <c r="DO509" i="1"/>
  <c r="DQ509" i="1"/>
  <c r="DO573" i="15"/>
  <c r="DP573" i="15" s="1"/>
  <c r="DQ573" i="15" s="1"/>
  <c r="DS574" i="15" s="1"/>
  <c r="DT574" i="15" s="1"/>
  <c r="M513" i="14"/>
  <c r="AH513" i="14" s="1"/>
  <c r="J514" i="14"/>
  <c r="W513" i="14"/>
  <c r="X513" i="14" s="1"/>
  <c r="AJ623" i="12"/>
  <c r="W622" i="12"/>
  <c r="CV510" i="1"/>
  <c r="DE510" i="1" s="1"/>
  <c r="CS510" i="1"/>
  <c r="M512" i="12"/>
  <c r="AH512" i="12" s="1"/>
  <c r="I512" i="12"/>
  <c r="L513" i="12" s="1"/>
  <c r="AL14" i="1" l="1"/>
  <c r="E649" i="14"/>
  <c r="CQ611" i="1"/>
  <c r="DH611" i="1" s="1"/>
  <c r="CN611" i="1"/>
  <c r="AR1007" i="12"/>
  <c r="AS1008" i="12" s="1"/>
  <c r="AT1007" i="12"/>
  <c r="AU1007" i="12" s="1"/>
  <c r="AW1008" i="12" s="1"/>
  <c r="AX1008" i="12" s="1"/>
  <c r="AL1008" i="12" s="1"/>
  <c r="AR603" i="14"/>
  <c r="AS603" i="14" s="1"/>
  <c r="AT603" i="14" s="1"/>
  <c r="AU604" i="14" s="1"/>
  <c r="AV604" i="14" s="1"/>
  <c r="AK604" i="14" s="1"/>
  <c r="DN573" i="15"/>
  <c r="DJ509" i="1"/>
  <c r="DM532" i="1"/>
  <c r="DP510" i="1"/>
  <c r="K514" i="14"/>
  <c r="AG514" i="14" s="1"/>
  <c r="H514" i="14"/>
  <c r="C623" i="12"/>
  <c r="F624" i="12" s="1"/>
  <c r="G624" i="12" s="1"/>
  <c r="CU511" i="1"/>
  <c r="DA510" i="1"/>
  <c r="DB510" i="1" s="1"/>
  <c r="CX510" i="1"/>
  <c r="X512" i="12"/>
  <c r="Y512" i="12" s="1"/>
  <c r="O512" i="12"/>
  <c r="AI512" i="12" s="1"/>
  <c r="DF510" i="1" l="1"/>
  <c r="DC510" i="1"/>
  <c r="F649" i="14"/>
  <c r="AI649" i="14" s="1"/>
  <c r="C649" i="14"/>
  <c r="CZ611" i="1"/>
  <c r="CP612" i="1"/>
  <c r="AR1008" i="12"/>
  <c r="AT1008" i="12"/>
  <c r="AU1008" i="12" s="1"/>
  <c r="DL532" i="1"/>
  <c r="DN532" i="1"/>
  <c r="AQ603" i="14"/>
  <c r="DO510" i="1"/>
  <c r="DQ510" i="1"/>
  <c r="DO574" i="15"/>
  <c r="DP574" i="15" s="1"/>
  <c r="DQ574" i="15" s="1"/>
  <c r="DS575" i="15" s="1"/>
  <c r="DT575" i="15" s="1"/>
  <c r="J515" i="14"/>
  <c r="W514" i="14"/>
  <c r="X514" i="14" s="1"/>
  <c r="M514" i="14"/>
  <c r="AH514" i="14" s="1"/>
  <c r="W623" i="12"/>
  <c r="AJ624" i="12"/>
  <c r="CV511" i="1"/>
  <c r="DE511" i="1" s="1"/>
  <c r="CS511" i="1"/>
  <c r="M513" i="12"/>
  <c r="AH513" i="12" s="1"/>
  <c r="I513" i="12"/>
  <c r="L514" i="12" s="1"/>
  <c r="V649" i="14" l="1"/>
  <c r="E650" i="14"/>
  <c r="AW1009" i="12"/>
  <c r="AX1009" i="12" s="1"/>
  <c r="AL1009" i="12" s="1"/>
  <c r="AS1009" i="12"/>
  <c r="AT1009" i="12" s="1"/>
  <c r="CN612" i="1"/>
  <c r="CQ612" i="1"/>
  <c r="DH612" i="1" s="1"/>
  <c r="AR604" i="14"/>
  <c r="AS604" i="14" s="1"/>
  <c r="AT604" i="14" s="1"/>
  <c r="AU605" i="14" s="1"/>
  <c r="AV605" i="14" s="1"/>
  <c r="AK605" i="14" s="1"/>
  <c r="DN574" i="15"/>
  <c r="DJ510" i="1"/>
  <c r="DM533" i="1"/>
  <c r="DP511" i="1"/>
  <c r="K515" i="14"/>
  <c r="AG515" i="14" s="1"/>
  <c r="H515" i="14"/>
  <c r="C624" i="12"/>
  <c r="F625" i="12" s="1"/>
  <c r="G625" i="12" s="1"/>
  <c r="DA511" i="1"/>
  <c r="DB511" i="1" s="1"/>
  <c r="CU512" i="1"/>
  <c r="CX511" i="1"/>
  <c r="DC511" i="1" s="1"/>
  <c r="X513" i="12"/>
  <c r="Y513" i="12" s="1"/>
  <c r="O513" i="12"/>
  <c r="AI513" i="12" s="1"/>
  <c r="AU1009" i="12" l="1"/>
  <c r="C650" i="14"/>
  <c r="F650" i="14"/>
  <c r="AI650" i="14" s="1"/>
  <c r="AR1009" i="12"/>
  <c r="CP613" i="1"/>
  <c r="CZ612" i="1"/>
  <c r="DL533" i="1"/>
  <c r="DN533" i="1"/>
  <c r="AQ604" i="14"/>
  <c r="DO511" i="1"/>
  <c r="DQ511" i="1"/>
  <c r="DO575" i="15"/>
  <c r="DP575" i="15" s="1"/>
  <c r="DQ575" i="15" s="1"/>
  <c r="DS576" i="15" s="1"/>
  <c r="DT576" i="15" s="1"/>
  <c r="DF511" i="1"/>
  <c r="W624" i="12"/>
  <c r="W515" i="14"/>
  <c r="X515" i="14" s="1"/>
  <c r="M515" i="14"/>
  <c r="AH515" i="14" s="1"/>
  <c r="J516" i="14"/>
  <c r="CV512" i="1"/>
  <c r="DE512" i="1" s="1"/>
  <c r="CS512" i="1"/>
  <c r="M514" i="12"/>
  <c r="AH514" i="12" s="1"/>
  <c r="I514" i="12"/>
  <c r="L515" i="12" s="1"/>
  <c r="V650" i="14" l="1"/>
  <c r="E651" i="14"/>
  <c r="CN613" i="1"/>
  <c r="CQ613" i="1"/>
  <c r="DH613" i="1" s="1"/>
  <c r="AR605" i="14"/>
  <c r="AS605" i="14" s="1"/>
  <c r="AT605" i="14" s="1"/>
  <c r="AU606" i="14" s="1"/>
  <c r="AV606" i="14" s="1"/>
  <c r="AK606" i="14" s="1"/>
  <c r="DN575" i="15"/>
  <c r="DJ511" i="1"/>
  <c r="DM534" i="1"/>
  <c r="DP512" i="1"/>
  <c r="K516" i="14"/>
  <c r="AG516" i="14" s="1"/>
  <c r="H516" i="14"/>
  <c r="AJ625" i="12"/>
  <c r="C625" i="12"/>
  <c r="F626" i="12" s="1"/>
  <c r="G626" i="12" s="1"/>
  <c r="X514" i="12"/>
  <c r="Y514" i="12" s="1"/>
  <c r="O514" i="12"/>
  <c r="AI514" i="12" s="1"/>
  <c r="CU513" i="1"/>
  <c r="DA512" i="1"/>
  <c r="DB512" i="1" s="1"/>
  <c r="CX512" i="1"/>
  <c r="DF512" i="1" l="1"/>
  <c r="DC512" i="1"/>
  <c r="C651" i="14"/>
  <c r="F651" i="14"/>
  <c r="AI651" i="14" s="1"/>
  <c r="CZ613" i="1"/>
  <c r="CP614" i="1"/>
  <c r="AQ605" i="14"/>
  <c r="AR606" i="14" s="1"/>
  <c r="AS606" i="14" s="1"/>
  <c r="AT606" i="14" s="1"/>
  <c r="AU607" i="14" s="1"/>
  <c r="AV607" i="14" s="1"/>
  <c r="AK607" i="14" s="1"/>
  <c r="DL534" i="1"/>
  <c r="DN534" i="1"/>
  <c r="DO512" i="1"/>
  <c r="DP513" i="1" s="1"/>
  <c r="DQ512" i="1"/>
  <c r="DO576" i="15"/>
  <c r="DP576" i="15" s="1"/>
  <c r="DQ576" i="15" s="1"/>
  <c r="DS577" i="15" s="1"/>
  <c r="DT577" i="15" s="1"/>
  <c r="M516" i="14"/>
  <c r="AH516" i="14" s="1"/>
  <c r="W516" i="14"/>
  <c r="X516" i="14" s="1"/>
  <c r="J517" i="14"/>
  <c r="AJ626" i="12"/>
  <c r="W625" i="12"/>
  <c r="CV513" i="1"/>
  <c r="DE513" i="1" s="1"/>
  <c r="CS513" i="1"/>
  <c r="M515" i="12"/>
  <c r="AH515" i="12" s="1"/>
  <c r="I515" i="12"/>
  <c r="L516" i="12" s="1"/>
  <c r="V651" i="14" l="1"/>
  <c r="E652" i="14"/>
  <c r="CN614" i="1"/>
  <c r="CQ614" i="1"/>
  <c r="DH614" i="1" s="1"/>
  <c r="AQ606" i="14"/>
  <c r="AR607" i="14" s="1"/>
  <c r="AS607" i="14" s="1"/>
  <c r="AT607" i="14" s="1"/>
  <c r="AU608" i="14" s="1"/>
  <c r="AV608" i="14" s="1"/>
  <c r="AK608" i="14" s="1"/>
  <c r="DO513" i="1"/>
  <c r="DQ513" i="1"/>
  <c r="DN576" i="15"/>
  <c r="DJ512" i="1"/>
  <c r="DM535" i="1"/>
  <c r="K517" i="14"/>
  <c r="AG517" i="14" s="1"/>
  <c r="H517" i="14"/>
  <c r="C626" i="12"/>
  <c r="F627" i="12" s="1"/>
  <c r="G627" i="12" s="1"/>
  <c r="O515" i="12"/>
  <c r="AI515" i="12" s="1"/>
  <c r="X515" i="12"/>
  <c r="Y515" i="12" s="1"/>
  <c r="DA513" i="1"/>
  <c r="DB513" i="1" s="1"/>
  <c r="CU514" i="1"/>
  <c r="CX513" i="1"/>
  <c r="DC513" i="1" s="1"/>
  <c r="C652" i="14" l="1"/>
  <c r="F652" i="14"/>
  <c r="AI652" i="14" s="1"/>
  <c r="CP615" i="1"/>
  <c r="CZ614" i="1"/>
  <c r="DL535" i="1"/>
  <c r="DN535" i="1"/>
  <c r="AQ607" i="14"/>
  <c r="DO577" i="15"/>
  <c r="DP577" i="15" s="1"/>
  <c r="DQ577" i="15" s="1"/>
  <c r="DS578" i="15" s="1"/>
  <c r="DT578" i="15" s="1"/>
  <c r="DJ513" i="1"/>
  <c r="DF513" i="1"/>
  <c r="W517" i="14"/>
  <c r="X517" i="14" s="1"/>
  <c r="J518" i="14"/>
  <c r="M517" i="14"/>
  <c r="AH517" i="14" s="1"/>
  <c r="AJ627" i="12"/>
  <c r="W626" i="12"/>
  <c r="CV514" i="1"/>
  <c r="DE514" i="1" s="1"/>
  <c r="CS514" i="1"/>
  <c r="M516" i="12"/>
  <c r="AH516" i="12" s="1"/>
  <c r="I516" i="12"/>
  <c r="L517" i="12" s="1"/>
  <c r="V652" i="14" l="1"/>
  <c r="E653" i="14"/>
  <c r="CN615" i="1"/>
  <c r="CQ615" i="1"/>
  <c r="DH615" i="1" s="1"/>
  <c r="AR608" i="14"/>
  <c r="AS608" i="14" s="1"/>
  <c r="AT608" i="14" s="1"/>
  <c r="AU609" i="14" s="1"/>
  <c r="AV609" i="14" s="1"/>
  <c r="AK609" i="14" s="1"/>
  <c r="DN577" i="15"/>
  <c r="DM536" i="1"/>
  <c r="K518" i="14"/>
  <c r="AG518" i="14" s="1"/>
  <c r="H518" i="14"/>
  <c r="C627" i="12"/>
  <c r="F628" i="12" s="1"/>
  <c r="G628" i="12" s="1"/>
  <c r="X516" i="12"/>
  <c r="Y516" i="12" s="1"/>
  <c r="O516" i="12"/>
  <c r="AI516" i="12" s="1"/>
  <c r="CU515" i="1"/>
  <c r="CX514" i="1"/>
  <c r="DA514" i="1"/>
  <c r="DB514" i="1" s="1"/>
  <c r="DF514" i="1" l="1"/>
  <c r="DC514" i="1"/>
  <c r="C653" i="14"/>
  <c r="F653" i="14"/>
  <c r="AI653" i="14" s="1"/>
  <c r="CP616" i="1"/>
  <c r="CN616" i="1" s="1"/>
  <c r="CZ615" i="1"/>
  <c r="DL536" i="1"/>
  <c r="DN536" i="1"/>
  <c r="AQ608" i="14"/>
  <c r="DO578" i="15"/>
  <c r="DP578" i="15" s="1"/>
  <c r="DQ578" i="15" s="1"/>
  <c r="DS579" i="15" s="1"/>
  <c r="DT579" i="15" s="1"/>
  <c r="DP514" i="1"/>
  <c r="W627" i="12"/>
  <c r="J519" i="14"/>
  <c r="W518" i="14"/>
  <c r="X518" i="14" s="1"/>
  <c r="M518" i="14"/>
  <c r="AH518" i="14" s="1"/>
  <c r="AJ628" i="12"/>
  <c r="CV515" i="1"/>
  <c r="DE515" i="1" s="1"/>
  <c r="CS515" i="1"/>
  <c r="M517" i="12"/>
  <c r="AH517" i="12" s="1"/>
  <c r="I517" i="12"/>
  <c r="L518" i="12" s="1"/>
  <c r="V653" i="14" l="1"/>
  <c r="E654" i="14"/>
  <c r="CP617" i="1"/>
  <c r="CN617" i="1" s="1"/>
  <c r="CZ616" i="1"/>
  <c r="CQ616" i="1"/>
  <c r="DH616" i="1" s="1"/>
  <c r="AR609" i="14"/>
  <c r="AS609" i="14" s="1"/>
  <c r="AT609" i="14" s="1"/>
  <c r="AU610" i="14" s="1"/>
  <c r="AV610" i="14" s="1"/>
  <c r="AK610" i="14" s="1"/>
  <c r="DO514" i="1"/>
  <c r="DP515" i="1" s="1"/>
  <c r="DQ514" i="1"/>
  <c r="DN578" i="15"/>
  <c r="DM537" i="1"/>
  <c r="K519" i="14"/>
  <c r="AG519" i="14" s="1"/>
  <c r="H519" i="14"/>
  <c r="C628" i="12"/>
  <c r="F629" i="12" s="1"/>
  <c r="G629" i="12" s="1"/>
  <c r="CU516" i="1"/>
  <c r="CX515" i="1"/>
  <c r="DC515" i="1" s="1"/>
  <c r="DA515" i="1"/>
  <c r="DB515" i="1" s="1"/>
  <c r="X517" i="12"/>
  <c r="Y517" i="12" s="1"/>
  <c r="O517" i="12"/>
  <c r="AI517" i="12" s="1"/>
  <c r="CQ617" i="1" l="1"/>
  <c r="DH617" i="1" s="1"/>
  <c r="C654" i="14"/>
  <c r="F654" i="14"/>
  <c r="AI654" i="14" s="1"/>
  <c r="CZ617" i="1"/>
  <c r="CP618" i="1"/>
  <c r="DL537" i="1"/>
  <c r="DN537" i="1"/>
  <c r="AQ609" i="14"/>
  <c r="DO515" i="1"/>
  <c r="DQ515" i="1"/>
  <c r="DO579" i="15"/>
  <c r="DP579" i="15" s="1"/>
  <c r="DQ579" i="15" s="1"/>
  <c r="DS580" i="15" s="1"/>
  <c r="DT580" i="15" s="1"/>
  <c r="DJ514" i="1"/>
  <c r="DF515" i="1"/>
  <c r="J520" i="14"/>
  <c r="M519" i="14"/>
  <c r="AH519" i="14" s="1"/>
  <c r="W519" i="14"/>
  <c r="X519" i="14" s="1"/>
  <c r="AJ629" i="12"/>
  <c r="W628" i="12"/>
  <c r="M518" i="12"/>
  <c r="AH518" i="12" s="1"/>
  <c r="I518" i="12"/>
  <c r="L519" i="12" s="1"/>
  <c r="CV516" i="1"/>
  <c r="DE516" i="1" s="1"/>
  <c r="CS516" i="1"/>
  <c r="V654" i="14" l="1"/>
  <c r="E655" i="14"/>
  <c r="CQ618" i="1"/>
  <c r="DH618" i="1" s="1"/>
  <c r="CN618" i="1"/>
  <c r="AR610" i="14"/>
  <c r="AS610" i="14" s="1"/>
  <c r="AT610" i="14" s="1"/>
  <c r="AU611" i="14" s="1"/>
  <c r="AV611" i="14" s="1"/>
  <c r="AK611" i="14" s="1"/>
  <c r="DN579" i="15"/>
  <c r="DJ515" i="1"/>
  <c r="DM538" i="1"/>
  <c r="DP516" i="1"/>
  <c r="K520" i="14"/>
  <c r="AG520" i="14" s="1"/>
  <c r="H520" i="14"/>
  <c r="C629" i="12"/>
  <c r="F630" i="12" s="1"/>
  <c r="G630" i="12" s="1"/>
  <c r="O518" i="12"/>
  <c r="AI518" i="12" s="1"/>
  <c r="X518" i="12"/>
  <c r="Y518" i="12" s="1"/>
  <c r="CU517" i="1"/>
  <c r="CX516" i="1"/>
  <c r="DC516" i="1" s="1"/>
  <c r="DA516" i="1"/>
  <c r="DB516" i="1" s="1"/>
  <c r="C655" i="14" l="1"/>
  <c r="F655" i="14"/>
  <c r="AI655" i="14" s="1"/>
  <c r="CZ618" i="1"/>
  <c r="CP619" i="1"/>
  <c r="DL538" i="1"/>
  <c r="DN538" i="1"/>
  <c r="AQ610" i="14"/>
  <c r="DO516" i="1"/>
  <c r="DQ516" i="1"/>
  <c r="DO580" i="15"/>
  <c r="DP580" i="15" s="1"/>
  <c r="DQ580" i="15" s="1"/>
  <c r="DS581" i="15" s="1"/>
  <c r="DT581" i="15" s="1"/>
  <c r="DF516" i="1"/>
  <c r="J521" i="14"/>
  <c r="W520" i="14"/>
  <c r="X520" i="14" s="1"/>
  <c r="M520" i="14"/>
  <c r="AH520" i="14" s="1"/>
  <c r="AJ630" i="12"/>
  <c r="W629" i="12"/>
  <c r="CV517" i="1"/>
  <c r="DE517" i="1" s="1"/>
  <c r="CS517" i="1"/>
  <c r="M519" i="12"/>
  <c r="AH519" i="12" s="1"/>
  <c r="I519" i="12"/>
  <c r="L520" i="12" s="1"/>
  <c r="V655" i="14" l="1"/>
  <c r="E656" i="14"/>
  <c r="CN619" i="1"/>
  <c r="CQ619" i="1"/>
  <c r="DH619" i="1" s="1"/>
  <c r="AR611" i="14"/>
  <c r="AS611" i="14" s="1"/>
  <c r="AT611" i="14" s="1"/>
  <c r="AU612" i="14" s="1"/>
  <c r="AV612" i="14" s="1"/>
  <c r="AK612" i="14" s="1"/>
  <c r="DN580" i="15"/>
  <c r="DJ516" i="1"/>
  <c r="DM539" i="1"/>
  <c r="DP517" i="1"/>
  <c r="K521" i="14"/>
  <c r="AG521" i="14" s="1"/>
  <c r="H521" i="14"/>
  <c r="C630" i="12"/>
  <c r="F631" i="12" s="1"/>
  <c r="G631" i="12" s="1"/>
  <c r="X519" i="12"/>
  <c r="Y519" i="12" s="1"/>
  <c r="O519" i="12"/>
  <c r="AI519" i="12" s="1"/>
  <c r="CU518" i="1"/>
  <c r="CX517" i="1"/>
  <c r="DA517" i="1"/>
  <c r="DB517" i="1" s="1"/>
  <c r="DF517" i="1" l="1"/>
  <c r="DC517" i="1"/>
  <c r="C656" i="14"/>
  <c r="F656" i="14"/>
  <c r="AI656" i="14" s="1"/>
  <c r="CP620" i="1"/>
  <c r="CZ619" i="1"/>
  <c r="DL539" i="1"/>
  <c r="DN539" i="1"/>
  <c r="AQ611" i="14"/>
  <c r="DO517" i="1"/>
  <c r="DP518" i="1" s="1"/>
  <c r="DQ517" i="1"/>
  <c r="DO581" i="15"/>
  <c r="DP581" i="15" s="1"/>
  <c r="DQ581" i="15" s="1"/>
  <c r="DS582" i="15" s="1"/>
  <c r="DT582" i="15" s="1"/>
  <c r="M521" i="14"/>
  <c r="AH521" i="14" s="1"/>
  <c r="W521" i="14"/>
  <c r="X521" i="14" s="1"/>
  <c r="J522" i="14"/>
  <c r="W630" i="12"/>
  <c r="AJ631" i="12"/>
  <c r="CV518" i="1"/>
  <c r="DE518" i="1" s="1"/>
  <c r="CS518" i="1"/>
  <c r="M520" i="12"/>
  <c r="AH520" i="12" s="1"/>
  <c r="I520" i="12"/>
  <c r="L521" i="12" s="1"/>
  <c r="E657" i="14" l="1"/>
  <c r="V656" i="14"/>
  <c r="C657" i="14"/>
  <c r="CN620" i="1"/>
  <c r="CQ620" i="1"/>
  <c r="DH620" i="1" s="1"/>
  <c r="AR612" i="14"/>
  <c r="AS612" i="14" s="1"/>
  <c r="AT612" i="14" s="1"/>
  <c r="AU613" i="14" s="1"/>
  <c r="AV613" i="14" s="1"/>
  <c r="AK613" i="14" s="1"/>
  <c r="DO518" i="1"/>
  <c r="DQ518" i="1"/>
  <c r="DN581" i="15"/>
  <c r="DJ517" i="1"/>
  <c r="DM540" i="1"/>
  <c r="K522" i="14"/>
  <c r="AG522" i="14" s="1"/>
  <c r="H522" i="14"/>
  <c r="C631" i="12"/>
  <c r="F632" i="12" s="1"/>
  <c r="G632" i="12" s="1"/>
  <c r="X520" i="12"/>
  <c r="Y520" i="12" s="1"/>
  <c r="O520" i="12"/>
  <c r="AI520" i="12" s="1"/>
  <c r="CU519" i="1"/>
  <c r="CX518" i="1"/>
  <c r="DC518" i="1" s="1"/>
  <c r="DA518" i="1"/>
  <c r="DB518" i="1" s="1"/>
  <c r="E658" i="14" l="1"/>
  <c r="C658" i="14" s="1"/>
  <c r="V657" i="14"/>
  <c r="F657" i="14"/>
  <c r="AI657" i="14" s="1"/>
  <c r="F658" i="14"/>
  <c r="AI658" i="14" s="1"/>
  <c r="CP621" i="1"/>
  <c r="CQ621" i="1" s="1"/>
  <c r="DH621" i="1" s="1"/>
  <c r="CZ620" i="1"/>
  <c r="AQ612" i="14"/>
  <c r="AR613" i="14" s="1"/>
  <c r="AS613" i="14" s="1"/>
  <c r="AT613" i="14" s="1"/>
  <c r="AU614" i="14" s="1"/>
  <c r="AV614" i="14" s="1"/>
  <c r="AK614" i="14" s="1"/>
  <c r="DL540" i="1"/>
  <c r="DN540" i="1"/>
  <c r="DO582" i="15"/>
  <c r="DP582" i="15" s="1"/>
  <c r="DQ582" i="15" s="1"/>
  <c r="DS583" i="15" s="1"/>
  <c r="DT583" i="15" s="1"/>
  <c r="DJ518" i="1"/>
  <c r="DF518" i="1"/>
  <c r="J523" i="14"/>
  <c r="W522" i="14"/>
  <c r="X522" i="14" s="1"/>
  <c r="M522" i="14"/>
  <c r="AH522" i="14" s="1"/>
  <c r="W631" i="12"/>
  <c r="AJ632" i="12"/>
  <c r="CV519" i="1"/>
  <c r="DE519" i="1" s="1"/>
  <c r="CS519" i="1"/>
  <c r="M521" i="12"/>
  <c r="AH521" i="12" s="1"/>
  <c r="I521" i="12"/>
  <c r="L522" i="12" s="1"/>
  <c r="V658" i="14" l="1"/>
  <c r="E659" i="14"/>
  <c r="CN621" i="1"/>
  <c r="AQ613" i="14"/>
  <c r="DN582" i="15"/>
  <c r="DM541" i="1"/>
  <c r="K523" i="14"/>
  <c r="AG523" i="14" s="1"/>
  <c r="H523" i="14"/>
  <c r="C632" i="12"/>
  <c r="F633" i="12" s="1"/>
  <c r="G633" i="12" s="1"/>
  <c r="X521" i="12"/>
  <c r="Y521" i="12" s="1"/>
  <c r="O521" i="12"/>
  <c r="AI521" i="12" s="1"/>
  <c r="DA519" i="1"/>
  <c r="DB519" i="1" s="1"/>
  <c r="CU520" i="1"/>
  <c r="CX519" i="1"/>
  <c r="DF519" i="1" l="1"/>
  <c r="DC519" i="1"/>
  <c r="C659" i="14"/>
  <c r="F659" i="14"/>
  <c r="AI659" i="14" s="1"/>
  <c r="CZ621" i="1"/>
  <c r="CP622" i="1"/>
  <c r="DL541" i="1"/>
  <c r="DN541" i="1"/>
  <c r="AR614" i="14"/>
  <c r="AS614" i="14" s="1"/>
  <c r="AT614" i="14" s="1"/>
  <c r="AU615" i="14" s="1"/>
  <c r="AV615" i="14" s="1"/>
  <c r="AK615" i="14" s="1"/>
  <c r="DO583" i="15"/>
  <c r="DP583" i="15" s="1"/>
  <c r="DQ583" i="15" s="1"/>
  <c r="DS584" i="15" s="1"/>
  <c r="DT584" i="15" s="1"/>
  <c r="DP519" i="1"/>
  <c r="W523" i="14"/>
  <c r="X523" i="14" s="1"/>
  <c r="J524" i="14"/>
  <c r="M523" i="14"/>
  <c r="AH523" i="14" s="1"/>
  <c r="AJ633" i="12"/>
  <c r="W632" i="12"/>
  <c r="M522" i="12"/>
  <c r="AH522" i="12" s="1"/>
  <c r="I522" i="12"/>
  <c r="L523" i="12" s="1"/>
  <c r="CV520" i="1"/>
  <c r="DE520" i="1" s="1"/>
  <c r="CS520" i="1"/>
  <c r="V659" i="14" l="1"/>
  <c r="E660" i="14"/>
  <c r="CN622" i="1"/>
  <c r="CQ622" i="1"/>
  <c r="DH622" i="1" s="1"/>
  <c r="AQ614" i="14"/>
  <c r="AR615" i="14" s="1"/>
  <c r="AS615" i="14" s="1"/>
  <c r="AT615" i="14" s="1"/>
  <c r="AU616" i="14" s="1"/>
  <c r="AV616" i="14" s="1"/>
  <c r="AK616" i="14" s="1"/>
  <c r="DO519" i="1"/>
  <c r="DP520" i="1" s="1"/>
  <c r="DQ519" i="1"/>
  <c r="DN583" i="15"/>
  <c r="DM542" i="1"/>
  <c r="K524" i="14"/>
  <c r="AG524" i="14" s="1"/>
  <c r="H524" i="14"/>
  <c r="C633" i="12"/>
  <c r="F634" i="12" s="1"/>
  <c r="G634" i="12" s="1"/>
  <c r="DA520" i="1"/>
  <c r="DB520" i="1" s="1"/>
  <c r="CU521" i="1"/>
  <c r="CX520" i="1"/>
  <c r="DC520" i="1" s="1"/>
  <c r="O522" i="12"/>
  <c r="AI522" i="12" s="1"/>
  <c r="X522" i="12"/>
  <c r="Y522" i="12" s="1"/>
  <c r="F660" i="14" l="1"/>
  <c r="AI660" i="14" s="1"/>
  <c r="C660" i="14"/>
  <c r="CZ622" i="1"/>
  <c r="CP623" i="1"/>
  <c r="CN623" i="1" s="1"/>
  <c r="AQ615" i="14"/>
  <c r="AR616" i="14" s="1"/>
  <c r="AS616" i="14" s="1"/>
  <c r="AT616" i="14" s="1"/>
  <c r="AU617" i="14" s="1"/>
  <c r="AV617" i="14" s="1"/>
  <c r="AK617" i="14" s="1"/>
  <c r="DL542" i="1"/>
  <c r="DN542" i="1"/>
  <c r="DO520" i="1"/>
  <c r="DQ520" i="1"/>
  <c r="DO584" i="15"/>
  <c r="DP584" i="15" s="1"/>
  <c r="DQ584" i="15" s="1"/>
  <c r="DS585" i="15" s="1"/>
  <c r="DT585" i="15" s="1"/>
  <c r="DJ519" i="1"/>
  <c r="DF520" i="1"/>
  <c r="M524" i="14"/>
  <c r="AH524" i="14" s="1"/>
  <c r="W524" i="14"/>
  <c r="X524" i="14" s="1"/>
  <c r="J525" i="14"/>
  <c r="W633" i="12"/>
  <c r="CV521" i="1"/>
  <c r="DE521" i="1" s="1"/>
  <c r="CS521" i="1"/>
  <c r="M523" i="12"/>
  <c r="AH523" i="12" s="1"/>
  <c r="I523" i="12"/>
  <c r="L524" i="12" s="1"/>
  <c r="E661" i="14" l="1"/>
  <c r="V660" i="14"/>
  <c r="CP624" i="1"/>
  <c r="CN624" i="1" s="1"/>
  <c r="CZ623" i="1"/>
  <c r="CQ623" i="1"/>
  <c r="DH623" i="1" s="1"/>
  <c r="AQ616" i="14"/>
  <c r="AR617" i="14" s="1"/>
  <c r="AS617" i="14" s="1"/>
  <c r="AT617" i="14" s="1"/>
  <c r="AU618" i="14" s="1"/>
  <c r="AV618" i="14" s="1"/>
  <c r="AK618" i="14" s="1"/>
  <c r="DN584" i="15"/>
  <c r="DJ520" i="1"/>
  <c r="DM543" i="1"/>
  <c r="K525" i="14"/>
  <c r="AG525" i="14" s="1"/>
  <c r="H525" i="14"/>
  <c r="C634" i="12"/>
  <c r="F635" i="12" s="1"/>
  <c r="G635" i="12" s="1"/>
  <c r="AJ634" i="12"/>
  <c r="X523" i="12"/>
  <c r="Y523" i="12" s="1"/>
  <c r="O523" i="12"/>
  <c r="AI523" i="12" s="1"/>
  <c r="CX521" i="1"/>
  <c r="DC521" i="1" s="1"/>
  <c r="DA521" i="1"/>
  <c r="DB521" i="1" s="1"/>
  <c r="CU522" i="1"/>
  <c r="CQ624" i="1" l="1"/>
  <c r="DH624" i="1" s="1"/>
  <c r="C661" i="14"/>
  <c r="F661" i="14"/>
  <c r="AI661" i="14" s="1"/>
  <c r="CZ624" i="1"/>
  <c r="CP625" i="1"/>
  <c r="CN625" i="1" s="1"/>
  <c r="DL543" i="1"/>
  <c r="DN543" i="1"/>
  <c r="AQ617" i="14"/>
  <c r="DO585" i="15"/>
  <c r="DP585" i="15" s="1"/>
  <c r="DQ585" i="15" s="1"/>
  <c r="DS586" i="15" s="1"/>
  <c r="DT586" i="15" s="1"/>
  <c r="DP521" i="1"/>
  <c r="DQ521" i="1" s="1"/>
  <c r="DF521" i="1"/>
  <c r="W525" i="14"/>
  <c r="X525" i="14" s="1"/>
  <c r="J526" i="14"/>
  <c r="M525" i="14"/>
  <c r="AH525" i="14" s="1"/>
  <c r="W634" i="12"/>
  <c r="C635" i="12"/>
  <c r="F636" i="12" s="1"/>
  <c r="G636" i="12" s="1"/>
  <c r="M524" i="12"/>
  <c r="AH524" i="12" s="1"/>
  <c r="I524" i="12"/>
  <c r="L525" i="12" s="1"/>
  <c r="CV522" i="1"/>
  <c r="DE522" i="1" s="1"/>
  <c r="CS522" i="1"/>
  <c r="V661" i="14" l="1"/>
  <c r="E662" i="14"/>
  <c r="C662" i="14" s="1"/>
  <c r="CZ625" i="1"/>
  <c r="CP626" i="1"/>
  <c r="CQ626" i="1" s="1"/>
  <c r="DH626" i="1" s="1"/>
  <c r="CQ625" i="1"/>
  <c r="DH625" i="1" s="1"/>
  <c r="AR618" i="14"/>
  <c r="AS618" i="14" s="1"/>
  <c r="AT618" i="14" s="1"/>
  <c r="AU619" i="14" s="1"/>
  <c r="AV619" i="14" s="1"/>
  <c r="AK619" i="14" s="1"/>
  <c r="DO521" i="1"/>
  <c r="DP522" i="1" s="1"/>
  <c r="DN585" i="15"/>
  <c r="DJ521" i="1"/>
  <c r="DM544" i="1"/>
  <c r="K526" i="14"/>
  <c r="AG526" i="14" s="1"/>
  <c r="H526" i="14"/>
  <c r="AJ636" i="12"/>
  <c r="W635" i="12"/>
  <c r="AJ635" i="12"/>
  <c r="X524" i="12"/>
  <c r="Y524" i="12" s="1"/>
  <c r="O524" i="12"/>
  <c r="AI524" i="12" s="1"/>
  <c r="DA522" i="1"/>
  <c r="DB522" i="1" s="1"/>
  <c r="CU523" i="1"/>
  <c r="CX522" i="1"/>
  <c r="DC522" i="1" s="1"/>
  <c r="F662" i="14" l="1"/>
  <c r="AI662" i="14" s="1"/>
  <c r="F663" i="14"/>
  <c r="AI663" i="14" s="1"/>
  <c r="E663" i="14"/>
  <c r="C663" i="14" s="1"/>
  <c r="V662" i="14"/>
  <c r="CN626" i="1"/>
  <c r="DL544" i="1"/>
  <c r="DN544" i="1"/>
  <c r="AQ618" i="14"/>
  <c r="DO522" i="1"/>
  <c r="DQ522" i="1"/>
  <c r="DO586" i="15"/>
  <c r="DP586" i="15" s="1"/>
  <c r="DQ586" i="15" s="1"/>
  <c r="DS587" i="15" s="1"/>
  <c r="DT587" i="15" s="1"/>
  <c r="DF522" i="1"/>
  <c r="J527" i="14"/>
  <c r="W526" i="14"/>
  <c r="X526" i="14" s="1"/>
  <c r="M526" i="14"/>
  <c r="AH526" i="14" s="1"/>
  <c r="C636" i="12"/>
  <c r="F637" i="12" s="1"/>
  <c r="G637" i="12" s="1"/>
  <c r="CV523" i="1"/>
  <c r="DE523" i="1" s="1"/>
  <c r="CS523" i="1"/>
  <c r="M525" i="12"/>
  <c r="AH525" i="12" s="1"/>
  <c r="I525" i="12"/>
  <c r="L526" i="12" s="1"/>
  <c r="V663" i="14" l="1"/>
  <c r="E664" i="14"/>
  <c r="CP627" i="1"/>
  <c r="CN627" i="1" s="1"/>
  <c r="CZ626" i="1"/>
  <c r="AR619" i="14"/>
  <c r="AS619" i="14" s="1"/>
  <c r="AT619" i="14" s="1"/>
  <c r="AU620" i="14" s="1"/>
  <c r="AV620" i="14" s="1"/>
  <c r="AK620" i="14" s="1"/>
  <c r="DN586" i="15"/>
  <c r="DJ522" i="1"/>
  <c r="DM545" i="1"/>
  <c r="DP523" i="1"/>
  <c r="DQ523" i="1" s="1"/>
  <c r="K527" i="14"/>
  <c r="AG527" i="14" s="1"/>
  <c r="H527" i="14"/>
  <c r="C637" i="12"/>
  <c r="F638" i="12" s="1"/>
  <c r="G638" i="12" s="1"/>
  <c r="W636" i="12"/>
  <c r="X525" i="12"/>
  <c r="Y525" i="12" s="1"/>
  <c r="O525" i="12"/>
  <c r="AI525" i="12" s="1"/>
  <c r="DA523" i="1"/>
  <c r="DB523" i="1" s="1"/>
  <c r="CU524" i="1"/>
  <c r="CX523" i="1"/>
  <c r="DC523" i="1" s="1"/>
  <c r="C664" i="14" l="1"/>
  <c r="F664" i="14"/>
  <c r="AI664" i="14" s="1"/>
  <c r="CP628" i="1"/>
  <c r="CN628" i="1" s="1"/>
  <c r="CZ627" i="1"/>
  <c r="CQ627" i="1"/>
  <c r="DH627" i="1" s="1"/>
  <c r="AQ619" i="14"/>
  <c r="AR620" i="14" s="1"/>
  <c r="AS620" i="14" s="1"/>
  <c r="AT620" i="14" s="1"/>
  <c r="AU621" i="14" s="1"/>
  <c r="AV621" i="14" s="1"/>
  <c r="AK621" i="14" s="1"/>
  <c r="DL545" i="1"/>
  <c r="DN545" i="1"/>
  <c r="DJ523" i="1"/>
  <c r="DO523" i="1"/>
  <c r="DO587" i="15"/>
  <c r="DP587" i="15" s="1"/>
  <c r="DQ587" i="15" s="1"/>
  <c r="DS588" i="15" s="1"/>
  <c r="DT588" i="15" s="1"/>
  <c r="DF523" i="1"/>
  <c r="J528" i="14"/>
  <c r="M527" i="14"/>
  <c r="AH527" i="14" s="1"/>
  <c r="W527" i="14"/>
  <c r="X527" i="14" s="1"/>
  <c r="W637" i="12"/>
  <c r="C638" i="12"/>
  <c r="F639" i="12" s="1"/>
  <c r="G639" i="12" s="1"/>
  <c r="AJ637" i="12"/>
  <c r="CV524" i="1"/>
  <c r="DE524" i="1" s="1"/>
  <c r="CS524" i="1"/>
  <c r="M526" i="12"/>
  <c r="AH526" i="12" s="1"/>
  <c r="I526" i="12"/>
  <c r="L527" i="12" s="1"/>
  <c r="CQ628" i="1" l="1"/>
  <c r="DH628" i="1" s="1"/>
  <c r="V664" i="14"/>
  <c r="E665" i="14"/>
  <c r="C665" i="14"/>
  <c r="CZ628" i="1"/>
  <c r="CP629" i="1"/>
  <c r="AQ620" i="14"/>
  <c r="DN587" i="15"/>
  <c r="DM546" i="1"/>
  <c r="AJ638" i="12"/>
  <c r="K528" i="14"/>
  <c r="AG528" i="14" s="1"/>
  <c r="H528" i="14"/>
  <c r="C639" i="12"/>
  <c r="F640" i="12" s="1"/>
  <c r="G640" i="12" s="1"/>
  <c r="W638" i="12"/>
  <c r="CX524" i="1"/>
  <c r="DC524" i="1" s="1"/>
  <c r="CU525" i="1"/>
  <c r="DA524" i="1"/>
  <c r="DB524" i="1" s="1"/>
  <c r="X526" i="12"/>
  <c r="Y526" i="12" s="1"/>
  <c r="O526" i="12"/>
  <c r="AI526" i="12" s="1"/>
  <c r="F665" i="14" l="1"/>
  <c r="AI665" i="14" s="1"/>
  <c r="V665" i="14"/>
  <c r="E666" i="14"/>
  <c r="CQ629" i="1"/>
  <c r="DH629" i="1" s="1"/>
  <c r="CN629" i="1"/>
  <c r="DL546" i="1"/>
  <c r="DN546" i="1"/>
  <c r="AR621" i="14"/>
  <c r="AS621" i="14" s="1"/>
  <c r="AT621" i="14" s="1"/>
  <c r="AU622" i="14" s="1"/>
  <c r="AV622" i="14" s="1"/>
  <c r="AK622" i="14" s="1"/>
  <c r="DO588" i="15"/>
  <c r="DP588" i="15" s="1"/>
  <c r="DQ588" i="15" s="1"/>
  <c r="DS589" i="15" s="1"/>
  <c r="DT589" i="15" s="1"/>
  <c r="DP524" i="1"/>
  <c r="DF524" i="1"/>
  <c r="J529" i="14"/>
  <c r="W528" i="14"/>
  <c r="X528" i="14" s="1"/>
  <c r="M528" i="14"/>
  <c r="AH528" i="14" s="1"/>
  <c r="C640" i="12"/>
  <c r="F641" i="12" s="1"/>
  <c r="G641" i="12" s="1"/>
  <c r="W639" i="12"/>
  <c r="AJ639" i="12"/>
  <c r="CV525" i="1"/>
  <c r="DE525" i="1" s="1"/>
  <c r="CS525" i="1"/>
  <c r="M527" i="12"/>
  <c r="AH527" i="12" s="1"/>
  <c r="I527" i="12"/>
  <c r="L528" i="12" s="1"/>
  <c r="C666" i="14" l="1"/>
  <c r="F666" i="14"/>
  <c r="AI666" i="14" s="1"/>
  <c r="CZ629" i="1"/>
  <c r="CP630" i="1"/>
  <c r="AQ621" i="14"/>
  <c r="DO524" i="1"/>
  <c r="DP525" i="1" s="1"/>
  <c r="DQ524" i="1"/>
  <c r="DN588" i="15"/>
  <c r="DM547" i="1"/>
  <c r="AJ640" i="12"/>
  <c r="K529" i="14"/>
  <c r="AG529" i="14" s="1"/>
  <c r="H529" i="14"/>
  <c r="AJ641" i="12"/>
  <c r="W640" i="12"/>
  <c r="X527" i="12"/>
  <c r="Y527" i="12" s="1"/>
  <c r="O527" i="12"/>
  <c r="AI527" i="12" s="1"/>
  <c r="DA525" i="1"/>
  <c r="DB525" i="1" s="1"/>
  <c r="CU526" i="1"/>
  <c r="CX525" i="1"/>
  <c r="DF525" i="1" l="1"/>
  <c r="DC525" i="1"/>
  <c r="E667" i="14"/>
  <c r="C667" i="14" s="1"/>
  <c r="V666" i="14"/>
  <c r="CQ630" i="1"/>
  <c r="DH630" i="1" s="1"/>
  <c r="CN630" i="1"/>
  <c r="DL547" i="1"/>
  <c r="DN547" i="1"/>
  <c r="AR622" i="14"/>
  <c r="AS622" i="14" s="1"/>
  <c r="AT622" i="14" s="1"/>
  <c r="AU623" i="14" s="1"/>
  <c r="AV623" i="14" s="1"/>
  <c r="AK623" i="14" s="1"/>
  <c r="DO525" i="1"/>
  <c r="DP526" i="1" s="1"/>
  <c r="DQ525" i="1"/>
  <c r="DO589" i="15"/>
  <c r="DP589" i="15" s="1"/>
  <c r="DQ589" i="15" s="1"/>
  <c r="DS590" i="15" s="1"/>
  <c r="DT590" i="15" s="1"/>
  <c r="DJ524" i="1"/>
  <c r="M529" i="14"/>
  <c r="AH529" i="14" s="1"/>
  <c r="J530" i="14"/>
  <c r="W529" i="14"/>
  <c r="X529" i="14" s="1"/>
  <c r="C641" i="12"/>
  <c r="F642" i="12" s="1"/>
  <c r="G642" i="12" s="1"/>
  <c r="CV526" i="1"/>
  <c r="DE526" i="1" s="1"/>
  <c r="CS526" i="1"/>
  <c r="M528" i="12"/>
  <c r="AH528" i="12" s="1"/>
  <c r="I528" i="12"/>
  <c r="L529" i="12" s="1"/>
  <c r="V667" i="14" l="1"/>
  <c r="E668" i="14"/>
  <c r="F668" i="14" s="1"/>
  <c r="AI668" i="14" s="1"/>
  <c r="F667" i="14"/>
  <c r="AI667" i="14" s="1"/>
  <c r="CZ630" i="1"/>
  <c r="CP631" i="1"/>
  <c r="AQ622" i="14"/>
  <c r="DO526" i="1"/>
  <c r="DQ526" i="1"/>
  <c r="DN589" i="15"/>
  <c r="DJ525" i="1"/>
  <c r="DM548" i="1"/>
  <c r="K530" i="14"/>
  <c r="AG530" i="14" s="1"/>
  <c r="H530" i="14"/>
  <c r="AJ642" i="12"/>
  <c r="W641" i="12"/>
  <c r="X528" i="12"/>
  <c r="Y528" i="12" s="1"/>
  <c r="O528" i="12"/>
  <c r="AI528" i="12" s="1"/>
  <c r="DA526" i="1"/>
  <c r="DB526" i="1" s="1"/>
  <c r="CX526" i="1"/>
  <c r="DC526" i="1" s="1"/>
  <c r="CU527" i="1"/>
  <c r="C668" i="14" l="1"/>
  <c r="E669" i="14"/>
  <c r="V668" i="14"/>
  <c r="CN631" i="1"/>
  <c r="CQ631" i="1"/>
  <c r="DH631" i="1" s="1"/>
  <c r="DL548" i="1"/>
  <c r="DN548" i="1"/>
  <c r="AR623" i="14"/>
  <c r="AS623" i="14" s="1"/>
  <c r="AT623" i="14" s="1"/>
  <c r="AU624" i="14" s="1"/>
  <c r="AV624" i="14" s="1"/>
  <c r="AK624" i="14" s="1"/>
  <c r="DO590" i="15"/>
  <c r="DP590" i="15" s="1"/>
  <c r="DQ590" i="15" s="1"/>
  <c r="DS591" i="15" s="1"/>
  <c r="DT591" i="15" s="1"/>
  <c r="DJ526" i="1"/>
  <c r="DF526" i="1"/>
  <c r="J531" i="14"/>
  <c r="W530" i="14"/>
  <c r="X530" i="14" s="1"/>
  <c r="M530" i="14"/>
  <c r="AH530" i="14" s="1"/>
  <c r="C642" i="12"/>
  <c r="F643" i="12" s="1"/>
  <c r="G643" i="12" s="1"/>
  <c r="CV527" i="1"/>
  <c r="DE527" i="1" s="1"/>
  <c r="CS527" i="1"/>
  <c r="M529" i="12"/>
  <c r="AH529" i="12" s="1"/>
  <c r="I529" i="12"/>
  <c r="L530" i="12" s="1"/>
  <c r="C669" i="14" l="1"/>
  <c r="F669" i="14"/>
  <c r="AI669" i="14" s="1"/>
  <c r="CP632" i="1"/>
  <c r="CQ632" i="1" s="1"/>
  <c r="DH632" i="1" s="1"/>
  <c r="CZ631" i="1"/>
  <c r="AQ623" i="14"/>
  <c r="DN590" i="15"/>
  <c r="DM549" i="1"/>
  <c r="K531" i="14"/>
  <c r="AG531" i="14" s="1"/>
  <c r="H531" i="14"/>
  <c r="W642" i="12"/>
  <c r="AJ643" i="12"/>
  <c r="CU528" i="1"/>
  <c r="CX527" i="1"/>
  <c r="DA527" i="1"/>
  <c r="DB527" i="1" s="1"/>
  <c r="O529" i="12"/>
  <c r="AI529" i="12" s="1"/>
  <c r="X529" i="12"/>
  <c r="Y529" i="12" s="1"/>
  <c r="DF527" i="1" l="1"/>
  <c r="DC527" i="1"/>
  <c r="E670" i="14"/>
  <c r="V669" i="14"/>
  <c r="CN632" i="1"/>
  <c r="CP633" i="1" s="1"/>
  <c r="CQ633" i="1" s="1"/>
  <c r="DH633" i="1" s="1"/>
  <c r="DL549" i="1"/>
  <c r="DN549" i="1"/>
  <c r="AR624" i="14"/>
  <c r="AS624" i="14" s="1"/>
  <c r="AT624" i="14" s="1"/>
  <c r="AU625" i="14" s="1"/>
  <c r="AV625" i="14" s="1"/>
  <c r="AK625" i="14" s="1"/>
  <c r="DO591" i="15"/>
  <c r="DP591" i="15" s="1"/>
  <c r="DQ591" i="15" s="1"/>
  <c r="DS592" i="15" s="1"/>
  <c r="DT592" i="15" s="1"/>
  <c r="DP527" i="1"/>
  <c r="W531" i="14"/>
  <c r="X531" i="14" s="1"/>
  <c r="M531" i="14"/>
  <c r="AH531" i="14" s="1"/>
  <c r="J532" i="14"/>
  <c r="C643" i="12"/>
  <c r="F644" i="12" s="1"/>
  <c r="G644" i="12" s="1"/>
  <c r="CV528" i="1"/>
  <c r="DE528" i="1" s="1"/>
  <c r="CS528" i="1"/>
  <c r="M530" i="12"/>
  <c r="AH530" i="12" s="1"/>
  <c r="I530" i="12"/>
  <c r="L531" i="12" s="1"/>
  <c r="C670" i="14" l="1"/>
  <c r="F670" i="14"/>
  <c r="AI670" i="14" s="1"/>
  <c r="CZ632" i="1"/>
  <c r="CN633" i="1"/>
  <c r="AQ624" i="14"/>
  <c r="AR625" i="14" s="1"/>
  <c r="AS625" i="14" s="1"/>
  <c r="AT625" i="14" s="1"/>
  <c r="AU626" i="14" s="1"/>
  <c r="AV626" i="14" s="1"/>
  <c r="AK626" i="14" s="1"/>
  <c r="DO527" i="1"/>
  <c r="DP528" i="1" s="1"/>
  <c r="DQ527" i="1"/>
  <c r="DN591" i="15"/>
  <c r="DM550" i="1"/>
  <c r="K532" i="14"/>
  <c r="AG532" i="14" s="1"/>
  <c r="H532" i="14"/>
  <c r="W643" i="12"/>
  <c r="AJ644" i="12"/>
  <c r="CU529" i="1"/>
  <c r="DA528" i="1"/>
  <c r="DB528" i="1" s="1"/>
  <c r="CX528" i="1"/>
  <c r="DC528" i="1" s="1"/>
  <c r="O530" i="12"/>
  <c r="AI530" i="12" s="1"/>
  <c r="X530" i="12"/>
  <c r="Y530" i="12" s="1"/>
  <c r="V670" i="14" l="1"/>
  <c r="E671" i="14"/>
  <c r="CZ633" i="1"/>
  <c r="CP634" i="1"/>
  <c r="DL550" i="1"/>
  <c r="DN550" i="1"/>
  <c r="AQ625" i="14"/>
  <c r="DO528" i="1"/>
  <c r="DQ528" i="1"/>
  <c r="DO592" i="15"/>
  <c r="DP592" i="15" s="1"/>
  <c r="DQ592" i="15" s="1"/>
  <c r="DS593" i="15" s="1"/>
  <c r="DT593" i="15" s="1"/>
  <c r="DJ527" i="1"/>
  <c r="DF528" i="1"/>
  <c r="M532" i="14"/>
  <c r="AH532" i="14" s="1"/>
  <c r="W532" i="14"/>
  <c r="X532" i="14" s="1"/>
  <c r="J533" i="14"/>
  <c r="C644" i="12"/>
  <c r="F645" i="12" s="1"/>
  <c r="G645" i="12" s="1"/>
  <c r="CV529" i="1"/>
  <c r="DE529" i="1" s="1"/>
  <c r="CS529" i="1"/>
  <c r="M531" i="12"/>
  <c r="AH531" i="12" s="1"/>
  <c r="I531" i="12"/>
  <c r="L532" i="12" s="1"/>
  <c r="F671" i="14" l="1"/>
  <c r="AI671" i="14" s="1"/>
  <c r="C671" i="14"/>
  <c r="CN634" i="1"/>
  <c r="CQ634" i="1"/>
  <c r="DH634" i="1" s="1"/>
  <c r="AR626" i="14"/>
  <c r="AS626" i="14" s="1"/>
  <c r="AT626" i="14" s="1"/>
  <c r="AU627" i="14" s="1"/>
  <c r="AV627" i="14" s="1"/>
  <c r="AK627" i="14" s="1"/>
  <c r="DN592" i="15"/>
  <c r="DJ528" i="1"/>
  <c r="DM551" i="1"/>
  <c r="K533" i="14"/>
  <c r="AG533" i="14" s="1"/>
  <c r="H533" i="14"/>
  <c r="AJ645" i="12"/>
  <c r="W644" i="12"/>
  <c r="X531" i="12"/>
  <c r="Y531" i="12" s="1"/>
  <c r="O531" i="12"/>
  <c r="AI531" i="12" s="1"/>
  <c r="DA529" i="1"/>
  <c r="DB529" i="1" s="1"/>
  <c r="CU530" i="1"/>
  <c r="CX529" i="1"/>
  <c r="DF529" i="1" l="1"/>
  <c r="DC529" i="1"/>
  <c r="E672" i="14"/>
  <c r="C672" i="14" s="1"/>
  <c r="V671" i="14"/>
  <c r="CP635" i="1"/>
  <c r="CZ634" i="1"/>
  <c r="AQ626" i="14"/>
  <c r="AR627" i="14" s="1"/>
  <c r="AS627" i="14" s="1"/>
  <c r="AT627" i="14" s="1"/>
  <c r="AU628" i="14" s="1"/>
  <c r="AV628" i="14" s="1"/>
  <c r="AK628" i="14" s="1"/>
  <c r="DL551" i="1"/>
  <c r="DN551" i="1"/>
  <c r="DO593" i="15"/>
  <c r="DP593" i="15" s="1"/>
  <c r="DQ593" i="15" s="1"/>
  <c r="DS594" i="15" s="1"/>
  <c r="DT594" i="15" s="1"/>
  <c r="DP529" i="1"/>
  <c r="W533" i="14"/>
  <c r="X533" i="14" s="1"/>
  <c r="J534" i="14"/>
  <c r="M533" i="14"/>
  <c r="AH533" i="14" s="1"/>
  <c r="C645" i="12"/>
  <c r="F646" i="12" s="1"/>
  <c r="G646" i="12" s="1"/>
  <c r="CV530" i="1"/>
  <c r="DE530" i="1" s="1"/>
  <c r="CS530" i="1"/>
  <c r="M532" i="12"/>
  <c r="AH532" i="12" s="1"/>
  <c r="I532" i="12"/>
  <c r="L533" i="12" s="1"/>
  <c r="E673" i="14" l="1"/>
  <c r="V672" i="14"/>
  <c r="F672" i="14"/>
  <c r="AI672" i="14" s="1"/>
  <c r="CQ635" i="1"/>
  <c r="DH635" i="1" s="1"/>
  <c r="CN635" i="1"/>
  <c r="AQ627" i="14"/>
  <c r="DO529" i="1"/>
  <c r="DP530" i="1" s="1"/>
  <c r="DQ529" i="1"/>
  <c r="DN593" i="15"/>
  <c r="DM552" i="1"/>
  <c r="K534" i="14"/>
  <c r="AG534" i="14" s="1"/>
  <c r="H534" i="14"/>
  <c r="AJ646" i="12"/>
  <c r="W645" i="12"/>
  <c r="O532" i="12"/>
  <c r="AI532" i="12" s="1"/>
  <c r="X532" i="12"/>
  <c r="Y532" i="12" s="1"/>
  <c r="DA530" i="1"/>
  <c r="DB530" i="1" s="1"/>
  <c r="CU531" i="1"/>
  <c r="CX530" i="1"/>
  <c r="DF530" i="1" l="1"/>
  <c r="DC530" i="1"/>
  <c r="C673" i="14"/>
  <c r="F673" i="14"/>
  <c r="AI673" i="14" s="1"/>
  <c r="CP636" i="1"/>
  <c r="CQ636" i="1" s="1"/>
  <c r="DH636" i="1" s="1"/>
  <c r="CZ635" i="1"/>
  <c r="DL552" i="1"/>
  <c r="DN552" i="1"/>
  <c r="AR628" i="14"/>
  <c r="AS628" i="14" s="1"/>
  <c r="AT628" i="14" s="1"/>
  <c r="AU629" i="14" s="1"/>
  <c r="AV629" i="14" s="1"/>
  <c r="AK629" i="14" s="1"/>
  <c r="DO530" i="1"/>
  <c r="DP531" i="1" s="1"/>
  <c r="DQ530" i="1"/>
  <c r="DO594" i="15"/>
  <c r="DP594" i="15" s="1"/>
  <c r="DQ594" i="15" s="1"/>
  <c r="DS595" i="15" s="1"/>
  <c r="DT595" i="15" s="1"/>
  <c r="DJ529" i="1"/>
  <c r="J535" i="14"/>
  <c r="W534" i="14"/>
  <c r="X534" i="14" s="1"/>
  <c r="M534" i="14"/>
  <c r="AH534" i="14" s="1"/>
  <c r="C646" i="12"/>
  <c r="F647" i="12" s="1"/>
  <c r="G647" i="12" s="1"/>
  <c r="CV531" i="1"/>
  <c r="DE531" i="1" s="1"/>
  <c r="CS531" i="1"/>
  <c r="M533" i="12"/>
  <c r="AH533" i="12" s="1"/>
  <c r="I533" i="12"/>
  <c r="L534" i="12" s="1"/>
  <c r="V673" i="14" l="1"/>
  <c r="E674" i="14"/>
  <c r="C674" i="14" s="1"/>
  <c r="CN636" i="1"/>
  <c r="AQ628" i="14"/>
  <c r="DO531" i="1"/>
  <c r="DQ531" i="1"/>
  <c r="DN594" i="15"/>
  <c r="DJ530" i="1"/>
  <c r="DM553" i="1"/>
  <c r="K535" i="14"/>
  <c r="AG535" i="14" s="1"/>
  <c r="H535" i="14"/>
  <c r="W646" i="12"/>
  <c r="O533" i="12"/>
  <c r="AI533" i="12" s="1"/>
  <c r="X533" i="12"/>
  <c r="Y533" i="12" s="1"/>
  <c r="DA531" i="1"/>
  <c r="DB531" i="1" s="1"/>
  <c r="CU532" i="1"/>
  <c r="CX531" i="1"/>
  <c r="DC531" i="1" s="1"/>
  <c r="V674" i="14" l="1"/>
  <c r="E675" i="14"/>
  <c r="C675" i="14" s="1"/>
  <c r="F674" i="14"/>
  <c r="AI674" i="14" s="1"/>
  <c r="CP637" i="1"/>
  <c r="CZ636" i="1"/>
  <c r="DL553" i="1"/>
  <c r="DN553" i="1"/>
  <c r="AR629" i="14"/>
  <c r="AS629" i="14" s="1"/>
  <c r="AT629" i="14" s="1"/>
  <c r="AU630" i="14" s="1"/>
  <c r="AV630" i="14" s="1"/>
  <c r="AK630" i="14" s="1"/>
  <c r="DO595" i="15"/>
  <c r="DP595" i="15" s="1"/>
  <c r="DQ595" i="15" s="1"/>
  <c r="DS596" i="15" s="1"/>
  <c r="DT596" i="15" s="1"/>
  <c r="DJ531" i="1"/>
  <c r="DF531" i="1"/>
  <c r="J536" i="14"/>
  <c r="M535" i="14"/>
  <c r="AH535" i="14" s="1"/>
  <c r="W535" i="14"/>
  <c r="X535" i="14" s="1"/>
  <c r="AJ647" i="12"/>
  <c r="C647" i="12"/>
  <c r="F648" i="12" s="1"/>
  <c r="G648" i="12" s="1"/>
  <c r="CV532" i="1"/>
  <c r="DE532" i="1" s="1"/>
  <c r="CS532" i="1"/>
  <c r="M534" i="12"/>
  <c r="AH534" i="12" s="1"/>
  <c r="I534" i="12"/>
  <c r="L535" i="12" s="1"/>
  <c r="F675" i="14" l="1"/>
  <c r="AI675" i="14" s="1"/>
  <c r="V675" i="14"/>
  <c r="E676" i="14"/>
  <c r="C676" i="14"/>
  <c r="CN637" i="1"/>
  <c r="CQ637" i="1"/>
  <c r="DH637" i="1" s="1"/>
  <c r="AQ629" i="14"/>
  <c r="DN595" i="15"/>
  <c r="DM554" i="1"/>
  <c r="K536" i="14"/>
  <c r="AG536" i="14" s="1"/>
  <c r="H536" i="14"/>
  <c r="W647" i="12"/>
  <c r="X534" i="12"/>
  <c r="Y534" i="12" s="1"/>
  <c r="O534" i="12"/>
  <c r="AI534" i="12" s="1"/>
  <c r="CU533" i="1"/>
  <c r="CX532" i="1"/>
  <c r="DA532" i="1"/>
  <c r="DB532" i="1" s="1"/>
  <c r="DF532" i="1" l="1"/>
  <c r="DC532" i="1"/>
  <c r="F676" i="14"/>
  <c r="AI676" i="14" s="1"/>
  <c r="V676" i="14"/>
  <c r="E677" i="14"/>
  <c r="F677" i="14" s="1"/>
  <c r="AI677" i="14" s="1"/>
  <c r="C677" i="14"/>
  <c r="CZ637" i="1"/>
  <c r="CP638" i="1"/>
  <c r="CQ638" i="1" s="1"/>
  <c r="DH638" i="1" s="1"/>
  <c r="DL554" i="1"/>
  <c r="DN554" i="1"/>
  <c r="AR630" i="14"/>
  <c r="AS630" i="14" s="1"/>
  <c r="AT630" i="14" s="1"/>
  <c r="AU631" i="14" s="1"/>
  <c r="AV631" i="14" s="1"/>
  <c r="AK631" i="14" s="1"/>
  <c r="DO596" i="15"/>
  <c r="DP596" i="15" s="1"/>
  <c r="DQ596" i="15" s="1"/>
  <c r="DS597" i="15" s="1"/>
  <c r="DT597" i="15" s="1"/>
  <c r="DP532" i="1"/>
  <c r="J537" i="14"/>
  <c r="W536" i="14"/>
  <c r="X536" i="14" s="1"/>
  <c r="M536" i="14"/>
  <c r="AH536" i="14" s="1"/>
  <c r="C648" i="12"/>
  <c r="F649" i="12" s="1"/>
  <c r="G649" i="12" s="1"/>
  <c r="AJ648" i="12"/>
  <c r="CV533" i="1"/>
  <c r="DE533" i="1" s="1"/>
  <c r="CS533" i="1"/>
  <c r="M535" i="12"/>
  <c r="AH535" i="12" s="1"/>
  <c r="I535" i="12"/>
  <c r="L536" i="12" s="1"/>
  <c r="E678" i="14" l="1"/>
  <c r="V677" i="14"/>
  <c r="CN638" i="1"/>
  <c r="AQ630" i="14"/>
  <c r="DO532" i="1"/>
  <c r="DP533" i="1" s="1"/>
  <c r="DQ532" i="1"/>
  <c r="DN596" i="15"/>
  <c r="DM555" i="1"/>
  <c r="K537" i="14"/>
  <c r="AG537" i="14" s="1"/>
  <c r="H537" i="14"/>
  <c r="W648" i="12"/>
  <c r="O535" i="12"/>
  <c r="AI535" i="12" s="1"/>
  <c r="X535" i="12"/>
  <c r="Y535" i="12" s="1"/>
  <c r="CX533" i="1"/>
  <c r="CU534" i="1"/>
  <c r="DA533" i="1"/>
  <c r="DB533" i="1" s="1"/>
  <c r="DF533" i="1" l="1"/>
  <c r="DC533" i="1"/>
  <c r="C678" i="14"/>
  <c r="F678" i="14"/>
  <c r="AI678" i="14" s="1"/>
  <c r="CP639" i="1"/>
  <c r="CQ639" i="1" s="1"/>
  <c r="DH639" i="1" s="1"/>
  <c r="CZ638" i="1"/>
  <c r="DL555" i="1"/>
  <c r="DN555" i="1"/>
  <c r="AR631" i="14"/>
  <c r="AS631" i="14" s="1"/>
  <c r="AT631" i="14" s="1"/>
  <c r="AU632" i="14" s="1"/>
  <c r="AV632" i="14" s="1"/>
  <c r="AK632" i="14" s="1"/>
  <c r="DO533" i="1"/>
  <c r="DP534" i="1" s="1"/>
  <c r="DQ533" i="1"/>
  <c r="DO597" i="15"/>
  <c r="DP597" i="15" s="1"/>
  <c r="DQ597" i="15" s="1"/>
  <c r="DS598" i="15" s="1"/>
  <c r="DT598" i="15" s="1"/>
  <c r="DJ532" i="1"/>
  <c r="M537" i="14"/>
  <c r="AH537" i="14" s="1"/>
  <c r="W537" i="14"/>
  <c r="X537" i="14" s="1"/>
  <c r="J538" i="14"/>
  <c r="C649" i="12"/>
  <c r="F650" i="12" s="1"/>
  <c r="G650" i="12" s="1"/>
  <c r="AJ649" i="12"/>
  <c r="CV534" i="1"/>
  <c r="DE534" i="1" s="1"/>
  <c r="CS534" i="1"/>
  <c r="M536" i="12"/>
  <c r="AH536" i="12" s="1"/>
  <c r="I536" i="12"/>
  <c r="L537" i="12" s="1"/>
  <c r="E679" i="14" l="1"/>
  <c r="V678" i="14"/>
  <c r="CN639" i="1"/>
  <c r="AQ631" i="14"/>
  <c r="DO534" i="1"/>
  <c r="DQ534" i="1"/>
  <c r="DN597" i="15"/>
  <c r="DJ533" i="1"/>
  <c r="DM556" i="1"/>
  <c r="K538" i="14"/>
  <c r="AG538" i="14" s="1"/>
  <c r="H538" i="14"/>
  <c r="C650" i="12"/>
  <c r="F651" i="12" s="1"/>
  <c r="G651" i="12" s="1"/>
  <c r="W649" i="12"/>
  <c r="X536" i="12"/>
  <c r="Y536" i="12" s="1"/>
  <c r="O536" i="12"/>
  <c r="AI536" i="12" s="1"/>
  <c r="CU535" i="1"/>
  <c r="CX534" i="1"/>
  <c r="DA534" i="1"/>
  <c r="DB534" i="1" s="1"/>
  <c r="DF534" i="1" l="1"/>
  <c r="DC534" i="1"/>
  <c r="C679" i="14"/>
  <c r="F679" i="14"/>
  <c r="AI679" i="14" s="1"/>
  <c r="CZ639" i="1"/>
  <c r="CP640" i="1"/>
  <c r="DL556" i="1"/>
  <c r="DN556" i="1"/>
  <c r="AR632" i="14"/>
  <c r="AS632" i="14" s="1"/>
  <c r="AT632" i="14" s="1"/>
  <c r="AU633" i="14" s="1"/>
  <c r="AV633" i="14" s="1"/>
  <c r="AK633" i="14" s="1"/>
  <c r="DO598" i="15"/>
  <c r="DP598" i="15" s="1"/>
  <c r="DQ598" i="15" s="1"/>
  <c r="DS599" i="15" s="1"/>
  <c r="DT599" i="15" s="1"/>
  <c r="DJ534" i="1"/>
  <c r="DP535" i="1"/>
  <c r="J539" i="14"/>
  <c r="W538" i="14"/>
  <c r="X538" i="14" s="1"/>
  <c r="M538" i="14"/>
  <c r="AH538" i="14" s="1"/>
  <c r="C651" i="12"/>
  <c r="F652" i="12" s="1"/>
  <c r="G652" i="12" s="1"/>
  <c r="W650" i="12"/>
  <c r="AJ650" i="12"/>
  <c r="CV535" i="1"/>
  <c r="DE535" i="1" s="1"/>
  <c r="CS535" i="1"/>
  <c r="M537" i="12"/>
  <c r="AH537" i="12" s="1"/>
  <c r="I537" i="12"/>
  <c r="L538" i="12" s="1"/>
  <c r="V679" i="14" l="1"/>
  <c r="E680" i="14"/>
  <c r="CN640" i="1"/>
  <c r="CQ640" i="1"/>
  <c r="DH640" i="1" s="1"/>
  <c r="AQ632" i="14"/>
  <c r="DO535" i="1"/>
  <c r="DQ535" i="1"/>
  <c r="DN598" i="15"/>
  <c r="DM557" i="1"/>
  <c r="AJ651" i="12"/>
  <c r="K539" i="14"/>
  <c r="AG539" i="14" s="1"/>
  <c r="H539" i="14"/>
  <c r="W651" i="12"/>
  <c r="AJ652" i="12"/>
  <c r="CU536" i="1"/>
  <c r="DA535" i="1"/>
  <c r="DB535" i="1" s="1"/>
  <c r="CX535" i="1"/>
  <c r="X537" i="12"/>
  <c r="Y537" i="12" s="1"/>
  <c r="O537" i="12"/>
  <c r="AI537" i="12" s="1"/>
  <c r="DF535" i="1" l="1"/>
  <c r="DC535" i="1"/>
  <c r="C680" i="14"/>
  <c r="F680" i="14"/>
  <c r="AI680" i="14" s="1"/>
  <c r="CP641" i="1"/>
  <c r="CN641" i="1" s="1"/>
  <c r="CZ640" i="1"/>
  <c r="DL557" i="1"/>
  <c r="DN557" i="1"/>
  <c r="AR633" i="14"/>
  <c r="AS633" i="14" s="1"/>
  <c r="AT633" i="14" s="1"/>
  <c r="AU634" i="14" s="1"/>
  <c r="AV634" i="14" s="1"/>
  <c r="AK634" i="14" s="1"/>
  <c r="DO599" i="15"/>
  <c r="DP599" i="15" s="1"/>
  <c r="DQ599" i="15" s="1"/>
  <c r="DS600" i="15" s="1"/>
  <c r="DT600" i="15" s="1"/>
  <c r="DJ535" i="1"/>
  <c r="DP536" i="1"/>
  <c r="W539" i="14"/>
  <c r="X539" i="14" s="1"/>
  <c r="J540" i="14"/>
  <c r="M539" i="14"/>
  <c r="AH539" i="14" s="1"/>
  <c r="C652" i="12"/>
  <c r="F653" i="12" s="1"/>
  <c r="G653" i="12" s="1"/>
  <c r="CV536" i="1"/>
  <c r="DE536" i="1" s="1"/>
  <c r="CS536" i="1"/>
  <c r="M538" i="12"/>
  <c r="AH538" i="12" s="1"/>
  <c r="I538" i="12"/>
  <c r="L539" i="12" s="1"/>
  <c r="V680" i="14" l="1"/>
  <c r="E681" i="14"/>
  <c r="CP642" i="1"/>
  <c r="CQ642" i="1" s="1"/>
  <c r="DH642" i="1" s="1"/>
  <c r="CZ641" i="1"/>
  <c r="CQ641" i="1"/>
  <c r="DH641" i="1" s="1"/>
  <c r="AQ633" i="14"/>
  <c r="AR634" i="14" s="1"/>
  <c r="AS634" i="14" s="1"/>
  <c r="AT634" i="14" s="1"/>
  <c r="AU635" i="14" s="1"/>
  <c r="AV635" i="14" s="1"/>
  <c r="AK635" i="14" s="1"/>
  <c r="DO536" i="1"/>
  <c r="DQ536" i="1"/>
  <c r="DN599" i="15"/>
  <c r="DM558" i="1"/>
  <c r="K540" i="14"/>
  <c r="AG540" i="14" s="1"/>
  <c r="H540" i="14"/>
  <c r="AJ653" i="12"/>
  <c r="W652" i="12"/>
  <c r="X538" i="12"/>
  <c r="Y538" i="12" s="1"/>
  <c r="O538" i="12"/>
  <c r="AI538" i="12" s="1"/>
  <c r="DA536" i="1"/>
  <c r="DB536" i="1" s="1"/>
  <c r="CU537" i="1"/>
  <c r="CX536" i="1"/>
  <c r="DF536" i="1" l="1"/>
  <c r="DC536" i="1"/>
  <c r="C681" i="14"/>
  <c r="F681" i="14"/>
  <c r="AI681" i="14" s="1"/>
  <c r="CN642" i="1"/>
  <c r="AQ634" i="14"/>
  <c r="AR635" i="14" s="1"/>
  <c r="AS635" i="14" s="1"/>
  <c r="AT635" i="14" s="1"/>
  <c r="AU636" i="14" s="1"/>
  <c r="AV636" i="14" s="1"/>
  <c r="AK636" i="14" s="1"/>
  <c r="DL558" i="1"/>
  <c r="DN558" i="1"/>
  <c r="DO600" i="15"/>
  <c r="DP600" i="15" s="1"/>
  <c r="DQ600" i="15" s="1"/>
  <c r="DS601" i="15" s="1"/>
  <c r="DT601" i="15" s="1"/>
  <c r="DJ536" i="1"/>
  <c r="DP537" i="1"/>
  <c r="M540" i="14"/>
  <c r="AH540" i="14" s="1"/>
  <c r="W540" i="14"/>
  <c r="X540" i="14" s="1"/>
  <c r="J541" i="14"/>
  <c r="C653" i="12"/>
  <c r="F654" i="12" s="1"/>
  <c r="G654" i="12" s="1"/>
  <c r="CV537" i="1"/>
  <c r="DE537" i="1" s="1"/>
  <c r="CS537" i="1"/>
  <c r="M539" i="12"/>
  <c r="AH539" i="12" s="1"/>
  <c r="I539" i="12"/>
  <c r="L540" i="12" s="1"/>
  <c r="V681" i="14" l="1"/>
  <c r="E682" i="14"/>
  <c r="C682" i="14" s="1"/>
  <c r="CP643" i="1"/>
  <c r="CN643" i="1" s="1"/>
  <c r="CZ642" i="1"/>
  <c r="AQ635" i="14"/>
  <c r="AR636" i="14" s="1"/>
  <c r="AS636" i="14" s="1"/>
  <c r="AT636" i="14" s="1"/>
  <c r="AU637" i="14" s="1"/>
  <c r="AV637" i="14" s="1"/>
  <c r="AK637" i="14" s="1"/>
  <c r="DO537" i="1"/>
  <c r="DQ537" i="1"/>
  <c r="DN600" i="15"/>
  <c r="DM559" i="1"/>
  <c r="K541" i="14"/>
  <c r="AG541" i="14" s="1"/>
  <c r="H541" i="14"/>
  <c r="AJ654" i="12"/>
  <c r="W653" i="12"/>
  <c r="O539" i="12"/>
  <c r="AI539" i="12" s="1"/>
  <c r="X539" i="12"/>
  <c r="Y539" i="12" s="1"/>
  <c r="CU538" i="1"/>
  <c r="DA537" i="1"/>
  <c r="DB537" i="1" s="1"/>
  <c r="CX537" i="1"/>
  <c r="DF537" i="1" l="1"/>
  <c r="DC537" i="1"/>
  <c r="F682" i="14"/>
  <c r="AI682" i="14" s="1"/>
  <c r="E683" i="14"/>
  <c r="C683" i="14" s="1"/>
  <c r="V682" i="14"/>
  <c r="CP644" i="1"/>
  <c r="CN644" i="1" s="1"/>
  <c r="CZ643" i="1"/>
  <c r="CQ643" i="1"/>
  <c r="DH643" i="1" s="1"/>
  <c r="DL559" i="1"/>
  <c r="DN559" i="1"/>
  <c r="AQ636" i="14"/>
  <c r="DO601" i="15"/>
  <c r="DP601" i="15" s="1"/>
  <c r="DQ601" i="15" s="1"/>
  <c r="DS602" i="15" s="1"/>
  <c r="DT602" i="15" s="1"/>
  <c r="DJ537" i="1"/>
  <c r="DP538" i="1"/>
  <c r="W541" i="14"/>
  <c r="X541" i="14" s="1"/>
  <c r="J542" i="14"/>
  <c r="M541" i="14"/>
  <c r="AH541" i="14" s="1"/>
  <c r="C654" i="12"/>
  <c r="F655" i="12" s="1"/>
  <c r="G655" i="12" s="1"/>
  <c r="M540" i="12"/>
  <c r="AH540" i="12" s="1"/>
  <c r="I540" i="12"/>
  <c r="L541" i="12" s="1"/>
  <c r="CV538" i="1"/>
  <c r="DE538" i="1" s="1"/>
  <c r="CS538" i="1"/>
  <c r="V683" i="14" l="1"/>
  <c r="E684" i="14"/>
  <c r="F683" i="14"/>
  <c r="AI683" i="14" s="1"/>
  <c r="CQ644" i="1"/>
  <c r="DH644" i="1" s="1"/>
  <c r="CP645" i="1"/>
  <c r="CQ645" i="1" s="1"/>
  <c r="DH645" i="1" s="1"/>
  <c r="CZ644" i="1"/>
  <c r="AR637" i="14"/>
  <c r="AS637" i="14" s="1"/>
  <c r="AT637" i="14" s="1"/>
  <c r="AU638" i="14" s="1"/>
  <c r="AV638" i="14" s="1"/>
  <c r="AK638" i="14" s="1"/>
  <c r="DO538" i="1"/>
  <c r="DQ538" i="1"/>
  <c r="DN601" i="15"/>
  <c r="DM560" i="1"/>
  <c r="K542" i="14"/>
  <c r="AG542" i="14" s="1"/>
  <c r="H542" i="14"/>
  <c r="W654" i="12"/>
  <c r="CU539" i="1"/>
  <c r="CX538" i="1"/>
  <c r="DC538" i="1" s="1"/>
  <c r="DA538" i="1"/>
  <c r="DB538" i="1" s="1"/>
  <c r="O540" i="12"/>
  <c r="AI540" i="12" s="1"/>
  <c r="X540" i="12"/>
  <c r="Y540" i="12" s="1"/>
  <c r="C684" i="14" l="1"/>
  <c r="F684" i="14"/>
  <c r="AI684" i="14" s="1"/>
  <c r="CN645" i="1"/>
  <c r="DL560" i="1"/>
  <c r="DN560" i="1"/>
  <c r="AQ637" i="14"/>
  <c r="DO602" i="15"/>
  <c r="DP602" i="15" s="1"/>
  <c r="DQ602" i="15" s="1"/>
  <c r="DS603" i="15" s="1"/>
  <c r="DT603" i="15" s="1"/>
  <c r="DJ538" i="1"/>
  <c r="DF538" i="1"/>
  <c r="J543" i="14"/>
  <c r="W542" i="14"/>
  <c r="X542" i="14" s="1"/>
  <c r="M542" i="14"/>
  <c r="AH542" i="14" s="1"/>
  <c r="C655" i="12"/>
  <c r="F656" i="12" s="1"/>
  <c r="G656" i="12" s="1"/>
  <c r="AJ655" i="12"/>
  <c r="M541" i="12"/>
  <c r="AH541" i="12" s="1"/>
  <c r="I541" i="12"/>
  <c r="L542" i="12" s="1"/>
  <c r="CV539" i="1"/>
  <c r="DE539" i="1" s="1"/>
  <c r="CS539" i="1"/>
  <c r="V684" i="14" l="1"/>
  <c r="E685" i="14"/>
  <c r="C685" i="14" s="1"/>
  <c r="CP646" i="1"/>
  <c r="CZ645" i="1"/>
  <c r="AR638" i="14"/>
  <c r="AS638" i="14" s="1"/>
  <c r="AT638" i="14" s="1"/>
  <c r="AU639" i="14" s="1"/>
  <c r="AV639" i="14" s="1"/>
  <c r="AK639" i="14" s="1"/>
  <c r="DN602" i="15"/>
  <c r="DM561" i="1"/>
  <c r="K543" i="14"/>
  <c r="AG543" i="14" s="1"/>
  <c r="H543" i="14"/>
  <c r="C656" i="12"/>
  <c r="F657" i="12" s="1"/>
  <c r="G657" i="12" s="1"/>
  <c r="W655" i="12"/>
  <c r="CU540" i="1"/>
  <c r="DA539" i="1"/>
  <c r="DB539" i="1" s="1"/>
  <c r="CX539" i="1"/>
  <c r="X541" i="12"/>
  <c r="Y541" i="12" s="1"/>
  <c r="O541" i="12"/>
  <c r="AI541" i="12" s="1"/>
  <c r="DF539" i="1" l="1"/>
  <c r="DC539" i="1"/>
  <c r="V685" i="14"/>
  <c r="E686" i="14"/>
  <c r="C686" i="14" s="1"/>
  <c r="F685" i="14"/>
  <c r="AI685" i="14" s="1"/>
  <c r="F686" i="14"/>
  <c r="AI686" i="14" s="1"/>
  <c r="CN646" i="1"/>
  <c r="CQ646" i="1"/>
  <c r="DH646" i="1" s="1"/>
  <c r="DL561" i="1"/>
  <c r="DN561" i="1"/>
  <c r="AQ638" i="14"/>
  <c r="DO603" i="15"/>
  <c r="DP603" i="15" s="1"/>
  <c r="DQ603" i="15" s="1"/>
  <c r="DS604" i="15" s="1"/>
  <c r="DT604" i="15" s="1"/>
  <c r="DP539" i="1"/>
  <c r="J544" i="14"/>
  <c r="M543" i="14"/>
  <c r="AH543" i="14" s="1"/>
  <c r="W543" i="14"/>
  <c r="X543" i="14" s="1"/>
  <c r="W656" i="12"/>
  <c r="AJ657" i="12"/>
  <c r="AJ656" i="12"/>
  <c r="M542" i="12"/>
  <c r="AH542" i="12" s="1"/>
  <c r="I542" i="12"/>
  <c r="L543" i="12" s="1"/>
  <c r="CV540" i="1"/>
  <c r="DE540" i="1" s="1"/>
  <c r="CS540" i="1"/>
  <c r="V686" i="14" l="1"/>
  <c r="E687" i="14"/>
  <c r="C687" i="14" s="1"/>
  <c r="CP647" i="1"/>
  <c r="CN647" i="1" s="1"/>
  <c r="CZ646" i="1"/>
  <c r="AR639" i="14"/>
  <c r="AS639" i="14" s="1"/>
  <c r="AT639" i="14" s="1"/>
  <c r="AU640" i="14" s="1"/>
  <c r="AV640" i="14" s="1"/>
  <c r="AK640" i="14" s="1"/>
  <c r="DO539" i="1"/>
  <c r="DP540" i="1" s="1"/>
  <c r="DQ539" i="1"/>
  <c r="DN603" i="15"/>
  <c r="DM562" i="1"/>
  <c r="K544" i="14"/>
  <c r="AG544" i="14" s="1"/>
  <c r="H544" i="14"/>
  <c r="C657" i="12"/>
  <c r="F658" i="12" s="1"/>
  <c r="G658" i="12" s="1"/>
  <c r="DA540" i="1"/>
  <c r="DB540" i="1" s="1"/>
  <c r="CU541" i="1"/>
  <c r="CX540" i="1"/>
  <c r="DC540" i="1" s="1"/>
  <c r="O542" i="12"/>
  <c r="AI542" i="12" s="1"/>
  <c r="X542" i="12"/>
  <c r="Y542" i="12" s="1"/>
  <c r="F687" i="14" l="1"/>
  <c r="AI687" i="14" s="1"/>
  <c r="E688" i="14"/>
  <c r="C688" i="14" s="1"/>
  <c r="V687" i="14"/>
  <c r="CP648" i="1"/>
  <c r="CQ648" i="1" s="1"/>
  <c r="DH648" i="1" s="1"/>
  <c r="CZ647" i="1"/>
  <c r="CQ647" i="1"/>
  <c r="DH647" i="1" s="1"/>
  <c r="DL562" i="1"/>
  <c r="DN562" i="1"/>
  <c r="AQ639" i="14"/>
  <c r="DO540" i="1"/>
  <c r="DQ540" i="1"/>
  <c r="DO604" i="15"/>
  <c r="DP604" i="15" s="1"/>
  <c r="DQ604" i="15" s="1"/>
  <c r="DS605" i="15" s="1"/>
  <c r="DT605" i="15" s="1"/>
  <c r="DJ539" i="1"/>
  <c r="DF540" i="1"/>
  <c r="J545" i="14"/>
  <c r="W544" i="14"/>
  <c r="X544" i="14" s="1"/>
  <c r="M544" i="14"/>
  <c r="AH544" i="14" s="1"/>
  <c r="W657" i="12"/>
  <c r="C658" i="12"/>
  <c r="F659" i="12" s="1"/>
  <c r="G659" i="12" s="1"/>
  <c r="M543" i="12"/>
  <c r="AH543" i="12" s="1"/>
  <c r="I543" i="12"/>
  <c r="L544" i="12" s="1"/>
  <c r="CV541" i="1"/>
  <c r="DE541" i="1" s="1"/>
  <c r="CS541" i="1"/>
  <c r="V688" i="14" l="1"/>
  <c r="E689" i="14"/>
  <c r="C689" i="14" s="1"/>
  <c r="F688" i="14"/>
  <c r="AI688" i="14" s="1"/>
  <c r="CN648" i="1"/>
  <c r="AR640" i="14"/>
  <c r="AS640" i="14" s="1"/>
  <c r="AT640" i="14" s="1"/>
  <c r="AU641" i="14" s="1"/>
  <c r="AV641" i="14" s="1"/>
  <c r="AK641" i="14" s="1"/>
  <c r="DN604" i="15"/>
  <c r="DJ540" i="1"/>
  <c r="DM563" i="1"/>
  <c r="K545" i="14"/>
  <c r="AG545" i="14" s="1"/>
  <c r="H545" i="14"/>
  <c r="W658" i="12"/>
  <c r="AJ659" i="12"/>
  <c r="AJ658" i="12"/>
  <c r="O543" i="12"/>
  <c r="AI543" i="12" s="1"/>
  <c r="X543" i="12"/>
  <c r="Y543" i="12" s="1"/>
  <c r="DA541" i="1"/>
  <c r="DB541" i="1" s="1"/>
  <c r="CX541" i="1"/>
  <c r="CU542" i="1"/>
  <c r="DF541" i="1" l="1"/>
  <c r="DC541" i="1"/>
  <c r="F689" i="14"/>
  <c r="AI689" i="14" s="1"/>
  <c r="E690" i="14"/>
  <c r="V689" i="14"/>
  <c r="CP649" i="1"/>
  <c r="CZ648" i="1"/>
  <c r="DL563" i="1"/>
  <c r="DN563" i="1"/>
  <c r="AQ640" i="14"/>
  <c r="DO605" i="15"/>
  <c r="DP605" i="15" s="1"/>
  <c r="DQ605" i="15" s="1"/>
  <c r="DS606" i="15" s="1"/>
  <c r="DT606" i="15" s="1"/>
  <c r="DP541" i="1"/>
  <c r="C659" i="12"/>
  <c r="F660" i="12" s="1"/>
  <c r="G660" i="12" s="1"/>
  <c r="M545" i="14"/>
  <c r="AH545" i="14" s="1"/>
  <c r="J546" i="14"/>
  <c r="W545" i="14"/>
  <c r="X545" i="14" s="1"/>
  <c r="CV542" i="1"/>
  <c r="DE542" i="1" s="1"/>
  <c r="CS542" i="1"/>
  <c r="M544" i="12"/>
  <c r="AH544" i="12" s="1"/>
  <c r="I544" i="12"/>
  <c r="L545" i="12" s="1"/>
  <c r="C690" i="14" l="1"/>
  <c r="F690" i="14"/>
  <c r="AI690" i="14" s="1"/>
  <c r="CN649" i="1"/>
  <c r="CQ649" i="1"/>
  <c r="DH649" i="1" s="1"/>
  <c r="AR641" i="14"/>
  <c r="AS641" i="14" s="1"/>
  <c r="AT641" i="14" s="1"/>
  <c r="AU642" i="14" s="1"/>
  <c r="AV642" i="14" s="1"/>
  <c r="AK642" i="14" s="1"/>
  <c r="DO541" i="1"/>
  <c r="DP542" i="1" s="1"/>
  <c r="DQ541" i="1"/>
  <c r="DN605" i="15"/>
  <c r="DM564" i="1"/>
  <c r="W659" i="12"/>
  <c r="C660" i="12"/>
  <c r="F661" i="12" s="1"/>
  <c r="G661" i="12" s="1"/>
  <c r="AJ660" i="12"/>
  <c r="K546" i="14"/>
  <c r="AG546" i="14" s="1"/>
  <c r="H546" i="14"/>
  <c r="X544" i="12"/>
  <c r="Y544" i="12" s="1"/>
  <c r="O544" i="12"/>
  <c r="AI544" i="12" s="1"/>
  <c r="CX542" i="1"/>
  <c r="DC542" i="1" s="1"/>
  <c r="CU543" i="1"/>
  <c r="DA542" i="1"/>
  <c r="DB542" i="1" s="1"/>
  <c r="E691" i="14" l="1"/>
  <c r="C691" i="14" s="1"/>
  <c r="V690" i="14"/>
  <c r="CP650" i="1"/>
  <c r="CN650" i="1" s="1"/>
  <c r="CZ649" i="1"/>
  <c r="DL564" i="1"/>
  <c r="DN564" i="1"/>
  <c r="AQ641" i="14"/>
  <c r="DO542" i="1"/>
  <c r="DQ542" i="1"/>
  <c r="DO606" i="15"/>
  <c r="DP606" i="15" s="1"/>
  <c r="DQ606" i="15" s="1"/>
  <c r="DS607" i="15" s="1"/>
  <c r="DT607" i="15" s="1"/>
  <c r="DJ541" i="1"/>
  <c r="DF542" i="1"/>
  <c r="J547" i="14"/>
  <c r="W546" i="14"/>
  <c r="X546" i="14" s="1"/>
  <c r="M546" i="14"/>
  <c r="AH546" i="14" s="1"/>
  <c r="W660" i="12"/>
  <c r="AJ661" i="12"/>
  <c r="CV543" i="1"/>
  <c r="DE543" i="1" s="1"/>
  <c r="CS543" i="1"/>
  <c r="M545" i="12"/>
  <c r="AH545" i="12" s="1"/>
  <c r="I545" i="12"/>
  <c r="L546" i="12" s="1"/>
  <c r="E692" i="14" l="1"/>
  <c r="C692" i="14" s="1"/>
  <c r="V691" i="14"/>
  <c r="F691" i="14"/>
  <c r="AI691" i="14" s="1"/>
  <c r="F692" i="14"/>
  <c r="AI692" i="14" s="1"/>
  <c r="CP651" i="1"/>
  <c r="CN651" i="1" s="1"/>
  <c r="CZ650" i="1"/>
  <c r="CQ650" i="1"/>
  <c r="DH650" i="1" s="1"/>
  <c r="AR642" i="14"/>
  <c r="AS642" i="14" s="1"/>
  <c r="AT642" i="14" s="1"/>
  <c r="AU643" i="14" s="1"/>
  <c r="AV643" i="14" s="1"/>
  <c r="AK643" i="14" s="1"/>
  <c r="DN606" i="15"/>
  <c r="DJ542" i="1"/>
  <c r="DM565" i="1"/>
  <c r="K547" i="14"/>
  <c r="AG547" i="14" s="1"/>
  <c r="H547" i="14"/>
  <c r="C661" i="12"/>
  <c r="F662" i="12" s="1"/>
  <c r="G662" i="12" s="1"/>
  <c r="X545" i="12"/>
  <c r="Y545" i="12" s="1"/>
  <c r="O545" i="12"/>
  <c r="AI545" i="12" s="1"/>
  <c r="CU544" i="1"/>
  <c r="DA543" i="1"/>
  <c r="DB543" i="1" s="1"/>
  <c r="CX543" i="1"/>
  <c r="DC543" i="1" s="1"/>
  <c r="CQ651" i="1" l="1"/>
  <c r="DH651" i="1" s="1"/>
  <c r="E693" i="14"/>
  <c r="V692" i="14"/>
  <c r="CP652" i="1"/>
  <c r="CN652" i="1" s="1"/>
  <c r="CZ651" i="1"/>
  <c r="AQ642" i="14"/>
  <c r="AR643" i="14" s="1"/>
  <c r="AS643" i="14" s="1"/>
  <c r="AT643" i="14" s="1"/>
  <c r="AU644" i="14" s="1"/>
  <c r="AV644" i="14" s="1"/>
  <c r="AK644" i="14" s="1"/>
  <c r="DL565" i="1"/>
  <c r="DN565" i="1"/>
  <c r="DO607" i="15"/>
  <c r="DP607" i="15" s="1"/>
  <c r="DQ607" i="15" s="1"/>
  <c r="DS608" i="15" s="1"/>
  <c r="DT608" i="15" s="1"/>
  <c r="DP543" i="1"/>
  <c r="DF543" i="1"/>
  <c r="W547" i="14"/>
  <c r="X547" i="14" s="1"/>
  <c r="M547" i="14"/>
  <c r="AH547" i="14" s="1"/>
  <c r="J548" i="14"/>
  <c r="AJ662" i="12"/>
  <c r="W661" i="12"/>
  <c r="CV544" i="1"/>
  <c r="DE544" i="1" s="1"/>
  <c r="CS544" i="1"/>
  <c r="M546" i="12"/>
  <c r="AH546" i="12" s="1"/>
  <c r="I546" i="12"/>
  <c r="L547" i="12" s="1"/>
  <c r="CQ652" i="1" l="1"/>
  <c r="DH652" i="1" s="1"/>
  <c r="C693" i="14"/>
  <c r="F693" i="14"/>
  <c r="AI693" i="14" s="1"/>
  <c r="CP653" i="1"/>
  <c r="CZ652" i="1"/>
  <c r="AQ643" i="14"/>
  <c r="DO543" i="1"/>
  <c r="DQ543" i="1"/>
  <c r="DN607" i="15"/>
  <c r="DM566" i="1"/>
  <c r="K548" i="14"/>
  <c r="AG548" i="14" s="1"/>
  <c r="H548" i="14"/>
  <c r="C662" i="12"/>
  <c r="F663" i="12" s="1"/>
  <c r="G663" i="12" s="1"/>
  <c r="DA544" i="1"/>
  <c r="DB544" i="1" s="1"/>
  <c r="CU545" i="1"/>
  <c r="CX544" i="1"/>
  <c r="DC544" i="1" s="1"/>
  <c r="O546" i="12"/>
  <c r="AI546" i="12" s="1"/>
  <c r="X546" i="12"/>
  <c r="Y546" i="12" s="1"/>
  <c r="V693" i="14" l="1"/>
  <c r="E694" i="14"/>
  <c r="C694" i="14" s="1"/>
  <c r="CN653" i="1"/>
  <c r="CQ653" i="1"/>
  <c r="DH653" i="1" s="1"/>
  <c r="DL566" i="1"/>
  <c r="DN566" i="1"/>
  <c r="AR644" i="14"/>
  <c r="AS644" i="14" s="1"/>
  <c r="AT644" i="14" s="1"/>
  <c r="AU645" i="14" s="1"/>
  <c r="AV645" i="14" s="1"/>
  <c r="AK645" i="14" s="1"/>
  <c r="DO608" i="15"/>
  <c r="DP608" i="15" s="1"/>
  <c r="DQ608" i="15" s="1"/>
  <c r="DS609" i="15" s="1"/>
  <c r="DT609" i="15" s="1"/>
  <c r="DJ543" i="1"/>
  <c r="DP544" i="1"/>
  <c r="DF544" i="1"/>
  <c r="M548" i="14"/>
  <c r="AH548" i="14" s="1"/>
  <c r="W548" i="14"/>
  <c r="X548" i="14" s="1"/>
  <c r="J549" i="14"/>
  <c r="W662" i="12"/>
  <c r="AJ663" i="12"/>
  <c r="M547" i="12"/>
  <c r="AH547" i="12" s="1"/>
  <c r="I547" i="12"/>
  <c r="L548" i="12" s="1"/>
  <c r="CV545" i="1"/>
  <c r="DE545" i="1" s="1"/>
  <c r="CS545" i="1"/>
  <c r="E695" i="14" l="1"/>
  <c r="C695" i="14" s="1"/>
  <c r="V694" i="14"/>
  <c r="F694" i="14"/>
  <c r="AI694" i="14" s="1"/>
  <c r="F695" i="14"/>
  <c r="AI695" i="14" s="1"/>
  <c r="CZ653" i="1"/>
  <c r="CP654" i="1"/>
  <c r="CQ654" i="1" s="1"/>
  <c r="DH654" i="1" s="1"/>
  <c r="AQ644" i="14"/>
  <c r="DO544" i="1"/>
  <c r="DQ544" i="1"/>
  <c r="DN608" i="15"/>
  <c r="DM567" i="1"/>
  <c r="K549" i="14"/>
  <c r="AG549" i="14" s="1"/>
  <c r="H549" i="14"/>
  <c r="C663" i="12"/>
  <c r="F664" i="12" s="1"/>
  <c r="G664" i="12" s="1"/>
  <c r="DA545" i="1"/>
  <c r="DB545" i="1" s="1"/>
  <c r="CX545" i="1"/>
  <c r="DC545" i="1" s="1"/>
  <c r="CU546" i="1"/>
  <c r="X547" i="12"/>
  <c r="Y547" i="12" s="1"/>
  <c r="O547" i="12"/>
  <c r="AI547" i="12" s="1"/>
  <c r="V695" i="14" l="1"/>
  <c r="E696" i="14"/>
  <c r="C696" i="14" s="1"/>
  <c r="CN654" i="1"/>
  <c r="DL567" i="1"/>
  <c r="DN567" i="1"/>
  <c r="AR645" i="14"/>
  <c r="AS645" i="14" s="1"/>
  <c r="AT645" i="14" s="1"/>
  <c r="AU646" i="14" s="1"/>
  <c r="AV646" i="14" s="1"/>
  <c r="AK646" i="14" s="1"/>
  <c r="DO609" i="15"/>
  <c r="DP609" i="15" s="1"/>
  <c r="DQ609" i="15" s="1"/>
  <c r="DS610" i="15" s="1"/>
  <c r="DT610" i="15" s="1"/>
  <c r="DJ544" i="1"/>
  <c r="DP545" i="1"/>
  <c r="DF545" i="1"/>
  <c r="W549" i="14"/>
  <c r="X549" i="14" s="1"/>
  <c r="J550" i="14"/>
  <c r="M549" i="14"/>
  <c r="AH549" i="14" s="1"/>
  <c r="AJ664" i="12"/>
  <c r="W663" i="12"/>
  <c r="CV546" i="1"/>
  <c r="DE546" i="1" s="1"/>
  <c r="CS546" i="1"/>
  <c r="M548" i="12"/>
  <c r="AH548" i="12" s="1"/>
  <c r="I548" i="12"/>
  <c r="L549" i="12" s="1"/>
  <c r="E697" i="14" l="1"/>
  <c r="V696" i="14"/>
  <c r="F697" i="14"/>
  <c r="AI697" i="14" s="1"/>
  <c r="F696" i="14"/>
  <c r="AI696" i="14" s="1"/>
  <c r="CZ654" i="1"/>
  <c r="CP655" i="1"/>
  <c r="CQ655" i="1" s="1"/>
  <c r="DH655" i="1" s="1"/>
  <c r="AQ645" i="14"/>
  <c r="DO545" i="1"/>
  <c r="DP546" i="1" s="1"/>
  <c r="DQ545" i="1"/>
  <c r="DN609" i="15"/>
  <c r="DM568" i="1"/>
  <c r="K550" i="14"/>
  <c r="AG550" i="14" s="1"/>
  <c r="H550" i="14"/>
  <c r="C664" i="12"/>
  <c r="F665" i="12" s="1"/>
  <c r="G665" i="12" s="1"/>
  <c r="X548" i="12"/>
  <c r="Y548" i="12" s="1"/>
  <c r="O548" i="12"/>
  <c r="AI548" i="12" s="1"/>
  <c r="CU547" i="1"/>
  <c r="DA546" i="1"/>
  <c r="DB546" i="1" s="1"/>
  <c r="CX546" i="1"/>
  <c r="DC546" i="1" s="1"/>
  <c r="C697" i="14" l="1"/>
  <c r="CN655" i="1"/>
  <c r="DL568" i="1"/>
  <c r="DN568" i="1"/>
  <c r="AR646" i="14"/>
  <c r="AS646" i="14" s="1"/>
  <c r="AT646" i="14" s="1"/>
  <c r="AU647" i="14" s="1"/>
  <c r="AV647" i="14" s="1"/>
  <c r="AK647" i="14" s="1"/>
  <c r="DO546" i="1"/>
  <c r="DQ546" i="1"/>
  <c r="DO610" i="15"/>
  <c r="DP610" i="15" s="1"/>
  <c r="DQ610" i="15" s="1"/>
  <c r="DS611" i="15" s="1"/>
  <c r="DT611" i="15" s="1"/>
  <c r="DJ545" i="1"/>
  <c r="DF546" i="1"/>
  <c r="J551" i="14"/>
  <c r="W550" i="14"/>
  <c r="X550" i="14" s="1"/>
  <c r="M550" i="14"/>
  <c r="AH550" i="14" s="1"/>
  <c r="W664" i="12"/>
  <c r="AJ665" i="12"/>
  <c r="CV547" i="1"/>
  <c r="DE547" i="1" s="1"/>
  <c r="CS547" i="1"/>
  <c r="M549" i="12"/>
  <c r="AH549" i="12" s="1"/>
  <c r="I549" i="12"/>
  <c r="L550" i="12" s="1"/>
  <c r="V697" i="14" l="1"/>
  <c r="E698" i="14"/>
  <c r="C698" i="14" s="1"/>
  <c r="CP656" i="1"/>
  <c r="CQ656" i="1" s="1"/>
  <c r="DH656" i="1" s="1"/>
  <c r="CZ655" i="1"/>
  <c r="AQ646" i="14"/>
  <c r="DN610" i="15"/>
  <c r="DJ546" i="1"/>
  <c r="DM569" i="1"/>
  <c r="K551" i="14"/>
  <c r="AG551" i="14" s="1"/>
  <c r="H551" i="14"/>
  <c r="C665" i="12"/>
  <c r="F666" i="12" s="1"/>
  <c r="G666" i="12" s="1"/>
  <c r="X549" i="12"/>
  <c r="Y549" i="12" s="1"/>
  <c r="O549" i="12"/>
  <c r="AI549" i="12" s="1"/>
  <c r="CU548" i="1"/>
  <c r="DA547" i="1"/>
  <c r="DB547" i="1" s="1"/>
  <c r="CX547" i="1"/>
  <c r="DC547" i="1" s="1"/>
  <c r="V698" i="14" l="1"/>
  <c r="E699" i="14"/>
  <c r="F698" i="14"/>
  <c r="AI698" i="14" s="1"/>
  <c r="F699" i="14"/>
  <c r="AI699" i="14" s="1"/>
  <c r="CN656" i="1"/>
  <c r="DL569" i="1"/>
  <c r="DN569" i="1"/>
  <c r="AR647" i="14"/>
  <c r="AS647" i="14" s="1"/>
  <c r="AT647" i="14" s="1"/>
  <c r="AU648" i="14" s="1"/>
  <c r="AV648" i="14" s="1"/>
  <c r="AK648" i="14" s="1"/>
  <c r="DO611" i="15"/>
  <c r="DP611" i="15" s="1"/>
  <c r="DQ611" i="15" s="1"/>
  <c r="DS612" i="15" s="1"/>
  <c r="DT612" i="15" s="1"/>
  <c r="DP547" i="1"/>
  <c r="DF547" i="1"/>
  <c r="J552" i="14"/>
  <c r="M551" i="14"/>
  <c r="AH551" i="14" s="1"/>
  <c r="W551" i="14"/>
  <c r="X551" i="14" s="1"/>
  <c r="W665" i="12"/>
  <c r="AJ666" i="12"/>
  <c r="CV548" i="1"/>
  <c r="DE548" i="1" s="1"/>
  <c r="CS548" i="1"/>
  <c r="M550" i="12"/>
  <c r="AH550" i="12" s="1"/>
  <c r="I550" i="12"/>
  <c r="L551" i="12" s="1"/>
  <c r="C699" i="14" l="1"/>
  <c r="CP657" i="1"/>
  <c r="CQ657" i="1" s="1"/>
  <c r="DH657" i="1" s="1"/>
  <c r="CZ656" i="1"/>
  <c r="AQ647" i="14"/>
  <c r="DO547" i="1"/>
  <c r="DQ547" i="1"/>
  <c r="DN611" i="15"/>
  <c r="DM570" i="1"/>
  <c r="K552" i="14"/>
  <c r="AG552" i="14" s="1"/>
  <c r="H552" i="14"/>
  <c r="C666" i="12"/>
  <c r="F667" i="12" s="1"/>
  <c r="G667" i="12" s="1"/>
  <c r="CU549" i="1"/>
  <c r="DA548" i="1"/>
  <c r="DB548" i="1" s="1"/>
  <c r="CX548" i="1"/>
  <c r="O550" i="12"/>
  <c r="AI550" i="12" s="1"/>
  <c r="X550" i="12"/>
  <c r="Y550" i="12" s="1"/>
  <c r="DF548" i="1" l="1"/>
  <c r="DC548" i="1"/>
  <c r="E700" i="14"/>
  <c r="C700" i="14" s="1"/>
  <c r="V699" i="14"/>
  <c r="CN657" i="1"/>
  <c r="DL570" i="1"/>
  <c r="DN570" i="1"/>
  <c r="AR648" i="14"/>
  <c r="AS648" i="14" s="1"/>
  <c r="AT648" i="14" s="1"/>
  <c r="AU649" i="14" s="1"/>
  <c r="AV649" i="14" s="1"/>
  <c r="AK649" i="14" s="1"/>
  <c r="DO612" i="15"/>
  <c r="DP612" i="15" s="1"/>
  <c r="DQ612" i="15" s="1"/>
  <c r="DS613" i="15" s="1"/>
  <c r="DT613" i="15" s="1"/>
  <c r="DJ547" i="1"/>
  <c r="DP548" i="1"/>
  <c r="J553" i="14"/>
  <c r="W552" i="14"/>
  <c r="X552" i="14" s="1"/>
  <c r="M552" i="14"/>
  <c r="AH552" i="14" s="1"/>
  <c r="AJ667" i="12"/>
  <c r="W666" i="12"/>
  <c r="M551" i="12"/>
  <c r="AH551" i="12" s="1"/>
  <c r="I551" i="12"/>
  <c r="L552" i="12" s="1"/>
  <c r="CV549" i="1"/>
  <c r="DE549" i="1" s="1"/>
  <c r="CS549" i="1"/>
  <c r="V700" i="14" l="1"/>
  <c r="E701" i="14"/>
  <c r="C701" i="14" s="1"/>
  <c r="F700" i="14"/>
  <c r="AI700" i="14" s="1"/>
  <c r="F701" i="14"/>
  <c r="AI701" i="14" s="1"/>
  <c r="CZ657" i="1"/>
  <c r="CP658" i="1"/>
  <c r="AQ648" i="14"/>
  <c r="DO548" i="1"/>
  <c r="DP549" i="1" s="1"/>
  <c r="DQ548" i="1"/>
  <c r="DN612" i="15"/>
  <c r="DM571" i="1"/>
  <c r="C667" i="12"/>
  <c r="F668" i="12" s="1"/>
  <c r="G668" i="12" s="1"/>
  <c r="K553" i="14"/>
  <c r="AG553" i="14" s="1"/>
  <c r="H553" i="14"/>
  <c r="DA549" i="1"/>
  <c r="DB549" i="1" s="1"/>
  <c r="CU550" i="1"/>
  <c r="CX549" i="1"/>
  <c r="X551" i="12"/>
  <c r="Y551" i="12" s="1"/>
  <c r="O551" i="12"/>
  <c r="AI551" i="12" s="1"/>
  <c r="DF549" i="1" l="1"/>
  <c r="DC549" i="1"/>
  <c r="V701" i="14"/>
  <c r="E702" i="14"/>
  <c r="CN658" i="1"/>
  <c r="CQ658" i="1"/>
  <c r="DH658" i="1" s="1"/>
  <c r="DL571" i="1"/>
  <c r="DN571" i="1"/>
  <c r="AR649" i="14"/>
  <c r="AS649" i="14" s="1"/>
  <c r="AT649" i="14" s="1"/>
  <c r="AU650" i="14" s="1"/>
  <c r="AV650" i="14" s="1"/>
  <c r="AK650" i="14" s="1"/>
  <c r="DO549" i="1"/>
  <c r="DP550" i="1" s="1"/>
  <c r="DQ549" i="1"/>
  <c r="DO613" i="15"/>
  <c r="DP613" i="15" s="1"/>
  <c r="DQ613" i="15" s="1"/>
  <c r="DS614" i="15" s="1"/>
  <c r="DT614" i="15" s="1"/>
  <c r="DJ548" i="1"/>
  <c r="AJ668" i="12"/>
  <c r="W667" i="12"/>
  <c r="M553" i="14"/>
  <c r="AH553" i="14" s="1"/>
  <c r="W553" i="14"/>
  <c r="X553" i="14" s="1"/>
  <c r="J554" i="14"/>
  <c r="C668" i="12"/>
  <c r="F669" i="12" s="1"/>
  <c r="G669" i="12" s="1"/>
  <c r="M552" i="12"/>
  <c r="AH552" i="12" s="1"/>
  <c r="I552" i="12"/>
  <c r="L553" i="12" s="1"/>
  <c r="CV550" i="1"/>
  <c r="DE550" i="1" s="1"/>
  <c r="CS550" i="1"/>
  <c r="C702" i="14" l="1"/>
  <c r="F702" i="14"/>
  <c r="AI702" i="14" s="1"/>
  <c r="CP659" i="1"/>
  <c r="CZ658" i="1"/>
  <c r="AQ649" i="14"/>
  <c r="DO550" i="1"/>
  <c r="DQ550" i="1"/>
  <c r="DN613" i="15"/>
  <c r="DJ549" i="1"/>
  <c r="DM572" i="1"/>
  <c r="K554" i="14"/>
  <c r="AG554" i="14" s="1"/>
  <c r="H554" i="14"/>
  <c r="W668" i="12"/>
  <c r="X552" i="12"/>
  <c r="Y552" i="12" s="1"/>
  <c r="O552" i="12"/>
  <c r="AI552" i="12" s="1"/>
  <c r="DA550" i="1"/>
  <c r="DB550" i="1" s="1"/>
  <c r="CX550" i="1"/>
  <c r="DC550" i="1" s="1"/>
  <c r="CU551" i="1"/>
  <c r="E703" i="14" l="1"/>
  <c r="V702" i="14"/>
  <c r="CN659" i="1"/>
  <c r="CQ659" i="1"/>
  <c r="DH659" i="1" s="1"/>
  <c r="DL572" i="1"/>
  <c r="DN572" i="1"/>
  <c r="AR650" i="14"/>
  <c r="AS650" i="14" s="1"/>
  <c r="AT650" i="14" s="1"/>
  <c r="AU651" i="14" s="1"/>
  <c r="AV651" i="14" s="1"/>
  <c r="AK651" i="14" s="1"/>
  <c r="DO614" i="15"/>
  <c r="DP614" i="15" s="1"/>
  <c r="DQ614" i="15" s="1"/>
  <c r="DS615" i="15" s="1"/>
  <c r="DT615" i="15" s="1"/>
  <c r="DJ550" i="1"/>
  <c r="DF550" i="1"/>
  <c r="J555" i="14"/>
  <c r="W554" i="14"/>
  <c r="X554" i="14" s="1"/>
  <c r="M554" i="14"/>
  <c r="AH554" i="14" s="1"/>
  <c r="AJ669" i="12"/>
  <c r="C669" i="12"/>
  <c r="F670" i="12" s="1"/>
  <c r="G670" i="12" s="1"/>
  <c r="CV551" i="1"/>
  <c r="DE551" i="1" s="1"/>
  <c r="CS551" i="1"/>
  <c r="M553" i="12"/>
  <c r="AH553" i="12" s="1"/>
  <c r="I553" i="12"/>
  <c r="L554" i="12" s="1"/>
  <c r="C703" i="14" l="1"/>
  <c r="F703" i="14"/>
  <c r="AI703" i="14" s="1"/>
  <c r="CZ659" i="1"/>
  <c r="CP660" i="1"/>
  <c r="AQ650" i="14"/>
  <c r="DN614" i="15"/>
  <c r="DM573" i="1"/>
  <c r="K555" i="14"/>
  <c r="AG555" i="14" s="1"/>
  <c r="H555" i="14"/>
  <c r="W669" i="12"/>
  <c r="O553" i="12"/>
  <c r="AI553" i="12" s="1"/>
  <c r="X553" i="12"/>
  <c r="Y553" i="12" s="1"/>
  <c r="DA551" i="1"/>
  <c r="DB551" i="1" s="1"/>
  <c r="CU552" i="1"/>
  <c r="CX551" i="1"/>
  <c r="DC551" i="1" s="1"/>
  <c r="E704" i="14" l="1"/>
  <c r="V703" i="14"/>
  <c r="CN660" i="1"/>
  <c r="CQ660" i="1"/>
  <c r="DH660" i="1" s="1"/>
  <c r="DL573" i="1"/>
  <c r="DN573" i="1"/>
  <c r="AR651" i="14"/>
  <c r="AS651" i="14" s="1"/>
  <c r="AT651" i="14" s="1"/>
  <c r="AU652" i="14" s="1"/>
  <c r="AV652" i="14" s="1"/>
  <c r="AK652" i="14" s="1"/>
  <c r="DO615" i="15"/>
  <c r="DP615" i="15" s="1"/>
  <c r="DQ615" i="15" s="1"/>
  <c r="DS616" i="15" s="1"/>
  <c r="DT616" i="15" s="1"/>
  <c r="DP551" i="1"/>
  <c r="DF551" i="1"/>
  <c r="W555" i="14"/>
  <c r="X555" i="14" s="1"/>
  <c r="J556" i="14"/>
  <c r="M555" i="14"/>
  <c r="AH555" i="14" s="1"/>
  <c r="C670" i="12"/>
  <c r="F671" i="12" s="1"/>
  <c r="G671" i="12" s="1"/>
  <c r="AJ670" i="12"/>
  <c r="CV552" i="1"/>
  <c r="DE552" i="1" s="1"/>
  <c r="CS552" i="1"/>
  <c r="M554" i="12"/>
  <c r="AH554" i="12" s="1"/>
  <c r="I554" i="12"/>
  <c r="L555" i="12" s="1"/>
  <c r="C704" i="14" l="1"/>
  <c r="F704" i="14"/>
  <c r="AI704" i="14" s="1"/>
  <c r="CZ660" i="1"/>
  <c r="CP661" i="1"/>
  <c r="AQ651" i="14"/>
  <c r="DO551" i="1"/>
  <c r="DQ551" i="1"/>
  <c r="DN615" i="15"/>
  <c r="DM574" i="1"/>
  <c r="K556" i="14"/>
  <c r="AG556" i="14" s="1"/>
  <c r="H556" i="14"/>
  <c r="W670" i="12"/>
  <c r="X554" i="12"/>
  <c r="Y554" i="12" s="1"/>
  <c r="O554" i="12"/>
  <c r="AI554" i="12" s="1"/>
  <c r="DA552" i="1"/>
  <c r="DB552" i="1" s="1"/>
  <c r="CU553" i="1"/>
  <c r="CX552" i="1"/>
  <c r="DC552" i="1" s="1"/>
  <c r="V704" i="14" l="1"/>
  <c r="E705" i="14"/>
  <c r="CN661" i="1"/>
  <c r="CQ661" i="1"/>
  <c r="DH661" i="1" s="1"/>
  <c r="DL574" i="1"/>
  <c r="DN574" i="1"/>
  <c r="AR652" i="14"/>
  <c r="AS652" i="14" s="1"/>
  <c r="AT652" i="14" s="1"/>
  <c r="AU653" i="14" s="1"/>
  <c r="AV653" i="14" s="1"/>
  <c r="AK653" i="14" s="1"/>
  <c r="DO616" i="15"/>
  <c r="DP616" i="15" s="1"/>
  <c r="DQ616" i="15" s="1"/>
  <c r="DS617" i="15" s="1"/>
  <c r="DT617" i="15" s="1"/>
  <c r="DJ551" i="1"/>
  <c r="DP552" i="1"/>
  <c r="DQ552" i="1" s="1"/>
  <c r="DF552" i="1"/>
  <c r="M556" i="14"/>
  <c r="AH556" i="14" s="1"/>
  <c r="W556" i="14"/>
  <c r="X556" i="14" s="1"/>
  <c r="J557" i="14"/>
  <c r="AJ671" i="12"/>
  <c r="C671" i="12"/>
  <c r="F672" i="12" s="1"/>
  <c r="G672" i="12" s="1"/>
  <c r="M555" i="12"/>
  <c r="AH555" i="12" s="1"/>
  <c r="I555" i="12"/>
  <c r="L556" i="12" s="1"/>
  <c r="CV553" i="1"/>
  <c r="DE553" i="1" s="1"/>
  <c r="CS553" i="1"/>
  <c r="C705" i="14" l="1"/>
  <c r="F705" i="14"/>
  <c r="AI705" i="14" s="1"/>
  <c r="CP662" i="1"/>
  <c r="CZ661" i="1"/>
  <c r="AQ652" i="14"/>
  <c r="DJ552" i="1"/>
  <c r="DO552" i="1"/>
  <c r="DP553" i="1" s="1"/>
  <c r="DN616" i="15"/>
  <c r="DM575" i="1"/>
  <c r="K557" i="14"/>
  <c r="AG557" i="14" s="1"/>
  <c r="H557" i="14"/>
  <c r="W671" i="12"/>
  <c r="CX553" i="1"/>
  <c r="DC553" i="1" s="1"/>
  <c r="CU554" i="1"/>
  <c r="DA553" i="1"/>
  <c r="DB553" i="1" s="1"/>
  <c r="X555" i="12"/>
  <c r="Y555" i="12" s="1"/>
  <c r="O555" i="12"/>
  <c r="AI555" i="12" s="1"/>
  <c r="V705" i="14" l="1"/>
  <c r="E706" i="14"/>
  <c r="C706" i="14" s="1"/>
  <c r="CN662" i="1"/>
  <c r="CQ662" i="1"/>
  <c r="DH662" i="1" s="1"/>
  <c r="DL575" i="1"/>
  <c r="DN575" i="1"/>
  <c r="AR653" i="14"/>
  <c r="AS653" i="14" s="1"/>
  <c r="AT653" i="14" s="1"/>
  <c r="AU654" i="14" s="1"/>
  <c r="AV654" i="14" s="1"/>
  <c r="AK654" i="14" s="1"/>
  <c r="DO553" i="1"/>
  <c r="DQ553" i="1"/>
  <c r="DO617" i="15"/>
  <c r="DP617" i="15" s="1"/>
  <c r="DQ617" i="15" s="1"/>
  <c r="DS618" i="15" s="1"/>
  <c r="DT618" i="15" s="1"/>
  <c r="DF553" i="1"/>
  <c r="W557" i="14"/>
  <c r="X557" i="14" s="1"/>
  <c r="J558" i="14"/>
  <c r="M557" i="14"/>
  <c r="AH557" i="14" s="1"/>
  <c r="C672" i="12"/>
  <c r="F673" i="12" s="1"/>
  <c r="G673" i="12" s="1"/>
  <c r="AJ672" i="12"/>
  <c r="CV554" i="1"/>
  <c r="DE554" i="1" s="1"/>
  <c r="CS554" i="1"/>
  <c r="M556" i="12"/>
  <c r="AH556" i="12" s="1"/>
  <c r="I556" i="12"/>
  <c r="L557" i="12" s="1"/>
  <c r="E707" i="14" l="1"/>
  <c r="F707" i="14" s="1"/>
  <c r="AI707" i="14" s="1"/>
  <c r="V706" i="14"/>
  <c r="F706" i="14"/>
  <c r="AI706" i="14" s="1"/>
  <c r="CZ662" i="1"/>
  <c r="CP663" i="1"/>
  <c r="CN663" i="1" s="1"/>
  <c r="AQ653" i="14"/>
  <c r="DN617" i="15"/>
  <c r="DJ553" i="1"/>
  <c r="DM576" i="1"/>
  <c r="DP554" i="1"/>
  <c r="K558" i="14"/>
  <c r="AG558" i="14" s="1"/>
  <c r="H558" i="14"/>
  <c r="W672" i="12"/>
  <c r="DA554" i="1"/>
  <c r="DB554" i="1" s="1"/>
  <c r="CU555" i="1"/>
  <c r="CX554" i="1"/>
  <c r="DC554" i="1" s="1"/>
  <c r="X556" i="12"/>
  <c r="Y556" i="12" s="1"/>
  <c r="O556" i="12"/>
  <c r="AI556" i="12" s="1"/>
  <c r="C707" i="14" l="1"/>
  <c r="E708" i="14" s="1"/>
  <c r="C708" i="14" s="1"/>
  <c r="V707" i="14"/>
  <c r="CP664" i="1"/>
  <c r="CQ664" i="1" s="1"/>
  <c r="DH664" i="1" s="1"/>
  <c r="CZ663" i="1"/>
  <c r="CQ663" i="1"/>
  <c r="DH663" i="1" s="1"/>
  <c r="DL576" i="1"/>
  <c r="DN576" i="1"/>
  <c r="AR654" i="14"/>
  <c r="AS654" i="14" s="1"/>
  <c r="AT654" i="14" s="1"/>
  <c r="AU655" i="14" s="1"/>
  <c r="AV655" i="14" s="1"/>
  <c r="AK655" i="14" s="1"/>
  <c r="DO554" i="1"/>
  <c r="DQ554" i="1"/>
  <c r="DO618" i="15"/>
  <c r="DP618" i="15" s="1"/>
  <c r="DQ618" i="15" s="1"/>
  <c r="DS619" i="15" s="1"/>
  <c r="DT619" i="15" s="1"/>
  <c r="DF554" i="1"/>
  <c r="J559" i="14"/>
  <c r="W558" i="14"/>
  <c r="X558" i="14" s="1"/>
  <c r="M558" i="14"/>
  <c r="AH558" i="14" s="1"/>
  <c r="C673" i="12"/>
  <c r="F674" i="12" s="1"/>
  <c r="G674" i="12" s="1"/>
  <c r="AJ673" i="12"/>
  <c r="CV555" i="1"/>
  <c r="DE555" i="1" s="1"/>
  <c r="CS555" i="1"/>
  <c r="M557" i="12"/>
  <c r="AH557" i="12" s="1"/>
  <c r="I557" i="12"/>
  <c r="L558" i="12" s="1"/>
  <c r="E709" i="14" l="1"/>
  <c r="C709" i="14" s="1"/>
  <c r="V708" i="14"/>
  <c r="F709" i="14"/>
  <c r="AI709" i="14" s="1"/>
  <c r="F708" i="14"/>
  <c r="AI708" i="14" s="1"/>
  <c r="CN664" i="1"/>
  <c r="AQ654" i="14"/>
  <c r="DN618" i="15"/>
  <c r="DJ554" i="1"/>
  <c r="DM577" i="1"/>
  <c r="DP555" i="1"/>
  <c r="K559" i="14"/>
  <c r="AG559" i="14" s="1"/>
  <c r="H559" i="14"/>
  <c r="C674" i="12"/>
  <c r="F675" i="12" s="1"/>
  <c r="G675" i="12" s="1"/>
  <c r="W673" i="12"/>
  <c r="X557" i="12"/>
  <c r="Y557" i="12" s="1"/>
  <c r="O557" i="12"/>
  <c r="AI557" i="12" s="1"/>
  <c r="DA555" i="1"/>
  <c r="DB555" i="1" s="1"/>
  <c r="CU556" i="1"/>
  <c r="CX555" i="1"/>
  <c r="DF555" i="1" l="1"/>
  <c r="DC555" i="1"/>
  <c r="V709" i="14"/>
  <c r="E710" i="14"/>
  <c r="CZ664" i="1"/>
  <c r="CP665" i="1"/>
  <c r="CN665" i="1" s="1"/>
  <c r="DL577" i="1"/>
  <c r="DN577" i="1"/>
  <c r="AR655" i="14"/>
  <c r="AS655" i="14" s="1"/>
  <c r="AT655" i="14" s="1"/>
  <c r="AU656" i="14" s="1"/>
  <c r="AV656" i="14" s="1"/>
  <c r="AK656" i="14" s="1"/>
  <c r="DO555" i="1"/>
  <c r="DQ555" i="1"/>
  <c r="DO619" i="15"/>
  <c r="DP619" i="15" s="1"/>
  <c r="DQ619" i="15" s="1"/>
  <c r="DS620" i="15" s="1"/>
  <c r="DT620" i="15" s="1"/>
  <c r="J560" i="14"/>
  <c r="M559" i="14"/>
  <c r="AH559" i="14" s="1"/>
  <c r="W559" i="14"/>
  <c r="X559" i="14" s="1"/>
  <c r="W674" i="12"/>
  <c r="C675" i="12"/>
  <c r="F676" i="12" s="1"/>
  <c r="G676" i="12" s="1"/>
  <c r="AJ674" i="12"/>
  <c r="CV556" i="1"/>
  <c r="DE556" i="1" s="1"/>
  <c r="CS556" i="1"/>
  <c r="M558" i="12"/>
  <c r="AH558" i="12" s="1"/>
  <c r="I558" i="12"/>
  <c r="L559" i="12" s="1"/>
  <c r="C710" i="14" l="1"/>
  <c r="F710" i="14"/>
  <c r="AI710" i="14" s="1"/>
  <c r="CP666" i="1"/>
  <c r="CN666" i="1" s="1"/>
  <c r="CZ665" i="1"/>
  <c r="CQ665" i="1"/>
  <c r="DH665" i="1" s="1"/>
  <c r="AQ655" i="14"/>
  <c r="DN619" i="15"/>
  <c r="DJ555" i="1"/>
  <c r="DM578" i="1"/>
  <c r="DP556" i="1"/>
  <c r="K560" i="14"/>
  <c r="AG560" i="14" s="1"/>
  <c r="H560" i="14"/>
  <c r="AJ675" i="12"/>
  <c r="W675" i="12"/>
  <c r="X558" i="12"/>
  <c r="Y558" i="12" s="1"/>
  <c r="O558" i="12"/>
  <c r="AI558" i="12" s="1"/>
  <c r="DA556" i="1"/>
  <c r="DB556" i="1" s="1"/>
  <c r="CU557" i="1"/>
  <c r="CX556" i="1"/>
  <c r="DC556" i="1" s="1"/>
  <c r="CQ666" i="1" l="1"/>
  <c r="DH666" i="1" s="1"/>
  <c r="V710" i="14"/>
  <c r="E711" i="14"/>
  <c r="C711" i="14" s="1"/>
  <c r="CZ666" i="1"/>
  <c r="CP667" i="1"/>
  <c r="CN667" i="1" s="1"/>
  <c r="DL578" i="1"/>
  <c r="DN578" i="1"/>
  <c r="AR656" i="14"/>
  <c r="AS656" i="14" s="1"/>
  <c r="AT656" i="14" s="1"/>
  <c r="AU657" i="14" s="1"/>
  <c r="AV657" i="14" s="1"/>
  <c r="AK657" i="14" s="1"/>
  <c r="DO556" i="1"/>
  <c r="DQ556" i="1"/>
  <c r="DO620" i="15"/>
  <c r="DP620" i="15" s="1"/>
  <c r="DQ620" i="15" s="1"/>
  <c r="DS621" i="15" s="1"/>
  <c r="DT621" i="15" s="1"/>
  <c r="DF556" i="1"/>
  <c r="J561" i="14"/>
  <c r="W560" i="14"/>
  <c r="X560" i="14" s="1"/>
  <c r="M560" i="14"/>
  <c r="AH560" i="14" s="1"/>
  <c r="C676" i="12"/>
  <c r="F677" i="12" s="1"/>
  <c r="G677" i="12" s="1"/>
  <c r="AJ676" i="12"/>
  <c r="M559" i="12"/>
  <c r="AH559" i="12" s="1"/>
  <c r="I559" i="12"/>
  <c r="L560" i="12" s="1"/>
  <c r="CV557" i="1"/>
  <c r="DE557" i="1" s="1"/>
  <c r="CS557" i="1"/>
  <c r="V711" i="14" l="1"/>
  <c r="E712" i="14"/>
  <c r="F711" i="14"/>
  <c r="AI711" i="14" s="1"/>
  <c r="F712" i="14"/>
  <c r="AI712" i="14" s="1"/>
  <c r="CP668" i="1"/>
  <c r="CN668" i="1" s="1"/>
  <c r="CZ667" i="1"/>
  <c r="CQ667" i="1"/>
  <c r="DH667" i="1" s="1"/>
  <c r="AQ656" i="14"/>
  <c r="DN620" i="15"/>
  <c r="DJ556" i="1"/>
  <c r="DM579" i="1"/>
  <c r="DP557" i="1"/>
  <c r="K561" i="14"/>
  <c r="AG561" i="14" s="1"/>
  <c r="H561" i="14"/>
  <c r="C677" i="12"/>
  <c r="F678" i="12" s="1"/>
  <c r="G678" i="12" s="1"/>
  <c r="W676" i="12"/>
  <c r="DA557" i="1"/>
  <c r="DB557" i="1" s="1"/>
  <c r="CU558" i="1"/>
  <c r="CX557" i="1"/>
  <c r="DC557" i="1" s="1"/>
  <c r="O559" i="12"/>
  <c r="AI559" i="12" s="1"/>
  <c r="X559" i="12"/>
  <c r="Y559" i="12" s="1"/>
  <c r="CQ668" i="1" l="1"/>
  <c r="DH668" i="1" s="1"/>
  <c r="C712" i="14"/>
  <c r="CP669" i="1"/>
  <c r="CN669" i="1" s="1"/>
  <c r="CZ668" i="1"/>
  <c r="DL579" i="1"/>
  <c r="DN579" i="1"/>
  <c r="AR657" i="14"/>
  <c r="AS657" i="14" s="1"/>
  <c r="AT657" i="14" s="1"/>
  <c r="AU658" i="14" s="1"/>
  <c r="AV658" i="14" s="1"/>
  <c r="AK658" i="14" s="1"/>
  <c r="DO557" i="1"/>
  <c r="DQ557" i="1"/>
  <c r="DO621" i="15"/>
  <c r="DP621" i="15" s="1"/>
  <c r="DQ621" i="15" s="1"/>
  <c r="DS622" i="15" s="1"/>
  <c r="DT622" i="15" s="1"/>
  <c r="DF557" i="1"/>
  <c r="M561" i="14"/>
  <c r="AH561" i="14" s="1"/>
  <c r="J562" i="14"/>
  <c r="W561" i="14"/>
  <c r="X561" i="14" s="1"/>
  <c r="W677" i="12"/>
  <c r="C678" i="12"/>
  <c r="F679" i="12" s="1"/>
  <c r="G679" i="12" s="1"/>
  <c r="AJ677" i="12"/>
  <c r="M560" i="12"/>
  <c r="AH560" i="12" s="1"/>
  <c r="I560" i="12"/>
  <c r="L561" i="12" s="1"/>
  <c r="CV558" i="1"/>
  <c r="DE558" i="1" s="1"/>
  <c r="CS558" i="1"/>
  <c r="V712" i="14" l="1"/>
  <c r="E713" i="14"/>
  <c r="CP670" i="1"/>
  <c r="CN670" i="1" s="1"/>
  <c r="CZ669" i="1"/>
  <c r="CQ669" i="1"/>
  <c r="DH669" i="1" s="1"/>
  <c r="AQ657" i="14"/>
  <c r="DN621" i="15"/>
  <c r="DJ557" i="1"/>
  <c r="DM580" i="1"/>
  <c r="DP558" i="1"/>
  <c r="AJ678" i="12"/>
  <c r="K562" i="14"/>
  <c r="AG562" i="14" s="1"/>
  <c r="H562" i="14"/>
  <c r="W678" i="12"/>
  <c r="AJ679" i="12"/>
  <c r="X560" i="12"/>
  <c r="Y560" i="12" s="1"/>
  <c r="O560" i="12"/>
  <c r="AI560" i="12" s="1"/>
  <c r="CX558" i="1"/>
  <c r="DA558" i="1"/>
  <c r="DB558" i="1" s="1"/>
  <c r="CU559" i="1"/>
  <c r="DF558" i="1" l="1"/>
  <c r="DC558" i="1"/>
  <c r="C713" i="14"/>
  <c r="F713" i="14"/>
  <c r="AI713" i="14" s="1"/>
  <c r="CQ670" i="1"/>
  <c r="DH670" i="1" s="1"/>
  <c r="CP671" i="1"/>
  <c r="CN671" i="1" s="1"/>
  <c r="CZ670" i="1"/>
  <c r="DL580" i="1"/>
  <c r="DN580" i="1"/>
  <c r="AR658" i="14"/>
  <c r="AS658" i="14" s="1"/>
  <c r="AT658" i="14" s="1"/>
  <c r="AU659" i="14" s="1"/>
  <c r="AV659" i="14" s="1"/>
  <c r="AK659" i="14" s="1"/>
  <c r="DO558" i="1"/>
  <c r="DQ558" i="1"/>
  <c r="DO622" i="15"/>
  <c r="DP622" i="15" s="1"/>
  <c r="DQ622" i="15" s="1"/>
  <c r="DS623" i="15" s="1"/>
  <c r="DT623" i="15" s="1"/>
  <c r="J563" i="14"/>
  <c r="W562" i="14"/>
  <c r="X562" i="14" s="1"/>
  <c r="M562" i="14"/>
  <c r="AH562" i="14" s="1"/>
  <c r="C679" i="12"/>
  <c r="F680" i="12" s="1"/>
  <c r="G680" i="12" s="1"/>
  <c r="CV559" i="1"/>
  <c r="DE559" i="1" s="1"/>
  <c r="CS559" i="1"/>
  <c r="M561" i="12"/>
  <c r="AH561" i="12" s="1"/>
  <c r="I561" i="12"/>
  <c r="L562" i="12" s="1"/>
  <c r="V713" i="14" l="1"/>
  <c r="E714" i="14"/>
  <c r="CZ671" i="1"/>
  <c r="CP672" i="1"/>
  <c r="CN672" i="1" s="1"/>
  <c r="CQ671" i="1"/>
  <c r="DH671" i="1" s="1"/>
  <c r="AQ658" i="14"/>
  <c r="DN622" i="15"/>
  <c r="DJ558" i="1"/>
  <c r="DM581" i="1"/>
  <c r="DP559" i="1"/>
  <c r="W679" i="12"/>
  <c r="K563" i="14"/>
  <c r="AG563" i="14" s="1"/>
  <c r="H563" i="14"/>
  <c r="O561" i="12"/>
  <c r="AI561" i="12" s="1"/>
  <c r="X561" i="12"/>
  <c r="Y561" i="12" s="1"/>
  <c r="DA559" i="1"/>
  <c r="DB559" i="1" s="1"/>
  <c r="CU560" i="1"/>
  <c r="CX559" i="1"/>
  <c r="DC559" i="1" s="1"/>
  <c r="CQ672" i="1" l="1"/>
  <c r="DH672" i="1" s="1"/>
  <c r="C714" i="14"/>
  <c r="F714" i="14"/>
  <c r="AI714" i="14" s="1"/>
  <c r="CP673" i="1"/>
  <c r="CN673" i="1" s="1"/>
  <c r="CZ672" i="1"/>
  <c r="DL581" i="1"/>
  <c r="DN581" i="1"/>
  <c r="AR659" i="14"/>
  <c r="AS659" i="14" s="1"/>
  <c r="AT659" i="14" s="1"/>
  <c r="AU660" i="14" s="1"/>
  <c r="AV660" i="14" s="1"/>
  <c r="AK660" i="14" s="1"/>
  <c r="DO559" i="1"/>
  <c r="DQ559" i="1"/>
  <c r="DO623" i="15"/>
  <c r="DP623" i="15" s="1"/>
  <c r="DQ623" i="15" s="1"/>
  <c r="DS624" i="15" s="1"/>
  <c r="DT624" i="15" s="1"/>
  <c r="DF559" i="1"/>
  <c r="C680" i="12"/>
  <c r="F681" i="12" s="1"/>
  <c r="G681" i="12" s="1"/>
  <c r="AJ680" i="12"/>
  <c r="W563" i="14"/>
  <c r="X563" i="14" s="1"/>
  <c r="M563" i="14"/>
  <c r="AH563" i="14" s="1"/>
  <c r="J564" i="14"/>
  <c r="CV560" i="1"/>
  <c r="DE560" i="1" s="1"/>
  <c r="CS560" i="1"/>
  <c r="M562" i="12"/>
  <c r="AH562" i="12" s="1"/>
  <c r="I562" i="12"/>
  <c r="L563" i="12" s="1"/>
  <c r="E715" i="14" l="1"/>
  <c r="V714" i="14"/>
  <c r="C715" i="14"/>
  <c r="CP674" i="1"/>
  <c r="CN674" i="1" s="1"/>
  <c r="CZ673" i="1"/>
  <c r="CQ673" i="1"/>
  <c r="DH673" i="1" s="1"/>
  <c r="AQ659" i="14"/>
  <c r="DN623" i="15"/>
  <c r="DJ559" i="1"/>
  <c r="DM582" i="1"/>
  <c r="K564" i="14"/>
  <c r="AG564" i="14" s="1"/>
  <c r="H564" i="14"/>
  <c r="W680" i="12"/>
  <c r="O562" i="12"/>
  <c r="AI562" i="12" s="1"/>
  <c r="X562" i="12"/>
  <c r="Y562" i="12" s="1"/>
  <c r="CU561" i="1"/>
  <c r="DA560" i="1"/>
  <c r="DB560" i="1" s="1"/>
  <c r="CX560" i="1"/>
  <c r="DC560" i="1" s="1"/>
  <c r="CQ674" i="1" l="1"/>
  <c r="DH674" i="1" s="1"/>
  <c r="E716" i="14"/>
  <c r="V715" i="14"/>
  <c r="F715" i="14"/>
  <c r="AI715" i="14" s="1"/>
  <c r="CZ674" i="1"/>
  <c r="CP675" i="1"/>
  <c r="CN675" i="1" s="1"/>
  <c r="DL582" i="1"/>
  <c r="DN582" i="1"/>
  <c r="AR660" i="14"/>
  <c r="AS660" i="14" s="1"/>
  <c r="AT660" i="14" s="1"/>
  <c r="AU661" i="14" s="1"/>
  <c r="AV661" i="14" s="1"/>
  <c r="AK661" i="14" s="1"/>
  <c r="DO624" i="15"/>
  <c r="DP624" i="15" s="1"/>
  <c r="DQ624" i="15" s="1"/>
  <c r="DS625" i="15" s="1"/>
  <c r="DT625" i="15" s="1"/>
  <c r="DP560" i="1"/>
  <c r="DF560" i="1"/>
  <c r="M564" i="14"/>
  <c r="AH564" i="14" s="1"/>
  <c r="W564" i="14"/>
  <c r="X564" i="14" s="1"/>
  <c r="J565" i="14"/>
  <c r="C681" i="12"/>
  <c r="F682" i="12" s="1"/>
  <c r="G682" i="12" s="1"/>
  <c r="AJ681" i="12"/>
  <c r="CV561" i="1"/>
  <c r="DE561" i="1" s="1"/>
  <c r="CS561" i="1"/>
  <c r="M563" i="12"/>
  <c r="AH563" i="12" s="1"/>
  <c r="I563" i="12"/>
  <c r="L564" i="12" s="1"/>
  <c r="C716" i="14" l="1"/>
  <c r="F716" i="14"/>
  <c r="AI716" i="14" s="1"/>
  <c r="CP676" i="1"/>
  <c r="CN676" i="1" s="1"/>
  <c r="CZ675" i="1"/>
  <c r="CQ675" i="1"/>
  <c r="DH675" i="1" s="1"/>
  <c r="AQ660" i="14"/>
  <c r="DO560" i="1"/>
  <c r="DQ560" i="1"/>
  <c r="DN624" i="15"/>
  <c r="DO625" i="15" s="1"/>
  <c r="DP625" i="15" s="1"/>
  <c r="DQ625" i="15" s="1"/>
  <c r="DS626" i="15" s="1"/>
  <c r="DT626" i="15" s="1"/>
  <c r="DM583" i="1"/>
  <c r="W681" i="12"/>
  <c r="K565" i="14"/>
  <c r="AG565" i="14" s="1"/>
  <c r="H565" i="14"/>
  <c r="O563" i="12"/>
  <c r="AI563" i="12" s="1"/>
  <c r="X563" i="12"/>
  <c r="Y563" i="12" s="1"/>
  <c r="CU562" i="1"/>
  <c r="CX561" i="1"/>
  <c r="DC561" i="1" s="1"/>
  <c r="DA561" i="1"/>
  <c r="DB561" i="1" s="1"/>
  <c r="CQ676" i="1" l="1"/>
  <c r="DH676" i="1" s="1"/>
  <c r="E717" i="14"/>
  <c r="V716" i="14"/>
  <c r="CZ676" i="1"/>
  <c r="CP677" i="1"/>
  <c r="CQ677" i="1" s="1"/>
  <c r="DH677" i="1" s="1"/>
  <c r="DL583" i="1"/>
  <c r="DN583" i="1"/>
  <c r="AR661" i="14"/>
  <c r="AS661" i="14" s="1"/>
  <c r="AT661" i="14" s="1"/>
  <c r="AU662" i="14" s="1"/>
  <c r="AV662" i="14" s="1"/>
  <c r="AK662" i="14" s="1"/>
  <c r="DN625" i="15"/>
  <c r="DJ560" i="1"/>
  <c r="DP561" i="1"/>
  <c r="DF561" i="1"/>
  <c r="C682" i="12"/>
  <c r="F683" i="12" s="1"/>
  <c r="G683" i="12" s="1"/>
  <c r="AJ682" i="12"/>
  <c r="W565" i="14"/>
  <c r="X565" i="14" s="1"/>
  <c r="J566" i="14"/>
  <c r="M565" i="14"/>
  <c r="AH565" i="14" s="1"/>
  <c r="CV562" i="1"/>
  <c r="DE562" i="1" s="1"/>
  <c r="CS562" i="1"/>
  <c r="M564" i="12"/>
  <c r="AH564" i="12" s="1"/>
  <c r="I564" i="12"/>
  <c r="L565" i="12" s="1"/>
  <c r="C717" i="14" l="1"/>
  <c r="F717" i="14"/>
  <c r="AI717" i="14" s="1"/>
  <c r="CN677" i="1"/>
  <c r="CZ677" i="1" s="1"/>
  <c r="AQ661" i="14"/>
  <c r="DO561" i="1"/>
  <c r="DQ561" i="1"/>
  <c r="DO626" i="15"/>
  <c r="DP626" i="15" s="1"/>
  <c r="DQ626" i="15" s="1"/>
  <c r="DS627" i="15" s="1"/>
  <c r="DT627" i="15" s="1"/>
  <c r="DM584" i="1"/>
  <c r="W682" i="12"/>
  <c r="K566" i="14"/>
  <c r="AG566" i="14" s="1"/>
  <c r="H566" i="14"/>
  <c r="DA562" i="1"/>
  <c r="DB562" i="1" s="1"/>
  <c r="CU563" i="1"/>
  <c r="CX562" i="1"/>
  <c r="DC562" i="1" s="1"/>
  <c r="X564" i="12"/>
  <c r="Y564" i="12" s="1"/>
  <c r="O564" i="12"/>
  <c r="AI564" i="12" s="1"/>
  <c r="V717" i="14" l="1"/>
  <c r="E718" i="14"/>
  <c r="C718" i="14" s="1"/>
  <c r="CP678" i="1"/>
  <c r="DL584" i="1"/>
  <c r="DN584" i="1"/>
  <c r="AR662" i="14"/>
  <c r="AS662" i="14" s="1"/>
  <c r="AT662" i="14" s="1"/>
  <c r="AU663" i="14" s="1"/>
  <c r="AV663" i="14" s="1"/>
  <c r="AK663" i="14" s="1"/>
  <c r="DN626" i="15"/>
  <c r="DJ561" i="1"/>
  <c r="DP562" i="1"/>
  <c r="DF562" i="1"/>
  <c r="J567" i="14"/>
  <c r="W566" i="14"/>
  <c r="X566" i="14" s="1"/>
  <c r="M566" i="14"/>
  <c r="AH566" i="14" s="1"/>
  <c r="C683" i="12"/>
  <c r="F684" i="12" s="1"/>
  <c r="G684" i="12" s="1"/>
  <c r="AJ683" i="12"/>
  <c r="M565" i="12"/>
  <c r="AH565" i="12" s="1"/>
  <c r="I565" i="12"/>
  <c r="L566" i="12" s="1"/>
  <c r="CV563" i="1"/>
  <c r="DE563" i="1" s="1"/>
  <c r="CS563" i="1"/>
  <c r="F718" i="14" l="1"/>
  <c r="AI718" i="14" s="1"/>
  <c r="V718" i="14"/>
  <c r="E719" i="14"/>
  <c r="F719" i="14" s="1"/>
  <c r="AI719" i="14" s="1"/>
  <c r="C719" i="14"/>
  <c r="CN678" i="1"/>
  <c r="CQ678" i="1"/>
  <c r="DH678" i="1" s="1"/>
  <c r="AQ662" i="14"/>
  <c r="DO562" i="1"/>
  <c r="DQ562" i="1"/>
  <c r="DO627" i="15"/>
  <c r="DP627" i="15" s="1"/>
  <c r="DQ627" i="15" s="1"/>
  <c r="DS628" i="15" s="1"/>
  <c r="DT628" i="15" s="1"/>
  <c r="DM585" i="1"/>
  <c r="C684" i="12"/>
  <c r="F685" i="12" s="1"/>
  <c r="G685" i="12" s="1"/>
  <c r="W683" i="12"/>
  <c r="K567" i="14"/>
  <c r="AG567" i="14" s="1"/>
  <c r="H567" i="14"/>
  <c r="CX563" i="1"/>
  <c r="DC563" i="1" s="1"/>
  <c r="CU564" i="1"/>
  <c r="DA563" i="1"/>
  <c r="DB563" i="1" s="1"/>
  <c r="O565" i="12"/>
  <c r="AI565" i="12" s="1"/>
  <c r="X565" i="12"/>
  <c r="Y565" i="12" s="1"/>
  <c r="V719" i="14" l="1"/>
  <c r="E720" i="14"/>
  <c r="CZ678" i="1"/>
  <c r="CP679" i="1"/>
  <c r="DL585" i="1"/>
  <c r="DN585" i="1"/>
  <c r="AR663" i="14"/>
  <c r="AS663" i="14" s="1"/>
  <c r="AT663" i="14" s="1"/>
  <c r="AU664" i="14" s="1"/>
  <c r="AV664" i="14" s="1"/>
  <c r="AK664" i="14" s="1"/>
  <c r="DN627" i="15"/>
  <c r="DO628" i="15" s="1"/>
  <c r="DP628" i="15" s="1"/>
  <c r="DQ628" i="15" s="1"/>
  <c r="DS629" i="15" s="1"/>
  <c r="DT629" i="15" s="1"/>
  <c r="DJ562" i="1"/>
  <c r="DP563" i="1"/>
  <c r="DF563" i="1"/>
  <c r="W684" i="12"/>
  <c r="C685" i="12"/>
  <c r="F686" i="12" s="1"/>
  <c r="G686" i="12" s="1"/>
  <c r="J568" i="14"/>
  <c r="M567" i="14"/>
  <c r="AH567" i="14" s="1"/>
  <c r="W567" i="14"/>
  <c r="X567" i="14" s="1"/>
  <c r="AJ684" i="12"/>
  <c r="M566" i="12"/>
  <c r="AH566" i="12" s="1"/>
  <c r="I566" i="12"/>
  <c r="L567" i="12" s="1"/>
  <c r="CV564" i="1"/>
  <c r="DE564" i="1" s="1"/>
  <c r="CS564" i="1"/>
  <c r="C720" i="14" l="1"/>
  <c r="F720" i="14"/>
  <c r="AI720" i="14" s="1"/>
  <c r="CN679" i="1"/>
  <c r="CQ679" i="1"/>
  <c r="DH679" i="1" s="1"/>
  <c r="AQ663" i="14"/>
  <c r="DO563" i="1"/>
  <c r="DQ563" i="1"/>
  <c r="DN628" i="15"/>
  <c r="DM586" i="1"/>
  <c r="AJ685" i="12"/>
  <c r="C686" i="12"/>
  <c r="F687" i="12" s="1"/>
  <c r="G687" i="12" s="1"/>
  <c r="W685" i="12"/>
  <c r="K568" i="14"/>
  <c r="AG568" i="14" s="1"/>
  <c r="H568" i="14"/>
  <c r="DA564" i="1"/>
  <c r="DB564" i="1" s="1"/>
  <c r="CU565" i="1"/>
  <c r="CX564" i="1"/>
  <c r="X566" i="12"/>
  <c r="Y566" i="12" s="1"/>
  <c r="O566" i="12"/>
  <c r="AI566" i="12" s="1"/>
  <c r="DF564" i="1" l="1"/>
  <c r="DC564" i="1"/>
  <c r="V720" i="14"/>
  <c r="E721" i="14"/>
  <c r="C721" i="14" s="1"/>
  <c r="CP680" i="1"/>
  <c r="CZ679" i="1"/>
  <c r="DL586" i="1"/>
  <c r="DN586" i="1"/>
  <c r="AR664" i="14"/>
  <c r="AS664" i="14" s="1"/>
  <c r="AT664" i="14" s="1"/>
  <c r="AU665" i="14" s="1"/>
  <c r="AV665" i="14" s="1"/>
  <c r="AK665" i="14" s="1"/>
  <c r="DO629" i="15"/>
  <c r="DP629" i="15" s="1"/>
  <c r="DQ629" i="15" s="1"/>
  <c r="DS630" i="15" s="1"/>
  <c r="DT630" i="15" s="1"/>
  <c r="DJ563" i="1"/>
  <c r="DP564" i="1"/>
  <c r="AJ686" i="12"/>
  <c r="J569" i="14"/>
  <c r="W568" i="14"/>
  <c r="X568" i="14" s="1"/>
  <c r="M568" i="14"/>
  <c r="AH568" i="14" s="1"/>
  <c r="W686" i="12"/>
  <c r="AJ687" i="12"/>
  <c r="M567" i="12"/>
  <c r="AH567" i="12" s="1"/>
  <c r="I567" i="12"/>
  <c r="L568" i="12" s="1"/>
  <c r="CV565" i="1"/>
  <c r="DE565" i="1" s="1"/>
  <c r="CS565" i="1"/>
  <c r="E722" i="14" l="1"/>
  <c r="V721" i="14"/>
  <c r="F721" i="14"/>
  <c r="AI721" i="14" s="1"/>
  <c r="F722" i="14"/>
  <c r="AI722" i="14" s="1"/>
  <c r="CQ680" i="1"/>
  <c r="DH680" i="1" s="1"/>
  <c r="CN680" i="1"/>
  <c r="AQ664" i="14"/>
  <c r="DO564" i="1"/>
  <c r="DP565" i="1" s="1"/>
  <c r="DQ564" i="1"/>
  <c r="DN629" i="15"/>
  <c r="DO630" i="15" s="1"/>
  <c r="DP630" i="15" s="1"/>
  <c r="DQ630" i="15" s="1"/>
  <c r="DS631" i="15" s="1"/>
  <c r="DT631" i="15" s="1"/>
  <c r="DM587" i="1"/>
  <c r="K569" i="14"/>
  <c r="AG569" i="14" s="1"/>
  <c r="H569" i="14"/>
  <c r="C687" i="12"/>
  <c r="F688" i="12" s="1"/>
  <c r="G688" i="12" s="1"/>
  <c r="CX565" i="1"/>
  <c r="DA565" i="1"/>
  <c r="DB565" i="1" s="1"/>
  <c r="CU566" i="1"/>
  <c r="X567" i="12"/>
  <c r="Y567" i="12" s="1"/>
  <c r="O567" i="12"/>
  <c r="AI567" i="12" s="1"/>
  <c r="DF565" i="1" l="1"/>
  <c r="DC565" i="1"/>
  <c r="C722" i="14"/>
  <c r="CP681" i="1"/>
  <c r="CZ680" i="1"/>
  <c r="DL587" i="1"/>
  <c r="DN587" i="1"/>
  <c r="AR665" i="14"/>
  <c r="AS665" i="14" s="1"/>
  <c r="AT665" i="14" s="1"/>
  <c r="AU666" i="14" s="1"/>
  <c r="AV666" i="14" s="1"/>
  <c r="AK666" i="14" s="1"/>
  <c r="DO565" i="1"/>
  <c r="DP566" i="1" s="1"/>
  <c r="DQ565" i="1"/>
  <c r="DN630" i="15"/>
  <c r="DO631" i="15" s="1"/>
  <c r="DP631" i="15" s="1"/>
  <c r="DQ631" i="15" s="1"/>
  <c r="DS632" i="15" s="1"/>
  <c r="DT632" i="15" s="1"/>
  <c r="DJ564" i="1"/>
  <c r="M569" i="14"/>
  <c r="AH569" i="14" s="1"/>
  <c r="W569" i="14"/>
  <c r="X569" i="14" s="1"/>
  <c r="J570" i="14"/>
  <c r="W687" i="12"/>
  <c r="CV566" i="1"/>
  <c r="DE566" i="1" s="1"/>
  <c r="CS566" i="1"/>
  <c r="M568" i="12"/>
  <c r="AH568" i="12" s="1"/>
  <c r="I568" i="12"/>
  <c r="L569" i="12" s="1"/>
  <c r="V722" i="14" l="1"/>
  <c r="E723" i="14"/>
  <c r="CN681" i="1"/>
  <c r="CQ681" i="1"/>
  <c r="DH681" i="1" s="1"/>
  <c r="AQ665" i="14"/>
  <c r="DO566" i="1"/>
  <c r="DQ566" i="1"/>
  <c r="DN631" i="15"/>
  <c r="DJ565" i="1"/>
  <c r="DM588" i="1"/>
  <c r="AJ688" i="12"/>
  <c r="K570" i="14"/>
  <c r="AG570" i="14" s="1"/>
  <c r="H570" i="14"/>
  <c r="C688" i="12"/>
  <c r="F689" i="12" s="1"/>
  <c r="G689" i="12" s="1"/>
  <c r="X568" i="12"/>
  <c r="Y568" i="12" s="1"/>
  <c r="O568" i="12"/>
  <c r="AI568" i="12" s="1"/>
  <c r="DA566" i="1"/>
  <c r="DB566" i="1" s="1"/>
  <c r="CX566" i="1"/>
  <c r="DC566" i="1" s="1"/>
  <c r="CU567" i="1"/>
  <c r="F723" i="14" l="1"/>
  <c r="AI723" i="14" s="1"/>
  <c r="C723" i="14"/>
  <c r="CP682" i="1"/>
  <c r="CZ681" i="1"/>
  <c r="DL588" i="1"/>
  <c r="DN588" i="1"/>
  <c r="AR666" i="14"/>
  <c r="AS666" i="14" s="1"/>
  <c r="AT666" i="14" s="1"/>
  <c r="AU667" i="14" s="1"/>
  <c r="AV667" i="14" s="1"/>
  <c r="AK667" i="14" s="1"/>
  <c r="DO632" i="15"/>
  <c r="DP632" i="15" s="1"/>
  <c r="DQ632" i="15" s="1"/>
  <c r="DS633" i="15" s="1"/>
  <c r="DT633" i="15" s="1"/>
  <c r="DJ566" i="1"/>
  <c r="DF566" i="1"/>
  <c r="J571" i="14"/>
  <c r="W570" i="14"/>
  <c r="X570" i="14" s="1"/>
  <c r="M570" i="14"/>
  <c r="AH570" i="14" s="1"/>
  <c r="W688" i="12"/>
  <c r="C689" i="12"/>
  <c r="F690" i="12" s="1"/>
  <c r="G690" i="12" s="1"/>
  <c r="CV567" i="1"/>
  <c r="DE567" i="1" s="1"/>
  <c r="CS567" i="1"/>
  <c r="M569" i="12"/>
  <c r="AH569" i="12" s="1"/>
  <c r="I569" i="12"/>
  <c r="L570" i="12" s="1"/>
  <c r="E724" i="14" l="1"/>
  <c r="V723" i="14"/>
  <c r="CN682" i="1"/>
  <c r="CQ682" i="1"/>
  <c r="DH682" i="1" s="1"/>
  <c r="AQ666" i="14"/>
  <c r="AR667" i="14" s="1"/>
  <c r="AS667" i="14" s="1"/>
  <c r="AT667" i="14" s="1"/>
  <c r="AU668" i="14" s="1"/>
  <c r="AV668" i="14" s="1"/>
  <c r="AK668" i="14" s="1"/>
  <c r="DN632" i="15"/>
  <c r="DM589" i="1"/>
  <c r="AJ690" i="12"/>
  <c r="W689" i="12"/>
  <c r="AJ689" i="12"/>
  <c r="K571" i="14"/>
  <c r="AG571" i="14" s="1"/>
  <c r="H571" i="14"/>
  <c r="DA567" i="1"/>
  <c r="DB567" i="1" s="1"/>
  <c r="CU568" i="1"/>
  <c r="CX567" i="1"/>
  <c r="DC567" i="1" s="1"/>
  <c r="O569" i="12"/>
  <c r="AI569" i="12" s="1"/>
  <c r="X569" i="12"/>
  <c r="Y569" i="12" s="1"/>
  <c r="C724" i="14" l="1"/>
  <c r="F724" i="14"/>
  <c r="AI724" i="14" s="1"/>
  <c r="CP683" i="1"/>
  <c r="CQ683" i="1" s="1"/>
  <c r="DH683" i="1" s="1"/>
  <c r="CZ682" i="1"/>
  <c r="DL589" i="1"/>
  <c r="DN589" i="1"/>
  <c r="AQ667" i="14"/>
  <c r="DO633" i="15"/>
  <c r="DP633" i="15" s="1"/>
  <c r="DQ633" i="15" s="1"/>
  <c r="DS634" i="15" s="1"/>
  <c r="DT634" i="15" s="1"/>
  <c r="DP567" i="1"/>
  <c r="DF567" i="1"/>
  <c r="W571" i="14"/>
  <c r="X571" i="14" s="1"/>
  <c r="J572" i="14"/>
  <c r="M571" i="14"/>
  <c r="AH571" i="14" s="1"/>
  <c r="C690" i="12"/>
  <c r="F691" i="12" s="1"/>
  <c r="G691" i="12" s="1"/>
  <c r="CV568" i="1"/>
  <c r="DE568" i="1" s="1"/>
  <c r="CS568" i="1"/>
  <c r="M570" i="12"/>
  <c r="AH570" i="12" s="1"/>
  <c r="I570" i="12"/>
  <c r="L571" i="12" s="1"/>
  <c r="V724" i="14" l="1"/>
  <c r="E725" i="14"/>
  <c r="CN683" i="1"/>
  <c r="CZ683" i="1" s="1"/>
  <c r="AR668" i="14"/>
  <c r="AS668" i="14" s="1"/>
  <c r="AT668" i="14" s="1"/>
  <c r="AU669" i="14" s="1"/>
  <c r="AV669" i="14" s="1"/>
  <c r="AK669" i="14" s="1"/>
  <c r="DO567" i="1"/>
  <c r="DP568" i="1" s="1"/>
  <c r="DQ567" i="1"/>
  <c r="DN633" i="15"/>
  <c r="DM590" i="1"/>
  <c r="C691" i="12"/>
  <c r="F692" i="12" s="1"/>
  <c r="G692" i="12" s="1"/>
  <c r="W690" i="12"/>
  <c r="K572" i="14"/>
  <c r="AG572" i="14" s="1"/>
  <c r="H572" i="14"/>
  <c r="O570" i="12"/>
  <c r="AI570" i="12" s="1"/>
  <c r="X570" i="12"/>
  <c r="Y570" i="12" s="1"/>
  <c r="CU569" i="1"/>
  <c r="DA568" i="1"/>
  <c r="DB568" i="1" s="1"/>
  <c r="CX568" i="1"/>
  <c r="DC568" i="1" s="1"/>
  <c r="C725" i="14" l="1"/>
  <c r="F725" i="14"/>
  <c r="AI725" i="14" s="1"/>
  <c r="CP684" i="1"/>
  <c r="CN684" i="1" s="1"/>
  <c r="CQ684" i="1"/>
  <c r="DH684" i="1" s="1"/>
  <c r="AQ668" i="14"/>
  <c r="AR669" i="14" s="1"/>
  <c r="AS669" i="14" s="1"/>
  <c r="AT669" i="14" s="1"/>
  <c r="AU670" i="14" s="1"/>
  <c r="AV670" i="14" s="1"/>
  <c r="AK670" i="14" s="1"/>
  <c r="DL590" i="1"/>
  <c r="DN590" i="1"/>
  <c r="DO568" i="1"/>
  <c r="DQ568" i="1"/>
  <c r="DO634" i="15"/>
  <c r="DP634" i="15" s="1"/>
  <c r="DQ634" i="15" s="1"/>
  <c r="DS635" i="15" s="1"/>
  <c r="DT635" i="15" s="1"/>
  <c r="DJ567" i="1"/>
  <c r="DF568" i="1"/>
  <c r="C692" i="12"/>
  <c r="F693" i="12" s="1"/>
  <c r="G693" i="12" s="1"/>
  <c r="W691" i="12"/>
  <c r="M572" i="14"/>
  <c r="AH572" i="14" s="1"/>
  <c r="W572" i="14"/>
  <c r="X572" i="14" s="1"/>
  <c r="J573" i="14"/>
  <c r="AJ692" i="12"/>
  <c r="AJ691" i="12"/>
  <c r="M571" i="12"/>
  <c r="AH571" i="12" s="1"/>
  <c r="I571" i="12"/>
  <c r="L572" i="12" s="1"/>
  <c r="CV569" i="1"/>
  <c r="DE569" i="1" s="1"/>
  <c r="CS569" i="1"/>
  <c r="V725" i="14" l="1"/>
  <c r="E726" i="14"/>
  <c r="CZ684" i="1"/>
  <c r="CP685" i="1"/>
  <c r="CQ685" i="1" s="1"/>
  <c r="DH685" i="1" s="1"/>
  <c r="AQ669" i="14"/>
  <c r="DN634" i="15"/>
  <c r="DJ568" i="1"/>
  <c r="DM591" i="1"/>
  <c r="K573" i="14"/>
  <c r="AG573" i="14" s="1"/>
  <c r="H573" i="14"/>
  <c r="C693" i="12"/>
  <c r="F694" i="12" s="1"/>
  <c r="G694" i="12" s="1"/>
  <c r="W692" i="12"/>
  <c r="DA569" i="1"/>
  <c r="DB569" i="1" s="1"/>
  <c r="CX569" i="1"/>
  <c r="DC569" i="1" s="1"/>
  <c r="CU570" i="1"/>
  <c r="X571" i="12"/>
  <c r="Y571" i="12" s="1"/>
  <c r="O571" i="12"/>
  <c r="AI571" i="12" s="1"/>
  <c r="CN685" i="1" l="1"/>
  <c r="CZ685" i="1" s="1"/>
  <c r="C726" i="14"/>
  <c r="F726" i="14"/>
  <c r="AI726" i="14" s="1"/>
  <c r="DL591" i="1"/>
  <c r="DN591" i="1"/>
  <c r="AR670" i="14"/>
  <c r="AS670" i="14" s="1"/>
  <c r="AT670" i="14" s="1"/>
  <c r="AU671" i="14" s="1"/>
  <c r="AV671" i="14" s="1"/>
  <c r="AK671" i="14" s="1"/>
  <c r="DO635" i="15"/>
  <c r="DP635" i="15" s="1"/>
  <c r="DQ635" i="15" s="1"/>
  <c r="DS636" i="15" s="1"/>
  <c r="DT636" i="15" s="1"/>
  <c r="DP569" i="1"/>
  <c r="DF569" i="1"/>
  <c r="AJ693" i="12"/>
  <c r="W573" i="14"/>
  <c r="X573" i="14" s="1"/>
  <c r="J574" i="14"/>
  <c r="M573" i="14"/>
  <c r="AH573" i="14" s="1"/>
  <c r="W693" i="12"/>
  <c r="C694" i="12"/>
  <c r="F695" i="12" s="1"/>
  <c r="G695" i="12" s="1"/>
  <c r="CV570" i="1"/>
  <c r="DE570" i="1" s="1"/>
  <c r="CS570" i="1"/>
  <c r="M572" i="12"/>
  <c r="AH572" i="12" s="1"/>
  <c r="I572" i="12"/>
  <c r="L573" i="12" s="1"/>
  <c r="CP686" i="1" l="1"/>
  <c r="E727" i="14"/>
  <c r="C727" i="14" s="1"/>
  <c r="V726" i="14"/>
  <c r="CQ686" i="1"/>
  <c r="DH686" i="1" s="1"/>
  <c r="CN686" i="1"/>
  <c r="AQ670" i="14"/>
  <c r="DO569" i="1"/>
  <c r="DQ569" i="1"/>
  <c r="DN635" i="15"/>
  <c r="DM592" i="1"/>
  <c r="W694" i="12"/>
  <c r="K574" i="14"/>
  <c r="AG574" i="14" s="1"/>
  <c r="H574" i="14"/>
  <c r="AJ694" i="12"/>
  <c r="X572" i="12"/>
  <c r="Y572" i="12" s="1"/>
  <c r="O572" i="12"/>
  <c r="AI572" i="12" s="1"/>
  <c r="CU571" i="1"/>
  <c r="CX570" i="1"/>
  <c r="DC570" i="1" s="1"/>
  <c r="DA570" i="1"/>
  <c r="DB570" i="1" s="1"/>
  <c r="V727" i="14" l="1"/>
  <c r="E728" i="14"/>
  <c r="C728" i="14" s="1"/>
  <c r="F727" i="14"/>
  <c r="AI727" i="14" s="1"/>
  <c r="CZ686" i="1"/>
  <c r="CP687" i="1"/>
  <c r="DL592" i="1"/>
  <c r="DN592" i="1"/>
  <c r="AR671" i="14"/>
  <c r="AS671" i="14" s="1"/>
  <c r="AT671" i="14" s="1"/>
  <c r="AU672" i="14" s="1"/>
  <c r="AV672" i="14" s="1"/>
  <c r="AK672" i="14" s="1"/>
  <c r="DO636" i="15"/>
  <c r="DP636" i="15" s="1"/>
  <c r="DQ636" i="15" s="1"/>
  <c r="DS637" i="15" s="1"/>
  <c r="DT637" i="15" s="1"/>
  <c r="DJ569" i="1"/>
  <c r="DP570" i="1"/>
  <c r="DQ570" i="1" s="1"/>
  <c r="DF570" i="1"/>
  <c r="J575" i="14"/>
  <c r="W574" i="14"/>
  <c r="X574" i="14" s="1"/>
  <c r="M574" i="14"/>
  <c r="AH574" i="14" s="1"/>
  <c r="C695" i="12"/>
  <c r="F696" i="12" s="1"/>
  <c r="G696" i="12" s="1"/>
  <c r="AJ695" i="12"/>
  <c r="CV571" i="1"/>
  <c r="DE571" i="1" s="1"/>
  <c r="CS571" i="1"/>
  <c r="M573" i="12"/>
  <c r="AH573" i="12" s="1"/>
  <c r="I573" i="12"/>
  <c r="L574" i="12" s="1"/>
  <c r="V728" i="14" l="1"/>
  <c r="E729" i="14"/>
  <c r="C729" i="14" s="1"/>
  <c r="F728" i="14"/>
  <c r="AI728" i="14" s="1"/>
  <c r="CN687" i="1"/>
  <c r="CQ687" i="1"/>
  <c r="DH687" i="1" s="1"/>
  <c r="AQ671" i="14"/>
  <c r="DJ570" i="1"/>
  <c r="DO570" i="1"/>
  <c r="DN636" i="15"/>
  <c r="DM593" i="1"/>
  <c r="AJ696" i="12"/>
  <c r="W695" i="12"/>
  <c r="K575" i="14"/>
  <c r="AG575" i="14" s="1"/>
  <c r="H575" i="14"/>
  <c r="O573" i="12"/>
  <c r="AI573" i="12" s="1"/>
  <c r="X573" i="12"/>
  <c r="Y573" i="12" s="1"/>
  <c r="CU572" i="1"/>
  <c r="CX571" i="1"/>
  <c r="DC571" i="1" s="1"/>
  <c r="DA571" i="1"/>
  <c r="DB571" i="1" s="1"/>
  <c r="V729" i="14" l="1"/>
  <c r="E730" i="14"/>
  <c r="C730" i="14" s="1"/>
  <c r="F729" i="14"/>
  <c r="AI729" i="14" s="1"/>
  <c r="CP688" i="1"/>
  <c r="CN688" i="1" s="1"/>
  <c r="CZ687" i="1"/>
  <c r="DL593" i="1"/>
  <c r="DN593" i="1"/>
  <c r="AR672" i="14"/>
  <c r="AS672" i="14" s="1"/>
  <c r="AT672" i="14" s="1"/>
  <c r="AU673" i="14" s="1"/>
  <c r="AV673" i="14" s="1"/>
  <c r="AK673" i="14" s="1"/>
  <c r="DO637" i="15"/>
  <c r="DP637" i="15" s="1"/>
  <c r="DQ637" i="15" s="1"/>
  <c r="DS638" i="15" s="1"/>
  <c r="DT638" i="15" s="1"/>
  <c r="DP571" i="1"/>
  <c r="DF571" i="1"/>
  <c r="J576" i="14"/>
  <c r="M575" i="14"/>
  <c r="AH575" i="14" s="1"/>
  <c r="W575" i="14"/>
  <c r="X575" i="14" s="1"/>
  <c r="C696" i="12"/>
  <c r="F697" i="12" s="1"/>
  <c r="G697" i="12" s="1"/>
  <c r="CV572" i="1"/>
  <c r="DE572" i="1" s="1"/>
  <c r="CS572" i="1"/>
  <c r="M574" i="12"/>
  <c r="AH574" i="12" s="1"/>
  <c r="I574" i="12"/>
  <c r="L575" i="12" s="1"/>
  <c r="V730" i="14" l="1"/>
  <c r="E731" i="14"/>
  <c r="C731" i="14" s="1"/>
  <c r="F730" i="14"/>
  <c r="AI730" i="14" s="1"/>
  <c r="CZ688" i="1"/>
  <c r="CP689" i="1"/>
  <c r="CN689" i="1" s="1"/>
  <c r="CQ688" i="1"/>
  <c r="DH688" i="1" s="1"/>
  <c r="AQ672" i="14"/>
  <c r="DO571" i="1"/>
  <c r="DP572" i="1" s="1"/>
  <c r="DQ571" i="1"/>
  <c r="DN637" i="15"/>
  <c r="DM594" i="1"/>
  <c r="K576" i="14"/>
  <c r="AG576" i="14" s="1"/>
  <c r="H576" i="14"/>
  <c r="AJ697" i="12"/>
  <c r="W696" i="12"/>
  <c r="DA572" i="1"/>
  <c r="DB572" i="1" s="1"/>
  <c r="CU573" i="1"/>
  <c r="CX572" i="1"/>
  <c r="DC572" i="1" s="1"/>
  <c r="X574" i="12"/>
  <c r="Y574" i="12" s="1"/>
  <c r="O574" i="12"/>
  <c r="AI574" i="12" s="1"/>
  <c r="CQ689" i="1" l="1"/>
  <c r="DH689" i="1" s="1"/>
  <c r="F731" i="14"/>
  <c r="AI731" i="14" s="1"/>
  <c r="E732" i="14"/>
  <c r="C732" i="14" s="1"/>
  <c r="V731" i="14"/>
  <c r="CZ689" i="1"/>
  <c r="CP690" i="1"/>
  <c r="CQ690" i="1" s="1"/>
  <c r="DH690" i="1" s="1"/>
  <c r="DL594" i="1"/>
  <c r="DN594" i="1"/>
  <c r="AR673" i="14"/>
  <c r="AS673" i="14" s="1"/>
  <c r="AT673" i="14" s="1"/>
  <c r="AU674" i="14" s="1"/>
  <c r="AV674" i="14" s="1"/>
  <c r="AK674" i="14" s="1"/>
  <c r="DO572" i="1"/>
  <c r="DQ572" i="1"/>
  <c r="DO638" i="15"/>
  <c r="DP638" i="15" s="1"/>
  <c r="DQ638" i="15" s="1"/>
  <c r="DS639" i="15" s="1"/>
  <c r="DT639" i="15" s="1"/>
  <c r="DJ571" i="1"/>
  <c r="DF572" i="1"/>
  <c r="C697" i="12"/>
  <c r="F698" i="12" s="1"/>
  <c r="G698" i="12" s="1"/>
  <c r="J577" i="14"/>
  <c r="W576" i="14"/>
  <c r="X576" i="14" s="1"/>
  <c r="M576" i="14"/>
  <c r="AH576" i="14" s="1"/>
  <c r="M575" i="12"/>
  <c r="AH575" i="12" s="1"/>
  <c r="I575" i="12"/>
  <c r="L576" i="12" s="1"/>
  <c r="CV573" i="1"/>
  <c r="DE573" i="1" s="1"/>
  <c r="CS573" i="1"/>
  <c r="E733" i="14" l="1"/>
  <c r="C733" i="14" s="1"/>
  <c r="V732" i="14"/>
  <c r="F732" i="14"/>
  <c r="AI732" i="14" s="1"/>
  <c r="CN690" i="1"/>
  <c r="AQ673" i="14"/>
  <c r="DN638" i="15"/>
  <c r="DJ572" i="1"/>
  <c r="DM595" i="1"/>
  <c r="C698" i="12"/>
  <c r="F699" i="12" s="1"/>
  <c r="G699" i="12" s="1"/>
  <c r="W697" i="12"/>
  <c r="K577" i="14"/>
  <c r="AG577" i="14" s="1"/>
  <c r="H577" i="14"/>
  <c r="AJ698" i="12"/>
  <c r="CX573" i="1"/>
  <c r="CU574" i="1"/>
  <c r="DA573" i="1"/>
  <c r="DB573" i="1" s="1"/>
  <c r="O575" i="12"/>
  <c r="AI575" i="12" s="1"/>
  <c r="X575" i="12"/>
  <c r="Y575" i="12" s="1"/>
  <c r="DF573" i="1" l="1"/>
  <c r="DC573" i="1"/>
  <c r="V733" i="14"/>
  <c r="E734" i="14"/>
  <c r="F733" i="14"/>
  <c r="AI733" i="14" s="1"/>
  <c r="CP691" i="1"/>
  <c r="CZ690" i="1"/>
  <c r="DL595" i="1"/>
  <c r="DN595" i="1"/>
  <c r="AR674" i="14"/>
  <c r="AS674" i="14" s="1"/>
  <c r="AT674" i="14" s="1"/>
  <c r="AU675" i="14" s="1"/>
  <c r="AV675" i="14" s="1"/>
  <c r="AK675" i="14" s="1"/>
  <c r="DO639" i="15"/>
  <c r="DP639" i="15" s="1"/>
  <c r="DQ639" i="15" s="1"/>
  <c r="DS640" i="15" s="1"/>
  <c r="DT640" i="15" s="1"/>
  <c r="DP573" i="1"/>
  <c r="C699" i="12"/>
  <c r="F700" i="12" s="1"/>
  <c r="G700" i="12" s="1"/>
  <c r="W698" i="12"/>
  <c r="AJ699" i="12"/>
  <c r="M577" i="14"/>
  <c r="AH577" i="14" s="1"/>
  <c r="J578" i="14"/>
  <c r="W577" i="14"/>
  <c r="X577" i="14" s="1"/>
  <c r="CV574" i="1"/>
  <c r="DE574" i="1" s="1"/>
  <c r="CS574" i="1"/>
  <c r="M576" i="12"/>
  <c r="AH576" i="12" s="1"/>
  <c r="I576" i="12"/>
  <c r="L577" i="12" s="1"/>
  <c r="C734" i="14" l="1"/>
  <c r="F734" i="14"/>
  <c r="AI734" i="14" s="1"/>
  <c r="CN691" i="1"/>
  <c r="CQ691" i="1"/>
  <c r="DH691" i="1" s="1"/>
  <c r="AQ674" i="14"/>
  <c r="DO573" i="1"/>
  <c r="DP574" i="1" s="1"/>
  <c r="DQ573" i="1"/>
  <c r="DN639" i="15"/>
  <c r="DM596" i="1"/>
  <c r="W699" i="12"/>
  <c r="K578" i="14"/>
  <c r="AG578" i="14" s="1"/>
  <c r="H578" i="14"/>
  <c r="C700" i="12"/>
  <c r="F701" i="12" s="1"/>
  <c r="G701" i="12" s="1"/>
  <c r="AJ700" i="12"/>
  <c r="O576" i="12"/>
  <c r="AI576" i="12" s="1"/>
  <c r="X576" i="12"/>
  <c r="Y576" i="12" s="1"/>
  <c r="CX574" i="1"/>
  <c r="DC574" i="1" s="1"/>
  <c r="DA574" i="1"/>
  <c r="DB574" i="1" s="1"/>
  <c r="CU575" i="1"/>
  <c r="V734" i="14" l="1"/>
  <c r="E735" i="14"/>
  <c r="C735" i="14" s="1"/>
  <c r="CP692" i="1"/>
  <c r="CZ691" i="1"/>
  <c r="DL596" i="1"/>
  <c r="DN596" i="1"/>
  <c r="AR675" i="14"/>
  <c r="AS675" i="14" s="1"/>
  <c r="AT675" i="14" s="1"/>
  <c r="AU676" i="14" s="1"/>
  <c r="AV676" i="14" s="1"/>
  <c r="AK676" i="14" s="1"/>
  <c r="DO574" i="1"/>
  <c r="DQ574" i="1"/>
  <c r="DO640" i="15"/>
  <c r="DP640" i="15" s="1"/>
  <c r="DQ640" i="15" s="1"/>
  <c r="DS641" i="15" s="1"/>
  <c r="DT641" i="15" s="1"/>
  <c r="DJ573" i="1"/>
  <c r="DF574" i="1"/>
  <c r="J579" i="14"/>
  <c r="W578" i="14"/>
  <c r="X578" i="14" s="1"/>
  <c r="M578" i="14"/>
  <c r="AH578" i="14" s="1"/>
  <c r="W700" i="12"/>
  <c r="M577" i="12"/>
  <c r="AH577" i="12" s="1"/>
  <c r="I577" i="12"/>
  <c r="L578" i="12" s="1"/>
  <c r="CV575" i="1"/>
  <c r="DE575" i="1" s="1"/>
  <c r="CS575" i="1"/>
  <c r="E736" i="14" l="1"/>
  <c r="C736" i="14" s="1"/>
  <c r="V735" i="14"/>
  <c r="F735" i="14"/>
  <c r="AI735" i="14" s="1"/>
  <c r="F736" i="14"/>
  <c r="AI736" i="14" s="1"/>
  <c r="CN692" i="1"/>
  <c r="CQ692" i="1"/>
  <c r="DH692" i="1" s="1"/>
  <c r="AQ675" i="14"/>
  <c r="DN640" i="15"/>
  <c r="DJ574" i="1"/>
  <c r="DM597" i="1"/>
  <c r="K579" i="14"/>
  <c r="AG579" i="14" s="1"/>
  <c r="H579" i="14"/>
  <c r="AJ701" i="12"/>
  <c r="C701" i="12"/>
  <c r="F702" i="12" s="1"/>
  <c r="G702" i="12" s="1"/>
  <c r="DA575" i="1"/>
  <c r="DB575" i="1" s="1"/>
  <c r="CU576" i="1"/>
  <c r="CX575" i="1"/>
  <c r="DC575" i="1" s="1"/>
  <c r="X577" i="12"/>
  <c r="Y577" i="12" s="1"/>
  <c r="O577" i="12"/>
  <c r="AI577" i="12" s="1"/>
  <c r="V736" i="14" l="1"/>
  <c r="E737" i="14"/>
  <c r="C737" i="14" s="1"/>
  <c r="CP693" i="1"/>
  <c r="CZ692" i="1"/>
  <c r="DL597" i="1"/>
  <c r="DN597" i="1"/>
  <c r="AR676" i="14"/>
  <c r="AS676" i="14" s="1"/>
  <c r="AT676" i="14" s="1"/>
  <c r="AU677" i="14" s="1"/>
  <c r="AV677" i="14" s="1"/>
  <c r="AK677" i="14" s="1"/>
  <c r="DO641" i="15"/>
  <c r="DP641" i="15" s="1"/>
  <c r="DQ641" i="15" s="1"/>
  <c r="DS642" i="15" s="1"/>
  <c r="DT642" i="15" s="1"/>
  <c r="DP575" i="1"/>
  <c r="DF575" i="1"/>
  <c r="W579" i="14"/>
  <c r="X579" i="14" s="1"/>
  <c r="M579" i="14"/>
  <c r="AH579" i="14" s="1"/>
  <c r="J580" i="14"/>
  <c r="W701" i="12"/>
  <c r="CV576" i="1"/>
  <c r="DE576" i="1" s="1"/>
  <c r="CS576" i="1"/>
  <c r="M578" i="12"/>
  <c r="AH578" i="12" s="1"/>
  <c r="I578" i="12"/>
  <c r="L579" i="12" s="1"/>
  <c r="E738" i="14" l="1"/>
  <c r="C738" i="14" s="1"/>
  <c r="V737" i="14"/>
  <c r="F738" i="14"/>
  <c r="AI738" i="14" s="1"/>
  <c r="F737" i="14"/>
  <c r="AI737" i="14" s="1"/>
  <c r="CN693" i="1"/>
  <c r="CQ693" i="1"/>
  <c r="DH693" i="1" s="1"/>
  <c r="AQ676" i="14"/>
  <c r="DO575" i="1"/>
  <c r="DQ575" i="1"/>
  <c r="DN641" i="15"/>
  <c r="DM598" i="1"/>
  <c r="C702" i="12"/>
  <c r="F703" i="12" s="1"/>
  <c r="G703" i="12" s="1"/>
  <c r="AJ702" i="12"/>
  <c r="K580" i="14"/>
  <c r="AG580" i="14" s="1"/>
  <c r="H580" i="14"/>
  <c r="DA576" i="1"/>
  <c r="DB576" i="1" s="1"/>
  <c r="CU577" i="1"/>
  <c r="CX576" i="1"/>
  <c r="X578" i="12"/>
  <c r="Y578" i="12" s="1"/>
  <c r="O578" i="12"/>
  <c r="AI578" i="12" s="1"/>
  <c r="DF576" i="1" l="1"/>
  <c r="DC576" i="1"/>
  <c r="E739" i="14"/>
  <c r="V738" i="14"/>
  <c r="CZ693" i="1"/>
  <c r="CP694" i="1"/>
  <c r="DL598" i="1"/>
  <c r="DN598" i="1"/>
  <c r="AR677" i="14"/>
  <c r="AS677" i="14" s="1"/>
  <c r="AT677" i="14" s="1"/>
  <c r="AU678" i="14" s="1"/>
  <c r="AV678" i="14" s="1"/>
  <c r="AK678" i="14" s="1"/>
  <c r="DO642" i="15"/>
  <c r="DP642" i="15" s="1"/>
  <c r="DQ642" i="15" s="1"/>
  <c r="DS643" i="15" s="1"/>
  <c r="DT643" i="15" s="1"/>
  <c r="DJ575" i="1"/>
  <c r="DP576" i="1"/>
  <c r="W702" i="12"/>
  <c r="M580" i="14"/>
  <c r="AH580" i="14" s="1"/>
  <c r="W580" i="14"/>
  <c r="X580" i="14" s="1"/>
  <c r="J581" i="14"/>
  <c r="M579" i="12"/>
  <c r="AH579" i="12" s="1"/>
  <c r="I579" i="12"/>
  <c r="L580" i="12" s="1"/>
  <c r="CV577" i="1"/>
  <c r="DE577" i="1" s="1"/>
  <c r="CS577" i="1"/>
  <c r="C739" i="14" l="1"/>
  <c r="F739" i="14"/>
  <c r="AI739" i="14" s="1"/>
  <c r="CN694" i="1"/>
  <c r="CQ694" i="1"/>
  <c r="DH694" i="1" s="1"/>
  <c r="AQ677" i="14"/>
  <c r="DO576" i="1"/>
  <c r="DP577" i="1" s="1"/>
  <c r="DQ576" i="1"/>
  <c r="DN642" i="15"/>
  <c r="DM599" i="1"/>
  <c r="C703" i="12"/>
  <c r="F704" i="12" s="1"/>
  <c r="G704" i="12" s="1"/>
  <c r="AJ703" i="12"/>
  <c r="K581" i="14"/>
  <c r="AG581" i="14" s="1"/>
  <c r="H581" i="14"/>
  <c r="X579" i="12"/>
  <c r="Y579" i="12" s="1"/>
  <c r="O579" i="12"/>
  <c r="AI579" i="12" s="1"/>
  <c r="CU578" i="1"/>
  <c r="CX577" i="1"/>
  <c r="DC577" i="1" s="1"/>
  <c r="DA577" i="1"/>
  <c r="DB577" i="1" s="1"/>
  <c r="V739" i="14" l="1"/>
  <c r="E740" i="14"/>
  <c r="CZ694" i="1"/>
  <c r="CP695" i="1"/>
  <c r="CQ695" i="1" s="1"/>
  <c r="DH695" i="1" s="1"/>
  <c r="DL599" i="1"/>
  <c r="DN599" i="1"/>
  <c r="AR678" i="14"/>
  <c r="AS678" i="14" s="1"/>
  <c r="AT678" i="14" s="1"/>
  <c r="AU679" i="14" s="1"/>
  <c r="AV679" i="14" s="1"/>
  <c r="AK679" i="14" s="1"/>
  <c r="DO577" i="1"/>
  <c r="DQ577" i="1"/>
  <c r="DO643" i="15"/>
  <c r="DP643" i="15" s="1"/>
  <c r="DQ643" i="15" s="1"/>
  <c r="DS644" i="15" s="1"/>
  <c r="DT644" i="15" s="1"/>
  <c r="DJ576" i="1"/>
  <c r="DF577" i="1"/>
  <c r="W581" i="14"/>
  <c r="X581" i="14" s="1"/>
  <c r="J582" i="14"/>
  <c r="M581" i="14"/>
  <c r="AH581" i="14" s="1"/>
  <c r="W703" i="12"/>
  <c r="CV578" i="1"/>
  <c r="DE578" i="1" s="1"/>
  <c r="CS578" i="1"/>
  <c r="M580" i="12"/>
  <c r="AH580" i="12" s="1"/>
  <c r="I580" i="12"/>
  <c r="L581" i="12" s="1"/>
  <c r="F740" i="14" l="1"/>
  <c r="AI740" i="14" s="1"/>
  <c r="C740" i="14"/>
  <c r="CN695" i="1"/>
  <c r="AQ678" i="14"/>
  <c r="DN643" i="15"/>
  <c r="DJ577" i="1"/>
  <c r="DM600" i="1"/>
  <c r="K582" i="14"/>
  <c r="AG582" i="14" s="1"/>
  <c r="H582" i="14"/>
  <c r="C704" i="12"/>
  <c r="F705" i="12" s="1"/>
  <c r="G705" i="12" s="1"/>
  <c r="AJ704" i="12"/>
  <c r="X580" i="12"/>
  <c r="Y580" i="12" s="1"/>
  <c r="O580" i="12"/>
  <c r="AI580" i="12" s="1"/>
  <c r="CU579" i="1"/>
  <c r="DA578" i="1"/>
  <c r="DB578" i="1" s="1"/>
  <c r="CX578" i="1"/>
  <c r="DC578" i="1" s="1"/>
  <c r="V740" i="14" l="1"/>
  <c r="E741" i="14"/>
  <c r="CZ695" i="1"/>
  <c r="CP696" i="1"/>
  <c r="DL600" i="1"/>
  <c r="DN600" i="1"/>
  <c r="AR679" i="14"/>
  <c r="AS679" i="14" s="1"/>
  <c r="AT679" i="14" s="1"/>
  <c r="AU680" i="14" s="1"/>
  <c r="AV680" i="14" s="1"/>
  <c r="AK680" i="14" s="1"/>
  <c r="AQ679" i="14"/>
  <c r="DO644" i="15"/>
  <c r="DP644" i="15" s="1"/>
  <c r="DQ644" i="15" s="1"/>
  <c r="DS645" i="15" s="1"/>
  <c r="DT645" i="15" s="1"/>
  <c r="DP578" i="1"/>
  <c r="DQ578" i="1" s="1"/>
  <c r="DF578" i="1"/>
  <c r="J583" i="14"/>
  <c r="W582" i="14"/>
  <c r="X582" i="14" s="1"/>
  <c r="M582" i="14"/>
  <c r="AH582" i="14" s="1"/>
  <c r="W704" i="12"/>
  <c r="CV579" i="1"/>
  <c r="DE579" i="1" s="1"/>
  <c r="CS579" i="1"/>
  <c r="M581" i="12"/>
  <c r="AH581" i="12" s="1"/>
  <c r="I581" i="12"/>
  <c r="L582" i="12" s="1"/>
  <c r="C741" i="14" l="1"/>
  <c r="F741" i="14"/>
  <c r="AI741" i="14" s="1"/>
  <c r="CN696" i="1"/>
  <c r="CQ696" i="1"/>
  <c r="DH696" i="1" s="1"/>
  <c r="AR680" i="14"/>
  <c r="AS680" i="14" s="1"/>
  <c r="AT680" i="14" s="1"/>
  <c r="AU681" i="14" s="1"/>
  <c r="AV681" i="14" s="1"/>
  <c r="AK681" i="14" s="1"/>
  <c r="DO578" i="1"/>
  <c r="DN644" i="15"/>
  <c r="DJ578" i="1"/>
  <c r="DM601" i="1"/>
  <c r="C705" i="12"/>
  <c r="F706" i="12" s="1"/>
  <c r="G706" i="12" s="1"/>
  <c r="AJ705" i="12"/>
  <c r="K583" i="14"/>
  <c r="AG583" i="14" s="1"/>
  <c r="H583" i="14"/>
  <c r="O581" i="12"/>
  <c r="AI581" i="12" s="1"/>
  <c r="X581" i="12"/>
  <c r="Y581" i="12" s="1"/>
  <c r="DA579" i="1"/>
  <c r="DB579" i="1" s="1"/>
  <c r="CX579" i="1"/>
  <c r="DC579" i="1" s="1"/>
  <c r="CU580" i="1"/>
  <c r="V741" i="14" l="1"/>
  <c r="E742" i="14"/>
  <c r="CZ696" i="1"/>
  <c r="CP697" i="1"/>
  <c r="CQ697" i="1" s="1"/>
  <c r="DH697" i="1" s="1"/>
  <c r="DL601" i="1"/>
  <c r="DN601" i="1"/>
  <c r="AQ680" i="14"/>
  <c r="DO645" i="15"/>
  <c r="DP645" i="15" s="1"/>
  <c r="DQ645" i="15" s="1"/>
  <c r="DS646" i="15" s="1"/>
  <c r="DT646" i="15" s="1"/>
  <c r="DP579" i="1"/>
  <c r="DF579" i="1"/>
  <c r="W705" i="12"/>
  <c r="J584" i="14"/>
  <c r="M583" i="14"/>
  <c r="AH583" i="14" s="1"/>
  <c r="W583" i="14"/>
  <c r="X583" i="14" s="1"/>
  <c r="CV580" i="1"/>
  <c r="DE580" i="1" s="1"/>
  <c r="CS580" i="1"/>
  <c r="M582" i="12"/>
  <c r="AH582" i="12" s="1"/>
  <c r="I582" i="12"/>
  <c r="L583" i="12" s="1"/>
  <c r="F742" i="14" l="1"/>
  <c r="AI742" i="14" s="1"/>
  <c r="C742" i="14"/>
  <c r="CN697" i="1"/>
  <c r="CP698" i="1" s="1"/>
  <c r="AR681" i="14"/>
  <c r="AS681" i="14" s="1"/>
  <c r="AT681" i="14" s="1"/>
  <c r="AU682" i="14" s="1"/>
  <c r="AV682" i="14" s="1"/>
  <c r="AK682" i="14" s="1"/>
  <c r="DO579" i="1"/>
  <c r="DP580" i="1" s="1"/>
  <c r="DQ579" i="1"/>
  <c r="DN645" i="15"/>
  <c r="DM602" i="1"/>
  <c r="AJ706" i="12"/>
  <c r="K584" i="14"/>
  <c r="AG584" i="14" s="1"/>
  <c r="H584" i="14"/>
  <c r="C706" i="12"/>
  <c r="F707" i="12" s="1"/>
  <c r="G707" i="12" s="1"/>
  <c r="X582" i="12"/>
  <c r="Y582" i="12" s="1"/>
  <c r="O582" i="12"/>
  <c r="AI582" i="12" s="1"/>
  <c r="DA580" i="1"/>
  <c r="DB580" i="1" s="1"/>
  <c r="CU581" i="1"/>
  <c r="CX580" i="1"/>
  <c r="DC580" i="1" s="1"/>
  <c r="V742" i="14" l="1"/>
  <c r="E743" i="14"/>
  <c r="C743" i="14" s="1"/>
  <c r="CZ697" i="1"/>
  <c r="CN698" i="1"/>
  <c r="CQ698" i="1"/>
  <c r="DH698" i="1" s="1"/>
  <c r="DL602" i="1"/>
  <c r="DN602" i="1"/>
  <c r="AQ681" i="14"/>
  <c r="DO580" i="1"/>
  <c r="DQ580" i="1"/>
  <c r="DO646" i="15"/>
  <c r="DP646" i="15" s="1"/>
  <c r="DQ646" i="15" s="1"/>
  <c r="DS647" i="15" s="1"/>
  <c r="DT647" i="15" s="1"/>
  <c r="DJ579" i="1"/>
  <c r="DF580" i="1"/>
  <c r="J585" i="14"/>
  <c r="W584" i="14"/>
  <c r="X584" i="14" s="1"/>
  <c r="M584" i="14"/>
  <c r="AH584" i="14" s="1"/>
  <c r="W706" i="12"/>
  <c r="CV581" i="1"/>
  <c r="DE581" i="1" s="1"/>
  <c r="CS581" i="1"/>
  <c r="M583" i="12"/>
  <c r="AH583" i="12" s="1"/>
  <c r="I583" i="12"/>
  <c r="L584" i="12" s="1"/>
  <c r="V743" i="14" l="1"/>
  <c r="E744" i="14"/>
  <c r="F744" i="14" s="1"/>
  <c r="AI744" i="14" s="1"/>
  <c r="F743" i="14"/>
  <c r="AI743" i="14" s="1"/>
  <c r="CZ698" i="1"/>
  <c r="CP699" i="1"/>
  <c r="CQ699" i="1" s="1"/>
  <c r="DH699" i="1" s="1"/>
  <c r="AR682" i="14"/>
  <c r="AS682" i="14" s="1"/>
  <c r="AT682" i="14" s="1"/>
  <c r="AU683" i="14" s="1"/>
  <c r="AV683" i="14" s="1"/>
  <c r="AK683" i="14" s="1"/>
  <c r="DN646" i="15"/>
  <c r="DJ580" i="1"/>
  <c r="DM603" i="1"/>
  <c r="C707" i="12"/>
  <c r="F708" i="12" s="1"/>
  <c r="G708" i="12" s="1"/>
  <c r="AJ707" i="12"/>
  <c r="K585" i="14"/>
  <c r="AG585" i="14" s="1"/>
  <c r="H585" i="14"/>
  <c r="X583" i="12"/>
  <c r="Y583" i="12" s="1"/>
  <c r="O583" i="12"/>
  <c r="AI583" i="12" s="1"/>
  <c r="DA581" i="1"/>
  <c r="DB581" i="1" s="1"/>
  <c r="CX581" i="1"/>
  <c r="DC581" i="1" s="1"/>
  <c r="CU582" i="1"/>
  <c r="C744" i="14" l="1"/>
  <c r="E745" i="14" s="1"/>
  <c r="C745" i="14" s="1"/>
  <c r="V744" i="14"/>
  <c r="CN699" i="1"/>
  <c r="CP700" i="1" s="1"/>
  <c r="CQ700" i="1" s="1"/>
  <c r="DH700" i="1" s="1"/>
  <c r="DL603" i="1"/>
  <c r="DN603" i="1"/>
  <c r="AQ682" i="14"/>
  <c r="DO647" i="15"/>
  <c r="DP647" i="15" s="1"/>
  <c r="DQ647" i="15" s="1"/>
  <c r="DS648" i="15" s="1"/>
  <c r="DT648" i="15" s="1"/>
  <c r="DP581" i="1"/>
  <c r="DF581" i="1"/>
  <c r="M585" i="14"/>
  <c r="AH585" i="14" s="1"/>
  <c r="W585" i="14"/>
  <c r="X585" i="14" s="1"/>
  <c r="J586" i="14"/>
  <c r="W707" i="12"/>
  <c r="C708" i="12"/>
  <c r="F709" i="12" s="1"/>
  <c r="G709" i="12" s="1"/>
  <c r="M584" i="12"/>
  <c r="AH584" i="12" s="1"/>
  <c r="I584" i="12"/>
  <c r="L585" i="12" s="1"/>
  <c r="CV582" i="1"/>
  <c r="DE582" i="1" s="1"/>
  <c r="CS582" i="1"/>
  <c r="E746" i="14" l="1"/>
  <c r="C746" i="14" s="1"/>
  <c r="V745" i="14"/>
  <c r="F745" i="14"/>
  <c r="AI745" i="14" s="1"/>
  <c r="CZ699" i="1"/>
  <c r="CN700" i="1"/>
  <c r="AR683" i="14"/>
  <c r="AS683" i="14" s="1"/>
  <c r="AT683" i="14" s="1"/>
  <c r="AU684" i="14" s="1"/>
  <c r="AV684" i="14" s="1"/>
  <c r="AK684" i="14" s="1"/>
  <c r="DO581" i="1"/>
  <c r="DP582" i="1" s="1"/>
  <c r="DQ581" i="1"/>
  <c r="DN647" i="15"/>
  <c r="DM604" i="1"/>
  <c r="W708" i="12"/>
  <c r="AJ709" i="12"/>
  <c r="K586" i="14"/>
  <c r="AG586" i="14" s="1"/>
  <c r="H586" i="14"/>
  <c r="AJ708" i="12"/>
  <c r="DA582" i="1"/>
  <c r="DB582" i="1" s="1"/>
  <c r="CU583" i="1"/>
  <c r="CX582" i="1"/>
  <c r="X584" i="12"/>
  <c r="Y584" i="12" s="1"/>
  <c r="O584" i="12"/>
  <c r="AI584" i="12" s="1"/>
  <c r="DF582" i="1" l="1"/>
  <c r="DC582" i="1"/>
  <c r="E747" i="14"/>
  <c r="C747" i="14" s="1"/>
  <c r="V746" i="14"/>
  <c r="F746" i="14"/>
  <c r="AI746" i="14" s="1"/>
  <c r="CP701" i="1"/>
  <c r="CQ701" i="1" s="1"/>
  <c r="DH701" i="1" s="1"/>
  <c r="CZ700" i="1"/>
  <c r="DL604" i="1"/>
  <c r="DN604" i="1"/>
  <c r="AQ683" i="14"/>
  <c r="DO582" i="1"/>
  <c r="DP583" i="1" s="1"/>
  <c r="DQ582" i="1"/>
  <c r="DO648" i="15"/>
  <c r="DP648" i="15" s="1"/>
  <c r="DQ648" i="15" s="1"/>
  <c r="DS649" i="15" s="1"/>
  <c r="DT649" i="15" s="1"/>
  <c r="DJ581" i="1"/>
  <c r="C709" i="12"/>
  <c r="F710" i="12" s="1"/>
  <c r="G710" i="12" s="1"/>
  <c r="J587" i="14"/>
  <c r="W586" i="14"/>
  <c r="X586" i="14" s="1"/>
  <c r="M586" i="14"/>
  <c r="AH586" i="14" s="1"/>
  <c r="CV583" i="1"/>
  <c r="DE583" i="1" s="1"/>
  <c r="CS583" i="1"/>
  <c r="M585" i="12"/>
  <c r="AH585" i="12" s="1"/>
  <c r="I585" i="12"/>
  <c r="L586" i="12" s="1"/>
  <c r="E748" i="14" l="1"/>
  <c r="C748" i="14" s="1"/>
  <c r="V747" i="14"/>
  <c r="F747" i="14"/>
  <c r="AI747" i="14" s="1"/>
  <c r="CN701" i="1"/>
  <c r="CP702" i="1" s="1"/>
  <c r="AR684" i="14"/>
  <c r="AS684" i="14" s="1"/>
  <c r="AT684" i="14" s="1"/>
  <c r="AU685" i="14" s="1"/>
  <c r="AV685" i="14" s="1"/>
  <c r="AK685" i="14" s="1"/>
  <c r="DO583" i="1"/>
  <c r="DQ583" i="1"/>
  <c r="DN648" i="15"/>
  <c r="DJ582" i="1"/>
  <c r="DM605" i="1"/>
  <c r="K587" i="14"/>
  <c r="AG587" i="14" s="1"/>
  <c r="H587" i="14"/>
  <c r="W709" i="12"/>
  <c r="DA583" i="1"/>
  <c r="DB583" i="1" s="1"/>
  <c r="CU584" i="1"/>
  <c r="CX583" i="1"/>
  <c r="X585" i="12"/>
  <c r="Y585" i="12" s="1"/>
  <c r="O585" i="12"/>
  <c r="AI585" i="12" s="1"/>
  <c r="DF583" i="1" l="1"/>
  <c r="DC583" i="1"/>
  <c r="E749" i="14"/>
  <c r="C749" i="14" s="1"/>
  <c r="V748" i="14"/>
  <c r="F748" i="14"/>
  <c r="AI748" i="14" s="1"/>
  <c r="CZ701" i="1"/>
  <c r="CN702" i="1"/>
  <c r="CQ702" i="1"/>
  <c r="DH702" i="1" s="1"/>
  <c r="DL605" i="1"/>
  <c r="DN605" i="1"/>
  <c r="AQ684" i="14"/>
  <c r="DO649" i="15"/>
  <c r="DP649" i="15" s="1"/>
  <c r="DQ649" i="15" s="1"/>
  <c r="DS650" i="15" s="1"/>
  <c r="DT650" i="15" s="1"/>
  <c r="DJ583" i="1"/>
  <c r="C710" i="12"/>
  <c r="F711" i="12" s="1"/>
  <c r="G711" i="12" s="1"/>
  <c r="AJ710" i="12"/>
  <c r="W587" i="14"/>
  <c r="X587" i="14" s="1"/>
  <c r="J588" i="14"/>
  <c r="M587" i="14"/>
  <c r="AH587" i="14" s="1"/>
  <c r="M586" i="12"/>
  <c r="AH586" i="12" s="1"/>
  <c r="I586" i="12"/>
  <c r="L587" i="12" s="1"/>
  <c r="CV584" i="1"/>
  <c r="DE584" i="1" s="1"/>
  <c r="CS584" i="1"/>
  <c r="E750" i="14" l="1"/>
  <c r="C750" i="14" s="1"/>
  <c r="V749" i="14"/>
  <c r="F749" i="14"/>
  <c r="AI749" i="14" s="1"/>
  <c r="F750" i="14"/>
  <c r="AI750" i="14" s="1"/>
  <c r="CZ702" i="1"/>
  <c r="CP703" i="1"/>
  <c r="AR685" i="14"/>
  <c r="AS685" i="14" s="1"/>
  <c r="AT685" i="14" s="1"/>
  <c r="AU686" i="14" s="1"/>
  <c r="AV686" i="14" s="1"/>
  <c r="AK686" i="14" s="1"/>
  <c r="DN649" i="15"/>
  <c r="DM606" i="1"/>
  <c r="DP584" i="1"/>
  <c r="K588" i="14"/>
  <c r="AG588" i="14" s="1"/>
  <c r="H588" i="14"/>
  <c r="W710" i="12"/>
  <c r="DA584" i="1"/>
  <c r="DB584" i="1" s="1"/>
  <c r="CX584" i="1"/>
  <c r="CU585" i="1"/>
  <c r="O586" i="12"/>
  <c r="AI586" i="12" s="1"/>
  <c r="X586" i="12"/>
  <c r="Y586" i="12" s="1"/>
  <c r="DF584" i="1" l="1"/>
  <c r="DC584" i="1"/>
  <c r="E751" i="14"/>
  <c r="C751" i="14" s="1"/>
  <c r="V750" i="14"/>
  <c r="CQ703" i="1"/>
  <c r="DH703" i="1" s="1"/>
  <c r="CN703" i="1"/>
  <c r="AQ685" i="14"/>
  <c r="AR686" i="14" s="1"/>
  <c r="AS686" i="14" s="1"/>
  <c r="AT686" i="14" s="1"/>
  <c r="AU687" i="14" s="1"/>
  <c r="AV687" i="14" s="1"/>
  <c r="AK687" i="14" s="1"/>
  <c r="DL606" i="1"/>
  <c r="DN606" i="1"/>
  <c r="DO584" i="1"/>
  <c r="DQ584" i="1"/>
  <c r="DO650" i="15"/>
  <c r="DP650" i="15" s="1"/>
  <c r="DQ650" i="15" s="1"/>
  <c r="DS651" i="15" s="1"/>
  <c r="DT651" i="15" s="1"/>
  <c r="C711" i="12"/>
  <c r="F712" i="12" s="1"/>
  <c r="G712" i="12" s="1"/>
  <c r="AJ711" i="12"/>
  <c r="M588" i="14"/>
  <c r="AH588" i="14" s="1"/>
  <c r="W588" i="14"/>
  <c r="X588" i="14" s="1"/>
  <c r="J589" i="14"/>
  <c r="CV585" i="1"/>
  <c r="DE585" i="1" s="1"/>
  <c r="CS585" i="1"/>
  <c r="M587" i="12"/>
  <c r="AH587" i="12" s="1"/>
  <c r="I587" i="12"/>
  <c r="L588" i="12" s="1"/>
  <c r="V751" i="14" l="1"/>
  <c r="E752" i="14"/>
  <c r="F751" i="14"/>
  <c r="AI751" i="14" s="1"/>
  <c r="CP704" i="1"/>
  <c r="CZ703" i="1"/>
  <c r="AQ686" i="14"/>
  <c r="DN650" i="15"/>
  <c r="DJ584" i="1"/>
  <c r="DM607" i="1"/>
  <c r="DP585" i="1"/>
  <c r="K589" i="14"/>
  <c r="AG589" i="14" s="1"/>
  <c r="H589" i="14"/>
  <c r="W711" i="12"/>
  <c r="C712" i="12"/>
  <c r="F713" i="12" s="1"/>
  <c r="G713" i="12" s="1"/>
  <c r="CU586" i="1"/>
  <c r="DA585" i="1"/>
  <c r="DB585" i="1" s="1"/>
  <c r="CX585" i="1"/>
  <c r="X587" i="12"/>
  <c r="Y587" i="12" s="1"/>
  <c r="O587" i="12"/>
  <c r="AI587" i="12" s="1"/>
  <c r="DF585" i="1" l="1"/>
  <c r="DC585" i="1"/>
  <c r="F752" i="14"/>
  <c r="AI752" i="14" s="1"/>
  <c r="C752" i="14"/>
  <c r="CN704" i="1"/>
  <c r="CQ704" i="1"/>
  <c r="DH704" i="1" s="1"/>
  <c r="DL607" i="1"/>
  <c r="DN607" i="1"/>
  <c r="AR687" i="14"/>
  <c r="AS687" i="14" s="1"/>
  <c r="AT687" i="14" s="1"/>
  <c r="AU688" i="14" s="1"/>
  <c r="AV688" i="14" s="1"/>
  <c r="AK688" i="14" s="1"/>
  <c r="DO585" i="1"/>
  <c r="DP586" i="1" s="1"/>
  <c r="DQ585" i="1"/>
  <c r="DO651" i="15"/>
  <c r="DP651" i="15" s="1"/>
  <c r="DQ651" i="15" s="1"/>
  <c r="DS652" i="15" s="1"/>
  <c r="DT652" i="15" s="1"/>
  <c r="W589" i="14"/>
  <c r="X589" i="14" s="1"/>
  <c r="J590" i="14"/>
  <c r="M589" i="14"/>
  <c r="AH589" i="14" s="1"/>
  <c r="AJ713" i="12"/>
  <c r="W712" i="12"/>
  <c r="AJ712" i="12"/>
  <c r="CV586" i="1"/>
  <c r="DE586" i="1" s="1"/>
  <c r="CS586" i="1"/>
  <c r="M588" i="12"/>
  <c r="AH588" i="12" s="1"/>
  <c r="I588" i="12"/>
  <c r="L589" i="12" s="1"/>
  <c r="E753" i="14" l="1"/>
  <c r="V752" i="14"/>
  <c r="CP705" i="1"/>
  <c r="CZ704" i="1"/>
  <c r="AQ687" i="14"/>
  <c r="DO586" i="1"/>
  <c r="DQ586" i="1"/>
  <c r="DN651" i="15"/>
  <c r="DJ585" i="1"/>
  <c r="DM608" i="1"/>
  <c r="C713" i="12"/>
  <c r="F714" i="12" s="1"/>
  <c r="G714" i="12" s="1"/>
  <c r="K590" i="14"/>
  <c r="AG590" i="14" s="1"/>
  <c r="H590" i="14"/>
  <c r="X588" i="12"/>
  <c r="Y588" i="12" s="1"/>
  <c r="O588" i="12"/>
  <c r="AI588" i="12" s="1"/>
  <c r="CX586" i="1"/>
  <c r="DA586" i="1"/>
  <c r="DB586" i="1" s="1"/>
  <c r="CU587" i="1"/>
  <c r="DF586" i="1" l="1"/>
  <c r="DC586" i="1"/>
  <c r="C753" i="14"/>
  <c r="F753" i="14"/>
  <c r="AI753" i="14" s="1"/>
  <c r="CN705" i="1"/>
  <c r="CQ705" i="1"/>
  <c r="DH705" i="1" s="1"/>
  <c r="DL608" i="1"/>
  <c r="DN608" i="1"/>
  <c r="AR688" i="14"/>
  <c r="AS688" i="14" s="1"/>
  <c r="AT688" i="14" s="1"/>
  <c r="AU689" i="14" s="1"/>
  <c r="AV689" i="14" s="1"/>
  <c r="AK689" i="14" s="1"/>
  <c r="DO652" i="15"/>
  <c r="DP652" i="15" s="1"/>
  <c r="DQ652" i="15" s="1"/>
  <c r="DS653" i="15" s="1"/>
  <c r="DT653" i="15" s="1"/>
  <c r="DJ586" i="1"/>
  <c r="C714" i="12"/>
  <c r="F715" i="12" s="1"/>
  <c r="G715" i="12" s="1"/>
  <c r="W713" i="12"/>
  <c r="J591" i="14"/>
  <c r="W590" i="14"/>
  <c r="X590" i="14" s="1"/>
  <c r="M590" i="14"/>
  <c r="AH590" i="14" s="1"/>
  <c r="AJ714" i="12"/>
  <c r="CV587" i="1"/>
  <c r="DE587" i="1" s="1"/>
  <c r="CS587" i="1"/>
  <c r="M589" i="12"/>
  <c r="AH589" i="12" s="1"/>
  <c r="I589" i="12"/>
  <c r="L590" i="12" s="1"/>
  <c r="V753" i="14" l="1"/>
  <c r="E754" i="14"/>
  <c r="CP706" i="1"/>
  <c r="CN706" i="1" s="1"/>
  <c r="CZ705" i="1"/>
  <c r="AQ688" i="14"/>
  <c r="DN652" i="15"/>
  <c r="DM609" i="1"/>
  <c r="DP587" i="1"/>
  <c r="W714" i="12"/>
  <c r="C715" i="12"/>
  <c r="F716" i="12" s="1"/>
  <c r="G716" i="12" s="1"/>
  <c r="AJ715" i="12"/>
  <c r="K591" i="14"/>
  <c r="AG591" i="14" s="1"/>
  <c r="H591" i="14"/>
  <c r="X589" i="12"/>
  <c r="Y589" i="12" s="1"/>
  <c r="O589" i="12"/>
  <c r="AI589" i="12" s="1"/>
  <c r="DA587" i="1"/>
  <c r="DB587" i="1" s="1"/>
  <c r="CU588" i="1"/>
  <c r="CX587" i="1"/>
  <c r="DF587" i="1" l="1"/>
  <c r="DC587" i="1"/>
  <c r="F754" i="14"/>
  <c r="AI754" i="14" s="1"/>
  <c r="C754" i="14"/>
  <c r="CZ706" i="1"/>
  <c r="CP707" i="1"/>
  <c r="CQ707" i="1" s="1"/>
  <c r="DH707" i="1" s="1"/>
  <c r="CQ706" i="1"/>
  <c r="DH706" i="1" s="1"/>
  <c r="DL609" i="1"/>
  <c r="DN609" i="1"/>
  <c r="AR689" i="14"/>
  <c r="AS689" i="14" s="1"/>
  <c r="AT689" i="14" s="1"/>
  <c r="AU690" i="14" s="1"/>
  <c r="AV690" i="14" s="1"/>
  <c r="AK690" i="14" s="1"/>
  <c r="DO587" i="1"/>
  <c r="DP588" i="1" s="1"/>
  <c r="DQ587" i="1"/>
  <c r="DO653" i="15"/>
  <c r="DP653" i="15" s="1"/>
  <c r="DQ653" i="15" s="1"/>
  <c r="DS654" i="15" s="1"/>
  <c r="DT654" i="15" s="1"/>
  <c r="W715" i="12"/>
  <c r="C716" i="12"/>
  <c r="F717" i="12" s="1"/>
  <c r="G717" i="12" s="1"/>
  <c r="J592" i="14"/>
  <c r="M591" i="14"/>
  <c r="AH591" i="14" s="1"/>
  <c r="W591" i="14"/>
  <c r="X591" i="14" s="1"/>
  <c r="CV588" i="1"/>
  <c r="DE588" i="1" s="1"/>
  <c r="CS588" i="1"/>
  <c r="M590" i="12"/>
  <c r="AH590" i="12" s="1"/>
  <c r="I590" i="12"/>
  <c r="L591" i="12" s="1"/>
  <c r="E755" i="14" l="1"/>
  <c r="C755" i="14" s="1"/>
  <c r="V754" i="14"/>
  <c r="CN707" i="1"/>
  <c r="AQ689" i="14"/>
  <c r="AR690" i="14" s="1"/>
  <c r="AS690" i="14" s="1"/>
  <c r="AT690" i="14" s="1"/>
  <c r="AU691" i="14" s="1"/>
  <c r="AV691" i="14" s="1"/>
  <c r="AK691" i="14" s="1"/>
  <c r="DO588" i="1"/>
  <c r="DQ588" i="1"/>
  <c r="DN653" i="15"/>
  <c r="DJ587" i="1"/>
  <c r="DM610" i="1"/>
  <c r="AJ716" i="12"/>
  <c r="K592" i="14"/>
  <c r="AG592" i="14" s="1"/>
  <c r="H592" i="14"/>
  <c r="W716" i="12"/>
  <c r="C717" i="12"/>
  <c r="F718" i="12" s="1"/>
  <c r="G718" i="12" s="1"/>
  <c r="O590" i="12"/>
  <c r="AI590" i="12" s="1"/>
  <c r="X590" i="12"/>
  <c r="Y590" i="12" s="1"/>
  <c r="CU589" i="1"/>
  <c r="DA588" i="1"/>
  <c r="DB588" i="1" s="1"/>
  <c r="CX588" i="1"/>
  <c r="DC588" i="1" s="1"/>
  <c r="E756" i="14" l="1"/>
  <c r="F756" i="14" s="1"/>
  <c r="AI756" i="14" s="1"/>
  <c r="V755" i="14"/>
  <c r="F755" i="14"/>
  <c r="AI755" i="14" s="1"/>
  <c r="CZ707" i="1"/>
  <c r="CP708" i="1"/>
  <c r="AQ690" i="14"/>
  <c r="AR691" i="14" s="1"/>
  <c r="AS691" i="14" s="1"/>
  <c r="AT691" i="14" s="1"/>
  <c r="AU692" i="14" s="1"/>
  <c r="AV692" i="14" s="1"/>
  <c r="AK692" i="14" s="1"/>
  <c r="DL610" i="1"/>
  <c r="DN610" i="1"/>
  <c r="DO654" i="15"/>
  <c r="DP654" i="15" s="1"/>
  <c r="DQ654" i="15" s="1"/>
  <c r="DS655" i="15" s="1"/>
  <c r="DT655" i="15" s="1"/>
  <c r="DJ588" i="1"/>
  <c r="DF588" i="1"/>
  <c r="W717" i="12"/>
  <c r="C718" i="12"/>
  <c r="F719" i="12" s="1"/>
  <c r="G719" i="12" s="1"/>
  <c r="AJ717" i="12"/>
  <c r="AJ718" i="12"/>
  <c r="J593" i="14"/>
  <c r="W592" i="14"/>
  <c r="X592" i="14" s="1"/>
  <c r="M592" i="14"/>
  <c r="AH592" i="14" s="1"/>
  <c r="CV589" i="1"/>
  <c r="DE589" i="1" s="1"/>
  <c r="CS589" i="1"/>
  <c r="M591" i="12"/>
  <c r="AH591" i="12" s="1"/>
  <c r="I591" i="12"/>
  <c r="L592" i="12" s="1"/>
  <c r="C756" i="14" l="1"/>
  <c r="E757" i="14" s="1"/>
  <c r="C757" i="14" s="1"/>
  <c r="CQ708" i="1"/>
  <c r="DH708" i="1" s="1"/>
  <c r="CN708" i="1"/>
  <c r="AQ691" i="14"/>
  <c r="DN654" i="15"/>
  <c r="DM611" i="1"/>
  <c r="C719" i="12"/>
  <c r="F720" i="12" s="1"/>
  <c r="G720" i="12" s="1"/>
  <c r="W718" i="12"/>
  <c r="K593" i="14"/>
  <c r="AG593" i="14" s="1"/>
  <c r="H593" i="14"/>
  <c r="O591" i="12"/>
  <c r="AI591" i="12" s="1"/>
  <c r="X591" i="12"/>
  <c r="Y591" i="12" s="1"/>
  <c r="DA589" i="1"/>
  <c r="DB589" i="1" s="1"/>
  <c r="CU590" i="1"/>
  <c r="CX589" i="1"/>
  <c r="DC589" i="1" s="1"/>
  <c r="V756" i="14" l="1"/>
  <c r="V757" i="14"/>
  <c r="E758" i="14"/>
  <c r="F758" i="14" s="1"/>
  <c r="AI758" i="14" s="1"/>
  <c r="C758" i="14"/>
  <c r="F757" i="14"/>
  <c r="AI757" i="14" s="1"/>
  <c r="CP709" i="1"/>
  <c r="CN709" i="1" s="1"/>
  <c r="CZ708" i="1"/>
  <c r="DL611" i="1"/>
  <c r="DN611" i="1"/>
  <c r="AR692" i="14"/>
  <c r="AS692" i="14" s="1"/>
  <c r="AT692" i="14" s="1"/>
  <c r="AU693" i="14" s="1"/>
  <c r="AV693" i="14" s="1"/>
  <c r="AK693" i="14" s="1"/>
  <c r="DO655" i="15"/>
  <c r="DP655" i="15" s="1"/>
  <c r="DQ655" i="15" s="1"/>
  <c r="DS656" i="15" s="1"/>
  <c r="DT656" i="15" s="1"/>
  <c r="DP589" i="1"/>
  <c r="DF589" i="1"/>
  <c r="W719" i="12"/>
  <c r="AJ720" i="12"/>
  <c r="AJ719" i="12"/>
  <c r="M593" i="14"/>
  <c r="AH593" i="14" s="1"/>
  <c r="J594" i="14"/>
  <c r="W593" i="14"/>
  <c r="X593" i="14" s="1"/>
  <c r="CV590" i="1"/>
  <c r="DE590" i="1" s="1"/>
  <c r="CS590" i="1"/>
  <c r="M592" i="12"/>
  <c r="AH592" i="12" s="1"/>
  <c r="I592" i="12"/>
  <c r="L593" i="12" s="1"/>
  <c r="V758" i="14" l="1"/>
  <c r="E759" i="14"/>
  <c r="CZ709" i="1"/>
  <c r="CP710" i="1"/>
  <c r="CQ710" i="1" s="1"/>
  <c r="DH710" i="1" s="1"/>
  <c r="CQ709" i="1"/>
  <c r="DH709" i="1" s="1"/>
  <c r="AQ692" i="14"/>
  <c r="AR693" i="14" s="1"/>
  <c r="AS693" i="14" s="1"/>
  <c r="AT693" i="14" s="1"/>
  <c r="AU694" i="14" s="1"/>
  <c r="AV694" i="14" s="1"/>
  <c r="AK694" i="14" s="1"/>
  <c r="DO589" i="1"/>
  <c r="DQ589" i="1"/>
  <c r="DN655" i="15"/>
  <c r="DM612" i="1"/>
  <c r="C720" i="12"/>
  <c r="F721" i="12" s="1"/>
  <c r="G721" i="12" s="1"/>
  <c r="K594" i="14"/>
  <c r="AG594" i="14" s="1"/>
  <c r="H594" i="14"/>
  <c r="X592" i="12"/>
  <c r="Y592" i="12" s="1"/>
  <c r="O592" i="12"/>
  <c r="AI592" i="12" s="1"/>
  <c r="CU591" i="1"/>
  <c r="DA590" i="1"/>
  <c r="DB590" i="1" s="1"/>
  <c r="CX590" i="1"/>
  <c r="DC590" i="1" s="1"/>
  <c r="C759" i="14" l="1"/>
  <c r="F759" i="14"/>
  <c r="AI759" i="14" s="1"/>
  <c r="CN710" i="1"/>
  <c r="DL612" i="1"/>
  <c r="DN612" i="1"/>
  <c r="AQ693" i="14"/>
  <c r="DO656" i="15"/>
  <c r="DP656" i="15" s="1"/>
  <c r="DQ656" i="15" s="1"/>
  <c r="DS657" i="15" s="1"/>
  <c r="DT657" i="15" s="1"/>
  <c r="DJ589" i="1"/>
  <c r="DP590" i="1"/>
  <c r="DF590" i="1"/>
  <c r="W720" i="12"/>
  <c r="J595" i="14"/>
  <c r="W594" i="14"/>
  <c r="X594" i="14" s="1"/>
  <c r="M594" i="14"/>
  <c r="AH594" i="14" s="1"/>
  <c r="C721" i="12"/>
  <c r="F722" i="12" s="1"/>
  <c r="G722" i="12" s="1"/>
  <c r="AJ721" i="12"/>
  <c r="CV591" i="1"/>
  <c r="DE591" i="1" s="1"/>
  <c r="CS591" i="1"/>
  <c r="M593" i="12"/>
  <c r="AH593" i="12" s="1"/>
  <c r="I593" i="12"/>
  <c r="L594" i="12" s="1"/>
  <c r="V759" i="14" l="1"/>
  <c r="E760" i="14"/>
  <c r="C760" i="14" s="1"/>
  <c r="CZ710" i="1"/>
  <c r="CP711" i="1"/>
  <c r="CN711" i="1" s="1"/>
  <c r="AR694" i="14"/>
  <c r="AS694" i="14" s="1"/>
  <c r="AT694" i="14" s="1"/>
  <c r="AU695" i="14" s="1"/>
  <c r="AV695" i="14" s="1"/>
  <c r="AK695" i="14" s="1"/>
  <c r="DO590" i="1"/>
  <c r="DP591" i="1" s="1"/>
  <c r="DQ590" i="1"/>
  <c r="DN656" i="15"/>
  <c r="DM613" i="1"/>
  <c r="C722" i="12"/>
  <c r="F723" i="12" s="1"/>
  <c r="G723" i="12" s="1"/>
  <c r="W721" i="12"/>
  <c r="K595" i="14"/>
  <c r="AG595" i="14" s="1"/>
  <c r="H595" i="14"/>
  <c r="O593" i="12"/>
  <c r="AI593" i="12" s="1"/>
  <c r="X593" i="12"/>
  <c r="Y593" i="12" s="1"/>
  <c r="DA591" i="1"/>
  <c r="DB591" i="1" s="1"/>
  <c r="CX591" i="1"/>
  <c r="CU592" i="1"/>
  <c r="DF591" i="1" l="1"/>
  <c r="DC591" i="1"/>
  <c r="F760" i="14"/>
  <c r="AI760" i="14" s="1"/>
  <c r="E761" i="14"/>
  <c r="F761" i="14" s="1"/>
  <c r="AI761" i="14" s="1"/>
  <c r="V760" i="14"/>
  <c r="CZ711" i="1"/>
  <c r="CP712" i="1"/>
  <c r="CQ712" i="1" s="1"/>
  <c r="DH712" i="1" s="1"/>
  <c r="CQ711" i="1"/>
  <c r="DH711" i="1" s="1"/>
  <c r="AQ694" i="14"/>
  <c r="AR695" i="14" s="1"/>
  <c r="AS695" i="14" s="1"/>
  <c r="AT695" i="14" s="1"/>
  <c r="AU696" i="14" s="1"/>
  <c r="AV696" i="14" s="1"/>
  <c r="AK696" i="14" s="1"/>
  <c r="DL613" i="1"/>
  <c r="DN613" i="1"/>
  <c r="DO591" i="1"/>
  <c r="DP592" i="1" s="1"/>
  <c r="DQ591" i="1"/>
  <c r="DO657" i="15"/>
  <c r="DP657" i="15" s="1"/>
  <c r="DQ657" i="15" s="1"/>
  <c r="DS658" i="15" s="1"/>
  <c r="DT658" i="15" s="1"/>
  <c r="DJ590" i="1"/>
  <c r="W722" i="12"/>
  <c r="C723" i="12"/>
  <c r="F724" i="12" s="1"/>
  <c r="G724" i="12" s="1"/>
  <c r="W595" i="14"/>
  <c r="X595" i="14" s="1"/>
  <c r="M595" i="14"/>
  <c r="AH595" i="14" s="1"/>
  <c r="J596" i="14"/>
  <c r="AJ722" i="12"/>
  <c r="M594" i="12"/>
  <c r="AH594" i="12" s="1"/>
  <c r="I594" i="12"/>
  <c r="L595" i="12" s="1"/>
  <c r="CV592" i="1"/>
  <c r="DE592" i="1" s="1"/>
  <c r="CS592" i="1"/>
  <c r="C761" i="14" l="1"/>
  <c r="CN712" i="1"/>
  <c r="AQ695" i="14"/>
  <c r="DO592" i="1"/>
  <c r="DQ592" i="1"/>
  <c r="DN657" i="15"/>
  <c r="DJ591" i="1"/>
  <c r="DM614" i="1"/>
  <c r="AJ723" i="12"/>
  <c r="C724" i="12"/>
  <c r="F725" i="12" s="1"/>
  <c r="G725" i="12" s="1"/>
  <c r="W723" i="12"/>
  <c r="K596" i="14"/>
  <c r="AG596" i="14" s="1"/>
  <c r="H596" i="14"/>
  <c r="DA592" i="1"/>
  <c r="DB592" i="1" s="1"/>
  <c r="CU593" i="1"/>
  <c r="CX592" i="1"/>
  <c r="X594" i="12"/>
  <c r="Y594" i="12" s="1"/>
  <c r="O594" i="12"/>
  <c r="AI594" i="12" s="1"/>
  <c r="DF592" i="1" l="1"/>
  <c r="DC592" i="1"/>
  <c r="V761" i="14"/>
  <c r="E762" i="14"/>
  <c r="C762" i="14" s="1"/>
  <c r="CP713" i="1"/>
  <c r="CN713" i="1" s="1"/>
  <c r="CZ712" i="1"/>
  <c r="DL614" i="1"/>
  <c r="DN614" i="1"/>
  <c r="AR696" i="14"/>
  <c r="AS696" i="14" s="1"/>
  <c r="AT696" i="14" s="1"/>
  <c r="AU697" i="14" s="1"/>
  <c r="AV697" i="14" s="1"/>
  <c r="AK697" i="14" s="1"/>
  <c r="DO658" i="15"/>
  <c r="DP658" i="15" s="1"/>
  <c r="DQ658" i="15" s="1"/>
  <c r="DS659" i="15" s="1"/>
  <c r="DT659" i="15" s="1"/>
  <c r="DJ592" i="1"/>
  <c r="DP593" i="1"/>
  <c r="AJ724" i="12"/>
  <c r="M596" i="14"/>
  <c r="AH596" i="14" s="1"/>
  <c r="W596" i="14"/>
  <c r="X596" i="14" s="1"/>
  <c r="J597" i="14"/>
  <c r="C725" i="12"/>
  <c r="F726" i="12" s="1"/>
  <c r="G726" i="12" s="1"/>
  <c r="W724" i="12"/>
  <c r="CV593" i="1"/>
  <c r="DE593" i="1" s="1"/>
  <c r="CS593" i="1"/>
  <c r="M595" i="12"/>
  <c r="AH595" i="12" s="1"/>
  <c r="I595" i="12"/>
  <c r="L596" i="12" s="1"/>
  <c r="E763" i="14" l="1"/>
  <c r="C763" i="14" s="1"/>
  <c r="V762" i="14"/>
  <c r="F762" i="14"/>
  <c r="AI762" i="14" s="1"/>
  <c r="CP714" i="1"/>
  <c r="CN714" i="1" s="1"/>
  <c r="CZ713" i="1"/>
  <c r="CQ713" i="1"/>
  <c r="DH713" i="1" s="1"/>
  <c r="AQ696" i="14"/>
  <c r="DO593" i="1"/>
  <c r="DQ593" i="1"/>
  <c r="DN658" i="15"/>
  <c r="DM615" i="1"/>
  <c r="AJ726" i="12"/>
  <c r="W725" i="12"/>
  <c r="K597" i="14"/>
  <c r="AG597" i="14" s="1"/>
  <c r="H597" i="14"/>
  <c r="AJ725" i="12"/>
  <c r="CU594" i="1"/>
  <c r="CX593" i="1"/>
  <c r="DC593" i="1" s="1"/>
  <c r="DA593" i="1"/>
  <c r="DB593" i="1" s="1"/>
  <c r="X595" i="12"/>
  <c r="Y595" i="12" s="1"/>
  <c r="O595" i="12"/>
  <c r="AI595" i="12" s="1"/>
  <c r="CQ714" i="1" l="1"/>
  <c r="DH714" i="1" s="1"/>
  <c r="V763" i="14"/>
  <c r="E764" i="14"/>
  <c r="C764" i="14" s="1"/>
  <c r="F763" i="14"/>
  <c r="AI763" i="14" s="1"/>
  <c r="CZ714" i="1"/>
  <c r="CP715" i="1"/>
  <c r="DL615" i="1"/>
  <c r="DN615" i="1"/>
  <c r="AR697" i="14"/>
  <c r="AS697" i="14" s="1"/>
  <c r="AT697" i="14" s="1"/>
  <c r="AU698" i="14" s="1"/>
  <c r="AV698" i="14" s="1"/>
  <c r="AK698" i="14" s="1"/>
  <c r="DO659" i="15"/>
  <c r="DP659" i="15" s="1"/>
  <c r="DQ659" i="15" s="1"/>
  <c r="DS660" i="15" s="1"/>
  <c r="DT660" i="15" s="1"/>
  <c r="DJ593" i="1"/>
  <c r="DF593" i="1"/>
  <c r="W597" i="14"/>
  <c r="X597" i="14" s="1"/>
  <c r="J598" i="14"/>
  <c r="M597" i="14"/>
  <c r="AH597" i="14" s="1"/>
  <c r="C726" i="12"/>
  <c r="F727" i="12" s="1"/>
  <c r="G727" i="12" s="1"/>
  <c r="M596" i="12"/>
  <c r="AH596" i="12" s="1"/>
  <c r="I596" i="12"/>
  <c r="L597" i="12" s="1"/>
  <c r="CV594" i="1"/>
  <c r="DE594" i="1" s="1"/>
  <c r="CS594" i="1"/>
  <c r="V764" i="14" l="1"/>
  <c r="E765" i="14"/>
  <c r="C765" i="14" s="1"/>
  <c r="F764" i="14"/>
  <c r="AI764" i="14" s="1"/>
  <c r="CN715" i="1"/>
  <c r="CQ715" i="1"/>
  <c r="DH715" i="1" s="1"/>
  <c r="AQ697" i="14"/>
  <c r="DN659" i="15"/>
  <c r="DM616" i="1"/>
  <c r="C727" i="12"/>
  <c r="F728" i="12" s="1"/>
  <c r="G728" i="12" s="1"/>
  <c r="W726" i="12"/>
  <c r="K598" i="14"/>
  <c r="AG598" i="14" s="1"/>
  <c r="H598" i="14"/>
  <c r="CU595" i="1"/>
  <c r="DA594" i="1"/>
  <c r="DB594" i="1" s="1"/>
  <c r="CX594" i="1"/>
  <c r="X596" i="12"/>
  <c r="Y596" i="12" s="1"/>
  <c r="O596" i="12"/>
  <c r="AI596" i="12" s="1"/>
  <c r="DF594" i="1" l="1"/>
  <c r="DC594" i="1"/>
  <c r="E766" i="14"/>
  <c r="V765" i="14"/>
  <c r="F765" i="14"/>
  <c r="AI765" i="14" s="1"/>
  <c r="F766" i="14"/>
  <c r="AI766" i="14" s="1"/>
  <c r="CP716" i="1"/>
  <c r="CN716" i="1" s="1"/>
  <c r="CZ715" i="1"/>
  <c r="DL616" i="1"/>
  <c r="DN616" i="1"/>
  <c r="AR698" i="14"/>
  <c r="AS698" i="14" s="1"/>
  <c r="AT698" i="14" s="1"/>
  <c r="AU699" i="14" s="1"/>
  <c r="AV699" i="14" s="1"/>
  <c r="AK699" i="14" s="1"/>
  <c r="DO660" i="15"/>
  <c r="DP660" i="15" s="1"/>
  <c r="DQ660" i="15" s="1"/>
  <c r="DS661" i="15" s="1"/>
  <c r="DT661" i="15" s="1"/>
  <c r="DP594" i="1"/>
  <c r="AJ728" i="12"/>
  <c r="C728" i="12"/>
  <c r="F729" i="12" s="1"/>
  <c r="G729" i="12" s="1"/>
  <c r="W727" i="12"/>
  <c r="J599" i="14"/>
  <c r="W598" i="14"/>
  <c r="X598" i="14" s="1"/>
  <c r="M598" i="14"/>
  <c r="AH598" i="14" s="1"/>
  <c r="AJ727" i="12"/>
  <c r="M597" i="12"/>
  <c r="AH597" i="12" s="1"/>
  <c r="I597" i="12"/>
  <c r="L598" i="12" s="1"/>
  <c r="CV595" i="1"/>
  <c r="DE595" i="1" s="1"/>
  <c r="CS595" i="1"/>
  <c r="C766" i="14" l="1"/>
  <c r="CP717" i="1"/>
  <c r="CN717" i="1" s="1"/>
  <c r="CZ716" i="1"/>
  <c r="CQ716" i="1"/>
  <c r="DH716" i="1" s="1"/>
  <c r="AQ698" i="14"/>
  <c r="DO594" i="1"/>
  <c r="DP595" i="1" s="1"/>
  <c r="DQ594" i="1"/>
  <c r="DN660" i="15"/>
  <c r="DM617" i="1"/>
  <c r="W728" i="12"/>
  <c r="K599" i="14"/>
  <c r="AG599" i="14" s="1"/>
  <c r="H599" i="14"/>
  <c r="X597" i="12"/>
  <c r="Y597" i="12" s="1"/>
  <c r="O597" i="12"/>
  <c r="AI597" i="12" s="1"/>
  <c r="DA595" i="1"/>
  <c r="DB595" i="1" s="1"/>
  <c r="CU596" i="1"/>
  <c r="CX595" i="1"/>
  <c r="DC595" i="1" s="1"/>
  <c r="CQ717" i="1" l="1"/>
  <c r="DH717" i="1" s="1"/>
  <c r="E767" i="14"/>
  <c r="V766" i="14"/>
  <c r="CZ717" i="1"/>
  <c r="CP718" i="1"/>
  <c r="CQ718" i="1" s="1"/>
  <c r="DH718" i="1" s="1"/>
  <c r="DL617" i="1"/>
  <c r="DN617" i="1"/>
  <c r="AR699" i="14"/>
  <c r="AS699" i="14" s="1"/>
  <c r="AT699" i="14" s="1"/>
  <c r="AU700" i="14" s="1"/>
  <c r="AV700" i="14" s="1"/>
  <c r="AK700" i="14" s="1"/>
  <c r="DO595" i="1"/>
  <c r="DQ595" i="1"/>
  <c r="DO661" i="15"/>
  <c r="DP661" i="15" s="1"/>
  <c r="DQ661" i="15" s="1"/>
  <c r="DS662" i="15" s="1"/>
  <c r="DT662" i="15" s="1"/>
  <c r="DJ594" i="1"/>
  <c r="DF595" i="1"/>
  <c r="J600" i="14"/>
  <c r="M599" i="14"/>
  <c r="AH599" i="14" s="1"/>
  <c r="W599" i="14"/>
  <c r="X599" i="14" s="1"/>
  <c r="C729" i="12"/>
  <c r="F730" i="12" s="1"/>
  <c r="G730" i="12" s="1"/>
  <c r="AJ729" i="12"/>
  <c r="CV596" i="1"/>
  <c r="DE596" i="1" s="1"/>
  <c r="CS596" i="1"/>
  <c r="M598" i="12"/>
  <c r="AH598" i="12" s="1"/>
  <c r="I598" i="12"/>
  <c r="L599" i="12" s="1"/>
  <c r="C767" i="14" l="1"/>
  <c r="F767" i="14"/>
  <c r="AI767" i="14" s="1"/>
  <c r="CN718" i="1"/>
  <c r="AQ699" i="14"/>
  <c r="DN661" i="15"/>
  <c r="DJ595" i="1"/>
  <c r="DM618" i="1"/>
  <c r="K600" i="14"/>
  <c r="AG600" i="14" s="1"/>
  <c r="H600" i="14"/>
  <c r="C730" i="12"/>
  <c r="F731" i="12" s="1"/>
  <c r="G731" i="12" s="1"/>
  <c r="W729" i="12"/>
  <c r="O598" i="12"/>
  <c r="AI598" i="12" s="1"/>
  <c r="X598" i="12"/>
  <c r="Y598" i="12" s="1"/>
  <c r="CU597" i="1"/>
  <c r="CX596" i="1"/>
  <c r="DC596" i="1" s="1"/>
  <c r="DA596" i="1"/>
  <c r="DB596" i="1" s="1"/>
  <c r="E768" i="14" l="1"/>
  <c r="C768" i="14" s="1"/>
  <c r="V767" i="14"/>
  <c r="CP719" i="1"/>
  <c r="CZ718" i="1"/>
  <c r="DL618" i="1"/>
  <c r="DN618" i="1"/>
  <c r="AR700" i="14"/>
  <c r="AS700" i="14" s="1"/>
  <c r="AT700" i="14" s="1"/>
  <c r="AU701" i="14" s="1"/>
  <c r="AV701" i="14" s="1"/>
  <c r="AK701" i="14" s="1"/>
  <c r="DO662" i="15"/>
  <c r="DP662" i="15" s="1"/>
  <c r="DQ662" i="15" s="1"/>
  <c r="DS663" i="15" s="1"/>
  <c r="DT663" i="15" s="1"/>
  <c r="DP596" i="1"/>
  <c r="DF596" i="1"/>
  <c r="AJ730" i="12"/>
  <c r="J601" i="14"/>
  <c r="W600" i="14"/>
  <c r="X600" i="14" s="1"/>
  <c r="M600" i="14"/>
  <c r="AH600" i="14" s="1"/>
  <c r="W730" i="12"/>
  <c r="CV597" i="1"/>
  <c r="DE597" i="1" s="1"/>
  <c r="CS597" i="1"/>
  <c r="M599" i="12"/>
  <c r="AH599" i="12" s="1"/>
  <c r="I599" i="12"/>
  <c r="L600" i="12" s="1"/>
  <c r="V768" i="14" l="1"/>
  <c r="E769" i="14"/>
  <c r="C769" i="14" s="1"/>
  <c r="F769" i="14"/>
  <c r="AI769" i="14" s="1"/>
  <c r="F768" i="14"/>
  <c r="AI768" i="14" s="1"/>
  <c r="CN719" i="1"/>
  <c r="CQ719" i="1"/>
  <c r="DH719" i="1" s="1"/>
  <c r="AQ700" i="14"/>
  <c r="DO596" i="1"/>
  <c r="DP597" i="1" s="1"/>
  <c r="DQ596" i="1"/>
  <c r="DN662" i="15"/>
  <c r="DM619" i="1"/>
  <c r="AJ731" i="12"/>
  <c r="C731" i="12"/>
  <c r="F732" i="12" s="1"/>
  <c r="G732" i="12" s="1"/>
  <c r="K601" i="14"/>
  <c r="AG601" i="14" s="1"/>
  <c r="H601" i="14"/>
  <c r="DA597" i="1"/>
  <c r="DB597" i="1" s="1"/>
  <c r="CX597" i="1"/>
  <c r="DC597" i="1" s="1"/>
  <c r="CU598" i="1"/>
  <c r="O599" i="12"/>
  <c r="AI599" i="12" s="1"/>
  <c r="X599" i="12"/>
  <c r="Y599" i="12" s="1"/>
  <c r="E770" i="14" l="1"/>
  <c r="V769" i="14"/>
  <c r="CZ719" i="1"/>
  <c r="CP720" i="1"/>
  <c r="DL619" i="1"/>
  <c r="DN619" i="1"/>
  <c r="AR701" i="14"/>
  <c r="AS701" i="14" s="1"/>
  <c r="AT701" i="14" s="1"/>
  <c r="AU702" i="14" s="1"/>
  <c r="AV702" i="14" s="1"/>
  <c r="AK702" i="14" s="1"/>
  <c r="DO597" i="1"/>
  <c r="DQ597" i="1"/>
  <c r="DO663" i="15"/>
  <c r="DP663" i="15" s="1"/>
  <c r="DQ663" i="15" s="1"/>
  <c r="DS664" i="15" s="1"/>
  <c r="DT664" i="15" s="1"/>
  <c r="DJ596" i="1"/>
  <c r="DF597" i="1"/>
  <c r="W731" i="12"/>
  <c r="M601" i="14"/>
  <c r="AH601" i="14" s="1"/>
  <c r="W601" i="14"/>
  <c r="X601" i="14" s="1"/>
  <c r="J602" i="14"/>
  <c r="M600" i="12"/>
  <c r="AH600" i="12" s="1"/>
  <c r="I600" i="12"/>
  <c r="L601" i="12" s="1"/>
  <c r="CV598" i="1"/>
  <c r="DE598" i="1" s="1"/>
  <c r="CS598" i="1"/>
  <c r="C770" i="14" l="1"/>
  <c r="F770" i="14"/>
  <c r="AI770" i="14" s="1"/>
  <c r="CN720" i="1"/>
  <c r="CQ720" i="1"/>
  <c r="DH720" i="1" s="1"/>
  <c r="AQ701" i="14"/>
  <c r="DN663" i="15"/>
  <c r="DJ597" i="1"/>
  <c r="DM620" i="1"/>
  <c r="AJ732" i="12"/>
  <c r="K602" i="14"/>
  <c r="AG602" i="14" s="1"/>
  <c r="H602" i="14"/>
  <c r="C732" i="12"/>
  <c r="F733" i="12" s="1"/>
  <c r="G733" i="12" s="1"/>
  <c r="O600" i="12"/>
  <c r="AI600" i="12" s="1"/>
  <c r="X600" i="12"/>
  <c r="Y600" i="12" s="1"/>
  <c r="CU599" i="1"/>
  <c r="DA598" i="1"/>
  <c r="DB598" i="1" s="1"/>
  <c r="CX598" i="1"/>
  <c r="DF598" i="1" l="1"/>
  <c r="DC598" i="1"/>
  <c r="E771" i="14"/>
  <c r="V770" i="14"/>
  <c r="CP721" i="1"/>
  <c r="CZ720" i="1"/>
  <c r="DL620" i="1"/>
  <c r="DN620" i="1"/>
  <c r="AR702" i="14"/>
  <c r="AS702" i="14" s="1"/>
  <c r="AT702" i="14" s="1"/>
  <c r="AU703" i="14" s="1"/>
  <c r="AV703" i="14" s="1"/>
  <c r="AK703" i="14" s="1"/>
  <c r="DO664" i="15"/>
  <c r="DP664" i="15" s="1"/>
  <c r="DQ664" i="15" s="1"/>
  <c r="DS665" i="15" s="1"/>
  <c r="DT665" i="15" s="1"/>
  <c r="DP598" i="1"/>
  <c r="W732" i="12"/>
  <c r="C733" i="12"/>
  <c r="F734" i="12" s="1"/>
  <c r="G734" i="12" s="1"/>
  <c r="J603" i="14"/>
  <c r="W602" i="14"/>
  <c r="X602" i="14" s="1"/>
  <c r="M602" i="14"/>
  <c r="AH602" i="14" s="1"/>
  <c r="CV599" i="1"/>
  <c r="DE599" i="1" s="1"/>
  <c r="CS599" i="1"/>
  <c r="M601" i="12"/>
  <c r="AH601" i="12" s="1"/>
  <c r="I601" i="12"/>
  <c r="L602" i="12" s="1"/>
  <c r="C771" i="14" l="1"/>
  <c r="F771" i="14"/>
  <c r="AI771" i="14" s="1"/>
  <c r="CN721" i="1"/>
  <c r="CQ721" i="1"/>
  <c r="DH721" i="1" s="1"/>
  <c r="AQ702" i="14"/>
  <c r="DO598" i="1"/>
  <c r="DP599" i="1" s="1"/>
  <c r="DQ598" i="1"/>
  <c r="DN664" i="15"/>
  <c r="DM621" i="1"/>
  <c r="W733" i="12"/>
  <c r="C734" i="12"/>
  <c r="F735" i="12" s="1"/>
  <c r="G735" i="12" s="1"/>
  <c r="AJ733" i="12"/>
  <c r="K603" i="14"/>
  <c r="AG603" i="14" s="1"/>
  <c r="H603" i="14"/>
  <c r="DA599" i="1"/>
  <c r="DB599" i="1" s="1"/>
  <c r="CX599" i="1"/>
  <c r="DC599" i="1" s="1"/>
  <c r="CU600" i="1"/>
  <c r="X601" i="12"/>
  <c r="Y601" i="12" s="1"/>
  <c r="O601" i="12"/>
  <c r="AI601" i="12" s="1"/>
  <c r="V771" i="14" l="1"/>
  <c r="E772" i="14"/>
  <c r="C772" i="14" s="1"/>
  <c r="CZ721" i="1"/>
  <c r="CP722" i="1"/>
  <c r="DL621" i="1"/>
  <c r="DN621" i="1"/>
  <c r="AR703" i="14"/>
  <c r="AS703" i="14" s="1"/>
  <c r="AT703" i="14" s="1"/>
  <c r="AU704" i="14" s="1"/>
  <c r="AV704" i="14" s="1"/>
  <c r="AK704" i="14" s="1"/>
  <c r="DO599" i="1"/>
  <c r="DQ599" i="1"/>
  <c r="DO665" i="15"/>
  <c r="DP665" i="15" s="1"/>
  <c r="DQ665" i="15" s="1"/>
  <c r="DS666" i="15" s="1"/>
  <c r="DT666" i="15" s="1"/>
  <c r="DJ598" i="1"/>
  <c r="DF599" i="1"/>
  <c r="AJ734" i="12"/>
  <c r="AJ735" i="12"/>
  <c r="W734" i="12"/>
  <c r="W603" i="14"/>
  <c r="X603" i="14" s="1"/>
  <c r="J604" i="14"/>
  <c r="M603" i="14"/>
  <c r="AH603" i="14" s="1"/>
  <c r="CV600" i="1"/>
  <c r="DE600" i="1" s="1"/>
  <c r="CS600" i="1"/>
  <c r="M602" i="12"/>
  <c r="AH602" i="12" s="1"/>
  <c r="I602" i="12"/>
  <c r="L603" i="12" s="1"/>
  <c r="V772" i="14" l="1"/>
  <c r="E773" i="14"/>
  <c r="C773" i="14" s="1"/>
  <c r="F772" i="14"/>
  <c r="AI772" i="14" s="1"/>
  <c r="F773" i="14"/>
  <c r="AI773" i="14" s="1"/>
  <c r="CQ722" i="1"/>
  <c r="DH722" i="1" s="1"/>
  <c r="CN722" i="1"/>
  <c r="AQ703" i="14"/>
  <c r="DN665" i="15"/>
  <c r="DJ599" i="1"/>
  <c r="DM622" i="1"/>
  <c r="C735" i="12"/>
  <c r="F736" i="12" s="1"/>
  <c r="G736" i="12" s="1"/>
  <c r="K604" i="14"/>
  <c r="AG604" i="14" s="1"/>
  <c r="H604" i="14"/>
  <c r="CU601" i="1"/>
  <c r="CX600" i="1"/>
  <c r="DA600" i="1"/>
  <c r="DB600" i="1" s="1"/>
  <c r="O602" i="12"/>
  <c r="AI602" i="12" s="1"/>
  <c r="X602" i="12"/>
  <c r="Y602" i="12" s="1"/>
  <c r="DF600" i="1" l="1"/>
  <c r="DC600" i="1"/>
  <c r="V773" i="14"/>
  <c r="E774" i="14"/>
  <c r="F774" i="14" s="1"/>
  <c r="AI774" i="14" s="1"/>
  <c r="CZ722" i="1"/>
  <c r="CP723" i="1"/>
  <c r="DL622" i="1"/>
  <c r="DN622" i="1"/>
  <c r="AR704" i="14"/>
  <c r="AS704" i="14" s="1"/>
  <c r="AT704" i="14" s="1"/>
  <c r="AU705" i="14" s="1"/>
  <c r="AV705" i="14" s="1"/>
  <c r="AK705" i="14" s="1"/>
  <c r="DO666" i="15"/>
  <c r="DP666" i="15" s="1"/>
  <c r="DQ666" i="15" s="1"/>
  <c r="DS667" i="15" s="1"/>
  <c r="DT667" i="15" s="1"/>
  <c r="DP600" i="1"/>
  <c r="W735" i="12"/>
  <c r="AJ736" i="12"/>
  <c r="M604" i="14"/>
  <c r="AH604" i="14" s="1"/>
  <c r="W604" i="14"/>
  <c r="X604" i="14" s="1"/>
  <c r="J605" i="14"/>
  <c r="M603" i="12"/>
  <c r="AH603" i="12" s="1"/>
  <c r="I603" i="12"/>
  <c r="L604" i="12" s="1"/>
  <c r="CV601" i="1"/>
  <c r="DE601" i="1" s="1"/>
  <c r="CS601" i="1"/>
  <c r="C774" i="14" l="1"/>
  <c r="V774" i="14" s="1"/>
  <c r="E775" i="14"/>
  <c r="F775" i="14" s="1"/>
  <c r="AI775" i="14" s="1"/>
  <c r="CQ723" i="1"/>
  <c r="DH723" i="1" s="1"/>
  <c r="CN723" i="1"/>
  <c r="AQ704" i="14"/>
  <c r="DO600" i="1"/>
  <c r="DP601" i="1" s="1"/>
  <c r="DQ600" i="1"/>
  <c r="DN666" i="15"/>
  <c r="DM623" i="1"/>
  <c r="C736" i="12"/>
  <c r="F737" i="12" s="1"/>
  <c r="G737" i="12" s="1"/>
  <c r="K605" i="14"/>
  <c r="AG605" i="14" s="1"/>
  <c r="H605" i="14"/>
  <c r="X603" i="12"/>
  <c r="Y603" i="12" s="1"/>
  <c r="O603" i="12"/>
  <c r="AI603" i="12" s="1"/>
  <c r="CX601" i="1"/>
  <c r="DC601" i="1" s="1"/>
  <c r="DA601" i="1"/>
  <c r="DB601" i="1" s="1"/>
  <c r="CU602" i="1"/>
  <c r="C775" i="14" l="1"/>
  <c r="E776" i="14" s="1"/>
  <c r="C776" i="14" s="1"/>
  <c r="V775" i="14"/>
  <c r="CZ723" i="1"/>
  <c r="CP724" i="1"/>
  <c r="CQ724" i="1" s="1"/>
  <c r="DH724" i="1" s="1"/>
  <c r="DL623" i="1"/>
  <c r="DN623" i="1"/>
  <c r="AR705" i="14"/>
  <c r="AS705" i="14" s="1"/>
  <c r="AT705" i="14" s="1"/>
  <c r="AU706" i="14" s="1"/>
  <c r="AV706" i="14" s="1"/>
  <c r="AK706" i="14" s="1"/>
  <c r="DO601" i="1"/>
  <c r="DQ601" i="1"/>
  <c r="DO667" i="15"/>
  <c r="DP667" i="15" s="1"/>
  <c r="DQ667" i="15" s="1"/>
  <c r="DS668" i="15" s="1"/>
  <c r="DT668" i="15" s="1"/>
  <c r="DJ600" i="1"/>
  <c r="DF601" i="1"/>
  <c r="AJ737" i="12"/>
  <c r="W736" i="12"/>
  <c r="W605" i="14"/>
  <c r="X605" i="14" s="1"/>
  <c r="J606" i="14"/>
  <c r="M605" i="14"/>
  <c r="AH605" i="14" s="1"/>
  <c r="M604" i="12"/>
  <c r="AH604" i="12" s="1"/>
  <c r="I604" i="12"/>
  <c r="L605" i="12" s="1"/>
  <c r="CV602" i="1"/>
  <c r="DE602" i="1" s="1"/>
  <c r="CS602" i="1"/>
  <c r="E777" i="14" l="1"/>
  <c r="C777" i="14" s="1"/>
  <c r="V776" i="14"/>
  <c r="F776" i="14"/>
  <c r="AI776" i="14" s="1"/>
  <c r="CN724" i="1"/>
  <c r="AQ705" i="14"/>
  <c r="DN667" i="15"/>
  <c r="DJ601" i="1"/>
  <c r="DM624" i="1"/>
  <c r="K606" i="14"/>
  <c r="AG606" i="14" s="1"/>
  <c r="H606" i="14"/>
  <c r="C737" i="12"/>
  <c r="F738" i="12" s="1"/>
  <c r="G738" i="12" s="1"/>
  <c r="X604" i="12"/>
  <c r="Y604" i="12" s="1"/>
  <c r="O604" i="12"/>
  <c r="AI604" i="12" s="1"/>
  <c r="DA602" i="1"/>
  <c r="DB602" i="1" s="1"/>
  <c r="CX602" i="1"/>
  <c r="CU603" i="1"/>
  <c r="DF602" i="1" l="1"/>
  <c r="DC602" i="1"/>
  <c r="V777" i="14"/>
  <c r="E778" i="14"/>
  <c r="F777" i="14"/>
  <c r="AI777" i="14" s="1"/>
  <c r="CP725" i="1"/>
  <c r="CZ724" i="1"/>
  <c r="DL624" i="1"/>
  <c r="DN624" i="1"/>
  <c r="AR706" i="14"/>
  <c r="AS706" i="14" s="1"/>
  <c r="AT706" i="14" s="1"/>
  <c r="AU707" i="14" s="1"/>
  <c r="AV707" i="14" s="1"/>
  <c r="AK707" i="14" s="1"/>
  <c r="DO668" i="15"/>
  <c r="DP668" i="15" s="1"/>
  <c r="DQ668" i="15" s="1"/>
  <c r="DS669" i="15" s="1"/>
  <c r="DT669" i="15" s="1"/>
  <c r="DP602" i="1"/>
  <c r="W737" i="12"/>
  <c r="AJ738" i="12"/>
  <c r="J607" i="14"/>
  <c r="W606" i="14"/>
  <c r="X606" i="14" s="1"/>
  <c r="M606" i="14"/>
  <c r="AH606" i="14" s="1"/>
  <c r="M605" i="12"/>
  <c r="AH605" i="12" s="1"/>
  <c r="I605" i="12"/>
  <c r="L606" i="12" s="1"/>
  <c r="CV603" i="1"/>
  <c r="DE603" i="1" s="1"/>
  <c r="CS603" i="1"/>
  <c r="C778" i="14" l="1"/>
  <c r="F778" i="14"/>
  <c r="AI778" i="14" s="1"/>
  <c r="CN725" i="1"/>
  <c r="CQ725" i="1"/>
  <c r="DH725" i="1" s="1"/>
  <c r="AQ706" i="14"/>
  <c r="DO602" i="1"/>
  <c r="DP603" i="1" s="1"/>
  <c r="DQ602" i="1"/>
  <c r="DN668" i="15"/>
  <c r="DM625" i="1"/>
  <c r="K607" i="14"/>
  <c r="AG607" i="14" s="1"/>
  <c r="H607" i="14"/>
  <c r="C738" i="12"/>
  <c r="F739" i="12" s="1"/>
  <c r="G739" i="12" s="1"/>
  <c r="DA603" i="1"/>
  <c r="DB603" i="1" s="1"/>
  <c r="CU604" i="1"/>
  <c r="CX603" i="1"/>
  <c r="DC603" i="1" s="1"/>
  <c r="X605" i="12"/>
  <c r="Y605" i="12" s="1"/>
  <c r="O605" i="12"/>
  <c r="AI605" i="12" s="1"/>
  <c r="E779" i="14" l="1"/>
  <c r="V778" i="14"/>
  <c r="CZ725" i="1"/>
  <c r="CP726" i="1"/>
  <c r="DL625" i="1"/>
  <c r="DN625" i="1"/>
  <c r="AR707" i="14"/>
  <c r="AS707" i="14" s="1"/>
  <c r="AT707" i="14" s="1"/>
  <c r="AU708" i="14" s="1"/>
  <c r="AV708" i="14" s="1"/>
  <c r="AK708" i="14" s="1"/>
  <c r="DO603" i="1"/>
  <c r="DQ603" i="1"/>
  <c r="DO669" i="15"/>
  <c r="DP669" i="15" s="1"/>
  <c r="DQ669" i="15" s="1"/>
  <c r="DS670" i="15" s="1"/>
  <c r="DT670" i="15" s="1"/>
  <c r="DJ602" i="1"/>
  <c r="DF603" i="1"/>
  <c r="AJ739" i="12"/>
  <c r="W738" i="12"/>
  <c r="J608" i="14"/>
  <c r="M607" i="14"/>
  <c r="AH607" i="14" s="1"/>
  <c r="W607" i="14"/>
  <c r="X607" i="14" s="1"/>
  <c r="CV604" i="1"/>
  <c r="DE604" i="1" s="1"/>
  <c r="CS604" i="1"/>
  <c r="M606" i="12"/>
  <c r="AH606" i="12" s="1"/>
  <c r="I606" i="12"/>
  <c r="L607" i="12" s="1"/>
  <c r="C779" i="14" l="1"/>
  <c r="F779" i="14"/>
  <c r="AI779" i="14" s="1"/>
  <c r="CN726" i="1"/>
  <c r="CQ726" i="1"/>
  <c r="DH726" i="1" s="1"/>
  <c r="AQ707" i="14"/>
  <c r="DN669" i="15"/>
  <c r="DJ603" i="1"/>
  <c r="DM626" i="1"/>
  <c r="C739" i="12"/>
  <c r="F740" i="12" s="1"/>
  <c r="G740" i="12" s="1"/>
  <c r="K608" i="14"/>
  <c r="AG608" i="14" s="1"/>
  <c r="H608" i="14"/>
  <c r="X606" i="12"/>
  <c r="Y606" i="12" s="1"/>
  <c r="O606" i="12"/>
  <c r="AI606" i="12" s="1"/>
  <c r="CU605" i="1"/>
  <c r="DA604" i="1"/>
  <c r="DB604" i="1" s="1"/>
  <c r="CX604" i="1"/>
  <c r="DF604" i="1" l="1"/>
  <c r="DC604" i="1"/>
  <c r="V779" i="14"/>
  <c r="E780" i="14"/>
  <c r="C780" i="14" s="1"/>
  <c r="CZ726" i="1"/>
  <c r="CP727" i="1"/>
  <c r="DL626" i="1"/>
  <c r="DN626" i="1"/>
  <c r="AR708" i="14"/>
  <c r="AS708" i="14" s="1"/>
  <c r="AT708" i="14" s="1"/>
  <c r="AU709" i="14" s="1"/>
  <c r="AV709" i="14" s="1"/>
  <c r="AK709" i="14" s="1"/>
  <c r="DO670" i="15"/>
  <c r="DP670" i="15" s="1"/>
  <c r="DQ670" i="15" s="1"/>
  <c r="DS671" i="15" s="1"/>
  <c r="DT671" i="15" s="1"/>
  <c r="DP604" i="1"/>
  <c r="W739" i="12"/>
  <c r="AJ740" i="12"/>
  <c r="J609" i="14"/>
  <c r="W608" i="14"/>
  <c r="X608" i="14" s="1"/>
  <c r="M608" i="14"/>
  <c r="AH608" i="14" s="1"/>
  <c r="CV605" i="1"/>
  <c r="DE605" i="1" s="1"/>
  <c r="CS605" i="1"/>
  <c r="M607" i="12"/>
  <c r="AH607" i="12" s="1"/>
  <c r="I607" i="12"/>
  <c r="L608" i="12" s="1"/>
  <c r="E781" i="14" l="1"/>
  <c r="C781" i="14" s="1"/>
  <c r="V780" i="14"/>
  <c r="F780" i="14"/>
  <c r="AI780" i="14" s="1"/>
  <c r="F781" i="14"/>
  <c r="AI781" i="14" s="1"/>
  <c r="CQ727" i="1"/>
  <c r="DH727" i="1" s="1"/>
  <c r="CN727" i="1"/>
  <c r="AQ708" i="14"/>
  <c r="DO604" i="1"/>
  <c r="DP605" i="1" s="1"/>
  <c r="DQ604" i="1"/>
  <c r="DN670" i="15"/>
  <c r="DM627" i="1"/>
  <c r="C740" i="12"/>
  <c r="F741" i="12" s="1"/>
  <c r="G741" i="12" s="1"/>
  <c r="K609" i="14"/>
  <c r="AG609" i="14" s="1"/>
  <c r="H609" i="14"/>
  <c r="X607" i="12"/>
  <c r="Y607" i="12" s="1"/>
  <c r="O607" i="12"/>
  <c r="AI607" i="12" s="1"/>
  <c r="DA605" i="1"/>
  <c r="DB605" i="1" s="1"/>
  <c r="CU606" i="1"/>
  <c r="CX605" i="1"/>
  <c r="DC605" i="1" s="1"/>
  <c r="V781" i="14" l="1"/>
  <c r="E782" i="14"/>
  <c r="F782" i="14" s="1"/>
  <c r="AI782" i="14" s="1"/>
  <c r="CP728" i="1"/>
  <c r="CZ727" i="1"/>
  <c r="DL627" i="1"/>
  <c r="DN627" i="1"/>
  <c r="AR709" i="14"/>
  <c r="AS709" i="14" s="1"/>
  <c r="AT709" i="14" s="1"/>
  <c r="AU710" i="14" s="1"/>
  <c r="AV710" i="14" s="1"/>
  <c r="AK710" i="14" s="1"/>
  <c r="DO605" i="1"/>
  <c r="DQ605" i="1"/>
  <c r="DO671" i="15"/>
  <c r="DP671" i="15" s="1"/>
  <c r="DQ671" i="15" s="1"/>
  <c r="DS672" i="15" s="1"/>
  <c r="DT672" i="15" s="1"/>
  <c r="DJ604" i="1"/>
  <c r="DF605" i="1"/>
  <c r="M609" i="14"/>
  <c r="AH609" i="14" s="1"/>
  <c r="J610" i="14"/>
  <c r="W609" i="14"/>
  <c r="X609" i="14" s="1"/>
  <c r="C741" i="12"/>
  <c r="F742" i="12" s="1"/>
  <c r="G742" i="12" s="1"/>
  <c r="W740" i="12"/>
  <c r="CV606" i="1"/>
  <c r="DE606" i="1" s="1"/>
  <c r="CS606" i="1"/>
  <c r="M608" i="12"/>
  <c r="AH608" i="12" s="1"/>
  <c r="I608" i="12"/>
  <c r="L609" i="12" s="1"/>
  <c r="C782" i="14" l="1"/>
  <c r="V782" i="14" s="1"/>
  <c r="E783" i="14"/>
  <c r="F783" i="14" s="1"/>
  <c r="AI783" i="14" s="1"/>
  <c r="CN728" i="1"/>
  <c r="CQ728" i="1"/>
  <c r="DH728" i="1" s="1"/>
  <c r="AQ709" i="14"/>
  <c r="DN671" i="15"/>
  <c r="DJ605" i="1"/>
  <c r="DM628" i="1"/>
  <c r="W741" i="12"/>
  <c r="C742" i="12"/>
  <c r="F743" i="12" s="1"/>
  <c r="G743" i="12" s="1"/>
  <c r="AJ741" i="12"/>
  <c r="AJ742" i="12"/>
  <c r="K610" i="14"/>
  <c r="AG610" i="14" s="1"/>
  <c r="H610" i="14"/>
  <c r="DA606" i="1"/>
  <c r="DB606" i="1" s="1"/>
  <c r="CU607" i="1"/>
  <c r="CX606" i="1"/>
  <c r="DC606" i="1" s="1"/>
  <c r="O608" i="12"/>
  <c r="AI608" i="12" s="1"/>
  <c r="X608" i="12"/>
  <c r="Y608" i="12" s="1"/>
  <c r="C783" i="14" l="1"/>
  <c r="E784" i="14" s="1"/>
  <c r="CZ728" i="1"/>
  <c r="CP729" i="1"/>
  <c r="DL628" i="1"/>
  <c r="DN628" i="1"/>
  <c r="AR710" i="14"/>
  <c r="AS710" i="14" s="1"/>
  <c r="AT710" i="14" s="1"/>
  <c r="AU711" i="14" s="1"/>
  <c r="AV711" i="14" s="1"/>
  <c r="AK711" i="14" s="1"/>
  <c r="DO672" i="15"/>
  <c r="DP672" i="15" s="1"/>
  <c r="DQ672" i="15" s="1"/>
  <c r="DS673" i="15" s="1"/>
  <c r="DT673" i="15" s="1"/>
  <c r="DP606" i="1"/>
  <c r="DF606" i="1"/>
  <c r="W742" i="12"/>
  <c r="J611" i="14"/>
  <c r="W610" i="14"/>
  <c r="X610" i="14" s="1"/>
  <c r="M610" i="14"/>
  <c r="AH610" i="14" s="1"/>
  <c r="M609" i="12"/>
  <c r="AH609" i="12" s="1"/>
  <c r="I609" i="12"/>
  <c r="L610" i="12" s="1"/>
  <c r="CV607" i="1"/>
  <c r="DE607" i="1" s="1"/>
  <c r="CS607" i="1"/>
  <c r="F784" i="14" l="1"/>
  <c r="AI784" i="14" s="1"/>
  <c r="C784" i="14"/>
  <c r="E785" i="14" s="1"/>
  <c r="V783" i="14"/>
  <c r="V784" i="14"/>
  <c r="CN729" i="1"/>
  <c r="CQ729" i="1"/>
  <c r="DH729" i="1" s="1"/>
  <c r="AQ710" i="14"/>
  <c r="DO606" i="1"/>
  <c r="DP607" i="1" s="1"/>
  <c r="DQ606" i="1"/>
  <c r="DN672" i="15"/>
  <c r="DM629" i="1"/>
  <c r="AJ743" i="12"/>
  <c r="C743" i="12"/>
  <c r="F744" i="12" s="1"/>
  <c r="G744" i="12" s="1"/>
  <c r="K611" i="14"/>
  <c r="AG611" i="14" s="1"/>
  <c r="H611" i="14"/>
  <c r="CU608" i="1"/>
  <c r="CX607" i="1"/>
  <c r="DA607" i="1"/>
  <c r="DB607" i="1" s="1"/>
  <c r="X609" i="12"/>
  <c r="Y609" i="12" s="1"/>
  <c r="O609" i="12"/>
  <c r="AI609" i="12" s="1"/>
  <c r="DF607" i="1" l="1"/>
  <c r="DC607" i="1"/>
  <c r="F785" i="14"/>
  <c r="AI785" i="14" s="1"/>
  <c r="C785" i="14"/>
  <c r="CZ729" i="1"/>
  <c r="CP730" i="1"/>
  <c r="CQ730" i="1" s="1"/>
  <c r="DH730" i="1" s="1"/>
  <c r="DL629" i="1"/>
  <c r="DN629" i="1"/>
  <c r="AR711" i="14"/>
  <c r="AS711" i="14" s="1"/>
  <c r="AT711" i="14" s="1"/>
  <c r="AU712" i="14" s="1"/>
  <c r="AV712" i="14" s="1"/>
  <c r="AK712" i="14" s="1"/>
  <c r="DO607" i="1"/>
  <c r="DQ607" i="1"/>
  <c r="DO673" i="15"/>
  <c r="DP673" i="15" s="1"/>
  <c r="DQ673" i="15" s="1"/>
  <c r="DS674" i="15" s="1"/>
  <c r="DT674" i="15" s="1"/>
  <c r="DJ606" i="1"/>
  <c r="W611" i="14"/>
  <c r="X611" i="14" s="1"/>
  <c r="M611" i="14"/>
  <c r="AH611" i="14" s="1"/>
  <c r="J612" i="14"/>
  <c r="W743" i="12"/>
  <c r="AJ744" i="12"/>
  <c r="M610" i="12"/>
  <c r="AH610" i="12" s="1"/>
  <c r="I610" i="12"/>
  <c r="L611" i="12" s="1"/>
  <c r="CV608" i="1"/>
  <c r="DE608" i="1" s="1"/>
  <c r="CS608" i="1"/>
  <c r="V785" i="14" l="1"/>
  <c r="E786" i="14"/>
  <c r="CN730" i="1"/>
  <c r="CP731" i="1" s="1"/>
  <c r="CQ731" i="1" s="1"/>
  <c r="DH731" i="1" s="1"/>
  <c r="AQ711" i="14"/>
  <c r="DN673" i="15"/>
  <c r="DJ607" i="1"/>
  <c r="DM630" i="1"/>
  <c r="DP608" i="1"/>
  <c r="K612" i="14"/>
  <c r="AG612" i="14" s="1"/>
  <c r="H612" i="14"/>
  <c r="C744" i="12"/>
  <c r="F745" i="12" s="1"/>
  <c r="G745" i="12" s="1"/>
  <c r="DA608" i="1"/>
  <c r="DB608" i="1" s="1"/>
  <c r="CX608" i="1"/>
  <c r="DC608" i="1" s="1"/>
  <c r="CU609" i="1"/>
  <c r="X610" i="12"/>
  <c r="Y610" i="12" s="1"/>
  <c r="O610" i="12"/>
  <c r="AI610" i="12" s="1"/>
  <c r="C786" i="14" l="1"/>
  <c r="F786" i="14"/>
  <c r="AI786" i="14" s="1"/>
  <c r="CZ730" i="1"/>
  <c r="CN731" i="1"/>
  <c r="DL630" i="1"/>
  <c r="DN630" i="1"/>
  <c r="AR712" i="14"/>
  <c r="AS712" i="14" s="1"/>
  <c r="AT712" i="14" s="1"/>
  <c r="AU713" i="14" s="1"/>
  <c r="AV713" i="14" s="1"/>
  <c r="AK713" i="14" s="1"/>
  <c r="DO608" i="1"/>
  <c r="DQ608" i="1"/>
  <c r="DO674" i="15"/>
  <c r="DP674" i="15" s="1"/>
  <c r="DQ674" i="15" s="1"/>
  <c r="DS675" i="15" s="1"/>
  <c r="DT675" i="15" s="1"/>
  <c r="DF608" i="1"/>
  <c r="M612" i="14"/>
  <c r="AH612" i="14" s="1"/>
  <c r="W612" i="14"/>
  <c r="X612" i="14" s="1"/>
  <c r="J613" i="14"/>
  <c r="AJ745" i="12"/>
  <c r="W744" i="12"/>
  <c r="CV609" i="1"/>
  <c r="CS609" i="1"/>
  <c r="AI15" i="1" s="1"/>
  <c r="M611" i="12"/>
  <c r="AH611" i="12" s="1"/>
  <c r="I611" i="12"/>
  <c r="L612" i="12" s="1"/>
  <c r="DE609" i="1" l="1"/>
  <c r="AH15" i="1"/>
  <c r="E787" i="14"/>
  <c r="V786" i="14"/>
  <c r="CP732" i="1"/>
  <c r="CZ731" i="1"/>
  <c r="AQ712" i="14"/>
  <c r="DN674" i="15"/>
  <c r="DJ608" i="1"/>
  <c r="DM631" i="1"/>
  <c r="C745" i="12"/>
  <c r="F746" i="12" s="1"/>
  <c r="G746" i="12" s="1"/>
  <c r="K613" i="14"/>
  <c r="AG613" i="14" s="1"/>
  <c r="H613" i="14"/>
  <c r="DA609" i="1"/>
  <c r="DB609" i="1" s="1"/>
  <c r="CX609" i="1"/>
  <c r="CU610" i="1"/>
  <c r="X611" i="12"/>
  <c r="Y611" i="12" s="1"/>
  <c r="O611" i="12"/>
  <c r="AI611" i="12" s="1"/>
  <c r="AG15" i="1" l="1"/>
  <c r="DC609" i="1"/>
  <c r="AJ15" i="1" s="1"/>
  <c r="AK15" i="1"/>
  <c r="F787" i="14"/>
  <c r="AI787" i="14" s="1"/>
  <c r="C787" i="14"/>
  <c r="CN732" i="1"/>
  <c r="CQ732" i="1"/>
  <c r="DH732" i="1" s="1"/>
  <c r="DL631" i="1"/>
  <c r="DN631" i="1"/>
  <c r="AR713" i="14"/>
  <c r="AS713" i="14" s="1"/>
  <c r="AT713" i="14" s="1"/>
  <c r="AU714" i="14" s="1"/>
  <c r="AV714" i="14" s="1"/>
  <c r="AK714" i="14" s="1"/>
  <c r="DO675" i="15"/>
  <c r="DP675" i="15" s="1"/>
  <c r="DQ675" i="15" s="1"/>
  <c r="DS676" i="15" s="1"/>
  <c r="DT676" i="15" s="1"/>
  <c r="DP609" i="1"/>
  <c r="DF609" i="1"/>
  <c r="W745" i="12"/>
  <c r="AJ746" i="12"/>
  <c r="C746" i="12"/>
  <c r="F747" i="12" s="1"/>
  <c r="G747" i="12" s="1"/>
  <c r="W613" i="14"/>
  <c r="X613" i="14" s="1"/>
  <c r="J614" i="14"/>
  <c r="M613" i="14"/>
  <c r="AH613" i="14" s="1"/>
  <c r="CV610" i="1"/>
  <c r="DE610" i="1" s="1"/>
  <c r="CS610" i="1"/>
  <c r="M612" i="12"/>
  <c r="AH612" i="12" s="1"/>
  <c r="I612" i="12"/>
  <c r="L613" i="12" s="1"/>
  <c r="AL15" i="1" l="1"/>
  <c r="E788" i="14"/>
  <c r="F788" i="14" s="1"/>
  <c r="AI788" i="14" s="1"/>
  <c r="V787" i="14"/>
  <c r="CP733" i="1"/>
  <c r="CZ732" i="1"/>
  <c r="AQ713" i="14"/>
  <c r="DO609" i="1"/>
  <c r="DP610" i="1" s="1"/>
  <c r="DQ609" i="1"/>
  <c r="DN675" i="15"/>
  <c r="DM632" i="1"/>
  <c r="W746" i="12"/>
  <c r="K614" i="14"/>
  <c r="AG614" i="14" s="1"/>
  <c r="H614" i="14"/>
  <c r="CU611" i="1"/>
  <c r="CX610" i="1"/>
  <c r="DC610" i="1" s="1"/>
  <c r="DA610" i="1"/>
  <c r="DB610" i="1" s="1"/>
  <c r="X612" i="12"/>
  <c r="Y612" i="12" s="1"/>
  <c r="O612" i="12"/>
  <c r="AI612" i="12" s="1"/>
  <c r="C788" i="14" l="1"/>
  <c r="E789" i="14" s="1"/>
  <c r="CN733" i="1"/>
  <c r="CQ733" i="1"/>
  <c r="DH733" i="1" s="1"/>
  <c r="DL632" i="1"/>
  <c r="DN632" i="1"/>
  <c r="AR714" i="14"/>
  <c r="AS714" i="14" s="1"/>
  <c r="AT714" i="14" s="1"/>
  <c r="AU715" i="14" s="1"/>
  <c r="AV715" i="14" s="1"/>
  <c r="AK715" i="14" s="1"/>
  <c r="DO610" i="1"/>
  <c r="DQ610" i="1"/>
  <c r="DO676" i="15"/>
  <c r="DP676" i="15" s="1"/>
  <c r="DQ676" i="15" s="1"/>
  <c r="DS677" i="15" s="1"/>
  <c r="DT677" i="15" s="1"/>
  <c r="DJ609" i="1"/>
  <c r="DF610" i="1"/>
  <c r="J615" i="14"/>
  <c r="W614" i="14"/>
  <c r="X614" i="14" s="1"/>
  <c r="M614" i="14"/>
  <c r="AH614" i="14" s="1"/>
  <c r="AJ747" i="12"/>
  <c r="C747" i="12"/>
  <c r="F748" i="12" s="1"/>
  <c r="G748" i="12" s="1"/>
  <c r="M613" i="12"/>
  <c r="AH613" i="12" s="1"/>
  <c r="I613" i="12"/>
  <c r="L614" i="12" s="1"/>
  <c r="CV611" i="1"/>
  <c r="DE611" i="1" s="1"/>
  <c r="CS611" i="1"/>
  <c r="F789" i="14" l="1"/>
  <c r="AI789" i="14" s="1"/>
  <c r="C789" i="14"/>
  <c r="V788" i="14"/>
  <c r="V789" i="14"/>
  <c r="CP734" i="1"/>
  <c r="CQ734" i="1" s="1"/>
  <c r="DH734" i="1" s="1"/>
  <c r="CZ733" i="1"/>
  <c r="AQ714" i="14"/>
  <c r="AR715" i="14" s="1"/>
  <c r="AS715" i="14" s="1"/>
  <c r="AT715" i="14" s="1"/>
  <c r="AU716" i="14" s="1"/>
  <c r="AV716" i="14" s="1"/>
  <c r="AK716" i="14" s="1"/>
  <c r="DN676" i="15"/>
  <c r="DJ610" i="1"/>
  <c r="DM633" i="1"/>
  <c r="K615" i="14"/>
  <c r="AG615" i="14" s="1"/>
  <c r="H615" i="14"/>
  <c r="AJ748" i="12"/>
  <c r="W747" i="12"/>
  <c r="X613" i="12"/>
  <c r="Y613" i="12" s="1"/>
  <c r="O613" i="12"/>
  <c r="AI613" i="12" s="1"/>
  <c r="DA611" i="1"/>
  <c r="DB611" i="1" s="1"/>
  <c r="CU612" i="1"/>
  <c r="CX611" i="1"/>
  <c r="DC611" i="1" s="1"/>
  <c r="E790" i="14" l="1"/>
  <c r="F790" i="14" s="1"/>
  <c r="AI790" i="14" s="1"/>
  <c r="CN734" i="1"/>
  <c r="CZ734" i="1" s="1"/>
  <c r="DL633" i="1"/>
  <c r="DN633" i="1"/>
  <c r="AQ715" i="14"/>
  <c r="DO677" i="15"/>
  <c r="DP677" i="15" s="1"/>
  <c r="DQ677" i="15" s="1"/>
  <c r="DS678" i="15" s="1"/>
  <c r="DT678" i="15" s="1"/>
  <c r="DP611" i="1"/>
  <c r="DF611" i="1"/>
  <c r="J616" i="14"/>
  <c r="M615" i="14"/>
  <c r="AH615" i="14" s="1"/>
  <c r="W615" i="14"/>
  <c r="X615" i="14" s="1"/>
  <c r="C748" i="12"/>
  <c r="F749" i="12" s="1"/>
  <c r="G749" i="12" s="1"/>
  <c r="CV612" i="1"/>
  <c r="DE612" i="1" s="1"/>
  <c r="CS612" i="1"/>
  <c r="M614" i="12"/>
  <c r="AH614" i="12" s="1"/>
  <c r="I614" i="12"/>
  <c r="L615" i="12" s="1"/>
  <c r="C790" i="14" l="1"/>
  <c r="CP735" i="1"/>
  <c r="CQ735" i="1" s="1"/>
  <c r="DH735" i="1" s="1"/>
  <c r="AR716" i="14"/>
  <c r="AS716" i="14" s="1"/>
  <c r="AT716" i="14" s="1"/>
  <c r="AU717" i="14" s="1"/>
  <c r="AV717" i="14" s="1"/>
  <c r="AK717" i="14" s="1"/>
  <c r="DO611" i="1"/>
  <c r="DQ611" i="1"/>
  <c r="DN677" i="15"/>
  <c r="DM634" i="1"/>
  <c r="W748" i="12"/>
  <c r="K616" i="14"/>
  <c r="AG616" i="14" s="1"/>
  <c r="H616" i="14"/>
  <c r="O614" i="12"/>
  <c r="AI614" i="12" s="1"/>
  <c r="X614" i="12"/>
  <c r="Y614" i="12" s="1"/>
  <c r="DA612" i="1"/>
  <c r="DB612" i="1" s="1"/>
  <c r="CU613" i="1"/>
  <c r="CX612" i="1"/>
  <c r="DC612" i="1" s="1"/>
  <c r="V790" i="14" l="1"/>
  <c r="E791" i="14"/>
  <c r="F791" i="14" s="1"/>
  <c r="AI791" i="14" s="1"/>
  <c r="CN735" i="1"/>
  <c r="CP736" i="1" s="1"/>
  <c r="DL634" i="1"/>
  <c r="DN634" i="1"/>
  <c r="AQ716" i="14"/>
  <c r="DO678" i="15"/>
  <c r="DP678" i="15" s="1"/>
  <c r="DQ678" i="15" s="1"/>
  <c r="DS679" i="15" s="1"/>
  <c r="DT679" i="15" s="1"/>
  <c r="DJ611" i="1"/>
  <c r="DP612" i="1"/>
  <c r="DF612" i="1"/>
  <c r="C749" i="12"/>
  <c r="F750" i="12" s="1"/>
  <c r="G750" i="12" s="1"/>
  <c r="AJ749" i="12"/>
  <c r="J617" i="14"/>
  <c r="W616" i="14"/>
  <c r="X616" i="14" s="1"/>
  <c r="M616" i="14"/>
  <c r="AH616" i="14" s="1"/>
  <c r="CV613" i="1"/>
  <c r="DE613" i="1" s="1"/>
  <c r="CS613" i="1"/>
  <c r="M615" i="12"/>
  <c r="AH615" i="12" s="1"/>
  <c r="I615" i="12"/>
  <c r="L616" i="12" s="1"/>
  <c r="C791" i="14" l="1"/>
  <c r="V791" i="14"/>
  <c r="E792" i="14"/>
  <c r="F792" i="14" s="1"/>
  <c r="AI792" i="14" s="1"/>
  <c r="CZ735" i="1"/>
  <c r="CQ736" i="1"/>
  <c r="DH736" i="1" s="1"/>
  <c r="CN736" i="1"/>
  <c r="AR717" i="14"/>
  <c r="AS717" i="14" s="1"/>
  <c r="AT717" i="14" s="1"/>
  <c r="AU718" i="14" s="1"/>
  <c r="AV718" i="14" s="1"/>
  <c r="AK718" i="14" s="1"/>
  <c r="DO612" i="1"/>
  <c r="DP613" i="1" s="1"/>
  <c r="DQ612" i="1"/>
  <c r="DN678" i="15"/>
  <c r="DM635" i="1"/>
  <c r="K617" i="14"/>
  <c r="AG617" i="14" s="1"/>
  <c r="H617" i="14"/>
  <c r="W749" i="12"/>
  <c r="X615" i="12"/>
  <c r="Y615" i="12" s="1"/>
  <c r="O615" i="12"/>
  <c r="AI615" i="12" s="1"/>
  <c r="DA613" i="1"/>
  <c r="DB613" i="1" s="1"/>
  <c r="CU614" i="1"/>
  <c r="CX613" i="1"/>
  <c r="DF613" i="1" l="1"/>
  <c r="DC613" i="1"/>
  <c r="C792" i="14"/>
  <c r="CZ736" i="1"/>
  <c r="CP737" i="1"/>
  <c r="DL635" i="1"/>
  <c r="DN635" i="1"/>
  <c r="AQ717" i="14"/>
  <c r="DO613" i="1"/>
  <c r="DP614" i="1" s="1"/>
  <c r="DQ614" i="1" s="1"/>
  <c r="DQ613" i="1"/>
  <c r="DO679" i="15"/>
  <c r="DP679" i="15" s="1"/>
  <c r="DQ679" i="15" s="1"/>
  <c r="DS680" i="15" s="1"/>
  <c r="DT680" i="15" s="1"/>
  <c r="DJ612" i="1"/>
  <c r="C750" i="12"/>
  <c r="F751" i="12" s="1"/>
  <c r="G751" i="12" s="1"/>
  <c r="AJ750" i="12"/>
  <c r="M617" i="14"/>
  <c r="AH617" i="14" s="1"/>
  <c r="W617" i="14"/>
  <c r="X617" i="14" s="1"/>
  <c r="J618" i="14"/>
  <c r="M616" i="12"/>
  <c r="AH616" i="12" s="1"/>
  <c r="I616" i="12"/>
  <c r="L617" i="12" s="1"/>
  <c r="CV614" i="1"/>
  <c r="DE614" i="1" s="1"/>
  <c r="CS614" i="1"/>
  <c r="V792" i="14" l="1"/>
  <c r="E793" i="14"/>
  <c r="F793" i="14" s="1"/>
  <c r="AI793" i="14" s="1"/>
  <c r="CN737" i="1"/>
  <c r="CQ737" i="1"/>
  <c r="DH737" i="1" s="1"/>
  <c r="AR718" i="14"/>
  <c r="AS718" i="14" s="1"/>
  <c r="AT718" i="14" s="1"/>
  <c r="AU719" i="14" s="1"/>
  <c r="AV719" i="14" s="1"/>
  <c r="AK719" i="14" s="1"/>
  <c r="DJ614" i="1"/>
  <c r="DO614" i="1"/>
  <c r="DN679" i="15"/>
  <c r="DJ613" i="1"/>
  <c r="DM636" i="1"/>
  <c r="W750" i="12"/>
  <c r="K618" i="14"/>
  <c r="AG618" i="14" s="1"/>
  <c r="H618" i="14"/>
  <c r="DA614" i="1"/>
  <c r="DB614" i="1" s="1"/>
  <c r="CX614" i="1"/>
  <c r="DC614" i="1" s="1"/>
  <c r="CU615" i="1"/>
  <c r="O616" i="12"/>
  <c r="AI616" i="12" s="1"/>
  <c r="X616" i="12"/>
  <c r="Y616" i="12" s="1"/>
  <c r="C793" i="14" l="1"/>
  <c r="CZ737" i="1"/>
  <c r="CP738" i="1"/>
  <c r="DL636" i="1"/>
  <c r="DN636" i="1"/>
  <c r="AQ718" i="14"/>
  <c r="DO680" i="15"/>
  <c r="DP680" i="15" s="1"/>
  <c r="DQ680" i="15" s="1"/>
  <c r="DS681" i="15" s="1"/>
  <c r="DT681" i="15" s="1"/>
  <c r="DF614" i="1"/>
  <c r="C751" i="12"/>
  <c r="F752" i="12" s="1"/>
  <c r="G752" i="12" s="1"/>
  <c r="AJ751" i="12"/>
  <c r="J619" i="14"/>
  <c r="W618" i="14"/>
  <c r="X618" i="14" s="1"/>
  <c r="M618" i="14"/>
  <c r="AH618" i="14" s="1"/>
  <c r="M617" i="12"/>
  <c r="AH617" i="12" s="1"/>
  <c r="I617" i="12"/>
  <c r="L618" i="12" s="1"/>
  <c r="CV615" i="1"/>
  <c r="DE615" i="1" s="1"/>
  <c r="CS615" i="1"/>
  <c r="E794" i="14" l="1"/>
  <c r="F794" i="14" s="1"/>
  <c r="AI794" i="14" s="1"/>
  <c r="V793" i="14"/>
  <c r="CN738" i="1"/>
  <c r="CQ738" i="1"/>
  <c r="DH738" i="1" s="1"/>
  <c r="AR719" i="14"/>
  <c r="AS719" i="14" s="1"/>
  <c r="AT719" i="14" s="1"/>
  <c r="AU720" i="14" s="1"/>
  <c r="AV720" i="14" s="1"/>
  <c r="AK720" i="14" s="1"/>
  <c r="DN680" i="15"/>
  <c r="DM637" i="1"/>
  <c r="W751" i="12"/>
  <c r="K619" i="14"/>
  <c r="AG619" i="14" s="1"/>
  <c r="H619" i="14"/>
  <c r="CU616" i="1"/>
  <c r="DA615" i="1"/>
  <c r="DB615" i="1" s="1"/>
  <c r="CX615" i="1"/>
  <c r="DC615" i="1" s="1"/>
  <c r="O617" i="12"/>
  <c r="AI617" i="12" s="1"/>
  <c r="X617" i="12"/>
  <c r="Y617" i="12" s="1"/>
  <c r="C794" i="14" l="1"/>
  <c r="CZ738" i="1"/>
  <c r="CP739" i="1"/>
  <c r="DL637" i="1"/>
  <c r="DN637" i="1"/>
  <c r="AQ719" i="14"/>
  <c r="DO681" i="15"/>
  <c r="DP681" i="15" s="1"/>
  <c r="DQ681" i="15" s="1"/>
  <c r="DS682" i="15" s="1"/>
  <c r="DT682" i="15" s="1"/>
  <c r="DP615" i="1"/>
  <c r="DF615" i="1"/>
  <c r="C752" i="12"/>
  <c r="F753" i="12" s="1"/>
  <c r="G753" i="12" s="1"/>
  <c r="AJ752" i="12"/>
  <c r="W619" i="14"/>
  <c r="X619" i="14" s="1"/>
  <c r="J620" i="14"/>
  <c r="M619" i="14"/>
  <c r="AH619" i="14" s="1"/>
  <c r="M618" i="12"/>
  <c r="AH618" i="12" s="1"/>
  <c r="I618" i="12"/>
  <c r="L619" i="12" s="1"/>
  <c r="CV616" i="1"/>
  <c r="DE616" i="1" s="1"/>
  <c r="CS616" i="1"/>
  <c r="V794" i="14" l="1"/>
  <c r="E795" i="14"/>
  <c r="F795" i="14" s="1"/>
  <c r="AI795" i="14" s="1"/>
  <c r="CQ739" i="1"/>
  <c r="DH739" i="1" s="1"/>
  <c r="CN739" i="1"/>
  <c r="AR720" i="14"/>
  <c r="AS720" i="14" s="1"/>
  <c r="AT720" i="14" s="1"/>
  <c r="AU721" i="14" s="1"/>
  <c r="AV721" i="14" s="1"/>
  <c r="AK721" i="14" s="1"/>
  <c r="DO615" i="1"/>
  <c r="DQ615" i="1"/>
  <c r="DN681" i="15"/>
  <c r="DM638" i="1"/>
  <c r="K620" i="14"/>
  <c r="AG620" i="14" s="1"/>
  <c r="H620" i="14"/>
  <c r="W752" i="12"/>
  <c r="C753" i="12"/>
  <c r="F754" i="12" s="1"/>
  <c r="G754" i="12" s="1"/>
  <c r="X618" i="12"/>
  <c r="Y618" i="12" s="1"/>
  <c r="O618" i="12"/>
  <c r="AI618" i="12" s="1"/>
  <c r="CU617" i="1"/>
  <c r="DA616" i="1"/>
  <c r="DB616" i="1" s="1"/>
  <c r="CX616" i="1"/>
  <c r="DC616" i="1" s="1"/>
  <c r="C795" i="14" l="1"/>
  <c r="CZ739" i="1"/>
  <c r="CP740" i="1"/>
  <c r="DL638" i="1"/>
  <c r="DN638" i="1"/>
  <c r="AQ720" i="14"/>
  <c r="DO682" i="15"/>
  <c r="DP682" i="15" s="1"/>
  <c r="DQ682" i="15" s="1"/>
  <c r="DS683" i="15" s="1"/>
  <c r="DT683" i="15" s="1"/>
  <c r="DJ615" i="1"/>
  <c r="DP616" i="1"/>
  <c r="DF616" i="1"/>
  <c r="W753" i="12"/>
  <c r="C754" i="12"/>
  <c r="F755" i="12" s="1"/>
  <c r="G755" i="12" s="1"/>
  <c r="AJ753" i="12"/>
  <c r="AJ754" i="12"/>
  <c r="M620" i="14"/>
  <c r="AH620" i="14" s="1"/>
  <c r="W620" i="14"/>
  <c r="X620" i="14" s="1"/>
  <c r="J621" i="14"/>
  <c r="M619" i="12"/>
  <c r="AH619" i="12" s="1"/>
  <c r="I619" i="12"/>
  <c r="L620" i="12" s="1"/>
  <c r="CV617" i="1"/>
  <c r="DE617" i="1" s="1"/>
  <c r="CS617" i="1"/>
  <c r="E796" i="14" l="1"/>
  <c r="F796" i="14" s="1"/>
  <c r="AI796" i="14" s="1"/>
  <c r="V795" i="14"/>
  <c r="C796" i="14"/>
  <c r="CQ740" i="1"/>
  <c r="DH740" i="1" s="1"/>
  <c r="CN740" i="1"/>
  <c r="AR721" i="14"/>
  <c r="AS721" i="14" s="1"/>
  <c r="AT721" i="14" s="1"/>
  <c r="AU722" i="14" s="1"/>
  <c r="AV722" i="14" s="1"/>
  <c r="AK722" i="14" s="1"/>
  <c r="DO616" i="1"/>
  <c r="DQ616" i="1"/>
  <c r="DN682" i="15"/>
  <c r="DM639" i="1"/>
  <c r="W754" i="12"/>
  <c r="C755" i="12"/>
  <c r="F756" i="12" s="1"/>
  <c r="G756" i="12" s="1"/>
  <c r="K621" i="14"/>
  <c r="AG621" i="14" s="1"/>
  <c r="H621" i="14"/>
  <c r="DA617" i="1"/>
  <c r="DB617" i="1" s="1"/>
  <c r="CX617" i="1"/>
  <c r="CU618" i="1"/>
  <c r="X619" i="12"/>
  <c r="Y619" i="12" s="1"/>
  <c r="O619" i="12"/>
  <c r="AI619" i="12" s="1"/>
  <c r="DF617" i="1" l="1"/>
  <c r="DC617" i="1"/>
  <c r="E797" i="14"/>
  <c r="F797" i="14" s="1"/>
  <c r="AI797" i="14" s="1"/>
  <c r="V796" i="14"/>
  <c r="C797" i="14"/>
  <c r="CP741" i="1"/>
  <c r="CZ740" i="1"/>
  <c r="DL639" i="1"/>
  <c r="DN639" i="1"/>
  <c r="AQ721" i="14"/>
  <c r="DO683" i="15"/>
  <c r="DP683" i="15" s="1"/>
  <c r="DQ683" i="15" s="1"/>
  <c r="DS684" i="15" s="1"/>
  <c r="DT684" i="15" s="1"/>
  <c r="DJ616" i="1"/>
  <c r="DP617" i="1"/>
  <c r="W755" i="12"/>
  <c r="C756" i="12"/>
  <c r="F757" i="12" s="1"/>
  <c r="G757" i="12" s="1"/>
  <c r="W621" i="14"/>
  <c r="X621" i="14" s="1"/>
  <c r="J622" i="14"/>
  <c r="M621" i="14"/>
  <c r="AH621" i="14" s="1"/>
  <c r="AJ755" i="12"/>
  <c r="AJ756" i="12"/>
  <c r="CV618" i="1"/>
  <c r="DE618" i="1" s="1"/>
  <c r="CS618" i="1"/>
  <c r="M620" i="12"/>
  <c r="AH620" i="12" s="1"/>
  <c r="I620" i="12"/>
  <c r="L621" i="12" s="1"/>
  <c r="V797" i="14" l="1"/>
  <c r="E798" i="14"/>
  <c r="F798" i="14" s="1"/>
  <c r="AI798" i="14" s="1"/>
  <c r="CN741" i="1"/>
  <c r="CQ741" i="1"/>
  <c r="DH741" i="1" s="1"/>
  <c r="AR722" i="14"/>
  <c r="AS722" i="14" s="1"/>
  <c r="AT722" i="14" s="1"/>
  <c r="AU723" i="14" s="1"/>
  <c r="AV723" i="14" s="1"/>
  <c r="AK723" i="14" s="1"/>
  <c r="DO617" i="1"/>
  <c r="DP618" i="1" s="1"/>
  <c r="DQ617" i="1"/>
  <c r="DN683" i="15"/>
  <c r="DM640" i="1"/>
  <c r="W756" i="12"/>
  <c r="K622" i="14"/>
  <c r="AG622" i="14" s="1"/>
  <c r="H622" i="14"/>
  <c r="DA618" i="1"/>
  <c r="DB618" i="1" s="1"/>
  <c r="CU619" i="1"/>
  <c r="CX618" i="1"/>
  <c r="DC618" i="1" s="1"/>
  <c r="X620" i="12"/>
  <c r="Y620" i="12" s="1"/>
  <c r="O620" i="12"/>
  <c r="AI620" i="12" s="1"/>
  <c r="C798" i="14" l="1"/>
  <c r="CZ741" i="1"/>
  <c r="CP742" i="1"/>
  <c r="AQ722" i="14"/>
  <c r="AR723" i="14" s="1"/>
  <c r="AS723" i="14" s="1"/>
  <c r="AT723" i="14" s="1"/>
  <c r="AU724" i="14" s="1"/>
  <c r="AV724" i="14" s="1"/>
  <c r="AK724" i="14" s="1"/>
  <c r="DL640" i="1"/>
  <c r="DN640" i="1"/>
  <c r="DO618" i="1"/>
  <c r="DQ618" i="1"/>
  <c r="DO684" i="15"/>
  <c r="DP684" i="15" s="1"/>
  <c r="DQ684" i="15" s="1"/>
  <c r="DS685" i="15" s="1"/>
  <c r="DT685" i="15" s="1"/>
  <c r="DJ617" i="1"/>
  <c r="DF618" i="1"/>
  <c r="C757" i="12"/>
  <c r="F758" i="12" s="1"/>
  <c r="G758" i="12" s="1"/>
  <c r="AJ757" i="12"/>
  <c r="J623" i="14"/>
  <c r="W622" i="14"/>
  <c r="X622" i="14" s="1"/>
  <c r="M622" i="14"/>
  <c r="AH622" i="14" s="1"/>
  <c r="M621" i="12"/>
  <c r="AH621" i="12" s="1"/>
  <c r="I621" i="12"/>
  <c r="L622" i="12" s="1"/>
  <c r="CV619" i="1"/>
  <c r="DE619" i="1" s="1"/>
  <c r="CS619" i="1"/>
  <c r="E799" i="14" l="1"/>
  <c r="V798" i="14"/>
  <c r="C799" i="14"/>
  <c r="CN742" i="1"/>
  <c r="CQ742" i="1"/>
  <c r="DH742" i="1" s="1"/>
  <c r="AQ723" i="14"/>
  <c r="DN684" i="15"/>
  <c r="DJ618" i="1"/>
  <c r="DM641" i="1"/>
  <c r="W757" i="12"/>
  <c r="K623" i="14"/>
  <c r="AG623" i="14" s="1"/>
  <c r="H623" i="14"/>
  <c r="DA619" i="1"/>
  <c r="DB619" i="1" s="1"/>
  <c r="CX619" i="1"/>
  <c r="DC619" i="1" s="1"/>
  <c r="CU620" i="1"/>
  <c r="O621" i="12"/>
  <c r="AI621" i="12" s="1"/>
  <c r="X621" i="12"/>
  <c r="Y621" i="12" s="1"/>
  <c r="V799" i="14" l="1"/>
  <c r="E800" i="14"/>
  <c r="C800" i="14" s="1"/>
  <c r="F799" i="14"/>
  <c r="AI799" i="14" s="1"/>
  <c r="F800" i="14"/>
  <c r="AI800" i="14" s="1"/>
  <c r="CZ742" i="1"/>
  <c r="CP743" i="1"/>
  <c r="DL641" i="1"/>
  <c r="DN641" i="1"/>
  <c r="AR724" i="14"/>
  <c r="AS724" i="14" s="1"/>
  <c r="AT724" i="14" s="1"/>
  <c r="AU725" i="14" s="1"/>
  <c r="AV725" i="14" s="1"/>
  <c r="AK725" i="14" s="1"/>
  <c r="DO685" i="15"/>
  <c r="DP685" i="15" s="1"/>
  <c r="DQ685" i="15" s="1"/>
  <c r="DS686" i="15" s="1"/>
  <c r="DT686" i="15" s="1"/>
  <c r="DP619" i="1"/>
  <c r="DF619" i="1"/>
  <c r="J624" i="14"/>
  <c r="M623" i="14"/>
  <c r="AH623" i="14" s="1"/>
  <c r="W623" i="14"/>
  <c r="X623" i="14" s="1"/>
  <c r="AJ758" i="12"/>
  <c r="C758" i="12"/>
  <c r="F759" i="12" s="1"/>
  <c r="G759" i="12" s="1"/>
  <c r="CV620" i="1"/>
  <c r="DE620" i="1" s="1"/>
  <c r="CS620" i="1"/>
  <c r="M622" i="12"/>
  <c r="AH622" i="12" s="1"/>
  <c r="I622" i="12"/>
  <c r="L623" i="12" s="1"/>
  <c r="V800" i="14" l="1"/>
  <c r="E801" i="14"/>
  <c r="F801" i="14" s="1"/>
  <c r="AI801" i="14" s="1"/>
  <c r="C801" i="14"/>
  <c r="E802" i="14" s="1"/>
  <c r="F802" i="14" s="1"/>
  <c r="AI802" i="14" s="1"/>
  <c r="V801" i="14"/>
  <c r="CQ743" i="1"/>
  <c r="DH743" i="1" s="1"/>
  <c r="CN743" i="1"/>
  <c r="AQ724" i="14"/>
  <c r="DO619" i="1"/>
  <c r="DP620" i="1" s="1"/>
  <c r="DQ619" i="1"/>
  <c r="DN685" i="15"/>
  <c r="DM642" i="1"/>
  <c r="W758" i="12"/>
  <c r="K624" i="14"/>
  <c r="AG624" i="14" s="1"/>
  <c r="H624" i="14"/>
  <c r="CU621" i="1"/>
  <c r="CX620" i="1"/>
  <c r="DC620" i="1" s="1"/>
  <c r="DA620" i="1"/>
  <c r="DB620" i="1" s="1"/>
  <c r="O622" i="12"/>
  <c r="AI622" i="12" s="1"/>
  <c r="X622" i="12"/>
  <c r="Y622" i="12" s="1"/>
  <c r="C802" i="14" l="1"/>
  <c r="E803" i="14"/>
  <c r="V802" i="14"/>
  <c r="CP744" i="1"/>
  <c r="CZ743" i="1"/>
  <c r="DL642" i="1"/>
  <c r="DN642" i="1"/>
  <c r="AR725" i="14"/>
  <c r="AS725" i="14" s="1"/>
  <c r="AT725" i="14" s="1"/>
  <c r="AU726" i="14" s="1"/>
  <c r="AV726" i="14" s="1"/>
  <c r="AK726" i="14" s="1"/>
  <c r="DO620" i="1"/>
  <c r="DQ620" i="1"/>
  <c r="DO686" i="15"/>
  <c r="DP686" i="15" s="1"/>
  <c r="DQ686" i="15" s="1"/>
  <c r="DS687" i="15" s="1"/>
  <c r="DT687" i="15" s="1"/>
  <c r="DJ619" i="1"/>
  <c r="DF620" i="1"/>
  <c r="J625" i="14"/>
  <c r="W624" i="14"/>
  <c r="X624" i="14" s="1"/>
  <c r="M624" i="14"/>
  <c r="AH624" i="14" s="1"/>
  <c r="AJ759" i="12"/>
  <c r="C759" i="12"/>
  <c r="F760" i="12" s="1"/>
  <c r="G760" i="12" s="1"/>
  <c r="M623" i="12"/>
  <c r="AH623" i="12" s="1"/>
  <c r="I623" i="12"/>
  <c r="L624" i="12" s="1"/>
  <c r="CV621" i="1"/>
  <c r="DE621" i="1" s="1"/>
  <c r="CS621" i="1"/>
  <c r="F803" i="14" l="1"/>
  <c r="AI803" i="14" s="1"/>
  <c r="C803" i="14"/>
  <c r="CN744" i="1"/>
  <c r="CQ744" i="1"/>
  <c r="DH744" i="1" s="1"/>
  <c r="AQ725" i="14"/>
  <c r="DN686" i="15"/>
  <c r="DJ620" i="1"/>
  <c r="DM643" i="1"/>
  <c r="DP621" i="1"/>
  <c r="K625" i="14"/>
  <c r="AG625" i="14" s="1"/>
  <c r="H625" i="14"/>
  <c r="W759" i="12"/>
  <c r="O623" i="12"/>
  <c r="AI623" i="12" s="1"/>
  <c r="X623" i="12"/>
  <c r="Y623" i="12" s="1"/>
  <c r="CU622" i="1"/>
  <c r="DA621" i="1"/>
  <c r="DB621" i="1" s="1"/>
  <c r="CX621" i="1"/>
  <c r="DF621" i="1" l="1"/>
  <c r="DC621" i="1"/>
  <c r="E804" i="14"/>
  <c r="V803" i="14"/>
  <c r="CZ744" i="1"/>
  <c r="CP745" i="1"/>
  <c r="CQ745" i="1" s="1"/>
  <c r="DH745" i="1" s="1"/>
  <c r="DL643" i="1"/>
  <c r="DN643" i="1"/>
  <c r="AR726" i="14"/>
  <c r="AS726" i="14" s="1"/>
  <c r="AT726" i="14" s="1"/>
  <c r="AU727" i="14" s="1"/>
  <c r="AV727" i="14" s="1"/>
  <c r="AK727" i="14" s="1"/>
  <c r="DO621" i="1"/>
  <c r="DQ621" i="1"/>
  <c r="DO687" i="15"/>
  <c r="DP687" i="15" s="1"/>
  <c r="DQ687" i="15" s="1"/>
  <c r="DS688" i="15" s="1"/>
  <c r="DT688" i="15" s="1"/>
  <c r="M625" i="14"/>
  <c r="AH625" i="14" s="1"/>
  <c r="J626" i="14"/>
  <c r="W625" i="14"/>
  <c r="X625" i="14" s="1"/>
  <c r="AJ760" i="12"/>
  <c r="C760" i="12"/>
  <c r="F761" i="12" s="1"/>
  <c r="G761" i="12" s="1"/>
  <c r="M624" i="12"/>
  <c r="AH624" i="12" s="1"/>
  <c r="I624" i="12"/>
  <c r="L625" i="12" s="1"/>
  <c r="CV622" i="1"/>
  <c r="DE622" i="1" s="1"/>
  <c r="CS622" i="1"/>
  <c r="F804" i="14" l="1"/>
  <c r="AI804" i="14" s="1"/>
  <c r="C804" i="14"/>
  <c r="CN745" i="1"/>
  <c r="CZ745" i="1" s="1"/>
  <c r="AQ726" i="14"/>
  <c r="AR727" i="14" s="1"/>
  <c r="DN687" i="15"/>
  <c r="DJ621" i="1"/>
  <c r="DM644" i="1"/>
  <c r="DP622" i="1"/>
  <c r="W760" i="12"/>
  <c r="K626" i="14"/>
  <c r="AG626" i="14" s="1"/>
  <c r="H626" i="14"/>
  <c r="DA622" i="1"/>
  <c r="DB622" i="1" s="1"/>
  <c r="CX622" i="1"/>
  <c r="DC622" i="1" s="1"/>
  <c r="CU623" i="1"/>
  <c r="X624" i="12"/>
  <c r="Y624" i="12" s="1"/>
  <c r="O624" i="12"/>
  <c r="AI624" i="12" s="1"/>
  <c r="E805" i="14" l="1"/>
  <c r="V804" i="14"/>
  <c r="CP746" i="1"/>
  <c r="CN746" i="1" s="1"/>
  <c r="CQ746" i="1"/>
  <c r="DH746" i="1" s="1"/>
  <c r="AS727" i="14"/>
  <c r="AT727" i="14" s="1"/>
  <c r="AU728" i="14" s="1"/>
  <c r="AV728" i="14" s="1"/>
  <c r="AK728" i="14" s="1"/>
  <c r="AQ727" i="14"/>
  <c r="AR728" i="14" s="1"/>
  <c r="AS728" i="14" s="1"/>
  <c r="DL644" i="1"/>
  <c r="DN644" i="1"/>
  <c r="DO622" i="1"/>
  <c r="DQ622" i="1"/>
  <c r="DO688" i="15"/>
  <c r="DP688" i="15" s="1"/>
  <c r="DQ688" i="15" s="1"/>
  <c r="DS689" i="15" s="1"/>
  <c r="DT689" i="15" s="1"/>
  <c r="DF622" i="1"/>
  <c r="AJ761" i="12"/>
  <c r="C761" i="12"/>
  <c r="F762" i="12" s="1"/>
  <c r="G762" i="12" s="1"/>
  <c r="J627" i="14"/>
  <c r="W626" i="14"/>
  <c r="X626" i="14" s="1"/>
  <c r="M626" i="14"/>
  <c r="AH626" i="14" s="1"/>
  <c r="M625" i="12"/>
  <c r="AH625" i="12" s="1"/>
  <c r="I625" i="12"/>
  <c r="L626" i="12" s="1"/>
  <c r="CV623" i="1"/>
  <c r="DE623" i="1" s="1"/>
  <c r="CS623" i="1"/>
  <c r="F805" i="14" l="1"/>
  <c r="AI805" i="14" s="1"/>
  <c r="C805" i="14"/>
  <c r="CZ746" i="1"/>
  <c r="CP747" i="1"/>
  <c r="CQ747" i="1" s="1"/>
  <c r="DH747" i="1" s="1"/>
  <c r="AT728" i="14"/>
  <c r="AU729" i="14" s="1"/>
  <c r="AV729" i="14" s="1"/>
  <c r="AK729" i="14" s="1"/>
  <c r="AQ728" i="14"/>
  <c r="DN688" i="15"/>
  <c r="DJ622" i="1"/>
  <c r="DM645" i="1"/>
  <c r="K627" i="14"/>
  <c r="AG627" i="14" s="1"/>
  <c r="H627" i="14"/>
  <c r="W761" i="12"/>
  <c r="DA623" i="1"/>
  <c r="DB623" i="1" s="1"/>
  <c r="CX623" i="1"/>
  <c r="DC623" i="1" s="1"/>
  <c r="CU624" i="1"/>
  <c r="X625" i="12"/>
  <c r="Y625" i="12" s="1"/>
  <c r="O625" i="12"/>
  <c r="AI625" i="12" s="1"/>
  <c r="CN747" i="1" l="1"/>
  <c r="CZ747" i="1" s="1"/>
  <c r="E806" i="14"/>
  <c r="V805" i="14"/>
  <c r="DL645" i="1"/>
  <c r="DN645" i="1"/>
  <c r="AR729" i="14"/>
  <c r="AS729" i="14" s="1"/>
  <c r="AT729" i="14" s="1"/>
  <c r="AU730" i="14" s="1"/>
  <c r="AV730" i="14" s="1"/>
  <c r="AK730" i="14" s="1"/>
  <c r="DO689" i="15"/>
  <c r="DP689" i="15" s="1"/>
  <c r="DQ689" i="15" s="1"/>
  <c r="DS690" i="15" s="1"/>
  <c r="DT690" i="15" s="1"/>
  <c r="DP623" i="1"/>
  <c r="DF623" i="1"/>
  <c r="AJ762" i="12"/>
  <c r="C762" i="12"/>
  <c r="F763" i="12" s="1"/>
  <c r="G763" i="12" s="1"/>
  <c r="W627" i="14"/>
  <c r="X627" i="14" s="1"/>
  <c r="M627" i="14"/>
  <c r="AH627" i="14" s="1"/>
  <c r="J628" i="14"/>
  <c r="CV624" i="1"/>
  <c r="DE624" i="1" s="1"/>
  <c r="CS624" i="1"/>
  <c r="M626" i="12"/>
  <c r="AH626" i="12" s="1"/>
  <c r="I626" i="12"/>
  <c r="L627" i="12" s="1"/>
  <c r="CP748" i="1" l="1"/>
  <c r="CQ748" i="1" s="1"/>
  <c r="DH748" i="1" s="1"/>
  <c r="F806" i="14"/>
  <c r="AI806" i="14" s="1"/>
  <c r="C806" i="14"/>
  <c r="AQ729" i="14"/>
  <c r="AR730" i="14" s="1"/>
  <c r="DO623" i="1"/>
  <c r="DQ623" i="1"/>
  <c r="DN689" i="15"/>
  <c r="DM646" i="1"/>
  <c r="W762" i="12"/>
  <c r="K628" i="14"/>
  <c r="AG628" i="14" s="1"/>
  <c r="H628" i="14"/>
  <c r="X626" i="12"/>
  <c r="Y626" i="12" s="1"/>
  <c r="O626" i="12"/>
  <c r="AI626" i="12" s="1"/>
  <c r="DA624" i="1"/>
  <c r="DB624" i="1" s="1"/>
  <c r="CU625" i="1"/>
  <c r="CX624" i="1"/>
  <c r="DC624" i="1" s="1"/>
  <c r="CN748" i="1" l="1"/>
  <c r="CZ748" i="1" s="1"/>
  <c r="E807" i="14"/>
  <c r="V806" i="14"/>
  <c r="AS730" i="14"/>
  <c r="AT730" i="14" s="1"/>
  <c r="AU731" i="14" s="1"/>
  <c r="AV731" i="14" s="1"/>
  <c r="AK731" i="14" s="1"/>
  <c r="AQ730" i="14"/>
  <c r="AR731" i="14" s="1"/>
  <c r="AS731" i="14" s="1"/>
  <c r="DL646" i="1"/>
  <c r="DN646" i="1"/>
  <c r="DO690" i="15"/>
  <c r="DP690" i="15" s="1"/>
  <c r="DQ690" i="15" s="1"/>
  <c r="DS691" i="15" s="1"/>
  <c r="DT691" i="15" s="1"/>
  <c r="DJ623" i="1"/>
  <c r="DP624" i="1"/>
  <c r="DF624" i="1"/>
  <c r="M628" i="14"/>
  <c r="AH628" i="14" s="1"/>
  <c r="W628" i="14"/>
  <c r="X628" i="14" s="1"/>
  <c r="J629" i="14"/>
  <c r="AJ763" i="12"/>
  <c r="C763" i="12"/>
  <c r="F764" i="12" s="1"/>
  <c r="G764" i="12" s="1"/>
  <c r="CV625" i="1"/>
  <c r="DE625" i="1" s="1"/>
  <c r="CS625" i="1"/>
  <c r="M627" i="12"/>
  <c r="AH627" i="12" s="1"/>
  <c r="I627" i="12"/>
  <c r="L628" i="12" s="1"/>
  <c r="CP749" i="1" l="1"/>
  <c r="CQ749" i="1" s="1"/>
  <c r="DH749" i="1" s="1"/>
  <c r="F807" i="14"/>
  <c r="AI807" i="14" s="1"/>
  <c r="C807" i="14"/>
  <c r="AT731" i="14"/>
  <c r="AU732" i="14" s="1"/>
  <c r="AV732" i="14" s="1"/>
  <c r="AK732" i="14" s="1"/>
  <c r="AQ731" i="14"/>
  <c r="DO624" i="1"/>
  <c r="DQ624" i="1"/>
  <c r="DN690" i="15"/>
  <c r="DM647" i="1"/>
  <c r="W763" i="12"/>
  <c r="K629" i="14"/>
  <c r="AG629" i="14" s="1"/>
  <c r="H629" i="14"/>
  <c r="X627" i="12"/>
  <c r="Y627" i="12" s="1"/>
  <c r="O627" i="12"/>
  <c r="AI627" i="12" s="1"/>
  <c r="CU626" i="1"/>
  <c r="DA625" i="1"/>
  <c r="DB625" i="1" s="1"/>
  <c r="CX625" i="1"/>
  <c r="DC625" i="1" s="1"/>
  <c r="CN749" i="1" l="1"/>
  <c r="CP750" i="1" s="1"/>
  <c r="E808" i="14"/>
  <c r="V807" i="14"/>
  <c r="CZ749" i="1"/>
  <c r="DL647" i="1"/>
  <c r="DN647" i="1"/>
  <c r="AR732" i="14"/>
  <c r="AS732" i="14" s="1"/>
  <c r="AT732" i="14" s="1"/>
  <c r="AU733" i="14" s="1"/>
  <c r="AV733" i="14" s="1"/>
  <c r="AK733" i="14" s="1"/>
  <c r="DO691" i="15"/>
  <c r="DP691" i="15" s="1"/>
  <c r="DQ691" i="15" s="1"/>
  <c r="DS692" i="15" s="1"/>
  <c r="DT692" i="15" s="1"/>
  <c r="DJ624" i="1"/>
  <c r="DP625" i="1"/>
  <c r="DF625" i="1"/>
  <c r="C764" i="12"/>
  <c r="F765" i="12" s="1"/>
  <c r="G765" i="12" s="1"/>
  <c r="AJ764" i="12"/>
  <c r="W629" i="14"/>
  <c r="X629" i="14" s="1"/>
  <c r="J630" i="14"/>
  <c r="M629" i="14"/>
  <c r="AH629" i="14" s="1"/>
  <c r="CV626" i="1"/>
  <c r="DE626" i="1" s="1"/>
  <c r="CS626" i="1"/>
  <c r="M628" i="12"/>
  <c r="AH628" i="12" s="1"/>
  <c r="I628" i="12"/>
  <c r="L629" i="12" s="1"/>
  <c r="F808" i="14" l="1"/>
  <c r="AI808" i="14" s="1"/>
  <c r="C808" i="14"/>
  <c r="CN750" i="1"/>
  <c r="CQ750" i="1"/>
  <c r="DH750" i="1" s="1"/>
  <c r="AQ732" i="14"/>
  <c r="AR733" i="14" s="1"/>
  <c r="AS733" i="14" s="1"/>
  <c r="AT733" i="14" s="1"/>
  <c r="AU734" i="14" s="1"/>
  <c r="AV734" i="14" s="1"/>
  <c r="AK734" i="14" s="1"/>
  <c r="DO625" i="1"/>
  <c r="DP626" i="1" s="1"/>
  <c r="DQ625" i="1"/>
  <c r="DN691" i="15"/>
  <c r="DM648" i="1"/>
  <c r="K630" i="14"/>
  <c r="AG630" i="14" s="1"/>
  <c r="H630" i="14"/>
  <c r="W764" i="12"/>
  <c r="CU627" i="1"/>
  <c r="CX626" i="1"/>
  <c r="DA626" i="1"/>
  <c r="DB626" i="1" s="1"/>
  <c r="O628" i="12"/>
  <c r="AI628" i="12" s="1"/>
  <c r="X628" i="12"/>
  <c r="Y628" i="12" s="1"/>
  <c r="DF626" i="1" l="1"/>
  <c r="DC626" i="1"/>
  <c r="E809" i="14"/>
  <c r="V808" i="14"/>
  <c r="CZ750" i="1"/>
  <c r="CP751" i="1"/>
  <c r="CQ751" i="1" s="1"/>
  <c r="DH751" i="1" s="1"/>
  <c r="DL648" i="1"/>
  <c r="DN648" i="1"/>
  <c r="AQ733" i="14"/>
  <c r="DO626" i="1"/>
  <c r="DQ626" i="1"/>
  <c r="DO692" i="15"/>
  <c r="DP692" i="15" s="1"/>
  <c r="DQ692" i="15" s="1"/>
  <c r="DS693" i="15" s="1"/>
  <c r="DT693" i="15" s="1"/>
  <c r="DJ625" i="1"/>
  <c r="J631" i="14"/>
  <c r="W630" i="14"/>
  <c r="X630" i="14" s="1"/>
  <c r="M630" i="14"/>
  <c r="AH630" i="14" s="1"/>
  <c r="AJ765" i="12"/>
  <c r="C765" i="12"/>
  <c r="F766" i="12" s="1"/>
  <c r="G766" i="12" s="1"/>
  <c r="M629" i="12"/>
  <c r="AH629" i="12" s="1"/>
  <c r="I629" i="12"/>
  <c r="L630" i="12" s="1"/>
  <c r="CV627" i="1"/>
  <c r="DE627" i="1" s="1"/>
  <c r="CS627" i="1"/>
  <c r="F809" i="14" l="1"/>
  <c r="AI809" i="14" s="1"/>
  <c r="C809" i="14"/>
  <c r="CN751" i="1"/>
  <c r="CZ751" i="1" s="1"/>
  <c r="AR734" i="14"/>
  <c r="AS734" i="14" s="1"/>
  <c r="AT734" i="14" s="1"/>
  <c r="AU735" i="14" s="1"/>
  <c r="AV735" i="14" s="1"/>
  <c r="AK735" i="14" s="1"/>
  <c r="DN692" i="15"/>
  <c r="DJ626" i="1"/>
  <c r="DM649" i="1"/>
  <c r="DP627" i="1"/>
  <c r="K631" i="14"/>
  <c r="AG631" i="14" s="1"/>
  <c r="H631" i="14"/>
  <c r="W765" i="12"/>
  <c r="DA627" i="1"/>
  <c r="DB627" i="1" s="1"/>
  <c r="CU628" i="1"/>
  <c r="CX627" i="1"/>
  <c r="X629" i="12"/>
  <c r="Y629" i="12" s="1"/>
  <c r="O629" i="12"/>
  <c r="AI629" i="12" s="1"/>
  <c r="DF627" i="1" l="1"/>
  <c r="DC627" i="1"/>
  <c r="E810" i="14"/>
  <c r="V809" i="14"/>
  <c r="CP752" i="1"/>
  <c r="CQ752" i="1" s="1"/>
  <c r="DH752" i="1" s="1"/>
  <c r="DL649" i="1"/>
  <c r="DN649" i="1"/>
  <c r="AQ734" i="14"/>
  <c r="DO627" i="1"/>
  <c r="DP628" i="1" s="1"/>
  <c r="DQ627" i="1"/>
  <c r="DO693" i="15"/>
  <c r="DP693" i="15" s="1"/>
  <c r="DQ693" i="15" s="1"/>
  <c r="DS694" i="15" s="1"/>
  <c r="DT694" i="15" s="1"/>
  <c r="J632" i="14"/>
  <c r="M631" i="14"/>
  <c r="AH631" i="14" s="1"/>
  <c r="W631" i="14"/>
  <c r="X631" i="14" s="1"/>
  <c r="AJ766" i="12"/>
  <c r="C766" i="12"/>
  <c r="F767" i="12" s="1"/>
  <c r="G767" i="12" s="1"/>
  <c r="M630" i="12"/>
  <c r="AH630" i="12" s="1"/>
  <c r="I630" i="12"/>
  <c r="L631" i="12" s="1"/>
  <c r="CV628" i="1"/>
  <c r="DE628" i="1" s="1"/>
  <c r="CS628" i="1"/>
  <c r="F810" i="14" l="1"/>
  <c r="AI810" i="14" s="1"/>
  <c r="C810" i="14"/>
  <c r="CN752" i="1"/>
  <c r="AR735" i="14"/>
  <c r="AS735" i="14" s="1"/>
  <c r="AT735" i="14" s="1"/>
  <c r="AU736" i="14" s="1"/>
  <c r="AV736" i="14" s="1"/>
  <c r="AK736" i="14" s="1"/>
  <c r="DO628" i="1"/>
  <c r="DQ628" i="1"/>
  <c r="DN693" i="15"/>
  <c r="DJ627" i="1"/>
  <c r="DM650" i="1"/>
  <c r="W766" i="12"/>
  <c r="K632" i="14"/>
  <c r="AG632" i="14" s="1"/>
  <c r="H632" i="14"/>
  <c r="CU629" i="1"/>
  <c r="CX628" i="1"/>
  <c r="DC628" i="1" s="1"/>
  <c r="DA628" i="1"/>
  <c r="DB628" i="1" s="1"/>
  <c r="X630" i="12"/>
  <c r="Y630" i="12" s="1"/>
  <c r="O630" i="12"/>
  <c r="AI630" i="12" s="1"/>
  <c r="V810" i="14" l="1"/>
  <c r="E811" i="14"/>
  <c r="CP753" i="1"/>
  <c r="CZ752" i="1"/>
  <c r="DL650" i="1"/>
  <c r="DN650" i="1"/>
  <c r="AQ735" i="14"/>
  <c r="DO694" i="15"/>
  <c r="DP694" i="15" s="1"/>
  <c r="DQ694" i="15" s="1"/>
  <c r="DS695" i="15" s="1"/>
  <c r="DT695" i="15" s="1"/>
  <c r="DJ628" i="1"/>
  <c r="DF628" i="1"/>
  <c r="AJ767" i="12"/>
  <c r="C767" i="12"/>
  <c r="F768" i="12" s="1"/>
  <c r="G768" i="12" s="1"/>
  <c r="J633" i="14"/>
  <c r="W632" i="14"/>
  <c r="X632" i="14" s="1"/>
  <c r="M632" i="14"/>
  <c r="AH632" i="14" s="1"/>
  <c r="M631" i="12"/>
  <c r="AH631" i="12" s="1"/>
  <c r="I631" i="12"/>
  <c r="L632" i="12" s="1"/>
  <c r="CV629" i="1"/>
  <c r="DE629" i="1" s="1"/>
  <c r="CS629" i="1"/>
  <c r="F811" i="14" l="1"/>
  <c r="AI811" i="14" s="1"/>
  <c r="C811" i="14"/>
  <c r="CN753" i="1"/>
  <c r="CQ753" i="1"/>
  <c r="DH753" i="1" s="1"/>
  <c r="AR736" i="14"/>
  <c r="AS736" i="14" s="1"/>
  <c r="AT736" i="14" s="1"/>
  <c r="AU737" i="14" s="1"/>
  <c r="AV737" i="14" s="1"/>
  <c r="AK737" i="14" s="1"/>
  <c r="DN694" i="15"/>
  <c r="DM651" i="1"/>
  <c r="K633" i="14"/>
  <c r="AG633" i="14" s="1"/>
  <c r="H633" i="14"/>
  <c r="AJ768" i="12"/>
  <c r="W767" i="12"/>
  <c r="X631" i="12"/>
  <c r="Y631" i="12" s="1"/>
  <c r="O631" i="12"/>
  <c r="AI631" i="12" s="1"/>
  <c r="CU630" i="1"/>
  <c r="DA629" i="1"/>
  <c r="DB629" i="1" s="1"/>
  <c r="CX629" i="1"/>
  <c r="DC629" i="1" s="1"/>
  <c r="V811" i="14" l="1"/>
  <c r="E812" i="14"/>
  <c r="CP754" i="1"/>
  <c r="CZ753" i="1"/>
  <c r="DL651" i="1"/>
  <c r="DN651" i="1"/>
  <c r="AQ736" i="14"/>
  <c r="DO695" i="15"/>
  <c r="DP695" i="15" s="1"/>
  <c r="DQ695" i="15" s="1"/>
  <c r="DS696" i="15" s="1"/>
  <c r="DT696" i="15" s="1"/>
  <c r="DP629" i="1"/>
  <c r="DF629" i="1"/>
  <c r="C768" i="12"/>
  <c r="F769" i="12" s="1"/>
  <c r="G769" i="12" s="1"/>
  <c r="M633" i="14"/>
  <c r="AH633" i="14" s="1"/>
  <c r="W633" i="14"/>
  <c r="X633" i="14" s="1"/>
  <c r="J634" i="14"/>
  <c r="CV630" i="1"/>
  <c r="DE630" i="1" s="1"/>
  <c r="CS630" i="1"/>
  <c r="M632" i="12"/>
  <c r="AH632" i="12" s="1"/>
  <c r="I632" i="12"/>
  <c r="L633" i="12" s="1"/>
  <c r="C812" i="14" l="1"/>
  <c r="F812" i="14"/>
  <c r="AI812" i="14" s="1"/>
  <c r="CN754" i="1"/>
  <c r="CQ754" i="1"/>
  <c r="DH754" i="1" s="1"/>
  <c r="AR737" i="14"/>
  <c r="AS737" i="14" s="1"/>
  <c r="AT737" i="14" s="1"/>
  <c r="AU738" i="14" s="1"/>
  <c r="AV738" i="14" s="1"/>
  <c r="AK738" i="14" s="1"/>
  <c r="DO629" i="1"/>
  <c r="DP630" i="1" s="1"/>
  <c r="DQ629" i="1"/>
  <c r="DN695" i="15"/>
  <c r="DM652" i="1"/>
  <c r="W768" i="12"/>
  <c r="AJ769" i="12"/>
  <c r="K634" i="14"/>
  <c r="AG634" i="14" s="1"/>
  <c r="H634" i="14"/>
  <c r="CU631" i="1"/>
  <c r="DA630" i="1"/>
  <c r="DB630" i="1" s="1"/>
  <c r="CX630" i="1"/>
  <c r="DC630" i="1" s="1"/>
  <c r="X632" i="12"/>
  <c r="Y632" i="12" s="1"/>
  <c r="O632" i="12"/>
  <c r="AI632" i="12" s="1"/>
  <c r="E813" i="14" l="1"/>
  <c r="C813" i="14" s="1"/>
  <c r="V812" i="14"/>
  <c r="CZ754" i="1"/>
  <c r="CP755" i="1"/>
  <c r="DL652" i="1"/>
  <c r="DN652" i="1"/>
  <c r="AQ737" i="14"/>
  <c r="DO630" i="1"/>
  <c r="DQ630" i="1"/>
  <c r="DO696" i="15"/>
  <c r="DP696" i="15" s="1"/>
  <c r="DQ696" i="15" s="1"/>
  <c r="DS697" i="15" s="1"/>
  <c r="DT697" i="15" s="1"/>
  <c r="DJ629" i="1"/>
  <c r="DF630" i="1"/>
  <c r="C769" i="12"/>
  <c r="F770" i="12" s="1"/>
  <c r="G770" i="12" s="1"/>
  <c r="J635" i="14"/>
  <c r="W634" i="14"/>
  <c r="X634" i="14" s="1"/>
  <c r="M634" i="14"/>
  <c r="AH634" i="14" s="1"/>
  <c r="M633" i="12"/>
  <c r="AH633" i="12" s="1"/>
  <c r="I633" i="12"/>
  <c r="L634" i="12" s="1"/>
  <c r="CV631" i="1"/>
  <c r="DE631" i="1" s="1"/>
  <c r="CS631" i="1"/>
  <c r="V813" i="14" l="1"/>
  <c r="E814" i="14"/>
  <c r="C814" i="14" s="1"/>
  <c r="F813" i="14"/>
  <c r="AI813" i="14" s="1"/>
  <c r="F814" i="14"/>
  <c r="AI814" i="14" s="1"/>
  <c r="CN755" i="1"/>
  <c r="CQ755" i="1"/>
  <c r="DH755" i="1" s="1"/>
  <c r="AR738" i="14"/>
  <c r="AS738" i="14" s="1"/>
  <c r="AT738" i="14" s="1"/>
  <c r="AU739" i="14" s="1"/>
  <c r="AV739" i="14" s="1"/>
  <c r="AK739" i="14" s="1"/>
  <c r="DN696" i="15"/>
  <c r="DJ630" i="1"/>
  <c r="DM653" i="1"/>
  <c r="W769" i="12"/>
  <c r="C770" i="12"/>
  <c r="F771" i="12" s="1"/>
  <c r="G771" i="12" s="1"/>
  <c r="AJ770" i="12"/>
  <c r="K635" i="14"/>
  <c r="AG635" i="14" s="1"/>
  <c r="H635" i="14"/>
  <c r="X633" i="12"/>
  <c r="Y633" i="12" s="1"/>
  <c r="O633" i="12"/>
  <c r="AI633" i="12" s="1"/>
  <c r="CU632" i="1"/>
  <c r="DA631" i="1"/>
  <c r="DB631" i="1" s="1"/>
  <c r="CX631" i="1"/>
  <c r="DC631" i="1" s="1"/>
  <c r="V814" i="14" l="1"/>
  <c r="E815" i="14"/>
  <c r="C815" i="14" s="1"/>
  <c r="CZ755" i="1"/>
  <c r="CP756" i="1"/>
  <c r="DL653" i="1"/>
  <c r="DN653" i="1"/>
  <c r="AQ738" i="14"/>
  <c r="DO697" i="15"/>
  <c r="DP697" i="15" s="1"/>
  <c r="DQ697" i="15" s="1"/>
  <c r="DS698" i="15" s="1"/>
  <c r="DT698" i="15" s="1"/>
  <c r="DP631" i="1"/>
  <c r="DF631" i="1"/>
  <c r="W770" i="12"/>
  <c r="W635" i="14"/>
  <c r="X635" i="14" s="1"/>
  <c r="J636" i="14"/>
  <c r="M635" i="14"/>
  <c r="AH635" i="14" s="1"/>
  <c r="M634" i="12"/>
  <c r="AH634" i="12" s="1"/>
  <c r="I634" i="12"/>
  <c r="L635" i="12" s="1"/>
  <c r="CV632" i="1"/>
  <c r="DE632" i="1" s="1"/>
  <c r="CS632" i="1"/>
  <c r="V815" i="14" l="1"/>
  <c r="E816" i="14"/>
  <c r="C816" i="14" s="1"/>
  <c r="F815" i="14"/>
  <c r="AI815" i="14" s="1"/>
  <c r="F816" i="14"/>
  <c r="AI816" i="14" s="1"/>
  <c r="CN756" i="1"/>
  <c r="CQ756" i="1"/>
  <c r="DH756" i="1" s="1"/>
  <c r="AR739" i="14"/>
  <c r="AS739" i="14" s="1"/>
  <c r="AT739" i="14" s="1"/>
  <c r="AU740" i="14" s="1"/>
  <c r="AV740" i="14" s="1"/>
  <c r="AK740" i="14" s="1"/>
  <c r="DO631" i="1"/>
  <c r="DQ631" i="1"/>
  <c r="DN697" i="15"/>
  <c r="DM654" i="1"/>
  <c r="AJ771" i="12"/>
  <c r="C771" i="12"/>
  <c r="F772" i="12" s="1"/>
  <c r="G772" i="12" s="1"/>
  <c r="K636" i="14"/>
  <c r="AG636" i="14" s="1"/>
  <c r="H636" i="14"/>
  <c r="X634" i="12"/>
  <c r="Y634" i="12" s="1"/>
  <c r="O634" i="12"/>
  <c r="AI634" i="12" s="1"/>
  <c r="CX632" i="1"/>
  <c r="DC632" i="1" s="1"/>
  <c r="CU633" i="1"/>
  <c r="DA632" i="1"/>
  <c r="DB632" i="1" s="1"/>
  <c r="V816" i="14" l="1"/>
  <c r="E817" i="14"/>
  <c r="CZ756" i="1"/>
  <c r="CP757" i="1"/>
  <c r="DL654" i="1"/>
  <c r="DN654" i="1"/>
  <c r="AQ739" i="14"/>
  <c r="DO698" i="15"/>
  <c r="DP698" i="15" s="1"/>
  <c r="DQ698" i="15" s="1"/>
  <c r="DS699" i="15" s="1"/>
  <c r="DT699" i="15" s="1"/>
  <c r="DJ631" i="1"/>
  <c r="DP632" i="1"/>
  <c r="DF632" i="1"/>
  <c r="W771" i="12"/>
  <c r="M636" i="14"/>
  <c r="AH636" i="14" s="1"/>
  <c r="W636" i="14"/>
  <c r="X636" i="14" s="1"/>
  <c r="J637" i="14"/>
  <c r="M635" i="12"/>
  <c r="AH635" i="12" s="1"/>
  <c r="I635" i="12"/>
  <c r="L636" i="12" s="1"/>
  <c r="CV633" i="1"/>
  <c r="DE633" i="1" s="1"/>
  <c r="CS633" i="1"/>
  <c r="C817" i="14" l="1"/>
  <c r="F817" i="14"/>
  <c r="AI817" i="14" s="1"/>
  <c r="CN757" i="1"/>
  <c r="CQ757" i="1"/>
  <c r="DH757" i="1" s="1"/>
  <c r="AR740" i="14"/>
  <c r="AS740" i="14" s="1"/>
  <c r="AT740" i="14" s="1"/>
  <c r="AU741" i="14" s="1"/>
  <c r="AV741" i="14" s="1"/>
  <c r="AK741" i="14" s="1"/>
  <c r="DO632" i="1"/>
  <c r="DQ632" i="1"/>
  <c r="DN698" i="15"/>
  <c r="DM655" i="1"/>
  <c r="C772" i="12"/>
  <c r="F773" i="12" s="1"/>
  <c r="G773" i="12" s="1"/>
  <c r="AJ772" i="12"/>
  <c r="K637" i="14"/>
  <c r="AG637" i="14" s="1"/>
  <c r="H637" i="14"/>
  <c r="O635" i="12"/>
  <c r="AI635" i="12" s="1"/>
  <c r="X635" i="12"/>
  <c r="Y635" i="12" s="1"/>
  <c r="CU634" i="1"/>
  <c r="DA633" i="1"/>
  <c r="DB633" i="1" s="1"/>
  <c r="CX633" i="1"/>
  <c r="DC633" i="1" s="1"/>
  <c r="V817" i="14" l="1"/>
  <c r="E818" i="14"/>
  <c r="F818" i="14" s="1"/>
  <c r="AI818" i="14" s="1"/>
  <c r="CZ757" i="1"/>
  <c r="CP758" i="1"/>
  <c r="DL655" i="1"/>
  <c r="DN655" i="1"/>
  <c r="AQ740" i="14"/>
  <c r="DO699" i="15"/>
  <c r="DP699" i="15" s="1"/>
  <c r="DQ699" i="15" s="1"/>
  <c r="DS700" i="15" s="1"/>
  <c r="DT700" i="15" s="1"/>
  <c r="DJ632" i="1"/>
  <c r="DP633" i="1"/>
  <c r="DF633" i="1"/>
  <c r="W772" i="12"/>
  <c r="W637" i="14"/>
  <c r="X637" i="14" s="1"/>
  <c r="J638" i="14"/>
  <c r="M637" i="14"/>
  <c r="AH637" i="14" s="1"/>
  <c r="CV634" i="1"/>
  <c r="DE634" i="1" s="1"/>
  <c r="CS634" i="1"/>
  <c r="M636" i="12"/>
  <c r="AH636" i="12" s="1"/>
  <c r="I636" i="12"/>
  <c r="L637" i="12" s="1"/>
  <c r="C818" i="14" l="1"/>
  <c r="CN758" i="1"/>
  <c r="CQ758" i="1"/>
  <c r="DH758" i="1" s="1"/>
  <c r="AR741" i="14"/>
  <c r="AS741" i="14" s="1"/>
  <c r="AT741" i="14" s="1"/>
  <c r="AU742" i="14" s="1"/>
  <c r="AV742" i="14" s="1"/>
  <c r="AK742" i="14" s="1"/>
  <c r="DO633" i="1"/>
  <c r="DP634" i="1" s="1"/>
  <c r="DQ633" i="1"/>
  <c r="DN699" i="15"/>
  <c r="DM656" i="1"/>
  <c r="C773" i="12"/>
  <c r="F774" i="12" s="1"/>
  <c r="G774" i="12" s="1"/>
  <c r="AJ773" i="12"/>
  <c r="K638" i="14"/>
  <c r="AG638" i="14" s="1"/>
  <c r="H638" i="14"/>
  <c r="X636" i="12"/>
  <c r="Y636" i="12" s="1"/>
  <c r="O636" i="12"/>
  <c r="AI636" i="12" s="1"/>
  <c r="DA634" i="1"/>
  <c r="DB634" i="1" s="1"/>
  <c r="CU635" i="1"/>
  <c r="CX634" i="1"/>
  <c r="DC634" i="1" s="1"/>
  <c r="E819" i="14" l="1"/>
  <c r="F819" i="14" s="1"/>
  <c r="AI819" i="14" s="1"/>
  <c r="V818" i="14"/>
  <c r="CP759" i="1"/>
  <c r="CZ758" i="1"/>
  <c r="DL656" i="1"/>
  <c r="DN656" i="1"/>
  <c r="AQ741" i="14"/>
  <c r="DO634" i="1"/>
  <c r="DQ634" i="1"/>
  <c r="DO700" i="15"/>
  <c r="DP700" i="15" s="1"/>
  <c r="DQ700" i="15" s="1"/>
  <c r="DS701" i="15" s="1"/>
  <c r="DT701" i="15" s="1"/>
  <c r="DJ633" i="1"/>
  <c r="DF634" i="1"/>
  <c r="W773" i="12"/>
  <c r="AJ774" i="12"/>
  <c r="J639" i="14"/>
  <c r="W638" i="14"/>
  <c r="X638" i="14" s="1"/>
  <c r="M638" i="14"/>
  <c r="AH638" i="14" s="1"/>
  <c r="CV635" i="1"/>
  <c r="DE635" i="1" s="1"/>
  <c r="CS635" i="1"/>
  <c r="M637" i="12"/>
  <c r="AH637" i="12" s="1"/>
  <c r="I637" i="12"/>
  <c r="L638" i="12" s="1"/>
  <c r="C819" i="14" l="1"/>
  <c r="E820" i="14" s="1"/>
  <c r="F820" i="14" s="1"/>
  <c r="AI820" i="14" s="1"/>
  <c r="CN759" i="1"/>
  <c r="CQ759" i="1"/>
  <c r="DH759" i="1" s="1"/>
  <c r="AR742" i="14"/>
  <c r="AS742" i="14" s="1"/>
  <c r="AT742" i="14" s="1"/>
  <c r="AU743" i="14" s="1"/>
  <c r="AV743" i="14" s="1"/>
  <c r="AK743" i="14" s="1"/>
  <c r="DN700" i="15"/>
  <c r="DJ634" i="1"/>
  <c r="DM657" i="1"/>
  <c r="C774" i="12"/>
  <c r="F775" i="12" s="1"/>
  <c r="G775" i="12" s="1"/>
  <c r="K639" i="14"/>
  <c r="AG639" i="14" s="1"/>
  <c r="H639" i="14"/>
  <c r="CU636" i="1"/>
  <c r="DA635" i="1"/>
  <c r="DB635" i="1" s="1"/>
  <c r="CX635" i="1"/>
  <c r="DC635" i="1" s="1"/>
  <c r="X637" i="12"/>
  <c r="Y637" i="12" s="1"/>
  <c r="O637" i="12"/>
  <c r="AI637" i="12" s="1"/>
  <c r="V819" i="14" l="1"/>
  <c r="C820" i="14"/>
  <c r="CZ759" i="1"/>
  <c r="CP760" i="1"/>
  <c r="DL657" i="1"/>
  <c r="DN657" i="1"/>
  <c r="AQ742" i="14"/>
  <c r="DO701" i="15"/>
  <c r="DP701" i="15" s="1"/>
  <c r="DQ701" i="15" s="1"/>
  <c r="DS702" i="15" s="1"/>
  <c r="DT702" i="15" s="1"/>
  <c r="DP635" i="1"/>
  <c r="DF635" i="1"/>
  <c r="W774" i="12"/>
  <c r="AJ775" i="12"/>
  <c r="J640" i="14"/>
  <c r="M639" i="14"/>
  <c r="AH639" i="14" s="1"/>
  <c r="W639" i="14"/>
  <c r="X639" i="14" s="1"/>
  <c r="CV636" i="1"/>
  <c r="DE636" i="1" s="1"/>
  <c r="CS636" i="1"/>
  <c r="M638" i="12"/>
  <c r="AH638" i="12" s="1"/>
  <c r="I638" i="12"/>
  <c r="L639" i="12" s="1"/>
  <c r="E821" i="14" l="1"/>
  <c r="F821" i="14" s="1"/>
  <c r="AI821" i="14" s="1"/>
  <c r="V820" i="14"/>
  <c r="CN760" i="1"/>
  <c r="CQ760" i="1"/>
  <c r="DH760" i="1" s="1"/>
  <c r="AR743" i="14"/>
  <c r="AS743" i="14" s="1"/>
  <c r="AT743" i="14" s="1"/>
  <c r="AU744" i="14" s="1"/>
  <c r="AV744" i="14" s="1"/>
  <c r="AK744" i="14" s="1"/>
  <c r="DO635" i="1"/>
  <c r="DQ635" i="1"/>
  <c r="DN701" i="15"/>
  <c r="DM658" i="1"/>
  <c r="C775" i="12"/>
  <c r="F776" i="12" s="1"/>
  <c r="G776" i="12" s="1"/>
  <c r="K640" i="14"/>
  <c r="AG640" i="14" s="1"/>
  <c r="H640" i="14"/>
  <c r="O638" i="12"/>
  <c r="AI638" i="12" s="1"/>
  <c r="X638" i="12"/>
  <c r="Y638" i="12" s="1"/>
  <c r="CU637" i="1"/>
  <c r="DA636" i="1"/>
  <c r="DB636" i="1" s="1"/>
  <c r="CX636" i="1"/>
  <c r="DF636" i="1" l="1"/>
  <c r="DC636" i="1"/>
  <c r="C821" i="14"/>
  <c r="V821" i="14" s="1"/>
  <c r="CP761" i="1"/>
  <c r="CZ760" i="1"/>
  <c r="DL658" i="1"/>
  <c r="DN658" i="1"/>
  <c r="AQ743" i="14"/>
  <c r="DO702" i="15"/>
  <c r="DP702" i="15" s="1"/>
  <c r="DQ702" i="15" s="1"/>
  <c r="DS703" i="15" s="1"/>
  <c r="DT703" i="15" s="1"/>
  <c r="DJ635" i="1"/>
  <c r="DP636" i="1"/>
  <c r="W775" i="12"/>
  <c r="AJ776" i="12"/>
  <c r="J641" i="14"/>
  <c r="W640" i="14"/>
  <c r="X640" i="14" s="1"/>
  <c r="M640" i="14"/>
  <c r="AH640" i="14" s="1"/>
  <c r="CV637" i="1"/>
  <c r="DE637" i="1" s="1"/>
  <c r="CS637" i="1"/>
  <c r="M639" i="12"/>
  <c r="AH639" i="12" s="1"/>
  <c r="I639" i="12"/>
  <c r="L640" i="12" s="1"/>
  <c r="E822" i="14" l="1"/>
  <c r="CN761" i="1"/>
  <c r="CQ761" i="1"/>
  <c r="DH761" i="1" s="1"/>
  <c r="AR744" i="14"/>
  <c r="AS744" i="14" s="1"/>
  <c r="AT744" i="14" s="1"/>
  <c r="AU745" i="14" s="1"/>
  <c r="AV745" i="14" s="1"/>
  <c r="AK745" i="14" s="1"/>
  <c r="DO636" i="1"/>
  <c r="DP637" i="1" s="1"/>
  <c r="DQ636" i="1"/>
  <c r="DN702" i="15"/>
  <c r="DM659" i="1"/>
  <c r="C776" i="12"/>
  <c r="F777" i="12" s="1"/>
  <c r="G777" i="12" s="1"/>
  <c r="K641" i="14"/>
  <c r="AG641" i="14" s="1"/>
  <c r="H641" i="14"/>
  <c r="CX637" i="1"/>
  <c r="DC637" i="1" s="1"/>
  <c r="CU638" i="1"/>
  <c r="DA637" i="1"/>
  <c r="DB637" i="1" s="1"/>
  <c r="X639" i="12"/>
  <c r="Y639" i="12" s="1"/>
  <c r="O639" i="12"/>
  <c r="AI639" i="12" s="1"/>
  <c r="F822" i="14" l="1"/>
  <c r="AI822" i="14" s="1"/>
  <c r="C822" i="14"/>
  <c r="CZ761" i="1"/>
  <c r="CP762" i="1"/>
  <c r="DL659" i="1"/>
  <c r="DN659" i="1"/>
  <c r="AQ744" i="14"/>
  <c r="DO637" i="1"/>
  <c r="DQ637" i="1"/>
  <c r="DO703" i="15"/>
  <c r="DP703" i="15" s="1"/>
  <c r="DQ703" i="15" s="1"/>
  <c r="DS704" i="15" s="1"/>
  <c r="DT704" i="15" s="1"/>
  <c r="DJ636" i="1"/>
  <c r="DF637" i="1"/>
  <c r="W776" i="12"/>
  <c r="AJ777" i="12"/>
  <c r="M641" i="14"/>
  <c r="AH641" i="14" s="1"/>
  <c r="J642" i="14"/>
  <c r="W641" i="14"/>
  <c r="X641" i="14" s="1"/>
  <c r="CV638" i="1"/>
  <c r="DE638" i="1" s="1"/>
  <c r="CS638" i="1"/>
  <c r="M640" i="12"/>
  <c r="AH640" i="12" s="1"/>
  <c r="I640" i="12"/>
  <c r="L641" i="12" s="1"/>
  <c r="V822" i="14" l="1"/>
  <c r="E823" i="14"/>
  <c r="CN762" i="1"/>
  <c r="CQ762" i="1"/>
  <c r="DH762" i="1" s="1"/>
  <c r="AR745" i="14"/>
  <c r="AS745" i="14" s="1"/>
  <c r="AT745" i="14" s="1"/>
  <c r="AU746" i="14" s="1"/>
  <c r="AV746" i="14" s="1"/>
  <c r="AK746" i="14" s="1"/>
  <c r="DN703" i="15"/>
  <c r="DJ637" i="1"/>
  <c r="DM660" i="1"/>
  <c r="DP638" i="1"/>
  <c r="C777" i="12"/>
  <c r="F778" i="12" s="1"/>
  <c r="G778" i="12" s="1"/>
  <c r="K642" i="14"/>
  <c r="AG642" i="14" s="1"/>
  <c r="H642" i="14"/>
  <c r="DA638" i="1"/>
  <c r="DB638" i="1" s="1"/>
  <c r="CX638" i="1"/>
  <c r="CU639" i="1"/>
  <c r="X640" i="12"/>
  <c r="Y640" i="12" s="1"/>
  <c r="O640" i="12"/>
  <c r="AI640" i="12" s="1"/>
  <c r="DF638" i="1" l="1"/>
  <c r="DC638" i="1"/>
  <c r="F823" i="14"/>
  <c r="AI823" i="14" s="1"/>
  <c r="C823" i="14"/>
  <c r="CP763" i="1"/>
  <c r="CN763" i="1" s="1"/>
  <c r="CZ762" i="1"/>
  <c r="DL660" i="1"/>
  <c r="DN660" i="1"/>
  <c r="AQ745" i="14"/>
  <c r="DO638" i="1"/>
  <c r="DP639" i="1" s="1"/>
  <c r="DQ638" i="1"/>
  <c r="DO704" i="15"/>
  <c r="DP704" i="15" s="1"/>
  <c r="DQ704" i="15" s="1"/>
  <c r="DS705" i="15" s="1"/>
  <c r="DT705" i="15" s="1"/>
  <c r="C778" i="12"/>
  <c r="F779" i="12" s="1"/>
  <c r="G779" i="12" s="1"/>
  <c r="W777" i="12"/>
  <c r="J643" i="14"/>
  <c r="W642" i="14"/>
  <c r="X642" i="14" s="1"/>
  <c r="M642" i="14"/>
  <c r="AH642" i="14" s="1"/>
  <c r="M641" i="12"/>
  <c r="AH641" i="12" s="1"/>
  <c r="I641" i="12"/>
  <c r="L642" i="12" s="1"/>
  <c r="CV639" i="1"/>
  <c r="DE639" i="1" s="1"/>
  <c r="CS639" i="1"/>
  <c r="V823" i="14" l="1"/>
  <c r="E824" i="14"/>
  <c r="F824" i="14" s="1"/>
  <c r="AI824" i="14" s="1"/>
  <c r="CP764" i="1"/>
  <c r="CN764" i="1" s="1"/>
  <c r="CZ763" i="1"/>
  <c r="CQ763" i="1"/>
  <c r="DH763" i="1" s="1"/>
  <c r="AR746" i="14"/>
  <c r="AS746" i="14" s="1"/>
  <c r="AT746" i="14" s="1"/>
  <c r="AU747" i="14" s="1"/>
  <c r="AV747" i="14" s="1"/>
  <c r="AK747" i="14" s="1"/>
  <c r="DO639" i="1"/>
  <c r="DQ639" i="1"/>
  <c r="DN704" i="15"/>
  <c r="DJ638" i="1"/>
  <c r="DM661" i="1"/>
  <c r="AJ779" i="12"/>
  <c r="W778" i="12"/>
  <c r="AJ778" i="12"/>
  <c r="K643" i="14"/>
  <c r="AG643" i="14" s="1"/>
  <c r="H643" i="14"/>
  <c r="CU640" i="1"/>
  <c r="DA639" i="1"/>
  <c r="DB639" i="1" s="1"/>
  <c r="CX639" i="1"/>
  <c r="DC639" i="1" s="1"/>
  <c r="X641" i="12"/>
  <c r="Y641" i="12" s="1"/>
  <c r="O641" i="12"/>
  <c r="AI641" i="12" s="1"/>
  <c r="C824" i="14" l="1"/>
  <c r="E825" i="14" s="1"/>
  <c r="V824" i="14"/>
  <c r="CQ764" i="1"/>
  <c r="DH764" i="1" s="1"/>
  <c r="CZ764" i="1"/>
  <c r="CP765" i="1"/>
  <c r="CQ765" i="1" s="1"/>
  <c r="DH765" i="1" s="1"/>
  <c r="DL661" i="1"/>
  <c r="DN661" i="1"/>
  <c r="AQ746" i="14"/>
  <c r="DO705" i="15"/>
  <c r="DP705" i="15" s="1"/>
  <c r="DQ705" i="15" s="1"/>
  <c r="DS706" i="15" s="1"/>
  <c r="DT706" i="15" s="1"/>
  <c r="DJ639" i="1"/>
  <c r="DF639" i="1"/>
  <c r="C779" i="12"/>
  <c r="F780" i="12" s="1"/>
  <c r="G780" i="12" s="1"/>
  <c r="W643" i="14"/>
  <c r="X643" i="14" s="1"/>
  <c r="M643" i="14"/>
  <c r="AH643" i="14" s="1"/>
  <c r="J644" i="14"/>
  <c r="M642" i="12"/>
  <c r="AH642" i="12" s="1"/>
  <c r="I642" i="12"/>
  <c r="L643" i="12" s="1"/>
  <c r="CV640" i="1"/>
  <c r="DE640" i="1" s="1"/>
  <c r="CS640" i="1"/>
  <c r="F825" i="14" l="1"/>
  <c r="AI825" i="14" s="1"/>
  <c r="C825" i="14"/>
  <c r="CN765" i="1"/>
  <c r="CZ765" i="1" s="1"/>
  <c r="AR747" i="14"/>
  <c r="AS747" i="14" s="1"/>
  <c r="AT747" i="14" s="1"/>
  <c r="AU748" i="14" s="1"/>
  <c r="AV748" i="14" s="1"/>
  <c r="AK748" i="14" s="1"/>
  <c r="DN705" i="15"/>
  <c r="DM662" i="1"/>
  <c r="C780" i="12"/>
  <c r="F781" i="12" s="1"/>
  <c r="G781" i="12" s="1"/>
  <c r="W779" i="12"/>
  <c r="K644" i="14"/>
  <c r="AG644" i="14" s="1"/>
  <c r="H644" i="14"/>
  <c r="X642" i="12"/>
  <c r="Y642" i="12" s="1"/>
  <c r="O642" i="12"/>
  <c r="AI642" i="12" s="1"/>
  <c r="DA640" i="1"/>
  <c r="DB640" i="1" s="1"/>
  <c r="CU641" i="1"/>
  <c r="CX640" i="1"/>
  <c r="DF640" i="1" l="1"/>
  <c r="DC640" i="1"/>
  <c r="E826" i="14"/>
  <c r="F826" i="14" s="1"/>
  <c r="AI826" i="14" s="1"/>
  <c r="V825" i="14"/>
  <c r="C826" i="14"/>
  <c r="CP766" i="1"/>
  <c r="CN766" i="1" s="1"/>
  <c r="CZ766" i="1" s="1"/>
  <c r="DL662" i="1"/>
  <c r="DN662" i="1"/>
  <c r="AQ747" i="14"/>
  <c r="DO706" i="15"/>
  <c r="DP706" i="15" s="1"/>
  <c r="DQ706" i="15" s="1"/>
  <c r="DS707" i="15" s="1"/>
  <c r="DT707" i="15" s="1"/>
  <c r="DP640" i="1"/>
  <c r="DQ640" i="1" s="1"/>
  <c r="AJ781" i="12"/>
  <c r="W780" i="12"/>
  <c r="AJ780" i="12"/>
  <c r="M644" i="14"/>
  <c r="AH644" i="14" s="1"/>
  <c r="W644" i="14"/>
  <c r="X644" i="14" s="1"/>
  <c r="J645" i="14"/>
  <c r="M643" i="12"/>
  <c r="AH643" i="12" s="1"/>
  <c r="I643" i="12"/>
  <c r="L644" i="12" s="1"/>
  <c r="CV641" i="1"/>
  <c r="DE641" i="1" s="1"/>
  <c r="CS641" i="1"/>
  <c r="V826" i="14" l="1"/>
  <c r="E827" i="14"/>
  <c r="CP767" i="1"/>
  <c r="CQ767" i="1" s="1"/>
  <c r="DH767" i="1" s="1"/>
  <c r="CQ766" i="1"/>
  <c r="DH766" i="1" s="1"/>
  <c r="AR748" i="14"/>
  <c r="AS748" i="14" s="1"/>
  <c r="AT748" i="14" s="1"/>
  <c r="AU749" i="14" s="1"/>
  <c r="AV749" i="14" s="1"/>
  <c r="AK749" i="14" s="1"/>
  <c r="DO640" i="1"/>
  <c r="DP641" i="1" s="1"/>
  <c r="DN706" i="15"/>
  <c r="DJ640" i="1"/>
  <c r="DM663" i="1"/>
  <c r="C781" i="12"/>
  <c r="F782" i="12" s="1"/>
  <c r="G782" i="12" s="1"/>
  <c r="K645" i="14"/>
  <c r="AG645" i="14" s="1"/>
  <c r="H645" i="14"/>
  <c r="DA641" i="1"/>
  <c r="DB641" i="1" s="1"/>
  <c r="CU642" i="1"/>
  <c r="CX641" i="1"/>
  <c r="DC641" i="1" s="1"/>
  <c r="O643" i="12"/>
  <c r="AI643" i="12" s="1"/>
  <c r="X643" i="12"/>
  <c r="Y643" i="12" s="1"/>
  <c r="CN767" i="1" l="1"/>
  <c r="CP768" i="1" s="1"/>
  <c r="CQ768" i="1" s="1"/>
  <c r="DH768" i="1" s="1"/>
  <c r="F827" i="14"/>
  <c r="AI827" i="14" s="1"/>
  <c r="C827" i="14"/>
  <c r="DL663" i="1"/>
  <c r="DN663" i="1"/>
  <c r="AQ748" i="14"/>
  <c r="DO641" i="1"/>
  <c r="DQ641" i="1"/>
  <c r="DO707" i="15"/>
  <c r="DP707" i="15" s="1"/>
  <c r="DQ707" i="15" s="1"/>
  <c r="DS708" i="15" s="1"/>
  <c r="DT708" i="15" s="1"/>
  <c r="DF641" i="1"/>
  <c r="C782" i="12"/>
  <c r="F783" i="12" s="1"/>
  <c r="G783" i="12" s="1"/>
  <c r="W781" i="12"/>
  <c r="W645" i="14"/>
  <c r="X645" i="14" s="1"/>
  <c r="J646" i="14"/>
  <c r="M645" i="14"/>
  <c r="AH645" i="14" s="1"/>
  <c r="M644" i="12"/>
  <c r="AH644" i="12" s="1"/>
  <c r="I644" i="12"/>
  <c r="L645" i="12" s="1"/>
  <c r="CV642" i="1"/>
  <c r="DE642" i="1" s="1"/>
  <c r="CS642" i="1"/>
  <c r="CZ767" i="1" l="1"/>
  <c r="CN768" i="1"/>
  <c r="CP769" i="1" s="1"/>
  <c r="CN769" i="1" s="1"/>
  <c r="CP770" i="1" s="1"/>
  <c r="CN770" i="1" s="1"/>
  <c r="E828" i="14"/>
  <c r="C828" i="14" s="1"/>
  <c r="V827" i="14"/>
  <c r="CQ769" i="1"/>
  <c r="DH769" i="1" s="1"/>
  <c r="CZ769" i="1"/>
  <c r="AR749" i="14"/>
  <c r="AS749" i="14" s="1"/>
  <c r="AT749" i="14" s="1"/>
  <c r="AU750" i="14" s="1"/>
  <c r="AV750" i="14" s="1"/>
  <c r="AK750" i="14" s="1"/>
  <c r="DN707" i="15"/>
  <c r="DJ641" i="1"/>
  <c r="DM664" i="1"/>
  <c r="DP642" i="1"/>
  <c r="C783" i="12"/>
  <c r="F784" i="12" s="1"/>
  <c r="G784" i="12" s="1"/>
  <c r="W782" i="12"/>
  <c r="AJ782" i="12"/>
  <c r="AJ783" i="12"/>
  <c r="K646" i="14"/>
  <c r="AG646" i="14" s="1"/>
  <c r="H646" i="14"/>
  <c r="DA642" i="1"/>
  <c r="DB642" i="1" s="1"/>
  <c r="CU643" i="1"/>
  <c r="CX642" i="1"/>
  <c r="O644" i="12"/>
  <c r="AI644" i="12" s="1"/>
  <c r="X644" i="12"/>
  <c r="Y644" i="12" s="1"/>
  <c r="DF642" i="1" l="1"/>
  <c r="DC642" i="1"/>
  <c r="CZ768" i="1"/>
  <c r="E829" i="14"/>
  <c r="C829" i="14" s="1"/>
  <c r="V828" i="14"/>
  <c r="F828" i="14"/>
  <c r="AI828" i="14" s="1"/>
  <c r="F829" i="14"/>
  <c r="AI829" i="14" s="1"/>
  <c r="CP771" i="1"/>
  <c r="CN771" i="1" s="1"/>
  <c r="CZ770" i="1"/>
  <c r="CQ770" i="1"/>
  <c r="DH770" i="1" s="1"/>
  <c r="DL664" i="1"/>
  <c r="DN664" i="1"/>
  <c r="AQ749" i="14"/>
  <c r="DO642" i="1"/>
  <c r="DQ642" i="1"/>
  <c r="DO708" i="15"/>
  <c r="DP708" i="15" s="1"/>
  <c r="DQ708" i="15" s="1"/>
  <c r="DS709" i="15" s="1"/>
  <c r="DT709" i="15" s="1"/>
  <c r="W783" i="12"/>
  <c r="C784" i="12"/>
  <c r="F785" i="12" s="1"/>
  <c r="G785" i="12" s="1"/>
  <c r="AJ784" i="12"/>
  <c r="J647" i="14"/>
  <c r="W646" i="14"/>
  <c r="X646" i="14" s="1"/>
  <c r="M646" i="14"/>
  <c r="AH646" i="14" s="1"/>
  <c r="M645" i="12"/>
  <c r="AH645" i="12" s="1"/>
  <c r="I645" i="12"/>
  <c r="L646" i="12" s="1"/>
  <c r="CV643" i="1"/>
  <c r="DE643" i="1" s="1"/>
  <c r="CS643" i="1"/>
  <c r="E830" i="14" l="1"/>
  <c r="C830" i="14" s="1"/>
  <c r="V829" i="14"/>
  <c r="F830" i="14"/>
  <c r="AI830" i="14" s="1"/>
  <c r="CQ771" i="1"/>
  <c r="DH771" i="1" s="1"/>
  <c r="CP772" i="1"/>
  <c r="CZ771" i="1"/>
  <c r="AR750" i="14"/>
  <c r="AS750" i="14" s="1"/>
  <c r="AT750" i="14" s="1"/>
  <c r="AU751" i="14" s="1"/>
  <c r="AV751" i="14" s="1"/>
  <c r="AK751" i="14" s="1"/>
  <c r="DN708" i="15"/>
  <c r="DJ642" i="1"/>
  <c r="DM665" i="1"/>
  <c r="DP643" i="1"/>
  <c r="AJ785" i="12"/>
  <c r="W784" i="12"/>
  <c r="C785" i="12"/>
  <c r="F786" i="12" s="1"/>
  <c r="G786" i="12" s="1"/>
  <c r="K647" i="14"/>
  <c r="AG647" i="14" s="1"/>
  <c r="H647" i="14"/>
  <c r="CX643" i="1"/>
  <c r="DC643" i="1" s="1"/>
  <c r="DA643" i="1"/>
  <c r="DB643" i="1" s="1"/>
  <c r="CU644" i="1"/>
  <c r="X645" i="12"/>
  <c r="Y645" i="12" s="1"/>
  <c r="O645" i="12"/>
  <c r="AI645" i="12" s="1"/>
  <c r="E831" i="14" l="1"/>
  <c r="V830" i="14"/>
  <c r="CN772" i="1"/>
  <c r="CQ772" i="1"/>
  <c r="DH772" i="1" s="1"/>
  <c r="AQ750" i="14"/>
  <c r="AR751" i="14" s="1"/>
  <c r="AS751" i="14" s="1"/>
  <c r="AT751" i="14" s="1"/>
  <c r="AU752" i="14" s="1"/>
  <c r="AV752" i="14" s="1"/>
  <c r="AK752" i="14" s="1"/>
  <c r="DL665" i="1"/>
  <c r="DN665" i="1"/>
  <c r="DO643" i="1"/>
  <c r="DQ643" i="1"/>
  <c r="DO709" i="15"/>
  <c r="DP709" i="15" s="1"/>
  <c r="DQ709" i="15" s="1"/>
  <c r="DS710" i="15" s="1"/>
  <c r="DT710" i="15" s="1"/>
  <c r="DF643" i="1"/>
  <c r="W785" i="12"/>
  <c r="J648" i="14"/>
  <c r="M647" i="14"/>
  <c r="AH647" i="14" s="1"/>
  <c r="W647" i="14"/>
  <c r="X647" i="14" s="1"/>
  <c r="AJ786" i="12"/>
  <c r="C786" i="12"/>
  <c r="F787" i="12" s="1"/>
  <c r="G787" i="12" s="1"/>
  <c r="CV644" i="1"/>
  <c r="DE644" i="1" s="1"/>
  <c r="CS644" i="1"/>
  <c r="M646" i="12"/>
  <c r="AH646" i="12" s="1"/>
  <c r="I646" i="12"/>
  <c r="L647" i="12" s="1"/>
  <c r="F831" i="14" l="1"/>
  <c r="AI831" i="14" s="1"/>
  <c r="C831" i="14"/>
  <c r="CZ772" i="1"/>
  <c r="CP773" i="1"/>
  <c r="CN773" i="1" s="1"/>
  <c r="AQ751" i="14"/>
  <c r="DN709" i="15"/>
  <c r="DJ643" i="1"/>
  <c r="DM666" i="1"/>
  <c r="DP644" i="1"/>
  <c r="K648" i="14"/>
  <c r="AG648" i="14" s="1"/>
  <c r="H648" i="14"/>
  <c r="W786" i="12"/>
  <c r="AJ787" i="12"/>
  <c r="DA644" i="1"/>
  <c r="DB644" i="1" s="1"/>
  <c r="CX644" i="1"/>
  <c r="DC644" i="1" s="1"/>
  <c r="CU645" i="1"/>
  <c r="X646" i="12"/>
  <c r="Y646" i="12" s="1"/>
  <c r="O646" i="12"/>
  <c r="AI646" i="12" s="1"/>
  <c r="E832" i="14" l="1"/>
  <c r="V831" i="14"/>
  <c r="CQ773" i="1"/>
  <c r="DH773" i="1" s="1"/>
  <c r="CZ773" i="1"/>
  <c r="CP774" i="1"/>
  <c r="CN774" i="1" s="1"/>
  <c r="DL666" i="1"/>
  <c r="DN666" i="1"/>
  <c r="AR752" i="14"/>
  <c r="AS752" i="14" s="1"/>
  <c r="AT752" i="14" s="1"/>
  <c r="AU753" i="14" s="1"/>
  <c r="AV753" i="14" s="1"/>
  <c r="AK753" i="14" s="1"/>
  <c r="DO644" i="1"/>
  <c r="DQ644" i="1"/>
  <c r="DO710" i="15"/>
  <c r="DP710" i="15" s="1"/>
  <c r="DQ710" i="15" s="1"/>
  <c r="DS711" i="15" s="1"/>
  <c r="DT711" i="15" s="1"/>
  <c r="DF644" i="1"/>
  <c r="J649" i="14"/>
  <c r="W648" i="14"/>
  <c r="X648" i="14" s="1"/>
  <c r="M648" i="14"/>
  <c r="AH648" i="14" s="1"/>
  <c r="C787" i="12"/>
  <c r="F788" i="12" s="1"/>
  <c r="G788" i="12" s="1"/>
  <c r="M647" i="12"/>
  <c r="AH647" i="12" s="1"/>
  <c r="I647" i="12"/>
  <c r="L648" i="12" s="1"/>
  <c r="CV645" i="1"/>
  <c r="DE645" i="1" s="1"/>
  <c r="CS645" i="1"/>
  <c r="C832" i="14" l="1"/>
  <c r="F832" i="14"/>
  <c r="AI832" i="14" s="1"/>
  <c r="CP775" i="1"/>
  <c r="CN775" i="1" s="1"/>
  <c r="CZ774" i="1"/>
  <c r="CQ774" i="1"/>
  <c r="DH774" i="1" s="1"/>
  <c r="AQ752" i="14"/>
  <c r="DN710" i="15"/>
  <c r="DJ644" i="1"/>
  <c r="DM667" i="1"/>
  <c r="DP645" i="1"/>
  <c r="W787" i="12"/>
  <c r="K649" i="14"/>
  <c r="AG649" i="14" s="1"/>
  <c r="H649" i="14"/>
  <c r="DA645" i="1"/>
  <c r="DB645" i="1" s="1"/>
  <c r="CX645" i="1"/>
  <c r="DC645" i="1" s="1"/>
  <c r="CU646" i="1"/>
  <c r="O647" i="12"/>
  <c r="AI647" i="12" s="1"/>
  <c r="X647" i="12"/>
  <c r="Y647" i="12" s="1"/>
  <c r="V832" i="14" l="1"/>
  <c r="E833" i="14"/>
  <c r="CQ775" i="1"/>
  <c r="DH775" i="1" s="1"/>
  <c r="CP776" i="1"/>
  <c r="CN776" i="1" s="1"/>
  <c r="CZ775" i="1"/>
  <c r="DL667" i="1"/>
  <c r="DN667" i="1"/>
  <c r="AR753" i="14"/>
  <c r="AS753" i="14" s="1"/>
  <c r="AT753" i="14" s="1"/>
  <c r="AU754" i="14" s="1"/>
  <c r="AV754" i="14" s="1"/>
  <c r="AK754" i="14" s="1"/>
  <c r="DO645" i="1"/>
  <c r="DQ645" i="1"/>
  <c r="DO711" i="15"/>
  <c r="DP711" i="15" s="1"/>
  <c r="DQ711" i="15" s="1"/>
  <c r="DS712" i="15" s="1"/>
  <c r="DT712" i="15" s="1"/>
  <c r="DF645" i="1"/>
  <c r="M649" i="14"/>
  <c r="AH649" i="14" s="1"/>
  <c r="W649" i="14"/>
  <c r="X649" i="14" s="1"/>
  <c r="J650" i="14"/>
  <c r="AJ788" i="12"/>
  <c r="C788" i="12"/>
  <c r="F789" i="12" s="1"/>
  <c r="G789" i="12" s="1"/>
  <c r="M648" i="12"/>
  <c r="AH648" i="12" s="1"/>
  <c r="I648" i="12"/>
  <c r="L649" i="12" s="1"/>
  <c r="CV646" i="1"/>
  <c r="DE646" i="1" s="1"/>
  <c r="CS646" i="1"/>
  <c r="F833" i="14" l="1"/>
  <c r="AI833" i="14" s="1"/>
  <c r="C833" i="14"/>
  <c r="CZ776" i="1"/>
  <c r="CP777" i="1"/>
  <c r="CN777" i="1" s="1"/>
  <c r="CQ776" i="1"/>
  <c r="DH776" i="1" s="1"/>
  <c r="AQ753" i="14"/>
  <c r="DN711" i="15"/>
  <c r="DJ645" i="1"/>
  <c r="DM668" i="1"/>
  <c r="K650" i="14"/>
  <c r="AG650" i="14" s="1"/>
  <c r="H650" i="14"/>
  <c r="W788" i="12"/>
  <c r="CX646" i="1"/>
  <c r="DC646" i="1" s="1"/>
  <c r="CU647" i="1"/>
  <c r="DA646" i="1"/>
  <c r="DB646" i="1" s="1"/>
  <c r="X648" i="12"/>
  <c r="Y648" i="12" s="1"/>
  <c r="O648" i="12"/>
  <c r="AI648" i="12" s="1"/>
  <c r="E834" i="14" l="1"/>
  <c r="V833" i="14"/>
  <c r="CQ777" i="1"/>
  <c r="DH777" i="1" s="1"/>
  <c r="CP778" i="1"/>
  <c r="CZ777" i="1"/>
  <c r="DL668" i="1"/>
  <c r="DN668" i="1"/>
  <c r="AR754" i="14"/>
  <c r="AS754" i="14" s="1"/>
  <c r="AT754" i="14" s="1"/>
  <c r="AU755" i="14" s="1"/>
  <c r="AV755" i="14" s="1"/>
  <c r="AK755" i="14" s="1"/>
  <c r="DO712" i="15"/>
  <c r="DP712" i="15" s="1"/>
  <c r="DQ712" i="15" s="1"/>
  <c r="DS713" i="15" s="1"/>
  <c r="DT713" i="15" s="1"/>
  <c r="DP646" i="1"/>
  <c r="DF646" i="1"/>
  <c r="J651" i="14"/>
  <c r="W650" i="14"/>
  <c r="X650" i="14" s="1"/>
  <c r="M650" i="14"/>
  <c r="AH650" i="14" s="1"/>
  <c r="AJ789" i="12"/>
  <c r="C789" i="12"/>
  <c r="F790" i="12" s="1"/>
  <c r="G790" i="12" s="1"/>
  <c r="M649" i="12"/>
  <c r="AH649" i="12" s="1"/>
  <c r="I649" i="12"/>
  <c r="L650" i="12" s="1"/>
  <c r="CV647" i="1"/>
  <c r="DE647" i="1" s="1"/>
  <c r="CS647" i="1"/>
  <c r="C834" i="14" l="1"/>
  <c r="F834" i="14"/>
  <c r="AI834" i="14" s="1"/>
  <c r="CN778" i="1"/>
  <c r="CQ778" i="1"/>
  <c r="DH778" i="1" s="1"/>
  <c r="AQ754" i="14"/>
  <c r="DO646" i="1"/>
  <c r="DQ646" i="1"/>
  <c r="DN712" i="15"/>
  <c r="DM669" i="1"/>
  <c r="K651" i="14"/>
  <c r="AG651" i="14" s="1"/>
  <c r="H651" i="14"/>
  <c r="W789" i="12"/>
  <c r="DA647" i="1"/>
  <c r="DB647" i="1" s="1"/>
  <c r="CU648" i="1"/>
  <c r="CX647" i="1"/>
  <c r="DC647" i="1" s="1"/>
  <c r="X649" i="12"/>
  <c r="Y649" i="12" s="1"/>
  <c r="O649" i="12"/>
  <c r="AI649" i="12" s="1"/>
  <c r="E835" i="14" l="1"/>
  <c r="V834" i="14"/>
  <c r="CZ778" i="1"/>
  <c r="CP779" i="1"/>
  <c r="CN779" i="1" s="1"/>
  <c r="DL669" i="1"/>
  <c r="DN669" i="1"/>
  <c r="AR755" i="14"/>
  <c r="AS755" i="14" s="1"/>
  <c r="AT755" i="14" s="1"/>
  <c r="AU756" i="14" s="1"/>
  <c r="AV756" i="14" s="1"/>
  <c r="AK756" i="14" s="1"/>
  <c r="DO713" i="15"/>
  <c r="DP713" i="15" s="1"/>
  <c r="DQ713" i="15" s="1"/>
  <c r="DS714" i="15" s="1"/>
  <c r="DT714" i="15" s="1"/>
  <c r="DJ646" i="1"/>
  <c r="DP647" i="1"/>
  <c r="DF647" i="1"/>
  <c r="W651" i="14"/>
  <c r="X651" i="14" s="1"/>
  <c r="J652" i="14"/>
  <c r="M651" i="14"/>
  <c r="AH651" i="14" s="1"/>
  <c r="AJ790" i="12"/>
  <c r="C790" i="12"/>
  <c r="F791" i="12" s="1"/>
  <c r="G791" i="12" s="1"/>
  <c r="CV648" i="1"/>
  <c r="DE648" i="1" s="1"/>
  <c r="CS648" i="1"/>
  <c r="M650" i="12"/>
  <c r="AH650" i="12" s="1"/>
  <c r="I650" i="12"/>
  <c r="L651" i="12" s="1"/>
  <c r="C835" i="14" l="1"/>
  <c r="F835" i="14"/>
  <c r="AI835" i="14" s="1"/>
  <c r="CZ779" i="1"/>
  <c r="CP780" i="1"/>
  <c r="CN780" i="1" s="1"/>
  <c r="CQ779" i="1"/>
  <c r="DH779" i="1" s="1"/>
  <c r="AQ755" i="14"/>
  <c r="DO647" i="1"/>
  <c r="DQ647" i="1"/>
  <c r="DN713" i="15"/>
  <c r="DM670" i="1"/>
  <c r="K652" i="14"/>
  <c r="AG652" i="14" s="1"/>
  <c r="H652" i="14"/>
  <c r="W790" i="12"/>
  <c r="DA648" i="1"/>
  <c r="DB648" i="1" s="1"/>
  <c r="CU649" i="1"/>
  <c r="CX648" i="1"/>
  <c r="X650" i="12"/>
  <c r="Y650" i="12" s="1"/>
  <c r="O650" i="12"/>
  <c r="AI650" i="12" s="1"/>
  <c r="DF648" i="1" l="1"/>
  <c r="DC648" i="1"/>
  <c r="V835" i="14"/>
  <c r="E836" i="14"/>
  <c r="CQ780" i="1"/>
  <c r="DH780" i="1" s="1"/>
  <c r="CZ780" i="1"/>
  <c r="CP781" i="1"/>
  <c r="CN781" i="1" s="1"/>
  <c r="DL670" i="1"/>
  <c r="DN670" i="1"/>
  <c r="AR756" i="14"/>
  <c r="AS756" i="14" s="1"/>
  <c r="AT756" i="14" s="1"/>
  <c r="AU757" i="14" s="1"/>
  <c r="AV757" i="14" s="1"/>
  <c r="AK757" i="14" s="1"/>
  <c r="DO714" i="15"/>
  <c r="DP714" i="15" s="1"/>
  <c r="DQ714" i="15" s="1"/>
  <c r="DS715" i="15" s="1"/>
  <c r="DT715" i="15" s="1"/>
  <c r="DJ647" i="1"/>
  <c r="DP648" i="1"/>
  <c r="M652" i="14"/>
  <c r="AH652" i="14" s="1"/>
  <c r="W652" i="14"/>
  <c r="X652" i="14" s="1"/>
  <c r="J653" i="14"/>
  <c r="AJ791" i="12"/>
  <c r="C791" i="12"/>
  <c r="F792" i="12" s="1"/>
  <c r="G792" i="12" s="1"/>
  <c r="M651" i="12"/>
  <c r="AH651" i="12" s="1"/>
  <c r="I651" i="12"/>
  <c r="L652" i="12" s="1"/>
  <c r="CV649" i="1"/>
  <c r="DE649" i="1" s="1"/>
  <c r="CS649" i="1"/>
  <c r="C836" i="14" l="1"/>
  <c r="F836" i="14"/>
  <c r="AI836" i="14" s="1"/>
  <c r="CZ781" i="1"/>
  <c r="CP782" i="1"/>
  <c r="CQ782" i="1" s="1"/>
  <c r="DH782" i="1" s="1"/>
  <c r="CQ781" i="1"/>
  <c r="DH781" i="1" s="1"/>
  <c r="AQ756" i="14"/>
  <c r="DO648" i="1"/>
  <c r="DP649" i="1" s="1"/>
  <c r="DQ648" i="1"/>
  <c r="DN714" i="15"/>
  <c r="DM671" i="1"/>
  <c r="K653" i="14"/>
  <c r="AG653" i="14" s="1"/>
  <c r="H653" i="14"/>
  <c r="W791" i="12"/>
  <c r="O651" i="12"/>
  <c r="AI651" i="12" s="1"/>
  <c r="X651" i="12"/>
  <c r="Y651" i="12" s="1"/>
  <c r="CU650" i="1"/>
  <c r="CX649" i="1"/>
  <c r="DA649" i="1"/>
  <c r="DB649" i="1" s="1"/>
  <c r="DF649" i="1" l="1"/>
  <c r="DC649" i="1"/>
  <c r="V836" i="14"/>
  <c r="E837" i="14"/>
  <c r="CN782" i="1"/>
  <c r="DL671" i="1"/>
  <c r="DN671" i="1"/>
  <c r="AR757" i="14"/>
  <c r="AS757" i="14" s="1"/>
  <c r="AT757" i="14" s="1"/>
  <c r="AU758" i="14" s="1"/>
  <c r="AV758" i="14" s="1"/>
  <c r="AK758" i="14" s="1"/>
  <c r="DO649" i="1"/>
  <c r="DP650" i="1" s="1"/>
  <c r="DQ649" i="1"/>
  <c r="DO715" i="15"/>
  <c r="DP715" i="15" s="1"/>
  <c r="DQ715" i="15" s="1"/>
  <c r="DS716" i="15" s="1"/>
  <c r="DT716" i="15" s="1"/>
  <c r="DJ648" i="1"/>
  <c r="W653" i="14"/>
  <c r="X653" i="14" s="1"/>
  <c r="J654" i="14"/>
  <c r="M653" i="14"/>
  <c r="AH653" i="14" s="1"/>
  <c r="AJ792" i="12"/>
  <c r="C792" i="12"/>
  <c r="F793" i="12" s="1"/>
  <c r="G793" i="12" s="1"/>
  <c r="CV650" i="1"/>
  <c r="DE650" i="1" s="1"/>
  <c r="CS650" i="1"/>
  <c r="M652" i="12"/>
  <c r="AH652" i="12" s="1"/>
  <c r="I652" i="12"/>
  <c r="L653" i="12" s="1"/>
  <c r="C837" i="14" l="1"/>
  <c r="F837" i="14"/>
  <c r="AI837" i="14" s="1"/>
  <c r="CZ782" i="1"/>
  <c r="CP783" i="1"/>
  <c r="AQ757" i="14"/>
  <c r="DO650" i="1"/>
  <c r="DQ650" i="1"/>
  <c r="DN715" i="15"/>
  <c r="DJ649" i="1"/>
  <c r="DM672" i="1"/>
  <c r="K654" i="14"/>
  <c r="AG654" i="14" s="1"/>
  <c r="H654" i="14"/>
  <c r="W792" i="12"/>
  <c r="X652" i="12"/>
  <c r="Y652" i="12" s="1"/>
  <c r="O652" i="12"/>
  <c r="AI652" i="12" s="1"/>
  <c r="CU651" i="1"/>
  <c r="CX650" i="1"/>
  <c r="DC650" i="1" s="1"/>
  <c r="DA650" i="1"/>
  <c r="DB650" i="1" s="1"/>
  <c r="V837" i="14" l="1"/>
  <c r="E838" i="14"/>
  <c r="F838" i="14" s="1"/>
  <c r="AI838" i="14" s="1"/>
  <c r="CN783" i="1"/>
  <c r="CQ783" i="1"/>
  <c r="DH783" i="1" s="1"/>
  <c r="DL672" i="1"/>
  <c r="DN672" i="1"/>
  <c r="AR758" i="14"/>
  <c r="AS758" i="14" s="1"/>
  <c r="AT758" i="14" s="1"/>
  <c r="AU759" i="14" s="1"/>
  <c r="AV759" i="14" s="1"/>
  <c r="AK759" i="14" s="1"/>
  <c r="DO716" i="15"/>
  <c r="DP716" i="15" s="1"/>
  <c r="DQ716" i="15" s="1"/>
  <c r="DS717" i="15" s="1"/>
  <c r="DT717" i="15" s="1"/>
  <c r="DJ650" i="1"/>
  <c r="DF650" i="1"/>
  <c r="J655" i="14"/>
  <c r="W654" i="14"/>
  <c r="X654" i="14" s="1"/>
  <c r="M654" i="14"/>
  <c r="AH654" i="14" s="1"/>
  <c r="C793" i="12"/>
  <c r="F794" i="12" s="1"/>
  <c r="G794" i="12" s="1"/>
  <c r="AJ793" i="12"/>
  <c r="M653" i="12"/>
  <c r="AH653" i="12" s="1"/>
  <c r="I653" i="12"/>
  <c r="L654" i="12" s="1"/>
  <c r="CV651" i="1"/>
  <c r="DE651" i="1" s="1"/>
  <c r="CS651" i="1"/>
  <c r="C838" i="14" l="1"/>
  <c r="CP784" i="1"/>
  <c r="CZ783" i="1"/>
  <c r="AQ758" i="14"/>
  <c r="DN716" i="15"/>
  <c r="DM673" i="1"/>
  <c r="K655" i="14"/>
  <c r="AG655" i="14" s="1"/>
  <c r="H655" i="14"/>
  <c r="W793" i="12"/>
  <c r="X653" i="12"/>
  <c r="Y653" i="12" s="1"/>
  <c r="O653" i="12"/>
  <c r="AI653" i="12" s="1"/>
  <c r="CU652" i="1"/>
  <c r="DA651" i="1"/>
  <c r="DB651" i="1" s="1"/>
  <c r="CX651" i="1"/>
  <c r="DF651" i="1" l="1"/>
  <c r="DC651" i="1"/>
  <c r="V838" i="14"/>
  <c r="E839" i="14"/>
  <c r="F839" i="14" s="1"/>
  <c r="AI839" i="14" s="1"/>
  <c r="C839" i="14"/>
  <c r="CN784" i="1"/>
  <c r="CQ784" i="1"/>
  <c r="DH784" i="1" s="1"/>
  <c r="DL673" i="1"/>
  <c r="DN673" i="1"/>
  <c r="AR759" i="14"/>
  <c r="AS759" i="14" s="1"/>
  <c r="AT759" i="14" s="1"/>
  <c r="AU760" i="14" s="1"/>
  <c r="AV760" i="14" s="1"/>
  <c r="AK760" i="14" s="1"/>
  <c r="DO717" i="15"/>
  <c r="DP717" i="15" s="1"/>
  <c r="DQ717" i="15" s="1"/>
  <c r="DS718" i="15" s="1"/>
  <c r="DT718" i="15" s="1"/>
  <c r="DP651" i="1"/>
  <c r="J656" i="14"/>
  <c r="M655" i="14"/>
  <c r="AH655" i="14" s="1"/>
  <c r="W655" i="14"/>
  <c r="X655" i="14" s="1"/>
  <c r="C794" i="12"/>
  <c r="F795" i="12" s="1"/>
  <c r="G795" i="12" s="1"/>
  <c r="AJ794" i="12"/>
  <c r="CV652" i="1"/>
  <c r="DE652" i="1" s="1"/>
  <c r="CS652" i="1"/>
  <c r="M654" i="12"/>
  <c r="AH654" i="12" s="1"/>
  <c r="I654" i="12"/>
  <c r="L655" i="12" s="1"/>
  <c r="E840" i="14" l="1"/>
  <c r="V839" i="14"/>
  <c r="CP785" i="1"/>
  <c r="CZ784" i="1"/>
  <c r="AQ759" i="14"/>
  <c r="DO651" i="1"/>
  <c r="DP652" i="1" s="1"/>
  <c r="DQ651" i="1"/>
  <c r="DN717" i="15"/>
  <c r="DM674" i="1"/>
  <c r="K656" i="14"/>
  <c r="AG656" i="14" s="1"/>
  <c r="H656" i="14"/>
  <c r="W794" i="12"/>
  <c r="CU653" i="1"/>
  <c r="CX652" i="1"/>
  <c r="DA652" i="1"/>
  <c r="DB652" i="1" s="1"/>
  <c r="X654" i="12"/>
  <c r="Y654" i="12" s="1"/>
  <c r="O654" i="12"/>
  <c r="AI654" i="12" s="1"/>
  <c r="DF652" i="1" l="1"/>
  <c r="DC652" i="1"/>
  <c r="F840" i="14"/>
  <c r="AI840" i="14" s="1"/>
  <c r="C840" i="14"/>
  <c r="CN785" i="1"/>
  <c r="CQ785" i="1"/>
  <c r="DH785" i="1" s="1"/>
  <c r="DL674" i="1"/>
  <c r="DN674" i="1"/>
  <c r="AR760" i="14"/>
  <c r="AS760" i="14" s="1"/>
  <c r="AT760" i="14" s="1"/>
  <c r="AU761" i="14" s="1"/>
  <c r="AV761" i="14" s="1"/>
  <c r="AK761" i="14" s="1"/>
  <c r="DO652" i="1"/>
  <c r="DQ652" i="1"/>
  <c r="DO718" i="15"/>
  <c r="DP718" i="15" s="1"/>
  <c r="DQ718" i="15" s="1"/>
  <c r="DS719" i="15" s="1"/>
  <c r="DT719" i="15" s="1"/>
  <c r="DJ651" i="1"/>
  <c r="J657" i="14"/>
  <c r="W656" i="14"/>
  <c r="X656" i="14" s="1"/>
  <c r="M656" i="14"/>
  <c r="AH656" i="14" s="1"/>
  <c r="C795" i="12"/>
  <c r="F796" i="12" s="1"/>
  <c r="G796" i="12" s="1"/>
  <c r="AJ795" i="12"/>
  <c r="M655" i="12"/>
  <c r="AH655" i="12" s="1"/>
  <c r="I655" i="12"/>
  <c r="L656" i="12" s="1"/>
  <c r="CV653" i="1"/>
  <c r="DE653" i="1" s="1"/>
  <c r="CS653" i="1"/>
  <c r="V840" i="14" l="1"/>
  <c r="E841" i="14"/>
  <c r="CP786" i="1"/>
  <c r="CZ785" i="1"/>
  <c r="AQ760" i="14"/>
  <c r="AR761" i="14" s="1"/>
  <c r="AS761" i="14" s="1"/>
  <c r="AT761" i="14" s="1"/>
  <c r="AU762" i="14" s="1"/>
  <c r="AV762" i="14" s="1"/>
  <c r="AK762" i="14" s="1"/>
  <c r="DN718" i="15"/>
  <c r="DJ652" i="1"/>
  <c r="DM675" i="1"/>
  <c r="DP653" i="1"/>
  <c r="K657" i="14"/>
  <c r="AG657" i="14" s="1"/>
  <c r="H657" i="14"/>
  <c r="W795" i="12"/>
  <c r="C796" i="12"/>
  <c r="F797" i="12" s="1"/>
  <c r="G797" i="12" s="1"/>
  <c r="CU654" i="1"/>
  <c r="DA653" i="1"/>
  <c r="DB653" i="1" s="1"/>
  <c r="CX653" i="1"/>
  <c r="DC653" i="1" s="1"/>
  <c r="X655" i="12"/>
  <c r="Y655" i="12" s="1"/>
  <c r="O655" i="12"/>
  <c r="AI655" i="12" s="1"/>
  <c r="F841" i="14" l="1"/>
  <c r="AI841" i="14" s="1"/>
  <c r="C841" i="14"/>
  <c r="CN786" i="1"/>
  <c r="CQ786" i="1"/>
  <c r="DH786" i="1" s="1"/>
  <c r="DL675" i="1"/>
  <c r="DN675" i="1"/>
  <c r="AQ761" i="14"/>
  <c r="DO653" i="1"/>
  <c r="DQ653" i="1"/>
  <c r="DO719" i="15"/>
  <c r="DF653" i="1"/>
  <c r="M657" i="14"/>
  <c r="AH657" i="14" s="1"/>
  <c r="J658" i="14"/>
  <c r="W657" i="14"/>
  <c r="X657" i="14" s="1"/>
  <c r="W796" i="12"/>
  <c r="C797" i="12"/>
  <c r="F798" i="12" s="1"/>
  <c r="G798" i="12" s="1"/>
  <c r="AJ796" i="12"/>
  <c r="M656" i="12"/>
  <c r="AH656" i="12" s="1"/>
  <c r="I656" i="12"/>
  <c r="L657" i="12" s="1"/>
  <c r="CV654" i="1"/>
  <c r="DE654" i="1" s="1"/>
  <c r="CS654" i="1"/>
  <c r="E842" i="14" l="1"/>
  <c r="C842" i="14" s="1"/>
  <c r="V841" i="14"/>
  <c r="CP787" i="1"/>
  <c r="CZ786" i="1"/>
  <c r="DN719" i="15"/>
  <c r="DO720" i="15" s="1"/>
  <c r="DP720" i="15" s="1"/>
  <c r="DP719" i="15"/>
  <c r="DQ719" i="15" s="1"/>
  <c r="DS720" i="15" s="1"/>
  <c r="DT720" i="15" s="1"/>
  <c r="AR762" i="14"/>
  <c r="AS762" i="14" s="1"/>
  <c r="AT762" i="14" s="1"/>
  <c r="AU763" i="14" s="1"/>
  <c r="AV763" i="14" s="1"/>
  <c r="AK763" i="14" s="1"/>
  <c r="DJ653" i="1"/>
  <c r="DM676" i="1"/>
  <c r="K658" i="14"/>
  <c r="AG658" i="14" s="1"/>
  <c r="H658" i="14"/>
  <c r="AJ797" i="12"/>
  <c r="W797" i="12"/>
  <c r="X656" i="12"/>
  <c r="Y656" i="12" s="1"/>
  <c r="O656" i="12"/>
  <c r="AI656" i="12" s="1"/>
  <c r="CU655" i="1"/>
  <c r="DA654" i="1"/>
  <c r="DB654" i="1" s="1"/>
  <c r="CX654" i="1"/>
  <c r="DC654" i="1" s="1"/>
  <c r="E843" i="14" l="1"/>
  <c r="C843" i="14" s="1"/>
  <c r="V842" i="14"/>
  <c r="F843" i="14"/>
  <c r="AI843" i="14" s="1"/>
  <c r="F842" i="14"/>
  <c r="AI842" i="14" s="1"/>
  <c r="CN787" i="1"/>
  <c r="CQ787" i="1"/>
  <c r="DH787" i="1" s="1"/>
  <c r="DQ720" i="15"/>
  <c r="DS721" i="15" s="1"/>
  <c r="DT721" i="15" s="1"/>
  <c r="AQ762" i="14"/>
  <c r="AR763" i="14" s="1"/>
  <c r="AS763" i="14" s="1"/>
  <c r="AT763" i="14" s="1"/>
  <c r="AU764" i="14" s="1"/>
  <c r="AV764" i="14" s="1"/>
  <c r="AK764" i="14" s="1"/>
  <c r="DL676" i="1"/>
  <c r="DN676" i="1"/>
  <c r="DN720" i="15"/>
  <c r="DP654" i="1"/>
  <c r="DF654" i="1"/>
  <c r="J659" i="14"/>
  <c r="W658" i="14"/>
  <c r="X658" i="14" s="1"/>
  <c r="M658" i="14"/>
  <c r="AH658" i="14" s="1"/>
  <c r="C798" i="12"/>
  <c r="F799" i="12" s="1"/>
  <c r="G799" i="12" s="1"/>
  <c r="AJ798" i="12"/>
  <c r="CV655" i="1"/>
  <c r="DE655" i="1" s="1"/>
  <c r="CS655" i="1"/>
  <c r="M657" i="12"/>
  <c r="AH657" i="12" s="1"/>
  <c r="I657" i="12"/>
  <c r="L658" i="12" s="1"/>
  <c r="V843" i="14" l="1"/>
  <c r="E844" i="14"/>
  <c r="F844" i="14" s="1"/>
  <c r="AI844" i="14" s="1"/>
  <c r="CP788" i="1"/>
  <c r="CN788" i="1" s="1"/>
  <c r="CZ787" i="1"/>
  <c r="AQ763" i="14"/>
  <c r="DO654" i="1"/>
  <c r="DP655" i="1" s="1"/>
  <c r="DQ654" i="1"/>
  <c r="DO721" i="15"/>
  <c r="DM677" i="1"/>
  <c r="K659" i="14"/>
  <c r="AG659" i="14" s="1"/>
  <c r="H659" i="14"/>
  <c r="W798" i="12"/>
  <c r="CU656" i="1"/>
  <c r="DA655" i="1"/>
  <c r="DB655" i="1" s="1"/>
  <c r="CX655" i="1"/>
  <c r="X657" i="12"/>
  <c r="Y657" i="12" s="1"/>
  <c r="O657" i="12"/>
  <c r="AI657" i="12" s="1"/>
  <c r="DF655" i="1" l="1"/>
  <c r="DC655" i="1"/>
  <c r="C844" i="14"/>
  <c r="V844" i="14"/>
  <c r="E845" i="14"/>
  <c r="CZ788" i="1"/>
  <c r="CP789" i="1"/>
  <c r="CN789" i="1" s="1"/>
  <c r="CQ788" i="1"/>
  <c r="DH788" i="1" s="1"/>
  <c r="DN721" i="15"/>
  <c r="DO722" i="15" s="1"/>
  <c r="DP722" i="15" s="1"/>
  <c r="DP721" i="15"/>
  <c r="DQ721" i="15" s="1"/>
  <c r="DS722" i="15" s="1"/>
  <c r="DT722" i="15" s="1"/>
  <c r="DL677" i="1"/>
  <c r="DN677" i="1"/>
  <c r="AR764" i="14"/>
  <c r="AS764" i="14" s="1"/>
  <c r="AT764" i="14" s="1"/>
  <c r="AU765" i="14" s="1"/>
  <c r="AV765" i="14" s="1"/>
  <c r="AK765" i="14" s="1"/>
  <c r="DO655" i="1"/>
  <c r="DP656" i="1" s="1"/>
  <c r="DQ655" i="1"/>
  <c r="DJ654" i="1"/>
  <c r="W659" i="14"/>
  <c r="X659" i="14" s="1"/>
  <c r="M659" i="14"/>
  <c r="AH659" i="14" s="1"/>
  <c r="J660" i="14"/>
  <c r="C799" i="12"/>
  <c r="F800" i="12" s="1"/>
  <c r="G800" i="12" s="1"/>
  <c r="AJ799" i="12"/>
  <c r="CV656" i="1"/>
  <c r="DE656" i="1" s="1"/>
  <c r="CS656" i="1"/>
  <c r="M658" i="12"/>
  <c r="AH658" i="12" s="1"/>
  <c r="I658" i="12"/>
  <c r="L659" i="12" s="1"/>
  <c r="F845" i="14" l="1"/>
  <c r="AI845" i="14" s="1"/>
  <c r="C845" i="14"/>
  <c r="CQ789" i="1"/>
  <c r="DH789" i="1" s="1"/>
  <c r="CP790" i="1"/>
  <c r="CZ789" i="1"/>
  <c r="DQ722" i="15"/>
  <c r="DS723" i="15" s="1"/>
  <c r="DT723" i="15" s="1"/>
  <c r="AQ764" i="14"/>
  <c r="DO656" i="1"/>
  <c r="DQ656" i="1"/>
  <c r="DN722" i="15"/>
  <c r="DJ655" i="1"/>
  <c r="DM678" i="1"/>
  <c r="K660" i="14"/>
  <c r="AG660" i="14" s="1"/>
  <c r="H660" i="14"/>
  <c r="AJ800" i="12"/>
  <c r="W799" i="12"/>
  <c r="X658" i="12"/>
  <c r="Y658" i="12" s="1"/>
  <c r="O658" i="12"/>
  <c r="AI658" i="12" s="1"/>
  <c r="CX656" i="1"/>
  <c r="DC656" i="1" s="1"/>
  <c r="CU657" i="1"/>
  <c r="DA656" i="1"/>
  <c r="DB656" i="1" s="1"/>
  <c r="E846" i="14" l="1"/>
  <c r="V845" i="14"/>
  <c r="CN790" i="1"/>
  <c r="CQ790" i="1"/>
  <c r="DH790" i="1" s="1"/>
  <c r="DL678" i="1"/>
  <c r="DN678" i="1"/>
  <c r="AR765" i="14"/>
  <c r="AS765" i="14" s="1"/>
  <c r="AT765" i="14" s="1"/>
  <c r="AU766" i="14" s="1"/>
  <c r="AV766" i="14" s="1"/>
  <c r="AK766" i="14" s="1"/>
  <c r="DO723" i="15"/>
  <c r="DP723" i="15" s="1"/>
  <c r="DQ723" i="15" s="1"/>
  <c r="DS724" i="15" s="1"/>
  <c r="DT724" i="15" s="1"/>
  <c r="DJ656" i="1"/>
  <c r="DF656" i="1"/>
  <c r="M660" i="14"/>
  <c r="AH660" i="14" s="1"/>
  <c r="W660" i="14"/>
  <c r="X660" i="14" s="1"/>
  <c r="J661" i="14"/>
  <c r="C800" i="12"/>
  <c r="F801" i="12" s="1"/>
  <c r="G801" i="12" s="1"/>
  <c r="CV657" i="1"/>
  <c r="DE657" i="1" s="1"/>
  <c r="CS657" i="1"/>
  <c r="M659" i="12"/>
  <c r="AH659" i="12" s="1"/>
  <c r="I659" i="12"/>
  <c r="L660" i="12" s="1"/>
  <c r="C846" i="14" l="1"/>
  <c r="F846" i="14"/>
  <c r="AI846" i="14" s="1"/>
  <c r="CZ790" i="1"/>
  <c r="CP791" i="1"/>
  <c r="AQ765" i="14"/>
  <c r="AR766" i="14"/>
  <c r="AS766" i="14" s="1"/>
  <c r="AT766" i="14" s="1"/>
  <c r="AU767" i="14" s="1"/>
  <c r="AV767" i="14" s="1"/>
  <c r="AK767" i="14" s="1"/>
  <c r="DN723" i="15"/>
  <c r="DM679" i="1"/>
  <c r="K661" i="14"/>
  <c r="AG661" i="14" s="1"/>
  <c r="H661" i="14"/>
  <c r="AJ801" i="12"/>
  <c r="C801" i="12"/>
  <c r="F802" i="12" s="1"/>
  <c r="G802" i="12" s="1"/>
  <c r="W800" i="12"/>
  <c r="X659" i="12"/>
  <c r="Y659" i="12" s="1"/>
  <c r="O659" i="12"/>
  <c r="AI659" i="12" s="1"/>
  <c r="CU658" i="1"/>
  <c r="DA657" i="1"/>
  <c r="DB657" i="1" s="1"/>
  <c r="CX657" i="1"/>
  <c r="DF657" i="1" l="1"/>
  <c r="DC657" i="1"/>
  <c r="V846" i="14"/>
  <c r="E847" i="14"/>
  <c r="CN791" i="1"/>
  <c r="CQ791" i="1"/>
  <c r="DH791" i="1" s="1"/>
  <c r="DL679" i="1"/>
  <c r="DN679" i="1"/>
  <c r="AQ766" i="14"/>
  <c r="DO724" i="15"/>
  <c r="DP724" i="15" s="1"/>
  <c r="DQ724" i="15" s="1"/>
  <c r="DS725" i="15" s="1"/>
  <c r="DT725" i="15" s="1"/>
  <c r="DP657" i="1"/>
  <c r="W661" i="14"/>
  <c r="X661" i="14" s="1"/>
  <c r="J662" i="14"/>
  <c r="M661" i="14"/>
  <c r="AH661" i="14" s="1"/>
  <c r="W801" i="12"/>
  <c r="C802" i="12"/>
  <c r="F803" i="12" s="1"/>
  <c r="G803" i="12" s="1"/>
  <c r="AJ802" i="12"/>
  <c r="M660" i="12"/>
  <c r="AH660" i="12" s="1"/>
  <c r="I660" i="12"/>
  <c r="L661" i="12" s="1"/>
  <c r="CV658" i="1"/>
  <c r="DE658" i="1" s="1"/>
  <c r="CS658" i="1"/>
  <c r="F847" i="14" l="1"/>
  <c r="AI847" i="14" s="1"/>
  <c r="C847" i="14"/>
  <c r="CP792" i="1"/>
  <c r="CZ791" i="1"/>
  <c r="AR767" i="14"/>
  <c r="AS767" i="14" s="1"/>
  <c r="AT767" i="14" s="1"/>
  <c r="AU768" i="14" s="1"/>
  <c r="AV768" i="14" s="1"/>
  <c r="AK768" i="14" s="1"/>
  <c r="DO657" i="1"/>
  <c r="DP658" i="1" s="1"/>
  <c r="DQ657" i="1"/>
  <c r="DN724" i="15"/>
  <c r="DM680" i="1"/>
  <c r="K662" i="14"/>
  <c r="AG662" i="14" s="1"/>
  <c r="H662" i="14"/>
  <c r="AJ803" i="12"/>
  <c r="W802" i="12"/>
  <c r="X660" i="12"/>
  <c r="Y660" i="12" s="1"/>
  <c r="O660" i="12"/>
  <c r="AI660" i="12" s="1"/>
  <c r="CU659" i="1"/>
  <c r="CX658" i="1"/>
  <c r="DC658" i="1" s="1"/>
  <c r="DA658" i="1"/>
  <c r="DB658" i="1" s="1"/>
  <c r="V847" i="14" l="1"/>
  <c r="E848" i="14"/>
  <c r="CN792" i="1"/>
  <c r="CQ792" i="1"/>
  <c r="DH792" i="1" s="1"/>
  <c r="DL680" i="1"/>
  <c r="DN680" i="1"/>
  <c r="AQ767" i="14"/>
  <c r="DO658" i="1"/>
  <c r="DQ658" i="1"/>
  <c r="DO725" i="15"/>
  <c r="DP725" i="15" s="1"/>
  <c r="DQ725" i="15" s="1"/>
  <c r="DS726" i="15" s="1"/>
  <c r="DT726" i="15" s="1"/>
  <c r="DJ657" i="1"/>
  <c r="DF658" i="1"/>
  <c r="J663" i="14"/>
  <c r="W662" i="14"/>
  <c r="X662" i="14" s="1"/>
  <c r="M662" i="14"/>
  <c r="AH662" i="14" s="1"/>
  <c r="C803" i="12"/>
  <c r="F804" i="12" s="1"/>
  <c r="G804" i="12" s="1"/>
  <c r="CV659" i="1"/>
  <c r="DE659" i="1" s="1"/>
  <c r="CS659" i="1"/>
  <c r="M661" i="12"/>
  <c r="AH661" i="12" s="1"/>
  <c r="I661" i="12"/>
  <c r="L662" i="12" s="1"/>
  <c r="F848" i="14" l="1"/>
  <c r="AI848" i="14" s="1"/>
  <c r="C848" i="14"/>
  <c r="CZ792" i="1"/>
  <c r="CP793" i="1"/>
  <c r="CN793" i="1" s="1"/>
  <c r="AR768" i="14"/>
  <c r="AS768" i="14" s="1"/>
  <c r="AT768" i="14" s="1"/>
  <c r="AU769" i="14" s="1"/>
  <c r="AV769" i="14" s="1"/>
  <c r="AK769" i="14" s="1"/>
  <c r="DN725" i="15"/>
  <c r="DJ658" i="1"/>
  <c r="DM681" i="1"/>
  <c r="K663" i="14"/>
  <c r="AG663" i="14" s="1"/>
  <c r="H663" i="14"/>
  <c r="W803" i="12"/>
  <c r="AJ804" i="12"/>
  <c r="C804" i="12"/>
  <c r="F805" i="12" s="1"/>
  <c r="G805" i="12" s="1"/>
  <c r="X661" i="12"/>
  <c r="Y661" i="12" s="1"/>
  <c r="O661" i="12"/>
  <c r="AI661" i="12" s="1"/>
  <c r="DA659" i="1"/>
  <c r="DB659" i="1" s="1"/>
  <c r="CX659" i="1"/>
  <c r="DC659" i="1" s="1"/>
  <c r="CU660" i="1"/>
  <c r="V848" i="14" l="1"/>
  <c r="E849" i="14"/>
  <c r="CQ793" i="1"/>
  <c r="DH793" i="1" s="1"/>
  <c r="CP794" i="1"/>
  <c r="CZ793" i="1"/>
  <c r="DL681" i="1"/>
  <c r="DN681" i="1"/>
  <c r="AQ768" i="14"/>
  <c r="DO726" i="15"/>
  <c r="DP726" i="15" s="1"/>
  <c r="DQ726" i="15" s="1"/>
  <c r="DS727" i="15" s="1"/>
  <c r="DT727" i="15" s="1"/>
  <c r="DP659" i="1"/>
  <c r="DF659" i="1"/>
  <c r="J664" i="14"/>
  <c r="M663" i="14"/>
  <c r="AH663" i="14" s="1"/>
  <c r="W663" i="14"/>
  <c r="X663" i="14" s="1"/>
  <c r="W804" i="12"/>
  <c r="M662" i="12"/>
  <c r="AH662" i="12" s="1"/>
  <c r="I662" i="12"/>
  <c r="L663" i="12" s="1"/>
  <c r="CV660" i="1"/>
  <c r="DE660" i="1" s="1"/>
  <c r="CS660" i="1"/>
  <c r="C849" i="14" l="1"/>
  <c r="F849" i="14"/>
  <c r="AI849" i="14" s="1"/>
  <c r="CQ794" i="1"/>
  <c r="DH794" i="1" s="1"/>
  <c r="CN794" i="1"/>
  <c r="AR769" i="14"/>
  <c r="AS769" i="14" s="1"/>
  <c r="AT769" i="14" s="1"/>
  <c r="AU770" i="14" s="1"/>
  <c r="AV770" i="14" s="1"/>
  <c r="AK770" i="14" s="1"/>
  <c r="DO659" i="1"/>
  <c r="DQ659" i="1"/>
  <c r="DN726" i="15"/>
  <c r="DM682" i="1"/>
  <c r="K664" i="14"/>
  <c r="AG664" i="14" s="1"/>
  <c r="H664" i="14"/>
  <c r="AJ805" i="12"/>
  <c r="C805" i="12"/>
  <c r="F806" i="12" s="1"/>
  <c r="G806" i="12" s="1"/>
  <c r="CU661" i="1"/>
  <c r="DA660" i="1"/>
  <c r="DB660" i="1" s="1"/>
  <c r="CX660" i="1"/>
  <c r="DC660" i="1" s="1"/>
  <c r="O662" i="12"/>
  <c r="AI662" i="12" s="1"/>
  <c r="X662" i="12"/>
  <c r="Y662" i="12" s="1"/>
  <c r="E850" i="14" l="1"/>
  <c r="C850" i="14" s="1"/>
  <c r="V849" i="14"/>
  <c r="CZ794" i="1"/>
  <c r="CP795" i="1"/>
  <c r="DL682" i="1"/>
  <c r="DN682" i="1"/>
  <c r="AQ769" i="14"/>
  <c r="DO727" i="15"/>
  <c r="DP727" i="15" s="1"/>
  <c r="DQ727" i="15" s="1"/>
  <c r="DS728" i="15" s="1"/>
  <c r="DT728" i="15" s="1"/>
  <c r="DJ659" i="1"/>
  <c r="DP660" i="1"/>
  <c r="DF660" i="1"/>
  <c r="J665" i="14"/>
  <c r="W664" i="14"/>
  <c r="X664" i="14" s="1"/>
  <c r="M664" i="14"/>
  <c r="AH664" i="14" s="1"/>
  <c r="W805" i="12"/>
  <c r="M663" i="12"/>
  <c r="AH663" i="12" s="1"/>
  <c r="I663" i="12"/>
  <c r="L664" i="12" s="1"/>
  <c r="CV661" i="1"/>
  <c r="DE661" i="1" s="1"/>
  <c r="CS661" i="1"/>
  <c r="V850" i="14" l="1"/>
  <c r="E851" i="14"/>
  <c r="C851" i="14" s="1"/>
  <c r="F850" i="14"/>
  <c r="AI850" i="14" s="1"/>
  <c r="CN795" i="1"/>
  <c r="CQ795" i="1"/>
  <c r="DH795" i="1" s="1"/>
  <c r="AR770" i="14"/>
  <c r="AS770" i="14" s="1"/>
  <c r="AT770" i="14" s="1"/>
  <c r="AU771" i="14" s="1"/>
  <c r="AV771" i="14" s="1"/>
  <c r="AK771" i="14" s="1"/>
  <c r="DO660" i="1"/>
  <c r="DP661" i="1" s="1"/>
  <c r="DQ660" i="1"/>
  <c r="DN727" i="15"/>
  <c r="DM683" i="1"/>
  <c r="K665" i="14"/>
  <c r="AG665" i="14" s="1"/>
  <c r="H665" i="14"/>
  <c r="C806" i="12"/>
  <c r="F807" i="12" s="1"/>
  <c r="G807" i="12" s="1"/>
  <c r="AJ806" i="12"/>
  <c r="X663" i="12"/>
  <c r="Y663" i="12" s="1"/>
  <c r="O663" i="12"/>
  <c r="AI663" i="12" s="1"/>
  <c r="DA661" i="1"/>
  <c r="DB661" i="1" s="1"/>
  <c r="CX661" i="1"/>
  <c r="CU662" i="1"/>
  <c r="DF661" i="1" l="1"/>
  <c r="DC661" i="1"/>
  <c r="F851" i="14"/>
  <c r="AI851" i="14" s="1"/>
  <c r="V851" i="14"/>
  <c r="E852" i="14"/>
  <c r="CZ795" i="1"/>
  <c r="CP796" i="1"/>
  <c r="CN796" i="1" s="1"/>
  <c r="DL683" i="1"/>
  <c r="DN683" i="1"/>
  <c r="AQ770" i="14"/>
  <c r="DO661" i="1"/>
  <c r="DQ661" i="1"/>
  <c r="DO728" i="15"/>
  <c r="DP728" i="15" s="1"/>
  <c r="DQ728" i="15" s="1"/>
  <c r="DS729" i="15" s="1"/>
  <c r="DT729" i="15" s="1"/>
  <c r="DJ660" i="1"/>
  <c r="M665" i="14"/>
  <c r="AH665" i="14" s="1"/>
  <c r="W665" i="14"/>
  <c r="X665" i="14" s="1"/>
  <c r="J666" i="14"/>
  <c r="W806" i="12"/>
  <c r="AJ807" i="12"/>
  <c r="CV662" i="1"/>
  <c r="DE662" i="1" s="1"/>
  <c r="CS662" i="1"/>
  <c r="M664" i="12"/>
  <c r="AH664" i="12" s="1"/>
  <c r="I664" i="12"/>
  <c r="L665" i="12" s="1"/>
  <c r="C852" i="14" l="1"/>
  <c r="F852" i="14"/>
  <c r="AI852" i="14" s="1"/>
  <c r="CP797" i="1"/>
  <c r="CQ797" i="1" s="1"/>
  <c r="DH797" i="1" s="1"/>
  <c r="CZ796" i="1"/>
  <c r="CQ796" i="1"/>
  <c r="DH796" i="1" s="1"/>
  <c r="AR771" i="14"/>
  <c r="AS771" i="14" s="1"/>
  <c r="AT771" i="14" s="1"/>
  <c r="AU772" i="14" s="1"/>
  <c r="AV772" i="14" s="1"/>
  <c r="AK772" i="14" s="1"/>
  <c r="DN728" i="15"/>
  <c r="DJ661" i="1"/>
  <c r="DM684" i="1"/>
  <c r="DP662" i="1"/>
  <c r="K666" i="14"/>
  <c r="AG666" i="14" s="1"/>
  <c r="H666" i="14"/>
  <c r="C807" i="12"/>
  <c r="F808" i="12" s="1"/>
  <c r="G808" i="12" s="1"/>
  <c r="X664" i="12"/>
  <c r="Y664" i="12" s="1"/>
  <c r="O664" i="12"/>
  <c r="AI664" i="12" s="1"/>
  <c r="CX662" i="1"/>
  <c r="DC662" i="1" s="1"/>
  <c r="CU663" i="1"/>
  <c r="DA662" i="1"/>
  <c r="DB662" i="1" s="1"/>
  <c r="V852" i="14" l="1"/>
  <c r="E853" i="14"/>
  <c r="F853" i="14" s="1"/>
  <c r="AI853" i="14" s="1"/>
  <c r="CN797" i="1"/>
  <c r="CP798" i="1" s="1"/>
  <c r="DL684" i="1"/>
  <c r="DN684" i="1"/>
  <c r="AQ771" i="14"/>
  <c r="DO662" i="1"/>
  <c r="DQ662" i="1"/>
  <c r="DO729" i="15"/>
  <c r="DP729" i="15" s="1"/>
  <c r="DQ729" i="15" s="1"/>
  <c r="DS730" i="15" s="1"/>
  <c r="DT730" i="15" s="1"/>
  <c r="DF662" i="1"/>
  <c r="J667" i="14"/>
  <c r="W666" i="14"/>
  <c r="X666" i="14" s="1"/>
  <c r="M666" i="14"/>
  <c r="AH666" i="14" s="1"/>
  <c r="W807" i="12"/>
  <c r="C808" i="12"/>
  <c r="F809" i="12" s="1"/>
  <c r="G809" i="12" s="1"/>
  <c r="AJ808" i="12"/>
  <c r="M665" i="12"/>
  <c r="AH665" i="12" s="1"/>
  <c r="I665" i="12"/>
  <c r="L666" i="12" s="1"/>
  <c r="CV663" i="1"/>
  <c r="DE663" i="1" s="1"/>
  <c r="CS663" i="1"/>
  <c r="C853" i="14" l="1"/>
  <c r="CZ797" i="1"/>
  <c r="CN798" i="1"/>
  <c r="CQ798" i="1"/>
  <c r="DH798" i="1" s="1"/>
  <c r="AR772" i="14"/>
  <c r="AS772" i="14" s="1"/>
  <c r="AT772" i="14" s="1"/>
  <c r="AU773" i="14" s="1"/>
  <c r="AV773" i="14" s="1"/>
  <c r="AK773" i="14" s="1"/>
  <c r="DN729" i="15"/>
  <c r="DJ662" i="1"/>
  <c r="DM685" i="1"/>
  <c r="DP663" i="1"/>
  <c r="K667" i="14"/>
  <c r="AG667" i="14" s="1"/>
  <c r="H667" i="14"/>
  <c r="W808" i="12"/>
  <c r="CU664" i="1"/>
  <c r="DA663" i="1"/>
  <c r="DB663" i="1" s="1"/>
  <c r="CX663" i="1"/>
  <c r="X665" i="12"/>
  <c r="Y665" i="12" s="1"/>
  <c r="O665" i="12"/>
  <c r="AI665" i="12" s="1"/>
  <c r="DF663" i="1" l="1"/>
  <c r="DC663" i="1"/>
  <c r="E854" i="14"/>
  <c r="F854" i="14" s="1"/>
  <c r="AI854" i="14" s="1"/>
  <c r="V853" i="14"/>
  <c r="CZ798" i="1"/>
  <c r="CP799" i="1"/>
  <c r="CN799" i="1" s="1"/>
  <c r="AQ772" i="14"/>
  <c r="AR773" i="14" s="1"/>
  <c r="AS773" i="14" s="1"/>
  <c r="AT773" i="14" s="1"/>
  <c r="AU774" i="14" s="1"/>
  <c r="AV774" i="14" s="1"/>
  <c r="AK774" i="14" s="1"/>
  <c r="DL685" i="1"/>
  <c r="DN685" i="1"/>
  <c r="DO663" i="1"/>
  <c r="DP664" i="1" s="1"/>
  <c r="DQ663" i="1"/>
  <c r="DO730" i="15"/>
  <c r="DP730" i="15" s="1"/>
  <c r="DQ730" i="15" s="1"/>
  <c r="DS731" i="15" s="1"/>
  <c r="DT731" i="15" s="1"/>
  <c r="W667" i="14"/>
  <c r="X667" i="14" s="1"/>
  <c r="J668" i="14"/>
  <c r="M667" i="14"/>
  <c r="AH667" i="14" s="1"/>
  <c r="C809" i="12"/>
  <c r="F810" i="12" s="1"/>
  <c r="G810" i="12" s="1"/>
  <c r="AJ809" i="12"/>
  <c r="M666" i="12"/>
  <c r="AH666" i="12" s="1"/>
  <c r="I666" i="12"/>
  <c r="L667" i="12" s="1"/>
  <c r="CV664" i="1"/>
  <c r="DE664" i="1" s="1"/>
  <c r="CS664" i="1"/>
  <c r="C854" i="14" l="1"/>
  <c r="CP800" i="1"/>
  <c r="CQ800" i="1" s="1"/>
  <c r="DH800" i="1" s="1"/>
  <c r="CZ799" i="1"/>
  <c r="CQ799" i="1"/>
  <c r="DH799" i="1" s="1"/>
  <c r="AQ773" i="14"/>
  <c r="AR774" i="14" s="1"/>
  <c r="AS774" i="14" s="1"/>
  <c r="AT774" i="14" s="1"/>
  <c r="AU775" i="14" s="1"/>
  <c r="AV775" i="14" s="1"/>
  <c r="AK775" i="14" s="1"/>
  <c r="DO664" i="1"/>
  <c r="DQ664" i="1"/>
  <c r="DN730" i="15"/>
  <c r="DJ663" i="1"/>
  <c r="DM686" i="1"/>
  <c r="K668" i="14"/>
  <c r="AG668" i="14" s="1"/>
  <c r="H668" i="14"/>
  <c r="W809" i="12"/>
  <c r="C810" i="12"/>
  <c r="F811" i="12" s="1"/>
  <c r="G811" i="12" s="1"/>
  <c r="CU665" i="1"/>
  <c r="DA664" i="1"/>
  <c r="DB664" i="1" s="1"/>
  <c r="CX664" i="1"/>
  <c r="X666" i="12"/>
  <c r="Y666" i="12" s="1"/>
  <c r="O666" i="12"/>
  <c r="AI666" i="12" s="1"/>
  <c r="DF664" i="1" l="1"/>
  <c r="DC664" i="1"/>
  <c r="V854" i="14"/>
  <c r="E855" i="14"/>
  <c r="F855" i="14" s="1"/>
  <c r="AI855" i="14" s="1"/>
  <c r="CN800" i="1"/>
  <c r="DL686" i="1"/>
  <c r="DN686" i="1"/>
  <c r="AQ774" i="14"/>
  <c r="DO731" i="15"/>
  <c r="DP731" i="15" s="1"/>
  <c r="DQ731" i="15" s="1"/>
  <c r="DS732" i="15" s="1"/>
  <c r="DT732" i="15" s="1"/>
  <c r="DJ664" i="1"/>
  <c r="DP665" i="1"/>
  <c r="M668" i="14"/>
  <c r="AH668" i="14" s="1"/>
  <c r="W668" i="14"/>
  <c r="X668" i="14" s="1"/>
  <c r="J669" i="14"/>
  <c r="C811" i="12"/>
  <c r="F812" i="12" s="1"/>
  <c r="G812" i="12" s="1"/>
  <c r="W810" i="12"/>
  <c r="AJ810" i="12"/>
  <c r="M667" i="12"/>
  <c r="AH667" i="12" s="1"/>
  <c r="I667" i="12"/>
  <c r="L668" i="12" s="1"/>
  <c r="CV665" i="1"/>
  <c r="DE665" i="1" s="1"/>
  <c r="CS665" i="1"/>
  <c r="C855" i="14" l="1"/>
  <c r="CP801" i="1"/>
  <c r="CN801" i="1" s="1"/>
  <c r="CZ800" i="1"/>
  <c r="AR775" i="14"/>
  <c r="AS775" i="14" s="1"/>
  <c r="AT775" i="14" s="1"/>
  <c r="AU776" i="14" s="1"/>
  <c r="AV776" i="14" s="1"/>
  <c r="AK776" i="14" s="1"/>
  <c r="DO665" i="1"/>
  <c r="DQ665" i="1"/>
  <c r="DN731" i="15"/>
  <c r="DM687" i="1"/>
  <c r="K669" i="14"/>
  <c r="AG669" i="14" s="1"/>
  <c r="H669" i="14"/>
  <c r="AJ811" i="12"/>
  <c r="W811" i="12"/>
  <c r="CU666" i="1"/>
  <c r="CX665" i="1"/>
  <c r="DA665" i="1"/>
  <c r="DB665" i="1" s="1"/>
  <c r="X667" i="12"/>
  <c r="Y667" i="12" s="1"/>
  <c r="O667" i="12"/>
  <c r="AI667" i="12" s="1"/>
  <c r="DF665" i="1" l="1"/>
  <c r="DC665" i="1"/>
  <c r="E856" i="14"/>
  <c r="C856" i="14" s="1"/>
  <c r="V855" i="14"/>
  <c r="CZ801" i="1"/>
  <c r="CP802" i="1"/>
  <c r="CN802" i="1" s="1"/>
  <c r="CQ801" i="1"/>
  <c r="DH801" i="1" s="1"/>
  <c r="AQ775" i="14"/>
  <c r="AR776" i="14" s="1"/>
  <c r="AS776" i="14" s="1"/>
  <c r="AT776" i="14" s="1"/>
  <c r="AU777" i="14" s="1"/>
  <c r="AV777" i="14" s="1"/>
  <c r="AK777" i="14" s="1"/>
  <c r="DL687" i="1"/>
  <c r="DN687" i="1"/>
  <c r="DO732" i="15"/>
  <c r="DP732" i="15" s="1"/>
  <c r="DQ732" i="15" s="1"/>
  <c r="DS733" i="15" s="1"/>
  <c r="DT733" i="15" s="1"/>
  <c r="DJ665" i="1"/>
  <c r="DP666" i="1"/>
  <c r="W669" i="14"/>
  <c r="X669" i="14" s="1"/>
  <c r="J670" i="14"/>
  <c r="M669" i="14"/>
  <c r="AH669" i="14" s="1"/>
  <c r="C812" i="12"/>
  <c r="F813" i="12" s="1"/>
  <c r="G813" i="12" s="1"/>
  <c r="AJ812" i="12"/>
  <c r="CV666" i="1"/>
  <c r="DE666" i="1" s="1"/>
  <c r="CS666" i="1"/>
  <c r="M668" i="12"/>
  <c r="AH668" i="12" s="1"/>
  <c r="I668" i="12"/>
  <c r="L669" i="12" s="1"/>
  <c r="V856" i="14" l="1"/>
  <c r="E857" i="14"/>
  <c r="F856" i="14"/>
  <c r="AI856" i="14" s="1"/>
  <c r="CQ802" i="1"/>
  <c r="DH802" i="1" s="1"/>
  <c r="CZ802" i="1"/>
  <c r="CP803" i="1"/>
  <c r="CN803" i="1" s="1"/>
  <c r="AQ776" i="14"/>
  <c r="DO666" i="1"/>
  <c r="DQ666" i="1"/>
  <c r="DN732" i="15"/>
  <c r="DM688" i="1"/>
  <c r="K670" i="14"/>
  <c r="AG670" i="14" s="1"/>
  <c r="H670" i="14"/>
  <c r="C813" i="12"/>
  <c r="F814" i="12" s="1"/>
  <c r="G814" i="12" s="1"/>
  <c r="W812" i="12"/>
  <c r="CU667" i="1"/>
  <c r="DA666" i="1"/>
  <c r="DB666" i="1" s="1"/>
  <c r="CX666" i="1"/>
  <c r="DC666" i="1" s="1"/>
  <c r="O668" i="12"/>
  <c r="AI668" i="12" s="1"/>
  <c r="X668" i="12"/>
  <c r="Y668" i="12" s="1"/>
  <c r="F857" i="14" l="1"/>
  <c r="AI857" i="14" s="1"/>
  <c r="C857" i="14"/>
  <c r="CZ803" i="1"/>
  <c r="CP804" i="1"/>
  <c r="CN804" i="1" s="1"/>
  <c r="CQ803" i="1"/>
  <c r="DH803" i="1" s="1"/>
  <c r="DL688" i="1"/>
  <c r="DN688" i="1"/>
  <c r="AR777" i="14"/>
  <c r="AS777" i="14" s="1"/>
  <c r="AT777" i="14" s="1"/>
  <c r="AU778" i="14" s="1"/>
  <c r="AV778" i="14" s="1"/>
  <c r="AK778" i="14" s="1"/>
  <c r="DO733" i="15"/>
  <c r="DP733" i="15" s="1"/>
  <c r="DQ733" i="15" s="1"/>
  <c r="DS734" i="15" s="1"/>
  <c r="DT734" i="15" s="1"/>
  <c r="DJ666" i="1"/>
  <c r="DF666" i="1"/>
  <c r="J671" i="14"/>
  <c r="W670" i="14"/>
  <c r="X670" i="14" s="1"/>
  <c r="M670" i="14"/>
  <c r="AH670" i="14" s="1"/>
  <c r="C814" i="12"/>
  <c r="F815" i="12" s="1"/>
  <c r="G815" i="12" s="1"/>
  <c r="W813" i="12"/>
  <c r="AJ813" i="12"/>
  <c r="M669" i="12"/>
  <c r="AH669" i="12" s="1"/>
  <c r="I669" i="12"/>
  <c r="L670" i="12" s="1"/>
  <c r="CV667" i="1"/>
  <c r="DE667" i="1" s="1"/>
  <c r="CS667" i="1"/>
  <c r="CQ804" i="1" l="1"/>
  <c r="DH804" i="1" s="1"/>
  <c r="E858" i="14"/>
  <c r="V857" i="14"/>
  <c r="C858" i="14"/>
  <c r="CP805" i="1"/>
  <c r="CZ804" i="1"/>
  <c r="AQ777" i="14"/>
  <c r="AR778" i="14" s="1"/>
  <c r="AS778" i="14" s="1"/>
  <c r="AT778" i="14" s="1"/>
  <c r="AU779" i="14" s="1"/>
  <c r="AV779" i="14" s="1"/>
  <c r="AK779" i="14" s="1"/>
  <c r="DN733" i="15"/>
  <c r="DM689" i="1"/>
  <c r="AJ814" i="12"/>
  <c r="K671" i="14"/>
  <c r="AG671" i="14" s="1"/>
  <c r="H671" i="14"/>
  <c r="W814" i="12"/>
  <c r="CX667" i="1"/>
  <c r="DC667" i="1" s="1"/>
  <c r="DA667" i="1"/>
  <c r="DB667" i="1" s="1"/>
  <c r="CU668" i="1"/>
  <c r="O669" i="12"/>
  <c r="AI669" i="12" s="1"/>
  <c r="X669" i="12"/>
  <c r="Y669" i="12" s="1"/>
  <c r="E859" i="14" l="1"/>
  <c r="C859" i="14" s="1"/>
  <c r="V858" i="14"/>
  <c r="F858" i="14"/>
  <c r="AI858" i="14" s="1"/>
  <c r="F859" i="14"/>
  <c r="AI859" i="14" s="1"/>
  <c r="CN805" i="1"/>
  <c r="CQ805" i="1"/>
  <c r="DH805" i="1" s="1"/>
  <c r="AQ778" i="14"/>
  <c r="AR779" i="14" s="1"/>
  <c r="AS779" i="14" s="1"/>
  <c r="AT779" i="14" s="1"/>
  <c r="AU780" i="14" s="1"/>
  <c r="AV780" i="14" s="1"/>
  <c r="AK780" i="14" s="1"/>
  <c r="DL689" i="1"/>
  <c r="DN689" i="1"/>
  <c r="DO734" i="15"/>
  <c r="DP734" i="15" s="1"/>
  <c r="DQ734" i="15" s="1"/>
  <c r="DS735" i="15" s="1"/>
  <c r="DT735" i="15" s="1"/>
  <c r="DP667" i="1"/>
  <c r="DF667" i="1"/>
  <c r="J672" i="14"/>
  <c r="M671" i="14"/>
  <c r="AH671" i="14" s="1"/>
  <c r="W671" i="14"/>
  <c r="X671" i="14" s="1"/>
  <c r="C815" i="12"/>
  <c r="F816" i="12" s="1"/>
  <c r="G816" i="12" s="1"/>
  <c r="AJ815" i="12"/>
  <c r="M670" i="12"/>
  <c r="AH670" i="12" s="1"/>
  <c r="I670" i="12"/>
  <c r="L671" i="12" s="1"/>
  <c r="CV668" i="1"/>
  <c r="DE668" i="1" s="1"/>
  <c r="CS668" i="1"/>
  <c r="E860" i="14" l="1"/>
  <c r="C860" i="14" s="1"/>
  <c r="V859" i="14"/>
  <c r="CP806" i="1"/>
  <c r="CZ805" i="1"/>
  <c r="AQ779" i="14"/>
  <c r="DO667" i="1"/>
  <c r="DP668" i="1" s="1"/>
  <c r="DQ667" i="1"/>
  <c r="DN734" i="15"/>
  <c r="DM690" i="1"/>
  <c r="K672" i="14"/>
  <c r="AG672" i="14" s="1"/>
  <c r="H672" i="14"/>
  <c r="W815" i="12"/>
  <c r="CU669" i="1"/>
  <c r="DA668" i="1"/>
  <c r="DB668" i="1" s="1"/>
  <c r="CX668" i="1"/>
  <c r="DC668" i="1" s="1"/>
  <c r="X670" i="12"/>
  <c r="Y670" i="12" s="1"/>
  <c r="O670" i="12"/>
  <c r="AI670" i="12" s="1"/>
  <c r="E861" i="14" l="1"/>
  <c r="V860" i="14"/>
  <c r="F861" i="14"/>
  <c r="AI861" i="14" s="1"/>
  <c r="F860" i="14"/>
  <c r="AI860" i="14" s="1"/>
  <c r="CN806" i="1"/>
  <c r="CQ806" i="1"/>
  <c r="DH806" i="1" s="1"/>
  <c r="DL690" i="1"/>
  <c r="DN690" i="1"/>
  <c r="AR780" i="14"/>
  <c r="AS780" i="14" s="1"/>
  <c r="AT780" i="14" s="1"/>
  <c r="AU781" i="14" s="1"/>
  <c r="AV781" i="14" s="1"/>
  <c r="AK781" i="14" s="1"/>
  <c r="DO668" i="1"/>
  <c r="DQ668" i="1"/>
  <c r="DO735" i="15"/>
  <c r="DP735" i="15" s="1"/>
  <c r="DQ735" i="15" s="1"/>
  <c r="DS736" i="15" s="1"/>
  <c r="DT736" i="15" s="1"/>
  <c r="DJ667" i="1"/>
  <c r="DF668" i="1"/>
  <c r="J673" i="14"/>
  <c r="W672" i="14"/>
  <c r="X672" i="14" s="1"/>
  <c r="M672" i="14"/>
  <c r="AH672" i="14" s="1"/>
  <c r="C816" i="12"/>
  <c r="F817" i="12" s="1"/>
  <c r="G817" i="12" s="1"/>
  <c r="AJ816" i="12"/>
  <c r="M671" i="12"/>
  <c r="AH671" i="12" s="1"/>
  <c r="I671" i="12"/>
  <c r="L672" i="12" s="1"/>
  <c r="CV669" i="1"/>
  <c r="DE669" i="1" s="1"/>
  <c r="CS669" i="1"/>
  <c r="C861" i="14" l="1"/>
  <c r="CZ806" i="1"/>
  <c r="CP807" i="1"/>
  <c r="AQ780" i="14"/>
  <c r="DN735" i="15"/>
  <c r="DJ668" i="1"/>
  <c r="DM691" i="1"/>
  <c r="K673" i="14"/>
  <c r="AG673" i="14" s="1"/>
  <c r="H673" i="14"/>
  <c r="C817" i="12"/>
  <c r="F818" i="12" s="1"/>
  <c r="G818" i="12" s="1"/>
  <c r="W816" i="12"/>
  <c r="DA669" i="1"/>
  <c r="DB669" i="1" s="1"/>
  <c r="CU670" i="1"/>
  <c r="CX669" i="1"/>
  <c r="DC669" i="1" s="1"/>
  <c r="O671" i="12"/>
  <c r="AI671" i="12" s="1"/>
  <c r="X671" i="12"/>
  <c r="Y671" i="12" s="1"/>
  <c r="V861" i="14" l="1"/>
  <c r="E862" i="14"/>
  <c r="C862" i="14" s="1"/>
  <c r="CN807" i="1"/>
  <c r="CQ807" i="1"/>
  <c r="DH807" i="1" s="1"/>
  <c r="DL691" i="1"/>
  <c r="DN691" i="1"/>
  <c r="AR781" i="14"/>
  <c r="AS781" i="14" s="1"/>
  <c r="AT781" i="14" s="1"/>
  <c r="AU782" i="14" s="1"/>
  <c r="AV782" i="14" s="1"/>
  <c r="AK782" i="14" s="1"/>
  <c r="DO736" i="15"/>
  <c r="DP736" i="15" s="1"/>
  <c r="DQ736" i="15" s="1"/>
  <c r="DS737" i="15" s="1"/>
  <c r="DT737" i="15" s="1"/>
  <c r="DP669" i="1"/>
  <c r="DF669" i="1"/>
  <c r="M673" i="14"/>
  <c r="AH673" i="14" s="1"/>
  <c r="J674" i="14"/>
  <c r="W673" i="14"/>
  <c r="X673" i="14" s="1"/>
  <c r="AJ818" i="12"/>
  <c r="W817" i="12"/>
  <c r="AJ817" i="12"/>
  <c r="M672" i="12"/>
  <c r="AH672" i="12" s="1"/>
  <c r="I672" i="12"/>
  <c r="L673" i="12" s="1"/>
  <c r="CV670" i="1"/>
  <c r="DE670" i="1" s="1"/>
  <c r="CS670" i="1"/>
  <c r="F863" i="14" l="1"/>
  <c r="AI863" i="14" s="1"/>
  <c r="F862" i="14"/>
  <c r="AI862" i="14" s="1"/>
  <c r="E863" i="14"/>
  <c r="V862" i="14"/>
  <c r="CP808" i="1"/>
  <c r="CN808" i="1" s="1"/>
  <c r="CZ807" i="1"/>
  <c r="AQ781" i="14"/>
  <c r="DO669" i="1"/>
  <c r="DP670" i="1" s="1"/>
  <c r="DQ669" i="1"/>
  <c r="DN736" i="15"/>
  <c r="DM692" i="1"/>
  <c r="K674" i="14"/>
  <c r="AG674" i="14" s="1"/>
  <c r="H674" i="14"/>
  <c r="C818" i="12"/>
  <c r="F819" i="12" s="1"/>
  <c r="G819" i="12" s="1"/>
  <c r="X672" i="12"/>
  <c r="Y672" i="12" s="1"/>
  <c r="O672" i="12"/>
  <c r="AI672" i="12" s="1"/>
  <c r="DA670" i="1"/>
  <c r="DB670" i="1" s="1"/>
  <c r="CU671" i="1"/>
  <c r="CX670" i="1"/>
  <c r="DC670" i="1" s="1"/>
  <c r="C863" i="14" l="1"/>
  <c r="CZ808" i="1"/>
  <c r="CP809" i="1"/>
  <c r="CQ809" i="1" s="1"/>
  <c r="DH809" i="1" s="1"/>
  <c r="CQ808" i="1"/>
  <c r="DH808" i="1" s="1"/>
  <c r="DL692" i="1"/>
  <c r="DN692" i="1"/>
  <c r="AR782" i="14"/>
  <c r="AS782" i="14" s="1"/>
  <c r="AT782" i="14" s="1"/>
  <c r="AU783" i="14" s="1"/>
  <c r="AV783" i="14" s="1"/>
  <c r="AK783" i="14" s="1"/>
  <c r="DO670" i="1"/>
  <c r="DQ670" i="1"/>
  <c r="DO737" i="15"/>
  <c r="DP737" i="15" s="1"/>
  <c r="DQ737" i="15" s="1"/>
  <c r="DS738" i="15" s="1"/>
  <c r="DT738" i="15" s="1"/>
  <c r="DJ669" i="1"/>
  <c r="DF670" i="1"/>
  <c r="J675" i="14"/>
  <c r="W674" i="14"/>
  <c r="X674" i="14" s="1"/>
  <c r="M674" i="14"/>
  <c r="AH674" i="14" s="1"/>
  <c r="W818" i="12"/>
  <c r="CV671" i="1"/>
  <c r="DE671" i="1" s="1"/>
  <c r="CS671" i="1"/>
  <c r="M673" i="12"/>
  <c r="AH673" i="12" s="1"/>
  <c r="I673" i="12"/>
  <c r="L674" i="12" s="1"/>
  <c r="E864" i="14" l="1"/>
  <c r="C864" i="14" s="1"/>
  <c r="V863" i="14"/>
  <c r="CN809" i="1"/>
  <c r="AQ782" i="14"/>
  <c r="AR783" i="14" s="1"/>
  <c r="AS783" i="14" s="1"/>
  <c r="AT783" i="14" s="1"/>
  <c r="AU784" i="14" s="1"/>
  <c r="AV784" i="14" s="1"/>
  <c r="AK784" i="14" s="1"/>
  <c r="DN737" i="15"/>
  <c r="DJ670" i="1"/>
  <c r="DM693" i="1"/>
  <c r="K675" i="14"/>
  <c r="AG675" i="14" s="1"/>
  <c r="H675" i="14"/>
  <c r="C819" i="12"/>
  <c r="F820" i="12" s="1"/>
  <c r="G820" i="12" s="1"/>
  <c r="AJ819" i="12"/>
  <c r="X673" i="12"/>
  <c r="Y673" i="12" s="1"/>
  <c r="O673" i="12"/>
  <c r="AI673" i="12" s="1"/>
  <c r="CU672" i="1"/>
  <c r="CX671" i="1"/>
  <c r="DC671" i="1" s="1"/>
  <c r="DA671" i="1"/>
  <c r="DB671" i="1" s="1"/>
  <c r="E865" i="14" l="1"/>
  <c r="V864" i="14"/>
  <c r="F864" i="14"/>
  <c r="AI864" i="14" s="1"/>
  <c r="F865" i="14"/>
  <c r="AI865" i="14" s="1"/>
  <c r="CP810" i="1"/>
  <c r="CN810" i="1" s="1"/>
  <c r="CZ809" i="1"/>
  <c r="DL693" i="1"/>
  <c r="DN693" i="1"/>
  <c r="AQ783" i="14"/>
  <c r="DO738" i="15"/>
  <c r="DP738" i="15" s="1"/>
  <c r="DQ738" i="15" s="1"/>
  <c r="DS739" i="15" s="1"/>
  <c r="DT739" i="15" s="1"/>
  <c r="DP671" i="1"/>
  <c r="DF671" i="1"/>
  <c r="W675" i="14"/>
  <c r="X675" i="14" s="1"/>
  <c r="M675" i="14"/>
  <c r="AH675" i="14" s="1"/>
  <c r="J676" i="14"/>
  <c r="W819" i="12"/>
  <c r="CV672" i="1"/>
  <c r="DE672" i="1" s="1"/>
  <c r="CS672" i="1"/>
  <c r="M674" i="12"/>
  <c r="AH674" i="12" s="1"/>
  <c r="I674" i="12"/>
  <c r="L675" i="12" s="1"/>
  <c r="C865" i="14" l="1"/>
  <c r="CZ810" i="1"/>
  <c r="CP811" i="1"/>
  <c r="CN811" i="1" s="1"/>
  <c r="CQ810" i="1"/>
  <c r="DH810" i="1" s="1"/>
  <c r="AR784" i="14"/>
  <c r="AS784" i="14" s="1"/>
  <c r="AT784" i="14" s="1"/>
  <c r="AU785" i="14" s="1"/>
  <c r="AV785" i="14" s="1"/>
  <c r="AK785" i="14" s="1"/>
  <c r="DO671" i="1"/>
  <c r="DP672" i="1" s="1"/>
  <c r="DQ671" i="1"/>
  <c r="DN738" i="15"/>
  <c r="DM694" i="1"/>
  <c r="K676" i="14"/>
  <c r="AG676" i="14" s="1"/>
  <c r="H676" i="14"/>
  <c r="C820" i="12"/>
  <c r="F821" i="12" s="1"/>
  <c r="G821" i="12" s="1"/>
  <c r="AJ820" i="12"/>
  <c r="X674" i="12"/>
  <c r="Y674" i="12" s="1"/>
  <c r="O674" i="12"/>
  <c r="AI674" i="12" s="1"/>
  <c r="CU673" i="1"/>
  <c r="DA672" i="1"/>
  <c r="DB672" i="1" s="1"/>
  <c r="CX672" i="1"/>
  <c r="DC672" i="1" s="1"/>
  <c r="V865" i="14" l="1"/>
  <c r="E866" i="14"/>
  <c r="C866" i="14" s="1"/>
  <c r="CQ811" i="1"/>
  <c r="DH811" i="1" s="1"/>
  <c r="CZ811" i="1"/>
  <c r="CP812" i="1"/>
  <c r="DL694" i="1"/>
  <c r="DN694" i="1"/>
  <c r="AQ784" i="14"/>
  <c r="DO672" i="1"/>
  <c r="DQ672" i="1"/>
  <c r="DO739" i="15"/>
  <c r="DP739" i="15" s="1"/>
  <c r="DQ739" i="15" s="1"/>
  <c r="DS740" i="15" s="1"/>
  <c r="DT740" i="15" s="1"/>
  <c r="DJ671" i="1"/>
  <c r="DF672" i="1"/>
  <c r="M676" i="14"/>
  <c r="AH676" i="14" s="1"/>
  <c r="W676" i="14"/>
  <c r="X676" i="14" s="1"/>
  <c r="J677" i="14"/>
  <c r="W820" i="12"/>
  <c r="M675" i="12"/>
  <c r="AH675" i="12" s="1"/>
  <c r="I675" i="12"/>
  <c r="L676" i="12" s="1"/>
  <c r="CV673" i="1"/>
  <c r="DE673" i="1" s="1"/>
  <c r="CS673" i="1"/>
  <c r="E867" i="14" l="1"/>
  <c r="C867" i="14" s="1"/>
  <c r="V866" i="14"/>
  <c r="F866" i="14"/>
  <c r="AI866" i="14" s="1"/>
  <c r="F867" i="14"/>
  <c r="AI867" i="14" s="1"/>
  <c r="CN812" i="1"/>
  <c r="CQ812" i="1"/>
  <c r="DH812" i="1" s="1"/>
  <c r="AR785" i="14"/>
  <c r="AS785" i="14" s="1"/>
  <c r="AT785" i="14" s="1"/>
  <c r="AU786" i="14" s="1"/>
  <c r="AV786" i="14" s="1"/>
  <c r="AK786" i="14" s="1"/>
  <c r="DN739" i="15"/>
  <c r="DJ672" i="1"/>
  <c r="DM695" i="1"/>
  <c r="DP673" i="1"/>
  <c r="K677" i="14"/>
  <c r="AG677" i="14" s="1"/>
  <c r="H677" i="14"/>
  <c r="C821" i="12"/>
  <c r="F822" i="12" s="1"/>
  <c r="G822" i="12" s="1"/>
  <c r="AJ821" i="12"/>
  <c r="X675" i="12"/>
  <c r="Y675" i="12" s="1"/>
  <c r="O675" i="12"/>
  <c r="AI675" i="12" s="1"/>
  <c r="DA673" i="1"/>
  <c r="DB673" i="1" s="1"/>
  <c r="CU674" i="1"/>
  <c r="CX673" i="1"/>
  <c r="DF673" i="1" l="1"/>
  <c r="DC673" i="1"/>
  <c r="E868" i="14"/>
  <c r="V867" i="14"/>
  <c r="C868" i="14"/>
  <c r="CZ812" i="1"/>
  <c r="CP813" i="1"/>
  <c r="CN813" i="1" s="1"/>
  <c r="DL695" i="1"/>
  <c r="DN695" i="1"/>
  <c r="AQ785" i="14"/>
  <c r="DO673" i="1"/>
  <c r="DP674" i="1" s="1"/>
  <c r="DQ673" i="1"/>
  <c r="DO740" i="15"/>
  <c r="DP740" i="15" s="1"/>
  <c r="DQ740" i="15" s="1"/>
  <c r="DS741" i="15" s="1"/>
  <c r="DT741" i="15" s="1"/>
  <c r="W677" i="14"/>
  <c r="X677" i="14" s="1"/>
  <c r="J678" i="14"/>
  <c r="M677" i="14"/>
  <c r="AH677" i="14" s="1"/>
  <c r="W821" i="12"/>
  <c r="C822" i="12"/>
  <c r="F823" i="12" s="1"/>
  <c r="G823" i="12" s="1"/>
  <c r="CV674" i="1"/>
  <c r="DE674" i="1" s="1"/>
  <c r="CS674" i="1"/>
  <c r="M676" i="12"/>
  <c r="AH676" i="12" s="1"/>
  <c r="I676" i="12"/>
  <c r="L677" i="12" s="1"/>
  <c r="V868" i="14" l="1"/>
  <c r="E869" i="14"/>
  <c r="C869" i="14" s="1"/>
  <c r="F868" i="14"/>
  <c r="AI868" i="14" s="1"/>
  <c r="F869" i="14"/>
  <c r="AI869" i="14" s="1"/>
  <c r="CP814" i="1"/>
  <c r="CN814" i="1" s="1"/>
  <c r="CZ813" i="1"/>
  <c r="CQ813" i="1"/>
  <c r="DH813" i="1" s="1"/>
  <c r="AR786" i="14"/>
  <c r="AS786" i="14" s="1"/>
  <c r="AT786" i="14" s="1"/>
  <c r="AU787" i="14" s="1"/>
  <c r="AV787" i="14" s="1"/>
  <c r="AK787" i="14" s="1"/>
  <c r="DO674" i="1"/>
  <c r="DQ674" i="1"/>
  <c r="DN740" i="15"/>
  <c r="DJ673" i="1"/>
  <c r="DM696" i="1"/>
  <c r="K678" i="14"/>
  <c r="AG678" i="14" s="1"/>
  <c r="H678" i="14"/>
  <c r="W822" i="12"/>
  <c r="AJ823" i="12"/>
  <c r="AJ822" i="12"/>
  <c r="O676" i="12"/>
  <c r="AI676" i="12" s="1"/>
  <c r="X676" i="12"/>
  <c r="Y676" i="12" s="1"/>
  <c r="CU675" i="1"/>
  <c r="CX674" i="1"/>
  <c r="DA674" i="1"/>
  <c r="DB674" i="1" s="1"/>
  <c r="DF674" i="1" l="1"/>
  <c r="DC674" i="1"/>
  <c r="V869" i="14"/>
  <c r="E870" i="14"/>
  <c r="F870" i="14" s="1"/>
  <c r="AI870" i="14" s="1"/>
  <c r="CQ814" i="1"/>
  <c r="DH814" i="1" s="1"/>
  <c r="CZ814" i="1"/>
  <c r="CP815" i="1"/>
  <c r="CN815" i="1" s="1"/>
  <c r="AQ786" i="14"/>
  <c r="AR787" i="14" s="1"/>
  <c r="AS787" i="14" s="1"/>
  <c r="AT787" i="14" s="1"/>
  <c r="AU788" i="14" s="1"/>
  <c r="AV788" i="14" s="1"/>
  <c r="AK788" i="14" s="1"/>
  <c r="DL696" i="1"/>
  <c r="DN696" i="1"/>
  <c r="DO741" i="15"/>
  <c r="DP741" i="15" s="1"/>
  <c r="DQ741" i="15" s="1"/>
  <c r="DS742" i="15" s="1"/>
  <c r="DT742" i="15" s="1"/>
  <c r="DJ674" i="1"/>
  <c r="DP675" i="1"/>
  <c r="J679" i="14"/>
  <c r="W678" i="14"/>
  <c r="X678" i="14" s="1"/>
  <c r="M678" i="14"/>
  <c r="AH678" i="14" s="1"/>
  <c r="C823" i="12"/>
  <c r="F824" i="12" s="1"/>
  <c r="G824" i="12" s="1"/>
  <c r="M677" i="12"/>
  <c r="AH677" i="12" s="1"/>
  <c r="I677" i="12"/>
  <c r="L678" i="12" s="1"/>
  <c r="CV675" i="1"/>
  <c r="DE675" i="1" s="1"/>
  <c r="CS675" i="1"/>
  <c r="C870" i="14" l="1"/>
  <c r="CQ815" i="1"/>
  <c r="DH815" i="1" s="1"/>
  <c r="CP816" i="1"/>
  <c r="CN816" i="1" s="1"/>
  <c r="CZ815" i="1"/>
  <c r="AQ787" i="14"/>
  <c r="DO675" i="1"/>
  <c r="DQ675" i="1"/>
  <c r="DN741" i="15"/>
  <c r="DM697" i="1"/>
  <c r="AJ824" i="12"/>
  <c r="C824" i="12"/>
  <c r="F825" i="12" s="1"/>
  <c r="G825" i="12" s="1"/>
  <c r="K679" i="14"/>
  <c r="AG679" i="14" s="1"/>
  <c r="H679" i="14"/>
  <c r="W823" i="12"/>
  <c r="X677" i="12"/>
  <c r="Y677" i="12" s="1"/>
  <c r="O677" i="12"/>
  <c r="AI677" i="12" s="1"/>
  <c r="CU676" i="1"/>
  <c r="DA675" i="1"/>
  <c r="DB675" i="1" s="1"/>
  <c r="CX675" i="1"/>
  <c r="DF675" i="1" l="1"/>
  <c r="DC675" i="1"/>
  <c r="V870" i="14"/>
  <c r="E871" i="14"/>
  <c r="F871" i="14" s="1"/>
  <c r="AI871" i="14" s="1"/>
  <c r="CP817" i="1"/>
  <c r="CN817" i="1" s="1"/>
  <c r="CZ816" i="1"/>
  <c r="CQ816" i="1"/>
  <c r="DH816" i="1" s="1"/>
  <c r="DL697" i="1"/>
  <c r="DN697" i="1"/>
  <c r="AR788" i="14"/>
  <c r="AS788" i="14" s="1"/>
  <c r="AT788" i="14" s="1"/>
  <c r="AU789" i="14" s="1"/>
  <c r="AV789" i="14" s="1"/>
  <c r="AK789" i="14" s="1"/>
  <c r="DO742" i="15"/>
  <c r="DP742" i="15" s="1"/>
  <c r="DQ742" i="15" s="1"/>
  <c r="DS743" i="15" s="1"/>
  <c r="DT743" i="15" s="1"/>
  <c r="DJ675" i="1"/>
  <c r="DP676" i="1"/>
  <c r="J680" i="14"/>
  <c r="M679" i="14"/>
  <c r="AH679" i="14" s="1"/>
  <c r="W679" i="14"/>
  <c r="X679" i="14" s="1"/>
  <c r="W824" i="12"/>
  <c r="C825" i="12"/>
  <c r="F826" i="12" s="1"/>
  <c r="G826" i="12" s="1"/>
  <c r="CV676" i="1"/>
  <c r="DE676" i="1" s="1"/>
  <c r="CS676" i="1"/>
  <c r="M678" i="12"/>
  <c r="AH678" i="12" s="1"/>
  <c r="I678" i="12"/>
  <c r="L679" i="12" s="1"/>
  <c r="C871" i="14" l="1"/>
  <c r="CP818" i="1"/>
  <c r="CQ818" i="1" s="1"/>
  <c r="DH818" i="1" s="1"/>
  <c r="CZ817" i="1"/>
  <c r="CQ817" i="1"/>
  <c r="DH817" i="1" s="1"/>
  <c r="AQ788" i="14"/>
  <c r="DO676" i="1"/>
  <c r="DQ676" i="1"/>
  <c r="DN742" i="15"/>
  <c r="DM698" i="1"/>
  <c r="K680" i="14"/>
  <c r="AG680" i="14" s="1"/>
  <c r="H680" i="14"/>
  <c r="C826" i="12"/>
  <c r="F827" i="12" s="1"/>
  <c r="G827" i="12" s="1"/>
  <c r="W825" i="12"/>
  <c r="AJ825" i="12"/>
  <c r="O678" i="12"/>
  <c r="AI678" i="12" s="1"/>
  <c r="X678" i="12"/>
  <c r="Y678" i="12" s="1"/>
  <c r="DA676" i="1"/>
  <c r="DB676" i="1" s="1"/>
  <c r="CX676" i="1"/>
  <c r="DC676" i="1" s="1"/>
  <c r="CU677" i="1"/>
  <c r="E872" i="14" l="1"/>
  <c r="V871" i="14"/>
  <c r="CN818" i="1"/>
  <c r="DL698" i="1"/>
  <c r="DN698" i="1"/>
  <c r="AR789" i="14"/>
  <c r="AS789" i="14" s="1"/>
  <c r="AT789" i="14" s="1"/>
  <c r="AU790" i="14" s="1"/>
  <c r="AV790" i="14" s="1"/>
  <c r="AK790" i="14" s="1"/>
  <c r="DO743" i="15"/>
  <c r="DP743" i="15" s="1"/>
  <c r="DQ743" i="15" s="1"/>
  <c r="DS744" i="15" s="1"/>
  <c r="DT744" i="15" s="1"/>
  <c r="DJ676" i="1"/>
  <c r="DF676" i="1"/>
  <c r="AJ826" i="12"/>
  <c r="J681" i="14"/>
  <c r="W680" i="14"/>
  <c r="X680" i="14" s="1"/>
  <c r="M680" i="14"/>
  <c r="AH680" i="14" s="1"/>
  <c r="C827" i="12"/>
  <c r="F828" i="12" s="1"/>
  <c r="G828" i="12" s="1"/>
  <c r="W826" i="12"/>
  <c r="CV677" i="1"/>
  <c r="DE677" i="1" s="1"/>
  <c r="CS677" i="1"/>
  <c r="M679" i="12"/>
  <c r="AH679" i="12" s="1"/>
  <c r="I679" i="12"/>
  <c r="L680" i="12" s="1"/>
  <c r="F872" i="14" l="1"/>
  <c r="AI872" i="14" s="1"/>
  <c r="C872" i="14"/>
  <c r="CZ818" i="1"/>
  <c r="CP819" i="1"/>
  <c r="CN819" i="1" s="1"/>
  <c r="AQ789" i="14"/>
  <c r="AR790" i="14" s="1"/>
  <c r="AS790" i="14" s="1"/>
  <c r="AT790" i="14" s="1"/>
  <c r="AU791" i="14" s="1"/>
  <c r="AV791" i="14" s="1"/>
  <c r="AK791" i="14" s="1"/>
  <c r="DN743" i="15"/>
  <c r="DM699" i="1"/>
  <c r="K681" i="14"/>
  <c r="AG681" i="14" s="1"/>
  <c r="H681" i="14"/>
  <c r="AJ827" i="12"/>
  <c r="W827" i="12"/>
  <c r="AJ828" i="12"/>
  <c r="DA677" i="1"/>
  <c r="DB677" i="1" s="1"/>
  <c r="CU678" i="1"/>
  <c r="CX677" i="1"/>
  <c r="DC677" i="1" s="1"/>
  <c r="X679" i="12"/>
  <c r="Y679" i="12" s="1"/>
  <c r="O679" i="12"/>
  <c r="AI679" i="12" s="1"/>
  <c r="E873" i="14" l="1"/>
  <c r="V872" i="14"/>
  <c r="CQ819" i="1"/>
  <c r="DH819" i="1" s="1"/>
  <c r="CZ819" i="1"/>
  <c r="CP820" i="1"/>
  <c r="CN820" i="1" s="1"/>
  <c r="DL699" i="1"/>
  <c r="DN699" i="1"/>
  <c r="AQ790" i="14"/>
  <c r="DO744" i="15"/>
  <c r="DP677" i="1"/>
  <c r="DF677" i="1"/>
  <c r="M681" i="14"/>
  <c r="AH681" i="14" s="1"/>
  <c r="W681" i="14"/>
  <c r="X681" i="14" s="1"/>
  <c r="J682" i="14"/>
  <c r="C828" i="12"/>
  <c r="F829" i="12" s="1"/>
  <c r="G829" i="12" s="1"/>
  <c r="CV678" i="1"/>
  <c r="DE678" i="1" s="1"/>
  <c r="CS678" i="1"/>
  <c r="M680" i="12"/>
  <c r="AH680" i="12" s="1"/>
  <c r="I680" i="12"/>
  <c r="L681" i="12" s="1"/>
  <c r="C873" i="14" l="1"/>
  <c r="F873" i="14"/>
  <c r="AI873" i="14" s="1"/>
  <c r="CQ820" i="1"/>
  <c r="DH820" i="1" s="1"/>
  <c r="CZ820" i="1"/>
  <c r="CP821" i="1"/>
  <c r="CQ821" i="1" s="1"/>
  <c r="DH821" i="1" s="1"/>
  <c r="DN744" i="15"/>
  <c r="DO745" i="15" s="1"/>
  <c r="DP745" i="15" s="1"/>
  <c r="DP744" i="15"/>
  <c r="DQ744" i="15" s="1"/>
  <c r="DS745" i="15" s="1"/>
  <c r="DT745" i="15" s="1"/>
  <c r="AR791" i="14"/>
  <c r="AS791" i="14" s="1"/>
  <c r="AT791" i="14" s="1"/>
  <c r="AU792" i="14" s="1"/>
  <c r="AV792" i="14" s="1"/>
  <c r="AK792" i="14" s="1"/>
  <c r="DO677" i="1"/>
  <c r="DP678" i="1" s="1"/>
  <c r="DQ677" i="1"/>
  <c r="DM700" i="1"/>
  <c r="W828" i="12"/>
  <c r="C829" i="12"/>
  <c r="F830" i="12" s="1"/>
  <c r="G830" i="12" s="1"/>
  <c r="K682" i="14"/>
  <c r="AG682" i="14" s="1"/>
  <c r="H682" i="14"/>
  <c r="CU679" i="1"/>
  <c r="DA678" i="1"/>
  <c r="DB678" i="1" s="1"/>
  <c r="CX678" i="1"/>
  <c r="X680" i="12"/>
  <c r="Y680" i="12" s="1"/>
  <c r="O680" i="12"/>
  <c r="AI680" i="12" s="1"/>
  <c r="DF678" i="1" l="1"/>
  <c r="DC678" i="1"/>
  <c r="E874" i="14"/>
  <c r="V873" i="14"/>
  <c r="CN821" i="1"/>
  <c r="DQ745" i="15"/>
  <c r="DS746" i="15" s="1"/>
  <c r="DT746" i="15" s="1"/>
  <c r="DL700" i="1"/>
  <c r="DN700" i="1"/>
  <c r="AQ791" i="14"/>
  <c r="DO678" i="1"/>
  <c r="DP679" i="1" s="1"/>
  <c r="DQ678" i="1"/>
  <c r="DN745" i="15"/>
  <c r="DJ677" i="1"/>
  <c r="C830" i="12"/>
  <c r="F831" i="12" s="1"/>
  <c r="G831" i="12" s="1"/>
  <c r="J683" i="14"/>
  <c r="W682" i="14"/>
  <c r="X682" i="14" s="1"/>
  <c r="M682" i="14"/>
  <c r="AH682" i="14" s="1"/>
  <c r="AJ830" i="12"/>
  <c r="AJ829" i="12"/>
  <c r="W829" i="12"/>
  <c r="M681" i="12"/>
  <c r="AH681" i="12" s="1"/>
  <c r="I681" i="12"/>
  <c r="L682" i="12" s="1"/>
  <c r="CV679" i="1"/>
  <c r="DE679" i="1" s="1"/>
  <c r="CS679" i="1"/>
  <c r="C874" i="14" l="1"/>
  <c r="F874" i="14"/>
  <c r="AI874" i="14" s="1"/>
  <c r="CZ821" i="1"/>
  <c r="CP822" i="1"/>
  <c r="AR792" i="14"/>
  <c r="AS792" i="14" s="1"/>
  <c r="AT792" i="14" s="1"/>
  <c r="AU793" i="14" s="1"/>
  <c r="AV793" i="14" s="1"/>
  <c r="AK793" i="14" s="1"/>
  <c r="DO679" i="1"/>
  <c r="DQ679" i="1"/>
  <c r="DO746" i="15"/>
  <c r="DJ678" i="1"/>
  <c r="DM701" i="1"/>
  <c r="AJ831" i="12"/>
  <c r="C831" i="12"/>
  <c r="F832" i="12" s="1"/>
  <c r="G832" i="12" s="1"/>
  <c r="W830" i="12"/>
  <c r="K683" i="14"/>
  <c r="AG683" i="14" s="1"/>
  <c r="H683" i="14"/>
  <c r="X681" i="12"/>
  <c r="Y681" i="12" s="1"/>
  <c r="O681" i="12"/>
  <c r="AI681" i="12" s="1"/>
  <c r="DA679" i="1"/>
  <c r="DB679" i="1" s="1"/>
  <c r="CU680" i="1"/>
  <c r="CX679" i="1"/>
  <c r="DC679" i="1" s="1"/>
  <c r="E875" i="14" l="1"/>
  <c r="V874" i="14"/>
  <c r="CN822" i="1"/>
  <c r="CQ822" i="1"/>
  <c r="DH822" i="1" s="1"/>
  <c r="DN746" i="15"/>
  <c r="DO747" i="15" s="1"/>
  <c r="DP747" i="15" s="1"/>
  <c r="DP746" i="15"/>
  <c r="DQ746" i="15" s="1"/>
  <c r="DS747" i="15" s="1"/>
  <c r="DT747" i="15" s="1"/>
  <c r="DL701" i="1"/>
  <c r="DN701" i="1"/>
  <c r="AQ792" i="14"/>
  <c r="DJ679" i="1"/>
  <c r="DF679" i="1"/>
  <c r="W831" i="12"/>
  <c r="W683" i="14"/>
  <c r="X683" i="14" s="1"/>
  <c r="J684" i="14"/>
  <c r="M683" i="14"/>
  <c r="AH683" i="14" s="1"/>
  <c r="C832" i="12"/>
  <c r="F833" i="12" s="1"/>
  <c r="G833" i="12" s="1"/>
  <c r="AJ832" i="12"/>
  <c r="CV680" i="1"/>
  <c r="DE680" i="1" s="1"/>
  <c r="CS680" i="1"/>
  <c r="M682" i="12"/>
  <c r="AH682" i="12" s="1"/>
  <c r="I682" i="12"/>
  <c r="L683" i="12" s="1"/>
  <c r="C875" i="14" l="1"/>
  <c r="F875" i="14"/>
  <c r="AI875" i="14" s="1"/>
  <c r="CZ822" i="1"/>
  <c r="CP823" i="1"/>
  <c r="CN823" i="1" s="1"/>
  <c r="DQ747" i="15"/>
  <c r="DS748" i="15" s="1"/>
  <c r="DT748" i="15" s="1"/>
  <c r="AR793" i="14"/>
  <c r="AS793" i="14" s="1"/>
  <c r="AT793" i="14" s="1"/>
  <c r="AU794" i="14" s="1"/>
  <c r="AV794" i="14" s="1"/>
  <c r="AK794" i="14" s="1"/>
  <c r="DN747" i="15"/>
  <c r="DM702" i="1"/>
  <c r="K684" i="14"/>
  <c r="AG684" i="14" s="1"/>
  <c r="H684" i="14"/>
  <c r="W832" i="12"/>
  <c r="CU681" i="1"/>
  <c r="DA680" i="1"/>
  <c r="DB680" i="1" s="1"/>
  <c r="CX680" i="1"/>
  <c r="DC680" i="1" s="1"/>
  <c r="X682" i="12"/>
  <c r="Y682" i="12" s="1"/>
  <c r="O682" i="12"/>
  <c r="AI682" i="12" s="1"/>
  <c r="V875" i="14" l="1"/>
  <c r="E876" i="14"/>
  <c r="CP824" i="1"/>
  <c r="CN824" i="1" s="1"/>
  <c r="CZ823" i="1"/>
  <c r="CQ823" i="1"/>
  <c r="DH823" i="1" s="1"/>
  <c r="DL702" i="1"/>
  <c r="DN702" i="1"/>
  <c r="AQ793" i="14"/>
  <c r="DO748" i="15"/>
  <c r="DP748" i="15" s="1"/>
  <c r="DQ748" i="15" s="1"/>
  <c r="DS749" i="15" s="1"/>
  <c r="DT749" i="15" s="1"/>
  <c r="DP680" i="1"/>
  <c r="DF680" i="1"/>
  <c r="M684" i="14"/>
  <c r="AH684" i="14" s="1"/>
  <c r="W684" i="14"/>
  <c r="X684" i="14" s="1"/>
  <c r="J685" i="14"/>
  <c r="AJ833" i="12"/>
  <c r="C833" i="12"/>
  <c r="F834" i="12" s="1"/>
  <c r="G834" i="12" s="1"/>
  <c r="CV681" i="1"/>
  <c r="DE681" i="1" s="1"/>
  <c r="CS681" i="1"/>
  <c r="M683" i="12"/>
  <c r="AH683" i="12" s="1"/>
  <c r="I683" i="12"/>
  <c r="L684" i="12" s="1"/>
  <c r="F876" i="14" l="1"/>
  <c r="AI876" i="14" s="1"/>
  <c r="C876" i="14"/>
  <c r="CQ824" i="1"/>
  <c r="DH824" i="1" s="1"/>
  <c r="CP825" i="1"/>
  <c r="CZ824" i="1"/>
  <c r="AR794" i="14"/>
  <c r="AS794" i="14" s="1"/>
  <c r="AT794" i="14" s="1"/>
  <c r="AU795" i="14" s="1"/>
  <c r="AV795" i="14" s="1"/>
  <c r="AK795" i="14" s="1"/>
  <c r="DO680" i="1"/>
  <c r="DQ680" i="1"/>
  <c r="DN748" i="15"/>
  <c r="DM703" i="1"/>
  <c r="K685" i="14"/>
  <c r="AG685" i="14" s="1"/>
  <c r="H685" i="14"/>
  <c r="W833" i="12"/>
  <c r="DA681" i="1"/>
  <c r="DB681" i="1" s="1"/>
  <c r="CU682" i="1"/>
  <c r="CX681" i="1"/>
  <c r="X683" i="12"/>
  <c r="Y683" i="12" s="1"/>
  <c r="O683" i="12"/>
  <c r="AI683" i="12" s="1"/>
  <c r="DF681" i="1" l="1"/>
  <c r="DC681" i="1"/>
  <c r="V876" i="14"/>
  <c r="E877" i="14"/>
  <c r="CN825" i="1"/>
  <c r="CQ825" i="1"/>
  <c r="DH825" i="1" s="1"/>
  <c r="DL703" i="1"/>
  <c r="DN703" i="1"/>
  <c r="AQ794" i="14"/>
  <c r="DO749" i="15"/>
  <c r="DP749" i="15" s="1"/>
  <c r="DQ749" i="15" s="1"/>
  <c r="DS750" i="15" s="1"/>
  <c r="DT750" i="15" s="1"/>
  <c r="DJ680" i="1"/>
  <c r="DP681" i="1"/>
  <c r="W685" i="14"/>
  <c r="X685" i="14" s="1"/>
  <c r="J686" i="14"/>
  <c r="M685" i="14"/>
  <c r="AH685" i="14" s="1"/>
  <c r="C834" i="12"/>
  <c r="F835" i="12" s="1"/>
  <c r="G835" i="12" s="1"/>
  <c r="AJ834" i="12"/>
  <c r="CV682" i="1"/>
  <c r="DE682" i="1" s="1"/>
  <c r="CS682" i="1"/>
  <c r="M684" i="12"/>
  <c r="AH684" i="12" s="1"/>
  <c r="I684" i="12"/>
  <c r="L685" i="12" s="1"/>
  <c r="C877" i="14" l="1"/>
  <c r="F877" i="14"/>
  <c r="AI877" i="14" s="1"/>
  <c r="CP826" i="1"/>
  <c r="CN826" i="1" s="1"/>
  <c r="CZ825" i="1"/>
  <c r="AR795" i="14"/>
  <c r="AS795" i="14" s="1"/>
  <c r="AT795" i="14" s="1"/>
  <c r="AU796" i="14" s="1"/>
  <c r="AV796" i="14" s="1"/>
  <c r="AK796" i="14" s="1"/>
  <c r="DO681" i="1"/>
  <c r="DP682" i="1" s="1"/>
  <c r="DQ681" i="1"/>
  <c r="DN749" i="15"/>
  <c r="DM704" i="1"/>
  <c r="K686" i="14"/>
  <c r="AG686" i="14" s="1"/>
  <c r="H686" i="14"/>
  <c r="W834" i="12"/>
  <c r="X684" i="12"/>
  <c r="Y684" i="12" s="1"/>
  <c r="O684" i="12"/>
  <c r="AI684" i="12" s="1"/>
  <c r="CU683" i="1"/>
  <c r="CX682" i="1"/>
  <c r="DA682" i="1"/>
  <c r="DB682" i="1" s="1"/>
  <c r="DF682" i="1" l="1"/>
  <c r="DC682" i="1"/>
  <c r="V877" i="14"/>
  <c r="E878" i="14"/>
  <c r="CP827" i="1"/>
  <c r="CQ827" i="1" s="1"/>
  <c r="DH827" i="1" s="1"/>
  <c r="CZ826" i="1"/>
  <c r="CQ826" i="1"/>
  <c r="DH826" i="1" s="1"/>
  <c r="DL704" i="1"/>
  <c r="DN704" i="1"/>
  <c r="AQ795" i="14"/>
  <c r="DO682" i="1"/>
  <c r="DP683" i="1" s="1"/>
  <c r="DQ683" i="1" s="1"/>
  <c r="DQ682" i="1"/>
  <c r="DO750" i="15"/>
  <c r="DP750" i="15" s="1"/>
  <c r="DQ750" i="15" s="1"/>
  <c r="DS751" i="15" s="1"/>
  <c r="DT751" i="15" s="1"/>
  <c r="DJ681" i="1"/>
  <c r="J687" i="14"/>
  <c r="W686" i="14"/>
  <c r="X686" i="14" s="1"/>
  <c r="M686" i="14"/>
  <c r="AH686" i="14" s="1"/>
  <c r="AJ835" i="12"/>
  <c r="C835" i="12"/>
  <c r="F836" i="12" s="1"/>
  <c r="G836" i="12" s="1"/>
  <c r="CV683" i="1"/>
  <c r="DE683" i="1" s="1"/>
  <c r="CS683" i="1"/>
  <c r="M685" i="12"/>
  <c r="AH685" i="12" s="1"/>
  <c r="I685" i="12"/>
  <c r="L686" i="12" s="1"/>
  <c r="C878" i="14" l="1"/>
  <c r="F878" i="14"/>
  <c r="AI878" i="14" s="1"/>
  <c r="CN827" i="1"/>
  <c r="AR796" i="14"/>
  <c r="AS796" i="14" s="1"/>
  <c r="AT796" i="14" s="1"/>
  <c r="AU797" i="14" s="1"/>
  <c r="AV797" i="14" s="1"/>
  <c r="AK797" i="14" s="1"/>
  <c r="DO683" i="1"/>
  <c r="DN750" i="15"/>
  <c r="DJ683" i="1"/>
  <c r="DJ682" i="1"/>
  <c r="DM705" i="1"/>
  <c r="K687" i="14"/>
  <c r="AG687" i="14" s="1"/>
  <c r="H687" i="14"/>
  <c r="W835" i="12"/>
  <c r="O685" i="12"/>
  <c r="AI685" i="12" s="1"/>
  <c r="X685" i="12"/>
  <c r="Y685" i="12" s="1"/>
  <c r="DA683" i="1"/>
  <c r="DB683" i="1" s="1"/>
  <c r="CU684" i="1"/>
  <c r="CX683" i="1"/>
  <c r="DC683" i="1" s="1"/>
  <c r="E879" i="14" l="1"/>
  <c r="V878" i="14"/>
  <c r="CP828" i="1"/>
  <c r="CZ827" i="1"/>
  <c r="DL705" i="1"/>
  <c r="DN705" i="1"/>
  <c r="AQ796" i="14"/>
  <c r="DO751" i="15"/>
  <c r="DP751" i="15" s="1"/>
  <c r="DQ751" i="15" s="1"/>
  <c r="DS752" i="15" s="1"/>
  <c r="DT752" i="15" s="1"/>
  <c r="DF683" i="1"/>
  <c r="J688" i="14"/>
  <c r="M687" i="14"/>
  <c r="AH687" i="14" s="1"/>
  <c r="W687" i="14"/>
  <c r="X687" i="14" s="1"/>
  <c r="AJ836" i="12"/>
  <c r="C836" i="12"/>
  <c r="F837" i="12" s="1"/>
  <c r="G837" i="12" s="1"/>
  <c r="M686" i="12"/>
  <c r="AH686" i="12" s="1"/>
  <c r="I686" i="12"/>
  <c r="L687" i="12" s="1"/>
  <c r="CV684" i="1"/>
  <c r="DE684" i="1" s="1"/>
  <c r="CS684" i="1"/>
  <c r="C879" i="14" l="1"/>
  <c r="F879" i="14"/>
  <c r="AI879" i="14" s="1"/>
  <c r="CN828" i="1"/>
  <c r="CQ828" i="1"/>
  <c r="DH828" i="1" s="1"/>
  <c r="AR797" i="14"/>
  <c r="AS797" i="14" s="1"/>
  <c r="AT797" i="14" s="1"/>
  <c r="AU798" i="14" s="1"/>
  <c r="AV798" i="14" s="1"/>
  <c r="AK798" i="14" s="1"/>
  <c r="DN751" i="15"/>
  <c r="DO752" i="15" s="1"/>
  <c r="DM706" i="1"/>
  <c r="K688" i="14"/>
  <c r="AG688" i="14" s="1"/>
  <c r="H688" i="14"/>
  <c r="W836" i="12"/>
  <c r="CX684" i="1"/>
  <c r="CU685" i="1"/>
  <c r="DA684" i="1"/>
  <c r="DB684" i="1" s="1"/>
  <c r="X686" i="12"/>
  <c r="Y686" i="12" s="1"/>
  <c r="O686" i="12"/>
  <c r="AI686" i="12" s="1"/>
  <c r="DF684" i="1" l="1"/>
  <c r="DC684" i="1"/>
  <c r="E880" i="14"/>
  <c r="V879" i="14"/>
  <c r="CZ828" i="1"/>
  <c r="CP829" i="1"/>
  <c r="CN829" i="1" s="1"/>
  <c r="DN752" i="15"/>
  <c r="DO753" i="15" s="1"/>
  <c r="DP752" i="15"/>
  <c r="DQ752" i="15" s="1"/>
  <c r="DS753" i="15" s="1"/>
  <c r="DT753" i="15" s="1"/>
  <c r="DL706" i="1"/>
  <c r="DN706" i="1"/>
  <c r="AQ797" i="14"/>
  <c r="DP684" i="1"/>
  <c r="J689" i="14"/>
  <c r="W688" i="14"/>
  <c r="X688" i="14" s="1"/>
  <c r="M688" i="14"/>
  <c r="AH688" i="14" s="1"/>
  <c r="AJ837" i="12"/>
  <c r="C837" i="12"/>
  <c r="F838" i="12" s="1"/>
  <c r="G838" i="12" s="1"/>
  <c r="CV685" i="1"/>
  <c r="DE685" i="1" s="1"/>
  <c r="CS685" i="1"/>
  <c r="M687" i="12"/>
  <c r="AH687" i="12" s="1"/>
  <c r="I687" i="12"/>
  <c r="L688" i="12" s="1"/>
  <c r="F880" i="14" l="1"/>
  <c r="AI880" i="14" s="1"/>
  <c r="C880" i="14"/>
  <c r="CP830" i="1"/>
  <c r="CN830" i="1" s="1"/>
  <c r="CZ829" i="1"/>
  <c r="CQ829" i="1"/>
  <c r="DH829" i="1" s="1"/>
  <c r="DN753" i="15"/>
  <c r="DO754" i="15" s="1"/>
  <c r="DP753" i="15"/>
  <c r="DQ753" i="15" s="1"/>
  <c r="DS754" i="15" s="1"/>
  <c r="DT754" i="15" s="1"/>
  <c r="AR798" i="14"/>
  <c r="AS798" i="14" s="1"/>
  <c r="AT798" i="14" s="1"/>
  <c r="AU799" i="14" s="1"/>
  <c r="AV799" i="14" s="1"/>
  <c r="AK799" i="14" s="1"/>
  <c r="DO684" i="1"/>
  <c r="DP685" i="1" s="1"/>
  <c r="DQ684" i="1"/>
  <c r="DM707" i="1"/>
  <c r="K689" i="14"/>
  <c r="AG689" i="14" s="1"/>
  <c r="H689" i="14"/>
  <c r="W837" i="12"/>
  <c r="CX685" i="1"/>
  <c r="DC685" i="1" s="1"/>
  <c r="CU686" i="1"/>
  <c r="DA685" i="1"/>
  <c r="DB685" i="1" s="1"/>
  <c r="X687" i="12"/>
  <c r="Y687" i="12" s="1"/>
  <c r="O687" i="12"/>
  <c r="AI687" i="12" s="1"/>
  <c r="V880" i="14" l="1"/>
  <c r="E881" i="14"/>
  <c r="CQ830" i="1"/>
  <c r="DH830" i="1" s="1"/>
  <c r="CP831" i="1"/>
  <c r="CZ830" i="1"/>
  <c r="DN754" i="15"/>
  <c r="DO755" i="15" s="1"/>
  <c r="DP754" i="15"/>
  <c r="DQ754" i="15" s="1"/>
  <c r="DS755" i="15" s="1"/>
  <c r="DT755" i="15" s="1"/>
  <c r="DL707" i="1"/>
  <c r="DN707" i="1"/>
  <c r="AQ798" i="14"/>
  <c r="DO685" i="1"/>
  <c r="DQ685" i="1"/>
  <c r="DJ684" i="1"/>
  <c r="DF685" i="1"/>
  <c r="M689" i="14"/>
  <c r="AH689" i="14" s="1"/>
  <c r="J690" i="14"/>
  <c r="W689" i="14"/>
  <c r="X689" i="14" s="1"/>
  <c r="AJ838" i="12"/>
  <c r="C838" i="12"/>
  <c r="F839" i="12" s="1"/>
  <c r="G839" i="12" s="1"/>
  <c r="M688" i="12"/>
  <c r="AH688" i="12" s="1"/>
  <c r="I688" i="12"/>
  <c r="L689" i="12" s="1"/>
  <c r="CV686" i="1"/>
  <c r="DE686" i="1" s="1"/>
  <c r="CS686" i="1"/>
  <c r="F881" i="14" l="1"/>
  <c r="AI881" i="14" s="1"/>
  <c r="C881" i="14"/>
  <c r="CN831" i="1"/>
  <c r="CQ831" i="1"/>
  <c r="DH831" i="1" s="1"/>
  <c r="DN755" i="15"/>
  <c r="DO756" i="15" s="1"/>
  <c r="DP755" i="15"/>
  <c r="DQ755" i="15" s="1"/>
  <c r="DS756" i="15" s="1"/>
  <c r="DT756" i="15" s="1"/>
  <c r="AR799" i="14"/>
  <c r="AS799" i="14" s="1"/>
  <c r="AT799" i="14" s="1"/>
  <c r="AU800" i="14" s="1"/>
  <c r="AV800" i="14" s="1"/>
  <c r="AK800" i="14" s="1"/>
  <c r="DJ685" i="1"/>
  <c r="DM708" i="1"/>
  <c r="K690" i="14"/>
  <c r="AG690" i="14" s="1"/>
  <c r="H690" i="14"/>
  <c r="W838" i="12"/>
  <c r="AJ839" i="12"/>
  <c r="CU687" i="1"/>
  <c r="CX686" i="1"/>
  <c r="DC686" i="1" s="1"/>
  <c r="DA686" i="1"/>
  <c r="DB686" i="1" s="1"/>
  <c r="O688" i="12"/>
  <c r="AI688" i="12" s="1"/>
  <c r="X688" i="12"/>
  <c r="Y688" i="12" s="1"/>
  <c r="E882" i="14" l="1"/>
  <c r="V881" i="14"/>
  <c r="CP832" i="1"/>
  <c r="CZ831" i="1"/>
  <c r="DN756" i="15"/>
  <c r="DO757" i="15" s="1"/>
  <c r="DP757" i="15" s="1"/>
  <c r="DP756" i="15"/>
  <c r="DQ756" i="15" s="1"/>
  <c r="DS757" i="15" s="1"/>
  <c r="DT757" i="15" s="1"/>
  <c r="DL708" i="1"/>
  <c r="DN708" i="1"/>
  <c r="AQ799" i="14"/>
  <c r="DP686" i="1"/>
  <c r="DF686" i="1"/>
  <c r="J691" i="14"/>
  <c r="W690" i="14"/>
  <c r="X690" i="14" s="1"/>
  <c r="M690" i="14"/>
  <c r="AH690" i="14" s="1"/>
  <c r="C839" i="12"/>
  <c r="F840" i="12" s="1"/>
  <c r="G840" i="12" s="1"/>
  <c r="M689" i="12"/>
  <c r="AH689" i="12" s="1"/>
  <c r="I689" i="12"/>
  <c r="L690" i="12" s="1"/>
  <c r="CV687" i="1"/>
  <c r="DE687" i="1" s="1"/>
  <c r="CS687" i="1"/>
  <c r="C882" i="14" l="1"/>
  <c r="F882" i="14"/>
  <c r="AI882" i="14" s="1"/>
  <c r="CN832" i="1"/>
  <c r="CQ832" i="1"/>
  <c r="DH832" i="1" s="1"/>
  <c r="DQ757" i="15"/>
  <c r="DS758" i="15" s="1"/>
  <c r="DT758" i="15" s="1"/>
  <c r="AR800" i="14"/>
  <c r="AS800" i="14" s="1"/>
  <c r="AT800" i="14" s="1"/>
  <c r="AU801" i="14" s="1"/>
  <c r="AV801" i="14" s="1"/>
  <c r="AK801" i="14" s="1"/>
  <c r="DO686" i="1"/>
  <c r="DQ686" i="1"/>
  <c r="DN757" i="15"/>
  <c r="DO758" i="15" s="1"/>
  <c r="DP758" i="15" s="1"/>
  <c r="DM709" i="1"/>
  <c r="W839" i="12"/>
  <c r="K691" i="14"/>
  <c r="AG691" i="14" s="1"/>
  <c r="H691" i="14"/>
  <c r="AJ840" i="12"/>
  <c r="X689" i="12"/>
  <c r="Y689" i="12" s="1"/>
  <c r="O689" i="12"/>
  <c r="AI689" i="12" s="1"/>
  <c r="CU688" i="1"/>
  <c r="DA687" i="1"/>
  <c r="DB687" i="1" s="1"/>
  <c r="CX687" i="1"/>
  <c r="DC687" i="1" s="1"/>
  <c r="E883" i="14" l="1"/>
  <c r="V882" i="14"/>
  <c r="DQ758" i="15"/>
  <c r="DS759" i="15" s="1"/>
  <c r="DT759" i="15" s="1"/>
  <c r="CZ832" i="1"/>
  <c r="CP833" i="1"/>
  <c r="DL709" i="1"/>
  <c r="DN709" i="1"/>
  <c r="AQ800" i="14"/>
  <c r="DN758" i="15"/>
  <c r="DO759" i="15" s="1"/>
  <c r="DP759" i="15" s="1"/>
  <c r="DJ686" i="1"/>
  <c r="DP687" i="1"/>
  <c r="DQ687" i="1" s="1"/>
  <c r="DF687" i="1"/>
  <c r="W691" i="14"/>
  <c r="X691" i="14" s="1"/>
  <c r="M691" i="14"/>
  <c r="AH691" i="14" s="1"/>
  <c r="J692" i="14"/>
  <c r="C840" i="12"/>
  <c r="F841" i="12" s="1"/>
  <c r="G841" i="12" s="1"/>
  <c r="CV688" i="1"/>
  <c r="DE688" i="1" s="1"/>
  <c r="CS688" i="1"/>
  <c r="M690" i="12"/>
  <c r="AH690" i="12" s="1"/>
  <c r="I690" i="12"/>
  <c r="L691" i="12" s="1"/>
  <c r="F883" i="14" l="1"/>
  <c r="AI883" i="14" s="1"/>
  <c r="C883" i="14"/>
  <c r="DQ759" i="15"/>
  <c r="DS760" i="15" s="1"/>
  <c r="DT760" i="15" s="1"/>
  <c r="CN833" i="1"/>
  <c r="CQ833" i="1"/>
  <c r="DH833" i="1" s="1"/>
  <c r="AR801" i="14"/>
  <c r="AS801" i="14" s="1"/>
  <c r="AT801" i="14" s="1"/>
  <c r="AU802" i="14" s="1"/>
  <c r="AV802" i="14" s="1"/>
  <c r="AK802" i="14" s="1"/>
  <c r="DJ687" i="1"/>
  <c r="DO687" i="1"/>
  <c r="DN759" i="15"/>
  <c r="DO760" i="15" s="1"/>
  <c r="DP760" i="15" s="1"/>
  <c r="DM710" i="1"/>
  <c r="W840" i="12"/>
  <c r="C841" i="12"/>
  <c r="F842" i="12" s="1"/>
  <c r="G842" i="12" s="1"/>
  <c r="K692" i="14"/>
  <c r="AG692" i="14" s="1"/>
  <c r="H692" i="14"/>
  <c r="X690" i="12"/>
  <c r="Y690" i="12" s="1"/>
  <c r="O690" i="12"/>
  <c r="AI690" i="12" s="1"/>
  <c r="DA688" i="1"/>
  <c r="DB688" i="1" s="1"/>
  <c r="CX688" i="1"/>
  <c r="DC688" i="1" s="1"/>
  <c r="CU689" i="1"/>
  <c r="V883" i="14" l="1"/>
  <c r="E884" i="14"/>
  <c r="DQ760" i="15"/>
  <c r="DS761" i="15" s="1"/>
  <c r="DT761" i="15" s="1"/>
  <c r="CP834" i="1"/>
  <c r="CZ833" i="1"/>
  <c r="AQ801" i="14"/>
  <c r="AR802" i="14" s="1"/>
  <c r="AS802" i="14" s="1"/>
  <c r="AT802" i="14" s="1"/>
  <c r="AU803" i="14" s="1"/>
  <c r="AV803" i="14" s="1"/>
  <c r="AK803" i="14" s="1"/>
  <c r="DL710" i="1"/>
  <c r="DN710" i="1"/>
  <c r="DN760" i="15"/>
  <c r="DO761" i="15" s="1"/>
  <c r="DP761" i="15" s="1"/>
  <c r="DP688" i="1"/>
  <c r="DF688" i="1"/>
  <c r="M692" i="14"/>
  <c r="AH692" i="14" s="1"/>
  <c r="W692" i="14"/>
  <c r="X692" i="14" s="1"/>
  <c r="J693" i="14"/>
  <c r="AJ841" i="12"/>
  <c r="W841" i="12"/>
  <c r="M691" i="12"/>
  <c r="AH691" i="12" s="1"/>
  <c r="I691" i="12"/>
  <c r="L692" i="12" s="1"/>
  <c r="CV689" i="1"/>
  <c r="DE689" i="1" s="1"/>
  <c r="CS689" i="1"/>
  <c r="C884" i="14" l="1"/>
  <c r="F884" i="14"/>
  <c r="AI884" i="14" s="1"/>
  <c r="DQ761" i="15"/>
  <c r="DS762" i="15" s="1"/>
  <c r="DT762" i="15" s="1"/>
  <c r="CN834" i="1"/>
  <c r="CQ834" i="1"/>
  <c r="DH834" i="1" s="1"/>
  <c r="AQ802" i="14"/>
  <c r="DO688" i="1"/>
  <c r="DQ688" i="1"/>
  <c r="DN761" i="15"/>
  <c r="DO762" i="15" s="1"/>
  <c r="DP762" i="15" s="1"/>
  <c r="DM711" i="1"/>
  <c r="K693" i="14"/>
  <c r="AG693" i="14" s="1"/>
  <c r="H693" i="14"/>
  <c r="C842" i="12"/>
  <c r="F843" i="12" s="1"/>
  <c r="G843" i="12" s="1"/>
  <c r="AJ842" i="12"/>
  <c r="X691" i="12"/>
  <c r="Y691" i="12" s="1"/>
  <c r="O691" i="12"/>
  <c r="AI691" i="12" s="1"/>
  <c r="CX689" i="1"/>
  <c r="DC689" i="1" s="1"/>
  <c r="CU690" i="1"/>
  <c r="DA689" i="1"/>
  <c r="DB689" i="1" s="1"/>
  <c r="E885" i="14" l="1"/>
  <c r="C885" i="14" s="1"/>
  <c r="V884" i="14"/>
  <c r="DQ762" i="15"/>
  <c r="DS763" i="15" s="1"/>
  <c r="DT763" i="15" s="1"/>
  <c r="CP835" i="1"/>
  <c r="CN835" i="1" s="1"/>
  <c r="CZ834" i="1"/>
  <c r="DL711" i="1"/>
  <c r="DN711" i="1"/>
  <c r="AR803" i="14"/>
  <c r="AS803" i="14" s="1"/>
  <c r="AT803" i="14" s="1"/>
  <c r="AU804" i="14" s="1"/>
  <c r="AV804" i="14" s="1"/>
  <c r="AK804" i="14" s="1"/>
  <c r="DN762" i="15"/>
  <c r="DJ688" i="1"/>
  <c r="DP689" i="1"/>
  <c r="DF689" i="1"/>
  <c r="W693" i="14"/>
  <c r="X693" i="14" s="1"/>
  <c r="J694" i="14"/>
  <c r="M693" i="14"/>
  <c r="AH693" i="14" s="1"/>
  <c r="W842" i="12"/>
  <c r="M692" i="12"/>
  <c r="AH692" i="12" s="1"/>
  <c r="I692" i="12"/>
  <c r="L693" i="12" s="1"/>
  <c r="CV690" i="1"/>
  <c r="DE690" i="1" s="1"/>
  <c r="CS690" i="1"/>
  <c r="V885" i="14" l="1"/>
  <c r="E886" i="14"/>
  <c r="C886" i="14" s="1"/>
  <c r="F885" i="14"/>
  <c r="AI885" i="14" s="1"/>
  <c r="F886" i="14"/>
  <c r="AI886" i="14" s="1"/>
  <c r="CZ835" i="1"/>
  <c r="CP836" i="1"/>
  <c r="CN836" i="1" s="1"/>
  <c r="CQ835" i="1"/>
  <c r="DH835" i="1" s="1"/>
  <c r="AQ803" i="14"/>
  <c r="DO689" i="1"/>
  <c r="DP690" i="1" s="1"/>
  <c r="DQ689" i="1"/>
  <c r="DO763" i="15"/>
  <c r="DP763" i="15" s="1"/>
  <c r="DQ763" i="15" s="1"/>
  <c r="DS764" i="15" s="1"/>
  <c r="DT764" i="15" s="1"/>
  <c r="DM712" i="1"/>
  <c r="K694" i="14"/>
  <c r="AG694" i="14" s="1"/>
  <c r="H694" i="14"/>
  <c r="AJ843" i="12"/>
  <c r="C843" i="12"/>
  <c r="F844" i="12" s="1"/>
  <c r="G844" i="12" s="1"/>
  <c r="CX690" i="1"/>
  <c r="DC690" i="1" s="1"/>
  <c r="DA690" i="1"/>
  <c r="DB690" i="1" s="1"/>
  <c r="CU691" i="1"/>
  <c r="X692" i="12"/>
  <c r="Y692" i="12" s="1"/>
  <c r="O692" i="12"/>
  <c r="AI692" i="12" s="1"/>
  <c r="E887" i="14" l="1"/>
  <c r="F887" i="14" s="1"/>
  <c r="AI887" i="14" s="1"/>
  <c r="V886" i="14"/>
  <c r="C887" i="14"/>
  <c r="E888" i="14" s="1"/>
  <c r="CQ836" i="1"/>
  <c r="DH836" i="1" s="1"/>
  <c r="V887" i="14"/>
  <c r="CZ836" i="1"/>
  <c r="CP837" i="1"/>
  <c r="CN837" i="1" s="1"/>
  <c r="DL712" i="1"/>
  <c r="DN712" i="1"/>
  <c r="AR804" i="14"/>
  <c r="AS804" i="14" s="1"/>
  <c r="AT804" i="14" s="1"/>
  <c r="AU805" i="14" s="1"/>
  <c r="AV805" i="14" s="1"/>
  <c r="AK805" i="14" s="1"/>
  <c r="DO690" i="1"/>
  <c r="DQ690" i="1"/>
  <c r="DN763" i="15"/>
  <c r="DJ689" i="1"/>
  <c r="DF690" i="1"/>
  <c r="J695" i="14"/>
  <c r="W694" i="14"/>
  <c r="X694" i="14" s="1"/>
  <c r="M694" i="14"/>
  <c r="AH694" i="14" s="1"/>
  <c r="W843" i="12"/>
  <c r="CV691" i="1"/>
  <c r="DE691" i="1" s="1"/>
  <c r="CS691" i="1"/>
  <c r="M693" i="12"/>
  <c r="AH693" i="12" s="1"/>
  <c r="I693" i="12"/>
  <c r="L694" i="12" s="1"/>
  <c r="C888" i="14" l="1"/>
  <c r="F888" i="14"/>
  <c r="AI888" i="14" s="1"/>
  <c r="CZ837" i="1"/>
  <c r="CP838" i="1"/>
  <c r="CN838" i="1" s="1"/>
  <c r="CQ837" i="1"/>
  <c r="DH837" i="1" s="1"/>
  <c r="AQ804" i="14"/>
  <c r="AR805" i="14" s="1"/>
  <c r="AS805" i="14" s="1"/>
  <c r="AT805" i="14" s="1"/>
  <c r="AU806" i="14" s="1"/>
  <c r="AV806" i="14" s="1"/>
  <c r="AK806" i="14" s="1"/>
  <c r="DO764" i="15"/>
  <c r="DP764" i="15" s="1"/>
  <c r="DQ764" i="15" s="1"/>
  <c r="DS765" i="15" s="1"/>
  <c r="DT765" i="15" s="1"/>
  <c r="DJ690" i="1"/>
  <c r="DM713" i="1"/>
  <c r="K695" i="14"/>
  <c r="AG695" i="14" s="1"/>
  <c r="H695" i="14"/>
  <c r="C844" i="12"/>
  <c r="F845" i="12" s="1"/>
  <c r="G845" i="12" s="1"/>
  <c r="AJ844" i="12"/>
  <c r="O693" i="12"/>
  <c r="AI693" i="12" s="1"/>
  <c r="X693" i="12"/>
  <c r="Y693" i="12" s="1"/>
  <c r="DA691" i="1"/>
  <c r="DB691" i="1" s="1"/>
  <c r="CX691" i="1"/>
  <c r="DC691" i="1" s="1"/>
  <c r="CU692" i="1"/>
  <c r="CQ838" i="1" l="1"/>
  <c r="DH838" i="1" s="1"/>
  <c r="E889" i="14"/>
  <c r="V888" i="14"/>
  <c r="C889" i="14"/>
  <c r="CP839" i="1"/>
  <c r="CN839" i="1" s="1"/>
  <c r="CZ838" i="1"/>
  <c r="DL713" i="1"/>
  <c r="DN713" i="1"/>
  <c r="AQ805" i="14"/>
  <c r="DN764" i="15"/>
  <c r="DP691" i="1"/>
  <c r="DF691" i="1"/>
  <c r="J696" i="14"/>
  <c r="M695" i="14"/>
  <c r="AH695" i="14" s="1"/>
  <c r="W695" i="14"/>
  <c r="X695" i="14" s="1"/>
  <c r="W844" i="12"/>
  <c r="CV692" i="1"/>
  <c r="DE692" i="1" s="1"/>
  <c r="CS692" i="1"/>
  <c r="M694" i="12"/>
  <c r="AH694" i="12" s="1"/>
  <c r="I694" i="12"/>
  <c r="L695" i="12" s="1"/>
  <c r="V889" i="14" l="1"/>
  <c r="E890" i="14"/>
  <c r="C890" i="14" s="1"/>
  <c r="F889" i="14"/>
  <c r="AI889" i="14" s="1"/>
  <c r="CZ839" i="1"/>
  <c r="CP840" i="1"/>
  <c r="CN840" i="1" s="1"/>
  <c r="CQ839" i="1"/>
  <c r="DH839" i="1" s="1"/>
  <c r="AR806" i="14"/>
  <c r="AS806" i="14" s="1"/>
  <c r="AT806" i="14" s="1"/>
  <c r="AU807" i="14" s="1"/>
  <c r="AV807" i="14" s="1"/>
  <c r="AK807" i="14" s="1"/>
  <c r="DO691" i="1"/>
  <c r="DP692" i="1" s="1"/>
  <c r="DQ691" i="1"/>
  <c r="DO765" i="15"/>
  <c r="DP765" i="15" s="1"/>
  <c r="DQ765" i="15" s="1"/>
  <c r="DS766" i="15" s="1"/>
  <c r="DT766" i="15" s="1"/>
  <c r="DM714" i="1"/>
  <c r="K696" i="14"/>
  <c r="AG696" i="14" s="1"/>
  <c r="H696" i="14"/>
  <c r="C845" i="12"/>
  <c r="F846" i="12" s="1"/>
  <c r="G846" i="12" s="1"/>
  <c r="AJ845" i="12"/>
  <c r="X694" i="12"/>
  <c r="Y694" i="12" s="1"/>
  <c r="O694" i="12"/>
  <c r="AI694" i="12" s="1"/>
  <c r="DA692" i="1"/>
  <c r="DB692" i="1" s="1"/>
  <c r="CU693" i="1"/>
  <c r="CX692" i="1"/>
  <c r="DC692" i="1" s="1"/>
  <c r="CQ840" i="1" l="1"/>
  <c r="DH840" i="1" s="1"/>
  <c r="E891" i="14"/>
  <c r="V890" i="14"/>
  <c r="F890" i="14"/>
  <c r="AI890" i="14" s="1"/>
  <c r="CZ840" i="1"/>
  <c r="CP841" i="1"/>
  <c r="CN841" i="1" s="1"/>
  <c r="DL714" i="1"/>
  <c r="DN714" i="1"/>
  <c r="AQ806" i="14"/>
  <c r="DO692" i="1"/>
  <c r="DQ692" i="1"/>
  <c r="DN765" i="15"/>
  <c r="DJ691" i="1"/>
  <c r="DF692" i="1"/>
  <c r="J697" i="14"/>
  <c r="W696" i="14"/>
  <c r="X696" i="14" s="1"/>
  <c r="M696" i="14"/>
  <c r="AH696" i="14" s="1"/>
  <c r="W845" i="12"/>
  <c r="CV693" i="1"/>
  <c r="DE693" i="1" s="1"/>
  <c r="CS693" i="1"/>
  <c r="M695" i="12"/>
  <c r="AH695" i="12" s="1"/>
  <c r="I695" i="12"/>
  <c r="L696" i="12" s="1"/>
  <c r="C891" i="14" l="1"/>
  <c r="F891" i="14"/>
  <c r="AI891" i="14" s="1"/>
  <c r="CQ841" i="1"/>
  <c r="DH841" i="1" s="1"/>
  <c r="CZ841" i="1"/>
  <c r="CP842" i="1"/>
  <c r="AR807" i="14"/>
  <c r="AS807" i="14" s="1"/>
  <c r="AT807" i="14" s="1"/>
  <c r="AU808" i="14" s="1"/>
  <c r="AV808" i="14" s="1"/>
  <c r="AK808" i="14" s="1"/>
  <c r="DO766" i="15"/>
  <c r="DP766" i="15" s="1"/>
  <c r="DQ766" i="15" s="1"/>
  <c r="DS767" i="15" s="1"/>
  <c r="DT767" i="15" s="1"/>
  <c r="DJ692" i="1"/>
  <c r="DM715" i="1"/>
  <c r="K697" i="14"/>
  <c r="AG697" i="14" s="1"/>
  <c r="H697" i="14"/>
  <c r="AJ846" i="12"/>
  <c r="C846" i="12"/>
  <c r="F847" i="12" s="1"/>
  <c r="G847" i="12" s="1"/>
  <c r="X695" i="12"/>
  <c r="Y695" i="12" s="1"/>
  <c r="O695" i="12"/>
  <c r="AI695" i="12" s="1"/>
  <c r="DA693" i="1"/>
  <c r="DB693" i="1" s="1"/>
  <c r="CX693" i="1"/>
  <c r="DC693" i="1" s="1"/>
  <c r="CU694" i="1"/>
  <c r="E892" i="14" l="1"/>
  <c r="F892" i="14" s="1"/>
  <c r="AI892" i="14" s="1"/>
  <c r="V891" i="14"/>
  <c r="CN842" i="1"/>
  <c r="CQ842" i="1"/>
  <c r="DH842" i="1" s="1"/>
  <c r="AQ807" i="14"/>
  <c r="AR808" i="14" s="1"/>
  <c r="AS808" i="14" s="1"/>
  <c r="AT808" i="14" s="1"/>
  <c r="AU809" i="14" s="1"/>
  <c r="AV809" i="14" s="1"/>
  <c r="AK809" i="14" s="1"/>
  <c r="DL715" i="1"/>
  <c r="DN715" i="1"/>
  <c r="DN766" i="15"/>
  <c r="DP693" i="1"/>
  <c r="DF693" i="1"/>
  <c r="M697" i="14"/>
  <c r="AH697" i="14" s="1"/>
  <c r="W697" i="14"/>
  <c r="X697" i="14" s="1"/>
  <c r="J698" i="14"/>
  <c r="W846" i="12"/>
  <c r="CV694" i="1"/>
  <c r="DE694" i="1" s="1"/>
  <c r="CS694" i="1"/>
  <c r="M696" i="12"/>
  <c r="AH696" i="12" s="1"/>
  <c r="I696" i="12"/>
  <c r="L697" i="12" s="1"/>
  <c r="C892" i="14" l="1"/>
  <c r="V892" i="14" s="1"/>
  <c r="CP843" i="1"/>
  <c r="CZ842" i="1"/>
  <c r="AQ808" i="14"/>
  <c r="DO693" i="1"/>
  <c r="DP694" i="1" s="1"/>
  <c r="DQ693" i="1"/>
  <c r="DO767" i="15"/>
  <c r="DP767" i="15" s="1"/>
  <c r="DQ767" i="15" s="1"/>
  <c r="DS768" i="15" s="1"/>
  <c r="DT768" i="15" s="1"/>
  <c r="DM716" i="1"/>
  <c r="K698" i="14"/>
  <c r="AG698" i="14" s="1"/>
  <c r="H698" i="14"/>
  <c r="AJ847" i="12"/>
  <c r="C847" i="12"/>
  <c r="F848" i="12" s="1"/>
  <c r="G848" i="12" s="1"/>
  <c r="X696" i="12"/>
  <c r="Y696" i="12" s="1"/>
  <c r="O696" i="12"/>
  <c r="AI696" i="12" s="1"/>
  <c r="DA694" i="1"/>
  <c r="DB694" i="1" s="1"/>
  <c r="CX694" i="1"/>
  <c r="DC694" i="1" s="1"/>
  <c r="CU695" i="1"/>
  <c r="E893" i="14" l="1"/>
  <c r="F893" i="14" s="1"/>
  <c r="AI893" i="14" s="1"/>
  <c r="CN843" i="1"/>
  <c r="CQ843" i="1"/>
  <c r="DH843" i="1" s="1"/>
  <c r="DL716" i="1"/>
  <c r="DN716" i="1"/>
  <c r="AR809" i="14"/>
  <c r="AS809" i="14" s="1"/>
  <c r="AT809" i="14" s="1"/>
  <c r="AU810" i="14" s="1"/>
  <c r="AV810" i="14" s="1"/>
  <c r="AK810" i="14" s="1"/>
  <c r="DO694" i="1"/>
  <c r="DQ694" i="1"/>
  <c r="DN767" i="15"/>
  <c r="DJ693" i="1"/>
  <c r="DF694" i="1"/>
  <c r="J699" i="14"/>
  <c r="W698" i="14"/>
  <c r="X698" i="14" s="1"/>
  <c r="M698" i="14"/>
  <c r="AH698" i="14" s="1"/>
  <c r="W847" i="12"/>
  <c r="CV695" i="1"/>
  <c r="DE695" i="1" s="1"/>
  <c r="CS695" i="1"/>
  <c r="M697" i="12"/>
  <c r="AH697" i="12" s="1"/>
  <c r="I697" i="12"/>
  <c r="L698" i="12" s="1"/>
  <c r="C893" i="14" l="1"/>
  <c r="V893" i="14" s="1"/>
  <c r="CP844" i="1"/>
  <c r="CZ843" i="1"/>
  <c r="AQ809" i="14"/>
  <c r="DO768" i="15"/>
  <c r="DP768" i="15" s="1"/>
  <c r="DQ768" i="15" s="1"/>
  <c r="DS769" i="15" s="1"/>
  <c r="DT769" i="15" s="1"/>
  <c r="DJ694" i="1"/>
  <c r="DM717" i="1"/>
  <c r="K699" i="14"/>
  <c r="AG699" i="14" s="1"/>
  <c r="H699" i="14"/>
  <c r="AJ848" i="12"/>
  <c r="C848" i="12"/>
  <c r="F849" i="12" s="1"/>
  <c r="G849" i="12" s="1"/>
  <c r="DA695" i="1"/>
  <c r="DB695" i="1" s="1"/>
  <c r="CX695" i="1"/>
  <c r="DC695" i="1" s="1"/>
  <c r="CU696" i="1"/>
  <c r="O697" i="12"/>
  <c r="AI697" i="12" s="1"/>
  <c r="X697" i="12"/>
  <c r="Y697" i="12" s="1"/>
  <c r="E894" i="14" l="1"/>
  <c r="F894" i="14" s="1"/>
  <c r="AI894" i="14" s="1"/>
  <c r="CN844" i="1"/>
  <c r="CQ844" i="1"/>
  <c r="DH844" i="1" s="1"/>
  <c r="DL717" i="1"/>
  <c r="DN717" i="1"/>
  <c r="AR810" i="14"/>
  <c r="AS810" i="14" s="1"/>
  <c r="AT810" i="14" s="1"/>
  <c r="AU811" i="14" s="1"/>
  <c r="AV811" i="14" s="1"/>
  <c r="AK811" i="14" s="1"/>
  <c r="DN768" i="15"/>
  <c r="DP695" i="1"/>
  <c r="DF695" i="1"/>
  <c r="W699" i="14"/>
  <c r="X699" i="14" s="1"/>
  <c r="J700" i="14"/>
  <c r="M699" i="14"/>
  <c r="AH699" i="14" s="1"/>
  <c r="W848" i="12"/>
  <c r="CV696" i="1"/>
  <c r="DE696" i="1" s="1"/>
  <c r="CS696" i="1"/>
  <c r="M698" i="12"/>
  <c r="AH698" i="12" s="1"/>
  <c r="I698" i="12"/>
  <c r="L699" i="12" s="1"/>
  <c r="C894" i="14" l="1"/>
  <c r="V894" i="14" s="1"/>
  <c r="CZ844" i="1"/>
  <c r="CP845" i="1"/>
  <c r="CN845" i="1" s="1"/>
  <c r="AQ810" i="14"/>
  <c r="AR811" i="14" s="1"/>
  <c r="AS811" i="14" s="1"/>
  <c r="AT811" i="14" s="1"/>
  <c r="AU812" i="14" s="1"/>
  <c r="AV812" i="14" s="1"/>
  <c r="AK812" i="14" s="1"/>
  <c r="DO695" i="1"/>
  <c r="DP696" i="1" s="1"/>
  <c r="DQ695" i="1"/>
  <c r="DO769" i="15"/>
  <c r="DP769" i="15" s="1"/>
  <c r="DQ769" i="15" s="1"/>
  <c r="DS770" i="15" s="1"/>
  <c r="DT770" i="15" s="1"/>
  <c r="DM718" i="1"/>
  <c r="K700" i="14"/>
  <c r="AG700" i="14" s="1"/>
  <c r="H700" i="14"/>
  <c r="AJ849" i="12"/>
  <c r="C849" i="12"/>
  <c r="F850" i="12" s="1"/>
  <c r="G850" i="12" s="1"/>
  <c r="X698" i="12"/>
  <c r="Y698" i="12" s="1"/>
  <c r="O698" i="12"/>
  <c r="AI698" i="12" s="1"/>
  <c r="DA696" i="1"/>
  <c r="DB696" i="1" s="1"/>
  <c r="CX696" i="1"/>
  <c r="CU697" i="1"/>
  <c r="DF696" i="1" l="1"/>
  <c r="DC696" i="1"/>
  <c r="E895" i="14"/>
  <c r="F895" i="14" s="1"/>
  <c r="AI895" i="14" s="1"/>
  <c r="CQ845" i="1"/>
  <c r="DH845" i="1" s="1"/>
  <c r="CP846" i="1"/>
  <c r="CN846" i="1" s="1"/>
  <c r="CZ845" i="1"/>
  <c r="DL718" i="1"/>
  <c r="DN718" i="1"/>
  <c r="AQ811" i="14"/>
  <c r="DO696" i="1"/>
  <c r="DP697" i="1" s="1"/>
  <c r="DQ696" i="1"/>
  <c r="DN769" i="15"/>
  <c r="DJ695" i="1"/>
  <c r="M700" i="14"/>
  <c r="AH700" i="14" s="1"/>
  <c r="W700" i="14"/>
  <c r="X700" i="14" s="1"/>
  <c r="J701" i="14"/>
  <c r="W849" i="12"/>
  <c r="M699" i="12"/>
  <c r="AH699" i="12" s="1"/>
  <c r="I699" i="12"/>
  <c r="L700" i="12" s="1"/>
  <c r="CV697" i="1"/>
  <c r="DE697" i="1" s="1"/>
  <c r="CS697" i="1"/>
  <c r="C895" i="14" l="1"/>
  <c r="CQ846" i="1"/>
  <c r="DH846" i="1" s="1"/>
  <c r="CZ846" i="1"/>
  <c r="CP847" i="1"/>
  <c r="CQ847" i="1" s="1"/>
  <c r="DH847" i="1" s="1"/>
  <c r="AR812" i="14"/>
  <c r="AS812" i="14" s="1"/>
  <c r="AT812" i="14" s="1"/>
  <c r="AU813" i="14" s="1"/>
  <c r="AV813" i="14" s="1"/>
  <c r="AK813" i="14" s="1"/>
  <c r="DO697" i="1"/>
  <c r="DQ697" i="1"/>
  <c r="DO770" i="15"/>
  <c r="DP770" i="15" s="1"/>
  <c r="DQ770" i="15" s="1"/>
  <c r="DS771" i="15" s="1"/>
  <c r="DT771" i="15" s="1"/>
  <c r="DJ696" i="1"/>
  <c r="DM719" i="1"/>
  <c r="K701" i="14"/>
  <c r="AG701" i="14" s="1"/>
  <c r="H701" i="14"/>
  <c r="AJ850" i="12"/>
  <c r="C850" i="12"/>
  <c r="F851" i="12" s="1"/>
  <c r="G851" i="12" s="1"/>
  <c r="DA697" i="1"/>
  <c r="DB697" i="1" s="1"/>
  <c r="CU698" i="1"/>
  <c r="CX697" i="1"/>
  <c r="DC697" i="1" s="1"/>
  <c r="X699" i="12"/>
  <c r="Y699" i="12" s="1"/>
  <c r="O699" i="12"/>
  <c r="AI699" i="12" s="1"/>
  <c r="E896" i="14" l="1"/>
  <c r="F896" i="14" s="1"/>
  <c r="AI896" i="14" s="1"/>
  <c r="V895" i="14"/>
  <c r="CN847" i="1"/>
  <c r="CZ847" i="1" s="1"/>
  <c r="DL719" i="1"/>
  <c r="DN719" i="1"/>
  <c r="AQ812" i="14"/>
  <c r="DN770" i="15"/>
  <c r="DJ697" i="1"/>
  <c r="DF697" i="1"/>
  <c r="W701" i="14"/>
  <c r="X701" i="14" s="1"/>
  <c r="J702" i="14"/>
  <c r="M701" i="14"/>
  <c r="AH701" i="14" s="1"/>
  <c r="W850" i="12"/>
  <c r="M700" i="12"/>
  <c r="AH700" i="12" s="1"/>
  <c r="I700" i="12"/>
  <c r="L701" i="12" s="1"/>
  <c r="CV698" i="1"/>
  <c r="DE698" i="1" s="1"/>
  <c r="CS698" i="1"/>
  <c r="C896" i="14" l="1"/>
  <c r="CP848" i="1"/>
  <c r="CN848" i="1" s="1"/>
  <c r="CQ848" i="1"/>
  <c r="DH848" i="1" s="1"/>
  <c r="AR813" i="14"/>
  <c r="AS813" i="14" s="1"/>
  <c r="AT813" i="14" s="1"/>
  <c r="AU814" i="14" s="1"/>
  <c r="AV814" i="14" s="1"/>
  <c r="AK814" i="14" s="1"/>
  <c r="DO771" i="15"/>
  <c r="DP771" i="15" s="1"/>
  <c r="DQ771" i="15" s="1"/>
  <c r="DS772" i="15" s="1"/>
  <c r="DT772" i="15" s="1"/>
  <c r="DM720" i="1"/>
  <c r="K702" i="14"/>
  <c r="AG702" i="14" s="1"/>
  <c r="H702" i="14"/>
  <c r="AJ851" i="12"/>
  <c r="C851" i="12"/>
  <c r="F852" i="12" s="1"/>
  <c r="G852" i="12" s="1"/>
  <c r="X700" i="12"/>
  <c r="Y700" i="12" s="1"/>
  <c r="O700" i="12"/>
  <c r="AI700" i="12" s="1"/>
  <c r="CU699" i="1"/>
  <c r="CX698" i="1"/>
  <c r="DC698" i="1" s="1"/>
  <c r="DA698" i="1"/>
  <c r="DB698" i="1" s="1"/>
  <c r="E897" i="14" l="1"/>
  <c r="V896" i="14"/>
  <c r="CP849" i="1"/>
  <c r="CZ848" i="1"/>
  <c r="DL720" i="1"/>
  <c r="DN720" i="1"/>
  <c r="AQ813" i="14"/>
  <c r="DN771" i="15"/>
  <c r="DO772" i="15" s="1"/>
  <c r="DP772" i="15" s="1"/>
  <c r="DQ772" i="15" s="1"/>
  <c r="DS773" i="15" s="1"/>
  <c r="DT773" i="15" s="1"/>
  <c r="DP698" i="1"/>
  <c r="DQ698" i="1" s="1"/>
  <c r="DF698" i="1"/>
  <c r="J703" i="14"/>
  <c r="W702" i="14"/>
  <c r="X702" i="14" s="1"/>
  <c r="M702" i="14"/>
  <c r="AH702" i="14" s="1"/>
  <c r="W851" i="12"/>
  <c r="CV699" i="1"/>
  <c r="DE699" i="1" s="1"/>
  <c r="CS699" i="1"/>
  <c r="M701" i="12"/>
  <c r="AH701" i="12" s="1"/>
  <c r="I701" i="12"/>
  <c r="L702" i="12" s="1"/>
  <c r="F897" i="14" l="1"/>
  <c r="AI897" i="14" s="1"/>
  <c r="C897" i="14"/>
  <c r="CN849" i="1"/>
  <c r="CQ849" i="1"/>
  <c r="DH849" i="1" s="1"/>
  <c r="AR814" i="14"/>
  <c r="AS814" i="14" s="1"/>
  <c r="AT814" i="14" s="1"/>
  <c r="AU815" i="14" s="1"/>
  <c r="AV815" i="14" s="1"/>
  <c r="AK815" i="14" s="1"/>
  <c r="DJ698" i="1"/>
  <c r="DO698" i="1"/>
  <c r="DN772" i="15"/>
  <c r="DM721" i="1"/>
  <c r="K703" i="14"/>
  <c r="AG703" i="14" s="1"/>
  <c r="H703" i="14"/>
  <c r="C852" i="12"/>
  <c r="F853" i="12" s="1"/>
  <c r="G853" i="12" s="1"/>
  <c r="AJ852" i="12"/>
  <c r="X701" i="12"/>
  <c r="Y701" i="12" s="1"/>
  <c r="O701" i="12"/>
  <c r="AI701" i="12" s="1"/>
  <c r="DA699" i="1"/>
  <c r="DB699" i="1" s="1"/>
  <c r="CX699" i="1"/>
  <c r="CU700" i="1"/>
  <c r="DF699" i="1" l="1"/>
  <c r="DC699" i="1"/>
  <c r="V897" i="14"/>
  <c r="E898" i="14"/>
  <c r="CZ849" i="1"/>
  <c r="CP850" i="1"/>
  <c r="CN850" i="1" s="1"/>
  <c r="AQ814" i="14"/>
  <c r="AR815" i="14" s="1"/>
  <c r="AS815" i="14" s="1"/>
  <c r="AT815" i="14" s="1"/>
  <c r="AU816" i="14" s="1"/>
  <c r="AV816" i="14" s="1"/>
  <c r="AK816" i="14" s="1"/>
  <c r="DL721" i="1"/>
  <c r="DN721" i="1"/>
  <c r="DO773" i="15"/>
  <c r="DP773" i="15" s="1"/>
  <c r="DQ773" i="15" s="1"/>
  <c r="DS774" i="15" s="1"/>
  <c r="DT774" i="15" s="1"/>
  <c r="DP699" i="1"/>
  <c r="J704" i="14"/>
  <c r="M703" i="14"/>
  <c r="AH703" i="14" s="1"/>
  <c r="W703" i="14"/>
  <c r="X703" i="14" s="1"/>
  <c r="W852" i="12"/>
  <c r="M702" i="12"/>
  <c r="AH702" i="12" s="1"/>
  <c r="I702" i="12"/>
  <c r="L703" i="12" s="1"/>
  <c r="CV700" i="1"/>
  <c r="DE700" i="1" s="1"/>
  <c r="CS700" i="1"/>
  <c r="F898" i="14" l="1"/>
  <c r="AI898" i="14" s="1"/>
  <c r="C898" i="14"/>
  <c r="CQ850" i="1"/>
  <c r="DH850" i="1" s="1"/>
  <c r="CP851" i="1"/>
  <c r="CQ851" i="1" s="1"/>
  <c r="DH851" i="1" s="1"/>
  <c r="CZ850" i="1"/>
  <c r="AQ815" i="14"/>
  <c r="DO699" i="1"/>
  <c r="DP700" i="1" s="1"/>
  <c r="DQ699" i="1"/>
  <c r="DN773" i="15"/>
  <c r="DM722" i="1"/>
  <c r="K704" i="14"/>
  <c r="AG704" i="14" s="1"/>
  <c r="H704" i="14"/>
  <c r="AJ853" i="12"/>
  <c r="C853" i="12"/>
  <c r="F854" i="12" s="1"/>
  <c r="G854" i="12" s="1"/>
  <c r="DA700" i="1"/>
  <c r="DB700" i="1" s="1"/>
  <c r="CU701" i="1"/>
  <c r="CX700" i="1"/>
  <c r="X702" i="12"/>
  <c r="Y702" i="12" s="1"/>
  <c r="O702" i="12"/>
  <c r="AI702" i="12" s="1"/>
  <c r="DF700" i="1" l="1"/>
  <c r="DC700" i="1"/>
  <c r="V898" i="14"/>
  <c r="E899" i="14"/>
  <c r="F899" i="14" s="1"/>
  <c r="AI899" i="14" s="1"/>
  <c r="CN851" i="1"/>
  <c r="CZ851" i="1" s="1"/>
  <c r="DL722" i="1"/>
  <c r="DN722" i="1"/>
  <c r="AR816" i="14"/>
  <c r="AS816" i="14" s="1"/>
  <c r="AT816" i="14" s="1"/>
  <c r="AU817" i="14" s="1"/>
  <c r="AV817" i="14" s="1"/>
  <c r="AK817" i="14" s="1"/>
  <c r="DO700" i="1"/>
  <c r="DP701" i="1" s="1"/>
  <c r="DQ700" i="1"/>
  <c r="DO774" i="15"/>
  <c r="DP774" i="15" s="1"/>
  <c r="DQ774" i="15" s="1"/>
  <c r="DS775" i="15" s="1"/>
  <c r="DT775" i="15" s="1"/>
  <c r="DJ699" i="1"/>
  <c r="J705" i="14"/>
  <c r="W704" i="14"/>
  <c r="X704" i="14" s="1"/>
  <c r="M704" i="14"/>
  <c r="AH704" i="14" s="1"/>
  <c r="W853" i="12"/>
  <c r="M703" i="12"/>
  <c r="AH703" i="12" s="1"/>
  <c r="I703" i="12"/>
  <c r="L704" i="12" s="1"/>
  <c r="CV701" i="1"/>
  <c r="DE701" i="1" s="1"/>
  <c r="CS701" i="1"/>
  <c r="C899" i="14" l="1"/>
  <c r="CP852" i="1"/>
  <c r="CN852" i="1" s="1"/>
  <c r="AQ816" i="14"/>
  <c r="DO701" i="1"/>
  <c r="DQ701" i="1"/>
  <c r="DN774" i="15"/>
  <c r="DJ700" i="1"/>
  <c r="DM723" i="1"/>
  <c r="K705" i="14"/>
  <c r="AG705" i="14" s="1"/>
  <c r="H705" i="14"/>
  <c r="AJ854" i="12"/>
  <c r="C854" i="12"/>
  <c r="F855" i="12" s="1"/>
  <c r="G855" i="12" s="1"/>
  <c r="CU702" i="1"/>
  <c r="DA701" i="1"/>
  <c r="DB701" i="1" s="1"/>
  <c r="CX701" i="1"/>
  <c r="DC701" i="1" s="1"/>
  <c r="O703" i="12"/>
  <c r="AI703" i="12" s="1"/>
  <c r="X703" i="12"/>
  <c r="Y703" i="12" s="1"/>
  <c r="V899" i="14" l="1"/>
  <c r="E900" i="14"/>
  <c r="F900" i="14" s="1"/>
  <c r="AI900" i="14" s="1"/>
  <c r="CQ852" i="1"/>
  <c r="DH852" i="1" s="1"/>
  <c r="CZ852" i="1"/>
  <c r="CP853" i="1"/>
  <c r="CN853" i="1" s="1"/>
  <c r="DL723" i="1"/>
  <c r="DN723" i="1"/>
  <c r="AR817" i="14"/>
  <c r="AS817" i="14" s="1"/>
  <c r="AT817" i="14" s="1"/>
  <c r="AU818" i="14" s="1"/>
  <c r="AV818" i="14" s="1"/>
  <c r="AK818" i="14" s="1"/>
  <c r="DO775" i="15"/>
  <c r="DP775" i="15" s="1"/>
  <c r="DQ775" i="15" s="1"/>
  <c r="DS776" i="15" s="1"/>
  <c r="DT776" i="15" s="1"/>
  <c r="DJ701" i="1"/>
  <c r="DF701" i="1"/>
  <c r="M705" i="14"/>
  <c r="AH705" i="14" s="1"/>
  <c r="J706" i="14"/>
  <c r="W705" i="14"/>
  <c r="X705" i="14" s="1"/>
  <c r="W854" i="12"/>
  <c r="M704" i="12"/>
  <c r="AH704" i="12" s="1"/>
  <c r="I704" i="12"/>
  <c r="L705" i="12" s="1"/>
  <c r="CV702" i="1"/>
  <c r="DE702" i="1" s="1"/>
  <c r="CS702" i="1"/>
  <c r="C900" i="14" l="1"/>
  <c r="CP854" i="1"/>
  <c r="CQ854" i="1" s="1"/>
  <c r="DH854" i="1" s="1"/>
  <c r="CZ853" i="1"/>
  <c r="CQ853" i="1"/>
  <c r="DH853" i="1" s="1"/>
  <c r="AQ817" i="14"/>
  <c r="DN775" i="15"/>
  <c r="DM724" i="1"/>
  <c r="K706" i="14"/>
  <c r="AG706" i="14" s="1"/>
  <c r="H706" i="14"/>
  <c r="C855" i="12"/>
  <c r="F856" i="12" s="1"/>
  <c r="G856" i="12" s="1"/>
  <c r="AJ855" i="12"/>
  <c r="DA702" i="1"/>
  <c r="DB702" i="1" s="1"/>
  <c r="CX702" i="1"/>
  <c r="DC702" i="1" s="1"/>
  <c r="CU703" i="1"/>
  <c r="O704" i="12"/>
  <c r="AI704" i="12" s="1"/>
  <c r="X704" i="12"/>
  <c r="Y704" i="12" s="1"/>
  <c r="V900" i="14" l="1"/>
  <c r="E901" i="14"/>
  <c r="F901" i="14" s="1"/>
  <c r="AI901" i="14" s="1"/>
  <c r="C901" i="14"/>
  <c r="CN854" i="1"/>
  <c r="DL724" i="1"/>
  <c r="DN724" i="1"/>
  <c r="AR818" i="14"/>
  <c r="AS818" i="14" s="1"/>
  <c r="AT818" i="14" s="1"/>
  <c r="AU819" i="14" s="1"/>
  <c r="AV819" i="14" s="1"/>
  <c r="AK819" i="14" s="1"/>
  <c r="DO776" i="15"/>
  <c r="DP776" i="15" s="1"/>
  <c r="DQ776" i="15" s="1"/>
  <c r="DS777" i="15" s="1"/>
  <c r="DT777" i="15" s="1"/>
  <c r="DP702" i="1"/>
  <c r="DF702" i="1"/>
  <c r="J707" i="14"/>
  <c r="W706" i="14"/>
  <c r="X706" i="14" s="1"/>
  <c r="M706" i="14"/>
  <c r="AH706" i="14" s="1"/>
  <c r="W855" i="12"/>
  <c r="M705" i="12"/>
  <c r="AH705" i="12" s="1"/>
  <c r="I705" i="12"/>
  <c r="L706" i="12" s="1"/>
  <c r="CV703" i="1"/>
  <c r="DE703" i="1" s="1"/>
  <c r="CS703" i="1"/>
  <c r="V901" i="14" l="1"/>
  <c r="E902" i="14"/>
  <c r="F902" i="14" s="1"/>
  <c r="AI902" i="14" s="1"/>
  <c r="C902" i="14"/>
  <c r="CZ854" i="1"/>
  <c r="CP855" i="1"/>
  <c r="AQ818" i="14"/>
  <c r="DO702" i="1"/>
  <c r="DQ702" i="1"/>
  <c r="DN776" i="15"/>
  <c r="DM725" i="1"/>
  <c r="K707" i="14"/>
  <c r="AG707" i="14" s="1"/>
  <c r="H707" i="14"/>
  <c r="C856" i="12"/>
  <c r="F857" i="12" s="1"/>
  <c r="G857" i="12" s="1"/>
  <c r="AJ856" i="12"/>
  <c r="X705" i="12"/>
  <c r="Y705" i="12" s="1"/>
  <c r="O705" i="12"/>
  <c r="AI705" i="12" s="1"/>
  <c r="DA703" i="1"/>
  <c r="DB703" i="1" s="1"/>
  <c r="CU704" i="1"/>
  <c r="CX703" i="1"/>
  <c r="DC703" i="1" s="1"/>
  <c r="V902" i="14" l="1"/>
  <c r="E903" i="14"/>
  <c r="F903" i="14" s="1"/>
  <c r="AI903" i="14" s="1"/>
  <c r="C903" i="14"/>
  <c r="CN855" i="1"/>
  <c r="CQ855" i="1"/>
  <c r="DH855" i="1" s="1"/>
  <c r="DL725" i="1"/>
  <c r="DN725" i="1"/>
  <c r="AR819" i="14"/>
  <c r="AS819" i="14" s="1"/>
  <c r="AT819" i="14" s="1"/>
  <c r="AU820" i="14" s="1"/>
  <c r="AV820" i="14" s="1"/>
  <c r="AK820" i="14" s="1"/>
  <c r="DO777" i="15"/>
  <c r="DP777" i="15" s="1"/>
  <c r="DQ777" i="15" s="1"/>
  <c r="DS778" i="15" s="1"/>
  <c r="DT778" i="15" s="1"/>
  <c r="DJ702" i="1"/>
  <c r="DP703" i="1"/>
  <c r="DF703" i="1"/>
  <c r="W707" i="14"/>
  <c r="X707" i="14" s="1"/>
  <c r="M707" i="14"/>
  <c r="AH707" i="14" s="1"/>
  <c r="J708" i="14"/>
  <c r="W856" i="12"/>
  <c r="M706" i="12"/>
  <c r="AH706" i="12" s="1"/>
  <c r="I706" i="12"/>
  <c r="L707" i="12" s="1"/>
  <c r="CV704" i="1"/>
  <c r="DE704" i="1" s="1"/>
  <c r="CS704" i="1"/>
  <c r="E904" i="14" l="1"/>
  <c r="V903" i="14"/>
  <c r="C904" i="14"/>
  <c r="CZ855" i="1"/>
  <c r="CP856" i="1"/>
  <c r="AQ819" i="14"/>
  <c r="AR820" i="14" s="1"/>
  <c r="AS820" i="14" s="1"/>
  <c r="AT820" i="14" s="1"/>
  <c r="AU821" i="14" s="1"/>
  <c r="AV821" i="14" s="1"/>
  <c r="AK821" i="14" s="1"/>
  <c r="DO703" i="1"/>
  <c r="DP704" i="1" s="1"/>
  <c r="DQ703" i="1"/>
  <c r="DN777" i="15"/>
  <c r="DM726" i="1"/>
  <c r="K708" i="14"/>
  <c r="AG708" i="14" s="1"/>
  <c r="H708" i="14"/>
  <c r="AJ857" i="12"/>
  <c r="C857" i="12"/>
  <c r="F858" i="12" s="1"/>
  <c r="G858" i="12" s="1"/>
  <c r="X706" i="12"/>
  <c r="Y706" i="12" s="1"/>
  <c r="O706" i="12"/>
  <c r="AI706" i="12" s="1"/>
  <c r="CU705" i="1"/>
  <c r="CX704" i="1"/>
  <c r="DC704" i="1" s="1"/>
  <c r="DA704" i="1"/>
  <c r="DB704" i="1" s="1"/>
  <c r="E905" i="14" l="1"/>
  <c r="C905" i="14" s="1"/>
  <c r="V904" i="14"/>
  <c r="F904" i="14"/>
  <c r="AI904" i="14" s="1"/>
  <c r="F905" i="14"/>
  <c r="AI905" i="14" s="1"/>
  <c r="CN856" i="1"/>
  <c r="CQ856" i="1"/>
  <c r="DH856" i="1" s="1"/>
  <c r="DL726" i="1"/>
  <c r="DN726" i="1"/>
  <c r="AQ820" i="14"/>
  <c r="DO704" i="1"/>
  <c r="DQ704" i="1"/>
  <c r="DO778" i="15"/>
  <c r="DP778" i="15" s="1"/>
  <c r="DQ778" i="15" s="1"/>
  <c r="DS779" i="15" s="1"/>
  <c r="DT779" i="15" s="1"/>
  <c r="DJ703" i="1"/>
  <c r="DF704" i="1"/>
  <c r="M708" i="14"/>
  <c r="AH708" i="14" s="1"/>
  <c r="W708" i="14"/>
  <c r="X708" i="14" s="1"/>
  <c r="J709" i="14"/>
  <c r="AJ858" i="12"/>
  <c r="W857" i="12"/>
  <c r="CV705" i="1"/>
  <c r="DE705" i="1" s="1"/>
  <c r="CS705" i="1"/>
  <c r="M707" i="12"/>
  <c r="AH707" i="12" s="1"/>
  <c r="I707" i="12"/>
  <c r="L708" i="12" s="1"/>
  <c r="E906" i="14" l="1"/>
  <c r="F906" i="14" s="1"/>
  <c r="AI906" i="14" s="1"/>
  <c r="V905" i="14"/>
  <c r="CZ856" i="1"/>
  <c r="CP857" i="1"/>
  <c r="AR821" i="14"/>
  <c r="AS821" i="14" s="1"/>
  <c r="AT821" i="14" s="1"/>
  <c r="AU822" i="14" s="1"/>
  <c r="AV822" i="14" s="1"/>
  <c r="AK822" i="14" s="1"/>
  <c r="DN778" i="15"/>
  <c r="DO779" i="15" s="1"/>
  <c r="DP779" i="15" s="1"/>
  <c r="DQ779" i="15" s="1"/>
  <c r="DS780" i="15" s="1"/>
  <c r="DT780" i="15" s="1"/>
  <c r="DJ704" i="1"/>
  <c r="DM727" i="1"/>
  <c r="K709" i="14"/>
  <c r="AG709" i="14" s="1"/>
  <c r="H709" i="14"/>
  <c r="C858" i="12"/>
  <c r="F859" i="12" s="1"/>
  <c r="G859" i="12" s="1"/>
  <c r="CU706" i="1"/>
  <c r="DA705" i="1"/>
  <c r="DB705" i="1" s="1"/>
  <c r="CX705" i="1"/>
  <c r="DC705" i="1" s="1"/>
  <c r="X707" i="12"/>
  <c r="Y707" i="12" s="1"/>
  <c r="O707" i="12"/>
  <c r="AI707" i="12" s="1"/>
  <c r="C906" i="14" l="1"/>
  <c r="CN857" i="1"/>
  <c r="CQ857" i="1"/>
  <c r="DH857" i="1" s="1"/>
  <c r="DL727" i="1"/>
  <c r="DN727" i="1"/>
  <c r="AQ821" i="14"/>
  <c r="DN779" i="15"/>
  <c r="DO780" i="15" s="1"/>
  <c r="DP780" i="15" s="1"/>
  <c r="DQ780" i="15" s="1"/>
  <c r="DS781" i="15" s="1"/>
  <c r="DT781" i="15" s="1"/>
  <c r="DP705" i="1"/>
  <c r="DF705" i="1"/>
  <c r="W709" i="14"/>
  <c r="X709" i="14" s="1"/>
  <c r="J710" i="14"/>
  <c r="M709" i="14"/>
  <c r="AH709" i="14" s="1"/>
  <c r="AJ859" i="12"/>
  <c r="W858" i="12"/>
  <c r="M708" i="12"/>
  <c r="AH708" i="12" s="1"/>
  <c r="I708" i="12"/>
  <c r="L709" i="12" s="1"/>
  <c r="CV706" i="1"/>
  <c r="DE706" i="1" s="1"/>
  <c r="CS706" i="1"/>
  <c r="E907" i="14" l="1"/>
  <c r="V906" i="14"/>
  <c r="CP858" i="1"/>
  <c r="CN858" i="1" s="1"/>
  <c r="CZ857" i="1"/>
  <c r="AR822" i="14"/>
  <c r="AS822" i="14" s="1"/>
  <c r="AT822" i="14" s="1"/>
  <c r="AU823" i="14" s="1"/>
  <c r="AV823" i="14" s="1"/>
  <c r="AK823" i="14" s="1"/>
  <c r="DO705" i="1"/>
  <c r="DQ705" i="1"/>
  <c r="DN780" i="15"/>
  <c r="DM728" i="1"/>
  <c r="K710" i="14"/>
  <c r="AG710" i="14" s="1"/>
  <c r="H710" i="14"/>
  <c r="C859" i="12"/>
  <c r="F860" i="12" s="1"/>
  <c r="G860" i="12" s="1"/>
  <c r="DA706" i="1"/>
  <c r="DB706" i="1" s="1"/>
  <c r="CU707" i="1"/>
  <c r="CX706" i="1"/>
  <c r="DC706" i="1" s="1"/>
  <c r="X708" i="12"/>
  <c r="Y708" i="12" s="1"/>
  <c r="O708" i="12"/>
  <c r="AI708" i="12" s="1"/>
  <c r="F907" i="14" l="1"/>
  <c r="AI907" i="14" s="1"/>
  <c r="C907" i="14"/>
  <c r="CP859" i="1"/>
  <c r="CN859" i="1" s="1"/>
  <c r="CZ858" i="1"/>
  <c r="CQ858" i="1"/>
  <c r="DH858" i="1" s="1"/>
  <c r="DL728" i="1"/>
  <c r="DN728" i="1"/>
  <c r="AQ822" i="14"/>
  <c r="DO781" i="15"/>
  <c r="DP781" i="15" s="1"/>
  <c r="DQ781" i="15" s="1"/>
  <c r="DS782" i="15" s="1"/>
  <c r="DT782" i="15" s="1"/>
  <c r="DJ705" i="1"/>
  <c r="DP706" i="1"/>
  <c r="DF706" i="1"/>
  <c r="J711" i="14"/>
  <c r="W710" i="14"/>
  <c r="X710" i="14" s="1"/>
  <c r="M710" i="14"/>
  <c r="AH710" i="14" s="1"/>
  <c r="AJ860" i="12"/>
  <c r="W859" i="12"/>
  <c r="CV707" i="1"/>
  <c r="DE707" i="1" s="1"/>
  <c r="CS707" i="1"/>
  <c r="M709" i="12"/>
  <c r="AH709" i="12" s="1"/>
  <c r="I709" i="12"/>
  <c r="L710" i="12" s="1"/>
  <c r="V907" i="14" l="1"/>
  <c r="E908" i="14"/>
  <c r="CQ859" i="1"/>
  <c r="DH859" i="1" s="1"/>
  <c r="CZ859" i="1"/>
  <c r="CP860" i="1"/>
  <c r="CN860" i="1" s="1"/>
  <c r="AR823" i="14"/>
  <c r="AS823" i="14" s="1"/>
  <c r="AT823" i="14" s="1"/>
  <c r="AU824" i="14" s="1"/>
  <c r="AV824" i="14" s="1"/>
  <c r="AK824" i="14" s="1"/>
  <c r="DO706" i="1"/>
  <c r="DQ706" i="1"/>
  <c r="DN781" i="15"/>
  <c r="DM729" i="1"/>
  <c r="K711" i="14"/>
  <c r="AG711" i="14" s="1"/>
  <c r="H711" i="14"/>
  <c r="C860" i="12"/>
  <c r="F861" i="12" s="1"/>
  <c r="G861" i="12" s="1"/>
  <c r="O709" i="12"/>
  <c r="AI709" i="12" s="1"/>
  <c r="X709" i="12"/>
  <c r="Y709" i="12" s="1"/>
  <c r="CU708" i="1"/>
  <c r="DA707" i="1"/>
  <c r="DB707" i="1" s="1"/>
  <c r="CX707" i="1"/>
  <c r="DC707" i="1" s="1"/>
  <c r="F908" i="14" l="1"/>
  <c r="AI908" i="14" s="1"/>
  <c r="C908" i="14"/>
  <c r="CP861" i="1"/>
  <c r="CN861" i="1" s="1"/>
  <c r="CZ860" i="1"/>
  <c r="CQ860" i="1"/>
  <c r="DH860" i="1" s="1"/>
  <c r="DL729" i="1"/>
  <c r="DN729" i="1"/>
  <c r="AQ823" i="14"/>
  <c r="DO782" i="15"/>
  <c r="DP782" i="15" s="1"/>
  <c r="DQ782" i="15" s="1"/>
  <c r="DS783" i="15" s="1"/>
  <c r="DT783" i="15" s="1"/>
  <c r="DJ706" i="1"/>
  <c r="DP707" i="1"/>
  <c r="DF707" i="1"/>
  <c r="J712" i="14"/>
  <c r="M711" i="14"/>
  <c r="AH711" i="14" s="1"/>
  <c r="W711" i="14"/>
  <c r="X711" i="14" s="1"/>
  <c r="W860" i="12"/>
  <c r="AJ861" i="12"/>
  <c r="CV708" i="1"/>
  <c r="DE708" i="1" s="1"/>
  <c r="CS708" i="1"/>
  <c r="M710" i="12"/>
  <c r="AH710" i="12" s="1"/>
  <c r="I710" i="12"/>
  <c r="L711" i="12" s="1"/>
  <c r="E909" i="14" l="1"/>
  <c r="V908" i="14"/>
  <c r="CQ861" i="1"/>
  <c r="DH861" i="1" s="1"/>
  <c r="CP862" i="1"/>
  <c r="CN862" i="1" s="1"/>
  <c r="CZ861" i="1"/>
  <c r="AR824" i="14"/>
  <c r="AS824" i="14" s="1"/>
  <c r="AT824" i="14" s="1"/>
  <c r="AU825" i="14" s="1"/>
  <c r="AV825" i="14" s="1"/>
  <c r="AK825" i="14" s="1"/>
  <c r="DO707" i="1"/>
  <c r="DP708" i="1" s="1"/>
  <c r="DQ707" i="1"/>
  <c r="DN782" i="15"/>
  <c r="DM730" i="1"/>
  <c r="K712" i="14"/>
  <c r="AG712" i="14" s="1"/>
  <c r="H712" i="14"/>
  <c r="C861" i="12"/>
  <c r="F862" i="12" s="1"/>
  <c r="G862" i="12" s="1"/>
  <c r="CX708" i="1"/>
  <c r="CU709" i="1"/>
  <c r="DA708" i="1"/>
  <c r="DB708" i="1" s="1"/>
  <c r="X710" i="12"/>
  <c r="Y710" i="12" s="1"/>
  <c r="O710" i="12"/>
  <c r="AI710" i="12" s="1"/>
  <c r="DF708" i="1" l="1"/>
  <c r="DC708" i="1"/>
  <c r="C909" i="14"/>
  <c r="F909" i="14"/>
  <c r="AI909" i="14" s="1"/>
  <c r="CQ862" i="1"/>
  <c r="DH862" i="1" s="1"/>
  <c r="CP863" i="1"/>
  <c r="CZ862" i="1"/>
  <c r="DL730" i="1"/>
  <c r="DN730" i="1"/>
  <c r="AQ824" i="14"/>
  <c r="DO708" i="1"/>
  <c r="DQ708" i="1"/>
  <c r="DO783" i="15"/>
  <c r="DP783" i="15" s="1"/>
  <c r="DQ783" i="15" s="1"/>
  <c r="DS784" i="15" s="1"/>
  <c r="DT784" i="15" s="1"/>
  <c r="DJ707" i="1"/>
  <c r="J713" i="14"/>
  <c r="W712" i="14"/>
  <c r="X712" i="14" s="1"/>
  <c r="M712" i="14"/>
  <c r="AH712" i="14" s="1"/>
  <c r="W861" i="12"/>
  <c r="AJ862" i="12"/>
  <c r="C862" i="12"/>
  <c r="F863" i="12" s="1"/>
  <c r="G863" i="12" s="1"/>
  <c r="M711" i="12"/>
  <c r="AH711" i="12" s="1"/>
  <c r="I711" i="12"/>
  <c r="L712" i="12" s="1"/>
  <c r="CV709" i="1"/>
  <c r="CS709" i="1"/>
  <c r="AI16" i="1" s="1"/>
  <c r="E910" i="14" l="1"/>
  <c r="V909" i="14"/>
  <c r="DE709" i="1"/>
  <c r="AH16" i="1"/>
  <c r="CN863" i="1"/>
  <c r="CQ863" i="1"/>
  <c r="DH863" i="1" s="1"/>
  <c r="AR825" i="14"/>
  <c r="AS825" i="14" s="1"/>
  <c r="AT825" i="14" s="1"/>
  <c r="AU826" i="14" s="1"/>
  <c r="AV826" i="14" s="1"/>
  <c r="AK826" i="14" s="1"/>
  <c r="DN783" i="15"/>
  <c r="DJ708" i="1"/>
  <c r="DM731" i="1"/>
  <c r="DP709" i="1"/>
  <c r="K713" i="14"/>
  <c r="AG713" i="14" s="1"/>
  <c r="H713" i="14"/>
  <c r="AJ863" i="12"/>
  <c r="W862" i="12"/>
  <c r="CU710" i="1"/>
  <c r="DA709" i="1"/>
  <c r="DB709" i="1" s="1"/>
  <c r="CX709" i="1"/>
  <c r="DC709" i="1" s="1"/>
  <c r="X711" i="12"/>
  <c r="Y711" i="12" s="1"/>
  <c r="O711" i="12"/>
  <c r="AI711" i="12" s="1"/>
  <c r="C910" i="14" l="1"/>
  <c r="F910" i="14"/>
  <c r="AI910" i="14" s="1"/>
  <c r="AJ16" i="1"/>
  <c r="AK16" i="1"/>
  <c r="DF709" i="1"/>
  <c r="AG16" i="1"/>
  <c r="CP864" i="1"/>
  <c r="CZ863" i="1"/>
  <c r="DL731" i="1"/>
  <c r="DN731" i="1"/>
  <c r="AQ825" i="14"/>
  <c r="DO709" i="1"/>
  <c r="DP710" i="1" s="1"/>
  <c r="DQ709" i="1"/>
  <c r="DO784" i="15"/>
  <c r="DP784" i="15" s="1"/>
  <c r="DQ784" i="15" s="1"/>
  <c r="DS785" i="15" s="1"/>
  <c r="DT785" i="15" s="1"/>
  <c r="M713" i="14"/>
  <c r="AH713" i="14" s="1"/>
  <c r="W713" i="14"/>
  <c r="X713" i="14" s="1"/>
  <c r="J714" i="14"/>
  <c r="C863" i="12"/>
  <c r="F864" i="12" s="1"/>
  <c r="G864" i="12" s="1"/>
  <c r="M712" i="12"/>
  <c r="AH712" i="12" s="1"/>
  <c r="I712" i="12"/>
  <c r="L713" i="12" s="1"/>
  <c r="CV710" i="1"/>
  <c r="DE710" i="1" s="1"/>
  <c r="CS710" i="1"/>
  <c r="V910" i="14" l="1"/>
  <c r="E911" i="14"/>
  <c r="AL16" i="1"/>
  <c r="CN864" i="1"/>
  <c r="CQ864" i="1"/>
  <c r="DH864" i="1" s="1"/>
  <c r="AR826" i="14"/>
  <c r="AS826" i="14" s="1"/>
  <c r="AT826" i="14" s="1"/>
  <c r="AU827" i="14" s="1"/>
  <c r="AV827" i="14" s="1"/>
  <c r="AK827" i="14" s="1"/>
  <c r="DO710" i="1"/>
  <c r="DQ710" i="1"/>
  <c r="DN784" i="15"/>
  <c r="DJ709" i="1"/>
  <c r="DM732" i="1"/>
  <c r="K714" i="14"/>
  <c r="AG714" i="14" s="1"/>
  <c r="H714" i="14"/>
  <c r="AJ864" i="12"/>
  <c r="W863" i="12"/>
  <c r="X712" i="12"/>
  <c r="Y712" i="12" s="1"/>
  <c r="O712" i="12"/>
  <c r="AI712" i="12" s="1"/>
  <c r="DA710" i="1"/>
  <c r="DB710" i="1" s="1"/>
  <c r="CX710" i="1"/>
  <c r="DC710" i="1" s="1"/>
  <c r="CU711" i="1"/>
  <c r="F911" i="14" l="1"/>
  <c r="AI911" i="14" s="1"/>
  <c r="C911" i="14"/>
  <c r="CP865" i="1"/>
  <c r="CN865" i="1" s="1"/>
  <c r="CZ864" i="1"/>
  <c r="DL732" i="1"/>
  <c r="DN732" i="1"/>
  <c r="AQ826" i="14"/>
  <c r="DO785" i="15"/>
  <c r="DP785" i="15" s="1"/>
  <c r="DQ785" i="15" s="1"/>
  <c r="DS786" i="15" s="1"/>
  <c r="DT786" i="15" s="1"/>
  <c r="DJ710" i="1"/>
  <c r="DF710" i="1"/>
  <c r="J715" i="14"/>
  <c r="W714" i="14"/>
  <c r="X714" i="14" s="1"/>
  <c r="M714" i="14"/>
  <c r="AH714" i="14" s="1"/>
  <c r="C864" i="12"/>
  <c r="F865" i="12" s="1"/>
  <c r="G865" i="12" s="1"/>
  <c r="M713" i="12"/>
  <c r="AH713" i="12" s="1"/>
  <c r="I713" i="12"/>
  <c r="L714" i="12" s="1"/>
  <c r="CV711" i="1"/>
  <c r="DE711" i="1" s="1"/>
  <c r="CS711" i="1"/>
  <c r="E912" i="14" l="1"/>
  <c r="V911" i="14"/>
  <c r="CP866" i="1"/>
  <c r="CN866" i="1" s="1"/>
  <c r="CZ865" i="1"/>
  <c r="CQ865" i="1"/>
  <c r="DH865" i="1" s="1"/>
  <c r="AR827" i="14"/>
  <c r="AS827" i="14" s="1"/>
  <c r="AT827" i="14" s="1"/>
  <c r="AU828" i="14" s="1"/>
  <c r="AV828" i="14" s="1"/>
  <c r="AK828" i="14" s="1"/>
  <c r="DN785" i="15"/>
  <c r="DM733" i="1"/>
  <c r="AJ865" i="12"/>
  <c r="C865" i="12"/>
  <c r="F866" i="12" s="1"/>
  <c r="G866" i="12" s="1"/>
  <c r="K715" i="14"/>
  <c r="AG715" i="14" s="1"/>
  <c r="H715" i="14"/>
  <c r="W864" i="12"/>
  <c r="DA711" i="1"/>
  <c r="DB711" i="1" s="1"/>
  <c r="CU712" i="1"/>
  <c r="CX711" i="1"/>
  <c r="O713" i="12"/>
  <c r="AI713" i="12" s="1"/>
  <c r="X713" i="12"/>
  <c r="Y713" i="12" s="1"/>
  <c r="DF711" i="1" l="1"/>
  <c r="DC711" i="1"/>
  <c r="CQ866" i="1"/>
  <c r="DH866" i="1" s="1"/>
  <c r="C912" i="14"/>
  <c r="F912" i="14"/>
  <c r="AI912" i="14" s="1"/>
  <c r="CP867" i="1"/>
  <c r="CN867" i="1" s="1"/>
  <c r="CZ866" i="1"/>
  <c r="DL733" i="1"/>
  <c r="DN733" i="1"/>
  <c r="AQ827" i="14"/>
  <c r="DO786" i="15"/>
  <c r="DP786" i="15" s="1"/>
  <c r="DQ786" i="15" s="1"/>
  <c r="DS787" i="15" s="1"/>
  <c r="DT787" i="15" s="1"/>
  <c r="DP711" i="1"/>
  <c r="W715" i="14"/>
  <c r="X715" i="14" s="1"/>
  <c r="J716" i="14"/>
  <c r="M715" i="14"/>
  <c r="AH715" i="14" s="1"/>
  <c r="W865" i="12"/>
  <c r="AJ866" i="12"/>
  <c r="M714" i="12"/>
  <c r="AH714" i="12" s="1"/>
  <c r="I714" i="12"/>
  <c r="L715" i="12" s="1"/>
  <c r="CV712" i="1"/>
  <c r="DE712" i="1" s="1"/>
  <c r="CS712" i="1"/>
  <c r="V912" i="14" l="1"/>
  <c r="E913" i="14"/>
  <c r="CZ867" i="1"/>
  <c r="CP868" i="1"/>
  <c r="CN868" i="1" s="1"/>
  <c r="CQ867" i="1"/>
  <c r="DH867" i="1" s="1"/>
  <c r="AR828" i="14"/>
  <c r="AS828" i="14" s="1"/>
  <c r="AT828" i="14" s="1"/>
  <c r="AU829" i="14" s="1"/>
  <c r="AV829" i="14" s="1"/>
  <c r="AK829" i="14" s="1"/>
  <c r="DO711" i="1"/>
  <c r="DP712" i="1" s="1"/>
  <c r="DQ711" i="1"/>
  <c r="DN786" i="15"/>
  <c r="DO787" i="15" s="1"/>
  <c r="DP787" i="15" s="1"/>
  <c r="DQ787" i="15" s="1"/>
  <c r="DS788" i="15" s="1"/>
  <c r="DT788" i="15" s="1"/>
  <c r="DM734" i="1"/>
  <c r="K716" i="14"/>
  <c r="AG716" i="14" s="1"/>
  <c r="H716" i="14"/>
  <c r="C866" i="12"/>
  <c r="F867" i="12" s="1"/>
  <c r="G867" i="12" s="1"/>
  <c r="X714" i="12"/>
  <c r="Y714" i="12" s="1"/>
  <c r="O714" i="12"/>
  <c r="AI714" i="12" s="1"/>
  <c r="DA712" i="1"/>
  <c r="DB712" i="1" s="1"/>
  <c r="CX712" i="1"/>
  <c r="CU713" i="1"/>
  <c r="DF712" i="1" l="1"/>
  <c r="DC712" i="1"/>
  <c r="C913" i="14"/>
  <c r="F913" i="14"/>
  <c r="AI913" i="14" s="1"/>
  <c r="CQ868" i="1"/>
  <c r="DH868" i="1" s="1"/>
  <c r="CZ868" i="1"/>
  <c r="CP869" i="1"/>
  <c r="DL734" i="1"/>
  <c r="DN734" i="1"/>
  <c r="AQ828" i="14"/>
  <c r="DO712" i="1"/>
  <c r="DP713" i="1" s="1"/>
  <c r="DQ712" i="1"/>
  <c r="DN787" i="15"/>
  <c r="DO788" i="15" s="1"/>
  <c r="DP788" i="15" s="1"/>
  <c r="DQ788" i="15" s="1"/>
  <c r="DS789" i="15" s="1"/>
  <c r="DT789" i="15" s="1"/>
  <c r="DJ711" i="1"/>
  <c r="M716" i="14"/>
  <c r="AH716" i="14" s="1"/>
  <c r="W716" i="14"/>
  <c r="X716" i="14" s="1"/>
  <c r="J717" i="14"/>
  <c r="AJ867" i="12"/>
  <c r="W866" i="12"/>
  <c r="M715" i="12"/>
  <c r="AH715" i="12" s="1"/>
  <c r="I715" i="12"/>
  <c r="L716" i="12" s="1"/>
  <c r="CV713" i="1"/>
  <c r="DE713" i="1" s="1"/>
  <c r="CS713" i="1"/>
  <c r="V913" i="14" l="1"/>
  <c r="E914" i="14"/>
  <c r="F914" i="14" s="1"/>
  <c r="AI914" i="14" s="1"/>
  <c r="C914" i="14"/>
  <c r="CN869" i="1"/>
  <c r="CQ869" i="1"/>
  <c r="DH869" i="1" s="1"/>
  <c r="AR829" i="14"/>
  <c r="AS829" i="14" s="1"/>
  <c r="AT829" i="14" s="1"/>
  <c r="AU830" i="14" s="1"/>
  <c r="AV830" i="14" s="1"/>
  <c r="AK830" i="14" s="1"/>
  <c r="DO713" i="1"/>
  <c r="DQ713" i="1"/>
  <c r="DN788" i="15"/>
  <c r="DJ712" i="1"/>
  <c r="DM735" i="1"/>
  <c r="K717" i="14"/>
  <c r="AG717" i="14" s="1"/>
  <c r="H717" i="14"/>
  <c r="C867" i="12"/>
  <c r="F868" i="12" s="1"/>
  <c r="G868" i="12" s="1"/>
  <c r="CU714" i="1"/>
  <c r="CX713" i="1"/>
  <c r="DA713" i="1"/>
  <c r="DB713" i="1" s="1"/>
  <c r="O715" i="12"/>
  <c r="AI715" i="12" s="1"/>
  <c r="X715" i="12"/>
  <c r="Y715" i="12" s="1"/>
  <c r="DF713" i="1" l="1"/>
  <c r="DC713" i="1"/>
  <c r="V914" i="14"/>
  <c r="E915" i="14"/>
  <c r="F915" i="14" s="1"/>
  <c r="AI915" i="14" s="1"/>
  <c r="CZ869" i="1"/>
  <c r="CP870" i="1"/>
  <c r="CN870" i="1" s="1"/>
  <c r="DL735" i="1"/>
  <c r="DN735" i="1"/>
  <c r="AQ829" i="14"/>
  <c r="DO789" i="15"/>
  <c r="DP789" i="15" s="1"/>
  <c r="DQ789" i="15" s="1"/>
  <c r="DS790" i="15" s="1"/>
  <c r="DT790" i="15" s="1"/>
  <c r="DJ713" i="1"/>
  <c r="W867" i="12"/>
  <c r="W717" i="14"/>
  <c r="X717" i="14" s="1"/>
  <c r="J718" i="14"/>
  <c r="M717" i="14"/>
  <c r="AH717" i="14" s="1"/>
  <c r="AJ868" i="12"/>
  <c r="M716" i="12"/>
  <c r="AH716" i="12" s="1"/>
  <c r="I716" i="12"/>
  <c r="L717" i="12" s="1"/>
  <c r="CV714" i="1"/>
  <c r="DE714" i="1" s="1"/>
  <c r="CS714" i="1"/>
  <c r="C915" i="14" l="1"/>
  <c r="CP871" i="1"/>
  <c r="CN871" i="1" s="1"/>
  <c r="CZ870" i="1"/>
  <c r="CQ870" i="1"/>
  <c r="DH870" i="1" s="1"/>
  <c r="AR830" i="14"/>
  <c r="AS830" i="14" s="1"/>
  <c r="AT830" i="14" s="1"/>
  <c r="AU831" i="14" s="1"/>
  <c r="AV831" i="14" s="1"/>
  <c r="AK831" i="14" s="1"/>
  <c r="DN789" i="15"/>
  <c r="DM736" i="1"/>
  <c r="DP714" i="1"/>
  <c r="K718" i="14"/>
  <c r="AG718" i="14" s="1"/>
  <c r="H718" i="14"/>
  <c r="C868" i="12"/>
  <c r="F869" i="12" s="1"/>
  <c r="G869" i="12" s="1"/>
  <c r="O716" i="12"/>
  <c r="AI716" i="12" s="1"/>
  <c r="X716" i="12"/>
  <c r="Y716" i="12" s="1"/>
  <c r="CU715" i="1"/>
  <c r="DA714" i="1"/>
  <c r="DB714" i="1" s="1"/>
  <c r="CX714" i="1"/>
  <c r="DF714" i="1" l="1"/>
  <c r="DC714" i="1"/>
  <c r="CQ871" i="1"/>
  <c r="DH871" i="1" s="1"/>
  <c r="V915" i="14"/>
  <c r="E916" i="14"/>
  <c r="C916" i="14"/>
  <c r="CZ871" i="1"/>
  <c r="CP872" i="1"/>
  <c r="CQ872" i="1" s="1"/>
  <c r="DH872" i="1" s="1"/>
  <c r="DL736" i="1"/>
  <c r="DN736" i="1"/>
  <c r="AQ830" i="14"/>
  <c r="DO714" i="1"/>
  <c r="DQ714" i="1"/>
  <c r="DO790" i="15"/>
  <c r="DP790" i="15" s="1"/>
  <c r="DQ790" i="15" s="1"/>
  <c r="DS791" i="15" s="1"/>
  <c r="DT791" i="15" s="1"/>
  <c r="J719" i="14"/>
  <c r="W718" i="14"/>
  <c r="X718" i="14" s="1"/>
  <c r="M718" i="14"/>
  <c r="AH718" i="14" s="1"/>
  <c r="W868" i="12"/>
  <c r="M717" i="12"/>
  <c r="AH717" i="12" s="1"/>
  <c r="I717" i="12"/>
  <c r="L718" i="12" s="1"/>
  <c r="CV715" i="1"/>
  <c r="DE715" i="1" s="1"/>
  <c r="CS715" i="1"/>
  <c r="E917" i="14" l="1"/>
  <c r="F917" i="14" s="1"/>
  <c r="AI917" i="14" s="1"/>
  <c r="V916" i="14"/>
  <c r="F916" i="14"/>
  <c r="AI916" i="14" s="1"/>
  <c r="CN872" i="1"/>
  <c r="AR831" i="14"/>
  <c r="AS831" i="14" s="1"/>
  <c r="AT831" i="14" s="1"/>
  <c r="AU832" i="14" s="1"/>
  <c r="AV832" i="14" s="1"/>
  <c r="AK832" i="14" s="1"/>
  <c r="DN790" i="15"/>
  <c r="DJ714" i="1"/>
  <c r="DM737" i="1"/>
  <c r="DP715" i="1"/>
  <c r="K719" i="14"/>
  <c r="AG719" i="14" s="1"/>
  <c r="H719" i="14"/>
  <c r="AJ869" i="12"/>
  <c r="C869" i="12"/>
  <c r="F870" i="12" s="1"/>
  <c r="G870" i="12" s="1"/>
  <c r="X717" i="12"/>
  <c r="Y717" i="12" s="1"/>
  <c r="O717" i="12"/>
  <c r="AI717" i="12" s="1"/>
  <c r="CU716" i="1"/>
  <c r="CX715" i="1"/>
  <c r="DA715" i="1"/>
  <c r="DB715" i="1" s="1"/>
  <c r="DF715" i="1" l="1"/>
  <c r="DC715" i="1"/>
  <c r="C917" i="14"/>
  <c r="CZ872" i="1"/>
  <c r="CP873" i="1"/>
  <c r="CN873" i="1" s="1"/>
  <c r="DL737" i="1"/>
  <c r="DN737" i="1"/>
  <c r="AQ831" i="14"/>
  <c r="DO715" i="1"/>
  <c r="DP716" i="1" s="1"/>
  <c r="DQ715" i="1"/>
  <c r="DO791" i="15"/>
  <c r="DP791" i="15" s="1"/>
  <c r="DQ791" i="15" s="1"/>
  <c r="DS792" i="15" s="1"/>
  <c r="DT792" i="15" s="1"/>
  <c r="J720" i="14"/>
  <c r="M719" i="14"/>
  <c r="AH719" i="14" s="1"/>
  <c r="W719" i="14"/>
  <c r="X719" i="14" s="1"/>
  <c r="AJ870" i="12"/>
  <c r="W869" i="12"/>
  <c r="M718" i="12"/>
  <c r="AH718" i="12" s="1"/>
  <c r="I718" i="12"/>
  <c r="L719" i="12" s="1"/>
  <c r="CV716" i="1"/>
  <c r="DE716" i="1" s="1"/>
  <c r="CS716" i="1"/>
  <c r="E918" i="14" l="1"/>
  <c r="C918" i="14" s="1"/>
  <c r="V917" i="14"/>
  <c r="CQ873" i="1"/>
  <c r="DH873" i="1" s="1"/>
  <c r="CZ873" i="1"/>
  <c r="CP874" i="1"/>
  <c r="CQ874" i="1" s="1"/>
  <c r="DH874" i="1" s="1"/>
  <c r="AR832" i="14"/>
  <c r="AS832" i="14" s="1"/>
  <c r="AT832" i="14" s="1"/>
  <c r="AU833" i="14" s="1"/>
  <c r="AV833" i="14" s="1"/>
  <c r="AK833" i="14" s="1"/>
  <c r="DO716" i="1"/>
  <c r="DQ716" i="1"/>
  <c r="DN791" i="15"/>
  <c r="DO792" i="15" s="1"/>
  <c r="DP792" i="15" s="1"/>
  <c r="DQ792" i="15" s="1"/>
  <c r="DS793" i="15" s="1"/>
  <c r="DT793" i="15" s="1"/>
  <c r="DJ715" i="1"/>
  <c r="DM738" i="1"/>
  <c r="K720" i="14"/>
  <c r="AG720" i="14" s="1"/>
  <c r="H720" i="14"/>
  <c r="C870" i="12"/>
  <c r="F871" i="12" s="1"/>
  <c r="G871" i="12" s="1"/>
  <c r="DA716" i="1"/>
  <c r="DB716" i="1" s="1"/>
  <c r="CU717" i="1"/>
  <c r="CX716" i="1"/>
  <c r="X718" i="12"/>
  <c r="Y718" i="12" s="1"/>
  <c r="O718" i="12"/>
  <c r="AI718" i="12" s="1"/>
  <c r="DF716" i="1" l="1"/>
  <c r="DC716" i="1"/>
  <c r="E919" i="14"/>
  <c r="F919" i="14" s="1"/>
  <c r="AI919" i="14" s="1"/>
  <c r="V918" i="14"/>
  <c r="C919" i="14"/>
  <c r="F918" i="14"/>
  <c r="AI918" i="14" s="1"/>
  <c r="CN874" i="1"/>
  <c r="DL738" i="1"/>
  <c r="DN738" i="1"/>
  <c r="AQ832" i="14"/>
  <c r="DN792" i="15"/>
  <c r="DO793" i="15" s="1"/>
  <c r="DP793" i="15" s="1"/>
  <c r="DQ793" i="15" s="1"/>
  <c r="DS794" i="15" s="1"/>
  <c r="DT794" i="15" s="1"/>
  <c r="DJ716" i="1"/>
  <c r="W870" i="12"/>
  <c r="J721" i="14"/>
  <c r="W720" i="14"/>
  <c r="X720" i="14" s="1"/>
  <c r="M720" i="14"/>
  <c r="AH720" i="14" s="1"/>
  <c r="M719" i="12"/>
  <c r="AH719" i="12" s="1"/>
  <c r="I719" i="12"/>
  <c r="L720" i="12" s="1"/>
  <c r="CV717" i="1"/>
  <c r="DE717" i="1" s="1"/>
  <c r="CS717" i="1"/>
  <c r="E920" i="14" l="1"/>
  <c r="F920" i="14" s="1"/>
  <c r="AI920" i="14" s="1"/>
  <c r="V919" i="14"/>
  <c r="C920" i="14"/>
  <c r="CZ874" i="1"/>
  <c r="CP875" i="1"/>
  <c r="AR833" i="14"/>
  <c r="AS833" i="14" s="1"/>
  <c r="AT833" i="14" s="1"/>
  <c r="AU834" i="14" s="1"/>
  <c r="AV834" i="14" s="1"/>
  <c r="AK834" i="14" s="1"/>
  <c r="DN793" i="15"/>
  <c r="DO794" i="15" s="1"/>
  <c r="DP794" i="15" s="1"/>
  <c r="DQ794" i="15" s="1"/>
  <c r="DS795" i="15" s="1"/>
  <c r="DT795" i="15" s="1"/>
  <c r="DM739" i="1"/>
  <c r="DP717" i="1"/>
  <c r="K721" i="14"/>
  <c r="AG721" i="14" s="1"/>
  <c r="H721" i="14"/>
  <c r="AJ871" i="12"/>
  <c r="C871" i="12"/>
  <c r="F872" i="12" s="1"/>
  <c r="G872" i="12" s="1"/>
  <c r="CU718" i="1"/>
  <c r="DA717" i="1"/>
  <c r="DB717" i="1" s="1"/>
  <c r="CX717" i="1"/>
  <c r="X719" i="12"/>
  <c r="Y719" i="12" s="1"/>
  <c r="O719" i="12"/>
  <c r="AI719" i="12" s="1"/>
  <c r="DF717" i="1" l="1"/>
  <c r="DC717" i="1"/>
  <c r="V920" i="14"/>
  <c r="E921" i="14"/>
  <c r="C921" i="14"/>
  <c r="CN875" i="1"/>
  <c r="CQ875" i="1"/>
  <c r="DH875" i="1" s="1"/>
  <c r="DL739" i="1"/>
  <c r="DN739" i="1"/>
  <c r="AQ833" i="14"/>
  <c r="DO717" i="1"/>
  <c r="DP718" i="1" s="1"/>
  <c r="DQ717" i="1"/>
  <c r="DN794" i="15"/>
  <c r="M721" i="14"/>
  <c r="AH721" i="14" s="1"/>
  <c r="J722" i="14"/>
  <c r="W721" i="14"/>
  <c r="X721" i="14" s="1"/>
  <c r="W871" i="12"/>
  <c r="M720" i="12"/>
  <c r="AH720" i="12" s="1"/>
  <c r="I720" i="12"/>
  <c r="L721" i="12" s="1"/>
  <c r="CV718" i="1"/>
  <c r="DE718" i="1" s="1"/>
  <c r="CS718" i="1"/>
  <c r="V921" i="14" l="1"/>
  <c r="E922" i="14"/>
  <c r="F922" i="14" s="1"/>
  <c r="AI922" i="14" s="1"/>
  <c r="F921" i="14"/>
  <c r="AI921" i="14" s="1"/>
  <c r="CP876" i="1"/>
  <c r="CZ875" i="1"/>
  <c r="AR834" i="14"/>
  <c r="AS834" i="14" s="1"/>
  <c r="AT834" i="14" s="1"/>
  <c r="AU835" i="14" s="1"/>
  <c r="AV835" i="14" s="1"/>
  <c r="AK835" i="14" s="1"/>
  <c r="DO718" i="1"/>
  <c r="DQ718" i="1"/>
  <c r="DO795" i="15"/>
  <c r="DP795" i="15" s="1"/>
  <c r="DQ795" i="15" s="1"/>
  <c r="DS796" i="15" s="1"/>
  <c r="DT796" i="15" s="1"/>
  <c r="DJ717" i="1"/>
  <c r="DM740" i="1"/>
  <c r="K722" i="14"/>
  <c r="AG722" i="14" s="1"/>
  <c r="H722" i="14"/>
  <c r="AJ872" i="12"/>
  <c r="C872" i="12"/>
  <c r="F873" i="12" s="1"/>
  <c r="G873" i="12" s="1"/>
  <c r="CU719" i="1"/>
  <c r="CX718" i="1"/>
  <c r="DA718" i="1"/>
  <c r="DB718" i="1" s="1"/>
  <c r="O720" i="12"/>
  <c r="AI720" i="12" s="1"/>
  <c r="X720" i="12"/>
  <c r="Y720" i="12" s="1"/>
  <c r="DF718" i="1" l="1"/>
  <c r="DC718" i="1"/>
  <c r="C922" i="14"/>
  <c r="CN876" i="1"/>
  <c r="CQ876" i="1"/>
  <c r="DH876" i="1" s="1"/>
  <c r="DL740" i="1"/>
  <c r="DN740" i="1"/>
  <c r="AQ834" i="14"/>
  <c r="DN795" i="15"/>
  <c r="DJ718" i="1"/>
  <c r="J723" i="14"/>
  <c r="W722" i="14"/>
  <c r="X722" i="14" s="1"/>
  <c r="M722" i="14"/>
  <c r="AH722" i="14" s="1"/>
  <c r="AJ873" i="12"/>
  <c r="W872" i="12"/>
  <c r="M721" i="12"/>
  <c r="AH721" i="12" s="1"/>
  <c r="I721" i="12"/>
  <c r="L722" i="12" s="1"/>
  <c r="CV719" i="1"/>
  <c r="DE719" i="1" s="1"/>
  <c r="CS719" i="1"/>
  <c r="V922" i="14" l="1"/>
  <c r="E923" i="14"/>
  <c r="C923" i="14"/>
  <c r="CP877" i="1"/>
  <c r="CZ876" i="1"/>
  <c r="AR835" i="14"/>
  <c r="AS835" i="14" s="1"/>
  <c r="AT835" i="14" s="1"/>
  <c r="AU836" i="14" s="1"/>
  <c r="AV836" i="14" s="1"/>
  <c r="AK836" i="14" s="1"/>
  <c r="DO796" i="15"/>
  <c r="DP796" i="15" s="1"/>
  <c r="DQ796" i="15" s="1"/>
  <c r="DS797" i="15" s="1"/>
  <c r="DT797" i="15" s="1"/>
  <c r="DM741" i="1"/>
  <c r="DP719" i="1"/>
  <c r="K723" i="14"/>
  <c r="AG723" i="14" s="1"/>
  <c r="H723" i="14"/>
  <c r="C873" i="12"/>
  <c r="F874" i="12" s="1"/>
  <c r="G874" i="12" s="1"/>
  <c r="DA719" i="1"/>
  <c r="DB719" i="1" s="1"/>
  <c r="CX719" i="1"/>
  <c r="DC719" i="1" s="1"/>
  <c r="CU720" i="1"/>
  <c r="O721" i="12"/>
  <c r="AI721" i="12" s="1"/>
  <c r="X721" i="12"/>
  <c r="Y721" i="12" s="1"/>
  <c r="E924" i="14" l="1"/>
  <c r="C924" i="14" s="1"/>
  <c r="V923" i="14"/>
  <c r="F923" i="14"/>
  <c r="AI923" i="14" s="1"/>
  <c r="F924" i="14"/>
  <c r="AI924" i="14" s="1"/>
  <c r="CN877" i="1"/>
  <c r="CQ877" i="1"/>
  <c r="DH877" i="1" s="1"/>
  <c r="DL741" i="1"/>
  <c r="DN741" i="1"/>
  <c r="AQ835" i="14"/>
  <c r="DO719" i="1"/>
  <c r="DQ719" i="1"/>
  <c r="DN796" i="15"/>
  <c r="DO797" i="15" s="1"/>
  <c r="DP797" i="15" s="1"/>
  <c r="DQ797" i="15" s="1"/>
  <c r="DS798" i="15" s="1"/>
  <c r="DT798" i="15" s="1"/>
  <c r="DF719" i="1"/>
  <c r="W723" i="14"/>
  <c r="X723" i="14" s="1"/>
  <c r="M723" i="14"/>
  <c r="AH723" i="14" s="1"/>
  <c r="J724" i="14"/>
  <c r="W873" i="12"/>
  <c r="M722" i="12"/>
  <c r="AH722" i="12" s="1"/>
  <c r="I722" i="12"/>
  <c r="L723" i="12" s="1"/>
  <c r="CV720" i="1"/>
  <c r="DE720" i="1" s="1"/>
  <c r="CS720" i="1"/>
  <c r="E925" i="14" l="1"/>
  <c r="F925" i="14" s="1"/>
  <c r="AI925" i="14" s="1"/>
  <c r="V924" i="14"/>
  <c r="C925" i="14"/>
  <c r="CZ877" i="1"/>
  <c r="CP878" i="1"/>
  <c r="CN878" i="1" s="1"/>
  <c r="AR836" i="14"/>
  <c r="AS836" i="14" s="1"/>
  <c r="AT836" i="14" s="1"/>
  <c r="AU837" i="14" s="1"/>
  <c r="AV837" i="14" s="1"/>
  <c r="AK837" i="14" s="1"/>
  <c r="DN797" i="15"/>
  <c r="DJ719" i="1"/>
  <c r="DM742" i="1"/>
  <c r="K724" i="14"/>
  <c r="AG724" i="14" s="1"/>
  <c r="H724" i="14"/>
  <c r="C874" i="12"/>
  <c r="F875" i="12" s="1"/>
  <c r="G875" i="12" s="1"/>
  <c r="AJ874" i="12"/>
  <c r="DA720" i="1"/>
  <c r="DB720" i="1" s="1"/>
  <c r="CU721" i="1"/>
  <c r="CX720" i="1"/>
  <c r="DC720" i="1" s="1"/>
  <c r="X722" i="12"/>
  <c r="Y722" i="12" s="1"/>
  <c r="O722" i="12"/>
  <c r="AI722" i="12" s="1"/>
  <c r="V925" i="14" l="1"/>
  <c r="E926" i="14"/>
  <c r="F926" i="14" s="1"/>
  <c r="AI926" i="14" s="1"/>
  <c r="C926" i="14"/>
  <c r="CP879" i="1"/>
  <c r="CN879" i="1" s="1"/>
  <c r="CZ878" i="1"/>
  <c r="CQ878" i="1"/>
  <c r="DH878" i="1" s="1"/>
  <c r="DL742" i="1"/>
  <c r="DN742" i="1"/>
  <c r="AQ836" i="14"/>
  <c r="DO798" i="15"/>
  <c r="DP798" i="15" s="1"/>
  <c r="DQ798" i="15" s="1"/>
  <c r="DS799" i="15" s="1"/>
  <c r="DT799" i="15" s="1"/>
  <c r="DP720" i="1"/>
  <c r="DF720" i="1"/>
  <c r="M724" i="14"/>
  <c r="AH724" i="14" s="1"/>
  <c r="W724" i="14"/>
  <c r="X724" i="14" s="1"/>
  <c r="J725" i="14"/>
  <c r="W874" i="12"/>
  <c r="CV721" i="1"/>
  <c r="DE721" i="1" s="1"/>
  <c r="CS721" i="1"/>
  <c r="M723" i="12"/>
  <c r="AH723" i="12" s="1"/>
  <c r="I723" i="12"/>
  <c r="L724" i="12" s="1"/>
  <c r="CQ879" i="1" l="1"/>
  <c r="DH879" i="1" s="1"/>
  <c r="E927" i="14"/>
  <c r="F927" i="14" s="1"/>
  <c r="AI927" i="14" s="1"/>
  <c r="V926" i="14"/>
  <c r="C927" i="14"/>
  <c r="CP880" i="1"/>
  <c r="CN880" i="1" s="1"/>
  <c r="CZ879" i="1"/>
  <c r="AR837" i="14"/>
  <c r="AS837" i="14" s="1"/>
  <c r="AT837" i="14" s="1"/>
  <c r="AU838" i="14" s="1"/>
  <c r="AV838" i="14" s="1"/>
  <c r="AK838" i="14" s="1"/>
  <c r="DO720" i="1"/>
  <c r="DQ720" i="1"/>
  <c r="DN798" i="15"/>
  <c r="DM743" i="1"/>
  <c r="K725" i="14"/>
  <c r="AG725" i="14" s="1"/>
  <c r="H725" i="14"/>
  <c r="C875" i="12"/>
  <c r="F876" i="12" s="1"/>
  <c r="G876" i="12" s="1"/>
  <c r="AJ875" i="12"/>
  <c r="DA721" i="1"/>
  <c r="DB721" i="1" s="1"/>
  <c r="CU722" i="1"/>
  <c r="CX721" i="1"/>
  <c r="DC721" i="1" s="1"/>
  <c r="X723" i="12"/>
  <c r="Y723" i="12" s="1"/>
  <c r="O723" i="12"/>
  <c r="AI723" i="12" s="1"/>
  <c r="V927" i="14" l="1"/>
  <c r="E928" i="14"/>
  <c r="CZ880" i="1"/>
  <c r="CP881" i="1"/>
  <c r="CQ880" i="1"/>
  <c r="DH880" i="1" s="1"/>
  <c r="DL743" i="1"/>
  <c r="DN743" i="1"/>
  <c r="AQ837" i="14"/>
  <c r="DO799" i="15"/>
  <c r="DP799" i="15" s="1"/>
  <c r="DQ799" i="15" s="1"/>
  <c r="DS800" i="15" s="1"/>
  <c r="DT800" i="15" s="1"/>
  <c r="DJ720" i="1"/>
  <c r="DP721" i="1"/>
  <c r="DF721" i="1"/>
  <c r="W725" i="14"/>
  <c r="X725" i="14" s="1"/>
  <c r="J726" i="14"/>
  <c r="M725" i="14"/>
  <c r="AH725" i="14" s="1"/>
  <c r="W875" i="12"/>
  <c r="C876" i="12"/>
  <c r="F877" i="12" s="1"/>
  <c r="G877" i="12" s="1"/>
  <c r="M724" i="12"/>
  <c r="AH724" i="12" s="1"/>
  <c r="I724" i="12"/>
  <c r="L725" i="12" s="1"/>
  <c r="CV722" i="1"/>
  <c r="DE722" i="1" s="1"/>
  <c r="CS722" i="1"/>
  <c r="C928" i="14" l="1"/>
  <c r="F928" i="14"/>
  <c r="AI928" i="14" s="1"/>
  <c r="CN881" i="1"/>
  <c r="CQ881" i="1"/>
  <c r="DH881" i="1" s="1"/>
  <c r="AR838" i="14"/>
  <c r="AS838" i="14" s="1"/>
  <c r="AT838" i="14" s="1"/>
  <c r="AU839" i="14" s="1"/>
  <c r="AV839" i="14" s="1"/>
  <c r="AK839" i="14" s="1"/>
  <c r="DO721" i="1"/>
  <c r="DP722" i="1" s="1"/>
  <c r="DQ721" i="1"/>
  <c r="DN799" i="15"/>
  <c r="DM744" i="1"/>
  <c r="K726" i="14"/>
  <c r="AG726" i="14" s="1"/>
  <c r="H726" i="14"/>
  <c r="W876" i="12"/>
  <c r="AJ877" i="12"/>
  <c r="AJ876" i="12"/>
  <c r="CU723" i="1"/>
  <c r="CX722" i="1"/>
  <c r="DC722" i="1" s="1"/>
  <c r="DA722" i="1"/>
  <c r="DB722" i="1" s="1"/>
  <c r="X724" i="12"/>
  <c r="Y724" i="12" s="1"/>
  <c r="O724" i="12"/>
  <c r="AI724" i="12" s="1"/>
  <c r="E929" i="14" l="1"/>
  <c r="V928" i="14"/>
  <c r="CP882" i="1"/>
  <c r="CN882" i="1" s="1"/>
  <c r="CZ881" i="1"/>
  <c r="DL744" i="1"/>
  <c r="DN744" i="1"/>
  <c r="AQ838" i="14"/>
  <c r="DO722" i="1"/>
  <c r="DQ722" i="1"/>
  <c r="DO800" i="15"/>
  <c r="DP800" i="15" s="1"/>
  <c r="DQ800" i="15" s="1"/>
  <c r="DS801" i="15" s="1"/>
  <c r="DT801" i="15" s="1"/>
  <c r="DJ721" i="1"/>
  <c r="DF722" i="1"/>
  <c r="J727" i="14"/>
  <c r="W726" i="14"/>
  <c r="X726" i="14" s="1"/>
  <c r="M726" i="14"/>
  <c r="AH726" i="14" s="1"/>
  <c r="C877" i="12"/>
  <c r="F878" i="12" s="1"/>
  <c r="G878" i="12" s="1"/>
  <c r="M725" i="12"/>
  <c r="AH725" i="12" s="1"/>
  <c r="I725" i="12"/>
  <c r="L726" i="12" s="1"/>
  <c r="CV723" i="1"/>
  <c r="DE723" i="1" s="1"/>
  <c r="CS723" i="1"/>
  <c r="C929" i="14" l="1"/>
  <c r="F929" i="14"/>
  <c r="AI929" i="14" s="1"/>
  <c r="CZ882" i="1"/>
  <c r="CP883" i="1"/>
  <c r="CN883" i="1" s="1"/>
  <c r="CQ882" i="1"/>
  <c r="DH882" i="1" s="1"/>
  <c r="AR839" i="14"/>
  <c r="AS839" i="14" s="1"/>
  <c r="AT839" i="14" s="1"/>
  <c r="AU840" i="14" s="1"/>
  <c r="AV840" i="14" s="1"/>
  <c r="AK840" i="14" s="1"/>
  <c r="DN800" i="15"/>
  <c r="DO801" i="15" s="1"/>
  <c r="DP801" i="15" s="1"/>
  <c r="DQ801" i="15" s="1"/>
  <c r="DS802" i="15" s="1"/>
  <c r="DT802" i="15" s="1"/>
  <c r="DJ722" i="1"/>
  <c r="DM745" i="1"/>
  <c r="K727" i="14"/>
  <c r="AG727" i="14" s="1"/>
  <c r="H727" i="14"/>
  <c r="W877" i="12"/>
  <c r="CU724" i="1"/>
  <c r="DA723" i="1"/>
  <c r="DB723" i="1" s="1"/>
  <c r="CX723" i="1"/>
  <c r="DC723" i="1" s="1"/>
  <c r="O725" i="12"/>
  <c r="AI725" i="12" s="1"/>
  <c r="X725" i="12"/>
  <c r="Y725" i="12" s="1"/>
  <c r="CQ883" i="1" l="1"/>
  <c r="DH883" i="1" s="1"/>
  <c r="V929" i="14"/>
  <c r="E930" i="14"/>
  <c r="CP884" i="1"/>
  <c r="CN884" i="1" s="1"/>
  <c r="CZ883" i="1"/>
  <c r="DL745" i="1"/>
  <c r="DN745" i="1"/>
  <c r="AQ839" i="14"/>
  <c r="DN801" i="15"/>
  <c r="DO802" i="15" s="1"/>
  <c r="DP802" i="15" s="1"/>
  <c r="DQ802" i="15" s="1"/>
  <c r="DS803" i="15" s="1"/>
  <c r="DT803" i="15" s="1"/>
  <c r="DP723" i="1"/>
  <c r="DF723" i="1"/>
  <c r="J728" i="14"/>
  <c r="M727" i="14"/>
  <c r="AH727" i="14" s="1"/>
  <c r="W727" i="14"/>
  <c r="X727" i="14" s="1"/>
  <c r="C878" i="12"/>
  <c r="F879" i="12" s="1"/>
  <c r="G879" i="12" s="1"/>
  <c r="AJ878" i="12"/>
  <c r="M726" i="12"/>
  <c r="AH726" i="12" s="1"/>
  <c r="I726" i="12"/>
  <c r="L727" i="12" s="1"/>
  <c r="CV724" i="1"/>
  <c r="DE724" i="1" s="1"/>
  <c r="CS724" i="1"/>
  <c r="C930" i="14" l="1"/>
  <c r="F930" i="14"/>
  <c r="AI930" i="14" s="1"/>
  <c r="CP885" i="1"/>
  <c r="CN885" i="1" s="1"/>
  <c r="CZ884" i="1"/>
  <c r="CQ884" i="1"/>
  <c r="DH884" i="1" s="1"/>
  <c r="AR840" i="14"/>
  <c r="AS840" i="14" s="1"/>
  <c r="AT840" i="14" s="1"/>
  <c r="AU841" i="14" s="1"/>
  <c r="AV841" i="14" s="1"/>
  <c r="AK841" i="14" s="1"/>
  <c r="DO723" i="1"/>
  <c r="DP724" i="1" s="1"/>
  <c r="DQ723" i="1"/>
  <c r="DN802" i="15"/>
  <c r="DM746" i="1"/>
  <c r="K728" i="14"/>
  <c r="AG728" i="14" s="1"/>
  <c r="H728" i="14"/>
  <c r="C879" i="12"/>
  <c r="F880" i="12" s="1"/>
  <c r="G880" i="12" s="1"/>
  <c r="W878" i="12"/>
  <c r="O726" i="12"/>
  <c r="AI726" i="12" s="1"/>
  <c r="X726" i="12"/>
  <c r="Y726" i="12" s="1"/>
  <c r="DA724" i="1"/>
  <c r="DB724" i="1" s="1"/>
  <c r="CU725" i="1"/>
  <c r="CX724" i="1"/>
  <c r="DF724" i="1" l="1"/>
  <c r="DC724" i="1"/>
  <c r="CQ885" i="1"/>
  <c r="DH885" i="1" s="1"/>
  <c r="E931" i="14"/>
  <c r="V930" i="14"/>
  <c r="CZ885" i="1"/>
  <c r="CP886" i="1"/>
  <c r="DL746" i="1"/>
  <c r="DN746" i="1"/>
  <c r="AQ840" i="14"/>
  <c r="DO724" i="1"/>
  <c r="DP725" i="1" s="1"/>
  <c r="DQ724" i="1"/>
  <c r="DO803" i="15"/>
  <c r="DP803" i="15" s="1"/>
  <c r="DQ803" i="15" s="1"/>
  <c r="DS804" i="15" s="1"/>
  <c r="DT804" i="15" s="1"/>
  <c r="DJ723" i="1"/>
  <c r="J729" i="14"/>
  <c r="W728" i="14"/>
  <c r="X728" i="14" s="1"/>
  <c r="M728" i="14"/>
  <c r="AH728" i="14" s="1"/>
  <c r="W879" i="12"/>
  <c r="AJ880" i="12"/>
  <c r="AJ879" i="12"/>
  <c r="M727" i="12"/>
  <c r="AH727" i="12" s="1"/>
  <c r="I727" i="12"/>
  <c r="L728" i="12" s="1"/>
  <c r="CV725" i="1"/>
  <c r="DE725" i="1" s="1"/>
  <c r="CS725" i="1"/>
  <c r="C931" i="14" l="1"/>
  <c r="F931" i="14"/>
  <c r="AI931" i="14" s="1"/>
  <c r="CQ886" i="1"/>
  <c r="DH886" i="1" s="1"/>
  <c r="CN886" i="1"/>
  <c r="AR841" i="14"/>
  <c r="AS841" i="14" s="1"/>
  <c r="AT841" i="14" s="1"/>
  <c r="AU842" i="14" s="1"/>
  <c r="AV842" i="14" s="1"/>
  <c r="AK842" i="14" s="1"/>
  <c r="DO725" i="1"/>
  <c r="DQ725" i="1"/>
  <c r="DN803" i="15"/>
  <c r="DO804" i="15" s="1"/>
  <c r="DP804" i="15" s="1"/>
  <c r="DQ804" i="15" s="1"/>
  <c r="DS805" i="15" s="1"/>
  <c r="DT805" i="15" s="1"/>
  <c r="DJ724" i="1"/>
  <c r="DM747" i="1"/>
  <c r="K729" i="14"/>
  <c r="AG729" i="14" s="1"/>
  <c r="H729" i="14"/>
  <c r="C880" i="12"/>
  <c r="F881" i="12" s="1"/>
  <c r="G881" i="12" s="1"/>
  <c r="DA725" i="1"/>
  <c r="DB725" i="1" s="1"/>
  <c r="CU726" i="1"/>
  <c r="CX725" i="1"/>
  <c r="O727" i="12"/>
  <c r="AI727" i="12" s="1"/>
  <c r="X727" i="12"/>
  <c r="Y727" i="12" s="1"/>
  <c r="DF725" i="1" l="1"/>
  <c r="DC725" i="1"/>
  <c r="E932" i="14"/>
  <c r="V931" i="14"/>
  <c r="C932" i="14"/>
  <c r="CP887" i="1"/>
  <c r="CZ886" i="1"/>
  <c r="AQ841" i="14"/>
  <c r="AR842" i="14" s="1"/>
  <c r="AS842" i="14" s="1"/>
  <c r="AT842" i="14" s="1"/>
  <c r="AU843" i="14" s="1"/>
  <c r="AV843" i="14" s="1"/>
  <c r="AK843" i="14" s="1"/>
  <c r="DL747" i="1"/>
  <c r="DN747" i="1"/>
  <c r="DN804" i="15"/>
  <c r="DO805" i="15" s="1"/>
  <c r="DP805" i="15" s="1"/>
  <c r="DQ805" i="15" s="1"/>
  <c r="DS806" i="15" s="1"/>
  <c r="DT806" i="15" s="1"/>
  <c r="DJ725" i="1"/>
  <c r="DP726" i="1"/>
  <c r="C881" i="12"/>
  <c r="F882" i="12" s="1"/>
  <c r="G882" i="12" s="1"/>
  <c r="M729" i="14"/>
  <c r="AH729" i="14" s="1"/>
  <c r="W729" i="14"/>
  <c r="X729" i="14" s="1"/>
  <c r="J730" i="14"/>
  <c r="W880" i="12"/>
  <c r="AJ881" i="12"/>
  <c r="M728" i="12"/>
  <c r="AH728" i="12" s="1"/>
  <c r="I728" i="12"/>
  <c r="L729" i="12" s="1"/>
  <c r="CV726" i="1"/>
  <c r="DE726" i="1" s="1"/>
  <c r="CS726" i="1"/>
  <c r="V932" i="14" l="1"/>
  <c r="E933" i="14"/>
  <c r="C933" i="14" s="1"/>
  <c r="F932" i="14"/>
  <c r="AI932" i="14" s="1"/>
  <c r="F933" i="14"/>
  <c r="AI933" i="14" s="1"/>
  <c r="CN887" i="1"/>
  <c r="CQ887" i="1"/>
  <c r="DH887" i="1" s="1"/>
  <c r="AQ842" i="14"/>
  <c r="DO726" i="1"/>
  <c r="DQ726" i="1"/>
  <c r="DN805" i="15"/>
  <c r="DM748" i="1"/>
  <c r="C882" i="12"/>
  <c r="F883" i="12" s="1"/>
  <c r="G883" i="12" s="1"/>
  <c r="W881" i="12"/>
  <c r="AJ882" i="12"/>
  <c r="K730" i="14"/>
  <c r="AG730" i="14" s="1"/>
  <c r="H730" i="14"/>
  <c r="CX726" i="1"/>
  <c r="DA726" i="1"/>
  <c r="DB726" i="1" s="1"/>
  <c r="CU727" i="1"/>
  <c r="X728" i="12"/>
  <c r="Y728" i="12" s="1"/>
  <c r="O728" i="12"/>
  <c r="AI728" i="12" s="1"/>
  <c r="DF726" i="1" l="1"/>
  <c r="DC726" i="1"/>
  <c r="V933" i="14"/>
  <c r="E934" i="14"/>
  <c r="F934" i="14" s="1"/>
  <c r="AI934" i="14" s="1"/>
  <c r="C934" i="14"/>
  <c r="CZ887" i="1"/>
  <c r="CP888" i="1"/>
  <c r="DL748" i="1"/>
  <c r="DN748" i="1"/>
  <c r="AR843" i="14"/>
  <c r="AS843" i="14" s="1"/>
  <c r="AT843" i="14" s="1"/>
  <c r="AU844" i="14" s="1"/>
  <c r="AV844" i="14" s="1"/>
  <c r="AK844" i="14" s="1"/>
  <c r="DO806" i="15"/>
  <c r="DP806" i="15" s="1"/>
  <c r="DQ806" i="15" s="1"/>
  <c r="DS807" i="15" s="1"/>
  <c r="DT807" i="15" s="1"/>
  <c r="DJ726" i="1"/>
  <c r="DP727" i="1"/>
  <c r="J731" i="14"/>
  <c r="W730" i="14"/>
  <c r="X730" i="14" s="1"/>
  <c r="M730" i="14"/>
  <c r="AH730" i="14" s="1"/>
  <c r="AJ883" i="12"/>
  <c r="W882" i="12"/>
  <c r="M729" i="12"/>
  <c r="AH729" i="12" s="1"/>
  <c r="I729" i="12"/>
  <c r="L730" i="12" s="1"/>
  <c r="CV727" i="1"/>
  <c r="DE727" i="1" s="1"/>
  <c r="CS727" i="1"/>
  <c r="V934" i="14" l="1"/>
  <c r="E935" i="14"/>
  <c r="C935" i="14"/>
  <c r="CN888" i="1"/>
  <c r="CQ888" i="1"/>
  <c r="DH888" i="1" s="1"/>
  <c r="AQ843" i="14"/>
  <c r="DO727" i="1"/>
  <c r="DQ727" i="1"/>
  <c r="DN806" i="15"/>
  <c r="DM749" i="1"/>
  <c r="K731" i="14"/>
  <c r="AG731" i="14" s="1"/>
  <c r="H731" i="14"/>
  <c r="C883" i="12"/>
  <c r="F884" i="12" s="1"/>
  <c r="G884" i="12" s="1"/>
  <c r="DA727" i="1"/>
  <c r="DB727" i="1" s="1"/>
  <c r="CU728" i="1"/>
  <c r="CX727" i="1"/>
  <c r="X729" i="12"/>
  <c r="Y729" i="12" s="1"/>
  <c r="O729" i="12"/>
  <c r="AI729" i="12" s="1"/>
  <c r="DF727" i="1" l="1"/>
  <c r="DC727" i="1"/>
  <c r="V935" i="14"/>
  <c r="E936" i="14"/>
  <c r="F936" i="14" s="1"/>
  <c r="AI936" i="14" s="1"/>
  <c r="C936" i="14"/>
  <c r="F935" i="14"/>
  <c r="AI935" i="14" s="1"/>
  <c r="CP889" i="1"/>
  <c r="CN889" i="1" s="1"/>
  <c r="CZ888" i="1"/>
  <c r="DL749" i="1"/>
  <c r="DN749" i="1"/>
  <c r="AR844" i="14"/>
  <c r="AS844" i="14" s="1"/>
  <c r="AT844" i="14" s="1"/>
  <c r="AU845" i="14" s="1"/>
  <c r="AV845" i="14" s="1"/>
  <c r="AK845" i="14" s="1"/>
  <c r="DO807" i="15"/>
  <c r="DP807" i="15" s="1"/>
  <c r="DQ807" i="15" s="1"/>
  <c r="DS808" i="15" s="1"/>
  <c r="DT808" i="15" s="1"/>
  <c r="DJ727" i="1"/>
  <c r="DP728" i="1"/>
  <c r="W731" i="14"/>
  <c r="X731" i="14" s="1"/>
  <c r="J732" i="14"/>
  <c r="M731" i="14"/>
  <c r="AH731" i="14" s="1"/>
  <c r="W883" i="12"/>
  <c r="C884" i="12"/>
  <c r="F885" i="12" s="1"/>
  <c r="G885" i="12" s="1"/>
  <c r="AJ884" i="12"/>
  <c r="M730" i="12"/>
  <c r="AH730" i="12" s="1"/>
  <c r="I730" i="12"/>
  <c r="L731" i="12" s="1"/>
  <c r="CV728" i="1"/>
  <c r="DE728" i="1" s="1"/>
  <c r="CS728" i="1"/>
  <c r="E937" i="14" l="1"/>
  <c r="F937" i="14" s="1"/>
  <c r="AI937" i="14" s="1"/>
  <c r="V936" i="14"/>
  <c r="C937" i="14"/>
  <c r="CP890" i="1"/>
  <c r="CN890" i="1" s="1"/>
  <c r="CZ889" i="1"/>
  <c r="CQ889" i="1"/>
  <c r="DH889" i="1" s="1"/>
  <c r="AQ844" i="14"/>
  <c r="DO728" i="1"/>
  <c r="DQ728" i="1"/>
  <c r="DN807" i="15"/>
  <c r="DM750" i="1"/>
  <c r="K732" i="14"/>
  <c r="AG732" i="14" s="1"/>
  <c r="H732" i="14"/>
  <c r="AJ885" i="12"/>
  <c r="W884" i="12"/>
  <c r="CU729" i="1"/>
  <c r="DA728" i="1"/>
  <c r="DB728" i="1" s="1"/>
  <c r="CX728" i="1"/>
  <c r="O730" i="12"/>
  <c r="AI730" i="12" s="1"/>
  <c r="X730" i="12"/>
  <c r="Y730" i="12" s="1"/>
  <c r="DF728" i="1" l="1"/>
  <c r="DC728" i="1"/>
  <c r="CQ890" i="1"/>
  <c r="DH890" i="1" s="1"/>
  <c r="E938" i="14"/>
  <c r="F938" i="14" s="1"/>
  <c r="AI938" i="14" s="1"/>
  <c r="V937" i="14"/>
  <c r="C938" i="14"/>
  <c r="CZ890" i="1"/>
  <c r="CP891" i="1"/>
  <c r="CQ891" i="1" s="1"/>
  <c r="DH891" i="1" s="1"/>
  <c r="DL750" i="1"/>
  <c r="DN750" i="1"/>
  <c r="AR845" i="14"/>
  <c r="AS845" i="14" s="1"/>
  <c r="AT845" i="14" s="1"/>
  <c r="AU846" i="14" s="1"/>
  <c r="AV846" i="14" s="1"/>
  <c r="AK846" i="14" s="1"/>
  <c r="DO808" i="15"/>
  <c r="DP808" i="15" s="1"/>
  <c r="DQ808" i="15" s="1"/>
  <c r="DS809" i="15" s="1"/>
  <c r="DT809" i="15" s="1"/>
  <c r="DJ728" i="1"/>
  <c r="DP729" i="1"/>
  <c r="M732" i="14"/>
  <c r="AH732" i="14" s="1"/>
  <c r="W732" i="14"/>
  <c r="X732" i="14" s="1"/>
  <c r="J733" i="14"/>
  <c r="C885" i="12"/>
  <c r="F886" i="12" s="1"/>
  <c r="G886" i="12" s="1"/>
  <c r="CV729" i="1"/>
  <c r="DE729" i="1" s="1"/>
  <c r="CS729" i="1"/>
  <c r="M731" i="12"/>
  <c r="AH731" i="12" s="1"/>
  <c r="I731" i="12"/>
  <c r="L732" i="12" s="1"/>
  <c r="E939" i="14" l="1"/>
  <c r="V938" i="14"/>
  <c r="CN891" i="1"/>
  <c r="CZ891" i="1" s="1"/>
  <c r="AQ845" i="14"/>
  <c r="DO729" i="1"/>
  <c r="DQ729" i="1"/>
  <c r="DN808" i="15"/>
  <c r="DM751" i="1"/>
  <c r="W885" i="12"/>
  <c r="K733" i="14"/>
  <c r="AG733" i="14" s="1"/>
  <c r="H733" i="14"/>
  <c r="C886" i="12"/>
  <c r="F887" i="12" s="1"/>
  <c r="G887" i="12" s="1"/>
  <c r="AJ886" i="12"/>
  <c r="X731" i="12"/>
  <c r="Y731" i="12" s="1"/>
  <c r="O731" i="12"/>
  <c r="AI731" i="12" s="1"/>
  <c r="CU730" i="1"/>
  <c r="DA729" i="1"/>
  <c r="DB729" i="1" s="1"/>
  <c r="CX729" i="1"/>
  <c r="DC729" i="1" s="1"/>
  <c r="C939" i="14" l="1"/>
  <c r="F939" i="14"/>
  <c r="AI939" i="14" s="1"/>
  <c r="CP892" i="1"/>
  <c r="CN892" i="1" s="1"/>
  <c r="CP893" i="1" s="1"/>
  <c r="CQ892" i="1"/>
  <c r="DH892" i="1" s="1"/>
  <c r="DL751" i="1"/>
  <c r="DN751" i="1"/>
  <c r="AR846" i="14"/>
  <c r="AS846" i="14" s="1"/>
  <c r="AT846" i="14" s="1"/>
  <c r="AU847" i="14" s="1"/>
  <c r="AV847" i="14" s="1"/>
  <c r="AK847" i="14" s="1"/>
  <c r="DO809" i="15"/>
  <c r="DP809" i="15" s="1"/>
  <c r="DQ809" i="15" s="1"/>
  <c r="DS810" i="15" s="1"/>
  <c r="DT810" i="15" s="1"/>
  <c r="DJ729" i="1"/>
  <c r="DF729" i="1"/>
  <c r="W733" i="14"/>
  <c r="X733" i="14" s="1"/>
  <c r="J734" i="14"/>
  <c r="M733" i="14"/>
  <c r="AH733" i="14" s="1"/>
  <c r="C887" i="12"/>
  <c r="F888" i="12" s="1"/>
  <c r="G888" i="12" s="1"/>
  <c r="W886" i="12"/>
  <c r="CV730" i="1"/>
  <c r="DE730" i="1" s="1"/>
  <c r="CS730" i="1"/>
  <c r="M732" i="12"/>
  <c r="AH732" i="12" s="1"/>
  <c r="I732" i="12"/>
  <c r="L733" i="12" s="1"/>
  <c r="CZ892" i="1" l="1"/>
  <c r="E940" i="14"/>
  <c r="V939" i="14"/>
  <c r="CN893" i="1"/>
  <c r="CQ893" i="1"/>
  <c r="DH893" i="1" s="1"/>
  <c r="AQ846" i="14"/>
  <c r="DN809" i="15"/>
  <c r="DM752" i="1"/>
  <c r="K734" i="14"/>
  <c r="AG734" i="14" s="1"/>
  <c r="H734" i="14"/>
  <c r="C888" i="12"/>
  <c r="F889" i="12" s="1"/>
  <c r="G889" i="12" s="1"/>
  <c r="W887" i="12"/>
  <c r="AJ887" i="12"/>
  <c r="DA730" i="1"/>
  <c r="DB730" i="1" s="1"/>
  <c r="CX730" i="1"/>
  <c r="CU731" i="1"/>
  <c r="X732" i="12"/>
  <c r="Y732" i="12" s="1"/>
  <c r="O732" i="12"/>
  <c r="AI732" i="12" s="1"/>
  <c r="DF730" i="1" l="1"/>
  <c r="DC730" i="1"/>
  <c r="F940" i="14"/>
  <c r="AI940" i="14" s="1"/>
  <c r="C940" i="14"/>
  <c r="DL752" i="1"/>
  <c r="DN752" i="1"/>
  <c r="CP894" i="1"/>
  <c r="CZ893" i="1"/>
  <c r="AR847" i="14"/>
  <c r="AS847" i="14" s="1"/>
  <c r="AT847" i="14" s="1"/>
  <c r="AU848" i="14" s="1"/>
  <c r="AV848" i="14" s="1"/>
  <c r="AK848" i="14" s="1"/>
  <c r="DO810" i="15"/>
  <c r="DP810" i="15" s="1"/>
  <c r="DQ810" i="15" s="1"/>
  <c r="DS811" i="15" s="1"/>
  <c r="DT811" i="15" s="1"/>
  <c r="DP730" i="1"/>
  <c r="J735" i="14"/>
  <c r="W734" i="14"/>
  <c r="X734" i="14" s="1"/>
  <c r="M734" i="14"/>
  <c r="AH734" i="14" s="1"/>
  <c r="AJ888" i="12"/>
  <c r="AJ889" i="12"/>
  <c r="W888" i="12"/>
  <c r="M733" i="12"/>
  <c r="AH733" i="12" s="1"/>
  <c r="I733" i="12"/>
  <c r="L734" i="12" s="1"/>
  <c r="CV731" i="1"/>
  <c r="DE731" i="1" s="1"/>
  <c r="CS731" i="1"/>
  <c r="E941" i="14" l="1"/>
  <c r="V940" i="14"/>
  <c r="AQ847" i="14"/>
  <c r="AR848" i="14" s="1"/>
  <c r="AS848" i="14" s="1"/>
  <c r="AT848" i="14" s="1"/>
  <c r="AU849" i="14" s="1"/>
  <c r="AV849" i="14" s="1"/>
  <c r="AK849" i="14" s="1"/>
  <c r="CQ894" i="1"/>
  <c r="DH894" i="1" s="1"/>
  <c r="CN894" i="1"/>
  <c r="DO730" i="1"/>
  <c r="DP731" i="1" s="1"/>
  <c r="DQ730" i="1"/>
  <c r="DN810" i="15"/>
  <c r="DM753" i="1"/>
  <c r="K735" i="14"/>
  <c r="AG735" i="14" s="1"/>
  <c r="H735" i="14"/>
  <c r="C889" i="12"/>
  <c r="F890" i="12" s="1"/>
  <c r="G890" i="12" s="1"/>
  <c r="CX731" i="1"/>
  <c r="DC731" i="1" s="1"/>
  <c r="DA731" i="1"/>
  <c r="DB731" i="1" s="1"/>
  <c r="CU732" i="1"/>
  <c r="O733" i="12"/>
  <c r="AI733" i="12" s="1"/>
  <c r="X733" i="12"/>
  <c r="Y733" i="12" s="1"/>
  <c r="F941" i="14" l="1"/>
  <c r="AI941" i="14" s="1"/>
  <c r="C941" i="14"/>
  <c r="DL753" i="1"/>
  <c r="DN753" i="1"/>
  <c r="CP895" i="1"/>
  <c r="CZ894" i="1"/>
  <c r="AQ848" i="14"/>
  <c r="DO731" i="1"/>
  <c r="DQ731" i="1"/>
  <c r="DO811" i="15"/>
  <c r="DP811" i="15" s="1"/>
  <c r="DQ811" i="15" s="1"/>
  <c r="DS812" i="15" s="1"/>
  <c r="DT812" i="15" s="1"/>
  <c r="DJ730" i="1"/>
  <c r="DF731" i="1"/>
  <c r="J736" i="14"/>
  <c r="M735" i="14"/>
  <c r="AH735" i="14" s="1"/>
  <c r="W735" i="14"/>
  <c r="X735" i="14" s="1"/>
  <c r="W889" i="12"/>
  <c r="M734" i="12"/>
  <c r="AH734" i="12" s="1"/>
  <c r="I734" i="12"/>
  <c r="L735" i="12" s="1"/>
  <c r="CV732" i="1"/>
  <c r="DE732" i="1" s="1"/>
  <c r="CS732" i="1"/>
  <c r="V941" i="14" l="1"/>
  <c r="E942" i="14"/>
  <c r="CQ895" i="1"/>
  <c r="DH895" i="1" s="1"/>
  <c r="CN895" i="1"/>
  <c r="AR849" i="14"/>
  <c r="AS849" i="14" s="1"/>
  <c r="AT849" i="14" s="1"/>
  <c r="AU850" i="14" s="1"/>
  <c r="AV850" i="14" s="1"/>
  <c r="AK850" i="14" s="1"/>
  <c r="DN811" i="15"/>
  <c r="DJ731" i="1"/>
  <c r="DM754" i="1"/>
  <c r="DP732" i="1"/>
  <c r="K736" i="14"/>
  <c r="AG736" i="14" s="1"/>
  <c r="H736" i="14"/>
  <c r="C890" i="12"/>
  <c r="F891" i="12" s="1"/>
  <c r="G891" i="12" s="1"/>
  <c r="AJ890" i="12"/>
  <c r="X734" i="12"/>
  <c r="Y734" i="12" s="1"/>
  <c r="O734" i="12"/>
  <c r="AI734" i="12" s="1"/>
  <c r="CU733" i="1"/>
  <c r="DA732" i="1"/>
  <c r="DB732" i="1" s="1"/>
  <c r="CX732" i="1"/>
  <c r="DC732" i="1" s="1"/>
  <c r="C942" i="14" l="1"/>
  <c r="F942" i="14"/>
  <c r="AI942" i="14" s="1"/>
  <c r="DL754" i="1"/>
  <c r="DN754" i="1"/>
  <c r="CZ895" i="1"/>
  <c r="CP896" i="1"/>
  <c r="AQ849" i="14"/>
  <c r="DO732" i="1"/>
  <c r="DQ732" i="1"/>
  <c r="DJ732" i="1" s="1"/>
  <c r="DO812" i="15"/>
  <c r="DP812" i="15" s="1"/>
  <c r="DQ812" i="15" s="1"/>
  <c r="DS813" i="15" s="1"/>
  <c r="DT813" i="15" s="1"/>
  <c r="DF732" i="1"/>
  <c r="J737" i="14"/>
  <c r="W736" i="14"/>
  <c r="X736" i="14" s="1"/>
  <c r="M736" i="14"/>
  <c r="AH736" i="14" s="1"/>
  <c r="W890" i="12"/>
  <c r="M735" i="12"/>
  <c r="AH735" i="12" s="1"/>
  <c r="I735" i="12"/>
  <c r="L736" i="12" s="1"/>
  <c r="CV733" i="1"/>
  <c r="DE733" i="1" s="1"/>
  <c r="CS733" i="1"/>
  <c r="E943" i="14" l="1"/>
  <c r="V942" i="14"/>
  <c r="CN896" i="1"/>
  <c r="CQ896" i="1"/>
  <c r="DH896" i="1" s="1"/>
  <c r="AR850" i="14"/>
  <c r="AS850" i="14" s="1"/>
  <c r="AT850" i="14" s="1"/>
  <c r="AU851" i="14" s="1"/>
  <c r="AV851" i="14" s="1"/>
  <c r="AK851" i="14" s="1"/>
  <c r="DN812" i="15"/>
  <c r="DO813" i="15" s="1"/>
  <c r="DP813" i="15" s="1"/>
  <c r="DQ813" i="15" s="1"/>
  <c r="DS814" i="15" s="1"/>
  <c r="DT814" i="15" s="1"/>
  <c r="DM755" i="1"/>
  <c r="K737" i="14"/>
  <c r="AG737" i="14" s="1"/>
  <c r="H737" i="14"/>
  <c r="C891" i="12"/>
  <c r="F892" i="12" s="1"/>
  <c r="G892" i="12" s="1"/>
  <c r="AJ891" i="12"/>
  <c r="DA733" i="1"/>
  <c r="DB733" i="1" s="1"/>
  <c r="CU734" i="1"/>
  <c r="CX733" i="1"/>
  <c r="DC733" i="1" s="1"/>
  <c r="X735" i="12"/>
  <c r="Y735" i="12" s="1"/>
  <c r="O735" i="12"/>
  <c r="AI735" i="12" s="1"/>
  <c r="C943" i="14" l="1"/>
  <c r="F943" i="14"/>
  <c r="AI943" i="14" s="1"/>
  <c r="AQ850" i="14"/>
  <c r="AR851" i="14" s="1"/>
  <c r="AS851" i="14" s="1"/>
  <c r="AT851" i="14" s="1"/>
  <c r="AU852" i="14" s="1"/>
  <c r="AV852" i="14" s="1"/>
  <c r="AK852" i="14" s="1"/>
  <c r="DL755" i="1"/>
  <c r="DN755" i="1"/>
  <c r="CZ896" i="1"/>
  <c r="CP897" i="1"/>
  <c r="DN813" i="15"/>
  <c r="DP733" i="1"/>
  <c r="DQ733" i="1" s="1"/>
  <c r="DF733" i="1"/>
  <c r="M737" i="14"/>
  <c r="AH737" i="14" s="1"/>
  <c r="J738" i="14"/>
  <c r="W737" i="14"/>
  <c r="X737" i="14" s="1"/>
  <c r="C892" i="12"/>
  <c r="F893" i="12" s="1"/>
  <c r="G893" i="12" s="1"/>
  <c r="W891" i="12"/>
  <c r="M736" i="12"/>
  <c r="AH736" i="12" s="1"/>
  <c r="I736" i="12"/>
  <c r="L737" i="12" s="1"/>
  <c r="CV734" i="1"/>
  <c r="DE734" i="1" s="1"/>
  <c r="CS734" i="1"/>
  <c r="V943" i="14" l="1"/>
  <c r="E944" i="14"/>
  <c r="AQ851" i="14"/>
  <c r="AR852" i="14" s="1"/>
  <c r="AS852" i="14" s="1"/>
  <c r="AT852" i="14" s="1"/>
  <c r="AU853" i="14" s="1"/>
  <c r="AV853" i="14" s="1"/>
  <c r="AK853" i="14" s="1"/>
  <c r="CQ897" i="1"/>
  <c r="DH897" i="1" s="1"/>
  <c r="CN897" i="1"/>
  <c r="DJ733" i="1"/>
  <c r="DO733" i="1"/>
  <c r="DO814" i="15"/>
  <c r="DP814" i="15" s="1"/>
  <c r="DQ814" i="15" s="1"/>
  <c r="DS815" i="15" s="1"/>
  <c r="DT815" i="15" s="1"/>
  <c r="DM756" i="1"/>
  <c r="K738" i="14"/>
  <c r="AG738" i="14" s="1"/>
  <c r="H738" i="14"/>
  <c r="C893" i="12"/>
  <c r="F894" i="12" s="1"/>
  <c r="G894" i="12" s="1"/>
  <c r="W892" i="12"/>
  <c r="AJ892" i="12"/>
  <c r="CU735" i="1"/>
  <c r="CX734" i="1"/>
  <c r="DA734" i="1"/>
  <c r="DB734" i="1" s="1"/>
  <c r="X736" i="12"/>
  <c r="Y736" i="12" s="1"/>
  <c r="O736" i="12"/>
  <c r="AI736" i="12" s="1"/>
  <c r="DF734" i="1" l="1"/>
  <c r="DC734" i="1"/>
  <c r="F944" i="14"/>
  <c r="AI944" i="14" s="1"/>
  <c r="C944" i="14"/>
  <c r="DL756" i="1"/>
  <c r="DN756" i="1"/>
  <c r="CP898" i="1"/>
  <c r="CZ897" i="1"/>
  <c r="AQ852" i="14"/>
  <c r="DN814" i="15"/>
  <c r="DP734" i="1"/>
  <c r="J739" i="14"/>
  <c r="W738" i="14"/>
  <c r="X738" i="14" s="1"/>
  <c r="M738" i="14"/>
  <c r="AH738" i="14" s="1"/>
  <c r="AJ893" i="12"/>
  <c r="W893" i="12"/>
  <c r="AJ894" i="12"/>
  <c r="M737" i="12"/>
  <c r="AH737" i="12" s="1"/>
  <c r="I737" i="12"/>
  <c r="L738" i="12" s="1"/>
  <c r="CV735" i="1"/>
  <c r="DE735" i="1" s="1"/>
  <c r="CS735" i="1"/>
  <c r="E945" i="14" l="1"/>
  <c r="F945" i="14" s="1"/>
  <c r="AI945" i="14" s="1"/>
  <c r="V944" i="14"/>
  <c r="CQ898" i="1"/>
  <c r="DH898" i="1" s="1"/>
  <c r="CN898" i="1"/>
  <c r="AR853" i="14"/>
  <c r="AS853" i="14" s="1"/>
  <c r="AT853" i="14" s="1"/>
  <c r="AU854" i="14" s="1"/>
  <c r="AV854" i="14" s="1"/>
  <c r="AK854" i="14" s="1"/>
  <c r="DO734" i="1"/>
  <c r="DP735" i="1" s="1"/>
  <c r="DQ734" i="1"/>
  <c r="DO815" i="15"/>
  <c r="DP815" i="15" s="1"/>
  <c r="DQ815" i="15" s="1"/>
  <c r="DS816" i="15" s="1"/>
  <c r="DT816" i="15" s="1"/>
  <c r="DM757" i="1"/>
  <c r="K739" i="14"/>
  <c r="AG739" i="14" s="1"/>
  <c r="H739" i="14"/>
  <c r="C894" i="12"/>
  <c r="F895" i="12" s="1"/>
  <c r="G895" i="12" s="1"/>
  <c r="X737" i="12"/>
  <c r="Y737" i="12" s="1"/>
  <c r="O737" i="12"/>
  <c r="AI737" i="12" s="1"/>
  <c r="DA735" i="1"/>
  <c r="DB735" i="1" s="1"/>
  <c r="CU736" i="1"/>
  <c r="CX735" i="1"/>
  <c r="DC735" i="1" s="1"/>
  <c r="C945" i="14" l="1"/>
  <c r="CP899" i="1"/>
  <c r="CN899" i="1" s="1"/>
  <c r="CZ898" i="1"/>
  <c r="DL757" i="1"/>
  <c r="DN757" i="1"/>
  <c r="AQ853" i="14"/>
  <c r="DO735" i="1"/>
  <c r="DQ735" i="1"/>
  <c r="DN815" i="15"/>
  <c r="DJ734" i="1"/>
  <c r="DF735" i="1"/>
  <c r="W894" i="12"/>
  <c r="C895" i="12"/>
  <c r="F896" i="12" s="1"/>
  <c r="G896" i="12" s="1"/>
  <c r="W739" i="14"/>
  <c r="X739" i="14" s="1"/>
  <c r="M739" i="14"/>
  <c r="AH739" i="14" s="1"/>
  <c r="J740" i="14"/>
  <c r="AJ895" i="12"/>
  <c r="M738" i="12"/>
  <c r="AH738" i="12" s="1"/>
  <c r="I738" i="12"/>
  <c r="L739" i="12" s="1"/>
  <c r="CV736" i="1"/>
  <c r="DE736" i="1" s="1"/>
  <c r="CS736" i="1"/>
  <c r="E946" i="14" l="1"/>
  <c r="V945" i="14"/>
  <c r="CP900" i="1"/>
  <c r="CN900" i="1" s="1"/>
  <c r="CZ899" i="1"/>
  <c r="CQ899" i="1"/>
  <c r="DH899" i="1" s="1"/>
  <c r="AR854" i="14"/>
  <c r="AS854" i="14" s="1"/>
  <c r="AT854" i="14" s="1"/>
  <c r="AU855" i="14" s="1"/>
  <c r="AV855" i="14" s="1"/>
  <c r="AK855" i="14" s="1"/>
  <c r="DO816" i="15"/>
  <c r="DP816" i="15" s="1"/>
  <c r="DQ816" i="15" s="1"/>
  <c r="DS817" i="15" s="1"/>
  <c r="DT817" i="15" s="1"/>
  <c r="DJ735" i="1"/>
  <c r="DM758" i="1"/>
  <c r="DP736" i="1"/>
  <c r="AJ896" i="12"/>
  <c r="C896" i="12"/>
  <c r="F897" i="12" s="1"/>
  <c r="G897" i="12" s="1"/>
  <c r="K740" i="14"/>
  <c r="AG740" i="14" s="1"/>
  <c r="H740" i="14"/>
  <c r="W895" i="12"/>
  <c r="O738" i="12"/>
  <c r="AI738" i="12" s="1"/>
  <c r="X738" i="12"/>
  <c r="Y738" i="12" s="1"/>
  <c r="CU737" i="1"/>
  <c r="DA736" i="1"/>
  <c r="DB736" i="1" s="1"/>
  <c r="CX736" i="1"/>
  <c r="DC736" i="1" s="1"/>
  <c r="F946" i="14" l="1"/>
  <c r="AI946" i="14" s="1"/>
  <c r="C946" i="14"/>
  <c r="AQ854" i="14"/>
  <c r="AR855" i="14" s="1"/>
  <c r="AS855" i="14" s="1"/>
  <c r="AT855" i="14" s="1"/>
  <c r="AU856" i="14" s="1"/>
  <c r="AV856" i="14" s="1"/>
  <c r="AK856" i="14" s="1"/>
  <c r="CP901" i="1"/>
  <c r="CZ900" i="1"/>
  <c r="DL758" i="1"/>
  <c r="DN758" i="1"/>
  <c r="CQ900" i="1"/>
  <c r="DH900" i="1" s="1"/>
  <c r="DO736" i="1"/>
  <c r="DQ736" i="1"/>
  <c r="DN816" i="15"/>
  <c r="DF736" i="1"/>
  <c r="AJ897" i="12"/>
  <c r="M740" i="14"/>
  <c r="AH740" i="14" s="1"/>
  <c r="W740" i="14"/>
  <c r="X740" i="14" s="1"/>
  <c r="J741" i="14"/>
  <c r="W896" i="12"/>
  <c r="CV737" i="1"/>
  <c r="DE737" i="1" s="1"/>
  <c r="CS737" i="1"/>
  <c r="M739" i="12"/>
  <c r="AH739" i="12" s="1"/>
  <c r="I739" i="12"/>
  <c r="L740" i="12" s="1"/>
  <c r="V946" i="14" l="1"/>
  <c r="E947" i="14"/>
  <c r="C947" i="14" s="1"/>
  <c r="CN901" i="1"/>
  <c r="CQ901" i="1"/>
  <c r="DH901" i="1" s="1"/>
  <c r="AQ855" i="14"/>
  <c r="DO817" i="15"/>
  <c r="DP817" i="15" s="1"/>
  <c r="DQ817" i="15" s="1"/>
  <c r="DS818" i="15" s="1"/>
  <c r="DT818" i="15" s="1"/>
  <c r="DJ736" i="1"/>
  <c r="DM759" i="1"/>
  <c r="C897" i="12"/>
  <c r="F898" i="12" s="1"/>
  <c r="G898" i="12" s="1"/>
  <c r="AJ898" i="12" s="1"/>
  <c r="K741" i="14"/>
  <c r="AG741" i="14" s="1"/>
  <c r="H741" i="14"/>
  <c r="DA737" i="1"/>
  <c r="DB737" i="1" s="1"/>
  <c r="CX737" i="1"/>
  <c r="DC737" i="1" s="1"/>
  <c r="CU738" i="1"/>
  <c r="X739" i="12"/>
  <c r="Y739" i="12" s="1"/>
  <c r="O739" i="12"/>
  <c r="AI739" i="12" s="1"/>
  <c r="E948" i="14" l="1"/>
  <c r="V947" i="14"/>
  <c r="C948" i="14"/>
  <c r="F947" i="14"/>
  <c r="AI947" i="14" s="1"/>
  <c r="F948" i="14"/>
  <c r="AI948" i="14" s="1"/>
  <c r="DL759" i="1"/>
  <c r="DN759" i="1"/>
  <c r="CP902" i="1"/>
  <c r="CZ901" i="1"/>
  <c r="AR856" i="14"/>
  <c r="AS856" i="14" s="1"/>
  <c r="AT856" i="14" s="1"/>
  <c r="AU857" i="14" s="1"/>
  <c r="AV857" i="14" s="1"/>
  <c r="AK857" i="14" s="1"/>
  <c r="DN817" i="15"/>
  <c r="DP737" i="1"/>
  <c r="DF737" i="1"/>
  <c r="W897" i="12"/>
  <c r="C898" i="12"/>
  <c r="F899" i="12" s="1"/>
  <c r="G899" i="12" s="1"/>
  <c r="AJ899" i="12" s="1"/>
  <c r="W741" i="14"/>
  <c r="X741" i="14" s="1"/>
  <c r="J742" i="14"/>
  <c r="M741" i="14"/>
  <c r="AH741" i="14" s="1"/>
  <c r="M740" i="12"/>
  <c r="AH740" i="12" s="1"/>
  <c r="I740" i="12"/>
  <c r="L741" i="12" s="1"/>
  <c r="CV738" i="1"/>
  <c r="DE738" i="1" s="1"/>
  <c r="CS738" i="1"/>
  <c r="E949" i="14" l="1"/>
  <c r="V948" i="14"/>
  <c r="CQ902" i="1"/>
  <c r="DH902" i="1" s="1"/>
  <c r="CN902" i="1"/>
  <c r="AQ856" i="14"/>
  <c r="DO737" i="1"/>
  <c r="DP738" i="1" s="1"/>
  <c r="DQ737" i="1"/>
  <c r="DO818" i="15"/>
  <c r="DP818" i="15" s="1"/>
  <c r="DQ818" i="15" s="1"/>
  <c r="DS819" i="15" s="1"/>
  <c r="DT819" i="15" s="1"/>
  <c r="DM760" i="1"/>
  <c r="C899" i="12"/>
  <c r="F900" i="12" s="1"/>
  <c r="G900" i="12" s="1"/>
  <c r="W898" i="12"/>
  <c r="K742" i="14"/>
  <c r="AG742" i="14" s="1"/>
  <c r="H742" i="14"/>
  <c r="DA738" i="1"/>
  <c r="DB738" i="1" s="1"/>
  <c r="CU739" i="1"/>
  <c r="CX738" i="1"/>
  <c r="DC738" i="1" s="1"/>
  <c r="X740" i="12"/>
  <c r="Y740" i="12" s="1"/>
  <c r="O740" i="12"/>
  <c r="AI740" i="12" s="1"/>
  <c r="F949" i="14" l="1"/>
  <c r="AI949" i="14" s="1"/>
  <c r="C949" i="14"/>
  <c r="DL760" i="1"/>
  <c r="DN760" i="1"/>
  <c r="CP903" i="1"/>
  <c r="CZ902" i="1"/>
  <c r="AR857" i="14"/>
  <c r="AS857" i="14" s="1"/>
  <c r="AT857" i="14" s="1"/>
  <c r="AU858" i="14" s="1"/>
  <c r="AV858" i="14" s="1"/>
  <c r="AK858" i="14" s="1"/>
  <c r="DO738" i="1"/>
  <c r="DQ738" i="1"/>
  <c r="DN818" i="15"/>
  <c r="DJ737" i="1"/>
  <c r="DF738" i="1"/>
  <c r="W899" i="12"/>
  <c r="J743" i="14"/>
  <c r="W742" i="14"/>
  <c r="X742" i="14" s="1"/>
  <c r="M742" i="14"/>
  <c r="AH742" i="14" s="1"/>
  <c r="AJ900" i="12"/>
  <c r="C900" i="12"/>
  <c r="F901" i="12" s="1"/>
  <c r="G901" i="12" s="1"/>
  <c r="M741" i="12"/>
  <c r="AH741" i="12" s="1"/>
  <c r="I741" i="12"/>
  <c r="L742" i="12" s="1"/>
  <c r="CV739" i="1"/>
  <c r="DE739" i="1" s="1"/>
  <c r="CS739" i="1"/>
  <c r="E950" i="14" l="1"/>
  <c r="V949" i="14"/>
  <c r="CN903" i="1"/>
  <c r="CQ903" i="1"/>
  <c r="DH903" i="1" s="1"/>
  <c r="AQ857" i="14"/>
  <c r="DO819" i="15"/>
  <c r="DP819" i="15" s="1"/>
  <c r="DQ819" i="15" s="1"/>
  <c r="DS820" i="15" s="1"/>
  <c r="DT820" i="15" s="1"/>
  <c r="DJ738" i="1"/>
  <c r="DM761" i="1"/>
  <c r="DP739" i="1"/>
  <c r="K743" i="14"/>
  <c r="AG743" i="14" s="1"/>
  <c r="H743" i="14"/>
  <c r="W900" i="12"/>
  <c r="X741" i="12"/>
  <c r="Y741" i="12" s="1"/>
  <c r="O741" i="12"/>
  <c r="AI741" i="12" s="1"/>
  <c r="CU740" i="1"/>
  <c r="CX739" i="1"/>
  <c r="DA739" i="1"/>
  <c r="DB739" i="1" s="1"/>
  <c r="DF739" i="1" l="1"/>
  <c r="DC739" i="1"/>
  <c r="F950" i="14"/>
  <c r="AI950" i="14" s="1"/>
  <c r="C950" i="14"/>
  <c r="DL761" i="1"/>
  <c r="DN761" i="1"/>
  <c r="CP904" i="1"/>
  <c r="CZ903" i="1"/>
  <c r="AR858" i="14"/>
  <c r="AS858" i="14" s="1"/>
  <c r="AT858" i="14" s="1"/>
  <c r="AU859" i="14" s="1"/>
  <c r="AV859" i="14" s="1"/>
  <c r="AK859" i="14" s="1"/>
  <c r="DO739" i="1"/>
  <c r="DP740" i="1" s="1"/>
  <c r="DQ739" i="1"/>
  <c r="DN819" i="15"/>
  <c r="DO820" i="15" s="1"/>
  <c r="DP820" i="15" s="1"/>
  <c r="DQ820" i="15" s="1"/>
  <c r="DS821" i="15" s="1"/>
  <c r="DT821" i="15" s="1"/>
  <c r="J744" i="14"/>
  <c r="M743" i="14"/>
  <c r="AH743" i="14" s="1"/>
  <c r="W743" i="14"/>
  <c r="X743" i="14" s="1"/>
  <c r="C901" i="12"/>
  <c r="F902" i="12" s="1"/>
  <c r="G902" i="12" s="1"/>
  <c r="AJ901" i="12"/>
  <c r="M742" i="12"/>
  <c r="AH742" i="12" s="1"/>
  <c r="I742" i="12"/>
  <c r="L743" i="12" s="1"/>
  <c r="CV740" i="1"/>
  <c r="DE740" i="1" s="1"/>
  <c r="CS740" i="1"/>
  <c r="V950" i="14" l="1"/>
  <c r="E951" i="14"/>
  <c r="F951" i="14" s="1"/>
  <c r="AI951" i="14" s="1"/>
  <c r="C951" i="14"/>
  <c r="CN904" i="1"/>
  <c r="CQ904" i="1"/>
  <c r="DH904" i="1" s="1"/>
  <c r="AQ858" i="14"/>
  <c r="DO740" i="1"/>
  <c r="DQ740" i="1"/>
  <c r="DN820" i="15"/>
  <c r="DO821" i="15" s="1"/>
  <c r="DP821" i="15" s="1"/>
  <c r="DQ821" i="15" s="1"/>
  <c r="DS822" i="15" s="1"/>
  <c r="DT822" i="15" s="1"/>
  <c r="DJ739" i="1"/>
  <c r="DM762" i="1"/>
  <c r="K744" i="14"/>
  <c r="AG744" i="14" s="1"/>
  <c r="H744" i="14"/>
  <c r="W901" i="12"/>
  <c r="CU741" i="1"/>
  <c r="DA740" i="1"/>
  <c r="DB740" i="1" s="1"/>
  <c r="CX740" i="1"/>
  <c r="DC740" i="1" s="1"/>
  <c r="X742" i="12"/>
  <c r="Y742" i="12" s="1"/>
  <c r="O742" i="12"/>
  <c r="AI742" i="12" s="1"/>
  <c r="E952" i="14" l="1"/>
  <c r="F952" i="14" s="1"/>
  <c r="AI952" i="14" s="1"/>
  <c r="V951" i="14"/>
  <c r="C952" i="14"/>
  <c r="DL762" i="1"/>
  <c r="DN762" i="1"/>
  <c r="CZ904" i="1"/>
  <c r="CP905" i="1"/>
  <c r="AR859" i="14"/>
  <c r="AS859" i="14" s="1"/>
  <c r="AT859" i="14" s="1"/>
  <c r="AU860" i="14" s="1"/>
  <c r="AV860" i="14" s="1"/>
  <c r="AK860" i="14" s="1"/>
  <c r="DN821" i="15"/>
  <c r="DJ740" i="1"/>
  <c r="DF740" i="1"/>
  <c r="V952" i="14"/>
  <c r="E953" i="14"/>
  <c r="C953" i="14" s="1"/>
  <c r="J745" i="14"/>
  <c r="W744" i="14"/>
  <c r="X744" i="14" s="1"/>
  <c r="M744" i="14"/>
  <c r="AH744" i="14" s="1"/>
  <c r="AJ902" i="12"/>
  <c r="C902" i="12"/>
  <c r="F903" i="12" s="1"/>
  <c r="G903" i="12" s="1"/>
  <c r="CV741" i="1"/>
  <c r="DE741" i="1" s="1"/>
  <c r="CS741" i="1"/>
  <c r="M743" i="12"/>
  <c r="AH743" i="12" s="1"/>
  <c r="I743" i="12"/>
  <c r="L744" i="12" s="1"/>
  <c r="CN905" i="1" l="1"/>
  <c r="CQ905" i="1"/>
  <c r="DH905" i="1" s="1"/>
  <c r="AQ859" i="14"/>
  <c r="DO822" i="15"/>
  <c r="DP822" i="15" s="1"/>
  <c r="DQ822" i="15" s="1"/>
  <c r="DS823" i="15" s="1"/>
  <c r="DT823" i="15" s="1"/>
  <c r="DM763" i="1"/>
  <c r="E954" i="14"/>
  <c r="C954" i="14" s="1"/>
  <c r="V953" i="14"/>
  <c r="F953" i="14"/>
  <c r="AI953" i="14" s="1"/>
  <c r="K745" i="14"/>
  <c r="AG745" i="14" s="1"/>
  <c r="H745" i="14"/>
  <c r="W902" i="12"/>
  <c r="X743" i="12"/>
  <c r="Y743" i="12" s="1"/>
  <c r="O743" i="12"/>
  <c r="AI743" i="12" s="1"/>
  <c r="CU742" i="1"/>
  <c r="CX741" i="1"/>
  <c r="DC741" i="1" s="1"/>
  <c r="DA741" i="1"/>
  <c r="DB741" i="1" s="1"/>
  <c r="F954" i="14" l="1"/>
  <c r="AI954" i="14" s="1"/>
  <c r="DL763" i="1"/>
  <c r="DN763" i="1"/>
  <c r="CP906" i="1"/>
  <c r="CZ905" i="1"/>
  <c r="AR860" i="14"/>
  <c r="AS860" i="14" s="1"/>
  <c r="AT860" i="14" s="1"/>
  <c r="AU861" i="14" s="1"/>
  <c r="AV861" i="14" s="1"/>
  <c r="AK861" i="14" s="1"/>
  <c r="DN822" i="15"/>
  <c r="DP741" i="1"/>
  <c r="DF741" i="1"/>
  <c r="V954" i="14"/>
  <c r="E955" i="14"/>
  <c r="F955" i="14" s="1"/>
  <c r="AI955" i="14" s="1"/>
  <c r="M745" i="14"/>
  <c r="AH745" i="14" s="1"/>
  <c r="W745" i="14"/>
  <c r="X745" i="14" s="1"/>
  <c r="J746" i="14"/>
  <c r="AJ903" i="12"/>
  <c r="C903" i="12"/>
  <c r="F904" i="12" s="1"/>
  <c r="G904" i="12" s="1"/>
  <c r="CV742" i="1"/>
  <c r="DE742" i="1" s="1"/>
  <c r="CS742" i="1"/>
  <c r="M744" i="12"/>
  <c r="AH744" i="12" s="1"/>
  <c r="I744" i="12"/>
  <c r="L745" i="12" s="1"/>
  <c r="C955" i="14" l="1"/>
  <c r="V955" i="14" s="1"/>
  <c r="CN906" i="1"/>
  <c r="CQ906" i="1"/>
  <c r="DH906" i="1" s="1"/>
  <c r="AQ860" i="14"/>
  <c r="DO741" i="1"/>
  <c r="DQ741" i="1"/>
  <c r="DO823" i="15"/>
  <c r="DP823" i="15" s="1"/>
  <c r="DQ823" i="15" s="1"/>
  <c r="DS824" i="15" s="1"/>
  <c r="DT824" i="15" s="1"/>
  <c r="DM764" i="1"/>
  <c r="E956" i="14"/>
  <c r="K746" i="14"/>
  <c r="AG746" i="14" s="1"/>
  <c r="H746" i="14"/>
  <c r="W903" i="12"/>
  <c r="O744" i="12"/>
  <c r="AI744" i="12" s="1"/>
  <c r="X744" i="12"/>
  <c r="Y744" i="12" s="1"/>
  <c r="DA742" i="1"/>
  <c r="DB742" i="1" s="1"/>
  <c r="CU743" i="1"/>
  <c r="CX742" i="1"/>
  <c r="DC742" i="1" s="1"/>
  <c r="DL764" i="1" l="1"/>
  <c r="DN764" i="1"/>
  <c r="CP907" i="1"/>
  <c r="CZ906" i="1"/>
  <c r="AR861" i="14"/>
  <c r="AS861" i="14" s="1"/>
  <c r="AT861" i="14" s="1"/>
  <c r="AU862" i="14" s="1"/>
  <c r="AV862" i="14" s="1"/>
  <c r="AK862" i="14" s="1"/>
  <c r="DN823" i="15"/>
  <c r="DJ741" i="1"/>
  <c r="DP742" i="1"/>
  <c r="DF742" i="1"/>
  <c r="F956" i="14"/>
  <c r="AI956" i="14" s="1"/>
  <c r="C956" i="14"/>
  <c r="J747" i="14"/>
  <c r="W746" i="14"/>
  <c r="X746" i="14" s="1"/>
  <c r="M746" i="14"/>
  <c r="AH746" i="14" s="1"/>
  <c r="AJ904" i="12"/>
  <c r="C904" i="12"/>
  <c r="F905" i="12" s="1"/>
  <c r="G905" i="12" s="1"/>
  <c r="CV743" i="1"/>
  <c r="DE743" i="1" s="1"/>
  <c r="CS743" i="1"/>
  <c r="M745" i="12"/>
  <c r="AH745" i="12" s="1"/>
  <c r="I745" i="12"/>
  <c r="L746" i="12" s="1"/>
  <c r="CQ907" i="1" l="1"/>
  <c r="DH907" i="1" s="1"/>
  <c r="CN907" i="1"/>
  <c r="AQ861" i="14"/>
  <c r="DO742" i="1"/>
  <c r="DQ742" i="1"/>
  <c r="DO824" i="15"/>
  <c r="DP824" i="15" s="1"/>
  <c r="DQ824" i="15" s="1"/>
  <c r="DS825" i="15" s="1"/>
  <c r="DT825" i="15" s="1"/>
  <c r="DM765" i="1"/>
  <c r="E957" i="14"/>
  <c r="F957" i="14" s="1"/>
  <c r="AI957" i="14" s="1"/>
  <c r="V956" i="14"/>
  <c r="K747" i="14"/>
  <c r="AG747" i="14" s="1"/>
  <c r="H747" i="14"/>
  <c r="W904" i="12"/>
  <c r="O745" i="12"/>
  <c r="AI745" i="12" s="1"/>
  <c r="X745" i="12"/>
  <c r="Y745" i="12" s="1"/>
  <c r="DA743" i="1"/>
  <c r="DB743" i="1" s="1"/>
  <c r="CU744" i="1"/>
  <c r="CX743" i="1"/>
  <c r="DC743" i="1" s="1"/>
  <c r="C957" i="14" l="1"/>
  <c r="E958" i="14" s="1"/>
  <c r="CZ907" i="1"/>
  <c r="CP908" i="1"/>
  <c r="CN908" i="1" s="1"/>
  <c r="DL765" i="1"/>
  <c r="DN765" i="1"/>
  <c r="AR862" i="14"/>
  <c r="AS862" i="14" s="1"/>
  <c r="AT862" i="14" s="1"/>
  <c r="AU863" i="14" s="1"/>
  <c r="AV863" i="14" s="1"/>
  <c r="AK863" i="14" s="1"/>
  <c r="DN824" i="15"/>
  <c r="DJ742" i="1"/>
  <c r="DP743" i="1"/>
  <c r="DF743" i="1"/>
  <c r="V957" i="14"/>
  <c r="W747" i="14"/>
  <c r="X747" i="14" s="1"/>
  <c r="J748" i="14"/>
  <c r="M747" i="14"/>
  <c r="AH747" i="14" s="1"/>
  <c r="C905" i="12"/>
  <c r="F906" i="12" s="1"/>
  <c r="G906" i="12" s="1"/>
  <c r="AJ905" i="12"/>
  <c r="CV744" i="1"/>
  <c r="DE744" i="1" s="1"/>
  <c r="CS744" i="1"/>
  <c r="M746" i="12"/>
  <c r="AH746" i="12" s="1"/>
  <c r="I746" i="12"/>
  <c r="L747" i="12" s="1"/>
  <c r="AQ862" i="14" l="1"/>
  <c r="CP909" i="1"/>
  <c r="CN909" i="1" s="1"/>
  <c r="CZ908" i="1"/>
  <c r="CQ908" i="1"/>
  <c r="DH908" i="1" s="1"/>
  <c r="AR863" i="14"/>
  <c r="AS863" i="14" s="1"/>
  <c r="AT863" i="14" s="1"/>
  <c r="AU864" i="14" s="1"/>
  <c r="AV864" i="14" s="1"/>
  <c r="AK864" i="14" s="1"/>
  <c r="DO743" i="1"/>
  <c r="DP744" i="1" s="1"/>
  <c r="DQ743" i="1"/>
  <c r="DO825" i="15"/>
  <c r="DP825" i="15" s="1"/>
  <c r="DQ825" i="15" s="1"/>
  <c r="DS826" i="15" s="1"/>
  <c r="DT826" i="15" s="1"/>
  <c r="DM766" i="1"/>
  <c r="F958" i="14"/>
  <c r="AI958" i="14" s="1"/>
  <c r="C958" i="14"/>
  <c r="K748" i="14"/>
  <c r="AG748" i="14" s="1"/>
  <c r="H748" i="14"/>
  <c r="W905" i="12"/>
  <c r="AJ906" i="12"/>
  <c r="CU745" i="1"/>
  <c r="DA744" i="1"/>
  <c r="DB744" i="1" s="1"/>
  <c r="CX744" i="1"/>
  <c r="DC744" i="1" s="1"/>
  <c r="X746" i="12"/>
  <c r="Y746" i="12" s="1"/>
  <c r="O746" i="12"/>
  <c r="AI746" i="12" s="1"/>
  <c r="AQ863" i="14" l="1"/>
  <c r="AR864" i="14" s="1"/>
  <c r="AS864" i="14" s="1"/>
  <c r="AT864" i="14" s="1"/>
  <c r="AU865" i="14" s="1"/>
  <c r="AV865" i="14" s="1"/>
  <c r="AK865" i="14" s="1"/>
  <c r="DL766" i="1"/>
  <c r="DN766" i="1"/>
  <c r="CP910" i="1"/>
  <c r="CZ909" i="1"/>
  <c r="CQ909" i="1"/>
  <c r="DH909" i="1" s="1"/>
  <c r="DO744" i="1"/>
  <c r="DQ744" i="1"/>
  <c r="DN825" i="15"/>
  <c r="DJ743" i="1"/>
  <c r="DF744" i="1"/>
  <c r="E959" i="14"/>
  <c r="V958" i="14"/>
  <c r="M748" i="14"/>
  <c r="AH748" i="14" s="1"/>
  <c r="W748" i="14"/>
  <c r="X748" i="14" s="1"/>
  <c r="J749" i="14"/>
  <c r="C906" i="12"/>
  <c r="F907" i="12" s="1"/>
  <c r="G907" i="12" s="1"/>
  <c r="M747" i="12"/>
  <c r="AH747" i="12" s="1"/>
  <c r="I747" i="12"/>
  <c r="L748" i="12" s="1"/>
  <c r="CV745" i="1"/>
  <c r="DE745" i="1" s="1"/>
  <c r="CS745" i="1"/>
  <c r="CQ910" i="1" l="1"/>
  <c r="DH910" i="1" s="1"/>
  <c r="CN910" i="1"/>
  <c r="AQ864" i="14"/>
  <c r="DO826" i="15"/>
  <c r="DP826" i="15" s="1"/>
  <c r="DQ826" i="15" s="1"/>
  <c r="DS827" i="15" s="1"/>
  <c r="DT827" i="15" s="1"/>
  <c r="DJ744" i="1"/>
  <c r="DM767" i="1"/>
  <c r="DP745" i="1"/>
  <c r="F959" i="14"/>
  <c r="AI959" i="14" s="1"/>
  <c r="C959" i="14"/>
  <c r="W906" i="12"/>
  <c r="K749" i="14"/>
  <c r="AG749" i="14" s="1"/>
  <c r="H749" i="14"/>
  <c r="AJ907" i="12"/>
  <c r="X747" i="12"/>
  <c r="Y747" i="12" s="1"/>
  <c r="O747" i="12"/>
  <c r="AI747" i="12" s="1"/>
  <c r="DA745" i="1"/>
  <c r="DB745" i="1" s="1"/>
  <c r="CU746" i="1"/>
  <c r="CX745" i="1"/>
  <c r="DF745" i="1" l="1"/>
  <c r="DC745" i="1"/>
  <c r="DL767" i="1"/>
  <c r="DN767" i="1"/>
  <c r="CP911" i="1"/>
  <c r="CZ910" i="1"/>
  <c r="AR865" i="14"/>
  <c r="AS865" i="14" s="1"/>
  <c r="AT865" i="14" s="1"/>
  <c r="AU866" i="14" s="1"/>
  <c r="AV866" i="14" s="1"/>
  <c r="AK866" i="14" s="1"/>
  <c r="DO745" i="1"/>
  <c r="DQ745" i="1"/>
  <c r="DN826" i="15"/>
  <c r="V959" i="14"/>
  <c r="E960" i="14"/>
  <c r="W749" i="14"/>
  <c r="X749" i="14" s="1"/>
  <c r="J750" i="14"/>
  <c r="M749" i="14"/>
  <c r="AH749" i="14" s="1"/>
  <c r="C907" i="12"/>
  <c r="F908" i="12" s="1"/>
  <c r="G908" i="12" s="1"/>
  <c r="M748" i="12"/>
  <c r="AH748" i="12" s="1"/>
  <c r="I748" i="12"/>
  <c r="L749" i="12" s="1"/>
  <c r="CV746" i="1"/>
  <c r="DE746" i="1" s="1"/>
  <c r="CS746" i="1"/>
  <c r="CN911" i="1" l="1"/>
  <c r="CQ911" i="1"/>
  <c r="DH911" i="1" s="1"/>
  <c r="AQ865" i="14"/>
  <c r="DO827" i="15"/>
  <c r="DP827" i="15" s="1"/>
  <c r="DQ827" i="15" s="1"/>
  <c r="DS828" i="15" s="1"/>
  <c r="DT828" i="15" s="1"/>
  <c r="DJ745" i="1"/>
  <c r="DM768" i="1"/>
  <c r="DP746" i="1"/>
  <c r="DQ746" i="1" s="1"/>
  <c r="F960" i="14"/>
  <c r="AI960" i="14" s="1"/>
  <c r="C960" i="14"/>
  <c r="AJ908" i="12"/>
  <c r="C908" i="12"/>
  <c r="F909" i="12" s="1"/>
  <c r="G909" i="12" s="1"/>
  <c r="K750" i="14"/>
  <c r="AG750" i="14" s="1"/>
  <c r="H750" i="14"/>
  <c r="W907" i="12"/>
  <c r="X748" i="12"/>
  <c r="Y748" i="12" s="1"/>
  <c r="O748" i="12"/>
  <c r="AI748" i="12" s="1"/>
  <c r="CX746" i="1"/>
  <c r="DC746" i="1" s="1"/>
  <c r="CU747" i="1"/>
  <c r="DA746" i="1"/>
  <c r="DB746" i="1" s="1"/>
  <c r="DL768" i="1" l="1"/>
  <c r="DN768" i="1"/>
  <c r="CP912" i="1"/>
  <c r="CZ911" i="1"/>
  <c r="AR866" i="14"/>
  <c r="AS866" i="14" s="1"/>
  <c r="AT866" i="14" s="1"/>
  <c r="AU867" i="14" s="1"/>
  <c r="AV867" i="14" s="1"/>
  <c r="AK867" i="14" s="1"/>
  <c r="DJ746" i="1"/>
  <c r="DO746" i="1"/>
  <c r="DN827" i="15"/>
  <c r="DF746" i="1"/>
  <c r="E961" i="14"/>
  <c r="F961" i="14" s="1"/>
  <c r="AI961" i="14" s="1"/>
  <c r="V960" i="14"/>
  <c r="W908" i="12"/>
  <c r="AJ909" i="12"/>
  <c r="J751" i="14"/>
  <c r="W750" i="14"/>
  <c r="X750" i="14" s="1"/>
  <c r="M750" i="14"/>
  <c r="AH750" i="14" s="1"/>
  <c r="CV747" i="1"/>
  <c r="DE747" i="1" s="1"/>
  <c r="CS747" i="1"/>
  <c r="M749" i="12"/>
  <c r="AH749" i="12" s="1"/>
  <c r="I749" i="12"/>
  <c r="L750" i="12" s="1"/>
  <c r="CN912" i="1" l="1"/>
  <c r="CQ912" i="1"/>
  <c r="DH912" i="1" s="1"/>
  <c r="AQ866" i="14"/>
  <c r="DO828" i="15"/>
  <c r="DP828" i="15" s="1"/>
  <c r="DQ828" i="15" s="1"/>
  <c r="DS829" i="15" s="1"/>
  <c r="DT829" i="15" s="1"/>
  <c r="DM769" i="1"/>
  <c r="C961" i="14"/>
  <c r="K751" i="14"/>
  <c r="AG751" i="14" s="1"/>
  <c r="H751" i="14"/>
  <c r="C909" i="12"/>
  <c r="F910" i="12" s="1"/>
  <c r="G910" i="12" s="1"/>
  <c r="CU748" i="1"/>
  <c r="DA747" i="1"/>
  <c r="DB747" i="1" s="1"/>
  <c r="CX747" i="1"/>
  <c r="DC747" i="1" s="1"/>
  <c r="X749" i="12"/>
  <c r="Y749" i="12" s="1"/>
  <c r="O749" i="12"/>
  <c r="AI749" i="12" s="1"/>
  <c r="DL769" i="1" l="1"/>
  <c r="DN769" i="1"/>
  <c r="CP913" i="1"/>
  <c r="CZ912" i="1"/>
  <c r="AR867" i="14"/>
  <c r="AS867" i="14" s="1"/>
  <c r="AT867" i="14" s="1"/>
  <c r="AU868" i="14" s="1"/>
  <c r="AV868" i="14" s="1"/>
  <c r="AK868" i="14" s="1"/>
  <c r="DN828" i="15"/>
  <c r="DO829" i="15" s="1"/>
  <c r="DP829" i="15" s="1"/>
  <c r="DQ829" i="15" s="1"/>
  <c r="DS830" i="15" s="1"/>
  <c r="DT830" i="15" s="1"/>
  <c r="DP747" i="1"/>
  <c r="DF747" i="1"/>
  <c r="E962" i="14"/>
  <c r="V961" i="14"/>
  <c r="J752" i="14"/>
  <c r="M751" i="14"/>
  <c r="AH751" i="14" s="1"/>
  <c r="W751" i="14"/>
  <c r="X751" i="14" s="1"/>
  <c r="W909" i="12"/>
  <c r="M750" i="12"/>
  <c r="AH750" i="12" s="1"/>
  <c r="I750" i="12"/>
  <c r="L751" i="12" s="1"/>
  <c r="CV748" i="1"/>
  <c r="DE748" i="1" s="1"/>
  <c r="CS748" i="1"/>
  <c r="AQ867" i="14" l="1"/>
  <c r="AR868" i="14" s="1"/>
  <c r="AS868" i="14" s="1"/>
  <c r="AT868" i="14" s="1"/>
  <c r="AU869" i="14" s="1"/>
  <c r="AV869" i="14" s="1"/>
  <c r="AK869" i="14" s="1"/>
  <c r="CN913" i="1"/>
  <c r="CQ913" i="1"/>
  <c r="DH913" i="1" s="1"/>
  <c r="DO747" i="1"/>
  <c r="DQ747" i="1"/>
  <c r="DN829" i="15"/>
  <c r="DM770" i="1"/>
  <c r="F962" i="14"/>
  <c r="AI962" i="14" s="1"/>
  <c r="C962" i="14"/>
  <c r="K752" i="14"/>
  <c r="AG752" i="14" s="1"/>
  <c r="H752" i="14"/>
  <c r="C910" i="12"/>
  <c r="F911" i="12" s="1"/>
  <c r="G911" i="12" s="1"/>
  <c r="AJ910" i="12"/>
  <c r="DA748" i="1"/>
  <c r="DB748" i="1" s="1"/>
  <c r="CX748" i="1"/>
  <c r="DC748" i="1" s="1"/>
  <c r="CU749" i="1"/>
  <c r="X750" i="12"/>
  <c r="Y750" i="12" s="1"/>
  <c r="O750" i="12"/>
  <c r="AI750" i="12" s="1"/>
  <c r="DL770" i="1" l="1"/>
  <c r="DN770" i="1"/>
  <c r="CZ913" i="1"/>
  <c r="CP914" i="1"/>
  <c r="AQ868" i="14"/>
  <c r="DO830" i="15"/>
  <c r="DP830" i="15" s="1"/>
  <c r="DQ830" i="15" s="1"/>
  <c r="DS831" i="15" s="1"/>
  <c r="DT831" i="15" s="1"/>
  <c r="DJ747" i="1"/>
  <c r="DP748" i="1"/>
  <c r="DF748" i="1"/>
  <c r="E963" i="14"/>
  <c r="V962" i="14"/>
  <c r="J753" i="14"/>
  <c r="W752" i="14"/>
  <c r="X752" i="14" s="1"/>
  <c r="M752" i="14"/>
  <c r="AH752" i="14" s="1"/>
  <c r="W910" i="12"/>
  <c r="CV749" i="1"/>
  <c r="DE749" i="1" s="1"/>
  <c r="CS749" i="1"/>
  <c r="M751" i="12"/>
  <c r="AH751" i="12" s="1"/>
  <c r="I751" i="12"/>
  <c r="L752" i="12" s="1"/>
  <c r="CN914" i="1" l="1"/>
  <c r="CQ914" i="1"/>
  <c r="DH914" i="1" s="1"/>
  <c r="AR869" i="14"/>
  <c r="AS869" i="14" s="1"/>
  <c r="AT869" i="14" s="1"/>
  <c r="AU870" i="14" s="1"/>
  <c r="AV870" i="14" s="1"/>
  <c r="AK870" i="14" s="1"/>
  <c r="DO748" i="1"/>
  <c r="DP749" i="1" s="1"/>
  <c r="DQ748" i="1"/>
  <c r="DN830" i="15"/>
  <c r="DM771" i="1"/>
  <c r="F963" i="14"/>
  <c r="AI963" i="14" s="1"/>
  <c r="C963" i="14"/>
  <c r="K753" i="14"/>
  <c r="AG753" i="14" s="1"/>
  <c r="H753" i="14"/>
  <c r="AJ911" i="12"/>
  <c r="C911" i="12"/>
  <c r="F912" i="12" s="1"/>
  <c r="G912" i="12" s="1"/>
  <c r="CX749" i="1"/>
  <c r="DC749" i="1" s="1"/>
  <c r="CU750" i="1"/>
  <c r="DA749" i="1"/>
  <c r="DB749" i="1" s="1"/>
  <c r="O751" i="12"/>
  <c r="AI751" i="12" s="1"/>
  <c r="X751" i="12"/>
  <c r="Y751" i="12" s="1"/>
  <c r="DL771" i="1" l="1"/>
  <c r="DN771" i="1"/>
  <c r="CZ914" i="1"/>
  <c r="CP915" i="1"/>
  <c r="AQ869" i="14"/>
  <c r="DO749" i="1"/>
  <c r="DQ749" i="1"/>
  <c r="DO831" i="15"/>
  <c r="DP831" i="15" s="1"/>
  <c r="DQ831" i="15" s="1"/>
  <c r="DS832" i="15" s="1"/>
  <c r="DT832" i="15" s="1"/>
  <c r="DJ748" i="1"/>
  <c r="DF749" i="1"/>
  <c r="E964" i="14"/>
  <c r="F964" i="14" s="1"/>
  <c r="AI964" i="14" s="1"/>
  <c r="V963" i="14"/>
  <c r="M753" i="14"/>
  <c r="AH753" i="14" s="1"/>
  <c r="J754" i="14"/>
  <c r="W753" i="14"/>
  <c r="X753" i="14" s="1"/>
  <c r="W911" i="12"/>
  <c r="AJ912" i="12"/>
  <c r="M752" i="12"/>
  <c r="AH752" i="12" s="1"/>
  <c r="I752" i="12"/>
  <c r="L753" i="12" s="1"/>
  <c r="CV750" i="1"/>
  <c r="DE750" i="1" s="1"/>
  <c r="CS750" i="1"/>
  <c r="CQ915" i="1" l="1"/>
  <c r="DH915" i="1" s="1"/>
  <c r="CN915" i="1"/>
  <c r="AR870" i="14"/>
  <c r="AS870" i="14" s="1"/>
  <c r="AT870" i="14" s="1"/>
  <c r="AU871" i="14" s="1"/>
  <c r="AV871" i="14" s="1"/>
  <c r="AK871" i="14" s="1"/>
  <c r="DN831" i="15"/>
  <c r="DJ749" i="1"/>
  <c r="DM772" i="1"/>
  <c r="C964" i="14"/>
  <c r="K754" i="14"/>
  <c r="AG754" i="14" s="1"/>
  <c r="H754" i="14"/>
  <c r="C912" i="12"/>
  <c r="F913" i="12" s="1"/>
  <c r="G913" i="12" s="1"/>
  <c r="DA750" i="1"/>
  <c r="DB750" i="1" s="1"/>
  <c r="CU751" i="1"/>
  <c r="CX750" i="1"/>
  <c r="DC750" i="1" s="1"/>
  <c r="X752" i="12"/>
  <c r="Y752" i="12" s="1"/>
  <c r="O752" i="12"/>
  <c r="AI752" i="12" s="1"/>
  <c r="CZ915" i="1" l="1"/>
  <c r="CP916" i="1"/>
  <c r="DL772" i="1"/>
  <c r="DN772" i="1"/>
  <c r="AQ870" i="14"/>
  <c r="DO832" i="15"/>
  <c r="DP832" i="15" s="1"/>
  <c r="DQ832" i="15" s="1"/>
  <c r="DS833" i="15" s="1"/>
  <c r="DT833" i="15" s="1"/>
  <c r="DP750" i="1"/>
  <c r="DF750" i="1"/>
  <c r="V964" i="14"/>
  <c r="E965" i="14"/>
  <c r="F965" i="14" s="1"/>
  <c r="AI965" i="14" s="1"/>
  <c r="J755" i="14"/>
  <c r="W754" i="14"/>
  <c r="X754" i="14" s="1"/>
  <c r="M754" i="14"/>
  <c r="AH754" i="14" s="1"/>
  <c r="W912" i="12"/>
  <c r="CV751" i="1"/>
  <c r="DE751" i="1" s="1"/>
  <c r="CS751" i="1"/>
  <c r="M753" i="12"/>
  <c r="AH753" i="12" s="1"/>
  <c r="I753" i="12"/>
  <c r="L754" i="12" s="1"/>
  <c r="CN916" i="1" l="1"/>
  <c r="CQ916" i="1"/>
  <c r="DH916" i="1" s="1"/>
  <c r="AR871" i="14"/>
  <c r="AS871" i="14" s="1"/>
  <c r="AT871" i="14" s="1"/>
  <c r="AU872" i="14" s="1"/>
  <c r="AV872" i="14" s="1"/>
  <c r="AK872" i="14" s="1"/>
  <c r="DO750" i="1"/>
  <c r="DQ750" i="1"/>
  <c r="DN832" i="15"/>
  <c r="DM773" i="1"/>
  <c r="C965" i="14"/>
  <c r="K755" i="14"/>
  <c r="AG755" i="14" s="1"/>
  <c r="H755" i="14"/>
  <c r="AJ913" i="12"/>
  <c r="C913" i="12"/>
  <c r="F914" i="12" s="1"/>
  <c r="G914" i="12" s="1"/>
  <c r="CU752" i="1"/>
  <c r="DA751" i="1"/>
  <c r="DB751" i="1" s="1"/>
  <c r="CX751" i="1"/>
  <c r="X753" i="12"/>
  <c r="Y753" i="12" s="1"/>
  <c r="O753" i="12"/>
  <c r="AI753" i="12" s="1"/>
  <c r="DF751" i="1" l="1"/>
  <c r="DC751" i="1"/>
  <c r="AQ871" i="14"/>
  <c r="AR872" i="14" s="1"/>
  <c r="AS872" i="14" s="1"/>
  <c r="AT872" i="14" s="1"/>
  <c r="AU873" i="14" s="1"/>
  <c r="AV873" i="14" s="1"/>
  <c r="AK873" i="14" s="1"/>
  <c r="DL773" i="1"/>
  <c r="DN773" i="1"/>
  <c r="CZ916" i="1"/>
  <c r="CP917" i="1"/>
  <c r="DO833" i="15"/>
  <c r="DP833" i="15" s="1"/>
  <c r="DQ833" i="15" s="1"/>
  <c r="DS834" i="15" s="1"/>
  <c r="DT834" i="15" s="1"/>
  <c r="DJ750" i="1"/>
  <c r="DP751" i="1"/>
  <c r="E966" i="14"/>
  <c r="F966" i="14" s="1"/>
  <c r="AI966" i="14" s="1"/>
  <c r="V965" i="14"/>
  <c r="W755" i="14"/>
  <c r="X755" i="14" s="1"/>
  <c r="M755" i="14"/>
  <c r="AH755" i="14" s="1"/>
  <c r="J756" i="14"/>
  <c r="AJ914" i="12"/>
  <c r="W913" i="12"/>
  <c r="M754" i="12"/>
  <c r="AH754" i="12" s="1"/>
  <c r="I754" i="12"/>
  <c r="L755" i="12" s="1"/>
  <c r="CV752" i="1"/>
  <c r="DE752" i="1" s="1"/>
  <c r="CS752" i="1"/>
  <c r="CN917" i="1" l="1"/>
  <c r="CQ917" i="1"/>
  <c r="DH917" i="1" s="1"/>
  <c r="AQ872" i="14"/>
  <c r="DO751" i="1"/>
  <c r="DP752" i="1" s="1"/>
  <c r="DQ751" i="1"/>
  <c r="DN833" i="15"/>
  <c r="DM774" i="1"/>
  <c r="C966" i="14"/>
  <c r="K756" i="14"/>
  <c r="AG756" i="14" s="1"/>
  <c r="H756" i="14"/>
  <c r="C914" i="12"/>
  <c r="F915" i="12" s="1"/>
  <c r="G915" i="12" s="1"/>
  <c r="CU753" i="1"/>
  <c r="DA752" i="1"/>
  <c r="DB752" i="1" s="1"/>
  <c r="CX752" i="1"/>
  <c r="O754" i="12"/>
  <c r="AI754" i="12" s="1"/>
  <c r="X754" i="12"/>
  <c r="Y754" i="12" s="1"/>
  <c r="DF752" i="1" l="1"/>
  <c r="DC752" i="1"/>
  <c r="DL774" i="1"/>
  <c r="DN774" i="1"/>
  <c r="CZ917" i="1"/>
  <c r="CP918" i="1"/>
  <c r="AR873" i="14"/>
  <c r="AS873" i="14" s="1"/>
  <c r="AT873" i="14" s="1"/>
  <c r="AU874" i="14" s="1"/>
  <c r="AV874" i="14" s="1"/>
  <c r="AK874" i="14" s="1"/>
  <c r="DO752" i="1"/>
  <c r="DP753" i="1" s="1"/>
  <c r="DQ753" i="1" s="1"/>
  <c r="DQ752" i="1"/>
  <c r="DO834" i="15"/>
  <c r="DP834" i="15" s="1"/>
  <c r="DQ834" i="15" s="1"/>
  <c r="DS835" i="15" s="1"/>
  <c r="DT835" i="15" s="1"/>
  <c r="DJ751" i="1"/>
  <c r="V966" i="14"/>
  <c r="E967" i="14"/>
  <c r="F967" i="14" s="1"/>
  <c r="AI967" i="14" s="1"/>
  <c r="M756" i="14"/>
  <c r="AH756" i="14" s="1"/>
  <c r="W756" i="14"/>
  <c r="X756" i="14" s="1"/>
  <c r="J757" i="14"/>
  <c r="W914" i="12"/>
  <c r="AJ915" i="12"/>
  <c r="M755" i="12"/>
  <c r="AH755" i="12" s="1"/>
  <c r="I755" i="12"/>
  <c r="L756" i="12" s="1"/>
  <c r="CV753" i="1"/>
  <c r="DE753" i="1" s="1"/>
  <c r="CS753" i="1"/>
  <c r="CN918" i="1" l="1"/>
  <c r="CQ918" i="1"/>
  <c r="DH918" i="1" s="1"/>
  <c r="AQ873" i="14"/>
  <c r="DJ753" i="1"/>
  <c r="DO753" i="1"/>
  <c r="DN834" i="15"/>
  <c r="DO835" i="15" s="1"/>
  <c r="DP835" i="15" s="1"/>
  <c r="DQ835" i="15" s="1"/>
  <c r="DS836" i="15" s="1"/>
  <c r="DT836" i="15" s="1"/>
  <c r="DJ752" i="1"/>
  <c r="DM775" i="1"/>
  <c r="C967" i="14"/>
  <c r="K757" i="14"/>
  <c r="AG757" i="14" s="1"/>
  <c r="H757" i="14"/>
  <c r="C915" i="12"/>
  <c r="F916" i="12" s="1"/>
  <c r="G916" i="12" s="1"/>
  <c r="CU754" i="1"/>
  <c r="DA753" i="1"/>
  <c r="DB753" i="1" s="1"/>
  <c r="CX753" i="1"/>
  <c r="X755" i="12"/>
  <c r="Y755" i="12" s="1"/>
  <c r="O755" i="12"/>
  <c r="AI755" i="12" s="1"/>
  <c r="DF753" i="1" l="1"/>
  <c r="DC753" i="1"/>
  <c r="DL775" i="1"/>
  <c r="DN775" i="1"/>
  <c r="CP919" i="1"/>
  <c r="CZ918" i="1"/>
  <c r="AR874" i="14"/>
  <c r="AS874" i="14" s="1"/>
  <c r="AT874" i="14" s="1"/>
  <c r="AU875" i="14" s="1"/>
  <c r="AV875" i="14" s="1"/>
  <c r="AK875" i="14" s="1"/>
  <c r="DN835" i="15"/>
  <c r="DO836" i="15" s="1"/>
  <c r="DP836" i="15" s="1"/>
  <c r="DQ836" i="15" s="1"/>
  <c r="DS837" i="15" s="1"/>
  <c r="DT837" i="15" s="1"/>
  <c r="E968" i="14"/>
  <c r="F968" i="14" s="1"/>
  <c r="AI968" i="14" s="1"/>
  <c r="V967" i="14"/>
  <c r="W915" i="12"/>
  <c r="W757" i="14"/>
  <c r="X757" i="14" s="1"/>
  <c r="J758" i="14"/>
  <c r="M757" i="14"/>
  <c r="AH757" i="14" s="1"/>
  <c r="AJ916" i="12"/>
  <c r="M756" i="12"/>
  <c r="AH756" i="12" s="1"/>
  <c r="I756" i="12"/>
  <c r="L757" i="12" s="1"/>
  <c r="CV754" i="1"/>
  <c r="DE754" i="1" s="1"/>
  <c r="CS754" i="1"/>
  <c r="AQ874" i="14" l="1"/>
  <c r="C968" i="14"/>
  <c r="V968" i="14" s="1"/>
  <c r="CQ919" i="1"/>
  <c r="DH919" i="1" s="1"/>
  <c r="CN919" i="1"/>
  <c r="AR875" i="14"/>
  <c r="AS875" i="14" s="1"/>
  <c r="AT875" i="14" s="1"/>
  <c r="AU876" i="14" s="1"/>
  <c r="AV876" i="14" s="1"/>
  <c r="AK876" i="14" s="1"/>
  <c r="DN836" i="15"/>
  <c r="DM776" i="1"/>
  <c r="DP754" i="1"/>
  <c r="K758" i="14"/>
  <c r="AG758" i="14" s="1"/>
  <c r="H758" i="14"/>
  <c r="C916" i="12"/>
  <c r="F917" i="12" s="1"/>
  <c r="G917" i="12" s="1"/>
  <c r="X756" i="12"/>
  <c r="Y756" i="12" s="1"/>
  <c r="O756" i="12"/>
  <c r="AI756" i="12" s="1"/>
  <c r="DA754" i="1"/>
  <c r="DB754" i="1" s="1"/>
  <c r="CX754" i="1"/>
  <c r="CU755" i="1"/>
  <c r="DF754" i="1" l="1"/>
  <c r="DC754" i="1"/>
  <c r="E969" i="14"/>
  <c r="F969" i="14" s="1"/>
  <c r="AI969" i="14" s="1"/>
  <c r="DL776" i="1"/>
  <c r="DN776" i="1"/>
  <c r="CZ919" i="1"/>
  <c r="CP920" i="1"/>
  <c r="AQ875" i="14"/>
  <c r="DO754" i="1"/>
  <c r="DQ754" i="1"/>
  <c r="DO837" i="15"/>
  <c r="DP837" i="15" s="1"/>
  <c r="DQ837" i="15" s="1"/>
  <c r="DS838" i="15" s="1"/>
  <c r="DT838" i="15" s="1"/>
  <c r="W916" i="12"/>
  <c r="J759" i="14"/>
  <c r="W758" i="14"/>
  <c r="X758" i="14" s="1"/>
  <c r="M758" i="14"/>
  <c r="AH758" i="14" s="1"/>
  <c r="AJ917" i="12"/>
  <c r="CV755" i="1"/>
  <c r="DE755" i="1" s="1"/>
  <c r="CS755" i="1"/>
  <c r="M757" i="12"/>
  <c r="AH757" i="12" s="1"/>
  <c r="I757" i="12"/>
  <c r="L758" i="12" s="1"/>
  <c r="C969" i="14" l="1"/>
  <c r="E970" i="14" s="1"/>
  <c r="F970" i="14" s="1"/>
  <c r="AI970" i="14" s="1"/>
  <c r="V969" i="14"/>
  <c r="CN920" i="1"/>
  <c r="CQ920" i="1"/>
  <c r="DH920" i="1" s="1"/>
  <c r="AR876" i="14"/>
  <c r="AS876" i="14" s="1"/>
  <c r="AT876" i="14" s="1"/>
  <c r="AU877" i="14" s="1"/>
  <c r="AV877" i="14" s="1"/>
  <c r="AK877" i="14" s="1"/>
  <c r="DN837" i="15"/>
  <c r="DO838" i="15" s="1"/>
  <c r="DP838" i="15" s="1"/>
  <c r="DQ838" i="15" s="1"/>
  <c r="DS839" i="15" s="1"/>
  <c r="DT839" i="15" s="1"/>
  <c r="DJ754" i="1"/>
  <c r="DM777" i="1"/>
  <c r="DP755" i="1"/>
  <c r="K759" i="14"/>
  <c r="AG759" i="14" s="1"/>
  <c r="H759" i="14"/>
  <c r="C917" i="12"/>
  <c r="F918" i="12" s="1"/>
  <c r="G918" i="12" s="1"/>
  <c r="DA755" i="1"/>
  <c r="DB755" i="1" s="1"/>
  <c r="CU756" i="1"/>
  <c r="CX755" i="1"/>
  <c r="DC755" i="1" s="1"/>
  <c r="O757" i="12"/>
  <c r="AI757" i="12" s="1"/>
  <c r="X757" i="12"/>
  <c r="Y757" i="12" s="1"/>
  <c r="C970" i="14" l="1"/>
  <c r="DL777" i="1"/>
  <c r="DN777" i="1"/>
  <c r="CZ920" i="1"/>
  <c r="CP921" i="1"/>
  <c r="AQ876" i="14"/>
  <c r="DO755" i="1"/>
  <c r="DQ755" i="1"/>
  <c r="DN838" i="15"/>
  <c r="DO839" i="15" s="1"/>
  <c r="DP839" i="15" s="1"/>
  <c r="DQ839" i="15" s="1"/>
  <c r="DS840" i="15" s="1"/>
  <c r="DT840" i="15" s="1"/>
  <c r="DF755" i="1"/>
  <c r="W917" i="12"/>
  <c r="J760" i="14"/>
  <c r="M759" i="14"/>
  <c r="AH759" i="14" s="1"/>
  <c r="W759" i="14"/>
  <c r="X759" i="14" s="1"/>
  <c r="C918" i="12"/>
  <c r="F919" i="12" s="1"/>
  <c r="G919" i="12" s="1"/>
  <c r="AJ918" i="12"/>
  <c r="CV756" i="1"/>
  <c r="DE756" i="1" s="1"/>
  <c r="CS756" i="1"/>
  <c r="M758" i="12"/>
  <c r="AH758" i="12" s="1"/>
  <c r="I758" i="12"/>
  <c r="L759" i="12" s="1"/>
  <c r="V970" i="14" l="1"/>
  <c r="E971" i="14"/>
  <c r="CN921" i="1"/>
  <c r="CQ921" i="1"/>
  <c r="DH921" i="1" s="1"/>
  <c r="AR877" i="14"/>
  <c r="AS877" i="14" s="1"/>
  <c r="AT877" i="14" s="1"/>
  <c r="AU878" i="14" s="1"/>
  <c r="AV878" i="14" s="1"/>
  <c r="AK878" i="14" s="1"/>
  <c r="DN839" i="15"/>
  <c r="DJ755" i="1"/>
  <c r="DM778" i="1"/>
  <c r="K760" i="14"/>
  <c r="AG760" i="14" s="1"/>
  <c r="H760" i="14"/>
  <c r="W918" i="12"/>
  <c r="X758" i="12"/>
  <c r="Y758" i="12" s="1"/>
  <c r="O758" i="12"/>
  <c r="AI758" i="12" s="1"/>
  <c r="CX756" i="1"/>
  <c r="DC756" i="1" s="1"/>
  <c r="DA756" i="1"/>
  <c r="DB756" i="1" s="1"/>
  <c r="CU757" i="1"/>
  <c r="C971" i="14" l="1"/>
  <c r="F971" i="14"/>
  <c r="AI971" i="14" s="1"/>
  <c r="DL778" i="1"/>
  <c r="DN778" i="1"/>
  <c r="CZ921" i="1"/>
  <c r="CP922" i="1"/>
  <c r="AQ877" i="14"/>
  <c r="DO840" i="15"/>
  <c r="DP840" i="15" s="1"/>
  <c r="DQ840" i="15" s="1"/>
  <c r="DS841" i="15" s="1"/>
  <c r="DT841" i="15" s="1"/>
  <c r="DP756" i="1"/>
  <c r="DQ756" i="1" s="1"/>
  <c r="DF756" i="1"/>
  <c r="J761" i="14"/>
  <c r="W760" i="14"/>
  <c r="X760" i="14" s="1"/>
  <c r="M760" i="14"/>
  <c r="AH760" i="14" s="1"/>
  <c r="C919" i="12"/>
  <c r="F920" i="12" s="1"/>
  <c r="G920" i="12" s="1"/>
  <c r="AJ919" i="12"/>
  <c r="M759" i="12"/>
  <c r="AH759" i="12" s="1"/>
  <c r="I759" i="12"/>
  <c r="L760" i="12" s="1"/>
  <c r="CV757" i="1"/>
  <c r="DE757" i="1" s="1"/>
  <c r="CS757" i="1"/>
  <c r="V971" i="14" l="1"/>
  <c r="E972" i="14"/>
  <c r="CQ922" i="1"/>
  <c r="DH922" i="1" s="1"/>
  <c r="CN922" i="1"/>
  <c r="AR878" i="14"/>
  <c r="AS878" i="14" s="1"/>
  <c r="AT878" i="14" s="1"/>
  <c r="AU879" i="14" s="1"/>
  <c r="AV879" i="14" s="1"/>
  <c r="AK879" i="14" s="1"/>
  <c r="DJ756" i="1"/>
  <c r="DO756" i="1"/>
  <c r="DN840" i="15"/>
  <c r="DM779" i="1"/>
  <c r="K761" i="14"/>
  <c r="AG761" i="14" s="1"/>
  <c r="H761" i="14"/>
  <c r="W919" i="12"/>
  <c r="CU758" i="1"/>
  <c r="DA757" i="1"/>
  <c r="DB757" i="1" s="1"/>
  <c r="CX757" i="1"/>
  <c r="X759" i="12"/>
  <c r="Y759" i="12" s="1"/>
  <c r="O759" i="12"/>
  <c r="AI759" i="12" s="1"/>
  <c r="DF757" i="1" l="1"/>
  <c r="DC757" i="1"/>
  <c r="F972" i="14"/>
  <c r="AI972" i="14" s="1"/>
  <c r="C972" i="14"/>
  <c r="CP923" i="1"/>
  <c r="CN923" i="1" s="1"/>
  <c r="CZ922" i="1"/>
  <c r="DL779" i="1"/>
  <c r="DN779" i="1"/>
  <c r="AQ878" i="14"/>
  <c r="DO841" i="15"/>
  <c r="DP841" i="15" s="1"/>
  <c r="DQ841" i="15" s="1"/>
  <c r="DS842" i="15" s="1"/>
  <c r="DT842" i="15" s="1"/>
  <c r="DP757" i="1"/>
  <c r="M761" i="14"/>
  <c r="AH761" i="14" s="1"/>
  <c r="W761" i="14"/>
  <c r="X761" i="14" s="1"/>
  <c r="J762" i="14"/>
  <c r="C920" i="12"/>
  <c r="F921" i="12" s="1"/>
  <c r="G921" i="12" s="1"/>
  <c r="AJ920" i="12"/>
  <c r="M760" i="12"/>
  <c r="AH760" i="12" s="1"/>
  <c r="I760" i="12"/>
  <c r="L761" i="12" s="1"/>
  <c r="CV758" i="1"/>
  <c r="DE758" i="1" s="1"/>
  <c r="CS758" i="1"/>
  <c r="V972" i="14" l="1"/>
  <c r="E973" i="14"/>
  <c r="CZ923" i="1"/>
  <c r="CP924" i="1"/>
  <c r="CQ924" i="1" s="1"/>
  <c r="DH924" i="1" s="1"/>
  <c r="CQ923" i="1"/>
  <c r="DH923" i="1" s="1"/>
  <c r="AR879" i="14"/>
  <c r="AS879" i="14" s="1"/>
  <c r="AT879" i="14" s="1"/>
  <c r="AU880" i="14" s="1"/>
  <c r="AV880" i="14" s="1"/>
  <c r="AK880" i="14" s="1"/>
  <c r="DO757" i="1"/>
  <c r="DP758" i="1" s="1"/>
  <c r="DQ757" i="1"/>
  <c r="DN841" i="15"/>
  <c r="DM780" i="1"/>
  <c r="K762" i="14"/>
  <c r="AG762" i="14" s="1"/>
  <c r="H762" i="14"/>
  <c r="W920" i="12"/>
  <c r="C921" i="12"/>
  <c r="F922" i="12" s="1"/>
  <c r="G922" i="12" s="1"/>
  <c r="X760" i="12"/>
  <c r="Y760" i="12" s="1"/>
  <c r="O760" i="12"/>
  <c r="AI760" i="12" s="1"/>
  <c r="CU759" i="1"/>
  <c r="DA758" i="1"/>
  <c r="DB758" i="1" s="1"/>
  <c r="CX758" i="1"/>
  <c r="DC758" i="1" s="1"/>
  <c r="F973" i="14" l="1"/>
  <c r="AI973" i="14" s="1"/>
  <c r="C973" i="14"/>
  <c r="AQ879" i="14"/>
  <c r="DL780" i="1"/>
  <c r="DN780" i="1"/>
  <c r="CN924" i="1"/>
  <c r="AR880" i="14"/>
  <c r="AS880" i="14" s="1"/>
  <c r="AT880" i="14" s="1"/>
  <c r="AU881" i="14" s="1"/>
  <c r="AV881" i="14" s="1"/>
  <c r="AK881" i="14" s="1"/>
  <c r="DO758" i="1"/>
  <c r="DQ758" i="1"/>
  <c r="DO842" i="15"/>
  <c r="DP842" i="15" s="1"/>
  <c r="DQ842" i="15" s="1"/>
  <c r="DS843" i="15" s="1"/>
  <c r="DT843" i="15" s="1"/>
  <c r="DJ757" i="1"/>
  <c r="DF758" i="1"/>
  <c r="J763" i="14"/>
  <c r="W762" i="14"/>
  <c r="X762" i="14" s="1"/>
  <c r="M762" i="14"/>
  <c r="AH762" i="14" s="1"/>
  <c r="W921" i="12"/>
  <c r="AJ922" i="12"/>
  <c r="AJ921" i="12"/>
  <c r="CV759" i="1"/>
  <c r="DE759" i="1" s="1"/>
  <c r="CS759" i="1"/>
  <c r="M761" i="12"/>
  <c r="AH761" i="12" s="1"/>
  <c r="I761" i="12"/>
  <c r="L762" i="12" s="1"/>
  <c r="V973" i="14" l="1"/>
  <c r="E974" i="14"/>
  <c r="CZ924" i="1"/>
  <c r="CP925" i="1"/>
  <c r="AQ880" i="14"/>
  <c r="DN842" i="15"/>
  <c r="DJ758" i="1"/>
  <c r="DM781" i="1"/>
  <c r="DP759" i="1"/>
  <c r="K763" i="14"/>
  <c r="AG763" i="14" s="1"/>
  <c r="H763" i="14"/>
  <c r="C922" i="12"/>
  <c r="F923" i="12" s="1"/>
  <c r="G923" i="12" s="1"/>
  <c r="O761" i="12"/>
  <c r="AI761" i="12" s="1"/>
  <c r="X761" i="12"/>
  <c r="Y761" i="12" s="1"/>
  <c r="CU760" i="1"/>
  <c r="DA759" i="1"/>
  <c r="DB759" i="1" s="1"/>
  <c r="CX759" i="1"/>
  <c r="DF759" i="1" l="1"/>
  <c r="DC759" i="1"/>
  <c r="F974" i="14"/>
  <c r="AI974" i="14" s="1"/>
  <c r="C974" i="14"/>
  <c r="DL781" i="1"/>
  <c r="DN781" i="1"/>
  <c r="CN925" i="1"/>
  <c r="CQ925" i="1"/>
  <c r="DH925" i="1" s="1"/>
  <c r="AR881" i="14"/>
  <c r="AS881" i="14" s="1"/>
  <c r="AT881" i="14" s="1"/>
  <c r="AU882" i="14" s="1"/>
  <c r="AV882" i="14" s="1"/>
  <c r="AK882" i="14" s="1"/>
  <c r="DO759" i="1"/>
  <c r="DQ759" i="1"/>
  <c r="DJ759" i="1" s="1"/>
  <c r="DO843" i="15"/>
  <c r="DP843" i="15" s="1"/>
  <c r="DQ843" i="15" s="1"/>
  <c r="DS844" i="15" s="1"/>
  <c r="DT844" i="15" s="1"/>
  <c r="W763" i="14"/>
  <c r="X763" i="14" s="1"/>
  <c r="J764" i="14"/>
  <c r="M763" i="14"/>
  <c r="AH763" i="14" s="1"/>
  <c r="W922" i="12"/>
  <c r="C923" i="12"/>
  <c r="F924" i="12" s="1"/>
  <c r="G924" i="12" s="1"/>
  <c r="M762" i="12"/>
  <c r="AH762" i="12" s="1"/>
  <c r="I762" i="12"/>
  <c r="L763" i="12" s="1"/>
  <c r="CV760" i="1"/>
  <c r="DE760" i="1" s="1"/>
  <c r="CS760" i="1"/>
  <c r="V974" i="14" l="1"/>
  <c r="E975" i="14"/>
  <c r="CP926" i="1"/>
  <c r="CN926" i="1" s="1"/>
  <c r="CZ925" i="1"/>
  <c r="AQ881" i="14"/>
  <c r="DN843" i="15"/>
  <c r="DM782" i="1"/>
  <c r="DP760" i="1"/>
  <c r="K764" i="14"/>
  <c r="AG764" i="14" s="1"/>
  <c r="H764" i="14"/>
  <c r="AJ923" i="12"/>
  <c r="C924" i="12"/>
  <c r="F925" i="12" s="1"/>
  <c r="G925" i="12" s="1"/>
  <c r="W923" i="12"/>
  <c r="CU761" i="1"/>
  <c r="CX760" i="1"/>
  <c r="DC760" i="1" s="1"/>
  <c r="DA760" i="1"/>
  <c r="DB760" i="1" s="1"/>
  <c r="X762" i="12"/>
  <c r="Y762" i="12" s="1"/>
  <c r="O762" i="12"/>
  <c r="AI762" i="12" s="1"/>
  <c r="F975" i="14" l="1"/>
  <c r="AI975" i="14" s="1"/>
  <c r="C975" i="14"/>
  <c r="CP927" i="1"/>
  <c r="CN927" i="1" s="1"/>
  <c r="CZ926" i="1"/>
  <c r="DL782" i="1"/>
  <c r="DN782" i="1"/>
  <c r="CQ926" i="1"/>
  <c r="DH926" i="1" s="1"/>
  <c r="AR882" i="14"/>
  <c r="AS882" i="14" s="1"/>
  <c r="AT882" i="14" s="1"/>
  <c r="AU883" i="14" s="1"/>
  <c r="AV883" i="14" s="1"/>
  <c r="AK883" i="14" s="1"/>
  <c r="DO760" i="1"/>
  <c r="DQ760" i="1"/>
  <c r="DJ760" i="1" s="1"/>
  <c r="DO844" i="15"/>
  <c r="DP844" i="15" s="1"/>
  <c r="DQ844" i="15" s="1"/>
  <c r="DS845" i="15" s="1"/>
  <c r="DT845" i="15" s="1"/>
  <c r="DF760" i="1"/>
  <c r="M764" i="14"/>
  <c r="AH764" i="14" s="1"/>
  <c r="W764" i="14"/>
  <c r="X764" i="14" s="1"/>
  <c r="J765" i="14"/>
  <c r="AJ924" i="12"/>
  <c r="W924" i="12"/>
  <c r="CV761" i="1"/>
  <c r="DE761" i="1" s="1"/>
  <c r="CS761" i="1"/>
  <c r="M763" i="12"/>
  <c r="AH763" i="12" s="1"/>
  <c r="I763" i="12"/>
  <c r="L764" i="12" s="1"/>
  <c r="E976" i="14" l="1"/>
  <c r="V975" i="14"/>
  <c r="AQ882" i="14"/>
  <c r="AR883" i="14" s="1"/>
  <c r="AS883" i="14" s="1"/>
  <c r="AT883" i="14" s="1"/>
  <c r="AU884" i="14" s="1"/>
  <c r="AV884" i="14" s="1"/>
  <c r="AK884" i="14" s="1"/>
  <c r="CZ927" i="1"/>
  <c r="CP928" i="1"/>
  <c r="CN928" i="1" s="1"/>
  <c r="CQ927" i="1"/>
  <c r="DH927" i="1" s="1"/>
  <c r="DN844" i="15"/>
  <c r="DM783" i="1"/>
  <c r="DP761" i="1"/>
  <c r="K765" i="14"/>
  <c r="AG765" i="14" s="1"/>
  <c r="H765" i="14"/>
  <c r="C925" i="12"/>
  <c r="F926" i="12" s="1"/>
  <c r="G926" i="12" s="1"/>
  <c r="AJ925" i="12"/>
  <c r="O763" i="12"/>
  <c r="AI763" i="12" s="1"/>
  <c r="X763" i="12"/>
  <c r="Y763" i="12" s="1"/>
  <c r="CU762" i="1"/>
  <c r="DA761" i="1"/>
  <c r="DB761" i="1" s="1"/>
  <c r="CX761" i="1"/>
  <c r="DF761" i="1" l="1"/>
  <c r="DC761" i="1"/>
  <c r="F976" i="14"/>
  <c r="AI976" i="14" s="1"/>
  <c r="C976" i="14"/>
  <c r="AQ883" i="14"/>
  <c r="AR884" i="14" s="1"/>
  <c r="AS884" i="14" s="1"/>
  <c r="AT884" i="14" s="1"/>
  <c r="AU885" i="14" s="1"/>
  <c r="AV885" i="14" s="1"/>
  <c r="AK885" i="14" s="1"/>
  <c r="CP929" i="1"/>
  <c r="CQ929" i="1" s="1"/>
  <c r="DH929" i="1" s="1"/>
  <c r="CZ928" i="1"/>
  <c r="CQ928" i="1"/>
  <c r="DH928" i="1" s="1"/>
  <c r="DL783" i="1"/>
  <c r="DN783" i="1"/>
  <c r="DO761" i="1"/>
  <c r="DP762" i="1" s="1"/>
  <c r="DQ761" i="1"/>
  <c r="DO845" i="15"/>
  <c r="DP845" i="15" s="1"/>
  <c r="DQ845" i="15" s="1"/>
  <c r="DS846" i="15" s="1"/>
  <c r="DT846" i="15" s="1"/>
  <c r="W765" i="14"/>
  <c r="X765" i="14" s="1"/>
  <c r="J766" i="14"/>
  <c r="M765" i="14"/>
  <c r="AH765" i="14" s="1"/>
  <c r="W925" i="12"/>
  <c r="M764" i="12"/>
  <c r="AH764" i="12" s="1"/>
  <c r="I764" i="12"/>
  <c r="L765" i="12" s="1"/>
  <c r="CV762" i="1"/>
  <c r="DE762" i="1" s="1"/>
  <c r="CS762" i="1"/>
  <c r="E977" i="14" l="1"/>
  <c r="F977" i="14" s="1"/>
  <c r="AI977" i="14" s="1"/>
  <c r="C977" i="14"/>
  <c r="V976" i="14"/>
  <c r="CN929" i="1"/>
  <c r="CZ929" i="1" s="1"/>
  <c r="AQ884" i="14"/>
  <c r="DO762" i="1"/>
  <c r="DQ762" i="1"/>
  <c r="DN845" i="15"/>
  <c r="DJ761" i="1"/>
  <c r="DM784" i="1"/>
  <c r="K766" i="14"/>
  <c r="AG766" i="14" s="1"/>
  <c r="H766" i="14"/>
  <c r="C926" i="12"/>
  <c r="F927" i="12" s="1"/>
  <c r="G927" i="12" s="1"/>
  <c r="AJ926" i="12"/>
  <c r="DA762" i="1"/>
  <c r="DB762" i="1" s="1"/>
  <c r="CU763" i="1"/>
  <c r="CX762" i="1"/>
  <c r="DC762" i="1" s="1"/>
  <c r="O764" i="12"/>
  <c r="AI764" i="12" s="1"/>
  <c r="X764" i="12"/>
  <c r="Y764" i="12" s="1"/>
  <c r="V977" i="14" l="1"/>
  <c r="E978" i="14"/>
  <c r="F978" i="14" s="1"/>
  <c r="AI978" i="14" s="1"/>
  <c r="CP930" i="1"/>
  <c r="CN930" i="1" s="1"/>
  <c r="DL784" i="1"/>
  <c r="DN784" i="1"/>
  <c r="AR885" i="14"/>
  <c r="AS885" i="14" s="1"/>
  <c r="AT885" i="14" s="1"/>
  <c r="AU886" i="14" s="1"/>
  <c r="AV886" i="14" s="1"/>
  <c r="AK886" i="14" s="1"/>
  <c r="DO846" i="15"/>
  <c r="DP846" i="15" s="1"/>
  <c r="DQ846" i="15" s="1"/>
  <c r="DS847" i="15" s="1"/>
  <c r="DT847" i="15" s="1"/>
  <c r="DJ762" i="1"/>
  <c r="DF762" i="1"/>
  <c r="J767" i="14"/>
  <c r="W766" i="14"/>
  <c r="X766" i="14" s="1"/>
  <c r="M766" i="14"/>
  <c r="AH766" i="14" s="1"/>
  <c r="W926" i="12"/>
  <c r="M765" i="12"/>
  <c r="AH765" i="12" s="1"/>
  <c r="I765" i="12"/>
  <c r="L766" i="12" s="1"/>
  <c r="CV763" i="1"/>
  <c r="DE763" i="1" s="1"/>
  <c r="CS763" i="1"/>
  <c r="CQ930" i="1" l="1"/>
  <c r="DH930" i="1" s="1"/>
  <c r="C978" i="14"/>
  <c r="CZ930" i="1"/>
  <c r="CP931" i="1"/>
  <c r="CN931" i="1" s="1"/>
  <c r="AQ885" i="14"/>
  <c r="DN846" i="15"/>
  <c r="DM785" i="1"/>
  <c r="K767" i="14"/>
  <c r="AG767" i="14" s="1"/>
  <c r="H767" i="14"/>
  <c r="C927" i="12"/>
  <c r="F928" i="12" s="1"/>
  <c r="G928" i="12" s="1"/>
  <c r="AJ927" i="12"/>
  <c r="X765" i="12"/>
  <c r="Y765" i="12" s="1"/>
  <c r="O765" i="12"/>
  <c r="AI765" i="12" s="1"/>
  <c r="DA763" i="1"/>
  <c r="DB763" i="1" s="1"/>
  <c r="CU764" i="1"/>
  <c r="CX763" i="1"/>
  <c r="DC763" i="1" s="1"/>
  <c r="E979" i="14" l="1"/>
  <c r="F979" i="14" s="1"/>
  <c r="AI979" i="14" s="1"/>
  <c r="V978" i="14"/>
  <c r="C979" i="14"/>
  <c r="CZ931" i="1"/>
  <c r="CP932" i="1"/>
  <c r="CQ932" i="1" s="1"/>
  <c r="DH932" i="1" s="1"/>
  <c r="DL785" i="1"/>
  <c r="DN785" i="1"/>
  <c r="CQ931" i="1"/>
  <c r="DH931" i="1" s="1"/>
  <c r="AR886" i="14"/>
  <c r="AS886" i="14" s="1"/>
  <c r="AT886" i="14" s="1"/>
  <c r="AU887" i="14" s="1"/>
  <c r="AV887" i="14" s="1"/>
  <c r="AK887" i="14" s="1"/>
  <c r="DO847" i="15"/>
  <c r="DP847" i="15" s="1"/>
  <c r="DQ847" i="15" s="1"/>
  <c r="DS848" i="15" s="1"/>
  <c r="DT848" i="15" s="1"/>
  <c r="DP763" i="1"/>
  <c r="DF763" i="1"/>
  <c r="J768" i="14"/>
  <c r="M767" i="14"/>
  <c r="AH767" i="14" s="1"/>
  <c r="W767" i="14"/>
  <c r="X767" i="14" s="1"/>
  <c r="W927" i="12"/>
  <c r="M766" i="12"/>
  <c r="AH766" i="12" s="1"/>
  <c r="I766" i="12"/>
  <c r="L767" i="12" s="1"/>
  <c r="CV764" i="1"/>
  <c r="DE764" i="1" s="1"/>
  <c r="CS764" i="1"/>
  <c r="V979" i="14" l="1"/>
  <c r="E980" i="14"/>
  <c r="CN932" i="1"/>
  <c r="AQ886" i="14"/>
  <c r="DO763" i="1"/>
  <c r="DP764" i="1" s="1"/>
  <c r="DQ763" i="1"/>
  <c r="DN847" i="15"/>
  <c r="DM786" i="1"/>
  <c r="K768" i="14"/>
  <c r="AG768" i="14" s="1"/>
  <c r="H768" i="14"/>
  <c r="AJ928" i="12"/>
  <c r="C928" i="12"/>
  <c r="F929" i="12" s="1"/>
  <c r="G929" i="12" s="1"/>
  <c r="DA764" i="1"/>
  <c r="DB764" i="1" s="1"/>
  <c r="CX764" i="1"/>
  <c r="DC764" i="1" s="1"/>
  <c r="CU765" i="1"/>
  <c r="O766" i="12"/>
  <c r="AI766" i="12" s="1"/>
  <c r="X766" i="12"/>
  <c r="Y766" i="12" s="1"/>
  <c r="F980" i="14" l="1"/>
  <c r="AI980" i="14" s="1"/>
  <c r="C980" i="14"/>
  <c r="DL786" i="1"/>
  <c r="DN786" i="1"/>
  <c r="CZ932" i="1"/>
  <c r="CP933" i="1"/>
  <c r="AR887" i="14"/>
  <c r="AS887" i="14" s="1"/>
  <c r="AT887" i="14" s="1"/>
  <c r="AU888" i="14" s="1"/>
  <c r="AV888" i="14" s="1"/>
  <c r="AK888" i="14" s="1"/>
  <c r="DO764" i="1"/>
  <c r="DQ764" i="1"/>
  <c r="DO848" i="15"/>
  <c r="DP848" i="15" s="1"/>
  <c r="DQ848" i="15" s="1"/>
  <c r="DS849" i="15" s="1"/>
  <c r="DT849" i="15" s="1"/>
  <c r="DJ763" i="1"/>
  <c r="DF764" i="1"/>
  <c r="J769" i="14"/>
  <c r="W768" i="14"/>
  <c r="X768" i="14" s="1"/>
  <c r="M768" i="14"/>
  <c r="AH768" i="14" s="1"/>
  <c r="W928" i="12"/>
  <c r="CV765" i="1"/>
  <c r="DE765" i="1" s="1"/>
  <c r="CS765" i="1"/>
  <c r="M767" i="12"/>
  <c r="AH767" i="12" s="1"/>
  <c r="I767" i="12"/>
  <c r="L768" i="12" s="1"/>
  <c r="E981" i="14" l="1"/>
  <c r="F981" i="14" s="1"/>
  <c r="AI981" i="14" s="1"/>
  <c r="V980" i="14"/>
  <c r="C981" i="14"/>
  <c r="CN933" i="1"/>
  <c r="CQ933" i="1"/>
  <c r="DH933" i="1" s="1"/>
  <c r="AQ887" i="14"/>
  <c r="DN848" i="15"/>
  <c r="DJ764" i="1"/>
  <c r="DM787" i="1"/>
  <c r="DP765" i="1"/>
  <c r="K769" i="14"/>
  <c r="AG769" i="14" s="1"/>
  <c r="H769" i="14"/>
  <c r="C929" i="12"/>
  <c r="F930" i="12" s="1"/>
  <c r="G930" i="12" s="1"/>
  <c r="AJ929" i="12"/>
  <c r="DA765" i="1"/>
  <c r="DB765" i="1" s="1"/>
  <c r="CX765" i="1"/>
  <c r="CU766" i="1"/>
  <c r="X767" i="12"/>
  <c r="Y767" i="12" s="1"/>
  <c r="O767" i="12"/>
  <c r="AI767" i="12" s="1"/>
  <c r="DF765" i="1" l="1"/>
  <c r="DC765" i="1"/>
  <c r="V981" i="14"/>
  <c r="E982" i="14"/>
  <c r="DL787" i="1"/>
  <c r="DN787" i="1"/>
  <c r="CZ933" i="1"/>
  <c r="CP934" i="1"/>
  <c r="AR888" i="14"/>
  <c r="AS888" i="14" s="1"/>
  <c r="AT888" i="14" s="1"/>
  <c r="AU889" i="14" s="1"/>
  <c r="AV889" i="14" s="1"/>
  <c r="AK889" i="14" s="1"/>
  <c r="DO765" i="1"/>
  <c r="DP766" i="1" s="1"/>
  <c r="DQ765" i="1"/>
  <c r="DO849" i="15"/>
  <c r="DP849" i="15" s="1"/>
  <c r="DQ849" i="15" s="1"/>
  <c r="DS850" i="15" s="1"/>
  <c r="DT850" i="15" s="1"/>
  <c r="M769" i="14"/>
  <c r="AH769" i="14" s="1"/>
  <c r="J770" i="14"/>
  <c r="W769" i="14"/>
  <c r="X769" i="14" s="1"/>
  <c r="W929" i="12"/>
  <c r="C930" i="12"/>
  <c r="F931" i="12" s="1"/>
  <c r="G931" i="12" s="1"/>
  <c r="CV766" i="1"/>
  <c r="DE766" i="1" s="1"/>
  <c r="CS766" i="1"/>
  <c r="M768" i="12"/>
  <c r="AH768" i="12" s="1"/>
  <c r="I768" i="12"/>
  <c r="L769" i="12" s="1"/>
  <c r="F982" i="14" l="1"/>
  <c r="AI982" i="14" s="1"/>
  <c r="C982" i="14"/>
  <c r="CN934" i="1"/>
  <c r="CQ934" i="1"/>
  <c r="DH934" i="1" s="1"/>
  <c r="AQ888" i="14"/>
  <c r="DO766" i="1"/>
  <c r="DQ766" i="1"/>
  <c r="DN849" i="15"/>
  <c r="DJ765" i="1"/>
  <c r="DM788" i="1"/>
  <c r="K770" i="14"/>
  <c r="AG770" i="14" s="1"/>
  <c r="H770" i="14"/>
  <c r="W930" i="12"/>
  <c r="AJ931" i="12"/>
  <c r="AJ930" i="12"/>
  <c r="DA766" i="1"/>
  <c r="DB766" i="1" s="1"/>
  <c r="CU767" i="1"/>
  <c r="CX766" i="1"/>
  <c r="DC766" i="1" s="1"/>
  <c r="X768" i="12"/>
  <c r="Y768" i="12" s="1"/>
  <c r="O768" i="12"/>
  <c r="AI768" i="12" s="1"/>
  <c r="V982" i="14" l="1"/>
  <c r="E983" i="14"/>
  <c r="DL788" i="1"/>
  <c r="DN788" i="1"/>
  <c r="CZ934" i="1"/>
  <c r="CP935" i="1"/>
  <c r="AR889" i="14"/>
  <c r="AS889" i="14" s="1"/>
  <c r="AT889" i="14" s="1"/>
  <c r="AU890" i="14" s="1"/>
  <c r="AV890" i="14" s="1"/>
  <c r="AK890" i="14" s="1"/>
  <c r="DO850" i="15"/>
  <c r="DP850" i="15" s="1"/>
  <c r="DQ850" i="15" s="1"/>
  <c r="DS851" i="15" s="1"/>
  <c r="DT851" i="15" s="1"/>
  <c r="DJ766" i="1"/>
  <c r="DF766" i="1"/>
  <c r="J771" i="14"/>
  <c r="W770" i="14"/>
  <c r="X770" i="14" s="1"/>
  <c r="M770" i="14"/>
  <c r="AH770" i="14" s="1"/>
  <c r="C931" i="12"/>
  <c r="F932" i="12" s="1"/>
  <c r="G932" i="12" s="1"/>
  <c r="M769" i="12"/>
  <c r="AH769" i="12" s="1"/>
  <c r="I769" i="12"/>
  <c r="L770" i="12" s="1"/>
  <c r="CV767" i="1"/>
  <c r="DE767" i="1" s="1"/>
  <c r="CS767" i="1"/>
  <c r="C983" i="14" l="1"/>
  <c r="F983" i="14"/>
  <c r="AI983" i="14" s="1"/>
  <c r="AQ889" i="14"/>
  <c r="AR890" i="14" s="1"/>
  <c r="AS890" i="14" s="1"/>
  <c r="AT890" i="14" s="1"/>
  <c r="AU891" i="14" s="1"/>
  <c r="AV891" i="14" s="1"/>
  <c r="AK891" i="14" s="1"/>
  <c r="CQ935" i="1"/>
  <c r="DH935" i="1" s="1"/>
  <c r="CN935" i="1"/>
  <c r="DN850" i="15"/>
  <c r="DM789" i="1"/>
  <c r="K771" i="14"/>
  <c r="AG771" i="14" s="1"/>
  <c r="H771" i="14"/>
  <c r="W931" i="12"/>
  <c r="DA767" i="1"/>
  <c r="DB767" i="1" s="1"/>
  <c r="CX767" i="1"/>
  <c r="CU768" i="1"/>
  <c r="X769" i="12"/>
  <c r="Y769" i="12" s="1"/>
  <c r="O769" i="12"/>
  <c r="AI769" i="12" s="1"/>
  <c r="DF767" i="1" l="1"/>
  <c r="DC767" i="1"/>
  <c r="V983" i="14"/>
  <c r="E984" i="14"/>
  <c r="F984" i="14" s="1"/>
  <c r="AI984" i="14" s="1"/>
  <c r="C984" i="14"/>
  <c r="E985" i="14" s="1"/>
  <c r="V984" i="14"/>
  <c r="AQ890" i="14"/>
  <c r="AR891" i="14" s="1"/>
  <c r="AS891" i="14" s="1"/>
  <c r="AT891" i="14" s="1"/>
  <c r="AU892" i="14" s="1"/>
  <c r="AV892" i="14" s="1"/>
  <c r="AK892" i="14" s="1"/>
  <c r="DL789" i="1"/>
  <c r="DN789" i="1"/>
  <c r="CP936" i="1"/>
  <c r="CZ935" i="1"/>
  <c r="DO851" i="15"/>
  <c r="DP851" i="15" s="1"/>
  <c r="DQ851" i="15" s="1"/>
  <c r="DS852" i="15" s="1"/>
  <c r="DT852" i="15" s="1"/>
  <c r="DP767" i="1"/>
  <c r="W771" i="14"/>
  <c r="X771" i="14" s="1"/>
  <c r="M771" i="14"/>
  <c r="AH771" i="14" s="1"/>
  <c r="J772" i="14"/>
  <c r="AJ932" i="12"/>
  <c r="C932" i="12"/>
  <c r="F933" i="12" s="1"/>
  <c r="G933" i="12" s="1"/>
  <c r="CV768" i="1"/>
  <c r="DE768" i="1" s="1"/>
  <c r="CS768" i="1"/>
  <c r="M770" i="12"/>
  <c r="AH770" i="12" s="1"/>
  <c r="I770" i="12"/>
  <c r="L771" i="12" s="1"/>
  <c r="F985" i="14" l="1"/>
  <c r="AI985" i="14" s="1"/>
  <c r="C985" i="14"/>
  <c r="AQ891" i="14"/>
  <c r="CQ936" i="1"/>
  <c r="DH936" i="1" s="1"/>
  <c r="CN936" i="1"/>
  <c r="DO767" i="1"/>
  <c r="DP768" i="1" s="1"/>
  <c r="DQ767" i="1"/>
  <c r="DN851" i="15"/>
  <c r="DM790" i="1"/>
  <c r="K772" i="14"/>
  <c r="AG772" i="14" s="1"/>
  <c r="H772" i="14"/>
  <c r="W932" i="12"/>
  <c r="X770" i="12"/>
  <c r="Y770" i="12" s="1"/>
  <c r="O770" i="12"/>
  <c r="AI770" i="12" s="1"/>
  <c r="CU769" i="1"/>
  <c r="DA768" i="1"/>
  <c r="DB768" i="1" s="1"/>
  <c r="CX768" i="1"/>
  <c r="DF768" i="1" l="1"/>
  <c r="DC768" i="1"/>
  <c r="V985" i="14"/>
  <c r="E986" i="14"/>
  <c r="AR892" i="14"/>
  <c r="AS892" i="14" s="1"/>
  <c r="AT892" i="14" s="1"/>
  <c r="AU893" i="14" s="1"/>
  <c r="AV893" i="14" s="1"/>
  <c r="AK893" i="14" s="1"/>
  <c r="DL790" i="1"/>
  <c r="DN790" i="1"/>
  <c r="CZ936" i="1"/>
  <c r="CP937" i="1"/>
  <c r="DO768" i="1"/>
  <c r="DP769" i="1" s="1"/>
  <c r="DQ768" i="1"/>
  <c r="DO852" i="15"/>
  <c r="DP852" i="15" s="1"/>
  <c r="DQ852" i="15" s="1"/>
  <c r="DS853" i="15" s="1"/>
  <c r="DT853" i="15" s="1"/>
  <c r="DJ767" i="1"/>
  <c r="M772" i="14"/>
  <c r="AH772" i="14" s="1"/>
  <c r="W772" i="14"/>
  <c r="X772" i="14" s="1"/>
  <c r="J773" i="14"/>
  <c r="C933" i="12"/>
  <c r="F934" i="12" s="1"/>
  <c r="G934" i="12" s="1"/>
  <c r="AJ933" i="12"/>
  <c r="CV769" i="1"/>
  <c r="DE769" i="1" s="1"/>
  <c r="CS769" i="1"/>
  <c r="M771" i="12"/>
  <c r="AH771" i="12" s="1"/>
  <c r="I771" i="12"/>
  <c r="L772" i="12" s="1"/>
  <c r="F986" i="14" l="1"/>
  <c r="AI986" i="14" s="1"/>
  <c r="C986" i="14"/>
  <c r="AQ892" i="14"/>
  <c r="AR893" i="14" s="1"/>
  <c r="AS893" i="14" s="1"/>
  <c r="AT893" i="14" s="1"/>
  <c r="AU894" i="14" s="1"/>
  <c r="AV894" i="14" s="1"/>
  <c r="AK894" i="14" s="1"/>
  <c r="CN937" i="1"/>
  <c r="CQ937" i="1"/>
  <c r="DH937" i="1" s="1"/>
  <c r="DO769" i="1"/>
  <c r="DQ769" i="1"/>
  <c r="DN852" i="15"/>
  <c r="DJ768" i="1"/>
  <c r="DM791" i="1"/>
  <c r="K773" i="14"/>
  <c r="AG773" i="14" s="1"/>
  <c r="H773" i="14"/>
  <c r="W933" i="12"/>
  <c r="AJ934" i="12"/>
  <c r="DA769" i="1"/>
  <c r="DB769" i="1" s="1"/>
  <c r="CU770" i="1"/>
  <c r="CX769" i="1"/>
  <c r="DC769" i="1" s="1"/>
  <c r="X771" i="12"/>
  <c r="Y771" i="12" s="1"/>
  <c r="O771" i="12"/>
  <c r="AI771" i="12" s="1"/>
  <c r="E987" i="14" l="1"/>
  <c r="V986" i="14"/>
  <c r="AQ893" i="14"/>
  <c r="AR894" i="14" s="1"/>
  <c r="AS894" i="14" s="1"/>
  <c r="AT894" i="14" s="1"/>
  <c r="AU895" i="14" s="1"/>
  <c r="AV895" i="14" s="1"/>
  <c r="AK895" i="14" s="1"/>
  <c r="DL791" i="1"/>
  <c r="DN791" i="1"/>
  <c r="CZ937" i="1"/>
  <c r="CP938" i="1"/>
  <c r="DO853" i="15"/>
  <c r="DP853" i="15" s="1"/>
  <c r="DQ853" i="15" s="1"/>
  <c r="DS854" i="15" s="1"/>
  <c r="DT854" i="15" s="1"/>
  <c r="DJ769" i="1"/>
  <c r="DF769" i="1"/>
  <c r="W773" i="14"/>
  <c r="X773" i="14" s="1"/>
  <c r="J774" i="14"/>
  <c r="M773" i="14"/>
  <c r="AH773" i="14" s="1"/>
  <c r="C934" i="12"/>
  <c r="F935" i="12" s="1"/>
  <c r="G935" i="12" s="1"/>
  <c r="M772" i="12"/>
  <c r="AH772" i="12" s="1"/>
  <c r="I772" i="12"/>
  <c r="L773" i="12" s="1"/>
  <c r="CV770" i="1"/>
  <c r="DE770" i="1" s="1"/>
  <c r="CS770" i="1"/>
  <c r="C987" i="14" l="1"/>
  <c r="F987" i="14"/>
  <c r="AI987" i="14" s="1"/>
  <c r="AQ894" i="14"/>
  <c r="AR895" i="14" s="1"/>
  <c r="AS895" i="14" s="1"/>
  <c r="AT895" i="14" s="1"/>
  <c r="AU896" i="14" s="1"/>
  <c r="AV896" i="14" s="1"/>
  <c r="AK896" i="14" s="1"/>
  <c r="CQ938" i="1"/>
  <c r="DH938" i="1" s="1"/>
  <c r="CN938" i="1"/>
  <c r="DN853" i="15"/>
  <c r="DM792" i="1"/>
  <c r="K774" i="14"/>
  <c r="AG774" i="14" s="1"/>
  <c r="H774" i="14"/>
  <c r="W934" i="12"/>
  <c r="AJ935" i="12"/>
  <c r="CU771" i="1"/>
  <c r="DA770" i="1"/>
  <c r="DB770" i="1" s="1"/>
  <c r="CX770" i="1"/>
  <c r="DC770" i="1" s="1"/>
  <c r="X772" i="12"/>
  <c r="Y772" i="12" s="1"/>
  <c r="O772" i="12"/>
  <c r="AI772" i="12" s="1"/>
  <c r="E988" i="14" l="1"/>
  <c r="V987" i="14"/>
  <c r="AQ895" i="14"/>
  <c r="AR896" i="14" s="1"/>
  <c r="AS896" i="14" s="1"/>
  <c r="AT896" i="14" s="1"/>
  <c r="AU897" i="14" s="1"/>
  <c r="AV897" i="14" s="1"/>
  <c r="AK897" i="14" s="1"/>
  <c r="CZ938" i="1"/>
  <c r="CP939" i="1"/>
  <c r="DL792" i="1"/>
  <c r="DN792" i="1"/>
  <c r="DO854" i="15"/>
  <c r="DP854" i="15" s="1"/>
  <c r="DQ854" i="15" s="1"/>
  <c r="DS855" i="15" s="1"/>
  <c r="DT855" i="15" s="1"/>
  <c r="DP770" i="1"/>
  <c r="DF770" i="1"/>
  <c r="J775" i="14"/>
  <c r="W774" i="14"/>
  <c r="X774" i="14" s="1"/>
  <c r="M774" i="14"/>
  <c r="AH774" i="14" s="1"/>
  <c r="C935" i="12"/>
  <c r="F936" i="12" s="1"/>
  <c r="G936" i="12" s="1"/>
  <c r="M773" i="12"/>
  <c r="AH773" i="12" s="1"/>
  <c r="I773" i="12"/>
  <c r="L774" i="12" s="1"/>
  <c r="CV771" i="1"/>
  <c r="DE771" i="1" s="1"/>
  <c r="CS771" i="1"/>
  <c r="F988" i="14" l="1"/>
  <c r="AI988" i="14" s="1"/>
  <c r="C988" i="14"/>
  <c r="CN939" i="1"/>
  <c r="CQ939" i="1"/>
  <c r="DH939" i="1" s="1"/>
  <c r="AQ896" i="14"/>
  <c r="DO770" i="1"/>
  <c r="DQ770" i="1"/>
  <c r="DN854" i="15"/>
  <c r="DM793" i="1"/>
  <c r="K775" i="14"/>
  <c r="AG775" i="14" s="1"/>
  <c r="H775" i="14"/>
  <c r="W935" i="12"/>
  <c r="C936" i="12"/>
  <c r="F937" i="12" s="1"/>
  <c r="G937" i="12" s="1"/>
  <c r="CU772" i="1"/>
  <c r="DA771" i="1"/>
  <c r="DB771" i="1" s="1"/>
  <c r="CX771" i="1"/>
  <c r="DC771" i="1" s="1"/>
  <c r="O773" i="12"/>
  <c r="AI773" i="12" s="1"/>
  <c r="X773" i="12"/>
  <c r="Y773" i="12" s="1"/>
  <c r="E989" i="14" l="1"/>
  <c r="F989" i="14" s="1"/>
  <c r="AI989" i="14" s="1"/>
  <c r="V988" i="14"/>
  <c r="DL793" i="1"/>
  <c r="DN793" i="1"/>
  <c r="CZ939" i="1"/>
  <c r="CP940" i="1"/>
  <c r="AR897" i="14"/>
  <c r="AS897" i="14" s="1"/>
  <c r="AT897" i="14" s="1"/>
  <c r="AU898" i="14" s="1"/>
  <c r="AV898" i="14" s="1"/>
  <c r="AK898" i="14" s="1"/>
  <c r="DO855" i="15"/>
  <c r="DP855" i="15" s="1"/>
  <c r="DQ855" i="15" s="1"/>
  <c r="DS856" i="15" s="1"/>
  <c r="DT856" i="15" s="1"/>
  <c r="DJ770" i="1"/>
  <c r="DP771" i="1"/>
  <c r="DF771" i="1"/>
  <c r="J776" i="14"/>
  <c r="M775" i="14"/>
  <c r="AH775" i="14" s="1"/>
  <c r="W775" i="14"/>
  <c r="X775" i="14" s="1"/>
  <c r="W936" i="12"/>
  <c r="AJ937" i="12"/>
  <c r="AJ936" i="12"/>
  <c r="M774" i="12"/>
  <c r="AH774" i="12" s="1"/>
  <c r="I774" i="12"/>
  <c r="L775" i="12" s="1"/>
  <c r="CV772" i="1"/>
  <c r="DE772" i="1" s="1"/>
  <c r="CS772" i="1"/>
  <c r="C989" i="14" l="1"/>
  <c r="E990" i="14" s="1"/>
  <c r="CN940" i="1"/>
  <c r="CQ940" i="1"/>
  <c r="DH940" i="1" s="1"/>
  <c r="AQ897" i="14"/>
  <c r="DO771" i="1"/>
  <c r="DP772" i="1" s="1"/>
  <c r="DQ771" i="1"/>
  <c r="DN855" i="15"/>
  <c r="DM794" i="1"/>
  <c r="K776" i="14"/>
  <c r="AG776" i="14" s="1"/>
  <c r="H776" i="14"/>
  <c r="C937" i="12"/>
  <c r="F938" i="12" s="1"/>
  <c r="G938" i="12" s="1"/>
  <c r="CU773" i="1"/>
  <c r="DA772" i="1"/>
  <c r="DB772" i="1" s="1"/>
  <c r="CX772" i="1"/>
  <c r="DC772" i="1" s="1"/>
  <c r="O774" i="12"/>
  <c r="AI774" i="12" s="1"/>
  <c r="X774" i="12"/>
  <c r="Y774" i="12" s="1"/>
  <c r="V989" i="14" l="1"/>
  <c r="F990" i="14"/>
  <c r="AI990" i="14" s="1"/>
  <c r="C990" i="14"/>
  <c r="DL794" i="1"/>
  <c r="DN794" i="1"/>
  <c r="CP941" i="1"/>
  <c r="CZ940" i="1"/>
  <c r="AR898" i="14"/>
  <c r="AS898" i="14" s="1"/>
  <c r="AT898" i="14" s="1"/>
  <c r="AU899" i="14" s="1"/>
  <c r="AV899" i="14" s="1"/>
  <c r="AK899" i="14" s="1"/>
  <c r="DO772" i="1"/>
  <c r="DQ772" i="1"/>
  <c r="DO856" i="15"/>
  <c r="DP856" i="15" s="1"/>
  <c r="DQ856" i="15" s="1"/>
  <c r="DS857" i="15" s="1"/>
  <c r="DT857" i="15" s="1"/>
  <c r="DJ771" i="1"/>
  <c r="DF772" i="1"/>
  <c r="J777" i="14"/>
  <c r="W776" i="14"/>
  <c r="X776" i="14" s="1"/>
  <c r="M776" i="14"/>
  <c r="AH776" i="14" s="1"/>
  <c r="C938" i="12"/>
  <c r="F939" i="12" s="1"/>
  <c r="G939" i="12" s="1"/>
  <c r="W937" i="12"/>
  <c r="M775" i="12"/>
  <c r="AH775" i="12" s="1"/>
  <c r="I775" i="12"/>
  <c r="L776" i="12" s="1"/>
  <c r="CV773" i="1"/>
  <c r="DE773" i="1" s="1"/>
  <c r="CS773" i="1"/>
  <c r="E991" i="14" l="1"/>
  <c r="V990" i="14"/>
  <c r="AQ898" i="14"/>
  <c r="AR899" i="14" s="1"/>
  <c r="AS899" i="14" s="1"/>
  <c r="AT899" i="14" s="1"/>
  <c r="AU900" i="14" s="1"/>
  <c r="AV900" i="14" s="1"/>
  <c r="AK900" i="14" s="1"/>
  <c r="CQ941" i="1"/>
  <c r="DH941" i="1" s="1"/>
  <c r="CN941" i="1"/>
  <c r="DN856" i="15"/>
  <c r="DJ772" i="1"/>
  <c r="DM795" i="1"/>
  <c r="K777" i="14"/>
  <c r="AG777" i="14" s="1"/>
  <c r="H777" i="14"/>
  <c r="W938" i="12"/>
  <c r="AJ938" i="12"/>
  <c r="X775" i="12"/>
  <c r="Y775" i="12" s="1"/>
  <c r="O775" i="12"/>
  <c r="AI775" i="12" s="1"/>
  <c r="DA773" i="1"/>
  <c r="DB773" i="1" s="1"/>
  <c r="CX773" i="1"/>
  <c r="DC773" i="1" s="1"/>
  <c r="CU774" i="1"/>
  <c r="F991" i="14" l="1"/>
  <c r="AI991" i="14" s="1"/>
  <c r="C991" i="14"/>
  <c r="AQ899" i="14"/>
  <c r="AR900" i="14" s="1"/>
  <c r="AS900" i="14" s="1"/>
  <c r="AT900" i="14" s="1"/>
  <c r="AU901" i="14" s="1"/>
  <c r="AV901" i="14" s="1"/>
  <c r="AK901" i="14" s="1"/>
  <c r="CZ941" i="1"/>
  <c r="CP942" i="1"/>
  <c r="DL795" i="1"/>
  <c r="DN795" i="1"/>
  <c r="DO857" i="15"/>
  <c r="DP857" i="15" s="1"/>
  <c r="DQ857" i="15" s="1"/>
  <c r="DS858" i="15" s="1"/>
  <c r="DT858" i="15" s="1"/>
  <c r="DP773" i="1"/>
  <c r="DF773" i="1"/>
  <c r="M777" i="14"/>
  <c r="AH777" i="14" s="1"/>
  <c r="W777" i="14"/>
  <c r="X777" i="14" s="1"/>
  <c r="J778" i="14"/>
  <c r="AJ939" i="12"/>
  <c r="C939" i="12"/>
  <c r="F940" i="12" s="1"/>
  <c r="G940" i="12" s="1"/>
  <c r="CV774" i="1"/>
  <c r="DE774" i="1" s="1"/>
  <c r="CS774" i="1"/>
  <c r="M776" i="12"/>
  <c r="AH776" i="12" s="1"/>
  <c r="I776" i="12"/>
  <c r="L777" i="12" s="1"/>
  <c r="E992" i="14" l="1"/>
  <c r="F992" i="14" s="1"/>
  <c r="AI992" i="14" s="1"/>
  <c r="V991" i="14"/>
  <c r="CN942" i="1"/>
  <c r="CQ942" i="1"/>
  <c r="DH942" i="1" s="1"/>
  <c r="AQ900" i="14"/>
  <c r="DO773" i="1"/>
  <c r="DP774" i="1" s="1"/>
  <c r="DQ773" i="1"/>
  <c r="DN857" i="15"/>
  <c r="DM796" i="1"/>
  <c r="K778" i="14"/>
  <c r="AG778" i="14" s="1"/>
  <c r="H778" i="14"/>
  <c r="W939" i="12"/>
  <c r="C940" i="12"/>
  <c r="F941" i="12" s="1"/>
  <c r="G941" i="12" s="1"/>
  <c r="X776" i="12"/>
  <c r="Y776" i="12" s="1"/>
  <c r="O776" i="12"/>
  <c r="AI776" i="12" s="1"/>
  <c r="CX774" i="1"/>
  <c r="DC774" i="1" s="1"/>
  <c r="DA774" i="1"/>
  <c r="DB774" i="1" s="1"/>
  <c r="CU775" i="1"/>
  <c r="C992" i="14" l="1"/>
  <c r="E993" i="14" s="1"/>
  <c r="DL796" i="1"/>
  <c r="DN796" i="1"/>
  <c r="CP943" i="1"/>
  <c r="CZ942" i="1"/>
  <c r="AR901" i="14"/>
  <c r="AS901" i="14" s="1"/>
  <c r="AT901" i="14" s="1"/>
  <c r="AU902" i="14" s="1"/>
  <c r="AV902" i="14" s="1"/>
  <c r="AK902" i="14" s="1"/>
  <c r="DO774" i="1"/>
  <c r="DQ774" i="1"/>
  <c r="DO858" i="15"/>
  <c r="DP858" i="15" s="1"/>
  <c r="DQ858" i="15" s="1"/>
  <c r="DS859" i="15" s="1"/>
  <c r="DT859" i="15" s="1"/>
  <c r="DJ773" i="1"/>
  <c r="DF774" i="1"/>
  <c r="J779" i="14"/>
  <c r="W778" i="14"/>
  <c r="X778" i="14" s="1"/>
  <c r="M778" i="14"/>
  <c r="AH778" i="14" s="1"/>
  <c r="W940" i="12"/>
  <c r="AJ941" i="12"/>
  <c r="AJ940" i="12"/>
  <c r="CV775" i="1"/>
  <c r="DE775" i="1" s="1"/>
  <c r="CS775" i="1"/>
  <c r="M777" i="12"/>
  <c r="AH777" i="12" s="1"/>
  <c r="I777" i="12"/>
  <c r="L778" i="12" s="1"/>
  <c r="V992" i="14" l="1"/>
  <c r="C993" i="14"/>
  <c r="F993" i="14"/>
  <c r="AI993" i="14" s="1"/>
  <c r="CQ943" i="1"/>
  <c r="DH943" i="1" s="1"/>
  <c r="CN943" i="1"/>
  <c r="AQ901" i="14"/>
  <c r="DN858" i="15"/>
  <c r="DJ774" i="1"/>
  <c r="DM797" i="1"/>
  <c r="DP775" i="1"/>
  <c r="K779" i="14"/>
  <c r="AG779" i="14" s="1"/>
  <c r="H779" i="14"/>
  <c r="C941" i="12"/>
  <c r="F942" i="12" s="1"/>
  <c r="G942" i="12" s="1"/>
  <c r="X777" i="12"/>
  <c r="Y777" i="12" s="1"/>
  <c r="O777" i="12"/>
  <c r="AI777" i="12" s="1"/>
  <c r="CU776" i="1"/>
  <c r="DA775" i="1"/>
  <c r="DB775" i="1" s="1"/>
  <c r="CX775" i="1"/>
  <c r="DC775" i="1" s="1"/>
  <c r="E994" i="14" l="1"/>
  <c r="V993" i="14"/>
  <c r="DL797" i="1"/>
  <c r="DN797" i="1"/>
  <c r="CZ943" i="1"/>
  <c r="CP944" i="1"/>
  <c r="AR902" i="14"/>
  <c r="AS902" i="14" s="1"/>
  <c r="AT902" i="14" s="1"/>
  <c r="AU903" i="14" s="1"/>
  <c r="AV903" i="14" s="1"/>
  <c r="AK903" i="14" s="1"/>
  <c r="DO775" i="1"/>
  <c r="DQ775" i="1"/>
  <c r="DO859" i="15"/>
  <c r="DP859" i="15" s="1"/>
  <c r="DQ859" i="15" s="1"/>
  <c r="DS860" i="15" s="1"/>
  <c r="DT860" i="15" s="1"/>
  <c r="DF775" i="1"/>
  <c r="W779" i="14"/>
  <c r="X779" i="14" s="1"/>
  <c r="J780" i="14"/>
  <c r="M779" i="14"/>
  <c r="AH779" i="14" s="1"/>
  <c r="W941" i="12"/>
  <c r="AJ942" i="12"/>
  <c r="M778" i="12"/>
  <c r="AH778" i="12" s="1"/>
  <c r="I778" i="12"/>
  <c r="L779" i="12" s="1"/>
  <c r="CV776" i="1"/>
  <c r="DE776" i="1" s="1"/>
  <c r="CS776" i="1"/>
  <c r="F994" i="14" l="1"/>
  <c r="AI994" i="14" s="1"/>
  <c r="C994" i="14"/>
  <c r="AQ902" i="14"/>
  <c r="AR903" i="14" s="1"/>
  <c r="CN944" i="1"/>
  <c r="CQ944" i="1"/>
  <c r="DH944" i="1" s="1"/>
  <c r="DN859" i="15"/>
  <c r="DJ775" i="1"/>
  <c r="DM798" i="1"/>
  <c r="K780" i="14"/>
  <c r="AG780" i="14" s="1"/>
  <c r="H780" i="14"/>
  <c r="C942" i="12"/>
  <c r="F943" i="12" s="1"/>
  <c r="G943" i="12" s="1"/>
  <c r="X778" i="12"/>
  <c r="Y778" i="12" s="1"/>
  <c r="O778" i="12"/>
  <c r="AI778" i="12" s="1"/>
  <c r="CU777" i="1"/>
  <c r="DA776" i="1"/>
  <c r="DB776" i="1" s="1"/>
  <c r="CX776" i="1"/>
  <c r="DC776" i="1" s="1"/>
  <c r="E995" i="14" l="1"/>
  <c r="F995" i="14" s="1"/>
  <c r="AI995" i="14" s="1"/>
  <c r="V994" i="14"/>
  <c r="AS903" i="14"/>
  <c r="AT903" i="14" s="1"/>
  <c r="AU904" i="14" s="1"/>
  <c r="AV904" i="14" s="1"/>
  <c r="AK904" i="14" s="1"/>
  <c r="AQ903" i="14"/>
  <c r="AR904" i="14" s="1"/>
  <c r="AS904" i="14" s="1"/>
  <c r="DL798" i="1"/>
  <c r="DN798" i="1"/>
  <c r="CZ944" i="1"/>
  <c r="CP945" i="1"/>
  <c r="DO860" i="15"/>
  <c r="DP860" i="15" s="1"/>
  <c r="DQ860" i="15" s="1"/>
  <c r="DS861" i="15" s="1"/>
  <c r="DT861" i="15" s="1"/>
  <c r="DP776" i="1"/>
  <c r="DF776" i="1"/>
  <c r="M780" i="14"/>
  <c r="AH780" i="14" s="1"/>
  <c r="W780" i="14"/>
  <c r="X780" i="14" s="1"/>
  <c r="J781" i="14"/>
  <c r="W942" i="12"/>
  <c r="AJ943" i="12"/>
  <c r="M779" i="12"/>
  <c r="AH779" i="12" s="1"/>
  <c r="I779" i="12"/>
  <c r="L780" i="12" s="1"/>
  <c r="CV777" i="1"/>
  <c r="DE777" i="1" s="1"/>
  <c r="CS777" i="1"/>
  <c r="C995" i="14" l="1"/>
  <c r="AT904" i="14"/>
  <c r="AU905" i="14" s="1"/>
  <c r="AV905" i="14" s="1"/>
  <c r="AK905" i="14" s="1"/>
  <c r="CN945" i="1"/>
  <c r="CQ945" i="1"/>
  <c r="DH945" i="1" s="1"/>
  <c r="AQ904" i="14"/>
  <c r="DO776" i="1"/>
  <c r="DP777" i="1" s="1"/>
  <c r="DQ776" i="1"/>
  <c r="DN860" i="15"/>
  <c r="DM799" i="1"/>
  <c r="K781" i="14"/>
  <c r="AG781" i="14" s="1"/>
  <c r="H781" i="14"/>
  <c r="C943" i="12"/>
  <c r="F944" i="12" s="1"/>
  <c r="G944" i="12" s="1"/>
  <c r="CU778" i="1"/>
  <c r="DA777" i="1"/>
  <c r="DB777" i="1" s="1"/>
  <c r="CX777" i="1"/>
  <c r="DC777" i="1" s="1"/>
  <c r="O779" i="12"/>
  <c r="AI779" i="12" s="1"/>
  <c r="X779" i="12"/>
  <c r="Y779" i="12" s="1"/>
  <c r="E996" i="14" l="1"/>
  <c r="F996" i="14" s="1"/>
  <c r="AI996" i="14" s="1"/>
  <c r="V995" i="14"/>
  <c r="DL799" i="1"/>
  <c r="DN799" i="1"/>
  <c r="CZ945" i="1"/>
  <c r="CP946" i="1"/>
  <c r="AR905" i="14"/>
  <c r="AS905" i="14" s="1"/>
  <c r="AT905" i="14" s="1"/>
  <c r="AU906" i="14" s="1"/>
  <c r="AV906" i="14" s="1"/>
  <c r="AK906" i="14" s="1"/>
  <c r="DO777" i="1"/>
  <c r="DQ777" i="1"/>
  <c r="DO861" i="15"/>
  <c r="DP861" i="15" s="1"/>
  <c r="DQ861" i="15" s="1"/>
  <c r="DS862" i="15" s="1"/>
  <c r="DT862" i="15" s="1"/>
  <c r="DJ776" i="1"/>
  <c r="DF777" i="1"/>
  <c r="W781" i="14"/>
  <c r="X781" i="14" s="1"/>
  <c r="J782" i="14"/>
  <c r="M781" i="14"/>
  <c r="AH781" i="14" s="1"/>
  <c r="W943" i="12"/>
  <c r="AJ944" i="12"/>
  <c r="C944" i="12"/>
  <c r="F945" i="12" s="1"/>
  <c r="G945" i="12" s="1"/>
  <c r="M780" i="12"/>
  <c r="AH780" i="12" s="1"/>
  <c r="I780" i="12"/>
  <c r="L781" i="12" s="1"/>
  <c r="CV778" i="1"/>
  <c r="DE778" i="1" s="1"/>
  <c r="CS778" i="1"/>
  <c r="C996" i="14" l="1"/>
  <c r="CQ946" i="1"/>
  <c r="DH946" i="1" s="1"/>
  <c r="CN946" i="1"/>
  <c r="AQ905" i="14"/>
  <c r="DN861" i="15"/>
  <c r="DO862" i="15" s="1"/>
  <c r="DP862" i="15" s="1"/>
  <c r="DQ862" i="15" s="1"/>
  <c r="DS863" i="15" s="1"/>
  <c r="DT863" i="15" s="1"/>
  <c r="DJ777" i="1"/>
  <c r="DM800" i="1"/>
  <c r="K782" i="14"/>
  <c r="AG782" i="14" s="1"/>
  <c r="H782" i="14"/>
  <c r="W944" i="12"/>
  <c r="O780" i="12"/>
  <c r="AI780" i="12" s="1"/>
  <c r="X780" i="12"/>
  <c r="Y780" i="12" s="1"/>
  <c r="DA778" i="1"/>
  <c r="DB778" i="1" s="1"/>
  <c r="CX778" i="1"/>
  <c r="DC778" i="1" s="1"/>
  <c r="CU779" i="1"/>
  <c r="V996" i="14" l="1"/>
  <c r="E997" i="14"/>
  <c r="F997" i="14" s="1"/>
  <c r="AI997" i="14" s="1"/>
  <c r="DL800" i="1"/>
  <c r="DN800" i="1"/>
  <c r="CZ946" i="1"/>
  <c r="CP947" i="1"/>
  <c r="AR906" i="14"/>
  <c r="AS906" i="14" s="1"/>
  <c r="AT906" i="14" s="1"/>
  <c r="AU907" i="14" s="1"/>
  <c r="AV907" i="14" s="1"/>
  <c r="AK907" i="14" s="1"/>
  <c r="DN862" i="15"/>
  <c r="DP778" i="1"/>
  <c r="DF778" i="1"/>
  <c r="J783" i="14"/>
  <c r="W782" i="14"/>
  <c r="X782" i="14" s="1"/>
  <c r="M782" i="14"/>
  <c r="AH782" i="14" s="1"/>
  <c r="C945" i="12"/>
  <c r="F946" i="12" s="1"/>
  <c r="G946" i="12" s="1"/>
  <c r="AJ945" i="12"/>
  <c r="CV779" i="1"/>
  <c r="DE779" i="1" s="1"/>
  <c r="CS779" i="1"/>
  <c r="M781" i="12"/>
  <c r="AH781" i="12" s="1"/>
  <c r="I781" i="12"/>
  <c r="L782" i="12" s="1"/>
  <c r="C997" i="14" l="1"/>
  <c r="CN947" i="1"/>
  <c r="CQ947" i="1"/>
  <c r="DH947" i="1" s="1"/>
  <c r="AQ906" i="14"/>
  <c r="DO778" i="1"/>
  <c r="DQ778" i="1"/>
  <c r="DO863" i="15"/>
  <c r="DP863" i="15" s="1"/>
  <c r="DQ863" i="15" s="1"/>
  <c r="DS864" i="15" s="1"/>
  <c r="DT864" i="15" s="1"/>
  <c r="DM801" i="1"/>
  <c r="K783" i="14"/>
  <c r="AG783" i="14" s="1"/>
  <c r="H783" i="14"/>
  <c r="W945" i="12"/>
  <c r="CU780" i="1"/>
  <c r="DA779" i="1"/>
  <c r="DB779" i="1" s="1"/>
  <c r="CX779" i="1"/>
  <c r="X781" i="12"/>
  <c r="Y781" i="12" s="1"/>
  <c r="O781" i="12"/>
  <c r="AI781" i="12" s="1"/>
  <c r="DF779" i="1" l="1"/>
  <c r="DC779" i="1"/>
  <c r="V997" i="14"/>
  <c r="E998" i="14"/>
  <c r="C998" i="14" s="1"/>
  <c r="DL801" i="1"/>
  <c r="DN801" i="1"/>
  <c r="CZ947" i="1"/>
  <c r="CP948" i="1"/>
  <c r="AR907" i="14"/>
  <c r="AS907" i="14" s="1"/>
  <c r="AT907" i="14" s="1"/>
  <c r="AU908" i="14" s="1"/>
  <c r="AV908" i="14" s="1"/>
  <c r="AK908" i="14" s="1"/>
  <c r="DN863" i="15"/>
  <c r="DJ778" i="1"/>
  <c r="DP779" i="1"/>
  <c r="J784" i="14"/>
  <c r="M783" i="14"/>
  <c r="AH783" i="14" s="1"/>
  <c r="W783" i="14"/>
  <c r="X783" i="14" s="1"/>
  <c r="AJ946" i="12"/>
  <c r="C946" i="12"/>
  <c r="F947" i="12" s="1"/>
  <c r="G947" i="12" s="1"/>
  <c r="M782" i="12"/>
  <c r="AH782" i="12" s="1"/>
  <c r="I782" i="12"/>
  <c r="L783" i="12" s="1"/>
  <c r="CV780" i="1"/>
  <c r="DE780" i="1" s="1"/>
  <c r="CS780" i="1"/>
  <c r="E999" i="14" l="1"/>
  <c r="C999" i="14" s="1"/>
  <c r="V998" i="14"/>
  <c r="F998" i="14"/>
  <c r="AI998" i="14" s="1"/>
  <c r="F999" i="14"/>
  <c r="AI999" i="14" s="1"/>
  <c r="CQ948" i="1"/>
  <c r="DH948" i="1" s="1"/>
  <c r="CN948" i="1"/>
  <c r="AQ907" i="14"/>
  <c r="DO779" i="1"/>
  <c r="DP780" i="1" s="1"/>
  <c r="DQ779" i="1"/>
  <c r="DO864" i="15"/>
  <c r="DP864" i="15" s="1"/>
  <c r="DQ864" i="15" s="1"/>
  <c r="DS865" i="15" s="1"/>
  <c r="DT865" i="15" s="1"/>
  <c r="DM802" i="1"/>
  <c r="K784" i="14"/>
  <c r="AG784" i="14" s="1"/>
  <c r="H784" i="14"/>
  <c r="W946" i="12"/>
  <c r="X782" i="12"/>
  <c r="Y782" i="12" s="1"/>
  <c r="O782" i="12"/>
  <c r="AI782" i="12" s="1"/>
  <c r="CU781" i="1"/>
  <c r="DA780" i="1"/>
  <c r="DB780" i="1" s="1"/>
  <c r="CX780" i="1"/>
  <c r="DC780" i="1" s="1"/>
  <c r="V999" i="14" l="1"/>
  <c r="E1000" i="14"/>
  <c r="C1000" i="14" s="1"/>
  <c r="F1000" i="14"/>
  <c r="AI1000" i="14" s="1"/>
  <c r="CP949" i="1"/>
  <c r="CN949" i="1" s="1"/>
  <c r="CZ948" i="1"/>
  <c r="DL802" i="1"/>
  <c r="DN802" i="1"/>
  <c r="AR908" i="14"/>
  <c r="AS908" i="14" s="1"/>
  <c r="AT908" i="14" s="1"/>
  <c r="AU909" i="14" s="1"/>
  <c r="AV909" i="14" s="1"/>
  <c r="AK909" i="14" s="1"/>
  <c r="DO780" i="1"/>
  <c r="DQ780" i="1"/>
  <c r="DN864" i="15"/>
  <c r="DJ779" i="1"/>
  <c r="DF780" i="1"/>
  <c r="J785" i="14"/>
  <c r="W784" i="14"/>
  <c r="X784" i="14" s="1"/>
  <c r="M784" i="14"/>
  <c r="AH784" i="14" s="1"/>
  <c r="AJ947" i="12"/>
  <c r="C947" i="12"/>
  <c r="F948" i="12" s="1"/>
  <c r="G948" i="12" s="1"/>
  <c r="M783" i="12"/>
  <c r="AH783" i="12" s="1"/>
  <c r="I783" i="12"/>
  <c r="L784" i="12" s="1"/>
  <c r="CV781" i="1"/>
  <c r="DE781" i="1" s="1"/>
  <c r="CS781" i="1"/>
  <c r="E1001" i="14" l="1"/>
  <c r="F1001" i="14" s="1"/>
  <c r="AI1001" i="14" s="1"/>
  <c r="V1000" i="14"/>
  <c r="C1001" i="14"/>
  <c r="CP950" i="1"/>
  <c r="CZ949" i="1"/>
  <c r="CQ949" i="1"/>
  <c r="DH949" i="1" s="1"/>
  <c r="AQ908" i="14"/>
  <c r="DO865" i="15"/>
  <c r="DP865" i="15" s="1"/>
  <c r="DQ865" i="15" s="1"/>
  <c r="DS866" i="15" s="1"/>
  <c r="DT866" i="15" s="1"/>
  <c r="DJ780" i="1"/>
  <c r="DM803" i="1"/>
  <c r="K785" i="14"/>
  <c r="AG785" i="14" s="1"/>
  <c r="H785" i="14"/>
  <c r="W947" i="12"/>
  <c r="CU782" i="1"/>
  <c r="CX781" i="1"/>
  <c r="DA781" i="1"/>
  <c r="DB781" i="1" s="1"/>
  <c r="X783" i="12"/>
  <c r="Y783" i="12" s="1"/>
  <c r="O783" i="12"/>
  <c r="AI783" i="12" s="1"/>
  <c r="DF781" i="1" l="1"/>
  <c r="DC781" i="1"/>
  <c r="V1001" i="14"/>
  <c r="E1002" i="14"/>
  <c r="F1002" i="14" s="1"/>
  <c r="AI1002" i="14" s="1"/>
  <c r="DL803" i="1"/>
  <c r="DN803" i="1"/>
  <c r="CN950" i="1"/>
  <c r="CQ950" i="1"/>
  <c r="DH950" i="1" s="1"/>
  <c r="AR909" i="14"/>
  <c r="AS909" i="14" s="1"/>
  <c r="AT909" i="14" s="1"/>
  <c r="AU910" i="14" s="1"/>
  <c r="AV910" i="14" s="1"/>
  <c r="AK910" i="14" s="1"/>
  <c r="DN865" i="15"/>
  <c r="DP781" i="1"/>
  <c r="M785" i="14"/>
  <c r="AH785" i="14" s="1"/>
  <c r="J786" i="14"/>
  <c r="W785" i="14"/>
  <c r="X785" i="14" s="1"/>
  <c r="C948" i="12"/>
  <c r="F949" i="12" s="1"/>
  <c r="G949" i="12" s="1"/>
  <c r="AJ948" i="12"/>
  <c r="CV782" i="1"/>
  <c r="DE782" i="1" s="1"/>
  <c r="CS782" i="1"/>
  <c r="M784" i="12"/>
  <c r="AH784" i="12" s="1"/>
  <c r="I784" i="12"/>
  <c r="L785" i="12" s="1"/>
  <c r="C1002" i="14" l="1"/>
  <c r="CZ950" i="1"/>
  <c r="CP951" i="1"/>
  <c r="CN951" i="1" s="1"/>
  <c r="AQ909" i="14"/>
  <c r="DO781" i="1"/>
  <c r="DP782" i="1" s="1"/>
  <c r="DQ781" i="1"/>
  <c r="DO866" i="15"/>
  <c r="DP866" i="15" s="1"/>
  <c r="DQ866" i="15" s="1"/>
  <c r="DS867" i="15" s="1"/>
  <c r="DT867" i="15" s="1"/>
  <c r="DM804" i="1"/>
  <c r="K786" i="14"/>
  <c r="AG786" i="14" s="1"/>
  <c r="H786" i="14"/>
  <c r="W948" i="12"/>
  <c r="CU783" i="1"/>
  <c r="CX782" i="1"/>
  <c r="DA782" i="1"/>
  <c r="DB782" i="1" s="1"/>
  <c r="O784" i="12"/>
  <c r="AI784" i="12" s="1"/>
  <c r="X784" i="12"/>
  <c r="Y784" i="12" s="1"/>
  <c r="DF782" i="1" l="1"/>
  <c r="DC782" i="1"/>
  <c r="V1002" i="14"/>
  <c r="E1003" i="14"/>
  <c r="DL804" i="1"/>
  <c r="DN804" i="1"/>
  <c r="CP952" i="1"/>
  <c r="CQ952" i="1" s="1"/>
  <c r="DH952" i="1" s="1"/>
  <c r="CZ951" i="1"/>
  <c r="CQ951" i="1"/>
  <c r="DH951" i="1" s="1"/>
  <c r="AR910" i="14"/>
  <c r="AS910" i="14" s="1"/>
  <c r="AT910" i="14" s="1"/>
  <c r="AU911" i="14" s="1"/>
  <c r="AV911" i="14" s="1"/>
  <c r="AK911" i="14" s="1"/>
  <c r="DO782" i="1"/>
  <c r="DP783" i="1" s="1"/>
  <c r="DQ782" i="1"/>
  <c r="DN866" i="15"/>
  <c r="DJ781" i="1"/>
  <c r="J787" i="14"/>
  <c r="W786" i="14"/>
  <c r="X786" i="14" s="1"/>
  <c r="M786" i="14"/>
  <c r="AH786" i="14" s="1"/>
  <c r="AJ949" i="12"/>
  <c r="C949" i="12"/>
  <c r="F950" i="12" s="1"/>
  <c r="G950" i="12" s="1"/>
  <c r="CV783" i="1"/>
  <c r="DE783" i="1" s="1"/>
  <c r="CS783" i="1"/>
  <c r="M785" i="12"/>
  <c r="AH785" i="12" s="1"/>
  <c r="I785" i="12"/>
  <c r="L786" i="12" s="1"/>
  <c r="F1003" i="14" l="1"/>
  <c r="AI1003" i="14" s="1"/>
  <c r="C1003" i="14"/>
  <c r="AQ910" i="14"/>
  <c r="AR911" i="14" s="1"/>
  <c r="AS911" i="14" s="1"/>
  <c r="AT911" i="14" s="1"/>
  <c r="AU912" i="14" s="1"/>
  <c r="AV912" i="14" s="1"/>
  <c r="AK912" i="14" s="1"/>
  <c r="CN952" i="1"/>
  <c r="DO783" i="1"/>
  <c r="DQ783" i="1"/>
  <c r="DO867" i="15"/>
  <c r="DP867" i="15" s="1"/>
  <c r="DQ867" i="15" s="1"/>
  <c r="DS868" i="15" s="1"/>
  <c r="DT868" i="15" s="1"/>
  <c r="DJ782" i="1"/>
  <c r="DM805" i="1"/>
  <c r="K787" i="14"/>
  <c r="AG787" i="14" s="1"/>
  <c r="H787" i="14"/>
  <c r="W949" i="12"/>
  <c r="X785" i="12"/>
  <c r="Y785" i="12" s="1"/>
  <c r="O785" i="12"/>
  <c r="AI785" i="12" s="1"/>
  <c r="CU784" i="1"/>
  <c r="DA783" i="1"/>
  <c r="DB783" i="1" s="1"/>
  <c r="CX783" i="1"/>
  <c r="DF783" i="1" l="1"/>
  <c r="DC783" i="1"/>
  <c r="E1004" i="14"/>
  <c r="F1004" i="14" s="1"/>
  <c r="AI1004" i="14" s="1"/>
  <c r="V1003" i="14"/>
  <c r="DL805" i="1"/>
  <c r="DN805" i="1"/>
  <c r="CZ952" i="1"/>
  <c r="CP953" i="1"/>
  <c r="AQ911" i="14"/>
  <c r="DN867" i="15"/>
  <c r="DJ783" i="1"/>
  <c r="DP784" i="1"/>
  <c r="W787" i="14"/>
  <c r="X787" i="14" s="1"/>
  <c r="M787" i="14"/>
  <c r="AH787" i="14" s="1"/>
  <c r="J788" i="14"/>
  <c r="C950" i="12"/>
  <c r="F951" i="12" s="1"/>
  <c r="G951" i="12" s="1"/>
  <c r="AJ950" i="12"/>
  <c r="M786" i="12"/>
  <c r="AH786" i="12" s="1"/>
  <c r="I786" i="12"/>
  <c r="L787" i="12" s="1"/>
  <c r="CV784" i="1"/>
  <c r="DE784" i="1" s="1"/>
  <c r="CS784" i="1"/>
  <c r="C1004" i="14" l="1"/>
  <c r="CN953" i="1"/>
  <c r="CQ953" i="1"/>
  <c r="DH953" i="1" s="1"/>
  <c r="AR912" i="14"/>
  <c r="AS912" i="14" s="1"/>
  <c r="AT912" i="14" s="1"/>
  <c r="AU913" i="14" s="1"/>
  <c r="AV913" i="14" s="1"/>
  <c r="AK913" i="14" s="1"/>
  <c r="DO784" i="1"/>
  <c r="DQ784" i="1"/>
  <c r="DO868" i="15"/>
  <c r="DP868" i="15" s="1"/>
  <c r="DQ868" i="15" s="1"/>
  <c r="DS869" i="15" s="1"/>
  <c r="DT869" i="15" s="1"/>
  <c r="DM806" i="1"/>
  <c r="K788" i="14"/>
  <c r="AG788" i="14" s="1"/>
  <c r="H788" i="14"/>
  <c r="W950" i="12"/>
  <c r="X786" i="12"/>
  <c r="Y786" i="12" s="1"/>
  <c r="O786" i="12"/>
  <c r="AI786" i="12" s="1"/>
  <c r="DA784" i="1"/>
  <c r="DB784" i="1" s="1"/>
  <c r="CX784" i="1"/>
  <c r="CU785" i="1"/>
  <c r="DF784" i="1" l="1"/>
  <c r="DC784" i="1"/>
  <c r="V1004" i="14"/>
  <c r="E1005" i="14"/>
  <c r="F1005" i="14" s="1"/>
  <c r="AI1005" i="14" s="1"/>
  <c r="DL806" i="1"/>
  <c r="DN806" i="1"/>
  <c r="CZ953" i="1"/>
  <c r="CP954" i="1"/>
  <c r="AQ912" i="14"/>
  <c r="DN868" i="15"/>
  <c r="DJ784" i="1"/>
  <c r="DP785" i="1"/>
  <c r="M788" i="14"/>
  <c r="AH788" i="14" s="1"/>
  <c r="W788" i="14"/>
  <c r="X788" i="14" s="1"/>
  <c r="J789" i="14"/>
  <c r="AJ951" i="12"/>
  <c r="C951" i="12"/>
  <c r="F952" i="12" s="1"/>
  <c r="G952" i="12" s="1"/>
  <c r="CV785" i="1"/>
  <c r="DE785" i="1" s="1"/>
  <c r="CS785" i="1"/>
  <c r="M787" i="12"/>
  <c r="AH787" i="12" s="1"/>
  <c r="I787" i="12"/>
  <c r="L788" i="12" s="1"/>
  <c r="C1005" i="14" l="1"/>
  <c r="CQ954" i="1"/>
  <c r="DH954" i="1" s="1"/>
  <c r="CN954" i="1"/>
  <c r="AR913" i="14"/>
  <c r="AS913" i="14" s="1"/>
  <c r="AT913" i="14" s="1"/>
  <c r="AU914" i="14" s="1"/>
  <c r="AV914" i="14" s="1"/>
  <c r="AK914" i="14" s="1"/>
  <c r="DO785" i="1"/>
  <c r="DQ785" i="1"/>
  <c r="DO869" i="15"/>
  <c r="DP869" i="15" s="1"/>
  <c r="DQ869" i="15" s="1"/>
  <c r="DS870" i="15" s="1"/>
  <c r="DT870" i="15" s="1"/>
  <c r="DM807" i="1"/>
  <c r="K789" i="14"/>
  <c r="AG789" i="14" s="1"/>
  <c r="H789" i="14"/>
  <c r="W951" i="12"/>
  <c r="X787" i="12"/>
  <c r="Y787" i="12" s="1"/>
  <c r="O787" i="12"/>
  <c r="AI787" i="12" s="1"/>
  <c r="CU786" i="1"/>
  <c r="DA785" i="1"/>
  <c r="DB785" i="1" s="1"/>
  <c r="CX785" i="1"/>
  <c r="DC785" i="1" s="1"/>
  <c r="E1006" i="14" l="1"/>
  <c r="F1006" i="14" s="1"/>
  <c r="AI1006" i="14" s="1"/>
  <c r="V1005" i="14"/>
  <c r="CZ954" i="1"/>
  <c r="CP955" i="1"/>
  <c r="CN955" i="1" s="1"/>
  <c r="DL807" i="1"/>
  <c r="DN807" i="1"/>
  <c r="AQ913" i="14"/>
  <c r="DN869" i="15"/>
  <c r="DJ785" i="1"/>
  <c r="DF785" i="1"/>
  <c r="W789" i="14"/>
  <c r="X789" i="14" s="1"/>
  <c r="J790" i="14"/>
  <c r="M789" i="14"/>
  <c r="AH789" i="14" s="1"/>
  <c r="AJ952" i="12"/>
  <c r="C952" i="12"/>
  <c r="F953" i="12" s="1"/>
  <c r="G953" i="12" s="1"/>
  <c r="CV786" i="1"/>
  <c r="DE786" i="1" s="1"/>
  <c r="CS786" i="1"/>
  <c r="M788" i="12"/>
  <c r="AH788" i="12" s="1"/>
  <c r="I788" i="12"/>
  <c r="L789" i="12" s="1"/>
  <c r="C1006" i="14" l="1"/>
  <c r="V1006" i="14" s="1"/>
  <c r="CP956" i="1"/>
  <c r="CZ955" i="1"/>
  <c r="CQ955" i="1"/>
  <c r="DH955" i="1" s="1"/>
  <c r="AR914" i="14"/>
  <c r="AS914" i="14" s="1"/>
  <c r="AT914" i="14" s="1"/>
  <c r="AU915" i="14" s="1"/>
  <c r="AV915" i="14" s="1"/>
  <c r="AK915" i="14" s="1"/>
  <c r="DO870" i="15"/>
  <c r="DP870" i="15" s="1"/>
  <c r="DQ870" i="15" s="1"/>
  <c r="DS871" i="15" s="1"/>
  <c r="DT871" i="15" s="1"/>
  <c r="DM808" i="1"/>
  <c r="K790" i="14"/>
  <c r="AG790" i="14" s="1"/>
  <c r="H790" i="14"/>
  <c r="W952" i="12"/>
  <c r="O788" i="12"/>
  <c r="AI788" i="12" s="1"/>
  <c r="X788" i="12"/>
  <c r="Y788" i="12" s="1"/>
  <c r="CX786" i="1"/>
  <c r="CU787" i="1"/>
  <c r="DA786" i="1"/>
  <c r="DB786" i="1" s="1"/>
  <c r="DF786" i="1" l="1"/>
  <c r="DC786" i="1"/>
  <c r="E1007" i="14"/>
  <c r="F1007" i="14" s="1"/>
  <c r="AI1007" i="14" s="1"/>
  <c r="DL808" i="1"/>
  <c r="DN808" i="1"/>
  <c r="CN956" i="1"/>
  <c r="CQ956" i="1"/>
  <c r="DH956" i="1" s="1"/>
  <c r="AQ914" i="14"/>
  <c r="DN870" i="15"/>
  <c r="DO871" i="15" s="1"/>
  <c r="DP871" i="15" s="1"/>
  <c r="DQ871" i="15" s="1"/>
  <c r="DS872" i="15" s="1"/>
  <c r="DT872" i="15" s="1"/>
  <c r="DP786" i="1"/>
  <c r="J791" i="14"/>
  <c r="W790" i="14"/>
  <c r="X790" i="14" s="1"/>
  <c r="M790" i="14"/>
  <c r="AH790" i="14" s="1"/>
  <c r="C953" i="12"/>
  <c r="F954" i="12" s="1"/>
  <c r="G954" i="12" s="1"/>
  <c r="AJ953" i="12"/>
  <c r="CV787" i="1"/>
  <c r="DE787" i="1" s="1"/>
  <c r="CS787" i="1"/>
  <c r="M789" i="12"/>
  <c r="AH789" i="12" s="1"/>
  <c r="I789" i="12"/>
  <c r="L790" i="12" s="1"/>
  <c r="C1007" i="14" l="1"/>
  <c r="E1008" i="14"/>
  <c r="F1008" i="14" s="1"/>
  <c r="AI1008" i="14" s="1"/>
  <c r="V1007" i="14"/>
  <c r="CP957" i="1"/>
  <c r="CZ956" i="1"/>
  <c r="AR915" i="14"/>
  <c r="AS915" i="14" s="1"/>
  <c r="AT915" i="14" s="1"/>
  <c r="AU916" i="14" s="1"/>
  <c r="AV916" i="14" s="1"/>
  <c r="AK916" i="14" s="1"/>
  <c r="DO786" i="1"/>
  <c r="DP787" i="1" s="1"/>
  <c r="DQ786" i="1"/>
  <c r="DN871" i="15"/>
  <c r="DO872" i="15" s="1"/>
  <c r="DP872" i="15" s="1"/>
  <c r="DQ872" i="15" s="1"/>
  <c r="DS873" i="15" s="1"/>
  <c r="DT873" i="15" s="1"/>
  <c r="DM809" i="1"/>
  <c r="K791" i="14"/>
  <c r="AG791" i="14" s="1"/>
  <c r="H791" i="14"/>
  <c r="W953" i="12"/>
  <c r="AJ954" i="12"/>
  <c r="CU788" i="1"/>
  <c r="CX787" i="1"/>
  <c r="DA787" i="1"/>
  <c r="DB787" i="1" s="1"/>
  <c r="X789" i="12"/>
  <c r="Y789" i="12" s="1"/>
  <c r="O789" i="12"/>
  <c r="AI789" i="12" s="1"/>
  <c r="DF787" i="1" l="1"/>
  <c r="DC787" i="1"/>
  <c r="C1008" i="14"/>
  <c r="E1009" i="14" s="1"/>
  <c r="V1008" i="14"/>
  <c r="DL809" i="1"/>
  <c r="DN809" i="1"/>
  <c r="CN957" i="1"/>
  <c r="CQ957" i="1"/>
  <c r="DH957" i="1" s="1"/>
  <c r="AQ915" i="14"/>
  <c r="DO787" i="1"/>
  <c r="DP788" i="1" s="1"/>
  <c r="DQ788" i="1" s="1"/>
  <c r="DQ787" i="1"/>
  <c r="DN872" i="15"/>
  <c r="DO873" i="15" s="1"/>
  <c r="DP873" i="15" s="1"/>
  <c r="DQ873" i="15" s="1"/>
  <c r="DS874" i="15" s="1"/>
  <c r="DT874" i="15" s="1"/>
  <c r="DJ786" i="1"/>
  <c r="J792" i="14"/>
  <c r="M791" i="14"/>
  <c r="AH791" i="14" s="1"/>
  <c r="W791" i="14"/>
  <c r="X791" i="14" s="1"/>
  <c r="C954" i="12"/>
  <c r="F955" i="12" s="1"/>
  <c r="G955" i="12" s="1"/>
  <c r="M790" i="12"/>
  <c r="AH790" i="12" s="1"/>
  <c r="I790" i="12"/>
  <c r="L791" i="12" s="1"/>
  <c r="CV788" i="1"/>
  <c r="DE788" i="1" s="1"/>
  <c r="CS788" i="1"/>
  <c r="F1009" i="14" l="1"/>
  <c r="AI1009" i="14" s="1"/>
  <c r="C1009" i="14"/>
  <c r="V1009" i="14" s="1"/>
  <c r="CZ957" i="1"/>
  <c r="CP958" i="1"/>
  <c r="CN958" i="1" s="1"/>
  <c r="AR916" i="14"/>
  <c r="AS916" i="14" s="1"/>
  <c r="AT916" i="14" s="1"/>
  <c r="AU917" i="14" s="1"/>
  <c r="AV917" i="14" s="1"/>
  <c r="AK917" i="14" s="1"/>
  <c r="DJ788" i="1"/>
  <c r="DO788" i="1"/>
  <c r="DN873" i="15"/>
  <c r="DJ787" i="1"/>
  <c r="DM810" i="1"/>
  <c r="K792" i="14"/>
  <c r="AG792" i="14" s="1"/>
  <c r="H792" i="14"/>
  <c r="W954" i="12"/>
  <c r="DA788" i="1"/>
  <c r="DB788" i="1" s="1"/>
  <c r="CX788" i="1"/>
  <c r="DC788" i="1" s="1"/>
  <c r="CU789" i="1"/>
  <c r="X790" i="12"/>
  <c r="Y790" i="12" s="1"/>
  <c r="O790" i="12"/>
  <c r="AI790" i="12" s="1"/>
  <c r="CQ958" i="1" l="1"/>
  <c r="DH958" i="1" s="1"/>
  <c r="CP959" i="1"/>
  <c r="CQ959" i="1" s="1"/>
  <c r="DH959" i="1" s="1"/>
  <c r="CZ958" i="1"/>
  <c r="DL810" i="1"/>
  <c r="DN810" i="1"/>
  <c r="AQ916" i="14"/>
  <c r="DO874" i="15"/>
  <c r="DP874" i="15" s="1"/>
  <c r="DQ874" i="15" s="1"/>
  <c r="DS875" i="15" s="1"/>
  <c r="DT875" i="15" s="1"/>
  <c r="DF788" i="1"/>
  <c r="J793" i="14"/>
  <c r="W792" i="14"/>
  <c r="X792" i="14" s="1"/>
  <c r="M792" i="14"/>
  <c r="AH792" i="14" s="1"/>
  <c r="C955" i="12"/>
  <c r="F956" i="12" s="1"/>
  <c r="G956" i="12" s="1"/>
  <c r="AJ955" i="12"/>
  <c r="M791" i="12"/>
  <c r="AH791" i="12" s="1"/>
  <c r="I791" i="12"/>
  <c r="L792" i="12" s="1"/>
  <c r="CV789" i="1"/>
  <c r="DE789" i="1" s="1"/>
  <c r="CS789" i="1"/>
  <c r="CN959" i="1" l="1"/>
  <c r="CP960" i="1" s="1"/>
  <c r="CN960" i="1" s="1"/>
  <c r="AR917" i="14"/>
  <c r="AS917" i="14" s="1"/>
  <c r="AT917" i="14" s="1"/>
  <c r="AU918" i="14" s="1"/>
  <c r="AV918" i="14" s="1"/>
  <c r="AK918" i="14" s="1"/>
  <c r="DN874" i="15"/>
  <c r="DO875" i="15" s="1"/>
  <c r="DP875" i="15" s="1"/>
  <c r="DQ875" i="15" s="1"/>
  <c r="DS876" i="15" s="1"/>
  <c r="DT876" i="15" s="1"/>
  <c r="DM811" i="1"/>
  <c r="K793" i="14"/>
  <c r="AG793" i="14" s="1"/>
  <c r="H793" i="14"/>
  <c r="W955" i="12"/>
  <c r="X791" i="12"/>
  <c r="Y791" i="12" s="1"/>
  <c r="O791" i="12"/>
  <c r="AI791" i="12" s="1"/>
  <c r="CU790" i="1"/>
  <c r="DA789" i="1"/>
  <c r="DB789" i="1" s="1"/>
  <c r="CX789" i="1"/>
  <c r="DC789" i="1" s="1"/>
  <c r="CZ959" i="1" l="1"/>
  <c r="CP961" i="1"/>
  <c r="CZ960" i="1"/>
  <c r="DL811" i="1"/>
  <c r="DN811" i="1"/>
  <c r="CQ960" i="1"/>
  <c r="DH960" i="1" s="1"/>
  <c r="AQ917" i="14"/>
  <c r="DN875" i="15"/>
  <c r="DO876" i="15" s="1"/>
  <c r="DP876" i="15" s="1"/>
  <c r="DQ876" i="15" s="1"/>
  <c r="DS877" i="15" s="1"/>
  <c r="DT877" i="15" s="1"/>
  <c r="DP789" i="1"/>
  <c r="DQ789" i="1" s="1"/>
  <c r="DF789" i="1"/>
  <c r="M793" i="14"/>
  <c r="AH793" i="14" s="1"/>
  <c r="W793" i="14"/>
  <c r="X793" i="14" s="1"/>
  <c r="J794" i="14"/>
  <c r="AJ956" i="12"/>
  <c r="C956" i="12"/>
  <c r="F957" i="12" s="1"/>
  <c r="G957" i="12" s="1"/>
  <c r="M792" i="12"/>
  <c r="AH792" i="12" s="1"/>
  <c r="I792" i="12"/>
  <c r="L793" i="12" s="1"/>
  <c r="CV790" i="1"/>
  <c r="DE790" i="1" s="1"/>
  <c r="CS790" i="1"/>
  <c r="CN961" i="1" l="1"/>
  <c r="CQ961" i="1"/>
  <c r="DH961" i="1" s="1"/>
  <c r="AR918" i="14"/>
  <c r="AS918" i="14" s="1"/>
  <c r="AT918" i="14" s="1"/>
  <c r="AU919" i="14" s="1"/>
  <c r="AV919" i="14" s="1"/>
  <c r="AK919" i="14" s="1"/>
  <c r="DO789" i="1"/>
  <c r="DN876" i="15"/>
  <c r="DO877" i="15" s="1"/>
  <c r="DP877" i="15" s="1"/>
  <c r="DQ877" i="15" s="1"/>
  <c r="DS878" i="15" s="1"/>
  <c r="DT878" i="15" s="1"/>
  <c r="DJ789" i="1"/>
  <c r="DM812" i="1"/>
  <c r="K794" i="14"/>
  <c r="AG794" i="14" s="1"/>
  <c r="H794" i="14"/>
  <c r="W956" i="12"/>
  <c r="DA790" i="1"/>
  <c r="DB790" i="1" s="1"/>
  <c r="CX790" i="1"/>
  <c r="CU791" i="1"/>
  <c r="O792" i="12"/>
  <c r="AI792" i="12" s="1"/>
  <c r="X792" i="12"/>
  <c r="Y792" i="12" s="1"/>
  <c r="DF790" i="1" l="1"/>
  <c r="DC790" i="1"/>
  <c r="DL812" i="1"/>
  <c r="DN812" i="1"/>
  <c r="CZ961" i="1"/>
  <c r="CP962" i="1"/>
  <c r="AQ918" i="14"/>
  <c r="DN877" i="15"/>
  <c r="DO878" i="15" s="1"/>
  <c r="DP878" i="15" s="1"/>
  <c r="DQ878" i="15" s="1"/>
  <c r="DS879" i="15" s="1"/>
  <c r="DT879" i="15" s="1"/>
  <c r="DP790" i="1"/>
  <c r="J795" i="14"/>
  <c r="W794" i="14"/>
  <c r="X794" i="14" s="1"/>
  <c r="M794" i="14"/>
  <c r="AH794" i="14" s="1"/>
  <c r="AJ957" i="12"/>
  <c r="C957" i="12"/>
  <c r="F958" i="12" s="1"/>
  <c r="G958" i="12" s="1"/>
  <c r="M793" i="12"/>
  <c r="AH793" i="12" s="1"/>
  <c r="I793" i="12"/>
  <c r="L794" i="12" s="1"/>
  <c r="CV791" i="1"/>
  <c r="DE791" i="1" s="1"/>
  <c r="CS791" i="1"/>
  <c r="CN962" i="1" l="1"/>
  <c r="CQ962" i="1"/>
  <c r="DH962" i="1" s="1"/>
  <c r="AR919" i="14"/>
  <c r="AS919" i="14" s="1"/>
  <c r="AT919" i="14" s="1"/>
  <c r="AU920" i="14" s="1"/>
  <c r="AV920" i="14" s="1"/>
  <c r="AK920" i="14" s="1"/>
  <c r="DO790" i="1"/>
  <c r="DP791" i="1" s="1"/>
  <c r="DQ790" i="1"/>
  <c r="DN878" i="15"/>
  <c r="DO879" i="15" s="1"/>
  <c r="DP879" i="15" s="1"/>
  <c r="DQ879" i="15" s="1"/>
  <c r="DS880" i="15" s="1"/>
  <c r="DT880" i="15" s="1"/>
  <c r="DM813" i="1"/>
  <c r="K795" i="14"/>
  <c r="AG795" i="14" s="1"/>
  <c r="H795" i="14"/>
  <c r="W957" i="12"/>
  <c r="CU792" i="1"/>
  <c r="CX791" i="1"/>
  <c r="DA791" i="1"/>
  <c r="DB791" i="1" s="1"/>
  <c r="X793" i="12"/>
  <c r="Y793" i="12" s="1"/>
  <c r="O793" i="12"/>
  <c r="AI793" i="12" s="1"/>
  <c r="DF791" i="1" l="1"/>
  <c r="DC791" i="1"/>
  <c r="DL813" i="1"/>
  <c r="DN813" i="1"/>
  <c r="CZ962" i="1"/>
  <c r="CP963" i="1"/>
  <c r="AQ919" i="14"/>
  <c r="DO791" i="1"/>
  <c r="DQ791" i="1"/>
  <c r="DN879" i="15"/>
  <c r="DJ790" i="1"/>
  <c r="W795" i="14"/>
  <c r="X795" i="14" s="1"/>
  <c r="J796" i="14"/>
  <c r="M795" i="14"/>
  <c r="AH795" i="14" s="1"/>
  <c r="AJ958" i="12"/>
  <c r="C958" i="12"/>
  <c r="F959" i="12" s="1"/>
  <c r="G959" i="12" s="1"/>
  <c r="M794" i="12"/>
  <c r="AH794" i="12" s="1"/>
  <c r="I794" i="12"/>
  <c r="L795" i="12" s="1"/>
  <c r="CV792" i="1"/>
  <c r="DE792" i="1" s="1"/>
  <c r="CS792" i="1"/>
  <c r="CN963" i="1" l="1"/>
  <c r="CQ963" i="1"/>
  <c r="DH963" i="1" s="1"/>
  <c r="AR920" i="14"/>
  <c r="AS920" i="14" s="1"/>
  <c r="AT920" i="14" s="1"/>
  <c r="AU921" i="14" s="1"/>
  <c r="AV921" i="14" s="1"/>
  <c r="AK921" i="14" s="1"/>
  <c r="DO880" i="15"/>
  <c r="DP880" i="15" s="1"/>
  <c r="DQ880" i="15" s="1"/>
  <c r="DS881" i="15" s="1"/>
  <c r="DT881" i="15" s="1"/>
  <c r="DJ791" i="1"/>
  <c r="DM814" i="1"/>
  <c r="DP792" i="1"/>
  <c r="K796" i="14"/>
  <c r="AG796" i="14" s="1"/>
  <c r="H796" i="14"/>
  <c r="W958" i="12"/>
  <c r="DA792" i="1"/>
  <c r="DB792" i="1" s="1"/>
  <c r="CU793" i="1"/>
  <c r="CX792" i="1"/>
  <c r="X794" i="12"/>
  <c r="Y794" i="12" s="1"/>
  <c r="O794" i="12"/>
  <c r="AI794" i="12" s="1"/>
  <c r="DF792" i="1" l="1"/>
  <c r="DC792" i="1"/>
  <c r="DL814" i="1"/>
  <c r="DN814" i="1"/>
  <c r="CP964" i="1"/>
  <c r="CZ963" i="1"/>
  <c r="AQ920" i="14"/>
  <c r="DO792" i="1"/>
  <c r="DP793" i="1" s="1"/>
  <c r="DQ792" i="1"/>
  <c r="DN880" i="15"/>
  <c r="DO881" i="15" s="1"/>
  <c r="DP881" i="15" s="1"/>
  <c r="DQ881" i="15" s="1"/>
  <c r="DS882" i="15" s="1"/>
  <c r="DT882" i="15" s="1"/>
  <c r="M796" i="14"/>
  <c r="AH796" i="14" s="1"/>
  <c r="W796" i="14"/>
  <c r="X796" i="14" s="1"/>
  <c r="J797" i="14"/>
  <c r="AJ959" i="12"/>
  <c r="C959" i="12"/>
  <c r="F960" i="12" s="1"/>
  <c r="G960" i="12" s="1"/>
  <c r="M795" i="12"/>
  <c r="AH795" i="12" s="1"/>
  <c r="I795" i="12"/>
  <c r="L796" i="12" s="1"/>
  <c r="CV793" i="1"/>
  <c r="DE793" i="1" s="1"/>
  <c r="CS793" i="1"/>
  <c r="CQ964" i="1" l="1"/>
  <c r="DH964" i="1" s="1"/>
  <c r="CN964" i="1"/>
  <c r="AR921" i="14"/>
  <c r="AS921" i="14" s="1"/>
  <c r="AT921" i="14" s="1"/>
  <c r="AU922" i="14" s="1"/>
  <c r="AV922" i="14" s="1"/>
  <c r="AK922" i="14" s="1"/>
  <c r="DO793" i="1"/>
  <c r="DQ793" i="1"/>
  <c r="DN881" i="15"/>
  <c r="DJ792" i="1"/>
  <c r="DM815" i="1"/>
  <c r="K797" i="14"/>
  <c r="AG797" i="14" s="1"/>
  <c r="H797" i="14"/>
  <c r="W959" i="12"/>
  <c r="CU794" i="1"/>
  <c r="DA793" i="1"/>
  <c r="DB793" i="1" s="1"/>
  <c r="CX793" i="1"/>
  <c r="DC793" i="1" s="1"/>
  <c r="X795" i="12"/>
  <c r="Y795" i="12" s="1"/>
  <c r="O795" i="12"/>
  <c r="AI795" i="12" s="1"/>
  <c r="AQ921" i="14" l="1"/>
  <c r="AR922" i="14" s="1"/>
  <c r="AS922" i="14" s="1"/>
  <c r="AT922" i="14" s="1"/>
  <c r="AU923" i="14" s="1"/>
  <c r="AV923" i="14" s="1"/>
  <c r="AK923" i="14" s="1"/>
  <c r="CP965" i="1"/>
  <c r="CN965" i="1" s="1"/>
  <c r="CZ964" i="1"/>
  <c r="DL815" i="1"/>
  <c r="DN815" i="1"/>
  <c r="DO882" i="15"/>
  <c r="DP882" i="15" s="1"/>
  <c r="DQ882" i="15" s="1"/>
  <c r="DS883" i="15" s="1"/>
  <c r="DT883" i="15" s="1"/>
  <c r="DJ793" i="1"/>
  <c r="DF793" i="1"/>
  <c r="W797" i="14"/>
  <c r="X797" i="14" s="1"/>
  <c r="J798" i="14"/>
  <c r="M797" i="14"/>
  <c r="AH797" i="14" s="1"/>
  <c r="AJ960" i="12"/>
  <c r="C960" i="12"/>
  <c r="F961" i="12" s="1"/>
  <c r="G961" i="12" s="1"/>
  <c r="CV794" i="1"/>
  <c r="DE794" i="1" s="1"/>
  <c r="CS794" i="1"/>
  <c r="M796" i="12"/>
  <c r="AH796" i="12" s="1"/>
  <c r="I796" i="12"/>
  <c r="L797" i="12" s="1"/>
  <c r="CP966" i="1" l="1"/>
  <c r="CN966" i="1" s="1"/>
  <c r="CZ965" i="1"/>
  <c r="CQ965" i="1"/>
  <c r="DH965" i="1" s="1"/>
  <c r="AQ922" i="14"/>
  <c r="DN882" i="15"/>
  <c r="DO883" i="15" s="1"/>
  <c r="DP883" i="15" s="1"/>
  <c r="DQ883" i="15" s="1"/>
  <c r="DS884" i="15" s="1"/>
  <c r="DT884" i="15" s="1"/>
  <c r="DM816" i="1"/>
  <c r="K798" i="14"/>
  <c r="AG798" i="14" s="1"/>
  <c r="H798" i="14"/>
  <c r="W960" i="12"/>
  <c r="X796" i="12"/>
  <c r="Y796" i="12" s="1"/>
  <c r="O796" i="12"/>
  <c r="AI796" i="12" s="1"/>
  <c r="CU795" i="1"/>
  <c r="DA794" i="1"/>
  <c r="DB794" i="1" s="1"/>
  <c r="CX794" i="1"/>
  <c r="DF794" i="1" l="1"/>
  <c r="DC794" i="1"/>
  <c r="CZ966" i="1"/>
  <c r="CP967" i="1"/>
  <c r="CN967" i="1" s="1"/>
  <c r="DL816" i="1"/>
  <c r="DN816" i="1"/>
  <c r="CQ966" i="1"/>
  <c r="DH966" i="1" s="1"/>
  <c r="AR923" i="14"/>
  <c r="AS923" i="14" s="1"/>
  <c r="AT923" i="14" s="1"/>
  <c r="AU924" i="14" s="1"/>
  <c r="AV924" i="14" s="1"/>
  <c r="AK924" i="14" s="1"/>
  <c r="DN883" i="15"/>
  <c r="DP794" i="1"/>
  <c r="J799" i="14"/>
  <c r="W798" i="14"/>
  <c r="X798" i="14" s="1"/>
  <c r="M798" i="14"/>
  <c r="AH798" i="14" s="1"/>
  <c r="AJ961" i="12"/>
  <c r="C961" i="12"/>
  <c r="F962" i="12" s="1"/>
  <c r="G962" i="12" s="1"/>
  <c r="M797" i="12"/>
  <c r="AH797" i="12" s="1"/>
  <c r="I797" i="12"/>
  <c r="L798" i="12" s="1"/>
  <c r="CV795" i="1"/>
  <c r="DE795" i="1" s="1"/>
  <c r="CS795" i="1"/>
  <c r="CP968" i="1" l="1"/>
  <c r="CN968" i="1" s="1"/>
  <c r="CZ967" i="1"/>
  <c r="CQ967" i="1"/>
  <c r="DH967" i="1" s="1"/>
  <c r="AQ923" i="14"/>
  <c r="DO794" i="1"/>
  <c r="DP795" i="1" s="1"/>
  <c r="DQ794" i="1"/>
  <c r="DO884" i="15"/>
  <c r="DP884" i="15" s="1"/>
  <c r="DQ884" i="15" s="1"/>
  <c r="DS885" i="15" s="1"/>
  <c r="DT885" i="15" s="1"/>
  <c r="DM817" i="1"/>
  <c r="K799" i="14"/>
  <c r="AG799" i="14" s="1"/>
  <c r="H799" i="14"/>
  <c r="AJ962" i="12"/>
  <c r="W961" i="12"/>
  <c r="CU796" i="1"/>
  <c r="DA795" i="1"/>
  <c r="DB795" i="1" s="1"/>
  <c r="CX795" i="1"/>
  <c r="DC795" i="1" s="1"/>
  <c r="X797" i="12"/>
  <c r="Y797" i="12" s="1"/>
  <c r="O797" i="12"/>
  <c r="AI797" i="12" s="1"/>
  <c r="DL817" i="1" l="1"/>
  <c r="DN817" i="1"/>
  <c r="CZ968" i="1"/>
  <c r="CP969" i="1"/>
  <c r="CQ968" i="1"/>
  <c r="DH968" i="1" s="1"/>
  <c r="AR924" i="14"/>
  <c r="AS924" i="14" s="1"/>
  <c r="AT924" i="14" s="1"/>
  <c r="AU925" i="14" s="1"/>
  <c r="AV925" i="14" s="1"/>
  <c r="AK925" i="14" s="1"/>
  <c r="DO795" i="1"/>
  <c r="DQ795" i="1"/>
  <c r="DN884" i="15"/>
  <c r="DO885" i="15" s="1"/>
  <c r="DP885" i="15" s="1"/>
  <c r="DQ885" i="15" s="1"/>
  <c r="DS886" i="15" s="1"/>
  <c r="DT886" i="15" s="1"/>
  <c r="DJ794" i="1"/>
  <c r="DF795" i="1"/>
  <c r="J800" i="14"/>
  <c r="M799" i="14"/>
  <c r="AH799" i="14" s="1"/>
  <c r="W799" i="14"/>
  <c r="X799" i="14" s="1"/>
  <c r="C962" i="12"/>
  <c r="F963" i="12" s="1"/>
  <c r="G963" i="12" s="1"/>
  <c r="M798" i="12"/>
  <c r="AH798" i="12" s="1"/>
  <c r="I798" i="12"/>
  <c r="L799" i="12" s="1"/>
  <c r="CV796" i="1"/>
  <c r="DE796" i="1" s="1"/>
  <c r="CS796" i="1"/>
  <c r="CQ969" i="1" l="1"/>
  <c r="DH969" i="1" s="1"/>
  <c r="CN969" i="1"/>
  <c r="AQ924" i="14"/>
  <c r="DN885" i="15"/>
  <c r="DJ795" i="1"/>
  <c r="DM818" i="1"/>
  <c r="K800" i="14"/>
  <c r="AG800" i="14" s="1"/>
  <c r="H800" i="14"/>
  <c r="AJ963" i="12"/>
  <c r="W962" i="12"/>
  <c r="DA796" i="1"/>
  <c r="DB796" i="1" s="1"/>
  <c r="CX796" i="1"/>
  <c r="CU797" i="1"/>
  <c r="X798" i="12"/>
  <c r="Y798" i="12" s="1"/>
  <c r="O798" i="12"/>
  <c r="AI798" i="12" s="1"/>
  <c r="DF796" i="1" l="1"/>
  <c r="DC796" i="1"/>
  <c r="DL818" i="1"/>
  <c r="DN818" i="1"/>
  <c r="CP970" i="1"/>
  <c r="CZ969" i="1"/>
  <c r="AR925" i="14"/>
  <c r="AS925" i="14" s="1"/>
  <c r="AT925" i="14" s="1"/>
  <c r="AU926" i="14" s="1"/>
  <c r="AV926" i="14" s="1"/>
  <c r="AK926" i="14" s="1"/>
  <c r="DO886" i="15"/>
  <c r="DP886" i="15" s="1"/>
  <c r="DQ886" i="15" s="1"/>
  <c r="DS887" i="15" s="1"/>
  <c r="DT887" i="15" s="1"/>
  <c r="DP796" i="1"/>
  <c r="J801" i="14"/>
  <c r="W800" i="14"/>
  <c r="X800" i="14" s="1"/>
  <c r="M800" i="14"/>
  <c r="AH800" i="14" s="1"/>
  <c r="C963" i="12"/>
  <c r="F964" i="12" s="1"/>
  <c r="G964" i="12" s="1"/>
  <c r="CV797" i="1"/>
  <c r="DE797" i="1" s="1"/>
  <c r="CS797" i="1"/>
  <c r="M799" i="12"/>
  <c r="AH799" i="12" s="1"/>
  <c r="I799" i="12"/>
  <c r="L800" i="12" s="1"/>
  <c r="CN970" i="1" l="1"/>
  <c r="CQ970" i="1"/>
  <c r="DH970" i="1" s="1"/>
  <c r="AQ925" i="14"/>
  <c r="DO796" i="1"/>
  <c r="DP797" i="1" s="1"/>
  <c r="DQ796" i="1"/>
  <c r="DN886" i="15"/>
  <c r="DM819" i="1"/>
  <c r="K801" i="14"/>
  <c r="AG801" i="14" s="1"/>
  <c r="H801" i="14"/>
  <c r="W963" i="12"/>
  <c r="X799" i="12"/>
  <c r="Y799" i="12" s="1"/>
  <c r="O799" i="12"/>
  <c r="AI799" i="12" s="1"/>
  <c r="CU798" i="1"/>
  <c r="DA797" i="1"/>
  <c r="DB797" i="1" s="1"/>
  <c r="CX797" i="1"/>
  <c r="DF797" i="1" l="1"/>
  <c r="DC797" i="1"/>
  <c r="DL819" i="1"/>
  <c r="DN819" i="1"/>
  <c r="CP971" i="1"/>
  <c r="CZ970" i="1"/>
  <c r="AR926" i="14"/>
  <c r="AS926" i="14" s="1"/>
  <c r="AT926" i="14" s="1"/>
  <c r="AU927" i="14" s="1"/>
  <c r="AV927" i="14" s="1"/>
  <c r="AK927" i="14" s="1"/>
  <c r="DO797" i="1"/>
  <c r="DP798" i="1" s="1"/>
  <c r="DQ797" i="1"/>
  <c r="DO887" i="15"/>
  <c r="DP887" i="15" s="1"/>
  <c r="DQ887" i="15" s="1"/>
  <c r="DS888" i="15" s="1"/>
  <c r="DT888" i="15" s="1"/>
  <c r="DJ796" i="1"/>
  <c r="M801" i="14"/>
  <c r="AH801" i="14" s="1"/>
  <c r="J802" i="14"/>
  <c r="W801" i="14"/>
  <c r="X801" i="14" s="1"/>
  <c r="AJ964" i="12"/>
  <c r="C964" i="12"/>
  <c r="F965" i="12" s="1"/>
  <c r="G965" i="12" s="1"/>
  <c r="M800" i="12"/>
  <c r="AH800" i="12" s="1"/>
  <c r="I800" i="12"/>
  <c r="L801" i="12" s="1"/>
  <c r="CV798" i="1"/>
  <c r="DE798" i="1" s="1"/>
  <c r="CS798" i="1"/>
  <c r="CN971" i="1" l="1"/>
  <c r="CQ971" i="1"/>
  <c r="DH971" i="1" s="1"/>
  <c r="AQ926" i="14"/>
  <c r="DO798" i="1"/>
  <c r="DQ798" i="1"/>
  <c r="DN887" i="15"/>
  <c r="DO888" i="15" s="1"/>
  <c r="DP888" i="15" s="1"/>
  <c r="DQ888" i="15" s="1"/>
  <c r="DS889" i="15" s="1"/>
  <c r="DT889" i="15" s="1"/>
  <c r="DJ797" i="1"/>
  <c r="DM820" i="1"/>
  <c r="K802" i="14"/>
  <c r="AG802" i="14" s="1"/>
  <c r="H802" i="14"/>
  <c r="W964" i="12"/>
  <c r="X800" i="12"/>
  <c r="Y800" i="12" s="1"/>
  <c r="O800" i="12"/>
  <c r="AI800" i="12" s="1"/>
  <c r="CU799" i="1"/>
  <c r="DA798" i="1"/>
  <c r="DB798" i="1" s="1"/>
  <c r="CX798" i="1"/>
  <c r="DC798" i="1" s="1"/>
  <c r="DL820" i="1" l="1"/>
  <c r="DN820" i="1"/>
  <c r="CP972" i="1"/>
  <c r="CZ971" i="1"/>
  <c r="AR927" i="14"/>
  <c r="AS927" i="14" s="1"/>
  <c r="AT927" i="14" s="1"/>
  <c r="AU928" i="14" s="1"/>
  <c r="AV928" i="14" s="1"/>
  <c r="AK928" i="14" s="1"/>
  <c r="DN888" i="15"/>
  <c r="DJ798" i="1"/>
  <c r="DF798" i="1"/>
  <c r="J803" i="14"/>
  <c r="W802" i="14"/>
  <c r="X802" i="14" s="1"/>
  <c r="M802" i="14"/>
  <c r="AH802" i="14" s="1"/>
  <c r="C965" i="12"/>
  <c r="F966" i="12" s="1"/>
  <c r="G966" i="12" s="1"/>
  <c r="AJ965" i="12"/>
  <c r="CV799" i="1"/>
  <c r="DE799" i="1" s="1"/>
  <c r="CS799" i="1"/>
  <c r="M801" i="12"/>
  <c r="AH801" i="12" s="1"/>
  <c r="I801" i="12"/>
  <c r="L802" i="12" s="1"/>
  <c r="CN972" i="1" l="1"/>
  <c r="CQ972" i="1"/>
  <c r="DH972" i="1" s="1"/>
  <c r="AQ927" i="14"/>
  <c r="DO889" i="15"/>
  <c r="DP889" i="15" s="1"/>
  <c r="DQ889" i="15" s="1"/>
  <c r="DS890" i="15" s="1"/>
  <c r="DT890" i="15" s="1"/>
  <c r="DM821" i="1"/>
  <c r="K803" i="14"/>
  <c r="AG803" i="14" s="1"/>
  <c r="H803" i="14"/>
  <c r="W965" i="12"/>
  <c r="X801" i="12"/>
  <c r="Y801" i="12" s="1"/>
  <c r="O801" i="12"/>
  <c r="AI801" i="12" s="1"/>
  <c r="DA799" i="1"/>
  <c r="DB799" i="1" s="1"/>
  <c r="CU800" i="1"/>
  <c r="CX799" i="1"/>
  <c r="DC799" i="1" s="1"/>
  <c r="DL821" i="1" l="1"/>
  <c r="DN821" i="1"/>
  <c r="CP973" i="1"/>
  <c r="CZ972" i="1"/>
  <c r="AR928" i="14"/>
  <c r="AS928" i="14" s="1"/>
  <c r="AT928" i="14" s="1"/>
  <c r="AU929" i="14" s="1"/>
  <c r="AV929" i="14" s="1"/>
  <c r="AK929" i="14" s="1"/>
  <c r="DN889" i="15"/>
  <c r="DO890" i="15" s="1"/>
  <c r="DP890" i="15" s="1"/>
  <c r="DQ890" i="15" s="1"/>
  <c r="DS891" i="15" s="1"/>
  <c r="DT891" i="15" s="1"/>
  <c r="DP799" i="1"/>
  <c r="DF799" i="1"/>
  <c r="W803" i="14"/>
  <c r="X803" i="14" s="1"/>
  <c r="M803" i="14"/>
  <c r="AH803" i="14" s="1"/>
  <c r="J804" i="14"/>
  <c r="C966" i="12"/>
  <c r="F967" i="12" s="1"/>
  <c r="G967" i="12" s="1"/>
  <c r="AJ966" i="12"/>
  <c r="CV800" i="1"/>
  <c r="DE800" i="1" s="1"/>
  <c r="CS800" i="1"/>
  <c r="M802" i="12"/>
  <c r="AH802" i="12" s="1"/>
  <c r="I802" i="12"/>
  <c r="L803" i="12" s="1"/>
  <c r="CQ973" i="1" l="1"/>
  <c r="DH973" i="1" s="1"/>
  <c r="CN973" i="1"/>
  <c r="AQ928" i="14"/>
  <c r="DO799" i="1"/>
  <c r="DP800" i="1" s="1"/>
  <c r="DQ799" i="1"/>
  <c r="DJ799" i="1" s="1"/>
  <c r="DN890" i="15"/>
  <c r="DO891" i="15" s="1"/>
  <c r="DP891" i="15" s="1"/>
  <c r="DQ891" i="15" s="1"/>
  <c r="DS892" i="15" s="1"/>
  <c r="DT892" i="15" s="1"/>
  <c r="DM822" i="1"/>
  <c r="K804" i="14"/>
  <c r="AG804" i="14" s="1"/>
  <c r="H804" i="14"/>
  <c r="W966" i="12"/>
  <c r="X802" i="12"/>
  <c r="Y802" i="12" s="1"/>
  <c r="O802" i="12"/>
  <c r="AI802" i="12" s="1"/>
  <c r="CU801" i="1"/>
  <c r="DA800" i="1"/>
  <c r="DB800" i="1" s="1"/>
  <c r="CX800" i="1"/>
  <c r="DF800" i="1" l="1"/>
  <c r="DC800" i="1"/>
  <c r="DL822" i="1"/>
  <c r="DN822" i="1"/>
  <c r="CZ973" i="1"/>
  <c r="CP974" i="1"/>
  <c r="AR929" i="14"/>
  <c r="AS929" i="14" s="1"/>
  <c r="AT929" i="14" s="1"/>
  <c r="AU930" i="14" s="1"/>
  <c r="AV930" i="14" s="1"/>
  <c r="AK930" i="14" s="1"/>
  <c r="DO800" i="1"/>
  <c r="DP801" i="1" s="1"/>
  <c r="DQ800" i="1"/>
  <c r="DN891" i="15"/>
  <c r="DO892" i="15" s="1"/>
  <c r="DP892" i="15" s="1"/>
  <c r="DQ892" i="15" s="1"/>
  <c r="DS893" i="15" s="1"/>
  <c r="DT893" i="15" s="1"/>
  <c r="M804" i="14"/>
  <c r="AH804" i="14" s="1"/>
  <c r="W804" i="14"/>
  <c r="X804" i="14" s="1"/>
  <c r="J805" i="14"/>
  <c r="AJ967" i="12"/>
  <c r="C967" i="12"/>
  <c r="F968" i="12" s="1"/>
  <c r="G968" i="12" s="1"/>
  <c r="M803" i="12"/>
  <c r="AH803" i="12" s="1"/>
  <c r="I803" i="12"/>
  <c r="L804" i="12" s="1"/>
  <c r="CV801" i="1"/>
  <c r="DE801" i="1" s="1"/>
  <c r="CS801" i="1"/>
  <c r="AQ929" i="14" l="1"/>
  <c r="AR930" i="14" s="1"/>
  <c r="AS930" i="14" s="1"/>
  <c r="AT930" i="14" s="1"/>
  <c r="AU931" i="14" s="1"/>
  <c r="AV931" i="14" s="1"/>
  <c r="AK931" i="14" s="1"/>
  <c r="CQ974" i="1"/>
  <c r="DH974" i="1" s="1"/>
  <c r="CN974" i="1"/>
  <c r="DO801" i="1"/>
  <c r="DQ801" i="1"/>
  <c r="DN892" i="15"/>
  <c r="DO893" i="15" s="1"/>
  <c r="DP893" i="15" s="1"/>
  <c r="DQ893" i="15" s="1"/>
  <c r="DS894" i="15" s="1"/>
  <c r="DT894" i="15" s="1"/>
  <c r="DJ800" i="1"/>
  <c r="DM823" i="1"/>
  <c r="K805" i="14"/>
  <c r="AG805" i="14" s="1"/>
  <c r="H805" i="14"/>
  <c r="W967" i="12"/>
  <c r="O803" i="12"/>
  <c r="AI803" i="12" s="1"/>
  <c r="X803" i="12"/>
  <c r="Y803" i="12" s="1"/>
  <c r="DA801" i="1"/>
  <c r="DB801" i="1" s="1"/>
  <c r="CU802" i="1"/>
  <c r="CX801" i="1"/>
  <c r="DC801" i="1" s="1"/>
  <c r="CP975" i="1" l="1"/>
  <c r="CZ974" i="1"/>
  <c r="DL823" i="1"/>
  <c r="DN823" i="1"/>
  <c r="AQ930" i="14"/>
  <c r="DN893" i="15"/>
  <c r="DJ801" i="1"/>
  <c r="DF801" i="1"/>
  <c r="W805" i="14"/>
  <c r="X805" i="14" s="1"/>
  <c r="J806" i="14"/>
  <c r="M805" i="14"/>
  <c r="AH805" i="14" s="1"/>
  <c r="C968" i="12"/>
  <c r="F969" i="12" s="1"/>
  <c r="G969" i="12" s="1"/>
  <c r="AJ968" i="12"/>
  <c r="M804" i="12"/>
  <c r="AH804" i="12" s="1"/>
  <c r="I804" i="12"/>
  <c r="L805" i="12" s="1"/>
  <c r="CV802" i="1"/>
  <c r="DE802" i="1" s="1"/>
  <c r="CS802" i="1"/>
  <c r="CN975" i="1" l="1"/>
  <c r="CQ975" i="1"/>
  <c r="DH975" i="1" s="1"/>
  <c r="AR931" i="14"/>
  <c r="AS931" i="14" s="1"/>
  <c r="AT931" i="14" s="1"/>
  <c r="AU932" i="14" s="1"/>
  <c r="AV932" i="14" s="1"/>
  <c r="AK932" i="14" s="1"/>
  <c r="DO894" i="15"/>
  <c r="DP894" i="15" s="1"/>
  <c r="DQ894" i="15" s="1"/>
  <c r="DS895" i="15" s="1"/>
  <c r="DT895" i="15" s="1"/>
  <c r="DM824" i="1"/>
  <c r="K806" i="14"/>
  <c r="AG806" i="14" s="1"/>
  <c r="H806" i="14"/>
  <c r="W968" i="12"/>
  <c r="X804" i="12"/>
  <c r="Y804" i="12" s="1"/>
  <c r="O804" i="12"/>
  <c r="AI804" i="12" s="1"/>
  <c r="DA802" i="1"/>
  <c r="DB802" i="1" s="1"/>
  <c r="CX802" i="1"/>
  <c r="CU803" i="1"/>
  <c r="DF802" i="1" l="1"/>
  <c r="DC802" i="1"/>
  <c r="AQ931" i="14"/>
  <c r="AR932" i="14" s="1"/>
  <c r="AS932" i="14" s="1"/>
  <c r="AT932" i="14" s="1"/>
  <c r="AU933" i="14" s="1"/>
  <c r="AV933" i="14" s="1"/>
  <c r="AK933" i="14" s="1"/>
  <c r="DL824" i="1"/>
  <c r="DN824" i="1"/>
  <c r="CZ975" i="1"/>
  <c r="CP976" i="1"/>
  <c r="DN894" i="15"/>
  <c r="DO895" i="15" s="1"/>
  <c r="DP895" i="15" s="1"/>
  <c r="DQ895" i="15" s="1"/>
  <c r="DS896" i="15" s="1"/>
  <c r="DT896" i="15" s="1"/>
  <c r="DP802" i="1"/>
  <c r="J807" i="14"/>
  <c r="W806" i="14"/>
  <c r="X806" i="14" s="1"/>
  <c r="M806" i="14"/>
  <c r="AH806" i="14" s="1"/>
  <c r="C969" i="12"/>
  <c r="F970" i="12" s="1"/>
  <c r="G970" i="12" s="1"/>
  <c r="AJ969" i="12"/>
  <c r="CV803" i="1"/>
  <c r="DE803" i="1" s="1"/>
  <c r="CS803" i="1"/>
  <c r="M805" i="12"/>
  <c r="AH805" i="12" s="1"/>
  <c r="I805" i="12"/>
  <c r="L806" i="12" s="1"/>
  <c r="CN976" i="1" l="1"/>
  <c r="CQ976" i="1"/>
  <c r="DH976" i="1" s="1"/>
  <c r="AQ932" i="14"/>
  <c r="DO802" i="1"/>
  <c r="DP803" i="1" s="1"/>
  <c r="DQ802" i="1"/>
  <c r="DN895" i="15"/>
  <c r="DO896" i="15" s="1"/>
  <c r="DP896" i="15" s="1"/>
  <c r="DQ896" i="15" s="1"/>
  <c r="DS897" i="15" s="1"/>
  <c r="DT897" i="15" s="1"/>
  <c r="DM825" i="1"/>
  <c r="K807" i="14"/>
  <c r="AG807" i="14" s="1"/>
  <c r="H807" i="14"/>
  <c r="W969" i="12"/>
  <c r="X805" i="12"/>
  <c r="Y805" i="12" s="1"/>
  <c r="O805" i="12"/>
  <c r="AI805" i="12" s="1"/>
  <c r="CU804" i="1"/>
  <c r="DA803" i="1"/>
  <c r="DB803" i="1" s="1"/>
  <c r="CX803" i="1"/>
  <c r="DF803" i="1" l="1"/>
  <c r="DC803" i="1"/>
  <c r="DL825" i="1"/>
  <c r="DN825" i="1"/>
  <c r="CZ976" i="1"/>
  <c r="CP977" i="1"/>
  <c r="AR933" i="14"/>
  <c r="AS933" i="14" s="1"/>
  <c r="AT933" i="14" s="1"/>
  <c r="AU934" i="14" s="1"/>
  <c r="AV934" i="14" s="1"/>
  <c r="AK934" i="14" s="1"/>
  <c r="DO803" i="1"/>
  <c r="DP804" i="1" s="1"/>
  <c r="DQ803" i="1"/>
  <c r="DN896" i="15"/>
  <c r="DO897" i="15" s="1"/>
  <c r="DP897" i="15" s="1"/>
  <c r="DQ897" i="15" s="1"/>
  <c r="DS898" i="15" s="1"/>
  <c r="DT898" i="15" s="1"/>
  <c r="DJ802" i="1"/>
  <c r="J808" i="14"/>
  <c r="M807" i="14"/>
  <c r="AH807" i="14" s="1"/>
  <c r="W807" i="14"/>
  <c r="X807" i="14" s="1"/>
  <c r="C970" i="12"/>
  <c r="F971" i="12" s="1"/>
  <c r="G971" i="12" s="1"/>
  <c r="AJ970" i="12"/>
  <c r="CV804" i="1"/>
  <c r="DE804" i="1" s="1"/>
  <c r="CS804" i="1"/>
  <c r="M806" i="12"/>
  <c r="AH806" i="12" s="1"/>
  <c r="I806" i="12"/>
  <c r="L807" i="12" s="1"/>
  <c r="CN977" i="1" l="1"/>
  <c r="CQ977" i="1"/>
  <c r="DH977" i="1" s="1"/>
  <c r="AQ933" i="14"/>
  <c r="DO804" i="1"/>
  <c r="DQ804" i="1"/>
  <c r="DN897" i="15"/>
  <c r="DO898" i="15" s="1"/>
  <c r="DP898" i="15" s="1"/>
  <c r="DQ898" i="15" s="1"/>
  <c r="DS899" i="15" s="1"/>
  <c r="DT899" i="15" s="1"/>
  <c r="DJ803" i="1"/>
  <c r="DM826" i="1"/>
  <c r="K808" i="14"/>
  <c r="AG808" i="14" s="1"/>
  <c r="H808" i="14"/>
  <c r="W970" i="12"/>
  <c r="X806" i="12"/>
  <c r="Y806" i="12" s="1"/>
  <c r="O806" i="12"/>
  <c r="AI806" i="12" s="1"/>
  <c r="DA804" i="1"/>
  <c r="DB804" i="1" s="1"/>
  <c r="CU805" i="1"/>
  <c r="CX804" i="1"/>
  <c r="DF804" i="1" l="1"/>
  <c r="DC804" i="1"/>
  <c r="DL826" i="1"/>
  <c r="DN826" i="1"/>
  <c r="CZ977" i="1"/>
  <c r="CP978" i="1"/>
  <c r="AR934" i="14"/>
  <c r="AS934" i="14" s="1"/>
  <c r="AT934" i="14" s="1"/>
  <c r="AU935" i="14" s="1"/>
  <c r="AV935" i="14" s="1"/>
  <c r="AK935" i="14" s="1"/>
  <c r="DN898" i="15"/>
  <c r="DJ804" i="1"/>
  <c r="DP805" i="1"/>
  <c r="J809" i="14"/>
  <c r="W808" i="14"/>
  <c r="X808" i="14" s="1"/>
  <c r="M808" i="14"/>
  <c r="AH808" i="14" s="1"/>
  <c r="C971" i="12"/>
  <c r="F972" i="12" s="1"/>
  <c r="G972" i="12" s="1"/>
  <c r="AJ971" i="12"/>
  <c r="CV805" i="1"/>
  <c r="DE805" i="1" s="1"/>
  <c r="CS805" i="1"/>
  <c r="M807" i="12"/>
  <c r="AH807" i="12" s="1"/>
  <c r="I807" i="12"/>
  <c r="L808" i="12" s="1"/>
  <c r="CQ978" i="1" l="1"/>
  <c r="DH978" i="1" s="1"/>
  <c r="CN978" i="1"/>
  <c r="AQ934" i="14"/>
  <c r="DO805" i="1"/>
  <c r="DQ805" i="1"/>
  <c r="DO899" i="15"/>
  <c r="DP899" i="15" s="1"/>
  <c r="DQ899" i="15" s="1"/>
  <c r="DS900" i="15" s="1"/>
  <c r="DT900" i="15" s="1"/>
  <c r="DM827" i="1"/>
  <c r="K809" i="14"/>
  <c r="AG809" i="14" s="1"/>
  <c r="H809" i="14"/>
  <c r="W971" i="12"/>
  <c r="O807" i="12"/>
  <c r="AI807" i="12" s="1"/>
  <c r="X807" i="12"/>
  <c r="Y807" i="12" s="1"/>
  <c r="DA805" i="1"/>
  <c r="DB805" i="1" s="1"/>
  <c r="CX805" i="1"/>
  <c r="DC805" i="1" s="1"/>
  <c r="CU806" i="1"/>
  <c r="DL827" i="1" l="1"/>
  <c r="DN827" i="1"/>
  <c r="CZ978" i="1"/>
  <c r="CP979" i="1"/>
  <c r="AR935" i="14"/>
  <c r="AS935" i="14" s="1"/>
  <c r="AT935" i="14" s="1"/>
  <c r="AU936" i="14" s="1"/>
  <c r="AV936" i="14" s="1"/>
  <c r="AK936" i="14" s="1"/>
  <c r="DN899" i="15"/>
  <c r="DO900" i="15" s="1"/>
  <c r="DP900" i="15" s="1"/>
  <c r="DQ900" i="15" s="1"/>
  <c r="DS901" i="15" s="1"/>
  <c r="DT901" i="15" s="1"/>
  <c r="DJ805" i="1"/>
  <c r="DF805" i="1"/>
  <c r="M809" i="14"/>
  <c r="AH809" i="14" s="1"/>
  <c r="W809" i="14"/>
  <c r="X809" i="14" s="1"/>
  <c r="J810" i="14"/>
  <c r="C972" i="12"/>
  <c r="F973" i="12" s="1"/>
  <c r="G973" i="12" s="1"/>
  <c r="AJ972" i="12"/>
  <c r="CV806" i="1"/>
  <c r="DE806" i="1" s="1"/>
  <c r="CS806" i="1"/>
  <c r="M808" i="12"/>
  <c r="AH808" i="12" s="1"/>
  <c r="I808" i="12"/>
  <c r="L809" i="12" s="1"/>
  <c r="AQ935" i="14" l="1"/>
  <c r="CN979" i="1"/>
  <c r="CQ979" i="1"/>
  <c r="DH979" i="1" s="1"/>
  <c r="AR936" i="14"/>
  <c r="AS936" i="14" s="1"/>
  <c r="AT936" i="14" s="1"/>
  <c r="AU937" i="14" s="1"/>
  <c r="AV937" i="14" s="1"/>
  <c r="AK937" i="14" s="1"/>
  <c r="DN900" i="15"/>
  <c r="DO901" i="15" s="1"/>
  <c r="DP901" i="15" s="1"/>
  <c r="DQ901" i="15" s="1"/>
  <c r="DS902" i="15" s="1"/>
  <c r="DT902" i="15" s="1"/>
  <c r="DM828" i="1"/>
  <c r="K810" i="14"/>
  <c r="AG810" i="14" s="1"/>
  <c r="H810" i="14"/>
  <c r="W972" i="12"/>
  <c r="DA806" i="1"/>
  <c r="DB806" i="1" s="1"/>
  <c r="CX806" i="1"/>
  <c r="DC806" i="1" s="1"/>
  <c r="CU807" i="1"/>
  <c r="X808" i="12"/>
  <c r="Y808" i="12" s="1"/>
  <c r="O808" i="12"/>
  <c r="AI808" i="12" s="1"/>
  <c r="DL828" i="1" l="1"/>
  <c r="DN828" i="1"/>
  <c r="CZ979" i="1"/>
  <c r="CP980" i="1"/>
  <c r="AQ936" i="14"/>
  <c r="DN901" i="15"/>
  <c r="DP806" i="1"/>
  <c r="DF806" i="1"/>
  <c r="J811" i="14"/>
  <c r="W810" i="14"/>
  <c r="X810" i="14" s="1"/>
  <c r="M810" i="14"/>
  <c r="AH810" i="14" s="1"/>
  <c r="C973" i="12"/>
  <c r="F974" i="12" s="1"/>
  <c r="G974" i="12" s="1"/>
  <c r="AJ973" i="12"/>
  <c r="M809" i="12"/>
  <c r="AH809" i="12" s="1"/>
  <c r="I809" i="12"/>
  <c r="L810" i="12" s="1"/>
  <c r="CV807" i="1"/>
  <c r="DE807" i="1" s="1"/>
  <c r="CS807" i="1"/>
  <c r="DO902" i="15" l="1"/>
  <c r="DP902" i="15" s="1"/>
  <c r="DQ902" i="15" s="1"/>
  <c r="DS903" i="15" s="1"/>
  <c r="DT903" i="15" s="1"/>
  <c r="CQ980" i="1"/>
  <c r="DH980" i="1" s="1"/>
  <c r="CN980" i="1"/>
  <c r="AR937" i="14"/>
  <c r="AS937" i="14" s="1"/>
  <c r="AT937" i="14" s="1"/>
  <c r="AU938" i="14" s="1"/>
  <c r="AV938" i="14" s="1"/>
  <c r="AK938" i="14" s="1"/>
  <c r="DO806" i="1"/>
  <c r="DP807" i="1" s="1"/>
  <c r="DQ806" i="1"/>
  <c r="DM829" i="1"/>
  <c r="K811" i="14"/>
  <c r="AG811" i="14" s="1"/>
  <c r="H811" i="14"/>
  <c r="W973" i="12"/>
  <c r="X809" i="12"/>
  <c r="Y809" i="12" s="1"/>
  <c r="O809" i="12"/>
  <c r="AI809" i="12" s="1"/>
  <c r="CU808" i="1"/>
  <c r="CX807" i="1"/>
  <c r="DC807" i="1" s="1"/>
  <c r="DA807" i="1"/>
  <c r="DB807" i="1" s="1"/>
  <c r="DN902" i="15" l="1"/>
  <c r="CZ980" i="1"/>
  <c r="CP981" i="1"/>
  <c r="CN981" i="1" s="1"/>
  <c r="DL829" i="1"/>
  <c r="DN829" i="1"/>
  <c r="AQ937" i="14"/>
  <c r="DO807" i="1"/>
  <c r="DQ807" i="1"/>
  <c r="DJ806" i="1"/>
  <c r="DF807" i="1"/>
  <c r="W811" i="14"/>
  <c r="X811" i="14" s="1"/>
  <c r="J812" i="14"/>
  <c r="M811" i="14"/>
  <c r="AH811" i="14" s="1"/>
  <c r="C974" i="12"/>
  <c r="F975" i="12" s="1"/>
  <c r="G975" i="12" s="1"/>
  <c r="AJ974" i="12"/>
  <c r="CV808" i="1"/>
  <c r="DE808" i="1" s="1"/>
  <c r="CS808" i="1"/>
  <c r="M810" i="12"/>
  <c r="AH810" i="12" s="1"/>
  <c r="I810" i="12"/>
  <c r="L811" i="12" s="1"/>
  <c r="DO903" i="15" l="1"/>
  <c r="DP903" i="15" s="1"/>
  <c r="DQ903" i="15" s="1"/>
  <c r="DS904" i="15" s="1"/>
  <c r="DT904" i="15" s="1"/>
  <c r="CP982" i="1"/>
  <c r="CZ981" i="1"/>
  <c r="CQ981" i="1"/>
  <c r="DH981" i="1" s="1"/>
  <c r="AR938" i="14"/>
  <c r="AS938" i="14" s="1"/>
  <c r="AT938" i="14" s="1"/>
  <c r="AU939" i="14" s="1"/>
  <c r="AV939" i="14" s="1"/>
  <c r="AK939" i="14" s="1"/>
  <c r="DJ807" i="1"/>
  <c r="DM830" i="1"/>
  <c r="DP808" i="1"/>
  <c r="K812" i="14"/>
  <c r="AG812" i="14" s="1"/>
  <c r="H812" i="14"/>
  <c r="W974" i="12"/>
  <c r="C975" i="12"/>
  <c r="F976" i="12" s="1"/>
  <c r="G976" i="12" s="1"/>
  <c r="X810" i="12"/>
  <c r="Y810" i="12" s="1"/>
  <c r="O810" i="12"/>
  <c r="AI810" i="12" s="1"/>
  <c r="DA808" i="1"/>
  <c r="DB808" i="1" s="1"/>
  <c r="CX808" i="1"/>
  <c r="CU809" i="1"/>
  <c r="DF808" i="1" l="1"/>
  <c r="DC808" i="1"/>
  <c r="AQ938" i="14"/>
  <c r="AR939" i="14" s="1"/>
  <c r="AS939" i="14" s="1"/>
  <c r="AT939" i="14" s="1"/>
  <c r="AU940" i="14" s="1"/>
  <c r="AV940" i="14" s="1"/>
  <c r="AK940" i="14" s="1"/>
  <c r="DN903" i="15"/>
  <c r="DO904" i="15" s="1"/>
  <c r="DP904" i="15" s="1"/>
  <c r="DQ904" i="15" s="1"/>
  <c r="DS905" i="15" s="1"/>
  <c r="DT905" i="15" s="1"/>
  <c r="DL830" i="1"/>
  <c r="DN830" i="1"/>
  <c r="CN982" i="1"/>
  <c r="CQ982" i="1"/>
  <c r="DH982" i="1" s="1"/>
  <c r="DO808" i="1"/>
  <c r="DP809" i="1" s="1"/>
  <c r="DQ808" i="1"/>
  <c r="M812" i="14"/>
  <c r="AH812" i="14" s="1"/>
  <c r="W812" i="14"/>
  <c r="X812" i="14" s="1"/>
  <c r="J813" i="14"/>
  <c r="W975" i="12"/>
  <c r="AJ976" i="12"/>
  <c r="AJ975" i="12"/>
  <c r="M811" i="12"/>
  <c r="AH811" i="12" s="1"/>
  <c r="I811" i="12"/>
  <c r="L812" i="12" s="1"/>
  <c r="CV809" i="1"/>
  <c r="CS809" i="1"/>
  <c r="AI17" i="1" s="1"/>
  <c r="DE809" i="1" l="1"/>
  <c r="AH17" i="1"/>
  <c r="DN904" i="15"/>
  <c r="CZ982" i="1"/>
  <c r="CP983" i="1"/>
  <c r="AQ939" i="14"/>
  <c r="DO809" i="1"/>
  <c r="DQ809" i="1"/>
  <c r="DJ808" i="1"/>
  <c r="DM831" i="1"/>
  <c r="K813" i="14"/>
  <c r="AG813" i="14" s="1"/>
  <c r="H813" i="14"/>
  <c r="C976" i="12"/>
  <c r="F977" i="12" s="1"/>
  <c r="G977" i="12" s="1"/>
  <c r="CU810" i="1"/>
  <c r="CX809" i="1"/>
  <c r="DC809" i="1" s="1"/>
  <c r="DA809" i="1"/>
  <c r="DB809" i="1" s="1"/>
  <c r="X811" i="12"/>
  <c r="Y811" i="12" s="1"/>
  <c r="O811" i="12"/>
  <c r="AI811" i="12" s="1"/>
  <c r="AJ17" i="1" l="1"/>
  <c r="AK17" i="1"/>
  <c r="DF809" i="1"/>
  <c r="AG17" i="1"/>
  <c r="DO905" i="15"/>
  <c r="DP905" i="15" s="1"/>
  <c r="DQ905" i="15" s="1"/>
  <c r="DS906" i="15" s="1"/>
  <c r="DT906" i="15" s="1"/>
  <c r="DL831" i="1"/>
  <c r="DN831" i="1"/>
  <c r="CN983" i="1"/>
  <c r="CQ983" i="1"/>
  <c r="DH983" i="1" s="1"/>
  <c r="AR940" i="14"/>
  <c r="AS940" i="14" s="1"/>
  <c r="AT940" i="14" s="1"/>
  <c r="AU941" i="14" s="1"/>
  <c r="AV941" i="14" s="1"/>
  <c r="AK941" i="14" s="1"/>
  <c r="DJ809" i="1"/>
  <c r="W813" i="14"/>
  <c r="X813" i="14" s="1"/>
  <c r="J814" i="14"/>
  <c r="M813" i="14"/>
  <c r="AH813" i="14" s="1"/>
  <c r="AJ977" i="12"/>
  <c r="W976" i="12"/>
  <c r="M812" i="12"/>
  <c r="AH812" i="12" s="1"/>
  <c r="I812" i="12"/>
  <c r="L813" i="12" s="1"/>
  <c r="CV810" i="1"/>
  <c r="DE810" i="1" s="1"/>
  <c r="CS810" i="1"/>
  <c r="AL17" i="1" l="1"/>
  <c r="DN905" i="15"/>
  <c r="DO906" i="15" s="1"/>
  <c r="DP906" i="15" s="1"/>
  <c r="DQ906" i="15" s="1"/>
  <c r="DS907" i="15" s="1"/>
  <c r="DT907" i="15" s="1"/>
  <c r="CP984" i="1"/>
  <c r="CN984" i="1" s="1"/>
  <c r="CZ983" i="1"/>
  <c r="AQ940" i="14"/>
  <c r="DM832" i="1"/>
  <c r="DP810" i="1"/>
  <c r="K814" i="14"/>
  <c r="AG814" i="14" s="1"/>
  <c r="H814" i="14"/>
  <c r="C977" i="12"/>
  <c r="F978" i="12" s="1"/>
  <c r="G978" i="12" s="1"/>
  <c r="CX810" i="1"/>
  <c r="CU811" i="1"/>
  <c r="DA810" i="1"/>
  <c r="DB810" i="1" s="1"/>
  <c r="X812" i="12"/>
  <c r="Y812" i="12" s="1"/>
  <c r="O812" i="12"/>
  <c r="AI812" i="12" s="1"/>
  <c r="DF810" i="1" l="1"/>
  <c r="DC810" i="1"/>
  <c r="DN906" i="15"/>
  <c r="CP985" i="1"/>
  <c r="CZ984" i="1"/>
  <c r="DL832" i="1"/>
  <c r="DN832" i="1"/>
  <c r="CQ984" i="1"/>
  <c r="DH984" i="1" s="1"/>
  <c r="AR941" i="14"/>
  <c r="AS941" i="14" s="1"/>
  <c r="AT941" i="14" s="1"/>
  <c r="AU942" i="14" s="1"/>
  <c r="AV942" i="14" s="1"/>
  <c r="AK942" i="14" s="1"/>
  <c r="DO810" i="1"/>
  <c r="DP811" i="1" s="1"/>
  <c r="DQ810" i="1"/>
  <c r="J815" i="14"/>
  <c r="W814" i="14"/>
  <c r="X814" i="14" s="1"/>
  <c r="M814" i="14"/>
  <c r="AH814" i="14" s="1"/>
  <c r="C978" i="12"/>
  <c r="F979" i="12" s="1"/>
  <c r="G979" i="12" s="1"/>
  <c r="W977" i="12"/>
  <c r="CV811" i="1"/>
  <c r="DE811" i="1" s="1"/>
  <c r="CS811" i="1"/>
  <c r="M813" i="12"/>
  <c r="AH813" i="12" s="1"/>
  <c r="I813" i="12"/>
  <c r="L814" i="12" s="1"/>
  <c r="DO907" i="15" l="1"/>
  <c r="DP907" i="15" s="1"/>
  <c r="DQ907" i="15" s="1"/>
  <c r="DS908" i="15" s="1"/>
  <c r="DT908" i="15" s="1"/>
  <c r="AQ941" i="14"/>
  <c r="AR942" i="14" s="1"/>
  <c r="AS942" i="14" s="1"/>
  <c r="AT942" i="14" s="1"/>
  <c r="AU943" i="14" s="1"/>
  <c r="AV943" i="14" s="1"/>
  <c r="AK943" i="14" s="1"/>
  <c r="CN985" i="1"/>
  <c r="CQ985" i="1"/>
  <c r="DH985" i="1" s="1"/>
  <c r="DO811" i="1"/>
  <c r="DQ811" i="1"/>
  <c r="DJ810" i="1"/>
  <c r="DM833" i="1"/>
  <c r="K815" i="14"/>
  <c r="AG815" i="14" s="1"/>
  <c r="H815" i="14"/>
  <c r="W978" i="12"/>
  <c r="C979" i="12"/>
  <c r="F980" i="12" s="1"/>
  <c r="G980" i="12" s="1"/>
  <c r="AJ978" i="12"/>
  <c r="DA811" i="1"/>
  <c r="DB811" i="1" s="1"/>
  <c r="CX811" i="1"/>
  <c r="CU812" i="1"/>
  <c r="O813" i="12"/>
  <c r="AI813" i="12" s="1"/>
  <c r="X813" i="12"/>
  <c r="Y813" i="12" s="1"/>
  <c r="DF811" i="1" l="1"/>
  <c r="DC811" i="1"/>
  <c r="DN907" i="15"/>
  <c r="DL833" i="1"/>
  <c r="DN833" i="1"/>
  <c r="CP986" i="1"/>
  <c r="CZ985" i="1"/>
  <c r="AQ942" i="14"/>
  <c r="DJ811" i="1"/>
  <c r="DP812" i="1"/>
  <c r="J816" i="14"/>
  <c r="M815" i="14"/>
  <c r="AH815" i="14" s="1"/>
  <c r="W815" i="14"/>
  <c r="X815" i="14" s="1"/>
  <c r="C980" i="12"/>
  <c r="F981" i="12" s="1"/>
  <c r="G981" i="12" s="1"/>
  <c r="W979" i="12"/>
  <c r="AJ979" i="12"/>
  <c r="CV812" i="1"/>
  <c r="DE812" i="1" s="1"/>
  <c r="CS812" i="1"/>
  <c r="M814" i="12"/>
  <c r="AH814" i="12" s="1"/>
  <c r="I814" i="12"/>
  <c r="L815" i="12" s="1"/>
  <c r="DO908" i="15" l="1"/>
  <c r="DP908" i="15" s="1"/>
  <c r="DQ908" i="15" s="1"/>
  <c r="DS909" i="15" s="1"/>
  <c r="DT909" i="15" s="1"/>
  <c r="CN986" i="1"/>
  <c r="CQ986" i="1"/>
  <c r="DH986" i="1" s="1"/>
  <c r="AR943" i="14"/>
  <c r="AS943" i="14" s="1"/>
  <c r="AT943" i="14" s="1"/>
  <c r="AU944" i="14" s="1"/>
  <c r="AV944" i="14" s="1"/>
  <c r="AK944" i="14" s="1"/>
  <c r="DO812" i="1"/>
  <c r="DQ812" i="1"/>
  <c r="DM834" i="1"/>
  <c r="DN834" i="1" s="1"/>
  <c r="AJ980" i="12"/>
  <c r="K816" i="14"/>
  <c r="AG816" i="14" s="1"/>
  <c r="H816" i="14"/>
  <c r="AJ981" i="12"/>
  <c r="W980" i="12"/>
  <c r="O814" i="12"/>
  <c r="AI814" i="12" s="1"/>
  <c r="X814" i="12"/>
  <c r="Y814" i="12" s="1"/>
  <c r="CX812" i="1"/>
  <c r="CU813" i="1"/>
  <c r="DA812" i="1"/>
  <c r="DB812" i="1" s="1"/>
  <c r="DF812" i="1" l="1"/>
  <c r="DC812" i="1"/>
  <c r="DN908" i="15"/>
  <c r="DO909" i="15" s="1"/>
  <c r="DP909" i="15" s="1"/>
  <c r="DQ909" i="15" s="1"/>
  <c r="DS910" i="15" s="1"/>
  <c r="DT910" i="15" s="1"/>
  <c r="CP987" i="1"/>
  <c r="CQ987" i="1" s="1"/>
  <c r="DH987" i="1" s="1"/>
  <c r="CZ986" i="1"/>
  <c r="AQ943" i="14"/>
  <c r="DJ812" i="1"/>
  <c r="DL834" i="1"/>
  <c r="DM835" i="1" s="1"/>
  <c r="DN835" i="1" s="1"/>
  <c r="DP813" i="1"/>
  <c r="J817" i="14"/>
  <c r="W816" i="14"/>
  <c r="X816" i="14" s="1"/>
  <c r="M816" i="14"/>
  <c r="AH816" i="14" s="1"/>
  <c r="C981" i="12"/>
  <c r="F982" i="12" s="1"/>
  <c r="G982" i="12" s="1"/>
  <c r="CV813" i="1"/>
  <c r="DE813" i="1" s="1"/>
  <c r="CS813" i="1"/>
  <c r="M815" i="12"/>
  <c r="AH815" i="12" s="1"/>
  <c r="I815" i="12"/>
  <c r="L816" i="12" s="1"/>
  <c r="DN909" i="15" l="1"/>
  <c r="DO910" i="15" s="1"/>
  <c r="DP910" i="15" s="1"/>
  <c r="DQ910" i="15" s="1"/>
  <c r="DS911" i="15" s="1"/>
  <c r="DT911" i="15" s="1"/>
  <c r="CN987" i="1"/>
  <c r="CZ987" i="1" s="1"/>
  <c r="AR944" i="14"/>
  <c r="AS944" i="14" s="1"/>
  <c r="AT944" i="14" s="1"/>
  <c r="AU945" i="14" s="1"/>
  <c r="AV945" i="14" s="1"/>
  <c r="AK945" i="14" s="1"/>
  <c r="DO813" i="1"/>
  <c r="DQ813" i="1"/>
  <c r="DL835" i="1"/>
  <c r="K817" i="14"/>
  <c r="AG817" i="14" s="1"/>
  <c r="H817" i="14"/>
  <c r="W981" i="12"/>
  <c r="CU814" i="1"/>
  <c r="DA813" i="1"/>
  <c r="DB813" i="1" s="1"/>
  <c r="CX813" i="1"/>
  <c r="X815" i="12"/>
  <c r="Y815" i="12" s="1"/>
  <c r="O815" i="12"/>
  <c r="AI815" i="12" s="1"/>
  <c r="DF813" i="1" l="1"/>
  <c r="DC813" i="1"/>
  <c r="DN910" i="15"/>
  <c r="CP988" i="1"/>
  <c r="CQ988" i="1" s="1"/>
  <c r="DH988" i="1" s="1"/>
  <c r="AQ944" i="14"/>
  <c r="DJ813" i="1"/>
  <c r="DM836" i="1"/>
  <c r="DN836" i="1" s="1"/>
  <c r="DP814" i="1"/>
  <c r="M817" i="14"/>
  <c r="AH817" i="14" s="1"/>
  <c r="J818" i="14"/>
  <c r="W817" i="14"/>
  <c r="X817" i="14" s="1"/>
  <c r="AJ982" i="12"/>
  <c r="C982" i="12"/>
  <c r="F983" i="12" s="1"/>
  <c r="G983" i="12" s="1"/>
  <c r="M816" i="12"/>
  <c r="AH816" i="12" s="1"/>
  <c r="I816" i="12"/>
  <c r="L817" i="12" s="1"/>
  <c r="CV814" i="1"/>
  <c r="DE814" i="1" s="1"/>
  <c r="CS814" i="1"/>
  <c r="CN988" i="1" l="1"/>
  <c r="CP989" i="1" s="1"/>
  <c r="CQ989" i="1" s="1"/>
  <c r="DH989" i="1" s="1"/>
  <c r="DO911" i="15"/>
  <c r="DP911" i="15" s="1"/>
  <c r="DQ911" i="15" s="1"/>
  <c r="DS912" i="15" s="1"/>
  <c r="DT912" i="15" s="1"/>
  <c r="AR945" i="14"/>
  <c r="AS945" i="14" s="1"/>
  <c r="AT945" i="14" s="1"/>
  <c r="AU946" i="14" s="1"/>
  <c r="AV946" i="14" s="1"/>
  <c r="AK946" i="14" s="1"/>
  <c r="DO814" i="1"/>
  <c r="DQ814" i="1"/>
  <c r="DL836" i="1"/>
  <c r="DM837" i="1" s="1"/>
  <c r="DN837" i="1" s="1"/>
  <c r="K818" i="14"/>
  <c r="AG818" i="14" s="1"/>
  <c r="H818" i="14"/>
  <c r="W982" i="12"/>
  <c r="CU815" i="1"/>
  <c r="DA814" i="1"/>
  <c r="DB814" i="1" s="1"/>
  <c r="CX814" i="1"/>
  <c r="X816" i="12"/>
  <c r="Y816" i="12" s="1"/>
  <c r="O816" i="12"/>
  <c r="AI816" i="12" s="1"/>
  <c r="DF814" i="1" l="1"/>
  <c r="DC814" i="1"/>
  <c r="CN989" i="1"/>
  <c r="CZ989" i="1" s="1"/>
  <c r="CZ988" i="1"/>
  <c r="DN911" i="15"/>
  <c r="AQ945" i="14"/>
  <c r="DJ814" i="1"/>
  <c r="DL837" i="1"/>
  <c r="DM838" i="1" s="1"/>
  <c r="DN838" i="1" s="1"/>
  <c r="DP815" i="1"/>
  <c r="J819" i="14"/>
  <c r="W818" i="14"/>
  <c r="X818" i="14" s="1"/>
  <c r="M818" i="14"/>
  <c r="AH818" i="14" s="1"/>
  <c r="AJ983" i="12"/>
  <c r="C983" i="12"/>
  <c r="F984" i="12" s="1"/>
  <c r="G984" i="12" s="1"/>
  <c r="M817" i="12"/>
  <c r="AH817" i="12" s="1"/>
  <c r="I817" i="12"/>
  <c r="L818" i="12" s="1"/>
  <c r="CV815" i="1"/>
  <c r="DE815" i="1" s="1"/>
  <c r="CS815" i="1"/>
  <c r="CP990" i="1" l="1"/>
  <c r="CN990" i="1" s="1"/>
  <c r="DO912" i="15"/>
  <c r="DP912" i="15" s="1"/>
  <c r="DQ912" i="15" s="1"/>
  <c r="DS913" i="15" s="1"/>
  <c r="DT913" i="15" s="1"/>
  <c r="DL838" i="1"/>
  <c r="DM839" i="1" s="1"/>
  <c r="DN839" i="1" s="1"/>
  <c r="CQ990" i="1"/>
  <c r="DH990" i="1" s="1"/>
  <c r="AR946" i="14"/>
  <c r="AS946" i="14" s="1"/>
  <c r="AT946" i="14" s="1"/>
  <c r="AU947" i="14" s="1"/>
  <c r="AV947" i="14" s="1"/>
  <c r="AK947" i="14" s="1"/>
  <c r="DO815" i="1"/>
  <c r="DQ815" i="1"/>
  <c r="K819" i="14"/>
  <c r="AG819" i="14" s="1"/>
  <c r="H819" i="14"/>
  <c r="W983" i="12"/>
  <c r="CU816" i="1"/>
  <c r="CX815" i="1"/>
  <c r="DA815" i="1"/>
  <c r="DB815" i="1" s="1"/>
  <c r="O817" i="12"/>
  <c r="AI817" i="12" s="1"/>
  <c r="X817" i="12"/>
  <c r="Y817" i="12" s="1"/>
  <c r="DF815" i="1" l="1"/>
  <c r="DC815" i="1"/>
  <c r="DL839" i="1"/>
  <c r="DM840" i="1" s="1"/>
  <c r="DN840" i="1" s="1"/>
  <c r="DN912" i="15"/>
  <c r="CZ990" i="1"/>
  <c r="CP991" i="1"/>
  <c r="CQ991" i="1" s="1"/>
  <c r="DH991" i="1" s="1"/>
  <c r="AQ946" i="14"/>
  <c r="DJ815" i="1"/>
  <c r="DP816" i="1"/>
  <c r="W819" i="14"/>
  <c r="X819" i="14" s="1"/>
  <c r="M819" i="14"/>
  <c r="AH819" i="14" s="1"/>
  <c r="J820" i="14"/>
  <c r="AJ984" i="12"/>
  <c r="C984" i="12"/>
  <c r="F985" i="12" s="1"/>
  <c r="G985" i="12" s="1"/>
  <c r="M818" i="12"/>
  <c r="AH818" i="12" s="1"/>
  <c r="I818" i="12"/>
  <c r="L819" i="12" s="1"/>
  <c r="CV816" i="1"/>
  <c r="DE816" i="1" s="1"/>
  <c r="CS816" i="1"/>
  <c r="DL840" i="1" l="1"/>
  <c r="DM841" i="1" s="1"/>
  <c r="DN841" i="1" s="1"/>
  <c r="DO913" i="15"/>
  <c r="DP913" i="15" s="1"/>
  <c r="DQ913" i="15" s="1"/>
  <c r="DS914" i="15" s="1"/>
  <c r="DT914" i="15" s="1"/>
  <c r="CN991" i="1"/>
  <c r="AR947" i="14"/>
  <c r="AS947" i="14" s="1"/>
  <c r="AT947" i="14" s="1"/>
  <c r="AU948" i="14" s="1"/>
  <c r="AV948" i="14" s="1"/>
  <c r="AK948" i="14" s="1"/>
  <c r="DO816" i="1"/>
  <c r="DQ816" i="1"/>
  <c r="K820" i="14"/>
  <c r="AG820" i="14" s="1"/>
  <c r="H820" i="14"/>
  <c r="AJ985" i="12"/>
  <c r="W984" i="12"/>
  <c r="X818" i="12"/>
  <c r="Y818" i="12" s="1"/>
  <c r="O818" i="12"/>
  <c r="AI818" i="12" s="1"/>
  <c r="CU817" i="1"/>
  <c r="CX816" i="1"/>
  <c r="DA816" i="1"/>
  <c r="DB816" i="1" s="1"/>
  <c r="DF816" i="1" l="1"/>
  <c r="DC816" i="1"/>
  <c r="DN913" i="15"/>
  <c r="DO914" i="15" s="1"/>
  <c r="DP914" i="15" s="1"/>
  <c r="DQ914" i="15" s="1"/>
  <c r="DS915" i="15" s="1"/>
  <c r="DT915" i="15" s="1"/>
  <c r="CP992" i="1"/>
  <c r="CZ991" i="1"/>
  <c r="AQ947" i="14"/>
  <c r="DJ816" i="1"/>
  <c r="DL841" i="1"/>
  <c r="DM842" i="1" s="1"/>
  <c r="DN842" i="1" s="1"/>
  <c r="DP817" i="1"/>
  <c r="M820" i="14"/>
  <c r="AH820" i="14" s="1"/>
  <c r="W820" i="14"/>
  <c r="X820" i="14" s="1"/>
  <c r="J821" i="14"/>
  <c r="C985" i="12"/>
  <c r="F986" i="12" s="1"/>
  <c r="G986" i="12" s="1"/>
  <c r="CV817" i="1"/>
  <c r="DE817" i="1" s="1"/>
  <c r="CS817" i="1"/>
  <c r="M819" i="12"/>
  <c r="AH819" i="12" s="1"/>
  <c r="I819" i="12"/>
  <c r="L820" i="12" s="1"/>
  <c r="DN914" i="15" l="1"/>
  <c r="CN992" i="1"/>
  <c r="CQ992" i="1"/>
  <c r="DH992" i="1" s="1"/>
  <c r="AR948" i="14"/>
  <c r="AS948" i="14" s="1"/>
  <c r="AT948" i="14" s="1"/>
  <c r="AU949" i="14" s="1"/>
  <c r="AV949" i="14" s="1"/>
  <c r="AK949" i="14" s="1"/>
  <c r="DO817" i="1"/>
  <c r="DQ817" i="1"/>
  <c r="DL842" i="1"/>
  <c r="K821" i="14"/>
  <c r="AG821" i="14" s="1"/>
  <c r="H821" i="14"/>
  <c r="W985" i="12"/>
  <c r="DA817" i="1"/>
  <c r="DB817" i="1" s="1"/>
  <c r="CX817" i="1"/>
  <c r="CU818" i="1"/>
  <c r="O819" i="12"/>
  <c r="AI819" i="12" s="1"/>
  <c r="X819" i="12"/>
  <c r="Y819" i="12" s="1"/>
  <c r="DF817" i="1" l="1"/>
  <c r="DC817" i="1"/>
  <c r="DO915" i="15"/>
  <c r="DP915" i="15" s="1"/>
  <c r="DQ915" i="15" s="1"/>
  <c r="DS916" i="15" s="1"/>
  <c r="DT916" i="15" s="1"/>
  <c r="CP993" i="1"/>
  <c r="CQ993" i="1" s="1"/>
  <c r="DH993" i="1" s="1"/>
  <c r="CZ992" i="1"/>
  <c r="AQ948" i="14"/>
  <c r="DJ817" i="1"/>
  <c r="DM843" i="1"/>
  <c r="DN843" i="1" s="1"/>
  <c r="W821" i="14"/>
  <c r="X821" i="14" s="1"/>
  <c r="J822" i="14"/>
  <c r="M821" i="14"/>
  <c r="AH821" i="14" s="1"/>
  <c r="AJ986" i="12"/>
  <c r="C986" i="12"/>
  <c r="F987" i="12" s="1"/>
  <c r="G987" i="12" s="1"/>
  <c r="CV818" i="1"/>
  <c r="DE818" i="1" s="1"/>
  <c r="CS818" i="1"/>
  <c r="M820" i="12"/>
  <c r="AH820" i="12" s="1"/>
  <c r="I820" i="12"/>
  <c r="L821" i="12" s="1"/>
  <c r="DN915" i="15" l="1"/>
  <c r="CN993" i="1"/>
  <c r="CZ993" i="1" s="1"/>
  <c r="AR949" i="14"/>
  <c r="AS949" i="14" s="1"/>
  <c r="AT949" i="14" s="1"/>
  <c r="AU950" i="14" s="1"/>
  <c r="AV950" i="14" s="1"/>
  <c r="AK950" i="14" s="1"/>
  <c r="DL843" i="1"/>
  <c r="DM844" i="1" s="1"/>
  <c r="DN844" i="1" s="1"/>
  <c r="DP818" i="1"/>
  <c r="K822" i="14"/>
  <c r="AG822" i="14" s="1"/>
  <c r="H822" i="14"/>
  <c r="AJ987" i="12"/>
  <c r="W986" i="12"/>
  <c r="CU819" i="1"/>
  <c r="DA818" i="1"/>
  <c r="DB818" i="1" s="1"/>
  <c r="CX818" i="1"/>
  <c r="X820" i="12"/>
  <c r="Y820" i="12" s="1"/>
  <c r="O820" i="12"/>
  <c r="AI820" i="12" s="1"/>
  <c r="DF818" i="1" l="1"/>
  <c r="DC818" i="1"/>
  <c r="CP994" i="1"/>
  <c r="CQ994" i="1" s="1"/>
  <c r="DH994" i="1" s="1"/>
  <c r="DO916" i="15"/>
  <c r="DP916" i="15" s="1"/>
  <c r="DQ916" i="15" s="1"/>
  <c r="DS917" i="15" s="1"/>
  <c r="DT917" i="15" s="1"/>
  <c r="AQ949" i="14"/>
  <c r="DO818" i="1"/>
  <c r="DP819" i="1" s="1"/>
  <c r="DQ818" i="1"/>
  <c r="DL844" i="1"/>
  <c r="J823" i="14"/>
  <c r="W822" i="14"/>
  <c r="X822" i="14" s="1"/>
  <c r="M822" i="14"/>
  <c r="AH822" i="14" s="1"/>
  <c r="C987" i="12"/>
  <c r="F988" i="12" s="1"/>
  <c r="G988" i="12" s="1"/>
  <c r="M821" i="12"/>
  <c r="AH821" i="12" s="1"/>
  <c r="I821" i="12"/>
  <c r="L822" i="12" s="1"/>
  <c r="CV819" i="1"/>
  <c r="DE819" i="1" s="1"/>
  <c r="CS819" i="1"/>
  <c r="CN994" i="1" l="1"/>
  <c r="CZ994" i="1" s="1"/>
  <c r="DN916" i="15"/>
  <c r="AR950" i="14"/>
  <c r="AS950" i="14" s="1"/>
  <c r="AT950" i="14" s="1"/>
  <c r="AU951" i="14" s="1"/>
  <c r="AV951" i="14" s="1"/>
  <c r="AK951" i="14" s="1"/>
  <c r="DO819" i="1"/>
  <c r="DQ819" i="1"/>
  <c r="DJ818" i="1"/>
  <c r="DM845" i="1"/>
  <c r="DN845" i="1" s="1"/>
  <c r="K823" i="14"/>
  <c r="AG823" i="14" s="1"/>
  <c r="H823" i="14"/>
  <c r="AJ988" i="12"/>
  <c r="W987" i="12"/>
  <c r="CU820" i="1"/>
  <c r="DA819" i="1"/>
  <c r="DB819" i="1" s="1"/>
  <c r="CX819" i="1"/>
  <c r="O821" i="12"/>
  <c r="AI821" i="12" s="1"/>
  <c r="X821" i="12"/>
  <c r="Y821" i="12" s="1"/>
  <c r="DF819" i="1" l="1"/>
  <c r="DC819" i="1"/>
  <c r="CP995" i="1"/>
  <c r="CQ995" i="1" s="1"/>
  <c r="DH995" i="1" s="1"/>
  <c r="DO917" i="15"/>
  <c r="DP917" i="15" s="1"/>
  <c r="DQ917" i="15" s="1"/>
  <c r="DS918" i="15" s="1"/>
  <c r="DT918" i="15" s="1"/>
  <c r="AQ950" i="14"/>
  <c r="DJ819" i="1"/>
  <c r="DL845" i="1"/>
  <c r="DM846" i="1" s="1"/>
  <c r="DN846" i="1" s="1"/>
  <c r="DP820" i="1"/>
  <c r="J824" i="14"/>
  <c r="M823" i="14"/>
  <c r="AH823" i="14" s="1"/>
  <c r="W823" i="14"/>
  <c r="X823" i="14" s="1"/>
  <c r="C988" i="12"/>
  <c r="F989" i="12" s="1"/>
  <c r="G989" i="12" s="1"/>
  <c r="M822" i="12"/>
  <c r="AH822" i="12" s="1"/>
  <c r="I822" i="12"/>
  <c r="L823" i="12" s="1"/>
  <c r="CV820" i="1"/>
  <c r="DE820" i="1" s="1"/>
  <c r="CS820" i="1"/>
  <c r="CN995" i="1" l="1"/>
  <c r="CP996" i="1" s="1"/>
  <c r="CQ996" i="1" s="1"/>
  <c r="DH996" i="1" s="1"/>
  <c r="DN917" i="15"/>
  <c r="DL846" i="1"/>
  <c r="DM847" i="1" s="1"/>
  <c r="DN847" i="1" s="1"/>
  <c r="AR951" i="14"/>
  <c r="AS951" i="14" s="1"/>
  <c r="AT951" i="14" s="1"/>
  <c r="AU952" i="14" s="1"/>
  <c r="AV952" i="14" s="1"/>
  <c r="AK952" i="14" s="1"/>
  <c r="DO820" i="1"/>
  <c r="DQ820" i="1"/>
  <c r="K824" i="14"/>
  <c r="AG824" i="14" s="1"/>
  <c r="H824" i="14"/>
  <c r="W988" i="12"/>
  <c r="CU821" i="1"/>
  <c r="DA820" i="1"/>
  <c r="DB820" i="1" s="1"/>
  <c r="CX820" i="1"/>
  <c r="X822" i="12"/>
  <c r="Y822" i="12" s="1"/>
  <c r="O822" i="12"/>
  <c r="AI822" i="12" s="1"/>
  <c r="DF820" i="1" l="1"/>
  <c r="DC820" i="1"/>
  <c r="CZ995" i="1"/>
  <c r="AQ951" i="14"/>
  <c r="AR952" i="14" s="1"/>
  <c r="AS952" i="14" s="1"/>
  <c r="AT952" i="14" s="1"/>
  <c r="AU953" i="14" s="1"/>
  <c r="AV953" i="14" s="1"/>
  <c r="AK953" i="14" s="1"/>
  <c r="DO918" i="15"/>
  <c r="DP918" i="15" s="1"/>
  <c r="DQ918" i="15" s="1"/>
  <c r="DS919" i="15" s="1"/>
  <c r="DT919" i="15" s="1"/>
  <c r="CN996" i="1"/>
  <c r="CZ996" i="1" s="1"/>
  <c r="DJ820" i="1"/>
  <c r="DL847" i="1"/>
  <c r="DM848" i="1" s="1"/>
  <c r="DN848" i="1" s="1"/>
  <c r="DP821" i="1"/>
  <c r="J825" i="14"/>
  <c r="W824" i="14"/>
  <c r="X824" i="14" s="1"/>
  <c r="M824" i="14"/>
  <c r="AH824" i="14" s="1"/>
  <c r="AJ989" i="12"/>
  <c r="C989" i="12"/>
  <c r="F990" i="12" s="1"/>
  <c r="G990" i="12" s="1"/>
  <c r="M823" i="12"/>
  <c r="AH823" i="12" s="1"/>
  <c r="I823" i="12"/>
  <c r="L824" i="12" s="1"/>
  <c r="CV821" i="1"/>
  <c r="DE821" i="1" s="1"/>
  <c r="CS821" i="1"/>
  <c r="DN918" i="15" l="1"/>
  <c r="DO919" i="15" s="1"/>
  <c r="DP919" i="15" s="1"/>
  <c r="DQ919" i="15" s="1"/>
  <c r="DS920" i="15" s="1"/>
  <c r="DT920" i="15" s="1"/>
  <c r="CP997" i="1"/>
  <c r="CQ997" i="1" s="1"/>
  <c r="DH997" i="1" s="1"/>
  <c r="AQ952" i="14"/>
  <c r="DO821" i="1"/>
  <c r="DQ821" i="1"/>
  <c r="DL848" i="1"/>
  <c r="DM849" i="1" s="1"/>
  <c r="DN849" i="1" s="1"/>
  <c r="K825" i="14"/>
  <c r="AG825" i="14" s="1"/>
  <c r="H825" i="14"/>
  <c r="AJ990" i="12"/>
  <c r="W989" i="12"/>
  <c r="CU822" i="1"/>
  <c r="DA821" i="1"/>
  <c r="DB821" i="1" s="1"/>
  <c r="CX821" i="1"/>
  <c r="X823" i="12"/>
  <c r="Y823" i="12" s="1"/>
  <c r="O823" i="12"/>
  <c r="AI823" i="12" s="1"/>
  <c r="DF821" i="1" l="1"/>
  <c r="DC821" i="1"/>
  <c r="DN919" i="15"/>
  <c r="CN997" i="1"/>
  <c r="CP998" i="1" s="1"/>
  <c r="CQ998" i="1" s="1"/>
  <c r="DH998" i="1" s="1"/>
  <c r="AR953" i="14"/>
  <c r="AS953" i="14" s="1"/>
  <c r="AT953" i="14" s="1"/>
  <c r="AU954" i="14" s="1"/>
  <c r="AV954" i="14" s="1"/>
  <c r="AK954" i="14" s="1"/>
  <c r="DJ821" i="1"/>
  <c r="DL849" i="1"/>
  <c r="DP822" i="1"/>
  <c r="M825" i="14"/>
  <c r="AH825" i="14" s="1"/>
  <c r="W825" i="14"/>
  <c r="X825" i="14" s="1"/>
  <c r="J826" i="14"/>
  <c r="C990" i="12"/>
  <c r="F991" i="12" s="1"/>
  <c r="G991" i="12" s="1"/>
  <c r="M824" i="12"/>
  <c r="AH824" i="12" s="1"/>
  <c r="I824" i="12"/>
  <c r="L825" i="12" s="1"/>
  <c r="CV822" i="1"/>
  <c r="DE822" i="1" s="1"/>
  <c r="CS822" i="1"/>
  <c r="DO920" i="15" l="1"/>
  <c r="DP920" i="15" s="1"/>
  <c r="DQ920" i="15" s="1"/>
  <c r="DS921" i="15" s="1"/>
  <c r="DT921" i="15" s="1"/>
  <c r="CZ997" i="1"/>
  <c r="AQ953" i="14"/>
  <c r="AR954" i="14" s="1"/>
  <c r="AS954" i="14" s="1"/>
  <c r="AT954" i="14" s="1"/>
  <c r="AU955" i="14" s="1"/>
  <c r="AV955" i="14" s="1"/>
  <c r="AK955" i="14" s="1"/>
  <c r="CN998" i="1"/>
  <c r="DO822" i="1"/>
  <c r="DQ822" i="1"/>
  <c r="DM850" i="1"/>
  <c r="DN850" i="1" s="1"/>
  <c r="K826" i="14"/>
  <c r="AG826" i="14" s="1"/>
  <c r="H826" i="14"/>
  <c r="W990" i="12"/>
  <c r="CU823" i="1"/>
  <c r="CX822" i="1"/>
  <c r="DA822" i="1"/>
  <c r="DB822" i="1" s="1"/>
  <c r="X824" i="12"/>
  <c r="Y824" i="12" s="1"/>
  <c r="O824" i="12"/>
  <c r="AI824" i="12" s="1"/>
  <c r="DF822" i="1" l="1"/>
  <c r="DC822" i="1"/>
  <c r="DN920" i="15"/>
  <c r="AQ954" i="14"/>
  <c r="AR955" i="14" s="1"/>
  <c r="AS955" i="14" s="1"/>
  <c r="AT955" i="14" s="1"/>
  <c r="AU956" i="14" s="1"/>
  <c r="AV956" i="14" s="1"/>
  <c r="AK956" i="14" s="1"/>
  <c r="CP999" i="1"/>
  <c r="CQ999" i="1" s="1"/>
  <c r="DH999" i="1" s="1"/>
  <c r="CZ998" i="1"/>
  <c r="DJ822" i="1"/>
  <c r="DL850" i="1"/>
  <c r="DP823" i="1"/>
  <c r="J827" i="14"/>
  <c r="W826" i="14"/>
  <c r="X826" i="14" s="1"/>
  <c r="M826" i="14"/>
  <c r="AH826" i="14" s="1"/>
  <c r="AJ991" i="12"/>
  <c r="C991" i="12"/>
  <c r="F992" i="12" s="1"/>
  <c r="G992" i="12" s="1"/>
  <c r="M825" i="12"/>
  <c r="AH825" i="12" s="1"/>
  <c r="I825" i="12"/>
  <c r="L826" i="12" s="1"/>
  <c r="CV823" i="1"/>
  <c r="DE823" i="1" s="1"/>
  <c r="CS823" i="1"/>
  <c r="DO921" i="15" l="1"/>
  <c r="DP921" i="15" s="1"/>
  <c r="DQ921" i="15" s="1"/>
  <c r="DS922" i="15" s="1"/>
  <c r="DT922" i="15" s="1"/>
  <c r="CN999" i="1"/>
  <c r="AQ955" i="14"/>
  <c r="DO823" i="1"/>
  <c r="DQ823" i="1"/>
  <c r="DM851" i="1"/>
  <c r="DN851" i="1" s="1"/>
  <c r="K827" i="14"/>
  <c r="AG827" i="14" s="1"/>
  <c r="H827" i="14"/>
  <c r="W991" i="12"/>
  <c r="DA823" i="1"/>
  <c r="DB823" i="1" s="1"/>
  <c r="CU824" i="1"/>
  <c r="CX823" i="1"/>
  <c r="X825" i="12"/>
  <c r="Y825" i="12" s="1"/>
  <c r="O825" i="12"/>
  <c r="AI825" i="12" s="1"/>
  <c r="DF823" i="1" l="1"/>
  <c r="DC823" i="1"/>
  <c r="DN921" i="15"/>
  <c r="DO922" i="15" s="1"/>
  <c r="DP922" i="15" s="1"/>
  <c r="DQ922" i="15" s="1"/>
  <c r="DS923" i="15" s="1"/>
  <c r="DT923" i="15" s="1"/>
  <c r="CZ999" i="1"/>
  <c r="CP1000" i="1"/>
  <c r="AR956" i="14"/>
  <c r="AS956" i="14" s="1"/>
  <c r="AT956" i="14" s="1"/>
  <c r="AU957" i="14" s="1"/>
  <c r="AV957" i="14" s="1"/>
  <c r="AK957" i="14" s="1"/>
  <c r="DJ823" i="1"/>
  <c r="DL851" i="1"/>
  <c r="W827" i="14"/>
  <c r="X827" i="14" s="1"/>
  <c r="J828" i="14"/>
  <c r="M827" i="14"/>
  <c r="AH827" i="14" s="1"/>
  <c r="AJ992" i="12"/>
  <c r="C992" i="12"/>
  <c r="F993" i="12" s="1"/>
  <c r="G993" i="12" s="1"/>
  <c r="M826" i="12"/>
  <c r="AH826" i="12" s="1"/>
  <c r="I826" i="12"/>
  <c r="L827" i="12" s="1"/>
  <c r="CV824" i="1"/>
  <c r="DE824" i="1" s="1"/>
  <c r="CS824" i="1"/>
  <c r="DN922" i="15" l="1"/>
  <c r="CN1000" i="1"/>
  <c r="CQ1000" i="1"/>
  <c r="DH1000" i="1" s="1"/>
  <c r="AQ956" i="14"/>
  <c r="DM852" i="1"/>
  <c r="DN852" i="1" s="1"/>
  <c r="DP824" i="1"/>
  <c r="K828" i="14"/>
  <c r="AG828" i="14" s="1"/>
  <c r="H828" i="14"/>
  <c r="W992" i="12"/>
  <c r="X826" i="12"/>
  <c r="Y826" i="12" s="1"/>
  <c r="O826" i="12"/>
  <c r="AI826" i="12" s="1"/>
  <c r="DA824" i="1"/>
  <c r="DB824" i="1" s="1"/>
  <c r="CX824" i="1"/>
  <c r="CU825" i="1"/>
  <c r="DF824" i="1" l="1"/>
  <c r="DC824" i="1"/>
  <c r="DO923" i="15"/>
  <c r="DP923" i="15" s="1"/>
  <c r="DQ923" i="15" s="1"/>
  <c r="DS924" i="15" s="1"/>
  <c r="DT924" i="15" s="1"/>
  <c r="CZ1000" i="1"/>
  <c r="CP1001" i="1"/>
  <c r="CQ1001" i="1" s="1"/>
  <c r="DH1001" i="1" s="1"/>
  <c r="AR957" i="14"/>
  <c r="AS957" i="14" s="1"/>
  <c r="AT957" i="14" s="1"/>
  <c r="AU958" i="14" s="1"/>
  <c r="AV958" i="14" s="1"/>
  <c r="AK958" i="14" s="1"/>
  <c r="DO824" i="1"/>
  <c r="DP825" i="1" s="1"/>
  <c r="DQ824" i="1"/>
  <c r="DL852" i="1"/>
  <c r="M828" i="14"/>
  <c r="AH828" i="14" s="1"/>
  <c r="W828" i="14"/>
  <c r="X828" i="14" s="1"/>
  <c r="J829" i="14"/>
  <c r="AJ993" i="12"/>
  <c r="C993" i="12"/>
  <c r="F994" i="12" s="1"/>
  <c r="G994" i="12" s="1"/>
  <c r="M827" i="12"/>
  <c r="AH827" i="12" s="1"/>
  <c r="I827" i="12"/>
  <c r="L828" i="12" s="1"/>
  <c r="CV825" i="1"/>
  <c r="DE825" i="1" s="1"/>
  <c r="CS825" i="1"/>
  <c r="DN923" i="15" l="1"/>
  <c r="CN1001" i="1"/>
  <c r="AQ957" i="14"/>
  <c r="DO825" i="1"/>
  <c r="DQ825" i="1"/>
  <c r="DJ824" i="1"/>
  <c r="DM853" i="1"/>
  <c r="DN853" i="1" s="1"/>
  <c r="K829" i="14"/>
  <c r="AG829" i="14" s="1"/>
  <c r="H829" i="14"/>
  <c r="W993" i="12"/>
  <c r="DA825" i="1"/>
  <c r="DB825" i="1" s="1"/>
  <c r="CX825" i="1"/>
  <c r="CU826" i="1"/>
  <c r="O827" i="12"/>
  <c r="AI827" i="12" s="1"/>
  <c r="X827" i="12"/>
  <c r="Y827" i="12" s="1"/>
  <c r="DF825" i="1" l="1"/>
  <c r="DC825" i="1"/>
  <c r="DO924" i="15"/>
  <c r="DP924" i="15" s="1"/>
  <c r="DQ924" i="15" s="1"/>
  <c r="DS925" i="15" s="1"/>
  <c r="DT925" i="15" s="1"/>
  <c r="CZ1001" i="1"/>
  <c r="CP1002" i="1"/>
  <c r="AR958" i="14"/>
  <c r="AS958" i="14" s="1"/>
  <c r="AT958" i="14" s="1"/>
  <c r="AU959" i="14" s="1"/>
  <c r="AV959" i="14" s="1"/>
  <c r="AK959" i="14" s="1"/>
  <c r="DJ825" i="1"/>
  <c r="DL853" i="1"/>
  <c r="W829" i="14"/>
  <c r="X829" i="14" s="1"/>
  <c r="J830" i="14"/>
  <c r="M829" i="14"/>
  <c r="AH829" i="14" s="1"/>
  <c r="C994" i="12"/>
  <c r="F995" i="12" s="1"/>
  <c r="G995" i="12" s="1"/>
  <c r="AJ994" i="12"/>
  <c r="M828" i="12"/>
  <c r="AH828" i="12" s="1"/>
  <c r="I828" i="12"/>
  <c r="L829" i="12" s="1"/>
  <c r="CV826" i="1"/>
  <c r="DE826" i="1" s="1"/>
  <c r="CS826" i="1"/>
  <c r="DN924" i="15" l="1"/>
  <c r="CN1002" i="1"/>
  <c r="CQ1002" i="1"/>
  <c r="DH1002" i="1" s="1"/>
  <c r="AQ958" i="14"/>
  <c r="DM854" i="1"/>
  <c r="DN854" i="1" s="1"/>
  <c r="DP826" i="1"/>
  <c r="K830" i="14"/>
  <c r="AG830" i="14" s="1"/>
  <c r="H830" i="14"/>
  <c r="W994" i="12"/>
  <c r="CX826" i="1"/>
  <c r="DA826" i="1"/>
  <c r="DB826" i="1" s="1"/>
  <c r="CU827" i="1"/>
  <c r="X828" i="12"/>
  <c r="Y828" i="12" s="1"/>
  <c r="O828" i="12"/>
  <c r="AI828" i="12" s="1"/>
  <c r="DF826" i="1" l="1"/>
  <c r="DC826" i="1"/>
  <c r="DO925" i="15"/>
  <c r="DP925" i="15" s="1"/>
  <c r="DQ925" i="15" s="1"/>
  <c r="DS926" i="15" s="1"/>
  <c r="DT926" i="15" s="1"/>
  <c r="CZ1002" i="1"/>
  <c r="CP1003" i="1"/>
  <c r="CQ1003" i="1" s="1"/>
  <c r="DH1003" i="1" s="1"/>
  <c r="AR959" i="14"/>
  <c r="AS959" i="14" s="1"/>
  <c r="AT959" i="14" s="1"/>
  <c r="AU960" i="14" s="1"/>
  <c r="AV960" i="14" s="1"/>
  <c r="AK960" i="14" s="1"/>
  <c r="DO826" i="1"/>
  <c r="DQ826" i="1"/>
  <c r="DL854" i="1"/>
  <c r="J831" i="14"/>
  <c r="W830" i="14"/>
  <c r="X830" i="14" s="1"/>
  <c r="M830" i="14"/>
  <c r="AH830" i="14" s="1"/>
  <c r="C995" i="12"/>
  <c r="F996" i="12" s="1"/>
  <c r="G996" i="12" s="1"/>
  <c r="AJ995" i="12"/>
  <c r="M829" i="12"/>
  <c r="AH829" i="12" s="1"/>
  <c r="I829" i="12"/>
  <c r="L830" i="12" s="1"/>
  <c r="CV827" i="1"/>
  <c r="DE827" i="1" s="1"/>
  <c r="CS827" i="1"/>
  <c r="DN925" i="15" l="1"/>
  <c r="AQ959" i="14"/>
  <c r="AR960" i="14" s="1"/>
  <c r="AS960" i="14" s="1"/>
  <c r="AT960" i="14" s="1"/>
  <c r="AU961" i="14" s="1"/>
  <c r="AV961" i="14" s="1"/>
  <c r="AK961" i="14" s="1"/>
  <c r="CN1003" i="1"/>
  <c r="DJ826" i="1"/>
  <c r="DM855" i="1"/>
  <c r="DN855" i="1" s="1"/>
  <c r="DP827" i="1"/>
  <c r="K831" i="14"/>
  <c r="AG831" i="14" s="1"/>
  <c r="H831" i="14"/>
  <c r="W995" i="12"/>
  <c r="CX827" i="1"/>
  <c r="CU828" i="1"/>
  <c r="DA827" i="1"/>
  <c r="DB827" i="1" s="1"/>
  <c r="X829" i="12"/>
  <c r="Y829" i="12" s="1"/>
  <c r="O829" i="12"/>
  <c r="AI829" i="12" s="1"/>
  <c r="DF827" i="1" l="1"/>
  <c r="DC827" i="1"/>
  <c r="DO926" i="15"/>
  <c r="CZ1003" i="1"/>
  <c r="CP1004" i="1"/>
  <c r="AQ960" i="14"/>
  <c r="DO827" i="1"/>
  <c r="DP828" i="1" s="1"/>
  <c r="DQ827" i="1"/>
  <c r="DL855" i="1"/>
  <c r="J832" i="14"/>
  <c r="M831" i="14"/>
  <c r="AH831" i="14" s="1"/>
  <c r="W831" i="14"/>
  <c r="X831" i="14" s="1"/>
  <c r="AJ996" i="12"/>
  <c r="C996" i="12"/>
  <c r="F997" i="12" s="1"/>
  <c r="G997" i="12" s="1"/>
  <c r="CV828" i="1"/>
  <c r="DE828" i="1" s="1"/>
  <c r="CS828" i="1"/>
  <c r="M830" i="12"/>
  <c r="AH830" i="12" s="1"/>
  <c r="I830" i="12"/>
  <c r="L831" i="12" s="1"/>
  <c r="DN926" i="15" l="1"/>
  <c r="DO927" i="15" s="1"/>
  <c r="DP926" i="15"/>
  <c r="DQ926" i="15" s="1"/>
  <c r="DS927" i="15" s="1"/>
  <c r="DT927" i="15" s="1"/>
  <c r="CN1004" i="1"/>
  <c r="CQ1004" i="1"/>
  <c r="DH1004" i="1" s="1"/>
  <c r="AR961" i="14"/>
  <c r="AS961" i="14" s="1"/>
  <c r="AT961" i="14" s="1"/>
  <c r="AU962" i="14" s="1"/>
  <c r="AV962" i="14" s="1"/>
  <c r="AK962" i="14" s="1"/>
  <c r="DO828" i="1"/>
  <c r="DQ828" i="1"/>
  <c r="DJ827" i="1"/>
  <c r="DM856" i="1"/>
  <c r="DN856" i="1" s="1"/>
  <c r="K832" i="14"/>
  <c r="AG832" i="14" s="1"/>
  <c r="H832" i="14"/>
  <c r="C997" i="12"/>
  <c r="F998" i="12" s="1"/>
  <c r="G998" i="12" s="1"/>
  <c r="W996" i="12"/>
  <c r="X830" i="12"/>
  <c r="Y830" i="12" s="1"/>
  <c r="O830" i="12"/>
  <c r="AI830" i="12" s="1"/>
  <c r="DA828" i="1"/>
  <c r="DB828" i="1" s="1"/>
  <c r="CU829" i="1"/>
  <c r="CX828" i="1"/>
  <c r="DF828" i="1" l="1"/>
  <c r="DC828" i="1"/>
  <c r="DN927" i="15"/>
  <c r="DO928" i="15" s="1"/>
  <c r="DP928" i="15" s="1"/>
  <c r="DP927" i="15"/>
  <c r="DQ927" i="15" s="1"/>
  <c r="DS928" i="15" s="1"/>
  <c r="DT928" i="15" s="1"/>
  <c r="CZ1004" i="1"/>
  <c r="CP1005" i="1"/>
  <c r="AQ961" i="14"/>
  <c r="DJ828" i="1"/>
  <c r="DL856" i="1"/>
  <c r="DP829" i="1"/>
  <c r="J833" i="14"/>
  <c r="W832" i="14"/>
  <c r="X832" i="14" s="1"/>
  <c r="M832" i="14"/>
  <c r="AH832" i="14" s="1"/>
  <c r="W997" i="12"/>
  <c r="C998" i="12"/>
  <c r="F999" i="12" s="1"/>
  <c r="G999" i="12" s="1"/>
  <c r="AJ997" i="12"/>
  <c r="M831" i="12"/>
  <c r="AH831" i="12" s="1"/>
  <c r="I831" i="12"/>
  <c r="L832" i="12" s="1"/>
  <c r="CV829" i="1"/>
  <c r="DE829" i="1" s="1"/>
  <c r="CS829" i="1"/>
  <c r="DQ928" i="15" l="1"/>
  <c r="DS929" i="15" s="1"/>
  <c r="DT929" i="15" s="1"/>
  <c r="DN928" i="15"/>
  <c r="CN1005" i="1"/>
  <c r="CQ1005" i="1"/>
  <c r="DH1005" i="1" s="1"/>
  <c r="AR962" i="14"/>
  <c r="AS962" i="14" s="1"/>
  <c r="AT962" i="14" s="1"/>
  <c r="AU963" i="14" s="1"/>
  <c r="AV963" i="14" s="1"/>
  <c r="AK963" i="14" s="1"/>
  <c r="DO829" i="1"/>
  <c r="DQ829" i="1"/>
  <c r="DM857" i="1"/>
  <c r="DN857" i="1" s="1"/>
  <c r="AJ998" i="12"/>
  <c r="K833" i="14"/>
  <c r="AG833" i="14" s="1"/>
  <c r="H833" i="14"/>
  <c r="W998" i="12"/>
  <c r="DA829" i="1"/>
  <c r="DB829" i="1" s="1"/>
  <c r="CU830" i="1"/>
  <c r="CX829" i="1"/>
  <c r="O831" i="12"/>
  <c r="AI831" i="12" s="1"/>
  <c r="X831" i="12"/>
  <c r="Y831" i="12" s="1"/>
  <c r="DF829" i="1" l="1"/>
  <c r="DC829" i="1"/>
  <c r="DO929" i="15"/>
  <c r="DP929" i="15" s="1"/>
  <c r="DQ929" i="15" s="1"/>
  <c r="DS930" i="15" s="1"/>
  <c r="DT930" i="15" s="1"/>
  <c r="CZ1005" i="1"/>
  <c r="CP1006" i="1"/>
  <c r="AQ962" i="14"/>
  <c r="DJ829" i="1"/>
  <c r="DL857" i="1"/>
  <c r="DP830" i="1"/>
  <c r="M833" i="14"/>
  <c r="AH833" i="14" s="1"/>
  <c r="J834" i="14"/>
  <c r="W833" i="14"/>
  <c r="X833" i="14" s="1"/>
  <c r="C999" i="12"/>
  <c r="F1000" i="12" s="1"/>
  <c r="G1000" i="12" s="1"/>
  <c r="AJ999" i="12"/>
  <c r="CV830" i="1"/>
  <c r="DE830" i="1" s="1"/>
  <c r="CS830" i="1"/>
  <c r="M832" i="12"/>
  <c r="AH832" i="12" s="1"/>
  <c r="I832" i="12"/>
  <c r="L833" i="12" s="1"/>
  <c r="DN929" i="15" l="1"/>
  <c r="CN1006" i="1"/>
  <c r="CQ1006" i="1"/>
  <c r="DH1006" i="1" s="1"/>
  <c r="AR963" i="14"/>
  <c r="AS963" i="14" s="1"/>
  <c r="AT963" i="14" s="1"/>
  <c r="AU964" i="14" s="1"/>
  <c r="AV964" i="14" s="1"/>
  <c r="AK964" i="14" s="1"/>
  <c r="DO830" i="1"/>
  <c r="DQ830" i="1"/>
  <c r="DM858" i="1"/>
  <c r="DN858" i="1" s="1"/>
  <c r="K834" i="14"/>
  <c r="AG834" i="14" s="1"/>
  <c r="H834" i="14"/>
  <c r="W999" i="12"/>
  <c r="X832" i="12"/>
  <c r="Y832" i="12" s="1"/>
  <c r="O832" i="12"/>
  <c r="AI832" i="12" s="1"/>
  <c r="DA830" i="1"/>
  <c r="DB830" i="1" s="1"/>
  <c r="CU831" i="1"/>
  <c r="CX830" i="1"/>
  <c r="DF830" i="1" l="1"/>
  <c r="DC830" i="1"/>
  <c r="DO930" i="15"/>
  <c r="DP930" i="15" s="1"/>
  <c r="DQ930" i="15" s="1"/>
  <c r="DS931" i="15" s="1"/>
  <c r="DT931" i="15" s="1"/>
  <c r="CP1007" i="1"/>
  <c r="CQ1007" i="1" s="1"/>
  <c r="DH1007" i="1" s="1"/>
  <c r="CZ1006" i="1"/>
  <c r="AQ963" i="14"/>
  <c r="DJ830" i="1"/>
  <c r="DL858" i="1"/>
  <c r="DP831" i="1"/>
  <c r="J835" i="14"/>
  <c r="W834" i="14"/>
  <c r="X834" i="14" s="1"/>
  <c r="M834" i="14"/>
  <c r="AH834" i="14" s="1"/>
  <c r="C1000" i="12"/>
  <c r="F1001" i="12" s="1"/>
  <c r="G1001" i="12" s="1"/>
  <c r="AJ1000" i="12"/>
  <c r="M833" i="12"/>
  <c r="AH833" i="12" s="1"/>
  <c r="I833" i="12"/>
  <c r="L834" i="12" s="1"/>
  <c r="CV831" i="1"/>
  <c r="DE831" i="1" s="1"/>
  <c r="CS831" i="1"/>
  <c r="DN930" i="15" l="1"/>
  <c r="CN1007" i="1"/>
  <c r="CZ1007" i="1" s="1"/>
  <c r="AR964" i="14"/>
  <c r="AS964" i="14" s="1"/>
  <c r="AT964" i="14" s="1"/>
  <c r="AU965" i="14" s="1"/>
  <c r="AV965" i="14" s="1"/>
  <c r="AK965" i="14" s="1"/>
  <c r="DO831" i="1"/>
  <c r="DQ831" i="1"/>
  <c r="DJ831" i="1" s="1"/>
  <c r="DM859" i="1"/>
  <c r="DN859" i="1" s="1"/>
  <c r="K835" i="14"/>
  <c r="AG835" i="14" s="1"/>
  <c r="H835" i="14"/>
  <c r="W1000" i="12"/>
  <c r="DA831" i="1"/>
  <c r="DB831" i="1" s="1"/>
  <c r="CU832" i="1"/>
  <c r="CX831" i="1"/>
  <c r="O833" i="12"/>
  <c r="AI833" i="12" s="1"/>
  <c r="X833" i="12"/>
  <c r="Y833" i="12" s="1"/>
  <c r="DF831" i="1" l="1"/>
  <c r="DC831" i="1"/>
  <c r="DO931" i="15"/>
  <c r="CP1008" i="1"/>
  <c r="CQ1008" i="1" s="1"/>
  <c r="DH1008" i="1" s="1"/>
  <c r="AQ964" i="14"/>
  <c r="DL859" i="1"/>
  <c r="DP832" i="1"/>
  <c r="W835" i="14"/>
  <c r="X835" i="14" s="1"/>
  <c r="M835" i="14"/>
  <c r="AH835" i="14" s="1"/>
  <c r="J836" i="14"/>
  <c r="C1001" i="12"/>
  <c r="F1002" i="12" s="1"/>
  <c r="G1002" i="12" s="1"/>
  <c r="AJ1001" i="12"/>
  <c r="M834" i="12"/>
  <c r="AH834" i="12" s="1"/>
  <c r="I834" i="12"/>
  <c r="L835" i="12" s="1"/>
  <c r="CV832" i="1"/>
  <c r="DE832" i="1" s="1"/>
  <c r="CS832" i="1"/>
  <c r="DN931" i="15" l="1"/>
  <c r="DO932" i="15" s="1"/>
  <c r="DP931" i="15"/>
  <c r="DQ931" i="15" s="1"/>
  <c r="DS932" i="15" s="1"/>
  <c r="DT932" i="15" s="1"/>
  <c r="CN1008" i="1"/>
  <c r="CZ1008" i="1" s="1"/>
  <c r="AR965" i="14"/>
  <c r="AS965" i="14" s="1"/>
  <c r="AT965" i="14" s="1"/>
  <c r="AU966" i="14" s="1"/>
  <c r="AV966" i="14" s="1"/>
  <c r="AK966" i="14" s="1"/>
  <c r="DO832" i="1"/>
  <c r="DQ832" i="1"/>
  <c r="DJ832" i="1" s="1"/>
  <c r="DM860" i="1"/>
  <c r="DN860" i="1" s="1"/>
  <c r="K836" i="14"/>
  <c r="AG836" i="14" s="1"/>
  <c r="H836" i="14"/>
  <c r="W1001" i="12"/>
  <c r="C1002" i="12"/>
  <c r="F1003" i="12" s="1"/>
  <c r="G1003" i="12" s="1"/>
  <c r="CU833" i="1"/>
  <c r="DA832" i="1"/>
  <c r="DB832" i="1" s="1"/>
  <c r="CX832" i="1"/>
  <c r="O834" i="12"/>
  <c r="AI834" i="12" s="1"/>
  <c r="X834" i="12"/>
  <c r="Y834" i="12" s="1"/>
  <c r="DF832" i="1" l="1"/>
  <c r="DC832" i="1"/>
  <c r="DN932" i="15"/>
  <c r="DO933" i="15" s="1"/>
  <c r="DP933" i="15" s="1"/>
  <c r="DP932" i="15"/>
  <c r="DQ932" i="15" s="1"/>
  <c r="DS933" i="15" s="1"/>
  <c r="DT933" i="15" s="1"/>
  <c r="CP1009" i="1"/>
  <c r="CQ1009" i="1" s="1"/>
  <c r="DH1009" i="1" s="1"/>
  <c r="AQ965" i="14"/>
  <c r="DL860" i="1"/>
  <c r="DM861" i="1" s="1"/>
  <c r="DN861" i="1" s="1"/>
  <c r="DP833" i="1"/>
  <c r="M836" i="14"/>
  <c r="AH836" i="14" s="1"/>
  <c r="W836" i="14"/>
  <c r="X836" i="14" s="1"/>
  <c r="J837" i="14"/>
  <c r="C1003" i="12"/>
  <c r="F1004" i="12" s="1"/>
  <c r="G1004" i="12" s="1"/>
  <c r="W1002" i="12"/>
  <c r="AJ1002" i="12"/>
  <c r="CV833" i="1"/>
  <c r="DE833" i="1" s="1"/>
  <c r="CS833" i="1"/>
  <c r="M835" i="12"/>
  <c r="AH835" i="12" s="1"/>
  <c r="I835" i="12"/>
  <c r="L836" i="12" s="1"/>
  <c r="DQ933" i="15" l="1"/>
  <c r="DS934" i="15" s="1"/>
  <c r="DT934" i="15" s="1"/>
  <c r="CN1009" i="1"/>
  <c r="CZ1009" i="1" s="1"/>
  <c r="DN933" i="15"/>
  <c r="AR966" i="14"/>
  <c r="AS966" i="14" s="1"/>
  <c r="AT966" i="14" s="1"/>
  <c r="AU967" i="14" s="1"/>
  <c r="AV967" i="14" s="1"/>
  <c r="AK967" i="14" s="1"/>
  <c r="DO833" i="1"/>
  <c r="DQ833" i="1"/>
  <c r="DL861" i="1"/>
  <c r="AJ1003" i="12"/>
  <c r="K837" i="14"/>
  <c r="AG837" i="14" s="1"/>
  <c r="H837" i="14"/>
  <c r="W1003" i="12"/>
  <c r="CX833" i="1"/>
  <c r="CU834" i="1"/>
  <c r="DA833" i="1"/>
  <c r="DB833" i="1" s="1"/>
  <c r="X835" i="12"/>
  <c r="Y835" i="12" s="1"/>
  <c r="O835" i="12"/>
  <c r="AI835" i="12" s="1"/>
  <c r="DF833" i="1" l="1"/>
  <c r="DC833" i="1"/>
  <c r="DO934" i="15"/>
  <c r="DP934" i="15" s="1"/>
  <c r="DQ934" i="15" s="1"/>
  <c r="DS935" i="15" s="1"/>
  <c r="DT935" i="15" s="1"/>
  <c r="AQ966" i="14"/>
  <c r="DJ833" i="1"/>
  <c r="DM862" i="1"/>
  <c r="DN862" i="1" s="1"/>
  <c r="DP834" i="1"/>
  <c r="W837" i="14"/>
  <c r="X837" i="14" s="1"/>
  <c r="J838" i="14"/>
  <c r="M837" i="14"/>
  <c r="AH837" i="14" s="1"/>
  <c r="C1004" i="12"/>
  <c r="F1005" i="12" s="1"/>
  <c r="G1005" i="12" s="1"/>
  <c r="AJ1004" i="12"/>
  <c r="M836" i="12"/>
  <c r="AH836" i="12" s="1"/>
  <c r="I836" i="12"/>
  <c r="L837" i="12" s="1"/>
  <c r="CV834" i="1"/>
  <c r="DE834" i="1" s="1"/>
  <c r="CS834" i="1"/>
  <c r="DN934" i="15" l="1"/>
  <c r="AR967" i="14"/>
  <c r="AS967" i="14" s="1"/>
  <c r="AT967" i="14" s="1"/>
  <c r="AU968" i="14" s="1"/>
  <c r="AV968" i="14" s="1"/>
  <c r="AK968" i="14" s="1"/>
  <c r="DO834" i="1"/>
  <c r="DQ834" i="1"/>
  <c r="DL862" i="1"/>
  <c r="DM863" i="1" s="1"/>
  <c r="DN863" i="1" s="1"/>
  <c r="K838" i="14"/>
  <c r="AG838" i="14" s="1"/>
  <c r="H838" i="14"/>
  <c r="AJ1005" i="12"/>
  <c r="W1004" i="12"/>
  <c r="DA834" i="1"/>
  <c r="DB834" i="1" s="1"/>
  <c r="CU835" i="1"/>
  <c r="CX834" i="1"/>
  <c r="X836" i="12"/>
  <c r="Y836" i="12" s="1"/>
  <c r="O836" i="12"/>
  <c r="AI836" i="12" s="1"/>
  <c r="DF834" i="1" l="1"/>
  <c r="DC834" i="1"/>
  <c r="DO935" i="15"/>
  <c r="DP935" i="15" s="1"/>
  <c r="DQ935" i="15" s="1"/>
  <c r="DS936" i="15" s="1"/>
  <c r="DT936" i="15" s="1"/>
  <c r="AQ967" i="14"/>
  <c r="AR968" i="14" s="1"/>
  <c r="AS968" i="14" s="1"/>
  <c r="AT968" i="14" s="1"/>
  <c r="AU969" i="14" s="1"/>
  <c r="AV969" i="14" s="1"/>
  <c r="AK969" i="14" s="1"/>
  <c r="DJ834" i="1"/>
  <c r="DL863" i="1"/>
  <c r="DM864" i="1" s="1"/>
  <c r="DN864" i="1" s="1"/>
  <c r="DP835" i="1"/>
  <c r="J839" i="14"/>
  <c r="W838" i="14"/>
  <c r="X838" i="14" s="1"/>
  <c r="M838" i="14"/>
  <c r="AH838" i="14" s="1"/>
  <c r="C1005" i="12"/>
  <c r="F1006" i="12" s="1"/>
  <c r="G1006" i="12" s="1"/>
  <c r="M837" i="12"/>
  <c r="AH837" i="12" s="1"/>
  <c r="I837" i="12"/>
  <c r="L838" i="12" s="1"/>
  <c r="CV835" i="1"/>
  <c r="DE835" i="1" s="1"/>
  <c r="CS835" i="1"/>
  <c r="DN935" i="15" l="1"/>
  <c r="AQ968" i="14"/>
  <c r="DO835" i="1"/>
  <c r="DQ835" i="1"/>
  <c r="DL864" i="1"/>
  <c r="W1005" i="12"/>
  <c r="K839" i="14"/>
  <c r="AG839" i="14" s="1"/>
  <c r="H839" i="14"/>
  <c r="AJ1006" i="12"/>
  <c r="X837" i="12"/>
  <c r="Y837" i="12" s="1"/>
  <c r="O837" i="12"/>
  <c r="AI837" i="12" s="1"/>
  <c r="DA835" i="1"/>
  <c r="DB835" i="1" s="1"/>
  <c r="CU836" i="1"/>
  <c r="CX835" i="1"/>
  <c r="DF835" i="1" l="1"/>
  <c r="DC835" i="1"/>
  <c r="DO936" i="15"/>
  <c r="DP936" i="15" s="1"/>
  <c r="DQ936" i="15" s="1"/>
  <c r="DS937" i="15" s="1"/>
  <c r="DT937" i="15" s="1"/>
  <c r="AR969" i="14"/>
  <c r="AS969" i="14" s="1"/>
  <c r="AT969" i="14" s="1"/>
  <c r="AU970" i="14" s="1"/>
  <c r="AV970" i="14" s="1"/>
  <c r="AK970" i="14" s="1"/>
  <c r="DJ835" i="1"/>
  <c r="DM865" i="1"/>
  <c r="DN865" i="1" s="1"/>
  <c r="DP836" i="1"/>
  <c r="J840" i="14"/>
  <c r="M839" i="14"/>
  <c r="AH839" i="14" s="1"/>
  <c r="W839" i="14"/>
  <c r="X839" i="14" s="1"/>
  <c r="C1006" i="12"/>
  <c r="F1007" i="12" s="1"/>
  <c r="G1007" i="12" s="1"/>
  <c r="CV836" i="1"/>
  <c r="DE836" i="1" s="1"/>
  <c r="CS836" i="1"/>
  <c r="M838" i="12"/>
  <c r="AH838" i="12" s="1"/>
  <c r="I838" i="12"/>
  <c r="L839" i="12" s="1"/>
  <c r="DN936" i="15" l="1"/>
  <c r="AQ969" i="14"/>
  <c r="AR970" i="14" s="1"/>
  <c r="AS970" i="14" s="1"/>
  <c r="AT970" i="14" s="1"/>
  <c r="AU971" i="14" s="1"/>
  <c r="AV971" i="14" s="1"/>
  <c r="AK971" i="14" s="1"/>
  <c r="DO836" i="1"/>
  <c r="DQ836" i="1"/>
  <c r="DL865" i="1"/>
  <c r="W1006" i="12"/>
  <c r="C1007" i="12"/>
  <c r="F1008" i="12" s="1"/>
  <c r="G1008" i="12" s="1"/>
  <c r="K840" i="14"/>
  <c r="AG840" i="14" s="1"/>
  <c r="H840" i="14"/>
  <c r="AJ1007" i="12"/>
  <c r="DA836" i="1"/>
  <c r="DB836" i="1" s="1"/>
  <c r="CX836" i="1"/>
  <c r="CU837" i="1"/>
  <c r="O838" i="12"/>
  <c r="AI838" i="12" s="1"/>
  <c r="X838" i="12"/>
  <c r="Y838" i="12" s="1"/>
  <c r="DF836" i="1" l="1"/>
  <c r="DC836" i="1"/>
  <c r="DO937" i="15"/>
  <c r="DP937" i="15" s="1"/>
  <c r="DQ937" i="15" s="1"/>
  <c r="DS938" i="15" s="1"/>
  <c r="DT938" i="15" s="1"/>
  <c r="AQ970" i="14"/>
  <c r="AR971" i="14" s="1"/>
  <c r="AS971" i="14" s="1"/>
  <c r="AT971" i="14" s="1"/>
  <c r="AU972" i="14" s="1"/>
  <c r="AV972" i="14" s="1"/>
  <c r="AK972" i="14" s="1"/>
  <c r="DJ836" i="1"/>
  <c r="DM866" i="1"/>
  <c r="DN866" i="1" s="1"/>
  <c r="DP837" i="1"/>
  <c r="J841" i="14"/>
  <c r="W840" i="14"/>
  <c r="X840" i="14" s="1"/>
  <c r="M840" i="14"/>
  <c r="AH840" i="14" s="1"/>
  <c r="W1007" i="12"/>
  <c r="CV837" i="1"/>
  <c r="DE837" i="1" s="1"/>
  <c r="CS837" i="1"/>
  <c r="M839" i="12"/>
  <c r="AH839" i="12" s="1"/>
  <c r="I839" i="12"/>
  <c r="L840" i="12" s="1"/>
  <c r="DN937" i="15" l="1"/>
  <c r="AQ971" i="14"/>
  <c r="DO837" i="1"/>
  <c r="DQ837" i="1"/>
  <c r="DL866" i="1"/>
  <c r="K841" i="14"/>
  <c r="AG841" i="14" s="1"/>
  <c r="H841" i="14"/>
  <c r="C1008" i="12"/>
  <c r="F1009" i="12" s="1"/>
  <c r="G1009" i="12" s="1"/>
  <c r="AJ1008" i="12"/>
  <c r="CX837" i="1"/>
  <c r="DA837" i="1"/>
  <c r="DB837" i="1" s="1"/>
  <c r="CU838" i="1"/>
  <c r="X839" i="12"/>
  <c r="Y839" i="12" s="1"/>
  <c r="O839" i="12"/>
  <c r="AI839" i="12" s="1"/>
  <c r="DF837" i="1" l="1"/>
  <c r="DC837" i="1"/>
  <c r="DO938" i="15"/>
  <c r="AR972" i="14"/>
  <c r="AS972" i="14" s="1"/>
  <c r="AT972" i="14" s="1"/>
  <c r="AU973" i="14" s="1"/>
  <c r="AV973" i="14" s="1"/>
  <c r="AK973" i="14" s="1"/>
  <c r="DJ837" i="1"/>
  <c r="DM867" i="1"/>
  <c r="DN867" i="1" s="1"/>
  <c r="DP838" i="1"/>
  <c r="M841" i="14"/>
  <c r="AH841" i="14" s="1"/>
  <c r="W841" i="14"/>
  <c r="X841" i="14" s="1"/>
  <c r="J842" i="14"/>
  <c r="W1008" i="12"/>
  <c r="M840" i="12"/>
  <c r="AH840" i="12" s="1"/>
  <c r="I840" i="12"/>
  <c r="L841" i="12" s="1"/>
  <c r="CV838" i="1"/>
  <c r="DE838" i="1" s="1"/>
  <c r="CS838" i="1"/>
  <c r="DN938" i="15" l="1"/>
  <c r="DO939" i="15" s="1"/>
  <c r="DP939" i="15" s="1"/>
  <c r="DP938" i="15"/>
  <c r="DQ938" i="15" s="1"/>
  <c r="DS939" i="15" s="1"/>
  <c r="DT939" i="15" s="1"/>
  <c r="AQ972" i="14"/>
  <c r="DO838" i="1"/>
  <c r="DQ838" i="1"/>
  <c r="DL867" i="1"/>
  <c r="K842" i="14"/>
  <c r="AG842" i="14" s="1"/>
  <c r="H842" i="14"/>
  <c r="C1009" i="12"/>
  <c r="W1009" i="12" s="1"/>
  <c r="AJ1009" i="12"/>
  <c r="CX838" i="1"/>
  <c r="CU839" i="1"/>
  <c r="DA838" i="1"/>
  <c r="DB838" i="1" s="1"/>
  <c r="X840" i="12"/>
  <c r="Y840" i="12" s="1"/>
  <c r="O840" i="12"/>
  <c r="AI840" i="12" s="1"/>
  <c r="DF838" i="1" l="1"/>
  <c r="DC838" i="1"/>
  <c r="DQ939" i="15"/>
  <c r="DS940" i="15" s="1"/>
  <c r="DT940" i="15" s="1"/>
  <c r="DN939" i="15"/>
  <c r="AR973" i="14"/>
  <c r="AS973" i="14" s="1"/>
  <c r="AT973" i="14" s="1"/>
  <c r="AU974" i="14" s="1"/>
  <c r="AV974" i="14" s="1"/>
  <c r="AK974" i="14" s="1"/>
  <c r="DJ838" i="1"/>
  <c r="DM868" i="1"/>
  <c r="DN868" i="1" s="1"/>
  <c r="DP839" i="1"/>
  <c r="J843" i="14"/>
  <c r="W842" i="14"/>
  <c r="X842" i="14" s="1"/>
  <c r="M842" i="14"/>
  <c r="AH842" i="14" s="1"/>
  <c r="M841" i="12"/>
  <c r="AH841" i="12" s="1"/>
  <c r="I841" i="12"/>
  <c r="L842" i="12" s="1"/>
  <c r="CV839" i="1"/>
  <c r="DE839" i="1" s="1"/>
  <c r="CS839" i="1"/>
  <c r="DO940" i="15" l="1"/>
  <c r="DP940" i="15" s="1"/>
  <c r="DQ940" i="15" s="1"/>
  <c r="DS941" i="15" s="1"/>
  <c r="DT941" i="15" s="1"/>
  <c r="AQ973" i="14"/>
  <c r="DO839" i="1"/>
  <c r="DQ839" i="1"/>
  <c r="DL868" i="1"/>
  <c r="K843" i="14"/>
  <c r="AG843" i="14" s="1"/>
  <c r="H843" i="14"/>
  <c r="DA839" i="1"/>
  <c r="DB839" i="1" s="1"/>
  <c r="CU840" i="1"/>
  <c r="CX839" i="1"/>
  <c r="X841" i="12"/>
  <c r="Y841" i="12" s="1"/>
  <c r="O841" i="12"/>
  <c r="AI841" i="12" s="1"/>
  <c r="DF839" i="1" l="1"/>
  <c r="DC839" i="1"/>
  <c r="DN940" i="15"/>
  <c r="AR974" i="14"/>
  <c r="AS974" i="14" s="1"/>
  <c r="AT974" i="14" s="1"/>
  <c r="AU975" i="14" s="1"/>
  <c r="AV975" i="14" s="1"/>
  <c r="AK975" i="14" s="1"/>
  <c r="DJ839" i="1"/>
  <c r="DM869" i="1"/>
  <c r="DN869" i="1" s="1"/>
  <c r="DP840" i="1"/>
  <c r="W843" i="14"/>
  <c r="X843" i="14" s="1"/>
  <c r="J844" i="14"/>
  <c r="M843" i="14"/>
  <c r="AH843" i="14" s="1"/>
  <c r="M842" i="12"/>
  <c r="AH842" i="12" s="1"/>
  <c r="I842" i="12"/>
  <c r="L843" i="12" s="1"/>
  <c r="CV840" i="1"/>
  <c r="DE840" i="1" s="1"/>
  <c r="CS840" i="1"/>
  <c r="DO941" i="15" l="1"/>
  <c r="AQ974" i="14"/>
  <c r="DO840" i="1"/>
  <c r="DQ840" i="1"/>
  <c r="DL869" i="1"/>
  <c r="K844" i="14"/>
  <c r="AG844" i="14" s="1"/>
  <c r="H844" i="14"/>
  <c r="CU841" i="1"/>
  <c r="DA840" i="1"/>
  <c r="DB840" i="1" s="1"/>
  <c r="CX840" i="1"/>
  <c r="O842" i="12"/>
  <c r="AI842" i="12" s="1"/>
  <c r="X842" i="12"/>
  <c r="Y842" i="12" s="1"/>
  <c r="DF840" i="1" l="1"/>
  <c r="DC840" i="1"/>
  <c r="DN941" i="15"/>
  <c r="DO942" i="15" s="1"/>
  <c r="DP941" i="15"/>
  <c r="DQ941" i="15" s="1"/>
  <c r="DS942" i="15" s="1"/>
  <c r="DT942" i="15" s="1"/>
  <c r="AR975" i="14"/>
  <c r="AS975" i="14" s="1"/>
  <c r="AT975" i="14" s="1"/>
  <c r="AU976" i="14" s="1"/>
  <c r="AV976" i="14" s="1"/>
  <c r="AK976" i="14" s="1"/>
  <c r="DJ840" i="1"/>
  <c r="DM870" i="1"/>
  <c r="DN870" i="1" s="1"/>
  <c r="DP841" i="1"/>
  <c r="M844" i="14"/>
  <c r="AH844" i="14" s="1"/>
  <c r="W844" i="14"/>
  <c r="X844" i="14" s="1"/>
  <c r="J845" i="14"/>
  <c r="M843" i="12"/>
  <c r="AH843" i="12" s="1"/>
  <c r="I843" i="12"/>
  <c r="L844" i="12" s="1"/>
  <c r="CV841" i="1"/>
  <c r="DE841" i="1" s="1"/>
  <c r="CS841" i="1"/>
  <c r="DN942" i="15" l="1"/>
  <c r="DO943" i="15" s="1"/>
  <c r="DP943" i="15" s="1"/>
  <c r="DP942" i="15"/>
  <c r="DQ942" i="15" s="1"/>
  <c r="DS943" i="15" s="1"/>
  <c r="DT943" i="15" s="1"/>
  <c r="AQ975" i="14"/>
  <c r="AR976" i="14" s="1"/>
  <c r="AS976" i="14" s="1"/>
  <c r="AT976" i="14" s="1"/>
  <c r="AU977" i="14" s="1"/>
  <c r="AV977" i="14" s="1"/>
  <c r="AK977" i="14" s="1"/>
  <c r="DO841" i="1"/>
  <c r="DQ841" i="1"/>
  <c r="DL870" i="1"/>
  <c r="K845" i="14"/>
  <c r="AG845" i="14" s="1"/>
  <c r="H845" i="14"/>
  <c r="CX841" i="1"/>
  <c r="DA841" i="1"/>
  <c r="DB841" i="1" s="1"/>
  <c r="CU842" i="1"/>
  <c r="O843" i="12"/>
  <c r="AI843" i="12" s="1"/>
  <c r="X843" i="12"/>
  <c r="Y843" i="12" s="1"/>
  <c r="DF841" i="1" l="1"/>
  <c r="DC841" i="1"/>
  <c r="DQ943" i="15"/>
  <c r="DS944" i="15" s="1"/>
  <c r="DT944" i="15" s="1"/>
  <c r="DN943" i="15"/>
  <c r="DO944" i="15" s="1"/>
  <c r="AQ976" i="14"/>
  <c r="DJ841" i="1"/>
  <c r="DM871" i="1"/>
  <c r="DN871" i="1" s="1"/>
  <c r="DP842" i="1"/>
  <c r="W845" i="14"/>
  <c r="X845" i="14" s="1"/>
  <c r="J846" i="14"/>
  <c r="M845" i="14"/>
  <c r="AH845" i="14" s="1"/>
  <c r="CV842" i="1"/>
  <c r="DE842" i="1" s="1"/>
  <c r="CS842" i="1"/>
  <c r="M844" i="12"/>
  <c r="AH844" i="12" s="1"/>
  <c r="I844" i="12"/>
  <c r="L845" i="12" s="1"/>
  <c r="DP944" i="15" l="1"/>
  <c r="DQ944" i="15" s="1"/>
  <c r="DS945" i="15" s="1"/>
  <c r="DT945" i="15" s="1"/>
  <c r="DN944" i="15"/>
  <c r="DO945" i="15" s="1"/>
  <c r="AR977" i="14"/>
  <c r="AS977" i="14" s="1"/>
  <c r="AT977" i="14" s="1"/>
  <c r="AU978" i="14" s="1"/>
  <c r="AV978" i="14" s="1"/>
  <c r="AK978" i="14" s="1"/>
  <c r="DO842" i="1"/>
  <c r="DQ842" i="1"/>
  <c r="DL871" i="1"/>
  <c r="K846" i="14"/>
  <c r="AG846" i="14" s="1"/>
  <c r="H846" i="14"/>
  <c r="DA842" i="1"/>
  <c r="DB842" i="1" s="1"/>
  <c r="CU843" i="1"/>
  <c r="CX842" i="1"/>
  <c r="X844" i="12"/>
  <c r="Y844" i="12" s="1"/>
  <c r="O844" i="12"/>
  <c r="AI844" i="12" s="1"/>
  <c r="DF842" i="1" l="1"/>
  <c r="DC842" i="1"/>
  <c r="DP945" i="15"/>
  <c r="DQ945" i="15" s="1"/>
  <c r="DS946" i="15" s="1"/>
  <c r="DT946" i="15" s="1"/>
  <c r="DN945" i="15"/>
  <c r="DO946" i="15" s="1"/>
  <c r="AQ977" i="14"/>
  <c r="DJ842" i="1"/>
  <c r="DM872" i="1"/>
  <c r="DN872" i="1" s="1"/>
  <c r="J847" i="14"/>
  <c r="W846" i="14"/>
  <c r="X846" i="14" s="1"/>
  <c r="M846" i="14"/>
  <c r="AH846" i="14" s="1"/>
  <c r="M845" i="12"/>
  <c r="AH845" i="12" s="1"/>
  <c r="I845" i="12"/>
  <c r="L846" i="12" s="1"/>
  <c r="CV843" i="1"/>
  <c r="DE843" i="1" s="1"/>
  <c r="CS843" i="1"/>
  <c r="DP946" i="15" l="1"/>
  <c r="DQ946" i="15" s="1"/>
  <c r="DS947" i="15" s="1"/>
  <c r="DT947" i="15" s="1"/>
  <c r="DN946" i="15"/>
  <c r="DO947" i="15" s="1"/>
  <c r="DP947" i="15" s="1"/>
  <c r="AR978" i="14"/>
  <c r="AS978" i="14" s="1"/>
  <c r="AT978" i="14" s="1"/>
  <c r="AU979" i="14" s="1"/>
  <c r="AV979" i="14" s="1"/>
  <c r="AK979" i="14" s="1"/>
  <c r="DL872" i="1"/>
  <c r="DP843" i="1"/>
  <c r="K847" i="14"/>
  <c r="AG847" i="14" s="1"/>
  <c r="H847" i="14"/>
  <c r="DA843" i="1"/>
  <c r="DB843" i="1" s="1"/>
  <c r="CU844" i="1"/>
  <c r="CX843" i="1"/>
  <c r="X845" i="12"/>
  <c r="Y845" i="12" s="1"/>
  <c r="O845" i="12"/>
  <c r="AI845" i="12" s="1"/>
  <c r="DF843" i="1" l="1"/>
  <c r="DC843" i="1"/>
  <c r="DN947" i="15"/>
  <c r="DO948" i="15" s="1"/>
  <c r="DP948" i="15" s="1"/>
  <c r="DQ947" i="15"/>
  <c r="DS948" i="15" s="1"/>
  <c r="DT948" i="15" s="1"/>
  <c r="AQ978" i="14"/>
  <c r="DO843" i="1"/>
  <c r="DP844" i="1" s="1"/>
  <c r="DQ843" i="1"/>
  <c r="DM873" i="1"/>
  <c r="DN873" i="1" s="1"/>
  <c r="J848" i="14"/>
  <c r="M847" i="14"/>
  <c r="AH847" i="14" s="1"/>
  <c r="W847" i="14"/>
  <c r="X847" i="14" s="1"/>
  <c r="CV844" i="1"/>
  <c r="DE844" i="1" s="1"/>
  <c r="CS844" i="1"/>
  <c r="M846" i="12"/>
  <c r="AH846" i="12" s="1"/>
  <c r="I846" i="12"/>
  <c r="L847" i="12" s="1"/>
  <c r="DQ948" i="15" l="1"/>
  <c r="DS949" i="15" s="1"/>
  <c r="DT949" i="15" s="1"/>
  <c r="DN948" i="15"/>
  <c r="DO949" i="15" s="1"/>
  <c r="DP949" i="15" s="1"/>
  <c r="AR979" i="14"/>
  <c r="AS979" i="14" s="1"/>
  <c r="AT979" i="14" s="1"/>
  <c r="AU980" i="14" s="1"/>
  <c r="AV980" i="14" s="1"/>
  <c r="AK980" i="14" s="1"/>
  <c r="DO844" i="1"/>
  <c r="DQ844" i="1"/>
  <c r="DN949" i="15"/>
  <c r="DO950" i="15" s="1"/>
  <c r="DP950" i="15" s="1"/>
  <c r="DJ843" i="1"/>
  <c r="DL873" i="1"/>
  <c r="K848" i="14"/>
  <c r="AG848" i="14" s="1"/>
  <c r="H848" i="14"/>
  <c r="DA844" i="1"/>
  <c r="DB844" i="1" s="1"/>
  <c r="CX844" i="1"/>
  <c r="CU845" i="1"/>
  <c r="X846" i="12"/>
  <c r="Y846" i="12" s="1"/>
  <c r="O846" i="12"/>
  <c r="AI846" i="12" s="1"/>
  <c r="DF844" i="1" l="1"/>
  <c r="DC844" i="1"/>
  <c r="DQ949" i="15"/>
  <c r="DS950" i="15" s="1"/>
  <c r="DT950" i="15" s="1"/>
  <c r="AQ979" i="14"/>
  <c r="AR980" i="14" s="1"/>
  <c r="AS980" i="14" s="1"/>
  <c r="AT980" i="14" s="1"/>
  <c r="AU981" i="14" s="1"/>
  <c r="AV981" i="14" s="1"/>
  <c r="AK981" i="14" s="1"/>
  <c r="DN950" i="15"/>
  <c r="DJ844" i="1"/>
  <c r="DM874" i="1"/>
  <c r="DN874" i="1" s="1"/>
  <c r="DP845" i="1"/>
  <c r="J849" i="14"/>
  <c r="W848" i="14"/>
  <c r="X848" i="14" s="1"/>
  <c r="M848" i="14"/>
  <c r="AH848" i="14" s="1"/>
  <c r="M847" i="12"/>
  <c r="AH847" i="12" s="1"/>
  <c r="I847" i="12"/>
  <c r="L848" i="12" s="1"/>
  <c r="CV845" i="1"/>
  <c r="DE845" i="1" s="1"/>
  <c r="CS845" i="1"/>
  <c r="DQ950" i="15" l="1"/>
  <c r="DS951" i="15" s="1"/>
  <c r="DT951" i="15" s="1"/>
  <c r="AQ980" i="14"/>
  <c r="DO845" i="1"/>
  <c r="DQ845" i="1"/>
  <c r="DO951" i="15"/>
  <c r="DP951" i="15" s="1"/>
  <c r="DL874" i="1"/>
  <c r="K849" i="14"/>
  <c r="AG849" i="14" s="1"/>
  <c r="H849" i="14"/>
  <c r="CU846" i="1"/>
  <c r="DA845" i="1"/>
  <c r="DB845" i="1" s="1"/>
  <c r="CX845" i="1"/>
  <c r="X847" i="12"/>
  <c r="Y847" i="12" s="1"/>
  <c r="O847" i="12"/>
  <c r="AI847" i="12" s="1"/>
  <c r="DF845" i="1" l="1"/>
  <c r="DC845" i="1"/>
  <c r="DQ951" i="15"/>
  <c r="DS952" i="15" s="1"/>
  <c r="DT952" i="15" s="1"/>
  <c r="AR981" i="14"/>
  <c r="AS981" i="14" s="1"/>
  <c r="AT981" i="14" s="1"/>
  <c r="AU982" i="14" s="1"/>
  <c r="AV982" i="14" s="1"/>
  <c r="AK982" i="14" s="1"/>
  <c r="DN951" i="15"/>
  <c r="DO952" i="15" s="1"/>
  <c r="DP952" i="15" s="1"/>
  <c r="DJ845" i="1"/>
  <c r="DM875" i="1"/>
  <c r="DN875" i="1" s="1"/>
  <c r="DP846" i="1"/>
  <c r="M849" i="14"/>
  <c r="AH849" i="14" s="1"/>
  <c r="J850" i="14"/>
  <c r="W849" i="14"/>
  <c r="X849" i="14" s="1"/>
  <c r="M848" i="12"/>
  <c r="AH848" i="12" s="1"/>
  <c r="I848" i="12"/>
  <c r="L849" i="12" s="1"/>
  <c r="CV846" i="1"/>
  <c r="DE846" i="1" s="1"/>
  <c r="CS846" i="1"/>
  <c r="DQ952" i="15" l="1"/>
  <c r="DS953" i="15" s="1"/>
  <c r="DT953" i="15" s="1"/>
  <c r="AQ981" i="14"/>
  <c r="AR982" i="14" s="1"/>
  <c r="AS982" i="14" s="1"/>
  <c r="AT982" i="14" s="1"/>
  <c r="AU983" i="14" s="1"/>
  <c r="AV983" i="14" s="1"/>
  <c r="AK983" i="14" s="1"/>
  <c r="DO846" i="1"/>
  <c r="DQ846" i="1"/>
  <c r="DN952" i="15"/>
  <c r="DO953" i="15" s="1"/>
  <c r="DP953" i="15" s="1"/>
  <c r="DL875" i="1"/>
  <c r="K850" i="14"/>
  <c r="AG850" i="14" s="1"/>
  <c r="H850" i="14"/>
  <c r="DA846" i="1"/>
  <c r="DB846" i="1" s="1"/>
  <c r="CX846" i="1"/>
  <c r="CU847" i="1"/>
  <c r="X848" i="12"/>
  <c r="Y848" i="12" s="1"/>
  <c r="O848" i="12"/>
  <c r="AI848" i="12" s="1"/>
  <c r="DF846" i="1" l="1"/>
  <c r="DC846" i="1"/>
  <c r="DQ953" i="15"/>
  <c r="DS954" i="15" s="1"/>
  <c r="DT954" i="15" s="1"/>
  <c r="AQ982" i="14"/>
  <c r="DN953" i="15"/>
  <c r="DJ846" i="1"/>
  <c r="DM876" i="1"/>
  <c r="DN876" i="1" s="1"/>
  <c r="DP847" i="1"/>
  <c r="J851" i="14"/>
  <c r="W850" i="14"/>
  <c r="X850" i="14" s="1"/>
  <c r="M850" i="14"/>
  <c r="AH850" i="14" s="1"/>
  <c r="CV847" i="1"/>
  <c r="DE847" i="1" s="1"/>
  <c r="CS847" i="1"/>
  <c r="M849" i="12"/>
  <c r="AH849" i="12" s="1"/>
  <c r="I849" i="12"/>
  <c r="L850" i="12" s="1"/>
  <c r="AR983" i="14" l="1"/>
  <c r="AS983" i="14" s="1"/>
  <c r="AT983" i="14" s="1"/>
  <c r="AU984" i="14" s="1"/>
  <c r="AV984" i="14" s="1"/>
  <c r="AK984" i="14" s="1"/>
  <c r="DO847" i="1"/>
  <c r="DQ847" i="1"/>
  <c r="DO954" i="15"/>
  <c r="DP954" i="15" s="1"/>
  <c r="DQ954" i="15" s="1"/>
  <c r="DS955" i="15" s="1"/>
  <c r="DT955" i="15" s="1"/>
  <c r="DL876" i="1"/>
  <c r="K851" i="14"/>
  <c r="AG851" i="14" s="1"/>
  <c r="H851" i="14"/>
  <c r="X849" i="12"/>
  <c r="Y849" i="12" s="1"/>
  <c r="O849" i="12"/>
  <c r="AI849" i="12" s="1"/>
  <c r="CX847" i="1"/>
  <c r="CU848" i="1"/>
  <c r="DA847" i="1"/>
  <c r="DB847" i="1" s="1"/>
  <c r="DF847" i="1" l="1"/>
  <c r="DC847" i="1"/>
  <c r="AQ983" i="14"/>
  <c r="DN954" i="15"/>
  <c r="DJ847" i="1"/>
  <c r="DM877" i="1"/>
  <c r="DN877" i="1" s="1"/>
  <c r="DP848" i="1"/>
  <c r="W851" i="14"/>
  <c r="X851" i="14" s="1"/>
  <c r="M851" i="14"/>
  <c r="AH851" i="14" s="1"/>
  <c r="J852" i="14"/>
  <c r="CV848" i="1"/>
  <c r="DE848" i="1" s="1"/>
  <c r="CS848" i="1"/>
  <c r="M850" i="12"/>
  <c r="AH850" i="12" s="1"/>
  <c r="I850" i="12"/>
  <c r="L851" i="12" s="1"/>
  <c r="AR984" i="14" l="1"/>
  <c r="AS984" i="14" s="1"/>
  <c r="AT984" i="14" s="1"/>
  <c r="AU985" i="14" s="1"/>
  <c r="AV985" i="14" s="1"/>
  <c r="AK985" i="14" s="1"/>
  <c r="DO848" i="1"/>
  <c r="DQ848" i="1"/>
  <c r="DO955" i="15"/>
  <c r="DP955" i="15" s="1"/>
  <c r="DQ955" i="15" s="1"/>
  <c r="DS956" i="15" s="1"/>
  <c r="DT956" i="15" s="1"/>
  <c r="DL877" i="1"/>
  <c r="K852" i="14"/>
  <c r="AG852" i="14" s="1"/>
  <c r="H852" i="14"/>
  <c r="X850" i="12"/>
  <c r="Y850" i="12" s="1"/>
  <c r="O850" i="12"/>
  <c r="AI850" i="12" s="1"/>
  <c r="DA848" i="1"/>
  <c r="DB848" i="1" s="1"/>
  <c r="CX848" i="1"/>
  <c r="CU849" i="1"/>
  <c r="DF848" i="1" l="1"/>
  <c r="DC848" i="1"/>
  <c r="AQ984" i="14"/>
  <c r="DN955" i="15"/>
  <c r="DO956" i="15" s="1"/>
  <c r="DP956" i="15" s="1"/>
  <c r="DQ956" i="15" s="1"/>
  <c r="DS957" i="15" s="1"/>
  <c r="DT957" i="15" s="1"/>
  <c r="DJ848" i="1"/>
  <c r="DM878" i="1"/>
  <c r="DN878" i="1" s="1"/>
  <c r="DP849" i="1"/>
  <c r="M852" i="14"/>
  <c r="AH852" i="14" s="1"/>
  <c r="W852" i="14"/>
  <c r="X852" i="14" s="1"/>
  <c r="J853" i="14"/>
  <c r="CV849" i="1"/>
  <c r="DE849" i="1" s="1"/>
  <c r="CS849" i="1"/>
  <c r="M851" i="12"/>
  <c r="AH851" i="12" s="1"/>
  <c r="I851" i="12"/>
  <c r="L852" i="12" s="1"/>
  <c r="AR985" i="14" l="1"/>
  <c r="AS985" i="14" s="1"/>
  <c r="AT985" i="14" s="1"/>
  <c r="AU986" i="14" s="1"/>
  <c r="AV986" i="14" s="1"/>
  <c r="AK986" i="14" s="1"/>
  <c r="DO849" i="1"/>
  <c r="DQ849" i="1"/>
  <c r="DN956" i="15"/>
  <c r="DO957" i="15" s="1"/>
  <c r="DP957" i="15" s="1"/>
  <c r="DQ957" i="15" s="1"/>
  <c r="DS958" i="15" s="1"/>
  <c r="DT958" i="15" s="1"/>
  <c r="DL878" i="1"/>
  <c r="K853" i="14"/>
  <c r="AG853" i="14" s="1"/>
  <c r="H853" i="14"/>
  <c r="O851" i="12"/>
  <c r="AI851" i="12" s="1"/>
  <c r="X851" i="12"/>
  <c r="Y851" i="12" s="1"/>
  <c r="DA849" i="1"/>
  <c r="DB849" i="1" s="1"/>
  <c r="CU850" i="1"/>
  <c r="CX849" i="1"/>
  <c r="DF849" i="1" l="1"/>
  <c r="DC849" i="1"/>
  <c r="AQ985" i="14"/>
  <c r="AR986" i="14" s="1"/>
  <c r="AS986" i="14" s="1"/>
  <c r="AT986" i="14" s="1"/>
  <c r="AU987" i="14" s="1"/>
  <c r="AV987" i="14" s="1"/>
  <c r="AK987" i="14" s="1"/>
  <c r="DN957" i="15"/>
  <c r="DO958" i="15" s="1"/>
  <c r="DP958" i="15" s="1"/>
  <c r="DQ958" i="15" s="1"/>
  <c r="DS959" i="15" s="1"/>
  <c r="DT959" i="15" s="1"/>
  <c r="DJ849" i="1"/>
  <c r="DM879" i="1"/>
  <c r="DN879" i="1" s="1"/>
  <c r="DP850" i="1"/>
  <c r="W853" i="14"/>
  <c r="X853" i="14" s="1"/>
  <c r="J854" i="14"/>
  <c r="M853" i="14"/>
  <c r="AH853" i="14" s="1"/>
  <c r="CV850" i="1"/>
  <c r="DE850" i="1" s="1"/>
  <c r="CS850" i="1"/>
  <c r="M852" i="12"/>
  <c r="AH852" i="12" s="1"/>
  <c r="I852" i="12"/>
  <c r="L853" i="12" s="1"/>
  <c r="AQ986" i="14" l="1"/>
  <c r="DO850" i="1"/>
  <c r="DQ850" i="1"/>
  <c r="DN958" i="15"/>
  <c r="DL879" i="1"/>
  <c r="K854" i="14"/>
  <c r="AG854" i="14" s="1"/>
  <c r="H854" i="14"/>
  <c r="DA850" i="1"/>
  <c r="DB850" i="1" s="1"/>
  <c r="CU851" i="1"/>
  <c r="CX850" i="1"/>
  <c r="O852" i="12"/>
  <c r="AI852" i="12" s="1"/>
  <c r="X852" i="12"/>
  <c r="Y852" i="12" s="1"/>
  <c r="DF850" i="1" l="1"/>
  <c r="DC850" i="1"/>
  <c r="AR987" i="14"/>
  <c r="AS987" i="14" s="1"/>
  <c r="AT987" i="14" s="1"/>
  <c r="AU988" i="14" s="1"/>
  <c r="AV988" i="14" s="1"/>
  <c r="AK988" i="14" s="1"/>
  <c r="DO959" i="15"/>
  <c r="DP959" i="15" s="1"/>
  <c r="DQ959" i="15" s="1"/>
  <c r="DS960" i="15" s="1"/>
  <c r="DT960" i="15" s="1"/>
  <c r="DJ850" i="1"/>
  <c r="DM880" i="1"/>
  <c r="DN880" i="1" s="1"/>
  <c r="DP851" i="1"/>
  <c r="J855" i="14"/>
  <c r="W854" i="14"/>
  <c r="X854" i="14" s="1"/>
  <c r="M854" i="14"/>
  <c r="AH854" i="14" s="1"/>
  <c r="M853" i="12"/>
  <c r="AH853" i="12" s="1"/>
  <c r="I853" i="12"/>
  <c r="L854" i="12" s="1"/>
  <c r="CV851" i="1"/>
  <c r="DE851" i="1" s="1"/>
  <c r="CS851" i="1"/>
  <c r="AQ987" i="14" l="1"/>
  <c r="AR988" i="14" s="1"/>
  <c r="AS988" i="14" s="1"/>
  <c r="AT988" i="14" s="1"/>
  <c r="AU989" i="14" s="1"/>
  <c r="AV989" i="14" s="1"/>
  <c r="AK989" i="14" s="1"/>
  <c r="DO851" i="1"/>
  <c r="DQ851" i="1"/>
  <c r="DN959" i="15"/>
  <c r="DO960" i="15" s="1"/>
  <c r="DP960" i="15" s="1"/>
  <c r="DQ960" i="15" s="1"/>
  <c r="DS961" i="15" s="1"/>
  <c r="DT961" i="15" s="1"/>
  <c r="DL880" i="1"/>
  <c r="K855" i="14"/>
  <c r="AG855" i="14" s="1"/>
  <c r="H855" i="14"/>
  <c r="DA851" i="1"/>
  <c r="DB851" i="1" s="1"/>
  <c r="CX851" i="1"/>
  <c r="CU852" i="1"/>
  <c r="X853" i="12"/>
  <c r="Y853" i="12" s="1"/>
  <c r="O853" i="12"/>
  <c r="AI853" i="12" s="1"/>
  <c r="DF851" i="1" l="1"/>
  <c r="DC851" i="1"/>
  <c r="AQ988" i="14"/>
  <c r="DN960" i="15"/>
  <c r="DO961" i="15" s="1"/>
  <c r="DP961" i="15" s="1"/>
  <c r="DQ961" i="15" s="1"/>
  <c r="DS962" i="15" s="1"/>
  <c r="DT962" i="15" s="1"/>
  <c r="DJ851" i="1"/>
  <c r="DM881" i="1"/>
  <c r="DN881" i="1" s="1"/>
  <c r="DP852" i="1"/>
  <c r="J856" i="14"/>
  <c r="M855" i="14"/>
  <c r="AH855" i="14" s="1"/>
  <c r="W855" i="14"/>
  <c r="X855" i="14" s="1"/>
  <c r="M854" i="12"/>
  <c r="AH854" i="12" s="1"/>
  <c r="I854" i="12"/>
  <c r="L855" i="12" s="1"/>
  <c r="CV852" i="1"/>
  <c r="DE852" i="1" s="1"/>
  <c r="CS852" i="1"/>
  <c r="AR989" i="14" l="1"/>
  <c r="AS989" i="14" s="1"/>
  <c r="AT989" i="14" s="1"/>
  <c r="AU990" i="14" s="1"/>
  <c r="AV990" i="14" s="1"/>
  <c r="AK990" i="14" s="1"/>
  <c r="DO852" i="1"/>
  <c r="DQ852" i="1"/>
  <c r="DN961" i="15"/>
  <c r="DL881" i="1"/>
  <c r="K856" i="14"/>
  <c r="AG856" i="14" s="1"/>
  <c r="H856" i="14"/>
  <c r="DA852" i="1"/>
  <c r="DB852" i="1" s="1"/>
  <c r="CU853" i="1"/>
  <c r="CX852" i="1"/>
  <c r="X854" i="12"/>
  <c r="Y854" i="12" s="1"/>
  <c r="O854" i="12"/>
  <c r="AI854" i="12" s="1"/>
  <c r="DF852" i="1" l="1"/>
  <c r="DC852" i="1"/>
  <c r="AQ989" i="14"/>
  <c r="AR990" i="14" s="1"/>
  <c r="AS990" i="14" s="1"/>
  <c r="AT990" i="14" s="1"/>
  <c r="AU991" i="14" s="1"/>
  <c r="AV991" i="14" s="1"/>
  <c r="AK991" i="14" s="1"/>
  <c r="DO962" i="15"/>
  <c r="DP962" i="15" s="1"/>
  <c r="DQ962" i="15" s="1"/>
  <c r="DS963" i="15" s="1"/>
  <c r="DT963" i="15" s="1"/>
  <c r="DJ852" i="1"/>
  <c r="DM882" i="1"/>
  <c r="DN882" i="1" s="1"/>
  <c r="DP853" i="1"/>
  <c r="J857" i="14"/>
  <c r="W856" i="14"/>
  <c r="X856" i="14" s="1"/>
  <c r="M856" i="14"/>
  <c r="AH856" i="14" s="1"/>
  <c r="M855" i="12"/>
  <c r="AH855" i="12" s="1"/>
  <c r="I855" i="12"/>
  <c r="L856" i="12" s="1"/>
  <c r="CV853" i="1"/>
  <c r="DE853" i="1" s="1"/>
  <c r="CS853" i="1"/>
  <c r="AQ990" i="14" l="1"/>
  <c r="DO853" i="1"/>
  <c r="DQ853" i="1"/>
  <c r="DN962" i="15"/>
  <c r="DL882" i="1"/>
  <c r="K857" i="14"/>
  <c r="AG857" i="14" s="1"/>
  <c r="H857" i="14"/>
  <c r="CU854" i="1"/>
  <c r="DA853" i="1"/>
  <c r="DB853" i="1" s="1"/>
  <c r="CX853" i="1"/>
  <c r="X855" i="12"/>
  <c r="Y855" i="12" s="1"/>
  <c r="O855" i="12"/>
  <c r="AI855" i="12" s="1"/>
  <c r="DF853" i="1" l="1"/>
  <c r="DC853" i="1"/>
  <c r="AR991" i="14"/>
  <c r="AS991" i="14" s="1"/>
  <c r="AT991" i="14" s="1"/>
  <c r="AU992" i="14" s="1"/>
  <c r="AV992" i="14" s="1"/>
  <c r="AK992" i="14" s="1"/>
  <c r="DO963" i="15"/>
  <c r="DP963" i="15" s="1"/>
  <c r="DQ963" i="15" s="1"/>
  <c r="DS964" i="15" s="1"/>
  <c r="DT964" i="15" s="1"/>
  <c r="DJ853" i="1"/>
  <c r="DM883" i="1"/>
  <c r="DN883" i="1" s="1"/>
  <c r="DP854" i="1"/>
  <c r="M857" i="14"/>
  <c r="AH857" i="14" s="1"/>
  <c r="W857" i="14"/>
  <c r="X857" i="14" s="1"/>
  <c r="J858" i="14"/>
  <c r="M856" i="12"/>
  <c r="AH856" i="12" s="1"/>
  <c r="I856" i="12"/>
  <c r="L857" i="12" s="1"/>
  <c r="CV854" i="1"/>
  <c r="DE854" i="1" s="1"/>
  <c r="CS854" i="1"/>
  <c r="AQ991" i="14" l="1"/>
  <c r="AR992" i="14" s="1"/>
  <c r="AS992" i="14" s="1"/>
  <c r="AT992" i="14" s="1"/>
  <c r="AU993" i="14" s="1"/>
  <c r="AV993" i="14" s="1"/>
  <c r="AK993" i="14" s="1"/>
  <c r="DO854" i="1"/>
  <c r="DQ854" i="1"/>
  <c r="DN963" i="15"/>
  <c r="DL883" i="1"/>
  <c r="K858" i="14"/>
  <c r="AG858" i="14" s="1"/>
  <c r="H858" i="14"/>
  <c r="CU855" i="1"/>
  <c r="DA854" i="1"/>
  <c r="DB854" i="1" s="1"/>
  <c r="CX854" i="1"/>
  <c r="X856" i="12"/>
  <c r="Y856" i="12" s="1"/>
  <c r="O856" i="12"/>
  <c r="AI856" i="12" s="1"/>
  <c r="DF854" i="1" l="1"/>
  <c r="DC854" i="1"/>
  <c r="AQ992" i="14"/>
  <c r="DO964" i="15"/>
  <c r="DP964" i="15" s="1"/>
  <c r="DQ964" i="15" s="1"/>
  <c r="DS965" i="15" s="1"/>
  <c r="DT965" i="15" s="1"/>
  <c r="DJ854" i="1"/>
  <c r="DM884" i="1"/>
  <c r="DN884" i="1" s="1"/>
  <c r="DP855" i="1"/>
  <c r="J859" i="14"/>
  <c r="W858" i="14"/>
  <c r="X858" i="14" s="1"/>
  <c r="M858" i="14"/>
  <c r="AH858" i="14" s="1"/>
  <c r="M857" i="12"/>
  <c r="AH857" i="12" s="1"/>
  <c r="I857" i="12"/>
  <c r="L858" i="12" s="1"/>
  <c r="CV855" i="1"/>
  <c r="DE855" i="1" s="1"/>
  <c r="CS855" i="1"/>
  <c r="AR993" i="14" l="1"/>
  <c r="AS993" i="14" s="1"/>
  <c r="AT993" i="14" s="1"/>
  <c r="AU994" i="14" s="1"/>
  <c r="AV994" i="14" s="1"/>
  <c r="AK994" i="14" s="1"/>
  <c r="DO855" i="1"/>
  <c r="DQ855" i="1"/>
  <c r="DN964" i="15"/>
  <c r="DL884" i="1"/>
  <c r="K859" i="14"/>
  <c r="AG859" i="14" s="1"/>
  <c r="H859" i="14"/>
  <c r="CU856" i="1"/>
  <c r="DA855" i="1"/>
  <c r="DB855" i="1" s="1"/>
  <c r="CX855" i="1"/>
  <c r="X857" i="12"/>
  <c r="Y857" i="12" s="1"/>
  <c r="O857" i="12"/>
  <c r="AI857" i="12" s="1"/>
  <c r="DF855" i="1" l="1"/>
  <c r="DC855" i="1"/>
  <c r="AQ993" i="14"/>
  <c r="DO965" i="15"/>
  <c r="DP965" i="15" s="1"/>
  <c r="DQ965" i="15" s="1"/>
  <c r="DS966" i="15" s="1"/>
  <c r="DT966" i="15" s="1"/>
  <c r="DJ855" i="1"/>
  <c r="DM885" i="1"/>
  <c r="DN885" i="1" s="1"/>
  <c r="DP856" i="1"/>
  <c r="W859" i="14"/>
  <c r="X859" i="14" s="1"/>
  <c r="J860" i="14"/>
  <c r="M859" i="14"/>
  <c r="AH859" i="14" s="1"/>
  <c r="M858" i="12"/>
  <c r="AH858" i="12" s="1"/>
  <c r="I858" i="12"/>
  <c r="L859" i="12" s="1"/>
  <c r="CV856" i="1"/>
  <c r="DE856" i="1" s="1"/>
  <c r="CS856" i="1"/>
  <c r="AR994" i="14" l="1"/>
  <c r="AS994" i="14" s="1"/>
  <c r="AT994" i="14" s="1"/>
  <c r="AU995" i="14" s="1"/>
  <c r="AV995" i="14" s="1"/>
  <c r="AK995" i="14" s="1"/>
  <c r="DO856" i="1"/>
  <c r="DQ856" i="1"/>
  <c r="DN965" i="15"/>
  <c r="DL885" i="1"/>
  <c r="DM886" i="1" s="1"/>
  <c r="DN886" i="1" s="1"/>
  <c r="K860" i="14"/>
  <c r="AG860" i="14" s="1"/>
  <c r="H860" i="14"/>
  <c r="CX856" i="1"/>
  <c r="CU857" i="1"/>
  <c r="DA856" i="1"/>
  <c r="DB856" i="1" s="1"/>
  <c r="X858" i="12"/>
  <c r="Y858" i="12" s="1"/>
  <c r="O858" i="12"/>
  <c r="AI858" i="12" s="1"/>
  <c r="DF856" i="1" l="1"/>
  <c r="DC856" i="1"/>
  <c r="AQ994" i="14"/>
  <c r="DO966" i="15"/>
  <c r="DP966" i="15" s="1"/>
  <c r="DQ966" i="15" s="1"/>
  <c r="DS967" i="15" s="1"/>
  <c r="DT967" i="15" s="1"/>
  <c r="DJ856" i="1"/>
  <c r="DL886" i="1"/>
  <c r="DM887" i="1" s="1"/>
  <c r="DN887" i="1" s="1"/>
  <c r="DP857" i="1"/>
  <c r="M860" i="14"/>
  <c r="AH860" i="14" s="1"/>
  <c r="W860" i="14"/>
  <c r="X860" i="14" s="1"/>
  <c r="J861" i="14"/>
  <c r="M859" i="12"/>
  <c r="AH859" i="12" s="1"/>
  <c r="I859" i="12"/>
  <c r="L860" i="12" s="1"/>
  <c r="CV857" i="1"/>
  <c r="DE857" i="1" s="1"/>
  <c r="CS857" i="1"/>
  <c r="AR995" i="14" l="1"/>
  <c r="AS995" i="14" s="1"/>
  <c r="AT995" i="14" s="1"/>
  <c r="AU996" i="14" s="1"/>
  <c r="AV996" i="14" s="1"/>
  <c r="AK996" i="14" s="1"/>
  <c r="DO857" i="1"/>
  <c r="DQ857" i="1"/>
  <c r="DN966" i="15"/>
  <c r="DL887" i="1"/>
  <c r="DM888" i="1" s="1"/>
  <c r="DN888" i="1" s="1"/>
  <c r="K861" i="14"/>
  <c r="AG861" i="14" s="1"/>
  <c r="H861" i="14"/>
  <c r="X859" i="12"/>
  <c r="Y859" i="12" s="1"/>
  <c r="O859" i="12"/>
  <c r="AI859" i="12" s="1"/>
  <c r="CU858" i="1"/>
  <c r="DA857" i="1"/>
  <c r="DB857" i="1" s="1"/>
  <c r="CX857" i="1"/>
  <c r="DF857" i="1" l="1"/>
  <c r="DC857" i="1"/>
  <c r="AQ995" i="14"/>
  <c r="DO967" i="15"/>
  <c r="DP967" i="15" s="1"/>
  <c r="DQ967" i="15" s="1"/>
  <c r="DS968" i="15" s="1"/>
  <c r="DT968" i="15" s="1"/>
  <c r="DJ857" i="1"/>
  <c r="DL888" i="1"/>
  <c r="DM889" i="1" s="1"/>
  <c r="DN889" i="1" s="1"/>
  <c r="DP858" i="1"/>
  <c r="W861" i="14"/>
  <c r="X861" i="14" s="1"/>
  <c r="J862" i="14"/>
  <c r="M861" i="14"/>
  <c r="AH861" i="14" s="1"/>
  <c r="CV858" i="1"/>
  <c r="DE858" i="1" s="1"/>
  <c r="CS858" i="1"/>
  <c r="M860" i="12"/>
  <c r="AH860" i="12" s="1"/>
  <c r="I860" i="12"/>
  <c r="L861" i="12" s="1"/>
  <c r="AR996" i="14" l="1"/>
  <c r="AS996" i="14" s="1"/>
  <c r="AT996" i="14" s="1"/>
  <c r="AU997" i="14" s="1"/>
  <c r="AV997" i="14" s="1"/>
  <c r="AK997" i="14" s="1"/>
  <c r="DO858" i="1"/>
  <c r="DQ858" i="1"/>
  <c r="DN967" i="15"/>
  <c r="DO968" i="15" s="1"/>
  <c r="DP968" i="15" s="1"/>
  <c r="DQ968" i="15" s="1"/>
  <c r="DS969" i="15" s="1"/>
  <c r="DT969" i="15" s="1"/>
  <c r="DL889" i="1"/>
  <c r="K862" i="14"/>
  <c r="AG862" i="14" s="1"/>
  <c r="H862" i="14"/>
  <c r="X860" i="12"/>
  <c r="Y860" i="12" s="1"/>
  <c r="O860" i="12"/>
  <c r="AI860" i="12" s="1"/>
  <c r="CU859" i="1"/>
  <c r="DA858" i="1"/>
  <c r="DB858" i="1" s="1"/>
  <c r="CX858" i="1"/>
  <c r="DF858" i="1" l="1"/>
  <c r="DC858" i="1"/>
  <c r="AQ996" i="14"/>
  <c r="DN968" i="15"/>
  <c r="DO969" i="15" s="1"/>
  <c r="DP969" i="15" s="1"/>
  <c r="DQ969" i="15" s="1"/>
  <c r="DS970" i="15" s="1"/>
  <c r="DT970" i="15" s="1"/>
  <c r="DJ858" i="1"/>
  <c r="DM890" i="1"/>
  <c r="DN890" i="1" s="1"/>
  <c r="DP859" i="1"/>
  <c r="J863" i="14"/>
  <c r="W862" i="14"/>
  <c r="X862" i="14" s="1"/>
  <c r="M862" i="14"/>
  <c r="AH862" i="14" s="1"/>
  <c r="M861" i="12"/>
  <c r="AH861" i="12" s="1"/>
  <c r="I861" i="12"/>
  <c r="L862" i="12" s="1"/>
  <c r="CV859" i="1"/>
  <c r="DE859" i="1" s="1"/>
  <c r="CS859" i="1"/>
  <c r="AR997" i="14" l="1"/>
  <c r="AS997" i="14" s="1"/>
  <c r="AT997" i="14" s="1"/>
  <c r="AU998" i="14" s="1"/>
  <c r="AV998" i="14" s="1"/>
  <c r="AK998" i="14" s="1"/>
  <c r="DO859" i="1"/>
  <c r="DQ859" i="1"/>
  <c r="DN969" i="15"/>
  <c r="DL890" i="1"/>
  <c r="K863" i="14"/>
  <c r="AG863" i="14" s="1"/>
  <c r="H863" i="14"/>
  <c r="O861" i="12"/>
  <c r="AI861" i="12" s="1"/>
  <c r="X861" i="12"/>
  <c r="Y861" i="12" s="1"/>
  <c r="DA859" i="1"/>
  <c r="DB859" i="1" s="1"/>
  <c r="CX859" i="1"/>
  <c r="CU860" i="1"/>
  <c r="DF859" i="1" l="1"/>
  <c r="DC859" i="1"/>
  <c r="AQ997" i="14"/>
  <c r="DO970" i="15"/>
  <c r="DP970" i="15" s="1"/>
  <c r="DQ970" i="15" s="1"/>
  <c r="DS971" i="15" s="1"/>
  <c r="DT971" i="15" s="1"/>
  <c r="DJ859" i="1"/>
  <c r="DM891" i="1"/>
  <c r="DN891" i="1" s="1"/>
  <c r="DP860" i="1"/>
  <c r="J864" i="14"/>
  <c r="M863" i="14"/>
  <c r="AH863" i="14" s="1"/>
  <c r="W863" i="14"/>
  <c r="X863" i="14" s="1"/>
  <c r="CV860" i="1"/>
  <c r="DE860" i="1" s="1"/>
  <c r="CS860" i="1"/>
  <c r="M862" i="12"/>
  <c r="AH862" i="12" s="1"/>
  <c r="I862" i="12"/>
  <c r="L863" i="12" s="1"/>
  <c r="AR998" i="14" l="1"/>
  <c r="AS998" i="14" s="1"/>
  <c r="AT998" i="14" s="1"/>
  <c r="AU999" i="14" s="1"/>
  <c r="AV999" i="14" s="1"/>
  <c r="AK999" i="14" s="1"/>
  <c r="DO860" i="1"/>
  <c r="DQ860" i="1"/>
  <c r="DN970" i="15"/>
  <c r="DL891" i="1"/>
  <c r="K864" i="14"/>
  <c r="AG864" i="14" s="1"/>
  <c r="H864" i="14"/>
  <c r="O862" i="12"/>
  <c r="AI862" i="12" s="1"/>
  <c r="X862" i="12"/>
  <c r="Y862" i="12" s="1"/>
  <c r="CX860" i="1"/>
  <c r="CU861" i="1"/>
  <c r="DA860" i="1"/>
  <c r="DB860" i="1" s="1"/>
  <c r="DF860" i="1" l="1"/>
  <c r="DC860" i="1"/>
  <c r="AQ998" i="14"/>
  <c r="DO971" i="15"/>
  <c r="DP971" i="15" s="1"/>
  <c r="DQ971" i="15" s="1"/>
  <c r="DS972" i="15" s="1"/>
  <c r="DT972" i="15" s="1"/>
  <c r="DJ860" i="1"/>
  <c r="DM892" i="1"/>
  <c r="DN892" i="1" s="1"/>
  <c r="DP861" i="1"/>
  <c r="J865" i="14"/>
  <c r="W864" i="14"/>
  <c r="X864" i="14" s="1"/>
  <c r="M864" i="14"/>
  <c r="AH864" i="14" s="1"/>
  <c r="M863" i="12"/>
  <c r="AH863" i="12" s="1"/>
  <c r="I863" i="12"/>
  <c r="L864" i="12" s="1"/>
  <c r="CV861" i="1"/>
  <c r="DE861" i="1" s="1"/>
  <c r="CS861" i="1"/>
  <c r="AR999" i="14" l="1"/>
  <c r="AS999" i="14" s="1"/>
  <c r="AT999" i="14" s="1"/>
  <c r="AU1000" i="14" s="1"/>
  <c r="AV1000" i="14" s="1"/>
  <c r="AK1000" i="14" s="1"/>
  <c r="DO861" i="1"/>
  <c r="DQ861" i="1"/>
  <c r="DN971" i="15"/>
  <c r="DL892" i="1"/>
  <c r="K865" i="14"/>
  <c r="AG865" i="14" s="1"/>
  <c r="H865" i="14"/>
  <c r="CU862" i="1"/>
  <c r="DA861" i="1"/>
  <c r="DB861" i="1" s="1"/>
  <c r="CX861" i="1"/>
  <c r="X863" i="12"/>
  <c r="Y863" i="12" s="1"/>
  <c r="O863" i="12"/>
  <c r="AI863" i="12" s="1"/>
  <c r="DF861" i="1" l="1"/>
  <c r="DC861" i="1"/>
  <c r="AQ999" i="14"/>
  <c r="DO972" i="15"/>
  <c r="DP972" i="15" s="1"/>
  <c r="DQ972" i="15" s="1"/>
  <c r="DS973" i="15" s="1"/>
  <c r="DT973" i="15" s="1"/>
  <c r="DJ861" i="1"/>
  <c r="DM893" i="1"/>
  <c r="DN893" i="1" s="1"/>
  <c r="DP862" i="1"/>
  <c r="M865" i="14"/>
  <c r="AH865" i="14" s="1"/>
  <c r="J866" i="14"/>
  <c r="W865" i="14"/>
  <c r="X865" i="14" s="1"/>
  <c r="M864" i="12"/>
  <c r="AH864" i="12" s="1"/>
  <c r="I864" i="12"/>
  <c r="L865" i="12" s="1"/>
  <c r="CV862" i="1"/>
  <c r="DE862" i="1" s="1"/>
  <c r="CS862" i="1"/>
  <c r="AR1000" i="14" l="1"/>
  <c r="AS1000" i="14" s="1"/>
  <c r="AT1000" i="14" s="1"/>
  <c r="AU1001" i="14" s="1"/>
  <c r="AV1001" i="14" s="1"/>
  <c r="AK1001" i="14" s="1"/>
  <c r="DO862" i="1"/>
  <c r="DQ862" i="1"/>
  <c r="DN972" i="15"/>
  <c r="DO973" i="15" s="1"/>
  <c r="DP973" i="15" s="1"/>
  <c r="DQ973" i="15" s="1"/>
  <c r="DS974" i="15" s="1"/>
  <c r="DT974" i="15" s="1"/>
  <c r="DL893" i="1"/>
  <c r="K866" i="14"/>
  <c r="AG866" i="14" s="1"/>
  <c r="H866" i="14"/>
  <c r="CX862" i="1"/>
  <c r="DA862" i="1"/>
  <c r="DB862" i="1" s="1"/>
  <c r="CU863" i="1"/>
  <c r="X864" i="12"/>
  <c r="Y864" i="12" s="1"/>
  <c r="O864" i="12"/>
  <c r="AI864" i="12" s="1"/>
  <c r="DF862" i="1" l="1"/>
  <c r="DC862" i="1"/>
  <c r="AQ1000" i="14"/>
  <c r="DN973" i="15"/>
  <c r="DJ862" i="1"/>
  <c r="DM894" i="1"/>
  <c r="DN894" i="1" s="1"/>
  <c r="DP863" i="1"/>
  <c r="J867" i="14"/>
  <c r="W866" i="14"/>
  <c r="X866" i="14" s="1"/>
  <c r="M866" i="14"/>
  <c r="AH866" i="14" s="1"/>
  <c r="M865" i="12"/>
  <c r="AH865" i="12" s="1"/>
  <c r="I865" i="12"/>
  <c r="L866" i="12" s="1"/>
  <c r="CV863" i="1"/>
  <c r="DE863" i="1" s="1"/>
  <c r="CS863" i="1"/>
  <c r="AR1001" i="14" l="1"/>
  <c r="AS1001" i="14" s="1"/>
  <c r="AT1001" i="14" s="1"/>
  <c r="AU1002" i="14" s="1"/>
  <c r="AV1002" i="14" s="1"/>
  <c r="AK1002" i="14" s="1"/>
  <c r="DO863" i="1"/>
  <c r="DQ863" i="1"/>
  <c r="DO974" i="15"/>
  <c r="DP974" i="15" s="1"/>
  <c r="DQ974" i="15" s="1"/>
  <c r="DS975" i="15" s="1"/>
  <c r="DT975" i="15" s="1"/>
  <c r="DL894" i="1"/>
  <c r="K867" i="14"/>
  <c r="AG867" i="14" s="1"/>
  <c r="H867" i="14"/>
  <c r="X865" i="12"/>
  <c r="Y865" i="12" s="1"/>
  <c r="O865" i="12"/>
  <c r="AI865" i="12" s="1"/>
  <c r="CX863" i="1"/>
  <c r="CU864" i="1"/>
  <c r="DA863" i="1"/>
  <c r="DB863" i="1" s="1"/>
  <c r="DF863" i="1" l="1"/>
  <c r="DC863" i="1"/>
  <c r="AQ1001" i="14"/>
  <c r="DN974" i="15"/>
  <c r="DJ863" i="1"/>
  <c r="DM895" i="1"/>
  <c r="DN895" i="1" s="1"/>
  <c r="DP864" i="1"/>
  <c r="W867" i="14"/>
  <c r="X867" i="14" s="1"/>
  <c r="M867" i="14"/>
  <c r="AH867" i="14" s="1"/>
  <c r="J868" i="14"/>
  <c r="M866" i="12"/>
  <c r="AH866" i="12" s="1"/>
  <c r="I866" i="12"/>
  <c r="L867" i="12" s="1"/>
  <c r="CV864" i="1"/>
  <c r="DE864" i="1" s="1"/>
  <c r="CS864" i="1"/>
  <c r="AR1002" i="14" l="1"/>
  <c r="AS1002" i="14" s="1"/>
  <c r="AT1002" i="14" s="1"/>
  <c r="AU1003" i="14" s="1"/>
  <c r="AV1003" i="14" s="1"/>
  <c r="AK1003" i="14" s="1"/>
  <c r="DO864" i="1"/>
  <c r="DQ864" i="1"/>
  <c r="DO975" i="15"/>
  <c r="DP975" i="15" s="1"/>
  <c r="DQ975" i="15" s="1"/>
  <c r="DS976" i="15" s="1"/>
  <c r="DT976" i="15" s="1"/>
  <c r="DL895" i="1"/>
  <c r="K868" i="14"/>
  <c r="AG868" i="14" s="1"/>
  <c r="H868" i="14"/>
  <c r="CU865" i="1"/>
  <c r="CX864" i="1"/>
  <c r="DA864" i="1"/>
  <c r="DB864" i="1" s="1"/>
  <c r="O866" i="12"/>
  <c r="AI866" i="12" s="1"/>
  <c r="X866" i="12"/>
  <c r="Y866" i="12" s="1"/>
  <c r="DF864" i="1" l="1"/>
  <c r="DC864" i="1"/>
  <c r="AQ1002" i="14"/>
  <c r="DN975" i="15"/>
  <c r="DO976" i="15" s="1"/>
  <c r="DP976" i="15" s="1"/>
  <c r="DQ976" i="15" s="1"/>
  <c r="DS977" i="15" s="1"/>
  <c r="DT977" i="15" s="1"/>
  <c r="DJ864" i="1"/>
  <c r="DM896" i="1"/>
  <c r="DN896" i="1" s="1"/>
  <c r="DP865" i="1"/>
  <c r="M868" i="14"/>
  <c r="AH868" i="14" s="1"/>
  <c r="W868" i="14"/>
  <c r="X868" i="14" s="1"/>
  <c r="J869" i="14"/>
  <c r="M867" i="12"/>
  <c r="AH867" i="12" s="1"/>
  <c r="I867" i="12"/>
  <c r="L868" i="12" s="1"/>
  <c r="CV865" i="1"/>
  <c r="DE865" i="1" s="1"/>
  <c r="CS865" i="1"/>
  <c r="AR1003" i="14" l="1"/>
  <c r="AS1003" i="14" s="1"/>
  <c r="AT1003" i="14" s="1"/>
  <c r="AU1004" i="14" s="1"/>
  <c r="AV1004" i="14" s="1"/>
  <c r="AK1004" i="14" s="1"/>
  <c r="DO865" i="1"/>
  <c r="DQ865" i="1"/>
  <c r="DN976" i="15"/>
  <c r="DO977" i="15" s="1"/>
  <c r="DP977" i="15" s="1"/>
  <c r="DQ977" i="15" s="1"/>
  <c r="DS978" i="15" s="1"/>
  <c r="DT978" i="15" s="1"/>
  <c r="DL896" i="1"/>
  <c r="K869" i="14"/>
  <c r="AG869" i="14" s="1"/>
  <c r="H869" i="14"/>
  <c r="DA865" i="1"/>
  <c r="DB865" i="1" s="1"/>
  <c r="CX865" i="1"/>
  <c r="CU866" i="1"/>
  <c r="O867" i="12"/>
  <c r="AI867" i="12" s="1"/>
  <c r="X867" i="12"/>
  <c r="Y867" i="12" s="1"/>
  <c r="DF865" i="1" l="1"/>
  <c r="DC865" i="1"/>
  <c r="AQ1003" i="14"/>
  <c r="AR1004" i="14" s="1"/>
  <c r="AS1004" i="14" s="1"/>
  <c r="AT1004" i="14" s="1"/>
  <c r="AU1005" i="14" s="1"/>
  <c r="AV1005" i="14" s="1"/>
  <c r="AK1005" i="14" s="1"/>
  <c r="DN977" i="15"/>
  <c r="DJ865" i="1"/>
  <c r="DM897" i="1"/>
  <c r="DN897" i="1" s="1"/>
  <c r="DP866" i="1"/>
  <c r="W869" i="14"/>
  <c r="X869" i="14" s="1"/>
  <c r="J870" i="14"/>
  <c r="M869" i="14"/>
  <c r="AH869" i="14" s="1"/>
  <c r="CV866" i="1"/>
  <c r="DE866" i="1" s="1"/>
  <c r="CS866" i="1"/>
  <c r="M868" i="12"/>
  <c r="AH868" i="12" s="1"/>
  <c r="I868" i="12"/>
  <c r="L869" i="12" s="1"/>
  <c r="AQ1004" i="14" l="1"/>
  <c r="DO866" i="1"/>
  <c r="DQ866" i="1"/>
  <c r="DO978" i="15"/>
  <c r="DP978" i="15" s="1"/>
  <c r="DQ978" i="15" s="1"/>
  <c r="DS979" i="15" s="1"/>
  <c r="DT979" i="15" s="1"/>
  <c r="DL897" i="1"/>
  <c r="K870" i="14"/>
  <c r="AG870" i="14" s="1"/>
  <c r="H870" i="14"/>
  <c r="X868" i="12"/>
  <c r="Y868" i="12" s="1"/>
  <c r="O868" i="12"/>
  <c r="AI868" i="12" s="1"/>
  <c r="CU867" i="1"/>
  <c r="CX866" i="1"/>
  <c r="DA866" i="1"/>
  <c r="DB866" i="1" s="1"/>
  <c r="DF866" i="1" l="1"/>
  <c r="DC866" i="1"/>
  <c r="AR1005" i="14"/>
  <c r="AS1005" i="14" s="1"/>
  <c r="AT1005" i="14" s="1"/>
  <c r="AU1006" i="14" s="1"/>
  <c r="AV1006" i="14" s="1"/>
  <c r="AK1006" i="14" s="1"/>
  <c r="DN978" i="15"/>
  <c r="DJ866" i="1"/>
  <c r="DM898" i="1"/>
  <c r="DN898" i="1" s="1"/>
  <c r="DP867" i="1"/>
  <c r="J871" i="14"/>
  <c r="W870" i="14"/>
  <c r="X870" i="14" s="1"/>
  <c r="M870" i="14"/>
  <c r="AH870" i="14" s="1"/>
  <c r="CV867" i="1"/>
  <c r="DE867" i="1" s="1"/>
  <c r="CS867" i="1"/>
  <c r="M869" i="12"/>
  <c r="AH869" i="12" s="1"/>
  <c r="I869" i="12"/>
  <c r="L870" i="12" s="1"/>
  <c r="AQ1005" i="14" l="1"/>
  <c r="DO867" i="1"/>
  <c r="DQ867" i="1"/>
  <c r="DO979" i="15"/>
  <c r="DP979" i="15" s="1"/>
  <c r="DQ979" i="15" s="1"/>
  <c r="DS980" i="15" s="1"/>
  <c r="DT980" i="15" s="1"/>
  <c r="DL898" i="1"/>
  <c r="K871" i="14"/>
  <c r="AG871" i="14" s="1"/>
  <c r="H871" i="14"/>
  <c r="DA867" i="1"/>
  <c r="DB867" i="1" s="1"/>
  <c r="CU868" i="1"/>
  <c r="CX867" i="1"/>
  <c r="O869" i="12"/>
  <c r="AI869" i="12" s="1"/>
  <c r="X869" i="12"/>
  <c r="Y869" i="12" s="1"/>
  <c r="DF867" i="1" l="1"/>
  <c r="DC867" i="1"/>
  <c r="AR1006" i="14"/>
  <c r="AS1006" i="14" s="1"/>
  <c r="AT1006" i="14" s="1"/>
  <c r="AU1007" i="14" s="1"/>
  <c r="AV1007" i="14" s="1"/>
  <c r="AK1007" i="14" s="1"/>
  <c r="DN979" i="15"/>
  <c r="DO980" i="15" s="1"/>
  <c r="DP980" i="15" s="1"/>
  <c r="DQ980" i="15" s="1"/>
  <c r="DS981" i="15" s="1"/>
  <c r="DT981" i="15" s="1"/>
  <c r="DJ867" i="1"/>
  <c r="DM899" i="1"/>
  <c r="DN899" i="1" s="1"/>
  <c r="DP868" i="1"/>
  <c r="J872" i="14"/>
  <c r="M871" i="14"/>
  <c r="AH871" i="14" s="1"/>
  <c r="W871" i="14"/>
  <c r="X871" i="14" s="1"/>
  <c r="CV868" i="1"/>
  <c r="DE868" i="1" s="1"/>
  <c r="CS868" i="1"/>
  <c r="M870" i="12"/>
  <c r="AH870" i="12" s="1"/>
  <c r="I870" i="12"/>
  <c r="L871" i="12" s="1"/>
  <c r="DL899" i="1" l="1"/>
  <c r="DM900" i="1" s="1"/>
  <c r="DN900" i="1" s="1"/>
  <c r="AQ1006" i="14"/>
  <c r="DO868" i="1"/>
  <c r="DQ868" i="1"/>
  <c r="DN980" i="15"/>
  <c r="DO981" i="15" s="1"/>
  <c r="DP981" i="15" s="1"/>
  <c r="DQ981" i="15" s="1"/>
  <c r="DS982" i="15" s="1"/>
  <c r="DT982" i="15" s="1"/>
  <c r="K872" i="14"/>
  <c r="AG872" i="14" s="1"/>
  <c r="H872" i="14"/>
  <c r="X870" i="12"/>
  <c r="Y870" i="12" s="1"/>
  <c r="O870" i="12"/>
  <c r="AI870" i="12" s="1"/>
  <c r="CX868" i="1"/>
  <c r="DA868" i="1"/>
  <c r="DB868" i="1" s="1"/>
  <c r="CU869" i="1"/>
  <c r="DF868" i="1" l="1"/>
  <c r="DC868" i="1"/>
  <c r="AR1007" i="14"/>
  <c r="AS1007" i="14" s="1"/>
  <c r="AT1007" i="14" s="1"/>
  <c r="AU1008" i="14" s="1"/>
  <c r="AV1008" i="14" s="1"/>
  <c r="AK1008" i="14" s="1"/>
  <c r="DN981" i="15"/>
  <c r="DO982" i="15" s="1"/>
  <c r="DP982" i="15" s="1"/>
  <c r="DQ982" i="15" s="1"/>
  <c r="DS983" i="15" s="1"/>
  <c r="DT983" i="15" s="1"/>
  <c r="DJ868" i="1"/>
  <c r="DL900" i="1"/>
  <c r="DP869" i="1"/>
  <c r="J873" i="14"/>
  <c r="W872" i="14"/>
  <c r="X872" i="14" s="1"/>
  <c r="M872" i="14"/>
  <c r="AH872" i="14" s="1"/>
  <c r="M871" i="12"/>
  <c r="AH871" i="12" s="1"/>
  <c r="I871" i="12"/>
  <c r="L872" i="12" s="1"/>
  <c r="CV869" i="1"/>
  <c r="DE869" i="1" s="1"/>
  <c r="CS869" i="1"/>
  <c r="AQ1007" i="14" l="1"/>
  <c r="DO869" i="1"/>
  <c r="DQ869" i="1"/>
  <c r="DN982" i="15"/>
  <c r="DO983" i="15" s="1"/>
  <c r="DP983" i="15" s="1"/>
  <c r="DQ983" i="15" s="1"/>
  <c r="DS984" i="15" s="1"/>
  <c r="DT984" i="15" s="1"/>
  <c r="DM901" i="1"/>
  <c r="DN901" i="1" s="1"/>
  <c r="K873" i="14"/>
  <c r="AG873" i="14" s="1"/>
  <c r="H873" i="14"/>
  <c r="O871" i="12"/>
  <c r="AI871" i="12" s="1"/>
  <c r="X871" i="12"/>
  <c r="Y871" i="12" s="1"/>
  <c r="CU870" i="1"/>
  <c r="DA869" i="1"/>
  <c r="DB869" i="1" s="1"/>
  <c r="CX869" i="1"/>
  <c r="DF869" i="1" l="1"/>
  <c r="DC869" i="1"/>
  <c r="AR1008" i="14"/>
  <c r="AS1008" i="14" s="1"/>
  <c r="AT1008" i="14" s="1"/>
  <c r="AU1009" i="14" s="1"/>
  <c r="AV1009" i="14" s="1"/>
  <c r="AK1009" i="14" s="1"/>
  <c r="DN983" i="15"/>
  <c r="DJ869" i="1"/>
  <c r="DL901" i="1"/>
  <c r="DP870" i="1"/>
  <c r="M873" i="14"/>
  <c r="AH873" i="14" s="1"/>
  <c r="W873" i="14"/>
  <c r="X873" i="14" s="1"/>
  <c r="J874" i="14"/>
  <c r="CV870" i="1"/>
  <c r="DE870" i="1" s="1"/>
  <c r="CS870" i="1"/>
  <c r="M872" i="12"/>
  <c r="AH872" i="12" s="1"/>
  <c r="I872" i="12"/>
  <c r="L873" i="12" s="1"/>
  <c r="AQ1008" i="14" l="1"/>
  <c r="AR1009" i="14" s="1"/>
  <c r="AS1009" i="14" s="1"/>
  <c r="AT1009" i="14" s="1"/>
  <c r="DO870" i="1"/>
  <c r="DQ870" i="1"/>
  <c r="DO984" i="15"/>
  <c r="DP984" i="15" s="1"/>
  <c r="DQ984" i="15" s="1"/>
  <c r="DS985" i="15" s="1"/>
  <c r="DT985" i="15" s="1"/>
  <c r="DM902" i="1"/>
  <c r="DN902" i="1" s="1"/>
  <c r="K874" i="14"/>
  <c r="AG874" i="14" s="1"/>
  <c r="H874" i="14"/>
  <c r="O872" i="12"/>
  <c r="AI872" i="12" s="1"/>
  <c r="X872" i="12"/>
  <c r="Y872" i="12" s="1"/>
  <c r="DA870" i="1"/>
  <c r="DB870" i="1" s="1"/>
  <c r="CX870" i="1"/>
  <c r="CU871" i="1"/>
  <c r="DF870" i="1" l="1"/>
  <c r="DC870" i="1"/>
  <c r="AQ1009" i="14"/>
  <c r="DN984" i="15"/>
  <c r="DO985" i="15" s="1"/>
  <c r="DP985" i="15" s="1"/>
  <c r="DQ985" i="15" s="1"/>
  <c r="DS986" i="15" s="1"/>
  <c r="DT986" i="15" s="1"/>
  <c r="DJ870" i="1"/>
  <c r="DL902" i="1"/>
  <c r="DP871" i="1"/>
  <c r="J875" i="14"/>
  <c r="W874" i="14"/>
  <c r="X874" i="14" s="1"/>
  <c r="M874" i="14"/>
  <c r="AH874" i="14" s="1"/>
  <c r="M873" i="12"/>
  <c r="AH873" i="12" s="1"/>
  <c r="I873" i="12"/>
  <c r="L874" i="12" s="1"/>
  <c r="CV871" i="1"/>
  <c r="DE871" i="1" s="1"/>
  <c r="CS871" i="1"/>
  <c r="DO871" i="1" l="1"/>
  <c r="DQ871" i="1"/>
  <c r="DN985" i="15"/>
  <c r="DM903" i="1"/>
  <c r="DN903" i="1" s="1"/>
  <c r="K875" i="14"/>
  <c r="AG875" i="14" s="1"/>
  <c r="H875" i="14"/>
  <c r="DA871" i="1"/>
  <c r="DB871" i="1" s="1"/>
  <c r="CU872" i="1"/>
  <c r="CX871" i="1"/>
  <c r="O873" i="12"/>
  <c r="AI873" i="12" s="1"/>
  <c r="X873" i="12"/>
  <c r="Y873" i="12" s="1"/>
  <c r="DF871" i="1" l="1"/>
  <c r="DC871" i="1"/>
  <c r="DO986" i="15"/>
  <c r="DP986" i="15" s="1"/>
  <c r="DQ986" i="15" s="1"/>
  <c r="DS987" i="15" s="1"/>
  <c r="DT987" i="15" s="1"/>
  <c r="DJ871" i="1"/>
  <c r="DL903" i="1"/>
  <c r="DP872" i="1"/>
  <c r="W875" i="14"/>
  <c r="X875" i="14" s="1"/>
  <c r="J876" i="14"/>
  <c r="M875" i="14"/>
  <c r="AH875" i="14" s="1"/>
  <c r="M874" i="12"/>
  <c r="AH874" i="12" s="1"/>
  <c r="I874" i="12"/>
  <c r="L875" i="12" s="1"/>
  <c r="CV872" i="1"/>
  <c r="DE872" i="1" s="1"/>
  <c r="CS872" i="1"/>
  <c r="DO872" i="1" l="1"/>
  <c r="DQ872" i="1"/>
  <c r="DN986" i="15"/>
  <c r="DM904" i="1"/>
  <c r="DN904" i="1" s="1"/>
  <c r="K876" i="14"/>
  <c r="AG876" i="14" s="1"/>
  <c r="H876" i="14"/>
  <c r="CX872" i="1"/>
  <c r="CU873" i="1"/>
  <c r="DA872" i="1"/>
  <c r="DB872" i="1" s="1"/>
  <c r="O874" i="12"/>
  <c r="AI874" i="12" s="1"/>
  <c r="X874" i="12"/>
  <c r="Y874" i="12" s="1"/>
  <c r="DF872" i="1" l="1"/>
  <c r="DC872" i="1"/>
  <c r="DL904" i="1"/>
  <c r="DM905" i="1" s="1"/>
  <c r="DN905" i="1" s="1"/>
  <c r="DO987" i="15"/>
  <c r="DP987" i="15" s="1"/>
  <c r="DQ987" i="15" s="1"/>
  <c r="DS988" i="15" s="1"/>
  <c r="DT988" i="15" s="1"/>
  <c r="DJ872" i="1"/>
  <c r="DP873" i="1"/>
  <c r="M876" i="14"/>
  <c r="AH876" i="14" s="1"/>
  <c r="W876" i="14"/>
  <c r="X876" i="14" s="1"/>
  <c r="J877" i="14"/>
  <c r="CV873" i="1"/>
  <c r="DE873" i="1" s="1"/>
  <c r="CS873" i="1"/>
  <c r="M875" i="12"/>
  <c r="AH875" i="12" s="1"/>
  <c r="I875" i="12"/>
  <c r="L876" i="12" s="1"/>
  <c r="DO873" i="1" l="1"/>
  <c r="DQ873" i="1"/>
  <c r="DN987" i="15"/>
  <c r="DL905" i="1"/>
  <c r="K877" i="14"/>
  <c r="AG877" i="14" s="1"/>
  <c r="H877" i="14"/>
  <c r="O875" i="12"/>
  <c r="AI875" i="12" s="1"/>
  <c r="X875" i="12"/>
  <c r="Y875" i="12" s="1"/>
  <c r="DA873" i="1"/>
  <c r="DB873" i="1" s="1"/>
  <c r="CU874" i="1"/>
  <c r="CX873" i="1"/>
  <c r="DF873" i="1" l="1"/>
  <c r="DC873" i="1"/>
  <c r="DO988" i="15"/>
  <c r="DP988" i="15" s="1"/>
  <c r="DQ988" i="15" s="1"/>
  <c r="DS989" i="15" s="1"/>
  <c r="DT989" i="15" s="1"/>
  <c r="DJ873" i="1"/>
  <c r="DM906" i="1"/>
  <c r="DN906" i="1" s="1"/>
  <c r="DP874" i="1"/>
  <c r="W877" i="14"/>
  <c r="X877" i="14" s="1"/>
  <c r="J878" i="14"/>
  <c r="M877" i="14"/>
  <c r="AH877" i="14" s="1"/>
  <c r="M876" i="12"/>
  <c r="AH876" i="12" s="1"/>
  <c r="I876" i="12"/>
  <c r="L877" i="12" s="1"/>
  <c r="CV874" i="1"/>
  <c r="DE874" i="1" s="1"/>
  <c r="CS874" i="1"/>
  <c r="DO874" i="1" l="1"/>
  <c r="DQ874" i="1"/>
  <c r="DN988" i="15"/>
  <c r="DO989" i="15" s="1"/>
  <c r="DP989" i="15" s="1"/>
  <c r="DQ989" i="15" s="1"/>
  <c r="DS990" i="15" s="1"/>
  <c r="DT990" i="15" s="1"/>
  <c r="DL906" i="1"/>
  <c r="DM907" i="1" s="1"/>
  <c r="DN907" i="1" s="1"/>
  <c r="K878" i="14"/>
  <c r="AG878" i="14" s="1"/>
  <c r="H878" i="14"/>
  <c r="CU875" i="1"/>
  <c r="DA874" i="1"/>
  <c r="DB874" i="1" s="1"/>
  <c r="CX874" i="1"/>
  <c r="X876" i="12"/>
  <c r="Y876" i="12" s="1"/>
  <c r="O876" i="12"/>
  <c r="AI876" i="12" s="1"/>
  <c r="DF874" i="1" l="1"/>
  <c r="DC874" i="1"/>
  <c r="DN989" i="15"/>
  <c r="DJ874" i="1"/>
  <c r="DL907" i="1"/>
  <c r="DP875" i="1"/>
  <c r="J879" i="14"/>
  <c r="W878" i="14"/>
  <c r="X878" i="14" s="1"/>
  <c r="M878" i="14"/>
  <c r="AH878" i="14" s="1"/>
  <c r="M877" i="12"/>
  <c r="AH877" i="12" s="1"/>
  <c r="I877" i="12"/>
  <c r="L878" i="12" s="1"/>
  <c r="CV875" i="1"/>
  <c r="DE875" i="1" s="1"/>
  <c r="CS875" i="1"/>
  <c r="DO875" i="1" l="1"/>
  <c r="DQ875" i="1"/>
  <c r="DO990" i="15"/>
  <c r="DP990" i="15" s="1"/>
  <c r="DQ990" i="15" s="1"/>
  <c r="DS991" i="15" s="1"/>
  <c r="DT991" i="15" s="1"/>
  <c r="DM908" i="1"/>
  <c r="DN908" i="1" s="1"/>
  <c r="K879" i="14"/>
  <c r="AG879" i="14" s="1"/>
  <c r="H879" i="14"/>
  <c r="DA875" i="1"/>
  <c r="DB875" i="1" s="1"/>
  <c r="CU876" i="1"/>
  <c r="CX875" i="1"/>
  <c r="X877" i="12"/>
  <c r="Y877" i="12" s="1"/>
  <c r="O877" i="12"/>
  <c r="AI877" i="12" s="1"/>
  <c r="DF875" i="1" l="1"/>
  <c r="DC875" i="1"/>
  <c r="DN990" i="15"/>
  <c r="DL908" i="1"/>
  <c r="DM909" i="1" s="1"/>
  <c r="DN909" i="1" s="1"/>
  <c r="DJ875" i="1"/>
  <c r="DP876" i="1"/>
  <c r="J880" i="14"/>
  <c r="M879" i="14"/>
  <c r="AH879" i="14" s="1"/>
  <c r="W879" i="14"/>
  <c r="X879" i="14" s="1"/>
  <c r="M878" i="12"/>
  <c r="AH878" i="12" s="1"/>
  <c r="I878" i="12"/>
  <c r="L879" i="12" s="1"/>
  <c r="CV876" i="1"/>
  <c r="DE876" i="1" s="1"/>
  <c r="CS876" i="1"/>
  <c r="DO876" i="1" l="1"/>
  <c r="DQ876" i="1"/>
  <c r="DO991" i="15"/>
  <c r="DP991" i="15" s="1"/>
  <c r="DQ991" i="15" s="1"/>
  <c r="DS992" i="15" s="1"/>
  <c r="DT992" i="15" s="1"/>
  <c r="DL909" i="1"/>
  <c r="DM910" i="1" s="1"/>
  <c r="DN910" i="1" s="1"/>
  <c r="K880" i="14"/>
  <c r="AG880" i="14" s="1"/>
  <c r="H880" i="14"/>
  <c r="DA876" i="1"/>
  <c r="DB876" i="1" s="1"/>
  <c r="CU877" i="1"/>
  <c r="CX876" i="1"/>
  <c r="X878" i="12"/>
  <c r="Y878" i="12" s="1"/>
  <c r="O878" i="12"/>
  <c r="AI878" i="12" s="1"/>
  <c r="DF876" i="1" l="1"/>
  <c r="DC876" i="1"/>
  <c r="DL910" i="1"/>
  <c r="DM911" i="1" s="1"/>
  <c r="DN911" i="1" s="1"/>
  <c r="DN991" i="15"/>
  <c r="DO992" i="15" s="1"/>
  <c r="DP992" i="15" s="1"/>
  <c r="DQ992" i="15" s="1"/>
  <c r="DS993" i="15" s="1"/>
  <c r="DT993" i="15" s="1"/>
  <c r="DJ876" i="1"/>
  <c r="DP877" i="1"/>
  <c r="J881" i="14"/>
  <c r="W880" i="14"/>
  <c r="X880" i="14" s="1"/>
  <c r="M880" i="14"/>
  <c r="AH880" i="14" s="1"/>
  <c r="M879" i="12"/>
  <c r="AH879" i="12" s="1"/>
  <c r="I879" i="12"/>
  <c r="L880" i="12" s="1"/>
  <c r="CV877" i="1"/>
  <c r="DE877" i="1" s="1"/>
  <c r="CS877" i="1"/>
  <c r="DO877" i="1" l="1"/>
  <c r="DQ877" i="1"/>
  <c r="DN992" i="15"/>
  <c r="DO993" i="15" s="1"/>
  <c r="DP993" i="15" s="1"/>
  <c r="DQ993" i="15" s="1"/>
  <c r="DS994" i="15" s="1"/>
  <c r="DT994" i="15" s="1"/>
  <c r="DL911" i="1"/>
  <c r="K881" i="14"/>
  <c r="AG881" i="14" s="1"/>
  <c r="H881" i="14"/>
  <c r="DA877" i="1"/>
  <c r="DB877" i="1" s="1"/>
  <c r="CX877" i="1"/>
  <c r="CU878" i="1"/>
  <c r="O879" i="12"/>
  <c r="AI879" i="12" s="1"/>
  <c r="X879" i="12"/>
  <c r="Y879" i="12" s="1"/>
  <c r="DF877" i="1" l="1"/>
  <c r="DC877" i="1"/>
  <c r="DM912" i="1"/>
  <c r="DN912" i="1" s="1"/>
  <c r="DN993" i="15"/>
  <c r="DJ877" i="1"/>
  <c r="DP878" i="1"/>
  <c r="M881" i="14"/>
  <c r="AH881" i="14" s="1"/>
  <c r="J882" i="14"/>
  <c r="W881" i="14"/>
  <c r="X881" i="14" s="1"/>
  <c r="M880" i="12"/>
  <c r="AH880" i="12" s="1"/>
  <c r="I880" i="12"/>
  <c r="L881" i="12" s="1"/>
  <c r="CV878" i="1"/>
  <c r="DE878" i="1" s="1"/>
  <c r="CS878" i="1"/>
  <c r="DL912" i="1" l="1"/>
  <c r="DM913" i="1" s="1"/>
  <c r="DN913" i="1" s="1"/>
  <c r="DO878" i="1"/>
  <c r="DQ878" i="1"/>
  <c r="DO994" i="15"/>
  <c r="DP994" i="15" s="1"/>
  <c r="DQ994" i="15" s="1"/>
  <c r="DS995" i="15" s="1"/>
  <c r="DT995" i="15" s="1"/>
  <c r="DL913" i="1"/>
  <c r="DM914" i="1" s="1"/>
  <c r="DN914" i="1" s="1"/>
  <c r="K882" i="14"/>
  <c r="AG882" i="14" s="1"/>
  <c r="H882" i="14"/>
  <c r="DA878" i="1"/>
  <c r="DB878" i="1" s="1"/>
  <c r="CU879" i="1"/>
  <c r="CX878" i="1"/>
  <c r="X880" i="12"/>
  <c r="Y880" i="12" s="1"/>
  <c r="O880" i="12"/>
  <c r="AI880" i="12" s="1"/>
  <c r="DF878" i="1" l="1"/>
  <c r="DC878" i="1"/>
  <c r="DN994" i="15"/>
  <c r="DJ878" i="1"/>
  <c r="DL914" i="1"/>
  <c r="DP879" i="1"/>
  <c r="J883" i="14"/>
  <c r="W882" i="14"/>
  <c r="X882" i="14" s="1"/>
  <c r="M882" i="14"/>
  <c r="AH882" i="14" s="1"/>
  <c r="M881" i="12"/>
  <c r="AH881" i="12" s="1"/>
  <c r="I881" i="12"/>
  <c r="L882" i="12" s="1"/>
  <c r="CV879" i="1"/>
  <c r="DE879" i="1" s="1"/>
  <c r="CS879" i="1"/>
  <c r="DO879" i="1" l="1"/>
  <c r="DQ879" i="1"/>
  <c r="DO995" i="15"/>
  <c r="DP995" i="15" s="1"/>
  <c r="DQ995" i="15" s="1"/>
  <c r="DS996" i="15" s="1"/>
  <c r="DT996" i="15" s="1"/>
  <c r="DM915" i="1"/>
  <c r="DN915" i="1" s="1"/>
  <c r="K883" i="14"/>
  <c r="AG883" i="14" s="1"/>
  <c r="H883" i="14"/>
  <c r="CU880" i="1"/>
  <c r="DA879" i="1"/>
  <c r="DB879" i="1" s="1"/>
  <c r="CX879" i="1"/>
  <c r="X881" i="12"/>
  <c r="Y881" i="12" s="1"/>
  <c r="O881" i="12"/>
  <c r="AI881" i="12" s="1"/>
  <c r="DF879" i="1" l="1"/>
  <c r="DC879" i="1"/>
  <c r="DN995" i="15"/>
  <c r="DO996" i="15" s="1"/>
  <c r="DP996" i="15" s="1"/>
  <c r="DQ996" i="15" s="1"/>
  <c r="DS997" i="15" s="1"/>
  <c r="DT997" i="15" s="1"/>
  <c r="DL915" i="1"/>
  <c r="DM916" i="1" s="1"/>
  <c r="DN916" i="1" s="1"/>
  <c r="DJ879" i="1"/>
  <c r="DP880" i="1"/>
  <c r="W883" i="14"/>
  <c r="X883" i="14" s="1"/>
  <c r="M883" i="14"/>
  <c r="AH883" i="14" s="1"/>
  <c r="J884" i="14"/>
  <c r="M882" i="12"/>
  <c r="AH882" i="12" s="1"/>
  <c r="I882" i="12"/>
  <c r="L883" i="12" s="1"/>
  <c r="CV880" i="1"/>
  <c r="DE880" i="1" s="1"/>
  <c r="CS880" i="1"/>
  <c r="DO880" i="1" l="1"/>
  <c r="DQ880" i="1"/>
  <c r="DN996" i="15"/>
  <c r="DO997" i="15" s="1"/>
  <c r="DP997" i="15" s="1"/>
  <c r="DQ997" i="15" s="1"/>
  <c r="DS998" i="15" s="1"/>
  <c r="DT998" i="15" s="1"/>
  <c r="DL916" i="1"/>
  <c r="DM917" i="1" s="1"/>
  <c r="DN917" i="1" s="1"/>
  <c r="K884" i="14"/>
  <c r="AG884" i="14" s="1"/>
  <c r="H884" i="14"/>
  <c r="CU881" i="1"/>
  <c r="CX880" i="1"/>
  <c r="DA880" i="1"/>
  <c r="DB880" i="1" s="1"/>
  <c r="O882" i="12"/>
  <c r="AI882" i="12" s="1"/>
  <c r="X882" i="12"/>
  <c r="Y882" i="12" s="1"/>
  <c r="DF880" i="1" l="1"/>
  <c r="DC880" i="1"/>
  <c r="DN997" i="15"/>
  <c r="DO998" i="15" s="1"/>
  <c r="DP998" i="15" s="1"/>
  <c r="DQ998" i="15" s="1"/>
  <c r="DS999" i="15" s="1"/>
  <c r="DT999" i="15" s="1"/>
  <c r="DL917" i="1"/>
  <c r="DM918" i="1" s="1"/>
  <c r="DN918" i="1" s="1"/>
  <c r="DJ880" i="1"/>
  <c r="DP881" i="1"/>
  <c r="M884" i="14"/>
  <c r="AH884" i="14" s="1"/>
  <c r="W884" i="14"/>
  <c r="X884" i="14" s="1"/>
  <c r="J885" i="14"/>
  <c r="M883" i="12"/>
  <c r="AH883" i="12" s="1"/>
  <c r="I883" i="12"/>
  <c r="L884" i="12" s="1"/>
  <c r="CV881" i="1"/>
  <c r="DE881" i="1" s="1"/>
  <c r="CS881" i="1"/>
  <c r="DO881" i="1" l="1"/>
  <c r="DQ881" i="1"/>
  <c r="DN998" i="15"/>
  <c r="DL918" i="1"/>
  <c r="K885" i="14"/>
  <c r="AG885" i="14" s="1"/>
  <c r="H885" i="14"/>
  <c r="CU882" i="1"/>
  <c r="DA881" i="1"/>
  <c r="DB881" i="1" s="1"/>
  <c r="CX881" i="1"/>
  <c r="X883" i="12"/>
  <c r="Y883" i="12" s="1"/>
  <c r="O883" i="12"/>
  <c r="AI883" i="12" s="1"/>
  <c r="DF881" i="1" l="1"/>
  <c r="DC881" i="1"/>
  <c r="DO999" i="15"/>
  <c r="DP999" i="15" s="1"/>
  <c r="DQ999" i="15" s="1"/>
  <c r="DS1000" i="15" s="1"/>
  <c r="DT1000" i="15" s="1"/>
  <c r="DJ881" i="1"/>
  <c r="DM919" i="1"/>
  <c r="DN919" i="1" s="1"/>
  <c r="DP882" i="1"/>
  <c r="W885" i="14"/>
  <c r="X885" i="14" s="1"/>
  <c r="J886" i="14"/>
  <c r="M885" i="14"/>
  <c r="AH885" i="14" s="1"/>
  <c r="M884" i="12"/>
  <c r="AH884" i="12" s="1"/>
  <c r="I884" i="12"/>
  <c r="L885" i="12" s="1"/>
  <c r="CV882" i="1"/>
  <c r="DE882" i="1" s="1"/>
  <c r="CS882" i="1"/>
  <c r="DO882" i="1" l="1"/>
  <c r="DQ882" i="1"/>
  <c r="DN999" i="15"/>
  <c r="DO1000" i="15" s="1"/>
  <c r="DP1000" i="15" s="1"/>
  <c r="DQ1000" i="15" s="1"/>
  <c r="DS1001" i="15" s="1"/>
  <c r="DT1001" i="15" s="1"/>
  <c r="DL919" i="1"/>
  <c r="K886" i="14"/>
  <c r="AG886" i="14" s="1"/>
  <c r="H886" i="14"/>
  <c r="CU883" i="1"/>
  <c r="CX882" i="1"/>
  <c r="DA882" i="1"/>
  <c r="DB882" i="1" s="1"/>
  <c r="X884" i="12"/>
  <c r="Y884" i="12" s="1"/>
  <c r="O884" i="12"/>
  <c r="AI884" i="12" s="1"/>
  <c r="DF882" i="1" l="1"/>
  <c r="DC882" i="1"/>
  <c r="DN1000" i="15"/>
  <c r="DO1001" i="15" s="1"/>
  <c r="DP1001" i="15" s="1"/>
  <c r="DQ1001" i="15" s="1"/>
  <c r="DS1002" i="15" s="1"/>
  <c r="DT1002" i="15" s="1"/>
  <c r="DJ882" i="1"/>
  <c r="DM920" i="1"/>
  <c r="DN920" i="1" s="1"/>
  <c r="DP883" i="1"/>
  <c r="J887" i="14"/>
  <c r="W886" i="14"/>
  <c r="X886" i="14" s="1"/>
  <c r="M886" i="14"/>
  <c r="AH886" i="14" s="1"/>
  <c r="M885" i="12"/>
  <c r="AH885" i="12" s="1"/>
  <c r="I885" i="12"/>
  <c r="L886" i="12" s="1"/>
  <c r="CV883" i="1"/>
  <c r="DE883" i="1" s="1"/>
  <c r="CS883" i="1"/>
  <c r="DO883" i="1" l="1"/>
  <c r="DQ883" i="1"/>
  <c r="DN1001" i="15"/>
  <c r="DL920" i="1"/>
  <c r="K887" i="14"/>
  <c r="AG887" i="14" s="1"/>
  <c r="H887" i="14"/>
  <c r="CU884" i="1"/>
  <c r="CX883" i="1"/>
  <c r="DA883" i="1"/>
  <c r="DB883" i="1" s="1"/>
  <c r="X885" i="12"/>
  <c r="Y885" i="12" s="1"/>
  <c r="O885" i="12"/>
  <c r="AI885" i="12" s="1"/>
  <c r="DF883" i="1" l="1"/>
  <c r="DC883" i="1"/>
  <c r="DO1002" i="15"/>
  <c r="DP1002" i="15" s="1"/>
  <c r="DQ1002" i="15" s="1"/>
  <c r="DS1003" i="15" s="1"/>
  <c r="DT1003" i="15" s="1"/>
  <c r="DJ883" i="1"/>
  <c r="DM921" i="1"/>
  <c r="DN921" i="1" s="1"/>
  <c r="DP884" i="1"/>
  <c r="J888" i="14"/>
  <c r="M887" i="14"/>
  <c r="AH887" i="14" s="1"/>
  <c r="W887" i="14"/>
  <c r="X887" i="14" s="1"/>
  <c r="M886" i="12"/>
  <c r="AH886" i="12" s="1"/>
  <c r="I886" i="12"/>
  <c r="L887" i="12" s="1"/>
  <c r="CV884" i="1"/>
  <c r="DE884" i="1" s="1"/>
  <c r="CS884" i="1"/>
  <c r="DO884" i="1" l="1"/>
  <c r="DQ884" i="1"/>
  <c r="DN1002" i="15"/>
  <c r="DL921" i="1"/>
  <c r="K888" i="14"/>
  <c r="AG888" i="14" s="1"/>
  <c r="H888" i="14"/>
  <c r="DA884" i="1"/>
  <c r="DB884" i="1" s="1"/>
  <c r="CX884" i="1"/>
  <c r="CU885" i="1"/>
  <c r="X886" i="12"/>
  <c r="Y886" i="12" s="1"/>
  <c r="O886" i="12"/>
  <c r="AI886" i="12" s="1"/>
  <c r="DF884" i="1" l="1"/>
  <c r="DC884" i="1"/>
  <c r="DO1003" i="15"/>
  <c r="DP1003" i="15" s="1"/>
  <c r="DQ1003" i="15" s="1"/>
  <c r="DS1004" i="15" s="1"/>
  <c r="DT1004" i="15" s="1"/>
  <c r="DJ884" i="1"/>
  <c r="DM922" i="1"/>
  <c r="DN922" i="1" s="1"/>
  <c r="DP885" i="1"/>
  <c r="J889" i="14"/>
  <c r="W888" i="14"/>
  <c r="X888" i="14" s="1"/>
  <c r="M888" i="14"/>
  <c r="AH888" i="14" s="1"/>
  <c r="CV885" i="1"/>
  <c r="DE885" i="1" s="1"/>
  <c r="CS885" i="1"/>
  <c r="M887" i="12"/>
  <c r="AH887" i="12" s="1"/>
  <c r="I887" i="12"/>
  <c r="L888" i="12" s="1"/>
  <c r="DO885" i="1" l="1"/>
  <c r="DQ885" i="1"/>
  <c r="DN1003" i="15"/>
  <c r="DO1004" i="15" s="1"/>
  <c r="DP1004" i="15" s="1"/>
  <c r="DQ1004" i="15" s="1"/>
  <c r="DS1005" i="15" s="1"/>
  <c r="DT1005" i="15" s="1"/>
  <c r="DL922" i="1"/>
  <c r="K889" i="14"/>
  <c r="AG889" i="14" s="1"/>
  <c r="H889" i="14"/>
  <c r="O887" i="12"/>
  <c r="AI887" i="12" s="1"/>
  <c r="X887" i="12"/>
  <c r="Y887" i="12" s="1"/>
  <c r="DA885" i="1"/>
  <c r="DB885" i="1" s="1"/>
  <c r="CU886" i="1"/>
  <c r="CX885" i="1"/>
  <c r="DF885" i="1" l="1"/>
  <c r="DC885" i="1"/>
  <c r="DN1004" i="15"/>
  <c r="DO1005" i="15" s="1"/>
  <c r="DP1005" i="15" s="1"/>
  <c r="DQ1005" i="15" s="1"/>
  <c r="DS1006" i="15" s="1"/>
  <c r="DT1006" i="15" s="1"/>
  <c r="DJ885" i="1"/>
  <c r="DM923" i="1"/>
  <c r="DN923" i="1" s="1"/>
  <c r="DP886" i="1"/>
  <c r="M889" i="14"/>
  <c r="AH889" i="14" s="1"/>
  <c r="W889" i="14"/>
  <c r="X889" i="14" s="1"/>
  <c r="J890" i="14"/>
  <c r="CV886" i="1"/>
  <c r="DE886" i="1" s="1"/>
  <c r="CS886" i="1"/>
  <c r="M888" i="12"/>
  <c r="AH888" i="12" s="1"/>
  <c r="I888" i="12"/>
  <c r="L889" i="12" s="1"/>
  <c r="DO886" i="1" l="1"/>
  <c r="DQ886" i="1"/>
  <c r="DN1005" i="15"/>
  <c r="DL923" i="1"/>
  <c r="K890" i="14"/>
  <c r="AG890" i="14" s="1"/>
  <c r="H890" i="14"/>
  <c r="X888" i="12"/>
  <c r="Y888" i="12" s="1"/>
  <c r="O888" i="12"/>
  <c r="AI888" i="12" s="1"/>
  <c r="CU887" i="1"/>
  <c r="CX886" i="1"/>
  <c r="DA886" i="1"/>
  <c r="DB886" i="1" s="1"/>
  <c r="DF886" i="1" l="1"/>
  <c r="DC886" i="1"/>
  <c r="DO1006" i="15"/>
  <c r="DP1006" i="15" s="1"/>
  <c r="DQ1006" i="15" s="1"/>
  <c r="DS1007" i="15" s="1"/>
  <c r="DT1007" i="15" s="1"/>
  <c r="DJ886" i="1"/>
  <c r="DM924" i="1"/>
  <c r="DN924" i="1" s="1"/>
  <c r="DP887" i="1"/>
  <c r="J891" i="14"/>
  <c r="W890" i="14"/>
  <c r="X890" i="14" s="1"/>
  <c r="M890" i="14"/>
  <c r="AH890" i="14" s="1"/>
  <c r="CV887" i="1"/>
  <c r="DE887" i="1" s="1"/>
  <c r="CS887" i="1"/>
  <c r="M889" i="12"/>
  <c r="AH889" i="12" s="1"/>
  <c r="I889" i="12"/>
  <c r="L890" i="12" s="1"/>
  <c r="DO887" i="1" l="1"/>
  <c r="DQ887" i="1"/>
  <c r="DN1006" i="15"/>
  <c r="DL924" i="1"/>
  <c r="K891" i="14"/>
  <c r="AG891" i="14" s="1"/>
  <c r="H891" i="14"/>
  <c r="CX887" i="1"/>
  <c r="CU888" i="1"/>
  <c r="DA887" i="1"/>
  <c r="DB887" i="1" s="1"/>
  <c r="X889" i="12"/>
  <c r="Y889" i="12" s="1"/>
  <c r="O889" i="12"/>
  <c r="AI889" i="12" s="1"/>
  <c r="DF887" i="1" l="1"/>
  <c r="DC887" i="1"/>
  <c r="DO1007" i="15"/>
  <c r="DP1007" i="15" s="1"/>
  <c r="DQ1007" i="15" s="1"/>
  <c r="DS1008" i="15" s="1"/>
  <c r="DT1008" i="15" s="1"/>
  <c r="DJ887" i="1"/>
  <c r="DM925" i="1"/>
  <c r="DN925" i="1" s="1"/>
  <c r="DP888" i="1"/>
  <c r="W891" i="14"/>
  <c r="X891" i="14" s="1"/>
  <c r="J892" i="14"/>
  <c r="M891" i="14"/>
  <c r="AH891" i="14" s="1"/>
  <c r="M890" i="12"/>
  <c r="AH890" i="12" s="1"/>
  <c r="I890" i="12"/>
  <c r="L891" i="12" s="1"/>
  <c r="CV888" i="1"/>
  <c r="DE888" i="1" s="1"/>
  <c r="CS888" i="1"/>
  <c r="DO888" i="1" l="1"/>
  <c r="DQ888" i="1"/>
  <c r="DN1007" i="15"/>
  <c r="DO1008" i="15" s="1"/>
  <c r="DP1008" i="15" s="1"/>
  <c r="DQ1008" i="15" s="1"/>
  <c r="DS1009" i="15" s="1"/>
  <c r="DT1009" i="15" s="1"/>
  <c r="DL925" i="1"/>
  <c r="K892" i="14"/>
  <c r="AG892" i="14" s="1"/>
  <c r="H892" i="14"/>
  <c r="DA888" i="1"/>
  <c r="DB888" i="1" s="1"/>
  <c r="CU889" i="1"/>
  <c r="CX888" i="1"/>
  <c r="O890" i="12"/>
  <c r="AI890" i="12" s="1"/>
  <c r="X890" i="12"/>
  <c r="Y890" i="12" s="1"/>
  <c r="DF888" i="1" l="1"/>
  <c r="DC888" i="1"/>
  <c r="DN1008" i="15"/>
  <c r="DJ888" i="1"/>
  <c r="DM926" i="1"/>
  <c r="DN926" i="1" s="1"/>
  <c r="DP889" i="1"/>
  <c r="M892" i="14"/>
  <c r="AH892" i="14" s="1"/>
  <c r="W892" i="14"/>
  <c r="X892" i="14" s="1"/>
  <c r="J893" i="14"/>
  <c r="CV889" i="1"/>
  <c r="DE889" i="1" s="1"/>
  <c r="CS889" i="1"/>
  <c r="M891" i="12"/>
  <c r="AH891" i="12" s="1"/>
  <c r="I891" i="12"/>
  <c r="L892" i="12" s="1"/>
  <c r="DO889" i="1" l="1"/>
  <c r="DQ889" i="1"/>
  <c r="DO1009" i="15"/>
  <c r="DL926" i="1"/>
  <c r="K893" i="14"/>
  <c r="AG893" i="14" s="1"/>
  <c r="H893" i="14"/>
  <c r="CX889" i="1"/>
  <c r="CU890" i="1"/>
  <c r="DA889" i="1"/>
  <c r="DB889" i="1" s="1"/>
  <c r="O891" i="12"/>
  <c r="AI891" i="12" s="1"/>
  <c r="X891" i="12"/>
  <c r="Y891" i="12" s="1"/>
  <c r="DF889" i="1" l="1"/>
  <c r="DC889" i="1"/>
  <c r="DN1009" i="15"/>
  <c r="DP1009" i="15"/>
  <c r="DQ1009" i="15" s="1"/>
  <c r="DJ889" i="1"/>
  <c r="DM927" i="1"/>
  <c r="DN927" i="1" s="1"/>
  <c r="DP890" i="1"/>
  <c r="W893" i="14"/>
  <c r="X893" i="14" s="1"/>
  <c r="J894" i="14"/>
  <c r="M893" i="14"/>
  <c r="AH893" i="14" s="1"/>
  <c r="M892" i="12"/>
  <c r="AH892" i="12" s="1"/>
  <c r="I892" i="12"/>
  <c r="L893" i="12" s="1"/>
  <c r="CV890" i="1"/>
  <c r="DE890" i="1" s="1"/>
  <c r="CS890" i="1"/>
  <c r="DO890" i="1" l="1"/>
  <c r="DQ890" i="1"/>
  <c r="DL927" i="1"/>
  <c r="K894" i="14"/>
  <c r="AG894" i="14" s="1"/>
  <c r="H894" i="14"/>
  <c r="X892" i="12"/>
  <c r="Y892" i="12" s="1"/>
  <c r="O892" i="12"/>
  <c r="AI892" i="12" s="1"/>
  <c r="CU891" i="1"/>
  <c r="CX890" i="1"/>
  <c r="DA890" i="1"/>
  <c r="DB890" i="1" s="1"/>
  <c r="DF890" i="1" l="1"/>
  <c r="DC890" i="1"/>
  <c r="DJ890" i="1"/>
  <c r="DM928" i="1"/>
  <c r="DN928" i="1" s="1"/>
  <c r="DP891" i="1"/>
  <c r="J895" i="14"/>
  <c r="W894" i="14"/>
  <c r="X894" i="14" s="1"/>
  <c r="M894" i="14"/>
  <c r="AH894" i="14" s="1"/>
  <c r="M893" i="12"/>
  <c r="AH893" i="12" s="1"/>
  <c r="I893" i="12"/>
  <c r="L894" i="12" s="1"/>
  <c r="CV891" i="1"/>
  <c r="DE891" i="1" s="1"/>
  <c r="CS891" i="1"/>
  <c r="DO891" i="1" l="1"/>
  <c r="DQ891" i="1"/>
  <c r="DL928" i="1"/>
  <c r="DM929" i="1" s="1"/>
  <c r="DN929" i="1" s="1"/>
  <c r="K895" i="14"/>
  <c r="AG895" i="14" s="1"/>
  <c r="H895" i="14"/>
  <c r="CU892" i="1"/>
  <c r="DA891" i="1"/>
  <c r="DB891" i="1" s="1"/>
  <c r="CX891" i="1"/>
  <c r="X893" i="12"/>
  <c r="Y893" i="12" s="1"/>
  <c r="O893" i="12"/>
  <c r="AI893" i="12" s="1"/>
  <c r="DF891" i="1" l="1"/>
  <c r="DC891" i="1"/>
  <c r="DL929" i="1"/>
  <c r="DM930" i="1" s="1"/>
  <c r="DN930" i="1" s="1"/>
  <c r="DJ891" i="1"/>
  <c r="DP892" i="1"/>
  <c r="J896" i="14"/>
  <c r="M895" i="14"/>
  <c r="AH895" i="14" s="1"/>
  <c r="W895" i="14"/>
  <c r="X895" i="14" s="1"/>
  <c r="M894" i="12"/>
  <c r="AH894" i="12" s="1"/>
  <c r="I894" i="12"/>
  <c r="L895" i="12" s="1"/>
  <c r="CV892" i="1"/>
  <c r="DE892" i="1" s="1"/>
  <c r="CS892" i="1"/>
  <c r="DO892" i="1" l="1"/>
  <c r="DQ892" i="1"/>
  <c r="DL930" i="1"/>
  <c r="K896" i="14"/>
  <c r="AG896" i="14" s="1"/>
  <c r="H896" i="14"/>
  <c r="O894" i="12"/>
  <c r="AI894" i="12" s="1"/>
  <c r="X894" i="12"/>
  <c r="Y894" i="12" s="1"/>
  <c r="CU893" i="1"/>
  <c r="DA892" i="1"/>
  <c r="DB892" i="1" s="1"/>
  <c r="CX892" i="1"/>
  <c r="DF892" i="1" l="1"/>
  <c r="DC892" i="1"/>
  <c r="DJ892" i="1"/>
  <c r="DM931" i="1"/>
  <c r="DN931" i="1" s="1"/>
  <c r="DP893" i="1"/>
  <c r="J897" i="14"/>
  <c r="W896" i="14"/>
  <c r="X896" i="14" s="1"/>
  <c r="M896" i="14"/>
  <c r="AH896" i="14" s="1"/>
  <c r="CV893" i="1"/>
  <c r="DE893" i="1" s="1"/>
  <c r="CS893" i="1"/>
  <c r="M895" i="12"/>
  <c r="AH895" i="12" s="1"/>
  <c r="I895" i="12"/>
  <c r="L896" i="12" s="1"/>
  <c r="DO893" i="1" l="1"/>
  <c r="DQ893" i="1"/>
  <c r="DL931" i="1"/>
  <c r="K897" i="14"/>
  <c r="AG897" i="14" s="1"/>
  <c r="H897" i="14"/>
  <c r="X895" i="12"/>
  <c r="Y895" i="12" s="1"/>
  <c r="O895" i="12"/>
  <c r="AI895" i="12" s="1"/>
  <c r="CX893" i="1"/>
  <c r="DA893" i="1"/>
  <c r="DB893" i="1" s="1"/>
  <c r="CU894" i="1"/>
  <c r="DF893" i="1" l="1"/>
  <c r="DC893" i="1"/>
  <c r="DJ893" i="1"/>
  <c r="DM932" i="1"/>
  <c r="DN932" i="1" s="1"/>
  <c r="DP894" i="1"/>
  <c r="M897" i="14"/>
  <c r="AH897" i="14" s="1"/>
  <c r="J898" i="14"/>
  <c r="W897" i="14"/>
  <c r="X897" i="14" s="1"/>
  <c r="CV894" i="1"/>
  <c r="DE894" i="1" s="1"/>
  <c r="CS894" i="1"/>
  <c r="M896" i="12"/>
  <c r="AH896" i="12" s="1"/>
  <c r="I896" i="12"/>
  <c r="L897" i="12" s="1"/>
  <c r="DO894" i="1" l="1"/>
  <c r="DQ894" i="1"/>
  <c r="DL932" i="1"/>
  <c r="DM933" i="1" s="1"/>
  <c r="DN933" i="1" s="1"/>
  <c r="K898" i="14"/>
  <c r="AG898" i="14" s="1"/>
  <c r="H898" i="14"/>
  <c r="DA894" i="1"/>
  <c r="DB894" i="1" s="1"/>
  <c r="CX894" i="1"/>
  <c r="CU895" i="1"/>
  <c r="X896" i="12"/>
  <c r="Y896" i="12" s="1"/>
  <c r="O896" i="12"/>
  <c r="AI896" i="12" s="1"/>
  <c r="DF894" i="1" l="1"/>
  <c r="DC894" i="1"/>
  <c r="DL933" i="1"/>
  <c r="DM934" i="1" s="1"/>
  <c r="DN934" i="1" s="1"/>
  <c r="DJ894" i="1"/>
  <c r="DP895" i="1"/>
  <c r="J899" i="14"/>
  <c r="W898" i="14"/>
  <c r="X898" i="14" s="1"/>
  <c r="M898" i="14"/>
  <c r="AH898" i="14" s="1"/>
  <c r="CV895" i="1"/>
  <c r="DE895" i="1" s="1"/>
  <c r="CS895" i="1"/>
  <c r="M897" i="12"/>
  <c r="AH897" i="12" s="1"/>
  <c r="I897" i="12"/>
  <c r="L898" i="12" s="1"/>
  <c r="DO895" i="1" l="1"/>
  <c r="DQ895" i="1"/>
  <c r="DL934" i="1"/>
  <c r="DM935" i="1" s="1"/>
  <c r="DN935" i="1" s="1"/>
  <c r="K899" i="14"/>
  <c r="AG899" i="14" s="1"/>
  <c r="H899" i="14"/>
  <c r="X897" i="12"/>
  <c r="Y897" i="12" s="1"/>
  <c r="O897" i="12"/>
  <c r="AI897" i="12" s="1"/>
  <c r="CX895" i="1"/>
  <c r="CU896" i="1"/>
  <c r="DA895" i="1"/>
  <c r="DB895" i="1" s="1"/>
  <c r="DF895" i="1" l="1"/>
  <c r="DC895" i="1"/>
  <c r="DJ895" i="1"/>
  <c r="DL935" i="1"/>
  <c r="DP896" i="1"/>
  <c r="W899" i="14"/>
  <c r="X899" i="14" s="1"/>
  <c r="M899" i="14"/>
  <c r="AH899" i="14" s="1"/>
  <c r="J900" i="14"/>
  <c r="M898" i="12"/>
  <c r="AH898" i="12" s="1"/>
  <c r="I898" i="12"/>
  <c r="L899" i="12" s="1"/>
  <c r="CV896" i="1"/>
  <c r="DE896" i="1" s="1"/>
  <c r="CS896" i="1"/>
  <c r="DO896" i="1" l="1"/>
  <c r="DQ896" i="1"/>
  <c r="DM936" i="1"/>
  <c r="DN936" i="1" s="1"/>
  <c r="K900" i="14"/>
  <c r="AG900" i="14" s="1"/>
  <c r="H900" i="14"/>
  <c r="CX896" i="1"/>
  <c r="CU897" i="1"/>
  <c r="DA896" i="1"/>
  <c r="DB896" i="1" s="1"/>
  <c r="X898" i="12"/>
  <c r="Y898" i="12" s="1"/>
  <c r="O898" i="12"/>
  <c r="AI898" i="12" s="1"/>
  <c r="DF896" i="1" l="1"/>
  <c r="DC896" i="1"/>
  <c r="DJ896" i="1"/>
  <c r="DL936" i="1"/>
  <c r="DP897" i="1"/>
  <c r="M900" i="14"/>
  <c r="AH900" i="14" s="1"/>
  <c r="W900" i="14"/>
  <c r="X900" i="14" s="1"/>
  <c r="J901" i="14"/>
  <c r="CV897" i="1"/>
  <c r="DE897" i="1" s="1"/>
  <c r="CS897" i="1"/>
  <c r="M899" i="12"/>
  <c r="AH899" i="12" s="1"/>
  <c r="I899" i="12"/>
  <c r="L900" i="12" s="1"/>
  <c r="DO897" i="1" l="1"/>
  <c r="DQ897" i="1"/>
  <c r="DM937" i="1"/>
  <c r="DN937" i="1" s="1"/>
  <c r="K901" i="14"/>
  <c r="AG901" i="14" s="1"/>
  <c r="H901" i="14"/>
  <c r="O899" i="12"/>
  <c r="AI899" i="12" s="1"/>
  <c r="X899" i="12"/>
  <c r="Y899" i="12" s="1"/>
  <c r="DA897" i="1"/>
  <c r="DB897" i="1" s="1"/>
  <c r="CU898" i="1"/>
  <c r="CX897" i="1"/>
  <c r="DF897" i="1" l="1"/>
  <c r="DC897" i="1"/>
  <c r="DJ897" i="1"/>
  <c r="DL937" i="1"/>
  <c r="DM938" i="1" s="1"/>
  <c r="DN938" i="1" s="1"/>
  <c r="W901" i="14"/>
  <c r="X901" i="14" s="1"/>
  <c r="J902" i="14"/>
  <c r="M901" i="14"/>
  <c r="AH901" i="14" s="1"/>
  <c r="M900" i="12"/>
  <c r="AH900" i="12" s="1"/>
  <c r="I900" i="12"/>
  <c r="L901" i="12" s="1"/>
  <c r="CV898" i="1"/>
  <c r="DE898" i="1" s="1"/>
  <c r="CS898" i="1"/>
  <c r="DL938" i="1" l="1"/>
  <c r="DP898" i="1"/>
  <c r="K902" i="14"/>
  <c r="AG902" i="14" s="1"/>
  <c r="H902" i="14"/>
  <c r="CU899" i="1"/>
  <c r="CX898" i="1"/>
  <c r="DA898" i="1"/>
  <c r="DB898" i="1" s="1"/>
  <c r="O900" i="12"/>
  <c r="AI900" i="12" s="1"/>
  <c r="X900" i="12"/>
  <c r="Y900" i="12" s="1"/>
  <c r="DF898" i="1" l="1"/>
  <c r="DC898" i="1"/>
  <c r="DO898" i="1"/>
  <c r="DP899" i="1" s="1"/>
  <c r="DQ898" i="1"/>
  <c r="DM939" i="1"/>
  <c r="DN939" i="1" s="1"/>
  <c r="J903" i="14"/>
  <c r="W902" i="14"/>
  <c r="X902" i="14" s="1"/>
  <c r="M902" i="14"/>
  <c r="AH902" i="14" s="1"/>
  <c r="M901" i="12"/>
  <c r="AH901" i="12" s="1"/>
  <c r="I901" i="12"/>
  <c r="L902" i="12" s="1"/>
  <c r="CV899" i="1"/>
  <c r="DE899" i="1" s="1"/>
  <c r="CS899" i="1"/>
  <c r="DO899" i="1" l="1"/>
  <c r="DQ899" i="1"/>
  <c r="DJ898" i="1"/>
  <c r="DL939" i="1"/>
  <c r="DM940" i="1" s="1"/>
  <c r="DN940" i="1" s="1"/>
  <c r="K903" i="14"/>
  <c r="AG903" i="14" s="1"/>
  <c r="H903" i="14"/>
  <c r="DA899" i="1"/>
  <c r="DB899" i="1" s="1"/>
  <c r="CX899" i="1"/>
  <c r="CU900" i="1"/>
  <c r="X901" i="12"/>
  <c r="Y901" i="12" s="1"/>
  <c r="O901" i="12"/>
  <c r="AI901" i="12" s="1"/>
  <c r="DF899" i="1" l="1"/>
  <c r="DC899" i="1"/>
  <c r="DJ899" i="1"/>
  <c r="DL940" i="1"/>
  <c r="DP900" i="1"/>
  <c r="J904" i="14"/>
  <c r="M903" i="14"/>
  <c r="AH903" i="14" s="1"/>
  <c r="W903" i="14"/>
  <c r="X903" i="14" s="1"/>
  <c r="M902" i="12"/>
  <c r="AH902" i="12" s="1"/>
  <c r="I902" i="12"/>
  <c r="L903" i="12" s="1"/>
  <c r="CV900" i="1"/>
  <c r="DE900" i="1" s="1"/>
  <c r="CS900" i="1"/>
  <c r="DO900" i="1" l="1"/>
  <c r="DQ900" i="1"/>
  <c r="DM941" i="1"/>
  <c r="DN941" i="1" s="1"/>
  <c r="K904" i="14"/>
  <c r="AG904" i="14" s="1"/>
  <c r="H904" i="14"/>
  <c r="DA900" i="1"/>
  <c r="DB900" i="1" s="1"/>
  <c r="CU901" i="1"/>
  <c r="CX900" i="1"/>
  <c r="O902" i="12"/>
  <c r="AI902" i="12" s="1"/>
  <c r="X902" i="12"/>
  <c r="Y902" i="12" s="1"/>
  <c r="DF900" i="1" l="1"/>
  <c r="DC900" i="1"/>
  <c r="DJ900" i="1"/>
  <c r="DL941" i="1"/>
  <c r="DP901" i="1"/>
  <c r="J905" i="14"/>
  <c r="W904" i="14"/>
  <c r="X904" i="14" s="1"/>
  <c r="M904" i="14"/>
  <c r="AH904" i="14" s="1"/>
  <c r="M903" i="12"/>
  <c r="AH903" i="12" s="1"/>
  <c r="I903" i="12"/>
  <c r="L904" i="12" s="1"/>
  <c r="CV901" i="1"/>
  <c r="DE901" i="1" s="1"/>
  <c r="CS901" i="1"/>
  <c r="DO901" i="1" l="1"/>
  <c r="DQ901" i="1"/>
  <c r="DM942" i="1"/>
  <c r="DN942" i="1" s="1"/>
  <c r="K905" i="14"/>
  <c r="AG905" i="14" s="1"/>
  <c r="H905" i="14"/>
  <c r="CX901" i="1"/>
  <c r="CU902" i="1"/>
  <c r="DA901" i="1"/>
  <c r="DB901" i="1" s="1"/>
  <c r="O903" i="12"/>
  <c r="AI903" i="12" s="1"/>
  <c r="X903" i="12"/>
  <c r="Y903" i="12" s="1"/>
  <c r="DF901" i="1" l="1"/>
  <c r="DC901" i="1"/>
  <c r="DJ901" i="1"/>
  <c r="DL942" i="1"/>
  <c r="DP902" i="1"/>
  <c r="M905" i="14"/>
  <c r="AH905" i="14" s="1"/>
  <c r="W905" i="14"/>
  <c r="X905" i="14" s="1"/>
  <c r="J906" i="14"/>
  <c r="M904" i="12"/>
  <c r="AH904" i="12" s="1"/>
  <c r="I904" i="12"/>
  <c r="L905" i="12" s="1"/>
  <c r="CV902" i="1"/>
  <c r="DE902" i="1" s="1"/>
  <c r="CS902" i="1"/>
  <c r="DO902" i="1" l="1"/>
  <c r="DQ902" i="1"/>
  <c r="DM943" i="1"/>
  <c r="DN943" i="1" s="1"/>
  <c r="K906" i="14"/>
  <c r="AG906" i="14" s="1"/>
  <c r="H906" i="14"/>
  <c r="X904" i="12"/>
  <c r="Y904" i="12" s="1"/>
  <c r="O904" i="12"/>
  <c r="AI904" i="12" s="1"/>
  <c r="DA902" i="1"/>
  <c r="DB902" i="1" s="1"/>
  <c r="CX902" i="1"/>
  <c r="CU903" i="1"/>
  <c r="DF902" i="1" l="1"/>
  <c r="DC902" i="1"/>
  <c r="DJ902" i="1"/>
  <c r="DL943" i="1"/>
  <c r="DP903" i="1"/>
  <c r="J907" i="14"/>
  <c r="W906" i="14"/>
  <c r="X906" i="14" s="1"/>
  <c r="M906" i="14"/>
  <c r="AH906" i="14" s="1"/>
  <c r="CV903" i="1"/>
  <c r="DE903" i="1" s="1"/>
  <c r="CS903" i="1"/>
  <c r="M905" i="12"/>
  <c r="AH905" i="12" s="1"/>
  <c r="I905" i="12"/>
  <c r="L906" i="12" s="1"/>
  <c r="DO903" i="1" l="1"/>
  <c r="DQ903" i="1"/>
  <c r="DM944" i="1"/>
  <c r="DN944" i="1" s="1"/>
  <c r="K907" i="14"/>
  <c r="AG907" i="14" s="1"/>
  <c r="H907" i="14"/>
  <c r="CU904" i="1"/>
  <c r="DA903" i="1"/>
  <c r="DB903" i="1" s="1"/>
  <c r="CX903" i="1"/>
  <c r="O905" i="12"/>
  <c r="AI905" i="12" s="1"/>
  <c r="X905" i="12"/>
  <c r="Y905" i="12" s="1"/>
  <c r="DF903" i="1" l="1"/>
  <c r="DC903" i="1"/>
  <c r="DJ903" i="1"/>
  <c r="DL944" i="1"/>
  <c r="DP904" i="1"/>
  <c r="W907" i="14"/>
  <c r="X907" i="14" s="1"/>
  <c r="J908" i="14"/>
  <c r="M907" i="14"/>
  <c r="AH907" i="14" s="1"/>
  <c r="CV904" i="1"/>
  <c r="DE904" i="1" s="1"/>
  <c r="CS904" i="1"/>
  <c r="M906" i="12"/>
  <c r="AH906" i="12" s="1"/>
  <c r="I906" i="12"/>
  <c r="L907" i="12" s="1"/>
  <c r="DO904" i="1" l="1"/>
  <c r="DQ904" i="1"/>
  <c r="DM945" i="1"/>
  <c r="DN945" i="1" s="1"/>
  <c r="K908" i="14"/>
  <c r="AG908" i="14" s="1"/>
  <c r="H908" i="14"/>
  <c r="DA904" i="1"/>
  <c r="DB904" i="1" s="1"/>
  <c r="CX904" i="1"/>
  <c r="CU905" i="1"/>
  <c r="X906" i="12"/>
  <c r="Y906" i="12" s="1"/>
  <c r="O906" i="12"/>
  <c r="AI906" i="12" s="1"/>
  <c r="DF904" i="1" l="1"/>
  <c r="DC904" i="1"/>
  <c r="DJ904" i="1"/>
  <c r="DL945" i="1"/>
  <c r="DP905" i="1"/>
  <c r="M908" i="14"/>
  <c r="AH908" i="14" s="1"/>
  <c r="W908" i="14"/>
  <c r="X908" i="14" s="1"/>
  <c r="J909" i="14"/>
  <c r="M907" i="12"/>
  <c r="AH907" i="12" s="1"/>
  <c r="I907" i="12"/>
  <c r="L908" i="12" s="1"/>
  <c r="CV905" i="1"/>
  <c r="DE905" i="1" s="1"/>
  <c r="CS905" i="1"/>
  <c r="DO905" i="1" l="1"/>
  <c r="DQ905" i="1"/>
  <c r="DM946" i="1"/>
  <c r="DN946" i="1" s="1"/>
  <c r="K909" i="14"/>
  <c r="AG909" i="14" s="1"/>
  <c r="H909" i="14"/>
  <c r="CU906" i="1"/>
  <c r="DA905" i="1"/>
  <c r="DB905" i="1" s="1"/>
  <c r="CX905" i="1"/>
  <c r="O907" i="12"/>
  <c r="AI907" i="12" s="1"/>
  <c r="X907" i="12"/>
  <c r="Y907" i="12" s="1"/>
  <c r="DF905" i="1" l="1"/>
  <c r="DC905" i="1"/>
  <c r="DJ905" i="1"/>
  <c r="DL946" i="1"/>
  <c r="DP906" i="1"/>
  <c r="W909" i="14"/>
  <c r="X909" i="14" s="1"/>
  <c r="J910" i="14"/>
  <c r="M909" i="14"/>
  <c r="AH909" i="14" s="1"/>
  <c r="M908" i="12"/>
  <c r="AH908" i="12" s="1"/>
  <c r="I908" i="12"/>
  <c r="L909" i="12" s="1"/>
  <c r="CV906" i="1"/>
  <c r="DE906" i="1" s="1"/>
  <c r="CS906" i="1"/>
  <c r="DO906" i="1" l="1"/>
  <c r="DQ906" i="1"/>
  <c r="DM947" i="1"/>
  <c r="DN947" i="1" s="1"/>
  <c r="K910" i="14"/>
  <c r="AG910" i="14" s="1"/>
  <c r="H910" i="14"/>
  <c r="DA906" i="1"/>
  <c r="DB906" i="1" s="1"/>
  <c r="CX906" i="1"/>
  <c r="CU907" i="1"/>
  <c r="O908" i="12"/>
  <c r="AI908" i="12" s="1"/>
  <c r="X908" i="12"/>
  <c r="Y908" i="12" s="1"/>
  <c r="DF906" i="1" l="1"/>
  <c r="DC906" i="1"/>
  <c r="DJ906" i="1"/>
  <c r="DL947" i="1"/>
  <c r="DP907" i="1"/>
  <c r="J911" i="14"/>
  <c r="W910" i="14"/>
  <c r="X910" i="14" s="1"/>
  <c r="M910" i="14"/>
  <c r="AH910" i="14" s="1"/>
  <c r="M909" i="12"/>
  <c r="AH909" i="12" s="1"/>
  <c r="I909" i="12"/>
  <c r="L910" i="12" s="1"/>
  <c r="CV907" i="1"/>
  <c r="DE907" i="1" s="1"/>
  <c r="CS907" i="1"/>
  <c r="DO907" i="1" l="1"/>
  <c r="DQ907" i="1"/>
  <c r="DM948" i="1"/>
  <c r="DN948" i="1" s="1"/>
  <c r="K911" i="14"/>
  <c r="AG911" i="14" s="1"/>
  <c r="H911" i="14"/>
  <c r="X909" i="12"/>
  <c r="Y909" i="12" s="1"/>
  <c r="O909" i="12"/>
  <c r="AI909" i="12" s="1"/>
  <c r="DA907" i="1"/>
  <c r="DB907" i="1" s="1"/>
  <c r="CU908" i="1"/>
  <c r="CX907" i="1"/>
  <c r="DF907" i="1" l="1"/>
  <c r="DC907" i="1"/>
  <c r="DJ907" i="1"/>
  <c r="DL948" i="1"/>
  <c r="DP908" i="1"/>
  <c r="J912" i="14"/>
  <c r="M911" i="14"/>
  <c r="AH911" i="14" s="1"/>
  <c r="W911" i="14"/>
  <c r="X911" i="14" s="1"/>
  <c r="M910" i="12"/>
  <c r="AH910" i="12" s="1"/>
  <c r="I910" i="12"/>
  <c r="L911" i="12" s="1"/>
  <c r="CV908" i="1"/>
  <c r="DE908" i="1" s="1"/>
  <c r="CS908" i="1"/>
  <c r="DO908" i="1" l="1"/>
  <c r="DQ908" i="1"/>
  <c r="DM949" i="1"/>
  <c r="DN949" i="1" s="1"/>
  <c r="K912" i="14"/>
  <c r="AG912" i="14" s="1"/>
  <c r="H912" i="14"/>
  <c r="X910" i="12"/>
  <c r="Y910" i="12" s="1"/>
  <c r="O910" i="12"/>
  <c r="AI910" i="12" s="1"/>
  <c r="DA908" i="1"/>
  <c r="DB908" i="1" s="1"/>
  <c r="CX908" i="1"/>
  <c r="CU909" i="1"/>
  <c r="DF908" i="1" l="1"/>
  <c r="DC908" i="1"/>
  <c r="DJ908" i="1"/>
  <c r="DL949" i="1"/>
  <c r="DP909" i="1"/>
  <c r="J913" i="14"/>
  <c r="W912" i="14"/>
  <c r="X912" i="14" s="1"/>
  <c r="M912" i="14"/>
  <c r="AH912" i="14" s="1"/>
  <c r="CV909" i="1"/>
  <c r="CS909" i="1"/>
  <c r="AI18" i="1" s="1"/>
  <c r="M911" i="12"/>
  <c r="AH911" i="12" s="1"/>
  <c r="I911" i="12"/>
  <c r="L912" i="12" s="1"/>
  <c r="DE909" i="1" l="1"/>
  <c r="AH18" i="1"/>
  <c r="DO909" i="1"/>
  <c r="DQ909" i="1"/>
  <c r="DM950" i="1"/>
  <c r="DN950" i="1" s="1"/>
  <c r="K913" i="14"/>
  <c r="AG913" i="14" s="1"/>
  <c r="H913" i="14"/>
  <c r="X911" i="12"/>
  <c r="Y911" i="12" s="1"/>
  <c r="O911" i="12"/>
  <c r="AI911" i="12" s="1"/>
  <c r="CU910" i="1"/>
  <c r="DA909" i="1"/>
  <c r="DB909" i="1" s="1"/>
  <c r="CX909" i="1"/>
  <c r="DC909" i="1" s="1"/>
  <c r="DF909" i="1" l="1"/>
  <c r="AG18" i="1"/>
  <c r="AJ18" i="1"/>
  <c r="AK18" i="1"/>
  <c r="DJ909" i="1"/>
  <c r="DL950" i="1"/>
  <c r="DP910" i="1"/>
  <c r="M913" i="14"/>
  <c r="AH913" i="14" s="1"/>
  <c r="J914" i="14"/>
  <c r="W913" i="14"/>
  <c r="X913" i="14" s="1"/>
  <c r="CV910" i="1"/>
  <c r="DE910" i="1" s="1"/>
  <c r="CS910" i="1"/>
  <c r="M912" i="12"/>
  <c r="AH912" i="12" s="1"/>
  <c r="I912" i="12"/>
  <c r="L913" i="12" s="1"/>
  <c r="AL18" i="1" l="1"/>
  <c r="DO910" i="1"/>
  <c r="DQ910" i="1"/>
  <c r="DM951" i="1"/>
  <c r="DN951" i="1" s="1"/>
  <c r="K914" i="14"/>
  <c r="AG914" i="14" s="1"/>
  <c r="H914" i="14"/>
  <c r="O912" i="12"/>
  <c r="AI912" i="12" s="1"/>
  <c r="X912" i="12"/>
  <c r="Y912" i="12" s="1"/>
  <c r="DA910" i="1"/>
  <c r="DB910" i="1" s="1"/>
  <c r="CU911" i="1"/>
  <c r="CX910" i="1"/>
  <c r="DF910" i="1" l="1"/>
  <c r="DC910" i="1"/>
  <c r="DJ910" i="1"/>
  <c r="DL951" i="1"/>
  <c r="DP911" i="1"/>
  <c r="J915" i="14"/>
  <c r="W914" i="14"/>
  <c r="X914" i="14" s="1"/>
  <c r="M914" i="14"/>
  <c r="AH914" i="14" s="1"/>
  <c r="CV911" i="1"/>
  <c r="DE911" i="1" s="1"/>
  <c r="CS911" i="1"/>
  <c r="M913" i="12"/>
  <c r="AH913" i="12" s="1"/>
  <c r="I913" i="12"/>
  <c r="L914" i="12" s="1"/>
  <c r="DO911" i="1" l="1"/>
  <c r="DQ911" i="1"/>
  <c r="DM952" i="1"/>
  <c r="DN952" i="1" s="1"/>
  <c r="K915" i="14"/>
  <c r="AG915" i="14" s="1"/>
  <c r="H915" i="14"/>
  <c r="X913" i="12"/>
  <c r="Y913" i="12" s="1"/>
  <c r="O913" i="12"/>
  <c r="AI913" i="12" s="1"/>
  <c r="DA911" i="1"/>
  <c r="DB911" i="1" s="1"/>
  <c r="CX911" i="1"/>
  <c r="CU912" i="1"/>
  <c r="DF911" i="1" l="1"/>
  <c r="DC911" i="1"/>
  <c r="DJ911" i="1"/>
  <c r="DL952" i="1"/>
  <c r="DP912" i="1"/>
  <c r="W915" i="14"/>
  <c r="X915" i="14" s="1"/>
  <c r="M915" i="14"/>
  <c r="AH915" i="14" s="1"/>
  <c r="J916" i="14"/>
  <c r="CV912" i="1"/>
  <c r="DE912" i="1" s="1"/>
  <c r="CS912" i="1"/>
  <c r="M914" i="12"/>
  <c r="AH914" i="12" s="1"/>
  <c r="I914" i="12"/>
  <c r="L915" i="12" s="1"/>
  <c r="DO912" i="1" l="1"/>
  <c r="DQ912" i="1"/>
  <c r="DM953" i="1"/>
  <c r="DN953" i="1" s="1"/>
  <c r="K916" i="14"/>
  <c r="AG916" i="14" s="1"/>
  <c r="H916" i="14"/>
  <c r="DA912" i="1"/>
  <c r="DB912" i="1" s="1"/>
  <c r="CX912" i="1"/>
  <c r="CU913" i="1"/>
  <c r="X914" i="12"/>
  <c r="Y914" i="12" s="1"/>
  <c r="O914" i="12"/>
  <c r="AI914" i="12" s="1"/>
  <c r="DF912" i="1" l="1"/>
  <c r="DC912" i="1"/>
  <c r="DJ912" i="1"/>
  <c r="DL953" i="1"/>
  <c r="DP913" i="1"/>
  <c r="M916" i="14"/>
  <c r="AH916" i="14" s="1"/>
  <c r="W916" i="14"/>
  <c r="X916" i="14" s="1"/>
  <c r="J917" i="14"/>
  <c r="M915" i="12"/>
  <c r="AH915" i="12" s="1"/>
  <c r="I915" i="12"/>
  <c r="L916" i="12" s="1"/>
  <c r="CV913" i="1"/>
  <c r="DE913" i="1" s="1"/>
  <c r="CS913" i="1"/>
  <c r="DO913" i="1" l="1"/>
  <c r="DQ913" i="1"/>
  <c r="DM954" i="1"/>
  <c r="DN954" i="1" s="1"/>
  <c r="K917" i="14"/>
  <c r="AG917" i="14" s="1"/>
  <c r="H917" i="14"/>
  <c r="O915" i="12"/>
  <c r="AI915" i="12" s="1"/>
  <c r="X915" i="12"/>
  <c r="Y915" i="12" s="1"/>
  <c r="CU914" i="1"/>
  <c r="DA913" i="1"/>
  <c r="DB913" i="1" s="1"/>
  <c r="CX913" i="1"/>
  <c r="DF913" i="1" l="1"/>
  <c r="DC913" i="1"/>
  <c r="DJ913" i="1"/>
  <c r="DL954" i="1"/>
  <c r="DM955" i="1" s="1"/>
  <c r="DN955" i="1" s="1"/>
  <c r="DP914" i="1"/>
  <c r="W917" i="14"/>
  <c r="X917" i="14" s="1"/>
  <c r="J918" i="14"/>
  <c r="M917" i="14"/>
  <c r="AH917" i="14" s="1"/>
  <c r="CV914" i="1"/>
  <c r="DE914" i="1" s="1"/>
  <c r="CS914" i="1"/>
  <c r="M916" i="12"/>
  <c r="AH916" i="12" s="1"/>
  <c r="I916" i="12"/>
  <c r="L917" i="12" s="1"/>
  <c r="DO914" i="1" l="1"/>
  <c r="DQ914" i="1"/>
  <c r="DL955" i="1"/>
  <c r="K918" i="14"/>
  <c r="AG918" i="14" s="1"/>
  <c r="H918" i="14"/>
  <c r="CU915" i="1"/>
  <c r="CX914" i="1"/>
  <c r="DA914" i="1"/>
  <c r="DB914" i="1" s="1"/>
  <c r="X916" i="12"/>
  <c r="Y916" i="12" s="1"/>
  <c r="O916" i="12"/>
  <c r="AI916" i="12" s="1"/>
  <c r="DF914" i="1" l="1"/>
  <c r="DC914" i="1"/>
  <c r="DJ914" i="1"/>
  <c r="DM956" i="1"/>
  <c r="DN956" i="1" s="1"/>
  <c r="DP915" i="1"/>
  <c r="J919" i="14"/>
  <c r="W918" i="14"/>
  <c r="X918" i="14" s="1"/>
  <c r="M918" i="14"/>
  <c r="AH918" i="14" s="1"/>
  <c r="CV915" i="1"/>
  <c r="DE915" i="1" s="1"/>
  <c r="CS915" i="1"/>
  <c r="M917" i="12"/>
  <c r="AH917" i="12" s="1"/>
  <c r="I917" i="12"/>
  <c r="L918" i="12" s="1"/>
  <c r="DO915" i="1" l="1"/>
  <c r="DQ915" i="1"/>
  <c r="DL956" i="1"/>
  <c r="K919" i="14"/>
  <c r="AG919" i="14" s="1"/>
  <c r="H919" i="14"/>
  <c r="O917" i="12"/>
  <c r="AI917" i="12" s="1"/>
  <c r="X917" i="12"/>
  <c r="Y917" i="12" s="1"/>
  <c r="CU916" i="1"/>
  <c r="DA915" i="1"/>
  <c r="DB915" i="1" s="1"/>
  <c r="CX915" i="1"/>
  <c r="DF915" i="1" l="1"/>
  <c r="DC915" i="1"/>
  <c r="DJ915" i="1"/>
  <c r="DM957" i="1"/>
  <c r="DN957" i="1" s="1"/>
  <c r="DP916" i="1"/>
  <c r="J920" i="14"/>
  <c r="M919" i="14"/>
  <c r="AH919" i="14" s="1"/>
  <c r="W919" i="14"/>
  <c r="X919" i="14" s="1"/>
  <c r="M918" i="12"/>
  <c r="AH918" i="12" s="1"/>
  <c r="I918" i="12"/>
  <c r="L919" i="12" s="1"/>
  <c r="CV916" i="1"/>
  <c r="DE916" i="1" s="1"/>
  <c r="CS916" i="1"/>
  <c r="DO916" i="1" l="1"/>
  <c r="DQ916" i="1"/>
  <c r="DL957" i="1"/>
  <c r="K920" i="14"/>
  <c r="AG920" i="14" s="1"/>
  <c r="H920" i="14"/>
  <c r="DA916" i="1"/>
  <c r="DB916" i="1" s="1"/>
  <c r="CU917" i="1"/>
  <c r="CX916" i="1"/>
  <c r="X918" i="12"/>
  <c r="Y918" i="12" s="1"/>
  <c r="O918" i="12"/>
  <c r="AI918" i="12" s="1"/>
  <c r="DF916" i="1" l="1"/>
  <c r="DC916" i="1"/>
  <c r="DJ916" i="1"/>
  <c r="DM958" i="1"/>
  <c r="DN958" i="1" s="1"/>
  <c r="DP917" i="1"/>
  <c r="J921" i="14"/>
  <c r="W920" i="14"/>
  <c r="X920" i="14" s="1"/>
  <c r="M920" i="14"/>
  <c r="AH920" i="14" s="1"/>
  <c r="M919" i="12"/>
  <c r="AH919" i="12" s="1"/>
  <c r="I919" i="12"/>
  <c r="L920" i="12" s="1"/>
  <c r="CV917" i="1"/>
  <c r="DE917" i="1" s="1"/>
  <c r="CS917" i="1"/>
  <c r="DO917" i="1" l="1"/>
  <c r="DQ917" i="1"/>
  <c r="DL958" i="1"/>
  <c r="K921" i="14"/>
  <c r="AG921" i="14" s="1"/>
  <c r="H921" i="14"/>
  <c r="DA917" i="1"/>
  <c r="DB917" i="1" s="1"/>
  <c r="CX917" i="1"/>
  <c r="CU918" i="1"/>
  <c r="O919" i="12"/>
  <c r="AI919" i="12" s="1"/>
  <c r="X919" i="12"/>
  <c r="Y919" i="12" s="1"/>
  <c r="DF917" i="1" l="1"/>
  <c r="DC917" i="1"/>
  <c r="DJ917" i="1"/>
  <c r="DM959" i="1"/>
  <c r="DN959" i="1" s="1"/>
  <c r="DP918" i="1"/>
  <c r="M921" i="14"/>
  <c r="AH921" i="14" s="1"/>
  <c r="W921" i="14"/>
  <c r="X921" i="14" s="1"/>
  <c r="J922" i="14"/>
  <c r="CV918" i="1"/>
  <c r="DE918" i="1" s="1"/>
  <c r="CS918" i="1"/>
  <c r="M920" i="12"/>
  <c r="AH920" i="12" s="1"/>
  <c r="I920" i="12"/>
  <c r="L921" i="12" s="1"/>
  <c r="DO918" i="1" l="1"/>
  <c r="DQ918" i="1"/>
  <c r="DL959" i="1"/>
  <c r="K922" i="14"/>
  <c r="AG922" i="14" s="1"/>
  <c r="H922" i="14"/>
  <c r="O920" i="12"/>
  <c r="AI920" i="12" s="1"/>
  <c r="X920" i="12"/>
  <c r="Y920" i="12" s="1"/>
  <c r="CX918" i="1"/>
  <c r="DA918" i="1"/>
  <c r="DB918" i="1" s="1"/>
  <c r="CU919" i="1"/>
  <c r="DF918" i="1" l="1"/>
  <c r="DC918" i="1"/>
  <c r="DJ918" i="1"/>
  <c r="DM960" i="1"/>
  <c r="DN960" i="1" s="1"/>
  <c r="DP919" i="1"/>
  <c r="J923" i="14"/>
  <c r="W922" i="14"/>
  <c r="X922" i="14" s="1"/>
  <c r="M922" i="14"/>
  <c r="AH922" i="14" s="1"/>
  <c r="CV919" i="1"/>
  <c r="DE919" i="1" s="1"/>
  <c r="CS919" i="1"/>
  <c r="M921" i="12"/>
  <c r="AH921" i="12" s="1"/>
  <c r="I921" i="12"/>
  <c r="L922" i="12" s="1"/>
  <c r="DO919" i="1" l="1"/>
  <c r="DQ919" i="1"/>
  <c r="DL960" i="1"/>
  <c r="K923" i="14"/>
  <c r="AG923" i="14" s="1"/>
  <c r="H923" i="14"/>
  <c r="O921" i="12"/>
  <c r="AI921" i="12" s="1"/>
  <c r="X921" i="12"/>
  <c r="Y921" i="12" s="1"/>
  <c r="CU920" i="1"/>
  <c r="CX919" i="1"/>
  <c r="DA919" i="1"/>
  <c r="DB919" i="1" s="1"/>
  <c r="DF919" i="1" l="1"/>
  <c r="DC919" i="1"/>
  <c r="DJ919" i="1"/>
  <c r="DM961" i="1"/>
  <c r="DN961" i="1" s="1"/>
  <c r="DP920" i="1"/>
  <c r="W923" i="14"/>
  <c r="X923" i="14" s="1"/>
  <c r="J924" i="14"/>
  <c r="M923" i="14"/>
  <c r="AH923" i="14" s="1"/>
  <c r="M922" i="12"/>
  <c r="AH922" i="12" s="1"/>
  <c r="I922" i="12"/>
  <c r="L923" i="12" s="1"/>
  <c r="CV920" i="1"/>
  <c r="DE920" i="1" s="1"/>
  <c r="CS920" i="1"/>
  <c r="DO920" i="1" l="1"/>
  <c r="DQ920" i="1"/>
  <c r="DL961" i="1"/>
  <c r="K924" i="14"/>
  <c r="AG924" i="14" s="1"/>
  <c r="H924" i="14"/>
  <c r="O922" i="12"/>
  <c r="AI922" i="12" s="1"/>
  <c r="X922" i="12"/>
  <c r="Y922" i="12" s="1"/>
  <c r="CX920" i="1"/>
  <c r="CU921" i="1"/>
  <c r="DA920" i="1"/>
  <c r="DB920" i="1" s="1"/>
  <c r="DF920" i="1" l="1"/>
  <c r="DC920" i="1"/>
  <c r="DJ920" i="1"/>
  <c r="DM962" i="1"/>
  <c r="DN962" i="1" s="1"/>
  <c r="DP921" i="1"/>
  <c r="M924" i="14"/>
  <c r="AH924" i="14" s="1"/>
  <c r="W924" i="14"/>
  <c r="X924" i="14" s="1"/>
  <c r="J925" i="14"/>
  <c r="M923" i="12"/>
  <c r="AH923" i="12" s="1"/>
  <c r="I923" i="12"/>
  <c r="L924" i="12" s="1"/>
  <c r="CV921" i="1"/>
  <c r="DE921" i="1" s="1"/>
  <c r="CS921" i="1"/>
  <c r="DO921" i="1" l="1"/>
  <c r="DQ921" i="1"/>
  <c r="DL962" i="1"/>
  <c r="K925" i="14"/>
  <c r="AG925" i="14" s="1"/>
  <c r="H925" i="14"/>
  <c r="CX921" i="1"/>
  <c r="DA921" i="1"/>
  <c r="DB921" i="1" s="1"/>
  <c r="CU922" i="1"/>
  <c r="O923" i="12"/>
  <c r="AI923" i="12" s="1"/>
  <c r="X923" i="12"/>
  <c r="Y923" i="12" s="1"/>
  <c r="DF921" i="1" l="1"/>
  <c r="DC921" i="1"/>
  <c r="DJ921" i="1"/>
  <c r="DM963" i="1"/>
  <c r="DN963" i="1" s="1"/>
  <c r="DP922" i="1"/>
  <c r="W925" i="14"/>
  <c r="X925" i="14" s="1"/>
  <c r="J926" i="14"/>
  <c r="M925" i="14"/>
  <c r="AH925" i="14" s="1"/>
  <c r="CV922" i="1"/>
  <c r="DE922" i="1" s="1"/>
  <c r="CS922" i="1"/>
  <c r="M924" i="12"/>
  <c r="AH924" i="12" s="1"/>
  <c r="I924" i="12"/>
  <c r="L925" i="12" s="1"/>
  <c r="DO922" i="1" l="1"/>
  <c r="DQ922" i="1"/>
  <c r="DL963" i="1"/>
  <c r="K926" i="14"/>
  <c r="AG926" i="14" s="1"/>
  <c r="H926" i="14"/>
  <c r="X924" i="12"/>
  <c r="Y924" i="12" s="1"/>
  <c r="O924" i="12"/>
  <c r="AI924" i="12" s="1"/>
  <c r="DA922" i="1"/>
  <c r="DB922" i="1" s="1"/>
  <c r="CX922" i="1"/>
  <c r="CU923" i="1"/>
  <c r="DF922" i="1" l="1"/>
  <c r="DC922" i="1"/>
  <c r="DJ922" i="1"/>
  <c r="DM964" i="1"/>
  <c r="DN964" i="1" s="1"/>
  <c r="DP923" i="1"/>
  <c r="J927" i="14"/>
  <c r="W926" i="14"/>
  <c r="X926" i="14" s="1"/>
  <c r="M926" i="14"/>
  <c r="AH926" i="14" s="1"/>
  <c r="CV923" i="1"/>
  <c r="DE923" i="1" s="1"/>
  <c r="CS923" i="1"/>
  <c r="M925" i="12"/>
  <c r="AH925" i="12" s="1"/>
  <c r="I925" i="12"/>
  <c r="L926" i="12" s="1"/>
  <c r="DO923" i="1" l="1"/>
  <c r="DQ923" i="1"/>
  <c r="DL964" i="1"/>
  <c r="K927" i="14"/>
  <c r="AG927" i="14" s="1"/>
  <c r="H927" i="14"/>
  <c r="X925" i="12"/>
  <c r="Y925" i="12" s="1"/>
  <c r="O925" i="12"/>
  <c r="AI925" i="12" s="1"/>
  <c r="DA923" i="1"/>
  <c r="DB923" i="1" s="1"/>
  <c r="CU924" i="1"/>
  <c r="CX923" i="1"/>
  <c r="DF923" i="1" l="1"/>
  <c r="DC923" i="1"/>
  <c r="DJ923" i="1"/>
  <c r="DM965" i="1"/>
  <c r="DN965" i="1" s="1"/>
  <c r="DP924" i="1"/>
  <c r="J928" i="14"/>
  <c r="M927" i="14"/>
  <c r="AH927" i="14" s="1"/>
  <c r="W927" i="14"/>
  <c r="X927" i="14" s="1"/>
  <c r="CV924" i="1"/>
  <c r="DE924" i="1" s="1"/>
  <c r="CS924" i="1"/>
  <c r="M926" i="12"/>
  <c r="AH926" i="12" s="1"/>
  <c r="I926" i="12"/>
  <c r="L927" i="12" s="1"/>
  <c r="DO924" i="1" l="1"/>
  <c r="DQ924" i="1"/>
  <c r="DL965" i="1"/>
  <c r="K928" i="14"/>
  <c r="AG928" i="14" s="1"/>
  <c r="H928" i="14"/>
  <c r="O926" i="12"/>
  <c r="AI926" i="12" s="1"/>
  <c r="X926" i="12"/>
  <c r="Y926" i="12" s="1"/>
  <c r="CU925" i="1"/>
  <c r="DA924" i="1"/>
  <c r="DB924" i="1" s="1"/>
  <c r="CX924" i="1"/>
  <c r="DF924" i="1" l="1"/>
  <c r="DC924" i="1"/>
  <c r="DJ924" i="1"/>
  <c r="DM966" i="1"/>
  <c r="DN966" i="1" s="1"/>
  <c r="DP925" i="1"/>
  <c r="J929" i="14"/>
  <c r="W928" i="14"/>
  <c r="X928" i="14" s="1"/>
  <c r="M928" i="14"/>
  <c r="AH928" i="14" s="1"/>
  <c r="CV925" i="1"/>
  <c r="DE925" i="1" s="1"/>
  <c r="CS925" i="1"/>
  <c r="M927" i="12"/>
  <c r="AH927" i="12" s="1"/>
  <c r="I927" i="12"/>
  <c r="L928" i="12" s="1"/>
  <c r="DO925" i="1" l="1"/>
  <c r="DQ925" i="1"/>
  <c r="DL966" i="1"/>
  <c r="K929" i="14"/>
  <c r="AG929" i="14" s="1"/>
  <c r="H929" i="14"/>
  <c r="X927" i="12"/>
  <c r="Y927" i="12" s="1"/>
  <c r="O927" i="12"/>
  <c r="AI927" i="12" s="1"/>
  <c r="DA925" i="1"/>
  <c r="DB925" i="1" s="1"/>
  <c r="CX925" i="1"/>
  <c r="CU926" i="1"/>
  <c r="DF925" i="1" l="1"/>
  <c r="DC925" i="1"/>
  <c r="DJ925" i="1"/>
  <c r="DM967" i="1"/>
  <c r="DN967" i="1" s="1"/>
  <c r="DP926" i="1"/>
  <c r="M929" i="14"/>
  <c r="AH929" i="14" s="1"/>
  <c r="J930" i="14"/>
  <c r="W929" i="14"/>
  <c r="X929" i="14" s="1"/>
  <c r="CV926" i="1"/>
  <c r="DE926" i="1" s="1"/>
  <c r="CS926" i="1"/>
  <c r="M928" i="12"/>
  <c r="AH928" i="12" s="1"/>
  <c r="I928" i="12"/>
  <c r="L929" i="12" s="1"/>
  <c r="DO926" i="1" l="1"/>
  <c r="DQ926" i="1"/>
  <c r="DL967" i="1"/>
  <c r="K930" i="14"/>
  <c r="AG930" i="14" s="1"/>
  <c r="H930" i="14"/>
  <c r="O928" i="12"/>
  <c r="AI928" i="12" s="1"/>
  <c r="X928" i="12"/>
  <c r="Y928" i="12" s="1"/>
  <c r="DA926" i="1"/>
  <c r="DB926" i="1" s="1"/>
  <c r="CX926" i="1"/>
  <c r="CU927" i="1"/>
  <c r="DF926" i="1" l="1"/>
  <c r="DC926" i="1"/>
  <c r="DJ926" i="1"/>
  <c r="DM968" i="1"/>
  <c r="DN968" i="1" s="1"/>
  <c r="DP927" i="1"/>
  <c r="J931" i="14"/>
  <c r="W930" i="14"/>
  <c r="X930" i="14" s="1"/>
  <c r="M930" i="14"/>
  <c r="AH930" i="14" s="1"/>
  <c r="M929" i="12"/>
  <c r="AH929" i="12" s="1"/>
  <c r="I929" i="12"/>
  <c r="L930" i="12" s="1"/>
  <c r="CV927" i="1"/>
  <c r="DE927" i="1" s="1"/>
  <c r="CS927" i="1"/>
  <c r="DO927" i="1" l="1"/>
  <c r="DQ927" i="1"/>
  <c r="DL968" i="1"/>
  <c r="DM969" i="1" s="1"/>
  <c r="DN969" i="1" s="1"/>
  <c r="K931" i="14"/>
  <c r="AG931" i="14" s="1"/>
  <c r="H931" i="14"/>
  <c r="O929" i="12"/>
  <c r="AI929" i="12" s="1"/>
  <c r="X929" i="12"/>
  <c r="Y929" i="12" s="1"/>
  <c r="DA927" i="1"/>
  <c r="DB927" i="1" s="1"/>
  <c r="CU928" i="1"/>
  <c r="CX927" i="1"/>
  <c r="DF927" i="1" l="1"/>
  <c r="DC927" i="1"/>
  <c r="DL969" i="1"/>
  <c r="DM970" i="1" s="1"/>
  <c r="DN970" i="1" s="1"/>
  <c r="DJ927" i="1"/>
  <c r="DP928" i="1"/>
  <c r="W931" i="14"/>
  <c r="X931" i="14" s="1"/>
  <c r="M931" i="14"/>
  <c r="AH931" i="14" s="1"/>
  <c r="J932" i="14"/>
  <c r="M930" i="12"/>
  <c r="AH930" i="12" s="1"/>
  <c r="I930" i="12"/>
  <c r="L931" i="12" s="1"/>
  <c r="CV928" i="1"/>
  <c r="DE928" i="1" s="1"/>
  <c r="CS928" i="1"/>
  <c r="DL970" i="1" l="1"/>
  <c r="DM971" i="1" s="1"/>
  <c r="DN971" i="1" s="1"/>
  <c r="DO928" i="1"/>
  <c r="DQ928" i="1"/>
  <c r="K932" i="14"/>
  <c r="AG932" i="14" s="1"/>
  <c r="H932" i="14"/>
  <c r="X930" i="12"/>
  <c r="Y930" i="12" s="1"/>
  <c r="O930" i="12"/>
  <c r="AI930" i="12" s="1"/>
  <c r="CU929" i="1"/>
  <c r="DA928" i="1"/>
  <c r="DB928" i="1" s="1"/>
  <c r="CX928" i="1"/>
  <c r="DF928" i="1" l="1"/>
  <c r="DC928" i="1"/>
  <c r="DL971" i="1"/>
  <c r="DM972" i="1" s="1"/>
  <c r="DN972" i="1" s="1"/>
  <c r="DJ928" i="1"/>
  <c r="DP929" i="1"/>
  <c r="M932" i="14"/>
  <c r="AH932" i="14" s="1"/>
  <c r="W932" i="14"/>
  <c r="X932" i="14" s="1"/>
  <c r="J933" i="14"/>
  <c r="CV929" i="1"/>
  <c r="DE929" i="1" s="1"/>
  <c r="CS929" i="1"/>
  <c r="M931" i="12"/>
  <c r="AH931" i="12" s="1"/>
  <c r="I931" i="12"/>
  <c r="L932" i="12" s="1"/>
  <c r="DO929" i="1" l="1"/>
  <c r="DQ929" i="1"/>
  <c r="DL972" i="1"/>
  <c r="K933" i="14"/>
  <c r="AG933" i="14" s="1"/>
  <c r="H933" i="14"/>
  <c r="CU930" i="1"/>
  <c r="DA929" i="1"/>
  <c r="DB929" i="1" s="1"/>
  <c r="CX929" i="1"/>
  <c r="O931" i="12"/>
  <c r="AI931" i="12" s="1"/>
  <c r="X931" i="12"/>
  <c r="Y931" i="12" s="1"/>
  <c r="DF929" i="1" l="1"/>
  <c r="DC929" i="1"/>
  <c r="DJ929" i="1"/>
  <c r="DM973" i="1"/>
  <c r="DN973" i="1" s="1"/>
  <c r="DP930" i="1"/>
  <c r="W933" i="14"/>
  <c r="X933" i="14" s="1"/>
  <c r="J934" i="14"/>
  <c r="M933" i="14"/>
  <c r="AH933" i="14" s="1"/>
  <c r="M932" i="12"/>
  <c r="AH932" i="12" s="1"/>
  <c r="I932" i="12"/>
  <c r="L933" i="12" s="1"/>
  <c r="CV930" i="1"/>
  <c r="DE930" i="1" s="1"/>
  <c r="CS930" i="1"/>
  <c r="DO930" i="1" l="1"/>
  <c r="DQ930" i="1"/>
  <c r="DL973" i="1"/>
  <c r="K934" i="14"/>
  <c r="AG934" i="14" s="1"/>
  <c r="H934" i="14"/>
  <c r="X932" i="12"/>
  <c r="Y932" i="12" s="1"/>
  <c r="O932" i="12"/>
  <c r="AI932" i="12" s="1"/>
  <c r="DA930" i="1"/>
  <c r="DB930" i="1" s="1"/>
  <c r="CX930" i="1"/>
  <c r="CU931" i="1"/>
  <c r="DF930" i="1" l="1"/>
  <c r="DC930" i="1"/>
  <c r="DJ930" i="1"/>
  <c r="DM974" i="1"/>
  <c r="DN974" i="1" s="1"/>
  <c r="DP931" i="1"/>
  <c r="J935" i="14"/>
  <c r="W934" i="14"/>
  <c r="X934" i="14" s="1"/>
  <c r="M934" i="14"/>
  <c r="AH934" i="14" s="1"/>
  <c r="M933" i="12"/>
  <c r="AH933" i="12" s="1"/>
  <c r="I933" i="12"/>
  <c r="L934" i="12" s="1"/>
  <c r="CV931" i="1"/>
  <c r="DE931" i="1" s="1"/>
  <c r="CS931" i="1"/>
  <c r="DO931" i="1" l="1"/>
  <c r="DQ931" i="1"/>
  <c r="DL974" i="1"/>
  <c r="K935" i="14"/>
  <c r="AG935" i="14" s="1"/>
  <c r="H935" i="14"/>
  <c r="DA931" i="1"/>
  <c r="DB931" i="1" s="1"/>
  <c r="CX931" i="1"/>
  <c r="CU932" i="1"/>
  <c r="O933" i="12"/>
  <c r="AI933" i="12" s="1"/>
  <c r="X933" i="12"/>
  <c r="Y933" i="12" s="1"/>
  <c r="DF931" i="1" l="1"/>
  <c r="DC931" i="1"/>
  <c r="DJ931" i="1"/>
  <c r="DM975" i="1"/>
  <c r="DN975" i="1" s="1"/>
  <c r="DP932" i="1"/>
  <c r="J936" i="14"/>
  <c r="M935" i="14"/>
  <c r="AH935" i="14" s="1"/>
  <c r="W935" i="14"/>
  <c r="X935" i="14" s="1"/>
  <c r="M934" i="12"/>
  <c r="AH934" i="12" s="1"/>
  <c r="I934" i="12"/>
  <c r="L935" i="12" s="1"/>
  <c r="CV932" i="1"/>
  <c r="DE932" i="1" s="1"/>
  <c r="CS932" i="1"/>
  <c r="DO932" i="1" l="1"/>
  <c r="DQ932" i="1"/>
  <c r="DL975" i="1"/>
  <c r="K936" i="14"/>
  <c r="AG936" i="14" s="1"/>
  <c r="H936" i="14"/>
  <c r="DA932" i="1"/>
  <c r="DB932" i="1" s="1"/>
  <c r="CU933" i="1"/>
  <c r="CX932" i="1"/>
  <c r="O934" i="12"/>
  <c r="AI934" i="12" s="1"/>
  <c r="X934" i="12"/>
  <c r="Y934" i="12" s="1"/>
  <c r="DF932" i="1" l="1"/>
  <c r="DC932" i="1"/>
  <c r="DJ932" i="1"/>
  <c r="DM976" i="1"/>
  <c r="DN976" i="1" s="1"/>
  <c r="DP933" i="1"/>
  <c r="J937" i="14"/>
  <c r="W936" i="14"/>
  <c r="X936" i="14" s="1"/>
  <c r="M936" i="14"/>
  <c r="AH936" i="14" s="1"/>
  <c r="CV933" i="1"/>
  <c r="DE933" i="1" s="1"/>
  <c r="CS933" i="1"/>
  <c r="M935" i="12"/>
  <c r="AH935" i="12" s="1"/>
  <c r="I935" i="12"/>
  <c r="L936" i="12" s="1"/>
  <c r="DO933" i="1" l="1"/>
  <c r="DQ933" i="1"/>
  <c r="DL976" i="1"/>
  <c r="K937" i="14"/>
  <c r="AG937" i="14" s="1"/>
  <c r="H937" i="14"/>
  <c r="O935" i="12"/>
  <c r="AI935" i="12" s="1"/>
  <c r="X935" i="12"/>
  <c r="Y935" i="12" s="1"/>
  <c r="DA933" i="1"/>
  <c r="DB933" i="1" s="1"/>
  <c r="CX933" i="1"/>
  <c r="CU934" i="1"/>
  <c r="DF933" i="1" l="1"/>
  <c r="DC933" i="1"/>
  <c r="DJ933" i="1"/>
  <c r="DM977" i="1"/>
  <c r="DN977" i="1" s="1"/>
  <c r="DP934" i="1"/>
  <c r="M937" i="14"/>
  <c r="AH937" i="14" s="1"/>
  <c r="W937" i="14"/>
  <c r="X937" i="14" s="1"/>
  <c r="J938" i="14"/>
  <c r="M936" i="12"/>
  <c r="AH936" i="12" s="1"/>
  <c r="I936" i="12"/>
  <c r="L937" i="12" s="1"/>
  <c r="CV934" i="1"/>
  <c r="DE934" i="1" s="1"/>
  <c r="CS934" i="1"/>
  <c r="DO934" i="1" l="1"/>
  <c r="DQ934" i="1"/>
  <c r="DL977" i="1"/>
  <c r="K938" i="14"/>
  <c r="AG938" i="14" s="1"/>
  <c r="H938" i="14"/>
  <c r="CU935" i="1"/>
  <c r="CX934" i="1"/>
  <c r="DA934" i="1"/>
  <c r="DB934" i="1" s="1"/>
  <c r="X936" i="12"/>
  <c r="Y936" i="12" s="1"/>
  <c r="O936" i="12"/>
  <c r="AI936" i="12" s="1"/>
  <c r="DF934" i="1" l="1"/>
  <c r="DC934" i="1"/>
  <c r="DJ934" i="1"/>
  <c r="DM978" i="1"/>
  <c r="DN978" i="1" s="1"/>
  <c r="DP935" i="1"/>
  <c r="J939" i="14"/>
  <c r="W938" i="14"/>
  <c r="X938" i="14" s="1"/>
  <c r="M938" i="14"/>
  <c r="AH938" i="14" s="1"/>
  <c r="CV935" i="1"/>
  <c r="DE935" i="1" s="1"/>
  <c r="CS935" i="1"/>
  <c r="M937" i="12"/>
  <c r="AH937" i="12" s="1"/>
  <c r="I937" i="12"/>
  <c r="L938" i="12" s="1"/>
  <c r="DO935" i="1" l="1"/>
  <c r="DQ935" i="1"/>
  <c r="DL978" i="1"/>
  <c r="K939" i="14"/>
  <c r="AG939" i="14" s="1"/>
  <c r="H939" i="14"/>
  <c r="X937" i="12"/>
  <c r="Y937" i="12" s="1"/>
  <c r="O937" i="12"/>
  <c r="AI937" i="12" s="1"/>
  <c r="DA935" i="1"/>
  <c r="DB935" i="1" s="1"/>
  <c r="CU936" i="1"/>
  <c r="CX935" i="1"/>
  <c r="DF935" i="1" l="1"/>
  <c r="DC935" i="1"/>
  <c r="DJ935" i="1"/>
  <c r="DM979" i="1"/>
  <c r="DN979" i="1" s="1"/>
  <c r="DP936" i="1"/>
  <c r="W939" i="14"/>
  <c r="X939" i="14" s="1"/>
  <c r="J940" i="14"/>
  <c r="M939" i="14"/>
  <c r="AH939" i="14" s="1"/>
  <c r="CV936" i="1"/>
  <c r="DE936" i="1" s="1"/>
  <c r="CS936" i="1"/>
  <c r="M938" i="12"/>
  <c r="AH938" i="12" s="1"/>
  <c r="I938" i="12"/>
  <c r="L939" i="12" s="1"/>
  <c r="DO936" i="1" l="1"/>
  <c r="DQ936" i="1"/>
  <c r="DL979" i="1"/>
  <c r="K940" i="14"/>
  <c r="AG940" i="14" s="1"/>
  <c r="H940" i="14"/>
  <c r="O938" i="12"/>
  <c r="AI938" i="12" s="1"/>
  <c r="X938" i="12"/>
  <c r="Y938" i="12" s="1"/>
  <c r="CU937" i="1"/>
  <c r="DA936" i="1"/>
  <c r="DB936" i="1" s="1"/>
  <c r="CX936" i="1"/>
  <c r="DF936" i="1" l="1"/>
  <c r="DC936" i="1"/>
  <c r="DJ936" i="1"/>
  <c r="DM980" i="1"/>
  <c r="DN980" i="1" s="1"/>
  <c r="DP937" i="1"/>
  <c r="M940" i="14"/>
  <c r="AH940" i="14" s="1"/>
  <c r="W940" i="14"/>
  <c r="X940" i="14" s="1"/>
  <c r="J941" i="14"/>
  <c r="CV937" i="1"/>
  <c r="DE937" i="1" s="1"/>
  <c r="CS937" i="1"/>
  <c r="M939" i="12"/>
  <c r="AH939" i="12" s="1"/>
  <c r="I939" i="12"/>
  <c r="L940" i="12" s="1"/>
  <c r="DO937" i="1" l="1"/>
  <c r="DQ937" i="1"/>
  <c r="DL980" i="1"/>
  <c r="K941" i="14"/>
  <c r="AG941" i="14" s="1"/>
  <c r="H941" i="14"/>
  <c r="O939" i="12"/>
  <c r="AI939" i="12" s="1"/>
  <c r="X939" i="12"/>
  <c r="Y939" i="12" s="1"/>
  <c r="DA937" i="1"/>
  <c r="DB937" i="1" s="1"/>
  <c r="CX937" i="1"/>
  <c r="CU938" i="1"/>
  <c r="DF937" i="1" l="1"/>
  <c r="DC937" i="1"/>
  <c r="DJ937" i="1"/>
  <c r="DM981" i="1"/>
  <c r="DN981" i="1" s="1"/>
  <c r="DP938" i="1"/>
  <c r="W941" i="14"/>
  <c r="X941" i="14" s="1"/>
  <c r="J942" i="14"/>
  <c r="M941" i="14"/>
  <c r="AH941" i="14" s="1"/>
  <c r="M940" i="12"/>
  <c r="AH940" i="12" s="1"/>
  <c r="I940" i="12"/>
  <c r="L941" i="12" s="1"/>
  <c r="CV938" i="1"/>
  <c r="DE938" i="1" s="1"/>
  <c r="CS938" i="1"/>
  <c r="DO938" i="1" l="1"/>
  <c r="DQ938" i="1"/>
  <c r="DL981" i="1"/>
  <c r="K942" i="14"/>
  <c r="AG942" i="14" s="1"/>
  <c r="H942" i="14"/>
  <c r="CU939" i="1"/>
  <c r="DA938" i="1"/>
  <c r="DB938" i="1" s="1"/>
  <c r="CX938" i="1"/>
  <c r="X940" i="12"/>
  <c r="Y940" i="12" s="1"/>
  <c r="O940" i="12"/>
  <c r="AI940" i="12" s="1"/>
  <c r="DF938" i="1" l="1"/>
  <c r="DC938" i="1"/>
  <c r="DJ938" i="1"/>
  <c r="DM982" i="1"/>
  <c r="DN982" i="1" s="1"/>
  <c r="DP939" i="1"/>
  <c r="J943" i="14"/>
  <c r="W942" i="14"/>
  <c r="X942" i="14" s="1"/>
  <c r="M942" i="14"/>
  <c r="AH942" i="14" s="1"/>
  <c r="M941" i="12"/>
  <c r="AH941" i="12" s="1"/>
  <c r="I941" i="12"/>
  <c r="L942" i="12" s="1"/>
  <c r="CV939" i="1"/>
  <c r="DE939" i="1" s="1"/>
  <c r="CS939" i="1"/>
  <c r="DO939" i="1" l="1"/>
  <c r="DQ939" i="1"/>
  <c r="DL982" i="1"/>
  <c r="K943" i="14"/>
  <c r="AG943" i="14" s="1"/>
  <c r="H943" i="14"/>
  <c r="CU940" i="1"/>
  <c r="DA939" i="1"/>
  <c r="DB939" i="1" s="1"/>
  <c r="CX939" i="1"/>
  <c r="O941" i="12"/>
  <c r="AI941" i="12" s="1"/>
  <c r="X941" i="12"/>
  <c r="Y941" i="12" s="1"/>
  <c r="DF939" i="1" l="1"/>
  <c r="DC939" i="1"/>
  <c r="DJ939" i="1"/>
  <c r="DM983" i="1"/>
  <c r="DN983" i="1" s="1"/>
  <c r="DP940" i="1"/>
  <c r="J944" i="14"/>
  <c r="M943" i="14"/>
  <c r="AH943" i="14" s="1"/>
  <c r="W943" i="14"/>
  <c r="X943" i="14" s="1"/>
  <c r="M942" i="12"/>
  <c r="AH942" i="12" s="1"/>
  <c r="I942" i="12"/>
  <c r="L943" i="12" s="1"/>
  <c r="CV940" i="1"/>
  <c r="DE940" i="1" s="1"/>
  <c r="CS940" i="1"/>
  <c r="DO940" i="1" l="1"/>
  <c r="DQ940" i="1"/>
  <c r="DL983" i="1"/>
  <c r="K944" i="14"/>
  <c r="AG944" i="14" s="1"/>
  <c r="H944" i="14"/>
  <c r="DA940" i="1"/>
  <c r="DB940" i="1" s="1"/>
  <c r="CU941" i="1"/>
  <c r="CX940" i="1"/>
  <c r="X942" i="12"/>
  <c r="Y942" i="12" s="1"/>
  <c r="O942" i="12"/>
  <c r="AI942" i="12" s="1"/>
  <c r="DF940" i="1" l="1"/>
  <c r="DC940" i="1"/>
  <c r="DJ940" i="1"/>
  <c r="DM984" i="1"/>
  <c r="DN984" i="1" s="1"/>
  <c r="DP941" i="1"/>
  <c r="J945" i="14"/>
  <c r="W944" i="14"/>
  <c r="X944" i="14" s="1"/>
  <c r="M944" i="14"/>
  <c r="AH944" i="14" s="1"/>
  <c r="M943" i="12"/>
  <c r="AH943" i="12" s="1"/>
  <c r="I943" i="12"/>
  <c r="L944" i="12" s="1"/>
  <c r="CV941" i="1"/>
  <c r="DE941" i="1" s="1"/>
  <c r="CS941" i="1"/>
  <c r="DO941" i="1" l="1"/>
  <c r="DQ941" i="1"/>
  <c r="DL984" i="1"/>
  <c r="K945" i="14"/>
  <c r="AG945" i="14" s="1"/>
  <c r="H945" i="14"/>
  <c r="CU942" i="1"/>
  <c r="DA941" i="1"/>
  <c r="DB941" i="1" s="1"/>
  <c r="CX941" i="1"/>
  <c r="X943" i="12"/>
  <c r="Y943" i="12" s="1"/>
  <c r="O943" i="12"/>
  <c r="AI943" i="12" s="1"/>
  <c r="DF941" i="1" l="1"/>
  <c r="DC941" i="1"/>
  <c r="DJ941" i="1"/>
  <c r="DM985" i="1"/>
  <c r="DN985" i="1" s="1"/>
  <c r="DP942" i="1"/>
  <c r="M945" i="14"/>
  <c r="AH945" i="14" s="1"/>
  <c r="J946" i="14"/>
  <c r="W945" i="14"/>
  <c r="X945" i="14" s="1"/>
  <c r="M944" i="12"/>
  <c r="AH944" i="12" s="1"/>
  <c r="I944" i="12"/>
  <c r="L945" i="12" s="1"/>
  <c r="CV942" i="1"/>
  <c r="DE942" i="1" s="1"/>
  <c r="CS942" i="1"/>
  <c r="DO942" i="1" l="1"/>
  <c r="DQ942" i="1"/>
  <c r="DL985" i="1"/>
  <c r="K946" i="14"/>
  <c r="AG946" i="14" s="1"/>
  <c r="H946" i="14"/>
  <c r="DA942" i="1"/>
  <c r="DB942" i="1" s="1"/>
  <c r="CU943" i="1"/>
  <c r="CX942" i="1"/>
  <c r="X944" i="12"/>
  <c r="Y944" i="12" s="1"/>
  <c r="O944" i="12"/>
  <c r="AI944" i="12" s="1"/>
  <c r="DF942" i="1" l="1"/>
  <c r="DC942" i="1"/>
  <c r="DJ942" i="1"/>
  <c r="DM986" i="1"/>
  <c r="DN986" i="1" s="1"/>
  <c r="DP943" i="1"/>
  <c r="J947" i="14"/>
  <c r="W946" i="14"/>
  <c r="X946" i="14" s="1"/>
  <c r="M946" i="14"/>
  <c r="AH946" i="14" s="1"/>
  <c r="CV943" i="1"/>
  <c r="DE943" i="1" s="1"/>
  <c r="CS943" i="1"/>
  <c r="M945" i="12"/>
  <c r="AH945" i="12" s="1"/>
  <c r="I945" i="12"/>
  <c r="L946" i="12" s="1"/>
  <c r="DO943" i="1" l="1"/>
  <c r="DQ943" i="1"/>
  <c r="DL986" i="1"/>
  <c r="K947" i="14"/>
  <c r="AG947" i="14" s="1"/>
  <c r="H947" i="14"/>
  <c r="CU944" i="1"/>
  <c r="DA943" i="1"/>
  <c r="DB943" i="1" s="1"/>
  <c r="CX943" i="1"/>
  <c r="X945" i="12"/>
  <c r="Y945" i="12" s="1"/>
  <c r="O945" i="12"/>
  <c r="AI945" i="12" s="1"/>
  <c r="DF943" i="1" l="1"/>
  <c r="DC943" i="1"/>
  <c r="DJ943" i="1"/>
  <c r="DM987" i="1"/>
  <c r="DN987" i="1" s="1"/>
  <c r="DP944" i="1"/>
  <c r="W947" i="14"/>
  <c r="X947" i="14" s="1"/>
  <c r="M947" i="14"/>
  <c r="AH947" i="14" s="1"/>
  <c r="J948" i="14"/>
  <c r="M946" i="12"/>
  <c r="AH946" i="12" s="1"/>
  <c r="I946" i="12"/>
  <c r="L947" i="12" s="1"/>
  <c r="CV944" i="1"/>
  <c r="DE944" i="1" s="1"/>
  <c r="CS944" i="1"/>
  <c r="DO944" i="1" l="1"/>
  <c r="DQ944" i="1"/>
  <c r="DL987" i="1"/>
  <c r="K948" i="14"/>
  <c r="AG948" i="14" s="1"/>
  <c r="H948" i="14"/>
  <c r="CU945" i="1"/>
  <c r="DA944" i="1"/>
  <c r="DB944" i="1" s="1"/>
  <c r="CX944" i="1"/>
  <c r="X946" i="12"/>
  <c r="Y946" i="12" s="1"/>
  <c r="O946" i="12"/>
  <c r="AI946" i="12" s="1"/>
  <c r="DF944" i="1" l="1"/>
  <c r="DC944" i="1"/>
  <c r="DJ944" i="1"/>
  <c r="DM988" i="1"/>
  <c r="DN988" i="1" s="1"/>
  <c r="DP945" i="1"/>
  <c r="M948" i="14"/>
  <c r="AH948" i="14" s="1"/>
  <c r="W948" i="14"/>
  <c r="X948" i="14" s="1"/>
  <c r="J949" i="14"/>
  <c r="M947" i="12"/>
  <c r="AH947" i="12" s="1"/>
  <c r="I947" i="12"/>
  <c r="L948" i="12" s="1"/>
  <c r="CV945" i="1"/>
  <c r="DE945" i="1" s="1"/>
  <c r="CS945" i="1"/>
  <c r="DO945" i="1" l="1"/>
  <c r="DQ945" i="1"/>
  <c r="DL988" i="1"/>
  <c r="K949" i="14"/>
  <c r="AG949" i="14" s="1"/>
  <c r="H949" i="14"/>
  <c r="X947" i="12"/>
  <c r="Y947" i="12" s="1"/>
  <c r="O947" i="12"/>
  <c r="AI947" i="12" s="1"/>
  <c r="CU946" i="1"/>
  <c r="CX945" i="1"/>
  <c r="DA945" i="1"/>
  <c r="DB945" i="1" s="1"/>
  <c r="DF945" i="1" l="1"/>
  <c r="DC945" i="1"/>
  <c r="DJ945" i="1"/>
  <c r="DM989" i="1"/>
  <c r="DN989" i="1" s="1"/>
  <c r="DP946" i="1"/>
  <c r="W949" i="14"/>
  <c r="X949" i="14" s="1"/>
  <c r="J950" i="14"/>
  <c r="M949" i="14"/>
  <c r="AH949" i="14" s="1"/>
  <c r="CV946" i="1"/>
  <c r="DE946" i="1" s="1"/>
  <c r="CS946" i="1"/>
  <c r="M948" i="12"/>
  <c r="AH948" i="12" s="1"/>
  <c r="I948" i="12"/>
  <c r="L949" i="12" s="1"/>
  <c r="DO946" i="1" l="1"/>
  <c r="DQ946" i="1"/>
  <c r="DL989" i="1"/>
  <c r="K950" i="14"/>
  <c r="AG950" i="14" s="1"/>
  <c r="H950" i="14"/>
  <c r="X948" i="12"/>
  <c r="Y948" i="12" s="1"/>
  <c r="O948" i="12"/>
  <c r="AI948" i="12" s="1"/>
  <c r="CX946" i="1"/>
  <c r="DA946" i="1"/>
  <c r="DB946" i="1" s="1"/>
  <c r="CU947" i="1"/>
  <c r="DF946" i="1" l="1"/>
  <c r="DC946" i="1"/>
  <c r="DJ946" i="1"/>
  <c r="DM990" i="1"/>
  <c r="DN990" i="1" s="1"/>
  <c r="DP947" i="1"/>
  <c r="J951" i="14"/>
  <c r="W950" i="14"/>
  <c r="X950" i="14" s="1"/>
  <c r="M950" i="14"/>
  <c r="AH950" i="14" s="1"/>
  <c r="M949" i="12"/>
  <c r="AH949" i="12" s="1"/>
  <c r="I949" i="12"/>
  <c r="L950" i="12" s="1"/>
  <c r="CV947" i="1"/>
  <c r="DE947" i="1" s="1"/>
  <c r="CS947" i="1"/>
  <c r="DO947" i="1" l="1"/>
  <c r="DQ947" i="1"/>
  <c r="DL990" i="1"/>
  <c r="DM991" i="1" s="1"/>
  <c r="DN991" i="1" s="1"/>
  <c r="K951" i="14"/>
  <c r="AG951" i="14" s="1"/>
  <c r="H951" i="14"/>
  <c r="CX947" i="1"/>
  <c r="CU948" i="1"/>
  <c r="DA947" i="1"/>
  <c r="DB947" i="1" s="1"/>
  <c r="X949" i="12"/>
  <c r="Y949" i="12" s="1"/>
  <c r="O949" i="12"/>
  <c r="AI949" i="12" s="1"/>
  <c r="DF947" i="1" l="1"/>
  <c r="DC947" i="1"/>
  <c r="DJ947" i="1"/>
  <c r="DL991" i="1"/>
  <c r="DP948" i="1"/>
  <c r="J952" i="14"/>
  <c r="M951" i="14"/>
  <c r="AH951" i="14" s="1"/>
  <c r="W951" i="14"/>
  <c r="X951" i="14" s="1"/>
  <c r="M950" i="12"/>
  <c r="AH950" i="12" s="1"/>
  <c r="I950" i="12"/>
  <c r="L951" i="12" s="1"/>
  <c r="CV948" i="1"/>
  <c r="DE948" i="1" s="1"/>
  <c r="CS948" i="1"/>
  <c r="DO948" i="1" l="1"/>
  <c r="DQ948" i="1"/>
  <c r="DM992" i="1"/>
  <c r="DN992" i="1" s="1"/>
  <c r="K952" i="14"/>
  <c r="AG952" i="14" s="1"/>
  <c r="H952" i="14"/>
  <c r="DA948" i="1"/>
  <c r="DB948" i="1" s="1"/>
  <c r="CU949" i="1"/>
  <c r="CX948" i="1"/>
  <c r="O950" i="12"/>
  <c r="AI950" i="12" s="1"/>
  <c r="X950" i="12"/>
  <c r="Y950" i="12" s="1"/>
  <c r="DF948" i="1" l="1"/>
  <c r="DC948" i="1"/>
  <c r="DJ948" i="1"/>
  <c r="DL992" i="1"/>
  <c r="DP949" i="1"/>
  <c r="J953" i="14"/>
  <c r="W952" i="14"/>
  <c r="X952" i="14" s="1"/>
  <c r="M952" i="14"/>
  <c r="AH952" i="14" s="1"/>
  <c r="CV949" i="1"/>
  <c r="DE949" i="1" s="1"/>
  <c r="CS949" i="1"/>
  <c r="M951" i="12"/>
  <c r="AH951" i="12" s="1"/>
  <c r="I951" i="12"/>
  <c r="L952" i="12" s="1"/>
  <c r="DO949" i="1" l="1"/>
  <c r="DQ949" i="1"/>
  <c r="DM993" i="1"/>
  <c r="DN993" i="1" s="1"/>
  <c r="K953" i="14"/>
  <c r="AG953" i="14" s="1"/>
  <c r="H953" i="14"/>
  <c r="CX949" i="1"/>
  <c r="DA949" i="1"/>
  <c r="DB949" i="1" s="1"/>
  <c r="CU950" i="1"/>
  <c r="O951" i="12"/>
  <c r="AI951" i="12" s="1"/>
  <c r="X951" i="12"/>
  <c r="Y951" i="12" s="1"/>
  <c r="DF949" i="1" l="1"/>
  <c r="DC949" i="1"/>
  <c r="DJ949" i="1"/>
  <c r="DL993" i="1"/>
  <c r="DP950" i="1"/>
  <c r="M953" i="14"/>
  <c r="AH953" i="14" s="1"/>
  <c r="W953" i="14"/>
  <c r="X953" i="14" s="1"/>
  <c r="J954" i="14"/>
  <c r="M952" i="12"/>
  <c r="AH952" i="12" s="1"/>
  <c r="I952" i="12"/>
  <c r="L953" i="12" s="1"/>
  <c r="CV950" i="1"/>
  <c r="DE950" i="1" s="1"/>
  <c r="CS950" i="1"/>
  <c r="DO950" i="1" l="1"/>
  <c r="DQ950" i="1"/>
  <c r="DM994" i="1"/>
  <c r="DN994" i="1" s="1"/>
  <c r="K954" i="14"/>
  <c r="AG954" i="14" s="1"/>
  <c r="H954" i="14"/>
  <c r="O952" i="12"/>
  <c r="AI952" i="12" s="1"/>
  <c r="X952" i="12"/>
  <c r="Y952" i="12" s="1"/>
  <c r="DA950" i="1"/>
  <c r="DB950" i="1" s="1"/>
  <c r="CU951" i="1"/>
  <c r="CX950" i="1"/>
  <c r="DF950" i="1" l="1"/>
  <c r="DC950" i="1"/>
  <c r="DJ950" i="1"/>
  <c r="DL994" i="1"/>
  <c r="DM995" i="1" s="1"/>
  <c r="DN995" i="1" s="1"/>
  <c r="DP951" i="1"/>
  <c r="J955" i="14"/>
  <c r="W954" i="14"/>
  <c r="X954" i="14" s="1"/>
  <c r="M954" i="14"/>
  <c r="AH954" i="14" s="1"/>
  <c r="CV951" i="1"/>
  <c r="DE951" i="1" s="1"/>
  <c r="CS951" i="1"/>
  <c r="M953" i="12"/>
  <c r="AH953" i="12" s="1"/>
  <c r="I953" i="12"/>
  <c r="L954" i="12" s="1"/>
  <c r="DO951" i="1" l="1"/>
  <c r="DQ951" i="1"/>
  <c r="DL995" i="1"/>
  <c r="K955" i="14"/>
  <c r="AG955" i="14" s="1"/>
  <c r="H955" i="14"/>
  <c r="DA951" i="1"/>
  <c r="DB951" i="1" s="1"/>
  <c r="CU952" i="1"/>
  <c r="CX951" i="1"/>
  <c r="X953" i="12"/>
  <c r="Y953" i="12" s="1"/>
  <c r="O953" i="12"/>
  <c r="AI953" i="12" s="1"/>
  <c r="DF951" i="1" l="1"/>
  <c r="DC951" i="1"/>
  <c r="DJ951" i="1"/>
  <c r="DM996" i="1"/>
  <c r="DN996" i="1" s="1"/>
  <c r="DP952" i="1"/>
  <c r="W955" i="14"/>
  <c r="X955" i="14" s="1"/>
  <c r="J956" i="14"/>
  <c r="M955" i="14"/>
  <c r="AH955" i="14" s="1"/>
  <c r="CV952" i="1"/>
  <c r="DE952" i="1" s="1"/>
  <c r="CS952" i="1"/>
  <c r="M954" i="12"/>
  <c r="AH954" i="12" s="1"/>
  <c r="I954" i="12"/>
  <c r="L955" i="12" s="1"/>
  <c r="DO952" i="1" l="1"/>
  <c r="DQ952" i="1"/>
  <c r="DL996" i="1"/>
  <c r="K956" i="14"/>
  <c r="AG956" i="14" s="1"/>
  <c r="H956" i="14"/>
  <c r="CU953" i="1"/>
  <c r="DA952" i="1"/>
  <c r="DB952" i="1" s="1"/>
  <c r="CX952" i="1"/>
  <c r="X954" i="12"/>
  <c r="Y954" i="12" s="1"/>
  <c r="O954" i="12"/>
  <c r="AI954" i="12" s="1"/>
  <c r="DF952" i="1" l="1"/>
  <c r="DC952" i="1"/>
  <c r="DJ952" i="1"/>
  <c r="DM997" i="1"/>
  <c r="DN997" i="1" s="1"/>
  <c r="DP953" i="1"/>
  <c r="M956" i="14"/>
  <c r="AH956" i="14" s="1"/>
  <c r="W956" i="14"/>
  <c r="X956" i="14" s="1"/>
  <c r="J957" i="14"/>
  <c r="M955" i="12"/>
  <c r="AH955" i="12" s="1"/>
  <c r="I955" i="12"/>
  <c r="L956" i="12" s="1"/>
  <c r="CV953" i="1"/>
  <c r="DE953" i="1" s="1"/>
  <c r="CS953" i="1"/>
  <c r="DO953" i="1" l="1"/>
  <c r="DQ953" i="1"/>
  <c r="DL997" i="1"/>
  <c r="K957" i="14"/>
  <c r="AG957" i="14" s="1"/>
  <c r="H957" i="14"/>
  <c r="CX953" i="1"/>
  <c r="CU954" i="1"/>
  <c r="DA953" i="1"/>
  <c r="DB953" i="1" s="1"/>
  <c r="O955" i="12"/>
  <c r="AI955" i="12" s="1"/>
  <c r="X955" i="12"/>
  <c r="Y955" i="12" s="1"/>
  <c r="DF953" i="1" l="1"/>
  <c r="DC953" i="1"/>
  <c r="DJ953" i="1"/>
  <c r="DM998" i="1"/>
  <c r="DN998" i="1" s="1"/>
  <c r="DP954" i="1"/>
  <c r="W957" i="14"/>
  <c r="X957" i="14" s="1"/>
  <c r="J958" i="14"/>
  <c r="M957" i="14"/>
  <c r="AH957" i="14" s="1"/>
  <c r="CV954" i="1"/>
  <c r="DE954" i="1" s="1"/>
  <c r="CS954" i="1"/>
  <c r="M956" i="12"/>
  <c r="AH956" i="12" s="1"/>
  <c r="I956" i="12"/>
  <c r="L957" i="12" s="1"/>
  <c r="DO954" i="1" l="1"/>
  <c r="DQ954" i="1"/>
  <c r="DL998" i="1"/>
  <c r="DM999" i="1" s="1"/>
  <c r="DN999" i="1" s="1"/>
  <c r="K958" i="14"/>
  <c r="AG958" i="14" s="1"/>
  <c r="H958" i="14"/>
  <c r="CU955" i="1"/>
  <c r="CX954" i="1"/>
  <c r="DA954" i="1"/>
  <c r="DB954" i="1" s="1"/>
  <c r="X956" i="12"/>
  <c r="Y956" i="12" s="1"/>
  <c r="O956" i="12"/>
  <c r="AI956" i="12" s="1"/>
  <c r="DF954" i="1" l="1"/>
  <c r="DC954" i="1"/>
  <c r="DJ954" i="1"/>
  <c r="DL999" i="1"/>
  <c r="DP955" i="1"/>
  <c r="J959" i="14"/>
  <c r="W958" i="14"/>
  <c r="X958" i="14" s="1"/>
  <c r="M958" i="14"/>
  <c r="AH958" i="14" s="1"/>
  <c r="CV955" i="1"/>
  <c r="DE955" i="1" s="1"/>
  <c r="CS955" i="1"/>
  <c r="M957" i="12"/>
  <c r="AH957" i="12" s="1"/>
  <c r="I957" i="12"/>
  <c r="L958" i="12" s="1"/>
  <c r="DO955" i="1" l="1"/>
  <c r="DQ955" i="1"/>
  <c r="DM1000" i="1"/>
  <c r="DN1000" i="1" s="1"/>
  <c r="K959" i="14"/>
  <c r="AG959" i="14" s="1"/>
  <c r="H959" i="14"/>
  <c r="X957" i="12"/>
  <c r="Y957" i="12" s="1"/>
  <c r="O957" i="12"/>
  <c r="AI957" i="12" s="1"/>
  <c r="DA955" i="1"/>
  <c r="DB955" i="1" s="1"/>
  <c r="CU956" i="1"/>
  <c r="CX955" i="1"/>
  <c r="DF955" i="1" l="1"/>
  <c r="DC955" i="1"/>
  <c r="DJ955" i="1"/>
  <c r="DL1000" i="1"/>
  <c r="DP956" i="1"/>
  <c r="J960" i="14"/>
  <c r="M959" i="14"/>
  <c r="AH959" i="14" s="1"/>
  <c r="W959" i="14"/>
  <c r="X959" i="14" s="1"/>
  <c r="CV956" i="1"/>
  <c r="DE956" i="1" s="1"/>
  <c r="CS956" i="1"/>
  <c r="M958" i="12"/>
  <c r="AH958" i="12" s="1"/>
  <c r="I958" i="12"/>
  <c r="L959" i="12" s="1"/>
  <c r="DO956" i="1" l="1"/>
  <c r="DQ956" i="1"/>
  <c r="DM1001" i="1"/>
  <c r="DN1001" i="1" s="1"/>
  <c r="K960" i="14"/>
  <c r="AG960" i="14" s="1"/>
  <c r="H960" i="14"/>
  <c r="X958" i="12"/>
  <c r="Y958" i="12" s="1"/>
  <c r="O958" i="12"/>
  <c r="AI958" i="12" s="1"/>
  <c r="CU957" i="1"/>
  <c r="DA956" i="1"/>
  <c r="DB956" i="1" s="1"/>
  <c r="CX956" i="1"/>
  <c r="DF956" i="1" l="1"/>
  <c r="DC956" i="1"/>
  <c r="DJ956" i="1"/>
  <c r="DL1001" i="1"/>
  <c r="DP957" i="1"/>
  <c r="J961" i="14"/>
  <c r="W960" i="14"/>
  <c r="X960" i="14" s="1"/>
  <c r="M960" i="14"/>
  <c r="AH960" i="14" s="1"/>
  <c r="M959" i="12"/>
  <c r="AH959" i="12" s="1"/>
  <c r="I959" i="12"/>
  <c r="L960" i="12" s="1"/>
  <c r="CV957" i="1"/>
  <c r="DE957" i="1" s="1"/>
  <c r="CS957" i="1"/>
  <c r="DO957" i="1" l="1"/>
  <c r="DQ957" i="1"/>
  <c r="DM1002" i="1"/>
  <c r="DN1002" i="1" s="1"/>
  <c r="K961" i="14"/>
  <c r="AG961" i="14" s="1"/>
  <c r="H961" i="14"/>
  <c r="DA957" i="1"/>
  <c r="DB957" i="1" s="1"/>
  <c r="CU958" i="1"/>
  <c r="CX957" i="1"/>
  <c r="X959" i="12"/>
  <c r="Y959" i="12" s="1"/>
  <c r="O959" i="12"/>
  <c r="AI959" i="12" s="1"/>
  <c r="DF957" i="1" l="1"/>
  <c r="DC957" i="1"/>
  <c r="DJ957" i="1"/>
  <c r="DL1002" i="1"/>
  <c r="DP958" i="1"/>
  <c r="M961" i="14"/>
  <c r="AH961" i="14" s="1"/>
  <c r="J962" i="14"/>
  <c r="W961" i="14"/>
  <c r="X961" i="14" s="1"/>
  <c r="M960" i="12"/>
  <c r="AH960" i="12" s="1"/>
  <c r="I960" i="12"/>
  <c r="L961" i="12" s="1"/>
  <c r="CV958" i="1"/>
  <c r="DE958" i="1" s="1"/>
  <c r="CS958" i="1"/>
  <c r="DO958" i="1" l="1"/>
  <c r="DQ958" i="1"/>
  <c r="DM1003" i="1"/>
  <c r="DN1003" i="1" s="1"/>
  <c r="K962" i="14"/>
  <c r="AG962" i="14" s="1"/>
  <c r="H962" i="14"/>
  <c r="CU959" i="1"/>
  <c r="DA958" i="1"/>
  <c r="DB958" i="1" s="1"/>
  <c r="CX958" i="1"/>
  <c r="X960" i="12"/>
  <c r="Y960" i="12" s="1"/>
  <c r="O960" i="12"/>
  <c r="AI960" i="12" s="1"/>
  <c r="DF958" i="1" l="1"/>
  <c r="DC958" i="1"/>
  <c r="DJ958" i="1"/>
  <c r="DL1003" i="1"/>
  <c r="DM1004" i="1" s="1"/>
  <c r="DN1004" i="1" s="1"/>
  <c r="DP959" i="1"/>
  <c r="J963" i="14"/>
  <c r="W962" i="14"/>
  <c r="X962" i="14" s="1"/>
  <c r="M962" i="14"/>
  <c r="AH962" i="14" s="1"/>
  <c r="M961" i="12"/>
  <c r="AH961" i="12" s="1"/>
  <c r="I961" i="12"/>
  <c r="L962" i="12" s="1"/>
  <c r="CV959" i="1"/>
  <c r="DE959" i="1" s="1"/>
  <c r="CS959" i="1"/>
  <c r="DO959" i="1" l="1"/>
  <c r="DQ959" i="1"/>
  <c r="DL1004" i="1"/>
  <c r="K963" i="14"/>
  <c r="AG963" i="14" s="1"/>
  <c r="H963" i="14"/>
  <c r="CX959" i="1"/>
  <c r="CU960" i="1"/>
  <c r="DA959" i="1"/>
  <c r="DB959" i="1" s="1"/>
  <c r="O961" i="12"/>
  <c r="AI961" i="12" s="1"/>
  <c r="X961" i="12"/>
  <c r="Y961" i="12" s="1"/>
  <c r="DF959" i="1" l="1"/>
  <c r="DC959" i="1"/>
  <c r="DJ959" i="1"/>
  <c r="DM1005" i="1"/>
  <c r="DN1005" i="1" s="1"/>
  <c r="DP960" i="1"/>
  <c r="W963" i="14"/>
  <c r="X963" i="14" s="1"/>
  <c r="M963" i="14"/>
  <c r="AH963" i="14" s="1"/>
  <c r="J964" i="14"/>
  <c r="CV960" i="1"/>
  <c r="DE960" i="1" s="1"/>
  <c r="CS960" i="1"/>
  <c r="M962" i="12"/>
  <c r="AH962" i="12" s="1"/>
  <c r="I962" i="12"/>
  <c r="L963" i="12" s="1"/>
  <c r="DO960" i="1" l="1"/>
  <c r="DQ960" i="1"/>
  <c r="DL1005" i="1"/>
  <c r="K964" i="14"/>
  <c r="AG964" i="14" s="1"/>
  <c r="H964" i="14"/>
  <c r="CU961" i="1"/>
  <c r="DA960" i="1"/>
  <c r="DB960" i="1" s="1"/>
  <c r="CX960" i="1"/>
  <c r="O962" i="12"/>
  <c r="AI962" i="12" s="1"/>
  <c r="X962" i="12"/>
  <c r="Y962" i="12" s="1"/>
  <c r="DF960" i="1" l="1"/>
  <c r="DC960" i="1"/>
  <c r="DJ960" i="1"/>
  <c r="DM1006" i="1"/>
  <c r="DN1006" i="1" s="1"/>
  <c r="DP961" i="1"/>
  <c r="M964" i="14"/>
  <c r="AH964" i="14" s="1"/>
  <c r="W964" i="14"/>
  <c r="X964" i="14" s="1"/>
  <c r="J965" i="14"/>
  <c r="M963" i="12"/>
  <c r="AH963" i="12" s="1"/>
  <c r="I963" i="12"/>
  <c r="L964" i="12" s="1"/>
  <c r="CV961" i="1"/>
  <c r="DE961" i="1" s="1"/>
  <c r="CS961" i="1"/>
  <c r="DO961" i="1" l="1"/>
  <c r="DQ961" i="1"/>
  <c r="DL1006" i="1"/>
  <c r="K965" i="14"/>
  <c r="AG965" i="14" s="1"/>
  <c r="H965" i="14"/>
  <c r="O963" i="12"/>
  <c r="AI963" i="12" s="1"/>
  <c r="X963" i="12"/>
  <c r="Y963" i="12" s="1"/>
  <c r="DA961" i="1"/>
  <c r="DB961" i="1" s="1"/>
  <c r="CU962" i="1"/>
  <c r="CX961" i="1"/>
  <c r="DF961" i="1" l="1"/>
  <c r="DC961" i="1"/>
  <c r="DJ961" i="1"/>
  <c r="DM1007" i="1"/>
  <c r="DN1007" i="1" s="1"/>
  <c r="DP962" i="1"/>
  <c r="W965" i="14"/>
  <c r="X965" i="14" s="1"/>
  <c r="J966" i="14"/>
  <c r="M965" i="14"/>
  <c r="AH965" i="14" s="1"/>
  <c r="M964" i="12"/>
  <c r="AH964" i="12" s="1"/>
  <c r="I964" i="12"/>
  <c r="L965" i="12" s="1"/>
  <c r="CV962" i="1"/>
  <c r="DE962" i="1" s="1"/>
  <c r="CS962" i="1"/>
  <c r="DO962" i="1" l="1"/>
  <c r="DQ962" i="1"/>
  <c r="DL1007" i="1"/>
  <c r="K966" i="14"/>
  <c r="AG966" i="14" s="1"/>
  <c r="H966" i="14"/>
  <c r="O964" i="12"/>
  <c r="AI964" i="12" s="1"/>
  <c r="X964" i="12"/>
  <c r="Y964" i="12" s="1"/>
  <c r="DA962" i="1"/>
  <c r="DB962" i="1" s="1"/>
  <c r="CU963" i="1"/>
  <c r="CX962" i="1"/>
  <c r="DF962" i="1" l="1"/>
  <c r="DC962" i="1"/>
  <c r="DJ962" i="1"/>
  <c r="DM1008" i="1"/>
  <c r="DN1008" i="1" s="1"/>
  <c r="DP963" i="1"/>
  <c r="J967" i="14"/>
  <c r="W966" i="14"/>
  <c r="X966" i="14" s="1"/>
  <c r="M966" i="14"/>
  <c r="AH966" i="14" s="1"/>
  <c r="CV963" i="1"/>
  <c r="DE963" i="1" s="1"/>
  <c r="CS963" i="1"/>
  <c r="M965" i="12"/>
  <c r="AH965" i="12" s="1"/>
  <c r="I965" i="12"/>
  <c r="L966" i="12" s="1"/>
  <c r="DO963" i="1" l="1"/>
  <c r="DQ963" i="1"/>
  <c r="DL1008" i="1"/>
  <c r="K967" i="14"/>
  <c r="AG967" i="14" s="1"/>
  <c r="H967" i="14"/>
  <c r="X965" i="12"/>
  <c r="Y965" i="12" s="1"/>
  <c r="O965" i="12"/>
  <c r="AI965" i="12" s="1"/>
  <c r="CU964" i="1"/>
  <c r="DA963" i="1"/>
  <c r="DB963" i="1" s="1"/>
  <c r="CX963" i="1"/>
  <c r="DF963" i="1" l="1"/>
  <c r="DC963" i="1"/>
  <c r="DJ963" i="1"/>
  <c r="DM1009" i="1"/>
  <c r="DN1009" i="1" s="1"/>
  <c r="DP964" i="1"/>
  <c r="J968" i="14"/>
  <c r="M967" i="14"/>
  <c r="AH967" i="14" s="1"/>
  <c r="W967" i="14"/>
  <c r="X967" i="14" s="1"/>
  <c r="M966" i="12"/>
  <c r="AH966" i="12" s="1"/>
  <c r="I966" i="12"/>
  <c r="L967" i="12" s="1"/>
  <c r="CV964" i="1"/>
  <c r="DE964" i="1" s="1"/>
  <c r="CS964" i="1"/>
  <c r="DO964" i="1" l="1"/>
  <c r="DQ964" i="1"/>
  <c r="DL1009" i="1"/>
  <c r="K968" i="14"/>
  <c r="AG968" i="14" s="1"/>
  <c r="H968" i="14"/>
  <c r="X966" i="12"/>
  <c r="Y966" i="12" s="1"/>
  <c r="O966" i="12"/>
  <c r="AI966" i="12" s="1"/>
  <c r="CU965" i="1"/>
  <c r="DA964" i="1"/>
  <c r="DB964" i="1" s="1"/>
  <c r="CX964" i="1"/>
  <c r="DF964" i="1" l="1"/>
  <c r="DC964" i="1"/>
  <c r="DJ964" i="1"/>
  <c r="DP965" i="1"/>
  <c r="J969" i="14"/>
  <c r="W968" i="14"/>
  <c r="X968" i="14" s="1"/>
  <c r="M968" i="14"/>
  <c r="AH968" i="14" s="1"/>
  <c r="CV965" i="1"/>
  <c r="DE965" i="1" s="1"/>
  <c r="CS965" i="1"/>
  <c r="M967" i="12"/>
  <c r="AH967" i="12" s="1"/>
  <c r="I967" i="12"/>
  <c r="L968" i="12" s="1"/>
  <c r="DO965" i="1" l="1"/>
  <c r="DQ965" i="1"/>
  <c r="K969" i="14"/>
  <c r="AG969" i="14" s="1"/>
  <c r="H969" i="14"/>
  <c r="O967" i="12"/>
  <c r="AI967" i="12" s="1"/>
  <c r="X967" i="12"/>
  <c r="Y967" i="12" s="1"/>
  <c r="CU966" i="1"/>
  <c r="DA965" i="1"/>
  <c r="DB965" i="1" s="1"/>
  <c r="CX965" i="1"/>
  <c r="DF965" i="1" l="1"/>
  <c r="DC965" i="1"/>
  <c r="DJ965" i="1"/>
  <c r="DP966" i="1"/>
  <c r="M969" i="14"/>
  <c r="AH969" i="14" s="1"/>
  <c r="W969" i="14"/>
  <c r="X969" i="14" s="1"/>
  <c r="J970" i="14"/>
  <c r="CV966" i="1"/>
  <c r="DE966" i="1" s="1"/>
  <c r="CS966" i="1"/>
  <c r="M968" i="12"/>
  <c r="AH968" i="12" s="1"/>
  <c r="I968" i="12"/>
  <c r="L969" i="12" s="1"/>
  <c r="DO966" i="1" l="1"/>
  <c r="DQ966" i="1"/>
  <c r="K970" i="14"/>
  <c r="AG970" i="14" s="1"/>
  <c r="H970" i="14"/>
  <c r="O968" i="12"/>
  <c r="AI968" i="12" s="1"/>
  <c r="X968" i="12"/>
  <c r="Y968" i="12" s="1"/>
  <c r="DA966" i="1"/>
  <c r="DB966" i="1" s="1"/>
  <c r="CU967" i="1"/>
  <c r="CX966" i="1"/>
  <c r="DF966" i="1" l="1"/>
  <c r="DC966" i="1"/>
  <c r="DJ966" i="1"/>
  <c r="DP967" i="1"/>
  <c r="J971" i="14"/>
  <c r="W970" i="14"/>
  <c r="X970" i="14" s="1"/>
  <c r="M970" i="14"/>
  <c r="AH970" i="14" s="1"/>
  <c r="CV967" i="1"/>
  <c r="DE967" i="1" s="1"/>
  <c r="CS967" i="1"/>
  <c r="M969" i="12"/>
  <c r="AH969" i="12" s="1"/>
  <c r="I969" i="12"/>
  <c r="L970" i="12" s="1"/>
  <c r="DO967" i="1" l="1"/>
  <c r="DQ967" i="1"/>
  <c r="K971" i="14"/>
  <c r="AG971" i="14" s="1"/>
  <c r="H971" i="14"/>
  <c r="O969" i="12"/>
  <c r="AI969" i="12" s="1"/>
  <c r="X969" i="12"/>
  <c r="Y969" i="12" s="1"/>
  <c r="CX967" i="1"/>
  <c r="DA967" i="1"/>
  <c r="DB967" i="1" s="1"/>
  <c r="CU968" i="1"/>
  <c r="DF967" i="1" l="1"/>
  <c r="DC967" i="1"/>
  <c r="DJ967" i="1"/>
  <c r="DP968" i="1"/>
  <c r="W971" i="14"/>
  <c r="X971" i="14" s="1"/>
  <c r="J972" i="14"/>
  <c r="M971" i="14"/>
  <c r="AH971" i="14" s="1"/>
  <c r="CV968" i="1"/>
  <c r="DE968" i="1" s="1"/>
  <c r="CS968" i="1"/>
  <c r="M970" i="12"/>
  <c r="AH970" i="12" s="1"/>
  <c r="I970" i="12"/>
  <c r="L971" i="12" s="1"/>
  <c r="DO968" i="1" l="1"/>
  <c r="DQ968" i="1"/>
  <c r="K972" i="14"/>
  <c r="AG972" i="14" s="1"/>
  <c r="H972" i="14"/>
  <c r="X970" i="12"/>
  <c r="Y970" i="12" s="1"/>
  <c r="O970" i="12"/>
  <c r="AI970" i="12" s="1"/>
  <c r="CU969" i="1"/>
  <c r="DA968" i="1"/>
  <c r="DB968" i="1" s="1"/>
  <c r="CX968" i="1"/>
  <c r="DF968" i="1" l="1"/>
  <c r="DC968" i="1"/>
  <c r="DJ968" i="1"/>
  <c r="DP969" i="1"/>
  <c r="M972" i="14"/>
  <c r="AH972" i="14" s="1"/>
  <c r="W972" i="14"/>
  <c r="X972" i="14" s="1"/>
  <c r="J973" i="14"/>
  <c r="M971" i="12"/>
  <c r="AH971" i="12" s="1"/>
  <c r="I971" i="12"/>
  <c r="L972" i="12" s="1"/>
  <c r="CV969" i="1"/>
  <c r="DE969" i="1" s="1"/>
  <c r="CS969" i="1"/>
  <c r="DO969" i="1" l="1"/>
  <c r="DQ969" i="1"/>
  <c r="K973" i="14"/>
  <c r="AG973" i="14" s="1"/>
  <c r="H973" i="14"/>
  <c r="DA969" i="1"/>
  <c r="DB969" i="1" s="1"/>
  <c r="CX969" i="1"/>
  <c r="CU970" i="1"/>
  <c r="X971" i="12"/>
  <c r="Y971" i="12" s="1"/>
  <c r="O971" i="12"/>
  <c r="AI971" i="12" s="1"/>
  <c r="DF969" i="1" l="1"/>
  <c r="DC969" i="1"/>
  <c r="DJ969" i="1"/>
  <c r="DP970" i="1"/>
  <c r="W973" i="14"/>
  <c r="X973" i="14" s="1"/>
  <c r="J974" i="14"/>
  <c r="M973" i="14"/>
  <c r="AH973" i="14" s="1"/>
  <c r="CV970" i="1"/>
  <c r="DE970" i="1" s="1"/>
  <c r="CS970" i="1"/>
  <c r="M972" i="12"/>
  <c r="AH972" i="12" s="1"/>
  <c r="I972" i="12"/>
  <c r="L973" i="12" s="1"/>
  <c r="DO970" i="1" l="1"/>
  <c r="DQ970" i="1"/>
  <c r="K974" i="14"/>
  <c r="AG974" i="14" s="1"/>
  <c r="H974" i="14"/>
  <c r="CX970" i="1"/>
  <c r="DA970" i="1"/>
  <c r="DB970" i="1" s="1"/>
  <c r="CU971" i="1"/>
  <c r="O972" i="12"/>
  <c r="AI972" i="12" s="1"/>
  <c r="X972" i="12"/>
  <c r="Y972" i="12" s="1"/>
  <c r="DF970" i="1" l="1"/>
  <c r="DC970" i="1"/>
  <c r="DJ970" i="1"/>
  <c r="DP971" i="1"/>
  <c r="J975" i="14"/>
  <c r="W974" i="14"/>
  <c r="X974" i="14" s="1"/>
  <c r="M974" i="14"/>
  <c r="AH974" i="14" s="1"/>
  <c r="M973" i="12"/>
  <c r="AH973" i="12" s="1"/>
  <c r="I973" i="12"/>
  <c r="L974" i="12" s="1"/>
  <c r="CV971" i="1"/>
  <c r="DE971" i="1" s="1"/>
  <c r="CS971" i="1"/>
  <c r="DO971" i="1" l="1"/>
  <c r="DQ971" i="1"/>
  <c r="K975" i="14"/>
  <c r="AG975" i="14" s="1"/>
  <c r="H975" i="14"/>
  <c r="CU972" i="1"/>
  <c r="DA971" i="1"/>
  <c r="DB971" i="1" s="1"/>
  <c r="CX971" i="1"/>
  <c r="X973" i="12"/>
  <c r="Y973" i="12" s="1"/>
  <c r="O973" i="12"/>
  <c r="AI973" i="12" s="1"/>
  <c r="DF971" i="1" l="1"/>
  <c r="DC971" i="1"/>
  <c r="DJ971" i="1"/>
  <c r="DP972" i="1"/>
  <c r="J976" i="14"/>
  <c r="M975" i="14"/>
  <c r="AH975" i="14" s="1"/>
  <c r="W975" i="14"/>
  <c r="X975" i="14" s="1"/>
  <c r="M974" i="12"/>
  <c r="AH974" i="12" s="1"/>
  <c r="I974" i="12"/>
  <c r="L975" i="12" s="1"/>
  <c r="CV972" i="1"/>
  <c r="DE972" i="1" s="1"/>
  <c r="CS972" i="1"/>
  <c r="DO972" i="1" l="1"/>
  <c r="DQ972" i="1"/>
  <c r="K976" i="14"/>
  <c r="AG976" i="14" s="1"/>
  <c r="H976" i="14"/>
  <c r="X974" i="12"/>
  <c r="Y974" i="12" s="1"/>
  <c r="O974" i="12"/>
  <c r="AI974" i="12" s="1"/>
  <c r="DA972" i="1"/>
  <c r="DB972" i="1" s="1"/>
  <c r="CU973" i="1"/>
  <c r="CX972" i="1"/>
  <c r="DF972" i="1" l="1"/>
  <c r="DC972" i="1"/>
  <c r="DJ972" i="1"/>
  <c r="DP973" i="1"/>
  <c r="J977" i="14"/>
  <c r="W976" i="14"/>
  <c r="X976" i="14" s="1"/>
  <c r="M976" i="14"/>
  <c r="AH976" i="14" s="1"/>
  <c r="M975" i="12"/>
  <c r="AH975" i="12" s="1"/>
  <c r="I975" i="12"/>
  <c r="L976" i="12" s="1"/>
  <c r="CV973" i="1"/>
  <c r="DE973" i="1" s="1"/>
  <c r="CS973" i="1"/>
  <c r="DO973" i="1" l="1"/>
  <c r="DQ973" i="1"/>
  <c r="K977" i="14"/>
  <c r="AG977" i="14" s="1"/>
  <c r="H977" i="14"/>
  <c r="DA973" i="1"/>
  <c r="DB973" i="1" s="1"/>
  <c r="CX973" i="1"/>
  <c r="CU974" i="1"/>
  <c r="O975" i="12"/>
  <c r="AI975" i="12" s="1"/>
  <c r="X975" i="12"/>
  <c r="Y975" i="12" s="1"/>
  <c r="DF973" i="1" l="1"/>
  <c r="DC973" i="1"/>
  <c r="DJ973" i="1"/>
  <c r="DP974" i="1"/>
  <c r="M977" i="14"/>
  <c r="AH977" i="14" s="1"/>
  <c r="J978" i="14"/>
  <c r="W977" i="14"/>
  <c r="X977" i="14" s="1"/>
  <c r="M976" i="12"/>
  <c r="AH976" i="12" s="1"/>
  <c r="I976" i="12"/>
  <c r="L977" i="12" s="1"/>
  <c r="CV974" i="1"/>
  <c r="DE974" i="1" s="1"/>
  <c r="CS974" i="1"/>
  <c r="DO974" i="1" l="1"/>
  <c r="DQ974" i="1"/>
  <c r="K978" i="14"/>
  <c r="AG978" i="14" s="1"/>
  <c r="H978" i="14"/>
  <c r="DA974" i="1"/>
  <c r="DB974" i="1" s="1"/>
  <c r="CU975" i="1"/>
  <c r="CX974" i="1"/>
  <c r="X976" i="12"/>
  <c r="Y976" i="12" s="1"/>
  <c r="O976" i="12"/>
  <c r="AI976" i="12" s="1"/>
  <c r="DF974" i="1" l="1"/>
  <c r="DC974" i="1"/>
  <c r="DJ974" i="1"/>
  <c r="DP975" i="1"/>
  <c r="J979" i="14"/>
  <c r="W978" i="14"/>
  <c r="X978" i="14" s="1"/>
  <c r="M978" i="14"/>
  <c r="AH978" i="14" s="1"/>
  <c r="M977" i="12"/>
  <c r="AH977" i="12" s="1"/>
  <c r="I977" i="12"/>
  <c r="L978" i="12" s="1"/>
  <c r="CV975" i="1"/>
  <c r="DE975" i="1" s="1"/>
  <c r="CS975" i="1"/>
  <c r="DO975" i="1" l="1"/>
  <c r="DQ975" i="1"/>
  <c r="K979" i="14"/>
  <c r="AG979" i="14" s="1"/>
  <c r="H979" i="14"/>
  <c r="DA975" i="1"/>
  <c r="DB975" i="1" s="1"/>
  <c r="CU976" i="1"/>
  <c r="CX975" i="1"/>
  <c r="O977" i="12"/>
  <c r="AI977" i="12" s="1"/>
  <c r="X977" i="12"/>
  <c r="Y977" i="12" s="1"/>
  <c r="DF975" i="1" l="1"/>
  <c r="DC975" i="1"/>
  <c r="DJ975" i="1"/>
  <c r="W979" i="14"/>
  <c r="X979" i="14" s="1"/>
  <c r="M979" i="14"/>
  <c r="AH979" i="14" s="1"/>
  <c r="J980" i="14"/>
  <c r="M978" i="12"/>
  <c r="AH978" i="12" s="1"/>
  <c r="I978" i="12"/>
  <c r="L979" i="12" s="1"/>
  <c r="CV976" i="1"/>
  <c r="DE976" i="1" s="1"/>
  <c r="CS976" i="1"/>
  <c r="DP976" i="1" l="1"/>
  <c r="K980" i="14"/>
  <c r="AG980" i="14" s="1"/>
  <c r="H980" i="14"/>
  <c r="X978" i="12"/>
  <c r="Y978" i="12" s="1"/>
  <c r="O978" i="12"/>
  <c r="AI978" i="12" s="1"/>
  <c r="CU977" i="1"/>
  <c r="CX976" i="1"/>
  <c r="DA976" i="1"/>
  <c r="DB976" i="1" s="1"/>
  <c r="DF976" i="1" l="1"/>
  <c r="DC976" i="1"/>
  <c r="DO976" i="1"/>
  <c r="DP977" i="1" s="1"/>
  <c r="DQ976" i="1"/>
  <c r="M980" i="14"/>
  <c r="AH980" i="14" s="1"/>
  <c r="W980" i="14"/>
  <c r="X980" i="14" s="1"/>
  <c r="J981" i="14"/>
  <c r="CV977" i="1"/>
  <c r="DE977" i="1" s="1"/>
  <c r="CS977" i="1"/>
  <c r="M979" i="12"/>
  <c r="AH979" i="12" s="1"/>
  <c r="I979" i="12"/>
  <c r="L980" i="12" s="1"/>
  <c r="DO977" i="1" l="1"/>
  <c r="DQ977" i="1"/>
  <c r="DJ976" i="1"/>
  <c r="K981" i="14"/>
  <c r="AG981" i="14" s="1"/>
  <c r="H981" i="14"/>
  <c r="CX977" i="1"/>
  <c r="CU978" i="1"/>
  <c r="DA977" i="1"/>
  <c r="DB977" i="1" s="1"/>
  <c r="O979" i="12"/>
  <c r="AI979" i="12" s="1"/>
  <c r="X979" i="12"/>
  <c r="Y979" i="12" s="1"/>
  <c r="DF977" i="1" l="1"/>
  <c r="DC977" i="1"/>
  <c r="DJ977" i="1"/>
  <c r="DP978" i="1"/>
  <c r="W981" i="14"/>
  <c r="X981" i="14" s="1"/>
  <c r="J982" i="14"/>
  <c r="M981" i="14"/>
  <c r="AH981" i="14" s="1"/>
  <c r="M980" i="12"/>
  <c r="AH980" i="12" s="1"/>
  <c r="I980" i="12"/>
  <c r="L981" i="12" s="1"/>
  <c r="CV978" i="1"/>
  <c r="DE978" i="1" s="1"/>
  <c r="CS978" i="1"/>
  <c r="DO978" i="1" l="1"/>
  <c r="DQ978" i="1"/>
  <c r="K982" i="14"/>
  <c r="AG982" i="14" s="1"/>
  <c r="H982" i="14"/>
  <c r="CU979" i="1"/>
  <c r="DA978" i="1"/>
  <c r="DB978" i="1" s="1"/>
  <c r="CX978" i="1"/>
  <c r="O980" i="12"/>
  <c r="AI980" i="12" s="1"/>
  <c r="X980" i="12"/>
  <c r="Y980" i="12" s="1"/>
  <c r="DF978" i="1" l="1"/>
  <c r="DC978" i="1"/>
  <c r="DJ978" i="1"/>
  <c r="DP979" i="1"/>
  <c r="J983" i="14"/>
  <c r="W982" i="14"/>
  <c r="X982" i="14" s="1"/>
  <c r="M982" i="14"/>
  <c r="AH982" i="14" s="1"/>
  <c r="M981" i="12"/>
  <c r="AH981" i="12" s="1"/>
  <c r="I981" i="12"/>
  <c r="L982" i="12" s="1"/>
  <c r="CV979" i="1"/>
  <c r="DE979" i="1" s="1"/>
  <c r="CS979" i="1"/>
  <c r="DO979" i="1" l="1"/>
  <c r="DQ979" i="1"/>
  <c r="K983" i="14"/>
  <c r="AG983" i="14" s="1"/>
  <c r="H983" i="14"/>
  <c r="DA979" i="1"/>
  <c r="DB979" i="1" s="1"/>
  <c r="CX979" i="1"/>
  <c r="CU980" i="1"/>
  <c r="X981" i="12"/>
  <c r="Y981" i="12" s="1"/>
  <c r="O981" i="12"/>
  <c r="AI981" i="12" s="1"/>
  <c r="DF979" i="1" l="1"/>
  <c r="DC979" i="1"/>
  <c r="DJ979" i="1"/>
  <c r="DP980" i="1"/>
  <c r="J984" i="14"/>
  <c r="M983" i="14"/>
  <c r="AH983" i="14" s="1"/>
  <c r="W983" i="14"/>
  <c r="X983" i="14" s="1"/>
  <c r="CV980" i="1"/>
  <c r="DE980" i="1" s="1"/>
  <c r="CS980" i="1"/>
  <c r="M982" i="12"/>
  <c r="AH982" i="12" s="1"/>
  <c r="I982" i="12"/>
  <c r="L983" i="12" s="1"/>
  <c r="DO980" i="1" l="1"/>
  <c r="DQ980" i="1"/>
  <c r="K984" i="14"/>
  <c r="AG984" i="14" s="1"/>
  <c r="H984" i="14"/>
  <c r="X982" i="12"/>
  <c r="Y982" i="12" s="1"/>
  <c r="O982" i="12"/>
  <c r="AI982" i="12" s="1"/>
  <c r="CU981" i="1"/>
  <c r="CX980" i="1"/>
  <c r="DA980" i="1"/>
  <c r="DB980" i="1" s="1"/>
  <c r="DF980" i="1" l="1"/>
  <c r="DC980" i="1"/>
  <c r="DJ980" i="1"/>
  <c r="DP981" i="1"/>
  <c r="J985" i="14"/>
  <c r="W984" i="14"/>
  <c r="X984" i="14" s="1"/>
  <c r="M984" i="14"/>
  <c r="AH984" i="14" s="1"/>
  <c r="CV981" i="1"/>
  <c r="DE981" i="1" s="1"/>
  <c r="CS981" i="1"/>
  <c r="M983" i="12"/>
  <c r="AH983" i="12" s="1"/>
  <c r="I983" i="12"/>
  <c r="L984" i="12" s="1"/>
  <c r="DO981" i="1" l="1"/>
  <c r="DQ981" i="1"/>
  <c r="K985" i="14"/>
  <c r="AG985" i="14" s="1"/>
  <c r="H985" i="14"/>
  <c r="X983" i="12"/>
  <c r="Y983" i="12" s="1"/>
  <c r="O983" i="12"/>
  <c r="AI983" i="12" s="1"/>
  <c r="CU982" i="1"/>
  <c r="CX981" i="1"/>
  <c r="DA981" i="1"/>
  <c r="DB981" i="1" s="1"/>
  <c r="DF981" i="1" l="1"/>
  <c r="DC981" i="1"/>
  <c r="DJ981" i="1"/>
  <c r="M985" i="14"/>
  <c r="AH985" i="14" s="1"/>
  <c r="W985" i="14"/>
  <c r="X985" i="14" s="1"/>
  <c r="J986" i="14"/>
  <c r="M984" i="12"/>
  <c r="AH984" i="12" s="1"/>
  <c r="I984" i="12"/>
  <c r="L985" i="12" s="1"/>
  <c r="CV982" i="1"/>
  <c r="DE982" i="1" s="1"/>
  <c r="CS982" i="1"/>
  <c r="DP982" i="1" l="1"/>
  <c r="K986" i="14"/>
  <c r="AG986" i="14" s="1"/>
  <c r="H986" i="14"/>
  <c r="O984" i="12"/>
  <c r="AI984" i="12" s="1"/>
  <c r="X984" i="12"/>
  <c r="Y984" i="12" s="1"/>
  <c r="CU983" i="1"/>
  <c r="DA982" i="1"/>
  <c r="DB982" i="1" s="1"/>
  <c r="CX982" i="1"/>
  <c r="DF982" i="1" l="1"/>
  <c r="DC982" i="1"/>
  <c r="DO982" i="1"/>
  <c r="DP983" i="1" s="1"/>
  <c r="DQ982" i="1"/>
  <c r="J987" i="14"/>
  <c r="W986" i="14"/>
  <c r="X986" i="14" s="1"/>
  <c r="M986" i="14"/>
  <c r="AH986" i="14" s="1"/>
  <c r="CV983" i="1"/>
  <c r="DE983" i="1" s="1"/>
  <c r="CS983" i="1"/>
  <c r="M985" i="12"/>
  <c r="AH985" i="12" s="1"/>
  <c r="I985" i="12"/>
  <c r="L986" i="12" s="1"/>
  <c r="DO983" i="1" l="1"/>
  <c r="DQ983" i="1"/>
  <c r="DJ982" i="1"/>
  <c r="K987" i="14"/>
  <c r="AG987" i="14" s="1"/>
  <c r="H987" i="14"/>
  <c r="CX983" i="1"/>
  <c r="DA983" i="1"/>
  <c r="DB983" i="1" s="1"/>
  <c r="CU984" i="1"/>
  <c r="X985" i="12"/>
  <c r="Y985" i="12" s="1"/>
  <c r="O985" i="12"/>
  <c r="AI985" i="12" s="1"/>
  <c r="DF983" i="1" l="1"/>
  <c r="DC983" i="1"/>
  <c r="DJ983" i="1"/>
  <c r="W987" i="14"/>
  <c r="X987" i="14" s="1"/>
  <c r="J988" i="14"/>
  <c r="M987" i="14"/>
  <c r="AH987" i="14" s="1"/>
  <c r="M986" i="12"/>
  <c r="AH986" i="12" s="1"/>
  <c r="I986" i="12"/>
  <c r="L987" i="12" s="1"/>
  <c r="CV984" i="1"/>
  <c r="DE984" i="1" s="1"/>
  <c r="CS984" i="1"/>
  <c r="DP984" i="1" l="1"/>
  <c r="K988" i="14"/>
  <c r="AG988" i="14" s="1"/>
  <c r="H988" i="14"/>
  <c r="DA984" i="1"/>
  <c r="DB984" i="1" s="1"/>
  <c r="CX984" i="1"/>
  <c r="CU985" i="1"/>
  <c r="X986" i="12"/>
  <c r="Y986" i="12" s="1"/>
  <c r="O986" i="12"/>
  <c r="AI986" i="12" s="1"/>
  <c r="DF984" i="1" l="1"/>
  <c r="DC984" i="1"/>
  <c r="DO984" i="1"/>
  <c r="DP985" i="1" s="1"/>
  <c r="DQ984" i="1"/>
  <c r="M988" i="14"/>
  <c r="AH988" i="14" s="1"/>
  <c r="W988" i="14"/>
  <c r="X988" i="14" s="1"/>
  <c r="J989" i="14"/>
  <c r="CV985" i="1"/>
  <c r="DE985" i="1" s="1"/>
  <c r="CS985" i="1"/>
  <c r="M987" i="12"/>
  <c r="AH987" i="12" s="1"/>
  <c r="I987" i="12"/>
  <c r="L988" i="12" s="1"/>
  <c r="DO985" i="1" l="1"/>
  <c r="DQ985" i="1"/>
  <c r="DJ984" i="1"/>
  <c r="K989" i="14"/>
  <c r="AG989" i="14" s="1"/>
  <c r="H989" i="14"/>
  <c r="X987" i="12"/>
  <c r="Y987" i="12" s="1"/>
  <c r="O987" i="12"/>
  <c r="AI987" i="12" s="1"/>
  <c r="DA985" i="1"/>
  <c r="DB985" i="1" s="1"/>
  <c r="CU986" i="1"/>
  <c r="CX985" i="1"/>
  <c r="DF985" i="1" l="1"/>
  <c r="DC985" i="1"/>
  <c r="DJ985" i="1"/>
  <c r="DP986" i="1"/>
  <c r="W989" i="14"/>
  <c r="X989" i="14" s="1"/>
  <c r="J990" i="14"/>
  <c r="M989" i="14"/>
  <c r="AH989" i="14" s="1"/>
  <c r="M988" i="12"/>
  <c r="AH988" i="12" s="1"/>
  <c r="I988" i="12"/>
  <c r="L989" i="12" s="1"/>
  <c r="CV986" i="1"/>
  <c r="DE986" i="1" s="1"/>
  <c r="CS986" i="1"/>
  <c r="DO986" i="1" l="1"/>
  <c r="DQ986" i="1"/>
  <c r="K990" i="14"/>
  <c r="AG990" i="14" s="1"/>
  <c r="H990" i="14"/>
  <c r="X988" i="12"/>
  <c r="Y988" i="12" s="1"/>
  <c r="O988" i="12"/>
  <c r="AI988" i="12" s="1"/>
  <c r="DA986" i="1"/>
  <c r="DB986" i="1" s="1"/>
  <c r="CU987" i="1"/>
  <c r="CX986" i="1"/>
  <c r="DF986" i="1" l="1"/>
  <c r="DC986" i="1"/>
  <c r="DJ986" i="1"/>
  <c r="DP987" i="1"/>
  <c r="J991" i="14"/>
  <c r="W990" i="14"/>
  <c r="X990" i="14" s="1"/>
  <c r="M990" i="14"/>
  <c r="AH990" i="14" s="1"/>
  <c r="M989" i="12"/>
  <c r="AH989" i="12" s="1"/>
  <c r="I989" i="12"/>
  <c r="L990" i="12" s="1"/>
  <c r="CV987" i="1"/>
  <c r="DE987" i="1" s="1"/>
  <c r="CS987" i="1"/>
  <c r="DO987" i="1" l="1"/>
  <c r="DQ987" i="1"/>
  <c r="K991" i="14"/>
  <c r="AG991" i="14" s="1"/>
  <c r="H991" i="14"/>
  <c r="DA987" i="1"/>
  <c r="DB987" i="1" s="1"/>
  <c r="CX987" i="1"/>
  <c r="CU988" i="1"/>
  <c r="O989" i="12"/>
  <c r="AI989" i="12" s="1"/>
  <c r="X989" i="12"/>
  <c r="Y989" i="12" s="1"/>
  <c r="DF987" i="1" l="1"/>
  <c r="DC987" i="1"/>
  <c r="DJ987" i="1"/>
  <c r="DP988" i="1"/>
  <c r="J992" i="14"/>
  <c r="M991" i="14"/>
  <c r="AH991" i="14" s="1"/>
  <c r="W991" i="14"/>
  <c r="X991" i="14" s="1"/>
  <c r="M990" i="12"/>
  <c r="AH990" i="12" s="1"/>
  <c r="I990" i="12"/>
  <c r="L991" i="12" s="1"/>
  <c r="CV988" i="1"/>
  <c r="DE988" i="1" s="1"/>
  <c r="CS988" i="1"/>
  <c r="DO988" i="1" l="1"/>
  <c r="DQ988" i="1"/>
  <c r="K992" i="14"/>
  <c r="AG992" i="14" s="1"/>
  <c r="H992" i="14"/>
  <c r="CX988" i="1"/>
  <c r="DA988" i="1"/>
  <c r="DB988" i="1" s="1"/>
  <c r="CU989" i="1"/>
  <c r="X990" i="12"/>
  <c r="Y990" i="12" s="1"/>
  <c r="O990" i="12"/>
  <c r="AI990" i="12" s="1"/>
  <c r="DF988" i="1" l="1"/>
  <c r="DC988" i="1"/>
  <c r="DJ988" i="1"/>
  <c r="DP989" i="1"/>
  <c r="J993" i="14"/>
  <c r="W992" i="14"/>
  <c r="X992" i="14" s="1"/>
  <c r="M992" i="14"/>
  <c r="AH992" i="14" s="1"/>
  <c r="M991" i="12"/>
  <c r="AH991" i="12" s="1"/>
  <c r="I991" i="12"/>
  <c r="L992" i="12" s="1"/>
  <c r="CV989" i="1"/>
  <c r="DE989" i="1" s="1"/>
  <c r="CS989" i="1"/>
  <c r="DO989" i="1" l="1"/>
  <c r="DQ989" i="1"/>
  <c r="K993" i="14"/>
  <c r="AG993" i="14" s="1"/>
  <c r="H993" i="14"/>
  <c r="O991" i="12"/>
  <c r="AI991" i="12" s="1"/>
  <c r="X991" i="12"/>
  <c r="Y991" i="12" s="1"/>
  <c r="DA989" i="1"/>
  <c r="DB989" i="1" s="1"/>
  <c r="CU990" i="1"/>
  <c r="CX989" i="1"/>
  <c r="DF989" i="1" l="1"/>
  <c r="DC989" i="1"/>
  <c r="DJ989" i="1"/>
  <c r="DP990" i="1"/>
  <c r="M993" i="14"/>
  <c r="AH993" i="14" s="1"/>
  <c r="J994" i="14"/>
  <c r="W993" i="14"/>
  <c r="X993" i="14" s="1"/>
  <c r="CV990" i="1"/>
  <c r="DE990" i="1" s="1"/>
  <c r="CS990" i="1"/>
  <c r="M992" i="12"/>
  <c r="AH992" i="12" s="1"/>
  <c r="I992" i="12"/>
  <c r="L993" i="12" s="1"/>
  <c r="DO990" i="1" l="1"/>
  <c r="DQ990" i="1"/>
  <c r="K994" i="14"/>
  <c r="AG994" i="14" s="1"/>
  <c r="H994" i="14"/>
  <c r="DA990" i="1"/>
  <c r="DB990" i="1" s="1"/>
  <c r="CU991" i="1"/>
  <c r="CX990" i="1"/>
  <c r="X992" i="12"/>
  <c r="Y992" i="12" s="1"/>
  <c r="O992" i="12"/>
  <c r="AI992" i="12" s="1"/>
  <c r="DF990" i="1" l="1"/>
  <c r="DC990" i="1"/>
  <c r="DJ990" i="1"/>
  <c r="DP991" i="1"/>
  <c r="J995" i="14"/>
  <c r="W994" i="14"/>
  <c r="X994" i="14" s="1"/>
  <c r="M994" i="14"/>
  <c r="AH994" i="14" s="1"/>
  <c r="M993" i="12"/>
  <c r="AH993" i="12" s="1"/>
  <c r="I993" i="12"/>
  <c r="L994" i="12" s="1"/>
  <c r="CV991" i="1"/>
  <c r="DE991" i="1" s="1"/>
  <c r="CS991" i="1"/>
  <c r="DO991" i="1" l="1"/>
  <c r="DQ991" i="1"/>
  <c r="K995" i="14"/>
  <c r="AG995" i="14" s="1"/>
  <c r="H995" i="14"/>
  <c r="CU992" i="1"/>
  <c r="DA991" i="1"/>
  <c r="DB991" i="1" s="1"/>
  <c r="CX991" i="1"/>
  <c r="O993" i="12"/>
  <c r="AI993" i="12" s="1"/>
  <c r="X993" i="12"/>
  <c r="Y993" i="12" s="1"/>
  <c r="DF991" i="1" l="1"/>
  <c r="DC991" i="1"/>
  <c r="DJ991" i="1"/>
  <c r="W995" i="14"/>
  <c r="X995" i="14" s="1"/>
  <c r="M995" i="14"/>
  <c r="AH995" i="14" s="1"/>
  <c r="J996" i="14"/>
  <c r="CV992" i="1"/>
  <c r="DE992" i="1" s="1"/>
  <c r="CS992" i="1"/>
  <c r="M994" i="12"/>
  <c r="AH994" i="12" s="1"/>
  <c r="I994" i="12"/>
  <c r="L995" i="12" s="1"/>
  <c r="DP992" i="1" l="1"/>
  <c r="K996" i="14"/>
  <c r="AG996" i="14" s="1"/>
  <c r="H996" i="14"/>
  <c r="O994" i="12"/>
  <c r="AI994" i="12" s="1"/>
  <c r="X994" i="12"/>
  <c r="Y994" i="12" s="1"/>
  <c r="DA992" i="1"/>
  <c r="DB992" i="1" s="1"/>
  <c r="CX992" i="1"/>
  <c r="CU993" i="1"/>
  <c r="DF992" i="1" l="1"/>
  <c r="DC992" i="1"/>
  <c r="DO992" i="1"/>
  <c r="DP993" i="1" s="1"/>
  <c r="DQ992" i="1"/>
  <c r="M996" i="14"/>
  <c r="AH996" i="14" s="1"/>
  <c r="W996" i="14"/>
  <c r="X996" i="14" s="1"/>
  <c r="J997" i="14"/>
  <c r="CV993" i="1"/>
  <c r="DE993" i="1" s="1"/>
  <c r="CS993" i="1"/>
  <c r="M995" i="12"/>
  <c r="AH995" i="12" s="1"/>
  <c r="I995" i="12"/>
  <c r="L996" i="12" s="1"/>
  <c r="DO993" i="1" l="1"/>
  <c r="DQ993" i="1"/>
  <c r="DJ992" i="1"/>
  <c r="K997" i="14"/>
  <c r="AG997" i="14" s="1"/>
  <c r="H997" i="14"/>
  <c r="DA993" i="1"/>
  <c r="DB993" i="1" s="1"/>
  <c r="CU994" i="1"/>
  <c r="CX993" i="1"/>
  <c r="O995" i="12"/>
  <c r="AI995" i="12" s="1"/>
  <c r="X995" i="12"/>
  <c r="Y995" i="12" s="1"/>
  <c r="DF993" i="1" l="1"/>
  <c r="DC993" i="1"/>
  <c r="DJ993" i="1"/>
  <c r="W997" i="14"/>
  <c r="X997" i="14" s="1"/>
  <c r="J998" i="14"/>
  <c r="M997" i="14"/>
  <c r="AH997" i="14" s="1"/>
  <c r="M996" i="12"/>
  <c r="AH996" i="12" s="1"/>
  <c r="I996" i="12"/>
  <c r="L997" i="12" s="1"/>
  <c r="CV994" i="1"/>
  <c r="DE994" i="1" s="1"/>
  <c r="CS994" i="1"/>
  <c r="DP994" i="1" l="1"/>
  <c r="K998" i="14"/>
  <c r="AG998" i="14" s="1"/>
  <c r="H998" i="14"/>
  <c r="X996" i="12"/>
  <c r="Y996" i="12" s="1"/>
  <c r="O996" i="12"/>
  <c r="AI996" i="12" s="1"/>
  <c r="CX994" i="1"/>
  <c r="DA994" i="1"/>
  <c r="DB994" i="1" s="1"/>
  <c r="CU995" i="1"/>
  <c r="DF994" i="1" l="1"/>
  <c r="DC994" i="1"/>
  <c r="DO994" i="1"/>
  <c r="DP995" i="1" s="1"/>
  <c r="DQ994" i="1"/>
  <c r="J999" i="14"/>
  <c r="W998" i="14"/>
  <c r="X998" i="14" s="1"/>
  <c r="M998" i="14"/>
  <c r="AH998" i="14" s="1"/>
  <c r="CV995" i="1"/>
  <c r="DE995" i="1" s="1"/>
  <c r="CS995" i="1"/>
  <c r="M997" i="12"/>
  <c r="AH997" i="12" s="1"/>
  <c r="I997" i="12"/>
  <c r="L998" i="12" s="1"/>
  <c r="DO995" i="1" l="1"/>
  <c r="DQ995" i="1"/>
  <c r="DJ994" i="1"/>
  <c r="K999" i="14"/>
  <c r="AG999" i="14" s="1"/>
  <c r="H999" i="14"/>
  <c r="X997" i="12"/>
  <c r="Y997" i="12" s="1"/>
  <c r="O997" i="12"/>
  <c r="AI997" i="12" s="1"/>
  <c r="CU996" i="1"/>
  <c r="DA995" i="1"/>
  <c r="DB995" i="1" s="1"/>
  <c r="CX995" i="1"/>
  <c r="DF995" i="1" l="1"/>
  <c r="DC995" i="1"/>
  <c r="DJ995" i="1"/>
  <c r="DP996" i="1"/>
  <c r="J1000" i="14"/>
  <c r="M999" i="14"/>
  <c r="AH999" i="14" s="1"/>
  <c r="W999" i="14"/>
  <c r="X999" i="14" s="1"/>
  <c r="M998" i="12"/>
  <c r="AH998" i="12" s="1"/>
  <c r="I998" i="12"/>
  <c r="L999" i="12" s="1"/>
  <c r="CV996" i="1"/>
  <c r="DE996" i="1" s="1"/>
  <c r="CS996" i="1"/>
  <c r="DO996" i="1" l="1"/>
  <c r="DQ996" i="1"/>
  <c r="K1000" i="14"/>
  <c r="AG1000" i="14" s="1"/>
  <c r="H1000" i="14"/>
  <c r="CU997" i="1"/>
  <c r="CX996" i="1"/>
  <c r="DA996" i="1"/>
  <c r="DB996" i="1" s="1"/>
  <c r="O998" i="12"/>
  <c r="AI998" i="12" s="1"/>
  <c r="X998" i="12"/>
  <c r="Y998" i="12" s="1"/>
  <c r="DF996" i="1" l="1"/>
  <c r="DC996" i="1"/>
  <c r="DJ996" i="1"/>
  <c r="DP997" i="1"/>
  <c r="J1001" i="14"/>
  <c r="W1000" i="14"/>
  <c r="X1000" i="14" s="1"/>
  <c r="M1000" i="14"/>
  <c r="AH1000" i="14" s="1"/>
  <c r="CV997" i="1"/>
  <c r="DE997" i="1" s="1"/>
  <c r="CS997" i="1"/>
  <c r="M999" i="12"/>
  <c r="AH999" i="12" s="1"/>
  <c r="I999" i="12"/>
  <c r="L1000" i="12" s="1"/>
  <c r="DO997" i="1" l="1"/>
  <c r="DQ997" i="1"/>
  <c r="K1001" i="14"/>
  <c r="AG1001" i="14" s="1"/>
  <c r="H1001" i="14"/>
  <c r="O999" i="12"/>
  <c r="AI999" i="12" s="1"/>
  <c r="X999" i="12"/>
  <c r="Y999" i="12" s="1"/>
  <c r="CU998" i="1"/>
  <c r="DA997" i="1"/>
  <c r="DB997" i="1" s="1"/>
  <c r="CX997" i="1"/>
  <c r="DF997" i="1" l="1"/>
  <c r="DC997" i="1"/>
  <c r="DJ997" i="1"/>
  <c r="DP998" i="1"/>
  <c r="M1001" i="14"/>
  <c r="AH1001" i="14" s="1"/>
  <c r="W1001" i="14"/>
  <c r="X1001" i="14" s="1"/>
  <c r="J1002" i="14"/>
  <c r="M1000" i="12"/>
  <c r="AH1000" i="12" s="1"/>
  <c r="I1000" i="12"/>
  <c r="L1001" i="12" s="1"/>
  <c r="CV998" i="1"/>
  <c r="DE998" i="1" s="1"/>
  <c r="CS998" i="1"/>
  <c r="DO998" i="1" l="1"/>
  <c r="DQ998" i="1"/>
  <c r="K1002" i="14"/>
  <c r="AG1002" i="14" s="1"/>
  <c r="H1002" i="14"/>
  <c r="CX998" i="1"/>
  <c r="CU999" i="1"/>
  <c r="DA998" i="1"/>
  <c r="DB998" i="1" s="1"/>
  <c r="O1000" i="12"/>
  <c r="AI1000" i="12" s="1"/>
  <c r="X1000" i="12"/>
  <c r="Y1000" i="12" s="1"/>
  <c r="DF998" i="1" l="1"/>
  <c r="DC998" i="1"/>
  <c r="DJ998" i="1"/>
  <c r="DP999" i="1"/>
  <c r="J1003" i="14"/>
  <c r="W1002" i="14"/>
  <c r="X1002" i="14" s="1"/>
  <c r="M1002" i="14"/>
  <c r="AH1002" i="14" s="1"/>
  <c r="M1001" i="12"/>
  <c r="AH1001" i="12" s="1"/>
  <c r="I1001" i="12"/>
  <c r="L1002" i="12" s="1"/>
  <c r="CV999" i="1"/>
  <c r="DE999" i="1" s="1"/>
  <c r="CS999" i="1"/>
  <c r="DO999" i="1" l="1"/>
  <c r="DQ999" i="1"/>
  <c r="K1003" i="14"/>
  <c r="AG1003" i="14" s="1"/>
  <c r="H1003" i="14"/>
  <c r="DA999" i="1"/>
  <c r="DB999" i="1" s="1"/>
  <c r="CU1000" i="1"/>
  <c r="CX999" i="1"/>
  <c r="X1001" i="12"/>
  <c r="Y1001" i="12" s="1"/>
  <c r="O1001" i="12"/>
  <c r="AI1001" i="12" s="1"/>
  <c r="DF999" i="1" l="1"/>
  <c r="DC999" i="1"/>
  <c r="DJ999" i="1"/>
  <c r="DP1000" i="1"/>
  <c r="W1003" i="14"/>
  <c r="X1003" i="14" s="1"/>
  <c r="J1004" i="14"/>
  <c r="M1003" i="14"/>
  <c r="AH1003" i="14" s="1"/>
  <c r="CV1000" i="1"/>
  <c r="DE1000" i="1" s="1"/>
  <c r="CS1000" i="1"/>
  <c r="M1002" i="12"/>
  <c r="AH1002" i="12" s="1"/>
  <c r="I1002" i="12"/>
  <c r="L1003" i="12" s="1"/>
  <c r="DO1000" i="1" l="1"/>
  <c r="DQ1000" i="1"/>
  <c r="K1004" i="14"/>
  <c r="AG1004" i="14" s="1"/>
  <c r="H1004" i="14"/>
  <c r="X1002" i="12"/>
  <c r="Y1002" i="12" s="1"/>
  <c r="O1002" i="12"/>
  <c r="AI1002" i="12" s="1"/>
  <c r="DA1000" i="1"/>
  <c r="DB1000" i="1" s="1"/>
  <c r="CX1000" i="1"/>
  <c r="CU1001" i="1"/>
  <c r="DF1000" i="1" l="1"/>
  <c r="DC1000" i="1"/>
  <c r="DJ1000" i="1"/>
  <c r="DP1001" i="1"/>
  <c r="M1004" i="14"/>
  <c r="AH1004" i="14" s="1"/>
  <c r="W1004" i="14"/>
  <c r="X1004" i="14" s="1"/>
  <c r="J1005" i="14"/>
  <c r="M1003" i="12"/>
  <c r="AH1003" i="12" s="1"/>
  <c r="I1003" i="12"/>
  <c r="L1004" i="12" s="1"/>
  <c r="CV1001" i="1"/>
  <c r="DE1001" i="1" s="1"/>
  <c r="CS1001" i="1"/>
  <c r="DO1001" i="1" l="1"/>
  <c r="DQ1001" i="1"/>
  <c r="K1005" i="14"/>
  <c r="AG1005" i="14" s="1"/>
  <c r="H1005" i="14"/>
  <c r="DA1001" i="1"/>
  <c r="DB1001" i="1" s="1"/>
  <c r="CX1001" i="1"/>
  <c r="CU1002" i="1"/>
  <c r="X1003" i="12"/>
  <c r="Y1003" i="12" s="1"/>
  <c r="O1003" i="12"/>
  <c r="AI1003" i="12" s="1"/>
  <c r="DF1001" i="1" l="1"/>
  <c r="DC1001" i="1"/>
  <c r="DJ1001" i="1"/>
  <c r="DP1002" i="1"/>
  <c r="W1005" i="14"/>
  <c r="X1005" i="14" s="1"/>
  <c r="J1006" i="14"/>
  <c r="M1005" i="14"/>
  <c r="AH1005" i="14" s="1"/>
  <c r="M1004" i="12"/>
  <c r="AH1004" i="12" s="1"/>
  <c r="I1004" i="12"/>
  <c r="L1005" i="12" s="1"/>
  <c r="CV1002" i="1"/>
  <c r="DE1002" i="1" s="1"/>
  <c r="CS1002" i="1"/>
  <c r="DO1002" i="1" l="1"/>
  <c r="DQ1002" i="1"/>
  <c r="K1006" i="14"/>
  <c r="AG1006" i="14" s="1"/>
  <c r="H1006" i="14"/>
  <c r="DA1002" i="1"/>
  <c r="DB1002" i="1" s="1"/>
  <c r="CU1003" i="1"/>
  <c r="CX1002" i="1"/>
  <c r="X1004" i="12"/>
  <c r="Y1004" i="12" s="1"/>
  <c r="O1004" i="12"/>
  <c r="AI1004" i="12" s="1"/>
  <c r="DF1002" i="1" l="1"/>
  <c r="DC1002" i="1"/>
  <c r="DJ1002" i="1"/>
  <c r="DP1003" i="1"/>
  <c r="J1007" i="14"/>
  <c r="W1006" i="14"/>
  <c r="X1006" i="14" s="1"/>
  <c r="M1006" i="14"/>
  <c r="AH1006" i="14" s="1"/>
  <c r="M1005" i="12"/>
  <c r="AH1005" i="12" s="1"/>
  <c r="I1005" i="12"/>
  <c r="L1006" i="12" s="1"/>
  <c r="CV1003" i="1"/>
  <c r="DE1003" i="1" s="1"/>
  <c r="CS1003" i="1"/>
  <c r="DO1003" i="1" l="1"/>
  <c r="DQ1003" i="1"/>
  <c r="K1007" i="14"/>
  <c r="AG1007" i="14" s="1"/>
  <c r="H1007" i="14"/>
  <c r="DA1003" i="1"/>
  <c r="DB1003" i="1" s="1"/>
  <c r="CU1004" i="1"/>
  <c r="CX1003" i="1"/>
  <c r="X1005" i="12"/>
  <c r="Y1005" i="12" s="1"/>
  <c r="O1005" i="12"/>
  <c r="AI1005" i="12" s="1"/>
  <c r="DF1003" i="1" l="1"/>
  <c r="DC1003" i="1"/>
  <c r="DJ1003" i="1"/>
  <c r="DP1004" i="1"/>
  <c r="J1008" i="14"/>
  <c r="M1007" i="14"/>
  <c r="AH1007" i="14" s="1"/>
  <c r="W1007" i="14"/>
  <c r="X1007" i="14" s="1"/>
  <c r="CV1004" i="1"/>
  <c r="DE1004" i="1" s="1"/>
  <c r="CS1004" i="1"/>
  <c r="M1006" i="12"/>
  <c r="AH1006" i="12" s="1"/>
  <c r="I1006" i="12"/>
  <c r="L1007" i="12" s="1"/>
  <c r="DO1004" i="1" l="1"/>
  <c r="DQ1004" i="1"/>
  <c r="K1008" i="14"/>
  <c r="AG1008" i="14" s="1"/>
  <c r="H1008" i="14"/>
  <c r="CU1005" i="1"/>
  <c r="DA1004" i="1"/>
  <c r="DB1004" i="1" s="1"/>
  <c r="CX1004" i="1"/>
  <c r="O1006" i="12"/>
  <c r="AI1006" i="12" s="1"/>
  <c r="X1006" i="12"/>
  <c r="Y1006" i="12" s="1"/>
  <c r="DF1004" i="1" l="1"/>
  <c r="DC1004" i="1"/>
  <c r="DJ1004" i="1"/>
  <c r="DP1005" i="1"/>
  <c r="J1009" i="14"/>
  <c r="W1008" i="14"/>
  <c r="X1008" i="14" s="1"/>
  <c r="M1008" i="14"/>
  <c r="AH1008" i="14" s="1"/>
  <c r="M1007" i="12"/>
  <c r="AH1007" i="12" s="1"/>
  <c r="I1007" i="12"/>
  <c r="L1008" i="12" s="1"/>
  <c r="CV1005" i="1"/>
  <c r="DE1005" i="1" s="1"/>
  <c r="CS1005" i="1"/>
  <c r="DO1005" i="1" l="1"/>
  <c r="DQ1005" i="1"/>
  <c r="K1009" i="14"/>
  <c r="AG1009" i="14" s="1"/>
  <c r="H1009" i="14"/>
  <c r="DA1005" i="1"/>
  <c r="DB1005" i="1" s="1"/>
  <c r="CX1005" i="1"/>
  <c r="CU1006" i="1"/>
  <c r="X1007" i="12"/>
  <c r="Y1007" i="12" s="1"/>
  <c r="O1007" i="12"/>
  <c r="AI1007" i="12" s="1"/>
  <c r="DF1005" i="1" l="1"/>
  <c r="DC1005" i="1"/>
  <c r="DJ1005" i="1"/>
  <c r="DP1006" i="1"/>
  <c r="M1009" i="14"/>
  <c r="AH1009" i="14" s="1"/>
  <c r="W1009" i="14"/>
  <c r="X1009" i="14" s="1"/>
  <c r="CV1006" i="1"/>
  <c r="DE1006" i="1" s="1"/>
  <c r="CS1006" i="1"/>
  <c r="M1008" i="12"/>
  <c r="AH1008" i="12" s="1"/>
  <c r="I1008" i="12"/>
  <c r="L1009" i="12" s="1"/>
  <c r="DO1006" i="1" l="1"/>
  <c r="DQ1006" i="1"/>
  <c r="X1008" i="12"/>
  <c r="Y1008" i="12" s="1"/>
  <c r="O1008" i="12"/>
  <c r="AI1008" i="12" s="1"/>
  <c r="DA1006" i="1"/>
  <c r="DB1006" i="1" s="1"/>
  <c r="CU1007" i="1"/>
  <c r="CX1006" i="1"/>
  <c r="DF1006" i="1" l="1"/>
  <c r="DC1006" i="1"/>
  <c r="DJ1006" i="1"/>
  <c r="DP1007" i="1"/>
  <c r="M1009" i="12"/>
  <c r="I1009" i="12"/>
  <c r="CV1007" i="1"/>
  <c r="DE1007" i="1" s="1"/>
  <c r="CS1007" i="1"/>
  <c r="AH1009" i="12" l="1"/>
  <c r="DO1007" i="1"/>
  <c r="DQ1007" i="1"/>
  <c r="DA1007" i="1"/>
  <c r="DB1007" i="1" s="1"/>
  <c r="CU1008" i="1"/>
  <c r="CX1007" i="1"/>
  <c r="X1009" i="12"/>
  <c r="Y1009" i="12" s="1"/>
  <c r="O1009" i="12"/>
  <c r="DF1007" i="1" l="1"/>
  <c r="DC1007" i="1"/>
  <c r="DJ1007" i="1"/>
  <c r="DP1008" i="1"/>
  <c r="AI1009" i="12"/>
  <c r="CV1008" i="1"/>
  <c r="DE1008" i="1" s="1"/>
  <c r="CS1008" i="1"/>
  <c r="DO1008" i="1" l="1"/>
  <c r="DP1009" i="1" s="1"/>
  <c r="DQ1008" i="1"/>
  <c r="CX1008" i="1"/>
  <c r="CU1009" i="1"/>
  <c r="DA1008" i="1"/>
  <c r="DB1008" i="1" s="1"/>
  <c r="DF1008" i="1" l="1"/>
  <c r="DC1008" i="1"/>
  <c r="DO1009" i="1"/>
  <c r="DQ1009" i="1"/>
  <c r="DJ1008" i="1"/>
  <c r="CV1009" i="1"/>
  <c r="CS1009" i="1"/>
  <c r="AI19" i="1" s="1"/>
  <c r="DE1009" i="1" l="1"/>
  <c r="AH19" i="1"/>
  <c r="DA1009" i="1"/>
  <c r="DB1009" i="1" s="1"/>
  <c r="CX1009" i="1"/>
  <c r="AG19" i="1" l="1"/>
  <c r="DC1009" i="1"/>
  <c r="AJ19" i="1" s="1"/>
  <c r="AK19" i="1"/>
  <c r="DJ1009" i="1"/>
  <c r="DF1009" i="1"/>
  <c r="AL19" i="1" l="1"/>
  <c r="CQ10" i="15"/>
  <c r="CN10" i="15" l="1"/>
  <c r="CQ11" i="15" l="1"/>
  <c r="CN11" i="15" s="1"/>
  <c r="CQ12" i="15" l="1"/>
  <c r="CN12" i="15" l="1"/>
  <c r="CQ13" i="15" l="1"/>
  <c r="CN13" i="15" l="1"/>
  <c r="CQ14" i="15" l="1"/>
  <c r="CN14" i="15" l="1"/>
  <c r="CQ15" i="15" l="1"/>
  <c r="CN15" i="15" l="1"/>
  <c r="CQ16" i="15" l="1"/>
  <c r="CN16" i="15" s="1"/>
  <c r="CQ17" i="15" l="1"/>
  <c r="CN17" i="15" s="1"/>
  <c r="CQ18" i="15" l="1"/>
  <c r="CN18" i="15" l="1"/>
  <c r="CQ19" i="15" l="1"/>
  <c r="CN19" i="15" s="1"/>
  <c r="CQ20" i="15" l="1"/>
  <c r="CN20" i="15" l="1"/>
  <c r="CQ21" i="15" l="1"/>
  <c r="CN21" i="15" s="1"/>
  <c r="CQ22" i="15" l="1"/>
  <c r="CN22" i="15" l="1"/>
  <c r="CQ23" i="15" l="1"/>
  <c r="CN23" i="15" s="1"/>
  <c r="CQ24" i="15" l="1"/>
  <c r="CN24" i="15" s="1"/>
  <c r="CQ25" i="15" l="1"/>
  <c r="CN25" i="15" l="1"/>
  <c r="CQ26" i="15" l="1"/>
  <c r="CN26" i="15" l="1"/>
  <c r="CQ27" i="15" l="1"/>
  <c r="CN27" i="15" s="1"/>
  <c r="CQ28" i="15" l="1"/>
  <c r="CN28" i="15" l="1"/>
  <c r="CQ29" i="15" l="1"/>
  <c r="CN29" i="15" s="1"/>
  <c r="CQ30" i="15" l="1"/>
  <c r="CN30" i="15" s="1"/>
  <c r="CQ31" i="15" l="1"/>
  <c r="CN31" i="15" l="1"/>
  <c r="CQ32" i="15" l="1"/>
  <c r="CN32" i="15" l="1"/>
  <c r="CQ33" i="15" l="1"/>
  <c r="CN33" i="15" s="1"/>
  <c r="CQ34" i="15" l="1"/>
  <c r="CN34" i="15" s="1"/>
  <c r="CQ35" i="15" l="1"/>
  <c r="CN35" i="15" s="1"/>
  <c r="CQ36" i="15" l="1"/>
  <c r="CN36" i="15" s="1"/>
  <c r="CQ37" i="15" l="1"/>
  <c r="CN37" i="15" s="1"/>
  <c r="CQ38" i="15" l="1"/>
  <c r="CN38" i="15" s="1"/>
  <c r="CQ39" i="15" l="1"/>
  <c r="CN39" i="15" s="1"/>
  <c r="CQ40" i="15" l="1"/>
  <c r="CN40" i="15" l="1"/>
  <c r="CQ41" i="15" l="1"/>
  <c r="CN41" i="15" s="1"/>
  <c r="CQ42" i="15" l="1"/>
  <c r="CN42" i="15" s="1"/>
  <c r="CQ43" i="15" l="1"/>
  <c r="CN43" i="15" s="1"/>
  <c r="CQ44" i="15" l="1"/>
  <c r="CN44" i="15" l="1"/>
  <c r="CQ45" i="15" l="1"/>
  <c r="CN45" i="15" s="1"/>
  <c r="CQ46" i="15" l="1"/>
  <c r="CN46" i="15" s="1"/>
  <c r="CQ47" i="15" l="1"/>
  <c r="CN47" i="15" s="1"/>
  <c r="CQ48" i="15" l="1"/>
  <c r="CN48" i="15" s="1"/>
  <c r="CQ49" i="15" l="1"/>
  <c r="CN49" i="15" s="1"/>
  <c r="CQ50" i="15" l="1"/>
  <c r="CN50" i="15" s="1"/>
  <c r="CQ51" i="15" l="1"/>
  <c r="CN51" i="15" l="1"/>
  <c r="CQ52" i="15" l="1"/>
  <c r="CN52" i="15" s="1"/>
  <c r="CQ53" i="15" l="1"/>
  <c r="CN53" i="15" s="1"/>
  <c r="CQ54" i="15" l="1"/>
  <c r="CN54" i="15" s="1"/>
  <c r="CQ55" i="15" l="1"/>
  <c r="CN55" i="15" s="1"/>
  <c r="CQ56" i="15" l="1"/>
  <c r="CN56" i="15" s="1"/>
  <c r="CQ57" i="15" l="1"/>
  <c r="CN57" i="15" s="1"/>
  <c r="CQ58" i="15" l="1"/>
  <c r="CN58" i="15" l="1"/>
  <c r="CQ59" i="15" l="1"/>
  <c r="CN59" i="15" s="1"/>
  <c r="CQ60" i="15" l="1"/>
  <c r="CN60" i="15" s="1"/>
  <c r="CQ61" i="15" l="1"/>
  <c r="CN61" i="15" s="1"/>
  <c r="CQ62" i="15" l="1"/>
  <c r="CN62" i="15" s="1"/>
  <c r="CQ63" i="15" l="1"/>
  <c r="CN63" i="15" l="1"/>
  <c r="CQ64" i="15" l="1"/>
  <c r="CN64" i="15" s="1"/>
  <c r="CQ65" i="15" l="1"/>
  <c r="CN65" i="15" s="1"/>
  <c r="CQ66" i="15" l="1"/>
  <c r="CN66" i="15" s="1"/>
  <c r="CQ67" i="15" l="1"/>
  <c r="CN67" i="15" s="1"/>
  <c r="CQ68" i="15" l="1"/>
  <c r="CN68" i="15" s="1"/>
  <c r="CQ69" i="15" l="1"/>
  <c r="CN69" i="15" s="1"/>
  <c r="CQ70" i="15" l="1"/>
  <c r="CN70" i="15" s="1"/>
  <c r="CQ71" i="15" l="1"/>
  <c r="CN71" i="15" l="1"/>
  <c r="CQ72" i="15" l="1"/>
  <c r="CN72" i="15" s="1"/>
  <c r="CQ73" i="15" l="1"/>
  <c r="CN73" i="15" s="1"/>
  <c r="CQ74" i="15" l="1"/>
  <c r="CN74" i="15" l="1"/>
  <c r="CQ75" i="15" l="1"/>
  <c r="CN75" i="15" s="1"/>
  <c r="CQ76" i="15" l="1"/>
  <c r="CN76" i="15" s="1"/>
  <c r="CQ77" i="15" l="1"/>
  <c r="CN77" i="15" s="1"/>
  <c r="CQ78" i="15" l="1"/>
  <c r="CN78" i="15" s="1"/>
  <c r="CQ79" i="15" l="1"/>
  <c r="CN79" i="15" l="1"/>
  <c r="CQ80" i="15" l="1"/>
  <c r="CN80" i="15" s="1"/>
  <c r="CQ81" i="15" l="1"/>
  <c r="CN81" i="15" s="1"/>
  <c r="CQ82" i="15" l="1"/>
  <c r="CN82" i="15" s="1"/>
  <c r="CQ83" i="15" l="1"/>
  <c r="CN83" i="15" l="1"/>
  <c r="CQ84" i="15" l="1"/>
  <c r="CN84" i="15" s="1"/>
  <c r="CQ85" i="15" l="1"/>
  <c r="CN85" i="15" l="1"/>
  <c r="CQ86" i="15" l="1"/>
  <c r="CN86" i="15" l="1"/>
  <c r="CQ87" i="15" l="1"/>
  <c r="CN87" i="15" s="1"/>
  <c r="CQ88" i="15" l="1"/>
  <c r="CN88" i="15" s="1"/>
  <c r="CQ89" i="15" l="1"/>
  <c r="CN89" i="15" s="1"/>
  <c r="CQ90" i="15" l="1"/>
  <c r="CN90" i="15" s="1"/>
  <c r="CQ91" i="15" l="1"/>
  <c r="CN91" i="15" s="1"/>
  <c r="CQ92" i="15" l="1"/>
  <c r="CN92" i="15" s="1"/>
  <c r="CQ93" i="15" l="1"/>
  <c r="CN93" i="15" s="1"/>
  <c r="CQ94" i="15" l="1"/>
  <c r="CN94" i="15" s="1"/>
  <c r="CQ95" i="15" l="1"/>
  <c r="CN95" i="15" l="1"/>
  <c r="CQ96" i="15" l="1"/>
  <c r="CN96" i="15" s="1"/>
  <c r="CQ97" i="15" l="1"/>
  <c r="CN97" i="15" s="1"/>
  <c r="CQ98" i="15" l="1"/>
  <c r="CN98" i="15" s="1"/>
  <c r="CQ99" i="15" l="1"/>
  <c r="CN99" i="15" l="1"/>
  <c r="CQ100" i="15" l="1"/>
  <c r="CN100" i="15" s="1"/>
  <c r="CQ101" i="15" l="1"/>
  <c r="CN101" i="15" s="1"/>
  <c r="CQ102" i="15" l="1"/>
  <c r="CN102" i="15" s="1"/>
  <c r="CQ103" i="15" l="1"/>
  <c r="CN103" i="15" s="1"/>
  <c r="CQ104" i="15" l="1"/>
  <c r="CN104" i="15" s="1"/>
  <c r="CQ105" i="15" l="1"/>
  <c r="CN105" i="15" s="1"/>
  <c r="CQ106" i="15" l="1"/>
  <c r="CN106" i="15" s="1"/>
  <c r="CQ107" i="15" l="1"/>
  <c r="CN107" i="15" s="1"/>
  <c r="CQ108" i="15" l="1"/>
  <c r="CN108" i="15" s="1"/>
  <c r="CQ109" i="15" l="1"/>
  <c r="CN109" i="15" s="1"/>
  <c r="CQ110" i="15" l="1"/>
  <c r="CN110" i="15" s="1"/>
  <c r="CQ111" i="15" l="1"/>
  <c r="CN111" i="15" l="1"/>
  <c r="CQ112" i="15" l="1"/>
  <c r="CN112" i="15" s="1"/>
  <c r="CQ113" i="15" l="1"/>
  <c r="CN113" i="15" l="1"/>
  <c r="CQ114" i="15" l="1"/>
  <c r="CN114" i="15" s="1"/>
  <c r="CQ115" i="15" l="1"/>
  <c r="CN115" i="15" s="1"/>
  <c r="CQ116" i="15" l="1"/>
  <c r="CN116" i="15" s="1"/>
  <c r="CQ117" i="15" l="1"/>
  <c r="CN117" i="15" s="1"/>
  <c r="CQ118" i="15" l="1"/>
  <c r="CN118" i="15" s="1"/>
  <c r="CQ119" i="15" l="1"/>
  <c r="CN119" i="15" l="1"/>
  <c r="CQ120" i="15" l="1"/>
  <c r="CN120" i="15" s="1"/>
  <c r="CQ121" i="15" l="1"/>
  <c r="CN121" i="15" s="1"/>
  <c r="CQ122" i="15" l="1"/>
  <c r="CN122" i="15" s="1"/>
  <c r="CQ123" i="15" l="1"/>
  <c r="CN123" i="15" s="1"/>
  <c r="CQ124" i="15" l="1"/>
  <c r="CN124" i="15" s="1"/>
  <c r="CQ125" i="15" l="1"/>
  <c r="CN125" i="15" s="1"/>
  <c r="CQ126" i="15" l="1"/>
  <c r="CN126" i="15" s="1"/>
  <c r="CQ127" i="15" l="1"/>
  <c r="CN127" i="15" s="1"/>
  <c r="CQ128" i="15" l="1"/>
  <c r="CN128" i="15" s="1"/>
  <c r="CQ129" i="15" l="1"/>
  <c r="CN129" i="15" s="1"/>
  <c r="CQ130" i="15" l="1"/>
  <c r="CN130" i="15" s="1"/>
  <c r="CQ131" i="15" l="1"/>
  <c r="CN131" i="15" s="1"/>
  <c r="CQ132" i="15" l="1"/>
  <c r="CN132" i="15" s="1"/>
  <c r="CQ133" i="15" l="1"/>
  <c r="CN133" i="15" s="1"/>
  <c r="CQ134" i="15" l="1"/>
  <c r="CN134" i="15" s="1"/>
  <c r="CQ135" i="15" l="1"/>
  <c r="CN135" i="15" l="1"/>
  <c r="CQ136" i="15" l="1"/>
  <c r="CN136" i="15" s="1"/>
  <c r="CQ137" i="15" l="1"/>
  <c r="CN137" i="15" s="1"/>
  <c r="CQ138" i="15" l="1"/>
  <c r="CN138" i="15" l="1"/>
  <c r="CQ139" i="15" l="1"/>
  <c r="CN139" i="15" l="1"/>
  <c r="CQ140" i="15" l="1"/>
  <c r="CN140" i="15" s="1"/>
  <c r="CQ141" i="15" l="1"/>
  <c r="CN141" i="15" s="1"/>
  <c r="CQ142" i="15" l="1"/>
  <c r="CN142" i="15" s="1"/>
  <c r="CQ143" i="15" l="1"/>
  <c r="CN143" i="15" s="1"/>
  <c r="CQ144" i="15" l="1"/>
  <c r="CN144" i="15" l="1"/>
  <c r="CQ145" i="15" l="1"/>
  <c r="CN145" i="15" s="1"/>
  <c r="CQ146" i="15" l="1"/>
  <c r="CN146" i="15" s="1"/>
  <c r="CQ147" i="15" l="1"/>
  <c r="CN147" i="15" s="1"/>
  <c r="CQ148" i="15" l="1"/>
  <c r="CN148" i="15" s="1"/>
  <c r="CQ149" i="15" l="1"/>
  <c r="CN149" i="15" s="1"/>
  <c r="CQ150" i="15" l="1"/>
  <c r="CN150" i="15" l="1"/>
  <c r="CQ151" i="15" l="1"/>
  <c r="CN151" i="15" s="1"/>
  <c r="CQ152" i="15" l="1"/>
  <c r="CN152" i="15" l="1"/>
  <c r="CQ153" i="15" l="1"/>
  <c r="CN153" i="15" s="1"/>
  <c r="CQ154" i="15" l="1"/>
  <c r="CN154" i="15" s="1"/>
  <c r="CQ155" i="15" l="1"/>
  <c r="CN155" i="15" s="1"/>
  <c r="CQ156" i="15" l="1"/>
  <c r="CN156" i="15" s="1"/>
  <c r="CQ157" i="15" l="1"/>
  <c r="CN157" i="15" s="1"/>
  <c r="CQ158" i="15" l="1"/>
  <c r="CN158" i="15" s="1"/>
  <c r="CQ159" i="15" l="1"/>
  <c r="CN159" i="15" l="1"/>
  <c r="CQ160" i="15" l="1"/>
  <c r="CN160" i="15" s="1"/>
  <c r="CQ161" i="15" l="1"/>
  <c r="CN161" i="15" l="1"/>
  <c r="CQ162" i="15" l="1"/>
  <c r="CN162" i="15" l="1"/>
  <c r="CQ163" i="15" l="1"/>
  <c r="CN163" i="15" s="1"/>
  <c r="CQ164" i="15" l="1"/>
  <c r="CN164" i="15" s="1"/>
  <c r="CQ165" i="15" l="1"/>
  <c r="CN165" i="15" l="1"/>
  <c r="CQ166" i="15" l="1"/>
  <c r="CN166" i="15" l="1"/>
  <c r="CQ167" i="15" l="1"/>
  <c r="CN167" i="15" s="1"/>
  <c r="CQ168" i="15" l="1"/>
  <c r="CN168" i="15" s="1"/>
  <c r="CQ169" i="15" l="1"/>
  <c r="CN169" i="15" s="1"/>
  <c r="CQ170" i="15" l="1"/>
  <c r="CN170" i="15" s="1"/>
  <c r="CQ171" i="15" l="1"/>
  <c r="CN171" i="15" l="1"/>
  <c r="CQ172" i="15" l="1"/>
  <c r="CN172" i="15" s="1"/>
  <c r="CQ173" i="15" l="1"/>
  <c r="CN173" i="15" s="1"/>
  <c r="CQ174" i="15" l="1"/>
  <c r="CN174" i="15" s="1"/>
  <c r="CQ175" i="15" l="1"/>
  <c r="CN175" i="15" l="1"/>
  <c r="CQ176" i="15" l="1"/>
  <c r="CN176" i="15" s="1"/>
  <c r="CQ177" i="15" l="1"/>
  <c r="CN177" i="15" s="1"/>
  <c r="CQ178" i="15" l="1"/>
  <c r="CN178" i="15" s="1"/>
  <c r="CQ179" i="15" l="1"/>
  <c r="CN179" i="15" s="1"/>
  <c r="CQ180" i="15" l="1"/>
  <c r="CN180" i="15" l="1"/>
  <c r="CQ181" i="15" l="1"/>
  <c r="CN181" i="15" s="1"/>
  <c r="CQ182" i="15" l="1"/>
  <c r="CN182" i="15" l="1"/>
  <c r="CQ183" i="15" l="1"/>
  <c r="CN183" i="15" s="1"/>
  <c r="CQ184" i="15" l="1"/>
  <c r="CN184" i="15" l="1"/>
  <c r="CQ185" i="15" l="1"/>
  <c r="CN185" i="15" s="1"/>
  <c r="CQ186" i="15" l="1"/>
  <c r="CN186" i="15" s="1"/>
  <c r="CQ187" i="15" l="1"/>
  <c r="CN187" i="15" s="1"/>
  <c r="CQ188" i="15" l="1"/>
  <c r="CN188" i="15" s="1"/>
  <c r="CQ189" i="15" l="1"/>
  <c r="CN189" i="15" s="1"/>
  <c r="CQ190" i="15" l="1"/>
  <c r="CN190" i="15" s="1"/>
  <c r="CQ191" i="15" l="1"/>
  <c r="CN191" i="15" l="1"/>
  <c r="CQ192" i="15" l="1"/>
  <c r="CN192" i="15" s="1"/>
  <c r="CQ193" i="15" l="1"/>
  <c r="CN193" i="15" l="1"/>
  <c r="CQ194" i="15" l="1"/>
  <c r="CN194" i="15" s="1"/>
  <c r="CQ195" i="15" l="1"/>
  <c r="CN195" i="15" s="1"/>
  <c r="CQ196" i="15" l="1"/>
  <c r="CN196" i="15" s="1"/>
  <c r="CQ197" i="15" l="1"/>
  <c r="CN197" i="15" s="1"/>
  <c r="CQ198" i="15" l="1"/>
  <c r="CN198" i="15" s="1"/>
  <c r="CQ199" i="15" l="1"/>
  <c r="CN199" i="15" s="1"/>
  <c r="CQ200" i="15" l="1"/>
  <c r="CN200" i="15" s="1"/>
  <c r="CQ201" i="15" l="1"/>
  <c r="CN201" i="15" s="1"/>
  <c r="CQ202" i="15" l="1"/>
  <c r="CN202" i="15" s="1"/>
  <c r="CQ203" i="15" l="1"/>
  <c r="CN203" i="15" l="1"/>
  <c r="CQ204" i="15" l="1"/>
  <c r="CN204" i="15" s="1"/>
  <c r="CQ205" i="15" l="1"/>
  <c r="CN205" i="15" s="1"/>
  <c r="CQ206" i="15" l="1"/>
  <c r="CN206" i="15" s="1"/>
  <c r="CQ207" i="15" l="1"/>
  <c r="CN207" i="15" l="1"/>
  <c r="CQ208" i="15" l="1"/>
  <c r="CN208" i="15" s="1"/>
  <c r="CQ209" i="15" l="1"/>
  <c r="CN209" i="15" l="1"/>
  <c r="CQ210" i="15" l="1"/>
  <c r="CN210" i="15" s="1"/>
  <c r="CQ211" i="15" l="1"/>
  <c r="CN211" i="15" s="1"/>
  <c r="CQ212" i="15" l="1"/>
  <c r="CN212" i="15" s="1"/>
  <c r="CQ213" i="15" l="1"/>
  <c r="CN213" i="15" l="1"/>
  <c r="CQ214" i="15" l="1"/>
  <c r="CN214" i="15" s="1"/>
  <c r="CQ215" i="15" l="1"/>
  <c r="CN215" i="15" l="1"/>
  <c r="CQ216" i="15" l="1"/>
  <c r="CN216" i="15" s="1"/>
  <c r="CQ217" i="15" l="1"/>
  <c r="CN217" i="15" s="1"/>
  <c r="CQ218" i="15" l="1"/>
  <c r="CN218" i="15" l="1"/>
  <c r="CQ219" i="15" l="1"/>
  <c r="CN219" i="15" l="1"/>
  <c r="CQ220" i="15" l="1"/>
  <c r="CN220" i="15" s="1"/>
  <c r="CQ221" i="15" l="1"/>
  <c r="CN221" i="15" s="1"/>
  <c r="CQ222" i="15" l="1"/>
  <c r="CN222" i="15" s="1"/>
  <c r="CQ223" i="15" l="1"/>
  <c r="CN223" i="15" s="1"/>
  <c r="CQ224" i="15" l="1"/>
  <c r="CN224" i="15" s="1"/>
  <c r="CQ225" i="15" l="1"/>
  <c r="CN225" i="15" s="1"/>
  <c r="CQ226" i="15" l="1"/>
  <c r="CN226" i="15" s="1"/>
  <c r="CQ227" i="15" l="1"/>
  <c r="CN227" i="15" s="1"/>
  <c r="CQ228" i="15" l="1"/>
  <c r="CN228" i="15" s="1"/>
  <c r="CQ229" i="15" l="1"/>
  <c r="CN229" i="15" s="1"/>
  <c r="CQ230" i="15" l="1"/>
  <c r="CN230" i="15" l="1"/>
  <c r="CQ231" i="15" l="1"/>
  <c r="CN231" i="15" l="1"/>
  <c r="CQ232" i="15" l="1"/>
  <c r="CN232" i="15" s="1"/>
  <c r="CQ233" i="15" l="1"/>
  <c r="CN233" i="15" s="1"/>
  <c r="CQ234" i="15" l="1"/>
  <c r="CN234" i="15" l="1"/>
  <c r="CQ235" i="15" l="1"/>
  <c r="CN235" i="15" l="1"/>
  <c r="CQ236" i="15" l="1"/>
  <c r="CN236" i="15" s="1"/>
  <c r="CQ237" i="15" l="1"/>
  <c r="CN237" i="15" s="1"/>
  <c r="CQ238" i="15" l="1"/>
  <c r="CN238" i="15" s="1"/>
  <c r="CQ239" i="15" l="1"/>
  <c r="CN239" i="15" s="1"/>
  <c r="CQ240" i="15" l="1"/>
  <c r="CN240" i="15" s="1"/>
  <c r="CQ241" i="15" l="1"/>
  <c r="CN241" i="15" l="1"/>
  <c r="CQ242" i="15" l="1"/>
  <c r="CN242" i="15" s="1"/>
  <c r="CQ243" i="15" l="1"/>
  <c r="CN243" i="15" s="1"/>
  <c r="CQ244" i="15" l="1"/>
  <c r="CN244" i="15" s="1"/>
  <c r="CQ245" i="15" l="1"/>
  <c r="CN245" i="15" l="1"/>
  <c r="CQ246" i="15" l="1"/>
  <c r="CN246" i="15" s="1"/>
  <c r="CQ247" i="15" l="1"/>
  <c r="CN247" i="15" s="1"/>
  <c r="CQ248" i="15" l="1"/>
  <c r="CN248" i="15" s="1"/>
  <c r="CQ249" i="15" l="1"/>
  <c r="CN249" i="15" s="1"/>
  <c r="CQ250" i="15" l="1"/>
  <c r="CN250" i="15" s="1"/>
  <c r="CQ251" i="15" l="1"/>
  <c r="CN251" i="15" l="1"/>
  <c r="CQ252" i="15" l="1"/>
  <c r="CN252" i="15" l="1"/>
  <c r="CQ253" i="15" l="1"/>
  <c r="CN253" i="15" l="1"/>
  <c r="CQ254" i="15" l="1"/>
  <c r="CN254" i="15" s="1"/>
  <c r="CQ255" i="15" l="1"/>
  <c r="CN255" i="15" s="1"/>
  <c r="CQ256" i="15" l="1"/>
  <c r="CN256" i="15" s="1"/>
  <c r="CQ257" i="15" l="1"/>
  <c r="CN257" i="15" s="1"/>
  <c r="CQ258" i="15" l="1"/>
  <c r="CN258" i="15" s="1"/>
  <c r="CQ259" i="15" l="1"/>
  <c r="CN259" i="15" l="1"/>
  <c r="CQ260" i="15" l="1"/>
  <c r="CN260" i="15" s="1"/>
  <c r="CQ261" i="15" l="1"/>
  <c r="CN261" i="15" l="1"/>
  <c r="CQ262" i="15" l="1"/>
  <c r="CN262" i="15" s="1"/>
  <c r="CQ263" i="15" l="1"/>
  <c r="CN263" i="15" l="1"/>
  <c r="CQ264" i="15" l="1"/>
  <c r="CN264" i="15" s="1"/>
  <c r="CQ265" i="15" l="1"/>
  <c r="CN265" i="15" s="1"/>
  <c r="CQ266" i="15" l="1"/>
  <c r="CN266" i="15" s="1"/>
  <c r="CQ267" i="15" l="1"/>
  <c r="CN267" i="15" l="1"/>
  <c r="CQ268" i="15" l="1"/>
  <c r="CN268" i="15" s="1"/>
  <c r="CQ269" i="15" l="1"/>
  <c r="CN269" i="15" s="1"/>
  <c r="CQ270" i="15" l="1"/>
  <c r="CN270" i="15" s="1"/>
  <c r="CQ271" i="15" l="1"/>
  <c r="CN271" i="15" l="1"/>
  <c r="CQ272" i="15" l="1"/>
  <c r="CN272" i="15" s="1"/>
  <c r="CQ273" i="15" l="1"/>
  <c r="CN273" i="15" s="1"/>
  <c r="CQ274" i="15" l="1"/>
  <c r="CN274" i="15" s="1"/>
  <c r="CQ275" i="15" l="1"/>
  <c r="CN275" i="15" l="1"/>
  <c r="CQ276" i="15" l="1"/>
  <c r="CN276" i="15" s="1"/>
  <c r="CQ277" i="15" l="1"/>
  <c r="CN277" i="15" l="1"/>
  <c r="CQ278" i="15" l="1"/>
  <c r="CN278" i="15" l="1"/>
  <c r="CQ279" i="15" l="1"/>
  <c r="CN279" i="15" s="1"/>
  <c r="CQ280" i="15" l="1"/>
  <c r="CN280" i="15" s="1"/>
  <c r="CQ281" i="15" l="1"/>
  <c r="CN281" i="15" s="1"/>
  <c r="CQ282" i="15" l="1"/>
  <c r="CN282" i="15" s="1"/>
  <c r="CQ283" i="15" l="1"/>
  <c r="CN283" i="15" s="1"/>
  <c r="CQ284" i="15" l="1"/>
  <c r="CN284" i="15" s="1"/>
  <c r="CQ285" i="15" l="1"/>
  <c r="CN285" i="15" s="1"/>
  <c r="CQ286" i="15" l="1"/>
  <c r="CN286" i="15" s="1"/>
  <c r="CQ287" i="15" l="1"/>
  <c r="CN287" i="15" l="1"/>
  <c r="CQ288" i="15" l="1"/>
  <c r="CN288" i="15" s="1"/>
  <c r="CQ289" i="15" l="1"/>
  <c r="CN289" i="15" s="1"/>
  <c r="CQ290" i="15" l="1"/>
  <c r="CN290" i="15" l="1"/>
  <c r="CQ291" i="15" l="1"/>
  <c r="CN291" i="15" l="1"/>
  <c r="CQ292" i="15" l="1"/>
  <c r="CN292" i="15" s="1"/>
  <c r="CQ293" i="15" l="1"/>
  <c r="CN293" i="15" s="1"/>
  <c r="CQ294" i="15" l="1"/>
  <c r="CN294" i="15" s="1"/>
  <c r="CQ295" i="15" l="1"/>
  <c r="CN295" i="15" l="1"/>
  <c r="CQ296" i="15" l="1"/>
  <c r="CN296" i="15" l="1"/>
  <c r="CQ297" i="15" l="1"/>
  <c r="CN297" i="15" s="1"/>
  <c r="CQ298" i="15" l="1"/>
  <c r="CN298" i="15" s="1"/>
  <c r="CQ299" i="15" l="1"/>
  <c r="CN299" i="15" s="1"/>
  <c r="CQ300" i="15" l="1"/>
  <c r="CN300" i="15" s="1"/>
  <c r="CQ301" i="15" l="1"/>
  <c r="CN301" i="15" l="1"/>
  <c r="CQ302" i="15" l="1"/>
  <c r="CN302" i="15" l="1"/>
  <c r="CQ303" i="15" l="1"/>
  <c r="CN303" i="15" s="1"/>
  <c r="CQ304" i="15" l="1"/>
  <c r="CN304" i="15" s="1"/>
  <c r="CQ305" i="15" l="1"/>
  <c r="CN305" i="15" s="1"/>
  <c r="CQ306" i="15" l="1"/>
  <c r="CN306" i="15" s="1"/>
  <c r="CQ307" i="15" l="1"/>
  <c r="CN307" i="15" s="1"/>
  <c r="CQ308" i="15" l="1"/>
  <c r="CN308" i="15" s="1"/>
  <c r="CQ309" i="15" l="1"/>
  <c r="CN309" i="15" l="1"/>
  <c r="CQ310" i="15" l="1"/>
  <c r="CN310" i="15" s="1"/>
  <c r="CQ311" i="15" l="1"/>
  <c r="CN311" i="15" l="1"/>
  <c r="CQ312" i="15" l="1"/>
  <c r="CN312" i="15" l="1"/>
  <c r="CQ313" i="15" l="1"/>
  <c r="CN313" i="15" l="1"/>
  <c r="CQ314" i="15" l="1"/>
  <c r="CN314" i="15" s="1"/>
  <c r="CQ315" i="15" l="1"/>
  <c r="CN315" i="15" l="1"/>
  <c r="CQ316" i="15" l="1"/>
  <c r="CN316" i="15" l="1"/>
  <c r="CQ317" i="15" l="1"/>
  <c r="CN317" i="15" l="1"/>
  <c r="CQ318" i="15" l="1"/>
  <c r="CN318" i="15" l="1"/>
  <c r="CQ319" i="15" l="1"/>
  <c r="CN319" i="15" s="1"/>
  <c r="CQ320" i="15" l="1"/>
  <c r="CN320" i="15" l="1"/>
  <c r="CQ321" i="15" l="1"/>
  <c r="CN321" i="15" s="1"/>
  <c r="CQ322" i="15" l="1"/>
  <c r="CN322" i="15" s="1"/>
  <c r="CQ323" i="15" l="1"/>
  <c r="CN323" i="15" s="1"/>
  <c r="CQ324" i="15" l="1"/>
  <c r="CN324" i="15" s="1"/>
  <c r="CQ325" i="15" l="1"/>
  <c r="CN325" i="15" s="1"/>
  <c r="CQ326" i="15" l="1"/>
  <c r="CN326" i="15" s="1"/>
  <c r="CQ327" i="15" l="1"/>
  <c r="CN327" i="15" s="1"/>
  <c r="CQ328" i="15" l="1"/>
  <c r="CN328" i="15" s="1"/>
  <c r="CQ329" i="15" l="1"/>
  <c r="CN329" i="15" s="1"/>
  <c r="CQ330" i="15" l="1"/>
  <c r="CN330" i="15" s="1"/>
  <c r="CQ331" i="15" l="1"/>
  <c r="CN331" i="15" l="1"/>
  <c r="CQ332" i="15" l="1"/>
  <c r="CN332" i="15" s="1"/>
  <c r="CQ333" i="15" l="1"/>
  <c r="CN333" i="15" l="1"/>
  <c r="CQ334" i="15" l="1"/>
  <c r="CN334" i="15" s="1"/>
  <c r="CQ335" i="15" l="1"/>
  <c r="CN335" i="15" l="1"/>
  <c r="CQ336" i="15" l="1"/>
  <c r="CN336" i="15" s="1"/>
  <c r="CQ337" i="15" l="1"/>
  <c r="CN337" i="15" s="1"/>
  <c r="CQ338" i="15" l="1"/>
  <c r="CN338" i="15" s="1"/>
  <c r="CQ339" i="15" l="1"/>
  <c r="CN339" i="15" s="1"/>
  <c r="CQ340" i="15" l="1"/>
  <c r="CN340" i="15" s="1"/>
  <c r="CQ341" i="15" l="1"/>
  <c r="CN341" i="15" l="1"/>
  <c r="CQ342" i="15" l="1"/>
  <c r="CN342" i="15" l="1"/>
  <c r="CQ343" i="15" l="1"/>
  <c r="CN343" i="15" s="1"/>
  <c r="CQ344" i="15" l="1"/>
  <c r="CN344" i="15" s="1"/>
  <c r="CQ345" i="15" l="1"/>
  <c r="CN345" i="15" s="1"/>
  <c r="CQ346" i="15" l="1"/>
  <c r="CN346" i="15" s="1"/>
  <c r="CQ347" i="15" l="1"/>
  <c r="CN347" i="15" s="1"/>
  <c r="CQ348" i="15" l="1"/>
  <c r="CN348" i="15" l="1"/>
  <c r="CQ349" i="15" l="1"/>
  <c r="CN349" i="15" s="1"/>
  <c r="CQ350" i="15" l="1"/>
  <c r="CN350" i="15" s="1"/>
  <c r="CQ351" i="15" l="1"/>
  <c r="CN351" i="15" s="1"/>
  <c r="CQ352" i="15" l="1"/>
  <c r="CN352" i="15" l="1"/>
  <c r="CQ353" i="15" l="1"/>
  <c r="CN353" i="15" l="1"/>
  <c r="CQ354" i="15" l="1"/>
  <c r="CN354" i="15" l="1"/>
  <c r="CQ355" i="15" l="1"/>
  <c r="CN355" i="15" l="1"/>
  <c r="CQ356" i="15" l="1"/>
  <c r="CN356" i="15" s="1"/>
  <c r="CQ357" i="15" l="1"/>
  <c r="CN357" i="15" l="1"/>
  <c r="CQ358" i="15" l="1"/>
  <c r="CN358" i="15" s="1"/>
  <c r="CQ359" i="15" l="1"/>
  <c r="CN359" i="15" s="1"/>
  <c r="CQ360" i="15" l="1"/>
  <c r="CN360" i="15" s="1"/>
  <c r="CQ361" i="15" l="1"/>
  <c r="CN361" i="15" s="1"/>
  <c r="CQ362" i="15" l="1"/>
  <c r="CN362" i="15" s="1"/>
  <c r="CQ363" i="15" l="1"/>
  <c r="CN363" i="15" l="1"/>
  <c r="CQ364" i="15" l="1"/>
  <c r="CN364" i="15" l="1"/>
  <c r="CQ365" i="15" l="1"/>
  <c r="CN365" i="15" s="1"/>
  <c r="CQ366" i="15" l="1"/>
  <c r="CN366" i="15" s="1"/>
  <c r="CQ367" i="15" l="1"/>
  <c r="CN367" i="15" s="1"/>
  <c r="CQ368" i="15" l="1"/>
  <c r="CN368" i="15" l="1"/>
  <c r="CQ369" i="15" l="1"/>
  <c r="CN369" i="15" l="1"/>
  <c r="CQ370" i="15" l="1"/>
  <c r="CN370" i="15" s="1"/>
  <c r="CQ371" i="15" l="1"/>
  <c r="CN371" i="15" s="1"/>
  <c r="CQ372" i="15" l="1"/>
  <c r="CN372" i="15" s="1"/>
  <c r="CQ373" i="15" l="1"/>
  <c r="CN373" i="15" l="1"/>
  <c r="CQ374" i="15" l="1"/>
  <c r="CN374" i="15" s="1"/>
  <c r="CQ375" i="15" l="1"/>
  <c r="CN375" i="15" l="1"/>
  <c r="CQ376" i="15" l="1"/>
  <c r="CN376" i="15" l="1"/>
  <c r="CQ377" i="15" l="1"/>
  <c r="CN377" i="15" s="1"/>
  <c r="CQ378" i="15" l="1"/>
  <c r="CN378" i="15" l="1"/>
  <c r="CQ379" i="15" l="1"/>
  <c r="CN379" i="15" l="1"/>
  <c r="CQ380" i="15" l="1"/>
  <c r="CN380" i="15" s="1"/>
  <c r="CQ381" i="15" l="1"/>
  <c r="CN381" i="15" s="1"/>
  <c r="CQ382" i="15" l="1"/>
  <c r="CN382" i="15" l="1"/>
  <c r="CQ383" i="15" l="1"/>
  <c r="CN383" i="15" s="1"/>
  <c r="CQ384" i="15" l="1"/>
  <c r="CN384" i="15" l="1"/>
  <c r="CQ385" i="15" l="1"/>
  <c r="CN385" i="15" l="1"/>
  <c r="CQ386" i="15" l="1"/>
  <c r="CN386" i="15" l="1"/>
  <c r="CQ387" i="15" l="1"/>
  <c r="CN387" i="15" l="1"/>
  <c r="CQ388" i="15" l="1"/>
  <c r="CN388" i="15" l="1"/>
  <c r="CQ389" i="15" l="1"/>
  <c r="CN389" i="15" l="1"/>
  <c r="CQ390" i="15" l="1"/>
  <c r="CN390" i="15" s="1"/>
  <c r="CQ391" i="15" l="1"/>
  <c r="CN391" i="15" s="1"/>
  <c r="CQ392" i="15" l="1"/>
  <c r="CN392" i="15" s="1"/>
  <c r="CQ393" i="15" l="1"/>
  <c r="CN393" i="15" l="1"/>
  <c r="CQ394" i="15" l="1"/>
  <c r="CN394" i="15" s="1"/>
  <c r="CQ395" i="15" l="1"/>
  <c r="CN395" i="15" s="1"/>
  <c r="CQ396" i="15" l="1"/>
  <c r="CN396" i="15" l="1"/>
  <c r="CQ397" i="15" l="1"/>
  <c r="CN397" i="15" s="1"/>
  <c r="CQ398" i="15" l="1"/>
  <c r="CN398" i="15" l="1"/>
  <c r="CQ399" i="15" l="1"/>
  <c r="CN399" i="15" l="1"/>
  <c r="CQ400" i="15" l="1"/>
  <c r="CN400" i="15" l="1"/>
  <c r="CQ401" i="15" l="1"/>
  <c r="CN401" i="15" l="1"/>
  <c r="CQ402" i="15" l="1"/>
  <c r="CN402" i="15" l="1"/>
  <c r="CQ403" i="15" l="1"/>
  <c r="CN403" i="15" s="1"/>
  <c r="CQ404" i="15" l="1"/>
  <c r="CN404" i="15" s="1"/>
  <c r="CQ405" i="15" l="1"/>
  <c r="CN405" i="15" s="1"/>
  <c r="CQ406" i="15" l="1"/>
  <c r="CN406" i="15" l="1"/>
  <c r="CQ407" i="15" l="1"/>
  <c r="CN407" i="15" s="1"/>
  <c r="CQ408" i="15" l="1"/>
  <c r="CN408" i="15" l="1"/>
  <c r="CQ409" i="15" l="1"/>
  <c r="CN409" i="15" s="1"/>
  <c r="CQ410" i="15" l="1"/>
  <c r="CN410" i="15" l="1"/>
  <c r="CQ411" i="15" l="1"/>
  <c r="CN411" i="15" s="1"/>
  <c r="CQ412" i="15" l="1"/>
  <c r="CN412" i="15" l="1"/>
  <c r="CQ413" i="15" l="1"/>
  <c r="CN413" i="15" l="1"/>
  <c r="CQ414" i="15" l="1"/>
  <c r="CN414" i="15" s="1"/>
  <c r="CQ415" i="15" l="1"/>
  <c r="CN415" i="15" s="1"/>
  <c r="CQ416" i="15" l="1"/>
  <c r="CN416" i="15" s="1"/>
  <c r="CQ417" i="15" l="1"/>
  <c r="CN417" i="15" s="1"/>
  <c r="CQ418" i="15" l="1"/>
  <c r="CN418" i="15" s="1"/>
  <c r="CQ419" i="15" l="1"/>
  <c r="CN419" i="15" l="1"/>
  <c r="CQ420" i="15" l="1"/>
  <c r="CN420" i="15" s="1"/>
  <c r="CQ421" i="15" l="1"/>
  <c r="CN421" i="15" l="1"/>
  <c r="CQ422" i="15" l="1"/>
  <c r="CN422" i="15" l="1"/>
  <c r="CQ423" i="15" l="1"/>
  <c r="CN423" i="15" l="1"/>
  <c r="CQ424" i="15" l="1"/>
  <c r="CN424" i="15" l="1"/>
  <c r="CQ425" i="15" l="1"/>
  <c r="CN425" i="15" l="1"/>
  <c r="CQ426" i="15" l="1"/>
  <c r="CN426" i="15" l="1"/>
  <c r="CQ427" i="15" l="1"/>
  <c r="CN427" i="15" s="1"/>
  <c r="CQ428" i="15" l="1"/>
  <c r="CN428" i="15" l="1"/>
  <c r="CQ429" i="15" l="1"/>
  <c r="CN429" i="15" s="1"/>
  <c r="CQ430" i="15" l="1"/>
  <c r="CN430" i="15" s="1"/>
  <c r="CQ431" i="15" l="1"/>
  <c r="CN431" i="15" l="1"/>
  <c r="CQ432" i="15" l="1"/>
  <c r="CN432" i="15" l="1"/>
  <c r="CQ433" i="15" l="1"/>
  <c r="CN433" i="15" l="1"/>
  <c r="CQ434" i="15" l="1"/>
  <c r="CN434" i="15" l="1"/>
  <c r="CQ435" i="15" l="1"/>
  <c r="CN435" i="15" l="1"/>
  <c r="CQ436" i="15" l="1"/>
  <c r="CN436" i="15" s="1"/>
  <c r="CQ437" i="15" l="1"/>
  <c r="CN437" i="15" s="1"/>
  <c r="CQ438" i="15" l="1"/>
  <c r="CN438" i="15" s="1"/>
  <c r="CQ439" i="15" l="1"/>
  <c r="CN439" i="15" l="1"/>
  <c r="CQ440" i="15" l="1"/>
  <c r="CN440" i="15" l="1"/>
  <c r="CQ441" i="15" l="1"/>
  <c r="CN441" i="15" s="1"/>
  <c r="CQ442" i="15" l="1"/>
  <c r="CN442" i="15" s="1"/>
  <c r="CQ443" i="15" l="1"/>
  <c r="CN443" i="15" s="1"/>
  <c r="CQ444" i="15" l="1"/>
  <c r="CN444" i="15" s="1"/>
  <c r="CQ445" i="15" l="1"/>
  <c r="CN445" i="15" s="1"/>
  <c r="CQ446" i="15" l="1"/>
  <c r="CN446" i="15" s="1"/>
  <c r="CQ447" i="15" l="1"/>
  <c r="CN447" i="15" s="1"/>
  <c r="CQ448" i="15" l="1"/>
  <c r="CN448" i="15" l="1"/>
  <c r="CQ449" i="15" l="1"/>
  <c r="CN449" i="15" s="1"/>
  <c r="CQ450" i="15" l="1"/>
  <c r="CN450" i="15" s="1"/>
  <c r="CQ451" i="15" l="1"/>
  <c r="CN451" i="15" l="1"/>
  <c r="CQ452" i="15" l="1"/>
  <c r="CN452" i="15" s="1"/>
  <c r="CQ453" i="15" l="1"/>
  <c r="CN453" i="15" l="1"/>
  <c r="CQ454" i="15" l="1"/>
  <c r="CN454" i="15" s="1"/>
  <c r="CQ455" i="15" l="1"/>
  <c r="CN455" i="15" s="1"/>
  <c r="CQ456" i="15" l="1"/>
  <c r="CN456" i="15" s="1"/>
  <c r="CQ457" i="15" l="1"/>
  <c r="CN457" i="15" s="1"/>
  <c r="CQ458" i="15" l="1"/>
  <c r="CN458" i="15" l="1"/>
  <c r="CQ459" i="15" l="1"/>
  <c r="CN459" i="15" s="1"/>
  <c r="CQ460" i="15" l="1"/>
  <c r="CN460" i="15" s="1"/>
  <c r="CQ461" i="15" l="1"/>
  <c r="CN461" i="15" s="1"/>
  <c r="CQ462" i="15" l="1"/>
  <c r="CN462" i="15" s="1"/>
  <c r="CQ463" i="15" l="1"/>
  <c r="CN463" i="15" l="1"/>
  <c r="CQ464" i="15" l="1"/>
  <c r="CN464" i="15" l="1"/>
  <c r="CQ465" i="15" l="1"/>
  <c r="CN465" i="15" s="1"/>
  <c r="CQ466" i="15" l="1"/>
  <c r="CN466" i="15" s="1"/>
  <c r="CQ467" i="15" l="1"/>
  <c r="CN467" i="15" l="1"/>
  <c r="CQ468" i="15" l="1"/>
  <c r="CN468" i="15" s="1"/>
  <c r="CQ469" i="15" l="1"/>
  <c r="CN469" i="15" l="1"/>
  <c r="CQ470" i="15" l="1"/>
  <c r="CN470" i="15" l="1"/>
  <c r="CQ471" i="15" l="1"/>
  <c r="CN471" i="15" l="1"/>
  <c r="CQ472" i="15" l="1"/>
  <c r="CN472" i="15" l="1"/>
  <c r="CQ473" i="15" l="1"/>
  <c r="CN473" i="15" s="1"/>
  <c r="CQ474" i="15" l="1"/>
  <c r="CN474" i="15" s="1"/>
  <c r="CQ475" i="15" l="1"/>
  <c r="CN475" i="15" l="1"/>
  <c r="CQ476" i="15" l="1"/>
  <c r="CN476" i="15" s="1"/>
  <c r="CQ477" i="15" l="1"/>
  <c r="CN477" i="15" l="1"/>
  <c r="CQ478" i="15" l="1"/>
  <c r="CN478" i="15" s="1"/>
  <c r="CQ479" i="15" l="1"/>
  <c r="CN479" i="15" s="1"/>
  <c r="CQ480" i="15" l="1"/>
  <c r="CN480" i="15" l="1"/>
  <c r="CQ481" i="15" l="1"/>
  <c r="CN481" i="15" l="1"/>
  <c r="CQ482" i="15" l="1"/>
  <c r="CN482" i="15" l="1"/>
  <c r="CQ483" i="15" l="1"/>
  <c r="CN483" i="15" l="1"/>
  <c r="CQ484" i="15" l="1"/>
  <c r="CN484" i="15" s="1"/>
  <c r="CQ485" i="15" l="1"/>
  <c r="CN485" i="15" s="1"/>
  <c r="CQ486" i="15" l="1"/>
  <c r="CN486" i="15" s="1"/>
  <c r="CQ487" i="15" l="1"/>
  <c r="CN487" i="15" s="1"/>
  <c r="CQ488" i="15" l="1"/>
  <c r="CN488" i="15" s="1"/>
  <c r="CQ489" i="15" l="1"/>
  <c r="CN489" i="15" s="1"/>
  <c r="CQ490" i="15" l="1"/>
  <c r="CN490" i="15" l="1"/>
  <c r="CQ491" i="15" l="1"/>
  <c r="CN491" i="15" s="1"/>
  <c r="CQ492" i="15" l="1"/>
  <c r="CN492" i="15" s="1"/>
  <c r="CQ493" i="15" l="1"/>
  <c r="CN493" i="15" s="1"/>
  <c r="CQ494" i="15" l="1"/>
  <c r="CN494" i="15" l="1"/>
  <c r="CQ495" i="15" l="1"/>
  <c r="CN495" i="15" l="1"/>
  <c r="CQ496" i="15" l="1"/>
  <c r="CN496" i="15" l="1"/>
  <c r="CQ497" i="15" l="1"/>
  <c r="CN497" i="15" s="1"/>
  <c r="CQ498" i="15" l="1"/>
  <c r="CN498" i="15" s="1"/>
  <c r="CQ499" i="15" l="1"/>
  <c r="CN499" i="15" l="1"/>
  <c r="CQ500" i="15" l="1"/>
  <c r="CN500" i="15" s="1"/>
  <c r="CQ501" i="15" l="1"/>
  <c r="CN501" i="15" s="1"/>
  <c r="CQ502" i="15" l="1"/>
  <c r="CN502" i="15" l="1"/>
  <c r="CQ503" i="15" l="1"/>
  <c r="CN503" i="15" l="1"/>
  <c r="CQ504" i="15" l="1"/>
  <c r="CN504" i="15" s="1"/>
  <c r="CQ505" i="15" l="1"/>
  <c r="CN505" i="15" s="1"/>
  <c r="CQ506" i="15" l="1"/>
  <c r="CN506" i="15" s="1"/>
  <c r="CQ507" i="15" l="1"/>
  <c r="CN507" i="15" s="1"/>
  <c r="CQ508" i="15" l="1"/>
  <c r="CN508" i="15" l="1"/>
  <c r="CQ509" i="15" l="1"/>
  <c r="CN509" i="15" s="1"/>
  <c r="CQ510" i="15" l="1"/>
  <c r="CN510" i="15" s="1"/>
  <c r="CQ511" i="15" l="1"/>
  <c r="CN511" i="15" s="1"/>
  <c r="CQ512" i="15" l="1"/>
  <c r="CN512" i="15" l="1"/>
  <c r="CQ513" i="15" l="1"/>
  <c r="CN513" i="15" s="1"/>
  <c r="CQ514" i="15" l="1"/>
  <c r="CN514" i="15" s="1"/>
  <c r="CQ515" i="15" l="1"/>
  <c r="CN515" i="15" s="1"/>
  <c r="CQ516" i="15" l="1"/>
  <c r="CN516" i="15" s="1"/>
  <c r="CQ517" i="15" l="1"/>
  <c r="CN517" i="15" s="1"/>
  <c r="CQ518" i="15" l="1"/>
  <c r="CN518" i="15" l="1"/>
  <c r="CQ519" i="15" l="1"/>
  <c r="CN519" i="15" s="1"/>
  <c r="CQ520" i="15" l="1"/>
  <c r="CN520" i="15" l="1"/>
  <c r="CQ521" i="15" l="1"/>
  <c r="CN521" i="15" s="1"/>
  <c r="CQ522" i="15" l="1"/>
  <c r="CN522" i="15" s="1"/>
  <c r="CQ523" i="15" l="1"/>
  <c r="CN523" i="15" s="1"/>
  <c r="CQ524" i="15" l="1"/>
  <c r="CN524" i="15" s="1"/>
  <c r="CQ525" i="15" l="1"/>
  <c r="CN525" i="15" s="1"/>
  <c r="CQ526" i="15" l="1"/>
  <c r="CN526" i="15" s="1"/>
  <c r="CQ527" i="15" l="1"/>
  <c r="CN527" i="15" l="1"/>
  <c r="CQ528" i="15" l="1"/>
  <c r="CN528" i="15" s="1"/>
  <c r="CQ529" i="15" l="1"/>
  <c r="CN529" i="15" s="1"/>
  <c r="CQ530" i="15" l="1"/>
  <c r="CN530" i="15" s="1"/>
  <c r="CQ531" i="15" l="1"/>
  <c r="CN531" i="15" l="1"/>
  <c r="CQ532" i="15" l="1"/>
  <c r="CN532" i="15" s="1"/>
  <c r="CQ533" i="15" l="1"/>
  <c r="CN533" i="15" s="1"/>
  <c r="CQ534" i="15" l="1"/>
  <c r="CN534" i="15" s="1"/>
  <c r="CQ535" i="15" l="1"/>
  <c r="CN535" i="15" s="1"/>
  <c r="CQ536" i="15" l="1"/>
  <c r="CN536" i="15" s="1"/>
  <c r="CQ537" i="15" l="1"/>
  <c r="CN537" i="15" s="1"/>
  <c r="CQ538" i="15" l="1"/>
  <c r="CN538" i="15" s="1"/>
  <c r="CQ539" i="15" l="1"/>
  <c r="CN539" i="15" l="1"/>
  <c r="CQ540" i="15" l="1"/>
  <c r="CN540" i="15" s="1"/>
  <c r="CQ541" i="15" l="1"/>
  <c r="CN541" i="15" s="1"/>
  <c r="CQ542" i="15" l="1"/>
  <c r="CN542" i="15" s="1"/>
  <c r="CQ543" i="15" l="1"/>
  <c r="CN543" i="15" l="1"/>
  <c r="CQ544" i="15" l="1"/>
  <c r="CN544" i="15" l="1"/>
  <c r="CQ545" i="15" l="1"/>
  <c r="CN545" i="15" s="1"/>
  <c r="CQ546" i="15" l="1"/>
  <c r="CN546" i="15" l="1"/>
  <c r="CQ547" i="15" l="1"/>
  <c r="CN547" i="15" s="1"/>
  <c r="CQ548" i="15" l="1"/>
  <c r="CN548" i="15" s="1"/>
  <c r="CQ549" i="15" l="1"/>
  <c r="CN549" i="15" s="1"/>
  <c r="CQ550" i="15" l="1"/>
  <c r="CN550" i="15" s="1"/>
  <c r="CQ551" i="15" l="1"/>
  <c r="CN551" i="15" l="1"/>
  <c r="CQ552" i="15" l="1"/>
  <c r="CN552" i="15" s="1"/>
  <c r="CQ553" i="15" l="1"/>
  <c r="CN553" i="15" s="1"/>
  <c r="CQ554" i="15" l="1"/>
  <c r="CN554" i="15" s="1"/>
  <c r="CQ555" i="15" l="1"/>
  <c r="CN555" i="15" l="1"/>
  <c r="CQ556" i="15" l="1"/>
  <c r="CN556" i="15" l="1"/>
  <c r="CQ557" i="15" l="1"/>
  <c r="CN557" i="15" s="1"/>
  <c r="CQ558" i="15" l="1"/>
  <c r="CN558" i="15" s="1"/>
  <c r="CQ559" i="15" l="1"/>
  <c r="CN559" i="15" l="1"/>
  <c r="CQ560" i="15" l="1"/>
  <c r="CN560" i="15" s="1"/>
  <c r="CQ561" i="15" l="1"/>
  <c r="CN561" i="15" s="1"/>
  <c r="CQ562" i="15" l="1"/>
  <c r="CN562" i="15" s="1"/>
  <c r="CQ563" i="15" l="1"/>
  <c r="CN563" i="15" s="1"/>
  <c r="CQ564" i="15" l="1"/>
  <c r="CN564" i="15" s="1"/>
  <c r="CQ565" i="15" l="1"/>
  <c r="CN565" i="15" l="1"/>
  <c r="CQ566" i="15" l="1"/>
  <c r="CN566" i="15" s="1"/>
  <c r="CQ567" i="15" l="1"/>
  <c r="CN567" i="15" s="1"/>
  <c r="CQ568" i="15" l="1"/>
  <c r="CN568" i="15" s="1"/>
  <c r="CQ569" i="15" l="1"/>
  <c r="CN569" i="15" s="1"/>
  <c r="CQ570" i="15" l="1"/>
  <c r="CN570" i="15" s="1"/>
  <c r="CQ571" i="15" l="1"/>
  <c r="CN571" i="15" s="1"/>
  <c r="CQ572" i="15" l="1"/>
  <c r="CN572" i="15" s="1"/>
  <c r="CQ573" i="15" l="1"/>
  <c r="CN573" i="15" s="1"/>
  <c r="CQ574" i="15" l="1"/>
  <c r="CN574" i="15" l="1"/>
  <c r="CQ575" i="15" l="1"/>
  <c r="CN575" i="15" l="1"/>
  <c r="CQ576" i="15" l="1"/>
  <c r="CN576" i="15" s="1"/>
  <c r="CQ577" i="15" l="1"/>
  <c r="CN577" i="15" l="1"/>
  <c r="CQ578" i="15" l="1"/>
  <c r="CN578" i="15" l="1"/>
  <c r="CQ579" i="15" l="1"/>
  <c r="CN579" i="15" s="1"/>
  <c r="CQ580" i="15" l="1"/>
  <c r="CN580" i="15" s="1"/>
  <c r="CQ581" i="15" l="1"/>
  <c r="CN581" i="15" l="1"/>
  <c r="CQ582" i="15" l="1"/>
  <c r="CN582" i="15" l="1"/>
  <c r="CQ583" i="15" l="1"/>
  <c r="CN583" i="15" l="1"/>
  <c r="CQ584" i="15" l="1"/>
  <c r="CN584" i="15" s="1"/>
  <c r="CQ585" i="15" l="1"/>
  <c r="CN585" i="15" s="1"/>
  <c r="CQ586" i="15" l="1"/>
  <c r="CN586" i="15" l="1"/>
  <c r="CQ587" i="15" l="1"/>
  <c r="CN587" i="15" s="1"/>
  <c r="CQ588" i="15" l="1"/>
  <c r="CN588" i="15" l="1"/>
  <c r="CQ589" i="15" l="1"/>
  <c r="CN589" i="15" l="1"/>
  <c r="CQ590" i="15" l="1"/>
  <c r="CN590" i="15" s="1"/>
  <c r="CQ591" i="15" l="1"/>
  <c r="CN591" i="15" s="1"/>
  <c r="CQ592" i="15" l="1"/>
  <c r="CN592" i="15" l="1"/>
  <c r="CQ593" i="15" l="1"/>
  <c r="CN593" i="15" l="1"/>
  <c r="CQ594" i="15" l="1"/>
  <c r="CN594" i="15" s="1"/>
  <c r="CQ595" i="15" l="1"/>
  <c r="CN595" i="15" l="1"/>
  <c r="CQ596" i="15" l="1"/>
  <c r="CN596" i="15" s="1"/>
  <c r="CQ597" i="15" l="1"/>
  <c r="CN597" i="15" l="1"/>
  <c r="CQ598" i="15" l="1"/>
  <c r="CN598" i="15" s="1"/>
  <c r="CQ599" i="15" l="1"/>
  <c r="CN599" i="15" s="1"/>
  <c r="CQ600" i="15" l="1"/>
  <c r="CN600" i="15" s="1"/>
  <c r="CQ601" i="15" l="1"/>
  <c r="CN601" i="15" s="1"/>
  <c r="CQ602" i="15" l="1"/>
  <c r="CN602" i="15" l="1"/>
  <c r="CQ603" i="15" l="1"/>
  <c r="CN603" i="15" s="1"/>
  <c r="CQ604" i="15" l="1"/>
  <c r="CN604" i="15" l="1"/>
  <c r="CQ605" i="15" l="1"/>
  <c r="CN605" i="15" s="1"/>
  <c r="CQ606" i="15" l="1"/>
  <c r="CN606" i="15" s="1"/>
  <c r="CQ607" i="15" l="1"/>
  <c r="CN607" i="15" s="1"/>
  <c r="CQ608" i="15" l="1"/>
  <c r="CN608" i="15" l="1"/>
  <c r="CQ609" i="15" l="1"/>
  <c r="CN609" i="15" l="1"/>
  <c r="CQ610" i="15" l="1"/>
  <c r="CN610" i="15" s="1"/>
  <c r="CQ611" i="15" l="1"/>
  <c r="CN611" i="15" l="1"/>
  <c r="CQ612" i="15" l="1"/>
  <c r="CN612" i="15" s="1"/>
  <c r="CQ613" i="15" l="1"/>
  <c r="CN613" i="15" s="1"/>
  <c r="CQ614" i="15" l="1"/>
  <c r="CN614" i="15" l="1"/>
  <c r="CQ615" i="15" l="1"/>
  <c r="CN615" i="15" s="1"/>
  <c r="CQ616" i="15" l="1"/>
  <c r="CN616" i="15" s="1"/>
  <c r="CQ617" i="15" l="1"/>
  <c r="CN617" i="15" l="1"/>
  <c r="CQ618" i="15" l="1"/>
  <c r="CN618" i="15" l="1"/>
  <c r="CQ619" i="15" l="1"/>
  <c r="CN619" i="15" l="1"/>
  <c r="CQ620" i="15" l="1"/>
  <c r="CN620" i="15" s="1"/>
  <c r="CQ621" i="15" l="1"/>
  <c r="CN621" i="15" s="1"/>
  <c r="CQ622" i="15" l="1"/>
  <c r="CN622" i="15" s="1"/>
  <c r="CQ623" i="15" l="1"/>
  <c r="CN623" i="15" s="1"/>
  <c r="CQ624" i="15" l="1"/>
  <c r="CN624" i="15" s="1"/>
  <c r="CQ625" i="15" l="1"/>
  <c r="CN625" i="15" s="1"/>
  <c r="CQ626" i="15" l="1"/>
  <c r="CN626" i="15" s="1"/>
  <c r="CQ627" i="15" l="1"/>
  <c r="CN627" i="15" l="1"/>
  <c r="CQ628" i="15" l="1"/>
  <c r="CN628" i="15" s="1"/>
  <c r="CQ629" i="15" l="1"/>
  <c r="CN629" i="15" s="1"/>
  <c r="CQ630" i="15" l="1"/>
  <c r="CN630" i="15" l="1"/>
  <c r="CQ631" i="15" l="1"/>
  <c r="CN631" i="15" s="1"/>
  <c r="CQ632" i="15" l="1"/>
  <c r="CN632" i="15" s="1"/>
  <c r="CQ633" i="15" l="1"/>
  <c r="CN633" i="15" s="1"/>
  <c r="CQ634" i="15" l="1"/>
  <c r="CN634" i="15" s="1"/>
  <c r="CQ635" i="15" l="1"/>
  <c r="CN635" i="15" s="1"/>
  <c r="CQ636" i="15" l="1"/>
  <c r="CN636" i="15" s="1"/>
  <c r="CQ637" i="15" l="1"/>
  <c r="CN637" i="15" l="1"/>
  <c r="CQ638" i="15" l="1"/>
  <c r="CN638" i="15" s="1"/>
  <c r="CQ639" i="15" l="1"/>
  <c r="CN639" i="15" l="1"/>
  <c r="CQ640" i="15" l="1"/>
  <c r="CN640" i="15" l="1"/>
  <c r="CQ641" i="15" l="1"/>
  <c r="CN641" i="15" l="1"/>
  <c r="CQ642" i="15" l="1"/>
  <c r="CN642" i="15" l="1"/>
  <c r="CQ643" i="15" l="1"/>
  <c r="CN643" i="15" s="1"/>
  <c r="CQ644" i="15" l="1"/>
  <c r="CN644" i="15" s="1"/>
  <c r="CQ645" i="15" l="1"/>
  <c r="CN645" i="15" l="1"/>
  <c r="CQ646" i="15" l="1"/>
  <c r="CN646" i="15" l="1"/>
  <c r="CQ647" i="15" l="1"/>
  <c r="CN647" i="15" l="1"/>
  <c r="CQ648" i="15" l="1"/>
  <c r="CN648" i="15" s="1"/>
  <c r="CQ649" i="15" l="1"/>
  <c r="CN649" i="15" s="1"/>
  <c r="CQ650" i="15" l="1"/>
  <c r="CN650" i="15" s="1"/>
  <c r="CQ651" i="15" l="1"/>
  <c r="CN651" i="15" s="1"/>
  <c r="CQ652" i="15" l="1"/>
  <c r="CN652" i="15" s="1"/>
  <c r="CQ653" i="15" l="1"/>
  <c r="CN653" i="15" s="1"/>
  <c r="CQ654" i="15" l="1"/>
  <c r="CN654" i="15" s="1"/>
  <c r="CQ655" i="15" l="1"/>
  <c r="CN655" i="15" l="1"/>
  <c r="CQ656" i="15" l="1"/>
  <c r="CN656" i="15" s="1"/>
  <c r="CQ657" i="15" l="1"/>
  <c r="CN657" i="15" l="1"/>
  <c r="CQ658" i="15" l="1"/>
  <c r="CN658" i="15" s="1"/>
  <c r="CQ659" i="15" l="1"/>
  <c r="CN659" i="15" l="1"/>
  <c r="CQ660" i="15" l="1"/>
  <c r="CN660" i="15" s="1"/>
  <c r="CQ661" i="15" l="1"/>
  <c r="CN661" i="15" s="1"/>
  <c r="CQ662" i="15" l="1"/>
  <c r="CN662" i="15" s="1"/>
  <c r="CQ663" i="15" l="1"/>
  <c r="CN663" i="15" l="1"/>
  <c r="CQ664" i="15" l="1"/>
  <c r="CN664" i="15" l="1"/>
  <c r="CQ665" i="15" l="1"/>
  <c r="CN665" i="15" l="1"/>
  <c r="CQ666" i="15" l="1"/>
  <c r="CN666" i="15" s="1"/>
  <c r="CQ667" i="15" l="1"/>
  <c r="CN667" i="15" s="1"/>
  <c r="CQ668" i="15" l="1"/>
  <c r="CN668" i="15" s="1"/>
  <c r="CQ669" i="15" l="1"/>
  <c r="CN669" i="15" l="1"/>
  <c r="CQ670" i="15" l="1"/>
  <c r="CN670" i="15" l="1"/>
  <c r="CQ671" i="15" l="1"/>
  <c r="CN671" i="15" l="1"/>
  <c r="CQ672" i="15" l="1"/>
  <c r="CN672" i="15" l="1"/>
  <c r="CQ673" i="15" l="1"/>
  <c r="CN673" i="15" s="1"/>
  <c r="CQ674" i="15" l="1"/>
  <c r="CN674" i="15" s="1"/>
  <c r="CQ675" i="15" l="1"/>
  <c r="CN675" i="15" l="1"/>
  <c r="CQ676" i="15" l="1"/>
  <c r="CN676" i="15" s="1"/>
  <c r="CQ677" i="15" l="1"/>
  <c r="CN677" i="15" l="1"/>
  <c r="CQ678" i="15" l="1"/>
  <c r="CN678" i="15" s="1"/>
  <c r="CQ679" i="15" l="1"/>
  <c r="CN679" i="15" l="1"/>
  <c r="CQ680" i="15" l="1"/>
  <c r="CN680" i="15" s="1"/>
  <c r="CQ681" i="15" l="1"/>
  <c r="CN681" i="15" s="1"/>
  <c r="CQ682" i="15" l="1"/>
  <c r="CN682" i="15" l="1"/>
  <c r="CQ683" i="15" l="1"/>
  <c r="CN683" i="15" s="1"/>
  <c r="CQ684" i="15" l="1"/>
  <c r="CN684" i="15" s="1"/>
  <c r="CQ685" i="15" l="1"/>
  <c r="CN685" i="15" s="1"/>
  <c r="CQ686" i="15" l="1"/>
  <c r="CN686" i="15" l="1"/>
  <c r="CQ687" i="15" l="1"/>
  <c r="CN687" i="15" s="1"/>
  <c r="CQ688" i="15" l="1"/>
  <c r="CN688" i="15" l="1"/>
  <c r="CQ689" i="15" l="1"/>
  <c r="CN689" i="15" l="1"/>
  <c r="CQ690" i="15" l="1"/>
  <c r="CN690" i="15" l="1"/>
  <c r="CQ691" i="15" l="1"/>
  <c r="CN691" i="15" l="1"/>
  <c r="CQ692" i="15" l="1"/>
  <c r="CN692" i="15" s="1"/>
  <c r="CQ693" i="15" l="1"/>
  <c r="CN693" i="15" s="1"/>
  <c r="CQ694" i="15" l="1"/>
  <c r="CN694" i="15" s="1"/>
  <c r="CQ695" i="15" l="1"/>
  <c r="CN695" i="15" l="1"/>
  <c r="CQ696" i="15" l="1"/>
  <c r="CN696" i="15" l="1"/>
  <c r="CQ697" i="15" l="1"/>
  <c r="CN697" i="15" s="1"/>
  <c r="CQ698" i="15" l="1"/>
  <c r="CN698" i="15" l="1"/>
  <c r="CQ699" i="15" l="1"/>
  <c r="CN699" i="15" l="1"/>
  <c r="CQ700" i="15" l="1"/>
  <c r="CN700" i="15" s="1"/>
  <c r="CQ701" i="15" l="1"/>
  <c r="CN701" i="15" s="1"/>
  <c r="CQ702" i="15" l="1"/>
  <c r="CN702" i="15" s="1"/>
  <c r="CQ703" i="15" l="1"/>
  <c r="CN703" i="15" s="1"/>
  <c r="CQ704" i="15" l="1"/>
  <c r="CN704" i="15" l="1"/>
  <c r="CQ705" i="15" l="1"/>
  <c r="CN705" i="15" l="1"/>
  <c r="CQ706" i="15" l="1"/>
  <c r="CN706" i="15" l="1"/>
  <c r="CQ707" i="15" l="1"/>
  <c r="CN707" i="15" l="1"/>
  <c r="CQ708" i="15" l="1"/>
  <c r="CN708" i="15" s="1"/>
  <c r="CQ709" i="15" l="1"/>
  <c r="CN709" i="15" l="1"/>
  <c r="CQ710" i="15" l="1"/>
  <c r="CN710" i="15" s="1"/>
  <c r="CQ711" i="15" l="1"/>
  <c r="CN711" i="15" l="1"/>
  <c r="CQ712" i="15" l="1"/>
  <c r="CN712" i="15" l="1"/>
  <c r="CQ713" i="15" l="1"/>
  <c r="CN713" i="15" l="1"/>
  <c r="CQ714" i="15" l="1"/>
  <c r="CN714" i="15" s="1"/>
  <c r="CQ715" i="15" l="1"/>
  <c r="CN715" i="15" l="1"/>
  <c r="CQ716" i="15" l="1"/>
  <c r="CN716" i="15" l="1"/>
  <c r="CQ717" i="15" l="1"/>
  <c r="CN717" i="15" s="1"/>
  <c r="CQ718" i="15" l="1"/>
  <c r="CN718" i="15" s="1"/>
  <c r="CQ719" i="15" l="1"/>
  <c r="CN719" i="15" l="1"/>
  <c r="CQ720" i="15" l="1"/>
  <c r="CN720" i="15" l="1"/>
  <c r="CQ721" i="15" l="1"/>
  <c r="CN721" i="15" l="1"/>
  <c r="CQ722" i="15" l="1"/>
  <c r="CN722" i="15" s="1"/>
  <c r="CQ723" i="15" l="1"/>
  <c r="CN723" i="15" s="1"/>
  <c r="CQ724" i="15" l="1"/>
  <c r="CN724" i="15" s="1"/>
  <c r="CQ725" i="15" l="1"/>
  <c r="CN725" i="15" l="1"/>
  <c r="CQ726" i="15" l="1"/>
  <c r="CN726" i="15" s="1"/>
  <c r="CQ727" i="15" l="1"/>
  <c r="CN727" i="15" l="1"/>
  <c r="CQ728" i="15" l="1"/>
  <c r="CN728" i="15" s="1"/>
  <c r="CQ729" i="15" l="1"/>
  <c r="CN729" i="15" s="1"/>
  <c r="CQ730" i="15" l="1"/>
  <c r="CN730" i="15" l="1"/>
  <c r="CQ731" i="15" l="1"/>
  <c r="CN731" i="15" s="1"/>
  <c r="CQ732" i="15" l="1"/>
  <c r="CN732" i="15" s="1"/>
  <c r="CQ733" i="15" l="1"/>
  <c r="CN733" i="15" s="1"/>
  <c r="CQ734" i="15" l="1"/>
  <c r="CN734" i="15" s="1"/>
  <c r="CQ735" i="15" l="1"/>
  <c r="CN735" i="15" l="1"/>
  <c r="CQ736" i="15" l="1"/>
  <c r="CN736" i="15" s="1"/>
  <c r="CQ737" i="15" l="1"/>
  <c r="CN737" i="15" s="1"/>
  <c r="CQ738" i="15" l="1"/>
  <c r="CN738" i="15" s="1"/>
  <c r="CQ739" i="15" l="1"/>
  <c r="CN739" i="15" l="1"/>
  <c r="CQ740" i="15" l="1"/>
  <c r="CN740" i="15" l="1"/>
  <c r="CQ741" i="15" l="1"/>
  <c r="CN741" i="15" l="1"/>
  <c r="CQ742" i="15" l="1"/>
  <c r="CN742" i="15" s="1"/>
  <c r="CQ743" i="15" l="1"/>
  <c r="CN743" i="15" l="1"/>
  <c r="CQ744" i="15" l="1"/>
  <c r="CN744" i="15" s="1"/>
  <c r="CQ745" i="15" l="1"/>
  <c r="CN745" i="15" s="1"/>
  <c r="CQ746" i="15" l="1"/>
  <c r="CN746" i="15" l="1"/>
  <c r="CQ747" i="15" l="1"/>
  <c r="CN747" i="15" l="1"/>
  <c r="CQ748" i="15" l="1"/>
  <c r="CN748" i="15" l="1"/>
  <c r="CQ749" i="15" l="1"/>
  <c r="CN749" i="15" s="1"/>
  <c r="CQ750" i="15" l="1"/>
  <c r="CN750" i="15" l="1"/>
  <c r="CQ751" i="15" l="1"/>
  <c r="CN751" i="15" s="1"/>
  <c r="CQ752" i="15" l="1"/>
  <c r="CN752" i="15" l="1"/>
  <c r="CQ753" i="15" l="1"/>
  <c r="CN753" i="15" s="1"/>
  <c r="CQ754" i="15" l="1"/>
  <c r="CN754" i="15" l="1"/>
  <c r="CQ755" i="15" l="1"/>
  <c r="CN755" i="15" l="1"/>
  <c r="CQ756" i="15" l="1"/>
  <c r="CN756" i="15" l="1"/>
  <c r="CQ757" i="15" l="1"/>
  <c r="CN757" i="15" s="1"/>
  <c r="CQ758" i="15" l="1"/>
  <c r="CN758" i="15" s="1"/>
  <c r="CQ759" i="15" l="1"/>
  <c r="CN759" i="15" s="1"/>
  <c r="CQ760" i="15" l="1"/>
  <c r="CN760" i="15" s="1"/>
  <c r="CQ761" i="15" l="1"/>
  <c r="CN761" i="15" s="1"/>
  <c r="CQ762" i="15" l="1"/>
  <c r="CN762" i="15" s="1"/>
  <c r="CQ763" i="15" l="1"/>
  <c r="CN763" i="15" l="1"/>
  <c r="CQ764" i="15" l="1"/>
  <c r="CN764" i="15" l="1"/>
  <c r="CQ765" i="15" l="1"/>
  <c r="CN765" i="15" s="1"/>
  <c r="CQ766" i="15" l="1"/>
  <c r="CN766" i="15" s="1"/>
  <c r="CQ767" i="15" l="1"/>
  <c r="CN767" i="15" l="1"/>
  <c r="CQ768" i="15" l="1"/>
  <c r="CN768" i="15" l="1"/>
  <c r="CQ769" i="15" l="1"/>
  <c r="CN769" i="15" s="1"/>
  <c r="CQ770" i="15" l="1"/>
  <c r="CN770" i="15" s="1"/>
  <c r="CQ771" i="15" l="1"/>
  <c r="CN771" i="15" l="1"/>
  <c r="CQ772" i="15" l="1"/>
  <c r="CN772" i="15" l="1"/>
  <c r="CQ773" i="15" l="1"/>
  <c r="CN773" i="15" l="1"/>
  <c r="CQ774" i="15" l="1"/>
  <c r="CN774" i="15" l="1"/>
  <c r="CQ775" i="15" l="1"/>
  <c r="CN775" i="15" l="1"/>
  <c r="CQ776" i="15" l="1"/>
  <c r="CN776" i="15" s="1"/>
  <c r="CQ777" i="15" l="1"/>
  <c r="CN777" i="15" s="1"/>
  <c r="CQ778" i="15" l="1"/>
  <c r="CN778" i="15" l="1"/>
  <c r="CQ779" i="15" l="1"/>
  <c r="CN779" i="15" l="1"/>
  <c r="CQ780" i="15" l="1"/>
  <c r="CN780" i="15" s="1"/>
  <c r="CQ781" i="15" l="1"/>
  <c r="CN781" i="15" s="1"/>
  <c r="CQ782" i="15" l="1"/>
  <c r="CN782" i="15" s="1"/>
  <c r="CQ783" i="15" l="1"/>
  <c r="CN783" i="15" s="1"/>
  <c r="CQ784" i="15" l="1"/>
  <c r="CN784" i="15" l="1"/>
  <c r="CQ785" i="15" l="1"/>
  <c r="CN785" i="15" s="1"/>
  <c r="CQ786" i="15" l="1"/>
  <c r="CN786" i="15" s="1"/>
  <c r="CQ787" i="15" l="1"/>
  <c r="CN787" i="15" s="1"/>
  <c r="CQ788" i="15" l="1"/>
  <c r="CN788" i="15" s="1"/>
  <c r="CQ789" i="15" l="1"/>
  <c r="CN789" i="15" s="1"/>
  <c r="CQ790" i="15" l="1"/>
  <c r="CN790" i="15" s="1"/>
  <c r="CQ791" i="15" l="1"/>
  <c r="CN791" i="15" s="1"/>
  <c r="CQ792" i="15" l="1"/>
  <c r="CN792" i="15" l="1"/>
  <c r="CQ793" i="15" l="1"/>
  <c r="CN793" i="15" l="1"/>
  <c r="CQ794" i="15" l="1"/>
  <c r="CN794" i="15" s="1"/>
  <c r="CQ795" i="15" l="1"/>
  <c r="CN795" i="15" s="1"/>
  <c r="CQ796" i="15" l="1"/>
  <c r="CN796" i="15" l="1"/>
  <c r="CQ797" i="15" l="1"/>
  <c r="CN797" i="15" l="1"/>
  <c r="CQ798" i="15" l="1"/>
  <c r="CN798" i="15" l="1"/>
  <c r="CQ799" i="15" l="1"/>
  <c r="CN799" i="15" l="1"/>
  <c r="CQ800" i="15" l="1"/>
  <c r="CN800" i="15" l="1"/>
  <c r="CQ801" i="15" l="1"/>
  <c r="CN801" i="15" l="1"/>
  <c r="CQ802" i="15" l="1"/>
  <c r="CN802" i="15" l="1"/>
  <c r="CQ803" i="15" l="1"/>
  <c r="CN803" i="15" s="1"/>
  <c r="CQ804" i="15" l="1"/>
  <c r="CN804" i="15" s="1"/>
  <c r="CQ805" i="15" l="1"/>
  <c r="CN805" i="15" s="1"/>
  <c r="CQ806" i="15" l="1"/>
  <c r="CN806" i="15" s="1"/>
  <c r="CQ807" i="15" l="1"/>
  <c r="CN807" i="15" l="1"/>
  <c r="CQ808" i="15" l="1"/>
  <c r="CN808" i="15" s="1"/>
  <c r="CQ809" i="15" l="1"/>
  <c r="CN809" i="15" s="1"/>
  <c r="CQ810" i="15" l="1"/>
  <c r="CN810" i="15" l="1"/>
  <c r="CQ811" i="15" l="1"/>
  <c r="CN811" i="15" l="1"/>
  <c r="CQ812" i="15" l="1"/>
  <c r="CN812" i="15" s="1"/>
  <c r="CQ813" i="15" l="1"/>
  <c r="CN813" i="15" s="1"/>
  <c r="CQ814" i="15" l="1"/>
  <c r="CN814" i="15" l="1"/>
  <c r="CQ815" i="15" l="1"/>
  <c r="CN815" i="15" s="1"/>
  <c r="CQ816" i="15" l="1"/>
  <c r="CN816" i="15" l="1"/>
  <c r="CQ817" i="15" l="1"/>
  <c r="CN817" i="15" l="1"/>
  <c r="CQ818" i="15" l="1"/>
  <c r="CN818" i="15" l="1"/>
  <c r="CQ819" i="15" l="1"/>
  <c r="CN819" i="15" l="1"/>
  <c r="CQ820" i="15" l="1"/>
  <c r="CN820" i="15" s="1"/>
  <c r="CQ821" i="15" l="1"/>
  <c r="CN821" i="15" l="1"/>
  <c r="CQ822" i="15" l="1"/>
  <c r="CN822" i="15" s="1"/>
  <c r="CQ823" i="15" l="1"/>
  <c r="CN823" i="15" s="1"/>
  <c r="CQ824" i="15" l="1"/>
  <c r="CN824" i="15" s="1"/>
  <c r="CQ825" i="15" l="1"/>
  <c r="CN825" i="15" s="1"/>
  <c r="CQ826" i="15" l="1"/>
  <c r="CN826" i="15" s="1"/>
  <c r="CQ827" i="15" l="1"/>
  <c r="CN827" i="15" l="1"/>
  <c r="CQ828" i="15" l="1"/>
  <c r="CN828" i="15" l="1"/>
  <c r="CQ829" i="15" l="1"/>
  <c r="CN829" i="15" s="1"/>
  <c r="CQ830" i="15" l="1"/>
  <c r="CN830" i="15" s="1"/>
  <c r="CQ831" i="15" l="1"/>
  <c r="CN831" i="15" s="1"/>
  <c r="CQ832" i="15" l="1"/>
  <c r="CN832" i="15" l="1"/>
  <c r="CQ833" i="15" l="1"/>
  <c r="CN833" i="15" s="1"/>
  <c r="CQ834" i="15" l="1"/>
  <c r="CN834" i="15" s="1"/>
  <c r="CQ835" i="15" l="1"/>
  <c r="CN835" i="15" l="1"/>
  <c r="CQ836" i="15" l="1"/>
  <c r="CN836" i="15" s="1"/>
  <c r="CQ837" i="15" l="1"/>
  <c r="CN837" i="15" l="1"/>
  <c r="CQ838" i="15" l="1"/>
  <c r="CN838" i="15" s="1"/>
  <c r="CQ839" i="15" l="1"/>
  <c r="CN839" i="15" s="1"/>
  <c r="CQ840" i="15" l="1"/>
  <c r="CN840" i="15" s="1"/>
  <c r="CQ841" i="15" l="1"/>
  <c r="CN841" i="15" s="1"/>
  <c r="CQ842" i="15" l="1"/>
  <c r="CN842" i="15" s="1"/>
  <c r="CQ843" i="15" l="1"/>
  <c r="CN843" i="15" l="1"/>
  <c r="CQ844" i="15" l="1"/>
  <c r="CN844" i="15" l="1"/>
  <c r="CQ845" i="15" l="1"/>
  <c r="CN845" i="15" s="1"/>
  <c r="CQ846" i="15" l="1"/>
  <c r="CN846" i="15" s="1"/>
  <c r="CQ847" i="15" l="1"/>
  <c r="CN847" i="15" s="1"/>
  <c r="CQ848" i="15" l="1"/>
  <c r="CN848" i="15" s="1"/>
  <c r="CQ849" i="15" l="1"/>
  <c r="CN849" i="15" s="1"/>
  <c r="CQ850" i="15" l="1"/>
  <c r="CN850" i="15" l="1"/>
  <c r="CQ851" i="15" l="1"/>
  <c r="CN851" i="15" l="1"/>
  <c r="CQ852" i="15" l="1"/>
  <c r="CN852" i="15" s="1"/>
  <c r="CQ853" i="15" l="1"/>
  <c r="CN853" i="15" l="1"/>
  <c r="CQ854" i="15" l="1"/>
  <c r="CN854" i="15" s="1"/>
  <c r="CQ855" i="15" l="1"/>
  <c r="CN855" i="15" s="1"/>
  <c r="CQ856" i="15" l="1"/>
  <c r="CN856" i="15" l="1"/>
  <c r="CQ857" i="15" l="1"/>
  <c r="CN857" i="15" s="1"/>
  <c r="CQ858" i="15" l="1"/>
  <c r="CN858" i="15" s="1"/>
  <c r="CQ859" i="15" l="1"/>
  <c r="CN859" i="15" s="1"/>
  <c r="CQ860" i="15" l="1"/>
  <c r="CN860" i="15" s="1"/>
  <c r="CQ861" i="15" l="1"/>
  <c r="CN861" i="15" s="1"/>
  <c r="CQ862" i="15" l="1"/>
  <c r="CN862" i="15" s="1"/>
  <c r="CQ863" i="15" l="1"/>
  <c r="CN863" i="15" s="1"/>
  <c r="CQ864" i="15" l="1"/>
  <c r="CN864" i="15" l="1"/>
  <c r="CQ865" i="15" l="1"/>
  <c r="CN865" i="15" s="1"/>
  <c r="CQ866" i="15" l="1"/>
  <c r="CN866" i="15" s="1"/>
  <c r="CQ867" i="15" l="1"/>
  <c r="CN867" i="15" s="1"/>
  <c r="CQ868" i="15" l="1"/>
  <c r="CN868" i="15" s="1"/>
  <c r="CQ869" i="15" l="1"/>
  <c r="CN869" i="15" l="1"/>
  <c r="CQ870" i="15" l="1"/>
  <c r="CN870" i="15" l="1"/>
  <c r="CQ871" i="15" l="1"/>
  <c r="CN871" i="15" l="1"/>
  <c r="CQ872" i="15" l="1"/>
  <c r="CN872" i="15" s="1"/>
  <c r="CQ873" i="15" l="1"/>
  <c r="CN873" i="15" s="1"/>
  <c r="CQ874" i="15" l="1"/>
  <c r="CN874" i="15" s="1"/>
  <c r="CQ875" i="15" l="1"/>
  <c r="CN875" i="15" l="1"/>
  <c r="CQ876" i="15" l="1"/>
  <c r="CN876" i="15" l="1"/>
  <c r="CQ877" i="15" l="1"/>
  <c r="CN877" i="15" s="1"/>
  <c r="CQ878" i="15" l="1"/>
  <c r="CN878" i="15" l="1"/>
  <c r="CQ879" i="15" l="1"/>
  <c r="CN879" i="15" s="1"/>
  <c r="CQ880" i="15" l="1"/>
  <c r="CN880" i="15" s="1"/>
  <c r="CQ881" i="15" l="1"/>
  <c r="CN881" i="15" l="1"/>
  <c r="CQ882" i="15" l="1"/>
  <c r="CN882" i="15" s="1"/>
  <c r="CQ883" i="15" l="1"/>
  <c r="CN883" i="15" s="1"/>
  <c r="CQ884" i="15" l="1"/>
  <c r="CN884" i="15" s="1"/>
  <c r="CQ885" i="15" l="1"/>
  <c r="CN885" i="15" s="1"/>
  <c r="CQ886" i="15" l="1"/>
  <c r="CN886" i="15" l="1"/>
  <c r="CQ887" i="15" l="1"/>
  <c r="CN887" i="15" s="1"/>
  <c r="CQ888" i="15" l="1"/>
  <c r="CN888" i="15" s="1"/>
  <c r="CQ889" i="15" l="1"/>
  <c r="CN889" i="15" l="1"/>
  <c r="CQ890" i="15" l="1"/>
  <c r="CN890" i="15" l="1"/>
  <c r="CQ891" i="15" l="1"/>
  <c r="CN891" i="15" l="1"/>
  <c r="CQ892" i="15" l="1"/>
  <c r="CN892" i="15" l="1"/>
  <c r="CQ893" i="15" l="1"/>
  <c r="CN893" i="15" s="1"/>
  <c r="CQ894" i="15" l="1"/>
  <c r="CN894" i="15" s="1"/>
  <c r="CQ895" i="15" l="1"/>
  <c r="CN895" i="15" s="1"/>
  <c r="CQ896" i="15" l="1"/>
  <c r="CN896" i="15" l="1"/>
  <c r="CQ897" i="15" l="1"/>
  <c r="CN897" i="15" s="1"/>
  <c r="CQ898" i="15" l="1"/>
  <c r="CN898" i="15" s="1"/>
  <c r="CQ899" i="15" l="1"/>
  <c r="CN899" i="15" l="1"/>
  <c r="CQ900" i="15" l="1"/>
  <c r="CN900" i="15" l="1"/>
  <c r="CQ901" i="15" l="1"/>
  <c r="CN901" i="15" s="1"/>
  <c r="CQ902" i="15" l="1"/>
  <c r="CN902" i="15" s="1"/>
  <c r="CQ903" i="15" l="1"/>
  <c r="CN903" i="15" l="1"/>
  <c r="CQ904" i="15" l="1"/>
  <c r="CN904" i="15" s="1"/>
  <c r="CQ905" i="15" l="1"/>
  <c r="CN905" i="15" s="1"/>
  <c r="CQ906" i="15" l="1"/>
  <c r="CN906" i="15" s="1"/>
  <c r="CQ907" i="15" l="1"/>
  <c r="CN907" i="15" l="1"/>
  <c r="CQ908" i="15" l="1"/>
  <c r="CN908" i="15" l="1"/>
  <c r="CQ909" i="15" l="1"/>
  <c r="CN909" i="15" s="1"/>
  <c r="CQ910" i="15" l="1"/>
  <c r="CN910" i="15" s="1"/>
  <c r="CQ911" i="15" l="1"/>
  <c r="CN911" i="15" l="1"/>
  <c r="CQ912" i="15" l="1"/>
  <c r="CN912" i="15" s="1"/>
  <c r="CQ913" i="15" l="1"/>
  <c r="CN913" i="15" l="1"/>
  <c r="CQ914" i="15" l="1"/>
  <c r="CN914" i="15" s="1"/>
  <c r="CQ915" i="15" l="1"/>
  <c r="CN915" i="15" s="1"/>
  <c r="CQ916" i="15" l="1"/>
  <c r="CN916" i="15" l="1"/>
  <c r="CQ917" i="15" l="1"/>
  <c r="CN917" i="15" l="1"/>
  <c r="CQ918" i="15" l="1"/>
  <c r="CN918" i="15" s="1"/>
  <c r="CQ919" i="15" l="1"/>
  <c r="CN919" i="15" l="1"/>
  <c r="CQ920" i="15" l="1"/>
  <c r="CN920" i="15" s="1"/>
  <c r="CQ921" i="15" l="1"/>
  <c r="CN921" i="15" s="1"/>
  <c r="CQ922" i="15" l="1"/>
  <c r="CN922" i="15" l="1"/>
  <c r="CQ923" i="15" l="1"/>
  <c r="CN923" i="15" l="1"/>
  <c r="CQ924" i="15" l="1"/>
  <c r="CN924" i="15" s="1"/>
  <c r="CQ925" i="15" l="1"/>
  <c r="CN925" i="15" s="1"/>
  <c r="CQ926" i="15" l="1"/>
  <c r="CN926" i="15" s="1"/>
  <c r="CQ927" i="15" l="1"/>
  <c r="CN927" i="15" l="1"/>
  <c r="CQ928" i="15" l="1"/>
  <c r="CN928" i="15" l="1"/>
  <c r="CQ929" i="15" l="1"/>
  <c r="CN929" i="15" l="1"/>
  <c r="CQ930" i="15" l="1"/>
  <c r="CN930" i="15" s="1"/>
  <c r="CQ931" i="15" l="1"/>
  <c r="CN931" i="15" l="1"/>
  <c r="CQ932" i="15" l="1"/>
  <c r="CN932" i="15" l="1"/>
  <c r="CQ933" i="15" l="1"/>
  <c r="CN933" i="15" s="1"/>
  <c r="CQ934" i="15" l="1"/>
  <c r="CN934" i="15" s="1"/>
  <c r="CQ935" i="15" l="1"/>
  <c r="CN935" i="15" l="1"/>
  <c r="CQ936" i="15" l="1"/>
  <c r="CN936" i="15" s="1"/>
  <c r="CQ937" i="15" l="1"/>
  <c r="CN937" i="15" l="1"/>
  <c r="CQ938" i="15" l="1"/>
  <c r="CN938" i="15" l="1"/>
  <c r="CQ939" i="15" l="1"/>
  <c r="CN939" i="15" s="1"/>
  <c r="CQ940" i="15" l="1"/>
  <c r="CN940" i="15" s="1"/>
  <c r="CQ941" i="15" l="1"/>
  <c r="CN941" i="15" l="1"/>
  <c r="CQ942" i="15" l="1"/>
  <c r="CN942" i="15" s="1"/>
  <c r="CQ943" i="15" l="1"/>
  <c r="CN943" i="15" l="1"/>
  <c r="CQ944" i="15" l="1"/>
  <c r="CN944" i="15" l="1"/>
  <c r="CQ945" i="15" l="1"/>
  <c r="CN945" i="15" l="1"/>
  <c r="CQ946" i="15" l="1"/>
  <c r="CN946" i="15" l="1"/>
  <c r="CQ947" i="15" l="1"/>
  <c r="CN947" i="15" l="1"/>
  <c r="CQ948" i="15" l="1"/>
  <c r="CN948" i="15" s="1"/>
  <c r="CQ949" i="15" l="1"/>
  <c r="CN949" i="15" l="1"/>
  <c r="CQ950" i="15" l="1"/>
  <c r="CN950" i="15" l="1"/>
  <c r="CQ951" i="15" l="1"/>
  <c r="CN951" i="15" l="1"/>
  <c r="CQ952" i="15" l="1"/>
  <c r="CN952" i="15" s="1"/>
  <c r="CQ953" i="15" l="1"/>
  <c r="CN953" i="15" s="1"/>
  <c r="CQ954" i="15" l="1"/>
  <c r="CN954" i="15" l="1"/>
  <c r="CQ955" i="15" l="1"/>
  <c r="CN955" i="15" l="1"/>
  <c r="CQ956" i="15" l="1"/>
  <c r="CN956" i="15" l="1"/>
  <c r="CQ957" i="15" l="1"/>
  <c r="CN957" i="15" s="1"/>
  <c r="CQ958" i="15" l="1"/>
  <c r="CN958" i="15" l="1"/>
  <c r="CQ959" i="15" l="1"/>
  <c r="CN959" i="15" l="1"/>
  <c r="CQ960" i="15" l="1"/>
  <c r="CN960" i="15" l="1"/>
  <c r="CQ961" i="15" l="1"/>
  <c r="CN961" i="15" l="1"/>
  <c r="CQ962" i="15" l="1"/>
  <c r="CN962" i="15" s="1"/>
  <c r="CQ963" i="15" l="1"/>
  <c r="CN963" i="15" s="1"/>
  <c r="CQ964" i="15" l="1"/>
  <c r="CN964" i="15" s="1"/>
  <c r="CQ965" i="15" l="1"/>
  <c r="CN965" i="15" s="1"/>
  <c r="CQ966" i="15" l="1"/>
  <c r="CN966" i="15" s="1"/>
  <c r="CQ967" i="15" l="1"/>
  <c r="CN967" i="15" l="1"/>
  <c r="CQ968" i="15" l="1"/>
  <c r="CN968" i="15" s="1"/>
  <c r="CQ969" i="15" l="1"/>
  <c r="CN969" i="15" s="1"/>
  <c r="CQ970" i="15" l="1"/>
  <c r="CN970" i="15" s="1"/>
  <c r="CQ971" i="15" l="1"/>
  <c r="CN971" i="15" l="1"/>
  <c r="CQ972" i="15" l="1"/>
  <c r="CN972" i="15" s="1"/>
  <c r="CQ973" i="15" l="1"/>
  <c r="CN973" i="15" s="1"/>
  <c r="CQ974" i="15" l="1"/>
  <c r="CN974" i="15" l="1"/>
  <c r="CQ975" i="15" l="1"/>
  <c r="CN975" i="15" s="1"/>
  <c r="CQ976" i="15" l="1"/>
  <c r="CN976" i="15" l="1"/>
  <c r="CQ977" i="15" l="1"/>
  <c r="CN977" i="15" s="1"/>
  <c r="CQ978" i="15" l="1"/>
  <c r="CN978" i="15" l="1"/>
  <c r="CQ979" i="15" l="1"/>
  <c r="CN979" i="15" s="1"/>
  <c r="CQ980" i="15" l="1"/>
  <c r="CN980" i="15" l="1"/>
  <c r="CQ981" i="15" l="1"/>
  <c r="CN981" i="15" l="1"/>
  <c r="CQ982" i="15" l="1"/>
  <c r="CN982" i="15" s="1"/>
  <c r="CQ983" i="15" l="1"/>
  <c r="CN983" i="15" l="1"/>
  <c r="CQ984" i="15" l="1"/>
  <c r="CN984" i="15" s="1"/>
  <c r="CQ985" i="15" l="1"/>
  <c r="CN985" i="15" s="1"/>
  <c r="CQ986" i="15" l="1"/>
  <c r="CN986" i="15" l="1"/>
  <c r="CQ987" i="15" l="1"/>
  <c r="CN987" i="15" s="1"/>
  <c r="CQ988" i="15" l="1"/>
  <c r="CN988" i="15" s="1"/>
  <c r="CQ989" i="15" l="1"/>
  <c r="CN989" i="15" s="1"/>
  <c r="CQ990" i="15" l="1"/>
  <c r="CN990" i="15" s="1"/>
  <c r="CQ991" i="15" l="1"/>
  <c r="CN991" i="15" l="1"/>
  <c r="CQ992" i="15" l="1"/>
  <c r="CN992" i="15" l="1"/>
  <c r="CQ993" i="15" l="1"/>
  <c r="CN993" i="15" s="1"/>
  <c r="CQ994" i="15" l="1"/>
  <c r="CN994" i="15" s="1"/>
  <c r="CQ995" i="15" l="1"/>
  <c r="CN995" i="15" s="1"/>
  <c r="CQ996" i="15" l="1"/>
  <c r="CN996" i="15" l="1"/>
  <c r="CQ997" i="15" l="1"/>
  <c r="CN997" i="15" l="1"/>
  <c r="CQ998" i="15" l="1"/>
  <c r="CN998" i="15" s="1"/>
  <c r="CQ999" i="15" l="1"/>
  <c r="CN999" i="15" s="1"/>
  <c r="CQ1000" i="15" l="1"/>
  <c r="CN1000" i="15" s="1"/>
  <c r="CQ1001" i="15" l="1"/>
  <c r="CN1001" i="15" s="1"/>
  <c r="CQ1002" i="15" l="1"/>
  <c r="CN1002" i="15" l="1"/>
  <c r="CQ1003" i="15" l="1"/>
  <c r="CN1003" i="15" l="1"/>
  <c r="CQ1004" i="15" l="1"/>
  <c r="CN1004" i="15" s="1"/>
  <c r="CQ1005" i="15" l="1"/>
  <c r="CN1005" i="15" s="1"/>
  <c r="CQ1006" i="15" l="1"/>
  <c r="CN1006" i="15" s="1"/>
  <c r="CQ1007" i="15" l="1"/>
  <c r="CN1007" i="15" l="1"/>
  <c r="CQ1008" i="15" l="1"/>
  <c r="CN1008" i="15" l="1"/>
  <c r="CQ1009" i="15" l="1"/>
  <c r="CN1009" i="15" l="1"/>
  <c r="CR67" i="15"/>
  <c r="DJ67" i="15" s="1"/>
  <c r="CR68" i="15"/>
  <c r="DJ68" i="15" s="1"/>
  <c r="CR59" i="15"/>
  <c r="CR106" i="15"/>
  <c r="CR30" i="15"/>
  <c r="DJ30" i="15" s="1"/>
  <c r="CR66" i="15"/>
  <c r="CR270" i="15"/>
  <c r="DJ270" i="15" s="1"/>
  <c r="CR138" i="15"/>
  <c r="DJ138" i="15" s="1"/>
  <c r="CR197" i="15"/>
  <c r="CR345" i="15"/>
  <c r="DJ345" i="15" s="1"/>
  <c r="CR424" i="15"/>
  <c r="DJ424" i="15" s="1"/>
  <c r="CR13" i="15"/>
  <c r="DJ13" i="15" s="1"/>
  <c r="CR215" i="15"/>
  <c r="CR376" i="15"/>
  <c r="DJ376" i="15" s="1"/>
  <c r="CR300" i="15"/>
  <c r="DJ300" i="15" s="1"/>
  <c r="CR24" i="15"/>
  <c r="DJ24" i="15" s="1"/>
  <c r="CR95" i="15"/>
  <c r="DJ95" i="15" s="1"/>
  <c r="CR99" i="15"/>
  <c r="CR15" i="15"/>
  <c r="DJ15" i="15" s="1"/>
  <c r="CR131" i="15"/>
  <c r="CR64" i="15"/>
  <c r="DJ64" i="15" s="1"/>
  <c r="CR92" i="15"/>
  <c r="DJ92" i="15" s="1"/>
  <c r="CR119" i="15"/>
  <c r="CR154" i="15"/>
  <c r="DJ154" i="15" s="1"/>
  <c r="CR17" i="15"/>
  <c r="DJ17" i="15" s="1"/>
  <c r="CR108" i="15"/>
  <c r="DJ108" i="15" s="1"/>
  <c r="CR151" i="15"/>
  <c r="DJ151" i="15" s="1"/>
  <c r="CR404" i="15"/>
  <c r="DJ404" i="15" s="1"/>
  <c r="CR11" i="15"/>
  <c r="CR32" i="15"/>
  <c r="DJ32" i="15" s="1"/>
  <c r="CR72" i="15"/>
  <c r="DJ72" i="15" s="1"/>
  <c r="CR184" i="15"/>
  <c r="DJ184" i="15" s="1"/>
  <c r="CR207" i="15"/>
  <c r="DJ207" i="15" s="1"/>
  <c r="CR217" i="15"/>
  <c r="DJ217" i="15" s="1"/>
  <c r="CR420" i="15"/>
  <c r="DJ420" i="15" s="1"/>
  <c r="CR31" i="15"/>
  <c r="CR76" i="15"/>
  <c r="DJ76" i="15" s="1"/>
  <c r="CR112" i="15"/>
  <c r="CR287" i="15"/>
  <c r="CR55" i="15"/>
  <c r="DJ55" i="15" s="1"/>
  <c r="CR127" i="15"/>
  <c r="DJ127" i="15" s="1"/>
  <c r="CR12" i="15"/>
  <c r="DJ12" i="15" s="1"/>
  <c r="CR97" i="15"/>
  <c r="CR258" i="15"/>
  <c r="DJ258" i="15" s="1"/>
  <c r="CR352" i="15"/>
  <c r="DJ352" i="15" s="1"/>
  <c r="CR23" i="15"/>
  <c r="DJ23" i="15" s="1"/>
  <c r="CR63" i="15"/>
  <c r="CR148" i="15"/>
  <c r="DJ148" i="15" s="1"/>
  <c r="CR161" i="15"/>
  <c r="DJ161" i="15" s="1"/>
  <c r="CR71" i="15"/>
  <c r="DJ71" i="15" s="1"/>
  <c r="CR232" i="15"/>
  <c r="CR388" i="15"/>
  <c r="CR453" i="15"/>
  <c r="DJ453" i="15" s="1"/>
  <c r="CR348" i="15"/>
  <c r="CR482" i="15"/>
  <c r="CR434" i="15"/>
  <c r="DJ434" i="15" s="1"/>
  <c r="CR611" i="15"/>
  <c r="DJ611" i="15" s="1"/>
  <c r="CR476" i="15"/>
  <c r="CR834" i="15"/>
  <c r="DJ834" i="15" s="1"/>
  <c r="CR895" i="15"/>
  <c r="DJ895" i="15" s="1"/>
  <c r="CR37" i="15"/>
  <c r="DJ37" i="15" s="1"/>
  <c r="CR50" i="15"/>
  <c r="DJ50" i="15" s="1"/>
  <c r="CR135" i="15"/>
  <c r="DJ135" i="15" s="1"/>
  <c r="CR243" i="15"/>
  <c r="DJ243" i="15" s="1"/>
  <c r="CR273" i="15"/>
  <c r="DJ273" i="15" s="1"/>
  <c r="CR167" i="15"/>
  <c r="CR229" i="15"/>
  <c r="CR292" i="15"/>
  <c r="DJ292" i="15" s="1"/>
  <c r="CR450" i="15"/>
  <c r="CR479" i="15"/>
  <c r="DJ479" i="15" s="1"/>
  <c r="CR256" i="15"/>
  <c r="CR414" i="15"/>
  <c r="DJ414" i="15" s="1"/>
  <c r="CR47" i="15"/>
  <c r="DJ47" i="15" s="1"/>
  <c r="CR83" i="15"/>
  <c r="CR122" i="15"/>
  <c r="DJ122" i="15" s="1"/>
  <c r="CR164" i="15"/>
  <c r="CR193" i="15"/>
  <c r="DJ193" i="15" s="1"/>
  <c r="CR82" i="15"/>
  <c r="CR304" i="15"/>
  <c r="CR316" i="15"/>
  <c r="DJ316" i="15" s="1"/>
  <c r="CR183" i="15"/>
  <c r="DJ183" i="15" s="1"/>
  <c r="CR211" i="15"/>
  <c r="DJ211" i="15" s="1"/>
  <c r="CR350" i="15"/>
  <c r="DJ350" i="15" s="1"/>
  <c r="CR62" i="15"/>
  <c r="DJ62" i="15" s="1"/>
  <c r="CR107" i="15"/>
  <c r="DJ107" i="15" s="1"/>
  <c r="CR91" i="15"/>
  <c r="CR136" i="15"/>
  <c r="DJ136" i="15" s="1"/>
  <c r="CR160" i="15"/>
  <c r="DJ160" i="15" s="1"/>
  <c r="CR263" i="15"/>
  <c r="DJ263" i="15" s="1"/>
  <c r="CR49" i="15"/>
  <c r="CR133" i="15"/>
  <c r="DJ133" i="15" s="1"/>
  <c r="CR25" i="15"/>
  <c r="CR186" i="15"/>
  <c r="CR27" i="15"/>
  <c r="CR44" i="15"/>
  <c r="CR53" i="15"/>
  <c r="DJ53" i="15" s="1"/>
  <c r="CR96" i="15"/>
  <c r="DJ96" i="15" s="1"/>
  <c r="CR284" i="15"/>
  <c r="DJ284" i="15" s="1"/>
  <c r="CR347" i="15"/>
  <c r="DJ347" i="15" s="1"/>
  <c r="CR425" i="15"/>
  <c r="DJ425" i="15" s="1"/>
  <c r="CR439" i="15"/>
  <c r="CR48" i="15"/>
  <c r="DJ48" i="15" s="1"/>
  <c r="CR70" i="15"/>
  <c r="DJ70" i="15" s="1"/>
  <c r="CR80" i="15"/>
  <c r="DJ80" i="15" s="1"/>
  <c r="CR340" i="15"/>
  <c r="DJ340" i="15" s="1"/>
  <c r="CR36" i="15"/>
  <c r="DJ36" i="15" s="1"/>
  <c r="CR22" i="15"/>
  <c r="DJ22" i="15" s="1"/>
  <c r="CR402" i="15"/>
  <c r="CR46" i="15"/>
  <c r="DJ46" i="15" s="1"/>
  <c r="CR578" i="15"/>
  <c r="DJ578" i="15" s="1"/>
  <c r="CR601" i="15"/>
  <c r="CR110" i="15"/>
  <c r="DJ110" i="15" s="1"/>
  <c r="CR115" i="15"/>
  <c r="CR134" i="15"/>
  <c r="DJ134" i="15" s="1"/>
  <c r="CR231" i="15"/>
  <c r="DJ231" i="15" s="1"/>
  <c r="CR255" i="15"/>
  <c r="DJ255" i="15" s="1"/>
  <c r="CR10" i="15"/>
  <c r="DJ10" i="15" s="1"/>
  <c r="CR51" i="15"/>
  <c r="DJ51" i="15" s="1"/>
  <c r="CR129" i="15"/>
  <c r="DJ129" i="15" s="1"/>
  <c r="CR180" i="15"/>
  <c r="DJ180" i="15" s="1"/>
  <c r="CR191" i="15"/>
  <c r="CR124" i="15"/>
  <c r="DJ124" i="15" s="1"/>
  <c r="CR173" i="15"/>
  <c r="CR458" i="15"/>
  <c r="DJ458" i="15" s="1"/>
  <c r="CR260" i="15"/>
  <c r="CR356" i="15"/>
  <c r="CR165" i="15"/>
  <c r="CR26" i="15"/>
  <c r="CR111" i="15"/>
  <c r="CR318" i="15"/>
  <c r="CR441" i="15"/>
  <c r="DJ441" i="15" s="1"/>
  <c r="CR109" i="15"/>
  <c r="CR38" i="15"/>
  <c r="DJ38" i="15" s="1"/>
  <c r="CR113" i="15"/>
  <c r="DJ113" i="15" s="1"/>
  <c r="CR234" i="15"/>
  <c r="DJ234" i="15" s="1"/>
  <c r="CR493" i="15"/>
  <c r="DJ493" i="15" s="1"/>
  <c r="CR188" i="15"/>
  <c r="DJ188" i="15" s="1"/>
  <c r="CR563" i="15"/>
  <c r="CR144" i="15"/>
  <c r="DJ144" i="15" s="1"/>
  <c r="CR422" i="15"/>
  <c r="CR471" i="15"/>
  <c r="CR550" i="15"/>
  <c r="DJ550" i="15" s="1"/>
  <c r="CR484" i="15"/>
  <c r="DJ484" i="15" s="1"/>
  <c r="CR539" i="15"/>
  <c r="DJ539" i="15" s="1"/>
  <c r="CR463" i="15"/>
  <c r="DJ463" i="15" s="1"/>
  <c r="CR474" i="15"/>
  <c r="DJ474" i="15" s="1"/>
  <c r="CR41" i="15"/>
  <c r="DJ41" i="15" s="1"/>
  <c r="CR150" i="15"/>
  <c r="DJ150" i="15" s="1"/>
  <c r="CR212" i="15"/>
  <c r="DJ212" i="15" s="1"/>
  <c r="CR208" i="15"/>
  <c r="DJ208" i="15" s="1"/>
  <c r="CR371" i="15"/>
  <c r="CR203" i="15"/>
  <c r="DJ203" i="15" s="1"/>
  <c r="CR266" i="15"/>
  <c r="DJ266" i="15" s="1"/>
  <c r="CR303" i="15"/>
  <c r="DJ303" i="15" s="1"/>
  <c r="CR176" i="15"/>
  <c r="DJ176" i="15" s="1"/>
  <c r="CR374" i="15"/>
  <c r="DJ374" i="15" s="1"/>
  <c r="CR58" i="15"/>
  <c r="DJ58" i="15" s="1"/>
  <c r="CR237" i="15"/>
  <c r="CR278" i="15"/>
  <c r="DJ278" i="15" s="1"/>
  <c r="CR118" i="15"/>
  <c r="DJ118" i="15" s="1"/>
  <c r="CR226" i="15"/>
  <c r="DJ226" i="15" s="1"/>
  <c r="CR228" i="15"/>
  <c r="DJ228" i="15" s="1"/>
  <c r="CR254" i="15"/>
  <c r="DJ254" i="15" s="1"/>
  <c r="CR275" i="15"/>
  <c r="CR349" i="15"/>
  <c r="DJ349" i="15" s="1"/>
  <c r="CR494" i="15"/>
  <c r="DJ494" i="15" s="1"/>
  <c r="CR708" i="15"/>
  <c r="DJ708" i="15" s="1"/>
  <c r="CR569" i="15"/>
  <c r="CR606" i="15"/>
  <c r="DJ606" i="15" s="1"/>
  <c r="CR984" i="15"/>
  <c r="DJ984" i="15" s="1"/>
  <c r="CR313" i="15"/>
  <c r="DJ313" i="15" s="1"/>
  <c r="CR54" i="15"/>
  <c r="DJ54" i="15" s="1"/>
  <c r="CR116" i="15"/>
  <c r="DJ116" i="15" s="1"/>
  <c r="CR35" i="15"/>
  <c r="DJ35" i="15" s="1"/>
  <c r="CR295" i="15"/>
  <c r="DJ295" i="15" s="1"/>
  <c r="CR351" i="15"/>
  <c r="DJ351" i="15" s="1"/>
  <c r="CR21" i="15"/>
  <c r="DJ21" i="15" s="1"/>
  <c r="CR178" i="15"/>
  <c r="CR253" i="15"/>
  <c r="DJ253" i="15" s="1"/>
  <c r="CR361" i="15"/>
  <c r="DJ361" i="15" s="1"/>
  <c r="CR481" i="15"/>
  <c r="CR249" i="15"/>
  <c r="DJ249" i="15" s="1"/>
  <c r="CR289" i="15"/>
  <c r="DJ289" i="15" s="1"/>
  <c r="CR590" i="15"/>
  <c r="DJ590" i="15" s="1"/>
  <c r="CR475" i="15"/>
  <c r="DJ475" i="15" s="1"/>
  <c r="CR624" i="15"/>
  <c r="DJ624" i="15" s="1"/>
  <c r="CR747" i="15"/>
  <c r="DJ747" i="15" s="1"/>
  <c r="CR274" i="15"/>
  <c r="DJ274" i="15" s="1"/>
  <c r="CR544" i="15"/>
  <c r="DJ544" i="15" s="1"/>
  <c r="CR982" i="15"/>
  <c r="DJ982" i="15" s="1"/>
  <c r="CR608" i="15"/>
  <c r="CR827" i="15"/>
  <c r="DJ827" i="15" s="1"/>
  <c r="CR935" i="15"/>
  <c r="DJ935" i="15" s="1"/>
  <c r="CR999" i="15"/>
  <c r="DJ999" i="15" s="1"/>
  <c r="CR509" i="15"/>
  <c r="DJ509" i="15" s="1"/>
  <c r="CR567" i="15"/>
  <c r="DJ567" i="15" s="1"/>
  <c r="CR469" i="15"/>
  <c r="DJ469" i="15" s="1"/>
  <c r="CR238" i="15"/>
  <c r="CR332" i="15"/>
  <c r="CR575" i="15"/>
  <c r="CR170" i="15"/>
  <c r="DJ170" i="15" s="1"/>
  <c r="CR158" i="15"/>
  <c r="DJ158" i="15" s="1"/>
  <c r="CR358" i="15"/>
  <c r="DJ358" i="15" s="1"/>
  <c r="CR196" i="15"/>
  <c r="DJ196" i="15" s="1"/>
  <c r="CR168" i="15"/>
  <c r="CR389" i="15"/>
  <c r="CR546" i="15"/>
  <c r="DJ546" i="15" s="1"/>
  <c r="CR187" i="15"/>
  <c r="CR416" i="15"/>
  <c r="DJ416" i="15" s="1"/>
  <c r="CR581" i="15"/>
  <c r="DJ581" i="15" s="1"/>
  <c r="CR555" i="15"/>
  <c r="DJ555" i="15" s="1"/>
  <c r="CR776" i="15"/>
  <c r="DJ776" i="15" s="1"/>
  <c r="CR799" i="15"/>
  <c r="CR721" i="15"/>
  <c r="CR731" i="15"/>
  <c r="CR802" i="15"/>
  <c r="DJ802" i="15" s="1"/>
  <c r="CR862" i="15"/>
  <c r="DJ862" i="15" s="1"/>
  <c r="CR536" i="15"/>
  <c r="CR842" i="15"/>
  <c r="DJ842" i="15" s="1"/>
  <c r="CR302" i="15"/>
  <c r="DJ302" i="15" s="1"/>
  <c r="CR516" i="15"/>
  <c r="DJ516" i="15" s="1"/>
  <c r="CR788" i="15"/>
  <c r="DJ788" i="15" s="1"/>
  <c r="CR765" i="15"/>
  <c r="DJ765" i="15" s="1"/>
  <c r="CR39" i="15"/>
  <c r="DJ39" i="15" s="1"/>
  <c r="CR16" i="15"/>
  <c r="DJ16" i="15" s="1"/>
  <c r="CR88" i="15"/>
  <c r="DJ88" i="15" s="1"/>
  <c r="CR139" i="15"/>
  <c r="CR123" i="15"/>
  <c r="CR85" i="15"/>
  <c r="CR194" i="15"/>
  <c r="DJ194" i="15" s="1"/>
  <c r="CR355" i="15"/>
  <c r="DJ355" i="15" s="1"/>
  <c r="CR19" i="15"/>
  <c r="DJ19" i="15" s="1"/>
  <c r="CR218" i="15"/>
  <c r="DJ218" i="15" s="1"/>
  <c r="CR337" i="15"/>
  <c r="DJ337" i="15" s="1"/>
  <c r="CR456" i="15"/>
  <c r="DJ456" i="15" s="1"/>
  <c r="CR477" i="15"/>
  <c r="CR599" i="15"/>
  <c r="DJ599" i="15" s="1"/>
  <c r="CR594" i="15"/>
  <c r="CR670" i="15"/>
  <c r="CR672" i="15"/>
  <c r="CR754" i="15"/>
  <c r="DJ754" i="15" s="1"/>
  <c r="CR634" i="15"/>
  <c r="CR891" i="15"/>
  <c r="CR726" i="15"/>
  <c r="DJ726" i="15" s="1"/>
  <c r="CR745" i="15"/>
  <c r="CR785" i="15"/>
  <c r="DJ785" i="15" s="1"/>
  <c r="CR893" i="15"/>
  <c r="CR698" i="15"/>
  <c r="CR722" i="15"/>
  <c r="DJ722" i="15" s="1"/>
  <c r="CR791" i="15"/>
  <c r="CR820" i="15"/>
  <c r="DJ820" i="15" s="1"/>
  <c r="CR587" i="15"/>
  <c r="CR760" i="15"/>
  <c r="CR1000" i="15"/>
  <c r="DJ1000" i="15" s="1"/>
  <c r="CR790" i="15"/>
  <c r="DJ790" i="15" s="1"/>
  <c r="CR897" i="15"/>
  <c r="DJ897" i="15" s="1"/>
  <c r="CR86" i="15"/>
  <c r="DJ86" i="15" s="1"/>
  <c r="CR169" i="15"/>
  <c r="DJ169" i="15" s="1"/>
  <c r="CR306" i="15"/>
  <c r="CR326" i="15"/>
  <c r="CR346" i="15"/>
  <c r="CR391" i="15"/>
  <c r="DJ391" i="15" s="1"/>
  <c r="CR423" i="15"/>
  <c r="DJ423" i="15" s="1"/>
  <c r="CR57" i="15"/>
  <c r="DJ57" i="15" s="1"/>
  <c r="CR251" i="15"/>
  <c r="DJ251" i="15" s="1"/>
  <c r="CR360" i="15"/>
  <c r="CR418" i="15"/>
  <c r="CR489" i="15"/>
  <c r="DJ489" i="15" s="1"/>
  <c r="CR42" i="15"/>
  <c r="DJ42" i="15" s="1"/>
  <c r="CR34" i="15"/>
  <c r="DJ34" i="15" s="1"/>
  <c r="CR182" i="15"/>
  <c r="DJ182" i="15" s="1"/>
  <c r="CR210" i="15"/>
  <c r="DJ210" i="15" s="1"/>
  <c r="CR500" i="15"/>
  <c r="DJ500" i="15" s="1"/>
  <c r="CR357" i="15"/>
  <c r="DJ357" i="15" s="1"/>
  <c r="CR427" i="15"/>
  <c r="CR556" i="15"/>
  <c r="DJ556" i="15" s="1"/>
  <c r="CR613" i="15"/>
  <c r="DJ613" i="15" s="1"/>
  <c r="CR100" i="15"/>
  <c r="DJ100" i="15" s="1"/>
  <c r="CR192" i="15"/>
  <c r="CR444" i="15"/>
  <c r="DJ444" i="15" s="1"/>
  <c r="CR461" i="15"/>
  <c r="CR510" i="15"/>
  <c r="CR549" i="15"/>
  <c r="CR603" i="15"/>
  <c r="CR622" i="15"/>
  <c r="CR651" i="15"/>
  <c r="DJ651" i="15" s="1"/>
  <c r="CR693" i="15"/>
  <c r="DJ693" i="15" s="1"/>
  <c r="CR746" i="15"/>
  <c r="DJ746" i="15" s="1"/>
  <c r="CR445" i="15"/>
  <c r="DJ445" i="15" s="1"/>
  <c r="CR478" i="15"/>
  <c r="DJ478" i="15" s="1"/>
  <c r="CR541" i="15"/>
  <c r="DJ541" i="15" s="1"/>
  <c r="CR382" i="15"/>
  <c r="DJ382" i="15" s="1"/>
  <c r="CR338" i="15"/>
  <c r="CR137" i="15"/>
  <c r="DJ137" i="15" s="1"/>
  <c r="CR286" i="15"/>
  <c r="DJ286" i="15" s="1"/>
  <c r="CR452" i="15"/>
  <c r="CR616" i="15"/>
  <c r="DJ616" i="15" s="1"/>
  <c r="CR641" i="15"/>
  <c r="DJ641" i="15" s="1"/>
  <c r="CR582" i="15"/>
  <c r="DJ582" i="15" s="1"/>
  <c r="CR343" i="15"/>
  <c r="CR814" i="15"/>
  <c r="DJ814" i="15" s="1"/>
  <c r="CR835" i="15"/>
  <c r="DJ835" i="15" s="1"/>
  <c r="CR923" i="15"/>
  <c r="DJ923" i="15" s="1"/>
  <c r="CR537" i="15"/>
  <c r="DJ537" i="15" s="1"/>
  <c r="CR906" i="15"/>
  <c r="DJ906" i="15" s="1"/>
  <c r="CR296" i="15"/>
  <c r="DJ296" i="15" s="1"/>
  <c r="CR142" i="15"/>
  <c r="DJ142" i="15" s="1"/>
  <c r="CR98" i="15"/>
  <c r="CR379" i="15"/>
  <c r="DJ379" i="15" s="1"/>
  <c r="CR159" i="15"/>
  <c r="CR684" i="15"/>
  <c r="DJ684" i="15" s="1"/>
  <c r="CR749" i="15"/>
  <c r="DJ749" i="15" s="1"/>
  <c r="CR757" i="15"/>
  <c r="CR128" i="15"/>
  <c r="DJ128" i="15" s="1"/>
  <c r="CR650" i="15"/>
  <c r="CR700" i="15"/>
  <c r="DJ700" i="15" s="1"/>
  <c r="CR774" i="15"/>
  <c r="CR864" i="15"/>
  <c r="DJ864" i="15" s="1"/>
  <c r="CR902" i="15"/>
  <c r="DJ902" i="15" s="1"/>
  <c r="CR990" i="15"/>
  <c r="DJ990" i="15" s="1"/>
  <c r="CR362" i="15"/>
  <c r="DJ362" i="15" s="1"/>
  <c r="CR812" i="15"/>
  <c r="DJ812" i="15" s="1"/>
  <c r="CR846" i="15"/>
  <c r="DJ846" i="15" s="1"/>
  <c r="CR486" i="15"/>
  <c r="CR826" i="15"/>
  <c r="CR767" i="15"/>
  <c r="CR824" i="15"/>
  <c r="DJ824" i="15" s="1"/>
  <c r="CR909" i="15"/>
  <c r="DJ909" i="15" s="1"/>
  <c r="CR955" i="15"/>
  <c r="CR307" i="15"/>
  <c r="DJ307" i="15" s="1"/>
  <c r="CR398" i="15"/>
  <c r="DJ398" i="15" s="1"/>
  <c r="CR172" i="15"/>
  <c r="CR209" i="15"/>
  <c r="DJ209" i="15" s="1"/>
  <c r="CR429" i="15"/>
  <c r="CR93" i="15"/>
  <c r="DJ93" i="15" s="1"/>
  <c r="CR60" i="15"/>
  <c r="CR185" i="15"/>
  <c r="DJ185" i="15" s="1"/>
  <c r="CR125" i="15"/>
  <c r="DJ125" i="15" s="1"/>
  <c r="CR242" i="15"/>
  <c r="CR177" i="15"/>
  <c r="CR283" i="15"/>
  <c r="DJ283" i="15" s="1"/>
  <c r="CR387" i="15"/>
  <c r="CR520" i="15"/>
  <c r="DJ520" i="15" s="1"/>
  <c r="CR538" i="15"/>
  <c r="DJ538" i="15" s="1"/>
  <c r="CR566" i="15"/>
  <c r="DJ566" i="15" s="1"/>
  <c r="CR394" i="15"/>
  <c r="CR529" i="15"/>
  <c r="CR636" i="15"/>
  <c r="DJ636" i="15" s="1"/>
  <c r="CR946" i="15"/>
  <c r="DJ946" i="15" s="1"/>
  <c r="CR755" i="15"/>
  <c r="DJ755" i="15" s="1"/>
  <c r="CR612" i="15"/>
  <c r="CR674" i="15"/>
  <c r="CR678" i="15"/>
  <c r="DJ678" i="15" s="1"/>
  <c r="CR753" i="15"/>
  <c r="DJ753" i="15" s="1"/>
  <c r="CR305" i="15"/>
  <c r="DJ305" i="15" s="1"/>
  <c r="CR833" i="15"/>
  <c r="DJ833" i="15" s="1"/>
  <c r="CR931" i="15"/>
  <c r="DJ931" i="15" s="1"/>
  <c r="CR449" i="15"/>
  <c r="DJ449" i="15" s="1"/>
  <c r="CR822" i="15"/>
  <c r="CR513" i="15"/>
  <c r="DJ513" i="15" s="1"/>
  <c r="CR521" i="15"/>
  <c r="DJ521" i="15" s="1"/>
  <c r="CR936" i="15"/>
  <c r="CR905" i="15"/>
  <c r="DJ905" i="15" s="1"/>
  <c r="CR920" i="15"/>
  <c r="DJ920" i="15" s="1"/>
  <c r="CR353" i="15"/>
  <c r="CR75" i="15"/>
  <c r="DJ75" i="15" s="1"/>
  <c r="CR69" i="15"/>
  <c r="DJ69" i="15" s="1"/>
  <c r="CR101" i="15"/>
  <c r="DJ101" i="15" s="1"/>
  <c r="CR132" i="15"/>
  <c r="DJ132" i="15" s="1"/>
  <c r="CR195" i="15"/>
  <c r="DJ195" i="15" s="1"/>
  <c r="CR244" i="15"/>
  <c r="CR393" i="15"/>
  <c r="DJ393" i="15" s="1"/>
  <c r="CR457" i="15"/>
  <c r="DJ457" i="15" s="1"/>
  <c r="CR466" i="15"/>
  <c r="DJ466" i="15" s="1"/>
  <c r="CR121" i="15"/>
  <c r="DJ121" i="15" s="1"/>
  <c r="CR61" i="15"/>
  <c r="DJ61" i="15" s="1"/>
  <c r="CR297" i="15"/>
  <c r="CR222" i="15"/>
  <c r="CR370" i="15"/>
  <c r="CR561" i="15"/>
  <c r="CR593" i="15"/>
  <c r="CR130" i="15"/>
  <c r="DJ130" i="15" s="1"/>
  <c r="CR437" i="15"/>
  <c r="DJ437" i="15" s="1"/>
  <c r="CR573" i="15"/>
  <c r="CR589" i="15"/>
  <c r="DJ589" i="15" s="1"/>
  <c r="CR623" i="15"/>
  <c r="CR658" i="15"/>
  <c r="DJ658" i="15" s="1"/>
  <c r="CR664" i="15"/>
  <c r="DJ664" i="15" s="1"/>
  <c r="CR736" i="15"/>
  <c r="DJ736" i="15" s="1"/>
  <c r="CR761" i="15"/>
  <c r="CR586" i="15"/>
  <c r="CR621" i="15"/>
  <c r="DJ621" i="15" s="1"/>
  <c r="CR688" i="15"/>
  <c r="DJ688" i="15" s="1"/>
  <c r="CR804" i="15"/>
  <c r="CR268" i="15"/>
  <c r="DJ268" i="15" s="1"/>
  <c r="CR724" i="15"/>
  <c r="CR847" i="15"/>
  <c r="DJ847" i="15" s="1"/>
  <c r="CR870" i="15"/>
  <c r="DJ870" i="15" s="1"/>
  <c r="CR981" i="15"/>
  <c r="DJ981" i="15" s="1"/>
  <c r="CR281" i="15"/>
  <c r="CR685" i="15"/>
  <c r="CR872" i="15"/>
  <c r="DJ872" i="15" s="1"/>
  <c r="CR697" i="15"/>
  <c r="CR592" i="15"/>
  <c r="CR692" i="15"/>
  <c r="DJ692" i="15" s="1"/>
  <c r="CR762" i="15"/>
  <c r="DJ762" i="15" s="1"/>
  <c r="CR837" i="15"/>
  <c r="DJ837" i="15" s="1"/>
  <c r="CR18" i="15"/>
  <c r="DJ18" i="15" s="1"/>
  <c r="CR323" i="15"/>
  <c r="DJ323" i="15" s="1"/>
  <c r="CR409" i="15"/>
  <c r="CR288" i="15"/>
  <c r="CR568" i="15"/>
  <c r="DJ568" i="15" s="1"/>
  <c r="CR412" i="15"/>
  <c r="DJ412" i="15" s="1"/>
  <c r="CR14" i="15"/>
  <c r="DJ14" i="15" s="1"/>
  <c r="CR257" i="15"/>
  <c r="DJ257" i="15" s="1"/>
  <c r="CR280" i="15"/>
  <c r="DJ280" i="15" s="1"/>
  <c r="CR468" i="15"/>
  <c r="DJ468" i="15" s="1"/>
  <c r="CR498" i="15"/>
  <c r="DJ498" i="15" s="1"/>
  <c r="CR336" i="15"/>
  <c r="DJ336" i="15" s="1"/>
  <c r="CR514" i="15"/>
  <c r="CR572" i="15"/>
  <c r="DJ572" i="15" s="1"/>
  <c r="CR719" i="15"/>
  <c r="DJ719" i="15" s="1"/>
  <c r="CR654" i="15"/>
  <c r="DJ654" i="15" s="1"/>
  <c r="CR797" i="15"/>
  <c r="CR934" i="15"/>
  <c r="DJ934" i="15" s="1"/>
  <c r="CR956" i="15"/>
  <c r="CR845" i="15"/>
  <c r="DJ845" i="15" s="1"/>
  <c r="CR912" i="15"/>
  <c r="DJ912" i="15" s="1"/>
  <c r="CR998" i="15"/>
  <c r="DJ998" i="15" s="1"/>
  <c r="CR331" i="15"/>
  <c r="DJ331" i="15" s="1"/>
  <c r="CR943" i="15"/>
  <c r="CR987" i="15"/>
  <c r="DJ987" i="15" s="1"/>
  <c r="CR73" i="15"/>
  <c r="CR56" i="15"/>
  <c r="CR496" i="15"/>
  <c r="DJ496" i="15" s="1"/>
  <c r="CR488" i="15"/>
  <c r="CR491" i="15"/>
  <c r="DJ491" i="15" s="1"/>
  <c r="CR596" i="15"/>
  <c r="CR728" i="15"/>
  <c r="DJ728" i="15" s="1"/>
  <c r="CR557" i="15"/>
  <c r="DJ557" i="15" s="1"/>
  <c r="CR657" i="15"/>
  <c r="DJ657" i="15" s="1"/>
  <c r="CR921" i="15"/>
  <c r="CR534" i="15"/>
  <c r="DJ534" i="15" s="1"/>
  <c r="CR739" i="15"/>
  <c r="DJ739" i="15" s="1"/>
  <c r="CR646" i="15"/>
  <c r="DJ646" i="15" s="1"/>
  <c r="CR602" i="15"/>
  <c r="CR939" i="15"/>
  <c r="CR972" i="15"/>
  <c r="CR1003" i="15"/>
  <c r="DJ1003" i="15" s="1"/>
  <c r="CR663" i="15"/>
  <c r="DJ663" i="15" s="1"/>
  <c r="CR763" i="15"/>
  <c r="CR524" i="15"/>
  <c r="DJ524" i="15" s="1"/>
  <c r="CR79" i="15"/>
  <c r="CR359" i="15"/>
  <c r="DJ359" i="15" s="1"/>
  <c r="CR279" i="15"/>
  <c r="DJ279" i="15" s="1"/>
  <c r="CR317" i="15"/>
  <c r="DJ317" i="15" s="1"/>
  <c r="CR373" i="15"/>
  <c r="DJ373" i="15" s="1"/>
  <c r="CR390" i="15"/>
  <c r="DJ390" i="15" s="1"/>
  <c r="CR465" i="15"/>
  <c r="DJ465" i="15" s="1"/>
  <c r="CR505" i="15"/>
  <c r="DJ505" i="15" s="1"/>
  <c r="CR163" i="15"/>
  <c r="DJ163" i="15" s="1"/>
  <c r="CR78" i="15"/>
  <c r="DJ78" i="15" s="1"/>
  <c r="CR511" i="15"/>
  <c r="DJ511" i="15" s="1"/>
  <c r="CR342" i="15"/>
  <c r="DJ342" i="15" s="1"/>
  <c r="CR381" i="15"/>
  <c r="DJ381" i="15" s="1"/>
  <c r="CR499" i="15"/>
  <c r="CR240" i="15"/>
  <c r="DJ240" i="15" s="1"/>
  <c r="CR570" i="15"/>
  <c r="DJ570" i="15" s="1"/>
  <c r="CR740" i="15"/>
  <c r="DJ740" i="15" s="1"/>
  <c r="CR768" i="15"/>
  <c r="DJ768" i="15" s="1"/>
  <c r="CR775" i="15"/>
  <c r="DJ775" i="15" s="1"/>
  <c r="CR810" i="15"/>
  <c r="CR666" i="15"/>
  <c r="DJ666" i="15" s="1"/>
  <c r="CR694" i="15"/>
  <c r="CR696" i="15"/>
  <c r="DJ696" i="15" s="1"/>
  <c r="CR742" i="15"/>
  <c r="DJ742" i="15" s="1"/>
  <c r="CR878" i="15"/>
  <c r="DJ878" i="15" s="1"/>
  <c r="CR883" i="15"/>
  <c r="DJ883" i="15" s="1"/>
  <c r="CR911" i="15"/>
  <c r="CR989" i="15"/>
  <c r="DJ989" i="15" s="1"/>
  <c r="CR997" i="15"/>
  <c r="CR540" i="15"/>
  <c r="CR585" i="15"/>
  <c r="CR843" i="15"/>
  <c r="DJ843" i="15" s="1"/>
  <c r="CR852" i="15"/>
  <c r="DJ852" i="15" s="1"/>
  <c r="CR894" i="15"/>
  <c r="DJ894" i="15" s="1"/>
  <c r="CR959" i="15"/>
  <c r="DJ959" i="15" s="1"/>
  <c r="CR966" i="15"/>
  <c r="CR985" i="15"/>
  <c r="DJ985" i="15" s="1"/>
  <c r="CR899" i="15"/>
  <c r="CR682" i="15"/>
  <c r="DJ682" i="15" s="1"/>
  <c r="CR877" i="15"/>
  <c r="DJ877" i="15" s="1"/>
  <c r="CR880" i="15"/>
  <c r="DJ880" i="15" s="1"/>
  <c r="CR324" i="15"/>
  <c r="CR856" i="15"/>
  <c r="CR996" i="15"/>
  <c r="DJ996" i="15" s="1"/>
  <c r="CR1005" i="15"/>
  <c r="DJ1005" i="15" s="1"/>
  <c r="CR147" i="15"/>
  <c r="DJ147" i="15" s="1"/>
  <c r="CR669" i="15"/>
  <c r="DJ669" i="15" s="1"/>
  <c r="CR29" i="15"/>
  <c r="DJ29" i="15" s="1"/>
  <c r="CR223" i="15"/>
  <c r="DJ223" i="15" s="1"/>
  <c r="CR252" i="15"/>
  <c r="CR262" i="15"/>
  <c r="DJ262" i="15" s="1"/>
  <c r="CR264" i="15"/>
  <c r="DJ264" i="15" s="1"/>
  <c r="CR385" i="15"/>
  <c r="DJ385" i="15" s="1"/>
  <c r="CR407" i="15"/>
  <c r="CR417" i="15"/>
  <c r="CR239" i="15"/>
  <c r="DJ239" i="15" s="1"/>
  <c r="CR250" i="15"/>
  <c r="DJ250" i="15" s="1"/>
  <c r="CR271" i="15"/>
  <c r="DJ271" i="15" s="1"/>
  <c r="CR327" i="15"/>
  <c r="CR448" i="15"/>
  <c r="DJ448" i="15" s="1"/>
  <c r="CR179" i="15"/>
  <c r="DJ179" i="15" s="1"/>
  <c r="CR233" i="15"/>
  <c r="DJ233" i="15" s="1"/>
  <c r="CR175" i="15"/>
  <c r="DJ175" i="15" s="1"/>
  <c r="CR214" i="15"/>
  <c r="CR426" i="15"/>
  <c r="DJ426" i="15" s="1"/>
  <c r="CR512" i="15"/>
  <c r="CR584" i="15"/>
  <c r="CR354" i="15"/>
  <c r="DJ354" i="15" s="1"/>
  <c r="CR368" i="15"/>
  <c r="DJ368" i="15" s="1"/>
  <c r="CR487" i="15"/>
  <c r="CR543" i="15"/>
  <c r="CR580" i="15"/>
  <c r="CR615" i="15"/>
  <c r="DJ615" i="15" s="1"/>
  <c r="CR620" i="15"/>
  <c r="DJ620" i="15" s="1"/>
  <c r="CR638" i="15"/>
  <c r="CR660" i="15"/>
  <c r="CR485" i="15"/>
  <c r="CR285" i="15"/>
  <c r="DJ285" i="15" s="1"/>
  <c r="CR454" i="15"/>
  <c r="CR261" i="15"/>
  <c r="CR548" i="15"/>
  <c r="DJ548" i="15" s="1"/>
  <c r="CR329" i="15"/>
  <c r="DJ329" i="15" s="1"/>
  <c r="CR771" i="15"/>
  <c r="DJ771" i="15" s="1"/>
  <c r="CR704" i="15"/>
  <c r="CR823" i="15"/>
  <c r="DJ823" i="15" s="1"/>
  <c r="CR610" i="15"/>
  <c r="DJ610" i="15" s="1"/>
  <c r="CR759" i="15"/>
  <c r="DJ759" i="15" s="1"/>
  <c r="CR904" i="15"/>
  <c r="CR930" i="15"/>
  <c r="CR90" i="15"/>
  <c r="CR171" i="15"/>
  <c r="CR272" i="15"/>
  <c r="CR378" i="15"/>
  <c r="CR507" i="15"/>
  <c r="CR372" i="15"/>
  <c r="CR241" i="15"/>
  <c r="CR547" i="15"/>
  <c r="DJ547" i="15" s="1"/>
  <c r="CR778" i="15"/>
  <c r="DJ778" i="15" s="1"/>
  <c r="CR577" i="15"/>
  <c r="DJ577" i="15" s="1"/>
  <c r="CR633" i="15"/>
  <c r="DJ633" i="15" s="1"/>
  <c r="CR813" i="15"/>
  <c r="DJ813" i="15" s="1"/>
  <c r="CR865" i="15"/>
  <c r="CR1001" i="15"/>
  <c r="CR199" i="15"/>
  <c r="CR235" i="15"/>
  <c r="CR87" i="15"/>
  <c r="CR515" i="15"/>
  <c r="DJ515" i="15" s="1"/>
  <c r="CR525" i="15"/>
  <c r="DJ525" i="15" s="1"/>
  <c r="CR363" i="15"/>
  <c r="CR405" i="15"/>
  <c r="DJ405" i="15" s="1"/>
  <c r="CR681" i="15"/>
  <c r="CR815" i="15"/>
  <c r="DJ815" i="15" s="1"/>
  <c r="CR851" i="15"/>
  <c r="DJ851" i="15" s="1"/>
  <c r="CR907" i="15"/>
  <c r="DJ907" i="15" s="1"/>
  <c r="CR769" i="15"/>
  <c r="CR809" i="15"/>
  <c r="CR947" i="15"/>
  <c r="DJ947" i="15" s="1"/>
  <c r="CR983" i="15"/>
  <c r="DJ983" i="15" s="1"/>
  <c r="CR595" i="15"/>
  <c r="DJ595" i="15" s="1"/>
  <c r="CR732" i="15"/>
  <c r="DJ732" i="15" s="1"/>
  <c r="CR938" i="15"/>
  <c r="DJ938" i="15" s="1"/>
  <c r="CR40" i="15"/>
  <c r="DJ40" i="15" s="1"/>
  <c r="CR114" i="15"/>
  <c r="CR365" i="15"/>
  <c r="CR428" i="15"/>
  <c r="CR276" i="15"/>
  <c r="CR299" i="15"/>
  <c r="CR43" i="15"/>
  <c r="CR162" i="15"/>
  <c r="DJ162" i="15" s="1"/>
  <c r="CR436" i="15"/>
  <c r="DJ436" i="15" s="1"/>
  <c r="CR181" i="15"/>
  <c r="DJ181" i="15" s="1"/>
  <c r="CR533" i="15"/>
  <c r="CR551" i="15"/>
  <c r="DJ551" i="15" s="1"/>
  <c r="CR432" i="15"/>
  <c r="CR464" i="15"/>
  <c r="CR554" i="15"/>
  <c r="CR649" i="15"/>
  <c r="DJ649" i="15" s="1"/>
  <c r="CR766" i="15"/>
  <c r="DJ766" i="15" s="1"/>
  <c r="CR503" i="15"/>
  <c r="DJ503" i="15" s="1"/>
  <c r="CR627" i="15"/>
  <c r="CR787" i="15"/>
  <c r="DJ787" i="15" s="1"/>
  <c r="CR818" i="15"/>
  <c r="DJ818" i="15" s="1"/>
  <c r="CR104" i="15"/>
  <c r="DJ104" i="15" s="1"/>
  <c r="CR644" i="15"/>
  <c r="DJ644" i="15" s="1"/>
  <c r="CR735" i="15"/>
  <c r="DJ735" i="15" s="1"/>
  <c r="CR743" i="15"/>
  <c r="DJ743" i="15" s="1"/>
  <c r="CR773" i="15"/>
  <c r="CR901" i="15"/>
  <c r="DJ901" i="15" s="1"/>
  <c r="CR951" i="15"/>
  <c r="CR973" i="15"/>
  <c r="DJ973" i="15" s="1"/>
  <c r="CR976" i="15"/>
  <c r="DJ976" i="15" s="1"/>
  <c r="CR986" i="15"/>
  <c r="DJ986" i="15" s="1"/>
  <c r="CR993" i="15"/>
  <c r="DJ993" i="15" s="1"/>
  <c r="CR933" i="15"/>
  <c r="DJ933" i="15" s="1"/>
  <c r="CR411" i="15"/>
  <c r="DJ411" i="15" s="1"/>
  <c r="CR604" i="15"/>
  <c r="DJ604" i="15" s="1"/>
  <c r="CR671" i="15"/>
  <c r="DJ671" i="15" s="1"/>
  <c r="CR848" i="15"/>
  <c r="CR868" i="15"/>
  <c r="DJ868" i="15" s="1"/>
  <c r="CR890" i="15"/>
  <c r="DJ890" i="15" s="1"/>
  <c r="CR952" i="15"/>
  <c r="CR991" i="15"/>
  <c r="DJ991" i="15" s="1"/>
  <c r="CR926" i="15"/>
  <c r="DJ926" i="15" s="1"/>
  <c r="CR816" i="15"/>
  <c r="CR639" i="15"/>
  <c r="DJ639" i="15" s="1"/>
  <c r="CR1007" i="15"/>
  <c r="CR74" i="15"/>
  <c r="DJ74" i="15" s="1"/>
  <c r="CR401" i="15"/>
  <c r="DJ401" i="15" s="1"/>
  <c r="CR28" i="15"/>
  <c r="DJ28" i="15" s="1"/>
  <c r="CR600" i="15"/>
  <c r="DJ600" i="15" s="1"/>
  <c r="CR204" i="15"/>
  <c r="DJ204" i="15" s="1"/>
  <c r="CR687" i="15"/>
  <c r="DJ687" i="15" s="1"/>
  <c r="CR714" i="15"/>
  <c r="DJ714" i="15" s="1"/>
  <c r="CR1004" i="15"/>
  <c r="CR832" i="15"/>
  <c r="DJ832" i="15" s="1"/>
  <c r="CR948" i="15"/>
  <c r="DJ948" i="15" s="1"/>
  <c r="CR861" i="15"/>
  <c r="CR817" i="15"/>
  <c r="DJ817" i="15" s="1"/>
  <c r="CR874" i="15"/>
  <c r="DJ874" i="15" s="1"/>
  <c r="CR919" i="15"/>
  <c r="DJ919" i="15" s="1"/>
  <c r="CR967" i="15"/>
  <c r="DJ967" i="15" s="1"/>
  <c r="CR206" i="15"/>
  <c r="DJ206" i="15" s="1"/>
  <c r="CR410" i="15"/>
  <c r="DJ410" i="15" s="1"/>
  <c r="CR290" i="15"/>
  <c r="DJ290" i="15" s="1"/>
  <c r="CR413" i="15"/>
  <c r="CR156" i="15"/>
  <c r="CR200" i="15"/>
  <c r="CR269" i="15"/>
  <c r="DJ269" i="15" s="1"/>
  <c r="CR517" i="15"/>
  <c r="DJ517" i="15" s="1"/>
  <c r="CR655" i="15"/>
  <c r="DJ655" i="15" s="1"/>
  <c r="CR794" i="15"/>
  <c r="DJ794" i="15" s="1"/>
  <c r="CR341" i="15"/>
  <c r="DJ341" i="15" s="1"/>
  <c r="CR626" i="15"/>
  <c r="DJ626" i="15" s="1"/>
  <c r="CR690" i="15"/>
  <c r="DJ690" i="15" s="1"/>
  <c r="CR699" i="15"/>
  <c r="CR730" i="15"/>
  <c r="CR782" i="15"/>
  <c r="DJ782" i="15" s="1"/>
  <c r="CR940" i="15"/>
  <c r="DJ940" i="15" s="1"/>
  <c r="CR198" i="15"/>
  <c r="DJ198" i="15" s="1"/>
  <c r="CR888" i="15"/>
  <c r="DJ888" i="15" s="1"/>
  <c r="CR927" i="15"/>
  <c r="DJ927" i="15" s="1"/>
  <c r="CR953" i="15"/>
  <c r="DJ953" i="15" s="1"/>
  <c r="CR174" i="15"/>
  <c r="DJ174" i="15" s="1"/>
  <c r="CR216" i="15"/>
  <c r="CR480" i="15"/>
  <c r="DJ480" i="15" s="1"/>
  <c r="CR157" i="15"/>
  <c r="CR320" i="15"/>
  <c r="DJ320" i="15" s="1"/>
  <c r="CR470" i="15"/>
  <c r="CR310" i="15"/>
  <c r="DJ310" i="15" s="1"/>
  <c r="CR667" i="15"/>
  <c r="DJ667" i="15" s="1"/>
  <c r="CR703" i="15"/>
  <c r="DJ703" i="15" s="1"/>
  <c r="CR462" i="15"/>
  <c r="CR908" i="15"/>
  <c r="DJ908" i="15" s="1"/>
  <c r="CR334" i="15"/>
  <c r="CR576" i="15"/>
  <c r="CR836" i="15"/>
  <c r="DJ836" i="15" s="1"/>
  <c r="CR849" i="15"/>
  <c r="DJ849" i="15" s="1"/>
  <c r="CR928" i="15"/>
  <c r="CR937" i="15"/>
  <c r="DJ937" i="15" s="1"/>
  <c r="CR988" i="15"/>
  <c r="DJ988" i="15" s="1"/>
  <c r="CR770" i="15"/>
  <c r="DJ770" i="15" s="1"/>
  <c r="CR807" i="15"/>
  <c r="DJ807" i="15" s="1"/>
  <c r="CR918" i="15"/>
  <c r="CR1008" i="15"/>
  <c r="DJ1008" i="15" s="1"/>
  <c r="CR293" i="15"/>
  <c r="DJ293" i="15" s="1"/>
  <c r="CR750" i="15"/>
  <c r="DJ750" i="15" s="1"/>
  <c r="CR829" i="15"/>
  <c r="DJ829" i="15" s="1"/>
  <c r="CR887" i="15"/>
  <c r="DJ887" i="15" s="1"/>
  <c r="CR941" i="15"/>
  <c r="DJ941" i="15" s="1"/>
  <c r="CR783" i="15"/>
  <c r="DJ783" i="15" s="1"/>
  <c r="CR903" i="15"/>
  <c r="DJ903" i="15" s="1"/>
  <c r="CR916" i="15"/>
  <c r="DJ916" i="15" s="1"/>
  <c r="CR949" i="15"/>
  <c r="DJ949" i="15" s="1"/>
  <c r="CR403" i="15"/>
  <c r="DJ403" i="15" s="1"/>
  <c r="CR415" i="15"/>
  <c r="DJ415" i="15" s="1"/>
  <c r="CR145" i="15"/>
  <c r="DJ145" i="15" s="1"/>
  <c r="CR89" i="15"/>
  <c r="DJ89" i="15" s="1"/>
  <c r="CR65" i="15"/>
  <c r="DJ65" i="15" s="1"/>
  <c r="CR189" i="15"/>
  <c r="DJ189" i="15" s="1"/>
  <c r="CR377" i="15"/>
  <c r="DJ377" i="15" s="1"/>
  <c r="CR792" i="15"/>
  <c r="CR321" i="15"/>
  <c r="DJ321" i="15" s="1"/>
  <c r="CR821" i="15"/>
  <c r="CR344" i="15"/>
  <c r="CR677" i="15"/>
  <c r="DJ677" i="15" s="1"/>
  <c r="CR828" i="15"/>
  <c r="DJ828" i="15" s="1"/>
  <c r="CR265" i="15"/>
  <c r="CR328" i="15"/>
  <c r="CR166" i="15"/>
  <c r="CR490" i="15"/>
  <c r="DJ490" i="15" s="1"/>
  <c r="CR519" i="15"/>
  <c r="DJ519" i="15" s="1"/>
  <c r="CR712" i="15"/>
  <c r="DJ712" i="15" s="1"/>
  <c r="CR679" i="15"/>
  <c r="CR710" i="15"/>
  <c r="CR558" i="15"/>
  <c r="CR860" i="15"/>
  <c r="DJ860" i="15" s="1"/>
  <c r="CR718" i="15"/>
  <c r="DJ718" i="15" s="1"/>
  <c r="CR889" i="15"/>
  <c r="DJ889" i="15" s="1"/>
  <c r="CR143" i="15"/>
  <c r="DJ143" i="15" s="1"/>
  <c r="CR871" i="15"/>
  <c r="DJ871" i="15" s="1"/>
  <c r="CR205" i="15"/>
  <c r="DJ205" i="15" s="1"/>
  <c r="CR526" i="15"/>
  <c r="DJ526" i="15" s="1"/>
  <c r="CR632" i="15"/>
  <c r="DJ632" i="15" s="1"/>
  <c r="CR806" i="15"/>
  <c r="DJ806" i="15" s="1"/>
  <c r="CR859" i="15"/>
  <c r="CR979" i="15"/>
  <c r="DJ979" i="15" s="1"/>
  <c r="CR571" i="15"/>
  <c r="DJ571" i="15" s="1"/>
  <c r="CR673" i="15"/>
  <c r="DJ673" i="15" s="1"/>
  <c r="CR924" i="15"/>
  <c r="CR965" i="15"/>
  <c r="DJ965" i="15" s="1"/>
  <c r="CR756" i="15"/>
  <c r="DJ756" i="15" s="1"/>
  <c r="CR784" i="15"/>
  <c r="CR929" i="15"/>
  <c r="CR695" i="15"/>
  <c r="DJ695" i="15" s="1"/>
  <c r="CR230" i="15"/>
  <c r="DJ230" i="15" s="1"/>
  <c r="CR504" i="15"/>
  <c r="DJ504" i="15" s="1"/>
  <c r="CR406" i="15"/>
  <c r="DJ406" i="15" s="1"/>
  <c r="CR33" i="15"/>
  <c r="CR867" i="15"/>
  <c r="DJ867" i="15" s="1"/>
  <c r="CR992" i="15"/>
  <c r="DJ992" i="15" s="1"/>
  <c r="CR648" i="15"/>
  <c r="DJ648" i="15" s="1"/>
  <c r="CR120" i="15"/>
  <c r="DJ120" i="15" s="1"/>
  <c r="CR298" i="15"/>
  <c r="CR446" i="15"/>
  <c r="DJ446" i="15" s="1"/>
  <c r="CR460" i="15"/>
  <c r="DJ460" i="15" s="1"/>
  <c r="CR668" i="15"/>
  <c r="CR625" i="15"/>
  <c r="DJ625" i="15" s="1"/>
  <c r="CR630" i="15"/>
  <c r="DJ630" i="15" s="1"/>
  <c r="CR686" i="15"/>
  <c r="DJ686" i="15" s="1"/>
  <c r="CR709" i="15"/>
  <c r="DJ709" i="15" s="1"/>
  <c r="CR720" i="15"/>
  <c r="DJ720" i="15" s="1"/>
  <c r="CR738" i="15"/>
  <c r="DJ738" i="15" s="1"/>
  <c r="CR932" i="15"/>
  <c r="DJ932" i="15" s="1"/>
  <c r="CR497" i="15"/>
  <c r="DJ497" i="15" s="1"/>
  <c r="CR808" i="15"/>
  <c r="CR614" i="15"/>
  <c r="DJ614" i="15" s="1"/>
  <c r="CR886" i="15"/>
  <c r="DJ886" i="15" s="1"/>
  <c r="CR247" i="15"/>
  <c r="DJ247" i="15" s="1"/>
  <c r="CR330" i="15"/>
  <c r="DJ330" i="15" s="1"/>
  <c r="CR103" i="15"/>
  <c r="DJ103" i="15" s="1"/>
  <c r="CR364" i="15"/>
  <c r="DJ364" i="15" s="1"/>
  <c r="CR560" i="15"/>
  <c r="DJ560" i="15" s="1"/>
  <c r="CR857" i="15"/>
  <c r="DJ857" i="15" s="1"/>
  <c r="CR618" i="15"/>
  <c r="DJ618" i="15" s="1"/>
  <c r="CR980" i="15"/>
  <c r="DJ980" i="15" s="1"/>
  <c r="CR598" i="15"/>
  <c r="DJ598" i="15" s="1"/>
  <c r="CR811" i="15"/>
  <c r="DJ811" i="15" s="1"/>
  <c r="CR392" i="15"/>
  <c r="DJ392" i="15" s="1"/>
  <c r="CR335" i="15"/>
  <c r="DJ335" i="15" s="1"/>
  <c r="CR564" i="15"/>
  <c r="DJ564" i="15" s="1"/>
  <c r="CR729" i="15"/>
  <c r="CR508" i="15"/>
  <c r="DJ508" i="15" s="1"/>
  <c r="CR531" i="15"/>
  <c r="CR801" i="15"/>
  <c r="DJ801" i="15" s="1"/>
  <c r="CR545" i="15"/>
  <c r="DJ545" i="15" s="1"/>
  <c r="CR969" i="15"/>
  <c r="DJ969" i="15" s="1"/>
  <c r="CR635" i="15"/>
  <c r="DJ635" i="15" s="1"/>
  <c r="CR656" i="15"/>
  <c r="DJ656" i="15" s="1"/>
  <c r="CR882" i="15"/>
  <c r="DJ882" i="15" s="1"/>
  <c r="CR443" i="15"/>
  <c r="DJ443" i="15" s="1"/>
  <c r="CR853" i="15"/>
  <c r="DJ853" i="15" s="1"/>
  <c r="CR869" i="15"/>
  <c r="DJ869" i="15" s="1"/>
  <c r="CR397" i="15"/>
  <c r="DJ397" i="15" s="1"/>
  <c r="CR841" i="15"/>
  <c r="DJ841" i="15" s="1"/>
  <c r="CR45" i="15"/>
  <c r="DJ45" i="15" s="1"/>
  <c r="CR126" i="15"/>
  <c r="DJ126" i="15" s="1"/>
  <c r="CR440" i="15"/>
  <c r="DJ440" i="15" s="1"/>
  <c r="CR459" i="15"/>
  <c r="DJ459" i="15" s="1"/>
  <c r="CR213" i="15"/>
  <c r="DJ213" i="15" s="1"/>
  <c r="CR245" i="15"/>
  <c r="CR81" i="15"/>
  <c r="CR605" i="15"/>
  <c r="DJ605" i="15" s="1"/>
  <c r="CR662" i="15"/>
  <c r="DJ662" i="15" s="1"/>
  <c r="CR741" i="15"/>
  <c r="DJ741" i="15" s="1"/>
  <c r="CR219" i="15"/>
  <c r="DJ219" i="15" s="1"/>
  <c r="CR225" i="15"/>
  <c r="DJ225" i="15" s="1"/>
  <c r="CR530" i="15"/>
  <c r="DJ530" i="15" s="1"/>
  <c r="CR640" i="15"/>
  <c r="DJ640" i="15" s="1"/>
  <c r="CR913" i="15"/>
  <c r="CR105" i="15"/>
  <c r="DJ105" i="15" s="1"/>
  <c r="CR442" i="15"/>
  <c r="DJ442" i="15" s="1"/>
  <c r="CR978" i="15"/>
  <c r="DJ978" i="15" s="1"/>
  <c r="CR922" i="15"/>
  <c r="CR653" i="15"/>
  <c r="DJ653" i="15" s="1"/>
  <c r="CR383" i="15"/>
  <c r="DJ383" i="15" s="1"/>
  <c r="CR246" i="15"/>
  <c r="DJ246" i="15" s="1"/>
  <c r="CR523" i="15"/>
  <c r="DJ523" i="15" s="1"/>
  <c r="CR786" i="15"/>
  <c r="DJ786" i="15" s="1"/>
  <c r="CR84" i="15"/>
  <c r="DJ84" i="15" s="1"/>
  <c r="CR308" i="15"/>
  <c r="DJ308" i="15" s="1"/>
  <c r="CR451" i="15"/>
  <c r="DJ451" i="15" s="1"/>
  <c r="CR795" i="15"/>
  <c r="DJ795" i="15" s="1"/>
  <c r="CR713" i="15"/>
  <c r="DJ713" i="15" s="1"/>
  <c r="CR781" i="15"/>
  <c r="DJ781" i="15" s="1"/>
  <c r="CR915" i="15"/>
  <c r="DJ915" i="15" s="1"/>
  <c r="CR854" i="15"/>
  <c r="DJ854" i="15" s="1"/>
  <c r="CR399" i="15"/>
  <c r="DJ399" i="15" s="1"/>
  <c r="CR793" i="15"/>
  <c r="CR647" i="15"/>
  <c r="CR301" i="15"/>
  <c r="CR291" i="15"/>
  <c r="DJ291" i="15" s="1"/>
  <c r="CR102" i="15"/>
  <c r="DJ102" i="15" s="1"/>
  <c r="CR153" i="15"/>
  <c r="CR433" i="15"/>
  <c r="DJ433" i="15" s="1"/>
  <c r="CR702" i="15"/>
  <c r="DJ702" i="15" s="1"/>
  <c r="CR532" i="15"/>
  <c r="DJ532" i="15" s="1"/>
  <c r="CR819" i="15"/>
  <c r="DJ819" i="15" s="1"/>
  <c r="CR565" i="15"/>
  <c r="DJ565" i="15" s="1"/>
  <c r="CR975" i="15"/>
  <c r="DJ975" i="15" s="1"/>
  <c r="CR202" i="15"/>
  <c r="CR717" i="15"/>
  <c r="CR805" i="15"/>
  <c r="CR850" i="15"/>
  <c r="DJ850" i="15" s="1"/>
  <c r="CR900" i="15"/>
  <c r="DJ900" i="15" s="1"/>
  <c r="CR309" i="15"/>
  <c r="DJ309" i="15" s="1"/>
  <c r="CR248" i="15"/>
  <c r="DJ248" i="15" s="1"/>
  <c r="CR419" i="15"/>
  <c r="DJ419" i="15" s="1"/>
  <c r="CR201" i="15"/>
  <c r="DJ201" i="15" s="1"/>
  <c r="CR221" i="15"/>
  <c r="DJ221" i="15" s="1"/>
  <c r="CR267" i="15"/>
  <c r="DJ267" i="15" s="1"/>
  <c r="CR438" i="15"/>
  <c r="DJ438" i="15" s="1"/>
  <c r="CR314" i="15"/>
  <c r="DJ314" i="15" s="1"/>
  <c r="CR155" i="15"/>
  <c r="DJ155" i="15" s="1"/>
  <c r="CR723" i="15"/>
  <c r="DJ723" i="15" s="1"/>
  <c r="CR369" i="15"/>
  <c r="DJ369" i="15" s="1"/>
  <c r="CR94" i="15"/>
  <c r="DJ94" i="15" s="1"/>
  <c r="CR607" i="15"/>
  <c r="DJ607" i="15" s="1"/>
  <c r="CR294" i="15"/>
  <c r="DJ294" i="15" s="1"/>
  <c r="CR628" i="15"/>
  <c r="DJ628" i="15" s="1"/>
  <c r="CR779" i="15"/>
  <c r="DJ779" i="15" s="1"/>
  <c r="CR777" i="15"/>
  <c r="CR642" i="15"/>
  <c r="DJ642" i="15" s="1"/>
  <c r="CR473" i="15"/>
  <c r="CR495" i="15"/>
  <c r="DJ495" i="15" s="1"/>
  <c r="CR772" i="15"/>
  <c r="DJ772" i="15" s="1"/>
  <c r="CR220" i="15"/>
  <c r="DJ220" i="15" s="1"/>
  <c r="CR384" i="15"/>
  <c r="DJ384" i="15" s="1"/>
  <c r="CR553" i="15"/>
  <c r="DJ553" i="15" s="1"/>
  <c r="CR803" i="15"/>
  <c r="CR715" i="15"/>
  <c r="CR282" i="15"/>
  <c r="DJ282" i="15" s="1"/>
  <c r="CR447" i="15"/>
  <c r="CR535" i="15"/>
  <c r="CR609" i="15"/>
  <c r="CR744" i="15"/>
  <c r="CR958" i="15"/>
  <c r="CR492" i="15"/>
  <c r="DJ492" i="15" s="1"/>
  <c r="CR522" i="15"/>
  <c r="CR661" i="15"/>
  <c r="DJ661" i="15" s="1"/>
  <c r="CR312" i="15"/>
  <c r="DJ312" i="15" s="1"/>
  <c r="CR780" i="15"/>
  <c r="DJ780" i="15" s="1"/>
  <c r="CR910" i="15"/>
  <c r="CR691" i="15"/>
  <c r="DJ691" i="15" s="1"/>
  <c r="CR711" i="15"/>
  <c r="DJ711" i="15" s="1"/>
  <c r="CR839" i="15"/>
  <c r="DJ839" i="15" s="1"/>
  <c r="CR977" i="15"/>
  <c r="DJ977" i="15" s="1"/>
  <c r="CR960" i="15"/>
  <c r="DJ960" i="15" s="1"/>
  <c r="CR375" i="15"/>
  <c r="DJ375" i="15" s="1"/>
  <c r="CR311" i="15"/>
  <c r="DJ311" i="15" s="1"/>
  <c r="CR224" i="15"/>
  <c r="DJ224" i="15" s="1"/>
  <c r="CR152" i="15"/>
  <c r="DJ152" i="15" s="1"/>
  <c r="CR236" i="15"/>
  <c r="DJ236" i="15" s="1"/>
  <c r="CR408" i="15"/>
  <c r="CR629" i="15"/>
  <c r="CR725" i="15"/>
  <c r="DJ725" i="15" s="1"/>
  <c r="CR676" i="15"/>
  <c r="DJ676" i="15" s="1"/>
  <c r="CR574" i="15"/>
  <c r="DJ574" i="15" s="1"/>
  <c r="CR879" i="15"/>
  <c r="CR1002" i="15"/>
  <c r="CR962" i="15"/>
  <c r="CR796" i="15"/>
  <c r="DJ796" i="15" s="1"/>
  <c r="CR366" i="15"/>
  <c r="CR751" i="15"/>
  <c r="CR844" i="15"/>
  <c r="DJ844" i="15" s="1"/>
  <c r="CR619" i="15"/>
  <c r="DJ619" i="15" s="1"/>
  <c r="CR579" i="15"/>
  <c r="DJ579" i="15" s="1"/>
  <c r="CR683" i="15"/>
  <c r="DJ683" i="15" s="1"/>
  <c r="CR970" i="15"/>
  <c r="DJ970" i="15" s="1"/>
  <c r="CR527" i="15"/>
  <c r="DJ527" i="15" s="1"/>
  <c r="CR964" i="15"/>
  <c r="DJ964" i="15" s="1"/>
  <c r="CR680" i="15"/>
  <c r="DJ680" i="15" s="1"/>
  <c r="CR945" i="15"/>
  <c r="DJ945" i="15" s="1"/>
  <c r="CR961" i="15"/>
  <c r="DJ961" i="15" s="1"/>
  <c r="CR140" i="15"/>
  <c r="DJ140" i="15" s="1"/>
  <c r="CR400" i="15"/>
  <c r="DJ400" i="15" s="1"/>
  <c r="CR866" i="15"/>
  <c r="DJ866" i="15" s="1"/>
  <c r="CR435" i="15"/>
  <c r="DJ435" i="15" s="1"/>
  <c r="CR701" i="15"/>
  <c r="DJ701" i="15" s="1"/>
  <c r="CR734" i="15"/>
  <c r="DJ734" i="15" s="1"/>
  <c r="CR583" i="15"/>
  <c r="DJ583" i="15" s="1"/>
  <c r="CR825" i="15"/>
  <c r="DJ825" i="15" s="1"/>
  <c r="CR881" i="15"/>
  <c r="CR896" i="15"/>
  <c r="DJ896" i="15" s="1"/>
  <c r="CR831" i="15"/>
  <c r="DJ831" i="15" s="1"/>
  <c r="CR968" i="15"/>
  <c r="DJ968" i="15" s="1"/>
  <c r="CR502" i="15"/>
  <c r="DJ502" i="15" s="1"/>
  <c r="CR764" i="15"/>
  <c r="DJ764" i="15" s="1"/>
  <c r="CR562" i="15"/>
  <c r="DJ562" i="15" s="1"/>
  <c r="CR957" i="15"/>
  <c r="DJ957" i="15" s="1"/>
  <c r="CR838" i="15"/>
  <c r="DJ838" i="15" s="1"/>
  <c r="CR52" i="15"/>
  <c r="DJ52" i="15" s="1"/>
  <c r="CR430" i="15"/>
  <c r="DJ430" i="15" s="1"/>
  <c r="CR637" i="15"/>
  <c r="DJ637" i="15" s="1"/>
  <c r="CR707" i="15"/>
  <c r="DJ707" i="15" s="1"/>
  <c r="CR830" i="15"/>
  <c r="DJ830" i="15" s="1"/>
  <c r="CR963" i="15"/>
  <c r="DJ963" i="15" s="1"/>
  <c r="CR396" i="15"/>
  <c r="DJ396" i="15" s="1"/>
  <c r="CR518" i="15"/>
  <c r="DJ518" i="15" s="1"/>
  <c r="CR259" i="15"/>
  <c r="DJ259" i="15" s="1"/>
  <c r="CR380" i="15"/>
  <c r="DJ380" i="15" s="1"/>
  <c r="CR659" i="15"/>
  <c r="DJ659" i="15" s="1"/>
  <c r="CR141" i="15"/>
  <c r="DJ141" i="15" s="1"/>
  <c r="CR319" i="15"/>
  <c r="DJ319" i="15" s="1"/>
  <c r="CR944" i="15"/>
  <c r="DJ944" i="15" s="1"/>
  <c r="CR994" i="15"/>
  <c r="DJ994" i="15" s="1"/>
  <c r="CR455" i="15"/>
  <c r="DJ455" i="15" s="1"/>
  <c r="CR386" i="15"/>
  <c r="DJ386" i="15" s="1"/>
  <c r="CR277" i="15"/>
  <c r="DJ277" i="15" s="1"/>
  <c r="CR588" i="15"/>
  <c r="DJ588" i="15" s="1"/>
  <c r="CR706" i="15"/>
  <c r="DJ706" i="15" s="1"/>
  <c r="CR875" i="15"/>
  <c r="DJ875" i="15" s="1"/>
  <c r="CR954" i="15"/>
  <c r="DJ954" i="15" s="1"/>
  <c r="CR898" i="15"/>
  <c r="DJ898" i="15" s="1"/>
  <c r="CR643" i="15"/>
  <c r="DJ643" i="15" s="1"/>
  <c r="CR727" i="15"/>
  <c r="DJ727" i="15" s="1"/>
  <c r="CR542" i="15"/>
  <c r="DJ542" i="15" s="1"/>
  <c r="CR689" i="15"/>
  <c r="DJ689" i="15" s="1"/>
  <c r="CR800" i="15"/>
  <c r="DJ800" i="15" s="1"/>
  <c r="CR705" i="15"/>
  <c r="DJ705" i="15" s="1"/>
  <c r="CR333" i="15"/>
  <c r="DJ333" i="15" s="1"/>
  <c r="CR431" i="15"/>
  <c r="DJ431" i="15" s="1"/>
  <c r="CR974" i="15"/>
  <c r="DJ974" i="15" s="1"/>
  <c r="CR367" i="15"/>
  <c r="DJ367" i="15" s="1"/>
  <c r="CR325" i="15"/>
  <c r="DJ325" i="15" s="1"/>
  <c r="CR227" i="15"/>
  <c r="DJ227" i="15" s="1"/>
  <c r="CR645" i="15"/>
  <c r="DJ645" i="15" s="1"/>
  <c r="CR737" i="15"/>
  <c r="DJ737" i="15" s="1"/>
  <c r="CR322" i="15"/>
  <c r="DJ322" i="15" s="1"/>
  <c r="CR858" i="15"/>
  <c r="DJ858" i="15" s="1"/>
  <c r="CR501" i="15"/>
  <c r="DJ501" i="15" s="1"/>
  <c r="CR942" i="15"/>
  <c r="DJ942" i="15" s="1"/>
  <c r="CR950" i="15"/>
  <c r="DJ950" i="15" s="1"/>
  <c r="CR1006" i="15"/>
  <c r="DJ1006" i="15" s="1"/>
  <c r="CR652" i="15"/>
  <c r="DJ652" i="15" s="1"/>
  <c r="CR190" i="15"/>
  <c r="DJ190" i="15" s="1"/>
  <c r="CR528" i="15"/>
  <c r="CR863" i="15"/>
  <c r="DJ863" i="15" s="1"/>
  <c r="CR631" i="15"/>
  <c r="DJ631" i="15" s="1"/>
  <c r="CR914" i="15"/>
  <c r="DJ914" i="15" s="1"/>
  <c r="CR339" i="15"/>
  <c r="DJ339" i="15" s="1"/>
  <c r="CR884" i="15"/>
  <c r="DJ884" i="15" s="1"/>
  <c r="CR873" i="15"/>
  <c r="DJ873" i="15" s="1"/>
  <c r="CR395" i="15"/>
  <c r="DJ395" i="15" s="1"/>
  <c r="CR789" i="15"/>
  <c r="DJ789" i="15" s="1"/>
  <c r="CR506" i="15"/>
  <c r="DJ506" i="15" s="1"/>
  <c r="CR77" i="15"/>
  <c r="DJ77" i="15" s="1"/>
  <c r="CR971" i="15"/>
  <c r="DJ971" i="15" s="1"/>
  <c r="CR885" i="15"/>
  <c r="DJ885" i="15" s="1"/>
  <c r="CR149" i="15"/>
  <c r="DJ149" i="15" s="1"/>
  <c r="CR117" i="15"/>
  <c r="DJ117" i="15" s="1"/>
  <c r="CR421" i="15"/>
  <c r="DJ421" i="15" s="1"/>
  <c r="CR855" i="15"/>
  <c r="DJ855" i="15" s="1"/>
  <c r="CR472" i="15"/>
  <c r="DJ472" i="15" s="1"/>
  <c r="CR876" i="15"/>
  <c r="DJ876" i="15" s="1"/>
  <c r="CR467" i="15"/>
  <c r="DJ467" i="15" s="1"/>
  <c r="CR146" i="15"/>
  <c r="DJ146" i="15" s="1"/>
  <c r="CR591" i="15"/>
  <c r="DJ591" i="15" s="1"/>
  <c r="CR716" i="15"/>
  <c r="DJ716" i="15" s="1"/>
  <c r="CR733" i="15"/>
  <c r="DJ733" i="15" s="1"/>
  <c r="CR752" i="15"/>
  <c r="DJ752" i="15" s="1"/>
  <c r="CR597" i="15"/>
  <c r="DJ597" i="15" s="1"/>
  <c r="CR798" i="15"/>
  <c r="DJ798" i="15" s="1"/>
  <c r="CR315" i="15"/>
  <c r="DJ315" i="15" s="1"/>
  <c r="CR552" i="15"/>
  <c r="DJ552" i="15" s="1"/>
  <c r="CR995" i="15"/>
  <c r="DJ995" i="15" s="1"/>
  <c r="CR892" i="15"/>
  <c r="DJ892" i="15" s="1"/>
  <c r="CR20" i="15"/>
  <c r="DJ20" i="15" s="1"/>
  <c r="CR483" i="15"/>
  <c r="DJ483" i="15" s="1"/>
  <c r="CR559" i="15"/>
  <c r="DJ559" i="15" s="1"/>
  <c r="CR758" i="15"/>
  <c r="DJ758" i="15" s="1"/>
  <c r="CR665" i="15"/>
  <c r="DJ665" i="15" s="1"/>
  <c r="CR917" i="15"/>
  <c r="DJ917" i="15" s="1"/>
  <c r="CR1009" i="15"/>
  <c r="DJ1009" i="15" s="1"/>
  <c r="CR925" i="15"/>
  <c r="DJ925" i="15" s="1"/>
  <c r="CR748" i="15"/>
  <c r="DJ748" i="15" s="1"/>
  <c r="CR840" i="15"/>
  <c r="DJ840" i="15" s="1"/>
  <c r="CR675" i="15"/>
  <c r="DJ675" i="15" s="1"/>
  <c r="CR9" i="15"/>
  <c r="DJ9" i="15" s="1"/>
  <c r="CR617" i="15"/>
  <c r="DJ617" i="15" s="1"/>
  <c r="CT9" i="15" l="1"/>
  <c r="AO9" i="15" s="1"/>
  <c r="DJ366" i="15"/>
  <c r="DJ910" i="15"/>
  <c r="DJ609" i="15"/>
  <c r="DJ715" i="15"/>
  <c r="DJ805" i="15"/>
  <c r="DJ153" i="15"/>
  <c r="DJ647" i="15"/>
  <c r="DJ913" i="15"/>
  <c r="DJ808" i="15"/>
  <c r="DJ668" i="15"/>
  <c r="DJ859" i="15"/>
  <c r="DJ679" i="15"/>
  <c r="DJ328" i="15"/>
  <c r="DJ821" i="15"/>
  <c r="DJ792" i="15"/>
  <c r="DJ216" i="15"/>
  <c r="DJ730" i="15"/>
  <c r="DJ200" i="15"/>
  <c r="DJ413" i="15"/>
  <c r="DJ951" i="15"/>
  <c r="DJ773" i="15"/>
  <c r="DJ43" i="15"/>
  <c r="DJ365" i="15"/>
  <c r="DJ528" i="15"/>
  <c r="DJ899" i="15"/>
  <c r="DJ56" i="15"/>
  <c r="DJ561" i="15"/>
  <c r="DJ177" i="15"/>
  <c r="DJ429" i="15"/>
  <c r="DJ192" i="15"/>
  <c r="DJ629" i="15"/>
  <c r="DJ535" i="15"/>
  <c r="DJ717" i="15"/>
  <c r="DJ928" i="15"/>
  <c r="DJ699" i="15"/>
  <c r="DJ156" i="15"/>
  <c r="DJ943" i="15"/>
  <c r="DJ751" i="15"/>
  <c r="DJ777" i="15"/>
  <c r="DJ531" i="15"/>
  <c r="DJ929" i="15"/>
  <c r="DJ924" i="15"/>
  <c r="DJ166" i="15"/>
  <c r="DJ918" i="15"/>
  <c r="DJ334" i="15"/>
  <c r="DJ462" i="15"/>
  <c r="DJ470" i="15"/>
  <c r="DJ157" i="15"/>
  <c r="DJ848" i="15"/>
  <c r="DJ276" i="15"/>
  <c r="DJ1001" i="15"/>
  <c r="DJ904" i="15"/>
  <c r="DJ584" i="15"/>
  <c r="DJ417" i="15"/>
  <c r="DJ856" i="15"/>
  <c r="DJ956" i="15"/>
  <c r="DJ822" i="15"/>
  <c r="DJ955" i="15"/>
  <c r="DJ346" i="15"/>
  <c r="DJ1002" i="15"/>
  <c r="DJ958" i="15"/>
  <c r="DJ803" i="15"/>
  <c r="DJ793" i="15"/>
  <c r="DJ298" i="15"/>
  <c r="DJ265" i="15"/>
  <c r="DJ576" i="15"/>
  <c r="DJ1004" i="15"/>
  <c r="DJ87" i="15"/>
  <c r="DJ171" i="15"/>
  <c r="DJ558" i="15"/>
  <c r="DJ514" i="15"/>
  <c r="DJ674" i="15"/>
  <c r="DJ510" i="15"/>
  <c r="DJ408" i="15"/>
  <c r="DJ447" i="15"/>
  <c r="DJ473" i="15"/>
  <c r="DJ922" i="15"/>
  <c r="DJ81" i="15"/>
  <c r="DJ729" i="15"/>
  <c r="DJ33" i="15"/>
  <c r="DJ881" i="15"/>
  <c r="DJ962" i="15"/>
  <c r="DJ879" i="15"/>
  <c r="DJ522" i="15"/>
  <c r="DJ744" i="15"/>
  <c r="DJ202" i="15"/>
  <c r="DJ301" i="15"/>
  <c r="DJ245" i="15"/>
  <c r="DJ784" i="15"/>
  <c r="DJ710" i="15"/>
  <c r="DJ344" i="15"/>
  <c r="DJ861" i="15"/>
  <c r="DJ241" i="15"/>
  <c r="DJ378" i="15"/>
  <c r="DJ966" i="15"/>
  <c r="DJ694" i="15"/>
  <c r="DJ697" i="15"/>
  <c r="DJ432" i="15"/>
  <c r="DJ681" i="15"/>
  <c r="DJ235" i="15"/>
  <c r="DJ199" i="15"/>
  <c r="DJ261" i="15"/>
  <c r="DJ660" i="15"/>
  <c r="DJ554" i="15"/>
  <c r="DJ487" i="15"/>
  <c r="DJ324" i="15"/>
  <c r="DJ585" i="15"/>
  <c r="DJ911" i="15"/>
  <c r="DJ79" i="15"/>
  <c r="DJ769" i="15"/>
  <c r="DJ804" i="15"/>
  <c r="DJ623" i="15"/>
  <c r="DJ573" i="15"/>
  <c r="DJ222" i="15"/>
  <c r="DJ60" i="15"/>
  <c r="DJ159" i="15"/>
  <c r="DJ343" i="15"/>
  <c r="DJ549" i="15"/>
  <c r="DJ360" i="15"/>
  <c r="DJ306" i="15"/>
  <c r="DJ85" i="15"/>
  <c r="DJ1007" i="15"/>
  <c r="DJ952" i="15"/>
  <c r="DJ464" i="15"/>
  <c r="DJ809" i="15"/>
  <c r="DJ372" i="15"/>
  <c r="DJ507" i="15"/>
  <c r="DJ930" i="15"/>
  <c r="DJ704" i="15"/>
  <c r="DJ454" i="15"/>
  <c r="DJ485" i="15"/>
  <c r="DJ543" i="15"/>
  <c r="DJ512" i="15"/>
  <c r="DJ407" i="15"/>
  <c r="DJ252" i="15"/>
  <c r="DJ810" i="15"/>
  <c r="DJ499" i="15"/>
  <c r="DJ73" i="15"/>
  <c r="DJ797" i="15"/>
  <c r="DJ288" i="15"/>
  <c r="DJ586" i="15"/>
  <c r="DJ297" i="15"/>
  <c r="DJ353" i="15"/>
  <c r="DJ936" i="15"/>
  <c r="DJ612" i="15"/>
  <c r="DJ394" i="15"/>
  <c r="DJ242" i="15"/>
  <c r="DJ172" i="15"/>
  <c r="DJ486" i="15"/>
  <c r="DJ650" i="15"/>
  <c r="DJ757" i="15"/>
  <c r="DJ452" i="15"/>
  <c r="DJ338" i="15"/>
  <c r="DJ461" i="15"/>
  <c r="DJ891" i="15"/>
  <c r="DJ627" i="15"/>
  <c r="DJ533" i="15"/>
  <c r="DJ299" i="15"/>
  <c r="DJ428" i="15"/>
  <c r="DJ114" i="15"/>
  <c r="DJ363" i="15"/>
  <c r="DJ865" i="15"/>
  <c r="DJ272" i="15"/>
  <c r="DJ90" i="15"/>
  <c r="DJ638" i="15"/>
  <c r="DJ580" i="15"/>
  <c r="DJ214" i="15"/>
  <c r="DJ972" i="15"/>
  <c r="DJ602" i="15"/>
  <c r="DJ596" i="15"/>
  <c r="DJ592" i="15"/>
  <c r="DJ761" i="15"/>
  <c r="DJ370" i="15"/>
  <c r="DJ529" i="15"/>
  <c r="DJ387" i="15"/>
  <c r="DJ774" i="15"/>
  <c r="DJ98" i="15"/>
  <c r="DJ603" i="15"/>
  <c r="DJ418" i="15"/>
  <c r="DJ698" i="15"/>
  <c r="DJ816" i="15"/>
  <c r="DJ327" i="15"/>
  <c r="DJ540" i="15"/>
  <c r="DJ997" i="15"/>
  <c r="DJ763" i="15"/>
  <c r="DJ939" i="15"/>
  <c r="DJ921" i="15"/>
  <c r="DJ488" i="15"/>
  <c r="DJ409" i="15"/>
  <c r="DJ724" i="15"/>
  <c r="DJ593" i="15"/>
  <c r="DJ244" i="15"/>
  <c r="DJ622" i="15"/>
  <c r="DJ326" i="15"/>
  <c r="DJ791" i="15"/>
  <c r="DJ767" i="15"/>
  <c r="DJ594" i="15"/>
  <c r="DJ477" i="15"/>
  <c r="DJ536" i="15"/>
  <c r="DJ685" i="15"/>
  <c r="DJ721" i="15"/>
  <c r="DJ389" i="15"/>
  <c r="DJ826" i="15"/>
  <c r="DJ281" i="15"/>
  <c r="DJ427" i="15"/>
  <c r="DJ569" i="15"/>
  <c r="DJ318" i="15"/>
  <c r="DJ672" i="15"/>
  <c r="DJ139" i="15"/>
  <c r="DJ168" i="15"/>
  <c r="DJ332" i="15"/>
  <c r="DJ481" i="15"/>
  <c r="DJ178" i="15"/>
  <c r="DJ237" i="15"/>
  <c r="DJ422" i="15"/>
  <c r="DJ760" i="15"/>
  <c r="DJ587" i="15"/>
  <c r="DJ670" i="15"/>
  <c r="DJ123" i="15"/>
  <c r="DJ731" i="15"/>
  <c r="DJ575" i="15"/>
  <c r="DJ238" i="15"/>
  <c r="DJ893" i="15"/>
  <c r="DJ745" i="15"/>
  <c r="DJ634" i="15"/>
  <c r="DJ799" i="15"/>
  <c r="DJ187" i="15"/>
  <c r="DJ608" i="15"/>
  <c r="DJ471" i="15"/>
  <c r="DJ26" i="15"/>
  <c r="DJ173" i="15"/>
  <c r="DJ191" i="15"/>
  <c r="DJ601" i="15"/>
  <c r="DJ402" i="15"/>
  <c r="DJ439" i="15"/>
  <c r="DJ83" i="15"/>
  <c r="DJ275" i="15"/>
  <c r="DJ165" i="15"/>
  <c r="DJ25" i="15"/>
  <c r="DJ164" i="15"/>
  <c r="DJ109" i="15"/>
  <c r="DJ111" i="15"/>
  <c r="DJ356" i="15"/>
  <c r="DJ371" i="15"/>
  <c r="DJ563" i="15"/>
  <c r="DJ44" i="15"/>
  <c r="DJ186" i="15"/>
  <c r="DJ49" i="15"/>
  <c r="DJ82" i="15"/>
  <c r="DJ476" i="15"/>
  <c r="DJ450" i="15"/>
  <c r="DJ229" i="15"/>
  <c r="DJ260" i="15"/>
  <c r="DJ115" i="15"/>
  <c r="DJ27" i="15"/>
  <c r="DJ91" i="15"/>
  <c r="DJ304" i="15"/>
  <c r="DJ167" i="15"/>
  <c r="DJ63" i="15"/>
  <c r="DJ256" i="15"/>
  <c r="DJ348" i="15"/>
  <c r="DJ388" i="15"/>
  <c r="DJ232" i="15"/>
  <c r="DJ287" i="15"/>
  <c r="DJ31" i="15"/>
  <c r="DJ11" i="15"/>
  <c r="DJ482" i="15"/>
  <c r="DJ97" i="15"/>
  <c r="DJ197" i="15"/>
  <c r="DJ112" i="15"/>
  <c r="DJ215" i="15"/>
  <c r="DJ119" i="15"/>
  <c r="DJ59" i="15"/>
  <c r="DJ131" i="15"/>
  <c r="DJ99" i="15"/>
  <c r="DJ106" i="15"/>
  <c r="DJ66" i="15"/>
  <c r="CW10" i="15" l="1"/>
  <c r="CT10" i="15" l="1"/>
  <c r="CW11" i="15" l="1"/>
  <c r="CT11" i="15" l="1"/>
  <c r="CW12" i="15" l="1"/>
  <c r="CT12" i="15" l="1"/>
  <c r="CW13" i="15" l="1"/>
  <c r="CT13" i="15" l="1"/>
  <c r="CW14" i="15" l="1"/>
  <c r="CT14" i="15" l="1"/>
  <c r="CW15" i="15" l="1"/>
  <c r="CT15" i="15" l="1"/>
  <c r="CW16" i="15" l="1"/>
  <c r="CT16" i="15" l="1"/>
  <c r="CW17" i="15" l="1"/>
  <c r="CT17" i="15" l="1"/>
  <c r="CW18" i="15" l="1"/>
  <c r="CT18" i="15" l="1"/>
  <c r="CW19" i="15" l="1"/>
  <c r="CT19" i="15" l="1"/>
  <c r="CW20" i="15" l="1"/>
  <c r="CT20" i="15" l="1"/>
  <c r="CW21" i="15" l="1"/>
  <c r="CT21" i="15" l="1"/>
  <c r="CW22" i="15" l="1"/>
  <c r="CT22" i="15" l="1"/>
  <c r="CW23" i="15" l="1"/>
  <c r="CT23" i="15" l="1"/>
  <c r="CW24" i="15" l="1"/>
  <c r="CT24" i="15" l="1"/>
  <c r="CW25" i="15" l="1"/>
  <c r="CT25" i="15" l="1"/>
  <c r="CW26" i="15" l="1"/>
  <c r="CT26" i="15" l="1"/>
  <c r="CW27" i="15" l="1"/>
  <c r="CT27" i="15" l="1"/>
  <c r="CW28" i="15" l="1"/>
  <c r="CT28" i="15" l="1"/>
  <c r="CW29" i="15" l="1"/>
  <c r="CT29" i="15" l="1"/>
  <c r="CW30" i="15" l="1"/>
  <c r="CT30" i="15" l="1"/>
  <c r="CW31" i="15" l="1"/>
  <c r="CT31" i="15" l="1"/>
  <c r="CW32" i="15" l="1"/>
  <c r="CT32" i="15" l="1"/>
  <c r="CW33" i="15" l="1"/>
  <c r="CT33" i="15" l="1"/>
  <c r="CW34" i="15" l="1"/>
  <c r="CT34" i="15" l="1"/>
  <c r="CW35" i="15" l="1"/>
  <c r="CT35" i="15" l="1"/>
  <c r="CW36" i="15" l="1"/>
  <c r="CT36" i="15" l="1"/>
  <c r="CW37" i="15" l="1"/>
  <c r="CT37" i="15" l="1"/>
  <c r="CW38" i="15" l="1"/>
  <c r="CT38" i="15" l="1"/>
  <c r="CW39" i="15" l="1"/>
  <c r="CT39" i="15" l="1"/>
  <c r="CW40" i="15" l="1"/>
  <c r="CT40" i="15" l="1"/>
  <c r="CW41" i="15" l="1"/>
  <c r="CT41" i="15" l="1"/>
  <c r="CW42" i="15" l="1"/>
  <c r="CT42" i="15" l="1"/>
  <c r="CW43" i="15" l="1"/>
  <c r="CT43" i="15" l="1"/>
  <c r="CW44" i="15" l="1"/>
  <c r="CT44" i="15" l="1"/>
  <c r="CW45" i="15" l="1"/>
  <c r="CT45" i="15" l="1"/>
  <c r="CW46" i="15" l="1"/>
  <c r="CT46" i="15" l="1"/>
  <c r="CW47" i="15" l="1"/>
  <c r="CT47" i="15" l="1"/>
  <c r="CW48" i="15" l="1"/>
  <c r="CT48" i="15" l="1"/>
  <c r="CW49" i="15" l="1"/>
  <c r="CT49" i="15" l="1"/>
  <c r="CW50" i="15" l="1"/>
  <c r="CT50" i="15" l="1"/>
  <c r="CW51" i="15" l="1"/>
  <c r="CT51" i="15" l="1"/>
  <c r="CW52" i="15" l="1"/>
  <c r="CT52" i="15" l="1"/>
  <c r="CW53" i="15" l="1"/>
  <c r="CT53" i="15" l="1"/>
  <c r="CW54" i="15" l="1"/>
  <c r="CT54" i="15" l="1"/>
  <c r="CW55" i="15" l="1"/>
  <c r="CT55" i="15" l="1"/>
  <c r="CW56" i="15" l="1"/>
  <c r="CT56" i="15" l="1"/>
  <c r="CW57" i="15" l="1"/>
  <c r="CT57" i="15" l="1"/>
  <c r="CW58" i="15" l="1"/>
  <c r="CT58" i="15" l="1"/>
  <c r="CW59" i="15" l="1"/>
  <c r="CT59" i="15" l="1"/>
  <c r="CW60" i="15" l="1"/>
  <c r="CT60" i="15" l="1"/>
  <c r="CW61" i="15" l="1"/>
  <c r="CT61" i="15" l="1"/>
  <c r="CW62" i="15" l="1"/>
  <c r="CT62" i="15" l="1"/>
  <c r="CW63" i="15" l="1"/>
  <c r="CT63" i="15" l="1"/>
  <c r="CW64" i="15" l="1"/>
  <c r="CT64" i="15" l="1"/>
  <c r="CW65" i="15" l="1"/>
  <c r="CT65" i="15" l="1"/>
  <c r="CW66" i="15" l="1"/>
  <c r="CT66" i="15" l="1"/>
  <c r="CW67" i="15" l="1"/>
  <c r="CT67" i="15" l="1"/>
  <c r="CW68" i="15" l="1"/>
  <c r="CT68" i="15" l="1"/>
  <c r="CW69" i="15" l="1"/>
  <c r="CT69" i="15" l="1"/>
  <c r="CW70" i="15" l="1"/>
  <c r="CT70" i="15" l="1"/>
  <c r="CW71" i="15" l="1"/>
  <c r="CT71" i="15" l="1"/>
  <c r="CW72" i="15" l="1"/>
  <c r="CT72" i="15" l="1"/>
  <c r="CW73" i="15" l="1"/>
  <c r="CT73" i="15" l="1"/>
  <c r="CW74" i="15" l="1"/>
  <c r="CT74" i="15" l="1"/>
  <c r="CW75" i="15" l="1"/>
  <c r="CT75" i="15" l="1"/>
  <c r="CW76" i="15" l="1"/>
  <c r="CT76" i="15" l="1"/>
  <c r="CW77" i="15" l="1"/>
  <c r="CT77" i="15" l="1"/>
  <c r="CW78" i="15" l="1"/>
  <c r="CT78" i="15" l="1"/>
  <c r="CW79" i="15" l="1"/>
  <c r="CT79" i="15" l="1"/>
  <c r="CW80" i="15" l="1"/>
  <c r="CT80" i="15" l="1"/>
  <c r="CW81" i="15" l="1"/>
  <c r="CT81" i="15" l="1"/>
  <c r="CW82" i="15" l="1"/>
  <c r="CT82" i="15" l="1"/>
  <c r="CW83" i="15" l="1"/>
  <c r="CT83" i="15" l="1"/>
  <c r="CW84" i="15" l="1"/>
  <c r="CT84" i="15" l="1"/>
  <c r="CW85" i="15" l="1"/>
  <c r="CT85" i="15" l="1"/>
  <c r="CW86" i="15" l="1"/>
  <c r="CT86" i="15" l="1"/>
  <c r="CW87" i="15" l="1"/>
  <c r="CT87" i="15" l="1"/>
  <c r="CW88" i="15" l="1"/>
  <c r="CT88" i="15" l="1"/>
  <c r="CW89" i="15" l="1"/>
  <c r="CT89" i="15" l="1"/>
  <c r="CW90" i="15" l="1"/>
  <c r="CT90" i="15" l="1"/>
  <c r="CW91" i="15" l="1"/>
  <c r="CT91" i="15" l="1"/>
  <c r="CW92" i="15" l="1"/>
  <c r="CT92" i="15" l="1"/>
  <c r="CW93" i="15" l="1"/>
  <c r="CT93" i="15" l="1"/>
  <c r="CW94" i="15" l="1"/>
  <c r="CT94" i="15" l="1"/>
  <c r="CW95" i="15" l="1"/>
  <c r="CT95" i="15" l="1"/>
  <c r="CW96" i="15" l="1"/>
  <c r="CT96" i="15" l="1"/>
  <c r="CW97" i="15" l="1"/>
  <c r="CT97" i="15" l="1"/>
  <c r="CW98" i="15" l="1"/>
  <c r="CT98" i="15" l="1"/>
  <c r="CW99" i="15" l="1"/>
  <c r="CT99" i="15" l="1"/>
  <c r="CW100" i="15" l="1"/>
  <c r="CT100" i="15" l="1"/>
  <c r="CW101" i="15" l="1"/>
  <c r="CT101" i="15" l="1"/>
  <c r="CW102" i="15" l="1"/>
  <c r="CT102" i="15" l="1"/>
  <c r="CW103" i="15" l="1"/>
  <c r="CT103" i="15" l="1"/>
  <c r="CW104" i="15" l="1"/>
  <c r="CT104" i="15" l="1"/>
  <c r="CW105" i="15" l="1"/>
  <c r="CT105" i="15" l="1"/>
  <c r="CW106" i="15" l="1"/>
  <c r="CT106" i="15" l="1"/>
  <c r="CW107" i="15" l="1"/>
  <c r="CT107" i="15" l="1"/>
  <c r="CW108" i="15" l="1"/>
  <c r="CT108" i="15" l="1"/>
  <c r="CW109" i="15" l="1"/>
  <c r="CT109" i="15" l="1"/>
  <c r="AO10" i="15" s="1"/>
  <c r="CW110" i="15" l="1"/>
  <c r="CT110" i="15" l="1"/>
  <c r="CW111" i="15" l="1"/>
  <c r="CT111" i="15" l="1"/>
  <c r="CW112" i="15" l="1"/>
  <c r="CT112" i="15" l="1"/>
  <c r="CW113" i="15" l="1"/>
  <c r="CT113" i="15" l="1"/>
  <c r="CW114" i="15" l="1"/>
  <c r="CT114" i="15" l="1"/>
  <c r="CW115" i="15" l="1"/>
  <c r="CT115" i="15" l="1"/>
  <c r="CW116" i="15" l="1"/>
  <c r="CT116" i="15" l="1"/>
  <c r="CW117" i="15" l="1"/>
  <c r="CT117" i="15" l="1"/>
  <c r="CW118" i="15" l="1"/>
  <c r="CT118" i="15" l="1"/>
  <c r="CW119" i="15" l="1"/>
  <c r="CT119" i="15" l="1"/>
  <c r="CW120" i="15" l="1"/>
  <c r="CT120" i="15" l="1"/>
  <c r="CW121" i="15" l="1"/>
  <c r="CT121" i="15" l="1"/>
  <c r="CW122" i="15" l="1"/>
  <c r="CT122" i="15" l="1"/>
  <c r="CW123" i="15" l="1"/>
  <c r="CT123" i="15" l="1"/>
  <c r="CW124" i="15" l="1"/>
  <c r="CT124" i="15" l="1"/>
  <c r="CW125" i="15" l="1"/>
  <c r="CT125" i="15" l="1"/>
  <c r="CW126" i="15" l="1"/>
  <c r="CT126" i="15" l="1"/>
  <c r="CW127" i="15" l="1"/>
  <c r="CT127" i="15" l="1"/>
  <c r="CW128" i="15" l="1"/>
  <c r="CT128" i="15" l="1"/>
  <c r="CW129" i="15" l="1"/>
  <c r="CT129" i="15" l="1"/>
  <c r="CW130" i="15" l="1"/>
  <c r="CT130" i="15" l="1"/>
  <c r="CW131" i="15" l="1"/>
  <c r="CT131" i="15" l="1"/>
  <c r="CW132" i="15" l="1"/>
  <c r="CT132" i="15" l="1"/>
  <c r="CW133" i="15" l="1"/>
  <c r="CT133" i="15" l="1"/>
  <c r="CW134" i="15" l="1"/>
  <c r="CT134" i="15" l="1"/>
  <c r="CW135" i="15" l="1"/>
  <c r="CT135" i="15" l="1"/>
  <c r="CW136" i="15" l="1"/>
  <c r="CT136" i="15" l="1"/>
  <c r="CW137" i="15" l="1"/>
  <c r="CT137" i="15" l="1"/>
  <c r="CW138" i="15" l="1"/>
  <c r="CT138" i="15" l="1"/>
  <c r="CW139" i="15" l="1"/>
  <c r="CT139" i="15" l="1"/>
  <c r="CW140" i="15" l="1"/>
  <c r="CT140" i="15" l="1"/>
  <c r="CW141" i="15" l="1"/>
  <c r="CT141" i="15" l="1"/>
  <c r="CW142" i="15" l="1"/>
  <c r="CT142" i="15" l="1"/>
  <c r="CW143" i="15" l="1"/>
  <c r="CT143" i="15" l="1"/>
  <c r="CW144" i="15" l="1"/>
  <c r="CT144" i="15" l="1"/>
  <c r="CW145" i="15" l="1"/>
  <c r="CT145" i="15" l="1"/>
  <c r="CW146" i="15" l="1"/>
  <c r="CT146" i="15" l="1"/>
  <c r="CW147" i="15" l="1"/>
  <c r="CT147" i="15" l="1"/>
  <c r="CW148" i="15" l="1"/>
  <c r="CT148" i="15" l="1"/>
  <c r="CW149" i="15" l="1"/>
  <c r="CT149" i="15" l="1"/>
  <c r="CW150" i="15" l="1"/>
  <c r="CT150" i="15" l="1"/>
  <c r="CW151" i="15" l="1"/>
  <c r="CT151" i="15" l="1"/>
  <c r="CW152" i="15" l="1"/>
  <c r="CT152" i="15" l="1"/>
  <c r="CW153" i="15" l="1"/>
  <c r="CT153" i="15" l="1"/>
  <c r="CW154" i="15" l="1"/>
  <c r="CT154" i="15" l="1"/>
  <c r="CW155" i="15" l="1"/>
  <c r="CT155" i="15" l="1"/>
  <c r="CW156" i="15" l="1"/>
  <c r="CT156" i="15" l="1"/>
  <c r="CW157" i="15" l="1"/>
  <c r="CT157" i="15" l="1"/>
  <c r="CW158" i="15" l="1"/>
  <c r="CT158" i="15" l="1"/>
  <c r="CW159" i="15" l="1"/>
  <c r="CT159" i="15" l="1"/>
  <c r="CW160" i="15" l="1"/>
  <c r="CT160" i="15" l="1"/>
  <c r="CW161" i="15" l="1"/>
  <c r="CT161" i="15" l="1"/>
  <c r="CW162" i="15" l="1"/>
  <c r="CT162" i="15" l="1"/>
  <c r="CW163" i="15" l="1"/>
  <c r="CT163" i="15" l="1"/>
  <c r="CW164" i="15" l="1"/>
  <c r="CT164" i="15" l="1"/>
  <c r="CW165" i="15" l="1"/>
  <c r="CT165" i="15" l="1"/>
  <c r="CW166" i="15" l="1"/>
  <c r="CT166" i="15" l="1"/>
  <c r="CW167" i="15" l="1"/>
  <c r="CT167" i="15" l="1"/>
  <c r="CW168" i="15" l="1"/>
  <c r="CT168" i="15" l="1"/>
  <c r="CW169" i="15" l="1"/>
  <c r="CT169" i="15" l="1"/>
  <c r="CW170" i="15" l="1"/>
  <c r="CT170" i="15" l="1"/>
  <c r="CW171" i="15" l="1"/>
  <c r="CT171" i="15" l="1"/>
  <c r="CW172" i="15" l="1"/>
  <c r="CT172" i="15" l="1"/>
  <c r="CW173" i="15" l="1"/>
  <c r="CT173" i="15" l="1"/>
  <c r="CW174" i="15" l="1"/>
  <c r="CT174" i="15" l="1"/>
  <c r="CW175" i="15" l="1"/>
  <c r="CT175" i="15" l="1"/>
  <c r="CW176" i="15" l="1"/>
  <c r="CT176" i="15" l="1"/>
  <c r="CW177" i="15" l="1"/>
  <c r="CT177" i="15" l="1"/>
  <c r="CW178" i="15" l="1"/>
  <c r="CT178" i="15" l="1"/>
  <c r="CW179" i="15" l="1"/>
  <c r="CT179" i="15" l="1"/>
  <c r="CW180" i="15" l="1"/>
  <c r="CT180" i="15" l="1"/>
  <c r="CW181" i="15" l="1"/>
  <c r="CT181" i="15" l="1"/>
  <c r="CW182" i="15" l="1"/>
  <c r="CT182" i="15" l="1"/>
  <c r="CW183" i="15" l="1"/>
  <c r="CT183" i="15" l="1"/>
  <c r="CW184" i="15" l="1"/>
  <c r="CT184" i="15" l="1"/>
  <c r="CW185" i="15" l="1"/>
  <c r="CT185" i="15" l="1"/>
  <c r="CW186" i="15" l="1"/>
  <c r="CT186" i="15" l="1"/>
  <c r="CW187" i="15" l="1"/>
  <c r="CT187" i="15" l="1"/>
  <c r="CW188" i="15" l="1"/>
  <c r="CT188" i="15" l="1"/>
  <c r="CW189" i="15" l="1"/>
  <c r="CT189" i="15" l="1"/>
  <c r="CW190" i="15" l="1"/>
  <c r="CT190" i="15" l="1"/>
  <c r="CW191" i="15" l="1"/>
  <c r="CT191" i="15" l="1"/>
  <c r="CW192" i="15" l="1"/>
  <c r="CT192" i="15" l="1"/>
  <c r="CW193" i="15" l="1"/>
  <c r="CT193" i="15" l="1"/>
  <c r="CW194" i="15" l="1"/>
  <c r="CT194" i="15" l="1"/>
  <c r="CW195" i="15" l="1"/>
  <c r="CT195" i="15" l="1"/>
  <c r="CW196" i="15" l="1"/>
  <c r="CT196" i="15" l="1"/>
  <c r="CW197" i="15" l="1"/>
  <c r="CT197" i="15" l="1"/>
  <c r="CW198" i="15" l="1"/>
  <c r="CT198" i="15" l="1"/>
  <c r="CW199" i="15" l="1"/>
  <c r="CT199" i="15" l="1"/>
  <c r="CW200" i="15" l="1"/>
  <c r="CT200" i="15" l="1"/>
  <c r="CW201" i="15" l="1"/>
  <c r="CT201" i="15" l="1"/>
  <c r="CW202" i="15" l="1"/>
  <c r="CT202" i="15" l="1"/>
  <c r="CW203" i="15" l="1"/>
  <c r="CT203" i="15" l="1"/>
  <c r="CW204" i="15" l="1"/>
  <c r="CT204" i="15" l="1"/>
  <c r="CW205" i="15" l="1"/>
  <c r="CT205" i="15" l="1"/>
  <c r="CW206" i="15" l="1"/>
  <c r="CT206" i="15" l="1"/>
  <c r="CW207" i="15" l="1"/>
  <c r="CT207" i="15" l="1"/>
  <c r="CW208" i="15" l="1"/>
  <c r="CT208" i="15" l="1"/>
  <c r="CW209" i="15" l="1"/>
  <c r="CT209" i="15" l="1"/>
  <c r="AO11" i="15" s="1"/>
  <c r="CW210" i="15" l="1"/>
  <c r="CT210" i="15" l="1"/>
  <c r="CW211" i="15" l="1"/>
  <c r="CT211" i="15" l="1"/>
  <c r="CW212" i="15" l="1"/>
  <c r="CT212" i="15" l="1"/>
  <c r="CW213" i="15" l="1"/>
  <c r="CT213" i="15" l="1"/>
  <c r="CW214" i="15" l="1"/>
  <c r="CT214" i="15" l="1"/>
  <c r="CW215" i="15" l="1"/>
  <c r="CT215" i="15" l="1"/>
  <c r="CW216" i="15" l="1"/>
  <c r="CT216" i="15" l="1"/>
  <c r="CW217" i="15" l="1"/>
  <c r="CT217" i="15" l="1"/>
  <c r="CW218" i="15" l="1"/>
  <c r="CT218" i="15" l="1"/>
  <c r="CW219" i="15" l="1"/>
  <c r="CT219" i="15" l="1"/>
  <c r="CW220" i="15" l="1"/>
  <c r="CT220" i="15" l="1"/>
  <c r="CW221" i="15" l="1"/>
  <c r="CT221" i="15" l="1"/>
  <c r="CW222" i="15" l="1"/>
  <c r="CT222" i="15" l="1"/>
  <c r="CW223" i="15" l="1"/>
  <c r="CT223" i="15" l="1"/>
  <c r="CW224" i="15" l="1"/>
  <c r="CT224" i="15" l="1"/>
  <c r="CW225" i="15" l="1"/>
  <c r="CT225" i="15" l="1"/>
  <c r="CW226" i="15" l="1"/>
  <c r="CT226" i="15" l="1"/>
  <c r="CW227" i="15" l="1"/>
  <c r="CT227" i="15" l="1"/>
  <c r="CW228" i="15" l="1"/>
  <c r="CT228" i="15" l="1"/>
  <c r="CW229" i="15" l="1"/>
  <c r="CT229" i="15" l="1"/>
  <c r="CW230" i="15" l="1"/>
  <c r="CT230" i="15" l="1"/>
  <c r="CW231" i="15" l="1"/>
  <c r="CT231" i="15" l="1"/>
  <c r="CW232" i="15" l="1"/>
  <c r="CT232" i="15" l="1"/>
  <c r="CW233" i="15" l="1"/>
  <c r="CT233" i="15" l="1"/>
  <c r="CW234" i="15" l="1"/>
  <c r="CT234" i="15" l="1"/>
  <c r="CW235" i="15" l="1"/>
  <c r="CT235" i="15" l="1"/>
  <c r="CW236" i="15" l="1"/>
  <c r="CT236" i="15" l="1"/>
  <c r="CW237" i="15" l="1"/>
  <c r="CT237" i="15" l="1"/>
  <c r="CW238" i="15" l="1"/>
  <c r="CT238" i="15" l="1"/>
  <c r="CW239" i="15" l="1"/>
  <c r="CT239" i="15" l="1"/>
  <c r="CW240" i="15" l="1"/>
  <c r="CT240" i="15" l="1"/>
  <c r="CW241" i="15" l="1"/>
  <c r="CT241" i="15" l="1"/>
  <c r="CW242" i="15" l="1"/>
  <c r="CT242" i="15" l="1"/>
  <c r="CW243" i="15" l="1"/>
  <c r="CT243" i="15" l="1"/>
  <c r="CW244" i="15" l="1"/>
  <c r="CT244" i="15" l="1"/>
  <c r="CW245" i="15" l="1"/>
  <c r="CT245" i="15" l="1"/>
  <c r="CW246" i="15" l="1"/>
  <c r="CT246" i="15" l="1"/>
  <c r="CW247" i="15" l="1"/>
  <c r="CT247" i="15" l="1"/>
  <c r="CW248" i="15" l="1"/>
  <c r="CT248" i="15" l="1"/>
  <c r="CW249" i="15" l="1"/>
  <c r="CT249" i="15" l="1"/>
  <c r="CW250" i="15" l="1"/>
  <c r="CT250" i="15" l="1"/>
  <c r="CW251" i="15" l="1"/>
  <c r="CT251" i="15" l="1"/>
  <c r="CW252" i="15" l="1"/>
  <c r="CT252" i="15" l="1"/>
  <c r="CW253" i="15" l="1"/>
  <c r="CT253" i="15" l="1"/>
  <c r="CW254" i="15" l="1"/>
  <c r="CT254" i="15" l="1"/>
  <c r="CW255" i="15" l="1"/>
  <c r="CT255" i="15" l="1"/>
  <c r="CW256" i="15" l="1"/>
  <c r="CT256" i="15" l="1"/>
  <c r="CW257" i="15" l="1"/>
  <c r="CT257" i="15" l="1"/>
  <c r="CW258" i="15" l="1"/>
  <c r="CT258" i="15" l="1"/>
  <c r="CW259" i="15" l="1"/>
  <c r="CT259" i="15" l="1"/>
  <c r="CW260" i="15" l="1"/>
  <c r="CT260" i="15" l="1"/>
  <c r="CW261" i="15" l="1"/>
  <c r="CT261" i="15" l="1"/>
  <c r="CW262" i="15" l="1"/>
  <c r="CT262" i="15" l="1"/>
  <c r="CW263" i="15" l="1"/>
  <c r="CT263" i="15" l="1"/>
  <c r="CW264" i="15" l="1"/>
  <c r="CT264" i="15" l="1"/>
  <c r="CW265" i="15" l="1"/>
  <c r="CT265" i="15" l="1"/>
  <c r="CW266" i="15" l="1"/>
  <c r="CT266" i="15" l="1"/>
  <c r="CW267" i="15" l="1"/>
  <c r="CT267" i="15" l="1"/>
  <c r="CW268" i="15" l="1"/>
  <c r="CT268" i="15" l="1"/>
  <c r="CW269" i="15" l="1"/>
  <c r="CT269" i="15" l="1"/>
  <c r="CW270" i="15" l="1"/>
  <c r="CT270" i="15" l="1"/>
  <c r="CW271" i="15" l="1"/>
  <c r="CT271" i="15" l="1"/>
  <c r="CW272" i="15" l="1"/>
  <c r="CT272" i="15" l="1"/>
  <c r="CW273" i="15" l="1"/>
  <c r="CT273" i="15" l="1"/>
  <c r="CW274" i="15" l="1"/>
  <c r="CT274" i="15" l="1"/>
  <c r="CW275" i="15" l="1"/>
  <c r="CT275" i="15" l="1"/>
  <c r="CW276" i="15" l="1"/>
  <c r="CT276" i="15" l="1"/>
  <c r="CW277" i="15" l="1"/>
  <c r="CT277" i="15" l="1"/>
  <c r="CW278" i="15" l="1"/>
  <c r="CT278" i="15" l="1"/>
  <c r="CW279" i="15" l="1"/>
  <c r="CT279" i="15" l="1"/>
  <c r="CW280" i="15" l="1"/>
  <c r="CT280" i="15" l="1"/>
  <c r="CW281" i="15" l="1"/>
  <c r="CT281" i="15" l="1"/>
  <c r="CW282" i="15" l="1"/>
  <c r="CT282" i="15" l="1"/>
  <c r="CW283" i="15" l="1"/>
  <c r="CT283" i="15" l="1"/>
  <c r="CW284" i="15" l="1"/>
  <c r="CT284" i="15" l="1"/>
  <c r="CW285" i="15" l="1"/>
  <c r="CT285" i="15" l="1"/>
  <c r="CW286" i="15" l="1"/>
  <c r="CT286" i="15" l="1"/>
  <c r="CW287" i="15" l="1"/>
  <c r="CT287" i="15" l="1"/>
  <c r="CW288" i="15" l="1"/>
  <c r="CT288" i="15" l="1"/>
  <c r="CW289" i="15" l="1"/>
  <c r="CT289" i="15" l="1"/>
  <c r="CW290" i="15" l="1"/>
  <c r="CT290" i="15" l="1"/>
  <c r="CW291" i="15" l="1"/>
  <c r="CT291" i="15" l="1"/>
  <c r="CW292" i="15" l="1"/>
  <c r="CT292" i="15" l="1"/>
  <c r="CW293" i="15" l="1"/>
  <c r="CT293" i="15" l="1"/>
  <c r="CW294" i="15" l="1"/>
  <c r="CT294" i="15" l="1"/>
  <c r="CW295" i="15" l="1"/>
  <c r="CT295" i="15" l="1"/>
  <c r="CW296" i="15" l="1"/>
  <c r="CT296" i="15" l="1"/>
  <c r="CW297" i="15" l="1"/>
  <c r="CT297" i="15" l="1"/>
  <c r="CW298" i="15" l="1"/>
  <c r="CT298" i="15" l="1"/>
  <c r="CW299" i="15" l="1"/>
  <c r="CT299" i="15" l="1"/>
  <c r="CW300" i="15" l="1"/>
  <c r="CT300" i="15" l="1"/>
  <c r="CW301" i="15" l="1"/>
  <c r="CT301" i="15" l="1"/>
  <c r="CW302" i="15" l="1"/>
  <c r="CT302" i="15" l="1"/>
  <c r="CW303" i="15" l="1"/>
  <c r="CT303" i="15" l="1"/>
  <c r="CW304" i="15" l="1"/>
  <c r="CT304" i="15" l="1"/>
  <c r="CW305" i="15" l="1"/>
  <c r="CT305" i="15" l="1"/>
  <c r="CW306" i="15" l="1"/>
  <c r="CT306" i="15" l="1"/>
  <c r="CW307" i="15" l="1"/>
  <c r="CT307" i="15" l="1"/>
  <c r="CW308" i="15" l="1"/>
  <c r="CT308" i="15" l="1"/>
  <c r="CW309" i="15" l="1"/>
  <c r="CT309" i="15" l="1"/>
  <c r="AO12" i="15" s="1"/>
  <c r="CW310" i="15" l="1"/>
  <c r="CT310" i="15" l="1"/>
  <c r="CW311" i="15" l="1"/>
  <c r="CT311" i="15" l="1"/>
  <c r="CW312" i="15" l="1"/>
  <c r="CT312" i="15" l="1"/>
  <c r="CW313" i="15" l="1"/>
  <c r="CT313" i="15" l="1"/>
  <c r="CW314" i="15" l="1"/>
  <c r="CT314" i="15" l="1"/>
  <c r="CW315" i="15" l="1"/>
  <c r="CT315" i="15" l="1"/>
  <c r="CW316" i="15" l="1"/>
  <c r="CT316" i="15" l="1"/>
  <c r="CW317" i="15" l="1"/>
  <c r="CT317" i="15" l="1"/>
  <c r="CW318" i="15" l="1"/>
  <c r="CT318" i="15" l="1"/>
  <c r="CW319" i="15" l="1"/>
  <c r="CT319" i="15" l="1"/>
  <c r="CW320" i="15" l="1"/>
  <c r="CT320" i="15" l="1"/>
  <c r="CW321" i="15" l="1"/>
  <c r="CT321" i="15" l="1"/>
  <c r="CW322" i="15" l="1"/>
  <c r="CT322" i="15" l="1"/>
  <c r="CW323" i="15" l="1"/>
  <c r="CT323" i="15" l="1"/>
  <c r="CW324" i="15" l="1"/>
  <c r="CT324" i="15" l="1"/>
  <c r="CW325" i="15" l="1"/>
  <c r="CT325" i="15" l="1"/>
  <c r="CW326" i="15" l="1"/>
  <c r="CT326" i="15" l="1"/>
  <c r="CW327" i="15" l="1"/>
  <c r="CT327" i="15" l="1"/>
  <c r="CW328" i="15" l="1"/>
  <c r="CT328" i="15" l="1"/>
  <c r="CW329" i="15" l="1"/>
  <c r="CT329" i="15" l="1"/>
  <c r="CW330" i="15" l="1"/>
  <c r="CT330" i="15" l="1"/>
  <c r="CW331" i="15" l="1"/>
  <c r="CT331" i="15" l="1"/>
  <c r="CW332" i="15" l="1"/>
  <c r="CT332" i="15" l="1"/>
  <c r="CW333" i="15" l="1"/>
  <c r="CT333" i="15" l="1"/>
  <c r="CW334" i="15" l="1"/>
  <c r="CT334" i="15" l="1"/>
  <c r="CW335" i="15" l="1"/>
  <c r="CT335" i="15" l="1"/>
  <c r="CW336" i="15" l="1"/>
  <c r="CT336" i="15" l="1"/>
  <c r="CW337" i="15" l="1"/>
  <c r="CT337" i="15" l="1"/>
  <c r="CW338" i="15" l="1"/>
  <c r="CT338" i="15" l="1"/>
  <c r="CW339" i="15" l="1"/>
  <c r="CT339" i="15" l="1"/>
  <c r="CW340" i="15" l="1"/>
  <c r="CT340" i="15" l="1"/>
  <c r="CW341" i="15" l="1"/>
  <c r="CT341" i="15" l="1"/>
  <c r="CW342" i="15" l="1"/>
  <c r="CT342" i="15" l="1"/>
  <c r="CW343" i="15" l="1"/>
  <c r="CT343" i="15" l="1"/>
  <c r="CW344" i="15" l="1"/>
  <c r="CT344" i="15" l="1"/>
  <c r="CW345" i="15" l="1"/>
  <c r="CT345" i="15" l="1"/>
  <c r="CW346" i="15" l="1"/>
  <c r="CT346" i="15" l="1"/>
  <c r="CW347" i="15" l="1"/>
  <c r="CT347" i="15" l="1"/>
  <c r="CW348" i="15" l="1"/>
  <c r="CT348" i="15" l="1"/>
  <c r="CW349" i="15" l="1"/>
  <c r="CT349" i="15" l="1"/>
  <c r="CW350" i="15" l="1"/>
  <c r="CT350" i="15" l="1"/>
  <c r="CW351" i="15" l="1"/>
  <c r="CT351" i="15" l="1"/>
  <c r="CW352" i="15" l="1"/>
  <c r="CT352" i="15" l="1"/>
  <c r="CW353" i="15" l="1"/>
  <c r="CT353" i="15" l="1"/>
  <c r="CW354" i="15" l="1"/>
  <c r="CT354" i="15" l="1"/>
  <c r="CW355" i="15" l="1"/>
  <c r="CT355" i="15" l="1"/>
  <c r="CW356" i="15" l="1"/>
  <c r="CT356" i="15" l="1"/>
  <c r="CW357" i="15" l="1"/>
  <c r="CT357" i="15" l="1"/>
  <c r="CW358" i="15" l="1"/>
  <c r="CT358" i="15" l="1"/>
  <c r="CW359" i="15" l="1"/>
  <c r="CT359" i="15" l="1"/>
  <c r="CW360" i="15" l="1"/>
  <c r="CT360" i="15" l="1"/>
  <c r="CW361" i="15" l="1"/>
  <c r="CT361" i="15" l="1"/>
  <c r="CW362" i="15" l="1"/>
  <c r="CT362" i="15" l="1"/>
  <c r="CW363" i="15" l="1"/>
  <c r="CT363" i="15" l="1"/>
  <c r="CW364" i="15" l="1"/>
  <c r="CT364" i="15" l="1"/>
  <c r="CW365" i="15" l="1"/>
  <c r="CT365" i="15" l="1"/>
  <c r="CW366" i="15" l="1"/>
  <c r="CT366" i="15" l="1"/>
  <c r="CW367" i="15" l="1"/>
  <c r="CT367" i="15" l="1"/>
  <c r="CW368" i="15" l="1"/>
  <c r="CT368" i="15" l="1"/>
  <c r="CW369" i="15" l="1"/>
  <c r="CT369" i="15" l="1"/>
  <c r="CW370" i="15" l="1"/>
  <c r="CT370" i="15" l="1"/>
  <c r="CW371" i="15" l="1"/>
  <c r="CT371" i="15" l="1"/>
  <c r="CW372" i="15" l="1"/>
  <c r="CT372" i="15" l="1"/>
  <c r="CW373" i="15" l="1"/>
  <c r="CT373" i="15" l="1"/>
  <c r="CW374" i="15" l="1"/>
  <c r="CT374" i="15" l="1"/>
  <c r="CW375" i="15" l="1"/>
  <c r="CT375" i="15" l="1"/>
  <c r="CW376" i="15" l="1"/>
  <c r="CT376" i="15" l="1"/>
  <c r="CW377" i="15" l="1"/>
  <c r="CT377" i="15" l="1"/>
  <c r="CW378" i="15" l="1"/>
  <c r="CT378" i="15" l="1"/>
  <c r="CW379" i="15" l="1"/>
  <c r="CT379" i="15" l="1"/>
  <c r="CW380" i="15" l="1"/>
  <c r="CT380" i="15" l="1"/>
  <c r="CW381" i="15" l="1"/>
  <c r="CT381" i="15" l="1"/>
  <c r="CW382" i="15" l="1"/>
  <c r="CT382" i="15" l="1"/>
  <c r="CW383" i="15" l="1"/>
  <c r="CT383" i="15" l="1"/>
  <c r="CW384" i="15" l="1"/>
  <c r="CT384" i="15" l="1"/>
  <c r="CW385" i="15" l="1"/>
  <c r="CT385" i="15" l="1"/>
  <c r="CW386" i="15" l="1"/>
  <c r="CT386" i="15" l="1"/>
  <c r="CW387" i="15" l="1"/>
  <c r="CT387" i="15" l="1"/>
  <c r="CW388" i="15" l="1"/>
  <c r="CT388" i="15" l="1"/>
  <c r="CW389" i="15" l="1"/>
  <c r="CT389" i="15" l="1"/>
  <c r="CW390" i="15" l="1"/>
  <c r="CT390" i="15" l="1"/>
  <c r="CW391" i="15" l="1"/>
  <c r="CT391" i="15" l="1"/>
  <c r="CW392" i="15" l="1"/>
  <c r="CT392" i="15" l="1"/>
  <c r="CW393" i="15" l="1"/>
  <c r="CT393" i="15" l="1"/>
  <c r="CW394" i="15" l="1"/>
  <c r="CT394" i="15" l="1"/>
  <c r="CW395" i="15" l="1"/>
  <c r="CT395" i="15" l="1"/>
  <c r="CW396" i="15" l="1"/>
  <c r="CT396" i="15" l="1"/>
  <c r="CW397" i="15" l="1"/>
  <c r="CT397" i="15" l="1"/>
  <c r="CW398" i="15" l="1"/>
  <c r="CT398" i="15" l="1"/>
  <c r="CW399" i="15" l="1"/>
  <c r="CT399" i="15" l="1"/>
  <c r="CW400" i="15" l="1"/>
  <c r="CT400" i="15" l="1"/>
  <c r="CW401" i="15" l="1"/>
  <c r="CT401" i="15" l="1"/>
  <c r="CW402" i="15" l="1"/>
  <c r="CT402" i="15" l="1"/>
  <c r="CW403" i="15" l="1"/>
  <c r="CT403" i="15" l="1"/>
  <c r="CW404" i="15" l="1"/>
  <c r="CT404" i="15" l="1"/>
  <c r="CW405" i="15" l="1"/>
  <c r="CT405" i="15" l="1"/>
  <c r="CW406" i="15" l="1"/>
  <c r="CT406" i="15" l="1"/>
  <c r="CW407" i="15" l="1"/>
  <c r="CT407" i="15" l="1"/>
  <c r="CW408" i="15" l="1"/>
  <c r="CT408" i="15" l="1"/>
  <c r="CW409" i="15" l="1"/>
  <c r="CT409" i="15" l="1"/>
  <c r="AO13" i="15" s="1"/>
  <c r="CW410" i="15" l="1"/>
  <c r="CT410" i="15" l="1"/>
  <c r="CW411" i="15" l="1"/>
  <c r="CT411" i="15" l="1"/>
  <c r="CW412" i="15" l="1"/>
  <c r="CT412" i="15" l="1"/>
  <c r="CW413" i="15" l="1"/>
  <c r="CT413" i="15" l="1"/>
  <c r="CW414" i="15" l="1"/>
  <c r="CT414" i="15" l="1"/>
  <c r="CW415" i="15" l="1"/>
  <c r="CT415" i="15" l="1"/>
  <c r="CW416" i="15" l="1"/>
  <c r="CT416" i="15" l="1"/>
  <c r="CW417" i="15" l="1"/>
  <c r="CT417" i="15" l="1"/>
  <c r="CW418" i="15" l="1"/>
  <c r="CT418" i="15" l="1"/>
  <c r="CW419" i="15" l="1"/>
  <c r="CT419" i="15" l="1"/>
  <c r="CW420" i="15" l="1"/>
  <c r="CT420" i="15" l="1"/>
  <c r="CW421" i="15" l="1"/>
  <c r="CT421" i="15" l="1"/>
  <c r="CW422" i="15" l="1"/>
  <c r="CT422" i="15" l="1"/>
  <c r="CW423" i="15" l="1"/>
  <c r="CT423" i="15" l="1"/>
  <c r="CW424" i="15" l="1"/>
  <c r="CT424" i="15" l="1"/>
  <c r="CW425" i="15" l="1"/>
  <c r="CT425" i="15" l="1"/>
  <c r="CW426" i="15" l="1"/>
  <c r="CT426" i="15" l="1"/>
  <c r="CW427" i="15" l="1"/>
  <c r="CT427" i="15" l="1"/>
  <c r="CW428" i="15" l="1"/>
  <c r="CT428" i="15" l="1"/>
  <c r="CW429" i="15" l="1"/>
  <c r="CT429" i="15" l="1"/>
  <c r="CW430" i="15" l="1"/>
  <c r="CT430" i="15" l="1"/>
  <c r="CW431" i="15" l="1"/>
  <c r="CT431" i="15" l="1"/>
  <c r="CW432" i="15" l="1"/>
  <c r="CT432" i="15" l="1"/>
  <c r="CW433" i="15" l="1"/>
  <c r="CT433" i="15" l="1"/>
  <c r="CW434" i="15" l="1"/>
  <c r="CT434" i="15" l="1"/>
  <c r="CW435" i="15" l="1"/>
  <c r="CT435" i="15" l="1"/>
  <c r="CW436" i="15" l="1"/>
  <c r="CT436" i="15" l="1"/>
  <c r="CW437" i="15" l="1"/>
  <c r="CT437" i="15" l="1"/>
  <c r="CW438" i="15" l="1"/>
  <c r="CT438" i="15" l="1"/>
  <c r="CW439" i="15" l="1"/>
  <c r="CT439" i="15" l="1"/>
  <c r="CW440" i="15" l="1"/>
  <c r="CT440" i="15" l="1"/>
  <c r="CW441" i="15" l="1"/>
  <c r="CT441" i="15" l="1"/>
  <c r="CW442" i="15" l="1"/>
  <c r="CT442" i="15" l="1"/>
  <c r="CW443" i="15" l="1"/>
  <c r="CT443" i="15" l="1"/>
  <c r="CW444" i="15" l="1"/>
  <c r="CT444" i="15" l="1"/>
  <c r="CW445" i="15" l="1"/>
  <c r="CT445" i="15" l="1"/>
  <c r="CW446" i="15" l="1"/>
  <c r="CT446" i="15" l="1"/>
  <c r="CW447" i="15" l="1"/>
  <c r="CT447" i="15" l="1"/>
  <c r="CW448" i="15" l="1"/>
  <c r="CT448" i="15" l="1"/>
  <c r="CW449" i="15" l="1"/>
  <c r="CT449" i="15" l="1"/>
  <c r="CW450" i="15" l="1"/>
  <c r="CT450" i="15" l="1"/>
  <c r="CW451" i="15" l="1"/>
  <c r="CT451" i="15" l="1"/>
  <c r="CW452" i="15" l="1"/>
  <c r="CT452" i="15" l="1"/>
  <c r="CW453" i="15" l="1"/>
  <c r="CT453" i="15" l="1"/>
  <c r="CW454" i="15" l="1"/>
  <c r="CT454" i="15" l="1"/>
  <c r="CW455" i="15" l="1"/>
  <c r="CT455" i="15" l="1"/>
  <c r="CW456" i="15" l="1"/>
  <c r="CT456" i="15" l="1"/>
  <c r="CW457" i="15" l="1"/>
  <c r="CT457" i="15" l="1"/>
  <c r="CW458" i="15" l="1"/>
  <c r="CT458" i="15" l="1"/>
  <c r="CW459" i="15" l="1"/>
  <c r="CT459" i="15" l="1"/>
  <c r="CW460" i="15" l="1"/>
  <c r="CT460" i="15" l="1"/>
  <c r="CW461" i="15" l="1"/>
  <c r="CT461" i="15" l="1"/>
  <c r="CW462" i="15" l="1"/>
  <c r="CT462" i="15" l="1"/>
  <c r="CW463" i="15" l="1"/>
  <c r="CT463" i="15" l="1"/>
  <c r="CW464" i="15" l="1"/>
  <c r="CT464" i="15" l="1"/>
  <c r="CW465" i="15" l="1"/>
  <c r="CT465" i="15" l="1"/>
  <c r="CW466" i="15" l="1"/>
  <c r="CT466" i="15" l="1"/>
  <c r="CW467" i="15" l="1"/>
  <c r="CT467" i="15" l="1"/>
  <c r="CW468" i="15" l="1"/>
  <c r="CT468" i="15" l="1"/>
  <c r="CW469" i="15" l="1"/>
  <c r="CT469" i="15" l="1"/>
  <c r="CW470" i="15" l="1"/>
  <c r="CT470" i="15" l="1"/>
  <c r="CW471" i="15" l="1"/>
  <c r="CT471" i="15" l="1"/>
  <c r="CW472" i="15" l="1"/>
  <c r="CT472" i="15" l="1"/>
  <c r="CW473" i="15" l="1"/>
  <c r="CT473" i="15" l="1"/>
  <c r="CW474" i="15" l="1"/>
  <c r="CT474" i="15" l="1"/>
  <c r="CW475" i="15" l="1"/>
  <c r="CT475" i="15" l="1"/>
  <c r="CW476" i="15" l="1"/>
  <c r="CT476" i="15" l="1"/>
  <c r="CW477" i="15" l="1"/>
  <c r="CT477" i="15" l="1"/>
  <c r="CW478" i="15" l="1"/>
  <c r="CT478" i="15" l="1"/>
  <c r="CW479" i="15" l="1"/>
  <c r="CT479" i="15" l="1"/>
  <c r="CW480" i="15" l="1"/>
  <c r="CT480" i="15" l="1"/>
  <c r="CW481" i="15" l="1"/>
  <c r="CT481" i="15" l="1"/>
  <c r="CW482" i="15" l="1"/>
  <c r="CT482" i="15" l="1"/>
  <c r="CW483" i="15" l="1"/>
  <c r="CT483" i="15" l="1"/>
  <c r="CW484" i="15" l="1"/>
  <c r="CT484" i="15" l="1"/>
  <c r="CW485" i="15" l="1"/>
  <c r="CT485" i="15" l="1"/>
  <c r="CW486" i="15" l="1"/>
  <c r="CT486" i="15" l="1"/>
  <c r="CW487" i="15" l="1"/>
  <c r="CT487" i="15" l="1"/>
  <c r="CW488" i="15" l="1"/>
  <c r="CT488" i="15" l="1"/>
  <c r="CW489" i="15" l="1"/>
  <c r="CT489" i="15" l="1"/>
  <c r="CW490" i="15" l="1"/>
  <c r="CT490" i="15" l="1"/>
  <c r="CW491" i="15" l="1"/>
  <c r="CT491" i="15" l="1"/>
  <c r="CW492" i="15" l="1"/>
  <c r="CT492" i="15" l="1"/>
  <c r="CW493" i="15" l="1"/>
  <c r="CT493" i="15" l="1"/>
  <c r="CW494" i="15" l="1"/>
  <c r="CT494" i="15" l="1"/>
  <c r="CW495" i="15" l="1"/>
  <c r="CT495" i="15" l="1"/>
  <c r="CW496" i="15" l="1"/>
  <c r="CT496" i="15" l="1"/>
  <c r="CW497" i="15" l="1"/>
  <c r="CT497" i="15" l="1"/>
  <c r="CW498" i="15" l="1"/>
  <c r="CT498" i="15" l="1"/>
  <c r="CW499" i="15" l="1"/>
  <c r="CT499" i="15" l="1"/>
  <c r="CW500" i="15" l="1"/>
  <c r="CT500" i="15" l="1"/>
  <c r="CW501" i="15" l="1"/>
  <c r="CT501" i="15" l="1"/>
  <c r="CW502" i="15" l="1"/>
  <c r="CT502" i="15" l="1"/>
  <c r="CW503" i="15" l="1"/>
  <c r="CT503" i="15" l="1"/>
  <c r="CW504" i="15" l="1"/>
  <c r="CT504" i="15" l="1"/>
  <c r="CW505" i="15" l="1"/>
  <c r="CT505" i="15" l="1"/>
  <c r="CW506" i="15" l="1"/>
  <c r="CT506" i="15" l="1"/>
  <c r="CW507" i="15" l="1"/>
  <c r="CT507" i="15" l="1"/>
  <c r="CW508" i="15" l="1"/>
  <c r="CT508" i="15" l="1"/>
  <c r="CW509" i="15" l="1"/>
  <c r="CT509" i="15" l="1"/>
  <c r="AO14" i="15" s="1"/>
  <c r="CW510" i="15" l="1"/>
  <c r="CT510" i="15" l="1"/>
  <c r="CW511" i="15" l="1"/>
  <c r="CT511" i="15" l="1"/>
  <c r="CW512" i="15" l="1"/>
  <c r="CT512" i="15" l="1"/>
  <c r="CW513" i="15" l="1"/>
  <c r="CT513" i="15" l="1"/>
  <c r="CW514" i="15" l="1"/>
  <c r="CT514" i="15" l="1"/>
  <c r="CW515" i="15" l="1"/>
  <c r="CT515" i="15" l="1"/>
  <c r="CW516" i="15" l="1"/>
  <c r="CT516" i="15" l="1"/>
  <c r="CW517" i="15" l="1"/>
  <c r="CT517" i="15" l="1"/>
  <c r="CW518" i="15" l="1"/>
  <c r="CT518" i="15" l="1"/>
  <c r="CW519" i="15" l="1"/>
  <c r="CT519" i="15" l="1"/>
  <c r="CW520" i="15" l="1"/>
  <c r="CT520" i="15" l="1"/>
  <c r="CW521" i="15" l="1"/>
  <c r="CT521" i="15" l="1"/>
  <c r="CW522" i="15" l="1"/>
  <c r="CT522" i="15" l="1"/>
  <c r="CW523" i="15" l="1"/>
  <c r="CT523" i="15" l="1"/>
  <c r="CW524" i="15" l="1"/>
  <c r="CT524" i="15" l="1"/>
  <c r="CW525" i="15" l="1"/>
  <c r="CT525" i="15" l="1"/>
  <c r="CW526" i="15" l="1"/>
  <c r="CT526" i="15" l="1"/>
  <c r="CW527" i="15" l="1"/>
  <c r="CT527" i="15" l="1"/>
  <c r="CW528" i="15" l="1"/>
  <c r="CT528" i="15" l="1"/>
  <c r="CW529" i="15" l="1"/>
  <c r="CT529" i="15" l="1"/>
  <c r="CW530" i="15" l="1"/>
  <c r="CT530" i="15" l="1"/>
  <c r="CW531" i="15" l="1"/>
  <c r="CT531" i="15" l="1"/>
  <c r="CW532" i="15" l="1"/>
  <c r="CT532" i="15" l="1"/>
  <c r="CW533" i="15" l="1"/>
  <c r="CT533" i="15" l="1"/>
  <c r="CW534" i="15" l="1"/>
  <c r="CT534" i="15" l="1"/>
  <c r="CW535" i="15" l="1"/>
  <c r="CT535" i="15" l="1"/>
  <c r="CW536" i="15" l="1"/>
  <c r="CT536" i="15" l="1"/>
  <c r="CW537" i="15" l="1"/>
  <c r="CT537" i="15" l="1"/>
  <c r="CW538" i="15" l="1"/>
  <c r="CT538" i="15" l="1"/>
  <c r="CW539" i="15" l="1"/>
  <c r="CT539" i="15" l="1"/>
  <c r="CW540" i="15" l="1"/>
  <c r="CT540" i="15" l="1"/>
  <c r="CW541" i="15" l="1"/>
  <c r="CT541" i="15" l="1"/>
  <c r="CW542" i="15" l="1"/>
  <c r="CT542" i="15" l="1"/>
  <c r="CW543" i="15" l="1"/>
  <c r="CT543" i="15" l="1"/>
  <c r="CW544" i="15" l="1"/>
  <c r="CT544" i="15" l="1"/>
  <c r="CW545" i="15" l="1"/>
  <c r="CT545" i="15" l="1"/>
  <c r="CW546" i="15" l="1"/>
  <c r="CT546" i="15" l="1"/>
  <c r="CW547" i="15" l="1"/>
  <c r="CT547" i="15" l="1"/>
  <c r="CW548" i="15" l="1"/>
  <c r="CT548" i="15" l="1"/>
  <c r="CW549" i="15" l="1"/>
  <c r="CT549" i="15" l="1"/>
  <c r="CW550" i="15" l="1"/>
  <c r="CT550" i="15" l="1"/>
  <c r="CW551" i="15" l="1"/>
  <c r="CT551" i="15" l="1"/>
  <c r="CW552" i="15" l="1"/>
  <c r="CT552" i="15" l="1"/>
  <c r="CW553" i="15" l="1"/>
  <c r="CT553" i="15" l="1"/>
  <c r="CW554" i="15" l="1"/>
  <c r="CT554" i="15" l="1"/>
  <c r="CW555" i="15" l="1"/>
  <c r="CT555" i="15" l="1"/>
  <c r="CW556" i="15" l="1"/>
  <c r="CT556" i="15" l="1"/>
  <c r="CW557" i="15" l="1"/>
  <c r="CT557" i="15" l="1"/>
  <c r="CW558" i="15" l="1"/>
  <c r="CT558" i="15" l="1"/>
  <c r="CW559" i="15" l="1"/>
  <c r="CT559" i="15" l="1"/>
  <c r="CW560" i="15" l="1"/>
  <c r="CT560" i="15" l="1"/>
  <c r="CW561" i="15" l="1"/>
  <c r="CT561" i="15" l="1"/>
  <c r="CW562" i="15" l="1"/>
  <c r="CT562" i="15" l="1"/>
  <c r="CW563" i="15" l="1"/>
  <c r="CT563" i="15" l="1"/>
  <c r="CW564" i="15" l="1"/>
  <c r="CT564" i="15" l="1"/>
  <c r="CW565" i="15" l="1"/>
  <c r="CT565" i="15" l="1"/>
  <c r="CW566" i="15" l="1"/>
  <c r="CT566" i="15" l="1"/>
  <c r="CW567" i="15" l="1"/>
  <c r="CT567" i="15" l="1"/>
  <c r="CW568" i="15" l="1"/>
  <c r="CT568" i="15" l="1"/>
  <c r="CW569" i="15" l="1"/>
  <c r="CT569" i="15" l="1"/>
  <c r="CW570" i="15" l="1"/>
  <c r="CT570" i="15" l="1"/>
  <c r="CW571" i="15" l="1"/>
  <c r="CT571" i="15" l="1"/>
  <c r="CW572" i="15" l="1"/>
  <c r="CT572" i="15" l="1"/>
  <c r="CW573" i="15" l="1"/>
  <c r="CT573" i="15" l="1"/>
  <c r="CW574" i="15" l="1"/>
  <c r="CT574" i="15" l="1"/>
  <c r="CW575" i="15" l="1"/>
  <c r="CT575" i="15" l="1"/>
  <c r="CW576" i="15" l="1"/>
  <c r="CT576" i="15" l="1"/>
  <c r="CW577" i="15" l="1"/>
  <c r="CT577" i="15" l="1"/>
  <c r="CW578" i="15" l="1"/>
  <c r="CT578" i="15" l="1"/>
  <c r="CW579" i="15" l="1"/>
  <c r="CT579" i="15" l="1"/>
  <c r="CW580" i="15" l="1"/>
  <c r="CT580" i="15" l="1"/>
  <c r="CW581" i="15" l="1"/>
  <c r="CT581" i="15" l="1"/>
  <c r="CW582" i="15" l="1"/>
  <c r="CT582" i="15" l="1"/>
  <c r="CW583" i="15" l="1"/>
  <c r="CT583" i="15" l="1"/>
  <c r="CW584" i="15" l="1"/>
  <c r="CT584" i="15" l="1"/>
  <c r="CW585" i="15" l="1"/>
  <c r="CT585" i="15" l="1"/>
  <c r="CW586" i="15" l="1"/>
  <c r="CT586" i="15" l="1"/>
  <c r="CW587" i="15" l="1"/>
  <c r="CT587" i="15" l="1"/>
  <c r="CW588" i="15" l="1"/>
  <c r="CT588" i="15" l="1"/>
  <c r="CW589" i="15" l="1"/>
  <c r="CT589" i="15" l="1"/>
  <c r="CW590" i="15" l="1"/>
  <c r="CT590" i="15" l="1"/>
  <c r="CW591" i="15" l="1"/>
  <c r="CT591" i="15" l="1"/>
  <c r="CW592" i="15" l="1"/>
  <c r="CT592" i="15" l="1"/>
  <c r="CW593" i="15" l="1"/>
  <c r="CT593" i="15" l="1"/>
  <c r="CW594" i="15" l="1"/>
  <c r="CT594" i="15" l="1"/>
  <c r="CW595" i="15" l="1"/>
  <c r="CT595" i="15" l="1"/>
  <c r="CW596" i="15" l="1"/>
  <c r="CT596" i="15" l="1"/>
  <c r="CW597" i="15" l="1"/>
  <c r="CT597" i="15" l="1"/>
  <c r="CW598" i="15" l="1"/>
  <c r="CT598" i="15" l="1"/>
  <c r="CW599" i="15" l="1"/>
  <c r="CT599" i="15" l="1"/>
  <c r="CW600" i="15" l="1"/>
  <c r="CT600" i="15" l="1"/>
  <c r="CW601" i="15" l="1"/>
  <c r="CT601" i="15" l="1"/>
  <c r="CW602" i="15" l="1"/>
  <c r="CT602" i="15" l="1"/>
  <c r="CW603" i="15" l="1"/>
  <c r="CT603" i="15" l="1"/>
  <c r="CW604" i="15" l="1"/>
  <c r="CT604" i="15" l="1"/>
  <c r="CW605" i="15" l="1"/>
  <c r="CT605" i="15" l="1"/>
  <c r="CW606" i="15" l="1"/>
  <c r="CT606" i="15" l="1"/>
  <c r="CW607" i="15" l="1"/>
  <c r="CT607" i="15" l="1"/>
  <c r="CW608" i="15" l="1"/>
  <c r="CT608" i="15" l="1"/>
  <c r="CW609" i="15" l="1"/>
  <c r="CT609" i="15" l="1"/>
  <c r="AO15" i="15" s="1"/>
  <c r="CW610" i="15" l="1"/>
  <c r="CT610" i="15" l="1"/>
  <c r="CW611" i="15" l="1"/>
  <c r="CT611" i="15" l="1"/>
  <c r="CW612" i="15" l="1"/>
  <c r="CT612" i="15" l="1"/>
  <c r="CW613" i="15" l="1"/>
  <c r="CT613" i="15" l="1"/>
  <c r="CW614" i="15" l="1"/>
  <c r="CT614" i="15" l="1"/>
  <c r="CW615" i="15" l="1"/>
  <c r="CT615" i="15" l="1"/>
  <c r="CW616" i="15" l="1"/>
  <c r="CT616" i="15" l="1"/>
  <c r="CW617" i="15" l="1"/>
  <c r="CT617" i="15" l="1"/>
  <c r="CW618" i="15" l="1"/>
  <c r="CT618" i="15" l="1"/>
  <c r="CW619" i="15" l="1"/>
  <c r="CT619" i="15" l="1"/>
  <c r="CW620" i="15" l="1"/>
  <c r="CT620" i="15" l="1"/>
  <c r="CW621" i="15" l="1"/>
  <c r="CT621" i="15" l="1"/>
  <c r="CW622" i="15" l="1"/>
  <c r="CT622" i="15" l="1"/>
  <c r="CW623" i="15" l="1"/>
  <c r="CT623" i="15" l="1"/>
  <c r="CW624" i="15" l="1"/>
  <c r="CT624" i="15" l="1"/>
  <c r="CW625" i="15" l="1"/>
  <c r="CT625" i="15" l="1"/>
  <c r="CW626" i="15" l="1"/>
  <c r="CT626" i="15" l="1"/>
  <c r="CW627" i="15" l="1"/>
  <c r="CT627" i="15" l="1"/>
  <c r="CW628" i="15" l="1"/>
  <c r="CT628" i="15" l="1"/>
  <c r="CW629" i="15" l="1"/>
  <c r="CT629" i="15" l="1"/>
  <c r="CW630" i="15" l="1"/>
  <c r="CT630" i="15" l="1"/>
  <c r="CW631" i="15" l="1"/>
  <c r="CT631" i="15" l="1"/>
  <c r="CW632" i="15" l="1"/>
  <c r="CT632" i="15" l="1"/>
  <c r="CW633" i="15" l="1"/>
  <c r="CT633" i="15" l="1"/>
  <c r="CW634" i="15" l="1"/>
  <c r="CT634" i="15" l="1"/>
  <c r="CW635" i="15" l="1"/>
  <c r="CT635" i="15" l="1"/>
  <c r="CW636" i="15" l="1"/>
  <c r="CT636" i="15" l="1"/>
  <c r="CW637" i="15" l="1"/>
  <c r="CT637" i="15" l="1"/>
  <c r="CW638" i="15" l="1"/>
  <c r="CT638" i="15" l="1"/>
  <c r="CW639" i="15" l="1"/>
  <c r="CT639" i="15" l="1"/>
  <c r="CW640" i="15" l="1"/>
  <c r="CT640" i="15" l="1"/>
  <c r="CW641" i="15" l="1"/>
  <c r="CT641" i="15" l="1"/>
  <c r="CW642" i="15" l="1"/>
  <c r="CT642" i="15" l="1"/>
  <c r="CW643" i="15" l="1"/>
  <c r="CT643" i="15" l="1"/>
  <c r="CW644" i="15" l="1"/>
  <c r="CT644" i="15" l="1"/>
  <c r="CW645" i="15" l="1"/>
  <c r="CT645" i="15" l="1"/>
  <c r="CW646" i="15" l="1"/>
  <c r="CT646" i="15" l="1"/>
  <c r="CW647" i="15" l="1"/>
  <c r="CT647" i="15" l="1"/>
  <c r="CW648" i="15" l="1"/>
  <c r="CT648" i="15" l="1"/>
  <c r="CW649" i="15" l="1"/>
  <c r="CT649" i="15" l="1"/>
  <c r="CW650" i="15" l="1"/>
  <c r="CT650" i="15" l="1"/>
  <c r="CW651" i="15" l="1"/>
  <c r="CT651" i="15" l="1"/>
  <c r="CW652" i="15" l="1"/>
  <c r="CT652" i="15" l="1"/>
  <c r="CW653" i="15" l="1"/>
  <c r="CT653" i="15" l="1"/>
  <c r="CW654" i="15" l="1"/>
  <c r="CT654" i="15" l="1"/>
  <c r="CW655" i="15" l="1"/>
  <c r="CT655" i="15" l="1"/>
  <c r="CW656" i="15" l="1"/>
  <c r="CT656" i="15" l="1"/>
  <c r="CW657" i="15" l="1"/>
  <c r="CT657" i="15" l="1"/>
  <c r="CW658" i="15" l="1"/>
  <c r="CT658" i="15" l="1"/>
  <c r="CW659" i="15" l="1"/>
  <c r="CT659" i="15" l="1"/>
  <c r="CW660" i="15" l="1"/>
  <c r="CT660" i="15" l="1"/>
  <c r="CW661" i="15" l="1"/>
  <c r="CT661" i="15" l="1"/>
  <c r="CW662" i="15" l="1"/>
  <c r="CT662" i="15" l="1"/>
  <c r="CW663" i="15" l="1"/>
  <c r="CT663" i="15" l="1"/>
  <c r="CW664" i="15" l="1"/>
  <c r="CT664" i="15" l="1"/>
  <c r="CW665" i="15" l="1"/>
  <c r="CT665" i="15" l="1"/>
  <c r="CW666" i="15" l="1"/>
  <c r="CT666" i="15" l="1"/>
  <c r="CW667" i="15" l="1"/>
  <c r="CT667" i="15" l="1"/>
  <c r="CW668" i="15" l="1"/>
  <c r="CT668" i="15" l="1"/>
  <c r="CW669" i="15" l="1"/>
  <c r="CT669" i="15" l="1"/>
  <c r="CW670" i="15" l="1"/>
  <c r="CT670" i="15" l="1"/>
  <c r="CW671" i="15" l="1"/>
  <c r="CT671" i="15" l="1"/>
  <c r="CW672" i="15" l="1"/>
  <c r="CT672" i="15" l="1"/>
  <c r="CW673" i="15" l="1"/>
  <c r="CT673" i="15" l="1"/>
  <c r="CW674" i="15" l="1"/>
  <c r="CT674" i="15" l="1"/>
  <c r="CW675" i="15" l="1"/>
  <c r="CT675" i="15" l="1"/>
  <c r="CW676" i="15" l="1"/>
  <c r="CT676" i="15" l="1"/>
  <c r="CW677" i="15" l="1"/>
  <c r="CT677" i="15" l="1"/>
  <c r="CW678" i="15" l="1"/>
  <c r="CT678" i="15" l="1"/>
  <c r="CW679" i="15" l="1"/>
  <c r="CT679" i="15" l="1"/>
  <c r="CW680" i="15" l="1"/>
  <c r="CT680" i="15" l="1"/>
  <c r="CW681" i="15" l="1"/>
  <c r="CT681" i="15" l="1"/>
  <c r="CW682" i="15" l="1"/>
  <c r="CT682" i="15" l="1"/>
  <c r="CW683" i="15" l="1"/>
  <c r="CT683" i="15" l="1"/>
  <c r="CW684" i="15" l="1"/>
  <c r="CT684" i="15" l="1"/>
  <c r="CW685" i="15" l="1"/>
  <c r="CT685" i="15" l="1"/>
  <c r="CW686" i="15" l="1"/>
  <c r="CT686" i="15" l="1"/>
  <c r="CW687" i="15" l="1"/>
  <c r="CT687" i="15" l="1"/>
  <c r="CW688" i="15" l="1"/>
  <c r="CT688" i="15" l="1"/>
  <c r="CW689" i="15" l="1"/>
  <c r="CT689" i="15" l="1"/>
  <c r="CW690" i="15" l="1"/>
  <c r="CT690" i="15" l="1"/>
  <c r="CW691" i="15" l="1"/>
  <c r="CT691" i="15" l="1"/>
  <c r="CW692" i="15" l="1"/>
  <c r="CT692" i="15" l="1"/>
  <c r="CW693" i="15" l="1"/>
  <c r="CT693" i="15" l="1"/>
  <c r="CW694" i="15" l="1"/>
  <c r="CT694" i="15" l="1"/>
  <c r="CW695" i="15" l="1"/>
  <c r="CT695" i="15" l="1"/>
  <c r="CW696" i="15" l="1"/>
  <c r="CT696" i="15" l="1"/>
  <c r="CW697" i="15" l="1"/>
  <c r="CT697" i="15" l="1"/>
  <c r="CW698" i="15" l="1"/>
  <c r="CT698" i="15" l="1"/>
  <c r="CW699" i="15" l="1"/>
  <c r="CT699" i="15" l="1"/>
  <c r="CW700" i="15" l="1"/>
  <c r="CT700" i="15" l="1"/>
  <c r="CW701" i="15" l="1"/>
  <c r="CT701" i="15" l="1"/>
  <c r="CW702" i="15" l="1"/>
  <c r="CT702" i="15" l="1"/>
  <c r="CW703" i="15" l="1"/>
  <c r="CT703" i="15" l="1"/>
  <c r="CW704" i="15" l="1"/>
  <c r="CT704" i="15" l="1"/>
  <c r="CW705" i="15" l="1"/>
  <c r="CT705" i="15" l="1"/>
  <c r="CW706" i="15" l="1"/>
  <c r="CT706" i="15" l="1"/>
  <c r="CW707" i="15" l="1"/>
  <c r="CT707" i="15" l="1"/>
  <c r="CW708" i="15" l="1"/>
  <c r="CT708" i="15" l="1"/>
  <c r="CW709" i="15" l="1"/>
  <c r="CT709" i="15" l="1"/>
  <c r="AO16" i="15" s="1"/>
  <c r="CW710" i="15" l="1"/>
  <c r="CT710" i="15" l="1"/>
  <c r="CW711" i="15" l="1"/>
  <c r="CT711" i="15" l="1"/>
  <c r="CW712" i="15" l="1"/>
  <c r="CT712" i="15" l="1"/>
  <c r="CW713" i="15" l="1"/>
  <c r="CT713" i="15" l="1"/>
  <c r="CW714" i="15" l="1"/>
  <c r="CT714" i="15" l="1"/>
  <c r="CW715" i="15" l="1"/>
  <c r="CT715" i="15" l="1"/>
  <c r="CW716" i="15" l="1"/>
  <c r="CT716" i="15" l="1"/>
  <c r="CW717" i="15" l="1"/>
  <c r="CT717" i="15" l="1"/>
  <c r="CW718" i="15" l="1"/>
  <c r="CT718" i="15" l="1"/>
  <c r="CW719" i="15" l="1"/>
  <c r="CT719" i="15" l="1"/>
  <c r="CW720" i="15" l="1"/>
  <c r="CT720" i="15" l="1"/>
  <c r="CW721" i="15" l="1"/>
  <c r="CT721" i="15" l="1"/>
  <c r="CW722" i="15" l="1"/>
  <c r="CT722" i="15" l="1"/>
  <c r="CW723" i="15" l="1"/>
  <c r="CT723" i="15" l="1"/>
  <c r="CW724" i="15" l="1"/>
  <c r="CT724" i="15" l="1"/>
  <c r="CW725" i="15" l="1"/>
  <c r="CT725" i="15" l="1"/>
  <c r="CW726" i="15" l="1"/>
  <c r="CT726" i="15" l="1"/>
  <c r="CW727" i="15" l="1"/>
  <c r="CT727" i="15" l="1"/>
  <c r="CW728" i="15" l="1"/>
  <c r="CT728" i="15" l="1"/>
  <c r="CW729" i="15" l="1"/>
  <c r="CT729" i="15" l="1"/>
  <c r="CW730" i="15" l="1"/>
  <c r="CT730" i="15" l="1"/>
  <c r="CW731" i="15" l="1"/>
  <c r="CT731" i="15" l="1"/>
  <c r="CW732" i="15" l="1"/>
  <c r="CT732" i="15" l="1"/>
  <c r="CW733" i="15" l="1"/>
  <c r="CT733" i="15" l="1"/>
  <c r="CW734" i="15" l="1"/>
  <c r="CT734" i="15" l="1"/>
  <c r="CW735" i="15" l="1"/>
  <c r="CT735" i="15" l="1"/>
  <c r="CW736" i="15" l="1"/>
  <c r="CT736" i="15" l="1"/>
  <c r="CW737" i="15" l="1"/>
  <c r="CT737" i="15" l="1"/>
  <c r="CW738" i="15" l="1"/>
  <c r="CT738" i="15" l="1"/>
  <c r="CW739" i="15" l="1"/>
  <c r="CT739" i="15" l="1"/>
  <c r="CW740" i="15" l="1"/>
  <c r="CT740" i="15" l="1"/>
  <c r="CW741" i="15" l="1"/>
  <c r="CT741" i="15" l="1"/>
  <c r="CW742" i="15" l="1"/>
  <c r="CT742" i="15" l="1"/>
  <c r="CW743" i="15" l="1"/>
  <c r="CT743" i="15" l="1"/>
  <c r="CW744" i="15" l="1"/>
  <c r="CT744" i="15" l="1"/>
  <c r="CW745" i="15" l="1"/>
  <c r="CT745" i="15" l="1"/>
  <c r="CW746" i="15" l="1"/>
  <c r="CT746" i="15" l="1"/>
  <c r="CW747" i="15" l="1"/>
  <c r="CT747" i="15" l="1"/>
  <c r="CW748" i="15" l="1"/>
  <c r="CT748" i="15" l="1"/>
  <c r="CW749" i="15" l="1"/>
  <c r="CT749" i="15" l="1"/>
  <c r="CW750" i="15" l="1"/>
  <c r="CT750" i="15" l="1"/>
  <c r="CW751" i="15" l="1"/>
  <c r="CT751" i="15" l="1"/>
  <c r="CW752" i="15" l="1"/>
  <c r="CT752" i="15" l="1"/>
  <c r="CW753" i="15" l="1"/>
  <c r="CT753" i="15" l="1"/>
  <c r="CW754" i="15" l="1"/>
  <c r="CT754" i="15" l="1"/>
  <c r="CW755" i="15" l="1"/>
  <c r="CT755" i="15" l="1"/>
  <c r="CW756" i="15" l="1"/>
  <c r="CT756" i="15" l="1"/>
  <c r="CW757" i="15" l="1"/>
  <c r="CT757" i="15" l="1"/>
  <c r="CW758" i="15" l="1"/>
  <c r="CT758" i="15" l="1"/>
  <c r="CW759" i="15" l="1"/>
  <c r="CT759" i="15" l="1"/>
  <c r="CW760" i="15" l="1"/>
  <c r="CT760" i="15" l="1"/>
  <c r="CW761" i="15" l="1"/>
  <c r="CT761" i="15" l="1"/>
  <c r="CW762" i="15" l="1"/>
  <c r="CT762" i="15" l="1"/>
  <c r="CW763" i="15" l="1"/>
  <c r="CT763" i="15" l="1"/>
  <c r="CW764" i="15" l="1"/>
  <c r="CT764" i="15" l="1"/>
  <c r="CW765" i="15" l="1"/>
  <c r="CT765" i="15" l="1"/>
  <c r="CW766" i="15" l="1"/>
  <c r="CT766" i="15" l="1"/>
  <c r="CW767" i="15" l="1"/>
  <c r="CT767" i="15" l="1"/>
  <c r="CW768" i="15" l="1"/>
  <c r="CT768" i="15" l="1"/>
  <c r="CW769" i="15" l="1"/>
  <c r="CT769" i="15" l="1"/>
  <c r="CW770" i="15" l="1"/>
  <c r="CT770" i="15" l="1"/>
  <c r="CW771" i="15" l="1"/>
  <c r="CT771" i="15" l="1"/>
  <c r="CW772" i="15" l="1"/>
  <c r="CT772" i="15" l="1"/>
  <c r="CW773" i="15" l="1"/>
  <c r="CT773" i="15" l="1"/>
  <c r="CW774" i="15" l="1"/>
  <c r="CT774" i="15" l="1"/>
  <c r="CW775" i="15" l="1"/>
  <c r="CT775" i="15" l="1"/>
  <c r="CW776" i="15" l="1"/>
  <c r="CT776" i="15" l="1"/>
  <c r="CW777" i="15" l="1"/>
  <c r="CT777" i="15" l="1"/>
  <c r="CW778" i="15" l="1"/>
  <c r="CT778" i="15" l="1"/>
  <c r="CW779" i="15" l="1"/>
  <c r="CT779" i="15" l="1"/>
  <c r="CW780" i="15" l="1"/>
  <c r="CT780" i="15" l="1"/>
  <c r="CW781" i="15" l="1"/>
  <c r="CT781" i="15" l="1"/>
  <c r="CW782" i="15" l="1"/>
  <c r="CT782" i="15" l="1"/>
  <c r="CW783" i="15" l="1"/>
  <c r="CT783" i="15" l="1"/>
  <c r="CW784" i="15" l="1"/>
  <c r="CT784" i="15" l="1"/>
  <c r="CW785" i="15" l="1"/>
  <c r="CT785" i="15" l="1"/>
  <c r="CW786" i="15" l="1"/>
  <c r="CT786" i="15" l="1"/>
  <c r="CW787" i="15" l="1"/>
  <c r="CT787" i="15" l="1"/>
  <c r="CW788" i="15" l="1"/>
  <c r="CT788" i="15" l="1"/>
  <c r="CW789" i="15" l="1"/>
  <c r="CT789" i="15" l="1"/>
  <c r="CW790" i="15" l="1"/>
  <c r="CT790" i="15" l="1"/>
  <c r="CW791" i="15" l="1"/>
  <c r="CT791" i="15" l="1"/>
  <c r="CW792" i="15" l="1"/>
  <c r="CT792" i="15" l="1"/>
  <c r="CW793" i="15" l="1"/>
  <c r="CT793" i="15" l="1"/>
  <c r="CW794" i="15" l="1"/>
  <c r="CT794" i="15" l="1"/>
  <c r="CW795" i="15" l="1"/>
  <c r="CT795" i="15" l="1"/>
  <c r="CW796" i="15" l="1"/>
  <c r="CT796" i="15" l="1"/>
  <c r="CW797" i="15" l="1"/>
  <c r="CT797" i="15" l="1"/>
  <c r="CW798" i="15" l="1"/>
  <c r="CT798" i="15" l="1"/>
  <c r="CW799" i="15" l="1"/>
  <c r="CT799" i="15" l="1"/>
  <c r="CW800" i="15" l="1"/>
  <c r="CT800" i="15" l="1"/>
  <c r="CW801" i="15" l="1"/>
  <c r="CT801" i="15" l="1"/>
  <c r="CW802" i="15" l="1"/>
  <c r="CT802" i="15" l="1"/>
  <c r="CW803" i="15" l="1"/>
  <c r="CT803" i="15" l="1"/>
  <c r="CW804" i="15" l="1"/>
  <c r="CT804" i="15" l="1"/>
  <c r="CW805" i="15" l="1"/>
  <c r="CT805" i="15" l="1"/>
  <c r="CW806" i="15" l="1"/>
  <c r="CT806" i="15" l="1"/>
  <c r="CW807" i="15" l="1"/>
  <c r="CT807" i="15" l="1"/>
  <c r="CW808" i="15" l="1"/>
  <c r="CT808" i="15" l="1"/>
  <c r="CW809" i="15" l="1"/>
  <c r="CT809" i="15" l="1"/>
  <c r="AO17" i="15" s="1"/>
  <c r="CW810" i="15" l="1"/>
  <c r="CT810" i="15" l="1"/>
  <c r="CW811" i="15" l="1"/>
  <c r="CT811" i="15" l="1"/>
  <c r="CW812" i="15" l="1"/>
  <c r="CT812" i="15" l="1"/>
  <c r="CW813" i="15" l="1"/>
  <c r="CT813" i="15" l="1"/>
  <c r="CW814" i="15" l="1"/>
  <c r="CT814" i="15" l="1"/>
  <c r="CW815" i="15" l="1"/>
  <c r="CT815" i="15" l="1"/>
  <c r="CW816" i="15" l="1"/>
  <c r="CT816" i="15" l="1"/>
  <c r="CW817" i="15" l="1"/>
  <c r="CT817" i="15" l="1"/>
  <c r="CW818" i="15" l="1"/>
  <c r="CT818" i="15" l="1"/>
  <c r="CW819" i="15" l="1"/>
  <c r="CT819" i="15" l="1"/>
  <c r="CW820" i="15" l="1"/>
  <c r="CT820" i="15" l="1"/>
  <c r="CW821" i="15" l="1"/>
  <c r="CT821" i="15" l="1"/>
  <c r="CW822" i="15" l="1"/>
  <c r="CT822" i="15" l="1"/>
  <c r="CW823" i="15" l="1"/>
  <c r="CT823" i="15" l="1"/>
  <c r="CW824" i="15" l="1"/>
  <c r="CT824" i="15" l="1"/>
  <c r="CW825" i="15" l="1"/>
  <c r="CT825" i="15" l="1"/>
  <c r="CW826" i="15" l="1"/>
  <c r="CT826" i="15" l="1"/>
  <c r="CW827" i="15" l="1"/>
  <c r="CT827" i="15" l="1"/>
  <c r="CW828" i="15" l="1"/>
  <c r="CT828" i="15" l="1"/>
  <c r="CW829" i="15" l="1"/>
  <c r="CT829" i="15" l="1"/>
  <c r="CW830" i="15" l="1"/>
  <c r="CT830" i="15" l="1"/>
  <c r="CW831" i="15" l="1"/>
  <c r="CT831" i="15" l="1"/>
  <c r="CW832" i="15" l="1"/>
  <c r="CT832" i="15" l="1"/>
  <c r="CW833" i="15" l="1"/>
  <c r="CT833" i="15" l="1"/>
  <c r="CW834" i="15" l="1"/>
  <c r="CT834" i="15" l="1"/>
  <c r="CW835" i="15" l="1"/>
  <c r="CT835" i="15" l="1"/>
  <c r="CW836" i="15" l="1"/>
  <c r="CT836" i="15" l="1"/>
  <c r="CW837" i="15" l="1"/>
  <c r="CT837" i="15" l="1"/>
  <c r="CW838" i="15" l="1"/>
  <c r="CT838" i="15" l="1"/>
  <c r="CW839" i="15" l="1"/>
  <c r="CT839" i="15" l="1"/>
  <c r="CW840" i="15" l="1"/>
  <c r="CT840" i="15" l="1"/>
  <c r="CW841" i="15" l="1"/>
  <c r="CT841" i="15" l="1"/>
  <c r="CW842" i="15" l="1"/>
  <c r="CT842" i="15" l="1"/>
  <c r="CW843" i="15" l="1"/>
  <c r="CT843" i="15" l="1"/>
  <c r="CW844" i="15" l="1"/>
  <c r="CT844" i="15" l="1"/>
  <c r="CW845" i="15" l="1"/>
  <c r="CT845" i="15" l="1"/>
  <c r="CW846" i="15" l="1"/>
  <c r="CT846" i="15" l="1"/>
  <c r="CW847" i="15" l="1"/>
  <c r="CT847" i="15" l="1"/>
  <c r="CW848" i="15" l="1"/>
  <c r="CT848" i="15" l="1"/>
  <c r="CW849" i="15" l="1"/>
  <c r="CT849" i="15" l="1"/>
  <c r="CW850" i="15" l="1"/>
  <c r="CT850" i="15" l="1"/>
  <c r="CW851" i="15" l="1"/>
  <c r="CT851" i="15" l="1"/>
  <c r="CW852" i="15" l="1"/>
  <c r="CT852" i="15" l="1"/>
  <c r="CW853" i="15" l="1"/>
  <c r="CT853" i="15" l="1"/>
  <c r="CW854" i="15" l="1"/>
  <c r="CT854" i="15" l="1"/>
  <c r="CW855" i="15" l="1"/>
  <c r="CT855" i="15" l="1"/>
  <c r="CW856" i="15" l="1"/>
  <c r="CT856" i="15" l="1"/>
  <c r="CW857" i="15" l="1"/>
  <c r="CT857" i="15" l="1"/>
  <c r="CW858" i="15" l="1"/>
  <c r="CT858" i="15" l="1"/>
  <c r="CW859" i="15" l="1"/>
  <c r="CT859" i="15" l="1"/>
  <c r="CW860" i="15" l="1"/>
  <c r="CT860" i="15" l="1"/>
  <c r="CW861" i="15" l="1"/>
  <c r="CT861" i="15" l="1"/>
  <c r="CW862" i="15" l="1"/>
  <c r="CT862" i="15" l="1"/>
  <c r="CW863" i="15" l="1"/>
  <c r="CT863" i="15" l="1"/>
  <c r="CW864" i="15" l="1"/>
  <c r="CT864" i="15" l="1"/>
  <c r="CW865" i="15" l="1"/>
  <c r="CT865" i="15" l="1"/>
  <c r="CW866" i="15" l="1"/>
  <c r="CT866" i="15" l="1"/>
  <c r="CW867" i="15" l="1"/>
  <c r="CT867" i="15" l="1"/>
  <c r="CW868" i="15" l="1"/>
  <c r="CT868" i="15" l="1"/>
  <c r="CW869" i="15" l="1"/>
  <c r="CT869" i="15" l="1"/>
  <c r="CW870" i="15" l="1"/>
  <c r="CT870" i="15" l="1"/>
  <c r="CW871" i="15" l="1"/>
  <c r="CT871" i="15" l="1"/>
  <c r="CW872" i="15" l="1"/>
  <c r="CT872" i="15" l="1"/>
  <c r="CW873" i="15" l="1"/>
  <c r="CT873" i="15" l="1"/>
  <c r="CW874" i="15" l="1"/>
  <c r="CT874" i="15" l="1"/>
  <c r="CW875" i="15" l="1"/>
  <c r="CT875" i="15" l="1"/>
  <c r="CW876" i="15" l="1"/>
  <c r="CT876" i="15" l="1"/>
  <c r="CW877" i="15" l="1"/>
  <c r="CT877" i="15" l="1"/>
  <c r="CW878" i="15" l="1"/>
  <c r="CT878" i="15" l="1"/>
  <c r="CW879" i="15" l="1"/>
  <c r="CT879" i="15" l="1"/>
  <c r="CW880" i="15" l="1"/>
  <c r="CT880" i="15" l="1"/>
  <c r="CW881" i="15" l="1"/>
  <c r="CT881" i="15" l="1"/>
  <c r="CW882" i="15" l="1"/>
  <c r="CT882" i="15" l="1"/>
  <c r="CW883" i="15" l="1"/>
  <c r="CT883" i="15" l="1"/>
  <c r="CW884" i="15" l="1"/>
  <c r="CT884" i="15" l="1"/>
  <c r="CW885" i="15" l="1"/>
  <c r="CT885" i="15" l="1"/>
  <c r="CW886" i="15" l="1"/>
  <c r="CT886" i="15" l="1"/>
  <c r="CW887" i="15" l="1"/>
  <c r="CT887" i="15" l="1"/>
  <c r="CW888" i="15" l="1"/>
  <c r="CT888" i="15" l="1"/>
  <c r="CW889" i="15" l="1"/>
  <c r="CT889" i="15" l="1"/>
  <c r="CW890" i="15" l="1"/>
  <c r="CT890" i="15" l="1"/>
  <c r="CW891" i="15" l="1"/>
  <c r="CT891" i="15" l="1"/>
  <c r="CW892" i="15" l="1"/>
  <c r="CT892" i="15" l="1"/>
  <c r="CW893" i="15" l="1"/>
  <c r="CT893" i="15" l="1"/>
  <c r="CW894" i="15" l="1"/>
  <c r="CT894" i="15" l="1"/>
  <c r="CW895" i="15" l="1"/>
  <c r="CT895" i="15" l="1"/>
  <c r="CW896" i="15" l="1"/>
  <c r="CT896" i="15" l="1"/>
  <c r="CW897" i="15" l="1"/>
  <c r="CT897" i="15" l="1"/>
  <c r="CW898" i="15" l="1"/>
  <c r="CT898" i="15" l="1"/>
  <c r="CW899" i="15" l="1"/>
  <c r="CT899" i="15" l="1"/>
  <c r="CW900" i="15" l="1"/>
  <c r="CT900" i="15" l="1"/>
  <c r="CW901" i="15" l="1"/>
  <c r="CT901" i="15" l="1"/>
  <c r="CW902" i="15" l="1"/>
  <c r="CT902" i="15" l="1"/>
  <c r="CW903" i="15" l="1"/>
  <c r="CT903" i="15" l="1"/>
  <c r="CW904" i="15" l="1"/>
  <c r="CT904" i="15" l="1"/>
  <c r="CW905" i="15" l="1"/>
  <c r="CT905" i="15" l="1"/>
  <c r="CW906" i="15" l="1"/>
  <c r="CT906" i="15" l="1"/>
  <c r="CW907" i="15" l="1"/>
  <c r="CT907" i="15" l="1"/>
  <c r="CW908" i="15" l="1"/>
  <c r="CT908" i="15" l="1"/>
  <c r="CW909" i="15" l="1"/>
  <c r="CT909" i="15" l="1"/>
  <c r="AO18" i="15" s="1"/>
  <c r="CW910" i="15" l="1"/>
  <c r="CT910" i="15" l="1"/>
  <c r="CW911" i="15" l="1"/>
  <c r="CT911" i="15" l="1"/>
  <c r="CW912" i="15" l="1"/>
  <c r="CT912" i="15" l="1"/>
  <c r="CW913" i="15" l="1"/>
  <c r="CT913" i="15" l="1"/>
  <c r="CW914" i="15" l="1"/>
  <c r="CT914" i="15" l="1"/>
  <c r="CW915" i="15" l="1"/>
  <c r="CT915" i="15" l="1"/>
  <c r="CW916" i="15" l="1"/>
  <c r="CT916" i="15" l="1"/>
  <c r="CW917" i="15" l="1"/>
  <c r="CT917" i="15" l="1"/>
  <c r="CW918" i="15" l="1"/>
  <c r="CT918" i="15" l="1"/>
  <c r="CW919" i="15" l="1"/>
  <c r="CT919" i="15" l="1"/>
  <c r="CW920" i="15" l="1"/>
  <c r="CT920" i="15" l="1"/>
  <c r="CW921" i="15" l="1"/>
  <c r="CT921" i="15" l="1"/>
  <c r="CW922" i="15" l="1"/>
  <c r="CT922" i="15" l="1"/>
  <c r="CW923" i="15" l="1"/>
  <c r="CT923" i="15" l="1"/>
  <c r="CW924" i="15" l="1"/>
  <c r="CT924" i="15" l="1"/>
  <c r="CW925" i="15" l="1"/>
  <c r="CT925" i="15" l="1"/>
  <c r="CW926" i="15" l="1"/>
  <c r="CT926" i="15" l="1"/>
  <c r="CW927" i="15" l="1"/>
  <c r="CT927" i="15" l="1"/>
  <c r="CW928" i="15" l="1"/>
  <c r="CT928" i="15" l="1"/>
  <c r="CW929" i="15" l="1"/>
  <c r="CT929" i="15" l="1"/>
  <c r="CW930" i="15" l="1"/>
  <c r="CT930" i="15" l="1"/>
  <c r="CW931" i="15" l="1"/>
  <c r="CT931" i="15" l="1"/>
  <c r="CW932" i="15" l="1"/>
  <c r="CT932" i="15" l="1"/>
  <c r="CW933" i="15" l="1"/>
  <c r="CT933" i="15" l="1"/>
  <c r="CW934" i="15" l="1"/>
  <c r="CT934" i="15" l="1"/>
  <c r="CW935" i="15" l="1"/>
  <c r="CT935" i="15" l="1"/>
  <c r="CW936" i="15" l="1"/>
  <c r="CT936" i="15" l="1"/>
  <c r="CW937" i="15" l="1"/>
  <c r="CT937" i="15" l="1"/>
  <c r="CW938" i="15" l="1"/>
  <c r="CT938" i="15" l="1"/>
  <c r="CW939" i="15" l="1"/>
  <c r="CT939" i="15" l="1"/>
  <c r="CW940" i="15" l="1"/>
  <c r="CT940" i="15" l="1"/>
  <c r="CW941" i="15" l="1"/>
  <c r="CT941" i="15" l="1"/>
  <c r="CW942" i="15" l="1"/>
  <c r="CT942" i="15" l="1"/>
  <c r="CW943" i="15" l="1"/>
  <c r="CT943" i="15" l="1"/>
  <c r="CW944" i="15" l="1"/>
  <c r="CT944" i="15" l="1"/>
  <c r="CW945" i="15" l="1"/>
  <c r="CT945" i="15" l="1"/>
  <c r="CW946" i="15" l="1"/>
  <c r="CT946" i="15" l="1"/>
  <c r="CW947" i="15" l="1"/>
  <c r="CT947" i="15" l="1"/>
  <c r="CW948" i="15" l="1"/>
  <c r="CT948" i="15" l="1"/>
  <c r="CW949" i="15" l="1"/>
  <c r="CT949" i="15" l="1"/>
  <c r="CW950" i="15" l="1"/>
  <c r="CT950" i="15" l="1"/>
  <c r="CW951" i="15" l="1"/>
  <c r="CT951" i="15" l="1"/>
  <c r="CW952" i="15" l="1"/>
  <c r="CT952" i="15" l="1"/>
  <c r="CW953" i="15" l="1"/>
  <c r="CT953" i="15" l="1"/>
  <c r="CW954" i="15" l="1"/>
  <c r="CT954" i="15" l="1"/>
  <c r="CW955" i="15" l="1"/>
  <c r="CT955" i="15" l="1"/>
  <c r="CW956" i="15" l="1"/>
  <c r="CT956" i="15" l="1"/>
  <c r="CW957" i="15" l="1"/>
  <c r="CT957" i="15" l="1"/>
  <c r="CW958" i="15" l="1"/>
  <c r="CT958" i="15" l="1"/>
  <c r="CW959" i="15" l="1"/>
  <c r="CT959" i="15" l="1"/>
  <c r="CW960" i="15" l="1"/>
  <c r="CT960" i="15" l="1"/>
  <c r="CW961" i="15" l="1"/>
  <c r="CT961" i="15" l="1"/>
  <c r="CW962" i="15" l="1"/>
  <c r="CT962" i="15" l="1"/>
  <c r="CW963" i="15" l="1"/>
  <c r="CT963" i="15" l="1"/>
  <c r="CW964" i="15" l="1"/>
  <c r="CT964" i="15" l="1"/>
  <c r="CW965" i="15" l="1"/>
  <c r="CT965" i="15" l="1"/>
  <c r="CW966" i="15" l="1"/>
  <c r="CT966" i="15" l="1"/>
  <c r="CW967" i="15" l="1"/>
  <c r="CT967" i="15" l="1"/>
  <c r="CW968" i="15" l="1"/>
  <c r="CT968" i="15" l="1"/>
  <c r="CW969" i="15" l="1"/>
  <c r="CT969" i="15" l="1"/>
  <c r="CW970" i="15" l="1"/>
  <c r="CT970" i="15" l="1"/>
  <c r="CW971" i="15" l="1"/>
  <c r="CT971" i="15" l="1"/>
  <c r="CW972" i="15" l="1"/>
  <c r="CT972" i="15" l="1"/>
  <c r="CW973" i="15" l="1"/>
  <c r="CT973" i="15" l="1"/>
  <c r="CW974" i="15" l="1"/>
  <c r="CT974" i="15" l="1"/>
  <c r="CW975" i="15" l="1"/>
  <c r="CT975" i="15" l="1"/>
  <c r="CW976" i="15" l="1"/>
  <c r="CT976" i="15" l="1"/>
  <c r="CW977" i="15" l="1"/>
  <c r="CT977" i="15" l="1"/>
  <c r="CW978" i="15" l="1"/>
  <c r="CT978" i="15" l="1"/>
  <c r="CW979" i="15" l="1"/>
  <c r="CT979" i="15" l="1"/>
  <c r="CW980" i="15" l="1"/>
  <c r="CT980" i="15" l="1"/>
  <c r="CW981" i="15" l="1"/>
  <c r="CT981" i="15" l="1"/>
  <c r="CW982" i="15" l="1"/>
  <c r="CT982" i="15" l="1"/>
  <c r="CW983" i="15" l="1"/>
  <c r="CT983" i="15" l="1"/>
  <c r="CW984" i="15" l="1"/>
  <c r="CT984" i="15" l="1"/>
  <c r="CW985" i="15" l="1"/>
  <c r="CT985" i="15" l="1"/>
  <c r="CW986" i="15" l="1"/>
  <c r="CT986" i="15" l="1"/>
  <c r="CW987" i="15" l="1"/>
  <c r="CT987" i="15" l="1"/>
  <c r="CW988" i="15" l="1"/>
  <c r="CT988" i="15" l="1"/>
  <c r="CW989" i="15" l="1"/>
  <c r="CT989" i="15" l="1"/>
  <c r="CW990" i="15" l="1"/>
  <c r="CT990" i="15" l="1"/>
  <c r="CW991" i="15" l="1"/>
  <c r="CT991" i="15" l="1"/>
  <c r="CW992" i="15" l="1"/>
  <c r="CT992" i="15" l="1"/>
  <c r="CW993" i="15" l="1"/>
  <c r="CT993" i="15" l="1"/>
  <c r="CW994" i="15" l="1"/>
  <c r="CT994" i="15" l="1"/>
  <c r="CW995" i="15" l="1"/>
  <c r="CT995" i="15" l="1"/>
  <c r="CW996" i="15" l="1"/>
  <c r="CT996" i="15" l="1"/>
  <c r="CW997" i="15" l="1"/>
  <c r="CT997" i="15" l="1"/>
  <c r="CW998" i="15" l="1"/>
  <c r="CT998" i="15" l="1"/>
  <c r="CW999" i="15" l="1"/>
  <c r="CT999" i="15" l="1"/>
  <c r="CW1000" i="15" l="1"/>
  <c r="CT1000" i="15" l="1"/>
  <c r="CW1001" i="15" l="1"/>
  <c r="CT1001" i="15" l="1"/>
  <c r="CW1002" i="15" l="1"/>
  <c r="CT1002" i="15" l="1"/>
  <c r="CW1003" i="15" l="1"/>
  <c r="CT1003" i="15" l="1"/>
  <c r="CW1004" i="15" l="1"/>
  <c r="CT1004" i="15" l="1"/>
  <c r="CW1005" i="15" l="1"/>
  <c r="CT1005" i="15" l="1"/>
  <c r="CW1006" i="15" l="1"/>
  <c r="CT1006" i="15" l="1"/>
  <c r="CW1007" i="15" l="1"/>
  <c r="CT1007" i="15" l="1"/>
  <c r="CW1008" i="15" l="1"/>
  <c r="CT1008" i="15" l="1"/>
  <c r="CW1009" i="15" l="1"/>
  <c r="CT1009" i="15" l="1"/>
  <c r="AO19" i="15" s="1"/>
  <c r="DC11" i="15"/>
  <c r="DC15" i="15"/>
  <c r="DC19" i="15"/>
  <c r="DC23" i="15"/>
  <c r="DC27" i="15"/>
  <c r="DC31" i="15"/>
  <c r="DC35" i="15"/>
  <c r="DC39" i="15"/>
  <c r="DC43" i="15"/>
  <c r="DC47" i="15"/>
  <c r="DC51" i="15"/>
  <c r="DC55" i="15"/>
  <c r="DC59" i="15"/>
  <c r="DC63" i="15"/>
  <c r="DC67" i="15"/>
  <c r="DC71" i="15"/>
  <c r="DC75" i="15"/>
  <c r="DC79" i="15"/>
  <c r="DC83" i="15"/>
  <c r="DC87" i="15"/>
  <c r="DC91" i="15"/>
  <c r="DC95" i="15"/>
  <c r="DC99" i="15"/>
  <c r="DC103" i="15"/>
  <c r="DC107" i="15"/>
  <c r="DC111" i="15"/>
  <c r="DC115" i="15"/>
  <c r="DC119" i="15"/>
  <c r="DC123" i="15"/>
  <c r="DC127" i="15"/>
  <c r="DC131" i="15"/>
  <c r="DC135" i="15"/>
  <c r="DC139" i="15"/>
  <c r="DC143" i="15"/>
  <c r="DC147" i="15"/>
  <c r="DC151" i="15"/>
  <c r="DC155" i="15"/>
  <c r="DC159" i="15"/>
  <c r="DC163" i="15"/>
  <c r="DC167" i="15"/>
  <c r="DC171" i="15"/>
  <c r="DC175" i="15"/>
  <c r="DC179" i="15"/>
  <c r="DC183" i="15"/>
  <c r="DC187" i="15"/>
  <c r="DC191" i="15"/>
  <c r="DC195" i="15"/>
  <c r="DC199" i="15"/>
  <c r="DC203" i="15"/>
  <c r="DC207" i="15"/>
  <c r="DC211" i="15"/>
  <c r="DC215" i="15"/>
  <c r="DC219" i="15"/>
  <c r="DC223" i="15"/>
  <c r="DC227" i="15"/>
  <c r="DC231" i="15"/>
  <c r="DC235" i="15"/>
  <c r="DC239" i="15"/>
  <c r="DC243" i="15"/>
  <c r="DC247" i="15"/>
  <c r="DC251" i="15"/>
  <c r="DC255" i="15"/>
  <c r="DC259" i="15"/>
  <c r="DC263" i="15"/>
  <c r="DC267" i="15"/>
  <c r="DC271" i="15"/>
  <c r="DC275" i="15"/>
  <c r="DC13" i="15"/>
  <c r="DC18" i="15"/>
  <c r="DC24" i="15"/>
  <c r="DC29" i="15"/>
  <c r="DC34" i="15"/>
  <c r="DC40" i="15"/>
  <c r="DC45" i="15"/>
  <c r="DC50" i="15"/>
  <c r="DC56" i="15"/>
  <c r="DC61" i="15"/>
  <c r="DC66" i="15"/>
  <c r="DC72" i="15"/>
  <c r="DC77" i="15"/>
  <c r="DC82" i="15"/>
  <c r="DC88" i="15"/>
  <c r="DC93" i="15"/>
  <c r="DC98" i="15"/>
  <c r="DC104" i="15"/>
  <c r="DC109" i="15"/>
  <c r="DC114" i="15"/>
  <c r="DC120" i="15"/>
  <c r="DC125" i="15"/>
  <c r="DC130" i="15"/>
  <c r="DC136" i="15"/>
  <c r="DC141" i="15"/>
  <c r="DC146" i="15"/>
  <c r="DC152" i="15"/>
  <c r="DC157" i="15"/>
  <c r="DC162" i="15"/>
  <c r="DC168" i="15"/>
  <c r="DC173" i="15"/>
  <c r="DC178" i="15"/>
  <c r="DC184" i="15"/>
  <c r="DC189" i="15"/>
  <c r="DC194" i="15"/>
  <c r="DC200" i="15"/>
  <c r="DC205" i="15"/>
  <c r="DC210" i="15"/>
  <c r="DC216" i="15"/>
  <c r="DC221" i="15"/>
  <c r="DC226" i="15"/>
  <c r="DC232" i="15"/>
  <c r="DC237" i="15"/>
  <c r="DC242" i="15"/>
  <c r="DC248" i="15"/>
  <c r="DC253" i="15"/>
  <c r="DC258" i="15"/>
  <c r="DC264" i="15"/>
  <c r="DC269" i="15"/>
  <c r="DC274" i="15"/>
  <c r="DC279" i="15"/>
  <c r="DC283" i="15"/>
  <c r="DC287" i="15"/>
  <c r="DC291" i="15"/>
  <c r="DC295" i="15"/>
  <c r="DC299" i="15"/>
  <c r="DC303" i="15"/>
  <c r="DC307" i="15"/>
  <c r="DC311" i="15"/>
  <c r="DC315" i="15"/>
  <c r="DC319" i="15"/>
  <c r="DC323" i="15"/>
  <c r="DC327" i="15"/>
  <c r="DC331" i="15"/>
  <c r="DC335" i="15"/>
  <c r="DC339" i="15"/>
  <c r="DC343" i="15"/>
  <c r="DC347" i="15"/>
  <c r="DC351" i="15"/>
  <c r="DC355" i="15"/>
  <c r="DC359" i="15"/>
  <c r="K4" i="15"/>
  <c r="DC9" i="15"/>
  <c r="DC14" i="15"/>
  <c r="DC20" i="15"/>
  <c r="DC25" i="15"/>
  <c r="DC30" i="15"/>
  <c r="DC36" i="15"/>
  <c r="DC41" i="15"/>
  <c r="DC46" i="15"/>
  <c r="DC52" i="15"/>
  <c r="DC57" i="15"/>
  <c r="DC62" i="15"/>
  <c r="DC68" i="15"/>
  <c r="DC73" i="15"/>
  <c r="DC78" i="15"/>
  <c r="DC84" i="15"/>
  <c r="DC89" i="15"/>
  <c r="DC94" i="15"/>
  <c r="DC100" i="15"/>
  <c r="DC105" i="15"/>
  <c r="DC110" i="15"/>
  <c r="DC116" i="15"/>
  <c r="DC121" i="15"/>
  <c r="DC126" i="15"/>
  <c r="DC132" i="15"/>
  <c r="DC137" i="15"/>
  <c r="DC142" i="15"/>
  <c r="DC148" i="15"/>
  <c r="DC153" i="15"/>
  <c r="DC158" i="15"/>
  <c r="DC164" i="15"/>
  <c r="DC169" i="15"/>
  <c r="DC174" i="15"/>
  <c r="DC180" i="15"/>
  <c r="DC185" i="15"/>
  <c r="DC190" i="15"/>
  <c r="DC196" i="15"/>
  <c r="DC201" i="15"/>
  <c r="DC206" i="15"/>
  <c r="DC212" i="15"/>
  <c r="DC217" i="15"/>
  <c r="DC222" i="15"/>
  <c r="DC228" i="15"/>
  <c r="DC233" i="15"/>
  <c r="DC238" i="15"/>
  <c r="DC244" i="15"/>
  <c r="DC249" i="15"/>
  <c r="DC254" i="15"/>
  <c r="DC260" i="15"/>
  <c r="DC265" i="15"/>
  <c r="DC270" i="15"/>
  <c r="DC276" i="15"/>
  <c r="DC280" i="15"/>
  <c r="DC284" i="15"/>
  <c r="DC288" i="15"/>
  <c r="DC292" i="15"/>
  <c r="DC296" i="15"/>
  <c r="DC300" i="15"/>
  <c r="DC304" i="15"/>
  <c r="DC308" i="15"/>
  <c r="DC312" i="15"/>
  <c r="DC316" i="15"/>
  <c r="DC320" i="15"/>
  <c r="DC324" i="15"/>
  <c r="DC328" i="15"/>
  <c r="DC332" i="15"/>
  <c r="DC336" i="15"/>
  <c r="DB85" i="15"/>
  <c r="DC16" i="15"/>
  <c r="DC26" i="15"/>
  <c r="DC37" i="15"/>
  <c r="DC48" i="15"/>
  <c r="DC58" i="15"/>
  <c r="DC69" i="15"/>
  <c r="DC80" i="15"/>
  <c r="DC90" i="15"/>
  <c r="DC101" i="15"/>
  <c r="DC112" i="15"/>
  <c r="DC122" i="15"/>
  <c r="DC133" i="15"/>
  <c r="DC144" i="15"/>
  <c r="DC154" i="15"/>
  <c r="DC165" i="15"/>
  <c r="DC176" i="15"/>
  <c r="DC186" i="15"/>
  <c r="DC197" i="15"/>
  <c r="DC208" i="15"/>
  <c r="DC218" i="15"/>
  <c r="DC229" i="15"/>
  <c r="DC240" i="15"/>
  <c r="DC250" i="15"/>
  <c r="DC261" i="15"/>
  <c r="DC272" i="15"/>
  <c r="DC281" i="15"/>
  <c r="DC289" i="15"/>
  <c r="DC297" i="15"/>
  <c r="DC305" i="15"/>
  <c r="DC313" i="15"/>
  <c r="DC321" i="15"/>
  <c r="DC329" i="15"/>
  <c r="DC337" i="15"/>
  <c r="DC342" i="15"/>
  <c r="DC348" i="15"/>
  <c r="DC353" i="15"/>
  <c r="DC358" i="15"/>
  <c r="DC363" i="15"/>
  <c r="DC367" i="15"/>
  <c r="DC371" i="15"/>
  <c r="DC375" i="15"/>
  <c r="DC379" i="15"/>
  <c r="DC383" i="15"/>
  <c r="DC387" i="15"/>
  <c r="DC391" i="15"/>
  <c r="DC395" i="15"/>
  <c r="DC399" i="15"/>
  <c r="DC403" i="15"/>
  <c r="DC407" i="15"/>
  <c r="DC411" i="15"/>
  <c r="DC415" i="15"/>
  <c r="DC419" i="15"/>
  <c r="DC423" i="15"/>
  <c r="DC427" i="15"/>
  <c r="DC431" i="15"/>
  <c r="DC435" i="15"/>
  <c r="DC439" i="15"/>
  <c r="DC443" i="15"/>
  <c r="DC447" i="15"/>
  <c r="DC451" i="15"/>
  <c r="DC455" i="15"/>
  <c r="DC459" i="15"/>
  <c r="DC463" i="15"/>
  <c r="DC467" i="15"/>
  <c r="DC471" i="15"/>
  <c r="DC475" i="15"/>
  <c r="DC479" i="15"/>
  <c r="DC483" i="15"/>
  <c r="DC487" i="15"/>
  <c r="DC491" i="15"/>
  <c r="DC495" i="15"/>
  <c r="DC499" i="15"/>
  <c r="DC503" i="15"/>
  <c r="DC507" i="15"/>
  <c r="DC511" i="15"/>
  <c r="DC515" i="15"/>
  <c r="DC519" i="15"/>
  <c r="DC523" i="15"/>
  <c r="DC527" i="15"/>
  <c r="DC531" i="15"/>
  <c r="DC535" i="15"/>
  <c r="DC539" i="15"/>
  <c r="DC543" i="15"/>
  <c r="DC547" i="15"/>
  <c r="DC551" i="15"/>
  <c r="DC555" i="15"/>
  <c r="DC559" i="15"/>
  <c r="DC563" i="15"/>
  <c r="DC567" i="15"/>
  <c r="DC571" i="15"/>
  <c r="DC575" i="15"/>
  <c r="DC579" i="15"/>
  <c r="DC583" i="15"/>
  <c r="DC587" i="15"/>
  <c r="DC591" i="15"/>
  <c r="DC595" i="15"/>
  <c r="DC599" i="15"/>
  <c r="DC603" i="15"/>
  <c r="DC607" i="15"/>
  <c r="DC611" i="15"/>
  <c r="DC615" i="15"/>
  <c r="DC619" i="15"/>
  <c r="DC623" i="15"/>
  <c r="DC627" i="15"/>
  <c r="DC631" i="15"/>
  <c r="DC635" i="15"/>
  <c r="DC639" i="15"/>
  <c r="DC643" i="15"/>
  <c r="DC647" i="15"/>
  <c r="DC651" i="15"/>
  <c r="DC655" i="15"/>
  <c r="DC659" i="15"/>
  <c r="DC663" i="15"/>
  <c r="DC667" i="15"/>
  <c r="DC671" i="15"/>
  <c r="DC675" i="15"/>
  <c r="DC679" i="15"/>
  <c r="DC683" i="15"/>
  <c r="DC687" i="15"/>
  <c r="DC691" i="15"/>
  <c r="DC695" i="15"/>
  <c r="DC699" i="15"/>
  <c r="DC703" i="15"/>
  <c r="DC707" i="15"/>
  <c r="DC711" i="15"/>
  <c r="DC715" i="15"/>
  <c r="DC719" i="15"/>
  <c r="DC723" i="15"/>
  <c r="DC727" i="15"/>
  <c r="DC731" i="15"/>
  <c r="DC735" i="15"/>
  <c r="DC739" i="15"/>
  <c r="DC743" i="15"/>
  <c r="DC747" i="15"/>
  <c r="DC751" i="15"/>
  <c r="DC755" i="15"/>
  <c r="DC759" i="15"/>
  <c r="DC763" i="15"/>
  <c r="DC767" i="15"/>
  <c r="DC771" i="15"/>
  <c r="DC775" i="15"/>
  <c r="DC779" i="15"/>
  <c r="DC783" i="15"/>
  <c r="DC787" i="15"/>
  <c r="DC791" i="15"/>
  <c r="DC795" i="15"/>
  <c r="DC799" i="15"/>
  <c r="DC803" i="15"/>
  <c r="DC807" i="15"/>
  <c r="DC811" i="15"/>
  <c r="DC815" i="15"/>
  <c r="DC819" i="15"/>
  <c r="DC823" i="15"/>
  <c r="DC827" i="15"/>
  <c r="DC831" i="15"/>
  <c r="DC835" i="15"/>
  <c r="DC839" i="15"/>
  <c r="DC843" i="15"/>
  <c r="DC847" i="15"/>
  <c r="DC851" i="15"/>
  <c r="DC855" i="15"/>
  <c r="DC859" i="15"/>
  <c r="DC863" i="15"/>
  <c r="DB10" i="15"/>
  <c r="DC17" i="15"/>
  <c r="DC28" i="15"/>
  <c r="DC38" i="15"/>
  <c r="DC49" i="15"/>
  <c r="DC60" i="15"/>
  <c r="DC70" i="15"/>
  <c r="DC81" i="15"/>
  <c r="DC92" i="15"/>
  <c r="DC102" i="15"/>
  <c r="DC113" i="15"/>
  <c r="DC124" i="15"/>
  <c r="DC134" i="15"/>
  <c r="DC145" i="15"/>
  <c r="DC156" i="15"/>
  <c r="DC166" i="15"/>
  <c r="DC177" i="15"/>
  <c r="DC188" i="15"/>
  <c r="DC198" i="15"/>
  <c r="DC209" i="15"/>
  <c r="DC220" i="15"/>
  <c r="DC230" i="15"/>
  <c r="DC241" i="15"/>
  <c r="DC252" i="15"/>
  <c r="DC262" i="15"/>
  <c r="DC273" i="15"/>
  <c r="DC282" i="15"/>
  <c r="DC290" i="15"/>
  <c r="DC298" i="15"/>
  <c r="DC306" i="15"/>
  <c r="DC314" i="15"/>
  <c r="DC322" i="15"/>
  <c r="DC330" i="15"/>
  <c r="DC338" i="15"/>
  <c r="DC344" i="15"/>
  <c r="DC349" i="15"/>
  <c r="DC354" i="15"/>
  <c r="DC360" i="15"/>
  <c r="DC364" i="15"/>
  <c r="DC368" i="15"/>
  <c r="DC372" i="15"/>
  <c r="DC376" i="15"/>
  <c r="DC380" i="15"/>
  <c r="DC384" i="15"/>
  <c r="DC388" i="15"/>
  <c r="DC392" i="15"/>
  <c r="DC396" i="15"/>
  <c r="DC400" i="15"/>
  <c r="DC404" i="15"/>
  <c r="DC408" i="15"/>
  <c r="DC412" i="15"/>
  <c r="DC416" i="15"/>
  <c r="DC420" i="15"/>
  <c r="DC424" i="15"/>
  <c r="DC428" i="15"/>
  <c r="DC432" i="15"/>
  <c r="DC436" i="15"/>
  <c r="DC440" i="15"/>
  <c r="DC444" i="15"/>
  <c r="DC448" i="15"/>
  <c r="DC452" i="15"/>
  <c r="DC456" i="15"/>
  <c r="DC460" i="15"/>
  <c r="DC464" i="15"/>
  <c r="DC468" i="15"/>
  <c r="DC472" i="15"/>
  <c r="DC476" i="15"/>
  <c r="DC480" i="15"/>
  <c r="DC484" i="15"/>
  <c r="DC488" i="15"/>
  <c r="DC492" i="15"/>
  <c r="DC496" i="15"/>
  <c r="DC500" i="15"/>
  <c r="DC504" i="15"/>
  <c r="DC508" i="15"/>
  <c r="DC512" i="15"/>
  <c r="DC516" i="15"/>
  <c r="DC520" i="15"/>
  <c r="DC524" i="15"/>
  <c r="DC528" i="15"/>
  <c r="DC532" i="15"/>
  <c r="DC536" i="15"/>
  <c r="DC540" i="15"/>
  <c r="DC544" i="15"/>
  <c r="DC548" i="15"/>
  <c r="DC552" i="15"/>
  <c r="DC556" i="15"/>
  <c r="DC560" i="15"/>
  <c r="DC564" i="15"/>
  <c r="DC568" i="15"/>
  <c r="DC572" i="15"/>
  <c r="DC576" i="15"/>
  <c r="DC580" i="15"/>
  <c r="DC584" i="15"/>
  <c r="DC588" i="15"/>
  <c r="DC592" i="15"/>
  <c r="DC596" i="15"/>
  <c r="DC600" i="15"/>
  <c r="DC604" i="15"/>
  <c r="DC608" i="15"/>
  <c r="DC612" i="15"/>
  <c r="DC616" i="15"/>
  <c r="DC620" i="15"/>
  <c r="DC624" i="15"/>
  <c r="DC628" i="15"/>
  <c r="DC632" i="15"/>
  <c r="DC636" i="15"/>
  <c r="DC640" i="15"/>
  <c r="DC644" i="15"/>
  <c r="DC648" i="15"/>
  <c r="DC652" i="15"/>
  <c r="DC656" i="15"/>
  <c r="DC660" i="15"/>
  <c r="DC664" i="15"/>
  <c r="DC668" i="15"/>
  <c r="DC672" i="15"/>
  <c r="DC676" i="15"/>
  <c r="DC680" i="15"/>
  <c r="DC684" i="15"/>
  <c r="DC688" i="15"/>
  <c r="DC692" i="15"/>
  <c r="DC696" i="15"/>
  <c r="DC700" i="15"/>
  <c r="DC704" i="15"/>
  <c r="DC708" i="15"/>
  <c r="DC712" i="15"/>
  <c r="DC716" i="15"/>
  <c r="DC720" i="15"/>
  <c r="DC724" i="15"/>
  <c r="DC728" i="15"/>
  <c r="DC732" i="15"/>
  <c r="DC736" i="15"/>
  <c r="DC740" i="15"/>
  <c r="DC744" i="15"/>
  <c r="DC748" i="15"/>
  <c r="DC752" i="15"/>
  <c r="DC756" i="15"/>
  <c r="DC760" i="15"/>
  <c r="DC764" i="15"/>
  <c r="DC768" i="15"/>
  <c r="DC772" i="15"/>
  <c r="DC776" i="15"/>
  <c r="DC780" i="15"/>
  <c r="DC784" i="15"/>
  <c r="DC788" i="15"/>
  <c r="DC792" i="15"/>
  <c r="DC796" i="15"/>
  <c r="DC800" i="15"/>
  <c r="DC804" i="15"/>
  <c r="DC808" i="15"/>
  <c r="DC812" i="15"/>
  <c r="DC816" i="15"/>
  <c r="DC820" i="15"/>
  <c r="DC824" i="15"/>
  <c r="DC828" i="15"/>
  <c r="DC832" i="15"/>
  <c r="DC836" i="15"/>
  <c r="DC840" i="15"/>
  <c r="DC844" i="15"/>
  <c r="DC848" i="15"/>
  <c r="DC852" i="15"/>
  <c r="DC10" i="15"/>
  <c r="DC32" i="15"/>
  <c r="DC53" i="15"/>
  <c r="DC74" i="15"/>
  <c r="DC96" i="15"/>
  <c r="DC117" i="15"/>
  <c r="DC138" i="15"/>
  <c r="DC160" i="15"/>
  <c r="DC181" i="15"/>
  <c r="DC202" i="15"/>
  <c r="DC224" i="15"/>
  <c r="DC245" i="15"/>
  <c r="DC266" i="15"/>
  <c r="DC285" i="15"/>
  <c r="DC301" i="15"/>
  <c r="DC317" i="15"/>
  <c r="DC333" i="15"/>
  <c r="DC345" i="15"/>
  <c r="DC356" i="15"/>
  <c r="DC365" i="15"/>
  <c r="DC373" i="15"/>
  <c r="DC381" i="15"/>
  <c r="DC389" i="15"/>
  <c r="DC397" i="15"/>
  <c r="DC405" i="15"/>
  <c r="DC413" i="15"/>
  <c r="DC421" i="15"/>
  <c r="DC429" i="15"/>
  <c r="DC437" i="15"/>
  <c r="DC445" i="15"/>
  <c r="DC453" i="15"/>
  <c r="DC461" i="15"/>
  <c r="DC469" i="15"/>
  <c r="DC477" i="15"/>
  <c r="DC485" i="15"/>
  <c r="DC493" i="15"/>
  <c r="DC501" i="15"/>
  <c r="DC509" i="15"/>
  <c r="DC517" i="15"/>
  <c r="DC525" i="15"/>
  <c r="DC533" i="15"/>
  <c r="DC541" i="15"/>
  <c r="DC549" i="15"/>
  <c r="DC557" i="15"/>
  <c r="DC565" i="15"/>
  <c r="DC573" i="15"/>
  <c r="DC581" i="15"/>
  <c r="DC589" i="15"/>
  <c r="DC597" i="15"/>
  <c r="DC605" i="15"/>
  <c r="DC613" i="15"/>
  <c r="DC621" i="15"/>
  <c r="DC629" i="15"/>
  <c r="DC637" i="15"/>
  <c r="DC645" i="15"/>
  <c r="DC653" i="15"/>
  <c r="DC661" i="15"/>
  <c r="DC669" i="15"/>
  <c r="DC677" i="15"/>
  <c r="DC685" i="15"/>
  <c r="DC693" i="15"/>
  <c r="DC701" i="15"/>
  <c r="DC709" i="15"/>
  <c r="DC717" i="15"/>
  <c r="DC725" i="15"/>
  <c r="DC733" i="15"/>
  <c r="DC741" i="15"/>
  <c r="DC749" i="15"/>
  <c r="DC757" i="15"/>
  <c r="DC765" i="15"/>
  <c r="DC773" i="15"/>
  <c r="DC781" i="15"/>
  <c r="DC789" i="15"/>
  <c r="DC797" i="15"/>
  <c r="DC805" i="15"/>
  <c r="DC813" i="15"/>
  <c r="DC821" i="15"/>
  <c r="DC829" i="15"/>
  <c r="DC837" i="15"/>
  <c r="DC845" i="15"/>
  <c r="DC853" i="15"/>
  <c r="DC858" i="15"/>
  <c r="DC864" i="15"/>
  <c r="DC21" i="15"/>
  <c r="DC42" i="15"/>
  <c r="DC64" i="15"/>
  <c r="DC85" i="15"/>
  <c r="DC106" i="15"/>
  <c r="DC128" i="15"/>
  <c r="DC149" i="15"/>
  <c r="DC170" i="15"/>
  <c r="DC192" i="15"/>
  <c r="DC213" i="15"/>
  <c r="DC234" i="15"/>
  <c r="DC256" i="15"/>
  <c r="DC277" i="15"/>
  <c r="DC293" i="15"/>
  <c r="DC309" i="15"/>
  <c r="DC325" i="15"/>
  <c r="DC340" i="15"/>
  <c r="DC350" i="15"/>
  <c r="DC361" i="15"/>
  <c r="DC369" i="15"/>
  <c r="DC377" i="15"/>
  <c r="DC385" i="15"/>
  <c r="DC393" i="15"/>
  <c r="DC401" i="15"/>
  <c r="DC409" i="15"/>
  <c r="DC417" i="15"/>
  <c r="DC425" i="15"/>
  <c r="DC433" i="15"/>
  <c r="DC441" i="15"/>
  <c r="DC449" i="15"/>
  <c r="DC457" i="15"/>
  <c r="DC465" i="15"/>
  <c r="DC473" i="15"/>
  <c r="DC481" i="15"/>
  <c r="DC489" i="15"/>
  <c r="DC497" i="15"/>
  <c r="DC505" i="15"/>
  <c r="DC513" i="15"/>
  <c r="DC521" i="15"/>
  <c r="DC529" i="15"/>
  <c r="DC537" i="15"/>
  <c r="DC545" i="15"/>
  <c r="DC553" i="15"/>
  <c r="DC561" i="15"/>
  <c r="DC569" i="15"/>
  <c r="DC577" i="15"/>
  <c r="DC585" i="15"/>
  <c r="DC593" i="15"/>
  <c r="DC601" i="15"/>
  <c r="DC609" i="15"/>
  <c r="DC617" i="15"/>
  <c r="DC625" i="15"/>
  <c r="DC633" i="15"/>
  <c r="DC641" i="15"/>
  <c r="DC649" i="15"/>
  <c r="DC657" i="15"/>
  <c r="DC665" i="15"/>
  <c r="DC673" i="15"/>
  <c r="DC681" i="15"/>
  <c r="DC689" i="15"/>
  <c r="DC697" i="15"/>
  <c r="DC705" i="15"/>
  <c r="DC713" i="15"/>
  <c r="DC721" i="15"/>
  <c r="DC729" i="15"/>
  <c r="DC737" i="15"/>
  <c r="DC745" i="15"/>
  <c r="DC753" i="15"/>
  <c r="DC761" i="15"/>
  <c r="DC769" i="15"/>
  <c r="DC777" i="15"/>
  <c r="DC785" i="15"/>
  <c r="DC793" i="15"/>
  <c r="DC801" i="15"/>
  <c r="DC809" i="15"/>
  <c r="DC817" i="15"/>
  <c r="DC825" i="15"/>
  <c r="DC833" i="15"/>
  <c r="DC841" i="15"/>
  <c r="DC849" i="15"/>
  <c r="DC856" i="15"/>
  <c r="DC861" i="15"/>
  <c r="DC33" i="15"/>
  <c r="DC76" i="15"/>
  <c r="DC118" i="15"/>
  <c r="DC161" i="15"/>
  <c r="DC204" i="15"/>
  <c r="DC246" i="15"/>
  <c r="DC286" i="15"/>
  <c r="DC318" i="15"/>
  <c r="DC346" i="15"/>
  <c r="DC366" i="15"/>
  <c r="DC382" i="15"/>
  <c r="DC398" i="15"/>
  <c r="DC414" i="15"/>
  <c r="DC430" i="15"/>
  <c r="DC446" i="15"/>
  <c r="DC462" i="15"/>
  <c r="DC478" i="15"/>
  <c r="DC494" i="15"/>
  <c r="DC510" i="15"/>
  <c r="DC526" i="15"/>
  <c r="DC542" i="15"/>
  <c r="DC558" i="15"/>
  <c r="DC574" i="15"/>
  <c r="DC590" i="15"/>
  <c r="DC606" i="15"/>
  <c r="DC622" i="15"/>
  <c r="DC638" i="15"/>
  <c r="DC654" i="15"/>
  <c r="DC670" i="15"/>
  <c r="DC686" i="15"/>
  <c r="DC702" i="15"/>
  <c r="DC718" i="15"/>
  <c r="DC734" i="15"/>
  <c r="DC750" i="15"/>
  <c r="DC766" i="15"/>
  <c r="DC782" i="15"/>
  <c r="DC798" i="15"/>
  <c r="DC814" i="15"/>
  <c r="DC830" i="15"/>
  <c r="DC846" i="15"/>
  <c r="DC860" i="15"/>
  <c r="DC867" i="15"/>
  <c r="DC871" i="15"/>
  <c r="DC875" i="15"/>
  <c r="DC879" i="15"/>
  <c r="DC883" i="15"/>
  <c r="DC887" i="15"/>
  <c r="DC891" i="15"/>
  <c r="DC895" i="15"/>
  <c r="DC899" i="15"/>
  <c r="DC903" i="15"/>
  <c r="DC907" i="15"/>
  <c r="DC911" i="15"/>
  <c r="DC915" i="15"/>
  <c r="DC919" i="15"/>
  <c r="DC923" i="15"/>
  <c r="DC927" i="15"/>
  <c r="DC931" i="15"/>
  <c r="DC935" i="15"/>
  <c r="DC939" i="15"/>
  <c r="DC943" i="15"/>
  <c r="DC947" i="15"/>
  <c r="DC951" i="15"/>
  <c r="DC955" i="15"/>
  <c r="DC959" i="15"/>
  <c r="DC963" i="15"/>
  <c r="DC967" i="15"/>
  <c r="DC971" i="15"/>
  <c r="DC975" i="15"/>
  <c r="DC979" i="15"/>
  <c r="DC983" i="15"/>
  <c r="DC987" i="15"/>
  <c r="DC991" i="15"/>
  <c r="DC995" i="15"/>
  <c r="DC999" i="15"/>
  <c r="DC1003" i="15"/>
  <c r="DC1007" i="15"/>
  <c r="DC12" i="15"/>
  <c r="DC54" i="15"/>
  <c r="DC97" i="15"/>
  <c r="DC140" i="15"/>
  <c r="DC182" i="15"/>
  <c r="DC225" i="15"/>
  <c r="DC268" i="15"/>
  <c r="DC302" i="15"/>
  <c r="DC334" i="15"/>
  <c r="DC357" i="15"/>
  <c r="DC374" i="15"/>
  <c r="DC390" i="15"/>
  <c r="DC406" i="15"/>
  <c r="DC422" i="15"/>
  <c r="DC438" i="15"/>
  <c r="DC454" i="15"/>
  <c r="DC470" i="15"/>
  <c r="DC486" i="15"/>
  <c r="DC502" i="15"/>
  <c r="DC518" i="15"/>
  <c r="DC534" i="15"/>
  <c r="DC550" i="15"/>
  <c r="DC566" i="15"/>
  <c r="DC582" i="15"/>
  <c r="DC598" i="15"/>
  <c r="DC614" i="15"/>
  <c r="DC630" i="15"/>
  <c r="DC646" i="15"/>
  <c r="DC662" i="15"/>
  <c r="DC678" i="15"/>
  <c r="DC694" i="15"/>
  <c r="DC710" i="15"/>
  <c r="DC726" i="15"/>
  <c r="DC742" i="15"/>
  <c r="DC758" i="15"/>
  <c r="DC774" i="15"/>
  <c r="DC790" i="15"/>
  <c r="DC806" i="15"/>
  <c r="DC822" i="15"/>
  <c r="DC838" i="15"/>
  <c r="DC854" i="15"/>
  <c r="DC865" i="15"/>
  <c r="DC869" i="15"/>
  <c r="DC873" i="15"/>
  <c r="DC877" i="15"/>
  <c r="DC881" i="15"/>
  <c r="DC885" i="15"/>
  <c r="DC889" i="15"/>
  <c r="DC893" i="15"/>
  <c r="DC897" i="15"/>
  <c r="DC901" i="15"/>
  <c r="DC905" i="15"/>
  <c r="DC909" i="15"/>
  <c r="DC913" i="15"/>
  <c r="DC917" i="15"/>
  <c r="DC921" i="15"/>
  <c r="DC925" i="15"/>
  <c r="DC929" i="15"/>
  <c r="DC933" i="15"/>
  <c r="DC937" i="15"/>
  <c r="DC941" i="15"/>
  <c r="DC945" i="15"/>
  <c r="DC949" i="15"/>
  <c r="DC953" i="15"/>
  <c r="DC957" i="15"/>
  <c r="DC961" i="15"/>
  <c r="DC965" i="15"/>
  <c r="DC969" i="15"/>
  <c r="DC973" i="15"/>
  <c r="DC977" i="15"/>
  <c r="DC981" i="15"/>
  <c r="DC985" i="15"/>
  <c r="DC989" i="15"/>
  <c r="DC993" i="15"/>
  <c r="DC997" i="15"/>
  <c r="DC1001" i="15"/>
  <c r="DC1005" i="15"/>
  <c r="DC1009" i="15"/>
  <c r="DC65" i="15"/>
  <c r="DC150" i="15"/>
  <c r="DC236" i="15"/>
  <c r="DC310" i="15"/>
  <c r="DC362" i="15"/>
  <c r="DC394" i="15"/>
  <c r="DC426" i="15"/>
  <c r="DC458" i="15"/>
  <c r="DC490" i="15"/>
  <c r="DC522" i="15"/>
  <c r="DC554" i="15"/>
  <c r="DC586" i="15"/>
  <c r="DC618" i="15"/>
  <c r="DC650" i="15"/>
  <c r="DC682" i="15"/>
  <c r="DC714" i="15"/>
  <c r="DC746" i="15"/>
  <c r="DC778" i="15"/>
  <c r="DC810" i="15"/>
  <c r="DC842" i="15"/>
  <c r="DC866" i="15"/>
  <c r="DC874" i="15"/>
  <c r="DC882" i="15"/>
  <c r="DC890" i="15"/>
  <c r="DC898" i="15"/>
  <c r="DC906" i="15"/>
  <c r="DC914" i="15"/>
  <c r="DC922" i="15"/>
  <c r="DC930" i="15"/>
  <c r="DC938" i="15"/>
  <c r="DC946" i="15"/>
  <c r="DC954" i="15"/>
  <c r="DC962" i="15"/>
  <c r="DC970" i="15"/>
  <c r="DC978" i="15"/>
  <c r="DC986" i="15"/>
  <c r="DC994" i="15"/>
  <c r="DC1002" i="15"/>
  <c r="DC86" i="15"/>
  <c r="DC193" i="15"/>
  <c r="DC294" i="15"/>
  <c r="DC370" i="15"/>
  <c r="DC410" i="15"/>
  <c r="DC450" i="15"/>
  <c r="DC498" i="15"/>
  <c r="DC538" i="15"/>
  <c r="DC578" i="15"/>
  <c r="DC626" i="15"/>
  <c r="DC666" i="15"/>
  <c r="DC706" i="15"/>
  <c r="DC754" i="15"/>
  <c r="DC794" i="15"/>
  <c r="DC834" i="15"/>
  <c r="DC868" i="15"/>
  <c r="DC878" i="15"/>
  <c r="DC888" i="15"/>
  <c r="DC900" i="15"/>
  <c r="DC910" i="15"/>
  <c r="DC920" i="15"/>
  <c r="DC932" i="15"/>
  <c r="DC942" i="15"/>
  <c r="DC952" i="15"/>
  <c r="DC964" i="15"/>
  <c r="DC974" i="15"/>
  <c r="DC984" i="15"/>
  <c r="DC996" i="15"/>
  <c r="DC1006" i="15"/>
  <c r="DC108" i="15"/>
  <c r="DC214" i="15"/>
  <c r="DC326" i="15"/>
  <c r="DC378" i="15"/>
  <c r="DC418" i="15"/>
  <c r="DC466" i="15"/>
  <c r="DC506" i="15"/>
  <c r="DC546" i="15"/>
  <c r="DC594" i="15"/>
  <c r="DC634" i="15"/>
  <c r="DC674" i="15"/>
  <c r="DC722" i="15"/>
  <c r="DC762" i="15"/>
  <c r="DC802" i="15"/>
  <c r="DC850" i="15"/>
  <c r="DC870" i="15"/>
  <c r="DC880" i="15"/>
  <c r="DC892" i="15"/>
  <c r="DC902" i="15"/>
  <c r="DC912" i="15"/>
  <c r="DC924" i="15"/>
  <c r="DC934" i="15"/>
  <c r="DC944" i="15"/>
  <c r="DC956" i="15"/>
  <c r="DC966" i="15"/>
  <c r="DC976" i="15"/>
  <c r="DC988" i="15"/>
  <c r="DC998" i="15"/>
  <c r="DC1008" i="15"/>
  <c r="DC22" i="15"/>
  <c r="DC257" i="15"/>
  <c r="DC386" i="15"/>
  <c r="DC474" i="15"/>
  <c r="DC562" i="15"/>
  <c r="DC642" i="15"/>
  <c r="DC730" i="15"/>
  <c r="DC818" i="15"/>
  <c r="DC872" i="15"/>
  <c r="DC894" i="15"/>
  <c r="DC916" i="15"/>
  <c r="DC936" i="15"/>
  <c r="DC958" i="15"/>
  <c r="DC980" i="15"/>
  <c r="DC1000" i="15"/>
  <c r="DC44" i="15"/>
  <c r="DC278" i="15"/>
  <c r="DC402" i="15"/>
  <c r="DC482" i="15"/>
  <c r="DC570" i="15"/>
  <c r="DC658" i="15"/>
  <c r="DC738" i="15"/>
  <c r="DC826" i="15"/>
  <c r="DC876" i="15"/>
  <c r="DC896" i="15"/>
  <c r="DC918" i="15"/>
  <c r="DC940" i="15"/>
  <c r="DC960" i="15"/>
  <c r="DC982" i="15"/>
  <c r="DC1004" i="15"/>
  <c r="DC172" i="15"/>
  <c r="DC352" i="15"/>
  <c r="DC442" i="15"/>
  <c r="DC530" i="15"/>
  <c r="DC610" i="15"/>
  <c r="DC698" i="15"/>
  <c r="DC786" i="15"/>
  <c r="DC862" i="15"/>
  <c r="DC886" i="15"/>
  <c r="DC908" i="15"/>
  <c r="DC928" i="15"/>
  <c r="DC950" i="15"/>
  <c r="DC972" i="15"/>
  <c r="DC992" i="15"/>
  <c r="DC129" i="15"/>
  <c r="DC602" i="15"/>
  <c r="DC884" i="15"/>
  <c r="DC968" i="15"/>
  <c r="DC341" i="15"/>
  <c r="DC690" i="15"/>
  <c r="DC904" i="15"/>
  <c r="DC990" i="15"/>
  <c r="DC514" i="15"/>
  <c r="DC857" i="15"/>
  <c r="DC948" i="15"/>
  <c r="DC434" i="15"/>
  <c r="DC770" i="15"/>
  <c r="DC926" i="15"/>
  <c r="DB80" i="15"/>
  <c r="DD80" i="15" s="1"/>
  <c r="DB61" i="15"/>
  <c r="DB209" i="15"/>
  <c r="DB112" i="15"/>
  <c r="DD112" i="15" s="1"/>
  <c r="DB104" i="15"/>
  <c r="DD104" i="15" s="1"/>
  <c r="DB384" i="15"/>
  <c r="DB241" i="15"/>
  <c r="DB298" i="15"/>
  <c r="DB205" i="15"/>
  <c r="DB26" i="15"/>
  <c r="CX450" i="15"/>
  <c r="DB265" i="15"/>
  <c r="CX210" i="15"/>
  <c r="DB194" i="15"/>
  <c r="CX154" i="15"/>
  <c r="DB19" i="15"/>
  <c r="DB489" i="15"/>
  <c r="CX11" i="15"/>
  <c r="DB245" i="15"/>
  <c r="CX69" i="15"/>
  <c r="CX243" i="15"/>
  <c r="DB312" i="15"/>
  <c r="DB12" i="15"/>
  <c r="CX304" i="15"/>
  <c r="CZ304" i="15" s="1"/>
  <c r="DB281" i="15"/>
  <c r="DB717" i="15"/>
  <c r="DB865" i="15"/>
  <c r="DB200" i="15"/>
  <c r="DB867" i="15"/>
  <c r="DD867" i="15" s="1"/>
  <c r="DB396" i="15"/>
  <c r="DB1003" i="15"/>
  <c r="DB799" i="15"/>
  <c r="DB586" i="15"/>
  <c r="DB761" i="15"/>
  <c r="CX256" i="15"/>
  <c r="DB560" i="15"/>
  <c r="DB613" i="15"/>
  <c r="DB960" i="15"/>
  <c r="CX167" i="15"/>
  <c r="DB28" i="15"/>
  <c r="CX88" i="15"/>
  <c r="CZ88" i="15" s="1"/>
  <c r="CX376" i="15"/>
  <c r="CX13" i="15"/>
  <c r="DG13" i="15" s="1"/>
  <c r="DB18" i="15"/>
  <c r="DB72" i="15"/>
  <c r="CX112" i="15"/>
  <c r="DB294" i="15"/>
  <c r="DB326" i="15"/>
  <c r="DB148" i="15"/>
  <c r="CX601" i="15"/>
  <c r="CX345" i="15"/>
  <c r="DB225" i="15"/>
  <c r="CX67" i="15"/>
  <c r="DB115" i="15"/>
  <c r="CX424" i="15"/>
  <c r="DB403" i="15"/>
  <c r="CX23" i="15"/>
  <c r="CX404" i="15"/>
  <c r="DB270" i="15"/>
  <c r="DD270" i="15" s="1"/>
  <c r="DB37" i="15"/>
  <c r="CX426" i="15"/>
  <c r="CX92" i="15"/>
  <c r="CX106" i="15"/>
  <c r="DB432" i="15"/>
  <c r="DB381" i="15"/>
  <c r="DB390" i="15"/>
  <c r="CX91" i="15"/>
  <c r="DB139" i="15"/>
  <c r="DB197" i="15"/>
  <c r="DB232" i="15"/>
  <c r="DB431" i="15"/>
  <c r="DD431" i="15" s="1"/>
  <c r="DB399" i="15"/>
  <c r="DB772" i="15"/>
  <c r="CX307" i="15"/>
  <c r="DB301" i="15"/>
  <c r="DD301" i="15" s="1"/>
  <c r="DB357" i="15"/>
  <c r="DB592" i="15"/>
  <c r="DD592" i="15" s="1"/>
  <c r="DB575" i="15"/>
  <c r="DB53" i="15"/>
  <c r="DD53" i="15" s="1"/>
  <c r="CX131" i="15"/>
  <c r="CX193" i="15"/>
  <c r="DB173" i="15"/>
  <c r="DB62" i="15"/>
  <c r="DB266" i="15"/>
  <c r="CX251" i="15"/>
  <c r="CZ251" i="15" s="1"/>
  <c r="DB123" i="15"/>
  <c r="CX471" i="15"/>
  <c r="CX232" i="15"/>
  <c r="CX300" i="15"/>
  <c r="DB383" i="15"/>
  <c r="CX434" i="15"/>
  <c r="CZ434" i="15" s="1"/>
  <c r="DB584" i="15"/>
  <c r="DB565" i="15"/>
  <c r="DB124" i="15"/>
  <c r="DB296" i="15"/>
  <c r="DB350" i="15"/>
  <c r="DB537" i="15"/>
  <c r="DB858" i="15"/>
  <c r="CX463" i="15"/>
  <c r="CX176" i="15"/>
  <c r="CX567" i="15"/>
  <c r="CX47" i="15"/>
  <c r="DG47" i="15" s="1"/>
  <c r="CX183" i="15"/>
  <c r="DB372" i="15"/>
  <c r="CX263" i="15"/>
  <c r="DB468" i="15"/>
  <c r="DB358" i="15"/>
  <c r="DB462" i="15"/>
  <c r="CX139" i="15"/>
  <c r="DB532" i="15"/>
  <c r="CX316" i="15"/>
  <c r="CX133" i="15"/>
  <c r="DB43" i="15"/>
  <c r="DD43" i="15" s="1"/>
  <c r="CX110" i="15"/>
  <c r="CX499" i="15"/>
  <c r="DG499" i="15" s="1"/>
  <c r="DB255" i="15"/>
  <c r="DB485" i="15"/>
  <c r="DD485" i="15" s="1"/>
  <c r="DB36" i="15"/>
  <c r="DB405" i="15"/>
  <c r="DB332" i="15"/>
  <c r="CX165" i="15"/>
  <c r="CX9" i="15"/>
  <c r="AN9" i="15" s="1"/>
  <c r="DB339" i="15"/>
  <c r="DD339" i="15" s="1"/>
  <c r="CX254" i="15"/>
  <c r="DB333" i="15"/>
  <c r="DB90" i="15"/>
  <c r="CX122" i="15"/>
  <c r="CX482" i="15"/>
  <c r="CX46" i="15"/>
  <c r="CX119" i="15"/>
  <c r="CX356" i="15"/>
  <c r="DB368" i="15"/>
  <c r="CX226" i="15"/>
  <c r="DB615" i="15"/>
  <c r="DB16" i="15"/>
  <c r="CX613" i="15"/>
  <c r="DB65" i="15"/>
  <c r="DB32" i="15"/>
  <c r="CX49" i="15"/>
  <c r="CX31" i="15"/>
  <c r="DB102" i="15"/>
  <c r="DB277" i="15"/>
  <c r="DB47" i="15"/>
  <c r="CX388" i="15"/>
  <c r="CZ388" i="15" s="1"/>
  <c r="CX234" i="15"/>
  <c r="DB100" i="15"/>
  <c r="DB514" i="15"/>
  <c r="CX127" i="15"/>
  <c r="CX178" i="15"/>
  <c r="CX83" i="15"/>
  <c r="CX590" i="15"/>
  <c r="DB308" i="15"/>
  <c r="DB111" i="15"/>
  <c r="DB337" i="15"/>
  <c r="DB229" i="15"/>
  <c r="CX275" i="15"/>
  <c r="DB410" i="15"/>
  <c r="DD410" i="15" s="1"/>
  <c r="CX453" i="15"/>
  <c r="DB587" i="15"/>
  <c r="DB905" i="15"/>
  <c r="DB596" i="15"/>
  <c r="DB203" i="15"/>
  <c r="DB909" i="15"/>
  <c r="DD909" i="15" s="1"/>
  <c r="DB95" i="15"/>
  <c r="DB239" i="15"/>
  <c r="DB370" i="15"/>
  <c r="DB779" i="15"/>
  <c r="CX520" i="15"/>
  <c r="CX895" i="15"/>
  <c r="CX211" i="15"/>
  <c r="CX479" i="15"/>
  <c r="CX108" i="15"/>
  <c r="DB422" i="15"/>
  <c r="CX10" i="15"/>
  <c r="DB354" i="15"/>
  <c r="DB69" i="15"/>
  <c r="DB212" i="15"/>
  <c r="DB39" i="15"/>
  <c r="CX755" i="15"/>
  <c r="DB41" i="15"/>
  <c r="DB375" i="15"/>
  <c r="CX161" i="15"/>
  <c r="DG161" i="15" s="1"/>
  <c r="DB160" i="15"/>
  <c r="CX402" i="15"/>
  <c r="DB591" i="15"/>
  <c r="DD591" i="15" s="1"/>
  <c r="CX297" i="15"/>
  <c r="DB543" i="15"/>
  <c r="DD543" i="15" s="1"/>
  <c r="CX71" i="15"/>
  <c r="CX374" i="15"/>
  <c r="DB408" i="15"/>
  <c r="DB299" i="15"/>
  <c r="CX209" i="15"/>
  <c r="AN11" i="15" s="1"/>
  <c r="CX982" i="15"/>
  <c r="DB306" i="15"/>
  <c r="CX493" i="15"/>
  <c r="DB31" i="15"/>
  <c r="CX191" i="15"/>
  <c r="CX360" i="15"/>
  <c r="DG360" i="15" s="1"/>
  <c r="CX134" i="15"/>
  <c r="CX26" i="15"/>
  <c r="CX484" i="15"/>
  <c r="CX109" i="15"/>
  <c r="AN10" i="15" s="1"/>
  <c r="DB496" i="15"/>
  <c r="DD496" i="15" s="1"/>
  <c r="DB285" i="15"/>
  <c r="CX347" i="15"/>
  <c r="DB103" i="15"/>
  <c r="CX674" i="15"/>
  <c r="CX776" i="15"/>
  <c r="DB289" i="15"/>
  <c r="DD289" i="15" s="1"/>
  <c r="DB290" i="15"/>
  <c r="DB114" i="15"/>
  <c r="CX488" i="15"/>
  <c r="CZ488" i="15" s="1"/>
  <c r="CX180" i="15"/>
  <c r="CZ180" i="15" s="1"/>
  <c r="DB440" i="15"/>
  <c r="DB319" i="15"/>
  <c r="CX569" i="15"/>
  <c r="DB243" i="15"/>
  <c r="DB293" i="15"/>
  <c r="DB406" i="15"/>
  <c r="DD406" i="15" s="1"/>
  <c r="CX160" i="15"/>
  <c r="DB454" i="15"/>
  <c r="DB300" i="15"/>
  <c r="DB736" i="15"/>
  <c r="DD736" i="15" s="1"/>
  <c r="CX313" i="15"/>
  <c r="DB720" i="15"/>
  <c r="DD720" i="15" s="1"/>
  <c r="DB159" i="15"/>
  <c r="CX197" i="15"/>
  <c r="DB96" i="15"/>
  <c r="DB44" i="15"/>
  <c r="DB110" i="15"/>
  <c r="CX99" i="15"/>
  <c r="CX217" i="15"/>
  <c r="DB362" i="15"/>
  <c r="DB365" i="15"/>
  <c r="CX63" i="15"/>
  <c r="CZ63" i="15" s="1"/>
  <c r="DB694" i="15"/>
  <c r="DB669" i="15"/>
  <c r="DB349" i="15"/>
  <c r="DB969" i="15"/>
  <c r="DD969" i="15" s="1"/>
  <c r="DB128" i="15"/>
  <c r="CX295" i="15"/>
  <c r="DB654" i="15"/>
  <c r="CX150" i="15"/>
  <c r="DB15" i="15"/>
  <c r="DB579" i="15"/>
  <c r="DB629" i="15"/>
  <c r="DB279" i="15"/>
  <c r="CX107" i="15"/>
  <c r="DB185" i="15"/>
  <c r="DD185" i="15" s="1"/>
  <c r="DB132" i="15"/>
  <c r="CX594" i="15"/>
  <c r="CX363" i="15"/>
  <c r="CX544" i="15"/>
  <c r="CX575" i="15"/>
  <c r="DG575" i="15" s="1"/>
  <c r="CX44" i="15"/>
  <c r="DB77" i="15"/>
  <c r="CX252" i="15"/>
  <c r="DB412" i="15"/>
  <c r="DB503" i="15"/>
  <c r="DB202" i="15"/>
  <c r="DB83" i="15"/>
  <c r="CX511" i="15"/>
  <c r="CX286" i="15"/>
  <c r="CX441" i="15"/>
  <c r="CX721" i="15"/>
  <c r="CX208" i="15"/>
  <c r="DB562" i="15"/>
  <c r="CX255" i="15"/>
  <c r="DG255" i="15" s="1"/>
  <c r="CX539" i="15"/>
  <c r="DB154" i="15"/>
  <c r="CX469" i="15"/>
  <c r="CX398" i="15"/>
  <c r="DB763" i="15"/>
  <c r="CX302" i="15"/>
  <c r="DB775" i="15"/>
  <c r="CX456" i="15"/>
  <c r="CX135" i="15"/>
  <c r="CX16" i="15"/>
  <c r="CX891" i="15"/>
  <c r="CX36" i="15"/>
  <c r="DB187" i="15"/>
  <c r="DD187" i="15" s="1"/>
  <c r="DB99" i="15"/>
  <c r="DB379" i="15"/>
  <c r="DB414" i="15"/>
  <c r="DB893" i="15"/>
  <c r="DD893" i="15" s="1"/>
  <c r="CX332" i="15"/>
  <c r="CX273" i="15"/>
  <c r="DB201" i="15"/>
  <c r="DD201" i="15" s="1"/>
  <c r="DB608" i="15"/>
  <c r="DD608" i="15" s="1"/>
  <c r="DB945" i="15"/>
  <c r="DB950" i="15"/>
  <c r="DD950" i="15" s="1"/>
  <c r="DB261" i="15"/>
  <c r="CX510" i="15"/>
  <c r="CX672" i="15"/>
  <c r="CX587" i="15"/>
  <c r="CX326" i="15"/>
  <c r="DB54" i="15"/>
  <c r="CX95" i="15"/>
  <c r="DB286" i="15"/>
  <c r="CX984" i="15"/>
  <c r="CX42" i="15"/>
  <c r="DB328" i="15"/>
  <c r="DB222" i="15"/>
  <c r="DD222" i="15" s="1"/>
  <c r="DB582" i="15"/>
  <c r="DD582" i="15" s="1"/>
  <c r="DB530" i="15"/>
  <c r="DB647" i="15"/>
  <c r="DB593" i="15"/>
  <c r="DD593" i="15" s="1"/>
  <c r="DB966" i="15"/>
  <c r="DB313" i="15"/>
  <c r="DB671" i="15"/>
  <c r="CX382" i="15"/>
  <c r="DB572" i="15"/>
  <c r="DD572" i="15" s="1"/>
  <c r="DB547" i="15"/>
  <c r="CX779" i="15"/>
  <c r="DB196" i="15"/>
  <c r="DB606" i="15"/>
  <c r="DD606" i="15" s="1"/>
  <c r="DB156" i="15"/>
  <c r="DB943" i="15"/>
  <c r="DD943" i="15" s="1"/>
  <c r="DB329" i="15"/>
  <c r="DB11" i="15"/>
  <c r="DB871" i="15"/>
  <c r="DB180" i="15"/>
  <c r="DD180" i="15" s="1"/>
  <c r="DB906" i="15"/>
  <c r="DB730" i="15"/>
  <c r="DB619" i="15"/>
  <c r="CX683" i="15"/>
  <c r="CX940" i="15"/>
  <c r="DB178" i="15"/>
  <c r="DB678" i="15"/>
  <c r="CX904" i="15"/>
  <c r="CX147" i="15"/>
  <c r="DB378" i="15"/>
  <c r="CX250" i="15"/>
  <c r="CX51" i="15"/>
  <c r="CX911" i="15"/>
  <c r="CX660" i="15"/>
  <c r="CX1003" i="15"/>
  <c r="CX15" i="15"/>
  <c r="DB97" i="15"/>
  <c r="CX100" i="15"/>
  <c r="DB832" i="15"/>
  <c r="DD832" i="15" s="1"/>
  <c r="DB48" i="15"/>
  <c r="DB497" i="15"/>
  <c r="DD497" i="15" s="1"/>
  <c r="DB713" i="15"/>
  <c r="DB133" i="15"/>
  <c r="DB348" i="15"/>
  <c r="CX1008" i="15"/>
  <c r="DB774" i="15"/>
  <c r="CX22" i="15"/>
  <c r="DB119" i="15"/>
  <c r="DD119" i="15" s="1"/>
  <c r="CX138" i="15"/>
  <c r="DB134" i="15"/>
  <c r="CX270" i="15"/>
  <c r="DB45" i="15"/>
  <c r="CX318" i="15"/>
  <c r="CX420" i="15"/>
  <c r="DB82" i="15"/>
  <c r="DD82" i="15" s="1"/>
  <c r="DB764" i="15"/>
  <c r="CX549" i="15"/>
  <c r="DB722" i="15"/>
  <c r="CX742" i="15"/>
  <c r="CX196" i="15"/>
  <c r="CX258" i="15"/>
  <c r="DG258" i="15" s="1"/>
  <c r="CX327" i="15"/>
  <c r="DG327" i="15" s="1"/>
  <c r="CX80" i="15"/>
  <c r="CZ80" i="15" s="1"/>
  <c r="DB518" i="15"/>
  <c r="CX423" i="15"/>
  <c r="CX229" i="15"/>
  <c r="CX1000" i="15"/>
  <c r="DB967" i="15"/>
  <c r="DB183" i="15"/>
  <c r="CX179" i="15"/>
  <c r="DB739" i="15"/>
  <c r="DB929" i="15"/>
  <c r="CX253" i="15"/>
  <c r="CX351" i="15"/>
  <c r="CX458" i="15"/>
  <c r="CX422" i="15"/>
  <c r="CX415" i="15"/>
  <c r="CX303" i="15"/>
  <c r="CX555" i="15"/>
  <c r="DB169" i="15"/>
  <c r="CX121" i="15"/>
  <c r="DB395" i="15"/>
  <c r="DB220" i="15"/>
  <c r="CX237" i="15"/>
  <c r="DB614" i="15"/>
  <c r="DB813" i="15"/>
  <c r="DB14" i="15"/>
  <c r="DD14" i="15" s="1"/>
  <c r="DB191" i="15"/>
  <c r="CX807" i="15"/>
  <c r="DB116" i="15"/>
  <c r="DB189" i="15"/>
  <c r="DD189" i="15" s="1"/>
  <c r="CX476" i="15"/>
  <c r="CX266" i="15"/>
  <c r="DB302" i="15"/>
  <c r="DB218" i="15"/>
  <c r="CX287" i="15"/>
  <c r="DB157" i="15"/>
  <c r="DB706" i="15"/>
  <c r="DB676" i="15"/>
  <c r="DB703" i="15"/>
  <c r="DB589" i="15"/>
  <c r="DB749" i="15"/>
  <c r="CX802" i="15"/>
  <c r="DB244" i="15"/>
  <c r="CX624" i="15"/>
  <c r="CX68" i="15"/>
  <c r="DG68" i="15" s="1"/>
  <c r="CX19" i="15"/>
  <c r="DB776" i="15"/>
  <c r="DB981" i="15"/>
  <c r="CX137" i="15"/>
  <c r="DB479" i="15"/>
  <c r="DD479" i="15" s="1"/>
  <c r="CX500" i="15"/>
  <c r="CZ500" i="15" s="1"/>
  <c r="CX731" i="15"/>
  <c r="CX935" i="15"/>
  <c r="CX708" i="15"/>
  <c r="DG708" i="15" s="1"/>
  <c r="CX218" i="15"/>
  <c r="CX391" i="15"/>
  <c r="CX238" i="15"/>
  <c r="CX354" i="15"/>
  <c r="DB443" i="15"/>
  <c r="CX556" i="15"/>
  <c r="CX621" i="15"/>
  <c r="CX123" i="15"/>
  <c r="CX85" i="15"/>
  <c r="DB246" i="15"/>
  <c r="DD246" i="15" s="1"/>
  <c r="CX921" i="15"/>
  <c r="CX783" i="15"/>
  <c r="CX12" i="15"/>
  <c r="CX231" i="15"/>
  <c r="CX348" i="15"/>
  <c r="DB771" i="15"/>
  <c r="CX920" i="15"/>
  <c r="DB347" i="15"/>
  <c r="DB721" i="15"/>
  <c r="DB627" i="15"/>
  <c r="CX616" i="15"/>
  <c r="DG616" i="15" s="1"/>
  <c r="CX509" i="15"/>
  <c r="AN14" i="15" s="1"/>
  <c r="CX408" i="15"/>
  <c r="CX29" i="15"/>
  <c r="DG29" i="15" s="1"/>
  <c r="CX358" i="15"/>
  <c r="DB466" i="15"/>
  <c r="DB837" i="15"/>
  <c r="CX901" i="15"/>
  <c r="DB711" i="15"/>
  <c r="DB175" i="15"/>
  <c r="DB433" i="15"/>
  <c r="DB634" i="15"/>
  <c r="CX445" i="15"/>
  <c r="DG445" i="15" s="1"/>
  <c r="DB515" i="15"/>
  <c r="DB55" i="15"/>
  <c r="CX491" i="15"/>
  <c r="CZ491" i="15" s="1"/>
  <c r="CX260" i="15"/>
  <c r="CX355" i="15"/>
  <c r="CZ355" i="15" s="1"/>
  <c r="DB524" i="15"/>
  <c r="DB456" i="15"/>
  <c r="DB790" i="15"/>
  <c r="DB162" i="15"/>
  <c r="CX599" i="15"/>
  <c r="CX862" i="15"/>
  <c r="DB441" i="15"/>
  <c r="CX466" i="15"/>
  <c r="DB108" i="15"/>
  <c r="DB848" i="15"/>
  <c r="DD848" i="15" s="1"/>
  <c r="CX890" i="15"/>
  <c r="CX372" i="15"/>
  <c r="CX323" i="15"/>
  <c r="DB273" i="15"/>
  <c r="DB802" i="15"/>
  <c r="CX649" i="15"/>
  <c r="DB122" i="15"/>
  <c r="CX557" i="15"/>
  <c r="DB429" i="15"/>
  <c r="CX457" i="15"/>
  <c r="CX824" i="15"/>
  <c r="CX465" i="15"/>
  <c r="CX907" i="15"/>
  <c r="CX342" i="15"/>
  <c r="DB889" i="15"/>
  <c r="CX1005" i="15"/>
  <c r="CX897" i="15"/>
  <c r="CX627" i="15"/>
  <c r="CX581" i="15"/>
  <c r="DB398" i="15"/>
  <c r="DB800" i="15"/>
  <c r="DB147" i="15"/>
  <c r="CX93" i="15"/>
  <c r="CX57" i="15"/>
  <c r="CZ57" i="15" s="1"/>
  <c r="CX608" i="15"/>
  <c r="CX429" i="15"/>
  <c r="DB317" i="15"/>
  <c r="DB573" i="15"/>
  <c r="DD573" i="15" s="1"/>
  <c r="DB965" i="15"/>
  <c r="CX782" i="15"/>
  <c r="DB935" i="15"/>
  <c r="CX699" i="15"/>
  <c r="CX507" i="15"/>
  <c r="CX25" i="15"/>
  <c r="DB30" i="15"/>
  <c r="DD30" i="15" s="1"/>
  <c r="CX611" i="15"/>
  <c r="CZ611" i="15" s="1"/>
  <c r="DB421" i="15"/>
  <c r="CX956" i="15"/>
  <c r="DB213" i="15"/>
  <c r="CX56" i="15"/>
  <c r="CX596" i="15"/>
  <c r="CX670" i="15"/>
  <c r="CX972" i="15"/>
  <c r="DB23" i="15"/>
  <c r="DB366" i="15"/>
  <c r="DB787" i="15"/>
  <c r="DB972" i="15"/>
  <c r="DB386" i="15"/>
  <c r="DD386" i="15" s="1"/>
  <c r="CX700" i="15"/>
  <c r="DB144" i="15"/>
  <c r="DB107" i="15"/>
  <c r="DB526" i="15"/>
  <c r="DB523" i="15"/>
  <c r="DB393" i="15"/>
  <c r="DB152" i="15"/>
  <c r="CX30" i="15"/>
  <c r="DB27" i="15"/>
  <c r="CX187" i="15"/>
  <c r="DG187" i="15" s="1"/>
  <c r="CX184" i="15"/>
  <c r="CX59" i="15"/>
  <c r="DG59" i="15" s="1"/>
  <c r="CX361" i="15"/>
  <c r="DB170" i="15"/>
  <c r="DD170" i="15" s="1"/>
  <c r="DB327" i="15"/>
  <c r="CX283" i="15"/>
  <c r="DG283" i="15" s="1"/>
  <c r="CX129" i="15"/>
  <c r="DG129" i="15" s="1"/>
  <c r="DB192" i="15"/>
  <c r="CX64" i="15"/>
  <c r="CX346" i="15"/>
  <c r="DG346" i="15" s="1"/>
  <c r="CX97" i="15"/>
  <c r="DG97" i="15" s="1"/>
  <c r="DB120" i="15"/>
  <c r="CX593" i="15"/>
  <c r="CX50" i="15"/>
  <c r="DG50" i="15" s="1"/>
  <c r="CX848" i="15"/>
  <c r="DB473" i="15"/>
  <c r="CX151" i="15"/>
  <c r="DG151" i="15" s="1"/>
  <c r="CX512" i="15"/>
  <c r="CZ512" i="15" s="1"/>
  <c r="DB557" i="15"/>
  <c r="CX113" i="15"/>
  <c r="DB691" i="15"/>
  <c r="CX893" i="15"/>
  <c r="DG893" i="15" s="1"/>
  <c r="DB1009" i="15"/>
  <c r="CX86" i="15"/>
  <c r="DG86" i="15" s="1"/>
  <c r="CX606" i="15"/>
  <c r="CX427" i="15"/>
  <c r="CX222" i="15"/>
  <c r="CX17" i="15"/>
  <c r="DB882" i="15"/>
  <c r="CX570" i="15"/>
  <c r="DB439" i="15"/>
  <c r="DB73" i="15"/>
  <c r="CX289" i="15"/>
  <c r="DB512" i="15"/>
  <c r="DD512" i="15" s="1"/>
  <c r="DB430" i="15"/>
  <c r="DB522" i="15"/>
  <c r="CX481" i="15"/>
  <c r="CZ481" i="15" s="1"/>
  <c r="CX186" i="15"/>
  <c r="DG186" i="15" s="1"/>
  <c r="DB487" i="15"/>
  <c r="DB56" i="15"/>
  <c r="CX845" i="15"/>
  <c r="CX353" i="15"/>
  <c r="DG353" i="15" s="1"/>
  <c r="DB344" i="15"/>
  <c r="DD344" i="15" s="1"/>
  <c r="CX350" i="15"/>
  <c r="DB464" i="15"/>
  <c r="CX278" i="15"/>
  <c r="DG278" i="15" s="1"/>
  <c r="CX494" i="15"/>
  <c r="DB419" i="15"/>
  <c r="CX54" i="15"/>
  <c r="DB186" i="15"/>
  <c r="CX745" i="15"/>
  <c r="DG745" i="15" s="1"/>
  <c r="CX343" i="15"/>
  <c r="DB844" i="15"/>
  <c r="DB359" i="15"/>
  <c r="DB20" i="15"/>
  <c r="DB580" i="15"/>
  <c r="DB834" i="15"/>
  <c r="DB924" i="15"/>
  <c r="DB502" i="15"/>
  <c r="DB40" i="15"/>
  <c r="DD40" i="15" s="1"/>
  <c r="CX409" i="15"/>
  <c r="DB686" i="15"/>
  <c r="DD686" i="15" s="1"/>
  <c r="DB578" i="15"/>
  <c r="DB925" i="15"/>
  <c r="DD925" i="15" s="1"/>
  <c r="DB150" i="15"/>
  <c r="DB977" i="15"/>
  <c r="CX337" i="15"/>
  <c r="CZ337" i="15" s="1"/>
  <c r="CX192" i="15"/>
  <c r="DB469" i="15"/>
  <c r="CX296" i="15"/>
  <c r="DG296" i="15" s="1"/>
  <c r="DB33" i="15"/>
  <c r="DD33" i="15" s="1"/>
  <c r="DB842" i="15"/>
  <c r="DB394" i="15"/>
  <c r="DB253" i="15"/>
  <c r="DD253" i="15" s="1"/>
  <c r="DB287" i="15"/>
  <c r="CX290" i="15"/>
  <c r="DG290" i="15" s="1"/>
  <c r="DB341" i="15"/>
  <c r="DB849" i="15"/>
  <c r="DD849" i="15" s="1"/>
  <c r="DB637" i="15"/>
  <c r="DB297" i="15"/>
  <c r="DB291" i="15"/>
  <c r="DB98" i="15"/>
  <c r="DB21" i="15"/>
  <c r="CX188" i="15"/>
  <c r="DG188" i="15" s="1"/>
  <c r="CX194" i="15"/>
  <c r="CX437" i="15"/>
  <c r="DB535" i="15"/>
  <c r="DB360" i="15"/>
  <c r="CX761" i="15"/>
  <c r="DG761" i="15" s="1"/>
  <c r="DB527" i="15"/>
  <c r="DD527" i="15" s="1"/>
  <c r="DB74" i="15"/>
  <c r="CX48" i="15"/>
  <c r="DB79" i="15"/>
  <c r="DB428" i="15"/>
  <c r="DB436" i="15"/>
  <c r="DB620" i="15"/>
  <c r="CX118" i="15"/>
  <c r="DB602" i="15"/>
  <c r="CX140" i="15"/>
  <c r="DG140" i="15" s="1"/>
  <c r="DB946" i="15"/>
  <c r="DD946" i="15" s="1"/>
  <c r="CX98" i="15"/>
  <c r="CX306" i="15"/>
  <c r="DG306" i="15" s="1"/>
  <c r="DB714" i="15"/>
  <c r="DB626" i="15"/>
  <c r="CX667" i="15"/>
  <c r="CX418" i="15"/>
  <c r="CZ418" i="15" s="1"/>
  <c r="CX842" i="15"/>
  <c r="CX529" i="15"/>
  <c r="DB824" i="15"/>
  <c r="DB585" i="15"/>
  <c r="CX651" i="15"/>
  <c r="DB863" i="15"/>
  <c r="DD863" i="15" s="1"/>
  <c r="DB208" i="15"/>
  <c r="CX684" i="15"/>
  <c r="DG684" i="15" s="1"/>
  <c r="DB931" i="15"/>
  <c r="DB723" i="15"/>
  <c r="CX936" i="15"/>
  <c r="CX124" i="15"/>
  <c r="CX115" i="15"/>
  <c r="CX104" i="15"/>
  <c r="CX812" i="15"/>
  <c r="DB467" i="15"/>
  <c r="DB805" i="15"/>
  <c r="CX997" i="15"/>
  <c r="CX524" i="15"/>
  <c r="DG524" i="15" s="1"/>
  <c r="DB683" i="15"/>
  <c r="DB758" i="15"/>
  <c r="DB385" i="15"/>
  <c r="DB738" i="15"/>
  <c r="DB427" i="15"/>
  <c r="CX324" i="15"/>
  <c r="DB807" i="15"/>
  <c r="DB459" i="15"/>
  <c r="CX943" i="15"/>
  <c r="DB995" i="15"/>
  <c r="CX905" i="15"/>
  <c r="CX132" i="15"/>
  <c r="DB675" i="15"/>
  <c r="DB268" i="15"/>
  <c r="DB216" i="15"/>
  <c r="CX412" i="15"/>
  <c r="DG412" i="15" s="1"/>
  <c r="CX728" i="15"/>
  <c r="DG728" i="15" s="1"/>
  <c r="DB190" i="15"/>
  <c r="CX352" i="15"/>
  <c r="CX357" i="15"/>
  <c r="DG357" i="15" s="1"/>
  <c r="CX1004" i="15"/>
  <c r="DB380" i="15"/>
  <c r="CX414" i="15"/>
  <c r="DG414" i="15" s="1"/>
  <c r="CX568" i="15"/>
  <c r="CX827" i="15"/>
  <c r="DG827" i="15" s="1"/>
  <c r="CX136" i="15"/>
  <c r="DG136" i="15" s="1"/>
  <c r="CX843" i="15"/>
  <c r="DG843" i="15" s="1"/>
  <c r="CX53" i="15"/>
  <c r="DB198" i="15"/>
  <c r="CX425" i="15"/>
  <c r="CX111" i="15"/>
  <c r="DB304" i="15"/>
  <c r="DB999" i="15"/>
  <c r="DB282" i="15"/>
  <c r="DB109" i="15"/>
  <c r="CX268" i="15"/>
  <c r="CX116" i="15"/>
  <c r="DB508" i="15"/>
  <c r="DB599" i="15"/>
  <c r="DB252" i="15"/>
  <c r="DB693" i="15"/>
  <c r="CX878" i="15"/>
  <c r="DB555" i="15"/>
  <c r="CX242" i="15"/>
  <c r="DB458" i="15"/>
  <c r="DB78" i="15"/>
  <c r="DB389" i="15"/>
  <c r="DD389" i="15" s="1"/>
  <c r="DB597" i="15"/>
  <c r="CX797" i="15"/>
  <c r="DG797" i="15" s="1"/>
  <c r="CX389" i="15"/>
  <c r="DB461" i="15"/>
  <c r="DB146" i="15"/>
  <c r="DB785" i="15"/>
  <c r="DD785" i="15" s="1"/>
  <c r="DB315" i="15"/>
  <c r="CX27" i="15"/>
  <c r="CX505" i="15"/>
  <c r="CX212" i="15"/>
  <c r="CX664" i="15"/>
  <c r="CX198" i="15"/>
  <c r="DG198" i="15" s="1"/>
  <c r="CX158" i="15"/>
  <c r="DB258" i="15"/>
  <c r="CX760" i="15"/>
  <c r="CZ760" i="15" s="1"/>
  <c r="DB355" i="15"/>
  <c r="DD355" i="15" s="1"/>
  <c r="DB875" i="15"/>
  <c r="DB917" i="15"/>
  <c r="CX461" i="15"/>
  <c r="CX478" i="15"/>
  <c r="DG478" i="15" s="1"/>
  <c r="CX657" i="15"/>
  <c r="CX21" i="15"/>
  <c r="CX636" i="15"/>
  <c r="DB916" i="15"/>
  <c r="DD916" i="15" s="1"/>
  <c r="DB324" i="15"/>
  <c r="CX823" i="15"/>
  <c r="CX813" i="15"/>
  <c r="DG813" i="15" s="1"/>
  <c r="DB554" i="15"/>
  <c r="DD554" i="15" s="1"/>
  <c r="CX996" i="15"/>
  <c r="DG996" i="15" s="1"/>
  <c r="CX14" i="15"/>
  <c r="CX815" i="15"/>
  <c r="DB292" i="15"/>
  <c r="DB92" i="15"/>
  <c r="CX989" i="15"/>
  <c r="DB391" i="15"/>
  <c r="CX774" i="15"/>
  <c r="CX981" i="15"/>
  <c r="DG981" i="15" s="1"/>
  <c r="CX477" i="15"/>
  <c r="DB151" i="15"/>
  <c r="DD151" i="15" s="1"/>
  <c r="DB121" i="15"/>
  <c r="DD121" i="15" s="1"/>
  <c r="CX550" i="15"/>
  <c r="DG550" i="15" s="1"/>
  <c r="DB902" i="15"/>
  <c r="DB540" i="15"/>
  <c r="DD540" i="15" s="1"/>
  <c r="CX261" i="15"/>
  <c r="CX547" i="15"/>
  <c r="DG547" i="15" s="1"/>
  <c r="DB987" i="15"/>
  <c r="DB143" i="15"/>
  <c r="CX240" i="15"/>
  <c r="DG240" i="15" s="1"/>
  <c r="CX682" i="15"/>
  <c r="CX860" i="15"/>
  <c r="DB364" i="15"/>
  <c r="DB700" i="15"/>
  <c r="DB505" i="15"/>
  <c r="CX573" i="15"/>
  <c r="DG573" i="15" s="1"/>
  <c r="DB891" i="15"/>
  <c r="DB939" i="15"/>
  <c r="DB831" i="15"/>
  <c r="DB583" i="15"/>
  <c r="DB138" i="15"/>
  <c r="CX540" i="15"/>
  <c r="DG540" i="15" s="1"/>
  <c r="DB840" i="15"/>
  <c r="CX585" i="15"/>
  <c r="CX899" i="15"/>
  <c r="DG899" i="15" s="1"/>
  <c r="DB971" i="15"/>
  <c r="CX662" i="15"/>
  <c r="CX417" i="15"/>
  <c r="DG417" i="15" s="1"/>
  <c r="DB267" i="15"/>
  <c r="CX76" i="15"/>
  <c r="CZ76" i="15" s="1"/>
  <c r="DB9" i="15"/>
  <c r="DB451" i="15"/>
  <c r="DB227" i="15"/>
  <c r="CX546" i="15"/>
  <c r="DB630" i="15"/>
  <c r="DB820" i="15"/>
  <c r="CX215" i="15"/>
  <c r="CX265" i="15"/>
  <c r="CX754" i="15"/>
  <c r="CZ754" i="15" s="1"/>
  <c r="CX271" i="15"/>
  <c r="DG271" i="15" s="1"/>
  <c r="DB174" i="15"/>
  <c r="DB310" i="15"/>
  <c r="DB455" i="15"/>
  <c r="CX96" i="15"/>
  <c r="CX688" i="15"/>
  <c r="CX401" i="15"/>
  <c r="CZ401" i="15" s="1"/>
  <c r="CX130" i="15"/>
  <c r="DG130" i="15" s="1"/>
  <c r="DB796" i="15"/>
  <c r="DB653" i="15"/>
  <c r="DB228" i="15"/>
  <c r="DD228" i="15" s="1"/>
  <c r="CX475" i="15"/>
  <c r="CZ475" i="15" s="1"/>
  <c r="CX765" i="15"/>
  <c r="CX387" i="15"/>
  <c r="DB499" i="15"/>
  <c r="CX336" i="15"/>
  <c r="CX82" i="15"/>
  <c r="DB179" i="15"/>
  <c r="DB158" i="15"/>
  <c r="DB305" i="15"/>
  <c r="DB734" i="15"/>
  <c r="CX883" i="15"/>
  <c r="DB825" i="15"/>
  <c r="CX262" i="15"/>
  <c r="CX906" i="15"/>
  <c r="CZ906" i="15" s="1"/>
  <c r="DB331" i="15"/>
  <c r="CX939" i="15"/>
  <c r="DG939" i="15" s="1"/>
  <c r="CX175" i="15"/>
  <c r="CZ175" i="15" s="1"/>
  <c r="DB477" i="15"/>
  <c r="CX485" i="15"/>
  <c r="DG485" i="15" s="1"/>
  <c r="CX563" i="15"/>
  <c r="CZ563" i="15" s="1"/>
  <c r="CX171" i="15"/>
  <c r="CX199" i="15"/>
  <c r="CX235" i="15"/>
  <c r="DG235" i="15" s="1"/>
  <c r="DB217" i="15"/>
  <c r="DB860" i="15"/>
  <c r="CX276" i="15"/>
  <c r="DG276" i="15" s="1"/>
  <c r="CX432" i="15"/>
  <c r="CX926" i="15"/>
  <c r="CX790" i="15"/>
  <c r="DG790" i="15" s="1"/>
  <c r="DB847" i="15"/>
  <c r="DD847" i="15" s="1"/>
  <c r="DB595" i="15"/>
  <c r="DB631" i="15"/>
  <c r="DB998" i="15"/>
  <c r="DB766" i="15"/>
  <c r="CX865" i="15"/>
  <c r="DB63" i="15"/>
  <c r="DB215" i="15"/>
  <c r="DD215" i="15" s="1"/>
  <c r="DB926" i="15"/>
  <c r="DB803" i="15"/>
  <c r="DB50" i="15"/>
  <c r="DB645" i="15"/>
  <c r="DB413" i="15"/>
  <c r="DB974" i="15"/>
  <c r="DB345" i="15"/>
  <c r="CX203" i="15"/>
  <c r="DG203" i="15" s="1"/>
  <c r="DB992" i="15"/>
  <c r="DB719" i="15"/>
  <c r="CX338" i="15"/>
  <c r="DG338" i="15" s="1"/>
  <c r="DB550" i="15"/>
  <c r="DB765" i="15"/>
  <c r="DB153" i="15"/>
  <c r="CX866" i="15"/>
  <c r="CX854" i="15"/>
  <c r="CX223" i="15"/>
  <c r="DB559" i="15"/>
  <c r="CX172" i="15"/>
  <c r="CX177" i="15"/>
  <c r="DG177" i="15" s="1"/>
  <c r="DB709" i="15"/>
  <c r="DD709" i="15" s="1"/>
  <c r="CX592" i="15"/>
  <c r="DG592" i="15" s="1"/>
  <c r="DB937" i="15"/>
  <c r="CX288" i="15"/>
  <c r="DG288" i="15" s="1"/>
  <c r="DB88" i="15"/>
  <c r="CX340" i="15"/>
  <c r="CZ340" i="15" s="1"/>
  <c r="CX712" i="15"/>
  <c r="DB184" i="15"/>
  <c r="DB623" i="15"/>
  <c r="DD623" i="15" s="1"/>
  <c r="DB598" i="15"/>
  <c r="DB846" i="15"/>
  <c r="DB307" i="15"/>
  <c r="DB242" i="15"/>
  <c r="CX584" i="15"/>
  <c r="CX771" i="15"/>
  <c r="DB735" i="15"/>
  <c r="CX704" i="15"/>
  <c r="CX809" i="15"/>
  <c r="AN17" i="15" s="1"/>
  <c r="CX861" i="15"/>
  <c r="DG861" i="15" s="1"/>
  <c r="CX773" i="15"/>
  <c r="DB904" i="15"/>
  <c r="DD904" i="15" s="1"/>
  <c r="CX864" i="15"/>
  <c r="DB155" i="15"/>
  <c r="DD155" i="15" s="1"/>
  <c r="CX687" i="15"/>
  <c r="DB874" i="15"/>
  <c r="DD874" i="15" s="1"/>
  <c r="DB402" i="15"/>
  <c r="CX775" i="15"/>
  <c r="CX896" i="15"/>
  <c r="DG896" i="15" s="1"/>
  <c r="CX767" i="15"/>
  <c r="DB979" i="15"/>
  <c r="CX496" i="15"/>
  <c r="CX32" i="15"/>
  <c r="DB513" i="15"/>
  <c r="DB727" i="15"/>
  <c r="DB936" i="15"/>
  <c r="DB745" i="15"/>
  <c r="DD745" i="15" s="1"/>
  <c r="CX440" i="15"/>
  <c r="CZ440" i="15" s="1"/>
  <c r="DB106" i="15"/>
  <c r="DB835" i="15"/>
  <c r="CX692" i="15"/>
  <c r="CX985" i="15"/>
  <c r="CX280" i="15"/>
  <c r="CX498" i="15"/>
  <c r="DB269" i="15"/>
  <c r="CX602" i="15"/>
  <c r="DG602" i="15" s="1"/>
  <c r="CX696" i="15"/>
  <c r="DG696" i="15" s="1"/>
  <c r="DB708" i="15"/>
  <c r="DB64" i="15"/>
  <c r="DD64" i="15" s="1"/>
  <c r="CX534" i="15"/>
  <c r="CZ534" i="15" s="1"/>
  <c r="CX162" i="15"/>
  <c r="DB288" i="15"/>
  <c r="DD288" i="15" s="1"/>
  <c r="CX24" i="15"/>
  <c r="DB137" i="15"/>
  <c r="DD137" i="15" s="1"/>
  <c r="DB105" i="15"/>
  <c r="CX834" i="15"/>
  <c r="DB352" i="15"/>
  <c r="CX62" i="15"/>
  <c r="DB127" i="15"/>
  <c r="DB165" i="15"/>
  <c r="DD165" i="15" s="1"/>
  <c r="DB420" i="15"/>
  <c r="CX799" i="15"/>
  <c r="DB438" i="15"/>
  <c r="DB677" i="15"/>
  <c r="DD677" i="15" s="1"/>
  <c r="CX724" i="15"/>
  <c r="DB1006" i="15"/>
  <c r="DD1006" i="15" s="1"/>
  <c r="DB13" i="15"/>
  <c r="DB207" i="15"/>
  <c r="DB204" i="15"/>
  <c r="CX847" i="15"/>
  <c r="CX78" i="15"/>
  <c r="DB1008" i="15"/>
  <c r="DB659" i="15"/>
  <c r="CX274" i="15"/>
  <c r="DB604" i="15"/>
  <c r="CX740" i="15"/>
  <c r="DB84" i="15"/>
  <c r="DB76" i="15"/>
  <c r="DD76" i="15" s="1"/>
  <c r="CX835" i="15"/>
  <c r="CX159" i="15"/>
  <c r="DG159" i="15" s="1"/>
  <c r="CX959" i="15"/>
  <c r="CX955" i="15"/>
  <c r="DB51" i="15"/>
  <c r="CX60" i="15"/>
  <c r="DG60" i="15" s="1"/>
  <c r="DB655" i="15"/>
  <c r="DB453" i="15"/>
  <c r="DD453" i="15" s="1"/>
  <c r="CX947" i="15"/>
  <c r="DB558" i="15"/>
  <c r="DD558" i="15" s="1"/>
  <c r="DB206" i="15"/>
  <c r="CX514" i="15"/>
  <c r="DB628" i="15"/>
  <c r="CX856" i="15"/>
  <c r="CX638" i="15"/>
  <c r="CX213" i="15"/>
  <c r="CX792" i="15"/>
  <c r="CX908" i="15"/>
  <c r="DB895" i="15"/>
  <c r="DD895" i="15" s="1"/>
  <c r="CX960" i="15"/>
  <c r="DB729" i="15"/>
  <c r="DB952" i="15"/>
  <c r="CX379" i="15"/>
  <c r="DG379" i="15" s="1"/>
  <c r="CX822" i="15"/>
  <c r="DG822" i="15" s="1"/>
  <c r="DB896" i="15"/>
  <c r="DB407" i="15"/>
  <c r="DB670" i="15"/>
  <c r="DD670" i="15" s="1"/>
  <c r="CX678" i="15"/>
  <c r="CX449" i="15"/>
  <c r="DB272" i="15"/>
  <c r="DB25" i="15"/>
  <c r="CX870" i="15"/>
  <c r="CX685" i="15"/>
  <c r="DB740" i="15"/>
  <c r="CX924" i="15"/>
  <c r="DG924" i="15" s="1"/>
  <c r="CX126" i="15"/>
  <c r="DB135" i="15"/>
  <c r="DB176" i="15"/>
  <c r="DB633" i="15"/>
  <c r="DB49" i="15"/>
  <c r="CX454" i="15"/>
  <c r="DB821" i="15"/>
  <c r="CX264" i="15"/>
  <c r="CX214" i="15"/>
  <c r="DG214" i="15" s="1"/>
  <c r="DB516" i="15"/>
  <c r="CX487" i="15"/>
  <c r="CX444" i="15"/>
  <c r="CX851" i="15"/>
  <c r="DB117" i="15"/>
  <c r="DD117" i="15" s="1"/>
  <c r="DB278" i="15"/>
  <c r="CX169" i="15"/>
  <c r="CX272" i="15"/>
  <c r="DB814" i="15"/>
  <c r="CX405" i="15"/>
  <c r="DG405" i="15" s="1"/>
  <c r="CX55" i="15"/>
  <c r="CX114" i="15"/>
  <c r="CX299" i="15"/>
  <c r="DG299" i="15" s="1"/>
  <c r="CX464" i="15"/>
  <c r="DG464" i="15" s="1"/>
  <c r="DB506" i="15"/>
  <c r="DB374" i="15"/>
  <c r="DB795" i="15"/>
  <c r="DB509" i="15"/>
  <c r="DD509" i="15" s="1"/>
  <c r="CX41" i="15"/>
  <c r="DB35" i="15"/>
  <c r="DB500" i="15"/>
  <c r="DB320" i="15"/>
  <c r="DD320" i="15" s="1"/>
  <c r="CX894" i="15"/>
  <c r="DG894" i="15" s="1"/>
  <c r="DB257" i="15"/>
  <c r="DB996" i="15"/>
  <c r="DD996" i="15" s="1"/>
  <c r="CX938" i="15"/>
  <c r="DB601" i="15"/>
  <c r="DB887" i="15"/>
  <c r="DB481" i="15"/>
  <c r="CX206" i="15"/>
  <c r="DG206" i="15" s="1"/>
  <c r="CX655" i="15"/>
  <c r="CX284" i="15"/>
  <c r="CZ284" i="15" s="1"/>
  <c r="CX536" i="15"/>
  <c r="DG536" i="15" s="1"/>
  <c r="DB750" i="15"/>
  <c r="DD750" i="15" s="1"/>
  <c r="CX205" i="15"/>
  <c r="CZ205" i="15" s="1"/>
  <c r="CX541" i="15"/>
  <c r="DB338" i="15"/>
  <c r="CX233" i="15"/>
  <c r="CX189" i="15"/>
  <c r="CX677" i="15"/>
  <c r="DG677" i="15" s="1"/>
  <c r="DB707" i="15"/>
  <c r="DB442" i="15"/>
  <c r="DB476" i="15"/>
  <c r="DB699" i="15"/>
  <c r="DB901" i="15"/>
  <c r="DB1002" i="15"/>
  <c r="DB934" i="15"/>
  <c r="CX937" i="15"/>
  <c r="DB773" i="15"/>
  <c r="CX66" i="15"/>
  <c r="DB648" i="15"/>
  <c r="DB812" i="15"/>
  <c r="CX309" i="15"/>
  <c r="AN12" i="15" s="1"/>
  <c r="CX419" i="15"/>
  <c r="CX201" i="15"/>
  <c r="CX314" i="15"/>
  <c r="CX294" i="15"/>
  <c r="DG294" i="15" s="1"/>
  <c r="DB323" i="15"/>
  <c r="DD323" i="15" s="1"/>
  <c r="CX164" i="15"/>
  <c r="DB93" i="15"/>
  <c r="DB363" i="15"/>
  <c r="CX452" i="15"/>
  <c r="DB164" i="15"/>
  <c r="DB756" i="15"/>
  <c r="DB480" i="15"/>
  <c r="DB563" i="15"/>
  <c r="DB409" i="15"/>
  <c r="DB724" i="15"/>
  <c r="DB343" i="15"/>
  <c r="DB437" i="15"/>
  <c r="DD437" i="15" s="1"/>
  <c r="CX362" i="15"/>
  <c r="DG362" i="15" s="1"/>
  <c r="DB238" i="15"/>
  <c r="DB392" i="15"/>
  <c r="CX646" i="15"/>
  <c r="DB622" i="15"/>
  <c r="DB646" i="15"/>
  <c r="CX90" i="15"/>
  <c r="CX241" i="15"/>
  <c r="CX551" i="15"/>
  <c r="DG551" i="15" s="1"/>
  <c r="DB910" i="15"/>
  <c r="CX671" i="15"/>
  <c r="DB673" i="15"/>
  <c r="DB549" i="15"/>
  <c r="DB142" i="15"/>
  <c r="DD142" i="15" s="1"/>
  <c r="CX503" i="15"/>
  <c r="DB517" i="15"/>
  <c r="DD517" i="15" s="1"/>
  <c r="DB957" i="15"/>
  <c r="DB519" i="15"/>
  <c r="DB855" i="15"/>
  <c r="CX902" i="15"/>
  <c r="DG902" i="15" s="1"/>
  <c r="DB475" i="15"/>
  <c r="CX871" i="15"/>
  <c r="CZ871" i="15" s="1"/>
  <c r="DB140" i="15"/>
  <c r="DB818" i="15"/>
  <c r="DB760" i="15"/>
  <c r="CX168" i="15"/>
  <c r="CX364" i="15"/>
  <c r="DB145" i="15"/>
  <c r="DD145" i="15" s="1"/>
  <c r="DB768" i="15"/>
  <c r="DB827" i="15"/>
  <c r="DB851" i="15"/>
  <c r="CX221" i="15"/>
  <c r="CX438" i="15"/>
  <c r="CX607" i="15"/>
  <c r="DG607" i="15" s="1"/>
  <c r="DB67" i="15"/>
  <c r="CX220" i="15"/>
  <c r="CX987" i="15"/>
  <c r="DB256" i="15"/>
  <c r="DD256" i="15" s="1"/>
  <c r="CX1001" i="15"/>
  <c r="DB457" i="15"/>
  <c r="DD457" i="15" s="1"/>
  <c r="DB836" i="15"/>
  <c r="DB667" i="15"/>
  <c r="DD667" i="15" s="1"/>
  <c r="CX583" i="15"/>
  <c r="DG583" i="15" s="1"/>
  <c r="CX764" i="15"/>
  <c r="DB353" i="15"/>
  <c r="CX396" i="15"/>
  <c r="DG396" i="15" s="1"/>
  <c r="DB125" i="15"/>
  <c r="DB877" i="15"/>
  <c r="DD877" i="15" s="1"/>
  <c r="CX582" i="15"/>
  <c r="DG582" i="15" s="1"/>
  <c r="DB663" i="15"/>
  <c r="CX950" i="15"/>
  <c r="DB948" i="15"/>
  <c r="DD948" i="15" s="1"/>
  <c r="DB141" i="15"/>
  <c r="DD141" i="15" s="1"/>
  <c r="CX371" i="15"/>
  <c r="DB448" i="15"/>
  <c r="DB325" i="15"/>
  <c r="DD325" i="15" s="1"/>
  <c r="CX644" i="15"/>
  <c r="CZ644" i="15" s="1"/>
  <c r="DB616" i="15"/>
  <c r="CX38" i="15"/>
  <c r="DB234" i="15"/>
  <c r="DB978" i="15"/>
  <c r="CX586" i="15"/>
  <c r="CZ586" i="15" s="1"/>
  <c r="CX561" i="15"/>
  <c r="CZ561" i="15" s="1"/>
  <c r="CX285" i="15"/>
  <c r="CX101" i="15"/>
  <c r="DG101" i="15" s="1"/>
  <c r="DB782" i="15"/>
  <c r="CX735" i="15"/>
  <c r="CX125" i="15"/>
  <c r="CZ125" i="15" s="1"/>
  <c r="DB915" i="15"/>
  <c r="CX28" i="15"/>
  <c r="DB367" i="15"/>
  <c r="CX718" i="15"/>
  <c r="CZ718" i="15" s="1"/>
  <c r="CX576" i="15"/>
  <c r="DG576" i="15" s="1"/>
  <c r="CX918" i="15"/>
  <c r="DB794" i="15"/>
  <c r="CX328" i="15"/>
  <c r="CX330" i="15"/>
  <c r="CX710" i="15"/>
  <c r="DB237" i="15"/>
  <c r="DB997" i="15"/>
  <c r="DB566" i="15"/>
  <c r="CX33" i="15"/>
  <c r="DB340" i="15"/>
  <c r="DB989" i="15"/>
  <c r="DD989" i="15" s="1"/>
  <c r="CX298" i="15"/>
  <c r="DG298" i="15" s="1"/>
  <c r="DB762" i="15"/>
  <c r="CX913" i="15"/>
  <c r="CZ913" i="15" s="1"/>
  <c r="CX793" i="15"/>
  <c r="DB58" i="15"/>
  <c r="CX202" i="15"/>
  <c r="DB913" i="15"/>
  <c r="DB254" i="15"/>
  <c r="DB233" i="15"/>
  <c r="CX447" i="15"/>
  <c r="DB460" i="15"/>
  <c r="DB941" i="15"/>
  <c r="DD941" i="15" s="1"/>
  <c r="CX838" i="15"/>
  <c r="CZ838" i="15" s="1"/>
  <c r="DB22" i="15"/>
  <c r="DB783" i="15"/>
  <c r="CX572" i="15"/>
  <c r="CX239" i="15"/>
  <c r="DB130" i="15"/>
  <c r="CX833" i="15"/>
  <c r="DB177" i="15"/>
  <c r="CX486" i="15"/>
  <c r="DB240" i="15"/>
  <c r="DD240" i="15" s="1"/>
  <c r="CX694" i="15"/>
  <c r="CZ694" i="15" s="1"/>
  <c r="DB567" i="15"/>
  <c r="DD567" i="15" s="1"/>
  <c r="DB991" i="15"/>
  <c r="DB465" i="15"/>
  <c r="DD465" i="15" s="1"/>
  <c r="CX390" i="15"/>
  <c r="DB316" i="15"/>
  <c r="DD316" i="15" s="1"/>
  <c r="DB221" i="15"/>
  <c r="DB702" i="15"/>
  <c r="CX868" i="15"/>
  <c r="CX746" i="15"/>
  <c r="DG746" i="15" s="1"/>
  <c r="DB482" i="15"/>
  <c r="CX394" i="15"/>
  <c r="DG394" i="15" s="1"/>
  <c r="DB552" i="15"/>
  <c r="DB728" i="15"/>
  <c r="DB60" i="15"/>
  <c r="CX806" i="15"/>
  <c r="CX756" i="15"/>
  <c r="CX991" i="15"/>
  <c r="DB660" i="15"/>
  <c r="CX648" i="15"/>
  <c r="CX753" i="15"/>
  <c r="CX614" i="15"/>
  <c r="CZ614" i="15" s="1"/>
  <c r="DB167" i="15"/>
  <c r="CX225" i="15"/>
  <c r="CX640" i="15"/>
  <c r="CZ640" i="15" s="1"/>
  <c r="DB495" i="15"/>
  <c r="DD495" i="15" s="1"/>
  <c r="CX654" i="15"/>
  <c r="DB892" i="15"/>
  <c r="DB424" i="15"/>
  <c r="CX986" i="15"/>
  <c r="CZ986" i="15" s="1"/>
  <c r="DB404" i="15"/>
  <c r="CX312" i="15"/>
  <c r="CX349" i="15"/>
  <c r="CX711" i="15"/>
  <c r="CX977" i="15"/>
  <c r="DB314" i="15"/>
  <c r="DB672" i="15"/>
  <c r="CX400" i="15"/>
  <c r="DG400" i="15" s="1"/>
  <c r="DB985" i="15"/>
  <c r="DB342" i="15"/>
  <c r="DD342" i="15" s="1"/>
  <c r="CX204" i="15"/>
  <c r="CX919" i="15"/>
  <c r="CX58" i="15"/>
  <c r="CZ58" i="15" s="1"/>
  <c r="CX988" i="15"/>
  <c r="CX630" i="15"/>
  <c r="DG630" i="15" s="1"/>
  <c r="CX990" i="15"/>
  <c r="DG990" i="15" s="1"/>
  <c r="CX637" i="15"/>
  <c r="DB493" i="15"/>
  <c r="DB452" i="15"/>
  <c r="DB859" i="15"/>
  <c r="CX622" i="15"/>
  <c r="DG622" i="15" s="1"/>
  <c r="DB594" i="15"/>
  <c r="CX1007" i="15"/>
  <c r="DG1007" i="15" s="1"/>
  <c r="DB318" i="15"/>
  <c r="DD318" i="15" s="1"/>
  <c r="CX87" i="15"/>
  <c r="DB52" i="15"/>
  <c r="DB903" i="15"/>
  <c r="DB873" i="15"/>
  <c r="CX580" i="15"/>
  <c r="CX75" i="15"/>
  <c r="CX658" i="15"/>
  <c r="DG658" i="15" s="1"/>
  <c r="CX941" i="15"/>
  <c r="CX468" i="15"/>
  <c r="DB182" i="15"/>
  <c r="DD182" i="15" s="1"/>
  <c r="DB446" i="15"/>
  <c r="CX543" i="15"/>
  <c r="DG543" i="15" s="1"/>
  <c r="CX801" i="15"/>
  <c r="CX365" i="15"/>
  <c r="CZ365" i="15" s="1"/>
  <c r="DB715" i="15"/>
  <c r="DD715" i="15" s="1"/>
  <c r="DB346" i="15"/>
  <c r="DB521" i="15"/>
  <c r="DD521" i="15" s="1"/>
  <c r="DB752" i="15"/>
  <c r="DD752" i="15" s="1"/>
  <c r="CX719" i="15"/>
  <c r="DG719" i="15" s="1"/>
  <c r="DB609" i="15"/>
  <c r="DB486" i="15"/>
  <c r="DB470" i="15"/>
  <c r="DD470" i="15" s="1"/>
  <c r="DB797" i="15"/>
  <c r="DD797" i="15" s="1"/>
  <c r="CX993" i="15"/>
  <c r="CX393" i="15"/>
  <c r="CZ393" i="15" s="1"/>
  <c r="CX690" i="15"/>
  <c r="DG690" i="15" s="1"/>
  <c r="CX603" i="15"/>
  <c r="DG603" i="15" s="1"/>
  <c r="CX837" i="15"/>
  <c r="CZ837" i="15" s="1"/>
  <c r="CX174" i="15"/>
  <c r="DG174" i="15" s="1"/>
  <c r="CX145" i="15"/>
  <c r="CX377" i="15"/>
  <c r="DG377" i="15" s="1"/>
  <c r="CX828" i="15"/>
  <c r="DB66" i="15"/>
  <c r="DB1000" i="15"/>
  <c r="DD1000" i="15" s="1"/>
  <c r="DB87" i="15"/>
  <c r="DD87" i="15" s="1"/>
  <c r="CX826" i="15"/>
  <c r="CX545" i="15"/>
  <c r="CX635" i="15"/>
  <c r="DG635" i="15" s="1"/>
  <c r="CX656" i="15"/>
  <c r="CX853" i="15"/>
  <c r="DG853" i="15" s="1"/>
  <c r="CX841" i="15"/>
  <c r="CX45" i="15"/>
  <c r="CX308" i="15"/>
  <c r="CX532" i="15"/>
  <c r="CZ532" i="15" s="1"/>
  <c r="DB600" i="15"/>
  <c r="CX248" i="15"/>
  <c r="DB46" i="15"/>
  <c r="CX155" i="15"/>
  <c r="DG155" i="15" s="1"/>
  <c r="CX553" i="15"/>
  <c r="CX474" i="15"/>
  <c r="DG474" i="15" s="1"/>
  <c r="DB335" i="15"/>
  <c r="DD335" i="15" s="1"/>
  <c r="CX224" i="15"/>
  <c r="DG224" i="15" s="1"/>
  <c r="DB1001" i="15"/>
  <c r="DD1001" i="15" s="1"/>
  <c r="DB976" i="15"/>
  <c r="DB687" i="15"/>
  <c r="CX957" i="15"/>
  <c r="DB621" i="15"/>
  <c r="CX963" i="15"/>
  <c r="CX319" i="15"/>
  <c r="DG319" i="15" s="1"/>
  <c r="DB536" i="15"/>
  <c r="DB247" i="15"/>
  <c r="DD247" i="15" s="1"/>
  <c r="CX800" i="15"/>
  <c r="DB501" i="15"/>
  <c r="DB861" i="15"/>
  <c r="DB927" i="15"/>
  <c r="DD927" i="15" s="1"/>
  <c r="DB387" i="15"/>
  <c r="DB29" i="15"/>
  <c r="CX537" i="15"/>
  <c r="DG537" i="15" s="1"/>
  <c r="DB886" i="15"/>
  <c r="DB852" i="15"/>
  <c r="DB57" i="15"/>
  <c r="DB94" i="15"/>
  <c r="DD94" i="15" s="1"/>
  <c r="CX331" i="15"/>
  <c r="DB811" i="15"/>
  <c r="DD811" i="15" s="1"/>
  <c r="CX877" i="15"/>
  <c r="DG877" i="15" s="1"/>
  <c r="DB588" i="15"/>
  <c r="DD588" i="15" s="1"/>
  <c r="CX577" i="15"/>
  <c r="DG577" i="15" s="1"/>
  <c r="DB833" i="15"/>
  <c r="DB684" i="15"/>
  <c r="DD684" i="15" s="1"/>
  <c r="DB947" i="15"/>
  <c r="DD947" i="15" s="1"/>
  <c r="CX411" i="15"/>
  <c r="CX39" i="15"/>
  <c r="DB484" i="15"/>
  <c r="CX413" i="15"/>
  <c r="CX200" i="15"/>
  <c r="DG200" i="15" s="1"/>
  <c r="DB718" i="15"/>
  <c r="CX37" i="15"/>
  <c r="CZ37" i="15" s="1"/>
  <c r="CX930" i="15"/>
  <c r="CX334" i="15"/>
  <c r="CX928" i="15"/>
  <c r="DG928" i="15" s="1"/>
  <c r="CX739" i="15"/>
  <c r="CX72" i="15"/>
  <c r="CZ72" i="15" s="1"/>
  <c r="CX166" i="15"/>
  <c r="DG166" i="15" s="1"/>
  <c r="CX679" i="15"/>
  <c r="DG679" i="15" s="1"/>
  <c r="CX558" i="15"/>
  <c r="DG558" i="15" s="1"/>
  <c r="DB490" i="15"/>
  <c r="CX747" i="15"/>
  <c r="CZ747" i="15" s="1"/>
  <c r="DB617" i="15"/>
  <c r="DD617" i="15" s="1"/>
  <c r="CX489" i="15"/>
  <c r="CZ489" i="15" s="1"/>
  <c r="DB280" i="15"/>
  <c r="DB276" i="15"/>
  <c r="DB447" i="15"/>
  <c r="DD447" i="15" s="1"/>
  <c r="CX531" i="15"/>
  <c r="CX81" i="15"/>
  <c r="DG81" i="15" s="1"/>
  <c r="DB531" i="15"/>
  <c r="DB696" i="15"/>
  <c r="CX153" i="15"/>
  <c r="DG153" i="15" s="1"/>
  <c r="CX717" i="15"/>
  <c r="CX777" i="15"/>
  <c r="CX744" i="15"/>
  <c r="DG744" i="15" s="1"/>
  <c r="DB259" i="15"/>
  <c r="CX910" i="15"/>
  <c r="DG910" i="15" s="1"/>
  <c r="DB808" i="15"/>
  <c r="CX516" i="15"/>
  <c r="DB872" i="15"/>
  <c r="DB541" i="15"/>
  <c r="DD541" i="15" s="1"/>
  <c r="CX846" i="15"/>
  <c r="DB492" i="15"/>
  <c r="DD492" i="15" s="1"/>
  <c r="CX207" i="15"/>
  <c r="DG207" i="15" s="1"/>
  <c r="DB571" i="15"/>
  <c r="DD571" i="15" s="1"/>
  <c r="DB980" i="15"/>
  <c r="DD980" i="15" s="1"/>
  <c r="CX18" i="15"/>
  <c r="CX998" i="15"/>
  <c r="DG998" i="15" s="1"/>
  <c r="CX772" i="15"/>
  <c r="DG772" i="15" s="1"/>
  <c r="DB643" i="15"/>
  <c r="CX40" i="15"/>
  <c r="DB86" i="15"/>
  <c r="DB561" i="15"/>
  <c r="DD561" i="15" s="1"/>
  <c r="DB662" i="15"/>
  <c r="CX517" i="15"/>
  <c r="DG517" i="15" s="1"/>
  <c r="CX385" i="15"/>
  <c r="CZ385" i="15" s="1"/>
  <c r="CX79" i="15"/>
  <c r="CZ79" i="15" s="1"/>
  <c r="DB230" i="15"/>
  <c r="DB131" i="15"/>
  <c r="DB770" i="15"/>
  <c r="DB988" i="15"/>
  <c r="DD988" i="15" s="1"/>
  <c r="DB731" i="15"/>
  <c r="DB607" i="15"/>
  <c r="DD607" i="15" s="1"/>
  <c r="CX182" i="15"/>
  <c r="CZ182" i="15" s="1"/>
  <c r="CX406" i="15"/>
  <c r="DB908" i="15"/>
  <c r="CX120" i="15"/>
  <c r="DB89" i="15"/>
  <c r="CX698" i="15"/>
  <c r="DG698" i="15" s="1"/>
  <c r="DB199" i="15"/>
  <c r="DD199" i="15" s="1"/>
  <c r="CX825" i="15"/>
  <c r="DG825" i="15" s="1"/>
  <c r="DB271" i="15"/>
  <c r="CX605" i="15"/>
  <c r="DG605" i="15" s="1"/>
  <c r="CX530" i="15"/>
  <c r="DG530" i="15" s="1"/>
  <c r="CX34" i="15"/>
  <c r="CZ34" i="15" s="1"/>
  <c r="CX102" i="15"/>
  <c r="CX702" i="15"/>
  <c r="DG702" i="15" s="1"/>
  <c r="DB876" i="15"/>
  <c r="DB603" i="15"/>
  <c r="DD603" i="15" s="1"/>
  <c r="CX282" i="15"/>
  <c r="DG282" i="15" s="1"/>
  <c r="CX661" i="15"/>
  <c r="CX780" i="15"/>
  <c r="CX691" i="15"/>
  <c r="DB928" i="15"/>
  <c r="CX725" i="15"/>
  <c r="CX574" i="15"/>
  <c r="CX579" i="15"/>
  <c r="DG579" i="15" s="1"/>
  <c r="CX439" i="15"/>
  <c r="DG439" i="15" s="1"/>
  <c r="DB172" i="15"/>
  <c r="DD172" i="15" s="1"/>
  <c r="CX170" i="15"/>
  <c r="DG170" i="15" s="1"/>
  <c r="DB34" i="15"/>
  <c r="DD34" i="15" s="1"/>
  <c r="CX817" i="15"/>
  <c r="DG817" i="15" s="1"/>
  <c r="CX703" i="15"/>
  <c r="DB210" i="15"/>
  <c r="CX375" i="15"/>
  <c r="DB474" i="15"/>
  <c r="DB564" i="15"/>
  <c r="CX791" i="15"/>
  <c r="DB759" i="15"/>
  <c r="CX292" i="15"/>
  <c r="CZ292" i="15" s="1"/>
  <c r="CX680" i="15"/>
  <c r="DG680" i="15" s="1"/>
  <c r="CX831" i="15"/>
  <c r="DG831" i="15" s="1"/>
  <c r="CX430" i="15"/>
  <c r="DG430" i="15" s="1"/>
  <c r="DB780" i="15"/>
  <c r="DD780" i="15" s="1"/>
  <c r="CX875" i="15"/>
  <c r="DG875" i="15" s="1"/>
  <c r="DB223" i="15"/>
  <c r="DB911" i="15"/>
  <c r="DB136" i="15"/>
  <c r="DB264" i="15"/>
  <c r="CX70" i="15"/>
  <c r="DG70" i="15" s="1"/>
  <c r="DB195" i="15"/>
  <c r="DB445" i="15"/>
  <c r="DD445" i="15" s="1"/>
  <c r="CX931" i="15"/>
  <c r="DG931" i="15" s="1"/>
  <c r="CX370" i="15"/>
  <c r="DB590" i="15"/>
  <c r="CX35" i="15"/>
  <c r="DG35" i="15" s="1"/>
  <c r="DB538" i="15"/>
  <c r="DD538" i="15" s="1"/>
  <c r="DB732" i="15"/>
  <c r="DD732" i="15" s="1"/>
  <c r="CX281" i="15"/>
  <c r="DG281" i="15" s="1"/>
  <c r="CX257" i="15"/>
  <c r="DB548" i="15"/>
  <c r="DB657" i="15"/>
  <c r="CX378" i="15"/>
  <c r="DG378" i="15" s="1"/>
  <c r="DB193" i="15"/>
  <c r="CX681" i="15"/>
  <c r="CX43" i="15"/>
  <c r="DG43" i="15" s="1"/>
  <c r="CX604" i="15"/>
  <c r="CX521" i="15"/>
  <c r="DG521" i="15" s="1"/>
  <c r="CX61" i="15"/>
  <c r="DB751" i="15"/>
  <c r="DB767" i="15"/>
  <c r="DD767" i="15" s="1"/>
  <c r="CX821" i="15"/>
  <c r="DG821" i="15" s="1"/>
  <c r="DB664" i="15"/>
  <c r="CX766" i="15"/>
  <c r="CZ766" i="15" s="1"/>
  <c r="CX951" i="15"/>
  <c r="CX948" i="15"/>
  <c r="DG948" i="15" s="1"/>
  <c r="DB682" i="15"/>
  <c r="DD682" i="15" s="1"/>
  <c r="DB641" i="15"/>
  <c r="DB551" i="15"/>
  <c r="CX65" i="15"/>
  <c r="DB416" i="15"/>
  <c r="DD416" i="15" s="1"/>
  <c r="DB769" i="15"/>
  <c r="CX519" i="15"/>
  <c r="DG519" i="15" s="1"/>
  <c r="DB755" i="15"/>
  <c r="DB918" i="15"/>
  <c r="DB1004" i="15"/>
  <c r="DD1004" i="15" s="1"/>
  <c r="CX969" i="15"/>
  <c r="DB511" i="15"/>
  <c r="CX869" i="15"/>
  <c r="CZ869" i="15" s="1"/>
  <c r="CX397" i="15"/>
  <c r="CX459" i="15"/>
  <c r="CX84" i="15"/>
  <c r="DG84" i="15" s="1"/>
  <c r="CX142" i="15"/>
  <c r="CX973" i="15"/>
  <c r="CZ973" i="15" s="1"/>
  <c r="CX723" i="15"/>
  <c r="DB219" i="15"/>
  <c r="CX236" i="15"/>
  <c r="DG236" i="15" s="1"/>
  <c r="CX701" i="15"/>
  <c r="DG701" i="15" s="1"/>
  <c r="DB373" i="15"/>
  <c r="DB632" i="15"/>
  <c r="CX52" i="15"/>
  <c r="CX707" i="15"/>
  <c r="DG707" i="15" s="1"/>
  <c r="CX518" i="15"/>
  <c r="DG518" i="15" s="1"/>
  <c r="CX259" i="15"/>
  <c r="CZ259" i="15" s="1"/>
  <c r="CX659" i="15"/>
  <c r="CZ659" i="15" s="1"/>
  <c r="DB636" i="15"/>
  <c r="DD636" i="15" s="1"/>
  <c r="DB640" i="15"/>
  <c r="DD640" i="15" s="1"/>
  <c r="CX277" i="15"/>
  <c r="DG277" i="15" s="1"/>
  <c r="DB850" i="15"/>
  <c r="DB625" i="15"/>
  <c r="CX431" i="15"/>
  <c r="DG431" i="15" s="1"/>
  <c r="DB716" i="15"/>
  <c r="CX942" i="15"/>
  <c r="CX1006" i="15"/>
  <c r="DG1006" i="15" s="1"/>
  <c r="CX190" i="15"/>
  <c r="DG190" i="15" s="1"/>
  <c r="CX228" i="15"/>
  <c r="DB171" i="15"/>
  <c r="DD171" i="15" s="1"/>
  <c r="CX785" i="15"/>
  <c r="DG785" i="15" s="1"/>
  <c r="DB881" i="15"/>
  <c r="CX571" i="15"/>
  <c r="DG571" i="15" s="1"/>
  <c r="DB829" i="15"/>
  <c r="DD829" i="15" s="1"/>
  <c r="DB161" i="15"/>
  <c r="CX952" i="15"/>
  <c r="DG952" i="15" s="1"/>
  <c r="CX73" i="15"/>
  <c r="DB361" i="15"/>
  <c r="CX279" i="15"/>
  <c r="CX548" i="15"/>
  <c r="DG548" i="15" s="1"/>
  <c r="DB574" i="15"/>
  <c r="DB953" i="15"/>
  <c r="DD953" i="15" s="1"/>
  <c r="DB214" i="15"/>
  <c r="CX743" i="15"/>
  <c r="DG743" i="15" s="1"/>
  <c r="DB491" i="15"/>
  <c r="DD491" i="15" s="1"/>
  <c r="DB330" i="15"/>
  <c r="DB42" i="15"/>
  <c r="CX462" i="15"/>
  <c r="DB275" i="15"/>
  <c r="DB101" i="15"/>
  <c r="DD101" i="15" s="1"/>
  <c r="CX859" i="15"/>
  <c r="DG859" i="15" s="1"/>
  <c r="CX784" i="15"/>
  <c r="DB336" i="15"/>
  <c r="DB425" i="15"/>
  <c r="DD425" i="15" s="1"/>
  <c r="DB118" i="15"/>
  <c r="DB126" i="15"/>
  <c r="DB692" i="15"/>
  <c r="CX922" i="15"/>
  <c r="DG922" i="15" s="1"/>
  <c r="CX647" i="15"/>
  <c r="DG647" i="15" s="1"/>
  <c r="DB168" i="15"/>
  <c r="DD168" i="15" s="1"/>
  <c r="CX535" i="15"/>
  <c r="DB624" i="15"/>
  <c r="DD624" i="15" s="1"/>
  <c r="CX666" i="15"/>
  <c r="CZ666" i="15" s="1"/>
  <c r="DB478" i="15"/>
  <c r="DB897" i="15"/>
  <c r="DB68" i="15"/>
  <c r="CX244" i="15"/>
  <c r="DG244" i="15" s="1"/>
  <c r="DB401" i="15"/>
  <c r="DD401" i="15" s="1"/>
  <c r="CX763" i="15"/>
  <c r="CZ763" i="15" s="1"/>
  <c r="DB411" i="15"/>
  <c r="DD411" i="15" s="1"/>
  <c r="CX317" i="15"/>
  <c r="CX849" i="15"/>
  <c r="CX620" i="15"/>
  <c r="CX778" i="15"/>
  <c r="DG778" i="15" s="1"/>
  <c r="DB251" i="15"/>
  <c r="DB520" i="15"/>
  <c r="DB741" i="15"/>
  <c r="CX933" i="15"/>
  <c r="CX490" i="15"/>
  <c r="DG490" i="15" s="1"/>
  <c r="DB733" i="15"/>
  <c r="DD733" i="15" s="1"/>
  <c r="DB417" i="15"/>
  <c r="CX320" i="15"/>
  <c r="DG320" i="15" s="1"/>
  <c r="CX903" i="15"/>
  <c r="DG903" i="15" s="1"/>
  <c r="DB830" i="15"/>
  <c r="CX403" i="15"/>
  <c r="DB129" i="15"/>
  <c r="DB801" i="15"/>
  <c r="CX965" i="15"/>
  <c r="CX230" i="15"/>
  <c r="DB418" i="15"/>
  <c r="CX992" i="15"/>
  <c r="CX850" i="15"/>
  <c r="DG850" i="15" s="1"/>
  <c r="DB377" i="15"/>
  <c r="DB356" i="15"/>
  <c r="DD356" i="15" s="1"/>
  <c r="CX460" i="15"/>
  <c r="CZ460" i="15" s="1"/>
  <c r="DB919" i="15"/>
  <c r="CX508" i="15"/>
  <c r="DG508" i="15" s="1"/>
  <c r="DB334" i="15"/>
  <c r="DD334" i="15" s="1"/>
  <c r="DB539" i="15"/>
  <c r="DD539" i="15" s="1"/>
  <c r="DB679" i="15"/>
  <c r="DB938" i="15"/>
  <c r="DB888" i="15"/>
  <c r="CX495" i="15"/>
  <c r="DG495" i="15" s="1"/>
  <c r="CX492" i="15"/>
  <c r="CZ492" i="15" s="1"/>
  <c r="DB955" i="15"/>
  <c r="CX839" i="15"/>
  <c r="DG839" i="15" s="1"/>
  <c r="DB533" i="15"/>
  <c r="DB970" i="15"/>
  <c r="DD970" i="15" s="1"/>
  <c r="DB856" i="15"/>
  <c r="CX829" i="15"/>
  <c r="DB685" i="15"/>
  <c r="CX709" i="15"/>
  <c r="AN16" i="15" s="1"/>
  <c r="DB786" i="15"/>
  <c r="DB878" i="15"/>
  <c r="DD878" i="15" s="1"/>
  <c r="CX653" i="15"/>
  <c r="DG653" i="15" s="1"/>
  <c r="DB951" i="15"/>
  <c r="CX366" i="15"/>
  <c r="DB899" i="15"/>
  <c r="DD899" i="15" s="1"/>
  <c r="CX645" i="15"/>
  <c r="DG645" i="15" s="1"/>
  <c r="CX914" i="15"/>
  <c r="DB933" i="15"/>
  <c r="DB879" i="15"/>
  <c r="CX559" i="15"/>
  <c r="DG559" i="15" s="1"/>
  <c r="CX917" i="15"/>
  <c r="CX736" i="15"/>
  <c r="DG736" i="15" s="1"/>
  <c r="CX359" i="15"/>
  <c r="DG359" i="15" s="1"/>
  <c r="CX650" i="15"/>
  <c r="DG650" i="15" s="1"/>
  <c r="CX612" i="15"/>
  <c r="CX737" i="15"/>
  <c r="DB577" i="15"/>
  <c r="DD577" i="15" s="1"/>
  <c r="CX971" i="15"/>
  <c r="CX117" i="15"/>
  <c r="DG117" i="15" s="1"/>
  <c r="CX467" i="15"/>
  <c r="DG467" i="15" s="1"/>
  <c r="DB890" i="15"/>
  <c r="DB434" i="15"/>
  <c r="DB618" i="15"/>
  <c r="DB651" i="15"/>
  <c r="DD651" i="15" s="1"/>
  <c r="DB986" i="15"/>
  <c r="CX816" i="15"/>
  <c r="DB949" i="15"/>
  <c r="CX143" i="15"/>
  <c r="CX578" i="15"/>
  <c r="DG578" i="15" s="1"/>
  <c r="CX811" i="15"/>
  <c r="CX803" i="15"/>
  <c r="DG803" i="15" s="1"/>
  <c r="CX369" i="15"/>
  <c r="DG369" i="15" s="1"/>
  <c r="DB778" i="15"/>
  <c r="DB819" i="15"/>
  <c r="CX970" i="15"/>
  <c r="CZ970" i="15" s="1"/>
  <c r="DB883" i="15"/>
  <c r="CX321" i="15"/>
  <c r="DG321" i="15" s="1"/>
  <c r="CX832" i="15"/>
  <c r="DG832" i="15" s="1"/>
  <c r="CX888" i="15"/>
  <c r="CX808" i="15"/>
  <c r="CX246" i="15"/>
  <c r="CX944" i="15"/>
  <c r="DG944" i="15" s="1"/>
  <c r="CX643" i="15"/>
  <c r="DG643" i="15" s="1"/>
  <c r="DB507" i="15"/>
  <c r="DD507" i="15" s="1"/>
  <c r="CX726" i="15"/>
  <c r="CZ726" i="15" s="1"/>
  <c r="CX497" i="15"/>
  <c r="DB942" i="15"/>
  <c r="DB810" i="15"/>
  <c r="CX315" i="15"/>
  <c r="CX446" i="15"/>
  <c r="CX693" i="15"/>
  <c r="CX416" i="15"/>
  <c r="CZ416" i="15" s="1"/>
  <c r="CX663" i="15"/>
  <c r="CX144" i="15"/>
  <c r="DG144" i="15" s="1"/>
  <c r="CX626" i="15"/>
  <c r="DB828" i="15"/>
  <c r="DD828" i="15" s="1"/>
  <c r="CX787" i="15"/>
  <c r="DG787" i="15" s="1"/>
  <c r="CX770" i="15"/>
  <c r="CX470" i="15"/>
  <c r="DG470" i="15" s="1"/>
  <c r="CX932" i="15"/>
  <c r="DG932" i="15" s="1"/>
  <c r="CX618" i="15"/>
  <c r="CZ618" i="15" s="1"/>
  <c r="CX882" i="15"/>
  <c r="DG882" i="15" s="1"/>
  <c r="CX916" i="15"/>
  <c r="CZ916" i="15" s="1"/>
  <c r="CX523" i="15"/>
  <c r="DB581" i="15"/>
  <c r="DD581" i="15" s="1"/>
  <c r="CX311" i="15"/>
  <c r="CX1002" i="15"/>
  <c r="DG1002" i="15" s="1"/>
  <c r="DB864" i="15"/>
  <c r="CX562" i="15"/>
  <c r="DB912" i="15"/>
  <c r="DB885" i="15"/>
  <c r="DB698" i="15"/>
  <c r="CX506" i="15"/>
  <c r="DG506" i="15" s="1"/>
  <c r="CX149" i="15"/>
  <c r="DB284" i="15"/>
  <c r="CX665" i="15"/>
  <c r="DG665" i="15" s="1"/>
  <c r="CX961" i="15"/>
  <c r="DB956" i="15"/>
  <c r="CX974" i="15"/>
  <c r="DG974" i="15" s="1"/>
  <c r="CX863" i="15"/>
  <c r="DB737" i="15"/>
  <c r="CX798" i="15"/>
  <c r="DG798" i="15" s="1"/>
  <c r="DB351" i="15"/>
  <c r="DB705" i="15"/>
  <c r="CX946" i="15"/>
  <c r="DG946" i="15" s="1"/>
  <c r="DB248" i="15"/>
  <c r="CX741" i="15"/>
  <c r="DG741" i="15" s="1"/>
  <c r="CX565" i="15"/>
  <c r="DG565" i="15" s="1"/>
  <c r="CX634" i="15"/>
  <c r="DG634" i="15" s="1"/>
  <c r="DB809" i="15"/>
  <c r="DB964" i="15"/>
  <c r="DD964" i="15" s="1"/>
  <c r="CX810" i="15"/>
  <c r="DB435" i="15"/>
  <c r="CX502" i="15"/>
  <c r="CX994" i="15"/>
  <c r="CX727" i="15"/>
  <c r="CX762" i="15"/>
  <c r="CZ762" i="15" s="1"/>
  <c r="DB726" i="15"/>
  <c r="DB921" i="15"/>
  <c r="CX966" i="15"/>
  <c r="CX769" i="15"/>
  <c r="DB188" i="15"/>
  <c r="DB149" i="15"/>
  <c r="CX436" i="15"/>
  <c r="DG436" i="15" s="1"/>
  <c r="CX428" i="15"/>
  <c r="DG428" i="15" s="1"/>
  <c r="DB295" i="15"/>
  <c r="CX872" i="15"/>
  <c r="CX615" i="15"/>
  <c r="DG615" i="15" s="1"/>
  <c r="DB226" i="15"/>
  <c r="DD226" i="15" s="1"/>
  <c r="DB746" i="15"/>
  <c r="CX750" i="15"/>
  <c r="CX673" i="15"/>
  <c r="CX598" i="15"/>
  <c r="DG598" i="15" s="1"/>
  <c r="CX267" i="15"/>
  <c r="DB415" i="15"/>
  <c r="DD415" i="15" s="1"/>
  <c r="DB944" i="15"/>
  <c r="DB894" i="15"/>
  <c r="DD894" i="15" s="1"/>
  <c r="CX380" i="15"/>
  <c r="DG380" i="15" s="1"/>
  <c r="CX455" i="15"/>
  <c r="DG455" i="15" s="1"/>
  <c r="DB303" i="15"/>
  <c r="DD303" i="15" s="1"/>
  <c r="DB426" i="15"/>
  <c r="DD426" i="15" s="1"/>
  <c r="CX157" i="15"/>
  <c r="DB862" i="15"/>
  <c r="DD862" i="15" s="1"/>
  <c r="DB211" i="15"/>
  <c r="DB534" i="15"/>
  <c r="DD534" i="15" s="1"/>
  <c r="CX979" i="15"/>
  <c r="CX245" i="15"/>
  <c r="DB504" i="15"/>
  <c r="DB642" i="15"/>
  <c r="DD642" i="15" s="1"/>
  <c r="CX629" i="15"/>
  <c r="DB791" i="15"/>
  <c r="DB235" i="15"/>
  <c r="CX909" i="15"/>
  <c r="DB744" i="15"/>
  <c r="CX515" i="15"/>
  <c r="DG515" i="15" s="1"/>
  <c r="CX695" i="15"/>
  <c r="DG695" i="15" s="1"/>
  <c r="DB666" i="15"/>
  <c r="DB569" i="15"/>
  <c r="DB444" i="15"/>
  <c r="DD444" i="15" s="1"/>
  <c r="CX796" i="15"/>
  <c r="DG796" i="15" s="1"/>
  <c r="DB369" i="15"/>
  <c r="DD369" i="15" s="1"/>
  <c r="CX738" i="15"/>
  <c r="CZ738" i="15" s="1"/>
  <c r="DB59" i="15"/>
  <c r="DD59" i="15" s="1"/>
  <c r="DB529" i="15"/>
  <c r="DB668" i="15"/>
  <c r="DD668" i="15" s="1"/>
  <c r="DB674" i="15"/>
  <c r="CX410" i="15"/>
  <c r="CX758" i="15"/>
  <c r="DB681" i="15"/>
  <c r="DD681" i="15" s="1"/>
  <c r="DB113" i="15"/>
  <c r="CX641" i="15"/>
  <c r="CZ641" i="15" s="1"/>
  <c r="CX964" i="15"/>
  <c r="DG964" i="15" s="1"/>
  <c r="CX89" i="15"/>
  <c r="DG89" i="15" s="1"/>
  <c r="CX855" i="15"/>
  <c r="DG855" i="15" s="1"/>
  <c r="DB923" i="15"/>
  <c r="CX781" i="15"/>
  <c r="DG781" i="15" s="1"/>
  <c r="DB940" i="15"/>
  <c r="DD940" i="15" s="1"/>
  <c r="CX566" i="15"/>
  <c r="DG566" i="15" s="1"/>
  <c r="DB649" i="15"/>
  <c r="CX560" i="15"/>
  <c r="DG560" i="15" s="1"/>
  <c r="CX368" i="15"/>
  <c r="CZ368" i="15" s="1"/>
  <c r="CX999" i="15"/>
  <c r="CZ999" i="15" s="1"/>
  <c r="DB472" i="15"/>
  <c r="CX689" i="15"/>
  <c r="DG689" i="15" s="1"/>
  <c r="DB388" i="15"/>
  <c r="CX953" i="15"/>
  <c r="DG953" i="15" s="1"/>
  <c r="DB544" i="15"/>
  <c r="DD544" i="15" s="1"/>
  <c r="DB725" i="15"/>
  <c r="DB488" i="15"/>
  <c r="CX962" i="15"/>
  <c r="DG962" i="15" s="1"/>
  <c r="DB843" i="15"/>
  <c r="CX874" i="15"/>
  <c r="DG874" i="15" s="1"/>
  <c r="DB652" i="15"/>
  <c r="DD652" i="15" s="1"/>
  <c r="CX720" i="15"/>
  <c r="DB932" i="15"/>
  <c r="CX980" i="15"/>
  <c r="CX152" i="15"/>
  <c r="CX751" i="15"/>
  <c r="DG751" i="15" s="1"/>
  <c r="CX788" i="15"/>
  <c r="DG788" i="15" s="1"/>
  <c r="CX995" i="15"/>
  <c r="DG995" i="15" s="1"/>
  <c r="CX669" i="15"/>
  <c r="CX633" i="15"/>
  <c r="DG633" i="15" s="1"/>
  <c r="CX381" i="15"/>
  <c r="CZ381" i="15" s="1"/>
  <c r="CX383" i="15"/>
  <c r="DG383" i="15" s="1"/>
  <c r="CX333" i="15"/>
  <c r="DG333" i="15" s="1"/>
  <c r="CX367" i="15"/>
  <c r="DB610" i="15"/>
  <c r="DD610" i="15" s="1"/>
  <c r="CX533" i="15"/>
  <c r="DG533" i="15" s="1"/>
  <c r="CX639" i="15"/>
  <c r="CX759" i="15"/>
  <c r="DG759" i="15" s="1"/>
  <c r="CX526" i="15"/>
  <c r="DG526" i="15" s="1"/>
  <c r="CX676" i="15"/>
  <c r="CX619" i="15"/>
  <c r="CX857" i="15"/>
  <c r="DG857" i="15" s="1"/>
  <c r="DB260" i="15"/>
  <c r="CX554" i="15"/>
  <c r="CZ554" i="15" s="1"/>
  <c r="DB804" i="15"/>
  <c r="DB954" i="15"/>
  <c r="CX734" i="15"/>
  <c r="DG734" i="15" s="1"/>
  <c r="CX386" i="15"/>
  <c r="DG386" i="15" s="1"/>
  <c r="CX954" i="15"/>
  <c r="DG954" i="15" s="1"/>
  <c r="CX542" i="15"/>
  <c r="CX978" i="15"/>
  <c r="DG978" i="15" s="1"/>
  <c r="CX749" i="15"/>
  <c r="CX407" i="15"/>
  <c r="DG407" i="15" s="1"/>
  <c r="DB914" i="15"/>
  <c r="DB644" i="15"/>
  <c r="DB611" i="15"/>
  <c r="DB816" i="15"/>
  <c r="DD816" i="15" s="1"/>
  <c r="DB962" i="15"/>
  <c r="CX329" i="15"/>
  <c r="DG329" i="15" s="1"/>
  <c r="CX887" i="15"/>
  <c r="DG887" i="15" s="1"/>
  <c r="CX103" i="15"/>
  <c r="CX219" i="15"/>
  <c r="DG219" i="15" s="1"/>
  <c r="DB661" i="15"/>
  <c r="CX435" i="15"/>
  <c r="CX141" i="15"/>
  <c r="DG141" i="15" s="1"/>
  <c r="CX705" i="15"/>
  <c r="DG705" i="15" s="1"/>
  <c r="DB236" i="15"/>
  <c r="DD236" i="15" s="1"/>
  <c r="CX652" i="15"/>
  <c r="CX820" i="15"/>
  <c r="DG820" i="15" s="1"/>
  <c r="DB250" i="15"/>
  <c r="CX625" i="15"/>
  <c r="DG625" i="15" s="1"/>
  <c r="CX912" i="15"/>
  <c r="DG912" i="15" s="1"/>
  <c r="CX852" i="15"/>
  <c r="DG852" i="15" s="1"/>
  <c r="DB311" i="15"/>
  <c r="CX730" i="15"/>
  <c r="DG730" i="15" s="1"/>
  <c r="DB695" i="15"/>
  <c r="DB841" i="15"/>
  <c r="DD841" i="15" s="1"/>
  <c r="CX668" i="15"/>
  <c r="DG668" i="15" s="1"/>
  <c r="DB701" i="15"/>
  <c r="DD701" i="15" s="1"/>
  <c r="CX473" i="15"/>
  <c r="DG473" i="15" s="1"/>
  <c r="CX958" i="15"/>
  <c r="DG958" i="15" s="1"/>
  <c r="DB757" i="15"/>
  <c r="DB747" i="15"/>
  <c r="DD747" i="15" s="1"/>
  <c r="DB784" i="15"/>
  <c r="CX881" i="15"/>
  <c r="DG881" i="15" s="1"/>
  <c r="CX480" i="15"/>
  <c r="DG480" i="15" s="1"/>
  <c r="CX310" i="15"/>
  <c r="CZ310" i="15" s="1"/>
  <c r="CX886" i="15"/>
  <c r="DG886" i="15" s="1"/>
  <c r="CX867" i="15"/>
  <c r="DG867" i="15" s="1"/>
  <c r="CX291" i="15"/>
  <c r="DG291" i="15" s="1"/>
  <c r="DB665" i="15"/>
  <c r="CX889" i="15"/>
  <c r="CZ889" i="15" s="1"/>
  <c r="DB753" i="15"/>
  <c r="DD753" i="15" s="1"/>
  <c r="DB907" i="15"/>
  <c r="DB224" i="15"/>
  <c r="DD224" i="15" s="1"/>
  <c r="CX1009" i="15"/>
  <c r="DB638" i="15"/>
  <c r="CX335" i="15"/>
  <c r="CX589" i="15"/>
  <c r="DG589" i="15" s="1"/>
  <c r="CX631" i="15"/>
  <c r="DG631" i="15" s="1"/>
  <c r="CX249" i="15"/>
  <c r="DG249" i="15" s="1"/>
  <c r="CX591" i="15"/>
  <c r="CX20" i="15"/>
  <c r="DG20" i="15" s="1"/>
  <c r="DB839" i="15"/>
  <c r="CX675" i="15"/>
  <c r="DG675" i="15" s="1"/>
  <c r="CX814" i="15"/>
  <c r="DG814" i="15" s="1"/>
  <c r="CX538" i="15"/>
  <c r="DB857" i="15"/>
  <c r="DD857" i="15" s="1"/>
  <c r="CX399" i="15"/>
  <c r="CX105" i="15"/>
  <c r="DG105" i="15" s="1"/>
  <c r="DB1007" i="15"/>
  <c r="DD1007" i="15" s="1"/>
  <c r="CX325" i="15"/>
  <c r="DG325" i="15" s="1"/>
  <c r="CX748" i="15"/>
  <c r="DG748" i="15" s="1"/>
  <c r="DB24" i="15"/>
  <c r="DB249" i="15"/>
  <c r="DD249" i="15" s="1"/>
  <c r="CX714" i="15"/>
  <c r="DG714" i="15" s="1"/>
  <c r="DB743" i="15"/>
  <c r="DB789" i="15"/>
  <c r="CX173" i="15"/>
  <c r="CZ173" i="15" s="1"/>
  <c r="CX451" i="15"/>
  <c r="DG451" i="15" s="1"/>
  <c r="DB823" i="15"/>
  <c r="CX706" i="15"/>
  <c r="DB635" i="15"/>
  <c r="DD635" i="15" s="1"/>
  <c r="CX733" i="15"/>
  <c r="DG733" i="15" s="1"/>
  <c r="DB17" i="15"/>
  <c r="DB704" i="15"/>
  <c r="CX983" i="15"/>
  <c r="CZ983" i="15" s="1"/>
  <c r="CX600" i="15"/>
  <c r="DB612" i="15"/>
  <c r="DB838" i="15"/>
  <c r="CX595" i="15"/>
  <c r="DG595" i="15" s="1"/>
  <c r="DB525" i="15"/>
  <c r="CX794" i="15"/>
  <c r="DG794" i="15" s="1"/>
  <c r="DB450" i="15"/>
  <c r="CX927" i="15"/>
  <c r="CX836" i="15"/>
  <c r="DB463" i="15"/>
  <c r="DD463" i="15" s="1"/>
  <c r="CX148" i="15"/>
  <c r="CZ148" i="15" s="1"/>
  <c r="CX305" i="15"/>
  <c r="DG305" i="15" s="1"/>
  <c r="CX373" i="15"/>
  <c r="CZ373" i="15" s="1"/>
  <c r="DB163" i="15"/>
  <c r="CX339" i="15"/>
  <c r="CX873" i="15"/>
  <c r="DG873" i="15" s="1"/>
  <c r="CX789" i="15"/>
  <c r="DB781" i="15"/>
  <c r="DB274" i="15"/>
  <c r="DB542" i="15"/>
  <c r="DD542" i="15" s="1"/>
  <c r="CX588" i="15"/>
  <c r="DG588" i="15" s="1"/>
  <c r="CX501" i="15"/>
  <c r="DG501" i="15" s="1"/>
  <c r="DB1005" i="15"/>
  <c r="CX876" i="15"/>
  <c r="CX752" i="15"/>
  <c r="DG752" i="15" s="1"/>
  <c r="CX722" i="15"/>
  <c r="DG722" i="15" s="1"/>
  <c r="CX344" i="15"/>
  <c r="DB658" i="15"/>
  <c r="DB545" i="15"/>
  <c r="CX301" i="15"/>
  <c r="DG301" i="15" s="1"/>
  <c r="CX805" i="15"/>
  <c r="DG805" i="15" s="1"/>
  <c r="DB884" i="15"/>
  <c r="DD884" i="15" s="1"/>
  <c r="CX227" i="15"/>
  <c r="DG227" i="15" s="1"/>
  <c r="CX421" i="15"/>
  <c r="DG421" i="15" s="1"/>
  <c r="DB845" i="15"/>
  <c r="DB181" i="15"/>
  <c r="CX819" i="15"/>
  <c r="DG819" i="15" s="1"/>
  <c r="CX844" i="15"/>
  <c r="CZ844" i="15" s="1"/>
  <c r="DB75" i="15"/>
  <c r="CX697" i="15"/>
  <c r="DG697" i="15" s="1"/>
  <c r="CX934" i="15"/>
  <c r="DB498" i="15"/>
  <c r="DB806" i="15"/>
  <c r="CX729" i="15"/>
  <c r="DG729" i="15" s="1"/>
  <c r="DB868" i="15"/>
  <c r="DD868" i="15" s="1"/>
  <c r="DB900" i="15"/>
  <c r="DB283" i="15"/>
  <c r="CX94" i="15"/>
  <c r="DB697" i="15"/>
  <c r="CX830" i="15"/>
  <c r="DG830" i="15" s="1"/>
  <c r="DB712" i="15"/>
  <c r="CX528" i="15"/>
  <c r="CX757" i="15"/>
  <c r="DG757" i="15" s="1"/>
  <c r="CX195" i="15"/>
  <c r="DB958" i="15"/>
  <c r="CX156" i="15"/>
  <c r="DG156" i="15" s="1"/>
  <c r="CX632" i="15"/>
  <c r="DB982" i="15"/>
  <c r="CX929" i="15"/>
  <c r="DG929" i="15" s="1"/>
  <c r="DB815" i="15"/>
  <c r="DD815" i="15" s="1"/>
  <c r="DB494" i="15"/>
  <c r="DB231" i="15"/>
  <c r="DB963" i="15"/>
  <c r="CX715" i="15"/>
  <c r="CX609" i="15"/>
  <c r="CX522" i="15"/>
  <c r="DG522" i="15" s="1"/>
  <c r="DB510" i="15"/>
  <c r="DB650" i="15"/>
  <c r="DD650" i="15" s="1"/>
  <c r="CX804" i="15"/>
  <c r="DG804" i="15" s="1"/>
  <c r="CX880" i="15"/>
  <c r="CX269" i="15"/>
  <c r="DG269" i="15" s="1"/>
  <c r="DB382" i="15"/>
  <c r="CX504" i="15"/>
  <c r="CX915" i="15"/>
  <c r="DG915" i="15" s="1"/>
  <c r="CX433" i="15"/>
  <c r="CZ433" i="15" s="1"/>
  <c r="CX642" i="15"/>
  <c r="DG642" i="15" s="1"/>
  <c r="DB973" i="15"/>
  <c r="DB553" i="15"/>
  <c r="DD553" i="15" s="1"/>
  <c r="DB690" i="15"/>
  <c r="DD690" i="15" s="1"/>
  <c r="CX623" i="15"/>
  <c r="DG623" i="15" s="1"/>
  <c r="CX527" i="15"/>
  <c r="DB568" i="15"/>
  <c r="DB994" i="15"/>
  <c r="DB38" i="15"/>
  <c r="DD38" i="15" s="1"/>
  <c r="DB854" i="15"/>
  <c r="CX247" i="15"/>
  <c r="DG247" i="15" s="1"/>
  <c r="DB309" i="15"/>
  <c r="DB777" i="15"/>
  <c r="DD777" i="15" s="1"/>
  <c r="CX858" i="15"/>
  <c r="DG858" i="15" s="1"/>
  <c r="CX77" i="15"/>
  <c r="DB576" i="15"/>
  <c r="CX146" i="15"/>
  <c r="CX483" i="15"/>
  <c r="DG483" i="15" s="1"/>
  <c r="CX840" i="15"/>
  <c r="DB826" i="15"/>
  <c r="CX185" i="15"/>
  <c r="DG185" i="15" s="1"/>
  <c r="DB605" i="15"/>
  <c r="DD605" i="15" s="1"/>
  <c r="CX74" i="15"/>
  <c r="DG74" i="15" s="1"/>
  <c r="DB792" i="15"/>
  <c r="DB262" i="15"/>
  <c r="DB793" i="15"/>
  <c r="CX443" i="15"/>
  <c r="DG443" i="15" s="1"/>
  <c r="DB400" i="15"/>
  <c r="DB798" i="15"/>
  <c r="DB853" i="15"/>
  <c r="DB397" i="15"/>
  <c r="CX181" i="15"/>
  <c r="DG181" i="15" s="1"/>
  <c r="DB70" i="15"/>
  <c r="DD70" i="15" s="1"/>
  <c r="CX341" i="15"/>
  <c r="DB322" i="15"/>
  <c r="DD322" i="15" s="1"/>
  <c r="CX786" i="15"/>
  <c r="CX713" i="15"/>
  <c r="DG713" i="15" s="1"/>
  <c r="DB710" i="15"/>
  <c r="DD710" i="15" s="1"/>
  <c r="CX216" i="15"/>
  <c r="DB371" i="15"/>
  <c r="DB817" i="15"/>
  <c r="DD817" i="15" s="1"/>
  <c r="CX597" i="15"/>
  <c r="DB898" i="15"/>
  <c r="CX610" i="15"/>
  <c r="CX525" i="15"/>
  <c r="DG525" i="15" s="1"/>
  <c r="DB376" i="15"/>
  <c r="DB922" i="15"/>
  <c r="DB166" i="15"/>
  <c r="CX795" i="15"/>
  <c r="DB528" i="15"/>
  <c r="CX395" i="15"/>
  <c r="DG395" i="15" s="1"/>
  <c r="CX885" i="15"/>
  <c r="DB822" i="15"/>
  <c r="DB920" i="15"/>
  <c r="DB961" i="15"/>
  <c r="CX898" i="15"/>
  <c r="DB984" i="15"/>
  <c r="CX716" i="15"/>
  <c r="CZ716" i="15" s="1"/>
  <c r="CX564" i="15"/>
  <c r="DG564" i="15" s="1"/>
  <c r="DB975" i="15"/>
  <c r="CX900" i="15"/>
  <c r="DG900" i="15" s="1"/>
  <c r="CX628" i="15"/>
  <c r="DG628" i="15" s="1"/>
  <c r="DB680" i="15"/>
  <c r="DB866" i="15"/>
  <c r="CX945" i="15"/>
  <c r="CX968" i="15"/>
  <c r="DG968" i="15" s="1"/>
  <c r="DB788" i="15"/>
  <c r="DB754" i="15"/>
  <c r="CX923" i="15"/>
  <c r="CX448" i="15"/>
  <c r="DG448" i="15" s="1"/>
  <c r="CX925" i="15"/>
  <c r="DG925" i="15" s="1"/>
  <c r="DB990" i="15"/>
  <c r="DB748" i="15"/>
  <c r="DD748" i="15" s="1"/>
  <c r="CX892" i="15"/>
  <c r="DG892" i="15" s="1"/>
  <c r="CX128" i="15"/>
  <c r="DG128" i="15" s="1"/>
  <c r="CX163" i="15"/>
  <c r="DG163" i="15" s="1"/>
  <c r="DB930" i="15"/>
  <c r="DB483" i="15"/>
  <c r="CX442" i="15"/>
  <c r="DG442" i="15" s="1"/>
  <c r="CX975" i="15"/>
  <c r="DG975" i="15" s="1"/>
  <c r="CX384" i="15"/>
  <c r="DG384" i="15" s="1"/>
  <c r="DB689" i="15"/>
  <c r="DB968" i="15"/>
  <c r="DB959" i="15"/>
  <c r="DD959" i="15" s="1"/>
  <c r="DB556" i="15"/>
  <c r="DD556" i="15" s="1"/>
  <c r="DB742" i="15"/>
  <c r="DB263" i="15"/>
  <c r="DD263" i="15" s="1"/>
  <c r="CX732" i="15"/>
  <c r="DG732" i="15" s="1"/>
  <c r="CX818" i="15"/>
  <c r="DG818" i="15" s="1"/>
  <c r="DB71" i="15"/>
  <c r="DB656" i="15"/>
  <c r="DD656" i="15" s="1"/>
  <c r="CX949" i="15"/>
  <c r="DG949" i="15" s="1"/>
  <c r="DB91" i="15"/>
  <c r="DD91" i="15" s="1"/>
  <c r="DB321" i="15"/>
  <c r="DB993" i="15"/>
  <c r="CX322" i="15"/>
  <c r="DG322" i="15" s="1"/>
  <c r="DB570" i="15"/>
  <c r="DB869" i="15"/>
  <c r="CX768" i="15"/>
  <c r="DG768" i="15" s="1"/>
  <c r="DB870" i="15"/>
  <c r="DB546" i="15"/>
  <c r="DD546" i="15" s="1"/>
  <c r="DB423" i="15"/>
  <c r="DB880" i="15"/>
  <c r="DB449" i="15"/>
  <c r="CX879" i="15"/>
  <c r="DG879" i="15" s="1"/>
  <c r="DB688" i="15"/>
  <c r="DB471" i="15"/>
  <c r="CX884" i="15"/>
  <c r="DG884" i="15" s="1"/>
  <c r="DB983" i="15"/>
  <c r="DB639" i="15"/>
  <c r="CX967" i="15"/>
  <c r="DG967" i="15" s="1"/>
  <c r="CX686" i="15"/>
  <c r="DG686" i="15" s="1"/>
  <c r="CX617" i="15"/>
  <c r="DG617" i="15" s="1"/>
  <c r="CX513" i="15"/>
  <c r="DG513" i="15" s="1"/>
  <c r="CX976" i="15"/>
  <c r="DG976" i="15" s="1"/>
  <c r="CX293" i="15"/>
  <c r="DG293" i="15" s="1"/>
  <c r="CX392" i="15"/>
  <c r="DG392" i="15" s="1"/>
  <c r="DB81" i="15"/>
  <c r="CX472" i="15"/>
  <c r="CX552" i="15"/>
  <c r="DG552" i="15" s="1"/>
  <c r="DH416" i="15" l="1"/>
  <c r="DE416" i="15"/>
  <c r="DH259" i="15"/>
  <c r="DE259" i="15"/>
  <c r="DH182" i="15"/>
  <c r="DE182" i="15"/>
  <c r="DH385" i="15"/>
  <c r="DE385" i="15"/>
  <c r="DH489" i="15"/>
  <c r="DE489" i="15"/>
  <c r="DH37" i="15"/>
  <c r="DE37" i="15"/>
  <c r="DH640" i="15"/>
  <c r="DE640" i="15"/>
  <c r="DH561" i="15"/>
  <c r="DE561" i="15"/>
  <c r="DH340" i="15"/>
  <c r="DE340" i="15"/>
  <c r="DH760" i="15"/>
  <c r="DE760" i="15"/>
  <c r="DH337" i="15"/>
  <c r="DE337" i="15"/>
  <c r="DH500" i="15"/>
  <c r="DE500" i="15"/>
  <c r="DH983" i="15"/>
  <c r="DE983" i="15"/>
  <c r="DH641" i="15"/>
  <c r="DE641" i="15"/>
  <c r="DH916" i="15"/>
  <c r="DE916" i="15"/>
  <c r="DH148" i="15"/>
  <c r="DE148" i="15"/>
  <c r="DH999" i="15"/>
  <c r="DE999" i="15"/>
  <c r="DH738" i="15"/>
  <c r="DE738" i="15"/>
  <c r="DH460" i="15"/>
  <c r="DE460" i="15"/>
  <c r="DH844" i="15"/>
  <c r="DE844" i="15"/>
  <c r="DH368" i="15"/>
  <c r="DE368" i="15"/>
  <c r="DH762" i="15"/>
  <c r="DE762" i="15"/>
  <c r="DH618" i="15"/>
  <c r="DE618" i="15"/>
  <c r="DH726" i="15"/>
  <c r="DE726" i="15"/>
  <c r="DH659" i="15"/>
  <c r="DE659" i="15"/>
  <c r="DH869" i="15"/>
  <c r="DE869" i="15"/>
  <c r="DH79" i="15"/>
  <c r="DE79" i="15"/>
  <c r="DH72" i="15"/>
  <c r="DE72" i="15"/>
  <c r="DH532" i="15"/>
  <c r="DE532" i="15"/>
  <c r="DH837" i="15"/>
  <c r="DE837" i="15"/>
  <c r="DH986" i="15"/>
  <c r="DE986" i="15"/>
  <c r="DH614" i="15"/>
  <c r="DE614" i="15"/>
  <c r="DH718" i="15"/>
  <c r="DE718" i="15"/>
  <c r="DH125" i="15"/>
  <c r="DE125" i="15"/>
  <c r="DH563" i="15"/>
  <c r="DE563" i="15"/>
  <c r="DH401" i="15"/>
  <c r="DE401" i="15"/>
  <c r="DH76" i="15"/>
  <c r="DE76" i="15"/>
  <c r="DH355" i="15"/>
  <c r="DE355" i="15"/>
  <c r="DH63" i="15"/>
  <c r="DE63" i="15"/>
  <c r="DH434" i="15"/>
  <c r="DE434" i="15"/>
  <c r="DH373" i="15"/>
  <c r="DE373" i="15"/>
  <c r="DH889" i="15"/>
  <c r="DE889" i="15"/>
  <c r="DH763" i="15"/>
  <c r="DE763" i="15"/>
  <c r="DH292" i="15"/>
  <c r="DE292" i="15"/>
  <c r="DH913" i="15"/>
  <c r="DE913" i="15"/>
  <c r="DH173" i="15"/>
  <c r="DE173" i="15"/>
  <c r="DH970" i="15"/>
  <c r="DE970" i="15"/>
  <c r="DH492" i="15"/>
  <c r="DE492" i="15"/>
  <c r="DH34" i="15"/>
  <c r="DE34" i="15"/>
  <c r="DH365" i="15"/>
  <c r="DE365" i="15"/>
  <c r="DH586" i="15"/>
  <c r="DE586" i="15"/>
  <c r="DH871" i="15"/>
  <c r="DE871" i="15"/>
  <c r="DH284" i="15"/>
  <c r="DE284" i="15"/>
  <c r="DH534" i="15"/>
  <c r="DE534" i="15"/>
  <c r="DH440" i="15"/>
  <c r="DE440" i="15"/>
  <c r="DH906" i="15"/>
  <c r="DE906" i="15"/>
  <c r="DH418" i="15"/>
  <c r="DE418" i="15"/>
  <c r="DH512" i="15"/>
  <c r="DE512" i="15"/>
  <c r="DH611" i="15"/>
  <c r="DE611" i="15"/>
  <c r="DH57" i="15"/>
  <c r="DE57" i="15"/>
  <c r="DH491" i="15"/>
  <c r="DE491" i="15"/>
  <c r="DH80" i="15"/>
  <c r="DE80" i="15"/>
  <c r="DH180" i="15"/>
  <c r="DE180" i="15"/>
  <c r="DH251" i="15"/>
  <c r="DE251" i="15"/>
  <c r="DH88" i="15"/>
  <c r="DE88" i="15"/>
  <c r="DH716" i="15"/>
  <c r="DE716" i="15"/>
  <c r="DH554" i="15"/>
  <c r="DE554" i="15"/>
  <c r="DH694" i="15"/>
  <c r="DE694" i="15"/>
  <c r="DH310" i="15"/>
  <c r="DE310" i="15"/>
  <c r="DH381" i="15"/>
  <c r="DE381" i="15"/>
  <c r="DH433" i="15"/>
  <c r="DE433" i="15"/>
  <c r="DH666" i="15"/>
  <c r="DE666" i="15"/>
  <c r="DH973" i="15"/>
  <c r="DE973" i="15"/>
  <c r="DH766" i="15"/>
  <c r="DE766" i="15"/>
  <c r="DH747" i="15"/>
  <c r="DE747" i="15"/>
  <c r="DH393" i="15"/>
  <c r="DE393" i="15"/>
  <c r="DH58" i="15"/>
  <c r="DE58" i="15"/>
  <c r="DH838" i="15"/>
  <c r="DE838" i="15"/>
  <c r="DH644" i="15"/>
  <c r="DE644" i="15"/>
  <c r="DH205" i="15"/>
  <c r="DE205" i="15"/>
  <c r="DH175" i="15"/>
  <c r="DE175" i="15"/>
  <c r="DH475" i="15"/>
  <c r="DE475" i="15"/>
  <c r="DH754" i="15"/>
  <c r="DE754" i="15"/>
  <c r="DH481" i="15"/>
  <c r="DE481" i="15"/>
  <c r="DH488" i="15"/>
  <c r="DE488" i="15"/>
  <c r="DH388" i="15"/>
  <c r="DE388" i="15"/>
  <c r="DH304" i="15"/>
  <c r="DE304" i="15"/>
  <c r="DD32" i="15"/>
  <c r="DD858" i="15"/>
  <c r="AQ14" i="15"/>
  <c r="AQ18" i="15"/>
  <c r="AQ16" i="15"/>
  <c r="DG909" i="15"/>
  <c r="AN18" i="15"/>
  <c r="DG609" i="15"/>
  <c r="AN15" i="15"/>
  <c r="DG1009" i="15"/>
  <c r="AN19" i="15"/>
  <c r="DG409" i="15"/>
  <c r="AN13" i="15"/>
  <c r="DD209" i="15"/>
  <c r="DD81" i="15"/>
  <c r="DD639" i="15"/>
  <c r="DD688" i="15"/>
  <c r="DD321" i="15"/>
  <c r="DD689" i="15"/>
  <c r="DD920" i="15"/>
  <c r="DD528" i="15"/>
  <c r="DD854" i="15"/>
  <c r="DD973" i="15"/>
  <c r="DD494" i="15"/>
  <c r="DD784" i="15"/>
  <c r="DD529" i="15"/>
  <c r="DD235" i="15"/>
  <c r="DD864" i="15"/>
  <c r="DD810" i="15"/>
  <c r="DD883" i="15"/>
  <c r="DD741" i="15"/>
  <c r="DD336" i="15"/>
  <c r="DD219" i="15"/>
  <c r="DD511" i="15"/>
  <c r="DD86" i="15"/>
  <c r="DD57" i="15"/>
  <c r="DD687" i="15"/>
  <c r="DD672" i="15"/>
  <c r="DD783" i="15"/>
  <c r="DD367" i="15"/>
  <c r="DD448" i="15"/>
  <c r="DD125" i="15"/>
  <c r="DD480" i="15"/>
  <c r="DD773" i="15"/>
  <c r="DD814" i="15"/>
  <c r="DD979" i="15"/>
  <c r="DD598" i="15"/>
  <c r="DD559" i="15"/>
  <c r="DD719" i="15"/>
  <c r="DD267" i="15"/>
  <c r="DD138" i="15"/>
  <c r="DD870" i="15"/>
  <c r="DD754" i="15"/>
  <c r="DD166" i="15"/>
  <c r="DD400" i="15"/>
  <c r="DD826" i="15"/>
  <c r="DD576" i="15"/>
  <c r="DD963" i="15"/>
  <c r="DD75" i="15"/>
  <c r="DD1005" i="15"/>
  <c r="DD274" i="15"/>
  <c r="DD704" i="15"/>
  <c r="DD250" i="15"/>
  <c r="DD914" i="15"/>
  <c r="DD726" i="15"/>
  <c r="DD956" i="15"/>
  <c r="DD912" i="15"/>
  <c r="DD251" i="15"/>
  <c r="DD625" i="15"/>
  <c r="DD751" i="15"/>
  <c r="DD657" i="15"/>
  <c r="DD210" i="15"/>
  <c r="DD662" i="15"/>
  <c r="DD886" i="15"/>
  <c r="DD482" i="15"/>
  <c r="DD915" i="15"/>
  <c r="DD978" i="15"/>
  <c r="DD768" i="15"/>
  <c r="DD957" i="15"/>
  <c r="DD549" i="15"/>
  <c r="DD622" i="15"/>
  <c r="DD164" i="15"/>
  <c r="DD206" i="15"/>
  <c r="DD655" i="15"/>
  <c r="DD735" i="15"/>
  <c r="DD307" i="15"/>
  <c r="DD645" i="15"/>
  <c r="DD998" i="15"/>
  <c r="DD831" i="15"/>
  <c r="DD78" i="15"/>
  <c r="DD995" i="15"/>
  <c r="DD805" i="15"/>
  <c r="DD931" i="15"/>
  <c r="DD578" i="15"/>
  <c r="DD430" i="15"/>
  <c r="DD27" i="15"/>
  <c r="DD366" i="15"/>
  <c r="DD421" i="15"/>
  <c r="DD800" i="15"/>
  <c r="DD790" i="15"/>
  <c r="DD703" i="15"/>
  <c r="DD348" i="15"/>
  <c r="DD671" i="15"/>
  <c r="DD349" i="15"/>
  <c r="DD290" i="15"/>
  <c r="DD203" i="15"/>
  <c r="DD100" i="15"/>
  <c r="DD36" i="15"/>
  <c r="DD124" i="15"/>
  <c r="DD383" i="15"/>
  <c r="DD123" i="15"/>
  <c r="DD575" i="15"/>
  <c r="DD232" i="15"/>
  <c r="DD384" i="15"/>
  <c r="DD61" i="15"/>
  <c r="DD146" i="15"/>
  <c r="DD252" i="15"/>
  <c r="DD304" i="15"/>
  <c r="DD208" i="15"/>
  <c r="DD291" i="15"/>
  <c r="DD464" i="15"/>
  <c r="DD882" i="15"/>
  <c r="DD107" i="15"/>
  <c r="DD972" i="15"/>
  <c r="DD122" i="15"/>
  <c r="DD433" i="15"/>
  <c r="DD837" i="15"/>
  <c r="DD721" i="15"/>
  <c r="DD722" i="15"/>
  <c r="DD378" i="15"/>
  <c r="DD730" i="15"/>
  <c r="DD11" i="15"/>
  <c r="DD368" i="15"/>
  <c r="DD399" i="15"/>
  <c r="DD139" i="15"/>
  <c r="DD432" i="15"/>
  <c r="DD37" i="15"/>
  <c r="DD18" i="15"/>
  <c r="DD560" i="15"/>
  <c r="DD799" i="15"/>
  <c r="DD89" i="15"/>
  <c r="DD770" i="15"/>
  <c r="DD552" i="15"/>
  <c r="DD885" i="15"/>
  <c r="DD976" i="15"/>
  <c r="DD994" i="15"/>
  <c r="DD58" i="15"/>
  <c r="DD648" i="15"/>
  <c r="DD25" i="15"/>
  <c r="CZ708" i="15"/>
  <c r="DG491" i="15"/>
  <c r="CZ445" i="15"/>
  <c r="CZ321" i="15"/>
  <c r="DD993" i="15"/>
  <c r="CZ858" i="15"/>
  <c r="CZ247" i="15"/>
  <c r="DD387" i="15"/>
  <c r="CZ696" i="15"/>
  <c r="CZ129" i="15"/>
  <c r="DD241" i="15"/>
  <c r="CZ892" i="15"/>
  <c r="DD193" i="15"/>
  <c r="DD150" i="15"/>
  <c r="DD763" i="15"/>
  <c r="DD454" i="15"/>
  <c r="DD569" i="15"/>
  <c r="DD638" i="15"/>
  <c r="DD685" i="15"/>
  <c r="DD484" i="15"/>
  <c r="DD452" i="15"/>
  <c r="CZ896" i="15"/>
  <c r="CZ47" i="15"/>
  <c r="DD382" i="15"/>
  <c r="DD377" i="15"/>
  <c r="DD692" i="15"/>
  <c r="CZ875" i="15"/>
  <c r="DD876" i="15"/>
  <c r="DD643" i="15"/>
  <c r="DG906" i="15"/>
  <c r="CZ893" i="15"/>
  <c r="DD951" i="15"/>
  <c r="CZ859" i="15"/>
  <c r="CZ84" i="15"/>
  <c r="CZ153" i="15"/>
  <c r="DG440" i="15"/>
  <c r="CZ59" i="15"/>
  <c r="CZ29" i="15"/>
  <c r="CZ616" i="15"/>
  <c r="DD965" i="15"/>
  <c r="DD939" i="15"/>
  <c r="DD501" i="15"/>
  <c r="DD839" i="15"/>
  <c r="DD110" i="15"/>
  <c r="DD114" i="15"/>
  <c r="CZ975" i="15"/>
  <c r="CZ395" i="15"/>
  <c r="CZ794" i="15"/>
  <c r="CZ20" i="15"/>
  <c r="DG368" i="15"/>
  <c r="CZ89" i="15"/>
  <c r="CZ565" i="15"/>
  <c r="CZ946" i="15"/>
  <c r="CZ736" i="15"/>
  <c r="CZ839" i="15"/>
  <c r="CZ495" i="15"/>
  <c r="CZ298" i="15"/>
  <c r="CZ299" i="15"/>
  <c r="CZ405" i="15"/>
  <c r="CZ255" i="15"/>
  <c r="CZ976" i="15"/>
  <c r="CZ884" i="15"/>
  <c r="CZ964" i="15"/>
  <c r="CZ701" i="15"/>
  <c r="CZ825" i="15"/>
  <c r="DG385" i="15"/>
  <c r="CZ101" i="15"/>
  <c r="CZ288" i="15"/>
  <c r="CZ981" i="15"/>
  <c r="CZ797" i="15"/>
  <c r="CZ258" i="15"/>
  <c r="DD679" i="15"/>
  <c r="DD264" i="15"/>
  <c r="DD600" i="15"/>
  <c r="DG986" i="15"/>
  <c r="DG586" i="15"/>
  <c r="DD392" i="15"/>
  <c r="CZ206" i="15"/>
  <c r="CZ894" i="15"/>
  <c r="DD35" i="15"/>
  <c r="DD374" i="15"/>
  <c r="DD272" i="15"/>
  <c r="CZ159" i="15"/>
  <c r="DG340" i="15"/>
  <c r="CZ813" i="15"/>
  <c r="DG418" i="15"/>
  <c r="CZ86" i="15"/>
  <c r="DD358" i="15"/>
  <c r="DG259" i="15"/>
  <c r="DD583" i="15"/>
  <c r="DD471" i="15"/>
  <c r="DD449" i="15"/>
  <c r="DD17" i="15"/>
  <c r="DD823" i="15"/>
  <c r="DD923" i="15"/>
  <c r="DD801" i="15"/>
  <c r="DD872" i="15"/>
  <c r="DD259" i="15"/>
  <c r="DD29" i="15"/>
  <c r="DD536" i="15"/>
  <c r="DD663" i="15"/>
  <c r="DD519" i="15"/>
  <c r="DD807" i="15"/>
  <c r="DD385" i="15"/>
  <c r="DD634" i="15"/>
  <c r="DD347" i="15"/>
  <c r="DD196" i="15"/>
  <c r="DD846" i="15"/>
  <c r="DD72" i="15"/>
  <c r="DD930" i="15"/>
  <c r="DD568" i="15"/>
  <c r="DD181" i="15"/>
  <c r="DD789" i="15"/>
  <c r="DD746" i="15"/>
  <c r="DD949" i="15"/>
  <c r="DD618" i="15"/>
  <c r="DD933" i="15"/>
  <c r="DD641" i="15"/>
  <c r="CZ949" i="15"/>
  <c r="CZ623" i="15"/>
  <c r="DD982" i="15"/>
  <c r="DD900" i="15"/>
  <c r="DD498" i="15"/>
  <c r="CZ722" i="15"/>
  <c r="DD488" i="15"/>
  <c r="CZ634" i="15"/>
  <c r="DD705" i="15"/>
  <c r="DD129" i="15"/>
  <c r="DD68" i="15"/>
  <c r="CZ1006" i="15"/>
  <c r="CZ431" i="15"/>
  <c r="CZ277" i="15"/>
  <c r="DD664" i="15"/>
  <c r="CZ577" i="15"/>
  <c r="DD46" i="15"/>
  <c r="DG837" i="15"/>
  <c r="DG393" i="15"/>
  <c r="DG614" i="15"/>
  <c r="CZ790" i="15"/>
  <c r="CZ414" i="15"/>
  <c r="CZ357" i="15"/>
  <c r="CZ728" i="15"/>
  <c r="CZ161" i="15"/>
  <c r="DD9" i="15"/>
  <c r="DG724" i="15"/>
  <c r="CZ724" i="15"/>
  <c r="DG712" i="15"/>
  <c r="CZ712" i="15"/>
  <c r="DG178" i="15"/>
  <c r="CZ178" i="15"/>
  <c r="DD866" i="15"/>
  <c r="DD984" i="15"/>
  <c r="DD545" i="15"/>
  <c r="DD163" i="15"/>
  <c r="DG148" i="15"/>
  <c r="DD743" i="15"/>
  <c r="CZ473" i="15"/>
  <c r="DD661" i="15"/>
  <c r="DD260" i="15"/>
  <c r="DD725" i="15"/>
  <c r="CZ689" i="15"/>
  <c r="DD666" i="15"/>
  <c r="DD744" i="15"/>
  <c r="DD791" i="15"/>
  <c r="DD504" i="15"/>
  <c r="DD211" i="15"/>
  <c r="CZ598" i="15"/>
  <c r="CZ787" i="15"/>
  <c r="CZ144" i="15"/>
  <c r="DD942" i="15"/>
  <c r="CZ369" i="15"/>
  <c r="CZ578" i="15"/>
  <c r="DD417" i="15"/>
  <c r="DG666" i="15"/>
  <c r="DD275" i="15"/>
  <c r="DD161" i="15"/>
  <c r="CZ785" i="15"/>
  <c r="DD590" i="15"/>
  <c r="DD136" i="15"/>
  <c r="DD759" i="15"/>
  <c r="DD928" i="15"/>
  <c r="CZ282" i="15"/>
  <c r="DD131" i="15"/>
  <c r="DD280" i="15"/>
  <c r="DD490" i="15"/>
  <c r="DD718" i="15"/>
  <c r="DD609" i="15"/>
  <c r="CZ630" i="15"/>
  <c r="CZ400" i="15"/>
  <c r="DD424" i="15"/>
  <c r="DD566" i="15"/>
  <c r="CZ576" i="15"/>
  <c r="DD616" i="15"/>
  <c r="DD67" i="15"/>
  <c r="DD760" i="15"/>
  <c r="CZ551" i="15"/>
  <c r="DD238" i="15"/>
  <c r="CZ294" i="15"/>
  <c r="DD934" i="15"/>
  <c r="DG205" i="15"/>
  <c r="DD278" i="15"/>
  <c r="DD407" i="15"/>
  <c r="DG740" i="15"/>
  <c r="CZ740" i="15"/>
  <c r="DD174" i="15"/>
  <c r="DD315" i="15"/>
  <c r="DD599" i="15"/>
  <c r="DD186" i="15"/>
  <c r="DG270" i="15"/>
  <c r="CZ270" i="15"/>
  <c r="CZ273" i="15"/>
  <c r="DG273" i="15"/>
  <c r="DD96" i="15"/>
  <c r="DG275" i="15"/>
  <c r="CZ275" i="15"/>
  <c r="DG110" i="15"/>
  <c r="CZ110" i="15"/>
  <c r="CZ293" i="15"/>
  <c r="CZ513" i="15"/>
  <c r="DD423" i="15"/>
  <c r="DD869" i="15"/>
  <c r="CZ384" i="15"/>
  <c r="CZ128" i="15"/>
  <c r="CZ448" i="15"/>
  <c r="DD680" i="15"/>
  <c r="CZ564" i="15"/>
  <c r="DD822" i="15"/>
  <c r="DD898" i="15"/>
  <c r="DD792" i="15"/>
  <c r="DD658" i="15"/>
  <c r="DD907" i="15"/>
  <c r="DD695" i="15"/>
  <c r="DD962" i="15"/>
  <c r="CZ962" i="15"/>
  <c r="CZ909" i="15"/>
  <c r="DE909" i="15" s="1"/>
  <c r="AP18" i="15" s="1"/>
  <c r="DD955" i="15"/>
  <c r="DD520" i="15"/>
  <c r="CZ548" i="15"/>
  <c r="CZ190" i="15"/>
  <c r="DD632" i="15"/>
  <c r="CZ948" i="15"/>
  <c r="CZ378" i="15"/>
  <c r="DD195" i="15"/>
  <c r="DD230" i="15"/>
  <c r="CZ517" i="15"/>
  <c r="DD808" i="15"/>
  <c r="DD696" i="15"/>
  <c r="CZ155" i="15"/>
  <c r="CZ635" i="15"/>
  <c r="CZ377" i="15"/>
  <c r="CZ658" i="15"/>
  <c r="CZ622" i="15"/>
  <c r="DD892" i="15"/>
  <c r="DD60" i="15"/>
  <c r="DD997" i="15"/>
  <c r="DD782" i="15"/>
  <c r="DG561" i="15"/>
  <c r="DG644" i="15"/>
  <c r="DD673" i="15"/>
  <c r="CZ362" i="15"/>
  <c r="DD93" i="15"/>
  <c r="DD442" i="15"/>
  <c r="DD481" i="15"/>
  <c r="CZ464" i="15"/>
  <c r="DD821" i="15"/>
  <c r="DD896" i="15"/>
  <c r="DD727" i="15"/>
  <c r="DD242" i="15"/>
  <c r="DG865" i="15"/>
  <c r="CZ865" i="15"/>
  <c r="DD917" i="15"/>
  <c r="CZ212" i="15"/>
  <c r="DG212" i="15"/>
  <c r="DG124" i="15"/>
  <c r="CZ124" i="15"/>
  <c r="DD360" i="15"/>
  <c r="DD834" i="15"/>
  <c r="DD398" i="15"/>
  <c r="DD273" i="15"/>
  <c r="DD456" i="15"/>
  <c r="DG672" i="15"/>
  <c r="CZ672" i="15"/>
  <c r="DD562" i="15"/>
  <c r="DG99" i="15"/>
  <c r="CZ99" i="15"/>
  <c r="DD229" i="15"/>
  <c r="CZ590" i="15"/>
  <c r="DG590" i="15"/>
  <c r="DD16" i="15"/>
  <c r="DG139" i="15"/>
  <c r="CZ139" i="15"/>
  <c r="DD200" i="15"/>
  <c r="DD19" i="15"/>
  <c r="DD376" i="15"/>
  <c r="DD853" i="15"/>
  <c r="DD958" i="15"/>
  <c r="DD712" i="15"/>
  <c r="DD283" i="15"/>
  <c r="DG173" i="15"/>
  <c r="CZ881" i="15"/>
  <c r="DD757" i="15"/>
  <c r="CZ730" i="15"/>
  <c r="CZ912" i="15"/>
  <c r="DD472" i="15"/>
  <c r="CZ515" i="15"/>
  <c r="CZ428" i="15"/>
  <c r="DD188" i="15"/>
  <c r="DD737" i="15"/>
  <c r="CZ467" i="15"/>
  <c r="DD786" i="15"/>
  <c r="DD533" i="15"/>
  <c r="CZ508" i="15"/>
  <c r="DD42" i="15"/>
  <c r="DD214" i="15"/>
  <c r="CZ952" i="15"/>
  <c r="CZ707" i="15"/>
  <c r="DD373" i="15"/>
  <c r="DD769" i="15"/>
  <c r="DD551" i="15"/>
  <c r="CZ931" i="15"/>
  <c r="CZ430" i="15"/>
  <c r="DG292" i="15"/>
  <c r="DG34" i="15"/>
  <c r="CZ928" i="15"/>
  <c r="DG37" i="15"/>
  <c r="DD833" i="15"/>
  <c r="DD861" i="15"/>
  <c r="DD728" i="15"/>
  <c r="DD221" i="15"/>
  <c r="DD22" i="15"/>
  <c r="DG718" i="15"/>
  <c r="CZ396" i="15"/>
  <c r="CZ583" i="15"/>
  <c r="DD855" i="15"/>
  <c r="DD901" i="15"/>
  <c r="DD338" i="15"/>
  <c r="CZ214" i="15"/>
  <c r="CZ822" i="15"/>
  <c r="CZ60" i="15"/>
  <c r="DD438" i="15"/>
  <c r="DD513" i="15"/>
  <c r="CZ592" i="15"/>
  <c r="CZ177" i="15"/>
  <c r="DD331" i="15"/>
  <c r="DD630" i="15"/>
  <c r="DD391" i="15"/>
  <c r="DG812" i="15"/>
  <c r="CZ812" i="15"/>
  <c r="DD824" i="15"/>
  <c r="DG350" i="15"/>
  <c r="CZ350" i="15"/>
  <c r="DD711" i="15"/>
  <c r="DG539" i="15"/>
  <c r="CZ539" i="15"/>
  <c r="DD629" i="15"/>
  <c r="DD654" i="15"/>
  <c r="DD440" i="15"/>
  <c r="DD337" i="15"/>
  <c r="DG133" i="15"/>
  <c r="CZ133" i="15"/>
  <c r="DD462" i="15"/>
  <c r="DD565" i="15"/>
  <c r="CZ376" i="15"/>
  <c r="DG376" i="15"/>
  <c r="DD217" i="15"/>
  <c r="DD305" i="15"/>
  <c r="DD227" i="15"/>
  <c r="DD971" i="15"/>
  <c r="DD840" i="15"/>
  <c r="DD875" i="15"/>
  <c r="DD268" i="15"/>
  <c r="DD758" i="15"/>
  <c r="DD535" i="15"/>
  <c r="DG175" i="15"/>
  <c r="DD487" i="15"/>
  <c r="DD526" i="15"/>
  <c r="DD147" i="15"/>
  <c r="DD178" i="15"/>
  <c r="DD647" i="15"/>
  <c r="DD775" i="15"/>
  <c r="DD503" i="15"/>
  <c r="DD362" i="15"/>
  <c r="DD375" i="15"/>
  <c r="DG388" i="15"/>
  <c r="DD615" i="15"/>
  <c r="DD405" i="15"/>
  <c r="CZ499" i="15"/>
  <c r="DD350" i="15"/>
  <c r="DD584" i="15"/>
  <c r="DD266" i="15"/>
  <c r="DD992" i="15"/>
  <c r="DD908" i="15"/>
  <c r="DD960" i="15"/>
  <c r="DD1008" i="15"/>
  <c r="DD794" i="15"/>
  <c r="DD450" i="15"/>
  <c r="DD890" i="15"/>
  <c r="DD842" i="15"/>
  <c r="DD714" i="15"/>
  <c r="DD458" i="15"/>
  <c r="DD913" i="15"/>
  <c r="DD865" i="15"/>
  <c r="DD742" i="15"/>
  <c r="DD550" i="15"/>
  <c r="DD486" i="15"/>
  <c r="DD983" i="15"/>
  <c r="DD967" i="15"/>
  <c r="DD887" i="15"/>
  <c r="DD118" i="15"/>
  <c r="DD537" i="15"/>
  <c r="DD340" i="15"/>
  <c r="DD653" i="15"/>
  <c r="DD429" i="15"/>
  <c r="DD365" i="15"/>
  <c r="DD317" i="15"/>
  <c r="DD245" i="15"/>
  <c r="DD74" i="15"/>
  <c r="DD852" i="15"/>
  <c r="DD836" i="15"/>
  <c r="DD820" i="15"/>
  <c r="DD500" i="15"/>
  <c r="DD404" i="15"/>
  <c r="DD177" i="15"/>
  <c r="DD92" i="15"/>
  <c r="DD10" i="15"/>
  <c r="DD851" i="15"/>
  <c r="DD787" i="15"/>
  <c r="DD771" i="15"/>
  <c r="DD723" i="15"/>
  <c r="DD531" i="15"/>
  <c r="DD85" i="15"/>
  <c r="DD308" i="15"/>
  <c r="DD292" i="15"/>
  <c r="DD359" i="15"/>
  <c r="DD173" i="15"/>
  <c r="DD152" i="15"/>
  <c r="DD45" i="15"/>
  <c r="DD255" i="15"/>
  <c r="DD239" i="15"/>
  <c r="DD51" i="15"/>
  <c r="DD153" i="15"/>
  <c r="DD50" i="15"/>
  <c r="CZ485" i="15"/>
  <c r="DG401" i="15"/>
  <c r="DD455" i="15"/>
  <c r="CZ417" i="15"/>
  <c r="CZ899" i="15"/>
  <c r="CZ540" i="15"/>
  <c r="DD891" i="15"/>
  <c r="DD693" i="15"/>
  <c r="DD502" i="15"/>
  <c r="CZ745" i="15"/>
  <c r="CZ186" i="15"/>
  <c r="DD439" i="15"/>
  <c r="CZ151" i="15"/>
  <c r="CZ346" i="15"/>
  <c r="DD466" i="15"/>
  <c r="DD981" i="15"/>
  <c r="DD157" i="15"/>
  <c r="CZ327" i="15"/>
  <c r="DD97" i="15"/>
  <c r="DD99" i="15"/>
  <c r="CZ575" i="15"/>
  <c r="DD128" i="15"/>
  <c r="DD694" i="15"/>
  <c r="DD293" i="15"/>
  <c r="DG488" i="15"/>
  <c r="CZ360" i="15"/>
  <c r="DD299" i="15"/>
  <c r="DD514" i="15"/>
  <c r="DD102" i="15"/>
  <c r="DD65" i="15"/>
  <c r="DD333" i="15"/>
  <c r="DD296" i="15"/>
  <c r="DD294" i="15"/>
  <c r="DD312" i="15"/>
  <c r="DD631" i="15"/>
  <c r="DD179" i="15"/>
  <c r="DD987" i="15"/>
  <c r="DD597" i="15"/>
  <c r="DD341" i="15"/>
  <c r="DD469" i="15"/>
  <c r="DD144" i="15"/>
  <c r="DD213" i="15"/>
  <c r="DD802" i="15"/>
  <c r="DG500" i="15"/>
  <c r="DD776" i="15"/>
  <c r="DD328" i="15"/>
  <c r="DD83" i="15"/>
  <c r="DD132" i="15"/>
  <c r="DD243" i="15"/>
  <c r="DD306" i="15"/>
  <c r="DD408" i="15"/>
  <c r="DD115" i="15"/>
  <c r="DD1003" i="15"/>
  <c r="DG88" i="15"/>
  <c r="DD394" i="15"/>
  <c r="DD518" i="15"/>
  <c r="DD393" i="15"/>
  <c r="DD477" i="15"/>
  <c r="DD796" i="15"/>
  <c r="DD604" i="15"/>
  <c r="DD28" i="15"/>
  <c r="DD827" i="15"/>
  <c r="DD699" i="15"/>
  <c r="DD281" i="15"/>
  <c r="DD162" i="15"/>
  <c r="DD167" i="15"/>
  <c r="CZ497" i="15"/>
  <c r="DG497" i="15"/>
  <c r="DG349" i="15"/>
  <c r="CZ349" i="15"/>
  <c r="CZ168" i="15"/>
  <c r="DG168" i="15"/>
  <c r="DG201" i="15"/>
  <c r="CZ201" i="15"/>
  <c r="DG449" i="15"/>
  <c r="CZ449" i="15"/>
  <c r="DG834" i="15"/>
  <c r="CZ834" i="15"/>
  <c r="CZ985" i="15"/>
  <c r="DG985" i="15"/>
  <c r="DG17" i="15"/>
  <c r="CZ17" i="15"/>
  <c r="DG848" i="15"/>
  <c r="CZ848" i="15"/>
  <c r="CZ824" i="15"/>
  <c r="DG824" i="15"/>
  <c r="DG318" i="15"/>
  <c r="CZ318" i="15"/>
  <c r="DG891" i="15"/>
  <c r="CZ891" i="15"/>
  <c r="DG363" i="15"/>
  <c r="CZ363" i="15"/>
  <c r="CZ71" i="15"/>
  <c r="DG71" i="15"/>
  <c r="DG453" i="15"/>
  <c r="CZ453" i="15"/>
  <c r="DG176" i="15"/>
  <c r="CZ176" i="15"/>
  <c r="DD990" i="15"/>
  <c r="DD570" i="15"/>
  <c r="DD818" i="15"/>
  <c r="DD924" i="15"/>
  <c r="DD935" i="15"/>
  <c r="DD788" i="15"/>
  <c r="DD644" i="15"/>
  <c r="DD548" i="15"/>
  <c r="DD579" i="15"/>
  <c r="DD563" i="15"/>
  <c r="DD451" i="15"/>
  <c r="DD254" i="15"/>
  <c r="DD111" i="15"/>
  <c r="CZ686" i="15"/>
  <c r="CZ900" i="15"/>
  <c r="CZ185" i="15"/>
  <c r="DD309" i="15"/>
  <c r="DD231" i="15"/>
  <c r="CZ227" i="15"/>
  <c r="CZ805" i="15"/>
  <c r="CZ595" i="15"/>
  <c r="CZ631" i="15"/>
  <c r="DG381" i="15"/>
  <c r="CZ874" i="15"/>
  <c r="CZ953" i="15"/>
  <c r="DD649" i="15"/>
  <c r="DD113" i="15"/>
  <c r="DD674" i="15"/>
  <c r="CZ796" i="15"/>
  <c r="CZ455" i="15"/>
  <c r="DD944" i="15"/>
  <c r="DD809" i="15"/>
  <c r="CZ665" i="15"/>
  <c r="CZ506" i="15"/>
  <c r="CZ1002" i="15"/>
  <c r="DG416" i="15"/>
  <c r="CZ944" i="15"/>
  <c r="DD986" i="15"/>
  <c r="CZ359" i="15"/>
  <c r="CZ559" i="15"/>
  <c r="DD938" i="15"/>
  <c r="DG460" i="15"/>
  <c r="DD716" i="15"/>
  <c r="DD850" i="15"/>
  <c r="CZ519" i="15"/>
  <c r="CZ43" i="15"/>
  <c r="CZ281" i="15"/>
  <c r="CZ70" i="15"/>
  <c r="DD911" i="15"/>
  <c r="DG889" i="15"/>
  <c r="CZ817" i="15"/>
  <c r="CZ170" i="15"/>
  <c r="CZ439" i="15"/>
  <c r="CZ702" i="15"/>
  <c r="DD271" i="15"/>
  <c r="CZ698" i="15"/>
  <c r="CZ772" i="15"/>
  <c r="CZ207" i="15"/>
  <c r="CZ679" i="15"/>
  <c r="DG72" i="15"/>
  <c r="CZ877" i="15"/>
  <c r="CZ174" i="15"/>
  <c r="CZ603" i="15"/>
  <c r="CZ719" i="15"/>
  <c r="CZ543" i="15"/>
  <c r="DD52" i="15"/>
  <c r="DD859" i="15"/>
  <c r="DD985" i="15"/>
  <c r="DD314" i="15"/>
  <c r="DG312" i="15"/>
  <c r="CZ312" i="15"/>
  <c r="DD991" i="15"/>
  <c r="DG371" i="15"/>
  <c r="CZ371" i="15"/>
  <c r="DD475" i="15"/>
  <c r="DD646" i="15"/>
  <c r="DD363" i="15"/>
  <c r="CZ55" i="15"/>
  <c r="DG55" i="15"/>
  <c r="CZ851" i="15"/>
  <c r="DG851" i="15"/>
  <c r="DG454" i="15"/>
  <c r="CZ454" i="15"/>
  <c r="DD135" i="15"/>
  <c r="DG685" i="15"/>
  <c r="CZ685" i="15"/>
  <c r="DG799" i="15"/>
  <c r="CZ799" i="15"/>
  <c r="DD269" i="15"/>
  <c r="DD413" i="15"/>
  <c r="DD860" i="15"/>
  <c r="DG171" i="15"/>
  <c r="CZ171" i="15"/>
  <c r="DG265" i="15"/>
  <c r="CZ265" i="15"/>
  <c r="DG774" i="15"/>
  <c r="CZ774" i="15"/>
  <c r="DG461" i="15"/>
  <c r="CZ461" i="15"/>
  <c r="DG664" i="15"/>
  <c r="CZ664" i="15"/>
  <c r="DG268" i="15"/>
  <c r="CZ268" i="15"/>
  <c r="DD198" i="15"/>
  <c r="DD380" i="15"/>
  <c r="DG437" i="15"/>
  <c r="CZ437" i="15"/>
  <c r="DD98" i="15"/>
  <c r="DD55" i="15"/>
  <c r="DG354" i="15"/>
  <c r="CZ354" i="15"/>
  <c r="DG807" i="15"/>
  <c r="CZ807" i="15"/>
  <c r="CZ121" i="15"/>
  <c r="DG121" i="15"/>
  <c r="CZ580" i="15"/>
  <c r="DG580" i="15"/>
  <c r="DG753" i="15"/>
  <c r="CZ753" i="15"/>
  <c r="DG447" i="15"/>
  <c r="CZ447" i="15"/>
  <c r="DG987" i="15"/>
  <c r="CZ987" i="15"/>
  <c r="DG126" i="15"/>
  <c r="CZ126" i="15"/>
  <c r="DG638" i="15"/>
  <c r="CZ638" i="15"/>
  <c r="DG926" i="15"/>
  <c r="CZ926" i="15"/>
  <c r="DG682" i="15"/>
  <c r="CZ682" i="15"/>
  <c r="DG494" i="15"/>
  <c r="CZ494" i="15"/>
  <c r="DG427" i="15"/>
  <c r="CZ427" i="15"/>
  <c r="DG972" i="15"/>
  <c r="CZ972" i="15"/>
  <c r="DG907" i="15"/>
  <c r="CZ907" i="15"/>
  <c r="DG904" i="15"/>
  <c r="CZ904" i="15"/>
  <c r="DG479" i="15"/>
  <c r="CZ479" i="15"/>
  <c r="DG613" i="15"/>
  <c r="CZ613" i="15"/>
  <c r="DG165" i="15"/>
  <c r="CZ165" i="15"/>
  <c r="DG601" i="15"/>
  <c r="CZ601" i="15"/>
  <c r="DG243" i="15"/>
  <c r="CZ243" i="15"/>
  <c r="DG63" i="15"/>
  <c r="CZ768" i="15"/>
  <c r="DD71" i="15"/>
  <c r="DD483" i="15"/>
  <c r="CZ628" i="15"/>
  <c r="DD975" i="15"/>
  <c r="DD798" i="15"/>
  <c r="DD793" i="15"/>
  <c r="CZ269" i="15"/>
  <c r="CZ522" i="15"/>
  <c r="CZ421" i="15"/>
  <c r="CZ301" i="15"/>
  <c r="CZ752" i="15"/>
  <c r="CZ501" i="15"/>
  <c r="DD838" i="15"/>
  <c r="DG983" i="15"/>
  <c r="CZ451" i="15"/>
  <c r="CZ748" i="15"/>
  <c r="CZ105" i="15"/>
  <c r="CZ249" i="15"/>
  <c r="CZ867" i="15"/>
  <c r="CZ820" i="15"/>
  <c r="CZ705" i="15"/>
  <c r="CZ386" i="15"/>
  <c r="DD804" i="15"/>
  <c r="CZ857" i="15"/>
  <c r="CZ526" i="15"/>
  <c r="CZ383" i="15"/>
  <c r="DD843" i="15"/>
  <c r="DD388" i="15"/>
  <c r="DG999" i="15"/>
  <c r="CZ560" i="15"/>
  <c r="CZ615" i="15"/>
  <c r="DD149" i="15"/>
  <c r="DD921" i="15"/>
  <c r="DD248" i="15"/>
  <c r="DD351" i="15"/>
  <c r="CZ974" i="15"/>
  <c r="DD284" i="15"/>
  <c r="DD698" i="15"/>
  <c r="DG916" i="15"/>
  <c r="CZ643" i="15"/>
  <c r="CZ832" i="15"/>
  <c r="DD778" i="15"/>
  <c r="DD879" i="15"/>
  <c r="CZ645" i="15"/>
  <c r="DD418" i="15"/>
  <c r="CZ903" i="15"/>
  <c r="CZ778" i="15"/>
  <c r="CZ244" i="15"/>
  <c r="DD478" i="15"/>
  <c r="CZ647" i="15"/>
  <c r="CZ743" i="15"/>
  <c r="DD361" i="15"/>
  <c r="CZ571" i="15"/>
  <c r="DD918" i="15"/>
  <c r="DG763" i="15"/>
  <c r="CZ35" i="15"/>
  <c r="CZ831" i="15"/>
  <c r="CZ579" i="15"/>
  <c r="CZ605" i="15"/>
  <c r="DG182" i="15"/>
  <c r="DD731" i="15"/>
  <c r="CZ998" i="15"/>
  <c r="CZ910" i="15"/>
  <c r="CZ744" i="15"/>
  <c r="CZ558" i="15"/>
  <c r="CZ166" i="15"/>
  <c r="CZ200" i="15"/>
  <c r="CZ537" i="15"/>
  <c r="CZ224" i="15"/>
  <c r="CZ474" i="15"/>
  <c r="CZ690" i="15"/>
  <c r="DD873" i="15"/>
  <c r="DG806" i="15"/>
  <c r="CZ806" i="15"/>
  <c r="DG390" i="15"/>
  <c r="CZ390" i="15"/>
  <c r="DG710" i="15"/>
  <c r="CZ710" i="15"/>
  <c r="DG1001" i="15"/>
  <c r="CZ1001" i="15"/>
  <c r="DG221" i="15"/>
  <c r="CZ221" i="15"/>
  <c r="DG309" i="15"/>
  <c r="CZ309" i="15"/>
  <c r="DE309" i="15" s="1"/>
  <c r="CZ66" i="15"/>
  <c r="DG66" i="15"/>
  <c r="DD1002" i="15"/>
  <c r="DD476" i="15"/>
  <c r="DG189" i="15"/>
  <c r="CZ189" i="15"/>
  <c r="DG792" i="15"/>
  <c r="CZ792" i="15"/>
  <c r="DD937" i="15"/>
  <c r="DD345" i="15"/>
  <c r="CZ96" i="15"/>
  <c r="DG96" i="15"/>
  <c r="DD700" i="15"/>
  <c r="DG657" i="15"/>
  <c r="CZ657" i="15"/>
  <c r="DG505" i="15"/>
  <c r="CZ505" i="15"/>
  <c r="DG878" i="15"/>
  <c r="CZ878" i="15"/>
  <c r="DD508" i="15"/>
  <c r="DD282" i="15"/>
  <c r="DG324" i="15"/>
  <c r="CZ324" i="15"/>
  <c r="DG667" i="15"/>
  <c r="CZ667" i="15"/>
  <c r="DG391" i="15"/>
  <c r="CZ391" i="15"/>
  <c r="DG935" i="15"/>
  <c r="CZ935" i="15"/>
  <c r="DG19" i="15"/>
  <c r="CZ19" i="15"/>
  <c r="DG555" i="15"/>
  <c r="CZ555" i="15"/>
  <c r="DD346" i="15"/>
  <c r="DD130" i="15"/>
  <c r="DD460" i="15"/>
  <c r="DD234" i="15"/>
  <c r="DD140" i="15"/>
  <c r="DD910" i="15"/>
  <c r="DD812" i="15"/>
  <c r="DD506" i="15"/>
  <c r="DD952" i="15"/>
  <c r="DD13" i="15"/>
  <c r="DD402" i="15"/>
  <c r="DD926" i="15"/>
  <c r="DD158" i="15"/>
  <c r="DD902" i="15"/>
  <c r="DD427" i="15"/>
  <c r="DD683" i="15"/>
  <c r="DD602" i="15"/>
  <c r="DD428" i="15"/>
  <c r="DD287" i="15"/>
  <c r="DG192" i="15"/>
  <c r="CZ192" i="15"/>
  <c r="DD844" i="15"/>
  <c r="DD56" i="15"/>
  <c r="DG289" i="15"/>
  <c r="CZ289" i="15"/>
  <c r="DD120" i="15"/>
  <c r="DD23" i="15"/>
  <c r="CZ608" i="15"/>
  <c r="DG608" i="15"/>
  <c r="DG627" i="15"/>
  <c r="CZ627" i="15"/>
  <c r="DG85" i="15"/>
  <c r="CZ85" i="15"/>
  <c r="DD443" i="15"/>
  <c r="DD706" i="15"/>
  <c r="DD302" i="15"/>
  <c r="DD116" i="15"/>
  <c r="DD395" i="15"/>
  <c r="DG303" i="15"/>
  <c r="CZ303" i="15"/>
  <c r="DG456" i="15"/>
  <c r="CZ456" i="15"/>
  <c r="DD202" i="15"/>
  <c r="DD77" i="15"/>
  <c r="DG313" i="15"/>
  <c r="CZ313" i="15"/>
  <c r="CZ160" i="15"/>
  <c r="DG160" i="15"/>
  <c r="DG569" i="15"/>
  <c r="CZ569" i="15"/>
  <c r="DD39" i="15"/>
  <c r="DG211" i="15"/>
  <c r="CZ211" i="15"/>
  <c r="DG49" i="15"/>
  <c r="CZ49" i="15"/>
  <c r="DG122" i="15"/>
  <c r="CZ122" i="15"/>
  <c r="DG567" i="15"/>
  <c r="CZ567" i="15"/>
  <c r="DG193" i="15"/>
  <c r="CZ193" i="15"/>
  <c r="DD381" i="15"/>
  <c r="DG67" i="15"/>
  <c r="CZ67" i="15"/>
  <c r="DG256" i="15"/>
  <c r="CZ256" i="15"/>
  <c r="DD594" i="15"/>
  <c r="DD257" i="15"/>
  <c r="DD795" i="15"/>
  <c r="DD204" i="15"/>
  <c r="DD708" i="15"/>
  <c r="DD106" i="15"/>
  <c r="DD184" i="15"/>
  <c r="DD765" i="15"/>
  <c r="DD734" i="15"/>
  <c r="DD364" i="15"/>
  <c r="CZ261" i="15"/>
  <c r="DG261" i="15"/>
  <c r="DG21" i="15"/>
  <c r="CZ21" i="15"/>
  <c r="DD258" i="15"/>
  <c r="DD555" i="15"/>
  <c r="DG53" i="15"/>
  <c r="CZ53" i="15"/>
  <c r="CZ568" i="15"/>
  <c r="DG568" i="15"/>
  <c r="DG1004" i="15"/>
  <c r="CZ1004" i="15"/>
  <c r="DG905" i="15"/>
  <c r="CZ905" i="15"/>
  <c r="DG651" i="15"/>
  <c r="CZ651" i="15"/>
  <c r="DD620" i="15"/>
  <c r="DG222" i="15"/>
  <c r="CZ222" i="15"/>
  <c r="DD523" i="15"/>
  <c r="CZ670" i="15"/>
  <c r="DG670" i="15"/>
  <c r="DG465" i="15"/>
  <c r="CZ465" i="15"/>
  <c r="CZ862" i="15"/>
  <c r="DG862" i="15"/>
  <c r="DG238" i="15"/>
  <c r="CZ238" i="15"/>
  <c r="DG237" i="15"/>
  <c r="CZ237" i="15"/>
  <c r="DG138" i="15"/>
  <c r="CZ138" i="15"/>
  <c r="CZ16" i="15"/>
  <c r="DG16" i="15"/>
  <c r="DD412" i="15"/>
  <c r="DD300" i="15"/>
  <c r="DD69" i="15"/>
  <c r="DG463" i="15"/>
  <c r="CZ463" i="15"/>
  <c r="DG91" i="15"/>
  <c r="CZ91" i="15"/>
  <c r="DG106" i="15"/>
  <c r="CZ106" i="15"/>
  <c r="DG345" i="15"/>
  <c r="CZ345" i="15"/>
  <c r="DG69" i="15"/>
  <c r="CZ69" i="15"/>
  <c r="DD738" i="15"/>
  <c r="DD73" i="15"/>
  <c r="DD244" i="15"/>
  <c r="DD906" i="15"/>
  <c r="DD313" i="15"/>
  <c r="DD197" i="15"/>
  <c r="DD26" i="15"/>
  <c r="DD505" i="15"/>
  <c r="DD143" i="15"/>
  <c r="DD324" i="15"/>
  <c r="DD459" i="15"/>
  <c r="DD585" i="15"/>
  <c r="DD637" i="15"/>
  <c r="DD522" i="15"/>
  <c r="DD889" i="15"/>
  <c r="DD524" i="15"/>
  <c r="DD414" i="15"/>
  <c r="DD154" i="15"/>
  <c r="DD669" i="15"/>
  <c r="DD319" i="15"/>
  <c r="DD779" i="15"/>
  <c r="DD905" i="15"/>
  <c r="DD332" i="15"/>
  <c r="DD396" i="15"/>
  <c r="DD265" i="15"/>
  <c r="CZ923" i="15"/>
  <c r="DG923" i="15"/>
  <c r="DG789" i="15"/>
  <c r="CZ789" i="15"/>
  <c r="DG399" i="15"/>
  <c r="CZ399" i="15"/>
  <c r="DG459" i="15"/>
  <c r="CZ459" i="15"/>
  <c r="CZ375" i="15"/>
  <c r="DG375" i="15"/>
  <c r="DG661" i="15"/>
  <c r="CZ661" i="15"/>
  <c r="CZ102" i="15"/>
  <c r="DG102" i="15"/>
  <c r="CZ739" i="15"/>
  <c r="DG739" i="15"/>
  <c r="DG828" i="15"/>
  <c r="CZ828" i="15"/>
  <c r="CZ654" i="15"/>
  <c r="DG654" i="15"/>
  <c r="DG328" i="15"/>
  <c r="CZ328" i="15"/>
  <c r="CZ41" i="15"/>
  <c r="DG41" i="15"/>
  <c r="CZ444" i="15"/>
  <c r="DG444" i="15"/>
  <c r="DG704" i="15"/>
  <c r="CZ704" i="15"/>
  <c r="DG223" i="15"/>
  <c r="CZ223" i="15"/>
  <c r="DG389" i="15"/>
  <c r="CZ389" i="15"/>
  <c r="DG242" i="15"/>
  <c r="CZ242" i="15"/>
  <c r="DG529" i="15"/>
  <c r="CZ529" i="15"/>
  <c r="DD397" i="15"/>
  <c r="DG146" i="15"/>
  <c r="CZ146" i="15"/>
  <c r="DG669" i="15"/>
  <c r="CZ669" i="15"/>
  <c r="DG73" i="15"/>
  <c r="CZ73" i="15"/>
  <c r="CZ142" i="15"/>
  <c r="DG142" i="15"/>
  <c r="CZ791" i="15"/>
  <c r="DG791" i="15"/>
  <c r="DD621" i="15"/>
  <c r="DG433" i="15"/>
  <c r="CZ394" i="15"/>
  <c r="CZ746" i="15"/>
  <c r="CZ902" i="15"/>
  <c r="DG264" i="15"/>
  <c r="CZ264" i="15"/>
  <c r="DG78" i="15"/>
  <c r="CZ78" i="15"/>
  <c r="DD105" i="15"/>
  <c r="DG534" i="15"/>
  <c r="CZ773" i="15"/>
  <c r="DG773" i="15"/>
  <c r="DG14" i="15"/>
  <c r="CZ14" i="15"/>
  <c r="DG408" i="15"/>
  <c r="CZ408" i="15"/>
  <c r="DG332" i="15"/>
  <c r="CZ332" i="15"/>
  <c r="DD961" i="15"/>
  <c r="DD371" i="15"/>
  <c r="DG528" i="15"/>
  <c r="CZ528" i="15"/>
  <c r="CZ836" i="15"/>
  <c r="DG836" i="15"/>
  <c r="DG538" i="15"/>
  <c r="CZ538" i="15"/>
  <c r="DG758" i="15"/>
  <c r="CZ758" i="15"/>
  <c r="DG629" i="15"/>
  <c r="CZ629" i="15"/>
  <c r="DG673" i="15"/>
  <c r="CZ673" i="15"/>
  <c r="DD295" i="15"/>
  <c r="CZ436" i="15"/>
  <c r="CZ882" i="15"/>
  <c r="CZ663" i="15"/>
  <c r="DG663" i="15"/>
  <c r="CZ650" i="15"/>
  <c r="DG829" i="15"/>
  <c r="CZ829" i="15"/>
  <c r="DG965" i="15"/>
  <c r="CZ965" i="15"/>
  <c r="DD126" i="15"/>
  <c r="DG716" i="15"/>
  <c r="CZ236" i="15"/>
  <c r="DG973" i="15"/>
  <c r="CZ521" i="15"/>
  <c r="DD223" i="15"/>
  <c r="DD564" i="15"/>
  <c r="DG691" i="15"/>
  <c r="CZ691" i="15"/>
  <c r="DG18" i="15"/>
  <c r="CZ18" i="15"/>
  <c r="DG659" i="15"/>
  <c r="DD493" i="15"/>
  <c r="CZ990" i="15"/>
  <c r="DG988" i="15"/>
  <c r="CZ988" i="15"/>
  <c r="DD233" i="15"/>
  <c r="DD762" i="15"/>
  <c r="DG233" i="15"/>
  <c r="CZ233" i="15"/>
  <c r="DD516" i="15"/>
  <c r="DG959" i="15"/>
  <c r="CZ959" i="15"/>
  <c r="DG432" i="15"/>
  <c r="CZ432" i="15"/>
  <c r="DG883" i="15"/>
  <c r="CZ883" i="15"/>
  <c r="DD499" i="15"/>
  <c r="DG475" i="15"/>
  <c r="DG477" i="15"/>
  <c r="CZ477" i="15"/>
  <c r="DG997" i="15"/>
  <c r="CZ997" i="15"/>
  <c r="DG48" i="15"/>
  <c r="CZ48" i="15"/>
  <c r="DG342" i="15"/>
  <c r="CZ342" i="15"/>
  <c r="DD108" i="15"/>
  <c r="DG532" i="15"/>
  <c r="DD175" i="15"/>
  <c r="DG683" i="15"/>
  <c r="CZ683" i="15"/>
  <c r="DD966" i="15"/>
  <c r="DG263" i="15"/>
  <c r="CZ263" i="15"/>
  <c r="DG300" i="15"/>
  <c r="CZ300" i="15"/>
  <c r="DG307" i="15"/>
  <c r="CZ307" i="15"/>
  <c r="CZ600" i="15"/>
  <c r="DG600" i="15"/>
  <c r="DG652" i="15"/>
  <c r="CZ652" i="15"/>
  <c r="CZ980" i="15"/>
  <c r="DG980" i="15"/>
  <c r="DG917" i="15"/>
  <c r="CZ917" i="15"/>
  <c r="DG604" i="15"/>
  <c r="CZ604" i="15"/>
  <c r="DG717" i="15"/>
  <c r="CZ717" i="15"/>
  <c r="DG45" i="15"/>
  <c r="CZ45" i="15"/>
  <c r="DG648" i="15"/>
  <c r="CZ648" i="15"/>
  <c r="DG646" i="15"/>
  <c r="CZ646" i="15"/>
  <c r="CZ856" i="15"/>
  <c r="DG856" i="15"/>
  <c r="CZ496" i="15"/>
  <c r="DG496" i="15"/>
  <c r="DG688" i="15"/>
  <c r="CZ688" i="15"/>
  <c r="DG936" i="15"/>
  <c r="CZ936" i="15"/>
  <c r="DG898" i="15"/>
  <c r="CZ898" i="15"/>
  <c r="DD922" i="15"/>
  <c r="DG341" i="15"/>
  <c r="CZ341" i="15"/>
  <c r="DD262" i="15"/>
  <c r="DG693" i="15"/>
  <c r="CZ693" i="15"/>
  <c r="DG143" i="15"/>
  <c r="CZ143" i="15"/>
  <c r="DG620" i="15"/>
  <c r="CZ620" i="15"/>
  <c r="DD755" i="15"/>
  <c r="DG841" i="15"/>
  <c r="CZ841" i="15"/>
  <c r="DG801" i="15"/>
  <c r="CZ801" i="15"/>
  <c r="DD446" i="15"/>
  <c r="DG204" i="15"/>
  <c r="CZ204" i="15"/>
  <c r="DD660" i="15"/>
  <c r="CZ28" i="15"/>
  <c r="DG28" i="15"/>
  <c r="DG989" i="15"/>
  <c r="CZ989" i="15"/>
  <c r="DD190" i="15"/>
  <c r="DD216" i="15"/>
  <c r="DD467" i="15"/>
  <c r="DD20" i="15"/>
  <c r="DD627" i="15"/>
  <c r="DG441" i="15"/>
  <c r="CZ441" i="15"/>
  <c r="DD62" i="15"/>
  <c r="DG472" i="15"/>
  <c r="CZ472" i="15"/>
  <c r="CZ967" i="15"/>
  <c r="CZ732" i="15"/>
  <c r="DD968" i="15"/>
  <c r="CZ163" i="15"/>
  <c r="DG597" i="15"/>
  <c r="CZ597" i="15"/>
  <c r="CZ483" i="15"/>
  <c r="DG77" i="15"/>
  <c r="CZ77" i="15"/>
  <c r="DG876" i="15"/>
  <c r="CZ876" i="15"/>
  <c r="CZ588" i="15"/>
  <c r="DD781" i="15"/>
  <c r="DD612" i="15"/>
  <c r="CZ329" i="15"/>
  <c r="DD611" i="15"/>
  <c r="DG749" i="15"/>
  <c r="CZ749" i="15"/>
  <c r="DD954" i="15"/>
  <c r="CZ676" i="15"/>
  <c r="DG676" i="15"/>
  <c r="CZ788" i="15"/>
  <c r="CZ566" i="15"/>
  <c r="CZ781" i="15"/>
  <c r="CZ410" i="15"/>
  <c r="DG410" i="15"/>
  <c r="DG979" i="15"/>
  <c r="CZ979" i="15"/>
  <c r="DG267" i="15"/>
  <c r="CZ267" i="15"/>
  <c r="DG727" i="15"/>
  <c r="CZ727" i="15"/>
  <c r="DG888" i="15"/>
  <c r="CZ888" i="15"/>
  <c r="DG970" i="15"/>
  <c r="DD434" i="15"/>
  <c r="DD856" i="15"/>
  <c r="DD919" i="15"/>
  <c r="DD830" i="15"/>
  <c r="CZ490" i="15"/>
  <c r="DG317" i="15"/>
  <c r="CZ317" i="15"/>
  <c r="DD897" i="15"/>
  <c r="DG784" i="15"/>
  <c r="CZ784" i="15"/>
  <c r="DG279" i="15"/>
  <c r="CZ279" i="15"/>
  <c r="CZ518" i="15"/>
  <c r="CZ821" i="15"/>
  <c r="DD474" i="15"/>
  <c r="CZ530" i="15"/>
  <c r="DG40" i="15"/>
  <c r="CZ40" i="15"/>
  <c r="CZ411" i="15"/>
  <c r="DG411" i="15"/>
  <c r="DG145" i="15"/>
  <c r="CZ145" i="15"/>
  <c r="DG618" i="15"/>
  <c r="DG838" i="15"/>
  <c r="DG503" i="15"/>
  <c r="CZ503" i="15"/>
  <c r="DG869" i="15"/>
  <c r="DG452" i="15"/>
  <c r="CZ452" i="15"/>
  <c r="DG314" i="15"/>
  <c r="CZ314" i="15"/>
  <c r="DG284" i="15"/>
  <c r="DD633" i="15"/>
  <c r="DD659" i="15"/>
  <c r="DG771" i="15"/>
  <c r="CZ771" i="15"/>
  <c r="DD766" i="15"/>
  <c r="DD595" i="15"/>
  <c r="DD999" i="15"/>
  <c r="DG98" i="15"/>
  <c r="CZ98" i="15"/>
  <c r="DD436" i="15"/>
  <c r="CZ194" i="15"/>
  <c r="DG194" i="15"/>
  <c r="DG64" i="15"/>
  <c r="CZ64" i="15"/>
  <c r="DG956" i="15"/>
  <c r="CZ956" i="15"/>
  <c r="DG611" i="15"/>
  <c r="DD191" i="15"/>
  <c r="DG253" i="15"/>
  <c r="CZ253" i="15"/>
  <c r="DD31" i="15"/>
  <c r="DG402" i="15"/>
  <c r="CZ402" i="15"/>
  <c r="DD212" i="15"/>
  <c r="DD422" i="15"/>
  <c r="DG512" i="15"/>
  <c r="DD665" i="15"/>
  <c r="DD932" i="15"/>
  <c r="DD819" i="15"/>
  <c r="DD888" i="15"/>
  <c r="DD330" i="15"/>
  <c r="DD574" i="15"/>
  <c r="DD881" i="15"/>
  <c r="DG738" i="15"/>
  <c r="DD903" i="15"/>
  <c r="CZ239" i="15"/>
  <c r="DG239" i="15"/>
  <c r="DD724" i="15"/>
  <c r="DD756" i="15"/>
  <c r="DG655" i="15"/>
  <c r="CZ655" i="15"/>
  <c r="DD740" i="15"/>
  <c r="DD729" i="15"/>
  <c r="DG908" i="15"/>
  <c r="CZ908" i="15"/>
  <c r="DD628" i="15"/>
  <c r="DD352" i="15"/>
  <c r="DD63" i="15"/>
  <c r="DG27" i="15"/>
  <c r="CZ27" i="15"/>
  <c r="CZ116" i="15"/>
  <c r="DG116" i="15"/>
  <c r="DD109" i="15"/>
  <c r="DD297" i="15"/>
  <c r="DG845" i="15"/>
  <c r="CZ845" i="15"/>
  <c r="DG606" i="15"/>
  <c r="CZ606" i="15"/>
  <c r="DD192" i="15"/>
  <c r="DD327" i="15"/>
  <c r="DG30" i="15"/>
  <c r="CZ30" i="15"/>
  <c r="DG596" i="15"/>
  <c r="CZ596" i="15"/>
  <c r="DG897" i="15"/>
  <c r="CZ897" i="15"/>
  <c r="DG372" i="15"/>
  <c r="CZ372" i="15"/>
  <c r="DG921" i="15"/>
  <c r="CZ921" i="15"/>
  <c r="DD676" i="15"/>
  <c r="DG742" i="15"/>
  <c r="CZ742" i="15"/>
  <c r="DD134" i="15"/>
  <c r="DD678" i="15"/>
  <c r="DD871" i="15"/>
  <c r="DG382" i="15"/>
  <c r="CZ382" i="15"/>
  <c r="DG42" i="15"/>
  <c r="CZ42" i="15"/>
  <c r="DD54" i="15"/>
  <c r="DG46" i="15"/>
  <c r="CZ46" i="15"/>
  <c r="DD90" i="15"/>
  <c r="DD148" i="15"/>
  <c r="CZ112" i="15"/>
  <c r="DG112" i="15"/>
  <c r="DG210" i="15"/>
  <c r="CZ210" i="15"/>
  <c r="DD525" i="15"/>
  <c r="DD311" i="15"/>
  <c r="DD880" i="15"/>
  <c r="DD510" i="15"/>
  <c r="DD697" i="15"/>
  <c r="DD806" i="15"/>
  <c r="DG844" i="15"/>
  <c r="DD845" i="15"/>
  <c r="DD24" i="15"/>
  <c r="CZ675" i="15"/>
  <c r="CZ589" i="15"/>
  <c r="DG554" i="15"/>
  <c r="DG641" i="15"/>
  <c r="DD435" i="15"/>
  <c r="CZ470" i="15"/>
  <c r="DG492" i="15"/>
  <c r="DG79" i="15"/>
  <c r="DD276" i="15"/>
  <c r="DG489" i="15"/>
  <c r="DG545" i="15"/>
  <c r="CZ545" i="15"/>
  <c r="DD66" i="15"/>
  <c r="CZ711" i="15"/>
  <c r="DG711" i="15"/>
  <c r="DD409" i="15"/>
  <c r="CZ419" i="15"/>
  <c r="DG419" i="15"/>
  <c r="DD707" i="15"/>
  <c r="DG960" i="15"/>
  <c r="CZ960" i="15"/>
  <c r="DG947" i="15"/>
  <c r="CZ947" i="15"/>
  <c r="DD207" i="15"/>
  <c r="DG767" i="15"/>
  <c r="CZ767" i="15"/>
  <c r="DD88" i="15"/>
  <c r="DD803" i="15"/>
  <c r="DG199" i="15"/>
  <c r="CZ199" i="15"/>
  <c r="DG563" i="15"/>
  <c r="CZ132" i="15"/>
  <c r="DG132" i="15"/>
  <c r="DD626" i="15"/>
  <c r="DD419" i="15"/>
  <c r="DD557" i="15"/>
  <c r="DD473" i="15"/>
  <c r="DD441" i="15"/>
  <c r="DG260" i="15"/>
  <c r="CZ260" i="15"/>
  <c r="DD515" i="15"/>
  <c r="DG920" i="15"/>
  <c r="CZ920" i="15"/>
  <c r="CZ68" i="15"/>
  <c r="DD749" i="15"/>
  <c r="DD614" i="15"/>
  <c r="DD169" i="15"/>
  <c r="CZ351" i="15"/>
  <c r="DG351" i="15"/>
  <c r="DG229" i="15"/>
  <c r="CZ229" i="15"/>
  <c r="DG107" i="15"/>
  <c r="CZ107" i="15"/>
  <c r="DD44" i="15"/>
  <c r="DG26" i="15"/>
  <c r="CZ26" i="15"/>
  <c r="DG10" i="15"/>
  <c r="CZ10" i="15"/>
  <c r="DD95" i="15"/>
  <c r="DD596" i="15"/>
  <c r="DG92" i="15"/>
  <c r="CZ92" i="15"/>
  <c r="DD343" i="15"/>
  <c r="DD176" i="15"/>
  <c r="DG913" i="15"/>
  <c r="DD127" i="15"/>
  <c r="DD936" i="15"/>
  <c r="DD974" i="15"/>
  <c r="DD825" i="15"/>
  <c r="DD310" i="15"/>
  <c r="DD461" i="15"/>
  <c r="DD21" i="15"/>
  <c r="DD580" i="15"/>
  <c r="DG137" i="15"/>
  <c r="CZ137" i="15"/>
  <c r="DD218" i="15"/>
  <c r="DG422" i="15"/>
  <c r="CZ422" i="15"/>
  <c r="DD929" i="15"/>
  <c r="DG549" i="15"/>
  <c r="CZ549" i="15"/>
  <c r="DG22" i="15"/>
  <c r="CZ22" i="15"/>
  <c r="DD133" i="15"/>
  <c r="DD48" i="15"/>
  <c r="CZ15" i="15"/>
  <c r="DG15" i="15"/>
  <c r="DD15" i="15"/>
  <c r="DG197" i="15"/>
  <c r="CZ197" i="15"/>
  <c r="DD160" i="15"/>
  <c r="DD41" i="15"/>
  <c r="CZ108" i="15"/>
  <c r="DG108" i="15"/>
  <c r="DD47" i="15"/>
  <c r="CZ482" i="15"/>
  <c r="DG482" i="15"/>
  <c r="DD357" i="15"/>
  <c r="DD772" i="15"/>
  <c r="DG434" i="15"/>
  <c r="CZ167" i="15"/>
  <c r="DG167" i="15"/>
  <c r="DD586" i="15"/>
  <c r="DG154" i="15"/>
  <c r="CZ154" i="15"/>
  <c r="DG304" i="15"/>
  <c r="DD702" i="15"/>
  <c r="DD237" i="15"/>
  <c r="DD353" i="15"/>
  <c r="DD601" i="15"/>
  <c r="DD49" i="15"/>
  <c r="DD84" i="15"/>
  <c r="DD420" i="15"/>
  <c r="DD835" i="15"/>
  <c r="DD675" i="15"/>
  <c r="DD79" i="15"/>
  <c r="DD977" i="15"/>
  <c r="DD1009" i="15"/>
  <c r="DD691" i="15"/>
  <c r="DD220" i="15"/>
  <c r="CZ458" i="15"/>
  <c r="DG458" i="15"/>
  <c r="DG250" i="15"/>
  <c r="CZ250" i="15"/>
  <c r="DG940" i="15"/>
  <c r="CZ940" i="15"/>
  <c r="DD329" i="15"/>
  <c r="DD547" i="15"/>
  <c r="DD286" i="15"/>
  <c r="DD945" i="15"/>
  <c r="CZ36" i="15"/>
  <c r="DG36" i="15"/>
  <c r="DG511" i="15"/>
  <c r="CZ511" i="15"/>
  <c r="DD159" i="15"/>
  <c r="DD354" i="15"/>
  <c r="DD277" i="15"/>
  <c r="DG119" i="15"/>
  <c r="CZ119" i="15"/>
  <c r="DD468" i="15"/>
  <c r="DG183" i="15"/>
  <c r="CZ183" i="15"/>
  <c r="CZ471" i="15"/>
  <c r="DG471" i="15"/>
  <c r="DG23" i="15"/>
  <c r="CZ23" i="15"/>
  <c r="DG11" i="15"/>
  <c r="CZ11" i="15"/>
  <c r="DD739" i="15"/>
  <c r="DD764" i="15"/>
  <c r="DD156" i="15"/>
  <c r="DD379" i="15"/>
  <c r="DD279" i="15"/>
  <c r="DD103" i="15"/>
  <c r="DD370" i="15"/>
  <c r="DD532" i="15"/>
  <c r="DD390" i="15"/>
  <c r="DD326" i="15"/>
  <c r="DD489" i="15"/>
  <c r="DD194" i="15"/>
  <c r="DG80" i="15"/>
  <c r="DD589" i="15"/>
  <c r="DD813" i="15"/>
  <c r="DD183" i="15"/>
  <c r="DD774" i="15"/>
  <c r="DD713" i="15"/>
  <c r="DD619" i="15"/>
  <c r="DD530" i="15"/>
  <c r="DD261" i="15"/>
  <c r="DD285" i="15"/>
  <c r="DG180" i="15"/>
  <c r="DD587" i="15"/>
  <c r="DD372" i="15"/>
  <c r="DD403" i="15"/>
  <c r="DD205" i="15"/>
  <c r="DG251" i="15"/>
  <c r="DG632" i="15"/>
  <c r="CZ632" i="15"/>
  <c r="DG94" i="15"/>
  <c r="CZ94" i="15"/>
  <c r="CZ335" i="15"/>
  <c r="DG335" i="15"/>
  <c r="DG435" i="15"/>
  <c r="CZ435" i="15"/>
  <c r="DG152" i="15"/>
  <c r="CZ152" i="15"/>
  <c r="DG157" i="15"/>
  <c r="CZ157" i="15"/>
  <c r="CZ994" i="15"/>
  <c r="DG994" i="15"/>
  <c r="DG992" i="15"/>
  <c r="CZ992" i="15"/>
  <c r="DG52" i="15"/>
  <c r="CZ52" i="15"/>
  <c r="DG257" i="15"/>
  <c r="CZ257" i="15"/>
  <c r="DG516" i="15"/>
  <c r="CZ516" i="15"/>
  <c r="DG656" i="15"/>
  <c r="CZ656" i="15"/>
  <c r="DG868" i="15"/>
  <c r="CZ868" i="15"/>
  <c r="DG793" i="15"/>
  <c r="CZ793" i="15"/>
  <c r="DG114" i="15"/>
  <c r="CZ114" i="15"/>
  <c r="DG692" i="15"/>
  <c r="CZ692" i="15"/>
  <c r="DG795" i="15"/>
  <c r="CZ795" i="15"/>
  <c r="DG504" i="15"/>
  <c r="CZ504" i="15"/>
  <c r="DG195" i="15"/>
  <c r="CZ195" i="15"/>
  <c r="DG344" i="15"/>
  <c r="CZ344" i="15"/>
  <c r="DG103" i="15"/>
  <c r="CZ103" i="15"/>
  <c r="DG720" i="15"/>
  <c r="CZ720" i="15"/>
  <c r="DG523" i="15"/>
  <c r="CZ523" i="15"/>
  <c r="DG737" i="15"/>
  <c r="CZ737" i="15"/>
  <c r="DG397" i="15"/>
  <c r="CZ397" i="15"/>
  <c r="DG406" i="15"/>
  <c r="CZ406" i="15"/>
  <c r="DG334" i="15"/>
  <c r="CZ334" i="15"/>
  <c r="CZ39" i="15"/>
  <c r="DG39" i="15"/>
  <c r="DG468" i="15"/>
  <c r="CZ468" i="15"/>
  <c r="DG58" i="15"/>
  <c r="CZ486" i="15"/>
  <c r="DG486" i="15"/>
  <c r="DG202" i="15"/>
  <c r="CZ202" i="15"/>
  <c r="DG937" i="15"/>
  <c r="CZ937" i="15"/>
  <c r="DG955" i="15"/>
  <c r="CZ955" i="15"/>
  <c r="DG24" i="15"/>
  <c r="CZ24" i="15"/>
  <c r="DG280" i="15"/>
  <c r="CZ280" i="15"/>
  <c r="CZ556" i="15"/>
  <c r="DG556" i="15"/>
  <c r="DG945" i="15"/>
  <c r="CZ945" i="15"/>
  <c r="DG885" i="15"/>
  <c r="CZ885" i="15"/>
  <c r="DG610" i="15"/>
  <c r="CZ610" i="15"/>
  <c r="DG786" i="15"/>
  <c r="CZ786" i="15"/>
  <c r="CZ181" i="15"/>
  <c r="CZ443" i="15"/>
  <c r="DG880" i="15"/>
  <c r="CZ880" i="15"/>
  <c r="CZ729" i="15"/>
  <c r="CZ927" i="15"/>
  <c r="DG927" i="15"/>
  <c r="CZ886" i="15"/>
  <c r="CZ625" i="15"/>
  <c r="CZ141" i="15"/>
  <c r="DG619" i="15"/>
  <c r="CZ619" i="15"/>
  <c r="DG367" i="15"/>
  <c r="CZ367" i="15"/>
  <c r="CZ633" i="15"/>
  <c r="CZ751" i="15"/>
  <c r="DG245" i="15"/>
  <c r="CZ245" i="15"/>
  <c r="CZ798" i="15"/>
  <c r="DG863" i="15"/>
  <c r="CZ863" i="15"/>
  <c r="DG311" i="15"/>
  <c r="CZ311" i="15"/>
  <c r="DG446" i="15"/>
  <c r="CZ446" i="15"/>
  <c r="DG246" i="15"/>
  <c r="CZ246" i="15"/>
  <c r="DG310" i="15"/>
  <c r="DG971" i="15"/>
  <c r="CZ971" i="15"/>
  <c r="CZ612" i="15"/>
  <c r="DG612" i="15"/>
  <c r="CZ653" i="15"/>
  <c r="DG535" i="15"/>
  <c r="CZ535" i="15"/>
  <c r="DG462" i="15"/>
  <c r="CZ462" i="15"/>
  <c r="DG942" i="15"/>
  <c r="CZ942" i="15"/>
  <c r="DG120" i="15"/>
  <c r="CZ120" i="15"/>
  <c r="CZ81" i="15"/>
  <c r="DG747" i="15"/>
  <c r="DG930" i="15"/>
  <c r="CZ930" i="15"/>
  <c r="DG800" i="15"/>
  <c r="CZ800" i="15"/>
  <c r="CZ553" i="15"/>
  <c r="DG553" i="15"/>
  <c r="DG941" i="15"/>
  <c r="CZ941" i="15"/>
  <c r="DG977" i="15"/>
  <c r="CZ977" i="15"/>
  <c r="DG38" i="15"/>
  <c r="CZ38" i="15"/>
  <c r="CZ764" i="15"/>
  <c r="DG764" i="15"/>
  <c r="CZ607" i="15"/>
  <c r="DG241" i="15"/>
  <c r="CZ241" i="15"/>
  <c r="CZ536" i="15"/>
  <c r="DG213" i="15"/>
  <c r="CZ213" i="15"/>
  <c r="DG640" i="15"/>
  <c r="DG854" i="15"/>
  <c r="CZ854" i="15"/>
  <c r="CZ842" i="15"/>
  <c r="DG842" i="15"/>
  <c r="DG1005" i="15"/>
  <c r="CZ1005" i="15"/>
  <c r="CZ457" i="15"/>
  <c r="DG457" i="15"/>
  <c r="DG216" i="15"/>
  <c r="CZ216" i="15"/>
  <c r="DG840" i="15"/>
  <c r="CZ840" i="15"/>
  <c r="DG527" i="15"/>
  <c r="CZ527" i="15"/>
  <c r="DG810" i="15"/>
  <c r="CZ810" i="15"/>
  <c r="DG770" i="15"/>
  <c r="CZ770" i="15"/>
  <c r="DG951" i="15"/>
  <c r="CZ951" i="15"/>
  <c r="DG370" i="15"/>
  <c r="CZ370" i="15"/>
  <c r="DG846" i="15"/>
  <c r="CZ846" i="15"/>
  <c r="DG957" i="15"/>
  <c r="CZ957" i="15"/>
  <c r="CZ991" i="15"/>
  <c r="DG991" i="15"/>
  <c r="DG833" i="15"/>
  <c r="CZ833" i="15"/>
  <c r="DG164" i="15"/>
  <c r="CZ164" i="15"/>
  <c r="DG678" i="15"/>
  <c r="CZ678" i="15"/>
  <c r="DG274" i="15"/>
  <c r="CZ274" i="15"/>
  <c r="DG162" i="15"/>
  <c r="CZ162" i="15"/>
  <c r="CZ32" i="15"/>
  <c r="DG32" i="15"/>
  <c r="DG715" i="15"/>
  <c r="CZ715" i="15"/>
  <c r="CZ339" i="15"/>
  <c r="DG339" i="15"/>
  <c r="DG373" i="15"/>
  <c r="DG706" i="15"/>
  <c r="CZ706" i="15"/>
  <c r="DG542" i="15"/>
  <c r="CZ542" i="15"/>
  <c r="DG639" i="15"/>
  <c r="CZ639" i="15"/>
  <c r="DG872" i="15"/>
  <c r="CZ872" i="15"/>
  <c r="DG816" i="15"/>
  <c r="CZ816" i="15"/>
  <c r="DG709" i="15"/>
  <c r="CZ709" i="15"/>
  <c r="DE709" i="15" s="1"/>
  <c r="AP16" i="15" s="1"/>
  <c r="DG703" i="15"/>
  <c r="CZ703" i="15"/>
  <c r="DG963" i="15"/>
  <c r="CZ963" i="15"/>
  <c r="DG756" i="15"/>
  <c r="CZ756" i="15"/>
  <c r="DG950" i="15"/>
  <c r="CZ950" i="15"/>
  <c r="CZ582" i="15"/>
  <c r="DG584" i="15"/>
  <c r="CZ584" i="15"/>
  <c r="CZ336" i="15"/>
  <c r="DG336" i="15"/>
  <c r="DG557" i="15"/>
  <c r="CZ557" i="15"/>
  <c r="DG624" i="15"/>
  <c r="CZ624" i="15"/>
  <c r="CZ552" i="15"/>
  <c r="CZ392" i="15"/>
  <c r="CZ617" i="15"/>
  <c r="CZ879" i="15"/>
  <c r="CZ322" i="15"/>
  <c r="CZ818" i="15"/>
  <c r="CZ442" i="15"/>
  <c r="CZ925" i="15"/>
  <c r="CZ968" i="15"/>
  <c r="CZ525" i="15"/>
  <c r="CZ713" i="15"/>
  <c r="CZ74" i="15"/>
  <c r="CZ915" i="15"/>
  <c r="CZ609" i="15"/>
  <c r="DE609" i="15" s="1"/>
  <c r="DG934" i="15"/>
  <c r="CZ934" i="15"/>
  <c r="CZ873" i="15"/>
  <c r="CZ305" i="15"/>
  <c r="CZ325" i="15"/>
  <c r="CZ814" i="15"/>
  <c r="DG591" i="15"/>
  <c r="CZ591" i="15"/>
  <c r="CZ1009" i="15"/>
  <c r="DE1009" i="15" s="1"/>
  <c r="CZ219" i="15"/>
  <c r="CZ978" i="15"/>
  <c r="CZ734" i="15"/>
  <c r="CZ759" i="15"/>
  <c r="CZ380" i="15"/>
  <c r="DG769" i="15"/>
  <c r="CZ769" i="15"/>
  <c r="CZ961" i="15"/>
  <c r="DG961" i="15"/>
  <c r="CZ932" i="15"/>
  <c r="DG808" i="15"/>
  <c r="CZ808" i="15"/>
  <c r="DG811" i="15"/>
  <c r="CZ811" i="15"/>
  <c r="DG366" i="15"/>
  <c r="CZ366" i="15"/>
  <c r="DG230" i="15"/>
  <c r="CZ230" i="15"/>
  <c r="DG228" i="15"/>
  <c r="CZ228" i="15"/>
  <c r="DG723" i="15"/>
  <c r="CZ723" i="15"/>
  <c r="CZ680" i="15"/>
  <c r="DG574" i="15"/>
  <c r="CZ574" i="15"/>
  <c r="DG766" i="15"/>
  <c r="DG826" i="15"/>
  <c r="CZ826" i="15"/>
  <c r="DG918" i="15"/>
  <c r="CZ918" i="15"/>
  <c r="DG220" i="15"/>
  <c r="CZ220" i="15"/>
  <c r="DG364" i="15"/>
  <c r="CZ364" i="15"/>
  <c r="CZ864" i="15"/>
  <c r="DG864" i="15"/>
  <c r="DG860" i="15"/>
  <c r="CZ860" i="15"/>
  <c r="DG425" i="15"/>
  <c r="CZ425" i="15"/>
  <c r="DG352" i="15"/>
  <c r="CZ352" i="15"/>
  <c r="DG104" i="15"/>
  <c r="CZ104" i="15"/>
  <c r="DG911" i="15"/>
  <c r="CZ911" i="15"/>
  <c r="DG95" i="15"/>
  <c r="CZ95" i="15"/>
  <c r="CZ587" i="15"/>
  <c r="DG587" i="15"/>
  <c r="DG286" i="15"/>
  <c r="CZ286" i="15"/>
  <c r="CZ642" i="15"/>
  <c r="CZ804" i="15"/>
  <c r="CZ929" i="15"/>
  <c r="CZ156" i="15"/>
  <c r="CZ757" i="15"/>
  <c r="CZ830" i="15"/>
  <c r="CZ697" i="15"/>
  <c r="CZ819" i="15"/>
  <c r="CZ733" i="15"/>
  <c r="CZ714" i="15"/>
  <c r="CZ291" i="15"/>
  <c r="CZ480" i="15"/>
  <c r="CZ958" i="15"/>
  <c r="CZ668" i="15"/>
  <c r="CZ852" i="15"/>
  <c r="CZ887" i="15"/>
  <c r="CZ407" i="15"/>
  <c r="CZ954" i="15"/>
  <c r="CZ533" i="15"/>
  <c r="CZ333" i="15"/>
  <c r="CZ995" i="15"/>
  <c r="CZ855" i="15"/>
  <c r="CZ695" i="15"/>
  <c r="DG966" i="15"/>
  <c r="CZ966" i="15"/>
  <c r="DG762" i="15"/>
  <c r="DG502" i="15"/>
  <c r="CZ502" i="15"/>
  <c r="CZ741" i="15"/>
  <c r="DG562" i="15"/>
  <c r="CZ562" i="15"/>
  <c r="DG626" i="15"/>
  <c r="CZ626" i="15"/>
  <c r="DG726" i="15"/>
  <c r="CZ803" i="15"/>
  <c r="CZ117" i="15"/>
  <c r="CZ850" i="15"/>
  <c r="CZ320" i="15"/>
  <c r="DG849" i="15"/>
  <c r="CZ849" i="15"/>
  <c r="CZ922" i="15"/>
  <c r="DG969" i="15"/>
  <c r="CZ969" i="15"/>
  <c r="DG65" i="15"/>
  <c r="CZ65" i="15"/>
  <c r="DG61" i="15"/>
  <c r="CZ61" i="15"/>
  <c r="DG725" i="15"/>
  <c r="CZ725" i="15"/>
  <c r="DG777" i="15"/>
  <c r="CZ777" i="15"/>
  <c r="DG531" i="15"/>
  <c r="CZ531" i="15"/>
  <c r="DG413" i="15"/>
  <c r="CZ413" i="15"/>
  <c r="CZ319" i="15"/>
  <c r="DG248" i="15"/>
  <c r="CZ248" i="15"/>
  <c r="CZ853" i="15"/>
  <c r="DG993" i="15"/>
  <c r="CZ993" i="15"/>
  <c r="DG75" i="15"/>
  <c r="CZ75" i="15"/>
  <c r="CZ1007" i="15"/>
  <c r="CZ637" i="15"/>
  <c r="DG637" i="15"/>
  <c r="DG33" i="15"/>
  <c r="CZ33" i="15"/>
  <c r="DG438" i="15"/>
  <c r="CZ438" i="15"/>
  <c r="CZ677" i="15"/>
  <c r="CZ541" i="15"/>
  <c r="DG541" i="15"/>
  <c r="CZ924" i="15"/>
  <c r="CZ379" i="15"/>
  <c r="DG847" i="15"/>
  <c r="CZ847" i="15"/>
  <c r="DG775" i="15"/>
  <c r="CZ775" i="15"/>
  <c r="CZ861" i="15"/>
  <c r="DG823" i="15"/>
  <c r="CZ823" i="15"/>
  <c r="DG158" i="15"/>
  <c r="CZ158" i="15"/>
  <c r="DG943" i="15"/>
  <c r="CZ943" i="15"/>
  <c r="DG54" i="15"/>
  <c r="CZ54" i="15"/>
  <c r="DG593" i="15"/>
  <c r="CZ593" i="15"/>
  <c r="DG1000" i="15"/>
  <c r="CZ1000" i="15"/>
  <c r="DG750" i="15"/>
  <c r="CZ750" i="15"/>
  <c r="DG149" i="15"/>
  <c r="CZ149" i="15"/>
  <c r="DG315" i="15"/>
  <c r="CZ315" i="15"/>
  <c r="DG914" i="15"/>
  <c r="CZ914" i="15"/>
  <c r="DG403" i="15"/>
  <c r="CZ403" i="15"/>
  <c r="DG933" i="15"/>
  <c r="CZ933" i="15"/>
  <c r="DG681" i="15"/>
  <c r="CZ681" i="15"/>
  <c r="DG780" i="15"/>
  <c r="CZ780" i="15"/>
  <c r="DG331" i="15"/>
  <c r="CZ331" i="15"/>
  <c r="DG308" i="15"/>
  <c r="CZ308" i="15"/>
  <c r="DG87" i="15"/>
  <c r="CZ87" i="15"/>
  <c r="DG330" i="15"/>
  <c r="CZ330" i="15"/>
  <c r="DG735" i="15"/>
  <c r="CZ735" i="15"/>
  <c r="DG169" i="15"/>
  <c r="CZ169" i="15"/>
  <c r="CZ870" i="15"/>
  <c r="DG870" i="15"/>
  <c r="DG835" i="15"/>
  <c r="CZ835" i="15"/>
  <c r="CZ602" i="15"/>
  <c r="DG498" i="15"/>
  <c r="CZ498" i="15"/>
  <c r="DG82" i="15"/>
  <c r="CZ82" i="15"/>
  <c r="DG765" i="15"/>
  <c r="CZ765" i="15"/>
  <c r="DG636" i="15"/>
  <c r="CZ636" i="15"/>
  <c r="CZ111" i="15"/>
  <c r="DG111" i="15"/>
  <c r="DG118" i="15"/>
  <c r="CZ118" i="15"/>
  <c r="DG365" i="15"/>
  <c r="DG510" i="15"/>
  <c r="CZ510" i="15"/>
  <c r="DG594" i="15"/>
  <c r="CZ594" i="15"/>
  <c r="DG481" i="15"/>
  <c r="DG225" i="15"/>
  <c r="CZ225" i="15"/>
  <c r="DG572" i="15"/>
  <c r="CZ572" i="15"/>
  <c r="DG671" i="15"/>
  <c r="CZ671" i="15"/>
  <c r="DG871" i="15"/>
  <c r="DG938" i="15"/>
  <c r="CZ938" i="15"/>
  <c r="DG272" i="15"/>
  <c r="CZ272" i="15"/>
  <c r="DG687" i="15"/>
  <c r="CZ687" i="15"/>
  <c r="DG172" i="15"/>
  <c r="CZ172" i="15"/>
  <c r="DG215" i="15"/>
  <c r="CZ215" i="15"/>
  <c r="DG115" i="15"/>
  <c r="CZ115" i="15"/>
  <c r="CZ113" i="15"/>
  <c r="DG113" i="15"/>
  <c r="DG901" i="15"/>
  <c r="CZ901" i="15"/>
  <c r="DG783" i="15"/>
  <c r="CZ783" i="15"/>
  <c r="DG196" i="15"/>
  <c r="CZ196" i="15"/>
  <c r="DG100" i="15"/>
  <c r="CZ100" i="15"/>
  <c r="CZ721" i="15"/>
  <c r="DG721" i="15"/>
  <c r="CZ134" i="15"/>
  <c r="DG134" i="15"/>
  <c r="DG919" i="15"/>
  <c r="CZ919" i="15"/>
  <c r="DG694" i="15"/>
  <c r="DG125" i="15"/>
  <c r="DG285" i="15"/>
  <c r="CZ285" i="15"/>
  <c r="DG90" i="15"/>
  <c r="CZ90" i="15"/>
  <c r="DG487" i="15"/>
  <c r="CZ487" i="15"/>
  <c r="DG514" i="15"/>
  <c r="CZ514" i="15"/>
  <c r="DG62" i="15"/>
  <c r="CZ62" i="15"/>
  <c r="DG809" i="15"/>
  <c r="CZ809" i="15"/>
  <c r="DE809" i="15" s="1"/>
  <c r="DG866" i="15"/>
  <c r="CZ866" i="15"/>
  <c r="DG262" i="15"/>
  <c r="CZ262" i="15"/>
  <c r="CZ387" i="15"/>
  <c r="DG387" i="15"/>
  <c r="DG546" i="15"/>
  <c r="CZ546" i="15"/>
  <c r="DG662" i="15"/>
  <c r="CZ662" i="15"/>
  <c r="DG585" i="15"/>
  <c r="CZ585" i="15"/>
  <c r="CZ815" i="15"/>
  <c r="DG815" i="15"/>
  <c r="DG343" i="15"/>
  <c r="CZ343" i="15"/>
  <c r="CZ361" i="15"/>
  <c r="DG361" i="15"/>
  <c r="CZ429" i="15"/>
  <c r="DG429" i="15"/>
  <c r="CZ179" i="15"/>
  <c r="DG179" i="15"/>
  <c r="DG469" i="15"/>
  <c r="CZ469" i="15"/>
  <c r="DG252" i="15"/>
  <c r="CZ252" i="15"/>
  <c r="CZ520" i="15"/>
  <c r="DG520" i="15"/>
  <c r="DG83" i="15"/>
  <c r="CZ83" i="15"/>
  <c r="CZ234" i="15"/>
  <c r="DG234" i="15"/>
  <c r="CZ338" i="15"/>
  <c r="CZ203" i="15"/>
  <c r="CZ276" i="15"/>
  <c r="CZ235" i="15"/>
  <c r="CZ939" i="15"/>
  <c r="CZ130" i="15"/>
  <c r="CZ271" i="15"/>
  <c r="DG754" i="15"/>
  <c r="DG76" i="15"/>
  <c r="CZ573" i="15"/>
  <c r="CZ240" i="15"/>
  <c r="CZ547" i="15"/>
  <c r="CZ550" i="15"/>
  <c r="CZ996" i="15"/>
  <c r="CZ478" i="15"/>
  <c r="DG760" i="15"/>
  <c r="CZ198" i="15"/>
  <c r="CZ843" i="15"/>
  <c r="CZ136" i="15"/>
  <c r="CZ827" i="15"/>
  <c r="CZ412" i="15"/>
  <c r="CZ524" i="15"/>
  <c r="CZ684" i="15"/>
  <c r="CZ306" i="15"/>
  <c r="CZ140" i="15"/>
  <c r="CZ761" i="15"/>
  <c r="CZ188" i="15"/>
  <c r="CZ290" i="15"/>
  <c r="CZ296" i="15"/>
  <c r="DG337" i="15"/>
  <c r="CZ409" i="15"/>
  <c r="DE409" i="15" s="1"/>
  <c r="CZ278" i="15"/>
  <c r="CZ353" i="15"/>
  <c r="CZ50" i="15"/>
  <c r="CZ97" i="15"/>
  <c r="CZ283" i="15"/>
  <c r="DG184" i="15"/>
  <c r="CZ184" i="15"/>
  <c r="CZ187" i="15"/>
  <c r="DG700" i="15"/>
  <c r="CZ700" i="15"/>
  <c r="CZ25" i="15"/>
  <c r="DG25" i="15"/>
  <c r="DG699" i="15"/>
  <c r="CZ699" i="15"/>
  <c r="CZ782" i="15"/>
  <c r="DG782" i="15"/>
  <c r="DG649" i="15"/>
  <c r="CZ649" i="15"/>
  <c r="DG323" i="15"/>
  <c r="CZ323" i="15"/>
  <c r="DG890" i="15"/>
  <c r="CZ890" i="15"/>
  <c r="DG231" i="15"/>
  <c r="CZ231" i="15"/>
  <c r="DG123" i="15"/>
  <c r="CZ123" i="15"/>
  <c r="DG218" i="15"/>
  <c r="CZ218" i="15"/>
  <c r="CZ802" i="15"/>
  <c r="DG802" i="15"/>
  <c r="DG287" i="15"/>
  <c r="CZ287" i="15"/>
  <c r="CZ476" i="15"/>
  <c r="DG476" i="15"/>
  <c r="DG423" i="15"/>
  <c r="CZ423" i="15"/>
  <c r="DG1003" i="15"/>
  <c r="CZ1003" i="15"/>
  <c r="CZ51" i="15"/>
  <c r="DG51" i="15"/>
  <c r="DG984" i="15"/>
  <c r="CZ984" i="15"/>
  <c r="DG355" i="15"/>
  <c r="DG150" i="15"/>
  <c r="CZ150" i="15"/>
  <c r="DG295" i="15"/>
  <c r="CZ295" i="15"/>
  <c r="DG674" i="15"/>
  <c r="CZ674" i="15"/>
  <c r="CZ484" i="15"/>
  <c r="DG484" i="15"/>
  <c r="DG356" i="15"/>
  <c r="CZ356" i="15"/>
  <c r="DG316" i="15"/>
  <c r="CZ316" i="15"/>
  <c r="DG232" i="15"/>
  <c r="CZ232" i="15"/>
  <c r="CZ424" i="15"/>
  <c r="DG424" i="15"/>
  <c r="DG570" i="15"/>
  <c r="CZ570" i="15"/>
  <c r="DG509" i="15"/>
  <c r="CZ509" i="15"/>
  <c r="DE509" i="15" s="1"/>
  <c r="AP14" i="15" s="1"/>
  <c r="CZ12" i="15"/>
  <c r="DG12" i="15"/>
  <c r="DG621" i="15"/>
  <c r="CZ621" i="15"/>
  <c r="CZ1008" i="15"/>
  <c r="DG1008" i="15"/>
  <c r="CZ660" i="15"/>
  <c r="DG660" i="15"/>
  <c r="DG57" i="15"/>
  <c r="DG326" i="15"/>
  <c r="CZ326" i="15"/>
  <c r="CZ135" i="15"/>
  <c r="DG135" i="15"/>
  <c r="DG44" i="15"/>
  <c r="CZ44" i="15"/>
  <c r="DG56" i="15"/>
  <c r="CZ56" i="15"/>
  <c r="DG507" i="15"/>
  <c r="CZ507" i="15"/>
  <c r="DG93" i="15"/>
  <c r="CZ93" i="15"/>
  <c r="DG581" i="15"/>
  <c r="CZ581" i="15"/>
  <c r="DG466" i="15"/>
  <c r="CZ466" i="15"/>
  <c r="CZ599" i="15"/>
  <c r="DG599" i="15"/>
  <c r="DG358" i="15"/>
  <c r="CZ358" i="15"/>
  <c r="CZ348" i="15"/>
  <c r="DG348" i="15"/>
  <c r="DG731" i="15"/>
  <c r="CZ731" i="15"/>
  <c r="DG266" i="15"/>
  <c r="CZ266" i="15"/>
  <c r="DG415" i="15"/>
  <c r="CZ415" i="15"/>
  <c r="DG420" i="15"/>
  <c r="CZ420" i="15"/>
  <c r="DG147" i="15"/>
  <c r="CZ147" i="15"/>
  <c r="CZ302" i="15"/>
  <c r="DG302" i="15"/>
  <c r="DG398" i="15"/>
  <c r="CZ398" i="15"/>
  <c r="DG347" i="15"/>
  <c r="CZ347" i="15"/>
  <c r="CZ982" i="15"/>
  <c r="DG982" i="15"/>
  <c r="DG297" i="15"/>
  <c r="CZ297" i="15"/>
  <c r="CZ226" i="15"/>
  <c r="DG226" i="15"/>
  <c r="DG217" i="15"/>
  <c r="CZ217" i="15"/>
  <c r="DG895" i="15"/>
  <c r="CZ895" i="15"/>
  <c r="DG426" i="15"/>
  <c r="CZ426" i="15"/>
  <c r="DG779" i="15"/>
  <c r="CZ779" i="15"/>
  <c r="DG208" i="15"/>
  <c r="CZ208" i="15"/>
  <c r="DG544" i="15"/>
  <c r="CZ544" i="15"/>
  <c r="DG109" i="15"/>
  <c r="CZ109" i="15"/>
  <c r="DE109" i="15" s="1"/>
  <c r="CZ191" i="15"/>
  <c r="DG191" i="15"/>
  <c r="CZ493" i="15"/>
  <c r="DG493" i="15"/>
  <c r="DG755" i="15"/>
  <c r="CZ755" i="15"/>
  <c r="DG254" i="15"/>
  <c r="CZ254" i="15"/>
  <c r="DG9" i="15"/>
  <c r="CZ9" i="15"/>
  <c r="DE9" i="15" s="1"/>
  <c r="DG776" i="15"/>
  <c r="CZ776" i="15"/>
  <c r="DG209" i="15"/>
  <c r="CZ209" i="15"/>
  <c r="DE209" i="15" s="1"/>
  <c r="DG31" i="15"/>
  <c r="CZ31" i="15"/>
  <c r="DG131" i="15"/>
  <c r="CZ131" i="15"/>
  <c r="CZ404" i="15"/>
  <c r="DG404" i="15"/>
  <c r="DG374" i="15"/>
  <c r="CZ374" i="15"/>
  <c r="DG127" i="15"/>
  <c r="CZ127" i="15"/>
  <c r="DD225" i="15"/>
  <c r="DG450" i="15"/>
  <c r="CZ450" i="15"/>
  <c r="DD298" i="15"/>
  <c r="DD613" i="15"/>
  <c r="DD761" i="15"/>
  <c r="DD717" i="15"/>
  <c r="DD12" i="15"/>
  <c r="CZ13" i="15"/>
  <c r="DH450" i="15" l="1"/>
  <c r="DE450" i="15"/>
  <c r="DH493" i="15"/>
  <c r="DE493" i="15"/>
  <c r="DH150" i="15"/>
  <c r="DE150" i="15"/>
  <c r="DH278" i="15"/>
  <c r="DE278" i="15"/>
  <c r="DH90" i="15"/>
  <c r="DE90" i="15"/>
  <c r="DH100" i="15"/>
  <c r="DE100" i="15"/>
  <c r="DH783" i="15"/>
  <c r="DE783" i="15"/>
  <c r="DH215" i="15"/>
  <c r="DE215" i="15"/>
  <c r="DH938" i="15"/>
  <c r="DE938" i="15"/>
  <c r="DH835" i="15"/>
  <c r="DE835" i="15"/>
  <c r="DH330" i="15"/>
  <c r="DE330" i="15"/>
  <c r="DH780" i="15"/>
  <c r="DE780" i="15"/>
  <c r="DH914" i="15"/>
  <c r="DE914" i="15"/>
  <c r="DH1000" i="15"/>
  <c r="DE1000" i="15"/>
  <c r="DH158" i="15"/>
  <c r="DE158" i="15"/>
  <c r="DH861" i="15"/>
  <c r="DE861" i="15"/>
  <c r="DH541" i="15"/>
  <c r="DE541" i="15"/>
  <c r="DH319" i="15"/>
  <c r="DE319" i="15"/>
  <c r="DH849" i="15"/>
  <c r="DE849" i="15"/>
  <c r="DH117" i="15"/>
  <c r="DE117" i="15"/>
  <c r="DH887" i="15"/>
  <c r="DE887" i="15"/>
  <c r="DH819" i="15"/>
  <c r="DE819" i="15"/>
  <c r="DH286" i="15"/>
  <c r="DE286" i="15"/>
  <c r="DH366" i="15"/>
  <c r="DE366" i="15"/>
  <c r="DH808" i="15"/>
  <c r="DE808" i="15"/>
  <c r="DH961" i="15"/>
  <c r="DE961" i="15"/>
  <c r="DH759" i="15"/>
  <c r="DE759" i="15"/>
  <c r="DH442" i="15"/>
  <c r="DE442" i="15"/>
  <c r="DH617" i="15"/>
  <c r="DE617" i="15"/>
  <c r="DH336" i="15"/>
  <c r="DE336" i="15"/>
  <c r="DH963" i="15"/>
  <c r="DE963" i="15"/>
  <c r="DH542" i="15"/>
  <c r="DE542" i="15"/>
  <c r="DH536" i="15"/>
  <c r="DE536" i="15"/>
  <c r="DH977" i="15"/>
  <c r="DE977" i="15"/>
  <c r="DH120" i="15"/>
  <c r="DE120" i="15"/>
  <c r="DH653" i="15"/>
  <c r="DE653" i="15"/>
  <c r="DH863" i="15"/>
  <c r="DE863" i="15"/>
  <c r="DH334" i="15"/>
  <c r="DE334" i="15"/>
  <c r="DH103" i="15"/>
  <c r="DE103" i="15"/>
  <c r="DH114" i="15"/>
  <c r="DE114" i="15"/>
  <c r="DH52" i="15"/>
  <c r="DE52" i="15"/>
  <c r="DH632" i="15"/>
  <c r="DE632" i="15"/>
  <c r="DH940" i="15"/>
  <c r="DE940" i="15"/>
  <c r="DH767" i="15"/>
  <c r="DE767" i="15"/>
  <c r="DH711" i="15"/>
  <c r="DE711" i="15"/>
  <c r="DH42" i="15"/>
  <c r="DE42" i="15"/>
  <c r="DH596" i="15"/>
  <c r="DE596" i="15"/>
  <c r="DH530" i="15"/>
  <c r="DE530" i="15"/>
  <c r="DH483" i="15"/>
  <c r="DE483" i="15"/>
  <c r="DH898" i="15"/>
  <c r="DE898" i="15"/>
  <c r="DH648" i="15"/>
  <c r="DE648" i="15"/>
  <c r="DH652" i="15"/>
  <c r="DE652" i="15"/>
  <c r="DH263" i="15"/>
  <c r="DE263" i="15"/>
  <c r="DH997" i="15"/>
  <c r="DE997" i="15"/>
  <c r="DH691" i="15"/>
  <c r="DE691" i="15"/>
  <c r="DH69" i="15"/>
  <c r="DE69" i="15"/>
  <c r="DH222" i="15"/>
  <c r="DE222" i="15"/>
  <c r="DH567" i="15"/>
  <c r="DE567" i="15"/>
  <c r="DH160" i="15"/>
  <c r="DE160" i="15"/>
  <c r="DH645" i="15"/>
  <c r="DE645" i="15"/>
  <c r="DH748" i="15"/>
  <c r="DE748" i="15"/>
  <c r="DH768" i="15"/>
  <c r="DE768" i="15"/>
  <c r="DH904" i="15"/>
  <c r="DE904" i="15"/>
  <c r="DH926" i="15"/>
  <c r="DE926" i="15"/>
  <c r="DH126" i="15"/>
  <c r="DE126" i="15"/>
  <c r="DH543" i="15"/>
  <c r="DE543" i="15"/>
  <c r="DH439" i="15"/>
  <c r="DE439" i="15"/>
  <c r="DH953" i="15"/>
  <c r="DE953" i="15"/>
  <c r="DH985" i="15"/>
  <c r="DE985" i="15"/>
  <c r="DH214" i="15"/>
  <c r="DE214" i="15"/>
  <c r="DH99" i="15"/>
  <c r="DE99" i="15"/>
  <c r="DH948" i="15"/>
  <c r="DE948" i="15"/>
  <c r="DH110" i="15"/>
  <c r="DE110" i="15"/>
  <c r="DH785" i="15"/>
  <c r="DE785" i="15"/>
  <c r="DH689" i="15"/>
  <c r="DE689" i="15"/>
  <c r="DH813" i="15"/>
  <c r="DE813" i="15"/>
  <c r="DH825" i="15"/>
  <c r="DE825" i="15"/>
  <c r="DH946" i="15"/>
  <c r="DE946" i="15"/>
  <c r="DH59" i="15"/>
  <c r="DE59" i="15"/>
  <c r="DH696" i="15"/>
  <c r="DE696" i="15"/>
  <c r="DH708" i="15"/>
  <c r="DE708" i="15"/>
  <c r="DH131" i="15"/>
  <c r="DE131" i="15"/>
  <c r="DH895" i="15"/>
  <c r="DE895" i="15"/>
  <c r="DH398" i="15"/>
  <c r="DE398" i="15"/>
  <c r="DH358" i="15"/>
  <c r="DE358" i="15"/>
  <c r="DH56" i="15"/>
  <c r="DE56" i="15"/>
  <c r="DH287" i="15"/>
  <c r="DE287" i="15"/>
  <c r="DH187" i="15"/>
  <c r="DE187" i="15"/>
  <c r="DH188" i="15"/>
  <c r="DE188" i="15"/>
  <c r="DH136" i="15"/>
  <c r="DE136" i="15"/>
  <c r="DH271" i="15"/>
  <c r="DE271" i="15"/>
  <c r="DH234" i="15"/>
  <c r="DE234" i="15"/>
  <c r="DH429" i="15"/>
  <c r="DE429" i="15"/>
  <c r="DH775" i="15"/>
  <c r="DE775" i="15"/>
  <c r="DH379" i="15"/>
  <c r="DE379" i="15"/>
  <c r="DH677" i="15"/>
  <c r="DE677" i="15"/>
  <c r="DH853" i="15"/>
  <c r="DE853" i="15"/>
  <c r="DH777" i="15"/>
  <c r="DE777" i="15"/>
  <c r="DH61" i="15"/>
  <c r="DE61" i="15"/>
  <c r="DH969" i="15"/>
  <c r="DE969" i="15"/>
  <c r="DH803" i="15"/>
  <c r="DE803" i="15"/>
  <c r="DH562" i="15"/>
  <c r="DE562" i="15"/>
  <c r="DH695" i="15"/>
  <c r="DE695" i="15"/>
  <c r="DH533" i="15"/>
  <c r="DE533" i="15"/>
  <c r="DH852" i="15"/>
  <c r="DE852" i="15"/>
  <c r="DH291" i="15"/>
  <c r="DE291" i="15"/>
  <c r="DH697" i="15"/>
  <c r="DE697" i="15"/>
  <c r="DH929" i="15"/>
  <c r="DE929" i="15"/>
  <c r="DH864" i="15"/>
  <c r="DE864" i="15"/>
  <c r="DH680" i="15"/>
  <c r="DE680" i="15"/>
  <c r="DH769" i="15"/>
  <c r="DE769" i="15"/>
  <c r="DH734" i="15"/>
  <c r="DE734" i="15"/>
  <c r="DH591" i="15"/>
  <c r="DE591" i="15"/>
  <c r="DH305" i="15"/>
  <c r="DE305" i="15"/>
  <c r="DH525" i="15"/>
  <c r="DE525" i="15"/>
  <c r="DH818" i="15"/>
  <c r="DE818" i="15"/>
  <c r="DH392" i="15"/>
  <c r="DE392" i="15"/>
  <c r="DH557" i="15"/>
  <c r="DE557" i="15"/>
  <c r="DH584" i="15"/>
  <c r="DE584" i="15"/>
  <c r="DH274" i="15"/>
  <c r="DE274" i="15"/>
  <c r="DH164" i="15"/>
  <c r="DE164" i="15"/>
  <c r="DH846" i="15"/>
  <c r="DE846" i="15"/>
  <c r="DH951" i="15"/>
  <c r="DE951" i="15"/>
  <c r="DH810" i="15"/>
  <c r="DE810" i="15"/>
  <c r="DH840" i="15"/>
  <c r="DE840" i="15"/>
  <c r="DH241" i="15"/>
  <c r="DE241" i="15"/>
  <c r="DH764" i="15"/>
  <c r="DE764" i="15"/>
  <c r="DH553" i="15"/>
  <c r="DE553" i="15"/>
  <c r="DH302" i="15"/>
  <c r="DE302" i="15"/>
  <c r="DH232" i="15"/>
  <c r="DE232" i="15"/>
  <c r="DH476" i="15"/>
  <c r="DE476" i="15"/>
  <c r="DH283" i="15"/>
  <c r="DE283" i="15"/>
  <c r="DH306" i="15"/>
  <c r="DE306" i="15"/>
  <c r="DH547" i="15"/>
  <c r="DE547" i="15"/>
  <c r="DH469" i="15"/>
  <c r="DE469" i="15"/>
  <c r="DH343" i="15"/>
  <c r="DE343" i="15"/>
  <c r="DH585" i="15"/>
  <c r="DE585" i="15"/>
  <c r="DH262" i="15"/>
  <c r="DE262" i="15"/>
  <c r="DH514" i="15"/>
  <c r="DE514" i="15"/>
  <c r="DH687" i="15"/>
  <c r="DE687" i="15"/>
  <c r="DH510" i="15"/>
  <c r="DE510" i="15"/>
  <c r="DH169" i="15"/>
  <c r="DE169" i="15"/>
  <c r="DH308" i="15"/>
  <c r="DE308" i="15"/>
  <c r="DH933" i="15"/>
  <c r="DE933" i="15"/>
  <c r="DH149" i="15"/>
  <c r="DE149" i="15"/>
  <c r="DH54" i="15"/>
  <c r="DE54" i="15"/>
  <c r="DH33" i="15"/>
  <c r="DE33" i="15"/>
  <c r="DH1007" i="15"/>
  <c r="DE1007" i="15"/>
  <c r="DH502" i="15"/>
  <c r="DE502" i="15"/>
  <c r="DH333" i="15"/>
  <c r="DE333" i="15"/>
  <c r="DH480" i="15"/>
  <c r="DE480" i="15"/>
  <c r="DH156" i="15"/>
  <c r="DE156" i="15"/>
  <c r="DH95" i="15"/>
  <c r="DE95" i="15"/>
  <c r="DH104" i="15"/>
  <c r="DE104" i="15"/>
  <c r="DH425" i="15"/>
  <c r="DE425" i="15"/>
  <c r="DH220" i="15"/>
  <c r="DE220" i="15"/>
  <c r="DH826" i="15"/>
  <c r="DE826" i="15"/>
  <c r="DH228" i="15"/>
  <c r="DE228" i="15"/>
  <c r="DH325" i="15"/>
  <c r="DE325" i="15"/>
  <c r="DH713" i="15"/>
  <c r="DE713" i="15"/>
  <c r="DH950" i="15"/>
  <c r="DE950" i="15"/>
  <c r="DH872" i="15"/>
  <c r="DE872" i="15"/>
  <c r="DH462" i="15"/>
  <c r="DE462" i="15"/>
  <c r="DH729" i="15"/>
  <c r="DE729" i="15"/>
  <c r="DH468" i="15"/>
  <c r="DE468" i="15"/>
  <c r="DH195" i="15"/>
  <c r="DE195" i="15"/>
  <c r="DH868" i="15"/>
  <c r="DE868" i="15"/>
  <c r="DH23" i="15"/>
  <c r="DE23" i="15"/>
  <c r="DH15" i="15"/>
  <c r="DE15" i="15"/>
  <c r="DH470" i="15"/>
  <c r="DE470" i="15"/>
  <c r="DH845" i="15"/>
  <c r="DE845" i="15"/>
  <c r="DH239" i="15"/>
  <c r="DE239" i="15"/>
  <c r="DH253" i="15"/>
  <c r="DE253" i="15"/>
  <c r="DH956" i="15"/>
  <c r="DE956" i="15"/>
  <c r="DH279" i="15"/>
  <c r="DE279" i="15"/>
  <c r="DH28" i="15"/>
  <c r="DE28" i="15"/>
  <c r="DH917" i="15"/>
  <c r="DE917" i="15"/>
  <c r="DH307" i="15"/>
  <c r="DE307" i="15"/>
  <c r="DH342" i="15"/>
  <c r="DE342" i="15"/>
  <c r="DH432" i="15"/>
  <c r="DE432" i="15"/>
  <c r="DH882" i="15"/>
  <c r="DE882" i="15"/>
  <c r="DH836" i="15"/>
  <c r="DE836" i="15"/>
  <c r="DH773" i="15"/>
  <c r="DE773" i="15"/>
  <c r="DH746" i="15"/>
  <c r="DE746" i="15"/>
  <c r="DH35" i="15"/>
  <c r="DE35" i="15"/>
  <c r="DH643" i="15"/>
  <c r="DE643" i="15"/>
  <c r="DH857" i="15"/>
  <c r="DE857" i="15"/>
  <c r="DH522" i="15"/>
  <c r="DE522" i="15"/>
  <c r="DH613" i="15"/>
  <c r="DE613" i="15"/>
  <c r="DH494" i="15"/>
  <c r="DE494" i="15"/>
  <c r="DH447" i="15"/>
  <c r="DE447" i="15"/>
  <c r="DH664" i="15"/>
  <c r="DE664" i="15"/>
  <c r="DH665" i="15"/>
  <c r="DE665" i="15"/>
  <c r="DH168" i="15"/>
  <c r="DE168" i="15"/>
  <c r="DH583" i="15"/>
  <c r="DE583" i="15"/>
  <c r="DH430" i="15"/>
  <c r="DE430" i="15"/>
  <c r="DH515" i="15"/>
  <c r="DE515" i="15"/>
  <c r="DH144" i="15"/>
  <c r="DE144" i="15"/>
  <c r="DH981" i="15"/>
  <c r="DE981" i="15"/>
  <c r="DH298" i="15"/>
  <c r="DE298" i="15"/>
  <c r="DH20" i="15"/>
  <c r="DE20" i="15"/>
  <c r="DH859" i="15"/>
  <c r="DE859" i="15"/>
  <c r="DH544" i="15"/>
  <c r="DE544" i="15"/>
  <c r="DH731" i="15"/>
  <c r="DE731" i="15"/>
  <c r="DH12" i="15"/>
  <c r="DE12" i="15"/>
  <c r="DH423" i="15"/>
  <c r="DE423" i="15"/>
  <c r="DH231" i="15"/>
  <c r="DE231" i="15"/>
  <c r="DH323" i="15"/>
  <c r="DE323" i="15"/>
  <c r="DH97" i="15"/>
  <c r="DE97" i="15"/>
  <c r="DH520" i="15"/>
  <c r="DE520" i="15"/>
  <c r="DH134" i="15"/>
  <c r="DE134" i="15"/>
  <c r="DH765" i="15"/>
  <c r="DE765" i="15"/>
  <c r="DH75" i="15"/>
  <c r="DE75" i="15"/>
  <c r="DH191" i="15"/>
  <c r="DE191" i="15"/>
  <c r="DH226" i="15"/>
  <c r="DE226" i="15"/>
  <c r="DH982" i="15"/>
  <c r="DE982" i="15"/>
  <c r="DH135" i="15"/>
  <c r="DE135" i="15"/>
  <c r="DH621" i="15"/>
  <c r="DE621" i="15"/>
  <c r="DH295" i="15"/>
  <c r="DE295" i="15"/>
  <c r="DH50" i="15"/>
  <c r="DE50" i="15"/>
  <c r="DH403" i="15"/>
  <c r="DE403" i="15"/>
  <c r="DH404" i="15"/>
  <c r="DE404" i="15"/>
  <c r="DH348" i="15"/>
  <c r="DE348" i="15"/>
  <c r="DH599" i="15"/>
  <c r="DE599" i="15"/>
  <c r="DH570" i="15"/>
  <c r="DE570" i="15"/>
  <c r="DH356" i="15"/>
  <c r="DE356" i="15"/>
  <c r="DH674" i="15"/>
  <c r="DE674" i="15"/>
  <c r="DH802" i="15"/>
  <c r="DE802" i="15"/>
  <c r="DH290" i="15"/>
  <c r="DE290" i="15"/>
  <c r="DH827" i="15"/>
  <c r="DE827" i="15"/>
  <c r="DH235" i="15"/>
  <c r="DE235" i="15"/>
  <c r="DH546" i="15"/>
  <c r="DE546" i="15"/>
  <c r="DH930" i="15"/>
  <c r="DE930" i="15"/>
  <c r="DH446" i="15"/>
  <c r="DE446" i="15"/>
  <c r="DH625" i="15"/>
  <c r="DE625" i="15"/>
  <c r="DH181" i="15"/>
  <c r="DE181" i="15"/>
  <c r="DH397" i="15"/>
  <c r="DE397" i="15"/>
  <c r="DH523" i="15"/>
  <c r="DE523" i="15"/>
  <c r="DH795" i="15"/>
  <c r="DE795" i="15"/>
  <c r="DH516" i="15"/>
  <c r="DE516" i="15"/>
  <c r="DH152" i="15"/>
  <c r="DE152" i="15"/>
  <c r="DH183" i="15"/>
  <c r="DE183" i="15"/>
  <c r="DH511" i="15"/>
  <c r="DE511" i="15"/>
  <c r="DH197" i="15"/>
  <c r="DE197" i="15"/>
  <c r="DH422" i="15"/>
  <c r="DE422" i="15"/>
  <c r="DH92" i="15"/>
  <c r="DE92" i="15"/>
  <c r="DH10" i="15"/>
  <c r="DE10" i="15"/>
  <c r="DH199" i="15"/>
  <c r="DE199" i="15"/>
  <c r="DH589" i="15"/>
  <c r="DE589" i="15"/>
  <c r="DH372" i="15"/>
  <c r="DE372" i="15"/>
  <c r="DH771" i="15"/>
  <c r="DE771" i="15"/>
  <c r="DH566" i="15"/>
  <c r="DE566" i="15"/>
  <c r="DH329" i="15"/>
  <c r="DE329" i="15"/>
  <c r="DH876" i="15"/>
  <c r="DE876" i="15"/>
  <c r="DH143" i="15"/>
  <c r="DE143" i="15"/>
  <c r="DH688" i="15"/>
  <c r="DE688" i="15"/>
  <c r="DH717" i="15"/>
  <c r="DE717" i="15"/>
  <c r="DH521" i="15"/>
  <c r="DE521" i="15"/>
  <c r="DH73" i="15"/>
  <c r="DE73" i="15"/>
  <c r="DH146" i="15"/>
  <c r="DE146" i="15"/>
  <c r="DH41" i="15"/>
  <c r="DE41" i="15"/>
  <c r="DH654" i="15"/>
  <c r="DE654" i="15"/>
  <c r="DH739" i="15"/>
  <c r="DE739" i="15"/>
  <c r="DH106" i="15"/>
  <c r="DE106" i="15"/>
  <c r="DH463" i="15"/>
  <c r="DE463" i="15"/>
  <c r="DH49" i="15"/>
  <c r="DE49" i="15"/>
  <c r="DH627" i="15"/>
  <c r="DE627" i="15"/>
  <c r="DH792" i="15"/>
  <c r="DE792" i="15"/>
  <c r="DH1001" i="15"/>
  <c r="DE1001" i="15"/>
  <c r="DH390" i="15"/>
  <c r="DE390" i="15"/>
  <c r="DH537" i="15"/>
  <c r="DE537" i="15"/>
  <c r="DH744" i="15"/>
  <c r="DE744" i="15"/>
  <c r="DH244" i="15"/>
  <c r="DE244" i="15"/>
  <c r="DH974" i="15"/>
  <c r="DE974" i="15"/>
  <c r="DH820" i="15"/>
  <c r="DE820" i="15"/>
  <c r="DH501" i="15"/>
  <c r="DE501" i="15"/>
  <c r="DH601" i="15"/>
  <c r="DE601" i="15"/>
  <c r="DH972" i="15"/>
  <c r="DE972" i="15"/>
  <c r="DH807" i="15"/>
  <c r="DE807" i="15"/>
  <c r="DH774" i="15"/>
  <c r="DE774" i="15"/>
  <c r="DH171" i="15"/>
  <c r="DE171" i="15"/>
  <c r="DH877" i="15"/>
  <c r="DE877" i="15"/>
  <c r="DH772" i="15"/>
  <c r="DE772" i="15"/>
  <c r="DH519" i="15"/>
  <c r="DE519" i="15"/>
  <c r="DH944" i="15"/>
  <c r="DE944" i="15"/>
  <c r="DH796" i="15"/>
  <c r="DE796" i="15"/>
  <c r="DH595" i="15"/>
  <c r="DE595" i="15"/>
  <c r="DH497" i="15"/>
  <c r="DE497" i="15"/>
  <c r="DH186" i="15"/>
  <c r="DE186" i="15"/>
  <c r="DH467" i="15"/>
  <c r="DE467" i="15"/>
  <c r="DH635" i="15"/>
  <c r="DE635" i="15"/>
  <c r="DH517" i="15"/>
  <c r="DE517" i="15"/>
  <c r="DH400" i="15"/>
  <c r="DE400" i="15"/>
  <c r="DH473" i="15"/>
  <c r="DE473" i="15"/>
  <c r="DH357" i="15"/>
  <c r="DE357" i="15"/>
  <c r="DH976" i="15"/>
  <c r="DE976" i="15"/>
  <c r="DH374" i="15"/>
  <c r="DE374" i="15"/>
  <c r="DH755" i="15"/>
  <c r="DE755" i="15"/>
  <c r="DH779" i="15"/>
  <c r="DE779" i="15"/>
  <c r="DH147" i="15"/>
  <c r="DE147" i="15"/>
  <c r="DH415" i="15"/>
  <c r="DE415" i="15"/>
  <c r="DH466" i="15"/>
  <c r="DE466" i="15"/>
  <c r="DH93" i="15"/>
  <c r="DE93" i="15"/>
  <c r="DH1008" i="15"/>
  <c r="DE1008" i="15"/>
  <c r="DH218" i="15"/>
  <c r="DE218" i="15"/>
  <c r="DH684" i="15"/>
  <c r="DE684" i="15"/>
  <c r="DH478" i="15"/>
  <c r="DE478" i="15"/>
  <c r="DH240" i="15"/>
  <c r="DE240" i="15"/>
  <c r="DH276" i="15"/>
  <c r="DE276" i="15"/>
  <c r="DH113" i="15"/>
  <c r="DE113" i="15"/>
  <c r="DH572" i="15"/>
  <c r="DE572" i="15"/>
  <c r="DH498" i="15"/>
  <c r="DE498" i="15"/>
  <c r="DH413" i="15"/>
  <c r="DE413" i="15"/>
  <c r="DH13" i="15"/>
  <c r="DE13" i="15"/>
  <c r="DH316" i="15"/>
  <c r="DE316" i="15"/>
  <c r="DH51" i="15"/>
  <c r="DE51" i="15"/>
  <c r="DH782" i="15"/>
  <c r="DE782" i="15"/>
  <c r="DH25" i="15"/>
  <c r="DE25" i="15"/>
  <c r="DH184" i="15"/>
  <c r="DE184" i="15"/>
  <c r="DH761" i="15"/>
  <c r="DE761" i="15"/>
  <c r="DH524" i="15"/>
  <c r="DE524" i="15"/>
  <c r="DH843" i="15"/>
  <c r="DE843" i="15"/>
  <c r="DH996" i="15"/>
  <c r="DE996" i="15"/>
  <c r="DH573" i="15"/>
  <c r="DE573" i="15"/>
  <c r="DH130" i="15"/>
  <c r="DE130" i="15"/>
  <c r="DH203" i="15"/>
  <c r="DE203" i="15"/>
  <c r="DH83" i="15"/>
  <c r="DE83" i="15"/>
  <c r="DH252" i="15"/>
  <c r="DE252" i="15"/>
  <c r="DH662" i="15"/>
  <c r="DE662" i="15"/>
  <c r="DH866" i="15"/>
  <c r="DE866" i="15"/>
  <c r="DH62" i="15"/>
  <c r="DE62" i="15"/>
  <c r="DH487" i="15"/>
  <c r="DE487" i="15"/>
  <c r="DH285" i="15"/>
  <c r="DE285" i="15"/>
  <c r="DH919" i="15"/>
  <c r="DE919" i="15"/>
  <c r="DH196" i="15"/>
  <c r="DE196" i="15"/>
  <c r="DH901" i="15"/>
  <c r="DE901" i="15"/>
  <c r="DH115" i="15"/>
  <c r="DE115" i="15"/>
  <c r="DH172" i="15"/>
  <c r="DE172" i="15"/>
  <c r="DH272" i="15"/>
  <c r="DE272" i="15"/>
  <c r="DH594" i="15"/>
  <c r="DE594" i="15"/>
  <c r="DH111" i="15"/>
  <c r="DE111" i="15"/>
  <c r="DH735" i="15"/>
  <c r="DE735" i="15"/>
  <c r="DH87" i="15"/>
  <c r="DE87" i="15"/>
  <c r="DH331" i="15"/>
  <c r="DE331" i="15"/>
  <c r="DH681" i="15"/>
  <c r="DE681" i="15"/>
  <c r="DH315" i="15"/>
  <c r="DE315" i="15"/>
  <c r="DH750" i="15"/>
  <c r="DE750" i="15"/>
  <c r="DH593" i="15"/>
  <c r="DE593" i="15"/>
  <c r="DH943" i="15"/>
  <c r="DE943" i="15"/>
  <c r="DH823" i="15"/>
  <c r="DE823" i="15"/>
  <c r="DH924" i="15"/>
  <c r="DE924" i="15"/>
  <c r="DH438" i="15"/>
  <c r="DE438" i="15"/>
  <c r="DH248" i="15"/>
  <c r="DE248" i="15"/>
  <c r="DH320" i="15"/>
  <c r="DE320" i="15"/>
  <c r="DH855" i="15"/>
  <c r="DE855" i="15"/>
  <c r="DH954" i="15"/>
  <c r="DE954" i="15"/>
  <c r="DH668" i="15"/>
  <c r="DE668" i="15"/>
  <c r="DH714" i="15"/>
  <c r="DE714" i="15"/>
  <c r="DH830" i="15"/>
  <c r="DE830" i="15"/>
  <c r="DH804" i="15"/>
  <c r="DE804" i="15"/>
  <c r="DH911" i="15"/>
  <c r="DE911" i="15"/>
  <c r="DH352" i="15"/>
  <c r="DE352" i="15"/>
  <c r="DH860" i="15"/>
  <c r="DE860" i="15"/>
  <c r="DH364" i="15"/>
  <c r="DE364" i="15"/>
  <c r="DH723" i="15"/>
  <c r="DE723" i="15"/>
  <c r="DH230" i="15"/>
  <c r="DE230" i="15"/>
  <c r="DH811" i="15"/>
  <c r="DE811" i="15"/>
  <c r="DH932" i="15"/>
  <c r="DE932" i="15"/>
  <c r="DH978" i="15"/>
  <c r="DE978" i="15"/>
  <c r="DH873" i="15"/>
  <c r="DE873" i="15"/>
  <c r="DH915" i="15"/>
  <c r="DE915" i="15"/>
  <c r="DH322" i="15"/>
  <c r="DE322" i="15"/>
  <c r="DH552" i="15"/>
  <c r="DE552" i="15"/>
  <c r="DH756" i="15"/>
  <c r="DE756" i="15"/>
  <c r="DH703" i="15"/>
  <c r="DE703" i="15"/>
  <c r="DH639" i="15"/>
  <c r="DE639" i="15"/>
  <c r="DH706" i="15"/>
  <c r="DE706" i="15"/>
  <c r="DH339" i="15"/>
  <c r="DE339" i="15"/>
  <c r="DH32" i="15"/>
  <c r="DE32" i="15"/>
  <c r="DH991" i="15"/>
  <c r="DE991" i="15"/>
  <c r="DH457" i="15"/>
  <c r="DE457" i="15"/>
  <c r="DH842" i="15"/>
  <c r="DE842" i="15"/>
  <c r="DH38" i="15"/>
  <c r="DE38" i="15"/>
  <c r="DH941" i="15"/>
  <c r="DE941" i="15"/>
  <c r="DH800" i="15"/>
  <c r="DE800" i="15"/>
  <c r="DH942" i="15"/>
  <c r="DE942" i="15"/>
  <c r="DH535" i="15"/>
  <c r="DE535" i="15"/>
  <c r="DH612" i="15"/>
  <c r="DE612" i="15"/>
  <c r="DH311" i="15"/>
  <c r="DE311" i="15"/>
  <c r="DH798" i="15"/>
  <c r="DE798" i="15"/>
  <c r="DH633" i="15"/>
  <c r="DE633" i="15"/>
  <c r="DH486" i="15"/>
  <c r="DE486" i="15"/>
  <c r="DH127" i="15"/>
  <c r="DE127" i="15"/>
  <c r="DH31" i="15"/>
  <c r="DE31" i="15"/>
  <c r="DH776" i="15"/>
  <c r="DE776" i="15"/>
  <c r="DH254" i="15"/>
  <c r="DE254" i="15"/>
  <c r="DH208" i="15"/>
  <c r="DE208" i="15"/>
  <c r="DH426" i="15"/>
  <c r="DE426" i="15"/>
  <c r="DH217" i="15"/>
  <c r="DE217" i="15"/>
  <c r="DH297" i="15"/>
  <c r="DE297" i="15"/>
  <c r="DH347" i="15"/>
  <c r="DE347" i="15"/>
  <c r="DH420" i="15"/>
  <c r="DE420" i="15"/>
  <c r="DH266" i="15"/>
  <c r="DE266" i="15"/>
  <c r="DH581" i="15"/>
  <c r="DE581" i="15"/>
  <c r="DH507" i="15"/>
  <c r="DE507" i="15"/>
  <c r="DH44" i="15"/>
  <c r="DE44" i="15"/>
  <c r="DH326" i="15"/>
  <c r="DE326" i="15"/>
  <c r="DH660" i="15"/>
  <c r="DE660" i="15"/>
  <c r="DH424" i="15"/>
  <c r="DE424" i="15"/>
  <c r="DH484" i="15"/>
  <c r="DE484" i="15"/>
  <c r="DH984" i="15"/>
  <c r="DE984" i="15"/>
  <c r="DH1003" i="15"/>
  <c r="DE1003" i="15"/>
  <c r="DH123" i="15"/>
  <c r="DE123" i="15"/>
  <c r="DH890" i="15"/>
  <c r="DE890" i="15"/>
  <c r="DH649" i="15"/>
  <c r="DE649" i="15"/>
  <c r="DH699" i="15"/>
  <c r="DE699" i="15"/>
  <c r="DH700" i="15"/>
  <c r="DE700" i="15"/>
  <c r="DH353" i="15"/>
  <c r="DE353" i="15"/>
  <c r="DH296" i="15"/>
  <c r="DE296" i="15"/>
  <c r="DH140" i="15"/>
  <c r="DE140" i="15"/>
  <c r="DH412" i="15"/>
  <c r="DE412" i="15"/>
  <c r="DH198" i="15"/>
  <c r="DE198" i="15"/>
  <c r="DH550" i="15"/>
  <c r="DE550" i="15"/>
  <c r="DH939" i="15"/>
  <c r="DE939" i="15"/>
  <c r="DH338" i="15"/>
  <c r="DE338" i="15"/>
  <c r="DH179" i="15"/>
  <c r="DE179" i="15"/>
  <c r="DH361" i="15"/>
  <c r="DE361" i="15"/>
  <c r="DH815" i="15"/>
  <c r="DE815" i="15"/>
  <c r="DH387" i="15"/>
  <c r="DE387" i="15"/>
  <c r="DH721" i="15"/>
  <c r="DE721" i="15"/>
  <c r="DH671" i="15"/>
  <c r="DE671" i="15"/>
  <c r="DH225" i="15"/>
  <c r="DE225" i="15"/>
  <c r="DH118" i="15"/>
  <c r="DE118" i="15"/>
  <c r="DH636" i="15"/>
  <c r="DE636" i="15"/>
  <c r="DH82" i="15"/>
  <c r="DE82" i="15"/>
  <c r="DH602" i="15"/>
  <c r="DE602" i="15"/>
  <c r="DH870" i="15"/>
  <c r="DE870" i="15"/>
  <c r="DH847" i="15"/>
  <c r="DE847" i="15"/>
  <c r="DH637" i="15"/>
  <c r="DE637" i="15"/>
  <c r="DH993" i="15"/>
  <c r="DE993" i="15"/>
  <c r="DH531" i="15"/>
  <c r="DE531" i="15"/>
  <c r="DH725" i="15"/>
  <c r="DE725" i="15"/>
  <c r="DH65" i="15"/>
  <c r="DE65" i="15"/>
  <c r="DH922" i="15"/>
  <c r="DE922" i="15"/>
  <c r="DH850" i="15"/>
  <c r="DE850" i="15"/>
  <c r="DH626" i="15"/>
  <c r="DE626" i="15"/>
  <c r="DH741" i="15"/>
  <c r="DE741" i="15"/>
  <c r="DH966" i="15"/>
  <c r="DE966" i="15"/>
  <c r="DH995" i="15"/>
  <c r="DE995" i="15"/>
  <c r="DH407" i="15"/>
  <c r="DE407" i="15"/>
  <c r="DH958" i="15"/>
  <c r="DE958" i="15"/>
  <c r="DH733" i="15"/>
  <c r="DE733" i="15"/>
  <c r="DH757" i="15"/>
  <c r="DE757" i="15"/>
  <c r="DH642" i="15"/>
  <c r="DE642" i="15"/>
  <c r="DH587" i="15"/>
  <c r="DE587" i="15"/>
  <c r="DH574" i="15"/>
  <c r="DE574" i="15"/>
  <c r="DH380" i="15"/>
  <c r="DE380" i="15"/>
  <c r="DH219" i="15"/>
  <c r="DE219" i="15"/>
  <c r="DH814" i="15"/>
  <c r="DE814" i="15"/>
  <c r="DH934" i="15"/>
  <c r="DE934" i="15"/>
  <c r="DH74" i="15"/>
  <c r="DE74" i="15"/>
  <c r="DH925" i="15"/>
  <c r="DE925" i="15"/>
  <c r="DH879" i="15"/>
  <c r="DE879" i="15"/>
  <c r="DH624" i="15"/>
  <c r="DE624" i="15"/>
  <c r="DH582" i="15"/>
  <c r="DE582" i="15"/>
  <c r="DH715" i="15"/>
  <c r="DE715" i="15"/>
  <c r="DH162" i="15"/>
  <c r="DE162" i="15"/>
  <c r="DH678" i="15"/>
  <c r="DE678" i="15"/>
  <c r="DH833" i="15"/>
  <c r="DE833" i="15"/>
  <c r="DH957" i="15"/>
  <c r="DE957" i="15"/>
  <c r="DH370" i="15"/>
  <c r="DE370" i="15"/>
  <c r="DH770" i="15"/>
  <c r="DE770" i="15"/>
  <c r="DH527" i="15"/>
  <c r="DE527" i="15"/>
  <c r="DH216" i="15"/>
  <c r="DE216" i="15"/>
  <c r="DH1005" i="15"/>
  <c r="DE1005" i="15"/>
  <c r="DH854" i="15"/>
  <c r="DE854" i="15"/>
  <c r="DH607" i="15"/>
  <c r="DE607" i="15"/>
  <c r="DH81" i="15"/>
  <c r="DE81" i="15"/>
  <c r="DH971" i="15"/>
  <c r="DE971" i="15"/>
  <c r="DH245" i="15"/>
  <c r="DE245" i="15"/>
  <c r="DH367" i="15"/>
  <c r="DE367" i="15"/>
  <c r="DH141" i="15"/>
  <c r="DE141" i="15"/>
  <c r="DH927" i="15"/>
  <c r="DE927" i="15"/>
  <c r="DH443" i="15"/>
  <c r="DE443" i="15"/>
  <c r="DH610" i="15"/>
  <c r="DE610" i="15"/>
  <c r="DH945" i="15"/>
  <c r="DE945" i="15"/>
  <c r="DH280" i="15"/>
  <c r="DE280" i="15"/>
  <c r="DH955" i="15"/>
  <c r="DE955" i="15"/>
  <c r="DH202" i="15"/>
  <c r="DE202" i="15"/>
  <c r="DH39" i="15"/>
  <c r="DE39" i="15"/>
  <c r="DH471" i="15"/>
  <c r="DE471" i="15"/>
  <c r="DH119" i="15"/>
  <c r="DE119" i="15"/>
  <c r="DH36" i="15"/>
  <c r="DE36" i="15"/>
  <c r="DH22" i="15"/>
  <c r="DE22" i="15"/>
  <c r="DH137" i="15"/>
  <c r="DE137" i="15"/>
  <c r="DH229" i="15"/>
  <c r="DE229" i="15"/>
  <c r="DH920" i="15"/>
  <c r="DE920" i="15"/>
  <c r="DH947" i="15"/>
  <c r="DE947" i="15"/>
  <c r="DH210" i="15"/>
  <c r="DE210" i="15"/>
  <c r="DH742" i="15"/>
  <c r="DE742" i="15"/>
  <c r="DH908" i="15"/>
  <c r="DE908" i="15"/>
  <c r="DH655" i="15"/>
  <c r="DE655" i="15"/>
  <c r="DH98" i="15"/>
  <c r="DE98" i="15"/>
  <c r="DH452" i="15"/>
  <c r="DE452" i="15"/>
  <c r="DH518" i="15"/>
  <c r="DE518" i="15"/>
  <c r="DH490" i="15"/>
  <c r="DE490" i="15"/>
  <c r="DH727" i="15"/>
  <c r="DE727" i="15"/>
  <c r="DH979" i="15"/>
  <c r="DE979" i="15"/>
  <c r="DH781" i="15"/>
  <c r="DE781" i="15"/>
  <c r="DH676" i="15"/>
  <c r="DE676" i="15"/>
  <c r="DH588" i="15"/>
  <c r="DE588" i="15"/>
  <c r="DH163" i="15"/>
  <c r="DE163" i="15"/>
  <c r="DH472" i="15"/>
  <c r="DE472" i="15"/>
  <c r="DH841" i="15"/>
  <c r="DE841" i="15"/>
  <c r="DH496" i="15"/>
  <c r="DE496" i="15"/>
  <c r="DH980" i="15"/>
  <c r="DE980" i="15"/>
  <c r="DH600" i="15"/>
  <c r="DE600" i="15"/>
  <c r="DH683" i="15"/>
  <c r="DE683" i="15"/>
  <c r="DH990" i="15"/>
  <c r="DE990" i="15"/>
  <c r="DH829" i="15"/>
  <c r="DE829" i="15"/>
  <c r="DH663" i="15"/>
  <c r="DE663" i="15"/>
  <c r="DH673" i="15"/>
  <c r="DE673" i="15"/>
  <c r="DH758" i="15"/>
  <c r="DE758" i="15"/>
  <c r="DH408" i="15"/>
  <c r="DE408" i="15"/>
  <c r="DH78" i="15"/>
  <c r="DE78" i="15"/>
  <c r="DH902" i="15"/>
  <c r="DE902" i="15"/>
  <c r="DH142" i="15"/>
  <c r="DE142" i="15"/>
  <c r="DH529" i="15"/>
  <c r="DE529" i="15"/>
  <c r="DH389" i="15"/>
  <c r="DE389" i="15"/>
  <c r="DH704" i="15"/>
  <c r="DE704" i="15"/>
  <c r="DH661" i="15"/>
  <c r="DE661" i="15"/>
  <c r="DH459" i="15"/>
  <c r="DE459" i="15"/>
  <c r="DH789" i="15"/>
  <c r="DE789" i="15"/>
  <c r="DH138" i="15"/>
  <c r="DE138" i="15"/>
  <c r="DH238" i="15"/>
  <c r="DE238" i="15"/>
  <c r="DH465" i="15"/>
  <c r="DE465" i="15"/>
  <c r="DH651" i="15"/>
  <c r="DE651" i="15"/>
  <c r="DH1004" i="15"/>
  <c r="DE1004" i="15"/>
  <c r="DH53" i="15"/>
  <c r="DE53" i="15"/>
  <c r="DH21" i="15"/>
  <c r="DE21" i="15"/>
  <c r="DH67" i="15"/>
  <c r="DE67" i="15"/>
  <c r="DH303" i="15"/>
  <c r="DE303" i="15"/>
  <c r="DH608" i="15"/>
  <c r="DE608" i="15"/>
  <c r="DH555" i="15"/>
  <c r="DE555" i="15"/>
  <c r="DH935" i="15"/>
  <c r="DE935" i="15"/>
  <c r="DH667" i="15"/>
  <c r="DE667" i="15"/>
  <c r="DH505" i="15"/>
  <c r="DE505" i="15"/>
  <c r="DH66" i="15"/>
  <c r="DE66" i="15"/>
  <c r="DH224" i="15"/>
  <c r="DE224" i="15"/>
  <c r="DH558" i="15"/>
  <c r="DE558" i="15"/>
  <c r="DH831" i="15"/>
  <c r="DE831" i="15"/>
  <c r="DH571" i="15"/>
  <c r="DE571" i="15"/>
  <c r="DH832" i="15"/>
  <c r="DE832" i="15"/>
  <c r="DH526" i="15"/>
  <c r="DE526" i="15"/>
  <c r="DH705" i="15"/>
  <c r="DE705" i="15"/>
  <c r="DH105" i="15"/>
  <c r="DE105" i="15"/>
  <c r="DH421" i="15"/>
  <c r="DE421" i="15"/>
  <c r="DH121" i="15"/>
  <c r="DE121" i="15"/>
  <c r="DH685" i="15"/>
  <c r="DE685" i="15"/>
  <c r="DH55" i="15"/>
  <c r="DE55" i="15"/>
  <c r="DH371" i="15"/>
  <c r="DE371" i="15"/>
  <c r="DH174" i="15"/>
  <c r="DE174" i="15"/>
  <c r="DH207" i="15"/>
  <c r="DE207" i="15"/>
  <c r="DH702" i="15"/>
  <c r="DE702" i="15"/>
  <c r="DH43" i="15"/>
  <c r="DE43" i="15"/>
  <c r="DH506" i="15"/>
  <c r="DE506" i="15"/>
  <c r="DH455" i="15"/>
  <c r="DE455" i="15"/>
  <c r="DH631" i="15"/>
  <c r="DE631" i="15"/>
  <c r="DH686" i="15"/>
  <c r="DE686" i="15"/>
  <c r="DH453" i="15"/>
  <c r="DE453" i="15"/>
  <c r="DH363" i="15"/>
  <c r="DE363" i="15"/>
  <c r="DH318" i="15"/>
  <c r="DE318" i="15"/>
  <c r="DH848" i="15"/>
  <c r="DE848" i="15"/>
  <c r="DH449" i="15"/>
  <c r="DE449" i="15"/>
  <c r="DH417" i="15"/>
  <c r="DE417" i="15"/>
  <c r="DH539" i="15"/>
  <c r="DE539" i="15"/>
  <c r="DH592" i="15"/>
  <c r="DE592" i="15"/>
  <c r="DH822" i="15"/>
  <c r="DE822" i="15"/>
  <c r="DH428" i="15"/>
  <c r="DE428" i="15"/>
  <c r="DH730" i="15"/>
  <c r="DE730" i="15"/>
  <c r="DH672" i="15"/>
  <c r="DE672" i="15"/>
  <c r="DH865" i="15"/>
  <c r="DE865" i="15"/>
  <c r="DH377" i="15"/>
  <c r="DE377" i="15"/>
  <c r="DH378" i="15"/>
  <c r="DE378" i="15"/>
  <c r="DH548" i="15"/>
  <c r="DE548" i="15"/>
  <c r="DH962" i="15"/>
  <c r="DE962" i="15"/>
  <c r="DH564" i="15"/>
  <c r="DE564" i="15"/>
  <c r="DH384" i="15"/>
  <c r="DE384" i="15"/>
  <c r="DH293" i="15"/>
  <c r="DE293" i="15"/>
  <c r="DH270" i="15"/>
  <c r="DE270" i="15"/>
  <c r="DH294" i="15"/>
  <c r="DE294" i="15"/>
  <c r="DH282" i="15"/>
  <c r="DE282" i="15"/>
  <c r="DH178" i="15"/>
  <c r="DE178" i="15"/>
  <c r="DH724" i="15"/>
  <c r="DE724" i="15"/>
  <c r="DH728" i="15"/>
  <c r="DE728" i="15"/>
  <c r="DH577" i="15"/>
  <c r="DE577" i="15"/>
  <c r="DH1006" i="15"/>
  <c r="DE1006" i="15"/>
  <c r="DH634" i="15"/>
  <c r="DE634" i="15"/>
  <c r="DH206" i="15"/>
  <c r="DE206" i="15"/>
  <c r="DH797" i="15"/>
  <c r="DE797" i="15"/>
  <c r="DH884" i="15"/>
  <c r="DE884" i="15"/>
  <c r="DH299" i="15"/>
  <c r="DE299" i="15"/>
  <c r="DH736" i="15"/>
  <c r="DE736" i="15"/>
  <c r="DH975" i="15"/>
  <c r="DE975" i="15"/>
  <c r="DH29" i="15"/>
  <c r="DE29" i="15"/>
  <c r="DH84" i="15"/>
  <c r="DE84" i="15"/>
  <c r="DH896" i="15"/>
  <c r="DE896" i="15"/>
  <c r="DH129" i="15"/>
  <c r="DE129" i="15"/>
  <c r="DH858" i="15"/>
  <c r="DE858" i="15"/>
  <c r="DH751" i="15"/>
  <c r="DE751" i="15"/>
  <c r="DH619" i="15"/>
  <c r="DE619" i="15"/>
  <c r="DH886" i="15"/>
  <c r="DE886" i="15"/>
  <c r="DH880" i="15"/>
  <c r="DE880" i="15"/>
  <c r="DH786" i="15"/>
  <c r="DE786" i="15"/>
  <c r="DH885" i="15"/>
  <c r="DE885" i="15"/>
  <c r="DH24" i="15"/>
  <c r="DE24" i="15"/>
  <c r="DH937" i="15"/>
  <c r="DE937" i="15"/>
  <c r="DH994" i="15"/>
  <c r="DE994" i="15"/>
  <c r="DH335" i="15"/>
  <c r="DE335" i="15"/>
  <c r="DH458" i="15"/>
  <c r="DE458" i="15"/>
  <c r="DH154" i="15"/>
  <c r="DE154" i="15"/>
  <c r="DH167" i="15"/>
  <c r="DE167" i="15"/>
  <c r="DH108" i="15"/>
  <c r="DE108" i="15"/>
  <c r="DH549" i="15"/>
  <c r="DE549" i="15"/>
  <c r="DH107" i="15"/>
  <c r="DE107" i="15"/>
  <c r="DH960" i="15"/>
  <c r="DE960" i="15"/>
  <c r="DH419" i="15"/>
  <c r="DE419" i="15"/>
  <c r="DH675" i="15"/>
  <c r="DE675" i="15"/>
  <c r="DH46" i="15"/>
  <c r="DE46" i="15"/>
  <c r="DH116" i="15"/>
  <c r="DE116" i="15"/>
  <c r="DH402" i="15"/>
  <c r="DE402" i="15"/>
  <c r="DH194" i="15"/>
  <c r="DE194" i="15"/>
  <c r="DH314" i="15"/>
  <c r="DE314" i="15"/>
  <c r="DH411" i="15"/>
  <c r="DE411" i="15"/>
  <c r="DH317" i="15"/>
  <c r="DE317" i="15"/>
  <c r="DH888" i="15"/>
  <c r="DE888" i="15"/>
  <c r="DH267" i="15"/>
  <c r="DE267" i="15"/>
  <c r="DH788" i="15"/>
  <c r="DE788" i="15"/>
  <c r="DH749" i="15"/>
  <c r="DE749" i="15"/>
  <c r="DH597" i="15"/>
  <c r="DE597" i="15"/>
  <c r="DH732" i="15"/>
  <c r="DE732" i="15"/>
  <c r="DH989" i="15"/>
  <c r="DE989" i="15"/>
  <c r="DH801" i="15"/>
  <c r="DE801" i="15"/>
  <c r="DH341" i="15"/>
  <c r="DE341" i="15"/>
  <c r="DH856" i="15"/>
  <c r="DE856" i="15"/>
  <c r="DH233" i="15"/>
  <c r="DE233" i="15"/>
  <c r="DH988" i="15"/>
  <c r="DE988" i="15"/>
  <c r="DH965" i="15"/>
  <c r="DE965" i="15"/>
  <c r="DH650" i="15"/>
  <c r="DE650" i="15"/>
  <c r="DH436" i="15"/>
  <c r="DE436" i="15"/>
  <c r="DH629" i="15"/>
  <c r="DE629" i="15"/>
  <c r="DH538" i="15"/>
  <c r="DE538" i="15"/>
  <c r="DH528" i="15"/>
  <c r="DE528" i="15"/>
  <c r="DH332" i="15"/>
  <c r="DE332" i="15"/>
  <c r="DH14" i="15"/>
  <c r="DE14" i="15"/>
  <c r="DH264" i="15"/>
  <c r="DE264" i="15"/>
  <c r="DH394" i="15"/>
  <c r="DE394" i="15"/>
  <c r="DH791" i="15"/>
  <c r="DE791" i="15"/>
  <c r="DH242" i="15"/>
  <c r="DE242" i="15"/>
  <c r="DH223" i="15"/>
  <c r="DE223" i="15"/>
  <c r="DH328" i="15"/>
  <c r="DE328" i="15"/>
  <c r="DH828" i="15"/>
  <c r="DE828" i="15"/>
  <c r="DH399" i="15"/>
  <c r="DE399" i="15"/>
  <c r="DH237" i="15"/>
  <c r="DE237" i="15"/>
  <c r="DH905" i="15"/>
  <c r="DE905" i="15"/>
  <c r="DH256" i="15"/>
  <c r="DE256" i="15"/>
  <c r="DH569" i="15"/>
  <c r="DE569" i="15"/>
  <c r="DH313" i="15"/>
  <c r="DE313" i="15"/>
  <c r="DH456" i="15"/>
  <c r="DE456" i="15"/>
  <c r="DH19" i="15"/>
  <c r="DE19" i="15"/>
  <c r="DH391" i="15"/>
  <c r="DE391" i="15"/>
  <c r="DH324" i="15"/>
  <c r="DE324" i="15"/>
  <c r="DH878" i="15"/>
  <c r="DE878" i="15"/>
  <c r="DH657" i="15"/>
  <c r="DE657" i="15"/>
  <c r="DH96" i="15"/>
  <c r="DE96" i="15"/>
  <c r="DH690" i="15"/>
  <c r="DE690" i="15"/>
  <c r="DH200" i="15"/>
  <c r="DE200" i="15"/>
  <c r="DH910" i="15"/>
  <c r="DE910" i="15"/>
  <c r="DH605" i="15"/>
  <c r="DE605" i="15"/>
  <c r="DH743" i="15"/>
  <c r="DE743" i="15"/>
  <c r="DH778" i="15"/>
  <c r="DE778" i="15"/>
  <c r="DH615" i="15"/>
  <c r="DE615" i="15"/>
  <c r="DH867" i="15"/>
  <c r="DE867" i="15"/>
  <c r="DH451" i="15"/>
  <c r="DE451" i="15"/>
  <c r="DH752" i="15"/>
  <c r="DE752" i="15"/>
  <c r="DH269" i="15"/>
  <c r="DE269" i="15"/>
  <c r="DH628" i="15"/>
  <c r="DE628" i="15"/>
  <c r="DH580" i="15"/>
  <c r="DE580" i="15"/>
  <c r="DH799" i="15"/>
  <c r="DE799" i="15"/>
  <c r="DH851" i="15"/>
  <c r="DE851" i="15"/>
  <c r="DH719" i="15"/>
  <c r="DE719" i="15"/>
  <c r="DH698" i="15"/>
  <c r="DE698" i="15"/>
  <c r="DH170" i="15"/>
  <c r="DE170" i="15"/>
  <c r="DH70" i="15"/>
  <c r="DE70" i="15"/>
  <c r="DH559" i="15"/>
  <c r="DE559" i="15"/>
  <c r="DH874" i="15"/>
  <c r="DE874" i="15"/>
  <c r="DH805" i="15"/>
  <c r="DE805" i="15"/>
  <c r="DH185" i="15"/>
  <c r="DE185" i="15"/>
  <c r="DH176" i="15"/>
  <c r="DE176" i="15"/>
  <c r="DH891" i="15"/>
  <c r="DE891" i="15"/>
  <c r="DH17" i="15"/>
  <c r="DE17" i="15"/>
  <c r="DH834" i="15"/>
  <c r="DE834" i="15"/>
  <c r="DH201" i="15"/>
  <c r="DE201" i="15"/>
  <c r="DH349" i="15"/>
  <c r="DE349" i="15"/>
  <c r="DH360" i="15"/>
  <c r="DE360" i="15"/>
  <c r="DH327" i="15"/>
  <c r="DE327" i="15"/>
  <c r="DH346" i="15"/>
  <c r="DE346" i="15"/>
  <c r="DH745" i="15"/>
  <c r="DE745" i="15"/>
  <c r="DH540" i="15"/>
  <c r="DE540" i="15"/>
  <c r="DH133" i="15"/>
  <c r="DE133" i="15"/>
  <c r="DH812" i="15"/>
  <c r="DE812" i="15"/>
  <c r="DH396" i="15"/>
  <c r="DE396" i="15"/>
  <c r="DH928" i="15"/>
  <c r="DE928" i="15"/>
  <c r="DH931" i="15"/>
  <c r="DE931" i="15"/>
  <c r="DH707" i="15"/>
  <c r="DE707" i="15"/>
  <c r="DH508" i="15"/>
  <c r="DE508" i="15"/>
  <c r="DH881" i="15"/>
  <c r="DE881" i="15"/>
  <c r="DH212" i="15"/>
  <c r="DE212" i="15"/>
  <c r="DH464" i="15"/>
  <c r="DE464" i="15"/>
  <c r="DH362" i="15"/>
  <c r="DE362" i="15"/>
  <c r="DH622" i="15"/>
  <c r="DE622" i="15"/>
  <c r="DH155" i="15"/>
  <c r="DE155" i="15"/>
  <c r="DH448" i="15"/>
  <c r="DE448" i="15"/>
  <c r="DH740" i="15"/>
  <c r="DE740" i="15"/>
  <c r="DH551" i="15"/>
  <c r="DE551" i="15"/>
  <c r="DH576" i="15"/>
  <c r="DE576" i="15"/>
  <c r="DH630" i="15"/>
  <c r="DE630" i="15"/>
  <c r="DH578" i="15"/>
  <c r="DE578" i="15"/>
  <c r="DH787" i="15"/>
  <c r="DE787" i="15"/>
  <c r="DH712" i="15"/>
  <c r="DE712" i="15"/>
  <c r="DH414" i="15"/>
  <c r="DE414" i="15"/>
  <c r="DH277" i="15"/>
  <c r="DE277" i="15"/>
  <c r="DH722" i="15"/>
  <c r="DE722" i="15"/>
  <c r="DH623" i="15"/>
  <c r="DE623" i="15"/>
  <c r="DH288" i="15"/>
  <c r="DE288" i="15"/>
  <c r="DH701" i="15"/>
  <c r="DE701" i="15"/>
  <c r="DH255" i="15"/>
  <c r="DE255" i="15"/>
  <c r="DH495" i="15"/>
  <c r="DE495" i="15"/>
  <c r="DH565" i="15"/>
  <c r="DE565" i="15"/>
  <c r="DH794" i="15"/>
  <c r="DE794" i="15"/>
  <c r="DH892" i="15"/>
  <c r="DE892" i="15"/>
  <c r="DH321" i="15"/>
  <c r="DE321" i="15"/>
  <c r="DH918" i="15"/>
  <c r="DE918" i="15"/>
  <c r="DH968" i="15"/>
  <c r="DE968" i="15"/>
  <c r="DH816" i="15"/>
  <c r="DE816" i="15"/>
  <c r="DH213" i="15"/>
  <c r="DE213" i="15"/>
  <c r="DH246" i="15"/>
  <c r="DE246" i="15"/>
  <c r="DH556" i="15"/>
  <c r="DE556" i="15"/>
  <c r="DH406" i="15"/>
  <c r="DE406" i="15"/>
  <c r="DH737" i="15"/>
  <c r="DE737" i="15"/>
  <c r="DH720" i="15"/>
  <c r="DE720" i="15"/>
  <c r="DH344" i="15"/>
  <c r="DE344" i="15"/>
  <c r="DH504" i="15"/>
  <c r="DE504" i="15"/>
  <c r="DH692" i="15"/>
  <c r="DE692" i="15"/>
  <c r="DH793" i="15"/>
  <c r="DE793" i="15"/>
  <c r="DH656" i="15"/>
  <c r="DE656" i="15"/>
  <c r="DH257" i="15"/>
  <c r="DE257" i="15"/>
  <c r="DH992" i="15"/>
  <c r="DE992" i="15"/>
  <c r="DH157" i="15"/>
  <c r="DE157" i="15"/>
  <c r="DH435" i="15"/>
  <c r="DE435" i="15"/>
  <c r="DH94" i="15"/>
  <c r="DE94" i="15"/>
  <c r="DH11" i="15"/>
  <c r="DE11" i="15"/>
  <c r="DH250" i="15"/>
  <c r="DE250" i="15"/>
  <c r="DH482" i="15"/>
  <c r="DE482" i="15"/>
  <c r="DH26" i="15"/>
  <c r="DE26" i="15"/>
  <c r="DH351" i="15"/>
  <c r="DE351" i="15"/>
  <c r="DH68" i="15"/>
  <c r="DE68" i="15"/>
  <c r="DH260" i="15"/>
  <c r="DE260" i="15"/>
  <c r="DH132" i="15"/>
  <c r="DE132" i="15"/>
  <c r="DH545" i="15"/>
  <c r="DE545" i="15"/>
  <c r="DH112" i="15"/>
  <c r="DE112" i="15"/>
  <c r="DH382" i="15"/>
  <c r="DE382" i="15"/>
  <c r="DH921" i="15"/>
  <c r="DE921" i="15"/>
  <c r="DH897" i="15"/>
  <c r="DE897" i="15"/>
  <c r="DH30" i="15"/>
  <c r="DE30" i="15"/>
  <c r="DH606" i="15"/>
  <c r="DE606" i="15"/>
  <c r="DH27" i="15"/>
  <c r="DE27" i="15"/>
  <c r="DH64" i="15"/>
  <c r="DE64" i="15"/>
  <c r="DH503" i="15"/>
  <c r="DE503" i="15"/>
  <c r="DH145" i="15"/>
  <c r="DE145" i="15"/>
  <c r="DH40" i="15"/>
  <c r="DE40" i="15"/>
  <c r="DH821" i="15"/>
  <c r="DE821" i="15"/>
  <c r="DH784" i="15"/>
  <c r="DE784" i="15"/>
  <c r="DH410" i="15"/>
  <c r="DE410" i="15"/>
  <c r="DH77" i="15"/>
  <c r="DE77" i="15"/>
  <c r="DH967" i="15"/>
  <c r="DE967" i="15"/>
  <c r="DH441" i="15"/>
  <c r="DE441" i="15"/>
  <c r="DH204" i="15"/>
  <c r="DE204" i="15"/>
  <c r="DH620" i="15"/>
  <c r="DE620" i="15"/>
  <c r="DH693" i="15"/>
  <c r="DE693" i="15"/>
  <c r="DH936" i="15"/>
  <c r="DE936" i="15"/>
  <c r="DH646" i="15"/>
  <c r="DE646" i="15"/>
  <c r="DH45" i="15"/>
  <c r="DE45" i="15"/>
  <c r="DH604" i="15"/>
  <c r="DE604" i="15"/>
  <c r="DH300" i="15"/>
  <c r="DE300" i="15"/>
  <c r="DH48" i="15"/>
  <c r="DE48" i="15"/>
  <c r="DH477" i="15"/>
  <c r="DE477" i="15"/>
  <c r="DH883" i="15"/>
  <c r="DE883" i="15"/>
  <c r="DH959" i="15"/>
  <c r="DE959" i="15"/>
  <c r="DH18" i="15"/>
  <c r="DE18" i="15"/>
  <c r="DH236" i="15"/>
  <c r="DE236" i="15"/>
  <c r="DH669" i="15"/>
  <c r="DE669" i="15"/>
  <c r="DH444" i="15"/>
  <c r="DE444" i="15"/>
  <c r="DH102" i="15"/>
  <c r="DE102" i="15"/>
  <c r="DH375" i="15"/>
  <c r="DE375" i="15"/>
  <c r="DH923" i="15"/>
  <c r="DE923" i="15"/>
  <c r="DH345" i="15"/>
  <c r="DE345" i="15"/>
  <c r="DH91" i="15"/>
  <c r="DE91" i="15"/>
  <c r="DH16" i="15"/>
  <c r="DE16" i="15"/>
  <c r="DH862" i="15"/>
  <c r="DE862" i="15"/>
  <c r="DH670" i="15"/>
  <c r="DE670" i="15"/>
  <c r="DH568" i="15"/>
  <c r="DE568" i="15"/>
  <c r="DH261" i="15"/>
  <c r="DE261" i="15"/>
  <c r="DH193" i="15"/>
  <c r="DE193" i="15"/>
  <c r="DH122" i="15"/>
  <c r="DE122" i="15"/>
  <c r="DH211" i="15"/>
  <c r="DE211" i="15"/>
  <c r="DH85" i="15"/>
  <c r="DE85" i="15"/>
  <c r="DH289" i="15"/>
  <c r="DE289" i="15"/>
  <c r="DH192" i="15"/>
  <c r="DE192" i="15"/>
  <c r="DH189" i="15"/>
  <c r="DE189" i="15"/>
  <c r="DH221" i="15"/>
  <c r="DE221" i="15"/>
  <c r="DH710" i="15"/>
  <c r="DE710" i="15"/>
  <c r="DH806" i="15"/>
  <c r="DE806" i="15"/>
  <c r="DH474" i="15"/>
  <c r="DE474" i="15"/>
  <c r="DH166" i="15"/>
  <c r="DE166" i="15"/>
  <c r="DH998" i="15"/>
  <c r="DE998" i="15"/>
  <c r="DH579" i="15"/>
  <c r="DE579" i="15"/>
  <c r="DH647" i="15"/>
  <c r="DE647" i="15"/>
  <c r="DH903" i="15"/>
  <c r="DE903" i="15"/>
  <c r="DH560" i="15"/>
  <c r="DE560" i="15"/>
  <c r="DH383" i="15"/>
  <c r="DE383" i="15"/>
  <c r="DH386" i="15"/>
  <c r="DE386" i="15"/>
  <c r="DH249" i="15"/>
  <c r="DE249" i="15"/>
  <c r="DH301" i="15"/>
  <c r="DE301" i="15"/>
  <c r="DH243" i="15"/>
  <c r="DE243" i="15"/>
  <c r="DH165" i="15"/>
  <c r="DE165" i="15"/>
  <c r="DH479" i="15"/>
  <c r="DE479" i="15"/>
  <c r="DH907" i="15"/>
  <c r="DE907" i="15"/>
  <c r="DH427" i="15"/>
  <c r="DE427" i="15"/>
  <c r="DH682" i="15"/>
  <c r="DE682" i="15"/>
  <c r="DH638" i="15"/>
  <c r="DE638" i="15"/>
  <c r="DH987" i="15"/>
  <c r="DE987" i="15"/>
  <c r="DH753" i="15"/>
  <c r="DE753" i="15"/>
  <c r="DH354" i="15"/>
  <c r="DE354" i="15"/>
  <c r="DH437" i="15"/>
  <c r="DE437" i="15"/>
  <c r="DH268" i="15"/>
  <c r="DE268" i="15"/>
  <c r="DH461" i="15"/>
  <c r="DE461" i="15"/>
  <c r="DH265" i="15"/>
  <c r="DE265" i="15"/>
  <c r="DH454" i="15"/>
  <c r="DE454" i="15"/>
  <c r="DH312" i="15"/>
  <c r="DE312" i="15"/>
  <c r="DH603" i="15"/>
  <c r="DE603" i="15"/>
  <c r="DH679" i="15"/>
  <c r="DE679" i="15"/>
  <c r="DH817" i="15"/>
  <c r="DE817" i="15"/>
  <c r="DH281" i="15"/>
  <c r="DE281" i="15"/>
  <c r="DH359" i="15"/>
  <c r="DE359" i="15"/>
  <c r="DH1002" i="15"/>
  <c r="DE1002" i="15"/>
  <c r="DH227" i="15"/>
  <c r="DE227" i="15"/>
  <c r="DH900" i="15"/>
  <c r="DE900" i="15"/>
  <c r="DH71" i="15"/>
  <c r="DE71" i="15"/>
  <c r="DH824" i="15"/>
  <c r="DE824" i="15"/>
  <c r="DH575" i="15"/>
  <c r="DE575" i="15"/>
  <c r="DH151" i="15"/>
  <c r="DE151" i="15"/>
  <c r="DH899" i="15"/>
  <c r="DE899" i="15"/>
  <c r="DH485" i="15"/>
  <c r="DE485" i="15"/>
  <c r="DH499" i="15"/>
  <c r="DE499" i="15"/>
  <c r="DH376" i="15"/>
  <c r="DE376" i="15"/>
  <c r="DH350" i="15"/>
  <c r="DE350" i="15"/>
  <c r="DH177" i="15"/>
  <c r="DE177" i="15"/>
  <c r="DH60" i="15"/>
  <c r="DE60" i="15"/>
  <c r="DH952" i="15"/>
  <c r="DE952" i="15"/>
  <c r="DH912" i="15"/>
  <c r="DE912" i="15"/>
  <c r="DH139" i="15"/>
  <c r="DE139" i="15"/>
  <c r="DH590" i="15"/>
  <c r="DE590" i="15"/>
  <c r="DH124" i="15"/>
  <c r="DE124" i="15"/>
  <c r="DH658" i="15"/>
  <c r="DE658" i="15"/>
  <c r="DH190" i="15"/>
  <c r="DE190" i="15"/>
  <c r="DH128" i="15"/>
  <c r="DE128" i="15"/>
  <c r="DH513" i="15"/>
  <c r="DE513" i="15"/>
  <c r="DH275" i="15"/>
  <c r="DE275" i="15"/>
  <c r="DH273" i="15"/>
  <c r="DE273" i="15"/>
  <c r="DH369" i="15"/>
  <c r="DE369" i="15"/>
  <c r="DH598" i="15"/>
  <c r="DE598" i="15"/>
  <c r="DH161" i="15"/>
  <c r="DE161" i="15"/>
  <c r="DH790" i="15"/>
  <c r="DE790" i="15"/>
  <c r="DH431" i="15"/>
  <c r="DE431" i="15"/>
  <c r="DH949" i="15"/>
  <c r="DE949" i="15"/>
  <c r="DH86" i="15"/>
  <c r="DE86" i="15"/>
  <c r="DH159" i="15"/>
  <c r="DE159" i="15"/>
  <c r="DH894" i="15"/>
  <c r="DE894" i="15"/>
  <c r="DH258" i="15"/>
  <c r="DE258" i="15"/>
  <c r="DH101" i="15"/>
  <c r="DE101" i="15"/>
  <c r="DH964" i="15"/>
  <c r="DE964" i="15"/>
  <c r="DH405" i="15"/>
  <c r="DE405" i="15"/>
  <c r="DH839" i="15"/>
  <c r="DE839" i="15"/>
  <c r="DH89" i="15"/>
  <c r="DE89" i="15"/>
  <c r="DH395" i="15"/>
  <c r="DE395" i="15"/>
  <c r="DH616" i="15"/>
  <c r="DE616" i="15"/>
  <c r="DH153" i="15"/>
  <c r="DE153" i="15"/>
  <c r="DH893" i="15"/>
  <c r="DE893" i="15"/>
  <c r="DH875" i="15"/>
  <c r="DE875" i="15"/>
  <c r="DH47" i="15"/>
  <c r="DE47" i="15"/>
  <c r="DH247" i="15"/>
  <c r="DE247" i="15"/>
  <c r="DH445" i="15"/>
  <c r="DE445" i="15"/>
  <c r="AP9" i="15"/>
  <c r="AQ9" i="15"/>
  <c r="AQ10" i="15"/>
  <c r="AP10" i="15"/>
  <c r="AQ19" i="15"/>
  <c r="AP19" i="15"/>
  <c r="AQ12" i="15"/>
  <c r="AP12" i="15"/>
  <c r="AQ11" i="15"/>
  <c r="AP11" i="15"/>
  <c r="AQ17" i="15"/>
  <c r="AP17" i="15"/>
  <c r="AQ13" i="15"/>
  <c r="AP13" i="15"/>
  <c r="AQ15" i="15"/>
  <c r="AP15" i="15"/>
  <c r="DH209" i="15"/>
  <c r="AM11" i="15"/>
  <c r="DH909" i="15"/>
  <c r="AM18" i="15"/>
  <c r="AR18" i="15" s="1"/>
  <c r="DH409" i="15"/>
  <c r="AM13" i="15"/>
  <c r="DH9" i="15"/>
  <c r="AM9" i="15"/>
  <c r="DH609" i="15"/>
  <c r="AM15" i="15"/>
  <c r="DH509" i="15"/>
  <c r="AM14" i="15"/>
  <c r="AR14" i="15" s="1"/>
  <c r="DH109" i="15"/>
  <c r="AM10" i="15"/>
  <c r="DH809" i="15"/>
  <c r="AM17" i="15"/>
  <c r="DH1009" i="15"/>
  <c r="AM19" i="15"/>
  <c r="AR19" i="15" s="1"/>
  <c r="DH709" i="15"/>
  <c r="AM16" i="15"/>
  <c r="AR16" i="15" s="1"/>
  <c r="DH309" i="15"/>
  <c r="AM12" i="15"/>
  <c r="DL975" i="15"/>
  <c r="DL767" i="15"/>
  <c r="DL863" i="15"/>
  <c r="DL787" i="15"/>
  <c r="DL966" i="15"/>
  <c r="DL710" i="15"/>
  <c r="DL707" i="15"/>
  <c r="DL425" i="15"/>
  <c r="DL169" i="15"/>
  <c r="DL327" i="15"/>
  <c r="DL370" i="15"/>
  <c r="DL911" i="15"/>
  <c r="DL959" i="15"/>
  <c r="DL799" i="15"/>
  <c r="DL902" i="15"/>
  <c r="DL646" i="15"/>
  <c r="DL621" i="15"/>
  <c r="DL361" i="15"/>
  <c r="DL105" i="15"/>
  <c r="DL757" i="15"/>
  <c r="DL199" i="15"/>
  <c r="DL860" i="15"/>
  <c r="DL234" i="15"/>
  <c r="DL847" i="15"/>
  <c r="DL991" i="15"/>
  <c r="DL838" i="15"/>
  <c r="DL953" i="15"/>
  <c r="DL297" i="15"/>
  <c r="DL571" i="15"/>
  <c r="DL644" i="15"/>
  <c r="DL783" i="15"/>
  <c r="DL927" i="15"/>
  <c r="DL774" i="15"/>
  <c r="DL825" i="15"/>
  <c r="DL233" i="15"/>
  <c r="DL447" i="15"/>
  <c r="DL506" i="15"/>
  <c r="DL735" i="15"/>
  <c r="DL553" i="15"/>
  <c r="DL67" i="15"/>
  <c r="DL879" i="15"/>
  <c r="DL935" i="15"/>
  <c r="DL763" i="15"/>
  <c r="DL950" i="15"/>
  <c r="DL822" i="15"/>
  <c r="DL694" i="15"/>
  <c r="DL921" i="15"/>
  <c r="DL685" i="15"/>
  <c r="DL537" i="15"/>
  <c r="DL409" i="15"/>
  <c r="DL281" i="15"/>
  <c r="DL153" i="15"/>
  <c r="DL25" i="15"/>
  <c r="DL965" i="15"/>
  <c r="DL543" i="15"/>
  <c r="DL291" i="15"/>
  <c r="DL35" i="15"/>
  <c r="DL602" i="15"/>
  <c r="DL338" i="15"/>
  <c r="DL74" i="15"/>
  <c r="DL815" i="15"/>
  <c r="DL915" i="15"/>
  <c r="DL806" i="15"/>
  <c r="DL889" i="15"/>
  <c r="DL521" i="15"/>
  <c r="DL265" i="15"/>
  <c r="DL9" i="15"/>
  <c r="DL511" i="15"/>
  <c r="DL570" i="15"/>
  <c r="DL46" i="15"/>
  <c r="DL918" i="15"/>
  <c r="DL662" i="15"/>
  <c r="DL643" i="15"/>
  <c r="DL377" i="15"/>
  <c r="DL121" i="15"/>
  <c r="DL829" i="15"/>
  <c r="DL227" i="15"/>
  <c r="DL932" i="15"/>
  <c r="DL278" i="15"/>
  <c r="DL489" i="15"/>
  <c r="DL831" i="15"/>
  <c r="DL871" i="15"/>
  <c r="DL947" i="15"/>
  <c r="DL835" i="15"/>
  <c r="DL1002" i="15"/>
  <c r="DL914" i="15"/>
  <c r="DL830" i="15"/>
  <c r="DL746" i="15"/>
  <c r="DL658" i="15"/>
  <c r="DL937" i="15"/>
  <c r="DL769" i="15"/>
  <c r="DL637" i="15"/>
  <c r="DL545" i="15"/>
  <c r="DL461" i="15"/>
  <c r="DL373" i="15"/>
  <c r="DL289" i="15"/>
  <c r="DL987" i="15"/>
  <c r="DL875" i="15"/>
  <c r="DL923" i="15"/>
  <c r="DL727" i="15"/>
  <c r="DL974" i="15"/>
  <c r="DL862" i="15"/>
  <c r="DL750" i="15"/>
  <c r="DL634" i="15"/>
  <c r="DL881" i="15"/>
  <c r="DL967" i="15"/>
  <c r="DL755" i="15"/>
  <c r="DL895" i="15"/>
  <c r="DL955" i="15"/>
  <c r="DL106" i="15"/>
  <c r="DL630" i="15"/>
  <c r="DL473" i="15"/>
  <c r="DL89" i="15"/>
  <c r="DL202" i="15"/>
  <c r="DL934" i="15"/>
  <c r="DL664" i="15"/>
  <c r="DL988" i="15"/>
  <c r="DL505" i="15"/>
  <c r="DL479" i="15"/>
  <c r="DL886" i="15"/>
  <c r="DL793" i="15"/>
  <c r="DL345" i="15"/>
  <c r="DL419" i="15"/>
  <c r="DL796" i="15"/>
  <c r="DL743" i="15"/>
  <c r="DL678" i="15"/>
  <c r="DL893" i="15"/>
  <c r="DL310" i="15"/>
  <c r="DL751" i="15"/>
  <c r="DL249" i="15"/>
  <c r="DL14" i="15"/>
  <c r="DL1003" i="15"/>
  <c r="DL958" i="15"/>
  <c r="DL618" i="15"/>
  <c r="DL849" i="15"/>
  <c r="DL417" i="15"/>
  <c r="DL802" i="15"/>
  <c r="DL1001" i="15"/>
  <c r="DL942" i="15"/>
  <c r="DL826" i="15"/>
  <c r="DL714" i="15"/>
  <c r="DL817" i="15"/>
  <c r="DL632" i="15"/>
  <c r="DL906" i="15"/>
  <c r="DL674" i="15"/>
  <c r="DL785" i="15"/>
  <c r="DL581" i="15"/>
  <c r="DL469" i="15"/>
  <c r="DL357" i="15"/>
  <c r="DL241" i="15"/>
  <c r="DL157" i="15"/>
  <c r="DL69" i="15"/>
  <c r="DL981" i="15"/>
  <c r="DL645" i="15"/>
  <c r="DL463" i="15"/>
  <c r="DL299" i="15"/>
  <c r="DL123" i="15"/>
  <c r="DL719" i="15"/>
  <c r="DL522" i="15"/>
  <c r="DL346" i="15"/>
  <c r="DL162" i="15"/>
  <c r="DL771" i="15"/>
  <c r="DL782" i="15"/>
  <c r="DL961" i="15"/>
  <c r="DL653" i="15"/>
  <c r="DL517" i="15"/>
  <c r="DL405" i="15"/>
  <c r="DL293" i="15"/>
  <c r="DL193" i="15"/>
  <c r="DL109" i="15"/>
  <c r="DL21" i="15"/>
  <c r="DL773" i="15"/>
  <c r="DL535" i="15"/>
  <c r="DL371" i="15"/>
  <c r="DL207" i="15"/>
  <c r="DL27" i="15"/>
  <c r="DL876" i="15"/>
  <c r="DL590" i="15"/>
  <c r="DL422" i="15"/>
  <c r="DL246" i="15"/>
  <c r="DL70" i="15"/>
  <c r="DL930" i="15"/>
  <c r="DL597" i="15"/>
  <c r="DL369" i="15"/>
  <c r="DL165" i="15"/>
  <c r="DL677" i="15"/>
  <c r="DL319" i="15"/>
  <c r="DL764" i="15"/>
  <c r="DL362" i="15"/>
  <c r="DL22" i="15"/>
  <c r="DL823" i="15"/>
  <c r="DL680" i="15"/>
  <c r="DL421" i="15"/>
  <c r="DL205" i="15"/>
  <c r="DL33" i="15"/>
  <c r="DL813" i="15"/>
  <c r="DL395" i="15"/>
  <c r="DL51" i="15"/>
  <c r="DL908" i="15"/>
  <c r="DL450" i="15"/>
  <c r="DL90" i="15"/>
  <c r="DL939" i="15"/>
  <c r="DL401" i="15"/>
  <c r="DL17" i="15"/>
  <c r="DL363" i="15"/>
  <c r="DL844" i="15"/>
  <c r="DL62" i="15"/>
  <c r="DL992" i="15"/>
  <c r="DL864" i="15"/>
  <c r="DL736" i="15"/>
  <c r="DL647" i="15"/>
  <c r="DL572" i="15"/>
  <c r="DL508" i="15"/>
  <c r="DL444" i="15"/>
  <c r="DL380" i="15"/>
  <c r="DL316" i="15"/>
  <c r="DL252" i="15"/>
  <c r="DL188" i="15"/>
  <c r="DL124" i="15"/>
  <c r="DL60" i="15"/>
  <c r="DL805" i="15"/>
  <c r="DL619" i="15"/>
  <c r="DL491" i="15"/>
  <c r="DL754" i="15"/>
  <c r="DL509" i="15"/>
  <c r="DL97" i="15"/>
  <c r="DL519" i="15"/>
  <c r="DL218" i="15"/>
  <c r="DL920" i="15"/>
  <c r="DL792" i="15"/>
  <c r="DL684" i="15"/>
  <c r="DL600" i="15"/>
  <c r="DL536" i="15"/>
  <c r="DL472" i="15"/>
  <c r="DL408" i="15"/>
  <c r="DL344" i="15"/>
  <c r="DL280" i="15"/>
  <c r="DL216" i="15"/>
  <c r="DL152" i="15"/>
  <c r="DL88" i="15"/>
  <c r="DL24" i="15"/>
  <c r="DL917" i="15"/>
  <c r="DL693" i="15"/>
  <c r="DL547" i="15"/>
  <c r="DL415" i="15"/>
  <c r="DL287" i="15"/>
  <c r="DL155" i="15"/>
  <c r="DL31" i="15"/>
  <c r="DL1004" i="15"/>
  <c r="DL884" i="15"/>
  <c r="DL756" i="15"/>
  <c r="DL665" i="15"/>
  <c r="DL582" i="15"/>
  <c r="DL518" i="15"/>
  <c r="DL454" i="15"/>
  <c r="DL390" i="15"/>
  <c r="DL334" i="15"/>
  <c r="DL266" i="15"/>
  <c r="DL214" i="15"/>
  <c r="DL146" i="15"/>
  <c r="DL86" i="15"/>
  <c r="DL18" i="15"/>
  <c r="DL642" i="15"/>
  <c r="DL449" i="15"/>
  <c r="DL53" i="15"/>
  <c r="DL431" i="15"/>
  <c r="DL134" i="15"/>
  <c r="DL990" i="15"/>
  <c r="DL912" i="15"/>
  <c r="DL679" i="15"/>
  <c r="DL532" i="15"/>
  <c r="DL404" i="15"/>
  <c r="DL276" i="15"/>
  <c r="DL148" i="15"/>
  <c r="DL79" i="15"/>
  <c r="DL446" i="15"/>
  <c r="DL520" i="15"/>
  <c r="DL244" i="15"/>
  <c r="DL651" i="15"/>
  <c r="DL171" i="15"/>
  <c r="DL482" i="15"/>
  <c r="DL42" i="15"/>
  <c r="DL439" i="15"/>
  <c r="DL896" i="15"/>
  <c r="DL668" i="15"/>
  <c r="DL524" i="15"/>
  <c r="DL396" i="15"/>
  <c r="DL41" i="15"/>
  <c r="DL758" i="15"/>
  <c r="DL699" i="15"/>
  <c r="DL470" i="15"/>
  <c r="DL891" i="15"/>
  <c r="DL538" i="15"/>
  <c r="DL887" i="15"/>
  <c r="DL786" i="15"/>
  <c r="DL696" i="15"/>
  <c r="DL501" i="15"/>
  <c r="DL931" i="15"/>
  <c r="DL654" i="15"/>
  <c r="DL712" i="15"/>
  <c r="DL659" i="15"/>
  <c r="DL943" i="15"/>
  <c r="DL167" i="15"/>
  <c r="DL393" i="15"/>
  <c r="DL333" i="15"/>
  <c r="DL770" i="15"/>
  <c r="DL929" i="15"/>
  <c r="DL969" i="15"/>
  <c r="DL851" i="15"/>
  <c r="DL601" i="15"/>
  <c r="DL259" i="15"/>
  <c r="DL857" i="15"/>
  <c r="DL245" i="15"/>
  <c r="DL811" i="15"/>
  <c r="DL690" i="15"/>
  <c r="DL994" i="15"/>
  <c r="DL137" i="15"/>
  <c r="DL794" i="15"/>
  <c r="DL197" i="15"/>
  <c r="DL789" i="15"/>
  <c r="DL43" i="15"/>
  <c r="DL430" i="15"/>
  <c r="DL777" i="15"/>
  <c r="DL237" i="15"/>
  <c r="DL941" i="15"/>
  <c r="DL115" i="15"/>
  <c r="DL514" i="15"/>
  <c r="DL485" i="15"/>
  <c r="DL487" i="15"/>
  <c r="DL186" i="15"/>
  <c r="DL533" i="15"/>
  <c r="DL819" i="15"/>
  <c r="DL301" i="15"/>
  <c r="DL215" i="15"/>
  <c r="DL612" i="15"/>
  <c r="DL349" i="15"/>
  <c r="DL283" i="15"/>
  <c r="DL703" i="15"/>
  <c r="DL775" i="15"/>
  <c r="DL874" i="15"/>
  <c r="DL922" i="15"/>
  <c r="DL413" i="15"/>
  <c r="DL29" i="15"/>
  <c r="DL379" i="15"/>
  <c r="DL892" i="15"/>
  <c r="DL82" i="15"/>
  <c r="DL995" i="15"/>
  <c r="DL670" i="15"/>
  <c r="DL465" i="15"/>
  <c r="DL65" i="15"/>
  <c r="DL455" i="15"/>
  <c r="DL154" i="15"/>
  <c r="DL706" i="15"/>
  <c r="DL81" i="15"/>
  <c r="DL814" i="15"/>
  <c r="DL217" i="15"/>
  <c r="DL882" i="15"/>
  <c r="DL779" i="15"/>
  <c r="DL898" i="15"/>
  <c r="DL833" i="15"/>
  <c r="DL546" i="15"/>
  <c r="DL617" i="15"/>
  <c r="DL23" i="15"/>
  <c r="DL800" i="15"/>
  <c r="DL476" i="15"/>
  <c r="DL220" i="15"/>
  <c r="DL559" i="15"/>
  <c r="DL277" i="15"/>
  <c r="DL641" i="15"/>
  <c r="DL376" i="15"/>
  <c r="DL120" i="15"/>
  <c r="DL351" i="15"/>
  <c r="DL623" i="15"/>
  <c r="DL366" i="15"/>
  <c r="DL114" i="15"/>
  <c r="DL737" i="15"/>
  <c r="DL486" i="15"/>
  <c r="DL784" i="15"/>
  <c r="DL212" i="15"/>
  <c r="DL663" i="15"/>
  <c r="DL383" i="15"/>
  <c r="DL150" i="15"/>
  <c r="DL332" i="15"/>
  <c r="DL204" i="15"/>
  <c r="DL76" i="15"/>
  <c r="DL869" i="15"/>
  <c r="DL523" i="15"/>
  <c r="DL323" i="15"/>
  <c r="DL127" i="15"/>
  <c r="DL676" i="15"/>
  <c r="DL402" i="15"/>
  <c r="DL158" i="15"/>
  <c r="DL692" i="15"/>
  <c r="DL372" i="15"/>
  <c r="DL136" i="15"/>
  <c r="DL781" i="15"/>
  <c r="DL697" i="15"/>
  <c r="DL925" i="15"/>
  <c r="DL1000" i="15"/>
  <c r="DL744" i="15"/>
  <c r="DL576" i="15"/>
  <c r="DL448" i="15"/>
  <c r="DL320" i="15"/>
  <c r="DL192" i="15"/>
  <c r="DL64" i="15"/>
  <c r="DL821" i="15"/>
  <c r="DL499" i="15"/>
  <c r="DL255" i="15"/>
  <c r="DL111" i="15"/>
  <c r="DL964" i="15"/>
  <c r="DL558" i="15"/>
  <c r="DL306" i="15"/>
  <c r="DL58" i="15"/>
  <c r="DL901" i="15"/>
  <c r="DL539" i="15"/>
  <c r="DL303" i="15"/>
  <c r="DL47" i="15"/>
  <c r="DL868" i="15"/>
  <c r="DL510" i="15"/>
  <c r="DL206" i="15"/>
  <c r="DL888" i="15"/>
  <c r="DL436" i="15"/>
  <c r="DL147" i="15"/>
  <c r="DL807" i="15"/>
  <c r="DL982" i="15"/>
  <c r="DL726" i="15"/>
  <c r="DL729" i="15"/>
  <c r="DL441" i="15"/>
  <c r="DL185" i="15"/>
  <c r="DL355" i="15"/>
  <c r="DL406" i="15"/>
  <c r="DL656" i="15"/>
  <c r="DL803" i="15"/>
  <c r="DL978" i="15"/>
  <c r="DL810" i="15"/>
  <c r="DL638" i="15"/>
  <c r="DL897" i="15"/>
  <c r="DL611" i="15"/>
  <c r="DL437" i="15"/>
  <c r="DL269" i="15"/>
  <c r="DL903" i="15"/>
  <c r="DL759" i="15"/>
  <c r="DL1006" i="15"/>
  <c r="DL761" i="15"/>
  <c r="DL387" i="15"/>
  <c r="DL963" i="15"/>
  <c r="DL867" i="15"/>
  <c r="DL606" i="15"/>
  <c r="DL998" i="15"/>
  <c r="DL457" i="15"/>
  <c r="DL843" i="15"/>
  <c r="DL946" i="15"/>
  <c r="DL907" i="15"/>
  <c r="DL971" i="15"/>
  <c r="DL938" i="15"/>
  <c r="DL809" i="15"/>
  <c r="DL795" i="15"/>
  <c r="DL614" i="15"/>
  <c r="DL309" i="15"/>
  <c r="DL846" i="15"/>
  <c r="DL557" i="15"/>
  <c r="DL133" i="15"/>
  <c r="DL591" i="15"/>
  <c r="DL585" i="15"/>
  <c r="DL747" i="15"/>
  <c r="DL766" i="15"/>
  <c r="DL565" i="15"/>
  <c r="DL858" i="15"/>
  <c r="DL385" i="15"/>
  <c r="DL999" i="15"/>
  <c r="DL977" i="15"/>
  <c r="DL983" i="15"/>
  <c r="DL910" i="15"/>
  <c r="DL273" i="15"/>
  <c r="DL715" i="15"/>
  <c r="DL302" i="15"/>
  <c r="DL954" i="15"/>
  <c r="DL605" i="15"/>
  <c r="DL173" i="15"/>
  <c r="DL688" i="15"/>
  <c r="DL382" i="15"/>
  <c r="DL317" i="15"/>
  <c r="DL235" i="15"/>
  <c r="DL365" i="15"/>
  <c r="DL311" i="15"/>
  <c r="DL731" i="15"/>
  <c r="DL285" i="15"/>
  <c r="DL631" i="15"/>
  <c r="DL551" i="15"/>
  <c r="DL635" i="15"/>
  <c r="DL151" i="15"/>
  <c r="DL117" i="15"/>
  <c r="DL866" i="15"/>
  <c r="DL741" i="15"/>
  <c r="DL928" i="15"/>
  <c r="DL540" i="15"/>
  <c r="DL284" i="15"/>
  <c r="DL28" i="15"/>
  <c r="DL704" i="15"/>
  <c r="DL905" i="15"/>
  <c r="DL578" i="15"/>
  <c r="DL728" i="15"/>
  <c r="DL440" i="15"/>
  <c r="DL184" i="15"/>
  <c r="DL483" i="15"/>
  <c r="DL708" i="15"/>
  <c r="DL426" i="15"/>
  <c r="DL182" i="15"/>
  <c r="DL91" i="15"/>
  <c r="DL340" i="15"/>
  <c r="DL453" i="15"/>
  <c r="DL460" i="15"/>
  <c r="DL589" i="15"/>
  <c r="DL855" i="15"/>
  <c r="DL529" i="15"/>
  <c r="DL262" i="15"/>
  <c r="DL577" i="15"/>
  <c r="DL330" i="15"/>
  <c r="DL257" i="15"/>
  <c r="DL305" i="15"/>
  <c r="DL555" i="15"/>
  <c r="DL270" i="15"/>
  <c r="DL648" i="15"/>
  <c r="DL414" i="15"/>
  <c r="DL689" i="15"/>
  <c r="DL412" i="15"/>
  <c r="DL156" i="15"/>
  <c r="DL189" i="15"/>
  <c r="DL92" i="15"/>
  <c r="DL933" i="15"/>
  <c r="DL183" i="15"/>
  <c r="DL504" i="15"/>
  <c r="DL95" i="15"/>
  <c r="DL490" i="15"/>
  <c r="DL145" i="15"/>
  <c r="DL358" i="15"/>
  <c r="DL140" i="15"/>
  <c r="DL391" i="15"/>
  <c r="DL71" i="15"/>
  <c r="DL900" i="15"/>
  <c r="DL274" i="15"/>
  <c r="DL264" i="15"/>
  <c r="DL263" i="15"/>
  <c r="DL745" i="15"/>
  <c r="DL872" i="15"/>
  <c r="DL512" i="15"/>
  <c r="DL256" i="15"/>
  <c r="DL629" i="15"/>
  <c r="DL195" i="15"/>
  <c r="DL434" i="15"/>
  <c r="DL407" i="15"/>
  <c r="DL326" i="15"/>
  <c r="DL564" i="15"/>
  <c r="DL1007" i="15"/>
  <c r="DL979" i="15"/>
  <c r="DL569" i="15"/>
  <c r="DL57" i="15"/>
  <c r="DL99" i="15"/>
  <c r="DL142" i="15"/>
  <c r="DL870" i="15"/>
  <c r="DL732" i="15"/>
  <c r="DL722" i="15"/>
  <c r="DL525" i="15"/>
  <c r="DL778" i="15"/>
  <c r="DL201" i="15"/>
  <c r="DL834" i="15"/>
  <c r="DL827" i="15"/>
  <c r="DL718" i="15"/>
  <c r="DL397" i="15"/>
  <c r="DL791" i="15"/>
  <c r="DL170" i="15"/>
  <c r="DL850" i="15"/>
  <c r="DL993" i="15"/>
  <c r="DL325" i="15"/>
  <c r="DL675" i="15"/>
  <c r="DL962" i="15"/>
  <c r="DL177" i="15"/>
  <c r="DL481" i="15"/>
  <c r="DL686" i="15"/>
  <c r="DL865" i="15"/>
  <c r="DL251" i="15"/>
  <c r="DL381" i="15"/>
  <c r="DL331" i="15"/>
  <c r="DL30" i="15"/>
  <c r="DL496" i="15"/>
  <c r="DL240" i="15"/>
  <c r="DL595" i="15"/>
  <c r="DL389" i="15"/>
  <c r="DL54" i="15"/>
  <c r="DL717" i="15"/>
  <c r="DL49" i="15"/>
  <c r="DL339" i="15"/>
  <c r="DL812" i="15"/>
  <c r="DL38" i="15"/>
  <c r="DL883" i="15"/>
  <c r="DL610" i="15"/>
  <c r="DL433" i="15"/>
  <c r="DL45" i="15"/>
  <c r="DL411" i="15"/>
  <c r="DL956" i="15"/>
  <c r="DL118" i="15"/>
  <c r="DL37" i="15"/>
  <c r="DL948" i="15"/>
  <c r="DL698" i="15"/>
  <c r="DL77" i="15"/>
  <c r="DL527" i="15"/>
  <c r="DL904" i="15"/>
  <c r="DL528" i="15"/>
  <c r="DL272" i="15"/>
  <c r="DL16" i="15"/>
  <c r="DL672" i="15"/>
  <c r="DL627" i="15"/>
  <c r="DL398" i="15"/>
  <c r="DL700" i="15"/>
  <c r="DL734" i="15"/>
  <c r="DL877" i="15"/>
  <c r="DL972" i="15"/>
  <c r="DL126" i="15"/>
  <c r="DL730" i="15"/>
  <c r="DL493" i="15"/>
  <c r="DL85" i="15"/>
  <c r="DL495" i="15"/>
  <c r="DL194" i="15"/>
  <c r="DL818" i="15"/>
  <c r="DL125" i="15"/>
  <c r="DL926" i="15"/>
  <c r="DL161" i="15"/>
  <c r="DL986" i="15"/>
  <c r="DL968" i="15"/>
  <c r="DL560" i="15"/>
  <c r="DL304" i="15"/>
  <c r="DL48" i="15"/>
  <c r="DL622" i="15"/>
  <c r="DL93" i="15"/>
  <c r="DL423" i="15"/>
  <c r="DL210" i="15"/>
  <c r="DL842" i="15"/>
  <c r="DL549" i="15"/>
  <c r="DL129" i="15"/>
  <c r="DL583" i="15"/>
  <c r="DL290" i="15"/>
  <c r="DL209" i="15"/>
  <c r="DL59" i="15"/>
  <c r="DL253" i="15"/>
  <c r="DL139" i="15"/>
  <c r="DL101" i="15"/>
  <c r="DL592" i="15"/>
  <c r="DL336" i="15"/>
  <c r="DL80" i="15"/>
  <c r="DL885" i="15"/>
  <c r="DL13" i="15"/>
  <c r="DL580" i="15"/>
  <c r="DL324" i="15"/>
  <c r="DL68" i="15"/>
  <c r="DL837" i="15"/>
  <c r="DL247" i="15"/>
  <c r="DL980" i="15"/>
  <c r="DL566" i="15"/>
  <c r="DL314" i="15"/>
  <c r="DL66" i="15"/>
  <c r="DL337" i="15"/>
  <c r="DL620" i="15"/>
  <c r="DL104" i="15"/>
  <c r="DL456" i="15"/>
  <c r="DL63" i="15"/>
  <c r="DL808" i="15"/>
  <c r="DL224" i="15"/>
  <c r="DL567" i="15"/>
  <c r="DL10" i="15"/>
  <c r="DL364" i="15"/>
  <c r="DL989" i="15"/>
  <c r="DL122" i="15"/>
  <c r="DL135" i="15"/>
  <c r="DL976" i="15"/>
  <c r="DL765" i="15"/>
  <c r="DL816" i="15"/>
  <c r="DL484" i="15"/>
  <c r="DL228" i="15"/>
  <c r="DL575" i="15"/>
  <c r="DL55" i="15"/>
  <c r="DL788" i="15"/>
  <c r="DL474" i="15"/>
  <c r="DL230" i="15"/>
  <c r="DL739" i="15"/>
  <c r="DL603" i="15"/>
  <c r="DL624" i="15"/>
  <c r="DL424" i="15"/>
  <c r="DL163" i="15"/>
  <c r="DL52" i="15"/>
  <c r="DL238" i="15"/>
  <c r="DL544" i="15"/>
  <c r="DL32" i="15"/>
  <c r="DL271" i="15"/>
  <c r="DL594" i="15"/>
  <c r="DL711" i="15"/>
  <c r="DL172" i="15"/>
  <c r="DL459" i="15"/>
  <c r="DL836" i="15"/>
  <c r="DL733" i="15"/>
  <c r="DL740" i="15"/>
  <c r="DL752" i="15"/>
  <c r="DL516" i="15"/>
  <c r="DL260" i="15"/>
  <c r="DL640" i="15"/>
  <c r="DL119" i="15"/>
  <c r="DL852" i="15"/>
  <c r="DL502" i="15"/>
  <c r="DL254" i="15"/>
  <c r="DL573" i="15"/>
  <c r="DL488" i="15"/>
  <c r="DL180" i="15"/>
  <c r="DL418" i="15"/>
  <c r="DL609" i="15"/>
  <c r="DL96" i="15"/>
  <c r="DL359" i="15"/>
  <c r="DL772" i="15"/>
  <c r="DL275" i="15"/>
  <c r="DL203" i="15"/>
  <c r="DL832" i="15"/>
  <c r="DL236" i="15"/>
  <c r="DL587" i="15"/>
  <c r="DL973" i="15"/>
  <c r="DL500" i="15"/>
  <c r="DL110" i="15"/>
  <c r="DL181" i="15"/>
  <c r="DL548" i="15"/>
  <c r="DL292" i="15"/>
  <c r="DL36" i="15"/>
  <c r="DL720" i="15"/>
  <c r="DL179" i="15"/>
  <c r="DL916" i="15"/>
  <c r="DL534" i="15"/>
  <c r="DL286" i="15"/>
  <c r="DL34" i="15"/>
  <c r="DL141" i="15"/>
  <c r="DL552" i="15"/>
  <c r="DL20" i="15"/>
  <c r="DL308" i="15"/>
  <c r="DL542" i="15"/>
  <c r="DL695" i="15"/>
  <c r="DL160" i="15"/>
  <c r="DL435" i="15"/>
  <c r="DL341" i="15"/>
  <c r="DL475" i="15"/>
  <c r="DL960" i="15"/>
  <c r="DL300" i="15"/>
  <c r="DL749" i="15"/>
  <c r="DL84" i="15"/>
  <c r="DL19" i="15"/>
  <c r="DL636" i="15"/>
  <c r="DL984" i="15"/>
  <c r="DL312" i="15"/>
  <c r="DL797" i="15"/>
  <c r="DL940" i="15"/>
  <c r="DL298" i="15"/>
  <c r="DL225" i="15"/>
  <c r="DL596" i="15"/>
  <c r="DL392" i="15"/>
  <c r="DL768" i="15"/>
  <c r="DL748" i="15"/>
  <c r="DL840" i="15"/>
  <c r="DL702" i="15"/>
  <c r="DL604" i="15"/>
  <c r="DL856" i="15"/>
  <c r="DL608" i="15"/>
  <c r="DL242" i="15"/>
  <c r="DL116" i="15"/>
  <c r="DL588" i="15"/>
  <c r="DL12" i="15"/>
  <c r="DL526" i="15"/>
  <c r="DL848" i="15"/>
  <c r="DL924" i="15"/>
  <c r="DL652" i="15"/>
  <c r="DL128" i="15"/>
  <c r="DL713" i="15"/>
  <c r="DL683" i="15"/>
  <c r="DL649" i="15"/>
  <c r="DL599" i="15"/>
  <c r="DL985" i="15"/>
  <c r="DL613" i="15"/>
  <c r="DL681" i="15"/>
  <c r="DL329" i="15"/>
  <c r="DL919" i="15"/>
  <c r="DL894" i="15"/>
  <c r="DL353" i="15"/>
  <c r="DL442" i="15"/>
  <c r="DL131" i="15"/>
  <c r="DL890" i="15"/>
  <c r="DL859" i="15"/>
  <c r="DL798" i="15"/>
  <c r="DL790" i="15"/>
  <c r="DL149" i="15"/>
  <c r="DL348" i="15"/>
  <c r="DL427" i="15"/>
  <c r="DL628" i="15"/>
  <c r="DL951" i="15"/>
  <c r="DL248" i="15"/>
  <c r="DL820" i="15"/>
  <c r="DL909" i="15"/>
  <c r="DL468" i="15"/>
  <c r="DL268" i="15"/>
  <c r="DL661" i="15"/>
  <c r="DL239" i="15"/>
  <c r="DL26" i="15"/>
  <c r="DL494" i="15"/>
  <c r="DL384" i="15"/>
  <c r="DL367" i="15"/>
  <c r="DL190" i="15"/>
  <c r="DL187" i="15"/>
  <c r="DL78" i="15"/>
  <c r="DL854" i="15"/>
  <c r="DL313" i="15"/>
  <c r="DL723" i="15"/>
  <c r="DL945" i="15"/>
  <c r="DL742" i="15"/>
  <c r="DL669" i="15"/>
  <c r="DL219" i="15"/>
  <c r="DL40" i="15"/>
  <c r="DL39" i="15"/>
  <c r="DL550" i="15"/>
  <c r="DL607" i="15"/>
  <c r="DL73" i="15"/>
  <c r="DL682" i="15"/>
  <c r="DL666" i="15"/>
  <c r="DL753" i="15"/>
  <c r="DL112" i="15"/>
  <c r="DL880" i="15"/>
  <c r="DL221" i="15"/>
  <c r="DL213" i="15"/>
  <c r="DL75" i="15"/>
  <c r="DL429" i="15"/>
  <c r="DL98" i="15"/>
  <c r="DL477" i="15"/>
  <c r="DL174" i="15"/>
  <c r="DL513" i="15"/>
  <c r="DL673" i="15"/>
  <c r="DL144" i="15"/>
  <c r="DL399" i="15"/>
  <c r="DL944" i="15"/>
  <c r="DL83" i="15"/>
  <c r="DL261" i="15"/>
  <c r="DL159" i="15"/>
  <c r="DL541" i="15"/>
  <c r="DL282" i="15"/>
  <c r="DL593" i="15"/>
  <c r="DL354" i="15"/>
  <c r="DL913" i="15"/>
  <c r="DL716" i="15"/>
  <c r="DL176" i="15"/>
  <c r="DL899" i="15"/>
  <c r="DL562" i="15"/>
  <c r="DL655" i="15"/>
  <c r="DL845" i="15"/>
  <c r="DL997" i="15"/>
  <c r="DL464" i="15"/>
  <c r="DL467" i="15"/>
  <c r="DL452" i="15"/>
  <c r="DL438" i="15"/>
  <c r="DL322" i="15"/>
  <c r="DL650" i="15"/>
  <c r="DL466" i="15"/>
  <c r="DL804" i="15"/>
  <c r="DL108" i="15"/>
  <c r="DL633" i="15"/>
  <c r="DL574" i="15"/>
  <c r="DL15" i="15"/>
  <c r="DL356" i="15"/>
  <c r="DL957" i="15"/>
  <c r="DL350" i="15"/>
  <c r="DL561" i="15"/>
  <c r="DL705" i="15"/>
  <c r="DL584" i="15"/>
  <c r="DL936" i="15"/>
  <c r="DL709" i="15"/>
  <c r="DL94" i="15"/>
  <c r="DL107" i="15"/>
  <c r="DL250" i="15"/>
  <c r="DL138" i="15"/>
  <c r="DL828" i="15"/>
  <c r="DL388" i="15"/>
  <c r="DL378" i="15"/>
  <c r="DL824" i="15"/>
  <c r="DL760" i="15"/>
  <c r="DL949" i="15"/>
  <c r="DL222" i="15"/>
  <c r="DL229" i="15"/>
  <c r="DL374" i="15"/>
  <c r="DL258" i="15"/>
  <c r="DL420" i="15"/>
  <c r="DL410" i="15"/>
  <c r="DL878" i="15"/>
  <c r="DL952" i="15"/>
  <c r="DL996" i="15"/>
  <c r="DL61" i="15"/>
  <c r="DL342" i="15"/>
  <c r="DL294" i="15"/>
  <c r="DL44" i="15"/>
  <c r="DL498" i="15"/>
  <c r="DL386" i="15"/>
  <c r="DL113" i="15"/>
  <c r="DL56" i="15"/>
  <c r="DL626" i="15"/>
  <c r="DL616" i="15"/>
  <c r="DL873" i="15"/>
  <c r="DL660" i="15"/>
  <c r="DL780" i="15"/>
  <c r="DL191" i="15"/>
  <c r="DL368" i="15"/>
  <c r="DL1005" i="15"/>
  <c r="DL347" i="15"/>
  <c r="DL503" i="15"/>
  <c r="DL394" i="15"/>
  <c r="DL701" i="15"/>
  <c r="DL861" i="15"/>
  <c r="DL462" i="15"/>
  <c r="DL839" i="15"/>
  <c r="DL403" i="15"/>
  <c r="DL471" i="15"/>
  <c r="DL226" i="15"/>
  <c r="DL400" i="15"/>
  <c r="DL725" i="15"/>
  <c r="DL738" i="15"/>
  <c r="DL497" i="15"/>
  <c r="DL478" i="15"/>
  <c r="DL841" i="15"/>
  <c r="DL554" i="15"/>
  <c r="DL563" i="15"/>
  <c r="DL667" i="15"/>
  <c r="DL586" i="15"/>
  <c r="DL432" i="15"/>
  <c r="DL970" i="15"/>
  <c r="DL445" i="15"/>
  <c r="DL175" i="15"/>
  <c r="DL321" i="15"/>
  <c r="DL243" i="15"/>
  <c r="DL691" i="15"/>
  <c r="DL458" i="15"/>
  <c r="DL801" i="15"/>
  <c r="DL530" i="15"/>
  <c r="DL762" i="15"/>
  <c r="DL776" i="15"/>
  <c r="DL208" i="15"/>
  <c r="DL531" i="15"/>
  <c r="DL1008" i="15"/>
  <c r="DL196" i="15"/>
  <c r="DL507" i="15"/>
  <c r="DL724" i="15"/>
  <c r="DL198" i="15"/>
  <c r="DL267" i="15"/>
  <c r="DL360" i="15"/>
  <c r="DL480" i="15"/>
  <c r="DL211" i="15"/>
  <c r="DL721" i="15"/>
  <c r="DL625" i="15"/>
  <c r="DL343" i="15"/>
  <c r="DL579" i="15"/>
  <c r="DL315" i="15"/>
  <c r="DL615" i="15"/>
  <c r="DL100" i="15"/>
  <c r="DL307" i="15"/>
  <c r="DL598" i="15"/>
  <c r="DL102" i="15"/>
  <c r="DL318" i="15"/>
  <c r="DL168" i="15"/>
  <c r="DL295" i="15"/>
  <c r="DL288" i="15"/>
  <c r="DL72" i="15"/>
  <c r="DL428" i="15"/>
  <c r="DL87" i="15"/>
  <c r="DL279" i="15"/>
  <c r="DL178" i="15"/>
  <c r="DL657" i="15"/>
  <c r="DL132" i="15"/>
  <c r="DL375" i="15"/>
  <c r="DL639" i="15"/>
  <c r="DL130" i="15"/>
  <c r="DL671" i="15"/>
  <c r="DL232" i="15"/>
  <c r="DL515" i="15"/>
  <c r="DL352" i="15"/>
  <c r="DL11" i="15"/>
  <c r="DL200" i="15"/>
  <c r="DL492" i="15"/>
  <c r="DL143" i="15"/>
  <c r="DL335" i="15"/>
  <c r="DL164" i="15"/>
  <c r="DL443" i="15"/>
  <c r="DL687" i="15"/>
  <c r="DL166" i="15"/>
  <c r="DL296" i="15"/>
  <c r="DL853" i="15"/>
  <c r="DL416" i="15"/>
  <c r="DL103" i="15"/>
  <c r="DL328" i="15"/>
  <c r="DL556" i="15"/>
  <c r="DL231" i="15"/>
  <c r="DL451" i="15"/>
  <c r="DL223" i="15"/>
  <c r="DL568" i="15"/>
  <c r="DL50" i="15"/>
  <c r="DL1009" i="15"/>
  <c r="AR9" i="15" l="1"/>
  <c r="AR17" i="15"/>
  <c r="AR12" i="15"/>
  <c r="AR10" i="15"/>
  <c r="AR15" i="15"/>
  <c r="AR11" i="15"/>
  <c r="AR13" i="15"/>
</calcChain>
</file>

<file path=xl/comments1.xml><?xml version="1.0" encoding="utf-8"?>
<comments xmlns="http://schemas.openxmlformats.org/spreadsheetml/2006/main">
  <authors>
    <author>Morris, Jake (London-LIU)</author>
  </authors>
  <commentList>
    <comment ref="DI8" authorId="0" shapeId="0">
      <text>
        <r>
          <rPr>
            <b/>
            <sz val="9"/>
            <color indexed="81"/>
            <rFont val="Tahoma"/>
            <family val="2"/>
          </rPr>
          <t>Analytical solution for AY only</t>
        </r>
      </text>
    </comment>
    <comment ref="DJ8" authorId="0" shapeId="0">
      <text>
        <r>
          <rPr>
            <b/>
            <sz val="9"/>
            <color indexed="81"/>
            <rFont val="Tahoma"/>
            <family val="2"/>
          </rPr>
          <t>Misaligned by delta t; ok</t>
        </r>
      </text>
    </comment>
  </commentList>
</comments>
</file>

<file path=xl/comments2.xml><?xml version="1.0" encoding="utf-8"?>
<comments xmlns="http://schemas.openxmlformats.org/spreadsheetml/2006/main">
  <authors>
    <author>Morris, Jake (London-LIU)</author>
  </authors>
  <commentList>
    <comment ref="DK8" authorId="0" shapeId="0">
      <text>
        <r>
          <rPr>
            <b/>
            <sz val="9"/>
            <color indexed="81"/>
            <rFont val="Tahoma"/>
            <family val="2"/>
          </rPr>
          <t>Analytical solution for AY only</t>
        </r>
      </text>
    </comment>
    <comment ref="DL8" authorId="0" shapeId="0">
      <text>
        <r>
          <rPr>
            <b/>
            <sz val="9"/>
            <color indexed="81"/>
            <rFont val="Tahoma"/>
            <family val="2"/>
          </rPr>
          <t>Misaligned by delta t; ok</t>
        </r>
      </text>
    </comment>
  </commentList>
</comments>
</file>

<file path=xl/comments3.xml><?xml version="1.0" encoding="utf-8"?>
<comments xmlns="http://schemas.openxmlformats.org/spreadsheetml/2006/main">
  <authors>
    <author>Morris, Jake (London-LIU)</author>
  </authors>
  <commentList>
    <comment ref="AJ8" authorId="0" shapeId="0">
      <text>
        <r>
          <rPr>
            <b/>
            <sz val="9"/>
            <color indexed="81"/>
            <rFont val="Tahoma"/>
            <family val="2"/>
          </rPr>
          <t>Analytical solution for AY only</t>
        </r>
      </text>
    </comment>
    <comment ref="AK8" authorId="0" shapeId="0">
      <text>
        <r>
          <rPr>
            <b/>
            <sz val="9"/>
            <color indexed="81"/>
            <rFont val="Tahoma"/>
            <family val="2"/>
          </rPr>
          <t>Misaligned by delta t; ok</t>
        </r>
      </text>
    </comment>
  </commentList>
</comments>
</file>

<file path=xl/comments4.xml><?xml version="1.0" encoding="utf-8"?>
<comments xmlns="http://schemas.openxmlformats.org/spreadsheetml/2006/main">
  <authors>
    <author>Morris, Jake (London-LIU)</author>
  </authors>
  <commentList>
    <comment ref="AK8" authorId="0" shapeId="0">
      <text>
        <r>
          <rPr>
            <b/>
            <sz val="9"/>
            <color indexed="81"/>
            <rFont val="Tahoma"/>
            <family val="2"/>
          </rPr>
          <t>Analytical solution for AY only</t>
        </r>
      </text>
    </comment>
    <comment ref="AL8" authorId="0" shapeId="0">
      <text>
        <r>
          <rPr>
            <b/>
            <sz val="9"/>
            <color indexed="81"/>
            <rFont val="Tahoma"/>
            <family val="2"/>
          </rPr>
          <t>Misaligned by delta t; ok</t>
        </r>
      </text>
    </comment>
  </commentList>
</comments>
</file>

<file path=xl/sharedStrings.xml><?xml version="1.0" encoding="utf-8"?>
<sst xmlns="http://schemas.openxmlformats.org/spreadsheetml/2006/main" count="224" uniqueCount="90">
  <si>
    <t>ker</t>
  </si>
  <si>
    <t>t</t>
  </si>
  <si>
    <t>Incremental reported</t>
  </si>
  <si>
    <t>Delta t</t>
  </si>
  <si>
    <t>Incremental Paid</t>
  </si>
  <si>
    <t>kp</t>
  </si>
  <si>
    <t>Implied payment pattern</t>
  </si>
  <si>
    <t>RLR</t>
  </si>
  <si>
    <t>RRF</t>
  </si>
  <si>
    <t>ULR</t>
  </si>
  <si>
    <t>Cumulative Reported</t>
  </si>
  <si>
    <t>Cumulative Paid</t>
  </si>
  <si>
    <t>Premium</t>
  </si>
  <si>
    <t>Cumulative Incurred</t>
  </si>
  <si>
    <t>AY</t>
  </si>
  <si>
    <t>Exposed to Risk</t>
  </si>
  <si>
    <t>UW / AY</t>
  </si>
  <si>
    <t>OS</t>
  </si>
  <si>
    <t>Reserve(t)</t>
  </si>
  <si>
    <t>RBNS(t)</t>
  </si>
  <si>
    <t>ker(t)</t>
  </si>
  <si>
    <t>kp(t)</t>
  </si>
  <si>
    <t>Implied incurred pattern</t>
  </si>
  <si>
    <t>RESERVES</t>
  </si>
  <si>
    <t>PATTERNS</t>
  </si>
  <si>
    <t>DISCRETIZATION OF COMPARTMENTAL RESERVING MODEL</t>
  </si>
  <si>
    <t>Compartmental Reserving Model Illustration</t>
  </si>
  <si>
    <t>'Baseline model'</t>
  </si>
  <si>
    <t>Cumulative Written</t>
  </si>
  <si>
    <t>Incremental written (uniformly over period)</t>
  </si>
  <si>
    <t>UW</t>
  </si>
  <si>
    <t>'Extended model'</t>
  </si>
  <si>
    <t>The compartmental reserving model non-constant rate function {ker(t), kp(t)} parameter values can be adjusted by the user of this workbook. All other inputs are taken from the 'Baseline model' sheet.</t>
  </si>
  <si>
    <t>Assumed premium writing pattern</t>
  </si>
  <si>
    <t>It is intended to illustrate the dynamics of a compartmental reserving model for a single claims cohort (e.g. accident year/underwriting year).</t>
  </si>
  <si>
    <t>Key</t>
  </si>
  <si>
    <t>Alternative formulae</t>
  </si>
  <si>
    <t>Input cells</t>
  </si>
  <si>
    <t>Ber</t>
  </si>
  <si>
    <t>Bp,1</t>
  </si>
  <si>
    <t>Bp,2</t>
  </si>
  <si>
    <t>This is achieved by the discretization of a continuous-time compartmental reserving model into small time increments, delta t.</t>
  </si>
  <si>
    <t>ExBNR(t)</t>
  </si>
  <si>
    <t xml:space="preserve">DISCLAIMER </t>
  </si>
  <si>
    <t>The author does not accept liability for any reliance placed on the outputs of this workbook.</t>
  </si>
  <si>
    <t>This workbook is for illustrative purposes only and is not suitable for conducting a reserving analysis.</t>
  </si>
  <si>
    <t>State-variable solutions</t>
  </si>
  <si>
    <t>Reserves</t>
  </si>
  <si>
    <t>Implied development patterns</t>
  </si>
  <si>
    <t>'Baseline model w.Calcs'</t>
  </si>
  <si>
    <t>This is a version of the 'Baseline model' sheet which displays the calculation steps to determine the approximate state-variable solutions, reserves and implied development patterns.</t>
  </si>
  <si>
    <t>This is a version of the 'Extended model' sheet which displays the calculation steps to determine the approximate state-variable solutions, reserves and implied development patterns.</t>
  </si>
  <si>
    <t>'Extended model w.Calcs'</t>
  </si>
  <si>
    <r>
      <t xml:space="preserve">Rate functions </t>
    </r>
    <r>
      <rPr>
        <sz val="12"/>
        <color theme="1"/>
        <rFont val="Garamond"/>
        <family val="1"/>
      </rPr>
      <t>(baseline rates dashed)</t>
    </r>
  </si>
  <si>
    <r>
      <t xml:space="preserve">State-variable solutions </t>
    </r>
    <r>
      <rPr>
        <sz val="12"/>
        <color theme="1"/>
        <rFont val="Garamond"/>
        <family val="1"/>
      </rPr>
      <t>(baseline solutions dashed)</t>
    </r>
  </si>
  <si>
    <t xml:space="preserve">          - Approximate state-variable solutions for claim amounts outstanding, paid and incurred (Section 3);</t>
  </si>
  <si>
    <t xml:space="preserve">          - Approximate development patterns (Appendix A).</t>
  </si>
  <si>
    <t>Analytical Reporting to payment pattern</t>
  </si>
  <si>
    <t>Numerical Reporting to payment pattern</t>
  </si>
  <si>
    <t>IMPLIED PATTERNS</t>
  </si>
  <si>
    <t>Payment pattern</t>
  </si>
  <si>
    <t>Incurred pattern</t>
  </si>
  <si>
    <t>Incremental reported (ker=P)</t>
  </si>
  <si>
    <t>Numerical Exposed to reporting pattern</t>
  </si>
  <si>
    <t>NUMERICAL REPORT TO PAYMENT PATTERN CALCS</t>
  </si>
  <si>
    <t>The following outputs are plotted over development time t:</t>
  </si>
  <si>
    <t>IBNR</t>
  </si>
  <si>
    <t>IBNR(t)</t>
  </si>
  <si>
    <t>Development
time (years)</t>
  </si>
  <si>
    <t>Incurred</t>
  </si>
  <si>
    <t>Paid</t>
  </si>
  <si>
    <t>Outstanding</t>
  </si>
  <si>
    <t>Ultimate losses</t>
  </si>
  <si>
    <t>Summary of results</t>
  </si>
  <si>
    <t>Baseline Compartmental Reserving Model (Section 3)</t>
  </si>
  <si>
    <t>Extended Compartmental Reserving Model (Section 3.2)</t>
  </si>
  <si>
    <r>
      <t xml:space="preserve">Baseline Compartmental Reserving Model </t>
    </r>
    <r>
      <rPr>
        <sz val="18"/>
        <color theme="1"/>
        <rFont val="Garamond"/>
        <family val="1"/>
      </rPr>
      <t>(with calculations)</t>
    </r>
  </si>
  <si>
    <r>
      <t xml:space="preserve">Extended Compartmental Reserving Model </t>
    </r>
    <r>
      <rPr>
        <sz val="18"/>
        <color theme="1"/>
        <rFont val="Garamond"/>
        <family val="1"/>
      </rPr>
      <t>(with calculations)</t>
    </r>
  </si>
  <si>
    <t>Rate functions and approximate state-variable solutions (along with baseline rates &amp; model solutions), reserves and implied development patterns are plotted over development time t.</t>
  </si>
  <si>
    <t>A tabular summary of results by development year is shown to the right.</t>
  </si>
  <si>
    <t>This sheet contains a discretization of the extended compartmental reserving model outlined in Section 3.2, which incorporates development time-dependent rates of reporting and payment.</t>
  </si>
  <si>
    <t>'UWYr writing pattern'</t>
  </si>
  <si>
    <t xml:space="preserve">          - Approximate ExBNR, RBNS and Total Reserves (Section 3.1.1); and</t>
  </si>
  <si>
    <r>
      <t xml:space="preserve">          - To allow exposure accumulation (Section 3.2), please set the "UW / AY" input to "UW" (underwriting year). </t>
    </r>
    <r>
      <rPr>
        <i/>
        <sz val="11"/>
        <color theme="1"/>
        <rFont val="Garamond"/>
        <family val="1"/>
      </rPr>
      <t xml:space="preserve">Written premiums </t>
    </r>
    <r>
      <rPr>
        <sz val="11"/>
        <color theme="1"/>
        <rFont val="Garamond"/>
        <family val="1"/>
      </rPr>
      <t>will be input according to the quarterly writing pattern defined in the 'UWYr writing pattern' sheet.</t>
    </r>
  </si>
  <si>
    <t>This sheet allows the user to specify a quarterly premium writing/exposure input pattern (used by subsequent sheets when "UW / AY" is set to "UW").</t>
  </si>
  <si>
    <t>This sheet contains a discretization of the baseline compartmental reserving model outlined in Section 3, where premium is the selected exposure measure.</t>
  </si>
  <si>
    <r>
      <t xml:space="preserve">          - To assume steady-state conditions for an accident year cohort, please set the "UW / AY" input to "AY" (accident year). </t>
    </r>
    <r>
      <rPr>
        <i/>
        <sz val="11"/>
        <color theme="1"/>
        <rFont val="Garamond"/>
        <family val="1"/>
      </rPr>
      <t>Earned premiums</t>
    </r>
    <r>
      <rPr>
        <sz val="11"/>
        <color theme="1"/>
        <rFont val="Garamond"/>
        <family val="1"/>
      </rPr>
      <t xml:space="preserve"> will be input at development time zero (see Section 3)</t>
    </r>
  </si>
  <si>
    <t>This workbook should be used in conjunction with the Summer 2016 CAS E-Forum paper entitled "Hierarchical Compartmental Models for Loss Reserving".</t>
  </si>
  <si>
    <t>The premiums and compartmental reserving model parameter values {ker, RLR, kp, RRF} can be adjusted by the user of this workbook (see grey cells).</t>
  </si>
  <si>
    <t>Reserve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</si>
</sst>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00"/>
    <numFmt numFmtId="165" formatCode="#,##0.0000"/>
    <numFmt numFmtId="166" formatCode="#,##0.0"/>
    <numFmt numFmtId="167" formatCode="_-* #,##0.0000_-;\-* #,##0.0000_-;_-* &quot;-&quot;??_-;_-@_-"/>
    <numFmt numFmtId="168" formatCode="#,##0;[Red]\-\(#,##0\)"/>
  </numFmts>
  <fonts count="2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18"/>
      <color theme="1"/>
      <name val="Garamond"/>
      <family val="1"/>
    </font>
    <font>
      <b/>
      <sz val="16"/>
      <color theme="1"/>
      <name val="Garamond"/>
      <family val="1"/>
    </font>
    <font>
      <sz val="11"/>
      <color theme="1"/>
      <name val="Garamond"/>
      <family val="1"/>
    </font>
    <font>
      <b/>
      <sz val="11"/>
      <color theme="1"/>
      <name val="Garamond"/>
      <family val="1"/>
    </font>
    <font>
      <b/>
      <sz val="11"/>
      <color theme="0" tint="-0.499984740745262"/>
      <name val="Garamond"/>
      <family val="1"/>
    </font>
    <font>
      <b/>
      <sz val="11"/>
      <color theme="0"/>
      <name val="Garamond"/>
      <family val="1"/>
    </font>
    <font>
      <b/>
      <sz val="11"/>
      <color rgb="FFC00000"/>
      <name val="Garamond"/>
      <family val="1"/>
    </font>
    <font>
      <b/>
      <i/>
      <sz val="11"/>
      <color theme="1"/>
      <name val="Arial"/>
      <family val="2"/>
    </font>
    <font>
      <b/>
      <sz val="11"/>
      <color rgb="FF00B050"/>
      <name val="Garamond"/>
      <family val="1"/>
    </font>
    <font>
      <b/>
      <sz val="9"/>
      <color indexed="81"/>
      <name val="Tahoma"/>
      <family val="2"/>
    </font>
    <font>
      <b/>
      <sz val="12"/>
      <color theme="1"/>
      <name val="Garamond"/>
      <family val="1"/>
    </font>
    <font>
      <b/>
      <sz val="11"/>
      <color theme="0" tint="-0.499984740745262"/>
      <name val="Arial"/>
      <family val="2"/>
    </font>
    <font>
      <b/>
      <u/>
      <sz val="11"/>
      <color theme="1"/>
      <name val="Garamond"/>
      <family val="1"/>
    </font>
    <font>
      <b/>
      <sz val="11"/>
      <name val="Garamond"/>
      <family val="1"/>
    </font>
    <font>
      <b/>
      <sz val="14"/>
      <color theme="1"/>
      <name val="Garamond"/>
      <family val="1"/>
    </font>
    <font>
      <sz val="18"/>
      <color theme="1"/>
      <name val="Garamond"/>
      <family val="1"/>
    </font>
    <font>
      <sz val="12"/>
      <color theme="1"/>
      <name val="Garamond"/>
      <family val="1"/>
    </font>
    <font>
      <sz val="11"/>
      <color theme="0" tint="-0.499984740745262"/>
      <name val="Arial"/>
      <family val="2"/>
    </font>
    <font>
      <sz val="11"/>
      <color theme="0" tint="-0.499984740745262"/>
      <name val="Garamond"/>
      <family val="1"/>
    </font>
    <font>
      <b/>
      <i/>
      <sz val="11"/>
      <color theme="0" tint="-0.499984740745262"/>
      <name val="Arial"/>
      <family val="2"/>
    </font>
    <font>
      <b/>
      <sz val="11"/>
      <color rgb="FF7030A0"/>
      <name val="Garamond"/>
      <family val="1"/>
    </font>
    <font>
      <i/>
      <sz val="11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119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0" fillId="0" borderId="0" xfId="1" applyFont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8" fillId="0" borderId="0" xfId="0" applyFont="1" applyFill="1" applyAlignment="1">
      <alignment horizontal="center"/>
    </xf>
    <xf numFmtId="0" fontId="8" fillId="2" borderId="1" xfId="0" applyFont="1" applyFill="1" applyBorder="1" applyAlignment="1">
      <alignment horizontal="center"/>
    </xf>
    <xf numFmtId="3" fontId="8" fillId="2" borderId="5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10" fontId="8" fillId="0" borderId="0" xfId="1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9" fontId="7" fillId="0" borderId="0" xfId="1" applyFont="1" applyAlignment="1">
      <alignment horizontal="center"/>
    </xf>
    <xf numFmtId="3" fontId="7" fillId="0" borderId="0" xfId="1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10" fillId="5" borderId="7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9" xfId="0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3" fontId="13" fillId="0" borderId="0" xfId="1" applyNumberFormat="1" applyFont="1" applyFill="1" applyAlignment="1">
      <alignment horizontal="center"/>
    </xf>
    <xf numFmtId="0" fontId="13" fillId="0" borderId="0" xfId="0" applyFont="1" applyFill="1"/>
    <xf numFmtId="3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0" fillId="6" borderId="6" xfId="0" applyFont="1" applyFill="1" applyBorder="1" applyAlignment="1">
      <alignment horizontal="center" vertical="center" wrapText="1"/>
    </xf>
    <xf numFmtId="0" fontId="2" fillId="0" borderId="0" xfId="0" applyFont="1"/>
    <xf numFmtId="0" fontId="15" fillId="0" borderId="0" xfId="0" applyFont="1"/>
    <xf numFmtId="0" fontId="16" fillId="0" borderId="0" xfId="0" applyFont="1"/>
    <xf numFmtId="166" fontId="13" fillId="0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0" xfId="0" quotePrefix="1" applyFont="1"/>
    <xf numFmtId="0" fontId="7" fillId="0" borderId="0" xfId="0" quotePrefix="1" applyFont="1" applyAlignment="1"/>
    <xf numFmtId="9" fontId="7" fillId="0" borderId="0" xfId="0" applyNumberFormat="1" applyFont="1" applyFill="1" applyAlignment="1">
      <alignment horizontal="center"/>
    </xf>
    <xf numFmtId="0" fontId="13" fillId="0" borderId="0" xfId="0" applyFont="1" applyFill="1" applyBorder="1"/>
    <xf numFmtId="0" fontId="0" fillId="0" borderId="0" xfId="0" applyBorder="1"/>
    <xf numFmtId="0" fontId="17" fillId="0" borderId="0" xfId="0" applyFont="1" applyBorder="1"/>
    <xf numFmtId="0" fontId="17" fillId="0" borderId="0" xfId="0" quotePrefix="1" applyFont="1"/>
    <xf numFmtId="0" fontId="0" fillId="0" borderId="10" xfId="0" applyBorder="1"/>
    <xf numFmtId="3" fontId="8" fillId="0" borderId="1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0" fillId="0" borderId="11" xfId="0" applyBorder="1"/>
    <xf numFmtId="0" fontId="19" fillId="0" borderId="0" xfId="0" applyFont="1"/>
    <xf numFmtId="0" fontId="8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7" fillId="0" borderId="10" xfId="0" applyFont="1" applyBorder="1"/>
    <xf numFmtId="0" fontId="0" fillId="0" borderId="15" xfId="0" applyBorder="1"/>
    <xf numFmtId="0" fontId="7" fillId="0" borderId="16" xfId="0" applyFont="1" applyBorder="1"/>
    <xf numFmtId="0" fontId="0" fillId="0" borderId="17" xfId="0" applyBorder="1"/>
    <xf numFmtId="0" fontId="0" fillId="0" borderId="18" xfId="0" applyBorder="1"/>
    <xf numFmtId="0" fontId="17" fillId="0" borderId="12" xfId="0" applyFont="1" applyBorder="1"/>
    <xf numFmtId="166" fontId="8" fillId="0" borderId="5" xfId="0" applyNumberFormat="1" applyFont="1" applyFill="1" applyBorder="1" applyAlignment="1">
      <alignment horizontal="center"/>
    </xf>
    <xf numFmtId="3" fontId="13" fillId="7" borderId="0" xfId="1" applyNumberFormat="1" applyFont="1" applyFill="1" applyAlignment="1">
      <alignment horizontal="center"/>
    </xf>
    <xf numFmtId="0" fontId="22" fillId="0" borderId="0" xfId="0" applyFont="1"/>
    <xf numFmtId="0" fontId="9" fillId="5" borderId="19" xfId="0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3" fontId="23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3" fontId="23" fillId="7" borderId="0" xfId="1" applyNumberFormat="1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9" fontId="0" fillId="2" borderId="0" xfId="1" applyFont="1" applyFill="1" applyAlignment="1">
      <alignment horizontal="center"/>
    </xf>
    <xf numFmtId="0" fontId="24" fillId="0" borderId="0" xfId="0" applyFont="1" applyAlignment="1">
      <alignment horizontal="center" vertical="center"/>
    </xf>
    <xf numFmtId="9" fontId="7" fillId="2" borderId="0" xfId="1" applyFont="1" applyFill="1" applyAlignment="1">
      <alignment horizontal="center"/>
    </xf>
    <xf numFmtId="167" fontId="0" fillId="0" borderId="0" xfId="3" applyNumberFormat="1" applyFont="1"/>
    <xf numFmtId="0" fontId="25" fillId="0" borderId="0" xfId="0" applyFont="1" applyAlignment="1">
      <alignment horizontal="center" vertical="center" wrapText="1"/>
    </xf>
    <xf numFmtId="37" fontId="0" fillId="0" borderId="0" xfId="0" applyNumberFormat="1" applyAlignment="1">
      <alignment horizontal="center"/>
    </xf>
    <xf numFmtId="0" fontId="6" fillId="0" borderId="0" xfId="0" applyFont="1" applyBorder="1" applyAlignment="1">
      <alignment vertical="center"/>
    </xf>
    <xf numFmtId="37" fontId="0" fillId="0" borderId="0" xfId="0" applyNumberFormat="1"/>
    <xf numFmtId="0" fontId="0" fillId="0" borderId="0" xfId="0" applyAlignment="1">
      <alignment vertical="center"/>
    </xf>
    <xf numFmtId="0" fontId="2" fillId="0" borderId="8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" fillId="0" borderId="20" xfId="0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168" fontId="0" fillId="0" borderId="0" xfId="0" applyNumberFormat="1" applyAlignment="1">
      <alignment horizontal="center"/>
    </xf>
    <xf numFmtId="9" fontId="8" fillId="2" borderId="1" xfId="0" applyNumberFormat="1" applyFont="1" applyFill="1" applyBorder="1" applyAlignment="1">
      <alignment horizontal="center"/>
    </xf>
    <xf numFmtId="0" fontId="8" fillId="2" borderId="22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colors>
    <mruColors>
      <color rgb="FFB6D99F"/>
      <color rgb="FFAFABAB"/>
      <color rgb="FFFFAFAF"/>
      <color rgb="FFFFD0C1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663826447884"/>
          <c:y val="0.3022302092786408"/>
          <c:w val="0.80404757004250882"/>
          <c:h val="0.55128540695939476"/>
        </c:manualLayout>
      </c:layout>
      <c:scatterChart>
        <c:scatterStyle val="smoothMarker"/>
        <c:varyColors val="0"/>
        <c:ser>
          <c:idx val="1"/>
          <c:order val="0"/>
          <c:tx>
            <c:v>Premium writing pattern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'UWYr writing pattern'!$A$4:$A$12</c:f>
              <c:numCache>
                <c:formatCode>General</c:formatCode>
                <c:ptCount val="9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</c:numCache>
            </c:numRef>
          </c:xVal>
          <c:yVal>
            <c:numRef>
              <c:f>'UWYr writing pattern'!$B$4:$B$12</c:f>
              <c:numCache>
                <c:formatCode>0%</c:formatCode>
                <c:ptCount val="9"/>
                <c:pt idx="0">
                  <c:v>0</c:v>
                </c:pt>
                <c:pt idx="1">
                  <c:v>0.35</c:v>
                </c:pt>
                <c:pt idx="2">
                  <c:v>0.6</c:v>
                </c:pt>
                <c:pt idx="3">
                  <c:v>0.81</c:v>
                </c:pt>
                <c:pt idx="4">
                  <c:v>0.94</c:v>
                </c:pt>
                <c:pt idx="5">
                  <c:v>0.98</c:v>
                </c:pt>
                <c:pt idx="6">
                  <c:v>0.99</c:v>
                </c:pt>
                <c:pt idx="7">
                  <c:v>1</c:v>
                </c:pt>
                <c:pt idx="8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687976"/>
        <c:axId val="353688368"/>
      </c:scatterChart>
      <c:valAx>
        <c:axId val="353687976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26451286872722996"/>
              <c:y val="0.867031362605098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88368"/>
        <c:crosses val="autoZero"/>
        <c:crossBetween val="midCat"/>
      </c:valAx>
      <c:valAx>
        <c:axId val="3536883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Cu</a:t>
                </a:r>
                <a:r>
                  <a:rPr lang="en-US" sz="1600" b="1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mulative </a:t>
                </a: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% written</a:t>
                </a:r>
              </a:p>
            </c:rich>
          </c:tx>
          <c:layout>
            <c:manualLayout>
              <c:xMode val="edge"/>
              <c:yMode val="edge"/>
              <c:x val="2.5835703372899279E-2"/>
              <c:y val="0.31159798587408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87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731243118475419E-2"/>
          <c:y val="0.19496348195535979"/>
          <c:w val="0.76766852546786124"/>
          <c:h val="9.01268362482599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93095312696677E-2"/>
          <c:y val="0.17712660504864441"/>
          <c:w val="0.9509068855330477"/>
          <c:h val="0.7601904181760585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'Extended model'!$DB$8</c:f>
              <c:strCache>
                <c:ptCount val="1"/>
                <c:pt idx="0">
                  <c:v>ExBNR(t)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model'!$DB$9:$DB$1009</c:f>
              <c:numCache>
                <c:formatCode>#,##0</c:formatCode>
                <c:ptCount val="1001"/>
                <c:pt idx="0">
                  <c:v>84</c:v>
                </c:pt>
                <c:pt idx="1">
                  <c:v>84</c:v>
                </c:pt>
                <c:pt idx="2">
                  <c:v>83.974799999999988</c:v>
                </c:pt>
                <c:pt idx="3">
                  <c:v>83.924415119999992</c:v>
                </c:pt>
                <c:pt idx="4">
                  <c:v>83.848883146391984</c:v>
                </c:pt>
                <c:pt idx="5">
                  <c:v>83.748264486616307</c:v>
                </c:pt>
                <c:pt idx="6">
                  <c:v>83.622642089886398</c:v>
                </c:pt>
                <c:pt idx="7">
                  <c:v>83.472121334124594</c:v>
                </c:pt>
                <c:pt idx="8">
                  <c:v>83.296829879322928</c:v>
                </c:pt>
                <c:pt idx="9">
                  <c:v>83.096917487612558</c:v>
                </c:pt>
                <c:pt idx="10">
                  <c:v>82.872555810395994</c:v>
                </c:pt>
                <c:pt idx="11">
                  <c:v>82.623938142964818</c:v>
                </c:pt>
                <c:pt idx="12">
                  <c:v>82.351279147093038</c:v>
                </c:pt>
                <c:pt idx="13">
                  <c:v>82.054814542163484</c:v>
                </c:pt>
                <c:pt idx="14">
                  <c:v>81.734800765449052</c:v>
                </c:pt>
                <c:pt idx="15">
                  <c:v>81.391514602234167</c:v>
                </c:pt>
                <c:pt idx="16">
                  <c:v>81.025252786524121</c:v>
                </c:pt>
                <c:pt idx="17">
                  <c:v>80.636331573148809</c:v>
                </c:pt>
                <c:pt idx="18">
                  <c:v>80.225086282125744</c:v>
                </c:pt>
                <c:pt idx="19">
                  <c:v>79.791870816202263</c:v>
                </c:pt>
                <c:pt idx="20">
                  <c:v>79.337057152549917</c:v>
                </c:pt>
                <c:pt idx="21">
                  <c:v>78.861034809634617</c:v>
                </c:pt>
                <c:pt idx="22">
                  <c:v>78.364210290333901</c:v>
                </c:pt>
                <c:pt idx="23">
                  <c:v>77.847006502417699</c:v>
                </c:pt>
                <c:pt idx="24">
                  <c:v>77.309862157551038</c:v>
                </c:pt>
                <c:pt idx="25">
                  <c:v>76.75323115001666</c:v>
                </c:pt>
                <c:pt idx="26">
                  <c:v>76.177581916391546</c:v>
                </c:pt>
                <c:pt idx="27">
                  <c:v>75.583396777443696</c:v>
                </c:pt>
                <c:pt idx="28">
                  <c:v>74.971171263546395</c:v>
                </c:pt>
                <c:pt idx="29">
                  <c:v>74.341413424932597</c:v>
                </c:pt>
                <c:pt idx="30">
                  <c:v>73.694643128135695</c:v>
                </c:pt>
                <c:pt idx="31">
                  <c:v>73.031391339982463</c:v>
                </c:pt>
                <c:pt idx="32">
                  <c:v>72.352199400520618</c:v>
                </c:pt>
                <c:pt idx="33">
                  <c:v>71.657618286275621</c:v>
                </c:pt>
                <c:pt idx="34">
                  <c:v>70.9482078652415</c:v>
                </c:pt>
                <c:pt idx="35">
                  <c:v>70.224536145016032</c:v>
                </c:pt>
                <c:pt idx="36">
                  <c:v>69.487178515493355</c:v>
                </c:pt>
                <c:pt idx="37">
                  <c:v>68.736716987526023</c:v>
                </c:pt>
                <c:pt idx="38">
                  <c:v>67.973739428964478</c:v>
                </c:pt>
                <c:pt idx="39">
                  <c:v>67.198838799474288</c:v>
                </c:pt>
                <c:pt idx="40">
                  <c:v>66.412612385520433</c:v>
                </c:pt>
                <c:pt idx="41">
                  <c:v>65.615661036894181</c:v>
                </c:pt>
                <c:pt idx="42">
                  <c:v>64.808588406140387</c:v>
                </c:pt>
                <c:pt idx="43">
                  <c:v>63.992000192223024</c:v>
                </c:pt>
                <c:pt idx="44">
                  <c:v>63.16650338974334</c:v>
                </c:pt>
                <c:pt idx="45">
                  <c:v>62.332705544998738</c:v>
                </c:pt>
                <c:pt idx="46">
                  <c:v>61.491214020141257</c:v>
                </c:pt>
                <c:pt idx="47">
                  <c:v>60.642635266663305</c:v>
                </c:pt>
                <c:pt idx="48">
                  <c:v>59.787574109403351</c:v>
                </c:pt>
                <c:pt idx="49">
                  <c:v>58.926633042227941</c:v>
                </c:pt>
                <c:pt idx="50">
                  <c:v>58.060411536507189</c:v>
                </c:pt>
                <c:pt idx="51">
                  <c:v>57.189505363459581</c:v>
                </c:pt>
                <c:pt idx="52">
                  <c:v>56.314505931398656</c:v>
                </c:pt>
                <c:pt idx="53">
                  <c:v>55.435999638868836</c:v>
                </c:pt>
                <c:pt idx="54">
                  <c:v>54.554567244610816</c:v>
                </c:pt>
                <c:pt idx="55">
                  <c:v>53.670783255248125</c:v>
                </c:pt>
                <c:pt idx="56">
                  <c:v>52.785215331536534</c:v>
                </c:pt>
                <c:pt idx="57">
                  <c:v>51.898423713966721</c:v>
                </c:pt>
                <c:pt idx="58">
                  <c:v>51.010960668457891</c:v>
                </c:pt>
                <c:pt idx="59">
                  <c:v>50.123369952826721</c:v>
                </c:pt>
                <c:pt idx="60">
                  <c:v>49.236186304661686</c:v>
                </c:pt>
                <c:pt idx="61">
                  <c:v>48.349934951177779</c:v>
                </c:pt>
                <c:pt idx="62">
                  <c:v>47.465131141571227</c:v>
                </c:pt>
                <c:pt idx="63">
                  <c:v>46.582279702337999</c:v>
                </c:pt>
                <c:pt idx="64">
                  <c:v>45.70187461596381</c:v>
                </c:pt>
                <c:pt idx="65">
                  <c:v>44.824398623337309</c:v>
                </c:pt>
                <c:pt idx="66">
                  <c:v>43.950322850182232</c:v>
                </c:pt>
                <c:pt idx="67">
                  <c:v>43.080106457748627</c:v>
                </c:pt>
                <c:pt idx="68">
                  <c:v>42.214196317947881</c:v>
                </c:pt>
                <c:pt idx="69">
                  <c:v>41.353026713061737</c:v>
                </c:pt>
                <c:pt idx="70">
                  <c:v>40.497019060101366</c:v>
                </c:pt>
                <c:pt idx="71">
                  <c:v>39.646581659839235</c:v>
                </c:pt>
                <c:pt idx="72">
                  <c:v>38.802109470484659</c:v>
                </c:pt>
                <c:pt idx="73">
                  <c:v>37.963983905922191</c:v>
                </c:pt>
                <c:pt idx="74">
                  <c:v>37.132572658382493</c:v>
                </c:pt>
                <c:pt idx="75">
                  <c:v>36.308229545366409</c:v>
                </c:pt>
                <c:pt idx="76">
                  <c:v>35.491294380595662</c:v>
                </c:pt>
                <c:pt idx="77">
                  <c:v>34.682092868718073</c:v>
                </c:pt>
                <c:pt idx="78">
                  <c:v>33.880936523450693</c:v>
                </c:pt>
                <c:pt idx="79">
                  <c:v>33.088122608801946</c:v>
                </c:pt>
                <c:pt idx="80">
                  <c:v>32.303934102973344</c:v>
                </c:pt>
                <c:pt idx="81">
                  <c:v>31.528639684501975</c:v>
                </c:pt>
                <c:pt idx="82">
                  <c:v>30.76249374016858</c:v>
                </c:pt>
                <c:pt idx="83">
                  <c:v>30.005736394160426</c:v>
                </c:pt>
                <c:pt idx="84">
                  <c:v>29.258593557945833</c:v>
                </c:pt>
                <c:pt idx="85">
                  <c:v>28.5212770002856</c:v>
                </c:pt>
                <c:pt idx="86">
                  <c:v>27.793984436778317</c:v>
                </c:pt>
                <c:pt idx="87">
                  <c:v>27.076899638309438</c:v>
                </c:pt>
                <c:pt idx="88">
                  <c:v>26.370192557749558</c:v>
                </c:pt>
                <c:pt idx="89">
                  <c:v>25.67401947422497</c:v>
                </c:pt>
                <c:pt idx="90">
                  <c:v>24.988523154263167</c:v>
                </c:pt>
                <c:pt idx="91">
                  <c:v>24.313833029098063</c:v>
                </c:pt>
                <c:pt idx="92">
                  <c:v>23.650065387403686</c:v>
                </c:pt>
                <c:pt idx="93">
                  <c:v>22.997323582711342</c:v>
                </c:pt>
                <c:pt idx="94">
                  <c:v>22.355698254753698</c:v>
                </c:pt>
                <c:pt idx="95">
                  <c:v>21.725267563969641</c:v>
                </c:pt>
                <c:pt idx="96">
                  <c:v>21.106097438396507</c:v>
                </c:pt>
                <c:pt idx="97">
                  <c:v>20.498241832170688</c:v>
                </c:pt>
                <c:pt idx="98">
                  <c:v>19.901742994854523</c:v>
                </c:pt>
                <c:pt idx="99">
                  <c:v>19.316631750805797</c:v>
                </c:pt>
                <c:pt idx="100">
                  <c:v>18.742927787806867</c:v>
                </c:pt>
                <c:pt idx="101">
                  <c:v>18.180639954172658</c:v>
                </c:pt>
                <c:pt idx="102">
                  <c:v>17.629766563561226</c:v>
                </c:pt>
                <c:pt idx="103">
                  <c:v>17.090295706716255</c:v>
                </c:pt>
                <c:pt idx="104">
                  <c:v>16.562205569378726</c:v>
                </c:pt>
                <c:pt idx="105">
                  <c:v>16.045464755614109</c:v>
                </c:pt>
                <c:pt idx="106">
                  <c:v>15.540032615812263</c:v>
                </c:pt>
                <c:pt idx="107">
                  <c:v>15.045859578629432</c:v>
                </c:pt>
                <c:pt idx="108">
                  <c:v>14.56288748615543</c:v>
                </c:pt>
                <c:pt idx="109">
                  <c:v>14.091049931603992</c:v>
                </c:pt>
                <c:pt idx="110">
                  <c:v>13.630272598840543</c:v>
                </c:pt>
                <c:pt idx="111">
                  <c:v>13.180473603078806</c:v>
                </c:pt>
                <c:pt idx="112">
                  <c:v>12.741563832096281</c:v>
                </c:pt>
                <c:pt idx="113">
                  <c:v>12.313447287337846</c:v>
                </c:pt>
                <c:pt idx="114">
                  <c:v>11.896021424297095</c:v>
                </c:pt>
                <c:pt idx="115">
                  <c:v>11.489177491586132</c:v>
                </c:pt>
                <c:pt idx="116">
                  <c:v>11.09280086812641</c:v>
                </c:pt>
                <c:pt idx="117">
                  <c:v>10.706771397915613</c:v>
                </c:pt>
                <c:pt idx="118">
                  <c:v>10.330963721848775</c:v>
                </c:pt>
                <c:pt idx="119">
                  <c:v>9.9652476060953283</c:v>
                </c:pt>
                <c:pt idx="120">
                  <c:v>9.6094882665577259</c:v>
                </c:pt>
                <c:pt idx="121">
                  <c:v>9.2635466889616485</c:v>
                </c:pt>
                <c:pt idx="122">
                  <c:v>8.9272799441523389</c:v>
                </c:pt>
                <c:pt idx="123">
                  <c:v>8.6005414981963639</c:v>
                </c:pt>
                <c:pt idx="124">
                  <c:v>8.2831815169129186</c:v>
                </c:pt>
                <c:pt idx="125">
                  <c:v>7.9750471644837573</c:v>
                </c:pt>
                <c:pt idx="126">
                  <c:v>7.6759828958156158</c:v>
                </c:pt>
                <c:pt idx="127">
                  <c:v>7.3858307423537841</c:v>
                </c:pt>
                <c:pt idx="128">
                  <c:v>7.1044305910701055</c:v>
                </c:pt>
                <c:pt idx="129">
                  <c:v>6.8316204563730132</c:v>
                </c:pt>
                <c:pt idx="130">
                  <c:v>6.5672367447113773</c:v>
                </c:pt>
                <c:pt idx="131">
                  <c:v>6.3111145116676335</c:v>
                </c:pt>
                <c:pt idx="132">
                  <c:v>6.0630877113590964</c:v>
                </c:pt>
                <c:pt idx="133">
                  <c:v>5.8229894379892757</c:v>
                </c:pt>
                <c:pt idx="134">
                  <c:v>5.5906521594135032</c:v>
                </c:pt>
                <c:pt idx="135">
                  <c:v>5.3659079426050811</c:v>
                </c:pt>
                <c:pt idx="136">
                  <c:v>5.1485886709295752</c:v>
                </c:pt>
                <c:pt idx="137">
                  <c:v>4.938526253155648</c:v>
                </c:pt>
                <c:pt idx="138">
                  <c:v>4.7355528241509512</c:v>
                </c:pt>
                <c:pt idx="139">
                  <c:v>4.539500937231101</c:v>
                </c:pt>
                <c:pt idx="140">
                  <c:v>4.3502037481485649</c:v>
                </c:pt>
                <c:pt idx="141">
                  <c:v>4.1674951907263251</c:v>
                </c:pt>
                <c:pt idx="142">
                  <c:v>3.9912101441586016</c:v>
                </c:pt>
                <c:pt idx="143">
                  <c:v>3.8211845920174454</c:v>
                </c:pt>
                <c:pt idx="144">
                  <c:v>3.6572557730198971</c:v>
                </c:pt>
                <c:pt idx="145">
                  <c:v>3.4992623236254379</c:v>
                </c:pt>
                <c:pt idx="146">
                  <c:v>3.3470444125477314</c:v>
                </c:pt>
                <c:pt idx="147">
                  <c:v>3.2004438672781408</c:v>
                </c:pt>
                <c:pt idx="148">
                  <c:v>3.0593042927311749</c:v>
                </c:pt>
                <c:pt idx="149">
                  <c:v>2.9234711821339103</c:v>
                </c:pt>
                <c:pt idx="150">
                  <c:v>2.7927920202925245</c:v>
                </c:pt>
                <c:pt idx="151">
                  <c:v>2.6671163793793609</c:v>
                </c:pt>
                <c:pt idx="152">
                  <c:v>2.5462960073934755</c:v>
                </c:pt>
                <c:pt idx="153">
                  <c:v>2.430184909456333</c:v>
                </c:pt>
                <c:pt idx="154">
                  <c:v>2.3186394221122875</c:v>
                </c:pt>
                <c:pt idx="155">
                  <c:v>2.2115182808106995</c:v>
                </c:pt>
                <c:pt idx="156">
                  <c:v>2.1086826807530019</c:v>
                </c:pt>
                <c:pt idx="157">
                  <c:v>2.0099963312937614</c:v>
                </c:pt>
                <c:pt idx="158">
                  <c:v>1.9153255040898247</c:v>
                </c:pt>
                <c:pt idx="159">
                  <c:v>1.8245390751959671</c:v>
                </c:pt>
                <c:pt idx="160">
                  <c:v>1.7375085613091197</c:v>
                </c:pt>
                <c:pt idx="161">
                  <c:v>1.654108150366282</c:v>
                </c:pt>
                <c:pt idx="162">
                  <c:v>1.5742147267035906</c:v>
                </c:pt>
                <c:pt idx="163">
                  <c:v>1.4977078909857957</c:v>
                </c:pt>
                <c:pt idx="164">
                  <c:v>1.4244699751165903</c:v>
                </c:pt>
                <c:pt idx="165">
                  <c:v>1.3543860523408542</c:v>
                </c:pt>
                <c:pt idx="166">
                  <c:v>1.2873439427499818</c:v>
                </c:pt>
                <c:pt idx="167">
                  <c:v>1.2232342144010326</c:v>
                </c:pt>
                <c:pt idx="168">
                  <c:v>1.1619501802595411</c:v>
                </c:pt>
                <c:pt idx="169">
                  <c:v>1.1033878911744601</c:v>
                </c:pt>
                <c:pt idx="170">
                  <c:v>1.0474461250919151</c:v>
                </c:pt>
                <c:pt idx="171">
                  <c:v>0.99402637271222738</c:v>
                </c:pt>
                <c:pt idx="172">
                  <c:v>0.94303281979208997</c:v>
                </c:pt>
                <c:pt idx="173">
                  <c:v>0.8943723262908182</c:v>
                </c:pt>
                <c:pt idx="174">
                  <c:v>0.8479544025563247</c:v>
                </c:pt>
                <c:pt idx="175">
                  <c:v>0.80369118274288442</c:v>
                </c:pt>
                <c:pt idx="176">
                  <c:v>0.76149739564888308</c:v>
                </c:pt>
                <c:pt idx="177">
                  <c:v>0.72129033315862201</c:v>
                </c:pt>
                <c:pt idx="178">
                  <c:v>0.68298981646789925</c:v>
                </c:pt>
                <c:pt idx="179">
                  <c:v>0.6465181602685135</c:v>
                </c:pt>
                <c:pt idx="180">
                  <c:v>0.6118001350620943</c:v>
                </c:pt>
                <c:pt idx="181">
                  <c:v>0.57876292776874128</c:v>
                </c:pt>
                <c:pt idx="182">
                  <c:v>0.54733610079089856</c:v>
                </c:pt>
                <c:pt idx="183">
                  <c:v>0.51745154968771545</c:v>
                </c:pt>
                <c:pt idx="184">
                  <c:v>0.4890434596098599</c:v>
                </c:pt>
                <c:pt idx="185">
                  <c:v>0.46204826063939564</c:v>
                </c:pt>
                <c:pt idx="186">
                  <c:v>0.43640458217390921</c:v>
                </c:pt>
                <c:pt idx="187">
                  <c:v>0.41205320648860505</c:v>
                </c:pt>
                <c:pt idx="188">
                  <c:v>0.38893702160459426</c:v>
                </c:pt>
                <c:pt idx="189">
                  <c:v>0.36700097358609512</c:v>
                </c:pt>
                <c:pt idx="190">
                  <c:v>0.34619201838376357</c:v>
                </c:pt>
                <c:pt idx="191">
                  <c:v>0.32645907333588897</c:v>
                </c:pt>
                <c:pt idx="192">
                  <c:v>0.30775296843374256</c:v>
                </c:pt>
                <c:pt idx="193">
                  <c:v>0.29002639745195902</c:v>
                </c:pt>
                <c:pt idx="194">
                  <c:v>0.27323386903949054</c:v>
                </c:pt>
                <c:pt idx="195">
                  <c:v>0.25733165786139223</c:v>
                </c:pt>
                <c:pt idx="196">
                  <c:v>0.24227775587650074</c:v>
                </c:pt>
                <c:pt idx="197">
                  <c:v>0.22803182383096252</c:v>
                </c:pt>
                <c:pt idx="198">
                  <c:v>0.21455514304255263</c:v>
                </c:pt>
                <c:pt idx="199">
                  <c:v>0.20181056754582499</c:v>
                </c:pt>
                <c:pt idx="200">
                  <c:v>0.18976247666333926</c:v>
                </c:pt>
                <c:pt idx="201">
                  <c:v>0.17837672806353891</c:v>
                </c:pt>
                <c:pt idx="202">
                  <c:v>0.16762061136130751</c:v>
                </c:pt>
                <c:pt idx="203">
                  <c:v>0.15746280231281226</c:v>
                </c:pt>
                <c:pt idx="204">
                  <c:v>0.14787331765196202</c:v>
                </c:pt>
                <c:pt idx="205">
                  <c:v>0.13882347061166195</c:v>
                </c:pt>
                <c:pt idx="206">
                  <c:v>0.13028582716904474</c:v>
                </c:pt>
                <c:pt idx="207">
                  <c:v>0.12223416304999776</c:v>
                </c:pt>
                <c:pt idx="208">
                  <c:v>0.11464342152459291</c:v>
                </c:pt>
                <c:pt idx="209">
                  <c:v>0.1074896720214583</c:v>
                </c:pt>
                <c:pt idx="210">
                  <c:v>0.10075006958571288</c:v>
                </c:pt>
                <c:pt idx="211">
                  <c:v>9.4402815201812942E-2</c:v>
                </c:pt>
                <c:pt idx="212">
                  <c:v>8.8427116999538188E-2</c:v>
                </c:pt>
                <c:pt idx="213">
                  <c:v>8.2803152358367563E-2</c:v>
                </c:pt>
                <c:pt idx="214">
                  <c:v>7.7512030922667882E-2</c:v>
                </c:pt>
                <c:pt idx="215">
                  <c:v>7.2535758537432604E-2</c:v>
                </c:pt>
                <c:pt idx="216">
                  <c:v>6.7857202111768211E-2</c:v>
                </c:pt>
                <c:pt idx="217">
                  <c:v>6.3460055414925623E-2</c:v>
                </c:pt>
                <c:pt idx="218">
                  <c:v>5.9328805807413967E-2</c:v>
                </c:pt>
                <c:pt idx="219">
                  <c:v>5.5448701907609095E-2</c:v>
                </c:pt>
                <c:pt idx="220">
                  <c:v>5.1805722192279184E-2</c:v>
                </c:pt>
                <c:pt idx="221">
                  <c:v>4.8386544527588747E-2</c:v>
                </c:pt>
                <c:pt idx="222">
                  <c:v>4.5178516625409622E-2</c:v>
                </c:pt>
                <c:pt idx="223">
                  <c:v>4.2169627418157336E-2</c:v>
                </c:pt>
                <c:pt idx="224">
                  <c:v>3.9348479343882616E-2</c:v>
                </c:pt>
                <c:pt idx="225">
                  <c:v>3.6704261531973703E-2</c:v>
                </c:pt>
                <c:pt idx="226">
                  <c:v>3.4226723878565471E-2</c:v>
                </c:pt>
                <c:pt idx="227">
                  <c:v>3.1906151999598738E-2</c:v>
                </c:pt>
                <c:pt idx="228">
                  <c:v>2.9733343048426064E-2</c:v>
                </c:pt>
                <c:pt idx="229">
                  <c:v>2.7699582383913721E-2</c:v>
                </c:pt>
                <c:pt idx="230">
                  <c:v>2.579662107413885E-2</c:v>
                </c:pt>
                <c:pt idx="231">
                  <c:v>2.4016654220023272E-2</c:v>
                </c:pt>
                <c:pt idx="232">
                  <c:v>2.235230008257566E-2</c:v>
                </c:pt>
                <c:pt idx="233">
                  <c:v>2.0796579996828393E-2</c:v>
                </c:pt>
                <c:pt idx="234">
                  <c:v>1.934289905505009E-2</c:v>
                </c:pt>
                <c:pt idx="235">
                  <c:v>1.7985027541385572E-2</c:v>
                </c:pt>
                <c:pt idx="236">
                  <c:v>1.6717083099717891E-2</c:v>
                </c:pt>
                <c:pt idx="237">
                  <c:v>1.5533513616257865E-2</c:v>
                </c:pt>
                <c:pt idx="238">
                  <c:v>1.4429080798141928E-2</c:v>
                </c:pt>
                <c:pt idx="239">
                  <c:v>1.3398844429154594E-2</c:v>
                </c:pt>
                <c:pt idx="240">
                  <c:v>1.2438147283584212E-2</c:v>
                </c:pt>
                <c:pt idx="241">
                  <c:v>1.1542600679166149E-2</c:v>
                </c:pt>
                <c:pt idx="242">
                  <c:v>1.0708070650062435E-2</c:v>
                </c:pt>
                <c:pt idx="243">
                  <c:v>9.9306647208679023E-3</c:v>
                </c:pt>
                <c:pt idx="244">
                  <c:v>9.2067192627166335E-3</c:v>
                </c:pt>
                <c:pt idx="245">
                  <c:v>8.5327874126857745E-3</c:v>
                </c:pt>
                <c:pt idx="246">
                  <c:v>7.9056275378533714E-3</c:v>
                </c:pt>
                <c:pt idx="247">
                  <c:v>7.3221922255597921E-3</c:v>
                </c:pt>
                <c:pt idx="248">
                  <c:v>6.7796177816458122E-3</c:v>
                </c:pt>
                <c:pt idx="249">
                  <c:v>6.2752142186913639E-3</c:v>
                </c:pt>
                <c:pt idx="250">
                  <c:v>5.8064557165551194E-3</c:v>
                </c:pt>
                <c:pt idx="251">
                  <c:v>5.3709715378134851E-3</c:v>
                </c:pt>
                <c:pt idx="252">
                  <c:v>4.9665373810161293E-3</c:v>
                </c:pt>
                <c:pt idx="253">
                  <c:v>4.5910671550113101E-3</c:v>
                </c:pt>
                <c:pt idx="254">
                  <c:v>4.2426051579459514E-3</c:v>
                </c:pt>
                <c:pt idx="255">
                  <c:v>3.9193186449104703E-3</c:v>
                </c:pt>
                <c:pt idx="256">
                  <c:v>3.6194907685748196E-3</c:v>
                </c:pt>
                <c:pt idx="257">
                  <c:v>3.3415138775482727E-3</c:v>
                </c:pt>
                <c:pt idx="258">
                  <c:v>3.0838831575893009E-3</c:v>
                </c:pt>
                <c:pt idx="259">
                  <c:v>2.8451906011918893E-3</c:v>
                </c:pt>
                <c:pt idx="260">
                  <c:v>2.6241192914792794E-3</c:v>
                </c:pt>
                <c:pt idx="261">
                  <c:v>2.4194379867438953E-3</c:v>
                </c:pt>
                <c:pt idx="262">
                  <c:v>2.2299959923818484E-3</c:v>
                </c:pt>
                <c:pt idx="263">
                  <c:v>2.0547183073806349E-3</c:v>
                </c:pt>
                <c:pt idx="264">
                  <c:v>1.8926010329283027E-3</c:v>
                </c:pt>
                <c:pt idx="265">
                  <c:v>1.7427070311203813E-3</c:v>
                </c:pt>
                <c:pt idx="266">
                  <c:v>1.6041618221463111E-3</c:v>
                </c:pt>
                <c:pt idx="267">
                  <c:v>1.4761497087390351E-3</c:v>
                </c:pt>
                <c:pt idx="268">
                  <c:v>1.3579101170690384E-3</c:v>
                </c:pt>
                <c:pt idx="269">
                  <c:v>1.2487341436566877E-3</c:v>
                </c:pt>
                <c:pt idx="270">
                  <c:v>1.1479612982635929E-3</c:v>
                </c:pt>
                <c:pt idx="271">
                  <c:v>1.0549764331042421E-3</c:v>
                </c:pt>
                <c:pt idx="272">
                  <c:v>9.6920684909286721E-4</c:v>
                </c:pt>
                <c:pt idx="273">
                  <c:v>8.9011957020688928E-4</c:v>
                </c:pt>
                <c:pt idx="274">
                  <c:v>8.1721877740694522E-4</c:v>
                </c:pt>
                <c:pt idx="275">
                  <c:v>7.5004339390409417E-4</c:v>
                </c:pt>
                <c:pt idx="276">
                  <c:v>6.8816481390700647E-4</c:v>
                </c:pt>
                <c:pt idx="277">
                  <c:v>6.311847673155064E-4</c:v>
                </c:pt>
                <c:pt idx="278">
                  <c:v>5.7873331315158778E-4</c:v>
                </c:pt>
                <c:pt idx="279">
                  <c:v>5.304669548347454E-4</c:v>
                </c:pt>
                <c:pt idx="280">
                  <c:v>4.8606687071507714E-4</c:v>
                </c:pt>
                <c:pt idx="281">
                  <c:v>4.4523725357501062E-4</c:v>
                </c:pt>
                <c:pt idx="282">
                  <c:v>4.0770375309863731E-4</c:v>
                </c:pt>
                <c:pt idx="283">
                  <c:v>3.7321201558649254E-4</c:v>
                </c:pt>
                <c:pt idx="284">
                  <c:v>3.4152631546319938E-4</c:v>
                </c:pt>
                <c:pt idx="285">
                  <c:v>3.124282733857348E-4</c:v>
                </c:pt>
                <c:pt idx="286">
                  <c:v>2.8571565601125451E-4</c:v>
                </c:pt>
                <c:pt idx="287">
                  <c:v>2.6120125272548889E-4</c:v>
                </c:pt>
                <c:pt idx="288">
                  <c:v>2.3871182486582428E-4</c:v>
                </c:pt>
                <c:pt idx="289">
                  <c:v>2.1808712319741703E-4</c:v>
                </c:pt>
                <c:pt idx="290">
                  <c:v>1.9917896961620099E-4</c:v>
                </c:pt>
                <c:pt idx="291">
                  <c:v>1.8185039925959151E-4</c:v>
                </c:pt>
                <c:pt idx="292">
                  <c:v>1.6597485940422917E-4</c:v>
                </c:pt>
                <c:pt idx="293">
                  <c:v>1.5143546172041868E-4</c:v>
                </c:pt>
                <c:pt idx="294">
                  <c:v>1.3812428463519391E-4</c:v>
                </c:pt>
                <c:pt idx="295">
                  <c:v>1.2594172273036979E-4</c:v>
                </c:pt>
                <c:pt idx="296">
                  <c:v>1.1479588026873207E-4</c:v>
                </c:pt>
                <c:pt idx="297">
                  <c:v>1.0460200610086866E-4</c:v>
                </c:pt>
                <c:pt idx="298">
                  <c:v>9.5281967357281272E-5</c:v>
                </c:pt>
                <c:pt idx="299">
                  <c:v>8.6763759475540314E-5</c:v>
                </c:pt>
                <c:pt idx="300">
                  <c:v>7.8981050250584355E-5</c:v>
                </c:pt>
                <c:pt idx="301">
                  <c:v>7.1872755728031755E-5</c:v>
                </c:pt>
                <c:pt idx="302">
                  <c:v>6.5382645885790494E-5</c:v>
                </c:pt>
                <c:pt idx="303">
                  <c:v>5.9458978168537873E-5</c:v>
                </c:pt>
                <c:pt idx="304">
                  <c:v>5.4054157053017788E-5</c:v>
                </c:pt>
                <c:pt idx="305">
                  <c:v>4.9124417929782557E-5</c:v>
                </c:pt>
                <c:pt idx="306">
                  <c:v>4.462953368920746E-5</c:v>
                </c:pt>
                <c:pt idx="307">
                  <c:v>4.0532542496538208E-5</c:v>
                </c:pt>
                <c:pt idx="308">
                  <c:v>3.6799495332607042E-5</c:v>
                </c:pt>
                <c:pt idx="309">
                  <c:v>3.3399221963874144E-5</c:v>
                </c:pt>
                <c:pt idx="310">
                  <c:v>3.0303114087823015E-5</c:v>
                </c:pt>
                <c:pt idx="311">
                  <c:v>2.7484924477655473E-5</c:v>
                </c:pt>
                <c:pt idx="312">
                  <c:v>2.4920581023890217E-5</c:v>
                </c:pt>
                <c:pt idx="313">
                  <c:v>2.258801464005409E-5</c:v>
                </c:pt>
                <c:pt idx="314">
                  <c:v>2.0467000065353012E-5</c:v>
                </c:pt>
                <c:pt idx="315">
                  <c:v>1.8539008659196759E-5</c:v>
                </c:pt>
                <c:pt idx="316">
                  <c:v>1.6787072340902664E-5</c:v>
                </c:pt>
                <c:pt idx="317">
                  <c:v>1.5195657882985091E-5</c:v>
                </c:pt>
                <c:pt idx="318">
                  <c:v>1.3750550818313211E-5</c:v>
                </c:pt>
                <c:pt idx="319">
                  <c:v>1.2438748270246133E-5</c:v>
                </c:pt>
                <c:pt idx="320">
                  <c:v>1.1248360060783575E-5</c:v>
                </c:pt>
                <c:pt idx="321">
                  <c:v>1.0168517494948352E-5</c:v>
                </c:pt>
                <c:pt idx="322">
                  <c:v>9.1892892601848267E-6</c:v>
                </c:pt>
                <c:pt idx="323">
                  <c:v>8.3016039176509719E-6</c:v>
                </c:pt>
                <c:pt idx="324">
                  <c:v>7.4971784980305928E-6</c:v>
                </c:pt>
                <c:pt idx="325">
                  <c:v>6.7684527480220192E-6</c:v>
                </c:pt>
                <c:pt idx="326">
                  <c:v>6.1085286050898723E-6</c:v>
                </c:pt>
                <c:pt idx="327">
                  <c:v>5.5111145075120829E-6</c:v>
                </c:pt>
                <c:pt idx="328">
                  <c:v>4.9704741743251478E-6</c:v>
                </c:pt>
                <c:pt idx="329">
                  <c:v>4.4813795155715527E-6</c:v>
                </c:pt>
                <c:pt idx="330">
                  <c:v>4.0390673573846411E-6</c:v>
                </c:pt>
                <c:pt idx="331">
                  <c:v>3.6391996890035621E-6</c:v>
                </c:pt>
                <c:pt idx="332">
                  <c:v>3.2778271598855083E-6</c:v>
                </c:pt>
                <c:pt idx="333">
                  <c:v>2.9513555747609115E-6</c:v>
                </c:pt>
                <c:pt idx="334">
                  <c:v>2.6565151528422961E-6</c:v>
                </c:pt>
                <c:pt idx="335">
                  <c:v>2.3903323345274986E-6</c:v>
                </c:pt>
                <c:pt idx="336">
                  <c:v>2.1501039349074849E-6</c:v>
                </c:pt>
                <c:pt idx="337">
                  <c:v>1.9333734582688102E-6</c:v>
                </c:pt>
                <c:pt idx="338">
                  <c:v>1.7379094016378336E-6</c:v>
                </c:pt>
                <c:pt idx="339">
                  <c:v>1.5616853883117572E-6</c:v>
                </c:pt>
                <c:pt idx="340">
                  <c:v>1.4028619843204515E-6</c:v>
                </c:pt>
                <c:pt idx="341">
                  <c:v>1.2597700619197653E-6</c:v>
                </c:pt>
                <c:pt idx="342">
                  <c:v>1.1308955845853734E-6</c:v>
                </c:pt>
                <c:pt idx="343">
                  <c:v>1.0148656976069141E-6</c:v>
                </c:pt>
                <c:pt idx="344">
                  <c:v>9.1043601732316265E-7</c:v>
                </c:pt>
                <c:pt idx="345">
                  <c:v>8.164790203354124E-7</c:v>
                </c:pt>
                <c:pt idx="346">
                  <c:v>7.3197344173069715E-7</c:v>
                </c:pt>
                <c:pt idx="347">
                  <c:v>6.5599459847905086E-7</c:v>
                </c:pt>
                <c:pt idx="348">
                  <c:v>5.8770556077738159E-7</c:v>
                </c:pt>
                <c:pt idx="349">
                  <c:v>5.2634910023222294E-7</c:v>
                </c:pt>
                <c:pt idx="350">
                  <c:v>4.7124034943790918E-7</c:v>
                </c:pt>
                <c:pt idx="351">
                  <c:v>4.2176011274692871E-7</c:v>
                </c:pt>
                <c:pt idx="352">
                  <c:v>3.7734877287467716E-7</c:v>
                </c:pt>
                <c:pt idx="353">
                  <c:v>3.3750074245911122E-7</c:v>
                </c:pt>
                <c:pt idx="354">
                  <c:v>3.0175941383269131E-7</c:v>
                </c:pt>
                <c:pt idx="355">
                  <c:v>2.6971256408365952E-7</c:v>
                </c:pt>
                <c:pt idx="356">
                  <c:v>2.4098817600874979E-7</c:v>
                </c:pt>
                <c:pt idx="357">
                  <c:v>2.1525063881101532E-7</c:v>
                </c:pt>
                <c:pt idx="358">
                  <c:v>1.9219729539435559E-7</c:v>
                </c:pt>
                <c:pt idx="359">
                  <c:v>1.7155530586900178E-7</c:v>
                </c:pt>
                <c:pt idx="360">
                  <c:v>1.5307879942691033E-7</c:v>
                </c:pt>
                <c:pt idx="361">
                  <c:v>1.3654628908880399E-7</c:v>
                </c:pt>
                <c:pt idx="362">
                  <c:v>1.2175832598048652E-7</c:v>
                </c:pt>
                <c:pt idx="363">
                  <c:v>1.0853537177900567E-7</c:v>
                </c:pt>
                <c:pt idx="364">
                  <c:v>9.6715869792271955E-8</c:v>
                </c:pt>
                <c:pt idx="365">
                  <c:v>8.615449681095586E-8</c:v>
                </c:pt>
                <c:pt idx="366">
                  <c:v>7.6720579410156194E-8</c:v>
                </c:pt>
                <c:pt idx="367">
                  <c:v>6.8296659790921038E-8</c:v>
                </c:pt>
                <c:pt idx="368">
                  <c:v>6.0777197547940639E-8</c:v>
                </c:pt>
                <c:pt idx="369">
                  <c:v>5.4067394938647975E-8</c:v>
                </c:pt>
                <c:pt idx="370">
                  <c:v>4.8082134318939645E-8</c:v>
                </c:pt>
                <c:pt idx="371">
                  <c:v>4.2745017409537345E-8</c:v>
                </c:pt>
                <c:pt idx="372">
                  <c:v>3.7987496971855839E-8</c:v>
                </c:pt>
                <c:pt idx="373">
                  <c:v>3.3748092309796724E-8</c:v>
                </c:pt>
                <c:pt idx="374">
                  <c:v>2.9971680780330468E-8</c:v>
                </c:pt>
                <c:pt idx="375">
                  <c:v>2.6608858196777392E-8</c:v>
                </c:pt>
                <c:pt idx="376">
                  <c:v>2.3615361649639935E-8</c:v>
                </c:pt>
                <c:pt idx="377">
                  <c:v>2.095154885556055E-8</c:v>
                </c:pt>
                <c:pt idx="378">
                  <c:v>1.8581928679996651E-8</c:v>
                </c:pt>
                <c:pt idx="379">
                  <c:v>1.6474737967685034E-8</c:v>
                </c:pt>
                <c:pt idx="380">
                  <c:v>1.4601560260759244E-8</c:v>
                </c:pt>
                <c:pt idx="381">
                  <c:v>1.2936982391032692E-8</c:v>
                </c:pt>
                <c:pt idx="382">
                  <c:v>1.1458285303737656E-8</c:v>
                </c:pt>
                <c:pt idx="383">
                  <c:v>1.0145165807929319E-8</c:v>
                </c:pt>
                <c:pt idx="384">
                  <c:v>8.9794862565982403E-9</c:v>
                </c:pt>
                <c:pt idx="385">
                  <c:v>7.945049439838122E-9</c:v>
                </c:pt>
                <c:pt idx="386">
                  <c:v>7.0273962295368193E-9</c:v>
                </c:pt>
                <c:pt idx="387">
                  <c:v>6.2136237461564551E-9</c:v>
                </c:pt>
                <c:pt idx="388">
                  <c:v>5.4922220292276917E-9</c:v>
                </c:pt>
                <c:pt idx="389">
                  <c:v>4.8529273850255879E-9</c:v>
                </c:pt>
                <c:pt idx="390">
                  <c:v>4.2865907591931017E-9</c:v>
                </c:pt>
                <c:pt idx="391">
                  <c:v>3.7850596403675087E-9</c:v>
                </c:pt>
                <c:pt idx="392">
                  <c:v>3.3410721445523996E-9</c:v>
                </c:pt>
                <c:pt idx="393">
                  <c:v>2.9481620603530373E-9</c:v>
                </c:pt>
                <c:pt idx="394">
                  <c:v>2.6005737534374146E-9</c:v>
                </c:pt>
                <c:pt idx="395">
                  <c:v>2.2931859357811122E-9</c:v>
                </c:pt>
                <c:pt idx="396">
                  <c:v>2.0214434023910506E-9</c:v>
                </c:pt>
                <c:pt idx="397">
                  <c:v>1.7812959261869936E-9</c:v>
                </c:pt>
                <c:pt idx="398">
                  <c:v>1.5691435813781231E-9</c:v>
                </c:pt>
                <c:pt idx="399">
                  <c:v>1.381787837761575E-9</c:v>
                </c:pt>
                <c:pt idx="400">
                  <c:v>1.2163878335815144E-9</c:v>
                </c:pt>
                <c:pt idx="401">
                  <c:v>1.0704212935517329E-9</c:v>
                </c:pt>
                <c:pt idx="402">
                  <c:v>9.4164961193745931E-10</c:v>
                </c:pt>
                <c:pt idx="403">
                  <c:v>8.2808666873780173E-10</c:v>
                </c:pt>
                <c:pt idx="404">
                  <c:v>7.2797099048740158E-10</c:v>
                </c:pt>
                <c:pt idx="405">
                  <c:v>6.3974090644032835E-10</c:v>
                </c:pt>
                <c:pt idx="406">
                  <c:v>5.6201238630782847E-10</c:v>
                </c:pt>
                <c:pt idx="407">
                  <c:v>4.9355927765553491E-10</c:v>
                </c:pt>
                <c:pt idx="408">
                  <c:v>4.3329568985379409E-10</c:v>
                </c:pt>
                <c:pt idx="409">
                  <c:v>3.8026029741568974E-10</c:v>
                </c:pt>
                <c:pt idx="410">
                  <c:v>3.3360235892278459E-10</c:v>
                </c:pt>
                <c:pt idx="411">
                  <c:v>2.9256926877528208E-10</c:v>
                </c:pt>
                <c:pt idx="412">
                  <c:v>2.564954779352898E-10</c:v>
                </c:pt>
                <c:pt idx="413">
                  <c:v>2.2479263686248797E-10</c:v>
                </c:pt>
                <c:pt idx="414">
                  <c:v>1.9694082915522572E-10</c:v>
                </c:pt>
                <c:pt idx="415">
                  <c:v>1.724807781741467E-10</c:v>
                </c:pt>
                <c:pt idx="416">
                  <c:v>1.5100692129146542E-10</c:v>
                </c:pt>
                <c:pt idx="417">
                  <c:v>1.3216125751429051E-10</c:v>
                </c:pt>
                <c:pt idx="418">
                  <c:v>1.1562788419925278E-10</c:v>
                </c:pt>
                <c:pt idx="419">
                  <c:v>1.0112814752066648E-10</c:v>
                </c:pt>
                <c:pt idx="420">
                  <c:v>8.8416339377318698E-11</c:v>
                </c:pt>
                <c:pt idx="421">
                  <c:v>7.7275880615776542E-11</c:v>
                </c:pt>
                <c:pt idx="422">
                  <c:v>6.7515936894003968E-11</c:v>
                </c:pt>
                <c:pt idx="423">
                  <c:v>5.8968419283223064E-11</c:v>
                </c:pt>
                <c:pt idx="424">
                  <c:v>5.148532687618206E-11</c:v>
                </c:pt>
                <c:pt idx="425">
                  <c:v>4.4936393297531704E-11</c:v>
                </c:pt>
                <c:pt idx="426">
                  <c:v>3.9207003152096415E-11</c:v>
                </c:pt>
                <c:pt idx="427">
                  <c:v>3.4196348149258493E-11</c:v>
                </c:pt>
                <c:pt idx="428">
                  <c:v>2.981579595133848E-11</c:v>
                </c:pt>
                <c:pt idx="429">
                  <c:v>2.5987447751186617E-11</c:v>
                </c:pt>
                <c:pt idx="430">
                  <c:v>2.2642863225608902E-11</c:v>
                </c:pt>
                <c:pt idx="431">
                  <c:v>1.9721933869505353E-11</c:v>
                </c:pt>
                <c:pt idx="432">
                  <c:v>1.7171887820178313E-11</c:v>
                </c:pt>
                <c:pt idx="433">
                  <c:v>1.4946411158683204E-11</c:v>
                </c:pt>
                <c:pt idx="434">
                  <c:v>1.3004872349170256E-11</c:v>
                </c:pt>
                <c:pt idx="435">
                  <c:v>1.1311637969308289E-11</c:v>
                </c:pt>
                <c:pt idx="436">
                  <c:v>9.8354692143135578E-12</c:v>
                </c:pt>
                <c:pt idx="437">
                  <c:v>8.5489898410813425E-12</c:v>
                </c:pt>
                <c:pt idx="438">
                  <c:v>7.4282172729155788E-12</c:v>
                </c:pt>
                <c:pt idx="439">
                  <c:v>6.4521495232544715E-12</c:v>
                </c:pt>
                <c:pt idx="440">
                  <c:v>5.6024014310418577E-12</c:v>
                </c:pt>
                <c:pt idx="441">
                  <c:v>4.8628844421443321E-12</c:v>
                </c:pt>
                <c:pt idx="442">
                  <c:v>4.2195248304486376E-12</c:v>
                </c:pt>
                <c:pt idx="443">
                  <c:v>3.6600158379311485E-12</c:v>
                </c:pt>
                <c:pt idx="444">
                  <c:v>3.1735997330700988E-12</c:v>
                </c:pt>
                <c:pt idx="445">
                  <c:v>2.7508762486251619E-12</c:v>
                </c:pt>
                <c:pt idx="446">
                  <c:v>2.3836342694337026E-12</c:v>
                </c:pt>
                <c:pt idx="447">
                  <c:v>2.0647040041834734E-12</c:v>
                </c:pt>
                <c:pt idx="448">
                  <c:v>1.7878271972224693E-12</c:v>
                </c:pt>
                <c:pt idx="449">
                  <c:v>1.5475432219157696E-12</c:v>
                </c:pt>
                <c:pt idx="450">
                  <c:v>1.3390891499237152E-12</c:v>
                </c:pt>
                <c:pt idx="451">
                  <c:v>1.1583121146840136E-12</c:v>
                </c:pt>
                <c:pt idx="452">
                  <c:v>1.0015924855672666E-12</c:v>
                </c:pt>
                <c:pt idx="453">
                  <c:v>8.6577654452434526E-13</c:v>
                </c:pt>
                <c:pt idx="454">
                  <c:v>7.4811751212348674E-13</c:v>
                </c:pt>
                <c:pt idx="455">
                  <c:v>6.462239069722678E-13</c:v>
                </c:pt>
                <c:pt idx="456">
                  <c:v>5.5801434367055335E-13</c:v>
                </c:pt>
                <c:pt idx="457">
                  <c:v>4.8167798145642162E-13</c:v>
                </c:pt>
                <c:pt idx="458">
                  <c:v>4.1563993019874623E-13</c:v>
                </c:pt>
                <c:pt idx="459">
                  <c:v>3.5853100378943844E-13</c:v>
                </c:pt>
                <c:pt idx="460">
                  <c:v>3.0916128456763282E-13</c:v>
                </c:pt>
                <c:pt idx="461">
                  <c:v>2.6649702729729945E-13</c:v>
                </c:pt>
                <c:pt idx="462">
                  <c:v>2.2964048842208292E-13</c:v>
                </c:pt>
                <c:pt idx="463">
                  <c:v>1.9781231672678225E-13</c:v>
                </c:pt>
                <c:pt idx="464">
                  <c:v>1.7033618593343218E-13</c:v>
                </c:pt>
                <c:pt idx="465">
                  <c:v>1.4662538885149843E-13</c:v>
                </c:pt>
                <c:pt idx="466">
                  <c:v>1.2617114710671441E-13</c:v>
                </c:pt>
                <c:pt idx="467">
                  <c:v>1.0853242074119573E-13</c:v>
                </c:pt>
                <c:pt idx="468">
                  <c:v>9.3327028595354218E-14</c:v>
                </c:pt>
                <c:pt idx="469">
                  <c:v>8.0223913780566475E-14</c:v>
                </c:pt>
                <c:pt idx="470">
                  <c:v>6.8936409111640785E-14</c:v>
                </c:pt>
                <c:pt idx="471">
                  <c:v>5.9216375426899426E-14</c:v>
                </c:pt>
                <c:pt idx="472">
                  <c:v>5.0849101579078541E-14</c:v>
                </c:pt>
                <c:pt idx="473">
                  <c:v>4.3648868795481017E-14</c:v>
                </c:pt>
                <c:pt idx="474">
                  <c:v>3.7455094313402263E-14</c:v>
                </c:pt>
                <c:pt idx="475">
                  <c:v>3.2128979902036462E-14</c:v>
                </c:pt>
                <c:pt idx="476">
                  <c:v>2.755060026599627E-14</c:v>
                </c:pt>
                <c:pt idx="477">
                  <c:v>2.3616374548012E-14</c:v>
                </c:pt>
                <c:pt idx="478">
                  <c:v>2.0236871350191483E-14</c:v>
                </c:pt>
                <c:pt idx="479">
                  <c:v>1.7334903998574028E-14</c:v>
                </c:pt>
                <c:pt idx="480">
                  <c:v>1.4843878293978939E-14</c:v>
                </c:pt>
                <c:pt idx="481">
                  <c:v>1.2706359819645974E-14</c:v>
                </c:pt>
                <c:pt idx="482">
                  <c:v>1.087283209767106E-14</c:v>
                </c:pt>
                <c:pt idx="483">
                  <c:v>9.3006205763478224E-15</c:v>
                </c:pt>
                <c:pt idx="484">
                  <c:v>7.9529606548350236E-15</c:v>
                </c:pt>
                <c:pt idx="485">
                  <c:v>6.7981907677529778E-15</c:v>
                </c:pt>
                <c:pt idx="486">
                  <c:v>5.8090540110449197E-15</c:v>
                </c:pt>
                <c:pt idx="487">
                  <c:v>4.9620939362345699E-15</c:v>
                </c:pt>
                <c:pt idx="488">
                  <c:v>4.2371320121506998E-15</c:v>
                </c:pt>
                <c:pt idx="489">
                  <c:v>3.6168158855718376E-15</c:v>
                </c:pt>
                <c:pt idx="490">
                  <c:v>3.0862289951584493E-15</c:v>
                </c:pt>
                <c:pt idx="491">
                  <c:v>2.6325533328701568E-15</c:v>
                </c:pt>
                <c:pt idx="492">
                  <c:v>2.2447782269383824E-15</c:v>
                </c:pt>
                <c:pt idx="493">
                  <c:v>1.9134489606422777E-15</c:v>
                </c:pt>
                <c:pt idx="494">
                  <c:v>1.6304498593632846E-15</c:v>
                </c:pt>
                <c:pt idx="495">
                  <c:v>1.3888171902056458E-15</c:v>
                </c:pt>
                <c:pt idx="496">
                  <c:v>1.1825778374601075E-15</c:v>
                </c:pt>
                <c:pt idx="497">
                  <c:v>1.0066102552460435E-15</c:v>
                </c:pt>
                <c:pt idx="498">
                  <c:v>8.5652466618885846E-16</c:v>
                </c:pt>
                <c:pt idx="499">
                  <c:v>7.2855988106024303E-16</c:v>
                </c:pt>
                <c:pt idx="500">
                  <c:v>6.1949446686552462E-16</c:v>
                </c:pt>
                <c:pt idx="501">
                  <c:v>5.2657029683569593E-16</c:v>
                </c:pt>
                <c:pt idx="502">
                  <c:v>4.4742678122129073E-16</c:v>
                </c:pt>
                <c:pt idx="503">
                  <c:v>3.8004430796936437E-16</c:v>
                </c:pt>
                <c:pt idx="504">
                  <c:v>3.226956218967873E-16</c:v>
                </c:pt>
                <c:pt idx="505">
                  <c:v>2.7390404386599306E-16</c:v>
                </c:pt>
                <c:pt idx="506">
                  <c:v>2.324075812202951E-16</c:v>
                </c:pt>
                <c:pt idx="507">
                  <c:v>1.9712811039105433E-16</c:v>
                </c:pt>
                <c:pt idx="508">
                  <c:v>1.6714492480057494E-16</c:v>
                </c:pt>
                <c:pt idx="509">
                  <c:v>1.4167203826096732E-16</c:v>
                </c:pt>
                <c:pt idx="510">
                  <c:v>1.2003871801851762E-16</c:v>
                </c:pt>
                <c:pt idx="511">
                  <c:v>1.0167279416168443E-16</c:v>
                </c:pt>
                <c:pt idx="512">
                  <c:v>8.6086354816698209E-17</c:v>
                </c:pt>
                <c:pt idx="513">
                  <c:v>7.2863490716853364E-17</c:v>
                </c:pt>
                <c:pt idx="514">
                  <c:v>6.1649799495529626E-17</c:v>
                </c:pt>
                <c:pt idx="515">
                  <c:v>5.2143400413318962E-17</c:v>
                </c:pt>
                <c:pt idx="516">
                  <c:v>4.408724504946118E-17</c:v>
                </c:pt>
                <c:pt idx="517">
                  <c:v>3.726253951580459E-17</c:v>
                </c:pt>
                <c:pt idx="518">
                  <c:v>3.1483119636903301E-17</c:v>
                </c:pt>
                <c:pt idx="519">
                  <c:v>2.6590642845328529E-17</c:v>
                </c:pt>
                <c:pt idx="520">
                  <c:v>2.2450479754310879E-17</c:v>
                </c:pt>
                <c:pt idx="521">
                  <c:v>1.894820491263838E-17</c:v>
                </c:pt>
                <c:pt idx="522">
                  <c:v>1.5986600484793E-17</c:v>
                </c:pt>
                <c:pt idx="523">
                  <c:v>1.3483098848874417E-17</c:v>
                </c:pt>
                <c:pt idx="524">
                  <c:v>1.136760063948602E-17</c:v>
                </c:pt>
                <c:pt idx="525">
                  <c:v>9.5806138189588187E-18</c:v>
                </c:pt>
                <c:pt idx="526">
                  <c:v>8.0716671424728038E-18</c:v>
                </c:pt>
                <c:pt idx="527">
                  <c:v>6.7979580673905961E-18</c:v>
                </c:pt>
                <c:pt idx="528">
                  <c:v>5.7232008969361424E-18</c:v>
                </c:pt>
                <c:pt idx="529">
                  <c:v>4.8166458748614571E-18</c:v>
                </c:pt>
                <c:pt idx="530">
                  <c:v>4.0522441745209437E-18</c:v>
                </c:pt>
                <c:pt idx="531">
                  <c:v>3.4079373507721139E-18</c:v>
                </c:pt>
                <c:pt idx="532">
                  <c:v>2.8650529307941165E-18</c:v>
                </c:pt>
                <c:pt idx="533">
                  <c:v>2.407790483039375E-18</c:v>
                </c:pt>
                <c:pt idx="534">
                  <c:v>2.0227847848013791E-18</c:v>
                </c:pt>
                <c:pt idx="535">
                  <c:v>1.698734662276198E-18</c:v>
                </c:pt>
                <c:pt idx="536">
                  <c:v>1.426087748980868E-18</c:v>
                </c:pt>
                <c:pt idx="537">
                  <c:v>1.1967728389447445E-18</c:v>
                </c:pt>
                <c:pt idx="538">
                  <c:v>1.0039727345907462E-18</c:v>
                </c:pt>
                <c:pt idx="539">
                  <c:v>8.419315352277999E-19</c:v>
                </c:pt>
                <c:pt idx="540">
                  <c:v>7.0579120598146468E-19</c:v>
                </c:pt>
                <c:pt idx="541">
                  <c:v>5.9145303061246726E-19</c:v>
                </c:pt>
                <c:pt idx="542">
                  <c:v>4.9546020374406387E-19</c:v>
                </c:pt>
                <c:pt idx="543">
                  <c:v>4.1489837461527905E-19</c:v>
                </c:pt>
                <c:pt idx="544">
                  <c:v>3.4731142939045007E-19</c:v>
                </c:pt>
                <c:pt idx="545">
                  <c:v>2.9063020411392861E-19</c:v>
                </c:pt>
                <c:pt idx="546">
                  <c:v>2.4311216574130128E-19</c:v>
                </c:pt>
                <c:pt idx="547">
                  <c:v>2.0329039299287615E-19</c:v>
                </c:pt>
                <c:pt idx="548">
                  <c:v>1.6993043950274518E-19</c:v>
                </c:pt>
                <c:pt idx="549">
                  <c:v>1.4199387524849386E-19</c:v>
                </c:pt>
                <c:pt idx="550">
                  <c:v>1.1860748399506691E-19</c:v>
                </c:pt>
                <c:pt idx="551">
                  <c:v>9.9037249135880858E-20</c:v>
                </c:pt>
                <c:pt idx="552">
                  <c:v>8.2666391853719774E-20</c:v>
                </c:pt>
                <c:pt idx="553">
                  <c:v>6.8976837362743767E-20</c:v>
                </c:pt>
                <c:pt idx="554">
                  <c:v>5.7533580044264575E-20</c:v>
                </c:pt>
                <c:pt idx="555">
                  <c:v>4.7971499040907799E-20</c:v>
                </c:pt>
                <c:pt idx="556">
                  <c:v>3.9984244450596655E-20</c:v>
                </c:pt>
                <c:pt idx="557">
                  <c:v>3.3314872476237129E-20</c:v>
                </c:pt>
                <c:pt idx="558">
                  <c:v>2.7747957285457904E-20</c:v>
                </c:pt>
                <c:pt idx="559">
                  <c:v>2.310294923587225E-20</c:v>
                </c:pt>
                <c:pt idx="560">
                  <c:v>1.9228584649016477E-20</c:v>
                </c:pt>
                <c:pt idx="561">
                  <c:v>1.599818242798171E-20</c:v>
                </c:pt>
                <c:pt idx="562">
                  <c:v>1.3305688325352389E-20</c:v>
                </c:pt>
                <c:pt idx="563">
                  <c:v>1.1062349273697977E-20</c:v>
                </c:pt>
                <c:pt idx="564">
                  <c:v>9.1939184813703878E-21</c:v>
                </c:pt>
                <c:pt idx="565">
                  <c:v>7.6383074743225185E-21</c:v>
                </c:pt>
                <c:pt idx="566">
                  <c:v>6.3436143574248513E-21</c:v>
                </c:pt>
                <c:pt idx="567">
                  <c:v>5.2664686395341111E-21</c:v>
                </c:pt>
                <c:pt idx="568">
                  <c:v>4.3706423239493579E-21</c:v>
                </c:pt>
                <c:pt idx="569">
                  <c:v>3.6258848719483879E-21</c:v>
                </c:pt>
                <c:pt idx="570">
                  <c:v>3.0069463243067982E-21</c:v>
                </c:pt>
                <c:pt idx="571">
                  <c:v>2.4927585028503352E-21</c:v>
                </c:pt>
                <c:pt idx="572">
                  <c:v>2.0657489713120734E-21</c:v>
                </c:pt>
                <c:pt idx="573">
                  <c:v>1.7112664478349215E-21</c:v>
                </c:pt>
                <c:pt idx="574">
                  <c:v>1.4170997454520984E-21</c:v>
                </c:pt>
                <c:pt idx="575">
                  <c:v>1.173075169285247E-21</c:v>
                </c:pt>
                <c:pt idx="576">
                  <c:v>9.7071970258354188E-22</c:v>
                </c:pt>
                <c:pt idx="577">
                  <c:v>8.0297933797710586E-22</c:v>
                </c:pt>
                <c:pt idx="578">
                  <c:v>6.6398361457326888E-22</c:v>
                </c:pt>
                <c:pt idx="579">
                  <c:v>5.4884885580626403E-22</c:v>
                </c:pt>
                <c:pt idx="580">
                  <c:v>4.5351380955271593E-22</c:v>
                </c:pt>
                <c:pt idx="581">
                  <c:v>3.7460240669054333E-22</c:v>
                </c:pt>
                <c:pt idx="582">
                  <c:v>3.0930920720438166E-22</c:v>
                </c:pt>
                <c:pt idx="583">
                  <c:v>2.5530381962649665E-22</c:v>
                </c:pt>
                <c:pt idx="584">
                  <c:v>2.1065118157382237E-22</c:v>
                </c:pt>
                <c:pt idx="585">
                  <c:v>1.7374509456208867E-22</c:v>
                </c:pt>
                <c:pt idx="586">
                  <c:v>1.4325283046644214E-22</c:v>
                </c:pt>
                <c:pt idx="587">
                  <c:v>1.1806898287044163E-22</c:v>
                </c:pt>
                <c:pt idx="588">
                  <c:v>9.7277034986956841E-23</c:v>
                </c:pt>
                <c:pt idx="589">
                  <c:v>8.0117366015257646E-23</c:v>
                </c:pt>
                <c:pt idx="590">
                  <c:v>6.5960627440361635E-23</c:v>
                </c:pt>
                <c:pt idx="591">
                  <c:v>5.4285596383417606E-23</c:v>
                </c:pt>
                <c:pt idx="592">
                  <c:v>4.4660760144637669E-23</c:v>
                </c:pt>
                <c:pt idx="593">
                  <c:v>3.6729009142950019E-23</c:v>
                </c:pt>
                <c:pt idx="594">
                  <c:v>3.0194918416419211E-23</c:v>
                </c:pt>
                <c:pt idx="595">
                  <c:v>2.4814183954613307E-23</c:v>
                </c:pt>
                <c:pt idx="596">
                  <c:v>2.0384852118714834E-23</c:v>
                </c:pt>
                <c:pt idx="597">
                  <c:v>1.6740040559888621E-23</c:v>
                </c:pt>
                <c:pt idx="598">
                  <c:v>1.3741899295612569E-23</c:v>
                </c:pt>
                <c:pt idx="599">
                  <c:v>1.1276602561979674E-23</c:v>
                </c:pt>
                <c:pt idx="600">
                  <c:v>9.2501970815919263E-24</c:v>
                </c:pt>
                <c:pt idx="601">
                  <c:v>7.5851616069053794E-24</c:v>
                </c:pt>
                <c:pt idx="602">
                  <c:v>6.2175569691803384E-24</c:v>
                </c:pt>
                <c:pt idx="603">
                  <c:v>5.09466618054637E-24</c:v>
                </c:pt>
                <c:pt idx="604">
                  <c:v>4.1730410684855316E-24</c:v>
                </c:pt>
                <c:pt idx="605">
                  <c:v>3.4168860268759526E-24</c:v>
                </c:pt>
                <c:pt idx="606">
                  <c:v>2.7967212129979672E-24</c:v>
                </c:pt>
                <c:pt idx="607">
                  <c:v>2.2882772964749367E-24</c:v>
                </c:pt>
                <c:pt idx="608">
                  <c:v>1.8715820007868506E-24</c:v>
                </c:pt>
                <c:pt idx="609">
                  <c:v>1.5302054438433292E-24</c:v>
                </c:pt>
                <c:pt idx="610">
                  <c:v>1.250636909253153E-24</c:v>
                </c:pt>
                <c:pt idx="611">
                  <c:v>1.0217703548598258E-24</c:v>
                </c:pt>
                <c:pt idx="612">
                  <c:v>8.3447984881401968E-25</c:v>
                </c:pt>
                <c:pt idx="613">
                  <c:v>6.8126934857176574E-25</c:v>
                </c:pt>
                <c:pt idx="614">
                  <c:v>5.5598391536941805E-25</c:v>
                </c:pt>
                <c:pt idx="615">
                  <c:v>4.5357167815837132E-25</c:v>
                </c:pt>
                <c:pt idx="616">
                  <c:v>3.6988770353815173E-25</c:v>
                </c:pt>
                <c:pt idx="617">
                  <c:v>3.0153245592430129E-25</c:v>
                </c:pt>
                <c:pt idx="618">
                  <c:v>2.4571879833271319E-25</c:v>
                </c:pt>
                <c:pt idx="619">
                  <c:v>2.0016253312182814E-25</c:v>
                </c:pt>
                <c:pt idx="620">
                  <c:v>1.6299235072110466E-25</c:v>
                </c:pt>
                <c:pt idx="621">
                  <c:v>1.3267577348697916E-25</c:v>
                </c:pt>
                <c:pt idx="622">
                  <c:v>1.0795827688635495E-25</c:v>
                </c:pt>
                <c:pt idx="623">
                  <c:v>8.7813262419361126E-26</c:v>
                </c:pt>
                <c:pt idx="624">
                  <c:v>7.1400963673182519E-26</c:v>
                </c:pt>
                <c:pt idx="625">
                  <c:v>5.8034703273562754E-26</c:v>
                </c:pt>
                <c:pt idx="626">
                  <c:v>4.7153196409769742E-26</c:v>
                </c:pt>
                <c:pt idx="627">
                  <c:v>3.8297826124014983E-26</c:v>
                </c:pt>
                <c:pt idx="628">
                  <c:v>3.1094005030087768E-26</c:v>
                </c:pt>
                <c:pt idx="629">
                  <c:v>2.5235894482419233E-26</c:v>
                </c:pt>
                <c:pt idx="630">
                  <c:v>2.0473881193586724E-26</c:v>
                </c:pt>
                <c:pt idx="631">
                  <c:v>1.6604317647998832E-26</c:v>
                </c:pt>
                <c:pt idx="632">
                  <c:v>1.3461120317232652E-26</c:v>
                </c:pt>
                <c:pt idx="633">
                  <c:v>1.0908891905085343E-26</c:v>
                </c:pt>
                <c:pt idx="634">
                  <c:v>8.837293332309635E-27</c:v>
                </c:pt>
                <c:pt idx="635">
                  <c:v>7.1564401405043438E-27</c:v>
                </c:pt>
                <c:pt idx="636">
                  <c:v>5.7931382937382652E-27</c:v>
                </c:pt>
                <c:pt idx="637">
                  <c:v>4.6878075072930042E-27</c:v>
                </c:pt>
                <c:pt idx="638">
                  <c:v>3.7919674926493117E-27</c:v>
                </c:pt>
                <c:pt idx="639">
                  <c:v>3.0661849145562331E-27</c:v>
                </c:pt>
                <c:pt idx="640">
                  <c:v>2.4783972664358034E-27</c:v>
                </c:pt>
                <c:pt idx="641">
                  <c:v>2.0025449912801295E-27</c:v>
                </c:pt>
                <c:pt idx="642">
                  <c:v>1.6174555894569606E-27</c:v>
                </c:pt>
                <c:pt idx="643">
                  <c:v>1.3059336429275499E-27</c:v>
                </c:pt>
                <c:pt idx="644">
                  <c:v>1.0540190432068254E-27</c:v>
                </c:pt>
                <c:pt idx="645">
                  <c:v>8.5038256405926688E-28</c:v>
                </c:pt>
                <c:pt idx="646">
                  <c:v>6.8583353791379859E-28</c:v>
                </c:pt>
                <c:pt idx="647">
                  <c:v>5.5291899826610451E-28</c:v>
                </c:pt>
                <c:pt idx="648">
                  <c:v>4.4559742070265358E-28</c:v>
                </c:pt>
                <c:pt idx="649">
                  <c:v>3.589732821180577E-28</c:v>
                </c:pt>
                <c:pt idx="650">
                  <c:v>2.8908118408967191E-28</c:v>
                </c:pt>
                <c:pt idx="651">
                  <c:v>2.3271035319218589E-28</c:v>
                </c:pt>
                <c:pt idx="652">
                  <c:v>1.87262021213752E-28</c:v>
                </c:pt>
                <c:pt idx="653">
                  <c:v>1.5063356986434209E-28</c:v>
                </c:pt>
                <c:pt idx="654">
                  <c:v>1.2112445352791746E-28</c:v>
                </c:pt>
                <c:pt idx="655">
                  <c:v>9.735983574574007E-29</c:v>
                </c:pt>
                <c:pt idx="656">
                  <c:v>7.8228628021702144E-29</c:v>
                </c:pt>
                <c:pt idx="657">
                  <c:v>6.2833234027031166E-29</c:v>
                </c:pt>
                <c:pt idx="658">
                  <c:v>5.0448803600303329E-29</c:v>
                </c:pt>
                <c:pt idx="659">
                  <c:v>4.049020976960345E-29</c:v>
                </c:pt>
                <c:pt idx="660">
                  <c:v>3.2485295298152846E-29</c:v>
                </c:pt>
                <c:pt idx="661">
                  <c:v>2.6053206829118584E-29</c:v>
                </c:pt>
                <c:pt idx="662">
                  <c:v>2.0886855914904372E-29</c:v>
                </c:pt>
                <c:pt idx="663">
                  <c:v>1.6738726330204363E-29</c:v>
                </c:pt>
                <c:pt idx="664">
                  <c:v>1.3409393663126715E-29</c:v>
                </c:pt>
                <c:pt idx="665">
                  <c:v>1.0738242445431871E-29</c:v>
                </c:pt>
                <c:pt idx="666">
                  <c:v>8.595963077568213E-30</c:v>
                </c:pt>
                <c:pt idx="667">
                  <c:v>6.8784896546700853E-30</c:v>
                </c:pt>
                <c:pt idx="668">
                  <c:v>5.5021038747706018E-30</c:v>
                </c:pt>
                <c:pt idx="669">
                  <c:v>4.3994822582665729E-30</c:v>
                </c:pt>
                <c:pt idx="670">
                  <c:v>3.5165061690324714E-30</c:v>
                </c:pt>
                <c:pt idx="671">
                  <c:v>2.8096884290569444E-30</c:v>
                </c:pt>
                <c:pt idx="672">
                  <c:v>2.2440981482877817E-30</c:v>
                </c:pt>
                <c:pt idx="673">
                  <c:v>1.7916879615929648E-30</c:v>
                </c:pt>
                <c:pt idx="674">
                  <c:v>1.4299461621473453E-30</c:v>
                </c:pt>
                <c:pt idx="675">
                  <c:v>1.1408110481611521E-30</c:v>
                </c:pt>
                <c:pt idx="676">
                  <c:v>9.0979681090851867E-31</c:v>
                </c:pt>
                <c:pt idx="677">
                  <c:v>7.2529001765627113E-31</c:v>
                </c:pt>
                <c:pt idx="678">
                  <c:v>5.7798361507028251E-31</c:v>
                </c:pt>
                <c:pt idx="679">
                  <c:v>4.6042174776498708E-31</c:v>
                </c:pt>
                <c:pt idx="680">
                  <c:v>3.6663383774525919E-31</c:v>
                </c:pt>
                <c:pt idx="681">
                  <c:v>2.9184053484522628E-31</c:v>
                </c:pt>
                <c:pt idx="682">
                  <c:v>2.3221751357634657E-31</c:v>
                </c:pt>
                <c:pt idx="683">
                  <c:v>1.8470581029862605E-31</c:v>
                </c:pt>
                <c:pt idx="684">
                  <c:v>1.4685958976843759E-31</c:v>
                </c:pt>
                <c:pt idx="685">
                  <c:v>1.167240019479542E-31</c:v>
                </c:pt>
                <c:pt idx="686">
                  <c:v>9.2737219547649615E-32</c:v>
                </c:pt>
                <c:pt idx="687">
                  <c:v>7.365189976474333E-32</c:v>
                </c:pt>
                <c:pt idx="688">
                  <c:v>5.8472243223229728E-32</c:v>
                </c:pt>
                <c:pt idx="689">
                  <c:v>4.6403572221955117E-32</c:v>
                </c:pt>
                <c:pt idx="690">
                  <c:v>3.6811953843676994E-32</c:v>
                </c:pt>
                <c:pt idx="691">
                  <c:v>2.9191879398035856E-32</c:v>
                </c:pt>
                <c:pt idx="692">
                  <c:v>2.314040279882302E-32</c:v>
                </c:pt>
                <c:pt idx="693">
                  <c:v>1.8336455177787361E-32</c:v>
                </c:pt>
                <c:pt idx="694">
                  <c:v>1.4524306146325367E-32</c:v>
                </c:pt>
                <c:pt idx="695">
                  <c:v>1.1500345606660426E-32</c:v>
                </c:pt>
                <c:pt idx="696">
                  <c:v>9.1025235476717269E-33</c:v>
                </c:pt>
                <c:pt idx="697">
                  <c:v>7.2019166309178693E-33</c:v>
                </c:pt>
                <c:pt idx="698">
                  <c:v>5.6959958633929435E-33</c:v>
                </c:pt>
                <c:pt idx="699">
                  <c:v>4.5032543295984608E-33</c:v>
                </c:pt>
                <c:pt idx="700">
                  <c:v>3.5589218966816637E-33</c:v>
                </c:pt>
                <c:pt idx="701">
                  <c:v>2.8115482983785146E-33</c:v>
                </c:pt>
                <c:pt idx="702">
                  <c:v>2.2202796912295128E-33</c:v>
                </c:pt>
                <c:pt idx="703">
                  <c:v>1.7526887882565777E-33</c:v>
                </c:pt>
                <c:pt idx="704">
                  <c:v>1.3830467228132652E-33</c:v>
                </c:pt>
                <c:pt idx="705">
                  <c:v>1.0909472549551035E-33</c:v>
                </c:pt>
                <c:pt idx="706">
                  <c:v>8.6021191053209927E-34</c:v>
                </c:pt>
                <c:pt idx="707">
                  <c:v>6.7801902788140054E-34</c:v>
                </c:pt>
                <c:pt idx="708">
                  <c:v>5.3421119206775542E-34</c:v>
                </c:pt>
                <c:pt idx="709">
                  <c:v>4.2074473487256413E-34</c:v>
                </c:pt>
                <c:pt idx="710">
                  <c:v>3.3125232976516973E-34</c:v>
                </c:pt>
                <c:pt idx="711">
                  <c:v>2.6069558352518852E-34</c:v>
                </c:pt>
                <c:pt idx="712">
                  <c:v>2.0508921555926583E-34</c:v>
                </c:pt>
                <c:pt idx="713">
                  <c:v>1.6128215911580665E-34</c:v>
                </c:pt>
                <c:pt idx="714">
                  <c:v>1.2678390528093561E-34</c:v>
                </c:pt>
                <c:pt idx="715">
                  <c:v>9.9626792769759196E-35</c:v>
                </c:pt>
                <c:pt idx="716">
                  <c:v>7.8256845720645845E-35</c:v>
                </c:pt>
                <c:pt idx="717">
                  <c:v>6.1447275259851119E-35</c:v>
                </c:pt>
                <c:pt idx="718">
                  <c:v>4.8229966351457143E-35</c:v>
                </c:pt>
                <c:pt idx="719">
                  <c:v>3.7841231599353273E-35</c:v>
                </c:pt>
                <c:pt idx="720">
                  <c:v>2.9678877943372773E-35</c:v>
                </c:pt>
                <c:pt idx="721">
                  <c:v>2.3268240307604255E-35</c:v>
                </c:pt>
                <c:pt idx="722">
                  <c:v>1.8235319929069454E-35</c:v>
                </c:pt>
                <c:pt idx="723">
                  <c:v>1.428554963243301E-35</c:v>
                </c:pt>
                <c:pt idx="724">
                  <c:v>1.118701391715829E-35</c:v>
                </c:pt>
                <c:pt idx="725">
                  <c:v>8.7571944943515087E-36</c:v>
                </c:pt>
                <c:pt idx="726">
                  <c:v>6.8525046918300554E-36</c:v>
                </c:pt>
                <c:pt idx="727">
                  <c:v>5.3600291699494692E-36</c:v>
                </c:pt>
                <c:pt idx="728">
                  <c:v>4.1910068079834902E-36</c:v>
                </c:pt>
                <c:pt idx="729">
                  <c:v>3.2756909211198957E-36</c:v>
                </c:pt>
                <c:pt idx="730">
                  <c:v>2.5592973166709743E-36</c:v>
                </c:pt>
                <c:pt idx="731">
                  <c:v>1.9988112043200312E-36</c:v>
                </c:pt>
                <c:pt idx="732">
                  <c:v>1.5604719072126485E-36</c:v>
                </c:pt>
                <c:pt idx="733">
                  <c:v>1.2177922763887509E-36</c:v>
                </c:pt>
                <c:pt idx="734">
                  <c:v>9.4999975481086459E-37</c:v>
                </c:pt>
                <c:pt idx="735">
                  <c:v>7.408098088015123E-37</c:v>
                </c:pt>
                <c:pt idx="736">
                  <c:v>5.7746124596077885E-37</c:v>
                </c:pt>
                <c:pt idx="737">
                  <c:v>4.4995780285263891E-37</c:v>
                </c:pt>
                <c:pt idx="738">
                  <c:v>3.5047213264192046E-37</c:v>
                </c:pt>
                <c:pt idx="739">
                  <c:v>2.7287760247499928E-37</c:v>
                </c:pt>
                <c:pt idx="740">
                  <c:v>2.1238063800629194E-37</c:v>
                </c:pt>
                <c:pt idx="741">
                  <c:v>1.6523213636889511E-37</c:v>
                </c:pt>
                <c:pt idx="742">
                  <c:v>1.2850103245408976E-37</c:v>
                </c:pt>
                <c:pt idx="743">
                  <c:v>9.9896702629809372E-38</c:v>
                </c:pt>
                <c:pt idx="744">
                  <c:v>7.7629727613624854E-38</c:v>
                </c:pt>
                <c:pt idx="745">
                  <c:v>6.0302772410263791E-38</c:v>
                </c:pt>
                <c:pt idx="746">
                  <c:v>4.6825102776569825E-38</c:v>
                </c:pt>
                <c:pt idx="747">
                  <c:v>3.6345644775173497E-38</c:v>
                </c:pt>
                <c:pt idx="748">
                  <c:v>2.8200585781057114E-38</c:v>
                </c:pt>
                <c:pt idx="749">
                  <c:v>2.1872374331787899E-38</c:v>
                </c:pt>
                <c:pt idx="750">
                  <c:v>1.6957651819435159E-38</c:v>
                </c:pt>
                <c:pt idx="751">
                  <c:v>1.3142180160062248E-38</c:v>
                </c:pt>
                <c:pt idx="752">
                  <c:v>1.0181246970000222E-38</c:v>
                </c:pt>
                <c:pt idx="753">
                  <c:v>7.8843576535681732E-39</c:v>
                </c:pt>
                <c:pt idx="754">
                  <c:v>6.1032812596271208E-39</c:v>
                </c:pt>
                <c:pt idx="755">
                  <c:v>4.7227190386994661E-39</c:v>
                </c:pt>
                <c:pt idx="756">
                  <c:v>3.6530231764340377E-39</c:v>
                </c:pt>
                <c:pt idx="757">
                  <c:v>2.8245175200187977E-39</c:v>
                </c:pt>
                <c:pt idx="758">
                  <c:v>2.1830695912225284E-39</c:v>
                </c:pt>
                <c:pt idx="759">
                  <c:v>1.6866395661785254E-39</c:v>
                </c:pt>
                <c:pt idx="760">
                  <c:v>1.3025917369596752E-39</c:v>
                </c:pt>
                <c:pt idx="761">
                  <c:v>1.0056008209328692E-39</c:v>
                </c:pt>
                <c:pt idx="762">
                  <c:v>7.760221535138951E-40</c:v>
                </c:pt>
                <c:pt idx="763">
                  <c:v>5.9862348922061877E-40</c:v>
                </c:pt>
                <c:pt idx="764">
                  <c:v>4.6159857253801906E-40</c:v>
                </c:pt>
                <c:pt idx="765">
                  <c:v>3.5580017971230517E-40</c:v>
                </c:pt>
                <c:pt idx="766">
                  <c:v>2.7414403846833115E-40</c:v>
                </c:pt>
                <c:pt idx="767">
                  <c:v>2.1114573842830862E-40</c:v>
                </c:pt>
                <c:pt idx="768">
                  <c:v>1.6256110401595479E-40</c:v>
                </c:pt>
                <c:pt idx="769">
                  <c:v>1.2510702565067881E-40</c:v>
                </c:pt>
                <c:pt idx="770">
                  <c:v>9.6244834833067227E-41</c:v>
                </c:pt>
                <c:pt idx="771">
                  <c:v>7.4012277986628685E-41</c:v>
                </c:pt>
                <c:pt idx="772">
                  <c:v>5.689323808832148E-41</c:v>
                </c:pt>
                <c:pt idx="773">
                  <c:v>4.3716764147066223E-41</c:v>
                </c:pt>
                <c:pt idx="774">
                  <c:v>3.3578846541361568E-41</c:v>
                </c:pt>
                <c:pt idx="775">
                  <c:v>2.5781838374457411E-41</c:v>
                </c:pt>
                <c:pt idx="776">
                  <c:v>1.9787560952396067E-41</c:v>
                </c:pt>
                <c:pt idx="777">
                  <c:v>1.5181016762678261E-41</c:v>
                </c:pt>
                <c:pt idx="778">
                  <c:v>1.1642321755297957E-41</c:v>
                </c:pt>
                <c:pt idx="779">
                  <c:v>8.9250038576114135E-42</c:v>
                </c:pt>
                <c:pt idx="780">
                  <c:v>6.8392304560876264E-42</c:v>
                </c:pt>
                <c:pt idx="781">
                  <c:v>5.238850529363122E-42</c:v>
                </c:pt>
                <c:pt idx="782">
                  <c:v>4.011387850333342E-42</c:v>
                </c:pt>
                <c:pt idx="783">
                  <c:v>3.0703162606451405E-42</c:v>
                </c:pt>
                <c:pt idx="784">
                  <c:v>2.3490989710195969E-42</c:v>
                </c:pt>
                <c:pt idx="785">
                  <c:v>1.7965908930357875E-42</c:v>
                </c:pt>
                <c:pt idx="786">
                  <c:v>1.3734937377258596E-42</c:v>
                </c:pt>
                <c:pt idx="787">
                  <c:v>1.0496239143701017E-42</c:v>
                </c:pt>
                <c:pt idx="788">
                  <c:v>8.0180770818732085E-43</c:v>
                </c:pt>
                <c:pt idx="789">
                  <c:v>6.1226036597183815E-43</c:v>
                </c:pt>
                <c:pt idx="790">
                  <c:v>4.6733833734630402E-43</c:v>
                </c:pt>
                <c:pt idx="791">
                  <c:v>3.5657915139523001E-43</c:v>
                </c:pt>
                <c:pt idx="792">
                  <c:v>2.7196291876914194E-43</c:v>
                </c:pt>
                <c:pt idx="793">
                  <c:v>2.0734452926959381E-43</c:v>
                </c:pt>
                <c:pt idx="794">
                  <c:v>1.5801726575635744E-43</c:v>
                </c:pt>
                <c:pt idx="795">
                  <c:v>1.2037755305319312E-43</c:v>
                </c:pt>
                <c:pt idx="796">
                  <c:v>9.1667506650006556E-44</c:v>
                </c:pt>
                <c:pt idx="797">
                  <c:v>6.9777306061985003E-44</c:v>
                </c:pt>
                <c:pt idx="798">
                  <c:v>5.3093552182564384E-44</c:v>
                </c:pt>
                <c:pt idx="799">
                  <c:v>4.0382955790058469E-44</c:v>
                </c:pt>
                <c:pt idx="800">
                  <c:v>3.0703161287181456E-44</c:v>
                </c:pt>
                <c:pt idx="801">
                  <c:v>2.3334402578257914E-44</c:v>
                </c:pt>
                <c:pt idx="802">
                  <c:v>1.7727145638702532E-44</c:v>
                </c:pt>
                <c:pt idx="803">
                  <c:v>1.3461994398030702E-44</c:v>
                </c:pt>
                <c:pt idx="804">
                  <c:v>1.0218999947545108E-44</c:v>
                </c:pt>
                <c:pt idx="805">
                  <c:v>7.7541771601972288E-45</c:v>
                </c:pt>
                <c:pt idx="806">
                  <c:v>5.8815433760095977E-45</c:v>
                </c:pt>
                <c:pt idx="807">
                  <c:v>4.4593861876904772E-45</c:v>
                </c:pt>
                <c:pt idx="808">
                  <c:v>3.3797687916506125E-45</c:v>
                </c:pt>
                <c:pt idx="809">
                  <c:v>2.5605128365545038E-45</c:v>
                </c:pt>
                <c:pt idx="810">
                  <c:v>1.9390763711227258E-45</c:v>
                </c:pt>
                <c:pt idx="811">
                  <c:v>1.4678808129399033E-45</c:v>
                </c:pt>
                <c:pt idx="812">
                  <c:v>1.1107454111516248E-45</c:v>
                </c:pt>
                <c:pt idx="813">
                  <c:v>8.4016782899508894E-46</c:v>
                </c:pt>
                <c:pt idx="814">
                  <c:v>6.3525089550318668E-46</c:v>
                </c:pt>
                <c:pt idx="815">
                  <c:v>4.8012262682130849E-46</c:v>
                </c:pt>
                <c:pt idx="816">
                  <c:v>3.6273264456349851E-46</c:v>
                </c:pt>
                <c:pt idx="817">
                  <c:v>2.7393569317435408E-46</c:v>
                </c:pt>
                <c:pt idx="818">
                  <c:v>2.067940547773199E-46</c:v>
                </c:pt>
                <c:pt idx="819">
                  <c:v>1.5604679373496559E-46</c:v>
                </c:pt>
                <c:pt idx="820">
                  <c:v>1.1770609651428455E-46</c:v>
                </c:pt>
                <c:pt idx="821">
                  <c:v>8.8750396771770533E-47</c:v>
                </c:pt>
                <c:pt idx="822">
                  <c:v>6.6891174046883454E-47</c:v>
                </c:pt>
                <c:pt idx="823">
                  <c:v>5.039581052692199E-47</c:v>
                </c:pt>
                <c:pt idx="824">
                  <c:v>3.795308490782495E-47</c:v>
                </c:pt>
                <c:pt idx="825">
                  <c:v>2.8571082318610624E-47</c:v>
                </c:pt>
                <c:pt idx="826">
                  <c:v>2.1499739444754492E-47</c:v>
                </c:pt>
                <c:pt idx="827">
                  <c:v>1.6172104010344325E-47</c:v>
                </c:pt>
                <c:pt idx="828">
                  <c:v>1.2159805005377901E-47</c:v>
                </c:pt>
                <c:pt idx="829">
                  <c:v>9.1393094420420305E-48</c:v>
                </c:pt>
                <c:pt idx="830">
                  <c:v>6.8663631838061781E-48</c:v>
                </c:pt>
                <c:pt idx="831">
                  <c:v>5.1566387510384394E-48</c:v>
                </c:pt>
                <c:pt idx="832">
                  <c:v>3.8710887104045564E-48</c:v>
                </c:pt>
                <c:pt idx="833">
                  <c:v>2.9048649682875797E-48</c:v>
                </c:pt>
                <c:pt idx="834">
                  <c:v>2.1789392127125137E-48</c:v>
                </c:pt>
                <c:pt idx="835">
                  <c:v>1.6337686216918424E-48</c:v>
                </c:pt>
                <c:pt idx="836">
                  <c:v>1.2245095819580359E-48</c:v>
                </c:pt>
                <c:pt idx="837">
                  <c:v>9.1740257880296059E-49</c:v>
                </c:pt>
                <c:pt idx="838">
                  <c:v>6.8704279126553717E-49</c:v>
                </c:pt>
                <c:pt idx="839">
                  <c:v>5.1432023354138111E-49</c:v>
                </c:pt>
                <c:pt idx="840">
                  <c:v>3.848658307590155E-49</c:v>
                </c:pt>
                <c:pt idx="841">
                  <c:v>2.8787964140774357E-49</c:v>
                </c:pt>
                <c:pt idx="842">
                  <c:v>2.1524760788056988E-49</c:v>
                </c:pt>
                <c:pt idx="843">
                  <c:v>1.6087606212993794E-49</c:v>
                </c:pt>
                <c:pt idx="844">
                  <c:v>1.2019050601727663E-49</c:v>
                </c:pt>
                <c:pt idx="845">
                  <c:v>8.9758269893702185E-50</c:v>
                </c:pt>
                <c:pt idx="846">
                  <c:v>6.7004548475648684E-50</c:v>
                </c:pt>
                <c:pt idx="847">
                  <c:v>4.9998794072529045E-50</c:v>
                </c:pt>
                <c:pt idx="848">
                  <c:v>3.7294100498699407E-50</c:v>
                </c:pt>
                <c:pt idx="849">
                  <c:v>2.7806481331830276E-50</c:v>
                </c:pt>
                <c:pt idx="850">
                  <c:v>2.0724170536613109E-50</c:v>
                </c:pt>
                <c:pt idx="851">
                  <c:v>1.5439507049776767E-50</c:v>
                </c:pt>
                <c:pt idx="852">
                  <c:v>1.1497800899968757E-50</c:v>
                </c:pt>
                <c:pt idx="853">
                  <c:v>8.5589629899367424E-51</c:v>
                </c:pt>
                <c:pt idx="854">
                  <c:v>6.3687243608119297E-51</c:v>
                </c:pt>
                <c:pt idx="855">
                  <c:v>4.7370571795719137E-51</c:v>
                </c:pt>
                <c:pt idx="856">
                  <c:v>3.5220020130117177E-51</c:v>
                </c:pt>
                <c:pt idx="857">
                  <c:v>2.6175518960703085E-51</c:v>
                </c:pt>
                <c:pt idx="858">
                  <c:v>1.9445793035906322E-51</c:v>
                </c:pt>
                <c:pt idx="859">
                  <c:v>1.4440445908464036E-51</c:v>
                </c:pt>
                <c:pt idx="860">
                  <c:v>1.0719142997852852E-51</c:v>
                </c:pt>
                <c:pt idx="861">
                  <c:v>7.9536041044068164E-52</c:v>
                </c:pt>
                <c:pt idx="862">
                  <c:v>5.8991881642385368E-52</c:v>
                </c:pt>
                <c:pt idx="863">
                  <c:v>4.3736581049664505E-52</c:v>
                </c:pt>
                <c:pt idx="864">
                  <c:v>3.2413180215906359E-52</c:v>
                </c:pt>
                <c:pt idx="865">
                  <c:v>2.4011683903943429E-52</c:v>
                </c:pt>
                <c:pt idx="866">
                  <c:v>1.7780651930870113E-52</c:v>
                </c:pt>
                <c:pt idx="867">
                  <c:v>1.3161238559230055E-52</c:v>
                </c:pt>
                <c:pt idx="868">
                  <c:v>9.7380004099743188E-53</c:v>
                </c:pt>
                <c:pt idx="869">
                  <c:v>7.2022251032170072E-53</c:v>
                </c:pt>
                <c:pt idx="870">
                  <c:v>5.3246050188083326E-53</c:v>
                </c:pt>
                <c:pt idx="871">
                  <c:v>3.9348831088993577E-53</c:v>
                </c:pt>
                <c:pt idx="872">
                  <c:v>2.9066981525439556E-53</c:v>
                </c:pt>
                <c:pt idx="873">
                  <c:v>2.1463059158384562E-53</c:v>
                </c:pt>
                <c:pt idx="874">
                  <c:v>1.5841883964803647E-53</c:v>
                </c:pt>
                <c:pt idx="875">
                  <c:v>1.1688141989232129E-53</c:v>
                </c:pt>
                <c:pt idx="876">
                  <c:v>8.6200047170586945E-54</c:v>
                </c:pt>
                <c:pt idx="877">
                  <c:v>6.35466747741567E-54</c:v>
                </c:pt>
                <c:pt idx="878">
                  <c:v>4.6827544641076075E-54</c:v>
                </c:pt>
                <c:pt idx="879">
                  <c:v>3.4493169382616634E-54</c:v>
                </c:pt>
                <c:pt idx="880">
                  <c:v>2.5397320616420625E-54</c:v>
                </c:pt>
                <c:pt idx="881">
                  <c:v>1.8692427973685581E-54</c:v>
                </c:pt>
                <c:pt idx="882">
                  <c:v>1.3752019260240482E-54</c:v>
                </c:pt>
                <c:pt idx="883">
                  <c:v>1.011323496398085E-54</c:v>
                </c:pt>
                <c:pt idx="884">
                  <c:v>7.4342390220223242E-55</c:v>
                </c:pt>
                <c:pt idx="885">
                  <c:v>5.4626788333820033E-55</c:v>
                </c:pt>
                <c:pt idx="886">
                  <c:v>4.0123376031190818E-55</c:v>
                </c:pt>
                <c:pt idx="887">
                  <c:v>2.9458582682100294E-55</c:v>
                </c:pt>
                <c:pt idx="888">
                  <c:v>2.1619653830393405E-55</c:v>
                </c:pt>
                <c:pt idx="889">
                  <c:v>1.5860178049976604E-55</c:v>
                </c:pt>
                <c:pt idx="890">
                  <c:v>1.1630268564047841E-55</c:v>
                </c:pt>
                <c:pt idx="891">
                  <c:v>8.5249868574470687E-56</c:v>
                </c:pt>
                <c:pt idx="892">
                  <c:v>6.2462578704514661E-56</c:v>
                </c:pt>
                <c:pt idx="893">
                  <c:v>4.5747592643186538E-56</c:v>
                </c:pt>
                <c:pt idx="894">
                  <c:v>3.3491812574076866E-56</c:v>
                </c:pt>
                <c:pt idx="895">
                  <c:v>2.4509308441709449E-56</c:v>
                </c:pt>
                <c:pt idx="896">
                  <c:v>1.7928559125110463E-56</c:v>
                </c:pt>
                <c:pt idx="897">
                  <c:v>1.3109362432280768E-56</c:v>
                </c:pt>
                <c:pt idx="898">
                  <c:v>9.5816330017540143E-57</c:v>
                </c:pt>
                <c:pt idx="899">
                  <c:v>7.0003410710814834E-57</c:v>
                </c:pt>
                <c:pt idx="900">
                  <c:v>5.1123490842108073E-57</c:v>
                </c:pt>
                <c:pt idx="901">
                  <c:v>3.7320148314738888E-57</c:v>
                </c:pt>
                <c:pt idx="902">
                  <c:v>2.723251222526497E-57</c:v>
                </c:pt>
                <c:pt idx="903">
                  <c:v>1.9863394417108268E-57</c:v>
                </c:pt>
                <c:pt idx="904">
                  <c:v>1.4482400869513637E-57</c:v>
                </c:pt>
                <c:pt idx="905">
                  <c:v>1.055477375370154E-57</c:v>
                </c:pt>
                <c:pt idx="906">
                  <c:v>7.6891526795715716E-58</c:v>
                </c:pt>
                <c:pt idx="907">
                  <c:v>5.5992409812640176E-58</c:v>
                </c:pt>
                <c:pt idx="908">
                  <c:v>4.0756875102620787E-58</c:v>
                </c:pt>
                <c:pt idx="909">
                  <c:v>2.9654702324666883E-58</c:v>
                </c:pt>
                <c:pt idx="910">
                  <c:v>2.1567865000730225E-58</c:v>
                </c:pt>
                <c:pt idx="911">
                  <c:v>1.5679837855530873E-58</c:v>
                </c:pt>
                <c:pt idx="912">
                  <c:v>1.1394538169614284E-58</c:v>
                </c:pt>
                <c:pt idx="913">
                  <c:v>8.2769925264078169E-59</c:v>
                </c:pt>
                <c:pt idx="914">
                  <c:v>6.009924273424715E-59</c:v>
                </c:pt>
                <c:pt idx="915">
                  <c:v>4.362003037651658E-59</c:v>
                </c:pt>
                <c:pt idx="916">
                  <c:v>3.1646332038162781E-59</c:v>
                </c:pt>
                <c:pt idx="917">
                  <c:v>2.2949919994075651E-59</c:v>
                </c:pt>
                <c:pt idx="918">
                  <c:v>1.6636397003705435E-59</c:v>
                </c:pt>
                <c:pt idx="919">
                  <c:v>1.205473326888496E-59</c:v>
                </c:pt>
                <c:pt idx="920">
                  <c:v>8.7312433066533769E-60</c:v>
                </c:pt>
                <c:pt idx="921">
                  <c:v>6.3214201540170446E-60</c:v>
                </c:pt>
                <c:pt idx="922">
                  <c:v>4.574811765462135E-60</c:v>
                </c:pt>
                <c:pt idx="923">
                  <c:v>3.3094188311353085E-60</c:v>
                </c:pt>
                <c:pt idx="924">
                  <c:v>2.3930407567939415E-60</c:v>
                </c:pt>
                <c:pt idx="925">
                  <c:v>1.729689859010661E-60</c:v>
                </c:pt>
                <c:pt idx="926">
                  <c:v>1.2497009231352026E-60</c:v>
                </c:pt>
                <c:pt idx="927">
                  <c:v>9.0253400668824316E-61</c:v>
                </c:pt>
                <c:pt idx="928">
                  <c:v>6.5153929942824295E-61</c:v>
                </c:pt>
                <c:pt idx="929">
                  <c:v>4.7015075846742009E-61</c:v>
                </c:pt>
                <c:pt idx="930">
                  <c:v>3.3911974208255012E-61</c:v>
                </c:pt>
                <c:pt idx="931">
                  <c:v>2.4450533404151864E-61</c:v>
                </c:pt>
                <c:pt idx="932">
                  <c:v>1.762149942437225E-61</c:v>
                </c:pt>
                <c:pt idx="933">
                  <c:v>1.2694528185317768E-61</c:v>
                </c:pt>
                <c:pt idx="934">
                  <c:v>9.1413297462473244E-62</c:v>
                </c:pt>
                <c:pt idx="935">
                  <c:v>6.5799291513488227E-62</c:v>
                </c:pt>
                <c:pt idx="936">
                  <c:v>4.734259024395478E-62</c:v>
                </c:pt>
                <c:pt idx="937">
                  <c:v>3.4048790903452273E-62</c:v>
                </c:pt>
                <c:pt idx="938">
                  <c:v>2.447767578049184E-62</c:v>
                </c:pt>
                <c:pt idx="939">
                  <c:v>1.7589657815861434E-62</c:v>
                </c:pt>
                <c:pt idx="940">
                  <c:v>1.2634651209133267E-62</c:v>
                </c:pt>
                <c:pt idx="941">
                  <c:v>9.0716795681576864E-63</c:v>
                </c:pt>
                <c:pt idx="942">
                  <c:v>6.5107444260667704E-63</c:v>
                </c:pt>
                <c:pt idx="943">
                  <c:v>4.6708080512603017E-63</c:v>
                </c:pt>
                <c:pt idx="944">
                  <c:v>3.3494364535587626E-63</c:v>
                </c:pt>
                <c:pt idx="945">
                  <c:v>2.4008760499109212E-63</c:v>
                </c:pt>
                <c:pt idx="946">
                  <c:v>1.720227689761175E-63</c:v>
                </c:pt>
                <c:pt idx="947">
                  <c:v>1.2320270714069534E-63</c:v>
                </c:pt>
                <c:pt idx="948">
                  <c:v>8.8200818042023797E-64</c:v>
                </c:pt>
                <c:pt idx="949">
                  <c:v>6.3116505390872235E-64</c:v>
                </c:pt>
                <c:pt idx="950">
                  <c:v>4.5147236306090905E-64</c:v>
                </c:pt>
                <c:pt idx="951">
                  <c:v>3.2280273958854994E-64</c:v>
                </c:pt>
                <c:pt idx="952">
                  <c:v>2.3070711798393664E-64</c:v>
                </c:pt>
                <c:pt idx="953">
                  <c:v>1.6481716508772432E-64</c:v>
                </c:pt>
                <c:pt idx="954">
                  <c:v>1.1769593758914397E-64</c:v>
                </c:pt>
                <c:pt idx="955">
                  <c:v>8.4011360251130948E-65</c:v>
                </c:pt>
                <c:pt idx="956">
                  <c:v>5.9942105539181927E-65</c:v>
                </c:pt>
                <c:pt idx="957">
                  <c:v>4.275070967054455E-65</c:v>
                </c:pt>
                <c:pt idx="958">
                  <c:v>3.0476980924131213E-65</c:v>
                </c:pt>
                <c:pt idx="959">
                  <c:v>2.17178966065359E-65</c:v>
                </c:pt>
                <c:pt idx="960">
                  <c:v>1.5469657752835524E-65</c:v>
                </c:pt>
                <c:pt idx="961">
                  <c:v>1.1014396320018894E-65</c:v>
                </c:pt>
                <c:pt idx="962">
                  <c:v>7.8389458609574456E-66</c:v>
                </c:pt>
                <c:pt idx="963">
                  <c:v>5.5766260854851263E-66</c:v>
                </c:pt>
                <c:pt idx="964">
                  <c:v>3.9655388093884734E-66</c:v>
                </c:pt>
                <c:pt idx="965">
                  <c:v>2.8187049857133264E-66</c:v>
                </c:pt>
                <c:pt idx="966">
                  <c:v>2.0026898923493186E-66</c:v>
                </c:pt>
                <c:pt idx="967">
                  <c:v>1.4223103615464859E-66</c:v>
                </c:pt>
                <c:pt idx="968">
                  <c:v>1.0096981256618505E-66</c:v>
                </c:pt>
                <c:pt idx="969">
                  <c:v>7.1648178996964913E-67</c:v>
                </c:pt>
                <c:pt idx="970">
                  <c:v>5.082005336254721E-67</c:v>
                </c:pt>
                <c:pt idx="971">
                  <c:v>3.6031417834045972E-67</c:v>
                </c:pt>
                <c:pt idx="972">
                  <c:v>2.5535465818988376E-67</c:v>
                </c:pt>
                <c:pt idx="973">
                  <c:v>1.8089323986171364E-67</c:v>
                </c:pt>
                <c:pt idx="974">
                  <c:v>1.2809050314607943E-67</c:v>
                </c:pt>
                <c:pt idx="975">
                  <c:v>9.0662458126795021E-68</c:v>
                </c:pt>
                <c:pt idx="976">
                  <c:v>6.4143689124707479E-68</c:v>
                </c:pt>
                <c:pt idx="977">
                  <c:v>4.5362416948993117E-68</c:v>
                </c:pt>
                <c:pt idx="978">
                  <c:v>3.2066692541243237E-68</c:v>
                </c:pt>
                <c:pt idx="979">
                  <c:v>2.2658324949642474E-68</c:v>
                </c:pt>
                <c:pt idx="980">
                  <c:v>1.6003574911932478E-68</c:v>
                </c:pt>
                <c:pt idx="981">
                  <c:v>1.129852388782433E-68</c:v>
                </c:pt>
                <c:pt idx="982">
                  <c:v>7.9733683076376306E-69</c:v>
                </c:pt>
                <c:pt idx="983">
                  <c:v>5.6244140042075838E-69</c:v>
                </c:pt>
                <c:pt idx="984">
                  <c:v>3.9657743143667673E-69</c:v>
                </c:pt>
                <c:pt idx="985">
                  <c:v>2.7950777367656977E-69</c:v>
                </c:pt>
                <c:pt idx="986">
                  <c:v>1.969132265551434E-69</c:v>
                </c:pt>
                <c:pt idx="987">
                  <c:v>1.3866629414013201E-69</c:v>
                </c:pt>
                <c:pt idx="988">
                  <c:v>9.7607204445238932E-70</c:v>
                </c:pt>
                <c:pt idx="989">
                  <c:v>6.867642904767011E-70</c:v>
                </c:pt>
                <c:pt idx="990">
                  <c:v>4.8300132549226397E-70</c:v>
                </c:pt>
                <c:pt idx="991">
                  <c:v>3.395499318210615E-70</c:v>
                </c:pt>
                <c:pt idx="992">
                  <c:v>2.3860173709065994E-70</c:v>
                </c:pt>
                <c:pt idx="993">
                  <c:v>1.6759386013247954E-70</c:v>
                </c:pt>
                <c:pt idx="994">
                  <c:v>1.1766764919901388E-70</c:v>
                </c:pt>
                <c:pt idx="995">
                  <c:v>8.2579156207867941E-71</c:v>
                </c:pt>
                <c:pt idx="996">
                  <c:v>5.7929278079819362E-71</c:v>
                </c:pt>
                <c:pt idx="997">
                  <c:v>4.0620009789569331E-71</c:v>
                </c:pt>
                <c:pt idx="998">
                  <c:v>2.8470564861509143E-71</c:v>
                </c:pt>
                <c:pt idx="999">
                  <c:v>1.9946477741973307E-71</c:v>
                </c:pt>
                <c:pt idx="1000">
                  <c:v>1.3968518362703905E-71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'Extended model'!$DC$8</c:f>
              <c:strCache>
                <c:ptCount val="1"/>
                <c:pt idx="0">
                  <c:v>RBNS(t)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model'!$DC$9:$DC$1009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2.5199999999999997E-2</c:v>
                </c:pt>
                <c:pt idx="3">
                  <c:v>7.533454887417218E-2</c:v>
                </c:pt>
                <c:pt idx="4">
                  <c:v>0.1501206358596556</c:v>
                </c:pt>
                <c:pt idx="5">
                  <c:v>0.24925784199197409</c:v>
                </c:pt>
                <c:pt idx="6">
                  <c:v>0.3724285222432891</c:v>
                </c:pt>
                <c:pt idx="7">
                  <c:v>0.51929801798309161</c:v>
                </c:pt>
                <c:pt idx="8">
                  <c:v>0.68951489931912047</c:v>
                </c:pt>
                <c:pt idx="9">
                  <c:v>0.88271123681534824</c:v>
                </c:pt>
                <c:pt idx="10">
                  <c:v>1.098502902023986</c:v>
                </c:pt>
                <c:pt idx="11">
                  <c:v>1.3364898962097806</c:v>
                </c:pt>
                <c:pt idx="12">
                  <c:v>1.5962567065875797</c:v>
                </c:pt>
                <c:pt idx="13">
                  <c:v>1.877372689338388</c:v>
                </c:pt>
                <c:pt idx="14">
                  <c:v>2.1793924786150778</c:v>
                </c:pt>
                <c:pt idx="15">
                  <c:v>2.5018564206966984</c:v>
                </c:pt>
                <c:pt idx="16">
                  <c:v>2.8442910324001174</c:v>
                </c:pt>
                <c:pt idx="17">
                  <c:v>3.206209482809609</c:v>
                </c:pt>
                <c:pt idx="18">
                  <c:v>3.5871120973392014</c:v>
                </c:pt>
                <c:pt idx="19">
                  <c:v>3.9864868830991029</c:v>
                </c:pt>
                <c:pt idx="20">
                  <c:v>4.4038100744966053</c:v>
                </c:pt>
                <c:pt idx="21">
                  <c:v>4.8385466979634995</c:v>
                </c:pt>
                <c:pt idx="22">
                  <c:v>5.2901511546664075</c:v>
                </c:pt>
                <c:pt idx="23">
                  <c:v>5.7580678200236077</c:v>
                </c:pt>
                <c:pt idx="24">
                  <c:v>6.2417316588219585</c:v>
                </c:pt>
                <c:pt idx="25">
                  <c:v>6.7405688547005669</c:v>
                </c:pt>
                <c:pt idx="26">
                  <c:v>7.2539974527438416</c:v>
                </c:pt>
                <c:pt idx="27">
                  <c:v>7.7814280139057086</c:v>
                </c:pt>
                <c:pt idx="28">
                  <c:v>8.322264279969005</c:v>
                </c:pt>
                <c:pt idx="29">
                  <c:v>8.8759038477294201</c:v>
                </c:pt>
                <c:pt idx="30">
                  <c:v>9.4417388510819915</c:v>
                </c:pt>
                <c:pt idx="31">
                  <c:v>10.019156649679921</c:v>
                </c:pt>
                <c:pt idx="32">
                  <c:v>10.60754052283046</c:v>
                </c:pt>
                <c:pt idx="33">
                  <c:v>11.206270367290843</c:v>
                </c:pt>
                <c:pt idx="34">
                  <c:v>11.814723397628658</c:v>
                </c:pt>
                <c:pt idx="35">
                  <c:v>12.432274847815544</c:v>
                </c:pt>
                <c:pt idx="36">
                  <c:v>13.05829867273091</c:v>
                </c:pt>
                <c:pt idx="37">
                  <c:v>13.692168248263139</c:v>
                </c:pt>
                <c:pt idx="38">
                  <c:v>14.333257068709573</c:v>
                </c:pt>
                <c:pt idx="39">
                  <c:v>14.980939440193474</c:v>
                </c:pt>
                <c:pt idx="40">
                  <c:v>15.634591168835874</c:v>
                </c:pt>
                <c:pt idx="41">
                  <c:v>16.293590242442981</c:v>
                </c:pt>
                <c:pt idx="42">
                  <c:v>16.957317504494934</c:v>
                </c:pt>
                <c:pt idx="43">
                  <c:v>17.625157319250068</c:v>
                </c:pt>
                <c:pt idx="44">
                  <c:v>18.296498226809192</c:v>
                </c:pt>
                <c:pt idx="45">
                  <c:v>18.970733587017676</c:v>
                </c:pt>
                <c:pt idx="46">
                  <c:v>19.64726221111848</c:v>
                </c:pt>
                <c:pt idx="47">
                  <c:v>20.325488980106972</c:v>
                </c:pt>
                <c:pt idx="48">
                  <c:v>21.004825448778099</c:v>
                </c:pt>
                <c:pt idx="49">
                  <c:v>21.684690434498524</c:v>
                </c:pt>
                <c:pt idx="50">
                  <c:v>22.364510589779456</c:v>
                </c:pt>
                <c:pt idx="51">
                  <c:v>23.043720957771814</c:v>
                </c:pt>
                <c:pt idx="52">
                  <c:v>23.721765509851792</c:v>
                </c:pt>
                <c:pt idx="53">
                  <c:v>24.398097664513553</c:v>
                </c:pt>
                <c:pt idx="54">
                  <c:v>25.072180786835194</c:v>
                </c:pt>
                <c:pt idx="55">
                  <c:v>25.743488667834875</c:v>
                </c:pt>
                <c:pt idx="56">
                  <c:v>26.411505983085895</c:v>
                </c:pt>
                <c:pt idx="57">
                  <c:v>27.075728730011726</c:v>
                </c:pt>
                <c:pt idx="58">
                  <c:v>27.735664643335586</c:v>
                </c:pt>
                <c:pt idx="59">
                  <c:v>28.390833588212544</c:v>
                </c:pt>
                <c:pt idx="60">
                  <c:v>29.040767930626501</c:v>
                </c:pt>
                <c:pt idx="61">
                  <c:v>29.685012884688522</c:v>
                </c:pt>
                <c:pt idx="62">
                  <c:v>30.323126836527578</c:v>
                </c:pt>
                <c:pt idx="63">
                  <c:v>30.954681644518857</c:v>
                </c:pt>
                <c:pt idx="64">
                  <c:v>31.579262915649092</c:v>
                </c:pt>
                <c:pt idx="65">
                  <c:v>32.196470257871894</c:v>
                </c:pt>
                <c:pt idx="66">
                  <c:v>32.805917508359528</c:v>
                </c:pt>
                <c:pt idx="67">
                  <c:v>33.407232937609862</c:v>
                </c:pt>
                <c:pt idx="68">
                  <c:v>34.000059429419245</c:v>
                </c:pt>
                <c:pt idx="69">
                  <c:v>34.584054636782945</c:v>
                </c:pt>
                <c:pt idx="70">
                  <c:v>35.158891113834514</c:v>
                </c:pt>
                <c:pt idx="71">
                  <c:v>35.724256423984471</c:v>
                </c:pt>
                <c:pt idx="72">
                  <c:v>36.27985322446586</c:v>
                </c:pt>
                <c:pt idx="73">
                  <c:v>36.825399327540701</c:v>
                </c:pt>
                <c:pt idx="74">
                  <c:v>37.360627738665855</c:v>
                </c:pt>
                <c:pt idx="75">
                  <c:v>37.885286671960031</c:v>
                </c:pt>
                <c:pt idx="76">
                  <c:v>38.399139543355091</c:v>
                </c:pt>
                <c:pt idx="77">
                  <c:v>38.90196494185485</c:v>
                </c:pt>
                <c:pt idx="78">
                  <c:v>39.393556579362112</c:v>
                </c:pt>
                <c:pt idx="79">
                  <c:v>39.873723219571474</c:v>
                </c:pt>
                <c:pt idx="80">
                  <c:v>40.342288586458878</c:v>
                </c:pt>
                <c:pt idx="81">
                  <c:v>40.799091252931881</c:v>
                </c:pt>
                <c:pt idx="82">
                  <c:v>41.24398451023432</c:v>
                </c:pt>
                <c:pt idx="83">
                  <c:v>41.676836218727551</c:v>
                </c:pt>
                <c:pt idx="84">
                  <c:v>42.097528640696225</c:v>
                </c:pt>
                <c:pt idx="85">
                  <c:v>42.505958255851027</c:v>
                </c:pt>
                <c:pt idx="86">
                  <c:v>42.902035560221805</c:v>
                </c:pt>
                <c:pt idx="87">
                  <c:v>43.285684849155281</c:v>
                </c:pt>
                <c:pt idx="88">
                  <c:v>43.656843985148058</c:v>
                </c:pt>
                <c:pt idx="89">
                  <c:v>44.015464151261718</c:v>
                </c:pt>
                <c:pt idx="90">
                  <c:v>44.361509590879606</c:v>
                </c:pt>
                <c:pt idx="91">
                  <c:v>44.694957334576401</c:v>
                </c:pt>
                <c:pt idx="92">
                  <c:v>45.01579691488017</c:v>
                </c:pt>
                <c:pt idx="93">
                  <c:v>45.324030069713729</c:v>
                </c:pt>
                <c:pt idx="94">
                  <c:v>45.61967043530715</c:v>
                </c:pt>
                <c:pt idx="95">
                  <c:v>45.902743229375666</c:v>
                </c:pt>
                <c:pt idx="96">
                  <c:v>46.173284925358608</c:v>
                </c:pt>
                <c:pt idx="97">
                  <c:v>46.431342918513515</c:v>
                </c:pt>
                <c:pt idx="98">
                  <c:v>46.676975184657032</c:v>
                </c:pt>
                <c:pt idx="99">
                  <c:v>46.910249932338999</c:v>
                </c:pt>
                <c:pt idx="100">
                  <c:v>47.131245249230126</c:v>
                </c:pt>
                <c:pt idx="101">
                  <c:v>47.340048743495103</c:v>
                </c:pt>
                <c:pt idx="102">
                  <c:v>47.536757180913305</c:v>
                </c:pt>
                <c:pt idx="103">
                  <c:v>47.721476118497726</c:v>
                </c:pt>
                <c:pt idx="104">
                  <c:v>47.894319535350157</c:v>
                </c:pt>
                <c:pt idx="105">
                  <c:v>48.055409461476025</c:v>
                </c:pt>
                <c:pt idx="106">
                  <c:v>48.204875605266942</c:v>
                </c:pt>
                <c:pt idx="107">
                  <c:v>48.34285498034189</c:v>
                </c:pt>
                <c:pt idx="108">
                  <c:v>48.46949153242025</c:v>
                </c:pt>
                <c:pt idx="109">
                  <c:v>48.584935766880371</c:v>
                </c:pt>
                <c:pt idx="110">
                  <c:v>48.689344377637369</c:v>
                </c:pt>
                <c:pt idx="111">
                  <c:v>48.782879877952986</c:v>
                </c:pt>
                <c:pt idx="112">
                  <c:v>48.865710233767956</c:v>
                </c:pt>
                <c:pt idx="113">
                  <c:v>48.938008500125171</c:v>
                </c:pt>
                <c:pt idx="114">
                  <c:v>48.999952461227963</c:v>
                </c:pt>
                <c:pt idx="115">
                  <c:v>49.051724274654667</c:v>
                </c:pt>
                <c:pt idx="116">
                  <c:v>49.093510120225318</c:v>
                </c:pt>
                <c:pt idx="117">
                  <c:v>49.125499853992189</c:v>
                </c:pt>
                <c:pt idx="118">
                  <c:v>49.147886667800087</c:v>
                </c:pt>
                <c:pt idx="119">
                  <c:v>49.160866754837272</c:v>
                </c:pt>
                <c:pt idx="120">
                  <c:v>49.164638981571741</c:v>
                </c:pt>
                <c:pt idx="121">
                  <c:v>49.159404566442312</c:v>
                </c:pt>
                <c:pt idx="122">
                  <c:v>49.145366765647509</c:v>
                </c:pt>
                <c:pt idx="123">
                  <c:v>49.122730566350072</c:v>
                </c:pt>
                <c:pt idx="124">
                  <c:v>49.091702387588484</c:v>
                </c:pt>
                <c:pt idx="125">
                  <c:v>49.052489789162067</c:v>
                </c:pt>
                <c:pt idx="126">
                  <c:v>49.005301188730229</c:v>
                </c:pt>
                <c:pt idx="127">
                  <c:v>48.950345587341843</c:v>
                </c:pt>
                <c:pt idx="128">
                  <c:v>48.887832303585647</c:v>
                </c:pt>
                <c:pt idx="129">
                  <c:v>48.817970716528635</c:v>
                </c:pt>
                <c:pt idx="130">
                  <c:v>48.740970017585177</c:v>
                </c:pt>
                <c:pt idx="131">
                  <c:v>48.657038971436471</c:v>
                </c:pt>
                <c:pt idx="132">
                  <c:v>48.566385686096972</c:v>
                </c:pt>
                <c:pt idx="133">
                  <c:v>48.469217392202225</c:v>
                </c:pt>
                <c:pt idx="134">
                  <c:v>48.365740231571046</c:v>
                </c:pt>
                <c:pt idx="135">
                  <c:v>48.256159055073695</c:v>
                </c:pt>
                <c:pt idx="136">
                  <c:v>48.140677229817648</c:v>
                </c:pt>
                <c:pt idx="137">
                  <c:v>48.019496455643285</c:v>
                </c:pt>
                <c:pt idx="138">
                  <c:v>47.892816590902143</c:v>
                </c:pt>
                <c:pt idx="139">
                  <c:v>47.760835487473344</c:v>
                </c:pt>
                <c:pt idx="140">
                  <c:v>47.62374883495584</c:v>
                </c:pt>
                <c:pt idx="141">
                  <c:v>47.481750013957935</c:v>
                </c:pt>
                <c:pt idx="142">
                  <c:v>47.335029958389889</c:v>
                </c:pt>
                <c:pt idx="143">
                  <c:v>47.18377702665056</c:v>
                </c:pt>
                <c:pt idx="144">
                  <c:v>47.028176881585019</c:v>
                </c:pt>
                <c:pt idx="145">
                  <c:v>46.868412379076865</c:v>
                </c:pt>
                <c:pt idx="146">
                  <c:v>46.704663465127069</c:v>
                </c:pt>
                <c:pt idx="147">
                  <c:v>46.537107081259045</c:v>
                </c:pt>
                <c:pt idx="148">
                  <c:v>46.365917078079434</c:v>
                </c:pt>
                <c:pt idx="149">
                  <c:v>46.19126413681456</c:v>
                </c:pt>
                <c:pt idx="150">
                  <c:v>46.013315698632695</c:v>
                </c:pt>
                <c:pt idx="151">
                  <c:v>45.832235901554988</c:v>
                </c:pt>
                <c:pt idx="152">
                  <c:v>45.648185524750026</c:v>
                </c:pt>
                <c:pt idx="153">
                  <c:v>45.461321940000794</c:v>
                </c:pt>
                <c:pt idx="154">
                  <c:v>45.271799070126285</c:v>
                </c:pt>
                <c:pt idx="155">
                  <c:v>45.079767354136308</c:v>
                </c:pt>
                <c:pt idx="156">
                  <c:v>44.885373718892005</c:v>
                </c:pt>
                <c:pt idx="157">
                  <c:v>44.688761557042746</c:v>
                </c:pt>
                <c:pt idx="158">
                  <c:v>44.4900707110057</c:v>
                </c:pt>
                <c:pt idx="159">
                  <c:v>44.289437462753234</c:v>
                </c:pt>
                <c:pt idx="160">
                  <c:v>44.086994529171115</c:v>
                </c:pt>
                <c:pt idx="161">
                  <c:v>43.882871062749793</c:v>
                </c:pt>
                <c:pt idx="162">
                  <c:v>43.677192657370732</c:v>
                </c:pt>
                <c:pt idx="163">
                  <c:v>43.470081358949763</c:v>
                </c:pt>
                <c:pt idx="164">
                  <c:v>43.2616556807005</c:v>
                </c:pt>
                <c:pt idx="165">
                  <c:v>43.052030622782063</c:v>
                </c:pt>
                <c:pt idx="166">
                  <c:v>42.841317696096915</c:v>
                </c:pt>
                <c:pt idx="167">
                  <c:v>42.629624950007468</c:v>
                </c:pt>
                <c:pt idx="168">
                  <c:v>42.417057003742059</c:v>
                </c:pt>
                <c:pt idx="169">
                  <c:v>42.203715081264683</c:v>
                </c:pt>
                <c:pt idx="170">
                  <c:v>41.989697049386052</c:v>
                </c:pt>
                <c:pt idx="171">
                  <c:v>41.775097458897321</c:v>
                </c:pt>
                <c:pt idx="172">
                  <c:v>41.560007588512377</c:v>
                </c:pt>
                <c:pt idx="173">
                  <c:v>41.344515491408693</c:v>
                </c:pt>
                <c:pt idx="174">
                  <c:v>41.128706044161731</c:v>
                </c:pt>
                <c:pt idx="175">
                  <c:v>40.912660997872891</c:v>
                </c:pt>
                <c:pt idx="176">
                  <c:v>40.696459031296108</c:v>
                </c:pt>
                <c:pt idx="177">
                  <c:v>40.480175805773996</c:v>
                </c:pt>
                <c:pt idx="178">
                  <c:v>40.263884021799463</c:v>
                </c:pt>
                <c:pt idx="179">
                  <c:v>40.047653477025214</c:v>
                </c:pt>
                <c:pt idx="180">
                  <c:v>39.831551125548806</c:v>
                </c:pt>
                <c:pt idx="181">
                  <c:v>39.615641138307474</c:v>
                </c:pt>
                <c:pt idx="182">
                  <c:v>39.399984964422707</c:v>
                </c:pt>
                <c:pt idx="183">
                  <c:v>39.184641393340684</c:v>
                </c:pt>
                <c:pt idx="184">
                  <c:v>38.969666617621385</c:v>
                </c:pt>
                <c:pt idx="185">
                  <c:v>38.755114296234694</c:v>
                </c:pt>
                <c:pt idx="186">
                  <c:v>38.541035618228626</c:v>
                </c:pt>
                <c:pt idx="187">
                  <c:v>38.327479366640915</c:v>
                </c:pt>
                <c:pt idx="188">
                  <c:v>38.114491982531248</c:v>
                </c:pt>
                <c:pt idx="189">
                  <c:v>37.902117629017795</c:v>
                </c:pt>
                <c:pt idx="190">
                  <c:v>37.690398255207754</c:v>
                </c:pt>
                <c:pt idx="191">
                  <c:v>37.47937365991762</c:v>
                </c:pt>
                <c:pt idx="192">
                  <c:v>37.26908155508503</c:v>
                </c:pt>
                <c:pt idx="193">
                  <c:v>37.059557628779707</c:v>
                </c:pt>
                <c:pt idx="194">
                  <c:v>36.850835607726992</c:v>
                </c:pt>
                <c:pt idx="195">
                  <c:v>36.642947319263023</c:v>
                </c:pt>
                <c:pt idx="196">
                  <c:v>36.435922752646327</c:v>
                </c:pt>
                <c:pt idx="197">
                  <c:v>36.229790119655696</c:v>
                </c:pt>
                <c:pt idx="198">
                  <c:v>36.024575914409965</c:v>
                </c:pt>
                <c:pt idx="199">
                  <c:v>35.820304972349994</c:v>
                </c:pt>
                <c:pt idx="200">
                  <c:v>35.617000528328582</c:v>
                </c:pt>
                <c:pt idx="201">
                  <c:v>35.414684273758411</c:v>
                </c:pt>
                <c:pt idx="202">
                  <c:v>35.213376412773457</c:v>
                </c:pt>
                <c:pt idx="203">
                  <c:v>35.01309571736315</c:v>
                </c:pt>
                <c:pt idx="204">
                  <c:v>34.81385958144331</c:v>
                </c:pt>
                <c:pt idx="205">
                  <c:v>34.615684073832156</c:v>
                </c:pt>
                <c:pt idx="206">
                  <c:v>34.418583990103492</c:v>
                </c:pt>
                <c:pt idx="207">
                  <c:v>34.222572903293084</c:v>
                </c:pt>
                <c:pt idx="208">
                  <c:v>34.027663213438046</c:v>
                </c:pt>
                <c:pt idx="209">
                  <c:v>33.833866195932686</c:v>
                </c:pt>
                <c:pt idx="210">
                  <c:v>33.641192048687103</c:v>
                </c:pt>
                <c:pt idx="211">
                  <c:v>33.449649938078721</c:v>
                </c:pt>
                <c:pt idx="212">
                  <c:v>33.259248043689539</c:v>
                </c:pt>
                <c:pt idx="213">
                  <c:v>33.069993601824713</c:v>
                </c:pt>
                <c:pt idx="214">
                  <c:v>32.881892947811139</c:v>
                </c:pt>
                <c:pt idx="215">
                  <c:v>32.694951557076855</c:v>
                </c:pt>
                <c:pt idx="216">
                  <c:v>32.509174085014692</c:v>
                </c:pt>
                <c:pt idx="217">
                  <c:v>32.324564405635869</c:v>
                </c:pt>
                <c:pt idx="218">
                  <c:v>32.14112564902112</c:v>
                </c:pt>
                <c:pt idx="219">
                  <c:v>31.958860237579106</c:v>
                </c:pt>
                <c:pt idx="220">
                  <c:v>31.777769921123461</c:v>
                </c:pt>
                <c:pt idx="221">
                  <c:v>31.59785581078166</c:v>
                </c:pt>
                <c:pt idx="222">
                  <c:v>31.419118411750357</c:v>
                </c:pt>
                <c:pt idx="223">
                  <c:v>31.241557654913063</c:v>
                </c:pt>
                <c:pt idx="224">
                  <c:v>31.065172927337734</c:v>
                </c:pt>
                <c:pt idx="225">
                  <c:v>30.889963101672521</c:v>
                </c:pt>
                <c:pt idx="226">
                  <c:v>30.715926564459224</c:v>
                </c:pt>
                <c:pt idx="227">
                  <c:v>30.543061243384994</c:v>
                </c:pt>
                <c:pt idx="228">
                  <c:v>30.371364633493368</c:v>
                </c:pt>
                <c:pt idx="229">
                  <c:v>30.200833822376676</c:v>
                </c:pt>
                <c:pt idx="230">
                  <c:v>30.031465514372414</c:v>
                </c:pt>
                <c:pt idx="231">
                  <c:v>29.863256053786696</c:v>
                </c:pt>
                <c:pt idx="232">
                  <c:v>29.696201447168288</c:v>
                </c:pt>
                <c:pt idx="233">
                  <c:v>29.530297384657231</c:v>
                </c:pt>
                <c:pt idx="234">
                  <c:v>29.365539260432076</c:v>
                </c:pt>
                <c:pt idx="235">
                  <c:v>29.201922192280399</c:v>
                </c:pt>
                <c:pt idx="236">
                  <c:v>29.039441040316763</c:v>
                </c:pt>
                <c:pt idx="237">
                  <c:v>28.878090424873076</c:v>
                </c:pt>
                <c:pt idx="238">
                  <c:v>28.717864743585757</c:v>
                </c:pt>
                <c:pt idx="239">
                  <c:v>28.558758187704267</c:v>
                </c:pt>
                <c:pt idx="240">
                  <c:v>28.40076475764554</c:v>
                </c:pt>
                <c:pt idx="241">
                  <c:v>28.243878277818599</c:v>
                </c:pt>
                <c:pt idx="242">
                  <c:v>28.088092410743347</c:v>
                </c:pt>
                <c:pt idx="243">
                  <c:v>27.933400670487607</c:v>
                </c:pt>
                <c:pt idx="244">
                  <c:v>27.779796435445824</c:v>
                </c:pt>
                <c:pt idx="245">
                  <c:v>27.627272960482728</c:v>
                </c:pt>
                <c:pt idx="246">
                  <c:v>27.475823388464988</c:v>
                </c:pt>
                <c:pt idx="247">
                  <c:v>27.325440761203289</c:v>
                </c:pt>
                <c:pt idx="248">
                  <c:v>27.176118029827069</c:v>
                </c:pt>
                <c:pt idx="249">
                  <c:v>27.027848064613593</c:v>
                </c:pt>
                <c:pt idx="250">
                  <c:v>26.880623664292706</c:v>
                </c:pt>
                <c:pt idx="251">
                  <c:v>26.734437564848037</c:v>
                </c:pt>
                <c:pt idx="252">
                  <c:v>26.58928244783506</c:v>
                </c:pt>
                <c:pt idx="253">
                  <c:v>26.445150948235877</c:v>
                </c:pt>
                <c:pt idx="254">
                  <c:v>26.302035661869994</c:v>
                </c:pt>
                <c:pt idx="255">
                  <c:v>26.159929152380133</c:v>
                </c:pt>
                <c:pt idx="256">
                  <c:v>26.018823957811158</c:v>
                </c:pt>
                <c:pt idx="257">
                  <c:v>25.87871259680033</c:v>
                </c:pt>
                <c:pt idx="258">
                  <c:v>25.739587574395692</c:v>
                </c:pt>
                <c:pt idx="259">
                  <c:v>25.601441387519863</c:v>
                </c:pt>
                <c:pt idx="260">
                  <c:v>25.464266530095131</c:v>
                </c:pt>
                <c:pt idx="261">
                  <c:v>25.328055497845781</c:v>
                </c:pt>
                <c:pt idx="262">
                  <c:v>25.192800792792845</c:v>
                </c:pt>
                <c:pt idx="263">
                  <c:v>25.058494927455822</c:v>
                </c:pt>
                <c:pt idx="264">
                  <c:v>24.925130428775802</c:v>
                </c:pt>
                <c:pt idx="265">
                  <c:v>24.792699841773487</c:v>
                </c:pt>
                <c:pt idx="266">
                  <c:v>24.661195732955346</c:v>
                </c:pt>
                <c:pt idx="267">
                  <c:v>24.530610693480639</c:v>
                </c:pt>
                <c:pt idx="268">
                  <c:v>24.400937342101511</c:v>
                </c:pt>
                <c:pt idx="269">
                  <c:v>24.272168327887766</c:v>
                </c:pt>
                <c:pt idx="270">
                  <c:v>24.144296332747814</c:v>
                </c:pt>
                <c:pt idx="271">
                  <c:v>24.017314073756403</c:v>
                </c:pt>
                <c:pt idx="272">
                  <c:v>23.891214305299656</c:v>
                </c:pt>
                <c:pt idx="273">
                  <c:v>23.765989821047256</c:v>
                </c:pt>
                <c:pt idx="274">
                  <c:v>23.641633455761283</c:v>
                </c:pt>
                <c:pt idx="275">
                  <c:v>23.518138086950902</c:v>
                </c:pt>
                <c:pt idx="276">
                  <c:v>23.395496636381591</c:v>
                </c:pt>
                <c:pt idx="277">
                  <c:v>23.27370207144703</c:v>
                </c:pt>
                <c:pt idx="278">
                  <c:v>23.152747406411866</c:v>
                </c:pt>
                <c:pt idx="279">
                  <c:v>23.032625703532748</c:v>
                </c:pt>
                <c:pt idx="280">
                  <c:v>22.913330074064902</c:v>
                </c:pt>
                <c:pt idx="281">
                  <c:v>22.794853679161015</c:v>
                </c:pt>
                <c:pt idx="282">
                  <c:v>22.677189730669262</c:v>
                </c:pt>
                <c:pt idx="283">
                  <c:v>22.560331491836312</c:v>
                </c:pt>
                <c:pt idx="284">
                  <c:v>22.444272277921499</c:v>
                </c:pt>
                <c:pt idx="285">
                  <c:v>22.329005456727671</c:v>
                </c:pt>
                <c:pt idx="286">
                  <c:v>22.214524449054139</c:v>
                </c:pt>
                <c:pt idx="287">
                  <c:v>22.100822729076604</c:v>
                </c:pt>
                <c:pt idx="288">
                  <c:v>21.987893824659096</c:v>
                </c:pt>
                <c:pt idx="289">
                  <c:v>21.875731317602302</c:v>
                </c:pt>
                <c:pt idx="290">
                  <c:v>21.764328843832615</c:v>
                </c:pt>
                <c:pt idx="291">
                  <c:v>21.653680093536025</c:v>
                </c:pt>
                <c:pt idx="292">
                  <c:v>21.543778811240681</c:v>
                </c:pt>
                <c:pt idx="293">
                  <c:v>21.434618795851662</c:v>
                </c:pt>
                <c:pt idx="294">
                  <c:v>21.326193900641634</c:v>
                </c:pt>
                <c:pt idx="295">
                  <c:v>21.218498033200305</c:v>
                </c:pt>
                <c:pt idx="296">
                  <c:v>21.111525155345962</c:v>
                </c:pt>
                <c:pt idx="297">
                  <c:v>21.005269283001947</c:v>
                </c:pt>
                <c:pt idx="298">
                  <c:v>20.899724486040693</c:v>
                </c:pt>
                <c:pt idx="299">
                  <c:v>20.794884888097879</c:v>
                </c:pt>
                <c:pt idx="300">
                  <c:v>20.690744666359201</c:v>
                </c:pt>
                <c:pt idx="301">
                  <c:v>20.58729805132193</c:v>
                </c:pt>
                <c:pt idx="302">
                  <c:v>20.484539326533326</c:v>
                </c:pt>
                <c:pt idx="303">
                  <c:v>20.382462828308022</c:v>
                </c:pt>
                <c:pt idx="304">
                  <c:v>20.281062945426108</c:v>
                </c:pt>
                <c:pt idx="305">
                  <c:v>20.180334118813775</c:v>
                </c:pt>
                <c:pt idx="306">
                  <c:v>20.080270841208023</c:v>
                </c:pt>
                <c:pt idx="307">
                  <c:v>19.980867656807099</c:v>
                </c:pt>
                <c:pt idx="308">
                  <c:v>19.882119160907941</c:v>
                </c:pt>
                <c:pt idx="309">
                  <c:v>19.784019999532095</c:v>
                </c:pt>
                <c:pt idx="310">
                  <c:v>19.686564869041288</c:v>
                </c:pt>
                <c:pt idx="311">
                  <c:v>19.589748515743803</c:v>
                </c:pt>
                <c:pt idx="312">
                  <c:v>19.493565735492776</c:v>
                </c:pt>
                <c:pt idx="313">
                  <c:v>19.398011373277335</c:v>
                </c:pt>
                <c:pt idx="314">
                  <c:v>19.303080322807681</c:v>
                </c:pt>
                <c:pt idx="315">
                  <c:v>19.208767526094807</c:v>
                </c:pt>
                <c:pt idx="316">
                  <c:v>19.115067973025777</c:v>
                </c:pt>
                <c:pt idx="317">
                  <c:v>19.021976700935227</c:v>
                </c:pt>
                <c:pt idx="318">
                  <c:v>18.929488794173892</c:v>
                </c:pt>
                <c:pt idx="319">
                  <c:v>18.837599383674629</c:v>
                </c:pt>
                <c:pt idx="320">
                  <c:v>18.746303646516754</c:v>
                </c:pt>
                <c:pt idx="321">
                  <c:v>18.655596805489083</c:v>
                </c:pt>
                <c:pt idx="322">
                  <c:v>18.565474128652159</c:v>
                </c:pt>
                <c:pt idx="323">
                  <c:v>18.475930928900269</c:v>
                </c:pt>
                <c:pt idx="324">
                  <c:v>18.386962563523603</c:v>
                </c:pt>
                <c:pt idx="325">
                  <c:v>18.298564433770874</c:v>
                </c:pt>
                <c:pt idx="326">
                  <c:v>18.210731984412927</c:v>
                </c:pt>
                <c:pt idx="327">
                  <c:v>18.123460703307479</c:v>
                </c:pt>
                <c:pt idx="328">
                  <c:v>18.036746120965489</c:v>
                </c:pt>
                <c:pt idx="329">
                  <c:v>17.950583810119227</c:v>
                </c:pt>
                <c:pt idx="330">
                  <c:v>17.864969385292508</c:v>
                </c:pt>
                <c:pt idx="331">
                  <c:v>17.779898502373069</c:v>
                </c:pt>
                <c:pt idx="332">
                  <c:v>17.695366858187555</c:v>
                </c:pt>
                <c:pt idx="333">
                  <c:v>17.611370190079132</c:v>
                </c:pt>
                <c:pt idx="334">
                  <c:v>17.527904275487906</c:v>
                </c:pt>
                <c:pt idx="335">
                  <c:v>17.444964931534354</c:v>
                </c:pt>
                <c:pt idx="336">
                  <c:v>17.362548014605888</c:v>
                </c:pt>
                <c:pt idx="337">
                  <c:v>17.28064941994672</c:v>
                </c:pt>
                <c:pt idx="338">
                  <c:v>17.199265081250893</c:v>
                </c:pt>
                <c:pt idx="339">
                  <c:v>17.118390970258989</c:v>
                </c:pt>
                <c:pt idx="340">
                  <c:v>17.038023096358177</c:v>
                </c:pt>
                <c:pt idx="341">
                  <c:v>16.958157506185927</c:v>
                </c:pt>
                <c:pt idx="342">
                  <c:v>16.878790283237379</c:v>
                </c:pt>
                <c:pt idx="343">
                  <c:v>16.799917547476426</c:v>
                </c:pt>
                <c:pt idx="344">
                  <c:v>16.721535454950534</c:v>
                </c:pt>
                <c:pt idx="345">
                  <c:v>16.643640197409315</c:v>
                </c:pt>
                <c:pt idx="346">
                  <c:v>16.566228001926945</c:v>
                </c:pt>
                <c:pt idx="347">
                  <c:v>16.489295130528426</c:v>
                </c:pt>
                <c:pt idx="348">
                  <c:v>16.412837879819651</c:v>
                </c:pt>
                <c:pt idx="349">
                  <c:v>16.336852580621393</c:v>
                </c:pt>
                <c:pt idx="350">
                  <c:v>16.261335597607083</c:v>
                </c:pt>
                <c:pt idx="351">
                  <c:v>16.186283328944523</c:v>
                </c:pt>
                <c:pt idx="352">
                  <c:v>16.11169220594137</c:v>
                </c:pt>
                <c:pt idx="353">
                  <c:v>16.037558692694585</c:v>
                </c:pt>
                <c:pt idx="354">
                  <c:v>15.963879285743587</c:v>
                </c:pt>
                <c:pt idx="355">
                  <c:v>15.890650513727403</c:v>
                </c:pt>
                <c:pt idx="356">
                  <c:v>15.817868937045409</c:v>
                </c:pt>
                <c:pt idx="357">
                  <c:v>15.745531147522064</c:v>
                </c:pt>
                <c:pt idx="358">
                  <c:v>15.673633768075311</c:v>
                </c:pt>
                <c:pt idx="359">
                  <c:v>15.602173452388682</c:v>
                </c:pt>
                <c:pt idx="360">
                  <c:v>15.531146884587246</c:v>
                </c:pt>
                <c:pt idx="361">
                  <c:v>15.460550778917101</c:v>
                </c:pt>
                <c:pt idx="362">
                  <c:v>15.390381879428583</c:v>
                </c:pt>
                <c:pt idx="363">
                  <c:v>15.320636959663178</c:v>
                </c:pt>
                <c:pt idx="364">
                  <c:v>15.251312822343937</c:v>
                </c:pt>
                <c:pt idx="365">
                  <c:v>15.182406299069424</c:v>
                </c:pt>
                <c:pt idx="366">
                  <c:v>15.113914250011293</c:v>
                </c:pt>
                <c:pt idx="367">
                  <c:v>15.045833563615339</c:v>
                </c:pt>
                <c:pt idx="368">
                  <c:v>14.978161156305953</c:v>
                </c:pt>
                <c:pt idx="369">
                  <c:v>14.910893972194026</c:v>
                </c:pt>
                <c:pt idx="370">
                  <c:v>14.844028982788286</c:v>
                </c:pt>
                <c:pt idx="371">
                  <c:v>14.777563186709939</c:v>
                </c:pt>
                <c:pt idx="372">
                  <c:v>14.711493609410622</c:v>
                </c:pt>
                <c:pt idx="373">
                  <c:v>14.645817302893738</c:v>
                </c:pt>
                <c:pt idx="374">
                  <c:v>14.580531345438834</c:v>
                </c:pt>
                <c:pt idx="375">
                  <c:v>14.515632841329365</c:v>
                </c:pt>
                <c:pt idx="376">
                  <c:v>14.451118920583625</c:v>
                </c:pt>
                <c:pt idx="377">
                  <c:v>14.386986738688634</c:v>
                </c:pt>
                <c:pt idx="378">
                  <c:v>14.323233476337336</c:v>
                </c:pt>
                <c:pt idx="379">
                  <c:v>14.259856339168692</c:v>
                </c:pt>
                <c:pt idx="380">
                  <c:v>14.196852557510928</c:v>
                </c:pt>
                <c:pt idx="381">
                  <c:v>14.134219386127668</c:v>
                </c:pt>
                <c:pt idx="382">
                  <c:v>14.071954103967039</c:v>
                </c:pt>
                <c:pt idx="383">
                  <c:v>14.010054013913734</c:v>
                </c:pt>
                <c:pt idx="384">
                  <c:v>13.948516442543927</c:v>
                </c:pt>
                <c:pt idx="385">
                  <c:v>13.887338739882992</c:v>
                </c:pt>
                <c:pt idx="386">
                  <c:v>13.826518279166123</c:v>
                </c:pt>
                <c:pt idx="387">
                  <c:v>13.76605245660163</c:v>
                </c:pt>
                <c:pt idx="388">
                  <c:v>13.705938691136991</c:v>
                </c:pt>
                <c:pt idx="389">
                  <c:v>13.64617442422772</c:v>
                </c:pt>
                <c:pt idx="390">
                  <c:v>13.586757119608739</c:v>
                </c:pt>
                <c:pt idx="391">
                  <c:v>13.527684263068487</c:v>
                </c:pt>
                <c:pt idx="392">
                  <c:v>13.468953362225633</c:v>
                </c:pt>
                <c:pt idx="393">
                  <c:v>13.410561946308317</c:v>
                </c:pt>
                <c:pt idx="394">
                  <c:v>13.35250756593596</c:v>
                </c:pt>
                <c:pt idx="395">
                  <c:v>13.29478779290357</c:v>
                </c:pt>
                <c:pt idx="396">
                  <c:v>13.237400219968546</c:v>
                </c:pt>
                <c:pt idx="397">
                  <c:v>13.180342460639871</c:v>
                </c:pt>
                <c:pt idx="398">
                  <c:v>13.123612148969777</c:v>
                </c:pt>
                <c:pt idx="399">
                  <c:v>13.067206939347805</c:v>
                </c:pt>
                <c:pt idx="400">
                  <c:v>13.011124506297115</c:v>
                </c:pt>
                <c:pt idx="401">
                  <c:v>12.955362544273243</c:v>
                </c:pt>
                <c:pt idx="402">
                  <c:v>12.899918767465044</c:v>
                </c:pt>
                <c:pt idx="403">
                  <c:v>12.844790909597972</c:v>
                </c:pt>
                <c:pt idx="404">
                  <c:v>12.789976723739638</c:v>
                </c:pt>
                <c:pt idx="405">
                  <c:v>12.735473982107379</c:v>
                </c:pt>
                <c:pt idx="406">
                  <c:v>12.681280475878262</c:v>
                </c:pt>
                <c:pt idx="407">
                  <c:v>12.627394015001055</c:v>
                </c:pt>
                <c:pt idx="408">
                  <c:v>12.573812428010385</c:v>
                </c:pt>
                <c:pt idx="409">
                  <c:v>12.520533561843044</c:v>
                </c:pt>
                <c:pt idx="410">
                  <c:v>12.467555281656239</c:v>
                </c:pt>
                <c:pt idx="411">
                  <c:v>12.414875470648013</c:v>
                </c:pt>
                <c:pt idx="412">
                  <c:v>12.362492029879675</c:v>
                </c:pt>
                <c:pt idx="413">
                  <c:v>12.310402878100085</c:v>
                </c:pt>
                <c:pt idx="414">
                  <c:v>12.258605951572109</c:v>
                </c:pt>
                <c:pt idx="415">
                  <c:v>12.207099203900889</c:v>
                </c:pt>
                <c:pt idx="416">
                  <c:v>12.155880605864043</c:v>
                </c:pt>
                <c:pt idx="417">
                  <c:v>12.104948145243796</c:v>
                </c:pt>
                <c:pt idx="418">
                  <c:v>12.05429982666098</c:v>
                </c:pt>
                <c:pt idx="419">
                  <c:v>12.003933671410884</c:v>
                </c:pt>
                <c:pt idx="420">
                  <c:v>11.95384771730088</c:v>
                </c:pt>
                <c:pt idx="421">
                  <c:v>11.904040018489923</c:v>
                </c:pt>
                <c:pt idx="422">
                  <c:v>11.854508645329828</c:v>
                </c:pt>
                <c:pt idx="423">
                  <c:v>11.805251684208189</c:v>
                </c:pt>
                <c:pt idx="424">
                  <c:v>11.75626723739324</c:v>
                </c:pt>
                <c:pt idx="425">
                  <c:v>11.707553422880197</c:v>
                </c:pt>
                <c:pt idx="426">
                  <c:v>11.65910837423953</c:v>
                </c:pt>
                <c:pt idx="427">
                  <c:v>11.610930240466688</c:v>
                </c:pt>
                <c:pt idx="428">
                  <c:v>11.563017185833665</c:v>
                </c:pt>
                <c:pt idx="429">
                  <c:v>11.515367389742023</c:v>
                </c:pt>
                <c:pt idx="430">
                  <c:v>11.467979046577705</c:v>
                </c:pt>
                <c:pt idx="431">
                  <c:v>11.420850365567293</c:v>
                </c:pt>
                <c:pt idx="432">
                  <c:v>11.373979570635917</c:v>
                </c:pt>
                <c:pt idx="433">
                  <c:v>11.327364900266682</c:v>
                </c:pt>
                <c:pt idx="434">
                  <c:v>11.281004607361673</c:v>
                </c:pt>
                <c:pt idx="435">
                  <c:v>11.234896959104395</c:v>
                </c:pt>
                <c:pt idx="436">
                  <c:v>11.18904023682382</c:v>
                </c:pt>
                <c:pt idx="437">
                  <c:v>11.14343273585979</c:v>
                </c:pt>
                <c:pt idx="438">
                  <c:v>11.098072765430008</c:v>
                </c:pt>
                <c:pt idx="439">
                  <c:v>11.052958648498347</c:v>
                </c:pt>
                <c:pt idx="440">
                  <c:v>11.008088721644661</c:v>
                </c:pt>
                <c:pt idx="441">
                  <c:v>10.963461334936024</c:v>
                </c:pt>
                <c:pt idx="442">
                  <c:v>10.919074851799282</c:v>
                </c:pt>
                <c:pt idx="443">
                  <c:v>10.874927648894991</c:v>
                </c:pt>
                <c:pt idx="444">
                  <c:v>10.831018115992819</c:v>
                </c:pt>
                <c:pt idx="445">
                  <c:v>10.787344655848102</c:v>
                </c:pt>
                <c:pt idx="446">
                  <c:v>10.74390568407995</c:v>
                </c:pt>
                <c:pt idx="447">
                  <c:v>10.700699629050455</c:v>
                </c:pt>
                <c:pt idx="448">
                  <c:v>10.657724931745314</c:v>
                </c:pt>
                <c:pt idx="449">
                  <c:v>10.614980045655663</c:v>
                </c:pt>
                <c:pt idx="450">
                  <c:v>10.572463436661243</c:v>
                </c:pt>
                <c:pt idx="451">
                  <c:v>10.530173582914781</c:v>
                </c:pt>
                <c:pt idx="452">
                  <c:v>10.488108974727526</c:v>
                </c:pt>
                <c:pt idx="453">
                  <c:v>10.446268114456135</c:v>
                </c:pt>
                <c:pt idx="454">
                  <c:v>10.404649516390691</c:v>
                </c:pt>
                <c:pt idx="455">
                  <c:v>10.363251706643892</c:v>
                </c:pt>
                <c:pt idx="456">
                  <c:v>10.322073223041407</c:v>
                </c:pt>
                <c:pt idx="457">
                  <c:v>10.281112615013534</c:v>
                </c:pt>
                <c:pt idx="458">
                  <c:v>10.2403684434878</c:v>
                </c:pt>
                <c:pt idx="459">
                  <c:v>10.199839280782767</c:v>
                </c:pt>
                <c:pt idx="460">
                  <c:v>10.159523710503036</c:v>
                </c:pt>
                <c:pt idx="461">
                  <c:v>10.119420327435314</c:v>
                </c:pt>
                <c:pt idx="462">
                  <c:v>10.079527737445463</c:v>
                </c:pt>
                <c:pt idx="463">
                  <c:v>10.039844557376812</c:v>
                </c:pt>
                <c:pt idx="464">
                  <c:v>10.000369414949411</c:v>
                </c:pt>
                <c:pt idx="465">
                  <c:v>9.9611009486603574</c:v>
                </c:pt>
                <c:pt idx="466">
                  <c:v>9.9220378076852498</c:v>
                </c:pt>
                <c:pt idx="467">
                  <c:v>9.88317865178049</c:v>
                </c:pt>
                <c:pt idx="468">
                  <c:v>9.8445221511868386</c:v>
                </c:pt>
                <c:pt idx="469">
                  <c:v>9.8060669865337715</c:v>
                </c:pt>
                <c:pt idx="470">
                  <c:v>9.7678118487449641</c:v>
                </c:pt>
                <c:pt idx="471">
                  <c:v>9.7297554389446841</c:v>
                </c:pt>
                <c:pt idx="472">
                  <c:v>9.6918964683651456</c:v>
                </c:pt>
                <c:pt idx="473">
                  <c:v>9.654233658254924</c:v>
                </c:pt>
                <c:pt idx="474">
                  <c:v>9.616765739788228</c:v>
                </c:pt>
                <c:pt idx="475">
                  <c:v>9.5794914539750984</c:v>
                </c:pt>
                <c:pt idx="476">
                  <c:v>9.5424095515726179</c:v>
                </c:pt>
                <c:pt idx="477">
                  <c:v>9.505518792996952</c:v>
                </c:pt>
                <c:pt idx="478">
                  <c:v>9.4688179482363442</c:v>
                </c:pt>
                <c:pt idx="479">
                  <c:v>9.4323057967650001</c:v>
                </c:pt>
                <c:pt idx="480">
                  <c:v>9.395981127457814</c:v>
                </c:pt>
                <c:pt idx="481">
                  <c:v>9.3598427385060496</c:v>
                </c:pt>
                <c:pt idx="482">
                  <c:v>9.3238894373338095</c:v>
                </c:pt>
                <c:pt idx="483">
                  <c:v>9.2881200405153912</c:v>
                </c:pt>
                <c:pt idx="484">
                  <c:v>9.2525333736934954</c:v>
                </c:pt>
                <c:pt idx="485">
                  <c:v>9.2171282714982343</c:v>
                </c:pt>
                <c:pt idx="486">
                  <c:v>9.1819035774670343</c:v>
                </c:pt>
                <c:pt idx="487">
                  <c:v>9.1468581439652539</c:v>
                </c:pt>
                <c:pt idx="488">
                  <c:v>9.1119908321077041</c:v>
                </c:pt>
                <c:pt idx="489">
                  <c:v>9.0773005116809031</c:v>
                </c:pt>
                <c:pt idx="490">
                  <c:v>9.0427860610661437</c:v>
                </c:pt>
                <c:pt idx="491">
                  <c:v>9.0084463671633568</c:v>
                </c:pt>
                <c:pt idx="492">
                  <c:v>8.9742803253157035</c:v>
                </c:pt>
                <c:pt idx="493">
                  <c:v>8.9402868392349646</c:v>
                </c:pt>
                <c:pt idx="494">
                  <c:v>8.9064648209276438</c:v>
                </c:pt>
                <c:pt idx="495">
                  <c:v>8.8728131906218728</c:v>
                </c:pt>
                <c:pt idx="496">
                  <c:v>8.8393308766949996</c:v>
                </c:pt>
                <c:pt idx="497">
                  <c:v>8.8060168156019287</c:v>
                </c:pt>
                <c:pt idx="498">
                  <c:v>8.7728699518041768</c:v>
                </c:pt>
                <c:pt idx="499">
                  <c:v>8.7398892376996482</c:v>
                </c:pt>
                <c:pt idx="500">
                  <c:v>8.7070736335530903</c:v>
                </c:pt>
                <c:pt idx="501">
                  <c:v>8.6744221074272669</c:v>
                </c:pt>
                <c:pt idx="502">
                  <c:v>8.6419336351148104</c:v>
                </c:pt>
                <c:pt idx="503">
                  <c:v>8.6096072000707391</c:v>
                </c:pt>
                <c:pt idx="504">
                  <c:v>8.5774417933456917</c:v>
                </c:pt>
                <c:pt idx="505">
                  <c:v>8.54543641351977</c:v>
                </c:pt>
                <c:pt idx="506">
                  <c:v>8.5135900666370912</c:v>
                </c:pt>
                <c:pt idx="507">
                  <c:v>8.4819017661409219</c:v>
                </c:pt>
                <c:pt idx="508">
                  <c:v>8.45037053280954</c:v>
                </c:pt>
                <c:pt idx="509">
                  <c:v>8.4189953946926721</c:v>
                </c:pt>
                <c:pt idx="510">
                  <c:v>8.387775387048567</c:v>
                </c:pt>
                <c:pt idx="511">
                  <c:v>8.356709552281723</c:v>
                </c:pt>
                <c:pt idx="512">
                  <c:v>8.3257969398811777</c:v>
                </c:pt>
                <c:pt idx="513">
                  <c:v>8.2950366063594476</c:v>
                </c:pt>
                <c:pt idx="514">
                  <c:v>8.2644276151920746</c:v>
                </c:pt>
                <c:pt idx="515">
                  <c:v>8.233969036757701</c:v>
                </c:pt>
                <c:pt idx="516">
                  <c:v>8.2036599482788422</c:v>
                </c:pt>
                <c:pt idx="517">
                  <c:v>8.1734994337631086</c:v>
                </c:pt>
                <c:pt idx="518">
                  <c:v>8.1434865839451245</c:v>
                </c:pt>
                <c:pt idx="519">
                  <c:v>8.1136204962289415</c:v>
                </c:pt>
                <c:pt idx="520">
                  <c:v>8.083900274631036</c:v>
                </c:pt>
                <c:pt idx="521">
                  <c:v>8.0543250297238451</c:v>
                </c:pt>
                <c:pt idx="522">
                  <c:v>8.0248938785799098</c:v>
                </c:pt>
                <c:pt idx="523">
                  <c:v>7.9956059447164813</c:v>
                </c:pt>
                <c:pt idx="524">
                  <c:v>7.9664603580407238</c:v>
                </c:pt>
                <c:pt idx="525">
                  <c:v>7.9374562547954346</c:v>
                </c:pt>
                <c:pt idx="526">
                  <c:v>7.9085927775052705</c:v>
                </c:pt>
                <c:pt idx="527">
                  <c:v>7.8798690749235361</c:v>
                </c:pt>
                <c:pt idx="528">
                  <c:v>7.8512843019794323</c:v>
                </c:pt>
                <c:pt idx="529">
                  <c:v>7.8228376197258847</c:v>
                </c:pt>
                <c:pt idx="530">
                  <c:v>7.7945281952877901</c:v>
                </c:pt>
                <c:pt idx="531">
                  <c:v>7.7663552018108497</c:v>
                </c:pt>
                <c:pt idx="532">
                  <c:v>7.738317818410807</c:v>
                </c:pt>
                <c:pt idx="533">
                  <c:v>7.71041523012327</c:v>
                </c:pt>
                <c:pt idx="534">
                  <c:v>7.6826466278539138</c:v>
                </c:pt>
                <c:pt idx="535">
                  <c:v>7.6550112083292623</c:v>
                </c:pt>
                <c:pt idx="536">
                  <c:v>7.6275081740478434</c:v>
                </c:pt>
                <c:pt idx="537">
                  <c:v>7.6001367332318832</c:v>
                </c:pt>
                <c:pt idx="538">
                  <c:v>7.5728960997794381</c:v>
                </c:pt>
                <c:pt idx="539">
                  <c:v>7.5457854932169779</c:v>
                </c:pt>
                <c:pt idx="540">
                  <c:v>7.5188041386524374</c:v>
                </c:pt>
                <c:pt idx="541">
                  <c:v>7.4919512667286758</c:v>
                </c:pt>
                <c:pt idx="542">
                  <c:v>7.4652261135774403</c:v>
                </c:pt>
                <c:pt idx="543">
                  <c:v>7.4386279207737216</c:v>
                </c:pt>
                <c:pt idx="544">
                  <c:v>7.4121559352905448</c:v>
                </c:pt>
                <c:pt idx="545">
                  <c:v>7.3858094094542066</c:v>
                </c:pt>
                <c:pt idx="546">
                  <c:v>7.3595876008999266</c:v>
                </c:pt>
                <c:pt idx="547">
                  <c:v>7.3334897725279395</c:v>
                </c:pt>
                <c:pt idx="548">
                  <c:v>7.307515192459956</c:v>
                </c:pt>
                <c:pt idx="549">
                  <c:v>7.2816631339960658</c:v>
                </c:pt>
                <c:pt idx="550">
                  <c:v>7.2559328755720465</c:v>
                </c:pt>
                <c:pt idx="551">
                  <c:v>7.2303237007170846</c:v>
                </c:pt>
                <c:pt idx="552">
                  <c:v>7.2048348980118559</c:v>
                </c:pt>
                <c:pt idx="553">
                  <c:v>7.1794657610470249</c:v>
                </c:pt>
                <c:pt idx="554">
                  <c:v>7.1542155883821419</c:v>
                </c:pt>
                <c:pt idx="555">
                  <c:v>7.1290836835049261</c:v>
                </c:pt>
                <c:pt idx="556">
                  <c:v>7.1040693547908784</c:v>
                </c:pt>
                <c:pt idx="557">
                  <c:v>7.0791719154633439</c:v>
                </c:pt>
                <c:pt idx="558">
                  <c:v>7.0543906835539074</c:v>
                </c:pt>
                <c:pt idx="559">
                  <c:v>7.0297249818631622</c:v>
                </c:pt>
                <c:pt idx="560">
                  <c:v>7.0051741379218448</c:v>
                </c:pt>
                <c:pt idx="561">
                  <c:v>6.9807374839523471</c:v>
                </c:pt>
                <c:pt idx="562">
                  <c:v>6.9564143568305665</c:v>
                </c:pt>
                <c:pt idx="563">
                  <c:v>6.9322040980480963</c:v>
                </c:pt>
                <c:pt idx="564">
                  <c:v>6.9081060536748122</c:v>
                </c:pt>
                <c:pt idx="565">
                  <c:v>6.8841195743217796</c:v>
                </c:pt>
                <c:pt idx="566">
                  <c:v>6.8602440151044828</c:v>
                </c:pt>
                <c:pt idx="567">
                  <c:v>6.8364787356064323</c:v>
                </c:pt>
                <c:pt idx="568">
                  <c:v>6.8128230998430901</c:v>
                </c:pt>
                <c:pt idx="569">
                  <c:v>6.7892764762261217</c:v>
                </c:pt>
                <c:pt idx="570">
                  <c:v>6.7658382375279897</c:v>
                </c:pt>
                <c:pt idx="571">
                  <c:v>6.7425077608468591</c:v>
                </c:pt>
                <c:pt idx="572">
                  <c:v>6.7192844275718437</c:v>
                </c:pt>
                <c:pt idx="573">
                  <c:v>6.6961676233485434</c:v>
                </c:pt>
                <c:pt idx="574">
                  <c:v>6.6731567380449448</c:v>
                </c:pt>
                <c:pt idx="575">
                  <c:v>6.6502511657175614</c:v>
                </c:pt>
                <c:pt idx="576">
                  <c:v>6.6274503045779589</c:v>
                </c:pt>
                <c:pt idx="577">
                  <c:v>6.6047535569595404</c:v>
                </c:pt>
                <c:pt idx="578">
                  <c:v>6.5821603292846484</c:v>
                </c:pt>
                <c:pt idx="579">
                  <c:v>6.5596700320319679</c:v>
                </c:pt>
                <c:pt idx="580">
                  <c:v>6.5372820797042159</c:v>
                </c:pt>
                <c:pt idx="581">
                  <c:v>6.5149958907961318</c:v>
                </c:pt>
                <c:pt idx="582">
                  <c:v>6.4928108877627704</c:v>
                </c:pt>
                <c:pt idx="583">
                  <c:v>6.4707264969880622</c:v>
                </c:pt>
                <c:pt idx="584">
                  <c:v>6.4487421487536745</c:v>
                </c:pt>
                <c:pt idx="585">
                  <c:v>6.4268572772081356</c:v>
                </c:pt>
                <c:pt idx="586">
                  <c:v>6.4050713203362433</c:v>
                </c:pt>
                <c:pt idx="587">
                  <c:v>6.3833837199287879</c:v>
                </c:pt>
                <c:pt idx="588">
                  <c:v>6.3617939215524792</c:v>
                </c:pt>
                <c:pt idx="589">
                  <c:v>6.3403013745202026</c:v>
                </c:pt>
                <c:pt idx="590">
                  <c:v>6.3189055318615344</c:v>
                </c:pt>
                <c:pt idx="591">
                  <c:v>6.2976058502934658</c:v>
                </c:pt>
                <c:pt idx="592">
                  <c:v>6.2764017901914677</c:v>
                </c:pt>
                <c:pt idx="593">
                  <c:v>6.2552928155607797</c:v>
                </c:pt>
                <c:pt idx="594">
                  <c:v>6.2342783940079398</c:v>
                </c:pt>
                <c:pt idx="595">
                  <c:v>6.2133579967126131</c:v>
                </c:pt>
                <c:pt idx="596">
                  <c:v>6.1925310983996127</c:v>
                </c:pt>
                <c:pt idx="597">
                  <c:v>6.1717971773112179</c:v>
                </c:pt>
                <c:pt idx="598">
                  <c:v>6.1511557151797476</c:v>
                </c:pt>
                <c:pt idx="599">
                  <c:v>6.1306061972003061</c:v>
                </c:pt>
                <c:pt idx="600">
                  <c:v>6.110148112003861</c:v>
                </c:pt>
                <c:pt idx="601">
                  <c:v>6.0897809516305097</c:v>
                </c:pt>
                <c:pt idx="602">
                  <c:v>6.0695042115029914</c:v>
                </c:pt>
                <c:pt idx="603">
                  <c:v>6.0493173904004349</c:v>
                </c:pt>
                <c:pt idx="604">
                  <c:v>6.029219990432324</c:v>
                </c:pt>
                <c:pt idx="605">
                  <c:v>6.0092115170127451</c:v>
                </c:pt>
                <c:pt idx="606">
                  <c:v>5.9892914788348035</c:v>
                </c:pt>
                <c:pt idx="607">
                  <c:v>5.9694593878452817</c:v>
                </c:pt>
                <c:pt idx="608">
                  <c:v>5.9497147592195567</c:v>
                </c:pt>
                <c:pt idx="609">
                  <c:v>5.9300571113366694</c:v>
                </c:pt>
                <c:pt idx="610">
                  <c:v>5.9104859657547033</c:v>
                </c:pt>
                <c:pt idx="611">
                  <c:v>5.8910008471862847</c:v>
                </c:pt>
                <c:pt idx="612">
                  <c:v>5.8716012834743605</c:v>
                </c:pt>
                <c:pt idx="613">
                  <c:v>5.8522868055681938</c:v>
                </c:pt>
                <c:pt idx="614">
                  <c:v>5.83305694749951</c:v>
                </c:pt>
                <c:pt idx="615">
                  <c:v>5.8139112463589209</c:v>
                </c:pt>
                <c:pt idx="616">
                  <c:v>5.7948492422724991</c:v>
                </c:pt>
                <c:pt idx="617">
                  <c:v>5.7758704783785983</c:v>
                </c:pt>
                <c:pt idx="618">
                  <c:v>5.7569745008048452</c:v>
                </c:pt>
                <c:pt idx="619">
                  <c:v>5.738160858645351</c:v>
                </c:pt>
                <c:pt idx="620">
                  <c:v>5.7194291039381264</c:v>
                </c:pt>
                <c:pt idx="621">
                  <c:v>5.7007787916426764</c:v>
                </c:pt>
                <c:pt idx="622">
                  <c:v>5.6822094796177787</c:v>
                </c:pt>
                <c:pt idx="623">
                  <c:v>5.6637207285994986</c:v>
                </c:pt>
                <c:pt idx="624">
                  <c:v>5.6453121021793464</c:v>
                </c:pt>
                <c:pt idx="625">
                  <c:v>5.6269831667826651</c:v>
                </c:pt>
                <c:pt idx="626">
                  <c:v>5.6087334916471532</c:v>
                </c:pt>
                <c:pt idx="627">
                  <c:v>5.5905626488016464</c:v>
                </c:pt>
                <c:pt idx="628">
                  <c:v>5.5724702130450083</c:v>
                </c:pt>
                <c:pt idx="629">
                  <c:v>5.5544557619252499</c:v>
                </c:pt>
                <c:pt idx="630">
                  <c:v>5.5365188757188202</c:v>
                </c:pt>
                <c:pt idx="631">
                  <c:v>5.5186591374100544</c:v>
                </c:pt>
                <c:pt idx="632">
                  <c:v>5.5008761326708182</c:v>
                </c:pt>
                <c:pt idx="633">
                  <c:v>5.4831694498403278</c:v>
                </c:pt>
                <c:pt idx="634">
                  <c:v>5.465538679905154</c:v>
                </c:pt>
                <c:pt idx="635">
                  <c:v>5.4479834164793353</c:v>
                </c:pt>
                <c:pt idx="636">
                  <c:v>5.4305032557847452</c:v>
                </c:pt>
                <c:pt idx="637">
                  <c:v>5.4130977966315896</c:v>
                </c:pt>
                <c:pt idx="638">
                  <c:v>5.3957666403990423</c:v>
                </c:pt>
                <c:pt idx="639">
                  <c:v>5.3785093910161077</c:v>
                </c:pt>
                <c:pt idx="640">
                  <c:v>5.3613256549425756</c:v>
                </c:pt>
                <c:pt idx="641">
                  <c:v>5.3442150411502034</c:v>
                </c:pt>
                <c:pt idx="642">
                  <c:v>5.3271771611040277</c:v>
                </c:pt>
                <c:pt idx="643">
                  <c:v>5.3102116287438248</c:v>
                </c:pt>
                <c:pt idx="644">
                  <c:v>5.2933180604657437</c:v>
                </c:pt>
                <c:pt idx="645">
                  <c:v>5.2764960751040988</c:v>
                </c:pt>
                <c:pt idx="646">
                  <c:v>5.259745293913296</c:v>
                </c:pt>
                <c:pt idx="647">
                  <c:v>5.2430653405499381</c:v>
                </c:pt>
                <c:pt idx="648">
                  <c:v>5.2264558410550563</c:v>
                </c:pt>
                <c:pt idx="649">
                  <c:v>5.209916423836523</c:v>
                </c:pt>
                <c:pt idx="650">
                  <c:v>5.1934467196515763</c:v>
                </c:pt>
                <c:pt idx="651">
                  <c:v>5.177046361589519</c:v>
                </c:pt>
                <c:pt idx="652">
                  <c:v>5.1607149850545397</c:v>
                </c:pt>
                <c:pt idx="653">
                  <c:v>5.1444522277486904</c:v>
                </c:pt>
                <c:pt idx="654">
                  <c:v>5.1282577296550409</c:v>
                </c:pt>
                <c:pt idx="655">
                  <c:v>5.1121311330209105</c:v>
                </c:pt>
                <c:pt idx="656">
                  <c:v>5.0960720823412595</c:v>
                </c:pt>
                <c:pt idx="657">
                  <c:v>5.0800802243422849</c:v>
                </c:pt>
                <c:pt idx="658">
                  <c:v>5.0641552079650349</c:v>
                </c:pt>
                <c:pt idx="659">
                  <c:v>5.0482966843492774</c:v>
                </c:pt>
                <c:pt idx="660">
                  <c:v>5.0325043068174207</c:v>
                </c:pt>
                <c:pt idx="661">
                  <c:v>5.016777730858621</c:v>
                </c:pt>
                <c:pt idx="662">
                  <c:v>5.0011166141129619</c:v>
                </c:pt>
                <c:pt idx="663">
                  <c:v>4.9855206163558501</c:v>
                </c:pt>
                <c:pt idx="664">
                  <c:v>4.9699893994824658</c:v>
                </c:pt>
                <c:pt idx="665">
                  <c:v>4.9545226274923735</c:v>
                </c:pt>
                <c:pt idx="666">
                  <c:v>4.9391199664742613</c:v>
                </c:pt>
                <c:pt idx="667">
                  <c:v>4.9237810845908037</c:v>
                </c:pt>
                <c:pt idx="668">
                  <c:v>4.9085056520636394</c:v>
                </c:pt>
                <c:pt idx="669">
                  <c:v>4.893293341158488</c:v>
                </c:pt>
                <c:pt idx="670">
                  <c:v>4.8781438261703798</c:v>
                </c:pt>
                <c:pt idx="671">
                  <c:v>4.8630567834090312</c:v>
                </c:pt>
                <c:pt idx="672">
                  <c:v>4.8480318911842843</c:v>
                </c:pt>
                <c:pt idx="673">
                  <c:v>4.8330688297917384</c:v>
                </c:pt>
                <c:pt idx="674">
                  <c:v>4.8181672814984404</c:v>
                </c:pt>
                <c:pt idx="675">
                  <c:v>4.8033269305287343</c:v>
                </c:pt>
                <c:pt idx="676">
                  <c:v>4.7885474630501887</c:v>
                </c:pt>
                <c:pt idx="677">
                  <c:v>4.7738285671596685</c:v>
                </c:pt>
                <c:pt idx="678">
                  <c:v>4.7591699328695185</c:v>
                </c:pt>
                <c:pt idx="679">
                  <c:v>4.744571252093845</c:v>
                </c:pt>
                <c:pt idx="680">
                  <c:v>4.7300322186349302</c:v>
                </c:pt>
                <c:pt idx="681">
                  <c:v>4.7155525281697175</c:v>
                </c:pt>
                <c:pt idx="682">
                  <c:v>4.7011318782364775</c:v>
                </c:pt>
                <c:pt idx="683">
                  <c:v>4.6867699682214958</c:v>
                </c:pt>
                <c:pt idx="684">
                  <c:v>4.6724664993459513</c:v>
                </c:pt>
                <c:pt idx="685">
                  <c:v>4.6582211746528257</c:v>
                </c:pt>
                <c:pt idx="686">
                  <c:v>4.644033698993983</c:v>
                </c:pt>
                <c:pt idx="687">
                  <c:v>4.6299037790173267</c:v>
                </c:pt>
                <c:pt idx="688">
                  <c:v>4.615831123154055</c:v>
                </c:pt>
                <c:pt idx="689">
                  <c:v>4.6018154416060177</c:v>
                </c:pt>
                <c:pt idx="690">
                  <c:v>4.5878564463331966</c:v>
                </c:pt>
                <c:pt idx="691">
                  <c:v>4.5739538510412743</c:v>
                </c:pt>
                <c:pt idx="692">
                  <c:v>4.5601073711693028</c:v>
                </c:pt>
                <c:pt idx="693">
                  <c:v>4.5463167238774602</c:v>
                </c:pt>
                <c:pt idx="694">
                  <c:v>4.5325816280349285</c:v>
                </c:pt>
                <c:pt idx="695">
                  <c:v>4.5189018042078626</c:v>
                </c:pt>
                <c:pt idx="696">
                  <c:v>4.5052769746474404</c:v>
                </c:pt>
                <c:pt idx="697">
                  <c:v>4.4917068632780168</c:v>
                </c:pt>
                <c:pt idx="698">
                  <c:v>4.4781911956854028</c:v>
                </c:pt>
                <c:pt idx="699">
                  <c:v>4.4647296991051899</c:v>
                </c:pt>
                <c:pt idx="700">
                  <c:v>4.4513221024111793</c:v>
                </c:pt>
                <c:pt idx="701">
                  <c:v>4.4379681361039438</c:v>
                </c:pt>
                <c:pt idx="702">
                  <c:v>4.424667532299436</c:v>
                </c:pt>
                <c:pt idx="703">
                  <c:v>4.4114200247176978</c:v>
                </c:pt>
                <c:pt idx="704">
                  <c:v>4.3982253486716809</c:v>
                </c:pt>
                <c:pt idx="705">
                  <c:v>4.3850832410561251</c:v>
                </c:pt>
                <c:pt idx="706">
                  <c:v>4.3719934403365537</c:v>
                </c:pt>
                <c:pt idx="707">
                  <c:v>4.3589556865383354</c:v>
                </c:pt>
                <c:pt idx="708">
                  <c:v>4.3459697212358375</c:v>
                </c:pt>
                <c:pt idx="709">
                  <c:v>4.3330352875416844</c:v>
                </c:pt>
                <c:pt idx="710">
                  <c:v>4.3201521300960746</c:v>
                </c:pt>
                <c:pt idx="711">
                  <c:v>4.3073199950561838</c:v>
                </c:pt>
                <c:pt idx="712">
                  <c:v>4.2945386300856931</c:v>
                </c:pt>
                <c:pt idx="713">
                  <c:v>4.2818077843443332</c:v>
                </c:pt>
                <c:pt idx="714">
                  <c:v>4.269127208477566</c:v>
                </c:pt>
                <c:pt idx="715">
                  <c:v>4.256496654606333</c:v>
                </c:pt>
                <c:pt idx="716">
                  <c:v>4.2439158763168559</c:v>
                </c:pt>
                <c:pt idx="717">
                  <c:v>4.2313846286505621</c:v>
                </c:pt>
                <c:pt idx="718">
                  <c:v>4.2189026680940742</c:v>
                </c:pt>
                <c:pt idx="719">
                  <c:v>4.2064697525692347</c:v>
                </c:pt>
                <c:pt idx="720">
                  <c:v>4.1940856414232996</c:v>
                </c:pt>
                <c:pt idx="721">
                  <c:v>4.1817500954191145</c:v>
                </c:pt>
                <c:pt idx="722">
                  <c:v>4.1694628767254214</c:v>
                </c:pt>
                <c:pt idx="723">
                  <c:v>4.1572237489072466</c:v>
                </c:pt>
                <c:pt idx="724">
                  <c:v>4.1450324769163203</c:v>
                </c:pt>
                <c:pt idx="725">
                  <c:v>4.1328888270816089</c:v>
                </c:pt>
                <c:pt idx="726">
                  <c:v>4.1207925670999046</c:v>
                </c:pt>
                <c:pt idx="727">
                  <c:v>4.1087434660265103</c:v>
                </c:pt>
                <c:pt idx="728">
                  <c:v>4.0967412942659633</c:v>
                </c:pt>
                <c:pt idx="729">
                  <c:v>4.0847858235628518</c:v>
                </c:pt>
                <c:pt idx="730">
                  <c:v>4.0728768269926929</c:v>
                </c:pt>
                <c:pt idx="731">
                  <c:v>4.0610140789529092</c:v>
                </c:pt>
                <c:pt idx="732">
                  <c:v>4.0491973551538196</c:v>
                </c:pt>
                <c:pt idx="733">
                  <c:v>4.0374264326097702</c:v>
                </c:pt>
                <c:pt idx="734">
                  <c:v>4.0257010896302674</c:v>
                </c:pt>
                <c:pt idx="735">
                  <c:v>4.0140211058112198</c:v>
                </c:pt>
                <c:pt idx="736">
                  <c:v>4.0023862620262562</c:v>
                </c:pt>
                <c:pt idx="737">
                  <c:v>3.9907963404180689</c:v>
                </c:pt>
                <c:pt idx="738">
                  <c:v>3.9792511243898612</c:v>
                </c:pt>
                <c:pt idx="739">
                  <c:v>3.9677503985968312</c:v>
                </c:pt>
                <c:pt idx="740">
                  <c:v>3.9562939489377453</c:v>
                </c:pt>
                <c:pt idx="741">
                  <c:v>3.9448815625465738</c:v>
                </c:pt>
                <c:pt idx="742">
                  <c:v>3.9335130277841936</c:v>
                </c:pt>
                <c:pt idx="743">
                  <c:v>3.922188134230113</c:v>
                </c:pt>
                <c:pt idx="744">
                  <c:v>3.9109066726743218</c:v>
                </c:pt>
                <c:pt idx="745">
                  <c:v>3.8996684351091684</c:v>
                </c:pt>
                <c:pt idx="746">
                  <c:v>3.8884732147212984</c:v>
                </c:pt>
                <c:pt idx="747">
                  <c:v>3.8773208058836683</c:v>
                </c:pt>
                <c:pt idx="748">
                  <c:v>3.8662110041476079</c:v>
                </c:pt>
                <c:pt idx="749">
                  <c:v>3.8551436062349707</c:v>
                </c:pt>
                <c:pt idx="750">
                  <c:v>3.8441184100302945</c:v>
                </c:pt>
                <c:pt idx="751">
                  <c:v>3.8331352145730646</c:v>
                </c:pt>
                <c:pt idx="752">
                  <c:v>3.8221938200500216</c:v>
                </c:pt>
                <c:pt idx="753">
                  <c:v>3.8112940277875236</c:v>
                </c:pt>
                <c:pt idx="754">
                  <c:v>3.8004356402439652</c:v>
                </c:pt>
                <c:pt idx="755">
                  <c:v>3.7896184610022869</c:v>
                </c:pt>
                <c:pt idx="756">
                  <c:v>3.7788422947624651</c:v>
                </c:pt>
                <c:pt idx="757">
                  <c:v>3.7681069473341604</c:v>
                </c:pt>
                <c:pt idx="758">
                  <c:v>3.7574122256293374</c:v>
                </c:pt>
                <c:pt idx="759">
                  <c:v>3.7467579376549618</c:v>
                </c:pt>
                <c:pt idx="760">
                  <c:v>3.7361438925057993</c:v>
                </c:pt>
                <c:pt idx="761">
                  <c:v>3.7255699003571929</c:v>
                </c:pt>
                <c:pt idx="762">
                  <c:v>3.7150357724579717</c:v>
                </c:pt>
                <c:pt idx="763">
                  <c:v>3.7045413211233464</c:v>
                </c:pt>
                <c:pt idx="764">
                  <c:v>3.6940863597278875</c:v>
                </c:pt>
                <c:pt idx="765">
                  <c:v>3.6836707026985818</c:v>
                </c:pt>
                <c:pt idx="766">
                  <c:v>3.6732941655078788</c:v>
                </c:pt>
                <c:pt idx="767">
                  <c:v>3.6629565646668665</c:v>
                </c:pt>
                <c:pt idx="768">
                  <c:v>3.6526577177184079</c:v>
                </c:pt>
                <c:pt idx="769">
                  <c:v>3.6423974432304358</c:v>
                </c:pt>
                <c:pt idx="770">
                  <c:v>3.6321755607891899</c:v>
                </c:pt>
                <c:pt idx="771">
                  <c:v>3.621991890992589</c:v>
                </c:pt>
                <c:pt idx="772">
                  <c:v>3.6118462554435893</c:v>
                </c:pt>
                <c:pt idx="773">
                  <c:v>3.6017384767436549</c:v>
                </c:pt>
                <c:pt idx="774">
                  <c:v>3.5916683784862169</c:v>
                </c:pt>
                <c:pt idx="775">
                  <c:v>3.5816357852502234</c:v>
                </c:pt>
                <c:pt idx="776">
                  <c:v>3.5716405225937149</c:v>
                </c:pt>
                <c:pt idx="777">
                  <c:v>3.5616824170474484</c:v>
                </c:pt>
                <c:pt idx="778">
                  <c:v>3.5517612961085998</c:v>
                </c:pt>
                <c:pt idx="779">
                  <c:v>3.5418769882344576</c:v>
                </c:pt>
                <c:pt idx="780">
                  <c:v>3.5320293228362143</c:v>
                </c:pt>
                <c:pt idx="781">
                  <c:v>3.5222181302727815</c:v>
                </c:pt>
                <c:pt idx="782">
                  <c:v>3.5124432418446401</c:v>
                </c:pt>
                <c:pt idx="783">
                  <c:v>3.5027044897877726</c:v>
                </c:pt>
                <c:pt idx="784">
                  <c:v>3.4930017072675863</c:v>
                </c:pt>
                <c:pt idx="785">
                  <c:v>3.4833347283729337</c:v>
                </c:pt>
                <c:pt idx="786">
                  <c:v>3.4737033881101538</c:v>
                </c:pt>
                <c:pt idx="787">
                  <c:v>3.464107522397144</c:v>
                </c:pt>
                <c:pt idx="788">
                  <c:v>3.4545469680575009</c:v>
                </c:pt>
                <c:pt idx="789">
                  <c:v>3.4450215628146905</c:v>
                </c:pt>
                <c:pt idx="790">
                  <c:v>3.4355311452862791</c:v>
                </c:pt>
                <c:pt idx="791">
                  <c:v>3.4260755549781532</c:v>
                </c:pt>
                <c:pt idx="792">
                  <c:v>3.4166546322788505</c:v>
                </c:pt>
                <c:pt idx="793">
                  <c:v>3.4072682184539076</c:v>
                </c:pt>
                <c:pt idx="794">
                  <c:v>3.3979161556402215</c:v>
                </c:pt>
                <c:pt idx="795">
                  <c:v>3.3885982868404794</c:v>
                </c:pt>
                <c:pt idx="796">
                  <c:v>3.3793144559176254</c:v>
                </c:pt>
                <c:pt idx="797">
                  <c:v>3.3700645075893814</c:v>
                </c:pt>
                <c:pt idx="798">
                  <c:v>3.3608482874227761</c:v>
                </c:pt>
                <c:pt idx="799">
                  <c:v>3.351665641828721</c:v>
                </c:pt>
                <c:pt idx="800">
                  <c:v>3.3425164180566722</c:v>
                </c:pt>
                <c:pt idx="801" formatCode="#,##0.00">
                  <c:v>3.3334004641892463</c:v>
                </c:pt>
                <c:pt idx="802">
                  <c:v>3.3243176291369578</c:v>
                </c:pt>
                <c:pt idx="803">
                  <c:v>3.315267762632959</c:v>
                </c:pt>
                <c:pt idx="804">
                  <c:v>3.3062507152277956</c:v>
                </c:pt>
                <c:pt idx="805">
                  <c:v>3.2972663382842455</c:v>
                </c:pt>
                <c:pt idx="806">
                  <c:v>3.2883144839721634</c:v>
                </c:pt>
                <c:pt idx="807">
                  <c:v>3.2793950052633818</c:v>
                </c:pt>
                <c:pt idx="808">
                  <c:v>3.2705077559266229</c:v>
                </c:pt>
                <c:pt idx="809">
                  <c:v>3.2616525905224889</c:v>
                </c:pt>
                <c:pt idx="810">
                  <c:v>3.2528293643984467</c:v>
                </c:pt>
                <c:pt idx="811">
                  <c:v>3.2440379336838543</c:v>
                </c:pt>
                <c:pt idx="812">
                  <c:v>3.2352781552850671</c:v>
                </c:pt>
                <c:pt idx="813">
                  <c:v>3.2265498868805222</c:v>
                </c:pt>
                <c:pt idx="814">
                  <c:v>3.2178529869158865</c:v>
                </c:pt>
                <c:pt idx="815">
                  <c:v>3.2091873145992391</c:v>
                </c:pt>
                <c:pt idx="816">
                  <c:v>3.2005527298962804</c:v>
                </c:pt>
                <c:pt idx="817">
                  <c:v>3.1919490935255919</c:v>
                </c:pt>
                <c:pt idx="818">
                  <c:v>3.183376266953907</c:v>
                </c:pt>
                <c:pt idx="819">
                  <c:v>3.1748341123914199</c:v>
                </c:pt>
                <c:pt idx="820">
                  <c:v>3.1663224927871552</c:v>
                </c:pt>
                <c:pt idx="821">
                  <c:v>3.1578412718243283</c:v>
                </c:pt>
                <c:pt idx="822">
                  <c:v>3.1493903139157919</c:v>
                </c:pt>
                <c:pt idx="823">
                  <c:v>3.1409694841994393</c:v>
                </c:pt>
                <c:pt idx="824">
                  <c:v>3.1325786485337273</c:v>
                </c:pt>
                <c:pt idx="825">
                  <c:v>3.1242176734931615</c:v>
                </c:pt>
                <c:pt idx="826">
                  <c:v>3.1158864263638488</c:v>
                </c:pt>
                <c:pt idx="827">
                  <c:v>3.107584775139081</c:v>
                </c:pt>
                <c:pt idx="828">
                  <c:v>3.0993125885149269</c:v>
                </c:pt>
                <c:pt idx="829">
                  <c:v>3.0910697358858967</c:v>
                </c:pt>
                <c:pt idx="830">
                  <c:v>3.0828560873405846</c:v>
                </c:pt>
                <c:pt idx="831">
                  <c:v>3.074671513657381</c:v>
                </c:pt>
                <c:pt idx="832">
                  <c:v>3.0665158863001949</c:v>
                </c:pt>
                <c:pt idx="833">
                  <c:v>3.0583890774142359</c:v>
                </c:pt>
                <c:pt idx="834">
                  <c:v>3.0502909598217882</c:v>
                </c:pt>
                <c:pt idx="835">
                  <c:v>3.04222140701803</c:v>
                </c:pt>
                <c:pt idx="836">
                  <c:v>3.034180293166878</c:v>
                </c:pt>
                <c:pt idx="837">
                  <c:v>3.0261674930968963</c:v>
                </c:pt>
                <c:pt idx="838">
                  <c:v>3.0181828822971708</c:v>
                </c:pt>
                <c:pt idx="839">
                  <c:v>3.0102263369132585</c:v>
                </c:pt>
                <c:pt idx="840">
                  <c:v>3.0022977337431596</c:v>
                </c:pt>
                <c:pt idx="841">
                  <c:v>2.994396950233309</c:v>
                </c:pt>
                <c:pt idx="842">
                  <c:v>2.9865238644745857</c:v>
                </c:pt>
                <c:pt idx="843">
                  <c:v>2.9786783551983858</c:v>
                </c:pt>
                <c:pt idx="844">
                  <c:v>2.9708603017726714</c:v>
                </c:pt>
                <c:pt idx="845">
                  <c:v>2.9630695841980921</c:v>
                </c:pt>
                <c:pt idx="846">
                  <c:v>2.9553060831041247</c:v>
                </c:pt>
                <c:pt idx="847">
                  <c:v>2.9475696797452144</c:v>
                </c:pt>
                <c:pt idx="848">
                  <c:v>2.9398602559969729</c:v>
                </c:pt>
                <c:pt idx="849">
                  <c:v>2.9321776943523812</c:v>
                </c:pt>
                <c:pt idx="850">
                  <c:v>2.9245218779180373</c:v>
                </c:pt>
                <c:pt idx="851">
                  <c:v>2.9168926904104264</c:v>
                </c:pt>
                <c:pt idx="852">
                  <c:v>2.9092900161521911</c:v>
                </c:pt>
                <c:pt idx="853">
                  <c:v>2.9017137400684589</c:v>
                </c:pt>
                <c:pt idx="854">
                  <c:v>2.8941637476831943</c:v>
                </c:pt>
                <c:pt idx="855">
                  <c:v>2.8866399251155554</c:v>
                </c:pt>
                <c:pt idx="856">
                  <c:v>2.8791421590762951</c:v>
                </c:pt>
                <c:pt idx="857">
                  <c:v>2.8716703368641574</c:v>
                </c:pt>
                <c:pt idx="858">
                  <c:v>2.8642243463623487</c:v>
                </c:pt>
                <c:pt idx="859">
                  <c:v>2.8568040760349844</c:v>
                </c:pt>
                <c:pt idx="860">
                  <c:v>2.8494094149235889</c:v>
                </c:pt>
                <c:pt idx="861">
                  <c:v>2.8420402526436135</c:v>
                </c:pt>
                <c:pt idx="862">
                  <c:v>2.8346964793809732</c:v>
                </c:pt>
                <c:pt idx="863">
                  <c:v>2.8273779858885972</c:v>
                </c:pt>
                <c:pt idx="864">
                  <c:v>2.8200846634830352</c:v>
                </c:pt>
                <c:pt idx="865">
                  <c:v>2.8128164040410666</c:v>
                </c:pt>
                <c:pt idx="866">
                  <c:v>2.8055730999963258</c:v>
                </c:pt>
                <c:pt idx="867">
                  <c:v>2.7983546443359626</c:v>
                </c:pt>
                <c:pt idx="868">
                  <c:v>2.7911609305973086</c:v>
                </c:pt>
                <c:pt idx="869">
                  <c:v>2.7839918528646135</c:v>
                </c:pt>
                <c:pt idx="870">
                  <c:v>2.7768473057657346</c:v>
                </c:pt>
                <c:pt idx="871">
                  <c:v>2.7697271844689011</c:v>
                </c:pt>
                <c:pt idx="872">
                  <c:v>2.7626313846794841</c:v>
                </c:pt>
                <c:pt idx="873">
                  <c:v>2.7555598026367916</c:v>
                </c:pt>
                <c:pt idx="874">
                  <c:v>2.7485123351108651</c:v>
                </c:pt>
                <c:pt idx="875">
                  <c:v>2.7414888793993382</c:v>
                </c:pt>
                <c:pt idx="876">
                  <c:v>2.7344893333242806</c:v>
                </c:pt>
                <c:pt idx="877">
                  <c:v>2.7275135952290666</c:v>
                </c:pt>
                <c:pt idx="878">
                  <c:v>2.7205615639753002</c:v>
                </c:pt>
                <c:pt idx="879">
                  <c:v>2.7136331389397128</c:v>
                </c:pt>
                <c:pt idx="880">
                  <c:v>2.7067282200111165</c:v>
                </c:pt>
                <c:pt idx="881">
                  <c:v>2.6998467075873633</c:v>
                </c:pt>
                <c:pt idx="882">
                  <c:v>2.6929885025723195</c:v>
                </c:pt>
                <c:pt idx="883">
                  <c:v>2.6861535063729005</c:v>
                </c:pt>
                <c:pt idx="884">
                  <c:v>2.6793416208960492</c:v>
                </c:pt>
                <c:pt idx="885">
                  <c:v>2.6725527485458085</c:v>
                </c:pt>
                <c:pt idx="886">
                  <c:v>2.6657867922203788</c:v>
                </c:pt>
                <c:pt idx="887">
                  <c:v>2.6590436553091932</c:v>
                </c:pt>
                <c:pt idx="888">
                  <c:v>2.6523232416900511</c:v>
                </c:pt>
                <c:pt idx="889">
                  <c:v>2.6456254557261856</c:v>
                </c:pt>
                <c:pt idx="890">
                  <c:v>2.638950202263457</c:v>
                </c:pt>
                <c:pt idx="891">
                  <c:v>2.6322973866274992</c:v>
                </c:pt>
                <c:pt idx="892">
                  <c:v>2.625666914620882</c:v>
                </c:pt>
                <c:pt idx="893">
                  <c:v>2.619058692520329</c:v>
                </c:pt>
                <c:pt idx="894">
                  <c:v>2.6124726270739203</c:v>
                </c:pt>
                <c:pt idx="895">
                  <c:v>2.6059086254983566</c:v>
                </c:pt>
                <c:pt idx="896">
                  <c:v>2.5993665954761864</c:v>
                </c:pt>
                <c:pt idx="897">
                  <c:v>2.592846445153087</c:v>
                </c:pt>
                <c:pt idx="898">
                  <c:v>2.5863480831351606</c:v>
                </c:pt>
                <c:pt idx="899">
                  <c:v>2.5798714184862388</c:v>
                </c:pt>
                <c:pt idx="900">
                  <c:v>2.5734163607252256</c:v>
                </c:pt>
                <c:pt idx="901">
                  <c:v>2.5669828198234113</c:v>
                </c:pt>
                <c:pt idx="902">
                  <c:v>2.5605707062018679</c:v>
                </c:pt>
                <c:pt idx="903">
                  <c:v>2.5541799307288215</c:v>
                </c:pt>
                <c:pt idx="904">
                  <c:v>2.5478104047170262</c:v>
                </c:pt>
                <c:pt idx="905">
                  <c:v>2.541462039921218</c:v>
                </c:pt>
                <c:pt idx="906">
                  <c:v>2.5351347485355191</c:v>
                </c:pt>
                <c:pt idx="907">
                  <c:v>2.5288284431908989</c:v>
                </c:pt>
                <c:pt idx="908">
                  <c:v>2.5225430369526407</c:v>
                </c:pt>
                <c:pt idx="909">
                  <c:v>2.5162784433178214</c:v>
                </c:pt>
                <c:pt idx="910">
                  <c:v>2.5100345762128184</c:v>
                </c:pt>
                <c:pt idx="911">
                  <c:v>2.5038113499907992</c:v>
                </c:pt>
                <c:pt idx="912">
                  <c:v>2.4976086794293066</c:v>
                </c:pt>
                <c:pt idx="913">
                  <c:v>2.491426479727751</c:v>
                </c:pt>
                <c:pt idx="914">
                  <c:v>2.4852646665050129</c:v>
                </c:pt>
                <c:pt idx="915">
                  <c:v>2.4791231557970064</c:v>
                </c:pt>
                <c:pt idx="916">
                  <c:v>2.4730018640543006</c:v>
                </c:pt>
                <c:pt idx="917">
                  <c:v>2.4669007081396939</c:v>
                </c:pt>
                <c:pt idx="918">
                  <c:v>2.4608196053258751</c:v>
                </c:pt>
                <c:pt idx="919">
                  <c:v>2.4547584732930559</c:v>
                </c:pt>
                <c:pt idx="920">
                  <c:v>2.4487172301266238</c:v>
                </c:pt>
                <c:pt idx="921">
                  <c:v>2.4426957943148349</c:v>
                </c:pt>
                <c:pt idx="922">
                  <c:v>2.4366940847464944</c:v>
                </c:pt>
                <c:pt idx="923">
                  <c:v>2.4307120207086594</c:v>
                </c:pt>
                <c:pt idx="924">
                  <c:v>2.4247495218843524</c:v>
                </c:pt>
                <c:pt idx="925">
                  <c:v>2.4188065083503201</c:v>
                </c:pt>
                <c:pt idx="926">
                  <c:v>2.4128829005747687</c:v>
                </c:pt>
                <c:pt idx="927">
                  <c:v>2.4069786194151233</c:v>
                </c:pt>
                <c:pt idx="928">
                  <c:v>2.4010935861158202</c:v>
                </c:pt>
                <c:pt idx="929">
                  <c:v>2.3952277223060889</c:v>
                </c:pt>
                <c:pt idx="930">
                  <c:v>2.3893809499977734</c:v>
                </c:pt>
                <c:pt idx="931">
                  <c:v>2.3835531915831436</c:v>
                </c:pt>
                <c:pt idx="932">
                  <c:v>2.3777443698327372</c:v>
                </c:pt>
                <c:pt idx="933">
                  <c:v>2.37195440789321</c:v>
                </c:pt>
                <c:pt idx="934">
                  <c:v>2.3661832292851983</c:v>
                </c:pt>
                <c:pt idx="935">
                  <c:v>2.3604307579011987</c:v>
                </c:pt>
                <c:pt idx="936">
                  <c:v>2.3546969180034605</c:v>
                </c:pt>
                <c:pt idx="937">
                  <c:v>2.348981634221897</c:v>
                </c:pt>
                <c:pt idx="938">
                  <c:v>2.3432848315519945</c:v>
                </c:pt>
                <c:pt idx="939">
                  <c:v>2.3376064353527553</c:v>
                </c:pt>
                <c:pt idx="940">
                  <c:v>2.3319463713446367</c:v>
                </c:pt>
                <c:pt idx="941">
                  <c:v>2.3263045656075132</c:v>
                </c:pt>
                <c:pt idx="942">
                  <c:v>2.3206809445786476</c:v>
                </c:pt>
                <c:pt idx="943">
                  <c:v>2.3150754350506784</c:v>
                </c:pt>
                <c:pt idx="944">
                  <c:v>2.3094879641696249</c:v>
                </c:pt>
                <c:pt idx="945">
                  <c:v>2.3039184594328841</c:v>
                </c:pt>
                <c:pt idx="946">
                  <c:v>2.2983668486872628</c:v>
                </c:pt>
                <c:pt idx="947">
                  <c:v>2.2928330601270175</c:v>
                </c:pt>
                <c:pt idx="948">
                  <c:v>2.2873170222919041</c:v>
                </c:pt>
                <c:pt idx="949">
                  <c:v>2.2818186640652396</c:v>
                </c:pt>
                <c:pt idx="950">
                  <c:v>2.2763379146719713</c:v>
                </c:pt>
                <c:pt idx="951">
                  <c:v>2.270874703676756</c:v>
                </c:pt>
                <c:pt idx="952">
                  <c:v>2.2654289609820921</c:v>
                </c:pt>
                <c:pt idx="953">
                  <c:v>2.2600006168263871</c:v>
                </c:pt>
                <c:pt idx="954">
                  <c:v>2.2545896017821105</c:v>
                </c:pt>
                <c:pt idx="955">
                  <c:v>2.2491958467539206</c:v>
                </c:pt>
                <c:pt idx="956">
                  <c:v>2.2438192829768155</c:v>
                </c:pt>
                <c:pt idx="957">
                  <c:v>2.2384598420142936</c:v>
                </c:pt>
                <c:pt idx="958">
                  <c:v>2.2331174557565019</c:v>
                </c:pt>
                <c:pt idx="959">
                  <c:v>2.2277920564184468</c:v>
                </c:pt>
                <c:pt idx="960">
                  <c:v>2.2224835765381825</c:v>
                </c:pt>
                <c:pt idx="961">
                  <c:v>2.2171919489750009</c:v>
                </c:pt>
                <c:pt idx="962">
                  <c:v>2.2119171069076513</c:v>
                </c:pt>
                <c:pt idx="963">
                  <c:v>2.2066589838325896</c:v>
                </c:pt>
                <c:pt idx="964">
                  <c:v>2.2014175135622067</c:v>
                </c:pt>
                <c:pt idx="965">
                  <c:v>2.1961926302230594</c:v>
                </c:pt>
                <c:pt idx="966">
                  <c:v>2.190984268254148</c:v>
                </c:pt>
                <c:pt idx="967">
                  <c:v>2.185792362405206</c:v>
                </c:pt>
                <c:pt idx="968">
                  <c:v>2.1806168477349499</c:v>
                </c:pt>
                <c:pt idx="969">
                  <c:v>2.1754576596093966</c:v>
                </c:pt>
                <c:pt idx="970">
                  <c:v>2.1703147337001538</c:v>
                </c:pt>
                <c:pt idx="971">
                  <c:v>2.1651880059827473</c:v>
                </c:pt>
                <c:pt idx="972">
                  <c:v>2.1600774127349522</c:v>
                </c:pt>
                <c:pt idx="973">
                  <c:v>2.1549828905351092</c:v>
                </c:pt>
                <c:pt idx="974">
                  <c:v>2.1499043762604741</c:v>
                </c:pt>
                <c:pt idx="975">
                  <c:v>2.1448418070856077</c:v>
                </c:pt>
                <c:pt idx="976">
                  <c:v>2.1397951204807026</c:v>
                </c:pt>
                <c:pt idx="977">
                  <c:v>2.1347642542099834</c:v>
                </c:pt>
                <c:pt idx="978">
                  <c:v>2.1297491463300826</c:v>
                </c:pt>
                <c:pt idx="979">
                  <c:v>2.124749735188463</c:v>
                </c:pt>
                <c:pt idx="980">
                  <c:v>2.1197659594218021</c:v>
                </c:pt>
                <c:pt idx="981">
                  <c:v>2.1147977579544031</c:v>
                </c:pt>
                <c:pt idx="982">
                  <c:v>2.1098450699966618</c:v>
                </c:pt>
                <c:pt idx="983">
                  <c:v>2.1049078350434751</c:v>
                </c:pt>
                <c:pt idx="984">
                  <c:v>2.0999859928726803</c:v>
                </c:pt>
                <c:pt idx="985">
                  <c:v>2.0950794835435418</c:v>
                </c:pt>
                <c:pt idx="986">
                  <c:v>2.0901882473951887</c:v>
                </c:pt>
                <c:pt idx="987">
                  <c:v>2.0853122250451248</c:v>
                </c:pt>
                <c:pt idx="988">
                  <c:v>2.0804513573876759</c:v>
                </c:pt>
                <c:pt idx="989">
                  <c:v>2.0756055855925166</c:v>
                </c:pt>
                <c:pt idx="990">
                  <c:v>2.0707748511031596</c:v>
                </c:pt>
                <c:pt idx="991">
                  <c:v>2.0659590956354816</c:v>
                </c:pt>
                <c:pt idx="992">
                  <c:v>2.0611582611762245</c:v>
                </c:pt>
                <c:pt idx="993">
                  <c:v>2.0563722899815389</c:v>
                </c:pt>
                <c:pt idx="994">
                  <c:v>2.0516011245755448</c:v>
                </c:pt>
                <c:pt idx="995">
                  <c:v>2.0468447077488592</c:v>
                </c:pt>
                <c:pt idx="996">
                  <c:v>2.0421029825571608</c:v>
                </c:pt>
                <c:pt idx="997">
                  <c:v>2.0373758923197611</c:v>
                </c:pt>
                <c:pt idx="998">
                  <c:v>2.0326633806181702</c:v>
                </c:pt>
                <c:pt idx="999">
                  <c:v>2.0279653912947038</c:v>
                </c:pt>
                <c:pt idx="1000">
                  <c:v>2.0232818684510718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'Extended model'!$DD$8</c:f>
              <c:strCache>
                <c:ptCount val="1"/>
                <c:pt idx="0">
                  <c:v>Reserve(t)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model'!$DD$9:$DD$1009</c:f>
              <c:numCache>
                <c:formatCode>#,##0</c:formatCode>
                <c:ptCount val="1001"/>
                <c:pt idx="0">
                  <c:v>84</c:v>
                </c:pt>
                <c:pt idx="1">
                  <c:v>84</c:v>
                </c:pt>
                <c:pt idx="2">
                  <c:v>83.999999999999986</c:v>
                </c:pt>
                <c:pt idx="3">
                  <c:v>83.999749668874159</c:v>
                </c:pt>
                <c:pt idx="4">
                  <c:v>83.999003782251634</c:v>
                </c:pt>
                <c:pt idx="5">
                  <c:v>83.997522328608284</c:v>
                </c:pt>
                <c:pt idx="6">
                  <c:v>83.99507061212968</c:v>
                </c:pt>
                <c:pt idx="7">
                  <c:v>83.991419352107684</c:v>
                </c:pt>
                <c:pt idx="8">
                  <c:v>83.986344778642049</c:v>
                </c:pt>
                <c:pt idx="9">
                  <c:v>83.979628724427911</c:v>
                </c:pt>
                <c:pt idx="10">
                  <c:v>83.971058712419975</c:v>
                </c:pt>
                <c:pt idx="11">
                  <c:v>83.960428039174602</c:v>
                </c:pt>
                <c:pt idx="12">
                  <c:v>83.94753585368062</c:v>
                </c:pt>
                <c:pt idx="13">
                  <c:v>83.932187231501871</c:v>
                </c:pt>
                <c:pt idx="14">
                  <c:v>83.914193244064123</c:v>
                </c:pt>
                <c:pt idx="15">
                  <c:v>83.893371022930864</c:v>
                </c:pt>
                <c:pt idx="16">
                  <c:v>83.869543818924242</c:v>
                </c:pt>
                <c:pt idx="17">
                  <c:v>83.842541055958421</c:v>
                </c:pt>
                <c:pt idx="18">
                  <c:v>83.812198379464945</c:v>
                </c:pt>
                <c:pt idx="19">
                  <c:v>83.778357699301367</c:v>
                </c:pt>
                <c:pt idx="20">
                  <c:v>83.740867227046522</c:v>
                </c:pt>
                <c:pt idx="21">
                  <c:v>83.699581507598111</c:v>
                </c:pt>
                <c:pt idx="22">
                  <c:v>83.654361445000305</c:v>
                </c:pt>
                <c:pt idx="23">
                  <c:v>83.605074322441311</c:v>
                </c:pt>
                <c:pt idx="24">
                  <c:v>83.551593816373</c:v>
                </c:pt>
                <c:pt idx="25">
                  <c:v>83.49380000471723</c:v>
                </c:pt>
                <c:pt idx="26">
                  <c:v>83.431579369135392</c:v>
                </c:pt>
                <c:pt idx="27">
                  <c:v>83.364824791349406</c:v>
                </c:pt>
                <c:pt idx="28">
                  <c:v>83.2934355435154</c:v>
                </c:pt>
                <c:pt idx="29">
                  <c:v>83.217317272662015</c:v>
                </c:pt>
                <c:pt idx="30">
                  <c:v>83.136381979217688</c:v>
                </c:pt>
                <c:pt idx="31">
                  <c:v>83.050547989662391</c:v>
                </c:pt>
                <c:pt idx="32">
                  <c:v>82.95973992335108</c:v>
                </c:pt>
                <c:pt idx="33">
                  <c:v>82.863888653566462</c:v>
                </c:pt>
                <c:pt idx="34">
                  <c:v>82.762931262870154</c:v>
                </c:pt>
                <c:pt idx="35">
                  <c:v>82.656810992831581</c:v>
                </c:pt>
                <c:pt idx="36">
                  <c:v>82.545477188224268</c:v>
                </c:pt>
                <c:pt idx="37">
                  <c:v>82.428885235789167</c:v>
                </c:pt>
                <c:pt idx="38">
                  <c:v>82.306996497674049</c:v>
                </c:pt>
                <c:pt idx="39">
                  <c:v>82.179778239667769</c:v>
                </c:pt>
                <c:pt idx="40">
                  <c:v>82.047203554356301</c:v>
                </c:pt>
                <c:pt idx="41">
                  <c:v>81.909251279337155</c:v>
                </c:pt>
                <c:pt idx="42">
                  <c:v>81.765905910635325</c:v>
                </c:pt>
                <c:pt idx="43">
                  <c:v>81.617157511473096</c:v>
                </c:pt>
                <c:pt idx="44">
                  <c:v>81.463001616552532</c:v>
                </c:pt>
                <c:pt idx="45">
                  <c:v>81.303439132016422</c:v>
                </c:pt>
                <c:pt idx="46">
                  <c:v>81.138476231259745</c:v>
                </c:pt>
                <c:pt idx="47">
                  <c:v>80.968124246770273</c:v>
                </c:pt>
                <c:pt idx="48">
                  <c:v>80.792399558181444</c:v>
                </c:pt>
                <c:pt idx="49">
                  <c:v>80.611323476726469</c:v>
                </c:pt>
                <c:pt idx="50">
                  <c:v>80.424922126286646</c:v>
                </c:pt>
                <c:pt idx="51">
                  <c:v>80.233226321231399</c:v>
                </c:pt>
                <c:pt idx="52">
                  <c:v>80.036271441250449</c:v>
                </c:pt>
                <c:pt idx="53">
                  <c:v>79.834097303382393</c:v>
                </c:pt>
                <c:pt idx="54">
                  <c:v>79.626748031446013</c:v>
                </c:pt>
                <c:pt idx="55">
                  <c:v>79.414271923082993</c:v>
                </c:pt>
                <c:pt idx="56">
                  <c:v>79.196721314622437</c:v>
                </c:pt>
                <c:pt idx="57">
                  <c:v>78.974152443978454</c:v>
                </c:pt>
                <c:pt idx="58">
                  <c:v>78.74662531179348</c:v>
                </c:pt>
                <c:pt idx="59">
                  <c:v>78.514203541039265</c:v>
                </c:pt>
                <c:pt idx="60">
                  <c:v>78.276954235288187</c:v>
                </c:pt>
                <c:pt idx="61">
                  <c:v>78.034947835866305</c:v>
                </c:pt>
                <c:pt idx="62">
                  <c:v>77.788257978098812</c:v>
                </c:pt>
                <c:pt idx="63">
                  <c:v>77.536961346856856</c:v>
                </c:pt>
                <c:pt idx="64">
                  <c:v>77.281137531612899</c:v>
                </c:pt>
                <c:pt idx="65">
                  <c:v>77.020868881209196</c:v>
                </c:pt>
                <c:pt idx="66">
                  <c:v>76.75624035854176</c:v>
                </c:pt>
                <c:pt idx="67">
                  <c:v>76.487339395358489</c:v>
                </c:pt>
                <c:pt idx="68">
                  <c:v>76.214255747367133</c:v>
                </c:pt>
                <c:pt idx="69">
                  <c:v>75.937081349844675</c:v>
                </c:pt>
                <c:pt idx="70">
                  <c:v>75.655910173935879</c:v>
                </c:pt>
                <c:pt idx="71">
                  <c:v>75.370838083823713</c:v>
                </c:pt>
                <c:pt idx="72">
                  <c:v>75.081962694950519</c:v>
                </c:pt>
                <c:pt idx="73">
                  <c:v>74.7893832334629</c:v>
                </c:pt>
                <c:pt idx="74">
                  <c:v>74.493200397048355</c:v>
                </c:pt>
                <c:pt idx="75">
                  <c:v>74.193516217326447</c:v>
                </c:pt>
                <c:pt idx="76">
                  <c:v>73.890433923950752</c:v>
                </c:pt>
                <c:pt idx="77">
                  <c:v>73.584057810572915</c:v>
                </c:pt>
                <c:pt idx="78">
                  <c:v>73.274493102812812</c:v>
                </c:pt>
                <c:pt idx="79">
                  <c:v>72.961845828373413</c:v>
                </c:pt>
                <c:pt idx="80">
                  <c:v>72.646222689432221</c:v>
                </c:pt>
                <c:pt idx="81">
                  <c:v>72.327730937433856</c:v>
                </c:pt>
                <c:pt idx="82">
                  <c:v>72.006478250402893</c:v>
                </c:pt>
                <c:pt idx="83">
                  <c:v>71.682572612887981</c:v>
                </c:pt>
                <c:pt idx="84">
                  <c:v>71.356122198642055</c:v>
                </c:pt>
                <c:pt idx="85">
                  <c:v>71.027235256136635</c:v>
                </c:pt>
                <c:pt idx="86">
                  <c:v>70.696019997000121</c:v>
                </c:pt>
                <c:pt idx="87">
                  <c:v>70.362584487464716</c:v>
                </c:pt>
                <c:pt idx="88">
                  <c:v>70.027036542897619</c:v>
                </c:pt>
                <c:pt idx="89">
                  <c:v>69.689483625486687</c:v>
                </c:pt>
                <c:pt idx="90">
                  <c:v>69.350032745142769</c:v>
                </c:pt>
                <c:pt idx="91">
                  <c:v>69.008790363674464</c:v>
                </c:pt>
                <c:pt idx="92">
                  <c:v>68.665862302283855</c:v>
                </c:pt>
                <c:pt idx="93">
                  <c:v>68.321353652425074</c:v>
                </c:pt>
                <c:pt idx="94">
                  <c:v>67.975368690060847</c:v>
                </c:pt>
                <c:pt idx="95">
                  <c:v>67.628010793345311</c:v>
                </c:pt>
                <c:pt idx="96">
                  <c:v>67.279382363755118</c:v>
                </c:pt>
                <c:pt idx="97">
                  <c:v>66.929584750684199</c:v>
                </c:pt>
                <c:pt idx="98">
                  <c:v>66.578718179511554</c:v>
                </c:pt>
                <c:pt idx="99">
                  <c:v>66.226881683144796</c:v>
                </c:pt>
                <c:pt idx="100">
                  <c:v>65.874173037036996</c:v>
                </c:pt>
                <c:pt idx="101">
                  <c:v>65.520688697667765</c:v>
                </c:pt>
                <c:pt idx="102">
                  <c:v>65.166523744474532</c:v>
                </c:pt>
                <c:pt idx="103">
                  <c:v>64.811771825213981</c:v>
                </c:pt>
                <c:pt idx="104">
                  <c:v>64.456525104728883</c:v>
                </c:pt>
                <c:pt idx="105">
                  <c:v>64.100874217090137</c:v>
                </c:pt>
                <c:pt idx="106">
                  <c:v>63.744908221079207</c:v>
                </c:pt>
                <c:pt idx="107">
                  <c:v>63.388714558971323</c:v>
                </c:pt>
                <c:pt idx="108">
                  <c:v>63.032379018575682</c:v>
                </c:pt>
                <c:pt idx="109">
                  <c:v>62.675985698484361</c:v>
                </c:pt>
                <c:pt idx="110">
                  <c:v>62.31961697647791</c:v>
                </c:pt>
                <c:pt idx="111">
                  <c:v>61.963353481031788</c:v>
                </c:pt>
                <c:pt idx="112">
                  <c:v>61.607274065864239</c:v>
                </c:pt>
                <c:pt idx="113">
                  <c:v>61.251455787463016</c:v>
                </c:pt>
                <c:pt idx="114">
                  <c:v>60.895973885525059</c:v>
                </c:pt>
                <c:pt idx="115">
                  <c:v>60.5409017662408</c:v>
                </c:pt>
                <c:pt idx="116">
                  <c:v>60.186310988351728</c:v>
                </c:pt>
                <c:pt idx="117">
                  <c:v>59.832271251907798</c:v>
                </c:pt>
                <c:pt idx="118">
                  <c:v>59.478850389648862</c:v>
                </c:pt>
                <c:pt idx="119">
                  <c:v>59.126114360932604</c:v>
                </c:pt>
                <c:pt idx="120">
                  <c:v>58.774127248129467</c:v>
                </c:pt>
                <c:pt idx="121">
                  <c:v>58.422951255403959</c:v>
                </c:pt>
                <c:pt idx="122">
                  <c:v>58.072646709799848</c:v>
                </c:pt>
                <c:pt idx="123">
                  <c:v>57.723272064546435</c:v>
                </c:pt>
                <c:pt idx="124">
                  <c:v>57.374883904501402</c:v>
                </c:pt>
                <c:pt idx="125">
                  <c:v>57.027536953645821</c:v>
                </c:pt>
                <c:pt idx="126">
                  <c:v>56.681284084545844</c:v>
                </c:pt>
                <c:pt idx="127">
                  <c:v>56.336176329695625</c:v>
                </c:pt>
                <c:pt idx="128">
                  <c:v>55.992262894655752</c:v>
                </c:pt>
                <c:pt idx="129">
                  <c:v>55.649591172901651</c:v>
                </c:pt>
                <c:pt idx="130">
                  <c:v>55.308206762296557</c:v>
                </c:pt>
                <c:pt idx="131">
                  <c:v>54.968153483104103</c:v>
                </c:pt>
                <c:pt idx="132">
                  <c:v>54.629473397456067</c:v>
                </c:pt>
                <c:pt idx="133">
                  <c:v>54.292206830191503</c:v>
                </c:pt>
                <c:pt idx="134">
                  <c:v>53.956392390984547</c:v>
                </c:pt>
                <c:pt idx="135">
                  <c:v>53.622066997678779</c:v>
                </c:pt>
                <c:pt idx="136">
                  <c:v>53.289265900747225</c:v>
                </c:pt>
                <c:pt idx="137">
                  <c:v>52.958022708798936</c:v>
                </c:pt>
                <c:pt idx="138">
                  <c:v>52.628369415053093</c:v>
                </c:pt>
                <c:pt idx="139">
                  <c:v>52.300336424704447</c:v>
                </c:pt>
                <c:pt idx="140">
                  <c:v>51.973952583104406</c:v>
                </c:pt>
                <c:pt idx="141">
                  <c:v>51.649245204684263</c:v>
                </c:pt>
                <c:pt idx="142">
                  <c:v>51.326240102548489</c:v>
                </c:pt>
                <c:pt idx="143">
                  <c:v>51.004961618668005</c:v>
                </c:pt>
                <c:pt idx="144">
                  <c:v>50.685432654604917</c:v>
                </c:pt>
                <c:pt idx="145">
                  <c:v>50.367674702702303</c:v>
                </c:pt>
                <c:pt idx="146">
                  <c:v>50.051707877674801</c:v>
                </c:pt>
                <c:pt idx="147">
                  <c:v>49.737550948537184</c:v>
                </c:pt>
                <c:pt idx="148">
                  <c:v>49.425221370810611</c:v>
                </c:pt>
                <c:pt idx="149">
                  <c:v>49.114735318948469</c:v>
                </c:pt>
                <c:pt idx="150">
                  <c:v>48.806107718925219</c:v>
                </c:pt>
                <c:pt idx="151">
                  <c:v>48.499352280934346</c:v>
                </c:pt>
                <c:pt idx="152">
                  <c:v>48.194481532143499</c:v>
                </c:pt>
                <c:pt idx="153">
                  <c:v>47.89150684945713</c:v>
                </c:pt>
                <c:pt idx="154">
                  <c:v>47.590438492238576</c:v>
                </c:pt>
                <c:pt idx="155">
                  <c:v>47.291285634947009</c:v>
                </c:pt>
                <c:pt idx="156">
                  <c:v>46.994056399645004</c:v>
                </c:pt>
                <c:pt idx="157">
                  <c:v>46.698757888336509</c:v>
                </c:pt>
                <c:pt idx="158">
                  <c:v>46.405396215095521</c:v>
                </c:pt>
                <c:pt idx="159">
                  <c:v>46.113976537949199</c:v>
                </c:pt>
                <c:pt idx="160">
                  <c:v>45.824503090480235</c:v>
                </c:pt>
                <c:pt idx="161">
                  <c:v>45.536979213116076</c:v>
                </c:pt>
                <c:pt idx="162">
                  <c:v>45.251407384074319</c:v>
                </c:pt>
                <c:pt idx="163">
                  <c:v>44.967789249935556</c:v>
                </c:pt>
                <c:pt idx="164">
                  <c:v>44.686125655817094</c:v>
                </c:pt>
                <c:pt idx="165">
                  <c:v>44.406416675122919</c:v>
                </c:pt>
                <c:pt idx="166">
                  <c:v>44.1286616388469</c:v>
                </c:pt>
                <c:pt idx="167">
                  <c:v>43.8528591644085</c:v>
                </c:pt>
                <c:pt idx="168">
                  <c:v>43.579007184001597</c:v>
                </c:pt>
                <c:pt idx="169">
                  <c:v>43.307102972439139</c:v>
                </c:pt>
                <c:pt idx="170">
                  <c:v>43.037143174477968</c:v>
                </c:pt>
                <c:pt idx="171">
                  <c:v>42.769123831609548</c:v>
                </c:pt>
                <c:pt idx="172">
                  <c:v>42.503040408304464</c:v>
                </c:pt>
                <c:pt idx="173">
                  <c:v>42.238887817699514</c:v>
                </c:pt>
                <c:pt idx="174">
                  <c:v>41.976660446718057</c:v>
                </c:pt>
                <c:pt idx="175">
                  <c:v>41.716352180615772</c:v>
                </c:pt>
                <c:pt idx="176">
                  <c:v>41.457956426944989</c:v>
                </c:pt>
                <c:pt idx="177">
                  <c:v>41.201466138932616</c:v>
                </c:pt>
                <c:pt idx="178">
                  <c:v>40.946873838267365</c:v>
                </c:pt>
                <c:pt idx="179">
                  <c:v>40.694171637293728</c:v>
                </c:pt>
                <c:pt idx="180">
                  <c:v>40.443351260610903</c:v>
                </c:pt>
                <c:pt idx="181">
                  <c:v>40.194404066076217</c:v>
                </c:pt>
                <c:pt idx="182">
                  <c:v>39.947321065213607</c:v>
                </c:pt>
                <c:pt idx="183">
                  <c:v>39.702092943028397</c:v>
                </c:pt>
                <c:pt idx="184">
                  <c:v>39.458710077231245</c:v>
                </c:pt>
                <c:pt idx="185">
                  <c:v>39.217162556874086</c:v>
                </c:pt>
                <c:pt idx="186">
                  <c:v>38.977440200402533</c:v>
                </c:pt>
                <c:pt idx="187">
                  <c:v>38.739532573129523</c:v>
                </c:pt>
                <c:pt idx="188">
                  <c:v>38.503429004135846</c:v>
                </c:pt>
                <c:pt idx="189">
                  <c:v>38.269118602603889</c:v>
                </c:pt>
                <c:pt idx="190">
                  <c:v>38.036590273591514</c:v>
                </c:pt>
                <c:pt idx="191">
                  <c:v>37.80583273325351</c:v>
                </c:pt>
                <c:pt idx="192">
                  <c:v>37.57683452351877</c:v>
                </c:pt>
                <c:pt idx="193">
                  <c:v>37.349584026231668</c:v>
                </c:pt>
                <c:pt idx="194">
                  <c:v>37.124069476766486</c:v>
                </c:pt>
                <c:pt idx="195">
                  <c:v>36.900278977124415</c:v>
                </c:pt>
                <c:pt idx="196">
                  <c:v>36.678200508522828</c:v>
                </c:pt>
                <c:pt idx="197">
                  <c:v>36.457821943486657</c:v>
                </c:pt>
                <c:pt idx="198">
                  <c:v>36.239131057452518</c:v>
                </c:pt>
                <c:pt idx="199">
                  <c:v>36.022115539895822</c:v>
                </c:pt>
                <c:pt idx="200">
                  <c:v>35.806763004991922</c:v>
                </c:pt>
                <c:pt idx="201">
                  <c:v>35.593061001821951</c:v>
                </c:pt>
                <c:pt idx="202">
                  <c:v>35.380997024134764</c:v>
                </c:pt>
                <c:pt idx="203">
                  <c:v>35.170558519675964</c:v>
                </c:pt>
                <c:pt idx="204">
                  <c:v>34.961732899095274</c:v>
                </c:pt>
                <c:pt idx="205">
                  <c:v>34.754507544443818</c:v>
                </c:pt>
                <c:pt idx="206">
                  <c:v>34.548869817272539</c:v>
                </c:pt>
                <c:pt idx="207">
                  <c:v>34.34480706634308</c:v>
                </c:pt>
                <c:pt idx="208">
                  <c:v>34.142306634962637</c:v>
                </c:pt>
                <c:pt idx="209">
                  <c:v>33.941355867954144</c:v>
                </c:pt>
                <c:pt idx="210">
                  <c:v>33.741942118272817</c:v>
                </c:pt>
                <c:pt idx="211">
                  <c:v>33.544052753280532</c:v>
                </c:pt>
                <c:pt idx="212">
                  <c:v>33.347675160689079</c:v>
                </c:pt>
                <c:pt idx="213">
                  <c:v>33.152796754183079</c:v>
                </c:pt>
                <c:pt idx="214">
                  <c:v>32.959404978733808</c:v>
                </c:pt>
                <c:pt idx="215">
                  <c:v>32.767487315614289</c:v>
                </c:pt>
                <c:pt idx="216">
                  <c:v>32.577031287126459</c:v>
                </c:pt>
                <c:pt idx="217">
                  <c:v>32.388024461050797</c:v>
                </c:pt>
                <c:pt idx="218">
                  <c:v>32.200454454828531</c:v>
                </c:pt>
                <c:pt idx="219">
                  <c:v>32.014308939486718</c:v>
                </c:pt>
                <c:pt idx="220">
                  <c:v>31.829575643315739</c:v>
                </c:pt>
                <c:pt idx="221">
                  <c:v>31.646242355309248</c:v>
                </c:pt>
                <c:pt idx="222">
                  <c:v>31.464296928375767</c:v>
                </c:pt>
                <c:pt idx="223">
                  <c:v>31.28372728233122</c:v>
                </c:pt>
                <c:pt idx="224">
                  <c:v>31.104521406681616</c:v>
                </c:pt>
                <c:pt idx="225">
                  <c:v>30.926667363204494</c:v>
                </c:pt>
                <c:pt idx="226">
                  <c:v>30.750153288337788</c:v>
                </c:pt>
                <c:pt idx="227">
                  <c:v>30.574967395384594</c:v>
                </c:pt>
                <c:pt idx="228">
                  <c:v>30.401097976541795</c:v>
                </c:pt>
                <c:pt idx="229">
                  <c:v>30.22853340476059</c:v>
                </c:pt>
                <c:pt idx="230">
                  <c:v>30.057262135446553</c:v>
                </c:pt>
                <c:pt idx="231">
                  <c:v>29.887272708006719</c:v>
                </c:pt>
                <c:pt idx="232">
                  <c:v>29.718553747250866</c:v>
                </c:pt>
                <c:pt idx="233">
                  <c:v>29.551093964654061</c:v>
                </c:pt>
                <c:pt idx="234">
                  <c:v>29.384882159487127</c:v>
                </c:pt>
                <c:pt idx="235">
                  <c:v>29.219907219821785</c:v>
                </c:pt>
                <c:pt idx="236">
                  <c:v>29.056158123416481</c:v>
                </c:pt>
                <c:pt idx="237">
                  <c:v>28.893623938489334</c:v>
                </c:pt>
                <c:pt idx="238">
                  <c:v>28.732293824383898</c:v>
                </c:pt>
                <c:pt idx="239">
                  <c:v>28.572157032133422</c:v>
                </c:pt>
                <c:pt idx="240">
                  <c:v>28.413202904929125</c:v>
                </c:pt>
                <c:pt idx="241">
                  <c:v>28.255420878497766</c:v>
                </c:pt>
                <c:pt idx="242">
                  <c:v>28.098800481393408</c:v>
                </c:pt>
                <c:pt idx="243">
                  <c:v>27.943331335208477</c:v>
                </c:pt>
                <c:pt idx="244">
                  <c:v>27.789003154708542</c:v>
                </c:pt>
                <c:pt idx="245">
                  <c:v>27.635805747895414</c:v>
                </c:pt>
                <c:pt idx="246">
                  <c:v>27.48372901600284</c:v>
                </c:pt>
                <c:pt idx="247">
                  <c:v>27.332762953428848</c:v>
                </c:pt>
                <c:pt idx="248">
                  <c:v>27.182897647608716</c:v>
                </c:pt>
                <c:pt idx="249">
                  <c:v>27.034123278832286</c:v>
                </c:pt>
                <c:pt idx="250">
                  <c:v>26.886430120009262</c:v>
                </c:pt>
                <c:pt idx="251">
                  <c:v>26.739808536385851</c:v>
                </c:pt>
                <c:pt idx="252">
                  <c:v>26.594248985216076</c:v>
                </c:pt>
                <c:pt idx="253">
                  <c:v>26.449742015390889</c:v>
                </c:pt>
                <c:pt idx="254">
                  <c:v>26.306278267027938</c:v>
                </c:pt>
                <c:pt idx="255">
                  <c:v>26.163848471025045</c:v>
                </c:pt>
                <c:pt idx="256">
                  <c:v>26.022443448579732</c:v>
                </c:pt>
                <c:pt idx="257">
                  <c:v>25.882054110677878</c:v>
                </c:pt>
                <c:pt idx="258">
                  <c:v>25.742671457553282</c:v>
                </c:pt>
                <c:pt idx="259">
                  <c:v>25.604286578121055</c:v>
                </c:pt>
                <c:pt idx="260">
                  <c:v>25.46689064938661</c:v>
                </c:pt>
                <c:pt idx="261">
                  <c:v>25.330474935832527</c:v>
                </c:pt>
                <c:pt idx="262">
                  <c:v>25.195030788785228</c:v>
                </c:pt>
                <c:pt idx="263">
                  <c:v>25.060549645763203</c:v>
                </c:pt>
                <c:pt idx="264">
                  <c:v>24.92702302980873</c:v>
                </c:pt>
                <c:pt idx="265">
                  <c:v>24.794442548804607</c:v>
                </c:pt>
                <c:pt idx="266">
                  <c:v>24.662799894777493</c:v>
                </c:pt>
                <c:pt idx="267">
                  <c:v>24.532086843189379</c:v>
                </c:pt>
                <c:pt idx="268">
                  <c:v>24.402295252218579</c:v>
                </c:pt>
                <c:pt idx="269">
                  <c:v>24.273417062031424</c:v>
                </c:pt>
                <c:pt idx="270">
                  <c:v>24.145444294046076</c:v>
                </c:pt>
                <c:pt idx="271">
                  <c:v>24.018369050189506</c:v>
                </c:pt>
                <c:pt idx="272">
                  <c:v>23.892183512148748</c:v>
                </c:pt>
                <c:pt idx="273">
                  <c:v>23.766879940617464</c:v>
                </c:pt>
                <c:pt idx="274">
                  <c:v>23.64245067453869</c:v>
                </c:pt>
                <c:pt idx="275">
                  <c:v>23.518888130344806</c:v>
                </c:pt>
                <c:pt idx="276">
                  <c:v>23.396184801195499</c:v>
                </c:pt>
                <c:pt idx="277">
                  <c:v>23.274333256214344</c:v>
                </c:pt>
                <c:pt idx="278">
                  <c:v>23.153326139725017</c:v>
                </c:pt>
                <c:pt idx="279">
                  <c:v>23.033156170487583</c:v>
                </c:pt>
                <c:pt idx="280">
                  <c:v>22.913816140935616</c:v>
                </c:pt>
                <c:pt idx="281">
                  <c:v>22.795298916414591</c:v>
                </c:pt>
                <c:pt idx="282">
                  <c:v>22.67759743442236</c:v>
                </c:pt>
                <c:pt idx="283">
                  <c:v>22.560704703851897</c:v>
                </c:pt>
                <c:pt idx="284">
                  <c:v>22.444613804236962</c:v>
                </c:pt>
                <c:pt idx="285">
                  <c:v>22.329317885001057</c:v>
                </c:pt>
                <c:pt idx="286">
                  <c:v>22.214810164710151</c:v>
                </c:pt>
                <c:pt idx="287">
                  <c:v>22.101083930329331</c:v>
                </c:pt>
                <c:pt idx="288">
                  <c:v>21.988132536483963</c:v>
                </c:pt>
                <c:pt idx="289">
                  <c:v>21.8759494047255</c:v>
                </c:pt>
                <c:pt idx="290">
                  <c:v>21.764528022802232</c:v>
                </c:pt>
                <c:pt idx="291">
                  <c:v>21.653861943935283</c:v>
                </c:pt>
                <c:pt idx="292">
                  <c:v>21.543944786100084</c:v>
                </c:pt>
                <c:pt idx="293">
                  <c:v>21.434770231313383</c:v>
                </c:pt>
                <c:pt idx="294">
                  <c:v>21.32633202492627</c:v>
                </c:pt>
                <c:pt idx="295">
                  <c:v>21.218623974923034</c:v>
                </c:pt>
                <c:pt idx="296">
                  <c:v>21.11163995122623</c:v>
                </c:pt>
                <c:pt idx="297">
                  <c:v>21.005373885008048</c:v>
                </c:pt>
                <c:pt idx="298">
                  <c:v>20.899819768008051</c:v>
                </c:pt>
                <c:pt idx="299">
                  <c:v>20.794971651857356</c:v>
                </c:pt>
                <c:pt idx="300">
                  <c:v>20.690823647409452</c:v>
                </c:pt>
                <c:pt idx="301">
                  <c:v>20.58736992407766</c:v>
                </c:pt>
                <c:pt idx="302">
                  <c:v>20.484604709179212</c:v>
                </c:pt>
                <c:pt idx="303">
                  <c:v>20.382522287286189</c:v>
                </c:pt>
                <c:pt idx="304">
                  <c:v>20.281116999583162</c:v>
                </c:pt>
                <c:pt idx="305">
                  <c:v>20.180383243231706</c:v>
                </c:pt>
                <c:pt idx="306">
                  <c:v>20.080315470741713</c:v>
                </c:pt>
                <c:pt idx="307">
                  <c:v>19.980908189349595</c:v>
                </c:pt>
                <c:pt idx="308">
                  <c:v>19.882155960403274</c:v>
                </c:pt>
                <c:pt idx="309">
                  <c:v>19.784053398754057</c:v>
                </c:pt>
                <c:pt idx="310">
                  <c:v>19.686595172155375</c:v>
                </c:pt>
                <c:pt idx="311">
                  <c:v>19.58977600066828</c:v>
                </c:pt>
                <c:pt idx="312">
                  <c:v>19.493590656073799</c:v>
                </c:pt>
                <c:pt idx="313">
                  <c:v>19.398033961291976</c:v>
                </c:pt>
                <c:pt idx="314">
                  <c:v>19.303100789807747</c:v>
                </c:pt>
                <c:pt idx="315">
                  <c:v>19.208786065103467</c:v>
                </c:pt>
                <c:pt idx="316">
                  <c:v>19.115084760098117</c:v>
                </c:pt>
                <c:pt idx="317">
                  <c:v>19.021991896593111</c:v>
                </c:pt>
                <c:pt idx="318">
                  <c:v>18.929502544724709</c:v>
                </c:pt>
                <c:pt idx="319">
                  <c:v>18.8376118224229</c:v>
                </c:pt>
                <c:pt idx="320">
                  <c:v>18.746314894876814</c:v>
                </c:pt>
                <c:pt idx="321">
                  <c:v>18.655606974006577</c:v>
                </c:pt>
                <c:pt idx="322">
                  <c:v>18.565483317941418</c:v>
                </c:pt>
                <c:pt idx="323">
                  <c:v>18.475939230504185</c:v>
                </c:pt>
                <c:pt idx="324">
                  <c:v>18.386970060702101</c:v>
                </c:pt>
                <c:pt idx="325">
                  <c:v>18.298571202223624</c:v>
                </c:pt>
                <c:pt idx="326">
                  <c:v>18.210738092941533</c:v>
                </c:pt>
                <c:pt idx="327">
                  <c:v>18.123466214421988</c:v>
                </c:pt>
                <c:pt idx="328">
                  <c:v>18.036751091439662</c:v>
                </c:pt>
                <c:pt idx="329">
                  <c:v>17.950588291498743</c:v>
                </c:pt>
                <c:pt idx="330">
                  <c:v>17.864973424359864</c:v>
                </c:pt>
                <c:pt idx="331">
                  <c:v>17.779902141572759</c:v>
                </c:pt>
                <c:pt idx="332">
                  <c:v>17.695370136014713</c:v>
                </c:pt>
                <c:pt idx="333">
                  <c:v>17.611373141434708</c:v>
                </c:pt>
                <c:pt idx="334">
                  <c:v>17.527906932003059</c:v>
                </c:pt>
                <c:pt idx="335">
                  <c:v>17.444967321866688</c:v>
                </c:pt>
                <c:pt idx="336">
                  <c:v>17.362550164709823</c:v>
                </c:pt>
                <c:pt idx="337">
                  <c:v>17.280651353320177</c:v>
                </c:pt>
                <c:pt idx="338">
                  <c:v>17.199266819160293</c:v>
                </c:pt>
                <c:pt idx="339">
                  <c:v>17.118392531944377</c:v>
                </c:pt>
                <c:pt idx="340">
                  <c:v>17.03802449922016</c:v>
                </c:pt>
                <c:pt idx="341">
                  <c:v>16.958158765955989</c:v>
                </c:pt>
                <c:pt idx="342">
                  <c:v>16.878791414132962</c:v>
                </c:pt>
                <c:pt idx="343">
                  <c:v>16.799918562342125</c:v>
                </c:pt>
                <c:pt idx="344">
                  <c:v>16.721536365386552</c:v>
                </c:pt>
                <c:pt idx="345">
                  <c:v>16.643641013888335</c:v>
                </c:pt>
                <c:pt idx="346">
                  <c:v>16.566228733900385</c:v>
                </c:pt>
                <c:pt idx="347">
                  <c:v>16.489295786523023</c:v>
                </c:pt>
                <c:pt idx="348">
                  <c:v>16.412838467525212</c:v>
                </c:pt>
                <c:pt idx="349">
                  <c:v>16.336853106970494</c:v>
                </c:pt>
                <c:pt idx="350">
                  <c:v>16.261336068847431</c:v>
                </c:pt>
                <c:pt idx="351">
                  <c:v>16.186283750704636</c:v>
                </c:pt>
                <c:pt idx="352">
                  <c:v>16.111692583290143</c:v>
                </c:pt>
                <c:pt idx="353">
                  <c:v>16.037559030195329</c:v>
                </c:pt>
                <c:pt idx="354">
                  <c:v>15.963879587503001</c:v>
                </c:pt>
                <c:pt idx="355">
                  <c:v>15.890650783439966</c:v>
                </c:pt>
                <c:pt idx="356">
                  <c:v>15.817869178033584</c:v>
                </c:pt>
                <c:pt idx="357">
                  <c:v>15.745531362772702</c:v>
                </c:pt>
                <c:pt idx="358">
                  <c:v>15.673633960272605</c:v>
                </c:pt>
                <c:pt idx="359">
                  <c:v>15.602173623943987</c:v>
                </c:pt>
                <c:pt idx="360">
                  <c:v>15.531147037666045</c:v>
                </c:pt>
                <c:pt idx="361">
                  <c:v>15.46055091546339</c:v>
                </c:pt>
                <c:pt idx="362">
                  <c:v>15.390382001186909</c:v>
                </c:pt>
                <c:pt idx="363">
                  <c:v>15.320637068198549</c:v>
                </c:pt>
                <c:pt idx="364">
                  <c:v>15.251312919059806</c:v>
                </c:pt>
                <c:pt idx="365">
                  <c:v>15.182406385223921</c:v>
                </c:pt>
                <c:pt idx="366">
                  <c:v>15.113914326731873</c:v>
                </c:pt>
                <c:pt idx="367">
                  <c:v>15.045833631911998</c:v>
                </c:pt>
                <c:pt idx="368">
                  <c:v>14.978161217083152</c:v>
                </c:pt>
                <c:pt idx="369">
                  <c:v>14.91089402626142</c:v>
                </c:pt>
                <c:pt idx="370">
                  <c:v>14.84402903087042</c:v>
                </c:pt>
                <c:pt idx="371">
                  <c:v>14.777563229454957</c:v>
                </c:pt>
                <c:pt idx="372">
                  <c:v>14.71149364739812</c:v>
                </c:pt>
                <c:pt idx="373">
                  <c:v>14.64581733664183</c:v>
                </c:pt>
                <c:pt idx="374">
                  <c:v>14.580531375410514</c:v>
                </c:pt>
                <c:pt idx="375">
                  <c:v>14.515632867938223</c:v>
                </c:pt>
                <c:pt idx="376">
                  <c:v>14.451118944198987</c:v>
                </c:pt>
                <c:pt idx="377">
                  <c:v>14.386986759640182</c:v>
                </c:pt>
                <c:pt idx="378">
                  <c:v>14.323233494919265</c:v>
                </c:pt>
                <c:pt idx="379">
                  <c:v>14.25985635564343</c:v>
                </c:pt>
                <c:pt idx="380">
                  <c:v>14.196852572112489</c:v>
                </c:pt>
                <c:pt idx="381">
                  <c:v>14.134219399064651</c:v>
                </c:pt>
                <c:pt idx="382">
                  <c:v>14.071954115425324</c:v>
                </c:pt>
                <c:pt idx="383">
                  <c:v>14.010054024058901</c:v>
                </c:pt>
                <c:pt idx="384">
                  <c:v>13.948516451523412</c:v>
                </c:pt>
                <c:pt idx="385">
                  <c:v>13.887338747828041</c:v>
                </c:pt>
                <c:pt idx="386">
                  <c:v>13.826518286193519</c:v>
                </c:pt>
                <c:pt idx="387">
                  <c:v>13.766052462815253</c:v>
                </c:pt>
                <c:pt idx="388">
                  <c:v>13.705938696629213</c:v>
                </c:pt>
                <c:pt idx="389">
                  <c:v>13.646174429080647</c:v>
                </c:pt>
                <c:pt idx="390">
                  <c:v>13.58675712389533</c:v>
                </c:pt>
                <c:pt idx="391">
                  <c:v>13.527684266853546</c:v>
                </c:pt>
                <c:pt idx="392">
                  <c:v>13.468953365566705</c:v>
                </c:pt>
                <c:pt idx="393">
                  <c:v>13.410561949256479</c:v>
                </c:pt>
                <c:pt idx="394">
                  <c:v>13.352507568536534</c:v>
                </c:pt>
                <c:pt idx="395">
                  <c:v>13.294787795196756</c:v>
                </c:pt>
                <c:pt idx="396">
                  <c:v>13.237400221989988</c:v>
                </c:pt>
                <c:pt idx="397">
                  <c:v>13.180342462421166</c:v>
                </c:pt>
                <c:pt idx="398">
                  <c:v>13.12361215053892</c:v>
                </c:pt>
                <c:pt idx="399">
                  <c:v>13.067206940729593</c:v>
                </c:pt>
                <c:pt idx="400">
                  <c:v>13.011124507513502</c:v>
                </c:pt>
                <c:pt idx="401">
                  <c:v>12.955362545343664</c:v>
                </c:pt>
                <c:pt idx="402">
                  <c:v>12.899918768406694</c:v>
                </c:pt>
                <c:pt idx="403">
                  <c:v>12.844790910426058</c:v>
                </c:pt>
                <c:pt idx="404">
                  <c:v>12.789976724467609</c:v>
                </c:pt>
                <c:pt idx="405">
                  <c:v>12.73547398274712</c:v>
                </c:pt>
                <c:pt idx="406">
                  <c:v>12.681280476440275</c:v>
                </c:pt>
                <c:pt idx="407">
                  <c:v>12.627394015494614</c:v>
                </c:pt>
                <c:pt idx="408">
                  <c:v>12.573812428443681</c:v>
                </c:pt>
                <c:pt idx="409">
                  <c:v>12.520533562223305</c:v>
                </c:pt>
                <c:pt idx="410">
                  <c:v>12.46755528198984</c:v>
                </c:pt>
                <c:pt idx="411">
                  <c:v>12.414875470940583</c:v>
                </c:pt>
                <c:pt idx="412">
                  <c:v>12.36249203013617</c:v>
                </c:pt>
                <c:pt idx="413">
                  <c:v>12.310402878324878</c:v>
                </c:pt>
                <c:pt idx="414">
                  <c:v>12.25860595176905</c:v>
                </c:pt>
                <c:pt idx="415">
                  <c:v>12.207099204073369</c:v>
                </c:pt>
                <c:pt idx="416">
                  <c:v>12.155880606015049</c:v>
                </c:pt>
                <c:pt idx="417">
                  <c:v>12.104948145375957</c:v>
                </c:pt>
                <c:pt idx="418">
                  <c:v>12.054299826776608</c:v>
                </c:pt>
                <c:pt idx="419">
                  <c:v>12.003933671512012</c:v>
                </c:pt>
                <c:pt idx="420">
                  <c:v>11.953847717389296</c:v>
                </c:pt>
                <c:pt idx="421">
                  <c:v>11.904040018567198</c:v>
                </c:pt>
                <c:pt idx="422">
                  <c:v>11.854508645397344</c:v>
                </c:pt>
                <c:pt idx="423">
                  <c:v>11.805251684267157</c:v>
                </c:pt>
                <c:pt idx="424">
                  <c:v>11.756267237444726</c:v>
                </c:pt>
                <c:pt idx="425">
                  <c:v>11.707553422925134</c:v>
                </c:pt>
                <c:pt idx="426">
                  <c:v>11.659108374278738</c:v>
                </c:pt>
                <c:pt idx="427">
                  <c:v>11.610930240500885</c:v>
                </c:pt>
                <c:pt idx="428">
                  <c:v>11.563017185863481</c:v>
                </c:pt>
                <c:pt idx="429">
                  <c:v>11.515367389768011</c:v>
                </c:pt>
                <c:pt idx="430">
                  <c:v>11.467979046600348</c:v>
                </c:pt>
                <c:pt idx="431">
                  <c:v>11.420850365587015</c:v>
                </c:pt>
                <c:pt idx="432">
                  <c:v>11.37397957065309</c:v>
                </c:pt>
                <c:pt idx="433">
                  <c:v>11.327364900281628</c:v>
                </c:pt>
                <c:pt idx="434">
                  <c:v>11.281004607374678</c:v>
                </c:pt>
                <c:pt idx="435">
                  <c:v>11.234896959115707</c:v>
                </c:pt>
                <c:pt idx="436">
                  <c:v>11.189040236833655</c:v>
                </c:pt>
                <c:pt idx="437">
                  <c:v>11.143432735868339</c:v>
                </c:pt>
                <c:pt idx="438">
                  <c:v>11.098072765437436</c:v>
                </c:pt>
                <c:pt idx="439">
                  <c:v>11.052958648504799</c:v>
                </c:pt>
                <c:pt idx="440">
                  <c:v>11.008088721650264</c:v>
                </c:pt>
                <c:pt idx="441">
                  <c:v>10.963461334940888</c:v>
                </c:pt>
                <c:pt idx="442">
                  <c:v>10.919074851803501</c:v>
                </c:pt>
                <c:pt idx="443">
                  <c:v>10.87492764889865</c:v>
                </c:pt>
                <c:pt idx="444">
                  <c:v>10.831018115995994</c:v>
                </c:pt>
                <c:pt idx="445">
                  <c:v>10.787344655850854</c:v>
                </c:pt>
                <c:pt idx="446">
                  <c:v>10.743905684082334</c:v>
                </c:pt>
                <c:pt idx="447">
                  <c:v>10.700699629052519</c:v>
                </c:pt>
                <c:pt idx="448">
                  <c:v>10.657724931747101</c:v>
                </c:pt>
                <c:pt idx="449">
                  <c:v>10.614980045657211</c:v>
                </c:pt>
                <c:pt idx="450">
                  <c:v>10.572463436662582</c:v>
                </c:pt>
                <c:pt idx="451">
                  <c:v>10.530173582915939</c:v>
                </c:pt>
                <c:pt idx="452">
                  <c:v>10.488108974728528</c:v>
                </c:pt>
                <c:pt idx="453">
                  <c:v>10.446268114457</c:v>
                </c:pt>
                <c:pt idx="454">
                  <c:v>10.404649516391439</c:v>
                </c:pt>
                <c:pt idx="455">
                  <c:v>10.363251706644538</c:v>
                </c:pt>
                <c:pt idx="456">
                  <c:v>10.322073223041965</c:v>
                </c:pt>
                <c:pt idx="457">
                  <c:v>10.281112615014015</c:v>
                </c:pt>
                <c:pt idx="458">
                  <c:v>10.240368443488215</c:v>
                </c:pt>
                <c:pt idx="459">
                  <c:v>10.199839280783126</c:v>
                </c:pt>
                <c:pt idx="460">
                  <c:v>10.159523710503345</c:v>
                </c:pt>
                <c:pt idx="461">
                  <c:v>10.119420327435581</c:v>
                </c:pt>
                <c:pt idx="462">
                  <c:v>10.079527737445693</c:v>
                </c:pt>
                <c:pt idx="463">
                  <c:v>10.039844557377009</c:v>
                </c:pt>
                <c:pt idx="464">
                  <c:v>10.000369414949581</c:v>
                </c:pt>
                <c:pt idx="465">
                  <c:v>9.9611009486605049</c:v>
                </c:pt>
                <c:pt idx="466">
                  <c:v>9.9220378076853759</c:v>
                </c:pt>
                <c:pt idx="467">
                  <c:v>9.8831786517805984</c:v>
                </c:pt>
                <c:pt idx="468">
                  <c:v>9.8445221511869327</c:v>
                </c:pt>
                <c:pt idx="469">
                  <c:v>9.8060669865338514</c:v>
                </c:pt>
                <c:pt idx="470">
                  <c:v>9.7678118487450334</c:v>
                </c:pt>
                <c:pt idx="471">
                  <c:v>9.7297554389447427</c:v>
                </c:pt>
                <c:pt idx="472">
                  <c:v>9.6918964683651971</c:v>
                </c:pt>
                <c:pt idx="473">
                  <c:v>9.6542336582549684</c:v>
                </c:pt>
                <c:pt idx="474">
                  <c:v>9.6167657397882653</c:v>
                </c:pt>
                <c:pt idx="475">
                  <c:v>9.5794914539751304</c:v>
                </c:pt>
                <c:pt idx="476">
                  <c:v>9.5424095515726464</c:v>
                </c:pt>
                <c:pt idx="477">
                  <c:v>9.5055187929969751</c:v>
                </c:pt>
                <c:pt idx="478">
                  <c:v>9.4688179482363637</c:v>
                </c:pt>
                <c:pt idx="479">
                  <c:v>9.4323057967650179</c:v>
                </c:pt>
                <c:pt idx="480">
                  <c:v>9.3959811274578282</c:v>
                </c:pt>
                <c:pt idx="481">
                  <c:v>9.3598427385060621</c:v>
                </c:pt>
                <c:pt idx="482">
                  <c:v>9.3238894373338201</c:v>
                </c:pt>
                <c:pt idx="483">
                  <c:v>9.2881200405154001</c:v>
                </c:pt>
                <c:pt idx="484">
                  <c:v>9.2525333736935025</c:v>
                </c:pt>
                <c:pt idx="485">
                  <c:v>9.2171282714982414</c:v>
                </c:pt>
                <c:pt idx="486">
                  <c:v>9.1819035774670397</c:v>
                </c:pt>
                <c:pt idx="487">
                  <c:v>9.1468581439652592</c:v>
                </c:pt>
                <c:pt idx="488">
                  <c:v>9.1119908321077077</c:v>
                </c:pt>
                <c:pt idx="489">
                  <c:v>9.0773005116809067</c:v>
                </c:pt>
                <c:pt idx="490">
                  <c:v>9.0427860610661472</c:v>
                </c:pt>
                <c:pt idx="491">
                  <c:v>9.0084463671633586</c:v>
                </c:pt>
                <c:pt idx="492">
                  <c:v>8.9742803253157053</c:v>
                </c:pt>
                <c:pt idx="493">
                  <c:v>8.9402868392349664</c:v>
                </c:pt>
                <c:pt idx="494">
                  <c:v>8.9064648209276456</c:v>
                </c:pt>
                <c:pt idx="495">
                  <c:v>8.8728131906218746</c:v>
                </c:pt>
                <c:pt idx="496">
                  <c:v>8.8393308766950014</c:v>
                </c:pt>
                <c:pt idx="497">
                  <c:v>8.8060168156019305</c:v>
                </c:pt>
                <c:pt idx="498">
                  <c:v>8.7728699518041768</c:v>
                </c:pt>
                <c:pt idx="499">
                  <c:v>8.7398892376996482</c:v>
                </c:pt>
                <c:pt idx="500">
                  <c:v>8.7070736335530903</c:v>
                </c:pt>
                <c:pt idx="501">
                  <c:v>8.6744221074272669</c:v>
                </c:pt>
                <c:pt idx="502">
                  <c:v>8.6419336351148104</c:v>
                </c:pt>
                <c:pt idx="503">
                  <c:v>8.6096072000707391</c:v>
                </c:pt>
                <c:pt idx="504">
                  <c:v>8.5774417933456917</c:v>
                </c:pt>
                <c:pt idx="505">
                  <c:v>8.54543641351977</c:v>
                </c:pt>
                <c:pt idx="506">
                  <c:v>8.5135900666370912</c:v>
                </c:pt>
                <c:pt idx="507">
                  <c:v>8.4819017661409219</c:v>
                </c:pt>
                <c:pt idx="508">
                  <c:v>8.45037053280954</c:v>
                </c:pt>
                <c:pt idx="509">
                  <c:v>8.4189953946926721</c:v>
                </c:pt>
                <c:pt idx="510">
                  <c:v>8.387775387048567</c:v>
                </c:pt>
                <c:pt idx="511">
                  <c:v>8.356709552281723</c:v>
                </c:pt>
                <c:pt idx="512">
                  <c:v>8.3257969398811777</c:v>
                </c:pt>
                <c:pt idx="513">
                  <c:v>8.2950366063594476</c:v>
                </c:pt>
                <c:pt idx="514">
                  <c:v>8.2644276151920746</c:v>
                </c:pt>
                <c:pt idx="515">
                  <c:v>8.233969036757701</c:v>
                </c:pt>
                <c:pt idx="516">
                  <c:v>8.2036599482788422</c:v>
                </c:pt>
                <c:pt idx="517">
                  <c:v>8.1734994337631086</c:v>
                </c:pt>
                <c:pt idx="518">
                  <c:v>8.1434865839451245</c:v>
                </c:pt>
                <c:pt idx="519">
                  <c:v>8.1136204962289415</c:v>
                </c:pt>
                <c:pt idx="520">
                  <c:v>8.083900274631036</c:v>
                </c:pt>
                <c:pt idx="521">
                  <c:v>8.0543250297238451</c:v>
                </c:pt>
                <c:pt idx="522">
                  <c:v>8.0248938785799098</c:v>
                </c:pt>
                <c:pt idx="523">
                  <c:v>7.9956059447164813</c:v>
                </c:pt>
                <c:pt idx="524">
                  <c:v>7.9664603580407238</c:v>
                </c:pt>
                <c:pt idx="525">
                  <c:v>7.9374562547954346</c:v>
                </c:pt>
                <c:pt idx="526">
                  <c:v>7.9085927775052705</c:v>
                </c:pt>
                <c:pt idx="527">
                  <c:v>7.8798690749235361</c:v>
                </c:pt>
                <c:pt idx="528">
                  <c:v>7.8512843019794323</c:v>
                </c:pt>
                <c:pt idx="529">
                  <c:v>7.8228376197258847</c:v>
                </c:pt>
                <c:pt idx="530">
                  <c:v>7.7945281952877901</c:v>
                </c:pt>
                <c:pt idx="531">
                  <c:v>7.7663552018108497</c:v>
                </c:pt>
                <c:pt idx="532">
                  <c:v>7.738317818410807</c:v>
                </c:pt>
                <c:pt idx="533">
                  <c:v>7.71041523012327</c:v>
                </c:pt>
                <c:pt idx="534">
                  <c:v>7.6826466278539138</c:v>
                </c:pt>
                <c:pt idx="535">
                  <c:v>7.6550112083292623</c:v>
                </c:pt>
                <c:pt idx="536">
                  <c:v>7.6275081740478434</c:v>
                </c:pt>
                <c:pt idx="537">
                  <c:v>7.6001367332318832</c:v>
                </c:pt>
                <c:pt idx="538">
                  <c:v>7.5728960997794381</c:v>
                </c:pt>
                <c:pt idx="539">
                  <c:v>7.5457854932169779</c:v>
                </c:pt>
                <c:pt idx="540">
                  <c:v>7.5188041386524374</c:v>
                </c:pt>
                <c:pt idx="541">
                  <c:v>7.4919512667286758</c:v>
                </c:pt>
                <c:pt idx="542">
                  <c:v>7.4652261135774403</c:v>
                </c:pt>
                <c:pt idx="543">
                  <c:v>7.4386279207737216</c:v>
                </c:pt>
                <c:pt idx="544">
                  <c:v>7.4121559352905448</c:v>
                </c:pt>
                <c:pt idx="545">
                  <c:v>7.3858094094542066</c:v>
                </c:pt>
                <c:pt idx="546">
                  <c:v>7.3595876008999266</c:v>
                </c:pt>
                <c:pt idx="547">
                  <c:v>7.3334897725279395</c:v>
                </c:pt>
                <c:pt idx="548">
                  <c:v>7.307515192459956</c:v>
                </c:pt>
                <c:pt idx="549">
                  <c:v>7.2816631339960658</c:v>
                </c:pt>
                <c:pt idx="550">
                  <c:v>7.2559328755720465</c:v>
                </c:pt>
                <c:pt idx="551">
                  <c:v>7.2303237007170846</c:v>
                </c:pt>
                <c:pt idx="552">
                  <c:v>7.2048348980118559</c:v>
                </c:pt>
                <c:pt idx="553">
                  <c:v>7.1794657610470249</c:v>
                </c:pt>
                <c:pt idx="554">
                  <c:v>7.1542155883821419</c:v>
                </c:pt>
                <c:pt idx="555">
                  <c:v>7.1290836835049261</c:v>
                </c:pt>
                <c:pt idx="556">
                  <c:v>7.1040693547908784</c:v>
                </c:pt>
                <c:pt idx="557">
                  <c:v>7.0791719154633439</c:v>
                </c:pt>
                <c:pt idx="558">
                  <c:v>7.0543906835539074</c:v>
                </c:pt>
                <c:pt idx="559">
                  <c:v>7.0297249818631622</c:v>
                </c:pt>
                <c:pt idx="560">
                  <c:v>7.0051741379218448</c:v>
                </c:pt>
                <c:pt idx="561">
                  <c:v>6.9807374839523471</c:v>
                </c:pt>
                <c:pt idx="562">
                  <c:v>6.9564143568305665</c:v>
                </c:pt>
                <c:pt idx="563">
                  <c:v>6.9322040980480963</c:v>
                </c:pt>
                <c:pt idx="564">
                  <c:v>6.9081060536748122</c:v>
                </c:pt>
                <c:pt idx="565">
                  <c:v>6.8841195743217796</c:v>
                </c:pt>
                <c:pt idx="566">
                  <c:v>6.8602440151044828</c:v>
                </c:pt>
                <c:pt idx="567">
                  <c:v>6.8364787356064323</c:v>
                </c:pt>
                <c:pt idx="568">
                  <c:v>6.8128230998430901</c:v>
                </c:pt>
                <c:pt idx="569">
                  <c:v>6.7892764762261217</c:v>
                </c:pt>
                <c:pt idx="570">
                  <c:v>6.7658382375279897</c:v>
                </c:pt>
                <c:pt idx="571">
                  <c:v>6.7425077608468591</c:v>
                </c:pt>
                <c:pt idx="572">
                  <c:v>6.7192844275718437</c:v>
                </c:pt>
                <c:pt idx="573">
                  <c:v>6.6961676233485434</c:v>
                </c:pt>
                <c:pt idx="574">
                  <c:v>6.6731567380449448</c:v>
                </c:pt>
                <c:pt idx="575">
                  <c:v>6.6502511657175614</c:v>
                </c:pt>
                <c:pt idx="576">
                  <c:v>6.6274503045779589</c:v>
                </c:pt>
                <c:pt idx="577">
                  <c:v>6.6047535569595404</c:v>
                </c:pt>
                <c:pt idx="578">
                  <c:v>6.5821603292846484</c:v>
                </c:pt>
                <c:pt idx="579">
                  <c:v>6.5596700320319679</c:v>
                </c:pt>
                <c:pt idx="580">
                  <c:v>6.5372820797042159</c:v>
                </c:pt>
                <c:pt idx="581">
                  <c:v>6.5149958907961318</c:v>
                </c:pt>
                <c:pt idx="582">
                  <c:v>6.4928108877627704</c:v>
                </c:pt>
                <c:pt idx="583">
                  <c:v>6.4707264969880622</c:v>
                </c:pt>
                <c:pt idx="584">
                  <c:v>6.4487421487536745</c:v>
                </c:pt>
                <c:pt idx="585">
                  <c:v>6.4268572772081356</c:v>
                </c:pt>
                <c:pt idx="586">
                  <c:v>6.4050713203362433</c:v>
                </c:pt>
                <c:pt idx="587">
                  <c:v>6.3833837199287879</c:v>
                </c:pt>
                <c:pt idx="588">
                  <c:v>6.3617939215524792</c:v>
                </c:pt>
                <c:pt idx="589">
                  <c:v>6.3403013745202026</c:v>
                </c:pt>
                <c:pt idx="590">
                  <c:v>6.3189055318615344</c:v>
                </c:pt>
                <c:pt idx="591">
                  <c:v>6.2976058502934658</c:v>
                </c:pt>
                <c:pt idx="592">
                  <c:v>6.2764017901914677</c:v>
                </c:pt>
                <c:pt idx="593">
                  <c:v>6.2552928155607797</c:v>
                </c:pt>
                <c:pt idx="594">
                  <c:v>6.2342783940079398</c:v>
                </c:pt>
                <c:pt idx="595">
                  <c:v>6.2133579967126131</c:v>
                </c:pt>
                <c:pt idx="596">
                  <c:v>6.1925310983996127</c:v>
                </c:pt>
                <c:pt idx="597">
                  <c:v>6.1717971773112179</c:v>
                </c:pt>
                <c:pt idx="598">
                  <c:v>6.1511557151797476</c:v>
                </c:pt>
                <c:pt idx="599">
                  <c:v>6.1306061972003061</c:v>
                </c:pt>
                <c:pt idx="600">
                  <c:v>6.110148112003861</c:v>
                </c:pt>
                <c:pt idx="601">
                  <c:v>6.0897809516305097</c:v>
                </c:pt>
                <c:pt idx="602">
                  <c:v>6.0695042115029914</c:v>
                </c:pt>
                <c:pt idx="603">
                  <c:v>6.0493173904004349</c:v>
                </c:pt>
                <c:pt idx="604">
                  <c:v>6.029219990432324</c:v>
                </c:pt>
                <c:pt idx="605">
                  <c:v>6.0092115170127451</c:v>
                </c:pt>
                <c:pt idx="606">
                  <c:v>5.9892914788348035</c:v>
                </c:pt>
                <c:pt idx="607">
                  <c:v>5.9694593878452817</c:v>
                </c:pt>
                <c:pt idx="608">
                  <c:v>5.9497147592195567</c:v>
                </c:pt>
                <c:pt idx="609">
                  <c:v>5.9300571113366694</c:v>
                </c:pt>
                <c:pt idx="610">
                  <c:v>5.9104859657547033</c:v>
                </c:pt>
                <c:pt idx="611">
                  <c:v>5.8910008471862847</c:v>
                </c:pt>
                <c:pt idx="612">
                  <c:v>5.8716012834743605</c:v>
                </c:pt>
                <c:pt idx="613">
                  <c:v>5.8522868055681938</c:v>
                </c:pt>
                <c:pt idx="614">
                  <c:v>5.83305694749951</c:v>
                </c:pt>
                <c:pt idx="615">
                  <c:v>5.8139112463589209</c:v>
                </c:pt>
                <c:pt idx="616">
                  <c:v>5.7948492422724991</c:v>
                </c:pt>
                <c:pt idx="617">
                  <c:v>5.7758704783785983</c:v>
                </c:pt>
                <c:pt idx="618">
                  <c:v>5.7569745008048452</c:v>
                </c:pt>
                <c:pt idx="619">
                  <c:v>5.738160858645351</c:v>
                </c:pt>
                <c:pt idx="620">
                  <c:v>5.7194291039381264</c:v>
                </c:pt>
                <c:pt idx="621">
                  <c:v>5.7007787916426764</c:v>
                </c:pt>
                <c:pt idx="622">
                  <c:v>5.6822094796177787</c:v>
                </c:pt>
                <c:pt idx="623">
                  <c:v>5.6637207285994986</c:v>
                </c:pt>
                <c:pt idx="624">
                  <c:v>5.6453121021793464</c:v>
                </c:pt>
                <c:pt idx="625">
                  <c:v>5.6269831667826651</c:v>
                </c:pt>
                <c:pt idx="626">
                  <c:v>5.6087334916471532</c:v>
                </c:pt>
                <c:pt idx="627">
                  <c:v>5.5905626488016464</c:v>
                </c:pt>
                <c:pt idx="628">
                  <c:v>5.5724702130450083</c:v>
                </c:pt>
                <c:pt idx="629">
                  <c:v>5.5544557619252499</c:v>
                </c:pt>
                <c:pt idx="630">
                  <c:v>5.5365188757188202</c:v>
                </c:pt>
                <c:pt idx="631">
                  <c:v>5.5186591374100544</c:v>
                </c:pt>
                <c:pt idx="632">
                  <c:v>5.5008761326708182</c:v>
                </c:pt>
                <c:pt idx="633">
                  <c:v>5.4831694498403278</c:v>
                </c:pt>
                <c:pt idx="634">
                  <c:v>5.465538679905154</c:v>
                </c:pt>
                <c:pt idx="635">
                  <c:v>5.4479834164793353</c:v>
                </c:pt>
                <c:pt idx="636">
                  <c:v>5.4305032557847452</c:v>
                </c:pt>
                <c:pt idx="637">
                  <c:v>5.4130977966315896</c:v>
                </c:pt>
                <c:pt idx="638">
                  <c:v>5.3957666403990423</c:v>
                </c:pt>
                <c:pt idx="639">
                  <c:v>5.3785093910161077</c:v>
                </c:pt>
                <c:pt idx="640">
                  <c:v>5.3613256549425756</c:v>
                </c:pt>
                <c:pt idx="641">
                  <c:v>5.3442150411502034</c:v>
                </c:pt>
                <c:pt idx="642">
                  <c:v>5.3271771611040277</c:v>
                </c:pt>
                <c:pt idx="643">
                  <c:v>5.3102116287438248</c:v>
                </c:pt>
                <c:pt idx="644">
                  <c:v>5.2933180604657437</c:v>
                </c:pt>
                <c:pt idx="645">
                  <c:v>5.2764960751040988</c:v>
                </c:pt>
                <c:pt idx="646">
                  <c:v>5.259745293913296</c:v>
                </c:pt>
                <c:pt idx="647">
                  <c:v>5.2430653405499381</c:v>
                </c:pt>
                <c:pt idx="648">
                  <c:v>5.2264558410550563</c:v>
                </c:pt>
                <c:pt idx="649">
                  <c:v>5.209916423836523</c:v>
                </c:pt>
                <c:pt idx="650">
                  <c:v>5.1934467196515763</c:v>
                </c:pt>
                <c:pt idx="651">
                  <c:v>5.177046361589519</c:v>
                </c:pt>
                <c:pt idx="652">
                  <c:v>5.1607149850545397</c:v>
                </c:pt>
                <c:pt idx="653">
                  <c:v>5.1444522277486904</c:v>
                </c:pt>
                <c:pt idx="654">
                  <c:v>5.1282577296550409</c:v>
                </c:pt>
                <c:pt idx="655">
                  <c:v>5.1121311330209105</c:v>
                </c:pt>
                <c:pt idx="656">
                  <c:v>5.0960720823412595</c:v>
                </c:pt>
                <c:pt idx="657">
                  <c:v>5.0800802243422849</c:v>
                </c:pt>
                <c:pt idx="658">
                  <c:v>5.0641552079650349</c:v>
                </c:pt>
                <c:pt idx="659">
                  <c:v>5.0482966843492774</c:v>
                </c:pt>
                <c:pt idx="660">
                  <c:v>5.0325043068174207</c:v>
                </c:pt>
                <c:pt idx="661">
                  <c:v>5.016777730858621</c:v>
                </c:pt>
                <c:pt idx="662">
                  <c:v>5.0011166141129619</c:v>
                </c:pt>
                <c:pt idx="663">
                  <c:v>4.9855206163558501</c:v>
                </c:pt>
                <c:pt idx="664">
                  <c:v>4.9699893994824658</c:v>
                </c:pt>
                <c:pt idx="665">
                  <c:v>4.9545226274923735</c:v>
                </c:pt>
                <c:pt idx="666">
                  <c:v>4.9391199664742613</c:v>
                </c:pt>
                <c:pt idx="667">
                  <c:v>4.9237810845908037</c:v>
                </c:pt>
                <c:pt idx="668">
                  <c:v>4.9085056520636394</c:v>
                </c:pt>
                <c:pt idx="669">
                  <c:v>4.893293341158488</c:v>
                </c:pt>
                <c:pt idx="670">
                  <c:v>4.8781438261703798</c:v>
                </c:pt>
                <c:pt idx="671">
                  <c:v>4.8630567834090312</c:v>
                </c:pt>
                <c:pt idx="672">
                  <c:v>4.8480318911842843</c:v>
                </c:pt>
                <c:pt idx="673">
                  <c:v>4.8330688297917384</c:v>
                </c:pt>
                <c:pt idx="674">
                  <c:v>4.8181672814984404</c:v>
                </c:pt>
                <c:pt idx="675">
                  <c:v>4.8033269305287343</c:v>
                </c:pt>
                <c:pt idx="676">
                  <c:v>4.7885474630501887</c:v>
                </c:pt>
                <c:pt idx="677">
                  <c:v>4.7738285671596685</c:v>
                </c:pt>
                <c:pt idx="678">
                  <c:v>4.7591699328695185</c:v>
                </c:pt>
                <c:pt idx="679">
                  <c:v>4.744571252093845</c:v>
                </c:pt>
                <c:pt idx="680">
                  <c:v>4.7300322186349302</c:v>
                </c:pt>
                <c:pt idx="681">
                  <c:v>4.7155525281697175</c:v>
                </c:pt>
                <c:pt idx="682">
                  <c:v>4.7011318782364775</c:v>
                </c:pt>
                <c:pt idx="683">
                  <c:v>4.6867699682214958</c:v>
                </c:pt>
                <c:pt idx="684">
                  <c:v>4.6724664993459513</c:v>
                </c:pt>
                <c:pt idx="685">
                  <c:v>4.6582211746528257</c:v>
                </c:pt>
                <c:pt idx="686">
                  <c:v>4.644033698993983</c:v>
                </c:pt>
                <c:pt idx="687">
                  <c:v>4.6299037790173267</c:v>
                </c:pt>
                <c:pt idx="688">
                  <c:v>4.615831123154055</c:v>
                </c:pt>
                <c:pt idx="689">
                  <c:v>4.6018154416060177</c:v>
                </c:pt>
                <c:pt idx="690">
                  <c:v>4.5878564463331966</c:v>
                </c:pt>
                <c:pt idx="691">
                  <c:v>4.5739538510412743</c:v>
                </c:pt>
                <c:pt idx="692">
                  <c:v>4.5601073711693028</c:v>
                </c:pt>
                <c:pt idx="693">
                  <c:v>4.5463167238774602</c:v>
                </c:pt>
                <c:pt idx="694">
                  <c:v>4.5325816280349285</c:v>
                </c:pt>
                <c:pt idx="695">
                  <c:v>4.5189018042078626</c:v>
                </c:pt>
                <c:pt idx="696">
                  <c:v>4.5052769746474404</c:v>
                </c:pt>
                <c:pt idx="697">
                  <c:v>4.4917068632780168</c:v>
                </c:pt>
                <c:pt idx="698">
                  <c:v>4.4781911956854028</c:v>
                </c:pt>
                <c:pt idx="699">
                  <c:v>4.4647296991051899</c:v>
                </c:pt>
                <c:pt idx="700">
                  <c:v>4.4513221024111793</c:v>
                </c:pt>
                <c:pt idx="701">
                  <c:v>4.4379681361039438</c:v>
                </c:pt>
                <c:pt idx="702">
                  <c:v>4.424667532299436</c:v>
                </c:pt>
                <c:pt idx="703">
                  <c:v>4.4114200247176978</c:v>
                </c:pt>
                <c:pt idx="704">
                  <c:v>4.3982253486716809</c:v>
                </c:pt>
                <c:pt idx="705">
                  <c:v>4.3850832410561251</c:v>
                </c:pt>
                <c:pt idx="706">
                  <c:v>4.3719934403365537</c:v>
                </c:pt>
                <c:pt idx="707">
                  <c:v>4.3589556865383354</c:v>
                </c:pt>
                <c:pt idx="708">
                  <c:v>4.3459697212358375</c:v>
                </c:pt>
                <c:pt idx="709">
                  <c:v>4.3330352875416844</c:v>
                </c:pt>
                <c:pt idx="710">
                  <c:v>4.3201521300960746</c:v>
                </c:pt>
                <c:pt idx="711">
                  <c:v>4.3073199950561838</c:v>
                </c:pt>
                <c:pt idx="712">
                  <c:v>4.2945386300856931</c:v>
                </c:pt>
                <c:pt idx="713">
                  <c:v>4.2818077843443332</c:v>
                </c:pt>
                <c:pt idx="714">
                  <c:v>4.269127208477566</c:v>
                </c:pt>
                <c:pt idx="715">
                  <c:v>4.256496654606333</c:v>
                </c:pt>
                <c:pt idx="716">
                  <c:v>4.2439158763168559</c:v>
                </c:pt>
                <c:pt idx="717">
                  <c:v>4.2313846286505621</c:v>
                </c:pt>
                <c:pt idx="718">
                  <c:v>4.2189026680940742</c:v>
                </c:pt>
                <c:pt idx="719">
                  <c:v>4.2064697525692347</c:v>
                </c:pt>
                <c:pt idx="720">
                  <c:v>4.1940856414232996</c:v>
                </c:pt>
                <c:pt idx="721">
                  <c:v>4.1817500954191145</c:v>
                </c:pt>
                <c:pt idx="722">
                  <c:v>4.1694628767254214</c:v>
                </c:pt>
                <c:pt idx="723">
                  <c:v>4.1572237489072466</c:v>
                </c:pt>
                <c:pt idx="724">
                  <c:v>4.1450324769163203</c:v>
                </c:pt>
                <c:pt idx="725">
                  <c:v>4.1328888270816089</c:v>
                </c:pt>
                <c:pt idx="726">
                  <c:v>4.1207925670999046</c:v>
                </c:pt>
                <c:pt idx="727">
                  <c:v>4.1087434660265103</c:v>
                </c:pt>
                <c:pt idx="728">
                  <c:v>4.0967412942659633</c:v>
                </c:pt>
                <c:pt idx="729">
                  <c:v>4.0847858235628518</c:v>
                </c:pt>
                <c:pt idx="730">
                  <c:v>4.0728768269926929</c:v>
                </c:pt>
                <c:pt idx="731">
                  <c:v>4.0610140789529092</c:v>
                </c:pt>
                <c:pt idx="732">
                  <c:v>4.0491973551538196</c:v>
                </c:pt>
                <c:pt idx="733">
                  <c:v>4.0374264326097702</c:v>
                </c:pt>
                <c:pt idx="734">
                  <c:v>4.0257010896302674</c:v>
                </c:pt>
                <c:pt idx="735">
                  <c:v>4.0140211058112198</c:v>
                </c:pt>
                <c:pt idx="736">
                  <c:v>4.0023862620262562</c:v>
                </c:pt>
                <c:pt idx="737">
                  <c:v>3.9907963404180689</c:v>
                </c:pt>
                <c:pt idx="738">
                  <c:v>3.9792511243898612</c:v>
                </c:pt>
                <c:pt idx="739">
                  <c:v>3.9677503985968312</c:v>
                </c:pt>
                <c:pt idx="740">
                  <c:v>3.9562939489377453</c:v>
                </c:pt>
                <c:pt idx="741">
                  <c:v>3.9448815625465738</c:v>
                </c:pt>
                <c:pt idx="742">
                  <c:v>3.9335130277841936</c:v>
                </c:pt>
                <c:pt idx="743">
                  <c:v>3.922188134230113</c:v>
                </c:pt>
                <c:pt idx="744">
                  <c:v>3.9109066726743218</c:v>
                </c:pt>
                <c:pt idx="745">
                  <c:v>3.8996684351091684</c:v>
                </c:pt>
                <c:pt idx="746">
                  <c:v>3.8884732147212984</c:v>
                </c:pt>
                <c:pt idx="747">
                  <c:v>3.8773208058836683</c:v>
                </c:pt>
                <c:pt idx="748">
                  <c:v>3.8662110041476079</c:v>
                </c:pt>
                <c:pt idx="749">
                  <c:v>3.8551436062349707</c:v>
                </c:pt>
                <c:pt idx="750">
                  <c:v>3.8441184100302945</c:v>
                </c:pt>
                <c:pt idx="751">
                  <c:v>3.8331352145730646</c:v>
                </c:pt>
                <c:pt idx="752">
                  <c:v>3.8221938200500216</c:v>
                </c:pt>
                <c:pt idx="753">
                  <c:v>3.8112940277875236</c:v>
                </c:pt>
                <c:pt idx="754">
                  <c:v>3.8004356402439652</c:v>
                </c:pt>
                <c:pt idx="755">
                  <c:v>3.7896184610022869</c:v>
                </c:pt>
                <c:pt idx="756">
                  <c:v>3.7788422947624651</c:v>
                </c:pt>
                <c:pt idx="757">
                  <c:v>3.7681069473341604</c:v>
                </c:pt>
                <c:pt idx="758">
                  <c:v>3.7574122256293374</c:v>
                </c:pt>
                <c:pt idx="759">
                  <c:v>3.7467579376549618</c:v>
                </c:pt>
                <c:pt idx="760">
                  <c:v>3.7361438925057993</c:v>
                </c:pt>
                <c:pt idx="761">
                  <c:v>3.7255699003571929</c:v>
                </c:pt>
                <c:pt idx="762">
                  <c:v>3.7150357724579717</c:v>
                </c:pt>
                <c:pt idx="763">
                  <c:v>3.7045413211233464</c:v>
                </c:pt>
                <c:pt idx="764">
                  <c:v>3.6940863597278875</c:v>
                </c:pt>
                <c:pt idx="765">
                  <c:v>3.6836707026985818</c:v>
                </c:pt>
                <c:pt idx="766">
                  <c:v>3.6732941655078788</c:v>
                </c:pt>
                <c:pt idx="767">
                  <c:v>3.6629565646668665</c:v>
                </c:pt>
                <c:pt idx="768">
                  <c:v>3.6526577177184079</c:v>
                </c:pt>
                <c:pt idx="769">
                  <c:v>3.6423974432304358</c:v>
                </c:pt>
                <c:pt idx="770">
                  <c:v>3.6321755607891899</c:v>
                </c:pt>
                <c:pt idx="771">
                  <c:v>3.621991890992589</c:v>
                </c:pt>
                <c:pt idx="772">
                  <c:v>3.6118462554435893</c:v>
                </c:pt>
                <c:pt idx="773">
                  <c:v>3.6017384767436549</c:v>
                </c:pt>
                <c:pt idx="774">
                  <c:v>3.5916683784862169</c:v>
                </c:pt>
                <c:pt idx="775">
                  <c:v>3.5816357852502234</c:v>
                </c:pt>
                <c:pt idx="776">
                  <c:v>3.5716405225937149</c:v>
                </c:pt>
                <c:pt idx="777">
                  <c:v>3.5616824170474484</c:v>
                </c:pt>
                <c:pt idx="778">
                  <c:v>3.5517612961085998</c:v>
                </c:pt>
                <c:pt idx="779">
                  <c:v>3.5418769882344576</c:v>
                </c:pt>
                <c:pt idx="780">
                  <c:v>3.5320293228362143</c:v>
                </c:pt>
                <c:pt idx="781">
                  <c:v>3.5222181302727815</c:v>
                </c:pt>
                <c:pt idx="782">
                  <c:v>3.5124432418446401</c:v>
                </c:pt>
                <c:pt idx="783">
                  <c:v>3.5027044897877726</c:v>
                </c:pt>
                <c:pt idx="784">
                  <c:v>3.4930017072675863</c:v>
                </c:pt>
                <c:pt idx="785">
                  <c:v>3.4833347283729337</c:v>
                </c:pt>
                <c:pt idx="786">
                  <c:v>3.4737033881101538</c:v>
                </c:pt>
                <c:pt idx="787">
                  <c:v>3.464107522397144</c:v>
                </c:pt>
                <c:pt idx="788">
                  <c:v>3.4545469680575009</c:v>
                </c:pt>
                <c:pt idx="789">
                  <c:v>3.4450215628146905</c:v>
                </c:pt>
                <c:pt idx="790">
                  <c:v>3.4355311452862791</c:v>
                </c:pt>
                <c:pt idx="791">
                  <c:v>3.4260755549781532</c:v>
                </c:pt>
                <c:pt idx="792">
                  <c:v>3.4166546322788505</c:v>
                </c:pt>
                <c:pt idx="793">
                  <c:v>3.4072682184539076</c:v>
                </c:pt>
                <c:pt idx="794">
                  <c:v>3.3979161556402215</c:v>
                </c:pt>
                <c:pt idx="795">
                  <c:v>3.3885982868404794</c:v>
                </c:pt>
                <c:pt idx="796">
                  <c:v>3.3793144559176254</c:v>
                </c:pt>
                <c:pt idx="797">
                  <c:v>3.3700645075893814</c:v>
                </c:pt>
                <c:pt idx="798">
                  <c:v>3.3608482874227761</c:v>
                </c:pt>
                <c:pt idx="799">
                  <c:v>3.351665641828721</c:v>
                </c:pt>
                <c:pt idx="800">
                  <c:v>3.3425164180566722</c:v>
                </c:pt>
                <c:pt idx="801" formatCode="#,##0.00">
                  <c:v>3.3334004641892463</c:v>
                </c:pt>
                <c:pt idx="802">
                  <c:v>3.3243176291369578</c:v>
                </c:pt>
                <c:pt idx="803">
                  <c:v>3.315267762632959</c:v>
                </c:pt>
                <c:pt idx="804">
                  <c:v>3.3062507152277956</c:v>
                </c:pt>
                <c:pt idx="805">
                  <c:v>3.2972663382842455</c:v>
                </c:pt>
                <c:pt idx="806">
                  <c:v>3.2883144839721634</c:v>
                </c:pt>
                <c:pt idx="807">
                  <c:v>3.2793950052633818</c:v>
                </c:pt>
                <c:pt idx="808">
                  <c:v>3.2705077559266229</c:v>
                </c:pt>
                <c:pt idx="809">
                  <c:v>3.2616525905224889</c:v>
                </c:pt>
                <c:pt idx="810">
                  <c:v>3.2528293643984467</c:v>
                </c:pt>
                <c:pt idx="811">
                  <c:v>3.2440379336838543</c:v>
                </c:pt>
                <c:pt idx="812">
                  <c:v>3.2352781552850671</c:v>
                </c:pt>
                <c:pt idx="813">
                  <c:v>3.2265498868805222</c:v>
                </c:pt>
                <c:pt idx="814">
                  <c:v>3.2178529869158865</c:v>
                </c:pt>
                <c:pt idx="815">
                  <c:v>3.2091873145992391</c:v>
                </c:pt>
                <c:pt idx="816">
                  <c:v>3.2005527298962804</c:v>
                </c:pt>
                <c:pt idx="817">
                  <c:v>3.1919490935255919</c:v>
                </c:pt>
                <c:pt idx="818">
                  <c:v>3.183376266953907</c:v>
                </c:pt>
                <c:pt idx="819">
                  <c:v>3.1748341123914199</c:v>
                </c:pt>
                <c:pt idx="820">
                  <c:v>3.1663224927871552</c:v>
                </c:pt>
                <c:pt idx="821">
                  <c:v>3.1578412718243283</c:v>
                </c:pt>
                <c:pt idx="822">
                  <c:v>3.1493903139157919</c:v>
                </c:pt>
                <c:pt idx="823">
                  <c:v>3.1409694841994393</c:v>
                </c:pt>
                <c:pt idx="824">
                  <c:v>3.1325786485337273</c:v>
                </c:pt>
                <c:pt idx="825">
                  <c:v>3.1242176734931615</c:v>
                </c:pt>
                <c:pt idx="826">
                  <c:v>3.1158864263638488</c:v>
                </c:pt>
                <c:pt idx="827">
                  <c:v>3.107584775139081</c:v>
                </c:pt>
                <c:pt idx="828">
                  <c:v>3.0993125885149269</c:v>
                </c:pt>
                <c:pt idx="829">
                  <c:v>3.0910697358858967</c:v>
                </c:pt>
                <c:pt idx="830">
                  <c:v>3.0828560873405846</c:v>
                </c:pt>
                <c:pt idx="831">
                  <c:v>3.074671513657381</c:v>
                </c:pt>
                <c:pt idx="832">
                  <c:v>3.0665158863001949</c:v>
                </c:pt>
                <c:pt idx="833">
                  <c:v>3.0583890774142359</c:v>
                </c:pt>
                <c:pt idx="834">
                  <c:v>3.0502909598217882</c:v>
                </c:pt>
                <c:pt idx="835">
                  <c:v>3.04222140701803</c:v>
                </c:pt>
                <c:pt idx="836">
                  <c:v>3.034180293166878</c:v>
                </c:pt>
                <c:pt idx="837">
                  <c:v>3.0261674930968963</c:v>
                </c:pt>
                <c:pt idx="838">
                  <c:v>3.0181828822971708</c:v>
                </c:pt>
                <c:pt idx="839">
                  <c:v>3.0102263369132585</c:v>
                </c:pt>
                <c:pt idx="840">
                  <c:v>3.0022977337431596</c:v>
                </c:pt>
                <c:pt idx="841">
                  <c:v>2.994396950233309</c:v>
                </c:pt>
                <c:pt idx="842">
                  <c:v>2.9865238644745857</c:v>
                </c:pt>
                <c:pt idx="843">
                  <c:v>2.9786783551983858</c:v>
                </c:pt>
                <c:pt idx="844">
                  <c:v>2.9708603017726714</c:v>
                </c:pt>
                <c:pt idx="845">
                  <c:v>2.9630695841980921</c:v>
                </c:pt>
                <c:pt idx="846">
                  <c:v>2.9553060831041247</c:v>
                </c:pt>
                <c:pt idx="847">
                  <c:v>2.9475696797452144</c:v>
                </c:pt>
                <c:pt idx="848">
                  <c:v>2.9398602559969729</c:v>
                </c:pt>
                <c:pt idx="849">
                  <c:v>2.9321776943523812</c:v>
                </c:pt>
                <c:pt idx="850">
                  <c:v>2.9245218779180373</c:v>
                </c:pt>
                <c:pt idx="851">
                  <c:v>2.9168926904104264</c:v>
                </c:pt>
                <c:pt idx="852">
                  <c:v>2.9092900161521911</c:v>
                </c:pt>
                <c:pt idx="853">
                  <c:v>2.9017137400684589</c:v>
                </c:pt>
                <c:pt idx="854">
                  <c:v>2.8941637476831943</c:v>
                </c:pt>
                <c:pt idx="855">
                  <c:v>2.8866399251155554</c:v>
                </c:pt>
                <c:pt idx="856">
                  <c:v>2.8791421590762951</c:v>
                </c:pt>
                <c:pt idx="857">
                  <c:v>2.8716703368641574</c:v>
                </c:pt>
                <c:pt idx="858">
                  <c:v>2.8642243463623487</c:v>
                </c:pt>
                <c:pt idx="859">
                  <c:v>2.8568040760349844</c:v>
                </c:pt>
                <c:pt idx="860">
                  <c:v>2.8494094149235889</c:v>
                </c:pt>
                <c:pt idx="861">
                  <c:v>2.8420402526436135</c:v>
                </c:pt>
                <c:pt idx="862">
                  <c:v>2.8346964793809732</c:v>
                </c:pt>
                <c:pt idx="863">
                  <c:v>2.8273779858885972</c:v>
                </c:pt>
                <c:pt idx="864">
                  <c:v>2.8200846634830352</c:v>
                </c:pt>
                <c:pt idx="865">
                  <c:v>2.8128164040410666</c:v>
                </c:pt>
                <c:pt idx="866">
                  <c:v>2.8055730999963258</c:v>
                </c:pt>
                <c:pt idx="867">
                  <c:v>2.7983546443359626</c:v>
                </c:pt>
                <c:pt idx="868">
                  <c:v>2.7911609305973086</c:v>
                </c:pt>
                <c:pt idx="869">
                  <c:v>2.7839918528646135</c:v>
                </c:pt>
                <c:pt idx="870">
                  <c:v>2.7768473057657346</c:v>
                </c:pt>
                <c:pt idx="871">
                  <c:v>2.7697271844689011</c:v>
                </c:pt>
                <c:pt idx="872">
                  <c:v>2.7626313846794841</c:v>
                </c:pt>
                <c:pt idx="873">
                  <c:v>2.7555598026367916</c:v>
                </c:pt>
                <c:pt idx="874">
                  <c:v>2.7485123351108651</c:v>
                </c:pt>
                <c:pt idx="875">
                  <c:v>2.7414888793993382</c:v>
                </c:pt>
                <c:pt idx="876">
                  <c:v>2.7344893333242806</c:v>
                </c:pt>
                <c:pt idx="877">
                  <c:v>2.7275135952290666</c:v>
                </c:pt>
                <c:pt idx="878">
                  <c:v>2.7205615639753002</c:v>
                </c:pt>
                <c:pt idx="879">
                  <c:v>2.7136331389397128</c:v>
                </c:pt>
                <c:pt idx="880">
                  <c:v>2.7067282200111165</c:v>
                </c:pt>
                <c:pt idx="881">
                  <c:v>2.6998467075873633</c:v>
                </c:pt>
                <c:pt idx="882">
                  <c:v>2.6929885025723195</c:v>
                </c:pt>
                <c:pt idx="883">
                  <c:v>2.6861535063729005</c:v>
                </c:pt>
                <c:pt idx="884">
                  <c:v>2.6793416208960492</c:v>
                </c:pt>
                <c:pt idx="885">
                  <c:v>2.6725527485458085</c:v>
                </c:pt>
                <c:pt idx="886">
                  <c:v>2.6657867922203788</c:v>
                </c:pt>
                <c:pt idx="887">
                  <c:v>2.6590436553091932</c:v>
                </c:pt>
                <c:pt idx="888">
                  <c:v>2.6523232416900511</c:v>
                </c:pt>
                <c:pt idx="889">
                  <c:v>2.6456254557261856</c:v>
                </c:pt>
                <c:pt idx="890">
                  <c:v>2.638950202263457</c:v>
                </c:pt>
                <c:pt idx="891">
                  <c:v>2.6322973866274992</c:v>
                </c:pt>
                <c:pt idx="892">
                  <c:v>2.625666914620882</c:v>
                </c:pt>
                <c:pt idx="893">
                  <c:v>2.619058692520329</c:v>
                </c:pt>
                <c:pt idx="894">
                  <c:v>2.6124726270739203</c:v>
                </c:pt>
                <c:pt idx="895">
                  <c:v>2.6059086254983566</c:v>
                </c:pt>
                <c:pt idx="896">
                  <c:v>2.5993665954761864</c:v>
                </c:pt>
                <c:pt idx="897">
                  <c:v>2.592846445153087</c:v>
                </c:pt>
                <c:pt idx="898">
                  <c:v>2.5863480831351606</c:v>
                </c:pt>
                <c:pt idx="899">
                  <c:v>2.5798714184862388</c:v>
                </c:pt>
                <c:pt idx="900">
                  <c:v>2.5734163607252256</c:v>
                </c:pt>
                <c:pt idx="901">
                  <c:v>2.5669828198234113</c:v>
                </c:pt>
                <c:pt idx="902">
                  <c:v>2.5605707062018679</c:v>
                </c:pt>
                <c:pt idx="903">
                  <c:v>2.5541799307288215</c:v>
                </c:pt>
                <c:pt idx="904">
                  <c:v>2.5478104047170262</c:v>
                </c:pt>
                <c:pt idx="905">
                  <c:v>2.541462039921218</c:v>
                </c:pt>
                <c:pt idx="906">
                  <c:v>2.5351347485355191</c:v>
                </c:pt>
                <c:pt idx="907">
                  <c:v>2.5288284431908989</c:v>
                </c:pt>
                <c:pt idx="908">
                  <c:v>2.5225430369526407</c:v>
                </c:pt>
                <c:pt idx="909">
                  <c:v>2.5162784433178214</c:v>
                </c:pt>
                <c:pt idx="910">
                  <c:v>2.5100345762128184</c:v>
                </c:pt>
                <c:pt idx="911">
                  <c:v>2.5038113499907992</c:v>
                </c:pt>
                <c:pt idx="912">
                  <c:v>2.4976086794293066</c:v>
                </c:pt>
                <c:pt idx="913">
                  <c:v>2.491426479727751</c:v>
                </c:pt>
                <c:pt idx="914">
                  <c:v>2.4852646665050129</c:v>
                </c:pt>
                <c:pt idx="915">
                  <c:v>2.4791231557970064</c:v>
                </c:pt>
                <c:pt idx="916">
                  <c:v>2.4730018640543006</c:v>
                </c:pt>
                <c:pt idx="917">
                  <c:v>2.4669007081396939</c:v>
                </c:pt>
                <c:pt idx="918">
                  <c:v>2.4608196053258751</c:v>
                </c:pt>
                <c:pt idx="919">
                  <c:v>2.4547584732930559</c:v>
                </c:pt>
                <c:pt idx="920">
                  <c:v>2.4487172301266238</c:v>
                </c:pt>
                <c:pt idx="921">
                  <c:v>2.4426957943148349</c:v>
                </c:pt>
                <c:pt idx="922">
                  <c:v>2.4366940847464944</c:v>
                </c:pt>
                <c:pt idx="923">
                  <c:v>2.4307120207086594</c:v>
                </c:pt>
                <c:pt idx="924">
                  <c:v>2.4247495218843524</c:v>
                </c:pt>
                <c:pt idx="925">
                  <c:v>2.4188065083503201</c:v>
                </c:pt>
                <c:pt idx="926">
                  <c:v>2.4128829005747687</c:v>
                </c:pt>
                <c:pt idx="927">
                  <c:v>2.4069786194151233</c:v>
                </c:pt>
                <c:pt idx="928">
                  <c:v>2.4010935861158202</c:v>
                </c:pt>
                <c:pt idx="929">
                  <c:v>2.3952277223060889</c:v>
                </c:pt>
                <c:pt idx="930">
                  <c:v>2.3893809499977734</c:v>
                </c:pt>
                <c:pt idx="931">
                  <c:v>2.3835531915831436</c:v>
                </c:pt>
                <c:pt idx="932">
                  <c:v>2.3777443698327372</c:v>
                </c:pt>
                <c:pt idx="933">
                  <c:v>2.37195440789321</c:v>
                </c:pt>
                <c:pt idx="934">
                  <c:v>2.3661832292851983</c:v>
                </c:pt>
                <c:pt idx="935">
                  <c:v>2.3604307579011987</c:v>
                </c:pt>
                <c:pt idx="936">
                  <c:v>2.3546969180034605</c:v>
                </c:pt>
                <c:pt idx="937">
                  <c:v>2.348981634221897</c:v>
                </c:pt>
                <c:pt idx="938">
                  <c:v>2.3432848315519945</c:v>
                </c:pt>
                <c:pt idx="939">
                  <c:v>2.3376064353527553</c:v>
                </c:pt>
                <c:pt idx="940">
                  <c:v>2.3319463713446367</c:v>
                </c:pt>
                <c:pt idx="941">
                  <c:v>2.3263045656075132</c:v>
                </c:pt>
                <c:pt idx="942">
                  <c:v>2.3206809445786476</c:v>
                </c:pt>
                <c:pt idx="943">
                  <c:v>2.3150754350506784</c:v>
                </c:pt>
                <c:pt idx="944">
                  <c:v>2.3094879641696249</c:v>
                </c:pt>
                <c:pt idx="945">
                  <c:v>2.3039184594328841</c:v>
                </c:pt>
                <c:pt idx="946">
                  <c:v>2.2983668486872628</c:v>
                </c:pt>
                <c:pt idx="947">
                  <c:v>2.2928330601270175</c:v>
                </c:pt>
                <c:pt idx="948">
                  <c:v>2.2873170222919041</c:v>
                </c:pt>
                <c:pt idx="949">
                  <c:v>2.2818186640652396</c:v>
                </c:pt>
                <c:pt idx="950">
                  <c:v>2.2763379146719713</c:v>
                </c:pt>
                <c:pt idx="951">
                  <c:v>2.270874703676756</c:v>
                </c:pt>
                <c:pt idx="952">
                  <c:v>2.2654289609820921</c:v>
                </c:pt>
                <c:pt idx="953">
                  <c:v>2.2600006168263871</c:v>
                </c:pt>
                <c:pt idx="954">
                  <c:v>2.2545896017821105</c:v>
                </c:pt>
                <c:pt idx="955">
                  <c:v>2.2491958467539206</c:v>
                </c:pt>
                <c:pt idx="956">
                  <c:v>2.2438192829768155</c:v>
                </c:pt>
                <c:pt idx="957">
                  <c:v>2.2384598420142936</c:v>
                </c:pt>
                <c:pt idx="958">
                  <c:v>2.2331174557565019</c:v>
                </c:pt>
                <c:pt idx="959">
                  <c:v>2.2277920564184468</c:v>
                </c:pt>
                <c:pt idx="960">
                  <c:v>2.2224835765381825</c:v>
                </c:pt>
                <c:pt idx="961">
                  <c:v>2.2171919489750009</c:v>
                </c:pt>
                <c:pt idx="962">
                  <c:v>2.2119171069076513</c:v>
                </c:pt>
                <c:pt idx="963">
                  <c:v>2.2066589838325896</c:v>
                </c:pt>
                <c:pt idx="964">
                  <c:v>2.2014175135622067</c:v>
                </c:pt>
                <c:pt idx="965">
                  <c:v>2.1961926302230594</c:v>
                </c:pt>
                <c:pt idx="966">
                  <c:v>2.190984268254148</c:v>
                </c:pt>
                <c:pt idx="967">
                  <c:v>2.185792362405206</c:v>
                </c:pt>
                <c:pt idx="968">
                  <c:v>2.1806168477349499</c:v>
                </c:pt>
                <c:pt idx="969">
                  <c:v>2.1754576596093966</c:v>
                </c:pt>
                <c:pt idx="970">
                  <c:v>2.1703147337001538</c:v>
                </c:pt>
                <c:pt idx="971">
                  <c:v>2.1651880059827473</c:v>
                </c:pt>
                <c:pt idx="972">
                  <c:v>2.1600774127349522</c:v>
                </c:pt>
                <c:pt idx="973">
                  <c:v>2.1549828905351092</c:v>
                </c:pt>
                <c:pt idx="974">
                  <c:v>2.1499043762604741</c:v>
                </c:pt>
                <c:pt idx="975">
                  <c:v>2.1448418070856077</c:v>
                </c:pt>
                <c:pt idx="976">
                  <c:v>2.1397951204807026</c:v>
                </c:pt>
                <c:pt idx="977">
                  <c:v>2.1347642542099834</c:v>
                </c:pt>
                <c:pt idx="978">
                  <c:v>2.1297491463300826</c:v>
                </c:pt>
                <c:pt idx="979">
                  <c:v>2.124749735188463</c:v>
                </c:pt>
                <c:pt idx="980">
                  <c:v>2.1197659594218021</c:v>
                </c:pt>
                <c:pt idx="981">
                  <c:v>2.1147977579544031</c:v>
                </c:pt>
                <c:pt idx="982">
                  <c:v>2.1098450699966618</c:v>
                </c:pt>
                <c:pt idx="983">
                  <c:v>2.1049078350434751</c:v>
                </c:pt>
                <c:pt idx="984">
                  <c:v>2.0999859928726803</c:v>
                </c:pt>
                <c:pt idx="985">
                  <c:v>2.0950794835435418</c:v>
                </c:pt>
                <c:pt idx="986">
                  <c:v>2.0901882473951887</c:v>
                </c:pt>
                <c:pt idx="987">
                  <c:v>2.0853122250451248</c:v>
                </c:pt>
                <c:pt idx="988">
                  <c:v>2.0804513573876759</c:v>
                </c:pt>
                <c:pt idx="989">
                  <c:v>2.0756055855925166</c:v>
                </c:pt>
                <c:pt idx="990">
                  <c:v>2.0707748511031596</c:v>
                </c:pt>
                <c:pt idx="991">
                  <c:v>2.0659590956354816</c:v>
                </c:pt>
                <c:pt idx="992">
                  <c:v>2.0611582611762245</c:v>
                </c:pt>
                <c:pt idx="993">
                  <c:v>2.0563722899815389</c:v>
                </c:pt>
                <c:pt idx="994">
                  <c:v>2.0516011245755448</c:v>
                </c:pt>
                <c:pt idx="995">
                  <c:v>2.0468447077488592</c:v>
                </c:pt>
                <c:pt idx="996">
                  <c:v>2.0421029825571608</c:v>
                </c:pt>
                <c:pt idx="997">
                  <c:v>2.0373758923197611</c:v>
                </c:pt>
                <c:pt idx="998">
                  <c:v>2.0326633806181702</c:v>
                </c:pt>
                <c:pt idx="999">
                  <c:v>2.0279653912947038</c:v>
                </c:pt>
                <c:pt idx="1000">
                  <c:v>2.0232818684510718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138472"/>
        <c:axId val="350702440"/>
      </c:scatterChart>
      <c:valAx>
        <c:axId val="356138472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507800870023615"/>
              <c:y val="0.94488931008299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2440"/>
        <c:crosses val="autoZero"/>
        <c:crossBetween val="midCat"/>
      </c:valAx>
      <c:valAx>
        <c:axId val="350702440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Reserves</a:t>
                </a:r>
              </a:p>
            </c:rich>
          </c:tx>
          <c:layout>
            <c:manualLayout>
              <c:xMode val="edge"/>
              <c:yMode val="edge"/>
              <c:x val="2.069752097580025E-3"/>
              <c:y val="0.4541090922211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38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989694999554"/>
          <c:y val="0.17711936913747173"/>
          <c:w val="0.82516089238845147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5576991287207"/>
          <c:y val="0.18374385869787815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INC(t) %</c:v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model'!$DH$9:$DH$1009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4.2857142857142855E-4</c:v>
                </c:pt>
                <c:pt idx="3">
                  <c:v>1.2841799432355724E-3</c:v>
                </c:pt>
                <c:pt idx="4">
                  <c:v>2.564931773528855E-3</c:v>
                </c:pt>
                <c:pt idx="5">
                  <c:v>4.2685750334381205E-3</c:v>
                </c:pt>
                <c:pt idx="6">
                  <c:v>6.3925015944303262E-3</c:v>
                </c:pt>
                <c:pt idx="7">
                  <c:v>8.9337495154370884E-3</c:v>
                </c:pt>
                <c:pt idx="8">
                  <c:v>1.1889006024994432E-2</c:v>
                </c:pt>
                <c:pt idx="9">
                  <c:v>1.5254611049588494E-2</c:v>
                </c:pt>
                <c:pt idx="10">
                  <c:v>1.9026561281122154E-2</c:v>
                </c:pt>
                <c:pt idx="11">
                  <c:v>2.3200514775298515E-2</c:v>
                </c:pt>
                <c:pt idx="12">
                  <c:v>2.777179607161805E-2</c:v>
                </c:pt>
                <c:pt idx="13">
                  <c:v>3.2735401824609836E-2</c:v>
                </c:pt>
                <c:pt idx="14">
                  <c:v>3.808600693486687E-2</c:v>
                </c:pt>
                <c:pt idx="15">
                  <c:v>4.3817971167433301E-2</c:v>
                </c:pt>
                <c:pt idx="16">
                  <c:v>4.9925346244101047E-2</c:v>
                </c:pt>
                <c:pt idx="17">
                  <c:v>5.6401883395216151E-2</c:v>
                </c:pt>
                <c:pt idx="18">
                  <c:v>6.3241041355675667E-2</c:v>
                </c:pt>
                <c:pt idx="19">
                  <c:v>7.0435994788913853E-2</c:v>
                </c:pt>
                <c:pt idx="20">
                  <c:v>7.7979643121837292E-2</c:v>
                </c:pt>
                <c:pt idx="21">
                  <c:v>8.5864619772870937E-2</c:v>
                </c:pt>
                <c:pt idx="22">
                  <c:v>9.4083301754526727E-2</c:v>
                </c:pt>
                <c:pt idx="23">
                  <c:v>0.10262781963120193</c:v>
                </c:pt>
                <c:pt idx="24">
                  <c:v>0.11149006781225947</c:v>
                </c:pt>
                <c:pt idx="25">
                  <c:v>0.12066171515983835</c:v>
                </c:pt>
                <c:pt idx="26">
                  <c:v>0.13013421589029026</c:v>
                </c:pt>
                <c:pt idx="27">
                  <c:v>0.13989882074763815</c:v>
                </c:pt>
                <c:pt idx="28">
                  <c:v>0.14994658842701053</c:v>
                </c:pt>
                <c:pt idx="29">
                  <c:v>0.16026839722561217</c:v>
                </c:pt>
                <c:pt idx="30">
                  <c:v>0.1708549568984627</c:v>
                </c:pt>
                <c:pt idx="31">
                  <c:v>0.18169682069585444</c:v>
                </c:pt>
                <c:pt idx="32">
                  <c:v>0.19278439755926341</c:v>
                </c:pt>
                <c:pt idx="33">
                  <c:v>0.20410796445228402</c:v>
                </c:pt>
                <c:pt idx="34">
                  <c:v>0.21565767880305331</c:v>
                </c:pt>
                <c:pt idx="35">
                  <c:v>0.22742359103458204</c:v>
                </c:pt>
                <c:pt idx="36">
                  <c:v>0.23939565715942016</c:v>
                </c:pt>
                <c:pt idx="37">
                  <c:v>0.25156375141514797</c:v>
                </c:pt>
                <c:pt idx="38">
                  <c:v>0.26391767891730794</c:v>
                </c:pt>
                <c:pt idx="39">
                  <c:v>0.27644718830656489</c:v>
                </c:pt>
                <c:pt idx="40">
                  <c:v>0.28914198436711613</c:v>
                </c:pt>
                <c:pt idx="41">
                  <c:v>0.30199174059365541</c:v>
                </c:pt>
                <c:pt idx="42">
                  <c:v>0.31498611168452689</c:v>
                </c:pt>
                <c:pt idx="43">
                  <c:v>0.32811474593909662</c:v>
                </c:pt>
                <c:pt idx="44">
                  <c:v>0.34136729753779571</c:v>
                </c:pt>
                <c:pt idx="45">
                  <c:v>0.35473343868377832</c:v>
                </c:pt>
                <c:pt idx="46">
                  <c:v>0.36820287158565718</c:v>
                </c:pt>
                <c:pt idx="47">
                  <c:v>0.38176534026135639</c:v>
                </c:pt>
                <c:pt idx="48">
                  <c:v>0.39541064214372551</c:v>
                </c:pt>
                <c:pt idx="49">
                  <c:v>0.40912863946921718</c:v>
                </c:pt>
                <c:pt idx="50">
                  <c:v>0.42290927043161186</c:v>
                </c:pt>
                <c:pt idx="51">
                  <c:v>0.43674256008350021</c:v>
                </c:pt>
                <c:pt idx="52">
                  <c:v>0.45061863096898741</c:v>
                </c:pt>
                <c:pt idx="53">
                  <c:v>0.46452771347186833</c:v>
                </c:pt>
                <c:pt idx="54">
                  <c:v>0.47846015586433605</c:v>
                </c:pt>
                <c:pt idx="55">
                  <c:v>0.49240643404212164</c:v>
                </c:pt>
                <c:pt idx="56">
                  <c:v>0.50635716093282612</c:v>
                </c:pt>
                <c:pt idx="57">
                  <c:v>0.52030309556508159</c:v>
                </c:pt>
                <c:pt idx="58">
                  <c:v>0.53423515178707703</c:v>
                </c:pt>
                <c:pt idx="59">
                  <c:v>0.54814440662389519</c:v>
                </c:pt>
                <c:pt idx="60">
                  <c:v>0.56202210826402643</c:v>
                </c:pt>
                <c:pt idx="61">
                  <c:v>0.5758596836663622</c:v>
                </c:pt>
                <c:pt idx="62">
                  <c:v>0.58964874577990467</c:v>
                </c:pt>
                <c:pt idx="63">
                  <c:v>0.60338110036937131</c:v>
                </c:pt>
                <c:pt idx="64">
                  <c:v>0.61704875244081703</c:v>
                </c:pt>
                <c:pt idx="65">
                  <c:v>0.63064391226233729</c:v>
                </c:pt>
                <c:pt idx="66">
                  <c:v>0.64415900097585499</c:v>
                </c:pt>
                <c:pt idx="67">
                  <c:v>0.65758665579692011</c:v>
                </c:pt>
                <c:pt idx="68">
                  <c:v>0.67091973480037814</c:v>
                </c:pt>
                <c:pt idx="69">
                  <c:v>0.68415132129067424</c:v>
                </c:pt>
                <c:pt idx="70">
                  <c:v>0.69727472775645194</c:v>
                </c:pt>
                <c:pt idx="71">
                  <c:v>0.71028349940999758</c:v>
                </c:pt>
                <c:pt idx="72">
                  <c:v>0.72317141731293333</c:v>
                </c:pt>
                <c:pt idx="73">
                  <c:v>0.73593250109041941</c:v>
                </c:pt>
                <c:pt idx="74">
                  <c:v>0.74856101123693852</c:v>
                </c:pt>
                <c:pt idx="75">
                  <c:v>0.76105145101754257</c:v>
                </c:pt>
                <c:pt idx="76">
                  <c:v>0.77339856796921003</c:v>
                </c:pt>
                <c:pt idx="77">
                  <c:v>0.78559735500771732</c:v>
                </c:pt>
                <c:pt idx="78">
                  <c:v>0.79764305114614165</c:v>
                </c:pt>
                <c:pt idx="79">
                  <c:v>0.80953114183180375</c:v>
                </c:pt>
                <c:pt idx="80">
                  <c:v>0.82125735890912077</c:v>
                </c:pt>
                <c:pt idx="81">
                  <c:v>0.83281768021646518</c:v>
                </c:pt>
                <c:pt idx="82">
                  <c:v>0.84420832882571895</c:v>
                </c:pt>
                <c:pt idx="83">
                  <c:v>0.85542577193377467</c:v>
                </c:pt>
                <c:pt idx="84">
                  <c:v>0.86646671941576126</c:v>
                </c:pt>
                <c:pt idx="85">
                  <c:v>0.87732812205026123</c:v>
                </c:pt>
                <c:pt idx="86">
                  <c:v>0.88800716942723967</c:v>
                </c:pt>
                <c:pt idx="87">
                  <c:v>0.89850128754982928</c:v>
                </c:pt>
                <c:pt idx="88">
                  <c:v>0.90880813614149147</c:v>
                </c:pt>
                <c:pt idx="89">
                  <c:v>0.91892560567042547</c:v>
                </c:pt>
                <c:pt idx="90">
                  <c:v>0.92885181410339546</c:v>
                </c:pt>
                <c:pt idx="91">
                  <c:v>0.93858510340143297</c:v>
                </c:pt>
                <c:pt idx="92">
                  <c:v>0.94812403577009285</c:v>
                </c:pt>
                <c:pt idx="93">
                  <c:v>0.95746738967714562</c:v>
                </c:pt>
                <c:pt idx="94">
                  <c:v>0.96661415565075748</c:v>
                </c:pt>
                <c:pt idx="95">
                  <c:v>0.97556353187132538</c:v>
                </c:pt>
                <c:pt idx="96">
                  <c:v>0.98431491957023831</c:v>
                </c:pt>
                <c:pt idx="97">
                  <c:v>0.99286791824888687</c:v>
                </c:pt>
                <c:pt idx="98">
                  <c:v>1.001222320731274</c:v>
                </c:pt>
                <c:pt idx="99">
                  <c:v>1.0093781080635649</c:v>
                </c:pt>
                <c:pt idx="100">
                  <c:v>1.0173354442738811</c:v>
                </c:pt>
                <c:pt idx="101">
                  <c:v>1.0250946710055722</c:v>
                </c:pt>
                <c:pt idx="102">
                  <c:v>1.0326563020370938</c:v>
                </c:pt>
                <c:pt idx="103">
                  <c:v>1.0400210177014952</c:v>
                </c:pt>
                <c:pt idx="104">
                  <c:v>1.0471896592183658</c:v>
                </c:pt>
                <c:pt idx="105">
                  <c:v>1.0541632229508995</c:v>
                </c:pt>
                <c:pt idx="106">
                  <c:v>1.0609428546005351</c:v>
                </c:pt>
                <c:pt idx="107">
                  <c:v>1.0675298433513933</c:v>
                </c:pt>
                <c:pt idx="108">
                  <c:v>1.0739256159764836</c:v>
                </c:pt>
                <c:pt idx="109">
                  <c:v>1.0801317309173688</c:v>
                </c:pt>
                <c:pt idx="110">
                  <c:v>1.0861498723486871</c:v>
                </c:pt>
                <c:pt idx="111">
                  <c:v>1.0919818442386178</c:v>
                </c:pt>
                <c:pt idx="112">
                  <c:v>1.0976295644160368</c:v>
                </c:pt>
                <c:pt idx="113">
                  <c:v>1.1030950586547794</c:v>
                </c:pt>
                <c:pt idx="114">
                  <c:v>1.1083804547850407</c:v>
                </c:pt>
                <c:pt idx="115">
                  <c:v>1.1134879768415999</c:v>
                </c:pt>
                <c:pt idx="116">
                  <c:v>1.1184199392581475</c:v>
                </c:pt>
                <c:pt idx="117">
                  <c:v>1.1231787411166105</c:v>
                </c:pt>
                <c:pt idx="118">
                  <c:v>1.1277668604599635</c:v>
                </c:pt>
                <c:pt idx="119">
                  <c:v>1.132186848676606</c:v>
                </c:pt>
                <c:pt idx="120">
                  <c:v>1.1364413249639642</c:v>
                </c:pt>
                <c:pt idx="121">
                  <c:v>1.1405329708785632</c:v>
                </c:pt>
                <c:pt idx="122">
                  <c:v>1.1444645249793806</c:v>
                </c:pt>
                <c:pt idx="123">
                  <c:v>1.1482387775708764</c:v>
                </c:pt>
                <c:pt idx="124">
                  <c:v>1.1518585655516578</c:v>
                </c:pt>
                <c:pt idx="125">
                  <c:v>1.1553267673743193</c:v>
                </c:pt>
                <c:pt idx="126">
                  <c:v>1.1586462981215664</c:v>
                </c:pt>
                <c:pt idx="127">
                  <c:v>1.1618201047033143</c:v>
                </c:pt>
                <c:pt idx="128">
                  <c:v>1.1648511611790238</c:v>
                </c:pt>
                <c:pt idx="129">
                  <c:v>1.1677424642091403</c:v>
                </c:pt>
                <c:pt idx="130">
                  <c:v>1.1704970286390741</c:v>
                </c:pt>
                <c:pt idx="131">
                  <c:v>1.1731178832187683</c:v>
                </c:pt>
                <c:pt idx="132">
                  <c:v>1.1756080664605053</c:v>
                </c:pt>
                <c:pt idx="133">
                  <c:v>1.1779706226372135</c:v>
                </c:pt>
                <c:pt idx="134">
                  <c:v>1.1802085979231605</c:v>
                </c:pt>
                <c:pt idx="135">
                  <c:v>1.1823250366785465</c:v>
                </c:pt>
                <c:pt idx="136">
                  <c:v>1.1843229778791593</c:v>
                </c:pt>
                <c:pt idx="137">
                  <c:v>1.1862054516919049</c:v>
                </c:pt>
                <c:pt idx="138">
                  <c:v>1.187975476196683</c:v>
                </c:pt>
                <c:pt idx="139">
                  <c:v>1.1896360542547655</c:v>
                </c:pt>
                <c:pt idx="140">
                  <c:v>1.1911901705235157</c:v>
                </c:pt>
                <c:pt idx="141">
                  <c:v>1.1926407886169887</c:v>
                </c:pt>
                <c:pt idx="142">
                  <c:v>1.1939908484116653</c:v>
                </c:pt>
                <c:pt idx="143">
                  <c:v>1.1952432634963084</c:v>
                </c:pt>
                <c:pt idx="144">
                  <c:v>1.1964009187646523</c:v>
                </c:pt>
                <c:pt idx="145">
                  <c:v>1.1974666681494086</c:v>
                </c:pt>
                <c:pt idx="146">
                  <c:v>1.1984433324958279</c:v>
                </c:pt>
                <c:pt idx="147">
                  <c:v>1.1993336975728399</c:v>
                </c:pt>
                <c:pt idx="148">
                  <c:v>1.2001405122195912</c:v>
                </c:pt>
                <c:pt idx="149">
                  <c:v>1.2008664866250101</c:v>
                </c:pt>
                <c:pt idx="150">
                  <c:v>1.2015142907378404</c:v>
                </c:pt>
                <c:pt idx="151">
                  <c:v>1.2020865528044375</c:v>
                </c:pt>
                <c:pt idx="152">
                  <c:v>1.2025858580314548</c:v>
                </c:pt>
                <c:pt idx="153">
                  <c:v>1.2030147473704216</c:v>
                </c:pt>
                <c:pt idx="154">
                  <c:v>1.2033757164210759</c:v>
                </c:pt>
                <c:pt idx="155">
                  <c:v>1.2036712144502277</c:v>
                </c:pt>
                <c:pt idx="156">
                  <c:v>1.2039036435227974</c:v>
                </c:pt>
                <c:pt idx="157">
                  <c:v>1.2040753577416186</c:v>
                </c:pt>
                <c:pt idx="158">
                  <c:v>1.2041886625924969</c:v>
                </c:pt>
                <c:pt idx="159">
                  <c:v>1.2042458143909656</c:v>
                </c:pt>
                <c:pt idx="160">
                  <c:v>1.204249019827125</c:v>
                </c:pt>
                <c:pt idx="161">
                  <c:v>1.2042004356049072</c:v>
                </c:pt>
                <c:pt idx="162">
                  <c:v>1.2041021681720867</c:v>
                </c:pt>
                <c:pt idx="163">
                  <c:v>1.2039562735373277</c:v>
                </c:pt>
                <c:pt idx="164">
                  <c:v>1.2037647571705532</c:v>
                </c:pt>
                <c:pt idx="165">
                  <c:v>1.2035295739829255</c:v>
                </c:pt>
                <c:pt idx="166">
                  <c:v>1.2032526283827225</c:v>
                </c:pt>
                <c:pt idx="167">
                  <c:v>1.202935774403427</c:v>
                </c:pt>
                <c:pt idx="168">
                  <c:v>1.2025808159003559</c:v>
                </c:pt>
                <c:pt idx="169">
                  <c:v>1.2021895068121984</c:v>
                </c:pt>
                <c:pt idx="170">
                  <c:v>1.2017635514838685</c:v>
                </c:pt>
                <c:pt idx="171">
                  <c:v>1.2013046050471197</c:v>
                </c:pt>
                <c:pt idx="172">
                  <c:v>1.2008142738554293</c:v>
                </c:pt>
                <c:pt idx="173">
                  <c:v>1.2002941159697111</c:v>
                </c:pt>
                <c:pt idx="174">
                  <c:v>1.1997456416914809</c:v>
                </c:pt>
                <c:pt idx="175">
                  <c:v>1.1991703141401673</c:v>
                </c:pt>
                <c:pt idx="176">
                  <c:v>1.1985695498713365</c:v>
                </c:pt>
                <c:pt idx="177">
                  <c:v>1.1979447195326725</c:v>
                </c:pt>
                <c:pt idx="178">
                  <c:v>1.1972971485546307</c:v>
                </c:pt>
                <c:pt idx="179">
                  <c:v>1.196628117872782</c:v>
                </c:pt>
                <c:pt idx="180">
                  <c:v>1.1959388646789313</c:v>
                </c:pt>
                <c:pt idx="181">
                  <c:v>1.1952305831981991</c:v>
                </c:pt>
                <c:pt idx="182">
                  <c:v>1.1945044254893395</c:v>
                </c:pt>
                <c:pt idx="183">
                  <c:v>1.1937615022656598</c:v>
                </c:pt>
                <c:pt idx="184">
                  <c:v>1.193002883734005</c:v>
                </c:pt>
                <c:pt idx="185">
                  <c:v>1.1922296004493678</c:v>
                </c:pt>
                <c:pt idx="186">
                  <c:v>1.1914426441827692</c:v>
                </c:pt>
                <c:pt idx="187">
                  <c:v>1.1906429688001741</c:v>
                </c:pt>
                <c:pt idx="188">
                  <c:v>1.1898314911502743</c:v>
                </c:pt>
                <c:pt idx="189">
                  <c:v>1.1890090919590994</c:v>
                </c:pt>
                <c:pt idx="190">
                  <c:v>1.1881766167294843</c:v>
                </c:pt>
                <c:pt idx="191">
                  <c:v>1.1873348766435399</c:v>
                </c:pt>
                <c:pt idx="192">
                  <c:v>1.1864846494663583</c:v>
                </c:pt>
                <c:pt idx="193">
                  <c:v>1.1856266804492774</c:v>
                </c:pt>
                <c:pt idx="194">
                  <c:v>1.1847616832311298</c:v>
                </c:pt>
                <c:pt idx="195">
                  <c:v>1.1838903407359849</c:v>
                </c:pt>
                <c:pt idx="196">
                  <c:v>1.183013306065992</c:v>
                </c:pt>
                <c:pt idx="197">
                  <c:v>1.1821312033880105</c:v>
                </c:pt>
                <c:pt idx="198">
                  <c:v>1.1812446288128091</c:v>
                </c:pt>
                <c:pt idx="199">
                  <c:v>1.1803541512656957</c:v>
                </c:pt>
                <c:pt idx="200">
                  <c:v>1.1794603133475208</c:v>
                </c:pt>
                <c:pt idx="201">
                  <c:v>1.1785636321850856</c:v>
                </c:pt>
                <c:pt idx="202">
                  <c:v>1.1776646002700528</c:v>
                </c:pt>
                <c:pt idx="203">
                  <c:v>1.1767636862855435</c:v>
                </c:pt>
                <c:pt idx="204">
                  <c:v>1.1758613359196701</c:v>
                </c:pt>
                <c:pt idx="205">
                  <c:v>1.174957972665331</c:v>
                </c:pt>
                <c:pt idx="206">
                  <c:v>1.1740539986056582</c:v>
                </c:pt>
                <c:pt idx="207">
                  <c:v>1.1731497951845735</c:v>
                </c:pt>
                <c:pt idx="208">
                  <c:v>1.1722457239619759</c:v>
                </c:pt>
                <c:pt idx="209">
                  <c:v>1.1713421273531424</c:v>
                </c:pt>
                <c:pt idx="210">
                  <c:v>1.1704393293519746</c:v>
                </c:pt>
                <c:pt idx="211">
                  <c:v>1.1695376362377945</c:v>
                </c:pt>
                <c:pt idx="212">
                  <c:v>1.168637337265428</c:v>
                </c:pt>
                <c:pt idx="213">
                  <c:v>1.1677387053383763</c:v>
                </c:pt>
                <c:pt idx="214">
                  <c:v>1.1668419976649227</c:v>
                </c:pt>
                <c:pt idx="215">
                  <c:v>1.1659474563970549</c:v>
                </c:pt>
                <c:pt idx="216">
                  <c:v>1.1650553092521452</c:v>
                </c:pt>
                <c:pt idx="217">
                  <c:v>1.1641657701173518</c:v>
                </c:pt>
                <c:pt idx="218">
                  <c:v>1.1632790396367536</c:v>
                </c:pt>
                <c:pt idx="219">
                  <c:v>1.162395305781265</c:v>
                </c:pt>
                <c:pt idx="220">
                  <c:v>1.1615147444014018</c:v>
                </c:pt>
                <c:pt idx="221">
                  <c:v>1.1606375197630128</c:v>
                </c:pt>
                <c:pt idx="222">
                  <c:v>1.1597637850661104</c:v>
                </c:pt>
                <c:pt idx="223">
                  <c:v>1.1588936829469587</c:v>
                </c:pt>
                <c:pt idx="224">
                  <c:v>1.158027345963615</c:v>
                </c:pt>
                <c:pt idx="225">
                  <c:v>1.1571648970651249</c:v>
                </c:pt>
                <c:pt idx="226">
                  <c:v>1.1563064500446043</c:v>
                </c:pt>
                <c:pt idx="227">
                  <c:v>1.1554521099764581</c:v>
                </c:pt>
                <c:pt idx="228">
                  <c:v>1.1546019736379942</c:v>
                </c:pt>
                <c:pt idx="229">
                  <c:v>1.153756129915718</c:v>
                </c:pt>
                <c:pt idx="230">
                  <c:v>1.1529146601965952</c:v>
                </c:pt>
                <c:pt idx="231">
                  <c:v>1.152077638744591</c:v>
                </c:pt>
                <c:pt idx="232">
                  <c:v>1.1512451330628</c:v>
                </c:pt>
                <c:pt idx="233">
                  <c:v>1.1504172042414857</c:v>
                </c:pt>
                <c:pt idx="234">
                  <c:v>1.1495939072923649</c:v>
                </c:pt>
                <c:pt idx="235">
                  <c:v>1.1487752914694749</c:v>
                </c:pt>
                <c:pt idx="236">
                  <c:v>1.1479614005769592</c:v>
                </c:pt>
                <c:pt idx="237">
                  <c:v>1.1471522732641244</c:v>
                </c:pt>
                <c:pt idx="238">
                  <c:v>1.1463479433081121</c:v>
                </c:pt>
                <c:pt idx="239">
                  <c:v>1.1455484398845381</c:v>
                </c:pt>
                <c:pt idx="240">
                  <c:v>1.1447537878264475</c:v>
                </c:pt>
                <c:pt idx="241">
                  <c:v>1.1439640078719411</c:v>
                </c:pt>
                <c:pt idx="242">
                  <c:v>1.143179116900815</c:v>
                </c:pt>
                <c:pt idx="243">
                  <c:v>1.1423991281605719</c:v>
                </c:pt>
                <c:pt idx="244">
                  <c:v>1.1416240514821394</c:v>
                </c:pt>
                <c:pt idx="245">
                  <c:v>1.1408538934856443</c:v>
                </c:pt>
                <c:pt idx="246">
                  <c:v>1.1400886577765807</c:v>
                </c:pt>
                <c:pt idx="247">
                  <c:v>1.1393283451327048</c:v>
                </c:pt>
                <c:pt idx="248">
                  <c:v>1.1385729536819884</c:v>
                </c:pt>
                <c:pt idx="249">
                  <c:v>1.1378224790719547</c:v>
                </c:pt>
                <c:pt idx="250">
                  <c:v>1.1370769146307171</c:v>
                </c:pt>
                <c:pt idx="251">
                  <c:v>1.1363362515200319</c:v>
                </c:pt>
                <c:pt idx="252">
                  <c:v>1.1356004788806762</c:v>
                </c:pt>
                <c:pt idx="253">
                  <c:v>1.1348695839704457</c:v>
                </c:pt>
                <c:pt idx="254">
                  <c:v>1.1341435522950742</c:v>
                </c:pt>
                <c:pt idx="255">
                  <c:v>1.1334223677323561</c:v>
                </c:pt>
                <c:pt idx="256">
                  <c:v>1.1327060126497497</c:v>
                </c:pt>
                <c:pt idx="257">
                  <c:v>1.1319944680157441</c:v>
                </c:pt>
                <c:pt idx="258">
                  <c:v>1.1312877135052437</c:v>
                </c:pt>
                <c:pt idx="259">
                  <c:v>1.1305857275992357</c:v>
                </c:pt>
                <c:pt idx="260">
                  <c:v>1.1298884876789872</c:v>
                </c:pt>
                <c:pt idx="261">
                  <c:v>1.1291959701150165</c:v>
                </c:pt>
                <c:pt idx="262">
                  <c:v>1.1285081503510737</c:v>
                </c:pt>
                <c:pt idx="263">
                  <c:v>1.1278250029833592</c:v>
                </c:pt>
                <c:pt idx="264">
                  <c:v>1.1271465018351978</c:v>
                </c:pt>
                <c:pt idx="265">
                  <c:v>1.1264726200273845</c:v>
                </c:pt>
                <c:pt idx="266">
                  <c:v>1.1258033300444057</c:v>
                </c:pt>
                <c:pt idx="267">
                  <c:v>1.125138603796735</c:v>
                </c:pt>
                <c:pt idx="268">
                  <c:v>1.1244784126793954</c:v>
                </c:pt>
                <c:pt idx="269">
                  <c:v>1.1238227276269679</c:v>
                </c:pt>
                <c:pt idx="270">
                  <c:v>1.1231715191652296</c:v>
                </c:pt>
                <c:pt idx="271">
                  <c:v>1.1225247574595865</c:v>
                </c:pt>
                <c:pt idx="272">
                  <c:v>1.1218824123604674</c:v>
                </c:pt>
                <c:pt idx="273">
                  <c:v>1.121244453445833</c:v>
                </c:pt>
                <c:pt idx="274">
                  <c:v>1.1206108500609548</c:v>
                </c:pt>
                <c:pt idx="275">
                  <c:v>1.1199815713556034</c:v>
                </c:pt>
                <c:pt idx="276">
                  <c:v>1.1193565863187873</c:v>
                </c:pt>
                <c:pt idx="277">
                  <c:v>1.1187358638111724</c:v>
                </c:pt>
                <c:pt idx="278">
                  <c:v>1.1181193725953114</c:v>
                </c:pt>
                <c:pt idx="279">
                  <c:v>1.1175070813637991</c:v>
                </c:pt>
                <c:pt idx="280">
                  <c:v>1.116898958765475</c:v>
                </c:pt>
                <c:pt idx="281">
                  <c:v>1.1162949734297747</c:v>
                </c:pt>
                <c:pt idx="282">
                  <c:v>1.1156950939893462</c:v>
                </c:pt>
                <c:pt idx="283">
                  <c:v>1.1150992891010194</c:v>
                </c:pt>
                <c:pt idx="284">
                  <c:v>1.114507527465231</c:v>
                </c:pt>
                <c:pt idx="285">
                  <c:v>1.1139197778439947</c:v>
                </c:pt>
                <c:pt idx="286">
                  <c:v>1.1133360090774997</c:v>
                </c:pt>
                <c:pt idx="287">
                  <c:v>1.1127561900994223</c:v>
                </c:pt>
                <c:pt idx="288">
                  <c:v>1.1121802899510251</c:v>
                </c:pt>
                <c:pt idx="289">
                  <c:v>1.1116082777941227</c:v>
                </c:pt>
                <c:pt idx="290">
                  <c:v>1.1110401229229763</c:v>
                </c:pt>
                <c:pt idx="291">
                  <c:v>1.110475794775192</c:v>
                </c:pt>
                <c:pt idx="292">
                  <c:v>1.1099152629416769</c:v>
                </c:pt>
                <c:pt idx="293">
                  <c:v>1.1093584971757187</c:v>
                </c:pt>
                <c:pt idx="294">
                  <c:v>1.1088054674012451</c:v>
                </c:pt>
                <c:pt idx="295">
                  <c:v>1.1082561437203087</c:v>
                </c:pt>
                <c:pt idx="296">
                  <c:v>1.1077104964198565</c:v>
                </c:pt>
                <c:pt idx="297">
                  <c:v>1.1071684959778278</c:v>
                </c:pt>
                <c:pt idx="298">
                  <c:v>1.1066301130686229</c:v>
                </c:pt>
                <c:pt idx="299">
                  <c:v>1.1060953185679883</c:v>
                </c:pt>
                <c:pt idx="300">
                  <c:v>1.1055640835573566</c:v>
                </c:pt>
                <c:pt idx="301">
                  <c:v>1.1050363793276792</c:v>
                </c:pt>
                <c:pt idx="302">
                  <c:v>1.1045121773827864</c:v>
                </c:pt>
                <c:pt idx="303">
                  <c:v>1.1039914494423071</c:v>
                </c:pt>
                <c:pt idx="304">
                  <c:v>1.1034741674441813</c:v>
                </c:pt>
                <c:pt idx="305">
                  <c:v>1.102960303546795</c:v>
                </c:pt>
                <c:pt idx="306">
                  <c:v>1.1024498301307615</c:v>
                </c:pt>
                <c:pt idx="307">
                  <c:v>1.1019427198003799</c:v>
                </c:pt>
                <c:pt idx="308">
                  <c:v>1.1014389453847895</c:v>
                </c:pt>
                <c:pt idx="309">
                  <c:v>1.1009384799388473</c:v>
                </c:pt>
                <c:pt idx="310">
                  <c:v>1.10044129674375</c:v>
                </c:pt>
                <c:pt idx="311">
                  <c:v>1.0999473693074144</c:v>
                </c:pt>
                <c:pt idx="312">
                  <c:v>1.0994566713646443</c:v>
                </c:pt>
                <c:pt idx="313">
                  <c:v>1.0989691768770904</c:v>
                </c:pt>
                <c:pt idx="314">
                  <c:v>1.098484860033031</c:v>
                </c:pt>
                <c:pt idx="315">
                  <c:v>1.0980036952469785</c:v>
                </c:pt>
                <c:pt idx="316">
                  <c:v>1.0975256571591334</c:v>
                </c:pt>
                <c:pt idx="317">
                  <c:v>1.097050720634694</c:v>
                </c:pt>
                <c:pt idx="318">
                  <c:v>1.0965788607630367</c:v>
                </c:pt>
                <c:pt idx="319">
                  <c:v>1.0961100528567782</c:v>
                </c:pt>
                <c:pt idx="320">
                  <c:v>1.0956442724507303</c:v>
                </c:pt>
                <c:pt idx="321">
                  <c:v>1.0951814953007559</c:v>
                </c:pt>
                <c:pt idx="322">
                  <c:v>1.0947216973825362</c:v>
                </c:pt>
                <c:pt idx="323">
                  <c:v>1.0942648548902603</c:v>
                </c:pt>
                <c:pt idx="324">
                  <c:v>1.0938109442352397</c:v>
                </c:pt>
                <c:pt idx="325">
                  <c:v>1.0933599420444609</c:v>
                </c:pt>
                <c:pt idx="326">
                  <c:v>1.0929118251590786</c:v>
                </c:pt>
                <c:pt idx="327">
                  <c:v>1.092466570632858</c:v>
                </c:pt>
                <c:pt idx="328">
                  <c:v>1.092024155730573</c:v>
                </c:pt>
                <c:pt idx="329">
                  <c:v>1.0915845579263619</c:v>
                </c:pt>
                <c:pt idx="330">
                  <c:v>1.0911477549020507</c:v>
                </c:pt>
                <c:pt idx="331">
                  <c:v>1.0907137245454439</c:v>
                </c:pt>
                <c:pt idx="332">
                  <c:v>1.0902824449485922</c:v>
                </c:pt>
                <c:pt idx="333">
                  <c:v>1.0898538944060339</c:v>
                </c:pt>
                <c:pt idx="334">
                  <c:v>1.0894280514130226</c:v>
                </c:pt>
                <c:pt idx="335">
                  <c:v>1.0890048946637354</c:v>
                </c:pt>
                <c:pt idx="336">
                  <c:v>1.0885844030494725</c:v>
                </c:pt>
                <c:pt idx="337">
                  <c:v>1.0881665556568463</c:v>
                </c:pt>
                <c:pt idx="338">
                  <c:v>1.0877513317659635</c:v>
                </c:pt>
                <c:pt idx="339">
                  <c:v>1.0873387108486037</c:v>
                </c:pt>
                <c:pt idx="340">
                  <c:v>1.0869286725663951</c:v>
                </c:pt>
                <c:pt idx="341">
                  <c:v>1.0865211967689914</c:v>
                </c:pt>
                <c:pt idx="342">
                  <c:v>1.0861162634922497</c:v>
                </c:pt>
                <c:pt idx="343">
                  <c:v>1.0857138529564099</c:v>
                </c:pt>
                <c:pt idx="344">
                  <c:v>1.0853139455642842</c:v>
                </c:pt>
                <c:pt idx="345">
                  <c:v>1.0849165218994461</c:v>
                </c:pt>
                <c:pt idx="346">
                  <c:v>1.0845215627244325</c:v>
                </c:pt>
                <c:pt idx="347">
                  <c:v>1.0841290489789503</c:v>
                </c:pt>
                <c:pt idx="348">
                  <c:v>1.0837389617780946</c:v>
                </c:pt>
                <c:pt idx="349">
                  <c:v>1.0833512824105784</c:v>
                </c:pt>
                <c:pt idx="350">
                  <c:v>1.0829659923369703</c:v>
                </c:pt>
                <c:pt idx="351">
                  <c:v>1.0825830731879464</c:v>
                </c:pt>
                <c:pt idx="352">
                  <c:v>1.0822025067625551</c:v>
                </c:pt>
                <c:pt idx="353">
                  <c:v>1.0818242750264939</c:v>
                </c:pt>
                <c:pt idx="354">
                  <c:v>1.081448360110399</c:v>
                </c:pt>
                <c:pt idx="355">
                  <c:v>1.0810747443081532</c:v>
                </c:pt>
                <c:pt idx="356">
                  <c:v>1.080703410075202</c:v>
                </c:pt>
                <c:pt idx="357">
                  <c:v>1.0803343400268903</c:v>
                </c:pt>
                <c:pt idx="358">
                  <c:v>1.0799675169368106</c:v>
                </c:pt>
                <c:pt idx="359">
                  <c:v>1.0796029237351679</c:v>
                </c:pt>
                <c:pt idx="360">
                  <c:v>1.0792405435071597</c:v>
                </c:pt>
                <c:pt idx="361">
                  <c:v>1.0788803594913727</c:v>
                </c:pt>
                <c:pt idx="362">
                  <c:v>1.0785223550781926</c:v>
                </c:pt>
                <c:pt idx="363">
                  <c:v>1.0781665138082341</c:v>
                </c:pt>
                <c:pt idx="364">
                  <c:v>1.0778128193707832</c:v>
                </c:pt>
                <c:pt idx="365">
                  <c:v>1.0774612556022563</c:v>
                </c:pt>
                <c:pt idx="366">
                  <c:v>1.0771118064846763</c:v>
                </c:pt>
                <c:pt idx="367">
                  <c:v>1.0767644561441654</c:v>
                </c:pt>
                <c:pt idx="368">
                  <c:v>1.0764191888494512</c:v>
                </c:pt>
                <c:pt idx="369">
                  <c:v>1.0760759890103915</c:v>
                </c:pt>
                <c:pt idx="370">
                  <c:v>1.0757348411765133</c:v>
                </c:pt>
                <c:pt idx="371">
                  <c:v>1.075395730035569</c:v>
                </c:pt>
                <c:pt idx="372">
                  <c:v>1.0750586404121076</c:v>
                </c:pt>
                <c:pt idx="373">
                  <c:v>1.0747235572660618</c:v>
                </c:pt>
                <c:pt idx="374">
                  <c:v>1.0743904656913514</c:v>
                </c:pt>
                <c:pt idx="375">
                  <c:v>1.0740593509144998</c:v>
                </c:pt>
                <c:pt idx="376">
                  <c:v>1.0737301982932708</c:v>
                </c:pt>
                <c:pt idx="377">
                  <c:v>1.0734029933153144</c:v>
                </c:pt>
                <c:pt idx="378">
                  <c:v>1.0730777215968339</c:v>
                </c:pt>
                <c:pt idx="379">
                  <c:v>1.0727543688812633</c:v>
                </c:pt>
                <c:pt idx="380">
                  <c:v>1.072432921037962</c:v>
                </c:pt>
                <c:pt idx="381">
                  <c:v>1.0721133640609251</c:v>
                </c:pt>
                <c:pt idx="382">
                  <c:v>1.0717956840675051</c:v>
                </c:pt>
                <c:pt idx="383">
                  <c:v>1.0714798672971513</c:v>
                </c:pt>
                <c:pt idx="384">
                  <c:v>1.0711659001101619</c:v>
                </c:pt>
                <c:pt idx="385">
                  <c:v>1.0708537689864515</c:v>
                </c:pt>
                <c:pt idx="386">
                  <c:v>1.0705434605243307</c:v>
                </c:pt>
                <c:pt idx="387">
                  <c:v>1.0702349614393019</c:v>
                </c:pt>
                <c:pt idx="388">
                  <c:v>1.0699282585628662</c:v>
                </c:pt>
                <c:pt idx="389">
                  <c:v>1.0696233388413479</c:v>
                </c:pt>
                <c:pt idx="390">
                  <c:v>1.0693201893347277</c:v>
                </c:pt>
                <c:pt idx="391">
                  <c:v>1.069018797215493</c:v>
                </c:pt>
                <c:pt idx="392">
                  <c:v>1.0687191497674986</c:v>
                </c:pt>
                <c:pt idx="393">
                  <c:v>1.0684212343848427</c:v>
                </c:pt>
                <c:pt idx="394">
                  <c:v>1.0681250385707546</c:v>
                </c:pt>
                <c:pt idx="395">
                  <c:v>1.0678305499364935</c:v>
                </c:pt>
                <c:pt idx="396">
                  <c:v>1.0675377562002641</c:v>
                </c:pt>
                <c:pt idx="397">
                  <c:v>1.0672466451861402</c:v>
                </c:pt>
                <c:pt idx="398">
                  <c:v>1.066957204823002</c:v>
                </c:pt>
                <c:pt idx="399">
                  <c:v>1.0666694231434877</c:v>
                </c:pt>
                <c:pt idx="400">
                  <c:v>1.0663832882829531</c:v>
                </c:pt>
                <c:pt idx="401">
                  <c:v>1.0660987884784465</c:v>
                </c:pt>
                <c:pt idx="402">
                  <c:v>1.0658159120676931</c:v>
                </c:pt>
                <c:pt idx="403">
                  <c:v>1.0655346474880905</c:v>
                </c:pt>
                <c:pt idx="404">
                  <c:v>1.0652549832757192</c:v>
                </c:pt>
                <c:pt idx="405">
                  <c:v>1.0649769080643603</c:v>
                </c:pt>
                <c:pt idx="406">
                  <c:v>1.0647004105845246</c:v>
                </c:pt>
                <c:pt idx="407">
                  <c:v>1.0644254796624968</c:v>
                </c:pt>
                <c:pt idx="408">
                  <c:v>1.064152104219384</c:v>
                </c:pt>
                <c:pt idx="409">
                  <c:v>1.063880273270182</c:v>
                </c:pt>
                <c:pt idx="410">
                  <c:v>1.0636099759228457</c:v>
                </c:pt>
                <c:pt idx="411">
                  <c:v>1.0633412013773738</c:v>
                </c:pt>
                <c:pt idx="412">
                  <c:v>1.0630739389249035</c:v>
                </c:pt>
                <c:pt idx="413">
                  <c:v>1.0628081779468137</c:v>
                </c:pt>
                <c:pt idx="414">
                  <c:v>1.0625439079138392</c:v>
                </c:pt>
                <c:pt idx="415">
                  <c:v>1.0622811183851955</c:v>
                </c:pt>
                <c:pt idx="416">
                  <c:v>1.0620197990077123</c:v>
                </c:pt>
                <c:pt idx="417">
                  <c:v>1.0617599395149762</c:v>
                </c:pt>
                <c:pt idx="418">
                  <c:v>1.0615015297264851</c:v>
                </c:pt>
                <c:pt idx="419">
                  <c:v>1.0612445595468105</c:v>
                </c:pt>
                <c:pt idx="420">
                  <c:v>1.0609890189647679</c:v>
                </c:pt>
                <c:pt idx="421">
                  <c:v>1.0607348980525995</c:v>
                </c:pt>
                <c:pt idx="422">
                  <c:v>1.0604821869651644</c:v>
                </c:pt>
                <c:pt idx="423">
                  <c:v>1.0602308759391352</c:v>
                </c:pt>
                <c:pt idx="424">
                  <c:v>1.0599809552922093</c:v>
                </c:pt>
                <c:pt idx="425">
                  <c:v>1.0597324154223227</c:v>
                </c:pt>
                <c:pt idx="426">
                  <c:v>1.0594852468068774</c:v>
                </c:pt>
                <c:pt idx="427">
                  <c:v>1.0592394400019736</c:v>
                </c:pt>
                <c:pt idx="428">
                  <c:v>1.0589949856416534</c:v>
                </c:pt>
                <c:pt idx="429">
                  <c:v>1.0587518744371498</c:v>
                </c:pt>
                <c:pt idx="430">
                  <c:v>1.058510097176147</c:v>
                </c:pt>
                <c:pt idx="431">
                  <c:v>1.0582696447220472</c:v>
                </c:pt>
                <c:pt idx="432">
                  <c:v>1.0580305080132439</c:v>
                </c:pt>
                <c:pt idx="433">
                  <c:v>1.057792678062407</c:v>
                </c:pt>
                <c:pt idx="434">
                  <c:v>1.0575561459557721</c:v>
                </c:pt>
                <c:pt idx="435">
                  <c:v>1.0573209028524386</c:v>
                </c:pt>
                <c:pt idx="436">
                  <c:v>1.0570869399836778</c:v>
                </c:pt>
                <c:pt idx="437">
                  <c:v>1.0568542486522441</c:v>
                </c:pt>
                <c:pt idx="438">
                  <c:v>1.0566228202316972</c:v>
                </c:pt>
                <c:pt idx="439">
                  <c:v>1.0563926461657311</c:v>
                </c:pt>
                <c:pt idx="440">
                  <c:v>1.0561637179675081</c:v>
                </c:pt>
                <c:pt idx="441">
                  <c:v>1.0559360272190035</c:v>
                </c:pt>
                <c:pt idx="442">
                  <c:v>1.0557095655703543</c:v>
                </c:pt>
                <c:pt idx="443">
                  <c:v>1.0554843247392165</c:v>
                </c:pt>
                <c:pt idx="444">
                  <c:v>1.0552602965101296</c:v>
                </c:pt>
                <c:pt idx="445">
                  <c:v>1.055037472733886</c:v>
                </c:pt>
                <c:pt idx="446">
                  <c:v>1.0548158453269101</c:v>
                </c:pt>
                <c:pt idx="447">
                  <c:v>1.0545954062706411</c:v>
                </c:pt>
                <c:pt idx="448">
                  <c:v>1.0543761476109244</c:v>
                </c:pt>
                <c:pt idx="449">
                  <c:v>1.0541580614574084</c:v>
                </c:pt>
                <c:pt idx="450">
                  <c:v>1.0539411399829495</c:v>
                </c:pt>
                <c:pt idx="451">
                  <c:v>1.0537253754230207</c:v>
                </c:pt>
                <c:pt idx="452">
                  <c:v>1.0535107600751286</c:v>
                </c:pt>
                <c:pt idx="453">
                  <c:v>1.053297286298235</c:v>
                </c:pt>
                <c:pt idx="454">
                  <c:v>1.0530849465121883</c:v>
                </c:pt>
                <c:pt idx="455">
                  <c:v>1.0528737331971549</c:v>
                </c:pt>
                <c:pt idx="456">
                  <c:v>1.0526636388930615</c:v>
                </c:pt>
                <c:pt idx="457">
                  <c:v>1.0524546561990427</c:v>
                </c:pt>
                <c:pt idx="458">
                  <c:v>1.0522467777728919</c:v>
                </c:pt>
                <c:pt idx="459">
                  <c:v>1.05203999633052</c:v>
                </c:pt>
                <c:pt idx="460">
                  <c:v>1.0518343046454197</c:v>
                </c:pt>
                <c:pt idx="461">
                  <c:v>1.0516296955481361</c:v>
                </c:pt>
                <c:pt idx="462">
                  <c:v>1.0514261619257392</c:v>
                </c:pt>
                <c:pt idx="463">
                  <c:v>1.0512236967213078</c:v>
                </c:pt>
                <c:pt idx="464">
                  <c:v>1.0510222929334132</c:v>
                </c:pt>
                <c:pt idx="465">
                  <c:v>1.0508219436156121</c:v>
                </c:pt>
                <c:pt idx="466">
                  <c:v>1.0506226418759437</c:v>
                </c:pt>
                <c:pt idx="467">
                  <c:v>1.0504243808764298</c:v>
                </c:pt>
                <c:pt idx="468">
                  <c:v>1.0502271538325847</c:v>
                </c:pt>
                <c:pt idx="469">
                  <c:v>1.0500309540129262</c:v>
                </c:pt>
                <c:pt idx="470">
                  <c:v>1.0498357747384937</c:v>
                </c:pt>
                <c:pt idx="471">
                  <c:v>1.0496416093823702</c:v>
                </c:pt>
                <c:pt idx="472">
                  <c:v>1.0494484513692093</c:v>
                </c:pt>
                <c:pt idx="473">
                  <c:v>1.0492562941747696</c:v>
                </c:pt>
                <c:pt idx="474">
                  <c:v>1.0490651313254498</c:v>
                </c:pt>
                <c:pt idx="475">
                  <c:v>1.0488749563978317</c:v>
                </c:pt>
                <c:pt idx="476">
                  <c:v>1.0486857630182274</c:v>
                </c:pt>
                <c:pt idx="477">
                  <c:v>1.0484975448622289</c:v>
                </c:pt>
                <c:pt idx="478">
                  <c:v>1.0483102956542667</c:v>
                </c:pt>
                <c:pt idx="479">
                  <c:v>1.048124009167168</c:v>
                </c:pt>
                <c:pt idx="480">
                  <c:v>1.0479386792217231</c:v>
                </c:pt>
                <c:pt idx="481">
                  <c:v>1.047754299686255</c:v>
                </c:pt>
                <c:pt idx="482">
                  <c:v>1.0475708644761925</c:v>
                </c:pt>
                <c:pt idx="483">
                  <c:v>1.0473883675536495</c:v>
                </c:pt>
                <c:pt idx="484">
                  <c:v>1.0472068029270072</c:v>
                </c:pt>
                <c:pt idx="485">
                  <c:v>1.0470261646505008</c:v>
                </c:pt>
                <c:pt idx="486">
                  <c:v>1.046846446823811</c:v>
                </c:pt>
                <c:pt idx="487">
                  <c:v>1.0466676435916591</c:v>
                </c:pt>
                <c:pt idx="488">
                  <c:v>1.0464897491434062</c:v>
                </c:pt>
                <c:pt idx="489">
                  <c:v>1.0463127577126574</c:v>
                </c:pt>
                <c:pt idx="490">
                  <c:v>1.0461366635768676</c:v>
                </c:pt>
                <c:pt idx="491">
                  <c:v>1.0459614610569556</c:v>
                </c:pt>
                <c:pt idx="492">
                  <c:v>1.0457871445169165</c:v>
                </c:pt>
                <c:pt idx="493">
                  <c:v>1.0456137083634434</c:v>
                </c:pt>
                <c:pt idx="494">
                  <c:v>1.0454411470455487</c:v>
                </c:pt>
                <c:pt idx="495">
                  <c:v>1.0452694550541928</c:v>
                </c:pt>
                <c:pt idx="496">
                  <c:v>1.0450986269219129</c:v>
                </c:pt>
                <c:pt idx="497">
                  <c:v>1.0449286572224583</c:v>
                </c:pt>
                <c:pt idx="498">
                  <c:v>1.0447595405704291</c:v>
                </c:pt>
                <c:pt idx="499">
                  <c:v>1.044591271620916</c:v>
                </c:pt>
                <c:pt idx="500">
                  <c:v>1.0444238450691481</c:v>
                </c:pt>
                <c:pt idx="501">
                  <c:v>1.0442572556501386</c:v>
                </c:pt>
                <c:pt idx="502">
                  <c:v>1.0440914981383405</c:v>
                </c:pt>
                <c:pt idx="503">
                  <c:v>1.0439265673472993</c:v>
                </c:pt>
                <c:pt idx="504">
                  <c:v>1.0437624581293143</c:v>
                </c:pt>
                <c:pt idx="505">
                  <c:v>1.0435991653751004</c:v>
                </c:pt>
                <c:pt idx="506">
                  <c:v>1.0434366840134541</c:v>
                </c:pt>
                <c:pt idx="507">
                  <c:v>1.0432750090109226</c:v>
                </c:pt>
                <c:pt idx="508">
                  <c:v>1.0431141353714768</c:v>
                </c:pt>
                <c:pt idx="509">
                  <c:v>1.0429540581361867</c:v>
                </c:pt>
                <c:pt idx="510">
                  <c:v>1.0427947723829003</c:v>
                </c:pt>
                <c:pt idx="511">
                  <c:v>1.0426362732259267</c:v>
                </c:pt>
                <c:pt idx="512">
                  <c:v>1.0424785558157199</c:v>
                </c:pt>
                <c:pt idx="513">
                  <c:v>1.0423216153385682</c:v>
                </c:pt>
                <c:pt idx="514">
                  <c:v>1.0421654470162858</c:v>
                </c:pt>
                <c:pt idx="515">
                  <c:v>1.0420100461059061</c:v>
                </c:pt>
                <c:pt idx="516">
                  <c:v>1.0418554078993814</c:v>
                </c:pt>
                <c:pt idx="517">
                  <c:v>1.0417015277232808</c:v>
                </c:pt>
                <c:pt idx="518">
                  <c:v>1.041548400938495</c:v>
                </c:pt>
                <c:pt idx="519">
                  <c:v>1.0413960229399433</c:v>
                </c:pt>
                <c:pt idx="520">
                  <c:v>1.0412443891562804</c:v>
                </c:pt>
                <c:pt idx="521">
                  <c:v>1.0410934950496109</c:v>
                </c:pt>
                <c:pt idx="522">
                  <c:v>1.0409433361152032</c:v>
                </c:pt>
                <c:pt idx="523">
                  <c:v>1.0407939078812061</c:v>
                </c:pt>
                <c:pt idx="524">
                  <c:v>1.0406452059083706</c:v>
                </c:pt>
                <c:pt idx="525">
                  <c:v>1.0404972257897722</c:v>
                </c:pt>
                <c:pt idx="526">
                  <c:v>1.0403499631505366</c:v>
                </c:pt>
                <c:pt idx="527">
                  <c:v>1.0402034136475686</c:v>
                </c:pt>
                <c:pt idx="528">
                  <c:v>1.0400575729692825</c:v>
                </c:pt>
                <c:pt idx="529">
                  <c:v>1.0399124368353359</c:v>
                </c:pt>
                <c:pt idx="530">
                  <c:v>1.0397680009963659</c:v>
                </c:pt>
                <c:pt idx="531">
                  <c:v>1.0396242612337285</c:v>
                </c:pt>
                <c:pt idx="532">
                  <c:v>1.0394812133592384</c:v>
                </c:pt>
                <c:pt idx="533">
                  <c:v>1.0393388532149141</c:v>
                </c:pt>
                <c:pt idx="534">
                  <c:v>1.0391971766727235</c:v>
                </c:pt>
                <c:pt idx="535">
                  <c:v>1.0390561796343325</c:v>
                </c:pt>
                <c:pt idx="536">
                  <c:v>1.038915858030856</c:v>
                </c:pt>
                <c:pt idx="537">
                  <c:v>1.0387762078226113</c:v>
                </c:pt>
                <c:pt idx="538">
                  <c:v>1.0386372249988742</c:v>
                </c:pt>
                <c:pt idx="539">
                  <c:v>1.0384989055776372</c:v>
                </c:pt>
                <c:pt idx="540">
                  <c:v>1.0383612456053692</c:v>
                </c:pt>
                <c:pt idx="541">
                  <c:v>1.0382242411567786</c:v>
                </c:pt>
                <c:pt idx="542">
                  <c:v>1.0380878883345783</c:v>
                </c:pt>
                <c:pt idx="543">
                  <c:v>1.0379521832692533</c:v>
                </c:pt>
                <c:pt idx="544">
                  <c:v>1.0378171221188288</c:v>
                </c:pt>
                <c:pt idx="545">
                  <c:v>1.0376827010686436</c:v>
                </c:pt>
                <c:pt idx="546">
                  <c:v>1.0375489163311218</c:v>
                </c:pt>
                <c:pt idx="547">
                  <c:v>1.0374157641455504</c:v>
                </c:pt>
                <c:pt idx="548">
                  <c:v>1.0372832407778565</c:v>
                </c:pt>
                <c:pt idx="549">
                  <c:v>1.0371513425203875</c:v>
                </c:pt>
                <c:pt idx="550">
                  <c:v>1.0370200656916937</c:v>
                </c:pt>
                <c:pt idx="551">
                  <c:v>1.0368894066363112</c:v>
                </c:pt>
                <c:pt idx="552">
                  <c:v>1.0367593617245499</c:v>
                </c:pt>
                <c:pt idx="553">
                  <c:v>1.0366299273522803</c:v>
                </c:pt>
                <c:pt idx="554">
                  <c:v>1.0365010999407249</c:v>
                </c:pt>
                <c:pt idx="555">
                  <c:v>1.0363728759362492</c:v>
                </c:pt>
                <c:pt idx="556">
                  <c:v>1.0362452518101573</c:v>
                </c:pt>
                <c:pt idx="557">
                  <c:v>1.0361182240584861</c:v>
                </c:pt>
                <c:pt idx="558">
                  <c:v>1.0359917892018051</c:v>
                </c:pt>
                <c:pt idx="559">
                  <c:v>1.0358659437850157</c:v>
                </c:pt>
                <c:pt idx="560">
                  <c:v>1.0357406843771517</c:v>
                </c:pt>
                <c:pt idx="561">
                  <c:v>1.0356160075711851</c:v>
                </c:pt>
                <c:pt idx="562">
                  <c:v>1.0354919099838289</c:v>
                </c:pt>
                <c:pt idx="563">
                  <c:v>1.035368388255347</c:v>
                </c:pt>
                <c:pt idx="564">
                  <c:v>1.0352454390493608</c:v>
                </c:pt>
                <c:pt idx="565">
                  <c:v>1.0351230590526617</c:v>
                </c:pt>
                <c:pt idx="566">
                  <c:v>1.0350012449750225</c:v>
                </c:pt>
                <c:pt idx="567">
                  <c:v>1.0348799935490121</c:v>
                </c:pt>
                <c:pt idx="568">
                  <c:v>1.0347593015298113</c:v>
                </c:pt>
                <c:pt idx="569">
                  <c:v>1.0346391656950307</c:v>
                </c:pt>
                <c:pt idx="570">
                  <c:v>1.0345195828445302</c:v>
                </c:pt>
                <c:pt idx="571">
                  <c:v>1.0344005498002387</c:v>
                </c:pt>
                <c:pt idx="572">
                  <c:v>1.0342820634059784</c:v>
                </c:pt>
                <c:pt idx="573">
                  <c:v>1.0341641205272882</c:v>
                </c:pt>
                <c:pt idx="574">
                  <c:v>1.0340467180512494</c:v>
                </c:pt>
                <c:pt idx="575">
                  <c:v>1.0339298528863137</c:v>
                </c:pt>
                <c:pt idx="576">
                  <c:v>1.0338135219621321</c:v>
                </c:pt>
                <c:pt idx="577">
                  <c:v>1.0336977222293851</c:v>
                </c:pt>
                <c:pt idx="578">
                  <c:v>1.033582450659615</c:v>
                </c:pt>
                <c:pt idx="579">
                  <c:v>1.0334677042450606</c:v>
                </c:pt>
                <c:pt idx="580">
                  <c:v>1.0333534799984905</c:v>
                </c:pt>
                <c:pt idx="581">
                  <c:v>1.0332397749530411</c:v>
                </c:pt>
                <c:pt idx="582">
                  <c:v>1.0331265861620547</c:v>
                </c:pt>
                <c:pt idx="583">
                  <c:v>1.0330139106989182</c:v>
                </c:pt>
                <c:pt idx="584">
                  <c:v>1.0329017456569061</c:v>
                </c:pt>
                <c:pt idx="585">
                  <c:v>1.0327900881490206</c:v>
                </c:pt>
                <c:pt idx="586">
                  <c:v>1.0326789353078376</c:v>
                </c:pt>
                <c:pt idx="587">
                  <c:v>1.0325682842853505</c:v>
                </c:pt>
                <c:pt idx="588">
                  <c:v>1.0324581322528184</c:v>
                </c:pt>
                <c:pt idx="589">
                  <c:v>1.0323484764006128</c:v>
                </c:pt>
                <c:pt idx="590">
                  <c:v>1.0322393139380686</c:v>
                </c:pt>
                <c:pt idx="591">
                  <c:v>1.0321306420933336</c:v>
                </c:pt>
                <c:pt idx="592">
                  <c:v>1.0320224581132214</c:v>
                </c:pt>
                <c:pt idx="593">
                  <c:v>1.0319147592630646</c:v>
                </c:pt>
                <c:pt idx="594">
                  <c:v>1.0318075428265707</c:v>
                </c:pt>
                <c:pt idx="595">
                  <c:v>1.0317008061056763</c:v>
                </c:pt>
                <c:pt idx="596">
                  <c:v>1.0315945464204059</c:v>
                </c:pt>
                <c:pt idx="597">
                  <c:v>1.0314887611087304</c:v>
                </c:pt>
                <c:pt idx="598">
                  <c:v>1.031383447526427</c:v>
                </c:pt>
                <c:pt idx="599">
                  <c:v>1.0312786030469401</c:v>
                </c:pt>
                <c:pt idx="600">
                  <c:v>1.0311742250612437</c:v>
                </c:pt>
                <c:pt idx="601">
                  <c:v>1.0310703109777062</c:v>
                </c:pt>
                <c:pt idx="602">
                  <c:v>1.0309668582219536</c:v>
                </c:pt>
                <c:pt idx="603">
                  <c:v>1.0308638642367365</c:v>
                </c:pt>
                <c:pt idx="604">
                  <c:v>1.0307613264817972</c:v>
                </c:pt>
                <c:pt idx="605">
                  <c:v>1.030659242433738</c:v>
                </c:pt>
                <c:pt idx="606">
                  <c:v>1.0305576095858915</c:v>
                </c:pt>
                <c:pt idx="607">
                  <c:v>1.0304564254481898</c:v>
                </c:pt>
                <c:pt idx="608">
                  <c:v>1.0303556875470381</c:v>
                </c:pt>
                <c:pt idx="609">
                  <c:v>1.0302553934251866</c:v>
                </c:pt>
                <c:pt idx="610">
                  <c:v>1.0301555406416052</c:v>
                </c:pt>
                <c:pt idx="611">
                  <c:v>1.0300561267713582</c:v>
                </c:pt>
                <c:pt idx="612">
                  <c:v>1.0299571494054811</c:v>
                </c:pt>
                <c:pt idx="613">
                  <c:v>1.0298586061508577</c:v>
                </c:pt>
                <c:pt idx="614">
                  <c:v>1.0297604946300991</c:v>
                </c:pt>
                <c:pt idx="615">
                  <c:v>1.0296628124814227</c:v>
                </c:pt>
                <c:pt idx="616">
                  <c:v>1.0295655573585327</c:v>
                </c:pt>
                <c:pt idx="617">
                  <c:v>1.0294687269305025</c:v>
                </c:pt>
                <c:pt idx="618">
                  <c:v>1.0293723188816568</c:v>
                </c:pt>
                <c:pt idx="619">
                  <c:v>1.0292763309114554</c:v>
                </c:pt>
                <c:pt idx="620">
                  <c:v>1.0291807607343777</c:v>
                </c:pt>
                <c:pt idx="621">
                  <c:v>1.0290856060798093</c:v>
                </c:pt>
                <c:pt idx="622">
                  <c:v>1.028990864691927</c:v>
                </c:pt>
                <c:pt idx="623">
                  <c:v>1.0288965343295888</c:v>
                </c:pt>
                <c:pt idx="624">
                  <c:v>1.0288026127662209</c:v>
                </c:pt>
                <c:pt idx="625">
                  <c:v>1.0287090977897071</c:v>
                </c:pt>
                <c:pt idx="626">
                  <c:v>1.0286159872022811</c:v>
                </c:pt>
                <c:pt idx="627">
                  <c:v>1.0285232788204162</c:v>
                </c:pt>
                <c:pt idx="628">
                  <c:v>1.028430970474719</c:v>
                </c:pt>
                <c:pt idx="629">
                  <c:v>1.0283390600098223</c:v>
                </c:pt>
                <c:pt idx="630">
                  <c:v>1.0282475452842792</c:v>
                </c:pt>
                <c:pt idx="631">
                  <c:v>1.028156424170459</c:v>
                </c:pt>
                <c:pt idx="632">
                  <c:v>1.0280656945544426</c:v>
                </c:pt>
                <c:pt idx="633">
                  <c:v>1.0279753543359196</c:v>
                </c:pt>
                <c:pt idx="634">
                  <c:v>1.0278854014280872</c:v>
                </c:pt>
                <c:pt idx="635">
                  <c:v>1.0277958337575472</c:v>
                </c:pt>
                <c:pt idx="636">
                  <c:v>1.0277066492642075</c:v>
                </c:pt>
                <c:pt idx="637">
                  <c:v>1.0276178459011813</c:v>
                </c:pt>
                <c:pt idx="638">
                  <c:v>1.0275294216346886</c:v>
                </c:pt>
                <c:pt idx="639">
                  <c:v>1.0274413744439594</c:v>
                </c:pt>
                <c:pt idx="640">
                  <c:v>1.0273537023211352</c:v>
                </c:pt>
                <c:pt idx="641">
                  <c:v>1.0272664032711742</c:v>
                </c:pt>
                <c:pt idx="642">
                  <c:v>1.0271794753117549</c:v>
                </c:pt>
                <c:pt idx="643">
                  <c:v>1.0270929164731823</c:v>
                </c:pt>
                <c:pt idx="644">
                  <c:v>1.0270067247982941</c:v>
                </c:pt>
                <c:pt idx="645">
                  <c:v>1.0269208983423674</c:v>
                </c:pt>
                <c:pt idx="646">
                  <c:v>1.0268354351730267</c:v>
                </c:pt>
                <c:pt idx="647">
                  <c:v>1.0267503333701522</c:v>
                </c:pt>
                <c:pt idx="648">
                  <c:v>1.0266655910257907</c:v>
                </c:pt>
                <c:pt idx="649">
                  <c:v>1.0265812062440633</c:v>
                </c:pt>
                <c:pt idx="650">
                  <c:v>1.0264971771410789</c:v>
                </c:pt>
                <c:pt idx="651">
                  <c:v>1.0264135018448439</c:v>
                </c:pt>
                <c:pt idx="652">
                  <c:v>1.0263301784951759</c:v>
                </c:pt>
                <c:pt idx="653">
                  <c:v>1.0262472052436153</c:v>
                </c:pt>
                <c:pt idx="654">
                  <c:v>1.0261645802533417</c:v>
                </c:pt>
                <c:pt idx="655">
                  <c:v>1.0260823016990859</c:v>
                </c:pt>
                <c:pt idx="656">
                  <c:v>1.0260003677670468</c:v>
                </c:pt>
                <c:pt idx="657">
                  <c:v>1.025918776654807</c:v>
                </c:pt>
                <c:pt idx="658">
                  <c:v>1.0258375265712498</c:v>
                </c:pt>
                <c:pt idx="659">
                  <c:v>1.0257566157364755</c:v>
                </c:pt>
                <c:pt idx="660">
                  <c:v>1.0256760423817211</c:v>
                </c:pt>
                <c:pt idx="661">
                  <c:v>1.0255958047492784</c:v>
                </c:pt>
                <c:pt idx="662">
                  <c:v>1.0255159010924126</c:v>
                </c:pt>
                <c:pt idx="663">
                  <c:v>1.0254363296752846</c:v>
                </c:pt>
                <c:pt idx="664">
                  <c:v>1.0253570887728694</c:v>
                </c:pt>
                <c:pt idx="665">
                  <c:v>1.0252781766708789</c:v>
                </c:pt>
                <c:pt idx="666">
                  <c:v>1.0251995916656846</c:v>
                </c:pt>
                <c:pt idx="667">
                  <c:v>1.0251213320642383</c:v>
                </c:pt>
                <c:pt idx="668">
                  <c:v>1.0250433961839978</c:v>
                </c:pt>
                <c:pt idx="669">
                  <c:v>1.0249657823528491</c:v>
                </c:pt>
                <c:pt idx="670">
                  <c:v>1.0248884889090322</c:v>
                </c:pt>
                <c:pt idx="671">
                  <c:v>1.0248115142010661</c:v>
                </c:pt>
                <c:pt idx="672">
                  <c:v>1.0247348565876746</c:v>
                </c:pt>
                <c:pt idx="673">
                  <c:v>1.0246585144377125</c:v>
                </c:pt>
                <c:pt idx="674">
                  <c:v>1.0245824861300936</c:v>
                </c:pt>
                <c:pt idx="675">
                  <c:v>1.0245067700537176</c:v>
                </c:pt>
                <c:pt idx="676">
                  <c:v>1.0244313646073986</c:v>
                </c:pt>
                <c:pt idx="677">
                  <c:v>1.024356268199794</c:v>
                </c:pt>
                <c:pt idx="678">
                  <c:v>1.0242814792493338</c:v>
                </c:pt>
                <c:pt idx="679">
                  <c:v>1.024206996184152</c:v>
                </c:pt>
                <c:pt idx="680">
                  <c:v>1.0241328174420146</c:v>
                </c:pt>
                <c:pt idx="681">
                  <c:v>1.0240589414702532</c:v>
                </c:pt>
                <c:pt idx="682">
                  <c:v>1.023985366725696</c:v>
                </c:pt>
                <c:pt idx="683">
                  <c:v>1.0239120916745992</c:v>
                </c:pt>
                <c:pt idx="684">
                  <c:v>1.0238391147925809</c:v>
                </c:pt>
                <c:pt idx="685">
                  <c:v>1.0237664345645547</c:v>
                </c:pt>
                <c:pt idx="686">
                  <c:v>1.0236940494846627</c:v>
                </c:pt>
                <c:pt idx="687">
                  <c:v>1.0236219580562103</c:v>
                </c:pt>
                <c:pt idx="688">
                  <c:v>1.0235501587916018</c:v>
                </c:pt>
                <c:pt idx="689">
                  <c:v>1.0234786502122752</c:v>
                </c:pt>
                <c:pt idx="690">
                  <c:v>1.0234074308486383</c:v>
                </c:pt>
                <c:pt idx="691">
                  <c:v>1.023336499240006</c:v>
                </c:pt>
                <c:pt idx="692">
                  <c:v>1.023265853934537</c:v>
                </c:pt>
                <c:pt idx="693">
                  <c:v>1.0231954934891703</c:v>
                </c:pt>
                <c:pt idx="694">
                  <c:v>1.0231254164695656</c:v>
                </c:pt>
                <c:pt idx="695">
                  <c:v>1.0230556214500397</c:v>
                </c:pt>
                <c:pt idx="696">
                  <c:v>1.0229861070135069</c:v>
                </c:pt>
                <c:pt idx="697">
                  <c:v>1.0229168717514181</c:v>
                </c:pt>
                <c:pt idx="698">
                  <c:v>1.0228479142637006</c:v>
                </c:pt>
                <c:pt idx="699">
                  <c:v>1.0227792331586996</c:v>
                </c:pt>
                <c:pt idx="700">
                  <c:v>1.022710827053118</c:v>
                </c:pt>
                <c:pt idx="701">
                  <c:v>1.0226426945719584</c:v>
                </c:pt>
                <c:pt idx="702">
                  <c:v>1.0225748343484662</c:v>
                </c:pt>
                <c:pt idx="703">
                  <c:v>1.0225072450240695</c:v>
                </c:pt>
                <c:pt idx="704">
                  <c:v>1.0224399252483245</c:v>
                </c:pt>
                <c:pt idx="705">
                  <c:v>1.0223728736788573</c:v>
                </c:pt>
                <c:pt idx="706">
                  <c:v>1.0223060889813085</c:v>
                </c:pt>
                <c:pt idx="707">
                  <c:v>1.0222395698292768</c:v>
                </c:pt>
                <c:pt idx="708">
                  <c:v>1.022173314904264</c:v>
                </c:pt>
                <c:pt idx="709">
                  <c:v>1.0221073228956203</c:v>
                </c:pt>
                <c:pt idx="710">
                  <c:v>1.0220415925004898</c:v>
                </c:pt>
                <c:pt idx="711">
                  <c:v>1.0219761224237556</c:v>
                </c:pt>
                <c:pt idx="712">
                  <c:v>1.0219109113779878</c:v>
                </c:pt>
                <c:pt idx="713">
                  <c:v>1.021845958083389</c:v>
                </c:pt>
                <c:pt idx="714">
                  <c:v>1.0217812612677424</c:v>
                </c:pt>
                <c:pt idx="715">
                  <c:v>1.0217168196663584</c:v>
                </c:pt>
                <c:pt idx="716">
                  <c:v>1.0216526320220243</c:v>
                </c:pt>
                <c:pt idx="717">
                  <c:v>1.0215886970849515</c:v>
                </c:pt>
                <c:pt idx="718">
                  <c:v>1.0215250136127245</c:v>
                </c:pt>
                <c:pt idx="719">
                  <c:v>1.0214615803702507</c:v>
                </c:pt>
                <c:pt idx="720">
                  <c:v>1.0213983961297104</c:v>
                </c:pt>
                <c:pt idx="721">
                  <c:v>1.0213354596705053</c:v>
                </c:pt>
                <c:pt idx="722">
                  <c:v>1.0212727697792108</c:v>
                </c:pt>
                <c:pt idx="723">
                  <c:v>1.0212103252495264</c:v>
                </c:pt>
                <c:pt idx="724">
                  <c:v>1.0211481248822256</c:v>
                </c:pt>
                <c:pt idx="725">
                  <c:v>1.0210861674851099</c:v>
                </c:pt>
                <c:pt idx="726">
                  <c:v>1.0210244518729583</c:v>
                </c:pt>
                <c:pt idx="727">
                  <c:v>1.0209629768674819</c:v>
                </c:pt>
                <c:pt idx="728">
                  <c:v>1.020901741297275</c:v>
                </c:pt>
                <c:pt idx="729">
                  <c:v>1.0208407439977694</c:v>
                </c:pt>
                <c:pt idx="730">
                  <c:v>1.0207799838111868</c:v>
                </c:pt>
                <c:pt idx="731">
                  <c:v>1.0207194595864939</c:v>
                </c:pt>
                <c:pt idx="732">
                  <c:v>1.0206591701793559</c:v>
                </c:pt>
                <c:pt idx="733">
                  <c:v>1.0205991144520903</c:v>
                </c:pt>
                <c:pt idx="734">
                  <c:v>1.0205392912736233</c:v>
                </c:pt>
                <c:pt idx="735">
                  <c:v>1.0204796995194445</c:v>
                </c:pt>
                <c:pt idx="736">
                  <c:v>1.0204203380715622</c:v>
                </c:pt>
                <c:pt idx="737">
                  <c:v>1.0203612058184592</c:v>
                </c:pt>
                <c:pt idx="738">
                  <c:v>1.0203023016550499</c:v>
                </c:pt>
                <c:pt idx="739">
                  <c:v>1.0202436244826365</c:v>
                </c:pt>
                <c:pt idx="740">
                  <c:v>1.0201851732088656</c:v>
                </c:pt>
                <c:pt idx="741">
                  <c:v>1.0201269467476861</c:v>
                </c:pt>
                <c:pt idx="742">
                  <c:v>1.0200689440193067</c:v>
                </c:pt>
                <c:pt idx="743">
                  <c:v>1.0200111639501532</c:v>
                </c:pt>
                <c:pt idx="744">
                  <c:v>1.0199536054728278</c:v>
                </c:pt>
                <c:pt idx="745">
                  <c:v>1.0198962675260668</c:v>
                </c:pt>
                <c:pt idx="746">
                  <c:v>1.0198391490547001</c:v>
                </c:pt>
                <c:pt idx="747">
                  <c:v>1.0197822490096102</c:v>
                </c:pt>
                <c:pt idx="748">
                  <c:v>1.0197255663476914</c:v>
                </c:pt>
                <c:pt idx="749">
                  <c:v>1.0196691000318108</c:v>
                </c:pt>
                <c:pt idx="750">
                  <c:v>1.0196128490307663</c:v>
                </c:pt>
                <c:pt idx="751">
                  <c:v>1.0195568123192498</c:v>
                </c:pt>
                <c:pt idx="752">
                  <c:v>1.0195009888778057</c:v>
                </c:pt>
                <c:pt idx="753">
                  <c:v>1.0194453776927932</c:v>
                </c:pt>
                <c:pt idx="754">
                  <c:v>1.0193899777563462</c:v>
                </c:pt>
                <c:pt idx="755">
                  <c:v>1.0193347880663377</c:v>
                </c:pt>
                <c:pt idx="756">
                  <c:v>1.0192798076263387</c:v>
                </c:pt>
                <c:pt idx="757">
                  <c:v>1.0192250354455821</c:v>
                </c:pt>
                <c:pt idx="758">
                  <c:v>1.0191704705389248</c:v>
                </c:pt>
                <c:pt idx="759">
                  <c:v>1.0191161119268106</c:v>
                </c:pt>
                <c:pt idx="760">
                  <c:v>1.0190619586352332</c:v>
                </c:pt>
                <c:pt idx="761">
                  <c:v>1.0190080096956995</c:v>
                </c:pt>
                <c:pt idx="762">
                  <c:v>1.0189542641451932</c:v>
                </c:pt>
                <c:pt idx="763">
                  <c:v>1.0189007210261392</c:v>
                </c:pt>
                <c:pt idx="764">
                  <c:v>1.0188473793863664</c:v>
                </c:pt>
                <c:pt idx="765">
                  <c:v>1.018794238279074</c:v>
                </c:pt>
                <c:pt idx="766">
                  <c:v>1.0187412967627949</c:v>
                </c:pt>
                <c:pt idx="767">
                  <c:v>1.0186885539013613</c:v>
                </c:pt>
                <c:pt idx="768">
                  <c:v>1.0186360087638691</c:v>
                </c:pt>
                <c:pt idx="769">
                  <c:v>1.0185836604246448</c:v>
                </c:pt>
                <c:pt idx="770">
                  <c:v>1.0185315079632098</c:v>
                </c:pt>
                <c:pt idx="771">
                  <c:v>1.0184795504642477</c:v>
                </c:pt>
                <c:pt idx="772">
                  <c:v>1.0184277870175689</c:v>
                </c:pt>
                <c:pt idx="773">
                  <c:v>1.0183762167180794</c:v>
                </c:pt>
                <c:pt idx="774">
                  <c:v>1.0183248386657457</c:v>
                </c:pt>
                <c:pt idx="775">
                  <c:v>1.018273651965562</c:v>
                </c:pt>
                <c:pt idx="776">
                  <c:v>1.0182226557275185</c:v>
                </c:pt>
                <c:pt idx="777">
                  <c:v>1.0181718490665683</c:v>
                </c:pt>
                <c:pt idx="778">
                  <c:v>1.0181212311025944</c:v>
                </c:pt>
                <c:pt idx="779">
                  <c:v>1.0180708009603794</c:v>
                </c:pt>
                <c:pt idx="780">
                  <c:v>1.018020557769572</c:v>
                </c:pt>
                <c:pt idx="781">
                  <c:v>1.0179705006646567</c:v>
                </c:pt>
                <c:pt idx="782">
                  <c:v>1.0179206287849212</c:v>
                </c:pt>
                <c:pt idx="783">
                  <c:v>1.0178709412744271</c:v>
                </c:pt>
                <c:pt idx="784">
                  <c:v>1.0178214372819769</c:v>
                </c:pt>
                <c:pt idx="785">
                  <c:v>1.017772115961086</c:v>
                </c:pt>
                <c:pt idx="786">
                  <c:v>1.0177229764699494</c:v>
                </c:pt>
                <c:pt idx="787">
                  <c:v>1.0176740179714134</c:v>
                </c:pt>
                <c:pt idx="788">
                  <c:v>1.0176252396329459</c:v>
                </c:pt>
                <c:pt idx="789">
                  <c:v>1.0175766406266051</c:v>
                </c:pt>
                <c:pt idx="790">
                  <c:v>1.0175282201290112</c:v>
                </c:pt>
                <c:pt idx="791">
                  <c:v>1.0174799773213168</c:v>
                </c:pt>
                <c:pt idx="792">
                  <c:v>1.0174319113891772</c:v>
                </c:pt>
                <c:pt idx="793">
                  <c:v>1.0173840215227237</c:v>
                </c:pt>
                <c:pt idx="794">
                  <c:v>1.0173363069165313</c:v>
                </c:pt>
                <c:pt idx="795">
                  <c:v>1.0172887667695938</c:v>
                </c:pt>
                <c:pt idx="796">
                  <c:v>1.0172414002852936</c:v>
                </c:pt>
                <c:pt idx="797">
                  <c:v>1.0171942066713739</c:v>
                </c:pt>
                <c:pt idx="798">
                  <c:v>1.0171471851399116</c:v>
                </c:pt>
                <c:pt idx="799">
                  <c:v>1.0171003349072889</c:v>
                </c:pt>
                <c:pt idx="800">
                  <c:v>1.0170536551941662</c:v>
                </c:pt>
                <c:pt idx="801">
                  <c:v>1.017007145225455</c:v>
                </c:pt>
                <c:pt idx="802">
                  <c:v>1.01696080423029</c:v>
                </c:pt>
                <c:pt idx="803">
                  <c:v>1.0169146314420043</c:v>
                </c:pt>
                <c:pt idx="804">
                  <c:v>1.0168686260981006</c:v>
                </c:pt>
                <c:pt idx="805">
                  <c:v>1.0168227874402254</c:v>
                </c:pt>
                <c:pt idx="806">
                  <c:v>1.0167771147141433</c:v>
                </c:pt>
                <c:pt idx="807">
                  <c:v>1.0167316071697108</c:v>
                </c:pt>
                <c:pt idx="808">
                  <c:v>1.0166862640608496</c:v>
                </c:pt>
                <c:pt idx="809">
                  <c:v>1.0166410846455225</c:v>
                </c:pt>
                <c:pt idx="810">
                  <c:v>1.016596068185706</c:v>
                </c:pt>
                <c:pt idx="811">
                  <c:v>1.0165512139473663</c:v>
                </c:pt>
                <c:pt idx="812">
                  <c:v>1.0165065212004336</c:v>
                </c:pt>
                <c:pt idx="813">
                  <c:v>1.0164619892187776</c:v>
                </c:pt>
                <c:pt idx="814">
                  <c:v>1.0164176172801827</c:v>
                </c:pt>
                <c:pt idx="815">
                  <c:v>1.0163734046663222</c:v>
                </c:pt>
                <c:pt idx="816">
                  <c:v>1.0163293506627358</c:v>
                </c:pt>
                <c:pt idx="817">
                  <c:v>1.0162854545588036</c:v>
                </c:pt>
                <c:pt idx="818">
                  <c:v>1.0162417156477237</c:v>
                </c:pt>
                <c:pt idx="819">
                  <c:v>1.0161981332264864</c:v>
                </c:pt>
                <c:pt idx="820">
                  <c:v>1.0161547065958525</c:v>
                </c:pt>
                <c:pt idx="821">
                  <c:v>1.0161114350603278</c:v>
                </c:pt>
                <c:pt idx="822">
                  <c:v>1.0160683179281413</c:v>
                </c:pt>
                <c:pt idx="823">
                  <c:v>1.0160253545112212</c:v>
                </c:pt>
                <c:pt idx="824">
                  <c:v>1.0159825441251715</c:v>
                </c:pt>
                <c:pt idx="825">
                  <c:v>1.0159398860892506</c:v>
                </c:pt>
                <c:pt idx="826">
                  <c:v>1.0158973797263458</c:v>
                </c:pt>
                <c:pt idx="827">
                  <c:v>1.0158550243629541</c:v>
                </c:pt>
                <c:pt idx="828">
                  <c:v>1.0158128193291573</c:v>
                </c:pt>
                <c:pt idx="829">
                  <c:v>1.0157707639586011</c:v>
                </c:pt>
                <c:pt idx="830">
                  <c:v>1.015728857588472</c:v>
                </c:pt>
                <c:pt idx="831">
                  <c:v>1.015687099559476</c:v>
                </c:pt>
                <c:pt idx="832">
                  <c:v>1.0156454892158169</c:v>
                </c:pt>
                <c:pt idx="833">
                  <c:v>1.0156040259051742</c:v>
                </c:pt>
                <c:pt idx="834">
                  <c:v>1.0155627089786823</c:v>
                </c:pt>
                <c:pt idx="835">
                  <c:v>1.0155215377909079</c:v>
                </c:pt>
                <c:pt idx="836">
                  <c:v>1.0154805116998307</c:v>
                </c:pt>
                <c:pt idx="837">
                  <c:v>1.0154396300668205</c:v>
                </c:pt>
                <c:pt idx="838">
                  <c:v>1.0153988922566177</c:v>
                </c:pt>
                <c:pt idx="839">
                  <c:v>1.0153582976373121</c:v>
                </c:pt>
                <c:pt idx="840">
                  <c:v>1.0153178455803218</c:v>
                </c:pt>
                <c:pt idx="841">
                  <c:v>1.0152775354603736</c:v>
                </c:pt>
                <c:pt idx="842">
                  <c:v>1.0152373666554821</c:v>
                </c:pt>
                <c:pt idx="843">
                  <c:v>1.0151973385469302</c:v>
                </c:pt>
                <c:pt idx="844">
                  <c:v>1.015157450519248</c:v>
                </c:pt>
                <c:pt idx="845">
                  <c:v>1.015117701960194</c:v>
                </c:pt>
                <c:pt idx="846">
                  <c:v>1.015078092260735</c:v>
                </c:pt>
                <c:pt idx="847">
                  <c:v>1.0150386208150262</c:v>
                </c:pt>
                <c:pt idx="848">
                  <c:v>1.0149992870203923</c:v>
                </c:pt>
                <c:pt idx="849">
                  <c:v>1.0149600902773077</c:v>
                </c:pt>
                <c:pt idx="850">
                  <c:v>1.0149210299893774</c:v>
                </c:pt>
                <c:pt idx="851">
                  <c:v>1.0148821055633181</c:v>
                </c:pt>
                <c:pt idx="852">
                  <c:v>1.0148433164089394</c:v>
                </c:pt>
                <c:pt idx="853">
                  <c:v>1.0148046619391244</c:v>
                </c:pt>
                <c:pt idx="854">
                  <c:v>1.0147661415698119</c:v>
                </c:pt>
                <c:pt idx="855">
                  <c:v>1.0147277547199769</c:v>
                </c:pt>
                <c:pt idx="856">
                  <c:v>1.0146895008116135</c:v>
                </c:pt>
                <c:pt idx="857">
                  <c:v>1.0146513792697145</c:v>
                </c:pt>
                <c:pt idx="858">
                  <c:v>1.0146133895222564</c:v>
                </c:pt>
                <c:pt idx="859">
                  <c:v>1.0145755310001781</c:v>
                </c:pt>
                <c:pt idx="860">
                  <c:v>1.0145378031373649</c:v>
                </c:pt>
                <c:pt idx="861">
                  <c:v>1.0145002053706302</c:v>
                </c:pt>
                <c:pt idx="862">
                  <c:v>1.0144627371396984</c:v>
                </c:pt>
                <c:pt idx="863">
                  <c:v>1.0144253978871862</c:v>
                </c:pt>
                <c:pt idx="864">
                  <c:v>1.0143881870585865</c:v>
                </c:pt>
                <c:pt idx="865">
                  <c:v>1.0143511041022499</c:v>
                </c:pt>
                <c:pt idx="866">
                  <c:v>1.0143141484693685</c:v>
                </c:pt>
                <c:pt idx="867">
                  <c:v>1.0142773196139585</c:v>
                </c:pt>
                <c:pt idx="868">
                  <c:v>1.0142406169928431</c:v>
                </c:pt>
                <c:pt idx="869">
                  <c:v>1.0142040400656354</c:v>
                </c:pt>
                <c:pt idx="870">
                  <c:v>1.0141675882947228</c:v>
                </c:pt>
                <c:pt idx="871">
                  <c:v>1.0141312611452491</c:v>
                </c:pt>
                <c:pt idx="872">
                  <c:v>1.0140950580850989</c:v>
                </c:pt>
                <c:pt idx="873">
                  <c:v>1.0140589785848813</c:v>
                </c:pt>
                <c:pt idx="874">
                  <c:v>1.0140230221179121</c:v>
                </c:pt>
                <c:pt idx="875">
                  <c:v>1.0139871881602003</c:v>
                </c:pt>
                <c:pt idx="876">
                  <c:v>1.0139514761904296</c:v>
                </c:pt>
                <c:pt idx="877">
                  <c:v>1.013915885689944</c:v>
                </c:pt>
                <c:pt idx="878">
                  <c:v>1.0138804161427306</c:v>
                </c:pt>
                <c:pt idx="879">
                  <c:v>1.0138450670354064</c:v>
                </c:pt>
                <c:pt idx="880">
                  <c:v>1.0138098378571991</c:v>
                </c:pt>
                <c:pt idx="881">
                  <c:v>1.0137747280999352</c:v>
                </c:pt>
                <c:pt idx="882">
                  <c:v>1.0137397372580217</c:v>
                </c:pt>
                <c:pt idx="883">
                  <c:v>1.0137048648284328</c:v>
                </c:pt>
                <c:pt idx="884">
                  <c:v>1.0136701103106938</c:v>
                </c:pt>
                <c:pt idx="885">
                  <c:v>1.013635473206866</c:v>
                </c:pt>
                <c:pt idx="886">
                  <c:v>1.0136009530215322</c:v>
                </c:pt>
                <c:pt idx="887">
                  <c:v>1.0135665492617811</c:v>
                </c:pt>
                <c:pt idx="888">
                  <c:v>1.0135322614371938</c:v>
                </c:pt>
                <c:pt idx="889">
                  <c:v>1.0134980890598271</c:v>
                </c:pt>
                <c:pt idx="890">
                  <c:v>1.013464031644201</c:v>
                </c:pt>
                <c:pt idx="891">
                  <c:v>1.0134300887072829</c:v>
                </c:pt>
                <c:pt idx="892">
                  <c:v>1.0133962597684734</c:v>
                </c:pt>
                <c:pt idx="893">
                  <c:v>1.0133625443495931</c:v>
                </c:pt>
                <c:pt idx="894">
                  <c:v>1.0133289419748666</c:v>
                </c:pt>
                <c:pt idx="895">
                  <c:v>1.0132954521709097</c:v>
                </c:pt>
                <c:pt idx="896">
                  <c:v>1.0132620744667147</c:v>
                </c:pt>
                <c:pt idx="897">
                  <c:v>1.0132288083936376</c:v>
                </c:pt>
                <c:pt idx="898">
                  <c:v>1.0131956534853832</c:v>
                </c:pt>
                <c:pt idx="899">
                  <c:v>1.0131626092779906</c:v>
                </c:pt>
                <c:pt idx="900">
                  <c:v>1.0131296753098222</c:v>
                </c:pt>
                <c:pt idx="901">
                  <c:v>1.0130968511215475</c:v>
                </c:pt>
                <c:pt idx="902">
                  <c:v>1.0130641362561317</c:v>
                </c:pt>
                <c:pt idx="903">
                  <c:v>1.0130315302588202</c:v>
                </c:pt>
                <c:pt idx="904">
                  <c:v>1.0129990326771274</c:v>
                </c:pt>
                <c:pt idx="905">
                  <c:v>1.0129666430608222</c:v>
                </c:pt>
                <c:pt idx="906">
                  <c:v>1.0129343609619155</c:v>
                </c:pt>
                <c:pt idx="907">
                  <c:v>1.012902185934647</c:v>
                </c:pt>
                <c:pt idx="908">
                  <c:v>1.0128701175354724</c:v>
                </c:pt>
                <c:pt idx="909">
                  <c:v>1.0128381553230497</c:v>
                </c:pt>
                <c:pt idx="910">
                  <c:v>1.0128062988582283</c:v>
                </c:pt>
                <c:pt idx="911">
                  <c:v>1.0127745477040342</c:v>
                </c:pt>
                <c:pt idx="912">
                  <c:v>1.0127429014256593</c:v>
                </c:pt>
                <c:pt idx="913">
                  <c:v>1.0127113595904471</c:v>
                </c:pt>
                <c:pt idx="914">
                  <c:v>1.0126799217678824</c:v>
                </c:pt>
                <c:pt idx="915">
                  <c:v>1.0126485875295761</c:v>
                </c:pt>
                <c:pt idx="916">
                  <c:v>1.0126173564492562</c:v>
                </c:pt>
                <c:pt idx="917">
                  <c:v>1.0125862281027531</c:v>
                </c:pt>
                <c:pt idx="918">
                  <c:v>1.0125552020679887</c:v>
                </c:pt>
                <c:pt idx="919">
                  <c:v>1.0125242779249641</c:v>
                </c:pt>
                <c:pt idx="920">
                  <c:v>1.0124934552557476</c:v>
                </c:pt>
                <c:pt idx="921">
                  <c:v>1.0124627336444629</c:v>
                </c:pt>
                <c:pt idx="922">
                  <c:v>1.0124321126772775</c:v>
                </c:pt>
                <c:pt idx="923">
                  <c:v>1.0124015919423908</c:v>
                </c:pt>
                <c:pt idx="924">
                  <c:v>1.0123711710300216</c:v>
                </c:pt>
                <c:pt idx="925">
                  <c:v>1.0123408495323991</c:v>
                </c:pt>
                <c:pt idx="926">
                  <c:v>1.0123106270437485</c:v>
                </c:pt>
                <c:pt idx="927">
                  <c:v>1.0122805031602808</c:v>
                </c:pt>
                <c:pt idx="928">
                  <c:v>1.0122504774801824</c:v>
                </c:pt>
                <c:pt idx="929">
                  <c:v>1.0122205496036021</c:v>
                </c:pt>
                <c:pt idx="930">
                  <c:v>1.0121907191326411</c:v>
                </c:pt>
                <c:pt idx="931">
                  <c:v>1.0121609856713423</c:v>
                </c:pt>
                <c:pt idx="932">
                  <c:v>1.0121313488256769</c:v>
                </c:pt>
                <c:pt idx="933">
                  <c:v>1.0121018082035365</c:v>
                </c:pt>
                <c:pt idx="934">
                  <c:v>1.01207236341472</c:v>
                </c:pt>
                <c:pt idx="935">
                  <c:v>1.0120430140709242</c:v>
                </c:pt>
                <c:pt idx="936">
                  <c:v>1.0120137597857315</c:v>
                </c:pt>
                <c:pt idx="937">
                  <c:v>1.0119846001746011</c:v>
                </c:pt>
                <c:pt idx="938">
                  <c:v>1.0119555348548568</c:v>
                </c:pt>
                <c:pt idx="939">
                  <c:v>1.0119265634456769</c:v>
                </c:pt>
                <c:pt idx="940">
                  <c:v>1.0118976855680846</c:v>
                </c:pt>
                <c:pt idx="941">
                  <c:v>1.011868900844936</c:v>
                </c:pt>
                <c:pt idx="942">
                  <c:v>1.0118402089009111</c:v>
                </c:pt>
                <c:pt idx="943">
                  <c:v>1.0118116093625029</c:v>
                </c:pt>
                <c:pt idx="944">
                  <c:v>1.0117831018580079</c:v>
                </c:pt>
                <c:pt idx="945">
                  <c:v>1.0117546860175142</c:v>
                </c:pt>
                <c:pt idx="946">
                  <c:v>1.0117263614728937</c:v>
                </c:pt>
                <c:pt idx="947">
                  <c:v>1.0116981278577906</c:v>
                </c:pt>
                <c:pt idx="948">
                  <c:v>1.0116699848076114</c:v>
                </c:pt>
                <c:pt idx="949">
                  <c:v>1.0116419319595162</c:v>
                </c:pt>
                <c:pt idx="950">
                  <c:v>1.0116139689524075</c:v>
                </c:pt>
                <c:pt idx="951">
                  <c:v>1.0115860954269218</c:v>
                </c:pt>
                <c:pt idx="952">
                  <c:v>1.0115583110254185</c:v>
                </c:pt>
                <c:pt idx="953">
                  <c:v>1.011530615391971</c:v>
                </c:pt>
                <c:pt idx="954">
                  <c:v>1.0115030081723573</c:v>
                </c:pt>
                <c:pt idx="955">
                  <c:v>1.0114754890140503</c:v>
                </c:pt>
                <c:pt idx="956">
                  <c:v>1.0114480575662079</c:v>
                </c:pt>
                <c:pt idx="957">
                  <c:v>1.0114207134796644</c:v>
                </c:pt>
                <c:pt idx="958">
                  <c:v>1.0113934564069205</c:v>
                </c:pt>
                <c:pt idx="959">
                  <c:v>1.0113662860021346</c:v>
                </c:pt>
                <c:pt idx="960">
                  <c:v>1.0113392019211127</c:v>
                </c:pt>
                <c:pt idx="961">
                  <c:v>1.0113122038213005</c:v>
                </c:pt>
                <c:pt idx="962">
                  <c:v>1.0112852913617734</c:v>
                </c:pt>
                <c:pt idx="963">
                  <c:v>1.0112584642032272</c:v>
                </c:pt>
                <c:pt idx="964">
                  <c:v>1.0112317220079698</c:v>
                </c:pt>
                <c:pt idx="965">
                  <c:v>1.0112050644399131</c:v>
                </c:pt>
                <c:pt idx="966">
                  <c:v>1.0111784911645616</c:v>
                </c:pt>
                <c:pt idx="967">
                  <c:v>1.0111520018490059</c:v>
                </c:pt>
                <c:pt idx="968">
                  <c:v>1.0111255961619126</c:v>
                </c:pt>
                <c:pt idx="969">
                  <c:v>1.0110992737735169</c:v>
                </c:pt>
                <c:pt idx="970">
                  <c:v>1.0110730343556125</c:v>
                </c:pt>
                <c:pt idx="971">
                  <c:v>1.0110468775815442</c:v>
                </c:pt>
                <c:pt idx="972">
                  <c:v>1.0110208031261982</c:v>
                </c:pt>
                <c:pt idx="973">
                  <c:v>1.0109948106659952</c:v>
                </c:pt>
                <c:pt idx="974">
                  <c:v>1.0109688998788795</c:v>
                </c:pt>
                <c:pt idx="975">
                  <c:v>1.0109430704443139</c:v>
                </c:pt>
                <c:pt idx="976">
                  <c:v>1.0109173220432683</c:v>
                </c:pt>
                <c:pt idx="977">
                  <c:v>1.0108916543582138</c:v>
                </c:pt>
                <c:pt idx="978">
                  <c:v>1.0108660670731122</c:v>
                </c:pt>
                <c:pt idx="979">
                  <c:v>1.01084055987341</c:v>
                </c:pt>
                <c:pt idx="980">
                  <c:v>1.0108151324460291</c:v>
                </c:pt>
                <c:pt idx="981">
                  <c:v>1.0107897844793587</c:v>
                </c:pt>
                <c:pt idx="982">
                  <c:v>1.0107645156632479</c:v>
                </c:pt>
                <c:pt idx="983">
                  <c:v>1.0107393256889969</c:v>
                </c:pt>
                <c:pt idx="984">
                  <c:v>1.0107142142493499</c:v>
                </c:pt>
                <c:pt idx="985">
                  <c:v>1.010689181038487</c:v>
                </c:pt>
                <c:pt idx="986">
                  <c:v>1.010664225752016</c:v>
                </c:pt>
                <c:pt idx="987">
                  <c:v>1.0106393480869644</c:v>
                </c:pt>
                <c:pt idx="988">
                  <c:v>1.0106145477417734</c:v>
                </c:pt>
                <c:pt idx="989">
                  <c:v>1.0105898244162879</c:v>
                </c:pt>
                <c:pt idx="990">
                  <c:v>1.0105651778117504</c:v>
                </c:pt>
                <c:pt idx="991">
                  <c:v>1.0105406076307928</c:v>
                </c:pt>
                <c:pt idx="992">
                  <c:v>1.0105161135774292</c:v>
                </c:pt>
                <c:pt idx="993">
                  <c:v>1.0104916953570484</c:v>
                </c:pt>
                <c:pt idx="994">
                  <c:v>1.0104673526764054</c:v>
                </c:pt>
                <c:pt idx="995">
                  <c:v>1.0104430852436164</c:v>
                </c:pt>
                <c:pt idx="996">
                  <c:v>1.0104188927681483</c:v>
                </c:pt>
                <c:pt idx="997">
                  <c:v>1.0103947749608146</c:v>
                </c:pt>
                <c:pt idx="998">
                  <c:v>1.0103707315337658</c:v>
                </c:pt>
                <c:pt idx="999">
                  <c:v>1.0103467622004827</c:v>
                </c:pt>
                <c:pt idx="1000">
                  <c:v>1.0103228666757704</c:v>
                </c:pt>
              </c:numCache>
            </c:numRef>
          </c:yVal>
          <c:smooth val="1"/>
        </c:ser>
        <c:ser>
          <c:idx val="1"/>
          <c:order val="1"/>
          <c:tx>
            <c:v>PD(t) %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model'!$DG$9:$DG$1009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2.9801324503311249E-6</c:v>
                </c:pt>
                <c:pt idx="4">
                  <c:v>1.1859735099337747E-5</c:v>
                </c:pt>
                <c:pt idx="5">
                  <c:v>2.9496087996383753E-5</c:v>
                </c:pt>
                <c:pt idx="6">
                  <c:v>5.86831889322121E-5</c:v>
                </c:pt>
                <c:pt idx="7">
                  <c:v>1.0215057014641484E-4</c:v>
                </c:pt>
                <c:pt idx="8">
                  <c:v>1.6256215902299599E-4</c:v>
                </c:pt>
                <c:pt idx="9">
                  <c:v>2.4251518538189216E-4</c:v>
                </c:pt>
                <c:pt idx="10">
                  <c:v>3.4453913785708262E-4</c:v>
                </c:pt>
                <c:pt idx="11">
                  <c:v>4.7109477173081372E-4</c:v>
                </c:pt>
                <c:pt idx="12">
                  <c:v>6.2457317046873072E-4</c:v>
                </c:pt>
                <c:pt idx="13">
                  <c:v>8.0729486307262017E-4</c:v>
                </c:pt>
                <c:pt idx="14">
                  <c:v>1.0215089992362885E-3</c:v>
                </c:pt>
                <c:pt idx="15">
                  <c:v>1.2693925841561107E-3</c:v>
                </c:pt>
                <c:pt idx="16">
                  <c:v>1.553049774711292E-3</c:v>
                </c:pt>
                <c:pt idx="17">
                  <c:v>1.8745112385901476E-3</c:v>
                </c:pt>
                <c:pt idx="18">
                  <c:v>2.2357335777980804E-3</c:v>
                </c:pt>
                <c:pt idx="19">
                  <c:v>2.6385988178406683E-3</c:v>
                </c:pt>
                <c:pt idx="20">
                  <c:v>3.0849139637317453E-3</c:v>
                </c:pt>
                <c:pt idx="21">
                  <c:v>3.5764106238318129E-3</c:v>
                </c:pt>
                <c:pt idx="22">
                  <c:v>4.1147447023769284E-3</c:v>
                </c:pt>
                <c:pt idx="23">
                  <c:v>4.7014961614126882E-3</c:v>
                </c:pt>
                <c:pt idx="24">
                  <c:v>5.3381688527023392E-3</c:v>
                </c:pt>
                <c:pt idx="25">
                  <c:v>6.0261904200328027E-3</c:v>
                </c:pt>
                <c:pt idx="26">
                  <c:v>6.7669122721977001E-3</c:v>
                </c:pt>
                <c:pt idx="27">
                  <c:v>7.5616096267927743E-3</c:v>
                </c:pt>
                <c:pt idx="28">
                  <c:v>8.4114816248165511E-3</c:v>
                </c:pt>
                <c:pt idx="29">
                  <c:v>9.3176515159281593E-3</c:v>
                </c:pt>
                <c:pt idx="30">
                  <c:v>1.0281166914075079E-2</c:v>
                </c:pt>
                <c:pt idx="31">
                  <c:v>1.1303000123066636E-2</c:v>
                </c:pt>
                <c:pt idx="32">
                  <c:v>1.2384048531534474E-2</c:v>
                </c:pt>
                <c:pt idx="33">
                  <c:v>1.3525135076589387E-2</c:v>
                </c:pt>
                <c:pt idx="34">
                  <c:v>1.4727008775355028E-2</c:v>
                </c:pt>
                <c:pt idx="35">
                  <c:v>1.599034532343337E-2</c:v>
                </c:pt>
                <c:pt idx="36">
                  <c:v>1.7315747759234598E-2</c:v>
                </c:pt>
                <c:pt idx="37">
                  <c:v>1.8703747192985759E-2</c:v>
                </c:pt>
                <c:pt idx="38">
                  <c:v>2.0154803599117928E-2</c:v>
                </c:pt>
                <c:pt idx="39">
                  <c:v>2.1669306670621474E-2</c:v>
                </c:pt>
                <c:pt idx="40">
                  <c:v>2.3247576733852984E-2</c:v>
                </c:pt>
                <c:pt idx="41">
                  <c:v>2.488986572217608E-2</c:v>
                </c:pt>
                <c:pt idx="42">
                  <c:v>2.6596358206721845E-2</c:v>
                </c:pt>
                <c:pt idx="43">
                  <c:v>2.8367172482462757E-2</c:v>
                </c:pt>
                <c:pt idx="44">
                  <c:v>3.0202361707707452E-2</c:v>
                </c:pt>
                <c:pt idx="45">
                  <c:v>3.2101915095042295E-2</c:v>
                </c:pt>
                <c:pt idx="46">
                  <c:v>3.4065759151669379E-2</c:v>
                </c:pt>
                <c:pt idx="47">
                  <c:v>3.6093758967020176E-2</c:v>
                </c:pt>
                <c:pt idx="48">
                  <c:v>3.8185719545458519E-2</c:v>
                </c:pt>
                <c:pt idx="49">
                  <c:v>4.0341387181827372E-2</c:v>
                </c:pt>
                <c:pt idx="50">
                  <c:v>4.2560450877539464E-2</c:v>
                </c:pt>
                <c:pt idx="51">
                  <c:v>4.4842543794863896E-2</c:v>
                </c:pt>
                <c:pt idx="52">
                  <c:v>4.7187244747018131E-2</c:v>
                </c:pt>
                <c:pt idx="53">
                  <c:v>4.9594079721637832E-2</c:v>
                </c:pt>
                <c:pt idx="54">
                  <c:v>5.2062523435166118E-2</c:v>
                </c:pt>
                <c:pt idx="55">
                  <c:v>5.4592000915678139E-2</c:v>
                </c:pt>
                <c:pt idx="56">
                  <c:v>5.7181889111637386E-2</c:v>
                </c:pt>
                <c:pt idx="57">
                  <c:v>5.9831518524065749E-2</c:v>
                </c:pt>
                <c:pt idx="58">
                  <c:v>6.254017485960113E-2</c:v>
                </c:pt>
                <c:pt idx="59">
                  <c:v>6.5307100701913146E-2</c:v>
                </c:pt>
                <c:pt idx="60">
                  <c:v>6.81314971989498E-2</c:v>
                </c:pt>
                <c:pt idx="61">
                  <c:v>7.1012525763496079E-2</c:v>
                </c:pt>
                <c:pt idx="62">
                  <c:v>7.394930978453769E-2</c:v>
                </c:pt>
                <c:pt idx="63">
                  <c:v>7.6940936346941741E-2</c:v>
                </c:pt>
                <c:pt idx="64">
                  <c:v>7.998645795698886E-2</c:v>
                </c:pt>
                <c:pt idx="65">
                  <c:v>8.3084894271318641E-2</c:v>
                </c:pt>
                <c:pt idx="66">
                  <c:v>8.6235233826883403E-2</c:v>
                </c:pt>
                <c:pt idx="67">
                  <c:v>8.9436435769541439E-2</c:v>
                </c:pt>
                <c:pt idx="68">
                  <c:v>9.2687431578962406E-2</c:v>
                </c:pt>
                <c:pt idx="69">
                  <c:v>9.5987126787562868E-2</c:v>
                </c:pt>
                <c:pt idx="70">
                  <c:v>9.9334402691239124E-2</c:v>
                </c:pt>
                <c:pt idx="71">
                  <c:v>0.10272811804971736</c:v>
                </c:pt>
                <c:pt idx="72">
                  <c:v>0.10616711077439819</c:v>
                </c:pt>
                <c:pt idx="73">
                  <c:v>0.10965019960163187</c:v>
                </c:pt>
                <c:pt idx="74">
                  <c:v>0.11317618574942397</c:v>
                </c:pt>
                <c:pt idx="75">
                  <c:v>0.11674385455563729</c:v>
                </c:pt>
                <c:pt idx="76">
                  <c:v>0.12035197709582397</c:v>
                </c:pt>
                <c:pt idx="77">
                  <c:v>0.12399931177889342</c:v>
                </c:pt>
                <c:pt idx="78">
                  <c:v>0.12768460591889483</c:v>
                </c:pt>
                <c:pt idx="79">
                  <c:v>0.13140659728126844</c:v>
                </c:pt>
                <c:pt idx="80">
                  <c:v>0.13516401560199698</c:v>
                </c:pt>
                <c:pt idx="81">
                  <c:v>0.13895558407816794</c:v>
                </c:pt>
                <c:pt idx="82">
                  <c:v>0.1427800208285365</c:v>
                </c:pt>
                <c:pt idx="83">
                  <c:v>0.14663604032276187</c:v>
                </c:pt>
                <c:pt idx="84">
                  <c:v>0.15052235477807027</c:v>
                </c:pt>
                <c:pt idx="85">
                  <c:v>0.15443767552218265</c:v>
                </c:pt>
                <c:pt idx="86">
                  <c:v>0.1583807143214267</c:v>
                </c:pt>
                <c:pt idx="87">
                  <c:v>0.16235018467303863</c:v>
                </c:pt>
                <c:pt idx="88">
                  <c:v>0.16634480306074215</c:v>
                </c:pt>
                <c:pt idx="89">
                  <c:v>0.17036329017277713</c:v>
                </c:pt>
                <c:pt idx="90">
                  <c:v>0.17440437208163331</c:v>
                </c:pt>
                <c:pt idx="91">
                  <c:v>0.17846678138482744</c:v>
                </c:pt>
                <c:pt idx="92">
                  <c:v>0.18254925830614427</c:v>
                </c:pt>
                <c:pt idx="93">
                  <c:v>0.18665055175684395</c:v>
                </c:pt>
                <c:pt idx="94">
                  <c:v>0.19076942035641811</c:v>
                </c:pt>
                <c:pt idx="95">
                  <c:v>0.19490463341255543</c:v>
                </c:pt>
                <c:pt idx="96">
                  <c:v>0.19905497186005777</c:v>
                </c:pt>
                <c:pt idx="97">
                  <c:v>0.20321922915852084</c:v>
                </c:pt>
                <c:pt idx="98">
                  <c:v>0.20739621214867143</c:v>
                </c:pt>
                <c:pt idx="99">
                  <c:v>0.21158474186732334</c:v>
                </c:pt>
                <c:pt idx="100">
                  <c:v>0.21578365432098776</c:v>
                </c:pt>
                <c:pt idx="101">
                  <c:v>0.21999180121824041</c:v>
                </c:pt>
                <c:pt idx="102">
                  <c:v>0.22420805066101698</c:v>
                </c:pt>
                <c:pt idx="103">
                  <c:v>0.22843128779507116</c:v>
                </c:pt>
                <c:pt idx="104">
                  <c:v>0.23266041541989371</c:v>
                </c:pt>
                <c:pt idx="105">
                  <c:v>0.23689435455845012</c:v>
                </c:pt>
                <c:pt idx="106">
                  <c:v>0.24113204498715171</c:v>
                </c:pt>
                <c:pt idx="107">
                  <c:v>0.24537244572653127</c:v>
                </c:pt>
                <c:pt idx="108">
                  <c:v>0.24961453549314605</c:v>
                </c:pt>
                <c:pt idx="109">
                  <c:v>0.25385731311328086</c:v>
                </c:pt>
                <c:pt idx="110">
                  <c:v>0.25809979789907206</c:v>
                </c:pt>
                <c:pt idx="111">
                  <c:v>0.26234102998771636</c:v>
                </c:pt>
                <c:pt idx="112">
                  <c:v>0.26658007064447287</c:v>
                </c:pt>
                <c:pt idx="113">
                  <c:v>0.27081600253020166</c:v>
                </c:pt>
                <c:pt idx="114">
                  <c:v>0.27504792993422494</c:v>
                </c:pt>
                <c:pt idx="115">
                  <c:v>0.27927497897332326</c:v>
                </c:pt>
                <c:pt idx="116">
                  <c:v>0.28349629775771695</c:v>
                </c:pt>
                <c:pt idx="117">
                  <c:v>0.28771105652490664</c:v>
                </c:pt>
                <c:pt idx="118">
                  <c:v>0.29191844774227493</c:v>
                </c:pt>
                <c:pt idx="119">
                  <c:v>0.2961176861793734</c:v>
                </c:pt>
                <c:pt idx="120">
                  <c:v>0.3003080089508392</c:v>
                </c:pt>
                <c:pt idx="121">
                  <c:v>0.30448867553090481</c:v>
                </c:pt>
                <c:pt idx="122">
                  <c:v>0.30865896774047746</c:v>
                </c:pt>
                <c:pt idx="123">
                  <c:v>0.31281818970778008</c:v>
                </c:pt>
                <c:pt idx="124">
                  <c:v>0.31696566780355429</c:v>
                </c:pt>
                <c:pt idx="125">
                  <c:v>0.32110075055183501</c:v>
                </c:pt>
                <c:pt idx="126">
                  <c:v>0.32522280851731089</c:v>
                </c:pt>
                <c:pt idx="127">
                  <c:v>0.32933123417028959</c:v>
                </c:pt>
                <c:pt idx="128">
                  <c:v>0.3334254417302881</c:v>
                </c:pt>
                <c:pt idx="129">
                  <c:v>0.33750486698926552</c:v>
                </c:pt>
                <c:pt idx="130">
                  <c:v>0.34156896711551665</c:v>
                </c:pt>
                <c:pt idx="131">
                  <c:v>0.34561722043923637</c:v>
                </c:pt>
                <c:pt idx="132">
                  <c:v>0.34964912622076072</c:v>
                </c:pt>
                <c:pt idx="133">
                  <c:v>0.3536642044024817</c:v>
                </c:pt>
                <c:pt idx="134">
                  <c:v>0.35766199534542154</c:v>
                </c:pt>
                <c:pt idx="135">
                  <c:v>0.36164205955144285</c:v>
                </c:pt>
                <c:pt idx="136">
                  <c:v>0.36560397737205647</c:v>
                </c:pt>
                <c:pt idx="137">
                  <c:v>0.36954734870477413</c:v>
                </c:pt>
                <c:pt idx="138">
                  <c:v>0.3734717926779389</c:v>
                </c:pt>
                <c:pt idx="139">
                  <c:v>0.37737694732494659</c:v>
                </c:pt>
                <c:pt idx="140">
                  <c:v>0.38126246924875662</c:v>
                </c:pt>
                <c:pt idx="141">
                  <c:v>0.38512803327756795</c:v>
                </c:pt>
                <c:pt idx="142">
                  <c:v>0.38897333211251756</c:v>
                </c:pt>
                <c:pt idx="143">
                  <c:v>0.39279807596823751</c:v>
                </c:pt>
                <c:pt idx="144">
                  <c:v>0.39660199220708392</c:v>
                </c:pt>
                <c:pt idx="145">
                  <c:v>0.40038482496782912</c:v>
                </c:pt>
                <c:pt idx="146">
                  <c:v>0.40414633478958495</c:v>
                </c:pt>
                <c:pt idx="147">
                  <c:v>0.40788629823169958</c:v>
                </c:pt>
                <c:pt idx="148">
                  <c:v>0.41160450749034921</c:v>
                </c:pt>
                <c:pt idx="149">
                  <c:v>0.41530077001251753</c:v>
                </c:pt>
                <c:pt idx="150">
                  <c:v>0.41897490810803251</c:v>
                </c:pt>
                <c:pt idx="151">
                  <c:v>0.42262675856030496</c:v>
                </c:pt>
                <c:pt idx="152">
                  <c:v>0.42625617223638634</c:v>
                </c:pt>
                <c:pt idx="153">
                  <c:v>0.42986301369693858</c:v>
                </c:pt>
                <c:pt idx="154">
                  <c:v>0.43344716080668322</c:v>
                </c:pt>
                <c:pt idx="155">
                  <c:v>0.43700850434586869</c:v>
                </c:pt>
                <c:pt idx="156">
                  <c:v>0.4405469476232734</c:v>
                </c:pt>
                <c:pt idx="157">
                  <c:v>0.44406240609123176</c:v>
                </c:pt>
                <c:pt idx="158">
                  <c:v>0.4475548069631482</c:v>
                </c:pt>
                <c:pt idx="159">
                  <c:v>0.45102408883393774</c:v>
                </c:pt>
                <c:pt idx="160">
                  <c:v>0.45447020130380655</c:v>
                </c:pt>
                <c:pt idx="161">
                  <c:v>0.45789310460576083</c:v>
                </c:pt>
                <c:pt idx="162">
                  <c:v>0.4612927692372103</c:v>
                </c:pt>
                <c:pt idx="163">
                  <c:v>0.46466917559600518</c:v>
                </c:pt>
                <c:pt idx="164">
                  <c:v>0.46802231362122498</c:v>
                </c:pt>
                <c:pt idx="165">
                  <c:v>0.47135218243901289</c:v>
                </c:pt>
                <c:pt idx="166">
                  <c:v>0.47465879001372729</c:v>
                </c:pt>
                <c:pt idx="167">
                  <c:v>0.47794215280466057</c:v>
                </c:pt>
                <c:pt idx="168">
                  <c:v>0.48120229542855225</c:v>
                </c:pt>
                <c:pt idx="169">
                  <c:v>0.48443925032810514</c:v>
                </c:pt>
                <c:pt idx="170">
                  <c:v>0.48765305744669069</c:v>
                </c:pt>
                <c:pt idx="171">
                  <c:v>0.49084376390940998</c:v>
                </c:pt>
                <c:pt idx="172">
                  <c:v>0.49401142371066087</c:v>
                </c:pt>
                <c:pt idx="173">
                  <c:v>0.49715609740833894</c:v>
                </c:pt>
                <c:pt idx="174">
                  <c:v>0.50027785182478479</c:v>
                </c:pt>
                <c:pt idx="175">
                  <c:v>0.50337675975457385</c:v>
                </c:pt>
                <c:pt idx="176">
                  <c:v>0.50645289967922602</c:v>
                </c:pt>
                <c:pt idx="177">
                  <c:v>0.50950635548889711</c:v>
                </c:pt>
                <c:pt idx="178">
                  <c:v>0.51253721621110238</c:v>
                </c:pt>
                <c:pt idx="179">
                  <c:v>0.51554557574650284</c:v>
                </c:pt>
                <c:pt idx="180">
                  <c:v>0.51853153261177465</c:v>
                </c:pt>
                <c:pt idx="181">
                  <c:v>0.52149518968956843</c:v>
                </c:pt>
                <c:pt idx="182">
                  <c:v>0.52443665398555206</c:v>
                </c:pt>
                <c:pt idx="183">
                  <c:v>0.52735603639251871</c:v>
                </c:pt>
                <c:pt idx="184">
                  <c:v>0.53025345146153235</c:v>
                </c:pt>
                <c:pt idx="185">
                  <c:v>0.53312901718007</c:v>
                </c:pt>
                <c:pt idx="186">
                  <c:v>0.53598285475711227</c:v>
                </c:pt>
                <c:pt idx="187">
                  <c:v>0.53881508841512438</c:v>
                </c:pt>
                <c:pt idx="188">
                  <c:v>0.54162584518885859</c:v>
                </c:pt>
                <c:pt idx="189">
                  <c:v>0.54441525473090568</c:v>
                </c:pt>
                <c:pt idx="190">
                  <c:v>0.54718344912391015</c:v>
                </c:pt>
                <c:pt idx="191">
                  <c:v>0.54993056269936258</c:v>
                </c:pt>
                <c:pt idx="192">
                  <c:v>0.55265673186287123</c:v>
                </c:pt>
                <c:pt idx="193">
                  <c:v>0.55536209492581301</c:v>
                </c:pt>
                <c:pt idx="194">
                  <c:v>0.55804679194325579</c:v>
                </c:pt>
                <c:pt idx="195">
                  <c:v>0.56071096455804237</c:v>
                </c:pt>
                <c:pt idx="196">
                  <c:v>0.56335475585091843</c:v>
                </c:pt>
                <c:pt idx="197">
                  <c:v>0.56597831019658706</c:v>
                </c:pt>
                <c:pt idx="198">
                  <c:v>0.5685817731255649</c:v>
                </c:pt>
                <c:pt idx="199">
                  <c:v>0.57116529119171611</c:v>
                </c:pt>
                <c:pt idx="200">
                  <c:v>0.57372901184533398</c:v>
                </c:pt>
                <c:pt idx="201">
                  <c:v>0.57627308331164318</c:v>
                </c:pt>
                <c:pt idx="202">
                  <c:v>0.57879765447458575</c:v>
                </c:pt>
                <c:pt idx="203">
                  <c:v>0.58130287476576203</c:v>
                </c:pt>
                <c:pt idx="204">
                  <c:v>0.5837888940583893</c:v>
                </c:pt>
                <c:pt idx="205">
                  <c:v>0.5862558625661447</c:v>
                </c:pt>
                <c:pt idx="206">
                  <c:v>0.5887039307467552</c:v>
                </c:pt>
                <c:pt idx="207">
                  <c:v>0.59113324921020116</c:v>
                </c:pt>
                <c:pt idx="208">
                  <c:v>0.5935439686313968</c:v>
                </c:pt>
                <c:pt idx="209">
                  <c:v>0.5959362396672121</c:v>
                </c:pt>
                <c:pt idx="210">
                  <c:v>0.59831021287770425</c:v>
                </c:pt>
                <c:pt idx="211">
                  <c:v>0.60066603865142176</c:v>
                </c:pt>
                <c:pt idx="212">
                  <c:v>0.60300386713465348</c:v>
                </c:pt>
                <c:pt idx="213">
                  <c:v>0.6053238481644867</c:v>
                </c:pt>
                <c:pt idx="214">
                  <c:v>0.60762613120554942</c:v>
                </c:pt>
                <c:pt idx="215">
                  <c:v>0.60991086529030569</c:v>
                </c:pt>
                <c:pt idx="216">
                  <c:v>0.6121781989627797</c:v>
                </c:pt>
                <c:pt idx="217">
                  <c:v>0.61442828022558527</c:v>
                </c:pt>
                <c:pt idx="218">
                  <c:v>0.61666125649013592</c:v>
                </c:pt>
                <c:pt idx="219">
                  <c:v>0.61887727452991947</c:v>
                </c:pt>
                <c:pt idx="220">
                  <c:v>0.62107648043671693</c:v>
                </c:pt>
                <c:pt idx="221">
                  <c:v>0.62325901957965124</c:v>
                </c:pt>
                <c:pt idx="222">
                  <c:v>0.62542503656695458</c:v>
                </c:pt>
                <c:pt idx="223">
                  <c:v>0.62757467521034205</c:v>
                </c:pt>
                <c:pt idx="224">
                  <c:v>0.62970807849188482</c:v>
                </c:pt>
                <c:pt idx="225">
                  <c:v>0.63182538853327919</c:v>
                </c:pt>
                <c:pt idx="226">
                  <c:v>0.63392674656740655</c:v>
                </c:pt>
                <c:pt idx="227">
                  <c:v>0.63601229291208738</c:v>
                </c:pt>
                <c:pt idx="228">
                  <c:v>0.63808216694593023</c:v>
                </c:pt>
                <c:pt idx="229">
                  <c:v>0.64013650708618264</c:v>
                </c:pt>
                <c:pt idx="230">
                  <c:v>0.64217545076849281</c:v>
                </c:pt>
                <c:pt idx="231">
                  <c:v>0.64419913442849086</c:v>
                </c:pt>
                <c:pt idx="232">
                  <c:v>0.6462076934851082</c:v>
                </c:pt>
                <c:pt idx="233">
                  <c:v>0.64820126232554642</c:v>
                </c:pt>
                <c:pt idx="234">
                  <c:v>0.65017997429181928</c:v>
                </c:pt>
                <c:pt idx="235">
                  <c:v>0.65214396166878763</c:v>
                </c:pt>
                <c:pt idx="236">
                  <c:v>0.65409335567361282</c:v>
                </c:pt>
                <c:pt idx="237">
                  <c:v>0.65602828644655498</c:v>
                </c:pt>
                <c:pt idx="238">
                  <c:v>0.65794888304304822</c:v>
                </c:pt>
                <c:pt idx="239">
                  <c:v>0.65985527342698247</c:v>
                </c:pt>
                <c:pt idx="240">
                  <c:v>0.66174758446512882</c:v>
                </c:pt>
                <c:pt idx="241">
                  <c:v>0.66362594192264501</c:v>
                </c:pt>
                <c:pt idx="242">
                  <c:v>0.66549047045960152</c:v>
                </c:pt>
                <c:pt idx="243">
                  <c:v>0.66734129362846972</c:v>
                </c:pt>
                <c:pt idx="244">
                  <c:v>0.66917853387251658</c:v>
                </c:pt>
                <c:pt idx="245">
                  <c:v>0.67100231252505371</c:v>
                </c:pt>
                <c:pt idx="246">
                  <c:v>0.67281274980948902</c:v>
                </c:pt>
                <c:pt idx="247">
                  <c:v>0.6746099648401318</c:v>
                </c:pt>
                <c:pt idx="248">
                  <c:v>0.67639407562370468</c:v>
                </c:pt>
                <c:pt idx="249">
                  <c:v>0.6781651990615194</c:v>
                </c:pt>
                <c:pt idx="250">
                  <c:v>0.67992345095226958</c:v>
                </c:pt>
                <c:pt idx="251">
                  <c:v>0.68166894599540551</c:v>
                </c:pt>
                <c:pt idx="252">
                  <c:v>0.68340179779504573</c:v>
                </c:pt>
                <c:pt idx="253">
                  <c:v>0.68512211886439311</c:v>
                </c:pt>
                <c:pt idx="254">
                  <c:v>0.6868300206306186</c:v>
                </c:pt>
                <c:pt idx="255">
                  <c:v>0.68852561344017693</c:v>
                </c:pt>
                <c:pt idx="256">
                  <c:v>0.69020900656452588</c:v>
                </c:pt>
                <c:pt idx="257">
                  <c:v>0.6918803082062146</c:v>
                </c:pt>
                <c:pt idx="258">
                  <c:v>0.693539625505317</c:v>
                </c:pt>
                <c:pt idx="259">
                  <c:v>0.69518706454617685</c:v>
                </c:pt>
                <c:pt idx="260">
                  <c:v>0.6968227303644442</c:v>
                </c:pt>
                <c:pt idx="261">
                  <c:v>0.69844672695437371</c:v>
                </c:pt>
                <c:pt idx="262">
                  <c:v>0.70005915727636547</c:v>
                </c:pt>
                <c:pt idx="263">
                  <c:v>0.70166012326472282</c:v>
                </c:pt>
                <c:pt idx="264">
                  <c:v>0.70324972583560941</c:v>
                </c:pt>
                <c:pt idx="265">
                  <c:v>0.70482806489518235</c:v>
                </c:pt>
                <c:pt idx="266">
                  <c:v>0.70639523934788617</c:v>
                </c:pt>
                <c:pt idx="267">
                  <c:v>0.70795134710488739</c:v>
                </c:pt>
                <c:pt idx="268">
                  <c:v>0.70949648509263497</c:v>
                </c:pt>
                <c:pt idx="269">
                  <c:v>0.71103074926152965</c:v>
                </c:pt>
                <c:pt idx="270">
                  <c:v>0.71255423459468858</c:v>
                </c:pt>
                <c:pt idx="271">
                  <c:v>0.71406703511679059</c:v>
                </c:pt>
                <c:pt idx="272">
                  <c:v>0.71556924390299004</c:v>
                </c:pt>
                <c:pt idx="273">
                  <c:v>0.71706095308788642</c:v>
                </c:pt>
                <c:pt idx="274">
                  <c:v>0.71854225387453863</c:v>
                </c:pt>
                <c:pt idx="275">
                  <c:v>0.72001323654351324</c:v>
                </c:pt>
                <c:pt idx="276">
                  <c:v>0.72147399046195748</c:v>
                </c:pt>
                <c:pt idx="277">
                  <c:v>0.72292460409268544</c:v>
                </c:pt>
                <c:pt idx="278">
                  <c:v>0.72436516500327275</c:v>
                </c:pt>
                <c:pt idx="279">
                  <c:v>0.72579575987514688</c:v>
                </c:pt>
                <c:pt idx="280">
                  <c:v>0.72721647451267046</c:v>
                </c:pt>
                <c:pt idx="281">
                  <c:v>0.72862739385220643</c:v>
                </c:pt>
                <c:pt idx="282">
                  <c:v>0.73002860197116148</c:v>
                </c:pt>
                <c:pt idx="283">
                  <c:v>0.73142018209700033</c:v>
                </c:pt>
                <c:pt idx="284">
                  <c:v>0.7328022166162258</c:v>
                </c:pt>
                <c:pt idx="285">
                  <c:v>0.73417478708331985</c:v>
                </c:pt>
                <c:pt idx="286">
                  <c:v>0.73553797422964029</c:v>
                </c:pt>
                <c:pt idx="287">
                  <c:v>0.73689185797226908</c:v>
                </c:pt>
                <c:pt idx="288">
                  <c:v>0.73823651742280927</c:v>
                </c:pt>
                <c:pt idx="289">
                  <c:v>0.73957203089612433</c:v>
                </c:pt>
                <c:pt idx="290">
                  <c:v>0.74089847591902036</c:v>
                </c:pt>
                <c:pt idx="291">
                  <c:v>0.74221592923886504</c:v>
                </c:pt>
                <c:pt idx="292">
                  <c:v>0.74352446683214124</c:v>
                </c:pt>
                <c:pt idx="293">
                  <c:v>0.74482416391293527</c:v>
                </c:pt>
                <c:pt idx="294">
                  <c:v>0.7461150949413532</c:v>
                </c:pt>
                <c:pt idx="295">
                  <c:v>0.747397333631868</c:v>
                </c:pt>
                <c:pt idx="296">
                  <c:v>0.74867095296159181</c:v>
                </c:pt>
                <c:pt idx="297">
                  <c:v>0.74993602517847491</c:v>
                </c:pt>
                <c:pt idx="298">
                  <c:v>0.75119262180942736</c:v>
                </c:pt>
                <c:pt idx="299">
                  <c:v>0.75244081366836424</c:v>
                </c:pt>
                <c:pt idx="300">
                  <c:v>0.75368067086417267</c:v>
                </c:pt>
                <c:pt idx="301">
                  <c:v>0.75491226280859869</c:v>
                </c:pt>
                <c:pt idx="302">
                  <c:v>0.75613565822405637</c:v>
                </c:pt>
                <c:pt idx="303">
                  <c:v>0.75735092515135427</c:v>
                </c:pt>
                <c:pt idx="304">
                  <c:v>0.7585581309573427</c:v>
                </c:pt>
                <c:pt idx="305">
                  <c:v>0.75975734234247905</c:v>
                </c:pt>
                <c:pt idx="306">
                  <c:v>0.7609486253483122</c:v>
                </c:pt>
                <c:pt idx="307">
                  <c:v>0.7621320453648851</c:v>
                </c:pt>
                <c:pt idx="308">
                  <c:v>0.76330766713805565</c:v>
                </c:pt>
                <c:pt idx="309">
                  <c:v>0.76447555477673679</c:v>
                </c:pt>
                <c:pt idx="310">
                  <c:v>0.76563577176005448</c:v>
                </c:pt>
                <c:pt idx="311">
                  <c:v>0.76678838094442459</c:v>
                </c:pt>
                <c:pt idx="312">
                  <c:v>0.76793344457054946</c:v>
                </c:pt>
                <c:pt idx="313">
                  <c:v>0.76907102427033303</c:v>
                </c:pt>
                <c:pt idx="314">
                  <c:v>0.77020118107371671</c:v>
                </c:pt>
                <c:pt idx="315">
                  <c:v>0.77132397541543418</c:v>
                </c:pt>
                <c:pt idx="316">
                  <c:v>0.77243946714168832</c:v>
                </c:pt>
                <c:pt idx="317">
                  <c:v>0.77354771551674784</c:v>
                </c:pt>
                <c:pt idx="318">
                  <c:v>0.77464877922946707</c:v>
                </c:pt>
                <c:pt idx="319">
                  <c:v>0.7757427163997267</c:v>
                </c:pt>
                <c:pt idx="320">
                  <c:v>0.77682958458479912</c:v>
                </c:pt>
                <c:pt idx="321">
                  <c:v>0.7779094407856354</c:v>
                </c:pt>
                <c:pt idx="322">
                  <c:v>0.77898234145307776</c:v>
                </c:pt>
                <c:pt idx="323">
                  <c:v>0.78004834249399713</c:v>
                </c:pt>
                <c:pt idx="324">
                  <c:v>0.78110749927735534</c:v>
                </c:pt>
                <c:pt idx="325">
                  <c:v>0.78215986664019421</c:v>
                </c:pt>
                <c:pt idx="326">
                  <c:v>0.78320549889355262</c:v>
                </c:pt>
                <c:pt idx="327">
                  <c:v>0.7842444498283091</c:v>
                </c:pt>
                <c:pt idx="328">
                  <c:v>0.78527677272095586</c:v>
                </c:pt>
                <c:pt idx="329">
                  <c:v>0.78630252033930015</c:v>
                </c:pt>
                <c:pt idx="330">
                  <c:v>0.78732174494809637</c:v>
                </c:pt>
                <c:pt idx="331">
                  <c:v>0.78833449831460944</c:v>
                </c:pt>
                <c:pt idx="332">
                  <c:v>0.78934083171410985</c:v>
                </c:pt>
                <c:pt idx="333">
                  <c:v>0.79034079593530038</c:v>
                </c:pt>
                <c:pt idx="334">
                  <c:v>0.79133444128567731</c:v>
                </c:pt>
                <c:pt idx="335">
                  <c:v>0.79232181759682463</c:v>
                </c:pt>
                <c:pt idx="336">
                  <c:v>0.79330297422964435</c:v>
                </c:pt>
                <c:pt idx="337">
                  <c:v>0.79427796007952112</c:v>
                </c:pt>
                <c:pt idx="338">
                  <c:v>0.79524682358142451</c:v>
                </c:pt>
                <c:pt idx="339">
                  <c:v>0.79620961271494739</c:v>
                </c:pt>
                <c:pt idx="340">
                  <c:v>0.79716637500928322</c:v>
                </c:pt>
                <c:pt idx="341">
                  <c:v>0.79811715754814239</c:v>
                </c:pt>
                <c:pt idx="342">
                  <c:v>0.79906200697460705</c:v>
                </c:pt>
                <c:pt idx="343">
                  <c:v>0.80000096949592636</c:v>
                </c:pt>
                <c:pt idx="344">
                  <c:v>0.80093409088825462</c:v>
                </c:pt>
                <c:pt idx="345">
                  <c:v>0.80186141650132858</c:v>
                </c:pt>
                <c:pt idx="346">
                  <c:v>0.80278299126308994</c:v>
                </c:pt>
                <c:pt idx="347">
                  <c:v>0.80369885968424915</c:v>
                </c:pt>
                <c:pt idx="348">
                  <c:v>0.80460906586279446</c:v>
                </c:pt>
                <c:pt idx="349">
                  <c:v>0.80551365348844595</c:v>
                </c:pt>
                <c:pt idx="350">
                  <c:v>0.80641266584705396</c:v>
                </c:pt>
                <c:pt idx="351">
                  <c:v>0.80730614582494431</c:v>
                </c:pt>
                <c:pt idx="352">
                  <c:v>0.80819413591321221</c:v>
                </c:pt>
                <c:pt idx="353">
                  <c:v>0.80907667821196005</c:v>
                </c:pt>
                <c:pt idx="354">
                  <c:v>0.80995381443448777</c:v>
                </c:pt>
                <c:pt idx="355">
                  <c:v>0.81082558591142861</c:v>
                </c:pt>
                <c:pt idx="356">
                  <c:v>0.81169203359483788</c:v>
                </c:pt>
                <c:pt idx="357">
                  <c:v>0.81255319806222936</c:v>
                </c:pt>
                <c:pt idx="358">
                  <c:v>0.81340911952056383</c:v>
                </c:pt>
                <c:pt idx="359">
                  <c:v>0.81425983781019018</c:v>
                </c:pt>
                <c:pt idx="360">
                  <c:v>0.81510539240873725</c:v>
                </c:pt>
                <c:pt idx="361">
                  <c:v>0.81594582243495939</c:v>
                </c:pt>
                <c:pt idx="362">
                  <c:v>0.81678116665253653</c:v>
                </c:pt>
                <c:pt idx="363">
                  <c:v>0.81761146347382641</c:v>
                </c:pt>
                <c:pt idx="364">
                  <c:v>0.81843675096357327</c:v>
                </c:pt>
                <c:pt idx="365">
                  <c:v>0.81925706684257216</c:v>
                </c:pt>
                <c:pt idx="366">
                  <c:v>0.82007244849128691</c:v>
                </c:pt>
                <c:pt idx="367">
                  <c:v>0.82088293295342818</c:v>
                </c:pt>
                <c:pt idx="368">
                  <c:v>0.82168855693948595</c:v>
                </c:pt>
                <c:pt idx="369">
                  <c:v>0.82248935683022084</c:v>
                </c:pt>
                <c:pt idx="370">
                  <c:v>0.8232853686801137</c:v>
                </c:pt>
                <c:pt idx="371">
                  <c:v>0.82407662822077421</c:v>
                </c:pt>
                <c:pt idx="372">
                  <c:v>0.82486317086430783</c:v>
                </c:pt>
                <c:pt idx="373">
                  <c:v>0.82564503170664461</c:v>
                </c:pt>
                <c:pt idx="374">
                  <c:v>0.82642224553082699</c:v>
                </c:pt>
                <c:pt idx="375">
                  <c:v>0.8271948468102589</c:v>
                </c:pt>
                <c:pt idx="376">
                  <c:v>0.82796286971191657</c:v>
                </c:pt>
                <c:pt idx="377">
                  <c:v>0.82872634809952128</c:v>
                </c:pt>
                <c:pt idx="378">
                  <c:v>0.82948531553667504</c:v>
                </c:pt>
                <c:pt idx="379">
                  <c:v>0.83023980528995889</c:v>
                </c:pt>
                <c:pt idx="380">
                  <c:v>0.8309898503319938</c:v>
                </c:pt>
                <c:pt idx="381">
                  <c:v>0.83173548334446812</c:v>
                </c:pt>
                <c:pt idx="382">
                  <c:v>0.83247673672112688</c:v>
                </c:pt>
                <c:pt idx="383">
                  <c:v>0.83321364257072716</c:v>
                </c:pt>
                <c:pt idx="384">
                  <c:v>0.83394623271995916</c:v>
                </c:pt>
                <c:pt idx="385">
                  <c:v>0.83467453871633257</c:v>
                </c:pt>
                <c:pt idx="386">
                  <c:v>0.83539859183102916</c:v>
                </c:pt>
                <c:pt idx="387">
                  <c:v>0.83611842306172302</c:v>
                </c:pt>
                <c:pt idx="388">
                  <c:v>0.83683406313536624</c:v>
                </c:pt>
                <c:pt idx="389">
                  <c:v>0.83754554251094437</c:v>
                </c:pt>
                <c:pt idx="390">
                  <c:v>0.83825289138219816</c:v>
                </c:pt>
                <c:pt idx="391">
                  <c:v>0.83895613968031468</c:v>
                </c:pt>
                <c:pt idx="392">
                  <c:v>0.83965531707658647</c:v>
                </c:pt>
                <c:pt idx="393">
                  <c:v>0.84035045298504141</c:v>
                </c:pt>
                <c:pt idx="394">
                  <c:v>0.84104157656504086</c:v>
                </c:pt>
                <c:pt idx="395">
                  <c:v>0.84172871672384786</c:v>
                </c:pt>
                <c:pt idx="396">
                  <c:v>0.8424119021191665</c:v>
                </c:pt>
                <c:pt idx="397">
                  <c:v>0.84309116116165261</c:v>
                </c:pt>
                <c:pt idx="398">
                  <c:v>0.84376652201739355</c:v>
                </c:pt>
                <c:pt idx="399">
                  <c:v>0.84443801261036167</c:v>
                </c:pt>
                <c:pt idx="400">
                  <c:v>0.84510566062483894</c:v>
                </c:pt>
                <c:pt idx="401">
                  <c:v>0.84576949350781327</c:v>
                </c:pt>
                <c:pt idx="402">
                  <c:v>0.84642953847134872</c:v>
                </c:pt>
                <c:pt idx="403">
                  <c:v>0.84708582249492759</c:v>
                </c:pt>
                <c:pt idx="404">
                  <c:v>0.84773837232776628</c:v>
                </c:pt>
                <c:pt idx="405">
                  <c:v>0.84838721449110555</c:v>
                </c:pt>
                <c:pt idx="406">
                  <c:v>0.84903237528047248</c:v>
                </c:pt>
                <c:pt idx="407">
                  <c:v>0.84967388076792094</c:v>
                </c:pt>
                <c:pt idx="408">
                  <c:v>0.85031175680424131</c:v>
                </c:pt>
                <c:pt idx="409">
                  <c:v>0.85094602902115057</c:v>
                </c:pt>
                <c:pt idx="410">
                  <c:v>0.85157672283345387</c:v>
                </c:pt>
                <c:pt idx="411">
                  <c:v>0.85220386344118304</c:v>
                </c:pt>
                <c:pt idx="412">
                  <c:v>0.85282747583171181</c:v>
                </c:pt>
                <c:pt idx="413">
                  <c:v>0.85344758478184612</c:v>
                </c:pt>
                <c:pt idx="414">
                  <c:v>0.8540642148598917</c:v>
                </c:pt>
                <c:pt idx="415">
                  <c:v>0.85467739042769741</c:v>
                </c:pt>
                <c:pt idx="416">
                  <c:v>0.85528713564267755</c:v>
                </c:pt>
                <c:pt idx="417">
                  <c:v>0.85589347445980957</c:v>
                </c:pt>
                <c:pt idx="418">
                  <c:v>0.85649643063361136</c:v>
                </c:pt>
                <c:pt idx="419">
                  <c:v>0.85709602772009474</c:v>
                </c:pt>
                <c:pt idx="420">
                  <c:v>0.85769228907869854</c:v>
                </c:pt>
                <c:pt idx="421">
                  <c:v>0.85828523787419952</c:v>
                </c:pt>
                <c:pt idx="422">
                  <c:v>0.85887489707860265</c:v>
                </c:pt>
                <c:pt idx="423">
                  <c:v>0.85946128947300959</c:v>
                </c:pt>
                <c:pt idx="424">
                  <c:v>0.86004443764946714</c:v>
                </c:pt>
                <c:pt idx="425">
                  <c:v>0.86062436401279552</c:v>
                </c:pt>
                <c:pt idx="426">
                  <c:v>0.8612010907823956</c:v>
                </c:pt>
                <c:pt idx="427">
                  <c:v>0.8617746399940367</c:v>
                </c:pt>
                <c:pt idx="428">
                  <c:v>0.86234503350162495</c:v>
                </c:pt>
                <c:pt idx="429">
                  <c:v>0.862912292978952</c:v>
                </c:pt>
                <c:pt idx="430">
                  <c:v>0.86347643992142409</c:v>
                </c:pt>
                <c:pt idx="431">
                  <c:v>0.86403749564777343</c:v>
                </c:pt>
                <c:pt idx="432">
                  <c:v>0.86459548130174879</c:v>
                </c:pt>
                <c:pt idx="433">
                  <c:v>0.86515041785378988</c:v>
                </c:pt>
                <c:pt idx="434">
                  <c:v>0.86570232610268238</c:v>
                </c:pt>
                <c:pt idx="435">
                  <c:v>0.8662512266771939</c:v>
                </c:pt>
                <c:pt idx="436">
                  <c:v>0.86679714003769448</c:v>
                </c:pt>
                <c:pt idx="437">
                  <c:v>0.86734008647775784</c:v>
                </c:pt>
                <c:pt idx="438">
                  <c:v>0.86788008612574463</c:v>
                </c:pt>
                <c:pt idx="439">
                  <c:v>0.86841715894637139</c:v>
                </c:pt>
                <c:pt idx="440">
                  <c:v>0.86895132474225867</c:v>
                </c:pt>
                <c:pt idx="441">
                  <c:v>0.86948260315546566</c:v>
                </c:pt>
                <c:pt idx="442">
                  <c:v>0.87001101366900591</c:v>
                </c:pt>
                <c:pt idx="443">
                  <c:v>0.87053657560834929</c:v>
                </c:pt>
                <c:pt idx="444">
                  <c:v>0.87105930814290489</c:v>
                </c:pt>
                <c:pt idx="445">
                  <c:v>0.87157923028748974</c:v>
                </c:pt>
                <c:pt idx="446">
                  <c:v>0.87209636090378173</c:v>
                </c:pt>
                <c:pt idx="447">
                  <c:v>0.87261071870175566</c:v>
                </c:pt>
                <c:pt idx="448">
                  <c:v>0.87312232224110597</c:v>
                </c:pt>
                <c:pt idx="449">
                  <c:v>0.87363118993265232</c:v>
                </c:pt>
                <c:pt idx="450">
                  <c:v>0.87413734003973109</c:v>
                </c:pt>
                <c:pt idx="451">
                  <c:v>0.87464079067957201</c:v>
                </c:pt>
                <c:pt idx="452">
                  <c:v>0.87514155982466035</c:v>
                </c:pt>
                <c:pt idx="453">
                  <c:v>0.87563966530408321</c:v>
                </c:pt>
                <c:pt idx="454">
                  <c:v>0.87613512480486355</c:v>
                </c:pt>
                <c:pt idx="455">
                  <c:v>0.87662795587327924</c:v>
                </c:pt>
                <c:pt idx="456">
                  <c:v>0.87711817591616692</c:v>
                </c:pt>
                <c:pt idx="457">
                  <c:v>0.87760580220221385</c:v>
                </c:pt>
                <c:pt idx="458">
                  <c:v>0.87809085186323543</c:v>
                </c:pt>
                <c:pt idx="459">
                  <c:v>0.87857334189543901</c:v>
                </c:pt>
                <c:pt idx="460">
                  <c:v>0.87905328916067427</c:v>
                </c:pt>
                <c:pt idx="461">
                  <c:v>0.8795307103876715</c:v>
                </c:pt>
                <c:pt idx="462">
                  <c:v>0.8800056221732655</c:v>
                </c:pt>
                <c:pt idx="463">
                  <c:v>0.88047804098360682</c:v>
                </c:pt>
                <c:pt idx="464">
                  <c:v>0.88094798315536205</c:v>
                </c:pt>
                <c:pt idx="465">
                  <c:v>0.88141546489689859</c:v>
                </c:pt>
                <c:pt idx="466">
                  <c:v>0.88188050228945991</c:v>
                </c:pt>
                <c:pt idx="467">
                  <c:v>0.8823431112883261</c:v>
                </c:pt>
                <c:pt idx="468">
                  <c:v>0.88280330772396487</c:v>
                </c:pt>
                <c:pt idx="469">
                  <c:v>0.88326110730316831</c:v>
                </c:pt>
                <c:pt idx="470">
                  <c:v>0.88371652561017788</c:v>
                </c:pt>
                <c:pt idx="471">
                  <c:v>0.88416957810780061</c:v>
                </c:pt>
                <c:pt idx="472">
                  <c:v>0.88462028013850946</c:v>
                </c:pt>
                <c:pt idx="473">
                  <c:v>0.88506864692553611</c:v>
                </c:pt>
                <c:pt idx="474">
                  <c:v>0.8855146935739493</c:v>
                </c:pt>
                <c:pt idx="475">
                  <c:v>0.88595843507172456</c:v>
                </c:pt>
                <c:pt idx="476">
                  <c:v>0.8863998862908018</c:v>
                </c:pt>
                <c:pt idx="477">
                  <c:v>0.88683906198813123</c:v>
                </c:pt>
                <c:pt idx="478">
                  <c:v>0.88727597680670978</c:v>
                </c:pt>
                <c:pt idx="479">
                  <c:v>0.8877106452766067</c:v>
                </c:pt>
                <c:pt idx="480">
                  <c:v>0.88814308181597801</c:v>
                </c:pt>
                <c:pt idx="481">
                  <c:v>0.88857330073207041</c:v>
                </c:pt>
                <c:pt idx="482">
                  <c:v>0.88900131622221612</c:v>
                </c:pt>
                <c:pt idx="483">
                  <c:v>0.88942714237481635</c:v>
                </c:pt>
                <c:pt idx="484">
                  <c:v>0.88985079317031524</c:v>
                </c:pt>
                <c:pt idx="485">
                  <c:v>0.8902722824821635</c:v>
                </c:pt>
                <c:pt idx="486">
                  <c:v>0.89069162407777303</c:v>
                </c:pt>
                <c:pt idx="487">
                  <c:v>0.89110883161946086</c:v>
                </c:pt>
                <c:pt idx="488">
                  <c:v>0.89152391866538405</c:v>
                </c:pt>
                <c:pt idx="489">
                  <c:v>0.89193689867046511</c:v>
                </c:pt>
                <c:pt idx="490">
                  <c:v>0.89234778498730738</c:v>
                </c:pt>
                <c:pt idx="491">
                  <c:v>0.89275659086710257</c:v>
                </c:pt>
                <c:pt idx="492">
                  <c:v>0.89316332946052679</c:v>
                </c:pt>
                <c:pt idx="493">
                  <c:v>0.89356801381863094</c:v>
                </c:pt>
                <c:pt idx="494">
                  <c:v>0.89397065689371813</c:v>
                </c:pt>
                <c:pt idx="495">
                  <c:v>0.89437127154021534</c:v>
                </c:pt>
                <c:pt idx="496">
                  <c:v>0.89476987051553536</c:v>
                </c:pt>
                <c:pt idx="497">
                  <c:v>0.89516646648092901</c:v>
                </c:pt>
                <c:pt idx="498">
                  <c:v>0.89556107200233082</c:v>
                </c:pt>
                <c:pt idx="499">
                  <c:v>0.89595369955119419</c:v>
                </c:pt>
                <c:pt idx="500">
                  <c:v>0.89634436150531993</c:v>
                </c:pt>
                <c:pt idx="501">
                  <c:v>0.89673307014967496</c:v>
                </c:pt>
                <c:pt idx="502">
                  <c:v>0.89711983767720427</c:v>
                </c:pt>
                <c:pt idx="503">
                  <c:v>0.8975046761896337</c:v>
                </c:pt>
                <c:pt idx="504">
                  <c:v>0.89788759769826521</c:v>
                </c:pt>
                <c:pt idx="505">
                  <c:v>0.89826861412476422</c:v>
                </c:pt>
                <c:pt idx="506">
                  <c:v>0.89864773730193903</c:v>
                </c:pt>
                <c:pt idx="507">
                  <c:v>0.8990249789745125</c:v>
                </c:pt>
                <c:pt idx="508">
                  <c:v>0.89940035079988601</c:v>
                </c:pt>
                <c:pt idx="509">
                  <c:v>0.89977386434889639</c:v>
                </c:pt>
                <c:pt idx="510">
                  <c:v>0.90014553110656426</c:v>
                </c:pt>
                <c:pt idx="511">
                  <c:v>0.90051536247283626</c:v>
                </c:pt>
                <c:pt idx="512">
                  <c:v>0.90088336976331884</c:v>
                </c:pt>
                <c:pt idx="513">
                  <c:v>0.90124956421000613</c:v>
                </c:pt>
                <c:pt idx="514">
                  <c:v>0.90161395696199875</c:v>
                </c:pt>
                <c:pt idx="515">
                  <c:v>0.90197655908621732</c:v>
                </c:pt>
                <c:pt idx="516">
                  <c:v>0.9023373815681085</c:v>
                </c:pt>
                <c:pt idx="517">
                  <c:v>0.90269643531234356</c:v>
                </c:pt>
                <c:pt idx="518">
                  <c:v>0.90305373114350995</c:v>
                </c:pt>
                <c:pt idx="519">
                  <c:v>0.90340927980679786</c:v>
                </c:pt>
                <c:pt idx="520">
                  <c:v>0.90376309196867766</c:v>
                </c:pt>
                <c:pt idx="521">
                  <c:v>0.90411517821757281</c:v>
                </c:pt>
                <c:pt idx="522">
                  <c:v>0.90446554906452448</c:v>
                </c:pt>
                <c:pt idx="523">
                  <c:v>0.90481421494385095</c:v>
                </c:pt>
                <c:pt idx="524">
                  <c:v>0.90516118621380048</c:v>
                </c:pt>
                <c:pt idx="525">
                  <c:v>0.9055064731571969</c:v>
                </c:pt>
                <c:pt idx="526">
                  <c:v>0.90585008598207972</c:v>
                </c:pt>
                <c:pt idx="527">
                  <c:v>0.90619203482233834</c:v>
                </c:pt>
                <c:pt idx="528">
                  <c:v>0.90653232973833975</c:v>
                </c:pt>
                <c:pt idx="529">
                  <c:v>0.90687098071754857</c:v>
                </c:pt>
                <c:pt idx="530">
                  <c:v>0.90720799767514493</c:v>
                </c:pt>
                <c:pt idx="531">
                  <c:v>0.90754339045463239</c:v>
                </c:pt>
                <c:pt idx="532">
                  <c:v>0.90787716882844227</c:v>
                </c:pt>
                <c:pt idx="533">
                  <c:v>0.90820934249853214</c:v>
                </c:pt>
                <c:pt idx="534">
                  <c:v>0.90853992109697668</c:v>
                </c:pt>
                <c:pt idx="535">
                  <c:v>0.90886891418655602</c:v>
                </c:pt>
                <c:pt idx="536">
                  <c:v>0.90919633126133481</c:v>
                </c:pt>
                <c:pt idx="537">
                  <c:v>0.90952218174723909</c:v>
                </c:pt>
                <c:pt idx="538">
                  <c:v>0.90984647500262539</c:v>
                </c:pt>
                <c:pt idx="539">
                  <c:v>0.91016922031884506</c:v>
                </c:pt>
                <c:pt idx="540">
                  <c:v>0.91049042692080395</c:v>
                </c:pt>
                <c:pt idx="541">
                  <c:v>0.91081010396751538</c:v>
                </c:pt>
                <c:pt idx="542">
                  <c:v>0.91112826055264917</c:v>
                </c:pt>
                <c:pt idx="543">
                  <c:v>0.9114449057050743</c:v>
                </c:pt>
                <c:pt idx="544">
                  <c:v>0.91176004838939784</c:v>
                </c:pt>
                <c:pt idx="545">
                  <c:v>0.91207369750649714</c:v>
                </c:pt>
                <c:pt idx="546">
                  <c:v>0.91238586189404813</c:v>
                </c:pt>
                <c:pt idx="547">
                  <c:v>0.912696550327048</c:v>
                </c:pt>
                <c:pt idx="548">
                  <c:v>0.91300577151833351</c:v>
                </c:pt>
                <c:pt idx="549">
                  <c:v>0.91331353411909399</c:v>
                </c:pt>
                <c:pt idx="550">
                  <c:v>0.9136198467193799</c:v>
                </c:pt>
                <c:pt idx="551">
                  <c:v>0.91392471784860574</c:v>
                </c:pt>
                <c:pt idx="552">
                  <c:v>0.9142281559760489</c:v>
                </c:pt>
                <c:pt idx="553">
                  <c:v>0.91453016951134458</c:v>
                </c:pt>
                <c:pt idx="554">
                  <c:v>0.9148307668049741</c:v>
                </c:pt>
                <c:pt idx="555">
                  <c:v>0.91512995614875048</c:v>
                </c:pt>
                <c:pt idx="556">
                  <c:v>0.91542774577629871</c:v>
                </c:pt>
                <c:pt idx="557">
                  <c:v>0.91572414386353118</c:v>
                </c:pt>
                <c:pt idx="558">
                  <c:v>0.91601915852911964</c:v>
                </c:pt>
                <c:pt idx="559">
                  <c:v>0.91631279783496189</c:v>
                </c:pt>
                <c:pt idx="560">
                  <c:v>0.91660506978664424</c:v>
                </c:pt>
                <c:pt idx="561">
                  <c:v>0.91689598233390024</c:v>
                </c:pt>
                <c:pt idx="562">
                  <c:v>0.91718554337106417</c:v>
                </c:pt>
                <c:pt idx="563">
                  <c:v>0.91747376073752229</c:v>
                </c:pt>
                <c:pt idx="564">
                  <c:v>0.91776064221815667</c:v>
                </c:pt>
                <c:pt idx="565">
                  <c:v>0.91804619554378797</c:v>
                </c:pt>
                <c:pt idx="566">
                  <c:v>0.91833042839161294</c:v>
                </c:pt>
                <c:pt idx="567">
                  <c:v>0.91861334838563735</c:v>
                </c:pt>
                <c:pt idx="568">
                  <c:v>0.91889496309710561</c:v>
                </c:pt>
                <c:pt idx="569">
                  <c:v>0.91917528004492666</c:v>
                </c:pt>
                <c:pt idx="570">
                  <c:v>0.91945430669609485</c:v>
                </c:pt>
                <c:pt idx="571">
                  <c:v>0.9197320504661084</c:v>
                </c:pt>
                <c:pt idx="572">
                  <c:v>0.92000851871938238</c:v>
                </c:pt>
                <c:pt idx="573">
                  <c:v>0.92028371876965986</c:v>
                </c:pt>
                <c:pt idx="574">
                  <c:v>0.92055765788041688</c:v>
                </c:pt>
                <c:pt idx="575">
                  <c:v>0.9208303432652668</c:v>
                </c:pt>
                <c:pt idx="576">
                  <c:v>0.92110178208835725</c:v>
                </c:pt>
                <c:pt idx="577">
                  <c:v>0.92137198146476695</c:v>
                </c:pt>
                <c:pt idx="578">
                  <c:v>0.9216409484608965</c:v>
                </c:pt>
                <c:pt idx="579">
                  <c:v>0.9219086900948571</c:v>
                </c:pt>
                <c:pt idx="580">
                  <c:v>0.92217521333685415</c:v>
                </c:pt>
                <c:pt idx="581">
                  <c:v>0.92244052510956942</c:v>
                </c:pt>
                <c:pt idx="582">
                  <c:v>0.92270463228853805</c:v>
                </c:pt>
                <c:pt idx="583">
                  <c:v>0.92296754170252271</c:v>
                </c:pt>
                <c:pt idx="584">
                  <c:v>0.9232292601338844</c:v>
                </c:pt>
                <c:pt idx="585">
                  <c:v>0.9234897943189504</c:v>
                </c:pt>
                <c:pt idx="586">
                  <c:v>0.92374915094837762</c:v>
                </c:pt>
                <c:pt idx="587">
                  <c:v>0.92400733666751389</c:v>
                </c:pt>
                <c:pt idx="588">
                  <c:v>0.92426435807675578</c:v>
                </c:pt>
                <c:pt idx="589">
                  <c:v>0.92452022173190196</c:v>
                </c:pt>
                <c:pt idx="590">
                  <c:v>0.92477493414450507</c:v>
                </c:pt>
                <c:pt idx="591">
                  <c:v>0.92502850178222018</c:v>
                </c:pt>
                <c:pt idx="592">
                  <c:v>0.92528093106914877</c:v>
                </c:pt>
                <c:pt idx="593">
                  <c:v>0.92553222838618066</c:v>
                </c:pt>
                <c:pt idx="594">
                  <c:v>0.92578240007133361</c:v>
                </c:pt>
                <c:pt idx="595">
                  <c:v>0.92603145242008755</c:v>
                </c:pt>
                <c:pt idx="596">
                  <c:v>0.9262793916857186</c:v>
                </c:pt>
                <c:pt idx="597">
                  <c:v>0.92652622407962804</c:v>
                </c:pt>
                <c:pt idx="598">
                  <c:v>0.92677195577166926</c:v>
                </c:pt>
                <c:pt idx="599">
                  <c:v>0.92701659289047222</c:v>
                </c:pt>
                <c:pt idx="600">
                  <c:v>0.92726014152376313</c:v>
                </c:pt>
                <c:pt idx="601">
                  <c:v>0.92750260771868398</c:v>
                </c:pt>
                <c:pt idx="602">
                  <c:v>0.92774399748210679</c:v>
                </c:pt>
                <c:pt idx="603">
                  <c:v>0.92798431678094673</c:v>
                </c:pt>
                <c:pt idx="604">
                  <c:v>0.92822357154247204</c:v>
                </c:pt>
                <c:pt idx="605">
                  <c:v>0.92846176765460964</c:v>
                </c:pt>
                <c:pt idx="606">
                  <c:v>0.9286989109662519</c:v>
                </c:pt>
                <c:pt idx="607">
                  <c:v>0.92893500728755574</c:v>
                </c:pt>
                <c:pt idx="608">
                  <c:v>0.92917006239024302</c:v>
                </c:pt>
                <c:pt idx="609">
                  <c:v>0.92940408200789637</c:v>
                </c:pt>
                <c:pt idx="610">
                  <c:v>0.92963707183625299</c:v>
                </c:pt>
                <c:pt idx="611">
                  <c:v>0.92986903753349615</c:v>
                </c:pt>
                <c:pt idx="612">
                  <c:v>0.930099984720543</c:v>
                </c:pt>
                <c:pt idx="613">
                  <c:v>0.93032991898133066</c:v>
                </c:pt>
                <c:pt idx="614">
                  <c:v>0.93055884586310067</c:v>
                </c:pt>
                <c:pt idx="615">
                  <c:v>0.93078677087667905</c:v>
                </c:pt>
                <c:pt idx="616">
                  <c:v>0.9310136994967555</c:v>
                </c:pt>
                <c:pt idx="617">
                  <c:v>0.93123963716215907</c:v>
                </c:pt>
                <c:pt idx="618">
                  <c:v>0.93146458927613229</c:v>
                </c:pt>
                <c:pt idx="619">
                  <c:v>0.93168856120660259</c:v>
                </c:pt>
                <c:pt idx="620">
                  <c:v>0.93191155828645034</c:v>
                </c:pt>
                <c:pt idx="621">
                  <c:v>0.93213358581377737</c:v>
                </c:pt>
                <c:pt idx="622">
                  <c:v>0.93235464905216892</c:v>
                </c:pt>
                <c:pt idx="623">
                  <c:v>0.93257475323095795</c:v>
                </c:pt>
                <c:pt idx="624">
                  <c:v>0.93279390354548364</c:v>
                </c:pt>
                <c:pt idx="625">
                  <c:v>0.93301210515734889</c:v>
                </c:pt>
                <c:pt idx="626">
                  <c:v>0.93322936319467631</c:v>
                </c:pt>
                <c:pt idx="627">
                  <c:v>0.93344568275236095</c:v>
                </c:pt>
                <c:pt idx="628">
                  <c:v>0.93366106889232103</c:v>
                </c:pt>
                <c:pt idx="629">
                  <c:v>0.93387552664374662</c:v>
                </c:pt>
                <c:pt idx="630">
                  <c:v>0.93408906100334699</c:v>
                </c:pt>
                <c:pt idx="631">
                  <c:v>0.93430167693559429</c:v>
                </c:pt>
                <c:pt idx="632">
                  <c:v>0.93451337937296608</c:v>
                </c:pt>
                <c:pt idx="633">
                  <c:v>0.93472417321618617</c:v>
                </c:pt>
                <c:pt idx="634">
                  <c:v>0.93493406333446194</c:v>
                </c:pt>
                <c:pt idx="635">
                  <c:v>0.93514305456572178</c:v>
                </c:pt>
                <c:pt idx="636">
                  <c:v>0.9353511517168478</c:v>
                </c:pt>
                <c:pt idx="637">
                  <c:v>0.93555835956390931</c:v>
                </c:pt>
                <c:pt idx="638">
                  <c:v>0.935764682852392</c:v>
                </c:pt>
                <c:pt idx="639">
                  <c:v>0.93597012629742693</c:v>
                </c:pt>
                <c:pt idx="640">
                  <c:v>0.93617469458401659</c:v>
                </c:pt>
                <c:pt idx="641">
                  <c:v>0.93637839236725906</c:v>
                </c:pt>
                <c:pt idx="642">
                  <c:v>0.93658122427257073</c:v>
                </c:pt>
                <c:pt idx="643">
                  <c:v>0.93678319489590645</c:v>
                </c:pt>
                <c:pt idx="644">
                  <c:v>0.93698430880397887</c:v>
                </c:pt>
                <c:pt idx="645">
                  <c:v>0.93718457053447457</c:v>
                </c:pt>
                <c:pt idx="646">
                  <c:v>0.93738398459626993</c:v>
                </c:pt>
                <c:pt idx="647">
                  <c:v>0.9375825554696432</c:v>
                </c:pt>
                <c:pt idx="648">
                  <c:v>0.93778028760648713</c:v>
                </c:pt>
                <c:pt idx="649">
                  <c:v>0.93797718543051711</c:v>
                </c:pt>
                <c:pt idx="650">
                  <c:v>0.93817325333748069</c:v>
                </c:pt>
                <c:pt idx="651">
                  <c:v>0.9383684956953624</c:v>
                </c:pt>
                <c:pt idx="652">
                  <c:v>0.93856291684458848</c:v>
                </c:pt>
                <c:pt idx="653">
                  <c:v>0.93875652109822938</c:v>
                </c:pt>
                <c:pt idx="654">
                  <c:v>0.9389493127422015</c:v>
                </c:pt>
                <c:pt idx="655">
                  <c:v>0.93914129603546481</c:v>
                </c:pt>
                <c:pt idx="656">
                  <c:v>0.93933247521022267</c:v>
                </c:pt>
                <c:pt idx="657">
                  <c:v>0.93952285447211514</c:v>
                </c:pt>
                <c:pt idx="658">
                  <c:v>0.93971243800041582</c:v>
                </c:pt>
                <c:pt idx="659">
                  <c:v>0.93990122994822245</c:v>
                </c:pt>
                <c:pt idx="660">
                  <c:v>0.94008923444264936</c:v>
                </c:pt>
                <c:pt idx="661">
                  <c:v>0.94027645558501605</c:v>
                </c:pt>
                <c:pt idx="662">
                  <c:v>0.94046289745103573</c:v>
                </c:pt>
                <c:pt idx="663">
                  <c:v>0.94064856409100139</c:v>
                </c:pt>
                <c:pt idx="664">
                  <c:v>0.94083345952997022</c:v>
                </c:pt>
                <c:pt idx="665">
                  <c:v>0.94101758776794753</c:v>
                </c:pt>
                <c:pt idx="666">
                  <c:v>0.94120095278006788</c:v>
                </c:pt>
                <c:pt idx="667">
                  <c:v>0.94138355851677569</c:v>
                </c:pt>
                <c:pt idx="668">
                  <c:v>0.94156540890400375</c:v>
                </c:pt>
                <c:pt idx="669">
                  <c:v>0.9417465078433509</c:v>
                </c:pt>
                <c:pt idx="670">
                  <c:v>0.94192685921225694</c:v>
                </c:pt>
                <c:pt idx="671">
                  <c:v>0.94210646686417776</c:v>
                </c:pt>
                <c:pt idx="672">
                  <c:v>0.94228533462875808</c:v>
                </c:pt>
                <c:pt idx="673">
                  <c:v>0.94246346631200273</c:v>
                </c:pt>
                <c:pt idx="674">
                  <c:v>0.94264086569644667</c:v>
                </c:pt>
                <c:pt idx="675">
                  <c:v>0.94281753654132416</c:v>
                </c:pt>
                <c:pt idx="676">
                  <c:v>0.94299348258273541</c:v>
                </c:pt>
                <c:pt idx="677">
                  <c:v>0.9431687075338131</c:v>
                </c:pt>
                <c:pt idx="678">
                  <c:v>0.94334321508488628</c:v>
                </c:pt>
                <c:pt idx="679">
                  <c:v>0.94351700890364432</c:v>
                </c:pt>
                <c:pt idx="680">
                  <c:v>0.94369009263529813</c:v>
                </c:pt>
                <c:pt idx="681">
                  <c:v>0.94386246990274103</c:v>
                </c:pt>
                <c:pt idx="682">
                  <c:v>0.94403414430670818</c:v>
                </c:pt>
                <c:pt idx="683">
                  <c:v>0.94420511942593421</c:v>
                </c:pt>
                <c:pt idx="684">
                  <c:v>0.9443753988173097</c:v>
                </c:pt>
                <c:pt idx="685">
                  <c:v>0.94454498601603731</c:v>
                </c:pt>
                <c:pt idx="686">
                  <c:v>0.94471388453578542</c:v>
                </c:pt>
                <c:pt idx="687">
                  <c:v>0.94488209786884081</c:v>
                </c:pt>
                <c:pt idx="688">
                  <c:v>0.94504962948626081</c:v>
                </c:pt>
                <c:pt idx="689">
                  <c:v>0.94521648283802318</c:v>
                </c:pt>
                <c:pt idx="690">
                  <c:v>0.94538266135317583</c:v>
                </c:pt>
                <c:pt idx="691">
                  <c:v>0.94554816843998446</c:v>
                </c:pt>
                <c:pt idx="692">
                  <c:v>0.94571300748607934</c:v>
                </c:pt>
                <c:pt idx="693">
                  <c:v>0.94587718185860126</c:v>
                </c:pt>
                <c:pt idx="694">
                  <c:v>0.94604069490434572</c:v>
                </c:pt>
                <c:pt idx="695">
                  <c:v>0.94620354994990596</c:v>
                </c:pt>
                <c:pt idx="696">
                  <c:v>0.9463657503018158</c:v>
                </c:pt>
                <c:pt idx="697">
                  <c:v>0.94652729924668988</c:v>
                </c:pt>
                <c:pt idx="698">
                  <c:v>0.94668820005136378</c:v>
                </c:pt>
                <c:pt idx="699">
                  <c:v>0.94684845596303313</c:v>
                </c:pt>
                <c:pt idx="700">
                  <c:v>0.94700807020939037</c:v>
                </c:pt>
                <c:pt idx="701">
                  <c:v>0.94716704599876222</c:v>
                </c:pt>
                <c:pt idx="702">
                  <c:v>0.94732538652024445</c:v>
                </c:pt>
                <c:pt idx="703">
                  <c:v>0.94748309494383653</c:v>
                </c:pt>
                <c:pt idx="704">
                  <c:v>0.9476401744205748</c:v>
                </c:pt>
                <c:pt idx="705">
                  <c:v>0.94779662808266474</c:v>
                </c:pt>
                <c:pt idx="706">
                  <c:v>0.94795245904361192</c:v>
                </c:pt>
                <c:pt idx="707">
                  <c:v>0.94810767039835275</c:v>
                </c:pt>
                <c:pt idx="708">
                  <c:v>0.94826226522338242</c:v>
                </c:pt>
                <c:pt idx="709">
                  <c:v>0.94841624657688428</c:v>
                </c:pt>
                <c:pt idx="710">
                  <c:v>0.94856961749885593</c:v>
                </c:pt>
                <c:pt idx="711">
                  <c:v>0.94872238101123552</c:v>
                </c:pt>
                <c:pt idx="712">
                  <c:v>0.94887454011802708</c:v>
                </c:pt>
                <c:pt idx="713">
                  <c:v>0.94902609780542424</c:v>
                </c:pt>
                <c:pt idx="714">
                  <c:v>0.94917705704193334</c:v>
                </c:pt>
                <c:pt idx="715">
                  <c:v>0.94932742077849563</c:v>
                </c:pt>
                <c:pt idx="716">
                  <c:v>0.94947719194860847</c:v>
                </c:pt>
                <c:pt idx="717">
                  <c:v>0.94962637346844525</c:v>
                </c:pt>
                <c:pt idx="718">
                  <c:v>0.94977496823697494</c:v>
                </c:pt>
                <c:pt idx="719">
                  <c:v>0.94992297913608004</c:v>
                </c:pt>
                <c:pt idx="720">
                  <c:v>0.95007040903067463</c:v>
                </c:pt>
                <c:pt idx="721">
                  <c:v>0.95021726076881963</c:v>
                </c:pt>
                <c:pt idx="722">
                  <c:v>0.95036353718183975</c:v>
                </c:pt>
                <c:pt idx="723">
                  <c:v>0.95050924108443713</c:v>
                </c:pt>
                <c:pt idx="724">
                  <c:v>0.95065437527480534</c:v>
                </c:pt>
                <c:pt idx="725">
                  <c:v>0.95079894253474229</c:v>
                </c:pt>
                <c:pt idx="726">
                  <c:v>0.95094294562976267</c:v>
                </c:pt>
                <c:pt idx="727">
                  <c:v>0.95108638730920791</c:v>
                </c:pt>
                <c:pt idx="728">
                  <c:v>0.95122927030635718</c:v>
                </c:pt>
                <c:pt idx="729">
                  <c:v>0.95137159733853716</c:v>
                </c:pt>
                <c:pt idx="730">
                  <c:v>0.95151337110722944</c:v>
                </c:pt>
                <c:pt idx="731">
                  <c:v>0.95165459429817911</c:v>
                </c:pt>
                <c:pt idx="732">
                  <c:v>0.95179526958150173</c:v>
                </c:pt>
                <c:pt idx="733">
                  <c:v>0.95193539961178808</c:v>
                </c:pt>
                <c:pt idx="734">
                  <c:v>0.9520749870282107</c:v>
                </c:pt>
                <c:pt idx="735">
                  <c:v>0.95221403445462793</c:v>
                </c:pt>
                <c:pt idx="736">
                  <c:v>0.95235254449968698</c:v>
                </c:pt>
                <c:pt idx="737">
                  <c:v>0.95249051975692733</c:v>
                </c:pt>
                <c:pt idx="738">
                  <c:v>0.95262796280488227</c:v>
                </c:pt>
                <c:pt idx="739">
                  <c:v>0.9527648762071802</c:v>
                </c:pt>
                <c:pt idx="740">
                  <c:v>0.9529012625126454</c:v>
                </c:pt>
                <c:pt idx="741">
                  <c:v>0.95303712425539744</c:v>
                </c:pt>
                <c:pt idx="742">
                  <c:v>0.9531724639549497</c:v>
                </c:pt>
                <c:pt idx="743">
                  <c:v>0.95330728411630772</c:v>
                </c:pt>
                <c:pt idx="744">
                  <c:v>0.95344158723006722</c:v>
                </c:pt>
                <c:pt idx="745">
                  <c:v>0.9535753757725095</c:v>
                </c:pt>
                <c:pt idx="746">
                  <c:v>0.95370865220569845</c:v>
                </c:pt>
                <c:pt idx="747">
                  <c:v>0.95384141897757502</c:v>
                </c:pt>
                <c:pt idx="748">
                  <c:v>0.95397367852205184</c:v>
                </c:pt>
                <c:pt idx="749">
                  <c:v>0.95410543325910713</c:v>
                </c:pt>
                <c:pt idx="750">
                  <c:v>0.95423668559487695</c:v>
                </c:pt>
                <c:pt idx="751">
                  <c:v>0.95436743792174872</c:v>
                </c:pt>
                <c:pt idx="752">
                  <c:v>0.95449769261845163</c:v>
                </c:pt>
                <c:pt idx="753">
                  <c:v>0.95462745205014821</c:v>
                </c:pt>
                <c:pt idx="754">
                  <c:v>0.95475671856852373</c:v>
                </c:pt>
                <c:pt idx="755">
                  <c:v>0.9548854945118771</c:v>
                </c:pt>
                <c:pt idx="756">
                  <c:v>0.95501378220520838</c:v>
                </c:pt>
                <c:pt idx="757">
                  <c:v>0.95514158396030724</c:v>
                </c:pt>
                <c:pt idx="758">
                  <c:v>0.95526890207584092</c:v>
                </c:pt>
                <c:pt idx="759">
                  <c:v>0.95539573883744056</c:v>
                </c:pt>
                <c:pt idx="760">
                  <c:v>0.95552209651778763</c:v>
                </c:pt>
                <c:pt idx="761">
                  <c:v>0.95564797737669971</c:v>
                </c:pt>
                <c:pt idx="762">
                  <c:v>0.95577338366121423</c:v>
                </c:pt>
                <c:pt idx="763">
                  <c:v>0.95589831760567401</c:v>
                </c:pt>
                <c:pt idx="764">
                  <c:v>0.95602278143181052</c:v>
                </c:pt>
                <c:pt idx="765">
                  <c:v>0.95614677734882592</c:v>
                </c:pt>
                <c:pt idx="766">
                  <c:v>0.95627030755347719</c:v>
                </c:pt>
                <c:pt idx="767">
                  <c:v>0.95639337423015591</c:v>
                </c:pt>
                <c:pt idx="768">
                  <c:v>0.9565159795509709</c:v>
                </c:pt>
                <c:pt idx="769">
                  <c:v>0.95663812567582784</c:v>
                </c:pt>
                <c:pt idx="770">
                  <c:v>0.95675981475250926</c:v>
                </c:pt>
                <c:pt idx="771">
                  <c:v>0.95688104891675452</c:v>
                </c:pt>
                <c:pt idx="772">
                  <c:v>0.95700183029233776</c:v>
                </c:pt>
                <c:pt idx="773">
                  <c:v>0.95712216099114655</c:v>
                </c:pt>
                <c:pt idx="774">
                  <c:v>0.957242043113259</c:v>
                </c:pt>
                <c:pt idx="775">
                  <c:v>0.95736147874702071</c:v>
                </c:pt>
                <c:pt idx="776">
                  <c:v>0.95748046996912195</c:v>
                </c:pt>
                <c:pt idx="777">
                  <c:v>0.95759901884467291</c:v>
                </c:pt>
                <c:pt idx="778">
                  <c:v>0.9577171274272781</c:v>
                </c:pt>
                <c:pt idx="779">
                  <c:v>0.95783479775911318</c:v>
                </c:pt>
                <c:pt idx="780">
                  <c:v>0.95795203187099698</c:v>
                </c:pt>
                <c:pt idx="781">
                  <c:v>0.95806883178246649</c:v>
                </c:pt>
                <c:pt idx="782">
                  <c:v>0.95818519950184911</c:v>
                </c:pt>
                <c:pt idx="783">
                  <c:v>0.95830113702633568</c:v>
                </c:pt>
                <c:pt idx="784">
                  <c:v>0.95841664634205215</c:v>
                </c:pt>
                <c:pt idx="785">
                  <c:v>0.95853172942413134</c:v>
                </c:pt>
                <c:pt idx="786">
                  <c:v>0.95864638823678339</c:v>
                </c:pt>
                <c:pt idx="787">
                  <c:v>0.95876062473336687</c:v>
                </c:pt>
                <c:pt idx="788">
                  <c:v>0.95887444085645779</c:v>
                </c:pt>
                <c:pt idx="789">
                  <c:v>0.95898783853791991</c:v>
                </c:pt>
                <c:pt idx="790">
                  <c:v>0.95910081969897243</c:v>
                </c:pt>
                <c:pt idx="791">
                  <c:v>0.95921338625025976</c:v>
                </c:pt>
                <c:pt idx="792">
                  <c:v>0.95932554009191795</c:v>
                </c:pt>
                <c:pt idx="793">
                  <c:v>0.95943728311364362</c:v>
                </c:pt>
                <c:pt idx="794">
                  <c:v>0.95954861719475881</c:v>
                </c:pt>
                <c:pt idx="795">
                  <c:v>0.95965954420427957</c:v>
                </c:pt>
                <c:pt idx="796">
                  <c:v>0.95977006600098014</c:v>
                </c:pt>
                <c:pt idx="797">
                  <c:v>0.95988018443345935</c:v>
                </c:pt>
                <c:pt idx="798">
                  <c:v>0.95998990134020468</c:v>
                </c:pt>
                <c:pt idx="799">
                  <c:v>0.96009921854965763</c:v>
                </c:pt>
                <c:pt idx="800">
                  <c:v>0.96020813788027737</c:v>
                </c:pt>
                <c:pt idx="801">
                  <c:v>0.96031666114060377</c:v>
                </c:pt>
                <c:pt idx="802">
                  <c:v>0.96042479012932147</c:v>
                </c:pt>
                <c:pt idx="803">
                  <c:v>0.9605325266353214</c:v>
                </c:pt>
                <c:pt idx="804">
                  <c:v>0.96063987243776394</c:v>
                </c:pt>
                <c:pt idx="805">
                  <c:v>0.96074682930613964</c:v>
                </c:pt>
                <c:pt idx="806">
                  <c:v>0.96085339900033095</c:v>
                </c:pt>
                <c:pt idx="807">
                  <c:v>0.96095958327067366</c:v>
                </c:pt>
                <c:pt idx="808">
                  <c:v>0.96106538385801599</c:v>
                </c:pt>
                <c:pt idx="809">
                  <c:v>0.9611708024937794</c:v>
                </c:pt>
                <c:pt idx="810">
                  <c:v>0.96127584090001805</c:v>
                </c:pt>
                <c:pt idx="811">
                  <c:v>0.96138050078947757</c:v>
                </c:pt>
                <c:pt idx="812">
                  <c:v>0.9614847838656535</c:v>
                </c:pt>
                <c:pt idx="813">
                  <c:v>0.96158869182285045</c:v>
                </c:pt>
                <c:pt idx="814">
                  <c:v>0.96169222634623908</c:v>
                </c:pt>
                <c:pt idx="815">
                  <c:v>0.96179538911191342</c:v>
                </c:pt>
                <c:pt idx="816">
                  <c:v>0.96189818178694864</c:v>
                </c:pt>
                <c:pt idx="817">
                  <c:v>0.96200060602945692</c:v>
                </c:pt>
                <c:pt idx="818">
                  <c:v>0.96210266348864359</c:v>
                </c:pt>
                <c:pt idx="819">
                  <c:v>0.96220435580486363</c:v>
                </c:pt>
                <c:pt idx="820">
                  <c:v>0.96230568460967636</c:v>
                </c:pt>
                <c:pt idx="821">
                  <c:v>0.96240665152590044</c:v>
                </c:pt>
                <c:pt idx="822">
                  <c:v>0.96250725816766869</c:v>
                </c:pt>
                <c:pt idx="823">
                  <c:v>0.96260750614048241</c:v>
                </c:pt>
                <c:pt idx="824">
                  <c:v>0.96270739704126473</c:v>
                </c:pt>
                <c:pt idx="825">
                  <c:v>0.96280693245841442</c:v>
                </c:pt>
                <c:pt idx="826">
                  <c:v>0.96290611397185855</c:v>
                </c:pt>
                <c:pt idx="827">
                  <c:v>0.96300494315310581</c:v>
                </c:pt>
                <c:pt idx="828">
                  <c:v>0.96310342156529805</c:v>
                </c:pt>
                <c:pt idx="829">
                  <c:v>0.96320155076326264</c:v>
                </c:pt>
                <c:pt idx="830">
                  <c:v>0.96329933229356413</c:v>
                </c:pt>
                <c:pt idx="831">
                  <c:v>0.96339676769455451</c:v>
                </c:pt>
                <c:pt idx="832">
                  <c:v>0.96349385849642588</c:v>
                </c:pt>
                <c:pt idx="833">
                  <c:v>0.96359060622125858</c:v>
                </c:pt>
                <c:pt idx="834">
                  <c:v>0.96368701238307353</c:v>
                </c:pt>
                <c:pt idx="835">
                  <c:v>0.96378307848788025</c:v>
                </c:pt>
                <c:pt idx="836">
                  <c:v>0.96387880603372722</c:v>
                </c:pt>
                <c:pt idx="837">
                  <c:v>0.96397419651075078</c:v>
                </c:pt>
                <c:pt idx="838">
                  <c:v>0.96406925140122368</c:v>
                </c:pt>
                <c:pt idx="839">
                  <c:v>0.9641639721796037</c:v>
                </c:pt>
                <c:pt idx="840">
                  <c:v>0.96425836031258105</c:v>
                </c:pt>
                <c:pt idx="841">
                  <c:v>0.9643524172591269</c:v>
                </c:pt>
                <c:pt idx="842">
                  <c:v>0.96444614447054022</c:v>
                </c:pt>
                <c:pt idx="843">
                  <c:v>0.96453954339049497</c:v>
                </c:pt>
                <c:pt idx="844">
                  <c:v>0.96463261545508683</c:v>
                </c:pt>
                <c:pt idx="845">
                  <c:v>0.96472536209287951</c:v>
                </c:pt>
                <c:pt idx="846">
                  <c:v>0.9648177847249505</c:v>
                </c:pt>
                <c:pt idx="847">
                  <c:v>0.96490988476493755</c:v>
                </c:pt>
                <c:pt idx="848">
                  <c:v>0.96500166361908324</c:v>
                </c:pt>
                <c:pt idx="849">
                  <c:v>0.96509312268628078</c:v>
                </c:pt>
                <c:pt idx="850">
                  <c:v>0.96518426335811824</c:v>
                </c:pt>
                <c:pt idx="851">
                  <c:v>0.96527508701892306</c:v>
                </c:pt>
                <c:pt idx="852">
                  <c:v>0.96536559504580688</c:v>
                </c:pt>
                <c:pt idx="853">
                  <c:v>0.96545578880870853</c:v>
                </c:pt>
                <c:pt idx="854">
                  <c:v>0.96554566967043787</c:v>
                </c:pt>
                <c:pt idx="855">
                  <c:v>0.96563523898671921</c:v>
                </c:pt>
                <c:pt idx="856">
                  <c:v>0.96572449810623429</c:v>
                </c:pt>
                <c:pt idx="857">
                  <c:v>0.9658134483706643</c:v>
                </c:pt>
                <c:pt idx="858">
                  <c:v>0.96590209111473357</c:v>
                </c:pt>
                <c:pt idx="859">
                  <c:v>0.96599042766624976</c:v>
                </c:pt>
                <c:pt idx="860">
                  <c:v>0.96607845934614733</c:v>
                </c:pt>
                <c:pt idx="861">
                  <c:v>0.96616618746852811</c:v>
                </c:pt>
                <c:pt idx="862">
                  <c:v>0.96625361334070226</c:v>
                </c:pt>
                <c:pt idx="863">
                  <c:v>0.96634073826323053</c:v>
                </c:pt>
                <c:pt idx="864">
                  <c:v>0.9664275635299634</c:v>
                </c:pt>
                <c:pt idx="865">
                  <c:v>0.96651409042808212</c:v>
                </c:pt>
                <c:pt idx="866">
                  <c:v>0.96660032023813847</c:v>
                </c:pt>
                <c:pt idx="867">
                  <c:v>0.96668625423409527</c:v>
                </c:pt>
                <c:pt idx="868">
                  <c:v>0.96677189368336491</c:v>
                </c:pt>
                <c:pt idx="869">
                  <c:v>0.96685723984684946</c:v>
                </c:pt>
                <c:pt idx="870">
                  <c:v>0.96694229397897891</c:v>
                </c:pt>
                <c:pt idx="871">
                  <c:v>0.96702705732775074</c:v>
                </c:pt>
                <c:pt idx="872">
                  <c:v>0.96711153113476755</c:v>
                </c:pt>
                <c:pt idx="873">
                  <c:v>0.96719571663527593</c:v>
                </c:pt>
                <c:pt idx="874">
                  <c:v>0.96727961505820359</c:v>
                </c:pt>
                <c:pt idx="875">
                  <c:v>0.96736322762619797</c:v>
                </c:pt>
                <c:pt idx="876">
                  <c:v>0.96744655555566283</c:v>
                </c:pt>
                <c:pt idx="877">
                  <c:v>0.96752960005679645</c:v>
                </c:pt>
                <c:pt idx="878">
                  <c:v>0.96761236233362691</c:v>
                </c:pt>
                <c:pt idx="879">
                  <c:v>0.96769484358405067</c:v>
                </c:pt>
                <c:pt idx="880">
                  <c:v>0.96777704499986716</c:v>
                </c:pt>
                <c:pt idx="881">
                  <c:v>0.96785896776681668</c:v>
                </c:pt>
                <c:pt idx="882">
                  <c:v>0.96794061306461487</c:v>
                </c:pt>
                <c:pt idx="883">
                  <c:v>0.96802198206698886</c:v>
                </c:pt>
                <c:pt idx="884">
                  <c:v>0.9681030759417133</c:v>
                </c:pt>
                <c:pt idx="885">
                  <c:v>0.96818389585064479</c:v>
                </c:pt>
                <c:pt idx="886">
                  <c:v>0.968264442949757</c:v>
                </c:pt>
                <c:pt idx="887">
                  <c:v>0.9683447183891758</c:v>
                </c:pt>
                <c:pt idx="888">
                  <c:v>0.96842472331321328</c:v>
                </c:pt>
                <c:pt idx="889">
                  <c:v>0.96850445886040215</c:v>
                </c:pt>
                <c:pt idx="890">
                  <c:v>0.96858392616352995</c:v>
                </c:pt>
                <c:pt idx="891">
                  <c:v>0.96866312634967233</c:v>
                </c:pt>
                <c:pt idx="892">
                  <c:v>0.96874206054022716</c:v>
                </c:pt>
                <c:pt idx="893">
                  <c:v>0.96882072985094803</c:v>
                </c:pt>
                <c:pt idx="894">
                  <c:v>0.9688991353919767</c:v>
                </c:pt>
                <c:pt idx="895">
                  <c:v>0.96897727826787639</c:v>
                </c:pt>
                <c:pt idx="896">
                  <c:v>0.96905515957766397</c:v>
                </c:pt>
                <c:pt idx="897">
                  <c:v>0.96913278041484374</c:v>
                </c:pt>
                <c:pt idx="898">
                  <c:v>0.96921014186743815</c:v>
                </c:pt>
                <c:pt idx="899">
                  <c:v>0.96928724501802055</c:v>
                </c:pt>
                <c:pt idx="900">
                  <c:v>0.96936409094374687</c:v>
                </c:pt>
                <c:pt idx="901">
                  <c:v>0.96944068071638745</c:v>
                </c:pt>
                <c:pt idx="902">
                  <c:v>0.96951701540235835</c:v>
                </c:pt>
                <c:pt idx="903">
                  <c:v>0.96959309606275179</c:v>
                </c:pt>
                <c:pt idx="904">
                  <c:v>0.96966892375336844</c:v>
                </c:pt>
                <c:pt idx="905">
                  <c:v>0.96974449952474695</c:v>
                </c:pt>
                <c:pt idx="906">
                  <c:v>0.96981982442219583</c:v>
                </c:pt>
                <c:pt idx="907">
                  <c:v>0.96989489948582219</c:v>
                </c:pt>
                <c:pt idx="908">
                  <c:v>0.96996972575056351</c:v>
                </c:pt>
                <c:pt idx="909">
                  <c:v>0.97004430424621602</c:v>
                </c:pt>
                <c:pt idx="910">
                  <c:v>0.97011863599746595</c:v>
                </c:pt>
                <c:pt idx="911">
                  <c:v>0.9701927220239186</c:v>
                </c:pt>
                <c:pt idx="912">
                  <c:v>0.97026656334012684</c:v>
                </c:pt>
                <c:pt idx="913">
                  <c:v>0.97034016095562148</c:v>
                </c:pt>
                <c:pt idx="914">
                  <c:v>0.97041351587493996</c:v>
                </c:pt>
                <c:pt idx="915">
                  <c:v>0.97048662909765426</c:v>
                </c:pt>
                <c:pt idx="916">
                  <c:v>0.97055950161840077</c:v>
                </c:pt>
                <c:pt idx="917">
                  <c:v>0.97063213442690799</c:v>
                </c:pt>
                <c:pt idx="918">
                  <c:v>0.97070452850802491</c:v>
                </c:pt>
                <c:pt idx="919">
                  <c:v>0.97077668484174884</c:v>
                </c:pt>
                <c:pt idx="920">
                  <c:v>0.97084860440325405</c:v>
                </c:pt>
                <c:pt idx="921">
                  <c:v>0.9709202881629182</c:v>
                </c:pt>
                <c:pt idx="922">
                  <c:v>0.97099173708635078</c:v>
                </c:pt>
                <c:pt idx="923">
                  <c:v>0.97106295213442029</c:v>
                </c:pt>
                <c:pt idx="924">
                  <c:v>0.97113393426328098</c:v>
                </c:pt>
                <c:pt idx="925">
                  <c:v>0.97120468442440056</c:v>
                </c:pt>
                <c:pt idx="926">
                  <c:v>0.97127520356458574</c:v>
                </c:pt>
                <c:pt idx="927">
                  <c:v>0.97134549262601</c:v>
                </c:pt>
                <c:pt idx="928">
                  <c:v>0.9714155525462399</c:v>
                </c:pt>
                <c:pt idx="929">
                  <c:v>0.97148538425826048</c:v>
                </c:pt>
                <c:pt idx="930">
                  <c:v>0.97155498869050216</c:v>
                </c:pt>
                <c:pt idx="931">
                  <c:v>0.97162436676686692</c:v>
                </c:pt>
                <c:pt idx="932">
                  <c:v>0.97169351940675275</c:v>
                </c:pt>
                <c:pt idx="933">
                  <c:v>0.97176244752508045</c:v>
                </c:pt>
                <c:pt idx="934">
                  <c:v>0.97183115203231873</c:v>
                </c:pt>
                <c:pt idx="935">
                  <c:v>0.97189963383450917</c:v>
                </c:pt>
                <c:pt idx="936">
                  <c:v>0.97196789383329174</c:v>
                </c:pt>
                <c:pt idx="937">
                  <c:v>0.97203593292592938</c:v>
                </c:pt>
                <c:pt idx="938">
                  <c:v>0.97210375200533305</c:v>
                </c:pt>
                <c:pt idx="939">
                  <c:v>0.97217135196008575</c:v>
                </c:pt>
                <c:pt idx="940">
                  <c:v>0.97223873367446823</c:v>
                </c:pt>
                <c:pt idx="941">
                  <c:v>0.97230589802848166</c:v>
                </c:pt>
                <c:pt idx="942">
                  <c:v>0.97237284589787287</c:v>
                </c:pt>
                <c:pt idx="943">
                  <c:v>0.97243957815415816</c:v>
                </c:pt>
                <c:pt idx="944">
                  <c:v>0.97250609566464685</c:v>
                </c:pt>
                <c:pt idx="945">
                  <c:v>0.9725723992924652</c:v>
                </c:pt>
                <c:pt idx="946">
                  <c:v>0.97263848989657986</c:v>
                </c:pt>
                <c:pt idx="947">
                  <c:v>0.97270436833182083</c:v>
                </c:pt>
                <c:pt idx="948">
                  <c:v>0.97277003544890539</c:v>
                </c:pt>
                <c:pt idx="949">
                  <c:v>0.97283549209446107</c:v>
                </c:pt>
                <c:pt idx="950">
                  <c:v>0.97290073911104746</c:v>
                </c:pt>
                <c:pt idx="951">
                  <c:v>0.97296577733718104</c:v>
                </c:pt>
                <c:pt idx="952">
                  <c:v>0.97303060760735571</c:v>
                </c:pt>
                <c:pt idx="953">
                  <c:v>0.9730952307520665</c:v>
                </c:pt>
                <c:pt idx="954">
                  <c:v>0.97315964759783158</c:v>
                </c:pt>
                <c:pt idx="955">
                  <c:v>0.97322385896721486</c:v>
                </c:pt>
                <c:pt idx="956">
                  <c:v>0.97328786567884706</c:v>
                </c:pt>
                <c:pt idx="957">
                  <c:v>0.97335166854744859</c:v>
                </c:pt>
                <c:pt idx="958">
                  <c:v>0.97341526838385073</c:v>
                </c:pt>
                <c:pt idx="959">
                  <c:v>0.97347866599501809</c:v>
                </c:pt>
                <c:pt idx="960">
                  <c:v>0.9735418621840688</c:v>
                </c:pt>
                <c:pt idx="961">
                  <c:v>0.97360485775029715</c:v>
                </c:pt>
                <c:pt idx="962">
                  <c:v>0.97366765348919415</c:v>
                </c:pt>
                <c:pt idx="963">
                  <c:v>0.97373025019246873</c:v>
                </c:pt>
                <c:pt idx="964">
                  <c:v>0.97379264864806847</c:v>
                </c:pt>
                <c:pt idx="965">
                  <c:v>0.9738548496402013</c:v>
                </c:pt>
                <c:pt idx="966">
                  <c:v>0.97391685394935501</c:v>
                </c:pt>
                <c:pt idx="967">
                  <c:v>0.97397866235231856</c:v>
                </c:pt>
                <c:pt idx="968">
                  <c:v>0.97404027562220263</c:v>
                </c:pt>
                <c:pt idx="969">
                  <c:v>0.97410169452845907</c:v>
                </c:pt>
                <c:pt idx="970">
                  <c:v>0.9741629198369024</c:v>
                </c:pt>
                <c:pt idx="971">
                  <c:v>0.9742239523097288</c:v>
                </c:pt>
                <c:pt idx="972">
                  <c:v>0.97428479270553581</c:v>
                </c:pt>
                <c:pt idx="973">
                  <c:v>0.97434544177934357</c:v>
                </c:pt>
                <c:pt idx="974">
                  <c:v>0.97440590028261298</c:v>
                </c:pt>
                <c:pt idx="975">
                  <c:v>0.97446616896326621</c:v>
                </c:pt>
                <c:pt idx="976">
                  <c:v>0.97452624856570547</c:v>
                </c:pt>
                <c:pt idx="977">
                  <c:v>0.9745861398308332</c:v>
                </c:pt>
                <c:pt idx="978">
                  <c:v>0.97464584349607009</c:v>
                </c:pt>
                <c:pt idx="979">
                  <c:v>0.97470536029537502</c:v>
                </c:pt>
                <c:pt idx="980">
                  <c:v>0.97476469095926377</c:v>
                </c:pt>
                <c:pt idx="981">
                  <c:v>0.97482383621482815</c:v>
                </c:pt>
                <c:pt idx="982">
                  <c:v>0.97488279678575362</c:v>
                </c:pt>
                <c:pt idx="983">
                  <c:v>0.97494157339233922</c:v>
                </c:pt>
                <c:pt idx="984">
                  <c:v>0.97500016675151524</c:v>
                </c:pt>
                <c:pt idx="985">
                  <c:v>0.97505857757686221</c:v>
                </c:pt>
                <c:pt idx="986">
                  <c:v>0.97511680657862831</c:v>
                </c:pt>
                <c:pt idx="987">
                  <c:v>0.97517485446374808</c:v>
                </c:pt>
                <c:pt idx="988">
                  <c:v>0.97523272193586052</c:v>
                </c:pt>
                <c:pt idx="989">
                  <c:v>0.97529040969532677</c:v>
                </c:pt>
                <c:pt idx="990">
                  <c:v>0.97534791843924773</c:v>
                </c:pt>
                <c:pt idx="991">
                  <c:v>0.97540524886148194</c:v>
                </c:pt>
                <c:pt idx="992">
                  <c:v>0.97546240165266362</c:v>
                </c:pt>
                <c:pt idx="993">
                  <c:v>0.97551937750021944</c:v>
                </c:pt>
                <c:pt idx="994">
                  <c:v>0.97557617708838595</c:v>
                </c:pt>
                <c:pt idx="995">
                  <c:v>0.97563280109822748</c:v>
                </c:pt>
                <c:pt idx="996">
                  <c:v>0.9756892502076524</c:v>
                </c:pt>
                <c:pt idx="997">
                  <c:v>0.97574552509143098</c:v>
                </c:pt>
                <c:pt idx="998">
                  <c:v>0.97580162642121182</c:v>
                </c:pt>
                <c:pt idx="999">
                  <c:v>0.97585755486553882</c:v>
                </c:pt>
                <c:pt idx="1000">
                  <c:v>0.97591331108986779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703224"/>
        <c:axId val="350703616"/>
      </c:scatterChart>
      <c:valAx>
        <c:axId val="350703224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73544837652719"/>
              <c:y val="0.74946217894081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3616"/>
        <c:crosses val="autoZero"/>
        <c:crossBetween val="midCat"/>
      </c:valAx>
      <c:valAx>
        <c:axId val="350703616"/>
        <c:scaling>
          <c:orientation val="minMax"/>
          <c:max val="1.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Percentage</a:t>
                </a:r>
                <a:b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</a:b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 developed</a:t>
                </a:r>
              </a:p>
            </c:rich>
          </c:tx>
          <c:layout>
            <c:manualLayout>
              <c:xMode val="edge"/>
              <c:yMode val="edge"/>
              <c:x val="4.9847471733434907E-2"/>
              <c:y val="0.37833630654134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3224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18133046811388"/>
          <c:y val="7.3615999295015083E-2"/>
          <c:w val="0.46311332406978539"/>
          <c:h val="0.15271978265699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5576991287207"/>
          <c:y val="0.18374385869787815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EtR to Report %</c:v>
          </c:tx>
          <c:spPr>
            <a:ln w="2857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model'!$DJ$9:$DJ$1009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2.9999999999999997E-4</c:v>
                </c:pt>
                <c:pt idx="3">
                  <c:v>8.9982000000000007E-4</c:v>
                </c:pt>
                <c:pt idx="4">
                  <c:v>1.7990101619999998E-3</c:v>
                </c:pt>
                <c:pt idx="5">
                  <c:v>2.9968513498055999E-3</c:v>
                </c:pt>
                <c:pt idx="6">
                  <c:v>4.4923560727808919E-3</c:v>
                </c:pt>
                <c:pt idx="7">
                  <c:v>6.284269831849887E-3</c:v>
                </c:pt>
                <c:pt idx="8">
                  <c:v>8.3710728652030015E-3</c:v>
                </c:pt>
                <c:pt idx="9">
                  <c:v>1.0750982290326514E-2</c:v>
                </c:pt>
                <c:pt idx="10">
                  <c:v>1.3421954638142632E-2</c:v>
                </c:pt>
                <c:pt idx="11">
                  <c:v>1.6381688774228204E-2</c:v>
                </c:pt>
                <c:pt idx="12">
                  <c:v>1.9627629201273252E-2</c:v>
                </c:pt>
                <c:pt idx="13">
                  <c:v>2.3156969736148669E-2</c:v>
                </c:pt>
                <c:pt idx="14">
                  <c:v>2.6966657554177691E-2</c:v>
                </c:pt>
                <c:pt idx="15">
                  <c:v>3.1053397592450141E-2</c:v>
                </c:pt>
                <c:pt idx="16">
                  <c:v>3.5413657303284121E-2</c:v>
                </c:pt>
                <c:pt idx="17">
                  <c:v>4.004367174822835E-2</c:v>
                </c:pt>
                <c:pt idx="18">
                  <c:v>4.4939449022312387E-2</c:v>
                </c:pt>
                <c:pt idx="19">
                  <c:v>5.0096775997591894E-2</c:v>
                </c:pt>
                <c:pt idx="20">
                  <c:v>5.5511224374405622E-2</c:v>
                </c:pt>
                <c:pt idx="21">
                  <c:v>6.1178157028159194E-2</c:v>
                </c:pt>
                <c:pt idx="22">
                  <c:v>6.7092734638881796E-2</c:v>
                </c:pt>
                <c:pt idx="23">
                  <c:v>7.3249922590265165E-2</c:v>
                </c:pt>
                <c:pt idx="24">
                  <c:v>7.9644498124392324E-2</c:v>
                </c:pt>
                <c:pt idx="25">
                  <c:v>8.62710577378967E-2</c:v>
                </c:pt>
                <c:pt idx="26">
                  <c:v>9.3124024804862496E-2</c:v>
                </c:pt>
                <c:pt idx="27">
                  <c:v>0.10019765741138455</c:v>
                </c:pt>
                <c:pt idx="28">
                  <c:v>0.10748605638635232</c:v>
                </c:pt>
                <c:pt idx="29">
                  <c:v>0.11498317351270697</c:v>
                </c:pt>
                <c:pt idx="30">
                  <c:v>0.12268281990314642</c:v>
                </c:pt>
                <c:pt idx="31">
                  <c:v>0.13057867452401811</c:v>
                </c:pt>
                <c:pt idx="32">
                  <c:v>0.13866429285094473</c:v>
                </c:pt>
                <c:pt idx="33">
                  <c:v>0.14693311563957562</c:v>
                </c:pt>
                <c:pt idx="34">
                  <c:v>0.15537847779474384</c:v>
                </c:pt>
                <c:pt idx="35">
                  <c:v>0.16399361732123746</c:v>
                </c:pt>
                <c:pt idx="36">
                  <c:v>0.17277168433936446</c:v>
                </c:pt>
                <c:pt idx="37">
                  <c:v>0.18170575014849932</c:v>
                </c:pt>
                <c:pt idx="38">
                  <c:v>0.19078881632185096</c:v>
                </c:pt>
                <c:pt idx="39">
                  <c:v>0.20001382381578189</c:v>
                </c:pt>
                <c:pt idx="40">
                  <c:v>0.20937366207713723</c:v>
                </c:pt>
                <c:pt idx="41">
                  <c:v>0.21886117813221159</c:v>
                </c:pt>
                <c:pt idx="42">
                  <c:v>0.2284691856411854</c:v>
                </c:pt>
                <c:pt idx="43">
                  <c:v>0.23819047390210643</c:v>
                </c:pt>
                <c:pt idx="44">
                  <c:v>0.24801781678876927</c:v>
                </c:pt>
                <c:pt idx="45">
                  <c:v>0.25794398160715748</c:v>
                </c:pt>
                <c:pt idx="46">
                  <c:v>0.26796173785546085</c:v>
                </c:pt>
                <c:pt idx="47">
                  <c:v>0.27806386587305554</c:v>
                </c:pt>
                <c:pt idx="48">
                  <c:v>0.28824316536424544</c:v>
                </c:pt>
                <c:pt idx="49">
                  <c:v>0.29849246378300026</c:v>
                </c:pt>
                <c:pt idx="50">
                  <c:v>0.30880462456539015</c:v>
                </c:pt>
                <c:pt idx="51">
                  <c:v>0.31917255519690929</c:v>
                </c:pt>
                <c:pt idx="52">
                  <c:v>0.32958921510239664</c:v>
                </c:pt>
                <c:pt idx="53">
                  <c:v>0.34004762334679922</c:v>
                </c:pt>
                <c:pt idx="54">
                  <c:v>0.35054086613558511</c:v>
                </c:pt>
                <c:pt idx="55">
                  <c:v>0.3610621041041886</c:v>
                </c:pt>
                <c:pt idx="56">
                  <c:v>0.37160457938646946</c:v>
                </c:pt>
                <c:pt idx="57">
                  <c:v>0.38216162245277674</c:v>
                </c:pt>
                <c:pt idx="58">
                  <c:v>0.39272665870883433</c:v>
                </c:pt>
                <c:pt idx="59">
                  <c:v>0.40329321484730057</c:v>
                </c:pt>
                <c:pt idx="60">
                  <c:v>0.41385492494450343</c:v>
                </c:pt>
                <c:pt idx="61">
                  <c:v>0.42440553629550232</c:v>
                </c:pt>
                <c:pt idx="62">
                  <c:v>0.43493891498129461</c:v>
                </c:pt>
                <c:pt idx="63">
                  <c:v>0.44544905116264244</c:v>
                </c:pt>
                <c:pt idx="64">
                  <c:v>0.45593006409566855</c:v>
                </c:pt>
                <c:pt idx="65">
                  <c:v>0.46637620686503173</c:v>
                </c:pt>
                <c:pt idx="66">
                  <c:v>0.47678187083116352</c:v>
                </c:pt>
                <c:pt idx="67">
                  <c:v>0.48714158978870647</c:v>
                </c:pt>
                <c:pt idx="68">
                  <c:v>0.49745004383395341</c:v>
                </c:pt>
                <c:pt idx="69">
                  <c:v>0.50770206293974085</c:v>
                </c:pt>
                <c:pt idx="70">
                  <c:v>0.51789263023688814</c:v>
                </c:pt>
                <c:pt idx="71">
                  <c:v>0.52801688500191346</c:v>
                </c:pt>
                <c:pt idx="72">
                  <c:v>0.53807012535137277</c:v>
                </c:pt>
                <c:pt idx="73">
                  <c:v>0.54804781064378316</c:v>
                </c:pt>
                <c:pt idx="74">
                  <c:v>0.55794556359068415</c:v>
                </c:pt>
                <c:pt idx="75">
                  <c:v>0.56775917207897098</c:v>
                </c:pt>
                <c:pt idx="76">
                  <c:v>0.57748459070719416</c:v>
                </c:pt>
                <c:pt idx="77">
                  <c:v>0.5871179420390702</c:v>
                </c:pt>
                <c:pt idx="78">
                  <c:v>0.59665551757796764</c:v>
                </c:pt>
                <c:pt idx="79">
                  <c:v>0.60609377846664314</c:v>
                </c:pt>
                <c:pt idx="80">
                  <c:v>0.61542935591698367</c:v>
                </c:pt>
                <c:pt idx="81">
                  <c:v>0.62465905137497613</c:v>
                </c:pt>
                <c:pt idx="82">
                  <c:v>0.63377983642656421</c:v>
                </c:pt>
                <c:pt idx="83">
                  <c:v>0.64278885245047079</c:v>
                </c:pt>
                <c:pt idx="84">
                  <c:v>0.65168341002445396</c:v>
                </c:pt>
                <c:pt idx="85">
                  <c:v>0.66046098809183773</c:v>
                </c:pt>
                <c:pt idx="86">
                  <c:v>0.6691192328954958</c:v>
                </c:pt>
                <c:pt idx="87">
                  <c:v>0.67765595668679202</c:v>
                </c:pt>
                <c:pt idx="88">
                  <c:v>0.68606913621726673</c:v>
                </c:pt>
                <c:pt idx="89">
                  <c:v>0.69435691102113095</c:v>
                </c:pt>
                <c:pt idx="90">
                  <c:v>0.70251758149686683</c:v>
                </c:pt>
                <c:pt idx="91">
                  <c:v>0.71054960679645129</c:v>
                </c:pt>
                <c:pt idx="92">
                  <c:v>0.71845160253090823</c:v>
                </c:pt>
                <c:pt idx="93">
                  <c:v>0.72622233830105509</c:v>
                </c:pt>
                <c:pt idx="94">
                  <c:v>0.73386073506245564</c:v>
                </c:pt>
                <c:pt idx="95">
                  <c:v>0.74136586233369439</c:v>
                </c:pt>
                <c:pt idx="96">
                  <c:v>0.7487369352571841</c:v>
                </c:pt>
                <c:pt idx="97">
                  <c:v>0.75597331152177705</c:v>
                </c:pt>
                <c:pt idx="98">
                  <c:v>0.76307448815649326</c:v>
                </c:pt>
                <c:pt idx="99">
                  <c:v>0.77004009820469244</c:v>
                </c:pt>
                <c:pt idx="100">
                  <c:v>0.77686990728801308</c:v>
                </c:pt>
                <c:pt idx="101">
                  <c:v>0.7835638100693727</c:v>
                </c:pt>
                <c:pt idx="102">
                  <c:v>0.79012182662427066</c:v>
                </c:pt>
                <c:pt idx="103">
                  <c:v>0.79654409872956788</c:v>
                </c:pt>
                <c:pt idx="104">
                  <c:v>0.80283088607882425</c:v>
                </c:pt>
                <c:pt idx="105">
                  <c:v>0.8089825624331648</c:v>
                </c:pt>
                <c:pt idx="106">
                  <c:v>0.81499961171652013</c:v>
                </c:pt>
                <c:pt idx="107">
                  <c:v>0.82088262406393475</c:v>
                </c:pt>
                <c:pt idx="108">
                  <c:v>0.82663229183148235</c:v>
                </c:pt>
                <c:pt idx="109">
                  <c:v>0.83224940557614246</c:v>
                </c:pt>
                <c:pt idx="110">
                  <c:v>0.83773485001380266</c:v>
                </c:pt>
                <c:pt idx="111">
                  <c:v>0.8430895999633472</c:v>
                </c:pt>
                <c:pt idx="112">
                  <c:v>0.84831471628456767</c:v>
                </c:pt>
                <c:pt idx="113">
                  <c:v>0.85341134181740608</c:v>
                </c:pt>
                <c:pt idx="114">
                  <c:v>0.85838069732979605</c:v>
                </c:pt>
                <c:pt idx="115">
                  <c:v>0.86322407748111696</c:v>
                </c:pt>
                <c:pt idx="116">
                  <c:v>0.86794284680801848</c:v>
                </c:pt>
                <c:pt idx="117">
                  <c:v>0.87253843573909939</c:v>
                </c:pt>
                <c:pt idx="118">
                  <c:v>0.87701233664465705</c:v>
                </c:pt>
                <c:pt idx="119">
                  <c:v>0.8813660999274362</c:v>
                </c:pt>
                <c:pt idx="120">
                  <c:v>0.88560133016002662</c:v>
                </c:pt>
                <c:pt idx="121">
                  <c:v>0.88971968227426568</c:v>
                </c:pt>
                <c:pt idx="122">
                  <c:v>0.89372285780770977</c:v>
                </c:pt>
                <c:pt idx="123">
                  <c:v>0.89761260121194764</c:v>
                </c:pt>
                <c:pt idx="124">
                  <c:v>0.90139069622722667</c:v>
                </c:pt>
                <c:pt idx="125">
                  <c:v>0.90505896232757399</c:v>
                </c:pt>
                <c:pt idx="126">
                  <c:v>0.90861925124028986</c:v>
                </c:pt>
                <c:pt idx="127">
                  <c:v>0.91207344354340691</c:v>
                </c:pt>
                <c:pt idx="128">
                  <c:v>0.91542344534440301</c:v>
                </c:pt>
                <c:pt idx="129">
                  <c:v>0.9186711850431778</c:v>
                </c:pt>
                <c:pt idx="130">
                  <c:v>0.92181861018200684</c:v>
                </c:pt>
                <c:pt idx="131">
                  <c:v>0.92486768438490863</c:v>
                </c:pt>
                <c:pt idx="132">
                  <c:v>0.92782038438858183</c:v>
                </c:pt>
                <c:pt idx="133">
                  <c:v>0.93067869716679397</c:v>
                </c:pt>
                <c:pt idx="134">
                  <c:v>0.93344461714983884</c:v>
                </c:pt>
                <c:pt idx="135">
                  <c:v>0.93612014354041539</c:v>
                </c:pt>
                <c:pt idx="136">
                  <c:v>0.93870727772702844</c:v>
                </c:pt>
                <c:pt idx="137">
                  <c:v>0.94120802079576582</c:v>
                </c:pt>
                <c:pt idx="138">
                  <c:v>0.94362437114105968</c:v>
                </c:pt>
                <c:pt idx="139">
                  <c:v>0.94595832217581977</c:v>
                </c:pt>
                <c:pt idx="140">
                  <c:v>0.94821186014108816</c:v>
                </c:pt>
                <c:pt idx="141">
                  <c:v>0.95038696201516248</c:v>
                </c:pt>
                <c:pt idx="142">
                  <c:v>0.95248559352192097</c:v>
                </c:pt>
                <c:pt idx="143">
                  <c:v>0.95450970723788719</c:v>
                </c:pt>
                <c:pt idx="144">
                  <c:v>0.95646124079738171</c:v>
                </c:pt>
                <c:pt idx="145">
                  <c:v>0.95834211519493473</c:v>
                </c:pt>
                <c:pt idx="146">
                  <c:v>0.96015423318395499</c:v>
                </c:pt>
                <c:pt idx="147">
                  <c:v>0.96189947777049778</c:v>
                </c:pt>
                <c:pt idx="148">
                  <c:v>0.96357971080081872</c:v>
                </c:pt>
                <c:pt idx="149">
                  <c:v>0.96519677164126239</c:v>
                </c:pt>
                <c:pt idx="150">
                  <c:v>0.96675247594889802</c:v>
                </c:pt>
                <c:pt idx="151">
                  <c:v>0.9682486145311977</c:v>
                </c:pt>
                <c:pt idx="152">
                  <c:v>0.96968695229293433</c:v>
                </c:pt>
                <c:pt idx="153">
                  <c:v>0.97106922726837663</c:v>
                </c:pt>
                <c:pt idx="154">
                  <c:v>0.97239714973675817</c:v>
                </c:pt>
                <c:pt idx="155">
                  <c:v>0.97367240141891997</c:v>
                </c:pt>
                <c:pt idx="156">
                  <c:v>0.97489663475294008</c:v>
                </c:pt>
                <c:pt idx="157">
                  <c:v>0.97607147224650259</c:v>
                </c:pt>
                <c:pt idx="158">
                  <c:v>0.97719850590369228</c:v>
                </c:pt>
                <c:pt idx="159">
                  <c:v>0.97827929672385727</c:v>
                </c:pt>
                <c:pt idx="160">
                  <c:v>0.97931537427012938</c:v>
                </c:pt>
                <c:pt idx="161">
                  <c:v>0.98030823630516317</c:v>
                </c:pt>
                <c:pt idx="162">
                  <c:v>0.98125934849162388</c:v>
                </c:pt>
                <c:pt idx="163">
                  <c:v>0.98217014415493098</c:v>
                </c:pt>
                <c:pt idx="164">
                  <c:v>0.98304202410575481</c:v>
                </c:pt>
                <c:pt idx="165">
                  <c:v>0.98387635651975169</c:v>
                </c:pt>
                <c:pt idx="166">
                  <c:v>0.98467447687202403</c:v>
                </c:pt>
                <c:pt idx="167">
                  <c:v>0.98543768792379716</c:v>
                </c:pt>
                <c:pt idx="168">
                  <c:v>0.98616725975881492</c:v>
                </c:pt>
                <c:pt idx="169">
                  <c:v>0.98686442986697054</c:v>
                </c:pt>
                <c:pt idx="170">
                  <c:v>0.98753040327271513</c:v>
                </c:pt>
                <c:pt idx="171">
                  <c:v>0.98816635270580677</c:v>
                </c:pt>
                <c:pt idx="172">
                  <c:v>0.98877341881199876</c:v>
                </c:pt>
                <c:pt idx="173">
                  <c:v>0.98935271040129957</c:v>
                </c:pt>
                <c:pt idx="174">
                  <c:v>0.98990530473147209</c:v>
                </c:pt>
                <c:pt idx="175">
                  <c:v>0.99043224782448935</c:v>
                </c:pt>
                <c:pt idx="176">
                  <c:v>0.99093455481370352</c:v>
                </c:pt>
                <c:pt idx="177">
                  <c:v>0.99141321031953988</c:v>
                </c:pt>
                <c:pt idx="178">
                  <c:v>0.99186916885157228</c:v>
                </c:pt>
                <c:pt idx="179">
                  <c:v>0.99230335523489832</c:v>
                </c:pt>
                <c:pt idx="180">
                  <c:v>0.99271666505878431</c:v>
                </c:pt>
                <c:pt idx="181">
                  <c:v>0.9931099651456099</c:v>
                </c:pt>
                <c:pt idx="182">
                  <c:v>0.99348409403820337</c:v>
                </c:pt>
                <c:pt idx="183">
                  <c:v>0.99383986250371747</c:v>
                </c:pt>
                <c:pt idx="184">
                  <c:v>0.99417805405226323</c:v>
                </c:pt>
                <c:pt idx="185">
                  <c:v>0.99449942546857839</c:v>
                </c:pt>
                <c:pt idx="186">
                  <c:v>0.9948047073550722</c:v>
                </c:pt>
                <c:pt idx="187">
                  <c:v>0.99509460468465916</c:v>
                </c:pt>
                <c:pt idx="188">
                  <c:v>0.99536979736184972</c:v>
                </c:pt>
                <c:pt idx="189">
                  <c:v>0.99563094079064141</c:v>
                </c:pt>
                <c:pt idx="190">
                  <c:v>0.99587866644781198</c:v>
                </c:pt>
                <c:pt idx="191">
                  <c:v>0.9961135824602867</c:v>
                </c:pt>
                <c:pt idx="192">
                  <c:v>0.99633627418531223</c:v>
                </c:pt>
                <c:pt idx="193">
                  <c:v>0.9965473047922383</c:v>
                </c:pt>
                <c:pt idx="194">
                  <c:v>0.99674721584476766</c:v>
                </c:pt>
                <c:pt idx="195">
                  <c:v>0.99693652788260212</c:v>
                </c:pt>
                <c:pt idx="196">
                  <c:v>0.99711574100147005</c:v>
                </c:pt>
                <c:pt idx="197">
                  <c:v>0.99728533543058362</c:v>
                </c:pt>
                <c:pt idx="198">
                  <c:v>0.99744577210663599</c:v>
                </c:pt>
                <c:pt idx="199">
                  <c:v>0.99759749324350178</c:v>
                </c:pt>
                <c:pt idx="200">
                  <c:v>0.99774092289686478</c:v>
                </c:pt>
                <c:pt idx="201">
                  <c:v>0.99787646752305292</c:v>
                </c:pt>
                <c:pt idx="202">
                  <c:v>0.99800451653141276</c:v>
                </c:pt>
                <c:pt idx="203">
                  <c:v>0.99812544282960913</c:v>
                </c:pt>
                <c:pt idx="204">
                  <c:v>0.99823960336128592</c:v>
                </c:pt>
                <c:pt idx="205">
                  <c:v>0.9983473396355752</c:v>
                </c:pt>
                <c:pt idx="206">
                  <c:v>0.99844897824798728</c:v>
                </c:pt>
                <c:pt idx="207">
                  <c:v>0.9985448313922618</c:v>
                </c:pt>
                <c:pt idx="208">
                  <c:v>0.99863519736280215</c:v>
                </c:pt>
                <c:pt idx="209">
                  <c:v>0.99872036104736328</c:v>
                </c:pt>
                <c:pt idx="210">
                  <c:v>0.9988005944096936</c:v>
                </c:pt>
                <c:pt idx="211">
                  <c:v>0.99887615696188281</c:v>
                </c:pt>
                <c:pt idx="212">
                  <c:v>0.9989472962261956</c:v>
                </c:pt>
                <c:pt idx="213">
                  <c:v>0.99901424818620954</c:v>
                </c:pt>
                <c:pt idx="214">
                  <c:v>0.99907723772711066</c:v>
                </c:pt>
                <c:pt idx="215">
                  <c:v>0.99913647906503011</c:v>
                </c:pt>
                <c:pt idx="216">
                  <c:v>0.99919217616533562</c:v>
                </c:pt>
                <c:pt idx="217">
                  <c:v>0.99924452314982182</c:v>
                </c:pt>
                <c:pt idx="218">
                  <c:v>0.99929370469276835</c:v>
                </c:pt>
                <c:pt idx="219">
                  <c:v>0.99933989640586129</c:v>
                </c:pt>
                <c:pt idx="220">
                  <c:v>0.99938326521199627</c:v>
                </c:pt>
                <c:pt idx="221">
                  <c:v>0.9994239697080044</c:v>
                </c:pt>
                <c:pt idx="222">
                  <c:v>0.99946216051636372</c:v>
                </c:pt>
                <c:pt idx="223">
                  <c:v>0.99949798062597373</c:v>
                </c:pt>
                <c:pt idx="224">
                  <c:v>0.999531565722096</c:v>
                </c:pt>
                <c:pt idx="225">
                  <c:v>0.9995630445055711</c:v>
                </c:pt>
                <c:pt idx="226">
                  <c:v>0.99959253900144496</c:v>
                </c:pt>
                <c:pt idx="227">
                  <c:v>0.99962016485714689</c:v>
                </c:pt>
                <c:pt idx="228">
                  <c:v>0.99964603163037513</c:v>
                </c:pt>
                <c:pt idx="229">
                  <c:v>0.99967024306685748</c:v>
                </c:pt>
                <c:pt idx="230">
                  <c:v>0.99969289736816447</c:v>
                </c:pt>
                <c:pt idx="231">
                  <c:v>0.99971408744976109</c:v>
                </c:pt>
                <c:pt idx="232">
                  <c:v>0.99973390118949257</c:v>
                </c:pt>
                <c:pt idx="233">
                  <c:v>0.99975242166670397</c:v>
                </c:pt>
                <c:pt idx="234">
                  <c:v>0.99976972739220116</c:v>
                </c:pt>
                <c:pt idx="235">
                  <c:v>0.99978589252926875</c:v>
                </c:pt>
                <c:pt idx="236">
                  <c:v>0.99980098710595522</c:v>
                </c:pt>
                <c:pt idx="237">
                  <c:v>0.99981507721885354</c:v>
                </c:pt>
                <c:pt idx="238">
                  <c:v>0.99982822522859294</c:v>
                </c:pt>
                <c:pt idx="239">
                  <c:v>0.99984048994727137</c:v>
                </c:pt>
                <c:pt idx="240">
                  <c:v>0.99985192681805191</c:v>
                </c:pt>
                <c:pt idx="241">
                  <c:v>0.99986258808715223</c:v>
                </c:pt>
                <c:pt idx="242">
                  <c:v>0.99987252296845097</c:v>
                </c:pt>
                <c:pt idx="243">
                  <c:v>0.99988177780094134</c:v>
                </c:pt>
                <c:pt idx="244">
                  <c:v>0.99989039619925257</c:v>
                </c:pt>
                <c:pt idx="245">
                  <c:v>0.99989841919746725</c:v>
                </c:pt>
                <c:pt idx="246">
                  <c:v>0.99990588538645331</c:v>
                </c:pt>
                <c:pt idx="247">
                  <c:v>0.99991283104493289</c:v>
                </c:pt>
                <c:pt idx="248">
                  <c:v>0.99991929026450321</c:v>
                </c:pt>
                <c:pt idx="249">
                  <c:v>0.9999252950688241</c:v>
                </c:pt>
                <c:pt idx="250">
                  <c:v>0.99993087552718285</c:v>
                </c:pt>
                <c:pt idx="251">
                  <c:v>0.99993605986264411</c:v>
                </c:pt>
                <c:pt idx="252">
                  <c:v>0.99994087455498692</c:v>
                </c:pt>
                <c:pt idx="253">
                  <c:v>0.99994534443862981</c:v>
                </c:pt>
                <c:pt idx="254">
                  <c:v>0.99994949279573764</c:v>
                </c:pt>
                <c:pt idx="255">
                  <c:v>0.99995334144470249</c:v>
                </c:pt>
                <c:pt idx="256">
                  <c:v>0.99995691082418259</c:v>
                </c:pt>
                <c:pt idx="257">
                  <c:v>0.99996022007288532</c:v>
                </c:pt>
                <c:pt idx="258">
                  <c:v>0.99996328710526572</c:v>
                </c:pt>
                <c:pt idx="259">
                  <c:v>0.99996612868331824</c:v>
                </c:pt>
                <c:pt idx="260">
                  <c:v>0.99996876048462435</c:v>
                </c:pt>
                <c:pt idx="261">
                  <c:v>0.99997119716682359</c:v>
                </c:pt>
                <c:pt idx="262">
                  <c:v>0.9999734524286612</c:v>
                </c:pt>
                <c:pt idx="263">
                  <c:v>0.99997553906776848</c:v>
                </c:pt>
                <c:pt idx="264">
                  <c:v>0.99997746903532148</c:v>
                </c:pt>
                <c:pt idx="265">
                  <c:v>0.99997925348772398</c:v>
                </c:pt>
                <c:pt idx="266">
                  <c:v>0.99998090283544983</c:v>
                </c:pt>
                <c:pt idx="267">
                  <c:v>0.99998242678918081</c:v>
                </c:pt>
                <c:pt idx="268">
                  <c:v>0.99998383440336736</c:v>
                </c:pt>
                <c:pt idx="269">
                  <c:v>0.99998513411733647</c:v>
                </c:pt>
                <c:pt idx="270">
                  <c:v>0.99998633379406743</c:v>
                </c:pt>
                <c:pt idx="271">
                  <c:v>0.99998744075674784</c:v>
                </c:pt>
                <c:pt idx="272">
                  <c:v>0.9999884618232241</c:v>
                </c:pt>
                <c:pt idx="273">
                  <c:v>0.99998940333844899</c:v>
                </c:pt>
                <c:pt idx="274">
                  <c:v>0.99999027120503015</c:v>
                </c:pt>
                <c:pt idx="275">
                  <c:v>0.99999107091197648</c:v>
                </c:pt>
                <c:pt idx="276">
                  <c:v>0.99999180756173833</c:v>
                </c:pt>
                <c:pt idx="277">
                  <c:v>0.99999248589562639</c:v>
                </c:pt>
                <c:pt idx="278">
                  <c:v>0.99999311031769977</c:v>
                </c:pt>
                <c:pt idx="279">
                  <c:v>0.99999368491720353</c:v>
                </c:pt>
                <c:pt idx="280">
                  <c:v>0.99999421348963369</c:v>
                </c:pt>
                <c:pt idx="281">
                  <c:v>0.99999469955650433</c:v>
                </c:pt>
                <c:pt idx="282">
                  <c:v>0.99999514638389086</c:v>
                </c:pt>
                <c:pt idx="283">
                  <c:v>0.99999555699981368</c:v>
                </c:pt>
                <c:pt idx="284">
                  <c:v>0.99999593421052946</c:v>
                </c:pt>
                <c:pt idx="285">
                  <c:v>0.99999628061579215</c:v>
                </c:pt>
                <c:pt idx="286">
                  <c:v>0.99999659862314194</c:v>
                </c:pt>
                <c:pt idx="287">
                  <c:v>0.99999689046127638</c:v>
                </c:pt>
                <c:pt idx="288">
                  <c:v>0.99999715819256041</c:v>
                </c:pt>
                <c:pt idx="289">
                  <c:v>0.99999740372472323</c:v>
                </c:pt>
                <c:pt idx="290">
                  <c:v>0.99999762882178966</c:v>
                </c:pt>
                <c:pt idx="291">
                  <c:v>0.99999783511429396</c:v>
                </c:pt>
                <c:pt idx="292">
                  <c:v>0.99999802410881611</c:v>
                </c:pt>
                <c:pt idx="293">
                  <c:v>0.99999819719688376</c:v>
                </c:pt>
                <c:pt idx="294">
                  <c:v>0.99999835566327755</c:v>
                </c:pt>
                <c:pt idx="295">
                  <c:v>0.99999850069377638</c:v>
                </c:pt>
                <c:pt idx="296">
                  <c:v>0.99999863338237716</c:v>
                </c:pt>
                <c:pt idx="297">
                  <c:v>0.99999875473802191</c:v>
                </c:pt>
                <c:pt idx="298">
                  <c:v>0.99999886569086427</c:v>
                </c:pt>
                <c:pt idx="299">
                  <c:v>0.99999896709810099</c:v>
                </c:pt>
                <c:pt idx="300">
                  <c:v>0.99999905974940129</c:v>
                </c:pt>
                <c:pt idx="301">
                  <c:v>0.99999914437195514</c:v>
                </c:pt>
                <c:pt idx="302">
                  <c:v>0.99999922163516752</c:v>
                </c:pt>
                <c:pt idx="303">
                  <c:v>0.99999929215502126</c:v>
                </c:pt>
                <c:pt idx="304">
                  <c:v>0.99999935649812977</c:v>
                </c:pt>
                <c:pt idx="305">
                  <c:v>0.99999941518550028</c:v>
                </c:pt>
                <c:pt idx="306">
                  <c:v>0.99999946869602685</c:v>
                </c:pt>
                <c:pt idx="307">
                  <c:v>0.99999951746973159</c:v>
                </c:pt>
                <c:pt idx="308">
                  <c:v>0.99999956191076933</c:v>
                </c:pt>
                <c:pt idx="309">
                  <c:v>0.99999960239021424</c:v>
                </c:pt>
                <c:pt idx="310">
                  <c:v>0.99999963924864121</c:v>
                </c:pt>
                <c:pt idx="311">
                  <c:v>0.99999967279851754</c:v>
                </c:pt>
                <c:pt idx="312">
                  <c:v>0.99999970332641586</c:v>
                </c:pt>
                <c:pt idx="313">
                  <c:v>0.99999973109506324</c:v>
                </c:pt>
                <c:pt idx="314">
                  <c:v>0.99999975634523675</c:v>
                </c:pt>
                <c:pt idx="315">
                  <c:v>0.99999977929751538</c:v>
                </c:pt>
                <c:pt idx="316">
                  <c:v>0.9999998001539</c:v>
                </c:pt>
                <c:pt idx="317">
                  <c:v>0.99999981909931013</c:v>
                </c:pt>
                <c:pt idx="318">
                  <c:v>0.99999983630296574</c:v>
                </c:pt>
                <c:pt idx="319">
                  <c:v>0.99999985191966279</c:v>
                </c:pt>
                <c:pt idx="320">
                  <c:v>0.99999986609095093</c:v>
                </c:pt>
                <c:pt idx="321">
                  <c:v>0.99999987894621967</c:v>
                </c:pt>
                <c:pt idx="322">
                  <c:v>0.99999989060369865</c:v>
                </c:pt>
                <c:pt idx="323">
                  <c:v>0.99999990117138138</c:v>
                </c:pt>
                <c:pt idx="324">
                  <c:v>0.99999991074787442</c:v>
                </c:pt>
                <c:pt idx="325">
                  <c:v>0.99999991942318089</c:v>
                </c:pt>
                <c:pt idx="326">
                  <c:v>0.99999992727942077</c:v>
                </c:pt>
                <c:pt idx="327">
                  <c:v>0.99999993439149337</c:v>
                </c:pt>
                <c:pt idx="328">
                  <c:v>0.99999994082768795</c:v>
                </c:pt>
                <c:pt idx="329">
                  <c:v>0.99999994665024339</c:v>
                </c:pt>
                <c:pt idx="330">
                  <c:v>0.99999995191586433</c:v>
                </c:pt>
                <c:pt idx="331">
                  <c:v>0.99999995667619368</c:v>
                </c:pt>
                <c:pt idx="332">
                  <c:v>0.9999999609782475</c:v>
                </c:pt>
                <c:pt idx="333">
                  <c:v>0.99999996486481402</c:v>
                </c:pt>
                <c:pt idx="334">
                  <c:v>0.99999996837481908</c:v>
                </c:pt>
                <c:pt idx="335">
                  <c:v>0.99999997154366227</c:v>
                </c:pt>
                <c:pt idx="336">
                  <c:v>0.99999997440352406</c:v>
                </c:pt>
                <c:pt idx="337">
                  <c:v>0.99999997698364884</c:v>
                </c:pt>
                <c:pt idx="338">
                  <c:v>0.99999997931060181</c:v>
                </c:pt>
                <c:pt idx="339">
                  <c:v>0.99999998140850677</c:v>
                </c:pt>
                <c:pt idx="340">
                  <c:v>0.99999998329926154</c:v>
                </c:pt>
                <c:pt idx="341">
                  <c:v>0.99999998500273679</c:v>
                </c:pt>
                <c:pt idx="342">
                  <c:v>0.99999998653695676</c:v>
                </c:pt>
                <c:pt idx="343">
                  <c:v>0.99999998791826494</c:v>
                </c:pt>
                <c:pt idx="344">
                  <c:v>0.99999998916147537</c:v>
                </c:pt>
                <c:pt idx="345">
                  <c:v>0.99999999028001108</c:v>
                </c:pt>
                <c:pt idx="346">
                  <c:v>0.9999999912860299</c:v>
                </c:pt>
                <c:pt idx="347">
                  <c:v>0.99999999219054003</c:v>
                </c:pt>
                <c:pt idx="348">
                  <c:v>0.99999999300350473</c:v>
                </c:pt>
                <c:pt idx="349">
                  <c:v>0.99999999373393889</c:v>
                </c:pt>
                <c:pt idx="350">
                  <c:v>0.99999999438999543</c:v>
                </c:pt>
                <c:pt idx="351">
                  <c:v>0.9999999949790459</c:v>
                </c:pt>
                <c:pt idx="352">
                  <c:v>0.99999999550775232</c:v>
                </c:pt>
                <c:pt idx="353">
                  <c:v>0.99999999598213374</c:v>
                </c:pt>
                <c:pt idx="354">
                  <c:v>0.99999999640762571</c:v>
                </c:pt>
                <c:pt idx="355">
                  <c:v>0.99999999678913587</c:v>
                </c:pt>
                <c:pt idx="356">
                  <c:v>0.99999999713109289</c:v>
                </c:pt>
                <c:pt idx="357">
                  <c:v>0.99999999743749202</c:v>
                </c:pt>
                <c:pt idx="358">
                  <c:v>0.99999999771193671</c:v>
                </c:pt>
                <c:pt idx="359">
                  <c:v>0.99999999795767458</c:v>
                </c:pt>
                <c:pt idx="360">
                  <c:v>0.99999999817763308</c:v>
                </c:pt>
                <c:pt idx="361">
                  <c:v>0.99999999837444875</c:v>
                </c:pt>
                <c:pt idx="362">
                  <c:v>0.99999999855049593</c:v>
                </c:pt>
                <c:pt idx="363">
                  <c:v>0.9999999987079119</c:v>
                </c:pt>
                <c:pt idx="364">
                  <c:v>0.99999999884862034</c:v>
                </c:pt>
                <c:pt idx="365">
                  <c:v>0.99999999897435099</c:v>
                </c:pt>
                <c:pt idx="366">
                  <c:v>0.99999999908665949</c:v>
                </c:pt>
                <c:pt idx="367">
                  <c:v>0.99999999918694416</c:v>
                </c:pt>
                <c:pt idx="368">
                  <c:v>0.99999999927646166</c:v>
                </c:pt>
                <c:pt idx="369">
                  <c:v>0.99999999935634032</c:v>
                </c:pt>
                <c:pt idx="370">
                  <c:v>0.99999999942759343</c:v>
                </c:pt>
                <c:pt idx="371">
                  <c:v>0.99999999949113061</c:v>
                </c:pt>
                <c:pt idx="372">
                  <c:v>0.99999999954776764</c:v>
                </c:pt>
                <c:pt idx="373">
                  <c:v>0.99999999959823671</c:v>
                </c:pt>
                <c:pt idx="374">
                  <c:v>0.99999999964319408</c:v>
                </c:pt>
                <c:pt idx="375">
                  <c:v>0.99999999968322761</c:v>
                </c:pt>
                <c:pt idx="376">
                  <c:v>0.99999999971886455</c:v>
                </c:pt>
                <c:pt idx="377">
                  <c:v>0.99999999975057652</c:v>
                </c:pt>
                <c:pt idx="378">
                  <c:v>0.9999999997787864</c:v>
                </c:pt>
                <c:pt idx="379">
                  <c:v>0.999999999803872</c:v>
                </c:pt>
                <c:pt idx="380">
                  <c:v>0.9999999998261716</c:v>
                </c:pt>
                <c:pt idx="381">
                  <c:v>0.99999999984598809</c:v>
                </c:pt>
                <c:pt idx="382">
                  <c:v>0.99999999986359167</c:v>
                </c:pt>
                <c:pt idx="383">
                  <c:v>0.99999999987922406</c:v>
                </c:pt>
                <c:pt idx="384">
                  <c:v>0.99999999989310118</c:v>
                </c:pt>
                <c:pt idx="385">
                  <c:v>0.99999999990541588</c:v>
                </c:pt>
                <c:pt idx="386">
                  <c:v>0.99999999991634037</c:v>
                </c:pt>
                <c:pt idx="387">
                  <c:v>0.99999999992602828</c:v>
                </c:pt>
                <c:pt idx="388">
                  <c:v>0.99999999993461619</c:v>
                </c:pt>
                <c:pt idx="389">
                  <c:v>0.99999999994222688</c:v>
                </c:pt>
                <c:pt idx="390">
                  <c:v>0.99999999994896893</c:v>
                </c:pt>
                <c:pt idx="391">
                  <c:v>0.99999999995493949</c:v>
                </c:pt>
                <c:pt idx="392">
                  <c:v>0.99999999996022504</c:v>
                </c:pt>
                <c:pt idx="393">
                  <c:v>0.99999999996490252</c:v>
                </c:pt>
                <c:pt idx="394">
                  <c:v>0.99999999996904043</c:v>
                </c:pt>
                <c:pt idx="395">
                  <c:v>0.99999999997269984</c:v>
                </c:pt>
                <c:pt idx="396">
                  <c:v>0.99999999997593503</c:v>
                </c:pt>
                <c:pt idx="397">
                  <c:v>0.99999999997879396</c:v>
                </c:pt>
                <c:pt idx="398">
                  <c:v>0.9999999999813195</c:v>
                </c:pt>
                <c:pt idx="399">
                  <c:v>0.99999999998354983</c:v>
                </c:pt>
                <c:pt idx="400">
                  <c:v>0.99999999998551892</c:v>
                </c:pt>
                <c:pt idx="401">
                  <c:v>0.99999999998725664</c:v>
                </c:pt>
                <c:pt idx="402">
                  <c:v>0.99999999998878975</c:v>
                </c:pt>
                <c:pt idx="403">
                  <c:v>0.99999999999014155</c:v>
                </c:pt>
                <c:pt idx="404">
                  <c:v>0.99999999999133349</c:v>
                </c:pt>
                <c:pt idx="405">
                  <c:v>0.99999999999238376</c:v>
                </c:pt>
                <c:pt idx="406">
                  <c:v>0.99999999999330902</c:v>
                </c:pt>
                <c:pt idx="407">
                  <c:v>0.99999999999412392</c:v>
                </c:pt>
                <c:pt idx="408">
                  <c:v>0.99999999999484124</c:v>
                </c:pt>
                <c:pt idx="409">
                  <c:v>0.99999999999547262</c:v>
                </c:pt>
                <c:pt idx="410">
                  <c:v>0.99999999999602818</c:v>
                </c:pt>
                <c:pt idx="411">
                  <c:v>0.99999999999651656</c:v>
                </c:pt>
                <c:pt idx="412">
                  <c:v>0.99999999999694611</c:v>
                </c:pt>
                <c:pt idx="413">
                  <c:v>0.99999999999732347</c:v>
                </c:pt>
                <c:pt idx="414">
                  <c:v>0.99999999999765499</c:v>
                </c:pt>
                <c:pt idx="415">
                  <c:v>0.9999999999979462</c:v>
                </c:pt>
                <c:pt idx="416">
                  <c:v>0.99999999999820188</c:v>
                </c:pt>
                <c:pt idx="417">
                  <c:v>0.99999999999842626</c:v>
                </c:pt>
                <c:pt idx="418">
                  <c:v>0.9999999999986231</c:v>
                </c:pt>
                <c:pt idx="419">
                  <c:v>0.99999999999879574</c:v>
                </c:pt>
                <c:pt idx="420">
                  <c:v>0.99999999999894706</c:v>
                </c:pt>
                <c:pt idx="421">
                  <c:v>0.99999999999907963</c:v>
                </c:pt>
                <c:pt idx="422">
                  <c:v>0.99999999999919587</c:v>
                </c:pt>
                <c:pt idx="423">
                  <c:v>0.99999999999929767</c:v>
                </c:pt>
                <c:pt idx="424">
                  <c:v>0.99999999999938682</c:v>
                </c:pt>
                <c:pt idx="425">
                  <c:v>0.99999999999946476</c:v>
                </c:pt>
                <c:pt idx="426">
                  <c:v>0.99999999999953293</c:v>
                </c:pt>
                <c:pt idx="427">
                  <c:v>0.99999999999959266</c:v>
                </c:pt>
                <c:pt idx="428">
                  <c:v>0.99999999999964484</c:v>
                </c:pt>
                <c:pt idx="429">
                  <c:v>0.99999999999969047</c:v>
                </c:pt>
                <c:pt idx="430">
                  <c:v>0.99999999999973022</c:v>
                </c:pt>
                <c:pt idx="431">
                  <c:v>0.99999999999976508</c:v>
                </c:pt>
                <c:pt idx="432">
                  <c:v>0.9999999999997955</c:v>
                </c:pt>
                <c:pt idx="433">
                  <c:v>0.99999999999982192</c:v>
                </c:pt>
                <c:pt idx="434">
                  <c:v>0.99999999999984512</c:v>
                </c:pt>
                <c:pt idx="435">
                  <c:v>0.99999999999986522</c:v>
                </c:pt>
                <c:pt idx="436">
                  <c:v>0.99999999999988287</c:v>
                </c:pt>
                <c:pt idx="437">
                  <c:v>0.99999999999989819</c:v>
                </c:pt>
                <c:pt idx="438">
                  <c:v>0.99999999999991152</c:v>
                </c:pt>
                <c:pt idx="439">
                  <c:v>0.99999999999992328</c:v>
                </c:pt>
                <c:pt idx="440">
                  <c:v>0.99999999999993328</c:v>
                </c:pt>
                <c:pt idx="441">
                  <c:v>0.99999999999994205</c:v>
                </c:pt>
                <c:pt idx="442">
                  <c:v>0.99999999999994982</c:v>
                </c:pt>
                <c:pt idx="443">
                  <c:v>0.99999999999995637</c:v>
                </c:pt>
                <c:pt idx="444">
                  <c:v>0.99999999999996236</c:v>
                </c:pt>
                <c:pt idx="445">
                  <c:v>0.99999999999996736</c:v>
                </c:pt>
                <c:pt idx="446">
                  <c:v>0.99999999999997169</c:v>
                </c:pt>
                <c:pt idx="447">
                  <c:v>0.99999999999997546</c:v>
                </c:pt>
                <c:pt idx="448">
                  <c:v>0.99999999999997879</c:v>
                </c:pt>
                <c:pt idx="449">
                  <c:v>0.99999999999998168</c:v>
                </c:pt>
                <c:pt idx="450">
                  <c:v>0.99999999999998401</c:v>
                </c:pt>
                <c:pt idx="451">
                  <c:v>0.99999999999998612</c:v>
                </c:pt>
                <c:pt idx="452">
                  <c:v>0.99999999999998801</c:v>
                </c:pt>
                <c:pt idx="453">
                  <c:v>0.99999999999998956</c:v>
                </c:pt>
                <c:pt idx="454">
                  <c:v>0.99999999999999101</c:v>
                </c:pt>
                <c:pt idx="455">
                  <c:v>0.99999999999999234</c:v>
                </c:pt>
                <c:pt idx="456">
                  <c:v>0.99999999999999323</c:v>
                </c:pt>
                <c:pt idx="457">
                  <c:v>0.99999999999999412</c:v>
                </c:pt>
                <c:pt idx="458">
                  <c:v>0.999999999999995</c:v>
                </c:pt>
                <c:pt idx="459">
                  <c:v>0.99999999999999578</c:v>
                </c:pt>
                <c:pt idx="460">
                  <c:v>0.99999999999999623</c:v>
                </c:pt>
                <c:pt idx="461">
                  <c:v>0.99999999999999678</c:v>
                </c:pt>
                <c:pt idx="462">
                  <c:v>0.99999999999999722</c:v>
                </c:pt>
                <c:pt idx="463">
                  <c:v>0.99999999999999767</c:v>
                </c:pt>
                <c:pt idx="464">
                  <c:v>0.999999999999998</c:v>
                </c:pt>
                <c:pt idx="465">
                  <c:v>0.99999999999999822</c:v>
                </c:pt>
                <c:pt idx="466">
                  <c:v>0.99999999999999856</c:v>
                </c:pt>
                <c:pt idx="467">
                  <c:v>0.99999999999999867</c:v>
                </c:pt>
                <c:pt idx="468">
                  <c:v>0.99999999999999878</c:v>
                </c:pt>
                <c:pt idx="469">
                  <c:v>0.99999999999999889</c:v>
                </c:pt>
                <c:pt idx="470">
                  <c:v>0.999999999999999</c:v>
                </c:pt>
                <c:pt idx="471">
                  <c:v>0.99999999999999933</c:v>
                </c:pt>
                <c:pt idx="472">
                  <c:v>0.99999999999999944</c:v>
                </c:pt>
                <c:pt idx="473">
                  <c:v>0.99999999999999956</c:v>
                </c:pt>
                <c:pt idx="474">
                  <c:v>0.99999999999999967</c:v>
                </c:pt>
                <c:pt idx="475">
                  <c:v>0.99999999999999967</c:v>
                </c:pt>
                <c:pt idx="476">
                  <c:v>0.99999999999999967</c:v>
                </c:pt>
                <c:pt idx="477">
                  <c:v>0.99999999999999967</c:v>
                </c:pt>
                <c:pt idx="478">
                  <c:v>0.99999999999999967</c:v>
                </c:pt>
                <c:pt idx="479">
                  <c:v>0.99999999999999967</c:v>
                </c:pt>
                <c:pt idx="480">
                  <c:v>0.99999999999999967</c:v>
                </c:pt>
                <c:pt idx="481">
                  <c:v>0.99999999999999967</c:v>
                </c:pt>
                <c:pt idx="482">
                  <c:v>0.99999999999999967</c:v>
                </c:pt>
                <c:pt idx="483">
                  <c:v>0.99999999999999967</c:v>
                </c:pt>
                <c:pt idx="484">
                  <c:v>0.99999999999999967</c:v>
                </c:pt>
                <c:pt idx="485">
                  <c:v>0.99999999999999967</c:v>
                </c:pt>
                <c:pt idx="486">
                  <c:v>0.99999999999999967</c:v>
                </c:pt>
                <c:pt idx="487">
                  <c:v>0.99999999999999967</c:v>
                </c:pt>
                <c:pt idx="488">
                  <c:v>0.99999999999999967</c:v>
                </c:pt>
                <c:pt idx="489">
                  <c:v>0.99999999999999967</c:v>
                </c:pt>
                <c:pt idx="490">
                  <c:v>0.99999999999999967</c:v>
                </c:pt>
                <c:pt idx="491">
                  <c:v>0.99999999999999967</c:v>
                </c:pt>
                <c:pt idx="492">
                  <c:v>0.99999999999999967</c:v>
                </c:pt>
                <c:pt idx="493">
                  <c:v>0.99999999999999967</c:v>
                </c:pt>
                <c:pt idx="494">
                  <c:v>0.99999999999999967</c:v>
                </c:pt>
                <c:pt idx="495">
                  <c:v>0.99999999999999967</c:v>
                </c:pt>
                <c:pt idx="496">
                  <c:v>0.99999999999999967</c:v>
                </c:pt>
                <c:pt idx="497">
                  <c:v>0.99999999999999967</c:v>
                </c:pt>
                <c:pt idx="498">
                  <c:v>0.99999999999999967</c:v>
                </c:pt>
                <c:pt idx="499">
                  <c:v>0.99999999999999967</c:v>
                </c:pt>
                <c:pt idx="500">
                  <c:v>0.99999999999999967</c:v>
                </c:pt>
                <c:pt idx="501">
                  <c:v>0.99999999999999967</c:v>
                </c:pt>
                <c:pt idx="502">
                  <c:v>0.99999999999999967</c:v>
                </c:pt>
                <c:pt idx="503">
                  <c:v>0.99999999999999967</c:v>
                </c:pt>
                <c:pt idx="504">
                  <c:v>0.99999999999999967</c:v>
                </c:pt>
                <c:pt idx="505">
                  <c:v>0.99999999999999967</c:v>
                </c:pt>
                <c:pt idx="506">
                  <c:v>0.99999999999999967</c:v>
                </c:pt>
                <c:pt idx="507">
                  <c:v>0.99999999999999967</c:v>
                </c:pt>
                <c:pt idx="508">
                  <c:v>0.99999999999999967</c:v>
                </c:pt>
                <c:pt idx="509">
                  <c:v>0.99999999999999967</c:v>
                </c:pt>
                <c:pt idx="510">
                  <c:v>0.99999999999999967</c:v>
                </c:pt>
                <c:pt idx="511">
                  <c:v>0.99999999999999967</c:v>
                </c:pt>
                <c:pt idx="512">
                  <c:v>0.99999999999999967</c:v>
                </c:pt>
                <c:pt idx="513">
                  <c:v>0.99999999999999967</c:v>
                </c:pt>
                <c:pt idx="514">
                  <c:v>0.99999999999999967</c:v>
                </c:pt>
                <c:pt idx="515">
                  <c:v>0.99999999999999967</c:v>
                </c:pt>
                <c:pt idx="516">
                  <c:v>0.99999999999999967</c:v>
                </c:pt>
                <c:pt idx="517">
                  <c:v>0.99999999999999967</c:v>
                </c:pt>
                <c:pt idx="518">
                  <c:v>0.99999999999999967</c:v>
                </c:pt>
                <c:pt idx="519">
                  <c:v>0.99999999999999967</c:v>
                </c:pt>
                <c:pt idx="520">
                  <c:v>0.99999999999999967</c:v>
                </c:pt>
                <c:pt idx="521">
                  <c:v>0.99999999999999967</c:v>
                </c:pt>
                <c:pt idx="522">
                  <c:v>0.99999999999999967</c:v>
                </c:pt>
                <c:pt idx="523">
                  <c:v>0.99999999999999967</c:v>
                </c:pt>
                <c:pt idx="524">
                  <c:v>0.99999999999999967</c:v>
                </c:pt>
                <c:pt idx="525">
                  <c:v>0.99999999999999967</c:v>
                </c:pt>
                <c:pt idx="526">
                  <c:v>0.99999999999999967</c:v>
                </c:pt>
                <c:pt idx="527">
                  <c:v>0.99999999999999967</c:v>
                </c:pt>
                <c:pt idx="528">
                  <c:v>0.99999999999999967</c:v>
                </c:pt>
                <c:pt idx="529">
                  <c:v>0.99999999999999967</c:v>
                </c:pt>
                <c:pt idx="530">
                  <c:v>0.99999999999999967</c:v>
                </c:pt>
                <c:pt idx="531">
                  <c:v>0.99999999999999967</c:v>
                </c:pt>
                <c:pt idx="532">
                  <c:v>0.99999999999999967</c:v>
                </c:pt>
                <c:pt idx="533">
                  <c:v>0.99999999999999967</c:v>
                </c:pt>
                <c:pt idx="534">
                  <c:v>0.99999999999999967</c:v>
                </c:pt>
                <c:pt idx="535">
                  <c:v>0.99999999999999967</c:v>
                </c:pt>
                <c:pt idx="536">
                  <c:v>0.99999999999999967</c:v>
                </c:pt>
                <c:pt idx="537">
                  <c:v>0.99999999999999967</c:v>
                </c:pt>
                <c:pt idx="538">
                  <c:v>0.99999999999999967</c:v>
                </c:pt>
                <c:pt idx="539">
                  <c:v>0.99999999999999967</c:v>
                </c:pt>
                <c:pt idx="540">
                  <c:v>0.99999999999999967</c:v>
                </c:pt>
                <c:pt idx="541">
                  <c:v>0.99999999999999967</c:v>
                </c:pt>
                <c:pt idx="542">
                  <c:v>0.99999999999999967</c:v>
                </c:pt>
                <c:pt idx="543">
                  <c:v>0.99999999999999967</c:v>
                </c:pt>
                <c:pt idx="544">
                  <c:v>0.99999999999999967</c:v>
                </c:pt>
                <c:pt idx="545">
                  <c:v>0.99999999999999967</c:v>
                </c:pt>
                <c:pt idx="546">
                  <c:v>0.99999999999999967</c:v>
                </c:pt>
                <c:pt idx="547">
                  <c:v>0.99999999999999967</c:v>
                </c:pt>
                <c:pt idx="548">
                  <c:v>0.99999999999999967</c:v>
                </c:pt>
                <c:pt idx="549">
                  <c:v>0.99999999999999967</c:v>
                </c:pt>
                <c:pt idx="550">
                  <c:v>0.99999999999999967</c:v>
                </c:pt>
                <c:pt idx="551">
                  <c:v>0.99999999999999967</c:v>
                </c:pt>
                <c:pt idx="552">
                  <c:v>0.99999999999999967</c:v>
                </c:pt>
                <c:pt idx="553">
                  <c:v>0.99999999999999967</c:v>
                </c:pt>
                <c:pt idx="554">
                  <c:v>0.99999999999999967</c:v>
                </c:pt>
                <c:pt idx="555">
                  <c:v>0.99999999999999967</c:v>
                </c:pt>
                <c:pt idx="556">
                  <c:v>0.99999999999999967</c:v>
                </c:pt>
                <c:pt idx="557">
                  <c:v>0.99999999999999967</c:v>
                </c:pt>
                <c:pt idx="558">
                  <c:v>0.99999999999999967</c:v>
                </c:pt>
                <c:pt idx="559">
                  <c:v>0.99999999999999967</c:v>
                </c:pt>
                <c:pt idx="560">
                  <c:v>0.99999999999999967</c:v>
                </c:pt>
                <c:pt idx="561">
                  <c:v>0.99999999999999967</c:v>
                </c:pt>
                <c:pt idx="562">
                  <c:v>0.99999999999999967</c:v>
                </c:pt>
                <c:pt idx="563">
                  <c:v>0.99999999999999967</c:v>
                </c:pt>
                <c:pt idx="564">
                  <c:v>0.99999999999999967</c:v>
                </c:pt>
                <c:pt idx="565">
                  <c:v>0.99999999999999967</c:v>
                </c:pt>
                <c:pt idx="566">
                  <c:v>0.99999999999999967</c:v>
                </c:pt>
                <c:pt idx="567">
                  <c:v>0.99999999999999967</c:v>
                </c:pt>
                <c:pt idx="568">
                  <c:v>0.99999999999999967</c:v>
                </c:pt>
                <c:pt idx="569">
                  <c:v>0.99999999999999967</c:v>
                </c:pt>
                <c:pt idx="570">
                  <c:v>0.99999999999999967</c:v>
                </c:pt>
                <c:pt idx="571">
                  <c:v>0.99999999999999967</c:v>
                </c:pt>
                <c:pt idx="572">
                  <c:v>0.99999999999999967</c:v>
                </c:pt>
                <c:pt idx="573">
                  <c:v>0.99999999999999967</c:v>
                </c:pt>
                <c:pt idx="574">
                  <c:v>0.99999999999999967</c:v>
                </c:pt>
                <c:pt idx="575">
                  <c:v>0.99999999999999967</c:v>
                </c:pt>
                <c:pt idx="576">
                  <c:v>0.99999999999999967</c:v>
                </c:pt>
                <c:pt idx="577">
                  <c:v>0.99999999999999967</c:v>
                </c:pt>
                <c:pt idx="578">
                  <c:v>0.99999999999999967</c:v>
                </c:pt>
                <c:pt idx="579">
                  <c:v>0.99999999999999967</c:v>
                </c:pt>
                <c:pt idx="580">
                  <c:v>0.99999999999999967</c:v>
                </c:pt>
                <c:pt idx="581">
                  <c:v>0.99999999999999967</c:v>
                </c:pt>
                <c:pt idx="582">
                  <c:v>0.99999999999999967</c:v>
                </c:pt>
                <c:pt idx="583">
                  <c:v>0.99999999999999967</c:v>
                </c:pt>
                <c:pt idx="584">
                  <c:v>0.99999999999999967</c:v>
                </c:pt>
                <c:pt idx="585">
                  <c:v>0.99999999999999967</c:v>
                </c:pt>
                <c:pt idx="586">
                  <c:v>0.99999999999999967</c:v>
                </c:pt>
                <c:pt idx="587">
                  <c:v>0.99999999999999967</c:v>
                </c:pt>
                <c:pt idx="588">
                  <c:v>0.99999999999999967</c:v>
                </c:pt>
                <c:pt idx="589">
                  <c:v>0.99999999999999967</c:v>
                </c:pt>
                <c:pt idx="590">
                  <c:v>0.99999999999999967</c:v>
                </c:pt>
                <c:pt idx="591">
                  <c:v>0.99999999999999967</c:v>
                </c:pt>
                <c:pt idx="592">
                  <c:v>0.99999999999999967</c:v>
                </c:pt>
                <c:pt idx="593">
                  <c:v>0.99999999999999967</c:v>
                </c:pt>
                <c:pt idx="594">
                  <c:v>0.99999999999999967</c:v>
                </c:pt>
                <c:pt idx="595">
                  <c:v>0.99999999999999967</c:v>
                </c:pt>
                <c:pt idx="596">
                  <c:v>0.99999999999999967</c:v>
                </c:pt>
                <c:pt idx="597">
                  <c:v>0.99999999999999967</c:v>
                </c:pt>
                <c:pt idx="598">
                  <c:v>0.99999999999999967</c:v>
                </c:pt>
                <c:pt idx="599">
                  <c:v>0.99999999999999967</c:v>
                </c:pt>
                <c:pt idx="600">
                  <c:v>0.99999999999999967</c:v>
                </c:pt>
                <c:pt idx="601">
                  <c:v>0.99999999999999967</c:v>
                </c:pt>
                <c:pt idx="602">
                  <c:v>0.99999999999999967</c:v>
                </c:pt>
                <c:pt idx="603">
                  <c:v>0.99999999999999967</c:v>
                </c:pt>
                <c:pt idx="604">
                  <c:v>0.99999999999999967</c:v>
                </c:pt>
                <c:pt idx="605">
                  <c:v>0.99999999999999967</c:v>
                </c:pt>
                <c:pt idx="606">
                  <c:v>0.99999999999999967</c:v>
                </c:pt>
                <c:pt idx="607">
                  <c:v>0.99999999999999967</c:v>
                </c:pt>
                <c:pt idx="608">
                  <c:v>0.99999999999999967</c:v>
                </c:pt>
                <c:pt idx="609">
                  <c:v>0.99999999999999967</c:v>
                </c:pt>
                <c:pt idx="610">
                  <c:v>0.99999999999999967</c:v>
                </c:pt>
                <c:pt idx="611">
                  <c:v>0.99999999999999967</c:v>
                </c:pt>
                <c:pt idx="612">
                  <c:v>0.99999999999999967</c:v>
                </c:pt>
                <c:pt idx="613">
                  <c:v>0.99999999999999967</c:v>
                </c:pt>
                <c:pt idx="614">
                  <c:v>0.99999999999999967</c:v>
                </c:pt>
                <c:pt idx="615">
                  <c:v>0.99999999999999967</c:v>
                </c:pt>
                <c:pt idx="616">
                  <c:v>0.99999999999999967</c:v>
                </c:pt>
                <c:pt idx="617">
                  <c:v>0.99999999999999967</c:v>
                </c:pt>
                <c:pt idx="618">
                  <c:v>0.99999999999999967</c:v>
                </c:pt>
                <c:pt idx="619">
                  <c:v>0.99999999999999967</c:v>
                </c:pt>
                <c:pt idx="620">
                  <c:v>0.99999999999999967</c:v>
                </c:pt>
                <c:pt idx="621">
                  <c:v>0.99999999999999967</c:v>
                </c:pt>
                <c:pt idx="622">
                  <c:v>0.99999999999999967</c:v>
                </c:pt>
                <c:pt idx="623">
                  <c:v>0.99999999999999967</c:v>
                </c:pt>
                <c:pt idx="624">
                  <c:v>0.99999999999999967</c:v>
                </c:pt>
                <c:pt idx="625">
                  <c:v>0.99999999999999967</c:v>
                </c:pt>
                <c:pt idx="626">
                  <c:v>0.99999999999999967</c:v>
                </c:pt>
                <c:pt idx="627">
                  <c:v>0.99999999999999967</c:v>
                </c:pt>
                <c:pt idx="628">
                  <c:v>0.99999999999999967</c:v>
                </c:pt>
                <c:pt idx="629">
                  <c:v>0.99999999999999967</c:v>
                </c:pt>
                <c:pt idx="630">
                  <c:v>0.99999999999999967</c:v>
                </c:pt>
                <c:pt idx="631">
                  <c:v>0.99999999999999967</c:v>
                </c:pt>
                <c:pt idx="632">
                  <c:v>0.99999999999999967</c:v>
                </c:pt>
                <c:pt idx="633">
                  <c:v>0.99999999999999967</c:v>
                </c:pt>
                <c:pt idx="634">
                  <c:v>0.99999999999999967</c:v>
                </c:pt>
                <c:pt idx="635">
                  <c:v>0.99999999999999967</c:v>
                </c:pt>
                <c:pt idx="636">
                  <c:v>0.99999999999999967</c:v>
                </c:pt>
                <c:pt idx="637">
                  <c:v>0.99999999999999967</c:v>
                </c:pt>
                <c:pt idx="638">
                  <c:v>0.99999999999999967</c:v>
                </c:pt>
                <c:pt idx="639">
                  <c:v>0.99999999999999967</c:v>
                </c:pt>
                <c:pt idx="640">
                  <c:v>0.99999999999999967</c:v>
                </c:pt>
                <c:pt idx="641">
                  <c:v>0.99999999999999967</c:v>
                </c:pt>
                <c:pt idx="642">
                  <c:v>0.99999999999999967</c:v>
                </c:pt>
                <c:pt idx="643">
                  <c:v>0.99999999999999967</c:v>
                </c:pt>
                <c:pt idx="644">
                  <c:v>0.99999999999999967</c:v>
                </c:pt>
                <c:pt idx="645">
                  <c:v>0.99999999999999967</c:v>
                </c:pt>
                <c:pt idx="646">
                  <c:v>0.99999999999999967</c:v>
                </c:pt>
                <c:pt idx="647">
                  <c:v>0.99999999999999967</c:v>
                </c:pt>
                <c:pt idx="648">
                  <c:v>0.99999999999999967</c:v>
                </c:pt>
                <c:pt idx="649">
                  <c:v>0.99999999999999967</c:v>
                </c:pt>
                <c:pt idx="650">
                  <c:v>0.99999999999999967</c:v>
                </c:pt>
                <c:pt idx="651">
                  <c:v>0.99999999999999967</c:v>
                </c:pt>
                <c:pt idx="652">
                  <c:v>0.99999999999999967</c:v>
                </c:pt>
                <c:pt idx="653">
                  <c:v>0.99999999999999967</c:v>
                </c:pt>
                <c:pt idx="654">
                  <c:v>0.99999999999999967</c:v>
                </c:pt>
                <c:pt idx="655">
                  <c:v>0.99999999999999967</c:v>
                </c:pt>
                <c:pt idx="656">
                  <c:v>0.99999999999999967</c:v>
                </c:pt>
                <c:pt idx="657">
                  <c:v>0.99999999999999967</c:v>
                </c:pt>
                <c:pt idx="658">
                  <c:v>0.99999999999999967</c:v>
                </c:pt>
                <c:pt idx="659">
                  <c:v>0.99999999999999967</c:v>
                </c:pt>
                <c:pt idx="660">
                  <c:v>0.99999999999999967</c:v>
                </c:pt>
                <c:pt idx="661">
                  <c:v>0.99999999999999967</c:v>
                </c:pt>
                <c:pt idx="662">
                  <c:v>0.99999999999999967</c:v>
                </c:pt>
                <c:pt idx="663">
                  <c:v>0.99999999999999967</c:v>
                </c:pt>
                <c:pt idx="664">
                  <c:v>0.99999999999999967</c:v>
                </c:pt>
                <c:pt idx="665">
                  <c:v>0.99999999999999967</c:v>
                </c:pt>
                <c:pt idx="666">
                  <c:v>0.99999999999999967</c:v>
                </c:pt>
                <c:pt idx="667">
                  <c:v>0.99999999999999967</c:v>
                </c:pt>
                <c:pt idx="668">
                  <c:v>0.99999999999999967</c:v>
                </c:pt>
                <c:pt idx="669">
                  <c:v>0.99999999999999967</c:v>
                </c:pt>
                <c:pt idx="670">
                  <c:v>0.99999999999999967</c:v>
                </c:pt>
                <c:pt idx="671">
                  <c:v>0.99999999999999967</c:v>
                </c:pt>
                <c:pt idx="672">
                  <c:v>0.99999999999999967</c:v>
                </c:pt>
                <c:pt idx="673">
                  <c:v>0.99999999999999967</c:v>
                </c:pt>
                <c:pt idx="674">
                  <c:v>0.99999999999999967</c:v>
                </c:pt>
                <c:pt idx="675">
                  <c:v>0.99999999999999967</c:v>
                </c:pt>
                <c:pt idx="676">
                  <c:v>0.99999999999999967</c:v>
                </c:pt>
                <c:pt idx="677">
                  <c:v>0.99999999999999967</c:v>
                </c:pt>
                <c:pt idx="678">
                  <c:v>0.99999999999999967</c:v>
                </c:pt>
                <c:pt idx="679">
                  <c:v>0.99999999999999967</c:v>
                </c:pt>
                <c:pt idx="680">
                  <c:v>0.99999999999999967</c:v>
                </c:pt>
                <c:pt idx="681">
                  <c:v>0.99999999999999967</c:v>
                </c:pt>
                <c:pt idx="682">
                  <c:v>0.99999999999999967</c:v>
                </c:pt>
                <c:pt idx="683">
                  <c:v>0.99999999999999967</c:v>
                </c:pt>
                <c:pt idx="684">
                  <c:v>0.99999999999999967</c:v>
                </c:pt>
                <c:pt idx="685">
                  <c:v>0.99999999999999967</c:v>
                </c:pt>
                <c:pt idx="686">
                  <c:v>0.99999999999999967</c:v>
                </c:pt>
                <c:pt idx="687">
                  <c:v>0.99999999999999967</c:v>
                </c:pt>
                <c:pt idx="688">
                  <c:v>0.99999999999999967</c:v>
                </c:pt>
                <c:pt idx="689">
                  <c:v>0.99999999999999967</c:v>
                </c:pt>
                <c:pt idx="690">
                  <c:v>0.99999999999999967</c:v>
                </c:pt>
                <c:pt idx="691">
                  <c:v>0.99999999999999967</c:v>
                </c:pt>
                <c:pt idx="692">
                  <c:v>0.99999999999999967</c:v>
                </c:pt>
                <c:pt idx="693">
                  <c:v>0.99999999999999967</c:v>
                </c:pt>
                <c:pt idx="694">
                  <c:v>0.99999999999999967</c:v>
                </c:pt>
                <c:pt idx="695">
                  <c:v>0.99999999999999967</c:v>
                </c:pt>
                <c:pt idx="696">
                  <c:v>0.99999999999999967</c:v>
                </c:pt>
                <c:pt idx="697">
                  <c:v>0.99999999999999967</c:v>
                </c:pt>
                <c:pt idx="698">
                  <c:v>0.99999999999999967</c:v>
                </c:pt>
                <c:pt idx="699">
                  <c:v>0.99999999999999967</c:v>
                </c:pt>
                <c:pt idx="700">
                  <c:v>0.99999999999999967</c:v>
                </c:pt>
                <c:pt idx="701">
                  <c:v>0.99999999999999967</c:v>
                </c:pt>
                <c:pt idx="702">
                  <c:v>0.99999999999999967</c:v>
                </c:pt>
                <c:pt idx="703">
                  <c:v>0.99999999999999967</c:v>
                </c:pt>
                <c:pt idx="704">
                  <c:v>0.99999999999999967</c:v>
                </c:pt>
                <c:pt idx="705">
                  <c:v>0.99999999999999967</c:v>
                </c:pt>
                <c:pt idx="706">
                  <c:v>0.99999999999999967</c:v>
                </c:pt>
                <c:pt idx="707">
                  <c:v>0.99999999999999967</c:v>
                </c:pt>
                <c:pt idx="708">
                  <c:v>0.99999999999999967</c:v>
                </c:pt>
                <c:pt idx="709">
                  <c:v>0.99999999999999967</c:v>
                </c:pt>
                <c:pt idx="710">
                  <c:v>0.99999999999999967</c:v>
                </c:pt>
                <c:pt idx="711">
                  <c:v>0.99999999999999967</c:v>
                </c:pt>
                <c:pt idx="712">
                  <c:v>0.99999999999999967</c:v>
                </c:pt>
                <c:pt idx="713">
                  <c:v>0.99999999999999967</c:v>
                </c:pt>
                <c:pt idx="714">
                  <c:v>0.99999999999999967</c:v>
                </c:pt>
                <c:pt idx="715">
                  <c:v>0.99999999999999967</c:v>
                </c:pt>
                <c:pt idx="716">
                  <c:v>0.99999999999999967</c:v>
                </c:pt>
                <c:pt idx="717">
                  <c:v>0.99999999999999967</c:v>
                </c:pt>
                <c:pt idx="718">
                  <c:v>0.99999999999999967</c:v>
                </c:pt>
                <c:pt idx="719">
                  <c:v>0.99999999999999967</c:v>
                </c:pt>
                <c:pt idx="720">
                  <c:v>0.99999999999999967</c:v>
                </c:pt>
                <c:pt idx="721">
                  <c:v>0.99999999999999967</c:v>
                </c:pt>
                <c:pt idx="722">
                  <c:v>0.99999999999999967</c:v>
                </c:pt>
                <c:pt idx="723">
                  <c:v>0.99999999999999967</c:v>
                </c:pt>
                <c:pt idx="724">
                  <c:v>0.99999999999999967</c:v>
                </c:pt>
                <c:pt idx="725">
                  <c:v>0.99999999999999967</c:v>
                </c:pt>
                <c:pt idx="726">
                  <c:v>0.99999999999999967</c:v>
                </c:pt>
                <c:pt idx="727">
                  <c:v>0.99999999999999967</c:v>
                </c:pt>
                <c:pt idx="728">
                  <c:v>0.99999999999999967</c:v>
                </c:pt>
                <c:pt idx="729">
                  <c:v>0.99999999999999967</c:v>
                </c:pt>
                <c:pt idx="730">
                  <c:v>0.99999999999999967</c:v>
                </c:pt>
                <c:pt idx="731">
                  <c:v>0.99999999999999967</c:v>
                </c:pt>
                <c:pt idx="732">
                  <c:v>0.99999999999999967</c:v>
                </c:pt>
                <c:pt idx="733">
                  <c:v>0.99999999999999967</c:v>
                </c:pt>
                <c:pt idx="734">
                  <c:v>0.99999999999999967</c:v>
                </c:pt>
                <c:pt idx="735">
                  <c:v>0.99999999999999967</c:v>
                </c:pt>
                <c:pt idx="736">
                  <c:v>0.99999999999999967</c:v>
                </c:pt>
                <c:pt idx="737">
                  <c:v>0.99999999999999967</c:v>
                </c:pt>
                <c:pt idx="738">
                  <c:v>0.99999999999999967</c:v>
                </c:pt>
                <c:pt idx="739">
                  <c:v>0.99999999999999967</c:v>
                </c:pt>
                <c:pt idx="740">
                  <c:v>0.99999999999999967</c:v>
                </c:pt>
                <c:pt idx="741">
                  <c:v>0.99999999999999967</c:v>
                </c:pt>
                <c:pt idx="742">
                  <c:v>0.99999999999999967</c:v>
                </c:pt>
                <c:pt idx="743">
                  <c:v>0.99999999999999967</c:v>
                </c:pt>
                <c:pt idx="744">
                  <c:v>0.99999999999999967</c:v>
                </c:pt>
                <c:pt idx="745">
                  <c:v>0.99999999999999967</c:v>
                </c:pt>
                <c:pt idx="746">
                  <c:v>0.99999999999999967</c:v>
                </c:pt>
                <c:pt idx="747">
                  <c:v>0.99999999999999967</c:v>
                </c:pt>
                <c:pt idx="748">
                  <c:v>0.99999999999999967</c:v>
                </c:pt>
                <c:pt idx="749">
                  <c:v>0.99999999999999967</c:v>
                </c:pt>
                <c:pt idx="750">
                  <c:v>0.99999999999999967</c:v>
                </c:pt>
                <c:pt idx="751">
                  <c:v>0.99999999999999967</c:v>
                </c:pt>
                <c:pt idx="752">
                  <c:v>0.99999999999999967</c:v>
                </c:pt>
                <c:pt idx="753">
                  <c:v>0.99999999999999967</c:v>
                </c:pt>
                <c:pt idx="754">
                  <c:v>0.99999999999999967</c:v>
                </c:pt>
                <c:pt idx="755">
                  <c:v>0.99999999999999967</c:v>
                </c:pt>
                <c:pt idx="756">
                  <c:v>0.99999999999999967</c:v>
                </c:pt>
                <c:pt idx="757">
                  <c:v>0.99999999999999967</c:v>
                </c:pt>
                <c:pt idx="758">
                  <c:v>0.99999999999999967</c:v>
                </c:pt>
                <c:pt idx="759">
                  <c:v>0.99999999999999967</c:v>
                </c:pt>
                <c:pt idx="760">
                  <c:v>0.99999999999999967</c:v>
                </c:pt>
                <c:pt idx="761">
                  <c:v>0.99999999999999967</c:v>
                </c:pt>
                <c:pt idx="762">
                  <c:v>0.99999999999999967</c:v>
                </c:pt>
                <c:pt idx="763">
                  <c:v>0.99999999999999967</c:v>
                </c:pt>
                <c:pt idx="764">
                  <c:v>0.99999999999999967</c:v>
                </c:pt>
                <c:pt idx="765">
                  <c:v>0.99999999999999967</c:v>
                </c:pt>
                <c:pt idx="766">
                  <c:v>0.99999999999999967</c:v>
                </c:pt>
                <c:pt idx="767">
                  <c:v>0.99999999999999967</c:v>
                </c:pt>
                <c:pt idx="768">
                  <c:v>0.99999999999999967</c:v>
                </c:pt>
                <c:pt idx="769">
                  <c:v>0.99999999999999967</c:v>
                </c:pt>
                <c:pt idx="770">
                  <c:v>0.99999999999999967</c:v>
                </c:pt>
                <c:pt idx="771">
                  <c:v>0.99999999999999967</c:v>
                </c:pt>
                <c:pt idx="772">
                  <c:v>0.99999999999999967</c:v>
                </c:pt>
                <c:pt idx="773">
                  <c:v>0.99999999999999967</c:v>
                </c:pt>
                <c:pt idx="774">
                  <c:v>0.99999999999999967</c:v>
                </c:pt>
                <c:pt idx="775">
                  <c:v>0.99999999999999967</c:v>
                </c:pt>
                <c:pt idx="776">
                  <c:v>0.99999999999999967</c:v>
                </c:pt>
                <c:pt idx="777">
                  <c:v>0.99999999999999967</c:v>
                </c:pt>
                <c:pt idx="778">
                  <c:v>0.99999999999999967</c:v>
                </c:pt>
                <c:pt idx="779">
                  <c:v>0.99999999999999967</c:v>
                </c:pt>
                <c:pt idx="780">
                  <c:v>0.99999999999999967</c:v>
                </c:pt>
                <c:pt idx="781">
                  <c:v>0.99999999999999967</c:v>
                </c:pt>
                <c:pt idx="782">
                  <c:v>0.99999999999999967</c:v>
                </c:pt>
                <c:pt idx="783">
                  <c:v>0.99999999999999967</c:v>
                </c:pt>
                <c:pt idx="784">
                  <c:v>0.99999999999999967</c:v>
                </c:pt>
                <c:pt idx="785">
                  <c:v>0.99999999999999967</c:v>
                </c:pt>
                <c:pt idx="786">
                  <c:v>0.99999999999999967</c:v>
                </c:pt>
                <c:pt idx="787">
                  <c:v>0.99999999999999967</c:v>
                </c:pt>
                <c:pt idx="788">
                  <c:v>0.99999999999999967</c:v>
                </c:pt>
                <c:pt idx="789">
                  <c:v>0.99999999999999967</c:v>
                </c:pt>
                <c:pt idx="790">
                  <c:v>0.99999999999999967</c:v>
                </c:pt>
                <c:pt idx="791">
                  <c:v>0.99999999999999967</c:v>
                </c:pt>
                <c:pt idx="792">
                  <c:v>0.99999999999999967</c:v>
                </c:pt>
                <c:pt idx="793">
                  <c:v>0.99999999999999967</c:v>
                </c:pt>
                <c:pt idx="794">
                  <c:v>0.99999999999999967</c:v>
                </c:pt>
                <c:pt idx="795">
                  <c:v>0.99999999999999967</c:v>
                </c:pt>
                <c:pt idx="796">
                  <c:v>0.99999999999999967</c:v>
                </c:pt>
                <c:pt idx="797">
                  <c:v>0.99999999999999967</c:v>
                </c:pt>
                <c:pt idx="798">
                  <c:v>0.99999999999999967</c:v>
                </c:pt>
                <c:pt idx="799">
                  <c:v>0.99999999999999967</c:v>
                </c:pt>
                <c:pt idx="800">
                  <c:v>0.99999999999999967</c:v>
                </c:pt>
                <c:pt idx="801">
                  <c:v>0.99999999999999967</c:v>
                </c:pt>
                <c:pt idx="802">
                  <c:v>0.99999999999999967</c:v>
                </c:pt>
                <c:pt idx="803">
                  <c:v>0.99999999999999967</c:v>
                </c:pt>
                <c:pt idx="804">
                  <c:v>0.99999999999999967</c:v>
                </c:pt>
                <c:pt idx="805">
                  <c:v>0.99999999999999967</c:v>
                </c:pt>
                <c:pt idx="806">
                  <c:v>0.99999999999999967</c:v>
                </c:pt>
                <c:pt idx="807">
                  <c:v>0.99999999999999967</c:v>
                </c:pt>
                <c:pt idx="808">
                  <c:v>0.99999999999999967</c:v>
                </c:pt>
                <c:pt idx="809">
                  <c:v>0.99999999999999967</c:v>
                </c:pt>
                <c:pt idx="810">
                  <c:v>0.99999999999999967</c:v>
                </c:pt>
                <c:pt idx="811">
                  <c:v>0.99999999999999967</c:v>
                </c:pt>
                <c:pt idx="812">
                  <c:v>0.99999999999999967</c:v>
                </c:pt>
                <c:pt idx="813">
                  <c:v>0.99999999999999967</c:v>
                </c:pt>
                <c:pt idx="814">
                  <c:v>0.99999999999999967</c:v>
                </c:pt>
                <c:pt idx="815">
                  <c:v>0.99999999999999967</c:v>
                </c:pt>
                <c:pt idx="816">
                  <c:v>0.99999999999999967</c:v>
                </c:pt>
                <c:pt idx="817">
                  <c:v>0.99999999999999967</c:v>
                </c:pt>
                <c:pt idx="818">
                  <c:v>0.99999999999999967</c:v>
                </c:pt>
                <c:pt idx="819">
                  <c:v>0.99999999999999967</c:v>
                </c:pt>
                <c:pt idx="820">
                  <c:v>0.99999999999999967</c:v>
                </c:pt>
                <c:pt idx="821">
                  <c:v>0.99999999999999967</c:v>
                </c:pt>
                <c:pt idx="822">
                  <c:v>0.99999999999999967</c:v>
                </c:pt>
                <c:pt idx="823">
                  <c:v>0.99999999999999967</c:v>
                </c:pt>
                <c:pt idx="824">
                  <c:v>0.99999999999999967</c:v>
                </c:pt>
                <c:pt idx="825">
                  <c:v>0.99999999999999967</c:v>
                </c:pt>
                <c:pt idx="826">
                  <c:v>0.99999999999999967</c:v>
                </c:pt>
                <c:pt idx="827">
                  <c:v>0.99999999999999967</c:v>
                </c:pt>
                <c:pt idx="828">
                  <c:v>0.99999999999999967</c:v>
                </c:pt>
                <c:pt idx="829">
                  <c:v>0.99999999999999967</c:v>
                </c:pt>
                <c:pt idx="830">
                  <c:v>0.99999999999999967</c:v>
                </c:pt>
                <c:pt idx="831">
                  <c:v>0.99999999999999967</c:v>
                </c:pt>
                <c:pt idx="832">
                  <c:v>0.99999999999999967</c:v>
                </c:pt>
                <c:pt idx="833">
                  <c:v>0.99999999999999967</c:v>
                </c:pt>
                <c:pt idx="834">
                  <c:v>0.99999999999999967</c:v>
                </c:pt>
                <c:pt idx="835">
                  <c:v>0.99999999999999967</c:v>
                </c:pt>
                <c:pt idx="836">
                  <c:v>0.99999999999999967</c:v>
                </c:pt>
                <c:pt idx="837">
                  <c:v>0.99999999999999967</c:v>
                </c:pt>
                <c:pt idx="838">
                  <c:v>0.99999999999999967</c:v>
                </c:pt>
                <c:pt idx="839">
                  <c:v>0.99999999999999967</c:v>
                </c:pt>
                <c:pt idx="840">
                  <c:v>0.99999999999999967</c:v>
                </c:pt>
                <c:pt idx="841">
                  <c:v>0.99999999999999967</c:v>
                </c:pt>
                <c:pt idx="842">
                  <c:v>0.99999999999999967</c:v>
                </c:pt>
                <c:pt idx="843">
                  <c:v>0.99999999999999967</c:v>
                </c:pt>
                <c:pt idx="844">
                  <c:v>0.99999999999999967</c:v>
                </c:pt>
                <c:pt idx="845">
                  <c:v>0.99999999999999967</c:v>
                </c:pt>
                <c:pt idx="846">
                  <c:v>0.99999999999999967</c:v>
                </c:pt>
                <c:pt idx="847">
                  <c:v>0.99999999999999967</c:v>
                </c:pt>
                <c:pt idx="848">
                  <c:v>0.99999999999999967</c:v>
                </c:pt>
                <c:pt idx="849">
                  <c:v>0.99999999999999967</c:v>
                </c:pt>
                <c:pt idx="850">
                  <c:v>0.99999999999999967</c:v>
                </c:pt>
                <c:pt idx="851">
                  <c:v>0.99999999999999967</c:v>
                </c:pt>
                <c:pt idx="852">
                  <c:v>0.99999999999999967</c:v>
                </c:pt>
                <c:pt idx="853">
                  <c:v>0.99999999999999967</c:v>
                </c:pt>
                <c:pt idx="854">
                  <c:v>0.99999999999999967</c:v>
                </c:pt>
                <c:pt idx="855">
                  <c:v>0.99999999999999967</c:v>
                </c:pt>
                <c:pt idx="856">
                  <c:v>0.99999999999999967</c:v>
                </c:pt>
                <c:pt idx="857">
                  <c:v>0.99999999999999967</c:v>
                </c:pt>
                <c:pt idx="858">
                  <c:v>0.99999999999999967</c:v>
                </c:pt>
                <c:pt idx="859">
                  <c:v>0.99999999999999967</c:v>
                </c:pt>
                <c:pt idx="860">
                  <c:v>0.99999999999999967</c:v>
                </c:pt>
                <c:pt idx="861">
                  <c:v>0.99999999999999967</c:v>
                </c:pt>
                <c:pt idx="862">
                  <c:v>0.99999999999999967</c:v>
                </c:pt>
                <c:pt idx="863">
                  <c:v>0.99999999999999967</c:v>
                </c:pt>
                <c:pt idx="864">
                  <c:v>0.99999999999999967</c:v>
                </c:pt>
                <c:pt idx="865">
                  <c:v>0.99999999999999967</c:v>
                </c:pt>
                <c:pt idx="866">
                  <c:v>0.99999999999999967</c:v>
                </c:pt>
                <c:pt idx="867">
                  <c:v>0.99999999999999967</c:v>
                </c:pt>
                <c:pt idx="868">
                  <c:v>0.99999999999999967</c:v>
                </c:pt>
                <c:pt idx="869">
                  <c:v>0.99999999999999967</c:v>
                </c:pt>
                <c:pt idx="870">
                  <c:v>0.99999999999999967</c:v>
                </c:pt>
                <c:pt idx="871">
                  <c:v>0.99999999999999967</c:v>
                </c:pt>
                <c:pt idx="872">
                  <c:v>0.99999999999999967</c:v>
                </c:pt>
                <c:pt idx="873">
                  <c:v>0.99999999999999967</c:v>
                </c:pt>
                <c:pt idx="874">
                  <c:v>0.99999999999999967</c:v>
                </c:pt>
                <c:pt idx="875">
                  <c:v>0.99999999999999967</c:v>
                </c:pt>
                <c:pt idx="876">
                  <c:v>0.99999999999999967</c:v>
                </c:pt>
                <c:pt idx="877">
                  <c:v>0.99999999999999967</c:v>
                </c:pt>
                <c:pt idx="878">
                  <c:v>0.99999999999999967</c:v>
                </c:pt>
                <c:pt idx="879">
                  <c:v>0.99999999999999967</c:v>
                </c:pt>
                <c:pt idx="880">
                  <c:v>0.99999999999999967</c:v>
                </c:pt>
                <c:pt idx="881">
                  <c:v>0.99999999999999967</c:v>
                </c:pt>
                <c:pt idx="882">
                  <c:v>0.99999999999999967</c:v>
                </c:pt>
                <c:pt idx="883">
                  <c:v>0.99999999999999967</c:v>
                </c:pt>
                <c:pt idx="884">
                  <c:v>0.99999999999999967</c:v>
                </c:pt>
                <c:pt idx="885">
                  <c:v>0.99999999999999967</c:v>
                </c:pt>
                <c:pt idx="886">
                  <c:v>0.99999999999999967</c:v>
                </c:pt>
                <c:pt idx="887">
                  <c:v>0.99999999999999967</c:v>
                </c:pt>
                <c:pt idx="888">
                  <c:v>0.99999999999999967</c:v>
                </c:pt>
                <c:pt idx="889">
                  <c:v>0.99999999999999967</c:v>
                </c:pt>
                <c:pt idx="890">
                  <c:v>0.99999999999999967</c:v>
                </c:pt>
                <c:pt idx="891">
                  <c:v>0.99999999999999967</c:v>
                </c:pt>
                <c:pt idx="892">
                  <c:v>0.99999999999999967</c:v>
                </c:pt>
                <c:pt idx="893">
                  <c:v>0.99999999999999967</c:v>
                </c:pt>
                <c:pt idx="894">
                  <c:v>0.99999999999999967</c:v>
                </c:pt>
                <c:pt idx="895">
                  <c:v>0.99999999999999967</c:v>
                </c:pt>
                <c:pt idx="896">
                  <c:v>0.99999999999999967</c:v>
                </c:pt>
                <c:pt idx="897">
                  <c:v>0.99999999999999967</c:v>
                </c:pt>
                <c:pt idx="898">
                  <c:v>0.99999999999999967</c:v>
                </c:pt>
                <c:pt idx="899">
                  <c:v>0.99999999999999967</c:v>
                </c:pt>
                <c:pt idx="900">
                  <c:v>0.99999999999999967</c:v>
                </c:pt>
                <c:pt idx="901">
                  <c:v>0.99999999999999967</c:v>
                </c:pt>
                <c:pt idx="902">
                  <c:v>0.99999999999999967</c:v>
                </c:pt>
                <c:pt idx="903">
                  <c:v>0.99999999999999967</c:v>
                </c:pt>
                <c:pt idx="904">
                  <c:v>0.99999999999999967</c:v>
                </c:pt>
                <c:pt idx="905">
                  <c:v>0.99999999999999967</c:v>
                </c:pt>
                <c:pt idx="906">
                  <c:v>0.99999999999999967</c:v>
                </c:pt>
                <c:pt idx="907">
                  <c:v>0.99999999999999967</c:v>
                </c:pt>
                <c:pt idx="908">
                  <c:v>0.99999999999999967</c:v>
                </c:pt>
                <c:pt idx="909">
                  <c:v>0.99999999999999967</c:v>
                </c:pt>
                <c:pt idx="910">
                  <c:v>0.99999999999999967</c:v>
                </c:pt>
                <c:pt idx="911">
                  <c:v>0.99999999999999967</c:v>
                </c:pt>
                <c:pt idx="912">
                  <c:v>0.99999999999999967</c:v>
                </c:pt>
                <c:pt idx="913">
                  <c:v>0.99999999999999967</c:v>
                </c:pt>
                <c:pt idx="914">
                  <c:v>0.99999999999999967</c:v>
                </c:pt>
                <c:pt idx="915">
                  <c:v>0.99999999999999967</c:v>
                </c:pt>
                <c:pt idx="916">
                  <c:v>0.99999999999999967</c:v>
                </c:pt>
                <c:pt idx="917">
                  <c:v>0.99999999999999967</c:v>
                </c:pt>
                <c:pt idx="918">
                  <c:v>0.99999999999999967</c:v>
                </c:pt>
                <c:pt idx="919">
                  <c:v>0.99999999999999967</c:v>
                </c:pt>
                <c:pt idx="920">
                  <c:v>0.99999999999999967</c:v>
                </c:pt>
                <c:pt idx="921">
                  <c:v>0.99999999999999967</c:v>
                </c:pt>
                <c:pt idx="922">
                  <c:v>0.99999999999999967</c:v>
                </c:pt>
                <c:pt idx="923">
                  <c:v>0.99999999999999967</c:v>
                </c:pt>
                <c:pt idx="924">
                  <c:v>0.99999999999999967</c:v>
                </c:pt>
                <c:pt idx="925">
                  <c:v>0.99999999999999967</c:v>
                </c:pt>
                <c:pt idx="926">
                  <c:v>0.99999999999999967</c:v>
                </c:pt>
                <c:pt idx="927">
                  <c:v>0.99999999999999967</c:v>
                </c:pt>
                <c:pt idx="928">
                  <c:v>0.99999999999999967</c:v>
                </c:pt>
                <c:pt idx="929">
                  <c:v>0.99999999999999967</c:v>
                </c:pt>
                <c:pt idx="930">
                  <c:v>0.99999999999999967</c:v>
                </c:pt>
                <c:pt idx="931">
                  <c:v>0.99999999999999967</c:v>
                </c:pt>
                <c:pt idx="932">
                  <c:v>0.99999999999999967</c:v>
                </c:pt>
                <c:pt idx="933">
                  <c:v>0.99999999999999967</c:v>
                </c:pt>
                <c:pt idx="934">
                  <c:v>0.99999999999999967</c:v>
                </c:pt>
                <c:pt idx="935">
                  <c:v>0.99999999999999967</c:v>
                </c:pt>
                <c:pt idx="936">
                  <c:v>0.99999999999999967</c:v>
                </c:pt>
                <c:pt idx="937">
                  <c:v>0.99999999999999967</c:v>
                </c:pt>
                <c:pt idx="938">
                  <c:v>0.99999999999999967</c:v>
                </c:pt>
                <c:pt idx="939">
                  <c:v>0.99999999999999967</c:v>
                </c:pt>
                <c:pt idx="940">
                  <c:v>0.99999999999999967</c:v>
                </c:pt>
                <c:pt idx="941">
                  <c:v>0.99999999999999967</c:v>
                </c:pt>
                <c:pt idx="942">
                  <c:v>0.99999999999999967</c:v>
                </c:pt>
                <c:pt idx="943">
                  <c:v>0.99999999999999967</c:v>
                </c:pt>
                <c:pt idx="944">
                  <c:v>0.99999999999999967</c:v>
                </c:pt>
                <c:pt idx="945">
                  <c:v>0.99999999999999967</c:v>
                </c:pt>
                <c:pt idx="946">
                  <c:v>0.99999999999999967</c:v>
                </c:pt>
                <c:pt idx="947">
                  <c:v>0.99999999999999967</c:v>
                </c:pt>
                <c:pt idx="948">
                  <c:v>0.99999999999999967</c:v>
                </c:pt>
                <c:pt idx="949">
                  <c:v>0.99999999999999967</c:v>
                </c:pt>
                <c:pt idx="950">
                  <c:v>0.99999999999999967</c:v>
                </c:pt>
                <c:pt idx="951">
                  <c:v>0.99999999999999967</c:v>
                </c:pt>
                <c:pt idx="952">
                  <c:v>0.99999999999999967</c:v>
                </c:pt>
                <c:pt idx="953">
                  <c:v>0.99999999999999967</c:v>
                </c:pt>
                <c:pt idx="954">
                  <c:v>0.99999999999999967</c:v>
                </c:pt>
                <c:pt idx="955">
                  <c:v>0.99999999999999967</c:v>
                </c:pt>
                <c:pt idx="956">
                  <c:v>0.99999999999999967</c:v>
                </c:pt>
                <c:pt idx="957">
                  <c:v>0.99999999999999967</c:v>
                </c:pt>
                <c:pt idx="958">
                  <c:v>0.99999999999999967</c:v>
                </c:pt>
                <c:pt idx="959">
                  <c:v>0.99999999999999967</c:v>
                </c:pt>
                <c:pt idx="960">
                  <c:v>0.99999999999999967</c:v>
                </c:pt>
                <c:pt idx="961">
                  <c:v>0.99999999999999967</c:v>
                </c:pt>
                <c:pt idx="962">
                  <c:v>0.99999999999999967</c:v>
                </c:pt>
                <c:pt idx="963">
                  <c:v>0.99999999999999967</c:v>
                </c:pt>
                <c:pt idx="964">
                  <c:v>0.99999999999999967</c:v>
                </c:pt>
                <c:pt idx="965">
                  <c:v>0.99999999999999967</c:v>
                </c:pt>
                <c:pt idx="966">
                  <c:v>0.99999999999999967</c:v>
                </c:pt>
                <c:pt idx="967">
                  <c:v>0.99999999999999967</c:v>
                </c:pt>
                <c:pt idx="968">
                  <c:v>0.99999999999999967</c:v>
                </c:pt>
                <c:pt idx="969">
                  <c:v>0.99999999999999967</c:v>
                </c:pt>
                <c:pt idx="970">
                  <c:v>0.99999999999999967</c:v>
                </c:pt>
                <c:pt idx="971">
                  <c:v>0.99999999999999967</c:v>
                </c:pt>
                <c:pt idx="972">
                  <c:v>0.99999999999999967</c:v>
                </c:pt>
                <c:pt idx="973">
                  <c:v>0.99999999999999967</c:v>
                </c:pt>
                <c:pt idx="974">
                  <c:v>0.99999999999999967</c:v>
                </c:pt>
                <c:pt idx="975">
                  <c:v>0.99999999999999967</c:v>
                </c:pt>
                <c:pt idx="976">
                  <c:v>0.99999999999999967</c:v>
                </c:pt>
                <c:pt idx="977">
                  <c:v>0.99999999999999967</c:v>
                </c:pt>
                <c:pt idx="978">
                  <c:v>0.99999999999999967</c:v>
                </c:pt>
                <c:pt idx="979">
                  <c:v>0.99999999999999967</c:v>
                </c:pt>
                <c:pt idx="980">
                  <c:v>0.99999999999999967</c:v>
                </c:pt>
                <c:pt idx="981">
                  <c:v>0.99999999999999967</c:v>
                </c:pt>
                <c:pt idx="982">
                  <c:v>0.99999999999999967</c:v>
                </c:pt>
                <c:pt idx="983">
                  <c:v>0.99999999999999967</c:v>
                </c:pt>
                <c:pt idx="984">
                  <c:v>0.99999999999999967</c:v>
                </c:pt>
                <c:pt idx="985">
                  <c:v>0.99999999999999967</c:v>
                </c:pt>
                <c:pt idx="986">
                  <c:v>0.99999999999999967</c:v>
                </c:pt>
                <c:pt idx="987">
                  <c:v>0.99999999999999967</c:v>
                </c:pt>
                <c:pt idx="988">
                  <c:v>0.99999999999999967</c:v>
                </c:pt>
                <c:pt idx="989">
                  <c:v>0.99999999999999967</c:v>
                </c:pt>
                <c:pt idx="990">
                  <c:v>0.99999999999999967</c:v>
                </c:pt>
                <c:pt idx="991">
                  <c:v>0.99999999999999967</c:v>
                </c:pt>
                <c:pt idx="992">
                  <c:v>0.99999999999999967</c:v>
                </c:pt>
                <c:pt idx="993">
                  <c:v>0.99999999999999967</c:v>
                </c:pt>
                <c:pt idx="994">
                  <c:v>0.99999999999999967</c:v>
                </c:pt>
                <c:pt idx="995">
                  <c:v>0.99999999999999967</c:v>
                </c:pt>
                <c:pt idx="996">
                  <c:v>0.99999999999999967</c:v>
                </c:pt>
                <c:pt idx="997">
                  <c:v>0.99999999999999967</c:v>
                </c:pt>
                <c:pt idx="998">
                  <c:v>0.99999999999999967</c:v>
                </c:pt>
                <c:pt idx="999">
                  <c:v>0.99999999999999967</c:v>
                </c:pt>
                <c:pt idx="1000">
                  <c:v>0.99999999999999967</c:v>
                </c:pt>
              </c:numCache>
            </c:numRef>
          </c:yVal>
          <c:smooth val="1"/>
        </c:ser>
        <c:ser>
          <c:idx val="1"/>
          <c:order val="1"/>
          <c:tx>
            <c:v>Report to Payment %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model'!$DL$9:$DL$1009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9.9667774086378749E-3</c:v>
                </c:pt>
                <c:pt idx="3">
                  <c:v>1.9801544520472596E-2</c:v>
                </c:pt>
                <c:pt idx="4">
                  <c:v>2.9506479723240192E-2</c:v>
                </c:pt>
                <c:pt idx="5">
                  <c:v>3.9083718410181899E-2</c:v>
                </c:pt>
                <c:pt idx="6">
                  <c:v>4.8535353966803058E-2</c:v>
                </c:pt>
                <c:pt idx="7">
                  <c:v>5.7863438731834395E-2</c:v>
                </c:pt>
                <c:pt idx="8">
                  <c:v>6.7069984933151985E-2</c:v>
                </c:pt>
                <c:pt idx="9">
                  <c:v>7.6156965599387519E-2</c:v>
                </c:pt>
                <c:pt idx="10">
                  <c:v>8.5126315447937154E-2</c:v>
                </c:pt>
                <c:pt idx="11">
                  <c:v>9.3979931750053883E-2</c:v>
                </c:pt>
                <c:pt idx="12">
                  <c:v>0.10271967517368678</c:v>
                </c:pt>
                <c:pt idx="13">
                  <c:v>0.11134737060470903</c:v>
                </c:pt>
                <c:pt idx="14">
                  <c:v>0.11986480794715591</c:v>
                </c:pt>
                <c:pt idx="15">
                  <c:v>0.12827374290307481</c:v>
                </c:pt>
                <c:pt idx="16">
                  <c:v>0.13657589773256934</c:v>
                </c:pt>
                <c:pt idx="17">
                  <c:v>0.14477296199460191</c:v>
                </c:pt>
                <c:pt idx="18">
                  <c:v>0.15286659326910093</c:v>
                </c:pt>
                <c:pt idx="19">
                  <c:v>0.16085841786090185</c:v>
                </c:pt>
                <c:pt idx="20">
                  <c:v>0.16875003148603446</c:v>
                </c:pt>
                <c:pt idx="21">
                  <c:v>0.17654299994085287</c:v>
                </c:pt>
                <c:pt idx="22">
                  <c:v>0.18423885975448975</c:v>
                </c:pt>
                <c:pt idx="23">
                  <c:v>0.1918391188251001</c:v>
                </c:pt>
                <c:pt idx="24">
                  <c:v>0.19934525704034686</c:v>
                </c:pt>
                <c:pt idx="25">
                  <c:v>0.20675872688256586</c:v>
                </c:pt>
                <c:pt idx="26">
                  <c:v>0.21408095401903449</c:v>
                </c:pt>
                <c:pt idx="27">
                  <c:v>0.22131333787775503</c:v>
                </c:pt>
                <c:pt idx="28">
                  <c:v>0.22845725220915178</c:v>
                </c:pt>
                <c:pt idx="29">
                  <c:v>0.23551404563406808</c:v>
                </c:pt>
                <c:pt idx="30">
                  <c:v>0.2424850421784383</c:v>
                </c:pt>
                <c:pt idx="31">
                  <c:v>0.2493715417949979</c:v>
                </c:pt>
                <c:pt idx="32">
                  <c:v>0.25617482087238463</c:v>
                </c:pt>
                <c:pt idx="33">
                  <c:v>0.26289613273197154</c:v>
                </c:pt>
                <c:pt idx="34">
                  <c:v>0.26953670811276459</c:v>
                </c:pt>
                <c:pt idx="35">
                  <c:v>0.27609775564468586</c:v>
                </c:pt>
                <c:pt idx="36">
                  <c:v>0.28258046231055434</c:v>
                </c:pt>
                <c:pt idx="37">
                  <c:v>0.28898599389706731</c:v>
                </c:pt>
                <c:pt idx="38">
                  <c:v>0.29531549543507563</c:v>
                </c:pt>
                <c:pt idx="39">
                  <c:v>0.30157009162943882</c:v>
                </c:pt>
                <c:pt idx="40">
                  <c:v>0.30775088727873584</c:v>
                </c:pt>
                <c:pt idx="41">
                  <c:v>0.31385896768509997</c:v>
                </c:pt>
                <c:pt idx="42">
                  <c:v>0.31989539905443926</c:v>
                </c:pt>
                <c:pt idx="43">
                  <c:v>0.32586122888729502</c:v>
                </c:pt>
                <c:pt idx="44">
                  <c:v>0.33175748636058405</c:v>
                </c:pt>
                <c:pt idx="45">
                  <c:v>0.33758518270046267</c:v>
                </c:pt>
                <c:pt idx="46">
                  <c:v>0.34334531154654557</c:v>
                </c:pt>
                <c:pt idx="47">
                  <c:v>0.34903884930770268</c:v>
                </c:pt>
                <c:pt idx="48">
                  <c:v>0.35466675550965338</c:v>
                </c:pt>
                <c:pt idx="49">
                  <c:v>0.36022997313457017</c:v>
                </c:pt>
                <c:pt idx="50">
                  <c:v>0.36572942895289762</c:v>
                </c:pt>
                <c:pt idx="51">
                  <c:v>0.37116603384758706</c:v>
                </c:pt>
                <c:pt idx="52">
                  <c:v>0.37654068313094102</c:v>
                </c:pt>
                <c:pt idx="53">
                  <c:v>0.38185425685425689</c:v>
                </c:pt>
                <c:pt idx="54">
                  <c:v>0.38710762011045302</c:v>
                </c:pt>
                <c:pt idx="55">
                  <c:v>0.39230162332985591</c:v>
                </c:pt>
                <c:pt idx="56">
                  <c:v>0.39743710256932197</c:v>
                </c:pt>
                <c:pt idx="57">
                  <c:v>0.40251487979486134</c:v>
                </c:pt>
                <c:pt idx="58">
                  <c:v>0.40753576315792972</c:v>
                </c:pt>
                <c:pt idx="59">
                  <c:v>0.41250054726554486</c:v>
                </c:pt>
                <c:pt idx="60">
                  <c:v>0.41741001344438428</c:v>
                </c:pt>
                <c:pt idx="61">
                  <c:v>0.42226492999901444</c:v>
                </c:pt>
                <c:pt idx="62">
                  <c:v>0.42706605246439661</c:v>
                </c:pt>
                <c:pt idx="63">
                  <c:v>0.4318141238528132</c:v>
                </c:pt>
                <c:pt idx="64">
                  <c:v>0.43650987489535192</c:v>
                </c:pt>
                <c:pt idx="65">
                  <c:v>0.44115402427808253</c:v>
                </c:pt>
                <c:pt idx="66">
                  <c:v>0.44574727887305715</c:v>
                </c:pt>
                <c:pt idx="67">
                  <c:v>0.4502903339642616</c:v>
                </c:pt>
                <c:pt idx="68">
                  <c:v>0.45478387346864096</c:v>
                </c:pt>
                <c:pt idx="69">
                  <c:v>0.45922857015232055</c:v>
                </c:pt>
                <c:pt idx="70">
                  <c:v>0.46362508584213902</c:v>
                </c:pt>
                <c:pt idx="71">
                  <c:v>0.46797407163260824</c:v>
                </c:pt>
                <c:pt idx="72">
                  <c:v>0.47227616808840917</c:v>
                </c:pt>
                <c:pt idx="73">
                  <c:v>0.47653200544253493</c:v>
                </c:pt>
                <c:pt idx="74">
                  <c:v>0.48074220379018212</c:v>
                </c:pt>
                <c:pt idx="75">
                  <c:v>0.4849073732784962</c:v>
                </c:pt>
                <c:pt idx="76">
                  <c:v>0.48902811429226822</c:v>
                </c:pt>
                <c:pt idx="77">
                  <c:v>0.49310501763568099</c:v>
                </c:pt>
                <c:pt idx="78">
                  <c:v>0.49713866471019813</c:v>
                </c:pt>
                <c:pt idx="79">
                  <c:v>0.50112962768868863</c:v>
                </c:pt>
                <c:pt idx="80">
                  <c:v>0.50507846968587577</c:v>
                </c:pt>
                <c:pt idx="81">
                  <c:v>0.50898574492519777</c:v>
                </c:pt>
                <c:pt idx="82">
                  <c:v>0.51285199890216482</c:v>
                </c:pt>
                <c:pt idx="83">
                  <c:v>0.51667776854429437</c:v>
                </c:pt>
                <c:pt idx="84">
                  <c:v>0.52046358236770718</c:v>
                </c:pt>
                <c:pt idx="85">
                  <c:v>0.52420996063045944</c:v>
                </c:pt>
                <c:pt idx="86">
                  <c:v>0.52791741548268967</c:v>
                </c:pt>
                <c:pt idx="87">
                  <c:v>0.53158645111365321</c:v>
                </c:pt>
                <c:pt idx="88">
                  <c:v>0.53521756389571784</c:v>
                </c:pt>
                <c:pt idx="89">
                  <c:v>0.53881124252539025</c:v>
                </c:pt>
                <c:pt idx="90">
                  <c:v>0.54236796816144106</c:v>
                </c:pt>
                <c:pt idx="91">
                  <c:v>0.54588821456019931</c:v>
                </c:pt>
                <c:pt idx="92">
                  <c:v>0.54937244820807507</c:v>
                </c:pt>
                <c:pt idx="93">
                  <c:v>0.55282112845138065</c:v>
                </c:pt>
                <c:pt idx="94">
                  <c:v>0.55623470762350757</c:v>
                </c:pt>
                <c:pt idx="95">
                  <c:v>0.55961363116952145</c:v>
                </c:pt>
                <c:pt idx="96">
                  <c:v>0.5629583377682339</c:v>
                </c:pt>
                <c:pt idx="97">
                  <c:v>0.56626925945180795</c:v>
                </c:pt>
                <c:pt idx="98">
                  <c:v>0.56954682172295301</c:v>
                </c:pt>
                <c:pt idx="99">
                  <c:v>0.57279144366976487</c:v>
                </c:pt>
                <c:pt idx="100">
                  <c:v>0.57600353807826288</c:v>
                </c:pt>
                <c:pt idx="101">
                  <c:v>0.57918351154267589</c:v>
                </c:pt>
                <c:pt idx="102">
                  <c:v>0.58233176457352864</c:v>
                </c:pt>
                <c:pt idx="103">
                  <c:v>0.58544869170357694</c:v>
                </c:pt>
                <c:pt idx="104">
                  <c:v>0.58853468159163969</c:v>
                </c:pt>
                <c:pt idx="105">
                  <c:v>0.59159011712437504</c:v>
                </c:pt>
                <c:pt idx="106">
                  <c:v>0.59461537551604637</c:v>
                </c:pt>
                <c:pt idx="107">
                  <c:v>0.59761082840632185</c:v>
                </c:pt>
                <c:pt idx="108">
                  <c:v>0.60057684195615246</c:v>
                </c:pt>
                <c:pt idx="109">
                  <c:v>0.60351377694176889</c:v>
                </c:pt>
                <c:pt idx="110">
                  <c:v>0.60642198884684162</c:v>
                </c:pt>
                <c:pt idx="111">
                  <c:v>0.60930182795284027</c:v>
                </c:pt>
                <c:pt idx="112">
                  <c:v>0.61215363942763701</c:v>
                </c:pt>
                <c:pt idx="113">
                  <c:v>0.6149777634123873</c:v>
                </c:pt>
                <c:pt idx="114">
                  <c:v>0.61777453510672831</c:v>
                </c:pt>
                <c:pt idx="115">
                  <c:v>0.62054428485233171</c:v>
                </c:pt>
                <c:pt idx="116">
                  <c:v>0.62328733821484494</c:v>
                </c:pt>
                <c:pt idx="117">
                  <c:v>0.62600401606425704</c:v>
                </c:pt>
                <c:pt idx="118">
                  <c:v>0.62869463465372288</c:v>
                </c:pt>
                <c:pt idx="119">
                  <c:v>0.63135950569687793</c:v>
                </c:pt>
                <c:pt idx="120">
                  <c:v>0.63399893644367833</c:v>
                </c:pt>
                <c:pt idx="121">
                  <c:v>0.63661322975479484</c:v>
                </c:pt>
                <c:pt idx="122">
                  <c:v>0.63920268417459447</c:v>
                </c:pt>
                <c:pt idx="123">
                  <c:v>0.6417675940027372</c:v>
                </c:pt>
                <c:pt idx="124">
                  <c:v>0.64430824936441988</c:v>
                </c:pt>
                <c:pt idx="125">
                  <c:v>0.64682493627929416</c:v>
                </c:pt>
                <c:pt idx="126">
                  <c:v>0.64931793672908744</c:v>
                </c:pt>
                <c:pt idx="127">
                  <c:v>0.65178752872395296</c:v>
                </c:pt>
                <c:pt idx="128">
                  <c:v>0.65423398636757868</c:v>
                </c:pt>
                <c:pt idx="129">
                  <c:v>0.65665757992107687</c:v>
                </c:pt>
                <c:pt idx="130">
                  <c:v>0.65905857586568473</c:v>
                </c:pt>
                <c:pt idx="131">
                  <c:v>0.66143723696429624</c:v>
                </c:pt>
                <c:pt idx="132">
                  <c:v>0.66379382232185336</c:v>
                </c:pt>
                <c:pt idx="133">
                  <c:v>0.66612858744461823</c:v>
                </c:pt>
                <c:pt idx="134">
                  <c:v>0.66844178429835066</c:v>
                </c:pt>
                <c:pt idx="135">
                  <c:v>0.67073366136541279</c:v>
                </c:pt>
                <c:pt idx="136">
                  <c:v>0.67300446370082367</c:v>
                </c:pt>
                <c:pt idx="137">
                  <c:v>0.67525443298728594</c:v>
                </c:pt>
                <c:pt idx="138">
                  <c:v>0.67748380758920379</c:v>
                </c:pt>
                <c:pt idx="139">
                  <c:v>0.67969282260571606</c:v>
                </c:pt>
                <c:pt idx="140">
                  <c:v>0.68188170992276143</c:v>
                </c:pt>
                <c:pt idx="141">
                  <c:v>0.68405069826419707</c:v>
                </c:pt>
                <c:pt idx="142">
                  <c:v>0.68620001324199165</c:v>
                </c:pt>
                <c:pt idx="143">
                  <c:v>0.68832987740550755</c:v>
                </c:pt>
                <c:pt idx="144">
                  <c:v>0.69044051028989473</c:v>
                </c:pt>
                <c:pt idx="145">
                  <c:v>0.69253212846361167</c:v>
                </c:pt>
                <c:pt idx="146">
                  <c:v>0.69460494557509289</c:v>
                </c:pt>
                <c:pt idx="147">
                  <c:v>0.69665917239857877</c:v>
                </c:pt>
                <c:pt idx="148">
                  <c:v>0.69869501687912527</c:v>
                </c:pt>
                <c:pt idx="149">
                  <c:v>0.70071268417680965</c:v>
                </c:pt>
                <c:pt idx="150">
                  <c:v>0.70271237671014952</c:v>
                </c:pt>
                <c:pt idx="151">
                  <c:v>0.70469429419874841</c:v>
                </c:pt>
                <c:pt idx="152">
                  <c:v>0.70665863370518689</c:v>
                </c:pt>
                <c:pt idx="153">
                  <c:v>0.70860558967617027</c:v>
                </c:pt>
                <c:pt idx="154">
                  <c:v>0.71053535398295053</c:v>
                </c:pt>
                <c:pt idx="155">
                  <c:v>0.71244811596103674</c:v>
                </c:pt>
                <c:pt idx="156">
                  <c:v>0.71434406244920567</c:v>
                </c:pt>
                <c:pt idx="157">
                  <c:v>0.7162233778278293</c:v>
                </c:pt>
                <c:pt idx="158">
                  <c:v>0.71808624405653054</c:v>
                </c:pt>
                <c:pt idx="159">
                  <c:v>0.71993284071118224</c:v>
                </c:pt>
                <c:pt idx="160">
                  <c:v>0.72176334502025941</c:v>
                </c:pt>
                <c:pt idx="161">
                  <c:v>0.72357793190056208</c:v>
                </c:pt>
                <c:pt idx="162">
                  <c:v>0.72537677399231548</c:v>
                </c:pt>
                <c:pt idx="163">
                  <c:v>0.72716004169366411</c:v>
                </c:pt>
                <c:pt idx="164">
                  <c:v>0.72892790319456913</c:v>
                </c:pt>
                <c:pt idx="165">
                  <c:v>0.73068052451012144</c:v>
                </c:pt>
                <c:pt idx="166">
                  <c:v>0.73241806951328203</c:v>
                </c:pt>
                <c:pt idx="167">
                  <c:v>0.73414069996705922</c:v>
                </c:pt>
                <c:pt idx="168">
                  <c:v>0.73584857555613592</c:v>
                </c:pt>
                <c:pt idx="169">
                  <c:v>0.73754185391795557</c:v>
                </c:pt>
                <c:pt idx="170">
                  <c:v>0.73922069067327789</c:v>
                </c:pt>
                <c:pt idx="171">
                  <c:v>0.74088523945621432</c:v>
                </c:pt>
                <c:pt idx="172">
                  <c:v>0.74253565194375437</c:v>
                </c:pt>
                <c:pt idx="173">
                  <c:v>0.74417207788478978</c:v>
                </c:pt>
                <c:pt idx="174">
                  <c:v>0.74579466512864945</c:v>
                </c:pt>
                <c:pt idx="175">
                  <c:v>0.74740355965315164</c:v>
                </c:pt>
                <c:pt idx="176">
                  <c:v>0.74899890559218441</c:v>
                </c:pt>
                <c:pt idx="177">
                  <c:v>0.75058084526282187</c:v>
                </c:pt>
                <c:pt idx="178">
                  <c:v>0.75214951919198658</c:v>
                </c:pt>
                <c:pt idx="179">
                  <c:v>0.75370506614266453</c:v>
                </c:pt>
                <c:pt idx="180">
                  <c:v>0.7552476231396833</c:v>
                </c:pt>
                <c:pt idx="181">
                  <c:v>0.75677732549506027</c:v>
                </c:pt>
                <c:pt idx="182">
                  <c:v>0.75829430683292887</c:v>
                </c:pt>
                <c:pt idx="183">
                  <c:v>0.75979869911405173</c:v>
                </c:pt>
                <c:pt idx="184">
                  <c:v>0.76129063265992714</c:v>
                </c:pt>
                <c:pt idx="185">
                  <c:v>0.76277023617649775</c:v>
                </c:pt>
                <c:pt idx="186">
                  <c:v>0.76423763677746792</c:v>
                </c:pt>
                <c:pt idx="187">
                  <c:v>0.76569296000723663</c:v>
                </c:pt>
                <c:pt idx="188">
                  <c:v>0.76713632986345492</c:v>
                </c:pt>
                <c:pt idx="189">
                  <c:v>0.76856786881921246</c:v>
                </c:pt>
                <c:pt idx="190">
                  <c:v>0.76998769784486143</c:v>
                </c:pt>
                <c:pt idx="191">
                  <c:v>0.77139593642948479</c:v>
                </c:pt>
                <c:pt idx="192">
                  <c:v>0.77279270260201338</c:v>
                </c:pt>
                <c:pt idx="193">
                  <c:v>0.77417811295200123</c:v>
                </c:pt>
                <c:pt idx="194">
                  <c:v>0.77555228265006193</c:v>
                </c:pt>
                <c:pt idx="195">
                  <c:v>0.77691532546797659</c:v>
                </c:pt>
                <c:pt idx="196">
                  <c:v>0.77826735379847367</c:v>
                </c:pt>
                <c:pt idx="197">
                  <c:v>0.77960847867469263</c:v>
                </c:pt>
                <c:pt idx="198">
                  <c:v>0.78093880978933228</c:v>
                </c:pt>
                <c:pt idx="199">
                  <c:v>0.78225845551349293</c:v>
                </c:pt>
                <c:pt idx="200">
                  <c:v>0.78356752291521536</c:v>
                </c:pt>
                <c:pt idx="201">
                  <c:v>0.78486611777772397</c:v>
                </c:pt>
                <c:pt idx="202">
                  <c:v>0.78615434461737821</c:v>
                </c:pt>
                <c:pt idx="203">
                  <c:v>0.78743230670133812</c:v>
                </c:pt>
                <c:pt idx="204">
                  <c:v>0.78870010606494845</c:v>
                </c:pt>
                <c:pt idx="205">
                  <c:v>0.78995784352884768</c:v>
                </c:pt>
                <c:pt idx="206">
                  <c:v>0.79120561871580497</c:v>
                </c:pt>
                <c:pt idx="207">
                  <c:v>0.7924435300672924</c:v>
                </c:pt>
                <c:pt idx="208">
                  <c:v>0.79367167485979362</c:v>
                </c:pt>
                <c:pt idx="209">
                  <c:v>0.79489014922085777</c:v>
                </c:pt>
                <c:pt idx="210">
                  <c:v>0.79609904814490007</c:v>
                </c:pt>
                <c:pt idx="211">
                  <c:v>0.7972984655087535</c:v>
                </c:pt>
                <c:pt idx="212">
                  <c:v>0.79848849408697997</c:v>
                </c:pt>
                <c:pt idx="213">
                  <c:v>0.7996692255669392</c:v>
                </c:pt>
                <c:pt idx="214">
                  <c:v>0.80084075056362369</c:v>
                </c:pt>
                <c:pt idx="215">
                  <c:v>0.80200315863426397</c:v>
                </c:pt>
                <c:pt idx="216">
                  <c:v>0.80315653829270517</c:v>
                </c:pt>
                <c:pt idx="217">
                  <c:v>0.80430097702356151</c:v>
                </c:pt>
                <c:pt idx="218">
                  <c:v>0.80543656129615204</c:v>
                </c:pt>
                <c:pt idx="219">
                  <c:v>0.80656337657822064</c:v>
                </c:pt>
                <c:pt idx="220">
                  <c:v>0.80768150734944488</c:v>
                </c:pt>
                <c:pt idx="221">
                  <c:v>0.80879103711473643</c:v>
                </c:pt>
                <c:pt idx="222">
                  <c:v>0.80989204841733875</c:v>
                </c:pt>
                <c:pt idx="223">
                  <c:v>0.8109846228517219</c:v>
                </c:pt>
                <c:pt idx="224">
                  <c:v>0.81206884107628174</c:v>
                </c:pt>
                <c:pt idx="225">
                  <c:v>0.81314478282584501</c:v>
                </c:pt>
                <c:pt idx="226">
                  <c:v>0.81421252692398294</c:v>
                </c:pt>
                <c:pt idx="227">
                  <c:v>0.81527215129513897</c:v>
                </c:pt>
                <c:pt idx="228">
                  <c:v>0.81632373297657068</c:v>
                </c:pt>
                <c:pt idx="229">
                  <c:v>0.81736734813011291</c:v>
                </c:pt>
                <c:pt idx="230">
                  <c:v>0.81840307205376073</c:v>
                </c:pt>
                <c:pt idx="231">
                  <c:v>0.81943097919307895</c:v>
                </c:pt>
                <c:pt idx="232">
                  <c:v>0.82045114315244017</c:v>
                </c:pt>
                <c:pt idx="233">
                  <c:v>0.8214636367060919</c:v>
                </c:pt>
                <c:pt idx="234">
                  <c:v>0.82246853180905943</c:v>
                </c:pt>
                <c:pt idx="235">
                  <c:v>0.82346589960788497</c:v>
                </c:pt>
                <c:pt idx="236">
                  <c:v>0.8244558104512052</c:v>
                </c:pt>
                <c:pt idx="237">
                  <c:v>0.82543833390017241</c:v>
                </c:pt>
                <c:pt idx="238">
                  <c:v>0.82641353873871892</c:v>
                </c:pt>
                <c:pt idx="239">
                  <c:v>0.82738149298367025</c:v>
                </c:pt>
                <c:pt idx="240">
                  <c:v>0.82834226389470733</c:v>
                </c:pt>
                <c:pt idx="241">
                  <c:v>0.82929591798418112</c:v>
                </c:pt>
                <c:pt idx="242">
                  <c:v>0.83024252102678275</c:v>
                </c:pt>
                <c:pt idx="243">
                  <c:v>0.83118213806906993</c:v>
                </c:pt>
                <c:pt idx="244">
                  <c:v>0.83211483343885406</c:v>
                </c:pt>
                <c:pt idx="245">
                  <c:v>0.83304067075444854</c:v>
                </c:pt>
                <c:pt idx="246">
                  <c:v>0.83395971293378202</c:v>
                </c:pt>
                <c:pt idx="247">
                  <c:v>0.83487202220337664</c:v>
                </c:pt>
                <c:pt idx="248">
                  <c:v>0.83577766010719723</c:v>
                </c:pt>
                <c:pt idx="249">
                  <c:v>0.8366766875153695</c:v>
                </c:pt>
                <c:pt idx="250">
                  <c:v>0.83756916463277198</c:v>
                </c:pt>
                <c:pt idx="251">
                  <c:v>0.83845515100750223</c:v>
                </c:pt>
                <c:pt idx="252">
                  <c:v>0.83933470553922174</c:v>
                </c:pt>
                <c:pt idx="253">
                  <c:v>0.84020788648737821</c:v>
                </c:pt>
                <c:pt idx="254">
                  <c:v>0.84107475147930921</c:v>
                </c:pt>
                <c:pt idx="255">
                  <c:v>0.84193535751823001</c:v>
                </c:pt>
                <c:pt idx="256">
                  <c:v>0.84278976099110436</c:v>
                </c:pt>
                <c:pt idx="257">
                  <c:v>0.84363801767640434</c:v>
                </c:pt>
                <c:pt idx="258">
                  <c:v>0.84448018275175585</c:v>
                </c:pt>
                <c:pt idx="259">
                  <c:v>0.84531631080147762</c:v>
                </c:pt>
                <c:pt idx="260">
                  <c:v>0.84614645582401005</c:v>
                </c:pt>
                <c:pt idx="261">
                  <c:v>0.84697067123923853</c:v>
                </c:pt>
                <c:pt idx="262">
                  <c:v>0.84778900989571304</c:v>
                </c:pt>
                <c:pt idx="263">
                  <c:v>0.84860152407776435</c:v>
                </c:pt>
                <c:pt idx="264">
                  <c:v>0.84940826551251869</c:v>
                </c:pt>
                <c:pt idx="265">
                  <c:v>0.85020928537681384</c:v>
                </c:pt>
                <c:pt idx="266">
                  <c:v>0.85100463430401652</c:v>
                </c:pt>
                <c:pt idx="267">
                  <c:v>0.85179436239074435</c:v>
                </c:pt>
                <c:pt idx="268">
                  <c:v>0.85257851920349181</c:v>
                </c:pt>
                <c:pt idx="269">
                  <c:v>0.85335715378516341</c:v>
                </c:pt>
                <c:pt idx="270">
                  <c:v>0.85413031466151579</c:v>
                </c:pt>
                <c:pt idx="271">
                  <c:v>0.85489804984750795</c:v>
                </c:pt>
                <c:pt idx="272">
                  <c:v>0.85566040685356304</c:v>
                </c:pt>
                <c:pt idx="273">
                  <c:v>0.85641743269174364</c:v>
                </c:pt>
                <c:pt idx="274">
                  <c:v>0.85716917388183922</c:v>
                </c:pt>
                <c:pt idx="275">
                  <c:v>0.85791567645736966</c:v>
                </c:pt>
                <c:pt idx="276">
                  <c:v>0.85865698597150508</c:v>
                </c:pt>
                <c:pt idx="277">
                  <c:v>0.85939314750290341</c:v>
                </c:pt>
                <c:pt idx="278">
                  <c:v>0.8601242056614673</c:v>
                </c:pt>
                <c:pt idx="279">
                  <c:v>0.86085020459402017</c:v>
                </c:pt>
                <c:pt idx="280">
                  <c:v>0.86157118798990617</c:v>
                </c:pt>
                <c:pt idx="281">
                  <c:v>0.86228719908651019</c:v>
                </c:pt>
                <c:pt idx="282">
                  <c:v>0.86299828067470363</c:v>
                </c:pt>
                <c:pt idx="283">
                  <c:v>0.86370447510421555</c:v>
                </c:pt>
                <c:pt idx="284">
                  <c:v>0.86440582428892787</c:v>
                </c:pt>
                <c:pt idx="285">
                  <c:v>0.86510236971210119</c:v>
                </c:pt>
                <c:pt idx="286">
                  <c:v>0.86579415243152646</c:v>
                </c:pt>
                <c:pt idx="287">
                  <c:v>0.86648121308460735</c:v>
                </c:pt>
                <c:pt idx="288">
                  <c:v>0.86716359189337433</c:v>
                </c:pt>
                <c:pt idx="289">
                  <c:v>0.86784132866942831</c:v>
                </c:pt>
                <c:pt idx="290">
                  <c:v>0.86851446281882005</c:v>
                </c:pt>
                <c:pt idx="291">
                  <c:v>0.86918303334685998</c:v>
                </c:pt>
                <c:pt idx="292">
                  <c:v>0.86984707886286572</c:v>
                </c:pt>
                <c:pt idx="293">
                  <c:v>0.87050663758484448</c:v>
                </c:pt>
                <c:pt idx="294">
                  <c:v>0.87116174734411178</c:v>
                </c:pt>
                <c:pt idx="295">
                  <c:v>0.87181244558984849</c:v>
                </c:pt>
                <c:pt idx="296">
                  <c:v>0.87245876939359712</c:v>
                </c:pt>
                <c:pt idx="297">
                  <c:v>0.87310075545369648</c:v>
                </c:pt>
                <c:pt idx="298">
                  <c:v>0.87373844009965784</c:v>
                </c:pt>
                <c:pt idx="299">
                  <c:v>0.87437185929648231</c:v>
                </c:pt>
                <c:pt idx="300">
                  <c:v>0.87500104864892048</c:v>
                </c:pt>
                <c:pt idx="301">
                  <c:v>0.87562604340567585</c:v>
                </c:pt>
                <c:pt idx="302">
                  <c:v>0.87624687846355109</c:v>
                </c:pt>
                <c:pt idx="303">
                  <c:v>0.87686358837153999</c:v>
                </c:pt>
                <c:pt idx="304">
                  <c:v>0.87747620733486575</c:v>
                </c:pt>
                <c:pt idx="305">
                  <c:v>0.87808476921896406</c:v>
                </c:pt>
                <c:pt idx="306">
                  <c:v>0.87868930755341546</c:v>
                </c:pt>
                <c:pt idx="307">
                  <c:v>0.87928985553582439</c:v>
                </c:pt>
                <c:pt idx="308">
                  <c:v>0.87988644603564714</c:v>
                </c:pt>
                <c:pt idx="309">
                  <c:v>0.88047911159797143</c:v>
                </c:pt>
                <c:pt idx="310">
                  <c:v>0.88106788444724249</c:v>
                </c:pt>
                <c:pt idx="311">
                  <c:v>0.88165279649094452</c:v>
                </c:pt>
                <c:pt idx="312">
                  <c:v>0.88223387932323138</c:v>
                </c:pt>
                <c:pt idx="313">
                  <c:v>0.88281116422850947</c:v>
                </c:pt>
                <c:pt idx="314">
                  <c:v>0.8833846821849769</c:v>
                </c:pt>
                <c:pt idx="315">
                  <c:v>0.88395446386811216</c:v>
                </c:pt>
                <c:pt idx="316">
                  <c:v>0.88452053965412125</c:v>
                </c:pt>
                <c:pt idx="317">
                  <c:v>0.88508293962333828</c:v>
                </c:pt>
                <c:pt idx="318">
                  <c:v>0.88564169356358136</c:v>
                </c:pt>
                <c:pt idx="319">
                  <c:v>0.8861968309734668</c:v>
                </c:pt>
                <c:pt idx="320">
                  <c:v>0.88674838106567933</c:v>
                </c:pt>
                <c:pt idx="321">
                  <c:v>0.88729637277020024</c:v>
                </c:pt>
                <c:pt idx="322">
                  <c:v>0.88784083473749409</c:v>
                </c:pt>
                <c:pt idx="323">
                  <c:v>0.88838179534165407</c:v>
                </c:pt>
                <c:pt idx="324">
                  <c:v>0.88891928268350806</c:v>
                </c:pt>
                <c:pt idx="325">
                  <c:v>0.88945332459368354</c:v>
                </c:pt>
                <c:pt idx="326">
                  <c:v>0.88998394863563368</c:v>
                </c:pt>
                <c:pt idx="327">
                  <c:v>0.89051118210862601</c:v>
                </c:pt>
                <c:pt idx="328">
                  <c:v>0.89103505205068989</c:v>
                </c:pt>
                <c:pt idx="329">
                  <c:v>0.89155558524153056</c:v>
                </c:pt>
                <c:pt idx="330">
                  <c:v>0.89207280820540247</c:v>
                </c:pt>
                <c:pt idx="331">
                  <c:v>0.89258674721394815</c:v>
                </c:pt>
                <c:pt idx="332">
                  <c:v>0.89309742828900074</c:v>
                </c:pt>
                <c:pt idx="333">
                  <c:v>0.89360487720535042</c:v>
                </c:pt>
                <c:pt idx="334">
                  <c:v>0.8941091194934766</c:v>
                </c:pt>
                <c:pt idx="335">
                  <c:v>0.89461018044224583</c:v>
                </c:pt>
                <c:pt idx="336">
                  <c:v>0.89510808510157369</c:v>
                </c:pt>
                <c:pt idx="337">
                  <c:v>0.89560285828505692</c:v>
                </c:pt>
                <c:pt idx="338">
                  <c:v>0.89609452457256822</c:v>
                </c:pt>
                <c:pt idx="339">
                  <c:v>0.89658310831282273</c:v>
                </c:pt>
                <c:pt idx="340">
                  <c:v>0.89706863362590794</c:v>
                </c:pt>
                <c:pt idx="341">
                  <c:v>0.89755112440578666</c:v>
                </c:pt>
                <c:pt idx="342">
                  <c:v>0.89803060432276416</c:v>
                </c:pt>
                <c:pt idx="343">
                  <c:v>0.89850709682592877</c:v>
                </c:pt>
                <c:pt idx="344">
                  <c:v>0.89898062514555899</c:v>
                </c:pt>
                <c:pt idx="345">
                  <c:v>0.89945121229550207</c:v>
                </c:pt>
                <c:pt idx="346">
                  <c:v>0.89991888107552298</c:v>
                </c:pt>
                <c:pt idx="347">
                  <c:v>0.90038365407362431</c:v>
                </c:pt>
                <c:pt idx="348">
                  <c:v>0.90084555366833707</c:v>
                </c:pt>
                <c:pt idx="349">
                  <c:v>0.90130460203098361</c:v>
                </c:pt>
                <c:pt idx="350">
                  <c:v>0.90176082112791278</c:v>
                </c:pt>
                <c:pt idx="351">
                  <c:v>0.90221423272270707</c:v>
                </c:pt>
                <c:pt idx="352">
                  <c:v>0.90266485837836286</c:v>
                </c:pt>
                <c:pt idx="353">
                  <c:v>0.90311271945944416</c:v>
                </c:pt>
                <c:pt idx="354">
                  <c:v>0.90355783713420923</c:v>
                </c:pt>
                <c:pt idx="355">
                  <c:v>0.90400023237671279</c:v>
                </c:pt>
                <c:pt idx="356">
                  <c:v>0.90443992596888056</c:v>
                </c:pt>
                <c:pt idx="357">
                  <c:v>0.90487693850255946</c:v>
                </c:pt>
                <c:pt idx="358">
                  <c:v>0.90531129038154301</c:v>
                </c:pt>
                <c:pt idx="359">
                  <c:v>0.90574300182357259</c:v>
                </c:pt>
                <c:pt idx="360">
                  <c:v>0.90617209286231193</c:v>
                </c:pt>
                <c:pt idx="361">
                  <c:v>0.90659858334930143</c:v>
                </c:pt>
                <c:pt idx="362">
                  <c:v>0.90702249295588566</c:v>
                </c:pt>
                <c:pt idx="363">
                  <c:v>0.90744384117511867</c:v>
                </c:pt>
                <c:pt idx="364">
                  <c:v>0.90786264732364774</c:v>
                </c:pt>
                <c:pt idx="365">
                  <c:v>0.90827893054357089</c:v>
                </c:pt>
                <c:pt idx="366">
                  <c:v>0.90869270980427663</c:v>
                </c:pt>
                <c:pt idx="367">
                  <c:v>0.90910400390425727</c:v>
                </c:pt>
                <c:pt idx="368">
                  <c:v>0.90951283147290396</c:v>
                </c:pt>
                <c:pt idx="369">
                  <c:v>0.90991921097227713</c:v>
                </c:pt>
                <c:pt idx="370">
                  <c:v>0.91032316069885888</c:v>
                </c:pt>
                <c:pt idx="371">
                  <c:v>0.91072469878528195</c:v>
                </c:pt>
                <c:pt idx="372">
                  <c:v>0.91112384320203921</c:v>
                </c:pt>
                <c:pt idx="373">
                  <c:v>0.91152061175917287</c:v>
                </c:pt>
                <c:pt idx="374">
                  <c:v>0.9119150221079434</c:v>
                </c:pt>
                <c:pt idx="375">
                  <c:v>0.91230709174247782</c:v>
                </c:pt>
                <c:pt idx="376">
                  <c:v>0.91269683800140011</c:v>
                </c:pt>
                <c:pt idx="377">
                  <c:v>0.91308427806944137</c:v>
                </c:pt>
                <c:pt idx="378">
                  <c:v>0.91346942897903016</c:v>
                </c:pt>
                <c:pt idx="379">
                  <c:v>0.91385230761186642</c:v>
                </c:pt>
                <c:pt idx="380">
                  <c:v>0.91423293070047384</c:v>
                </c:pt>
                <c:pt idx="381">
                  <c:v>0.91461131482973645</c:v>
                </c:pt>
                <c:pt idx="382">
                  <c:v>0.91498747643841605</c:v>
                </c:pt>
                <c:pt idx="383">
                  <c:v>0.91536143182065166</c:v>
                </c:pt>
                <c:pt idx="384">
                  <c:v>0.9157331971274425</c:v>
                </c:pt>
                <c:pt idx="385">
                  <c:v>0.91610278836811165</c:v>
                </c:pt>
                <c:pt idx="386">
                  <c:v>0.91647022141175483</c:v>
                </c:pt>
                <c:pt idx="387">
                  <c:v>0.91683551198867141</c:v>
                </c:pt>
                <c:pt idx="388">
                  <c:v>0.91719867569177771</c:v>
                </c:pt>
                <c:pt idx="389">
                  <c:v>0.91755972797800534</c:v>
                </c:pt>
                <c:pt idx="390">
                  <c:v>0.91791868416968314</c:v>
                </c:pt>
                <c:pt idx="391">
                  <c:v>0.91827555945590178</c:v>
                </c:pt>
                <c:pt idx="392">
                  <c:v>0.91863036889386473</c:v>
                </c:pt>
                <c:pt idx="393">
                  <c:v>0.91898312741022059</c:v>
                </c:pt>
                <c:pt idx="394">
                  <c:v>0.9193338498023842</c:v>
                </c:pt>
                <c:pt idx="395">
                  <c:v>0.91968255073983785</c:v>
                </c:pt>
                <c:pt idx="396">
                  <c:v>0.92002924476542147</c:v>
                </c:pt>
                <c:pt idx="397">
                  <c:v>0.92037394629660496</c:v>
                </c:pt>
                <c:pt idx="398">
                  <c:v>0.92071666962674859</c:v>
                </c:pt>
                <c:pt idx="399">
                  <c:v>0.92105742892634712</c:v>
                </c:pt>
                <c:pt idx="400">
                  <c:v>0.92139623824425987</c:v>
                </c:pt>
                <c:pt idx="401">
                  <c:v>0.92173311150892712</c:v>
                </c:pt>
                <c:pt idx="402">
                  <c:v>0.92206806252957374</c:v>
                </c:pt>
                <c:pt idx="403">
                  <c:v>0.92240110499739614</c:v>
                </c:pt>
                <c:pt idx="404">
                  <c:v>0.92273225248673874</c:v>
                </c:pt>
                <c:pt idx="405">
                  <c:v>0.9230615184562555</c:v>
                </c:pt>
                <c:pt idx="406">
                  <c:v>0.9233889162500587</c:v>
                </c:pt>
                <c:pt idx="407">
                  <c:v>0.92371445909885441</c:v>
                </c:pt>
                <c:pt idx="408">
                  <c:v>0.92403816012106588</c:v>
                </c:pt>
                <c:pt idx="409">
                  <c:v>0.9243600323239427</c:v>
                </c:pt>
                <c:pt idx="410">
                  <c:v>0.92468008860465933</c:v>
                </c:pt>
                <c:pt idx="411">
                  <c:v>0.92499834175140005</c:v>
                </c:pt>
                <c:pt idx="412">
                  <c:v>0.92531480444443215</c:v>
                </c:pt>
                <c:pt idx="413">
                  <c:v>0.92562948925716648</c:v>
                </c:pt>
                <c:pt idx="414">
                  <c:v>0.92594240865720645</c:v>
                </c:pt>
                <c:pt idx="415">
                  <c:v>0.92625357500738625</c:v>
                </c:pt>
                <c:pt idx="416">
                  <c:v>0.92656300056679575</c:v>
                </c:pt>
                <c:pt idx="417">
                  <c:v>0.92687069749179529</c:v>
                </c:pt>
                <c:pt idx="418">
                  <c:v>0.92717667783701785</c:v>
                </c:pt>
                <c:pt idx="419">
                  <c:v>0.92748095355636195</c:v>
                </c:pt>
                <c:pt idx="420">
                  <c:v>0.92778353650397094</c:v>
                </c:pt>
                <c:pt idx="421">
                  <c:v>0.9280844384352045</c:v>
                </c:pt>
                <c:pt idx="422">
                  <c:v>0.92838367100759611</c:v>
                </c:pt>
                <c:pt idx="423">
                  <c:v>0.92868124578180267</c:v>
                </c:pt>
                <c:pt idx="424">
                  <c:v>0.92897717422254211</c:v>
                </c:pt>
                <c:pt idx="425">
                  <c:v>0.92927146769952051</c:v>
                </c:pt>
                <c:pt idx="426">
                  <c:v>0.92956413748834998</c:v>
                </c:pt>
                <c:pt idx="427">
                  <c:v>0.92985519477145606</c:v>
                </c:pt>
                <c:pt idx="428">
                  <c:v>0.930144650638974</c:v>
                </c:pt>
                <c:pt idx="429">
                  <c:v>0.93043251608963762</c:v>
                </c:pt>
                <c:pt idx="430">
                  <c:v>0.93071880203165558</c:v>
                </c:pt>
                <c:pt idx="431">
                  <c:v>0.93100351928358038</c:v>
                </c:pt>
                <c:pt idx="432">
                  <c:v>0.93128667857516623</c:v>
                </c:pt>
                <c:pt idx="433">
                  <c:v>0.93156829054821888</c:v>
                </c:pt>
                <c:pt idx="434">
                  <c:v>0.93184836575743479</c:v>
                </c:pt>
                <c:pt idx="435">
                  <c:v>0.93212691467123288</c:v>
                </c:pt>
                <c:pt idx="436">
                  <c:v>0.93240394767257462</c:v>
                </c:pt>
                <c:pt idx="437">
                  <c:v>0.93267947505977877</c:v>
                </c:pt>
                <c:pt idx="438">
                  <c:v>0.93295350704732394</c:v>
                </c:pt>
                <c:pt idx="439">
                  <c:v>0.93322605376664369</c:v>
                </c:pt>
                <c:pt idx="440">
                  <c:v>0.93349712526691442</c:v>
                </c:pt>
                <c:pt idx="441">
                  <c:v>0.93376673151583234</c:v>
                </c:pt>
                <c:pt idx="442">
                  <c:v>0.93403488240038357</c:v>
                </c:pt>
                <c:pt idx="443">
                  <c:v>0.93430158772760574</c:v>
                </c:pt>
                <c:pt idx="444">
                  <c:v>0.93456685722534072</c:v>
                </c:pt>
                <c:pt idx="445">
                  <c:v>0.93483070054298045</c:v>
                </c:pt>
                <c:pt idx="446">
                  <c:v>0.93509312725220339</c:v>
                </c:pt>
                <c:pt idx="447">
                  <c:v>0.93535414684770402</c:v>
                </c:pt>
                <c:pt idx="448">
                  <c:v>0.93561376874791402</c:v>
                </c:pt>
                <c:pt idx="449">
                  <c:v>0.93587200229571632</c:v>
                </c:pt>
                <c:pt idx="450">
                  <c:v>0.93612885675915147</c:v>
                </c:pt>
                <c:pt idx="451">
                  <c:v>0.9363843413321149</c:v>
                </c:pt>
                <c:pt idx="452">
                  <c:v>0.93663846513504923</c:v>
                </c:pt>
                <c:pt idx="453">
                  <c:v>0.9368912372156275</c:v>
                </c:pt>
                <c:pt idx="454">
                  <c:v>0.93714266654942957</c:v>
                </c:pt>
                <c:pt idx="455">
                  <c:v>0.93739276204061228</c:v>
                </c:pt>
                <c:pt idx="456">
                  <c:v>0.93764153252257021</c:v>
                </c:pt>
                <c:pt idx="457">
                  <c:v>0.93788898675859167</c:v>
                </c:pt>
                <c:pt idx="458">
                  <c:v>0.93813513344250743</c:v>
                </c:pt>
                <c:pt idx="459">
                  <c:v>0.93837998119933119</c:v>
                </c:pt>
                <c:pt idx="460">
                  <c:v>0.9386235385858952</c:v>
                </c:pt>
                <c:pt idx="461">
                  <c:v>0.93886581409147729</c:v>
                </c:pt>
                <c:pt idx="462">
                  <c:v>0.93910681613842295</c:v>
                </c:pt>
                <c:pt idx="463">
                  <c:v>0.93934655308275983</c:v>
                </c:pt>
                <c:pt idx="464">
                  <c:v>0.93958503321480669</c:v>
                </c:pt>
                <c:pt idx="465">
                  <c:v>0.93982226475977471</c:v>
                </c:pt>
                <c:pt idx="466">
                  <c:v>0.94005825587836378</c:v>
                </c:pt>
                <c:pt idx="467">
                  <c:v>0.94029301466735205</c:v>
                </c:pt>
                <c:pt idx="468">
                  <c:v>0.94052654916017853</c:v>
                </c:pt>
                <c:pt idx="469">
                  <c:v>0.94075886732752156</c:v>
                </c:pt>
                <c:pt idx="470">
                  <c:v>0.94098997707786913</c:v>
                </c:pt>
                <c:pt idx="471">
                  <c:v>0.94121988625808528</c:v>
                </c:pt>
                <c:pt idx="472">
                  <c:v>0.94144860265396824</c:v>
                </c:pt>
                <c:pt idx="473">
                  <c:v>0.94167613399080508</c:v>
                </c:pt>
                <c:pt idx="474">
                  <c:v>0.94190248793391973</c:v>
                </c:pt>
                <c:pt idx="475">
                  <c:v>0.94212767208921466</c:v>
                </c:pt>
                <c:pt idx="476">
                  <c:v>0.94235169400370788</c:v>
                </c:pt>
                <c:pt idx="477">
                  <c:v>0.94257456116606464</c:v>
                </c:pt>
                <c:pt idx="478">
                  <c:v>0.94279628100712232</c:v>
                </c:pt>
                <c:pt idx="479">
                  <c:v>0.94301686090041115</c:v>
                </c:pt>
                <c:pt idx="480">
                  <c:v>0.94323630816266879</c:v>
                </c:pt>
                <c:pt idx="481">
                  <c:v>0.94345463005435093</c:v>
                </c:pt>
                <c:pt idx="482">
                  <c:v>0.94367183378013442</c:v>
                </c:pt>
                <c:pt idx="483">
                  <c:v>0.94388792648941777</c:v>
                </c:pt>
                <c:pt idx="484">
                  <c:v>0.94410291527681467</c:v>
                </c:pt>
                <c:pt idx="485">
                  <c:v>0.94431680718264321</c:v>
                </c:pt>
                <c:pt idx="486">
                  <c:v>0.94452960919341</c:v>
                </c:pt>
                <c:pt idx="487">
                  <c:v>0.94474132824229018</c:v>
                </c:pt>
                <c:pt idx="488">
                  <c:v>0.94495197120960039</c:v>
                </c:pt>
                <c:pt idx="489">
                  <c:v>0.94516154492326943</c:v>
                </c:pt>
                <c:pt idx="490">
                  <c:v>0.9453700561593027</c:v>
                </c:pt>
                <c:pt idx="491">
                  <c:v>0.94557751164224213</c:v>
                </c:pt>
                <c:pt idx="492">
                  <c:v>0.94578391804562167</c:v>
                </c:pt>
                <c:pt idx="493">
                  <c:v>0.94598928199241872</c:v>
                </c:pt>
                <c:pt idx="494">
                  <c:v>0.94619361005549896</c:v>
                </c:pt>
                <c:pt idx="495">
                  <c:v>0.94639690875806015</c:v>
                </c:pt>
                <c:pt idx="496">
                  <c:v>0.94659918457406755</c:v>
                </c:pt>
                <c:pt idx="497">
                  <c:v>0.9468004439286879</c:v>
                </c:pt>
                <c:pt idx="498">
                  <c:v>0.94700069319871805</c:v>
                </c:pt>
                <c:pt idx="499">
                  <c:v>0.94719993871300845</c:v>
                </c:pt>
                <c:pt idx="500">
                  <c:v>0.94739818675288456</c:v>
                </c:pt>
                <c:pt idx="501">
                  <c:v>0.9475954435525612</c:v>
                </c:pt>
                <c:pt idx="502">
                  <c:v>0.94779171529955519</c:v>
                </c:pt>
                <c:pt idx="503">
                  <c:v>0.94798700813509296</c:v>
                </c:pt>
                <c:pt idx="504">
                  <c:v>0.94818132815451373</c:v>
                </c:pt>
                <c:pt idx="505">
                  <c:v>0.94837468140766845</c:v>
                </c:pt>
                <c:pt idx="506">
                  <c:v>0.94856707389931694</c:v>
                </c:pt>
                <c:pt idx="507">
                  <c:v>0.94875851158951807</c:v>
                </c:pt>
                <c:pt idx="508">
                  <c:v>0.94894900039401786</c:v>
                </c:pt>
                <c:pt idx="509">
                  <c:v>0.94913854618463422</c:v>
                </c:pt>
                <c:pt idx="510">
                  <c:v>0.94932715478963559</c:v>
                </c:pt>
                <c:pt idx="511">
                  <c:v>0.94951483199411846</c:v>
                </c:pt>
                <c:pt idx="512">
                  <c:v>0.94970158354037948</c:v>
                </c:pt>
                <c:pt idx="513">
                  <c:v>0.94988741512828445</c:v>
                </c:pt>
                <c:pt idx="514">
                  <c:v>0.95007233241563416</c:v>
                </c:pt>
                <c:pt idx="515">
                  <c:v>0.95025634101852474</c:v>
                </c:pt>
                <c:pt idx="516">
                  <c:v>0.95043944651170809</c:v>
                </c:pt>
                <c:pt idx="517">
                  <c:v>0.95062165442894453</c:v>
                </c:pt>
                <c:pt idx="518">
                  <c:v>0.95080297026335481</c:v>
                </c:pt>
                <c:pt idx="519">
                  <c:v>0.95098339946776789</c:v>
                </c:pt>
                <c:pt idx="520">
                  <c:v>0.95116294745506536</c:v>
                </c:pt>
                <c:pt idx="521">
                  <c:v>0.95134161959852259</c:v>
                </c:pt>
                <c:pt idx="522">
                  <c:v>0.95151942123214539</c:v>
                </c:pt>
                <c:pt idx="523">
                  <c:v>0.95169635765100613</c:v>
                </c:pt>
                <c:pt idx="524">
                  <c:v>0.95187243411157363</c:v>
                </c:pt>
                <c:pt idx="525">
                  <c:v>0.95204765583204121</c:v>
                </c:pt>
                <c:pt idx="526">
                  <c:v>0.95222202799265199</c:v>
                </c:pt>
                <c:pt idx="527">
                  <c:v>0.95239555573602008</c:v>
                </c:pt>
                <c:pt idx="528">
                  <c:v>0.95256824416744923</c:v>
                </c:pt>
                <c:pt idx="529">
                  <c:v>0.95274009835524831</c:v>
                </c:pt>
                <c:pt idx="530">
                  <c:v>0.95291112333104355</c:v>
                </c:pt>
                <c:pt idx="531">
                  <c:v>0.95308132409008783</c:v>
                </c:pt>
                <c:pt idx="532">
                  <c:v>0.95325070559156777</c:v>
                </c:pt>
                <c:pt idx="533">
                  <c:v>0.95341927275890592</c:v>
                </c:pt>
                <c:pt idx="534">
                  <c:v>0.95358703048006233</c:v>
                </c:pt>
                <c:pt idx="535">
                  <c:v>0.95375398360783181</c:v>
                </c:pt>
                <c:pt idx="536">
                  <c:v>0.953920136960139</c:v>
                </c:pt>
                <c:pt idx="537">
                  <c:v>0.95408549532032993</c:v>
                </c:pt>
                <c:pt idx="538">
                  <c:v>0.95425006343746133</c:v>
                </c:pt>
                <c:pt idx="539">
                  <c:v>0.95441384602658752</c:v>
                </c:pt>
                <c:pt idx="540">
                  <c:v>0.95457684776904284</c:v>
                </c:pt>
                <c:pt idx="541">
                  <c:v>0.95473907331272501</c:v>
                </c:pt>
                <c:pt idx="542">
                  <c:v>0.95490052727237029</c:v>
                </c:pt>
                <c:pt idx="543">
                  <c:v>0.95506121422983237</c:v>
                </c:pt>
                <c:pt idx="544">
                  <c:v>0.95522113873435244</c:v>
                </c:pt>
                <c:pt idx="545">
                  <c:v>0.95538030530283213</c:v>
                </c:pt>
                <c:pt idx="546">
                  <c:v>0.9555387184201003</c:v>
                </c:pt>
                <c:pt idx="547">
                  <c:v>0.9556963825391781</c:v>
                </c:pt>
                <c:pt idx="548">
                  <c:v>0.95585330208154218</c:v>
                </c:pt>
                <c:pt idx="549">
                  <c:v>0.95600948143738573</c:v>
                </c:pt>
                <c:pt idx="550">
                  <c:v>0.95616492496587568</c:v>
                </c:pt>
                <c:pt idx="551">
                  <c:v>0.9563196369954079</c:v>
                </c:pt>
                <c:pt idx="552">
                  <c:v>0.95647362182386109</c:v>
                </c:pt>
                <c:pt idx="553">
                  <c:v>0.95662688371884763</c:v>
                </c:pt>
                <c:pt idx="554">
                  <c:v>0.95677942691796058</c:v>
                </c:pt>
                <c:pt idx="555">
                  <c:v>0.95693125562902159</c:v>
                </c:pt>
                <c:pt idx="556">
                  <c:v>0.95708237403032337</c:v>
                </c:pt>
                <c:pt idx="557">
                  <c:v>0.95723278627087127</c:v>
                </c:pt>
                <c:pt idx="558">
                  <c:v>0.95738249647062312</c:v>
                </c:pt>
                <c:pt idx="559">
                  <c:v>0.9575315087207259</c:v>
                </c:pt>
                <c:pt idx="560">
                  <c:v>0.9576798270837501</c:v>
                </c:pt>
                <c:pt idx="561">
                  <c:v>0.95782745559392302</c:v>
                </c:pt>
                <c:pt idx="562">
                  <c:v>0.95797439825735875</c:v>
                </c:pt>
                <c:pt idx="563">
                  <c:v>0.95812065905228683</c:v>
                </c:pt>
                <c:pt idx="564">
                  <c:v>0.95826624192927767</c:v>
                </c:pt>
                <c:pt idx="565">
                  <c:v>0.95841115081146777</c:v>
                </c:pt>
                <c:pt idx="566">
                  <c:v>0.95855538959478059</c:v>
                </c:pt>
                <c:pt idx="567">
                  <c:v>0.95869896214814732</c:v>
                </c:pt>
                <c:pt idx="568">
                  <c:v>0.95884187231372464</c:v>
                </c:pt>
                <c:pt idx="569">
                  <c:v>0.95898412390711041</c:v>
                </c:pt>
                <c:pt idx="570">
                  <c:v>0.95912572071755753</c:v>
                </c:pt>
                <c:pt idx="571">
                  <c:v>0.95926666650818671</c:v>
                </c:pt>
                <c:pt idx="572">
                  <c:v>0.95940696501619527</c:v>
                </c:pt>
                <c:pt idx="573">
                  <c:v>0.95954661995306623</c:v>
                </c:pt>
                <c:pt idx="574">
                  <c:v>0.95968563500477377</c:v>
                </c:pt>
                <c:pt idx="575">
                  <c:v>0.95982401383198857</c:v>
                </c:pt>
                <c:pt idx="576">
                  <c:v>0.95996176007027878</c:v>
                </c:pt>
                <c:pt idx="577">
                  <c:v>0.96009887733031207</c:v>
                </c:pt>
                <c:pt idx="578">
                  <c:v>0.96023536919805341</c:v>
                </c:pt>
                <c:pt idx="579">
                  <c:v>0.96037123923496193</c:v>
                </c:pt>
                <c:pt idx="580">
                  <c:v>0.96050649097818752</c:v>
                </c:pt>
                <c:pt idx="581">
                  <c:v>0.96064112794076184</c:v>
                </c:pt>
                <c:pt idx="582">
                  <c:v>0.960775153611792</c:v>
                </c:pt>
                <c:pt idx="583">
                  <c:v>0.96090857145664987</c:v>
                </c:pt>
                <c:pt idx="584">
                  <c:v>0.96104138491715962</c:v>
                </c:pt>
                <c:pt idx="585">
                  <c:v>0.96117359741178465</c:v>
                </c:pt>
                <c:pt idx="586">
                  <c:v>0.96130521233581234</c:v>
                </c:pt>
                <c:pt idx="587">
                  <c:v>0.96143623306153769</c:v>
                </c:pt>
                <c:pt idx="588">
                  <c:v>0.96156666293844339</c:v>
                </c:pt>
                <c:pt idx="589">
                  <c:v>0.96169650529338091</c:v>
                </c:pt>
                <c:pt idx="590">
                  <c:v>0.96182576343074866</c:v>
                </c:pt>
                <c:pt idx="591">
                  <c:v>0.96195444063266766</c:v>
                </c:pt>
                <c:pt idx="592">
                  <c:v>0.96208254015915684</c:v>
                </c:pt>
                <c:pt idx="593">
                  <c:v>0.96221006524830788</c:v>
                </c:pt>
                <c:pt idx="594">
                  <c:v>0.96233701911645453</c:v>
                </c:pt>
                <c:pt idx="595">
                  <c:v>0.96246340495834559</c:v>
                </c:pt>
                <c:pt idx="596">
                  <c:v>0.96258922594731211</c:v>
                </c:pt>
                <c:pt idx="597">
                  <c:v>0.96271448523543501</c:v>
                </c:pt>
                <c:pt idx="598">
                  <c:v>0.96283918595371087</c:v>
                </c:pt>
                <c:pt idx="599">
                  <c:v>0.96296333121221755</c:v>
                </c:pt>
                <c:pt idx="600">
                  <c:v>0.96308692410027452</c:v>
                </c:pt>
                <c:pt idx="601">
                  <c:v>0.96320996768660705</c:v>
                </c:pt>
                <c:pt idx="602">
                  <c:v>0.96333246501950398</c:v>
                </c:pt>
                <c:pt idx="603">
                  <c:v>0.96345441912697793</c:v>
                </c:pt>
                <c:pt idx="604">
                  <c:v>0.96357583301692151</c:v>
                </c:pt>
                <c:pt idx="605">
                  <c:v>0.96369670967726351</c:v>
                </c:pt>
                <c:pt idx="606">
                  <c:v>0.96381705207612356</c:v>
                </c:pt>
                <c:pt idx="607">
                  <c:v>0.96393686316196414</c:v>
                </c:pt>
                <c:pt idx="608">
                  <c:v>0.96405614586374377</c:v>
                </c:pt>
                <c:pt idx="609">
                  <c:v>0.96417490309106613</c:v>
                </c:pt>
                <c:pt idx="610">
                  <c:v>0.9642931377343299</c:v>
                </c:pt>
                <c:pt idx="611">
                  <c:v>0.96441085266487614</c:v>
                </c:pt>
                <c:pt idx="612">
                  <c:v>0.96452805073513437</c:v>
                </c:pt>
                <c:pt idx="613">
                  <c:v>0.96464473477876889</c:v>
                </c:pt>
                <c:pt idx="614">
                  <c:v>0.96476090761082101</c:v>
                </c:pt>
                <c:pt idx="615">
                  <c:v>0.96487657202785337</c:v>
                </c:pt>
                <c:pt idx="616">
                  <c:v>0.96499173080808986</c:v>
                </c:pt>
                <c:pt idx="617">
                  <c:v>0.9651063867115568</c:v>
                </c:pt>
                <c:pt idx="618">
                  <c:v>0.96522054248022138</c:v>
                </c:pt>
                <c:pt idx="619">
                  <c:v>0.96533420083812904</c:v>
                </c:pt>
                <c:pt idx="620">
                  <c:v>0.96544736449154112</c:v>
                </c:pt>
                <c:pt idx="621">
                  <c:v>0.9655600361290686</c:v>
                </c:pt>
                <c:pt idx="622">
                  <c:v>0.96567221842180795</c:v>
                </c:pt>
                <c:pt idx="623">
                  <c:v>0.9657839140234723</c:v>
                </c:pt>
                <c:pt idx="624">
                  <c:v>0.96589512557052493</c:v>
                </c:pt>
                <c:pt idx="625">
                  <c:v>0.96600585568230901</c:v>
                </c:pt>
                <c:pt idx="626">
                  <c:v>0.966116106961177</c:v>
                </c:pt>
                <c:pt idx="627">
                  <c:v>0.96622588199262027</c:v>
                </c:pt>
                <c:pt idx="628">
                  <c:v>0.96633518334539503</c:v>
                </c:pt>
                <c:pt idx="629">
                  <c:v>0.96644401357164911</c:v>
                </c:pt>
                <c:pt idx="630">
                  <c:v>0.9665523752070474</c:v>
                </c:pt>
                <c:pt idx="631">
                  <c:v>0.96666027077089567</c:v>
                </c:pt>
                <c:pt idx="632">
                  <c:v>0.96676770276626334</c:v>
                </c:pt>
                <c:pt idx="633">
                  <c:v>0.96687467368010582</c:v>
                </c:pt>
                <c:pt idx="634">
                  <c:v>0.96698118598338534</c:v>
                </c:pt>
                <c:pt idx="635">
                  <c:v>0.96708724213119035</c:v>
                </c:pt>
                <c:pt idx="636">
                  <c:v>0.96719284456285493</c:v>
                </c:pt>
                <c:pt idx="637">
                  <c:v>0.96729799570207664</c:v>
                </c:pt>
                <c:pt idx="638">
                  <c:v>0.9674026979570326</c:v>
                </c:pt>
                <c:pt idx="639">
                  <c:v>0.96750695372049611</c:v>
                </c:pt>
                <c:pt idx="640">
                  <c:v>0.96761076536995139</c:v>
                </c:pt>
                <c:pt idx="641">
                  <c:v>0.967714135267707</c:v>
                </c:pt>
                <c:pt idx="642">
                  <c:v>0.96781706576100868</c:v>
                </c:pt>
                <c:pt idx="643">
                  <c:v>0.96791955918215189</c:v>
                </c:pt>
                <c:pt idx="644">
                  <c:v>0.96802161784859242</c:v>
                </c:pt>
                <c:pt idx="645">
                  <c:v>0.96812324406305672</c:v>
                </c:pt>
                <c:pt idx="646">
                  <c:v>0.96822444011365016</c:v>
                </c:pt>
                <c:pt idx="647">
                  <c:v>0.96832520827396618</c:v>
                </c:pt>
                <c:pt idx="648">
                  <c:v>0.96842555080319348</c:v>
                </c:pt>
                <c:pt idx="649">
                  <c:v>0.96852546994622135</c:v>
                </c:pt>
                <c:pt idx="650">
                  <c:v>0.96862496793374664</c:v>
                </c:pt>
                <c:pt idx="651">
                  <c:v>0.9687240469823768</c:v>
                </c:pt>
                <c:pt idx="652">
                  <c:v>0.96882270929473524</c:v>
                </c:pt>
                <c:pt idx="653">
                  <c:v>0.96892095705956272</c:v>
                </c:pt>
                <c:pt idx="654">
                  <c:v>0.96901879245182021</c:v>
                </c:pt>
                <c:pt idx="655">
                  <c:v>0.96911621763278921</c:v>
                </c:pt>
                <c:pt idx="656">
                  <c:v>0.96921323475017318</c:v>
                </c:pt>
                <c:pt idx="657">
                  <c:v>0.96930984593819558</c:v>
                </c:pt>
                <c:pt idx="658">
                  <c:v>0.96940605331769958</c:v>
                </c:pt>
                <c:pt idx="659">
                  <c:v>0.96950185899624552</c:v>
                </c:pt>
                <c:pt idx="660">
                  <c:v>0.96959726506820709</c:v>
                </c:pt>
                <c:pt idx="661">
                  <c:v>0.96969227361486909</c:v>
                </c:pt>
                <c:pt idx="662">
                  <c:v>0.96978688670452073</c:v>
                </c:pt>
                <c:pt idx="663">
                  <c:v>0.96988110639255254</c:v>
                </c:pt>
                <c:pt idx="664">
                  <c:v>0.9699749347215475</c:v>
                </c:pt>
                <c:pt idx="665">
                  <c:v>0.97006837372137678</c:v>
                </c:pt>
                <c:pt idx="666">
                  <c:v>0.97016142540928962</c:v>
                </c:pt>
                <c:pt idx="667">
                  <c:v>0.9702540917900061</c:v>
                </c:pt>
                <c:pt idx="668">
                  <c:v>0.97034637485580755</c:v>
                </c:pt>
                <c:pt idx="669">
                  <c:v>0.97043827658662618</c:v>
                </c:pt>
                <c:pt idx="670">
                  <c:v>0.97052979895013514</c:v>
                </c:pt>
                <c:pt idx="671">
                  <c:v>0.97062094390183584</c:v>
                </c:pt>
                <c:pt idx="672">
                  <c:v>0.97071171338514639</c:v>
                </c:pt>
                <c:pt idx="673">
                  <c:v>0.97080210933148847</c:v>
                </c:pt>
                <c:pt idx="674">
                  <c:v>0.97089213366037408</c:v>
                </c:pt>
                <c:pt idx="675">
                  <c:v>0.97098178827948989</c:v>
                </c:pt>
                <c:pt idx="676">
                  <c:v>0.97107107508478374</c:v>
                </c:pt>
                <c:pt idx="677">
                  <c:v>0.9711599959605477</c:v>
                </c:pt>
                <c:pt idx="678">
                  <c:v>0.97124855277950195</c:v>
                </c:pt>
                <c:pt idx="679">
                  <c:v>0.97133674740287779</c:v>
                </c:pt>
                <c:pt idx="680">
                  <c:v>0.97142458168049928</c:v>
                </c:pt>
                <c:pt idx="681">
                  <c:v>0.97151205745086511</c:v>
                </c:pt>
                <c:pt idx="682">
                  <c:v>0.9715991765412294</c:v>
                </c:pt>
                <c:pt idx="683">
                  <c:v>0.971685940767682</c:v>
                </c:pt>
                <c:pt idx="684">
                  <c:v>0.97177235193522715</c:v>
                </c:pt>
                <c:pt idx="685">
                  <c:v>0.9718584118378637</c:v>
                </c:pt>
                <c:pt idx="686">
                  <c:v>0.97194412225866211</c:v>
                </c:pt>
                <c:pt idx="687">
                  <c:v>0.97202948496984276</c:v>
                </c:pt>
                <c:pt idx="688">
                  <c:v>0.9721145017328523</c:v>
                </c:pt>
                <c:pt idx="689">
                  <c:v>0.97219917429844083</c:v>
                </c:pt>
                <c:pt idx="690">
                  <c:v>0.97228350440673683</c:v>
                </c:pt>
                <c:pt idx="691">
                  <c:v>0.97236749378732246</c:v>
                </c:pt>
                <c:pt idx="692">
                  <c:v>0.97245114415930833</c:v>
                </c:pt>
                <c:pt idx="693">
                  <c:v>0.97253445723140719</c:v>
                </c:pt>
                <c:pt idx="694">
                  <c:v>0.97261743470200712</c:v>
                </c:pt>
                <c:pt idx="695">
                  <c:v>0.97270007825924465</c:v>
                </c:pt>
                <c:pt idx="696">
                  <c:v>0.97278238958107599</c:v>
                </c:pt>
                <c:pt idx="697">
                  <c:v>0.97286437033535</c:v>
                </c:pt>
                <c:pt idx="698">
                  <c:v>0.97294602217987758</c:v>
                </c:pt>
                <c:pt idx="699">
                  <c:v>0.97302734676250302</c:v>
                </c:pt>
                <c:pt idx="700">
                  <c:v>0.97310834572117433</c:v>
                </c:pt>
                <c:pt idx="701">
                  <c:v>0.97318902068401081</c:v>
                </c:pt>
                <c:pt idx="702">
                  <c:v>0.97326937326937335</c:v>
                </c:pt>
                <c:pt idx="703">
                  <c:v>0.97334940508593215</c:v>
                </c:pt>
                <c:pt idx="704">
                  <c:v>0.97342911773273377</c:v>
                </c:pt>
                <c:pt idx="705">
                  <c:v>0.97350851279926953</c:v>
                </c:pt>
                <c:pt idx="706">
                  <c:v>0.97358759186554045</c:v>
                </c:pt>
                <c:pt idx="707">
                  <c:v>0.9736663565021243</c:v>
                </c:pt>
                <c:pt idx="708">
                  <c:v>0.97374480827024124</c:v>
                </c:pt>
                <c:pt idx="709">
                  <c:v>0.97382294872181774</c:v>
                </c:pt>
                <c:pt idx="710">
                  <c:v>0.97390077939955266</c:v>
                </c:pt>
                <c:pt idx="711">
                  <c:v>0.97397830183697975</c:v>
                </c:pt>
                <c:pt idx="712">
                  <c:v>0.97405551755853159</c:v>
                </c:pt>
                <c:pt idx="713">
                  <c:v>0.97413242807960321</c:v>
                </c:pt>
                <c:pt idx="714">
                  <c:v>0.97420903490661337</c:v>
                </c:pt>
                <c:pt idx="715">
                  <c:v>0.9742853395370672</c:v>
                </c:pt>
                <c:pt idx="716">
                  <c:v>0.97436134345961767</c:v>
                </c:pt>
                <c:pt idx="717">
                  <c:v>0.97443704815412668</c:v>
                </c:pt>
                <c:pt idx="718">
                  <c:v>0.97451245509172513</c:v>
                </c:pt>
                <c:pt idx="719">
                  <c:v>0.97458756573487326</c:v>
                </c:pt>
                <c:pt idx="720">
                  <c:v>0.97466238153742035</c:v>
                </c:pt>
                <c:pt idx="721">
                  <c:v>0.97473690394466317</c:v>
                </c:pt>
                <c:pt idx="722">
                  <c:v>0.97481113439340561</c:v>
                </c:pt>
                <c:pt idx="723">
                  <c:v>0.97488507431201588</c:v>
                </c:pt>
                <c:pt idx="724">
                  <c:v>0.97495872512048498</c:v>
                </c:pt>
                <c:pt idx="725">
                  <c:v>0.9750320882304836</c:v>
                </c:pt>
                <c:pt idx="726">
                  <c:v>0.97510516504541878</c:v>
                </c:pt>
                <c:pt idx="727">
                  <c:v>0.97517795696049059</c:v>
                </c:pt>
                <c:pt idx="728">
                  <c:v>0.97525046536274806</c:v>
                </c:pt>
                <c:pt idx="729">
                  <c:v>0.9753226916311446</c:v>
                </c:pt>
                <c:pt idx="730">
                  <c:v>0.97539463713659325</c:v>
                </c:pt>
                <c:pt idx="731">
                  <c:v>0.97546630324202066</c:v>
                </c:pt>
                <c:pt idx="732">
                  <c:v>0.97553769130242229</c:v>
                </c:pt>
                <c:pt idx="733">
                  <c:v>0.97560880266491523</c:v>
                </c:pt>
                <c:pt idx="734">
                  <c:v>0.97567963866879248</c:v>
                </c:pt>
                <c:pt idx="735">
                  <c:v>0.97575020064557549</c:v>
                </c:pt>
                <c:pt idx="736">
                  <c:v>0.97582048991906656</c:v>
                </c:pt>
                <c:pt idx="737">
                  <c:v>0.97589050780540121</c:v>
                </c:pt>
                <c:pt idx="738">
                  <c:v>0.97596025561310018</c:v>
                </c:pt>
                <c:pt idx="739">
                  <c:v>0.97602973464312015</c:v>
                </c:pt>
                <c:pt idx="740">
                  <c:v>0.97609894618890503</c:v>
                </c:pt>
                <c:pt idx="741">
                  <c:v>0.9761678915364369</c:v>
                </c:pt>
                <c:pt idx="742">
                  <c:v>0.97623657196428582</c:v>
                </c:pt>
                <c:pt idx="743">
                  <c:v>0.97630498874365923</c:v>
                </c:pt>
                <c:pt idx="744">
                  <c:v>0.97637314313845225</c:v>
                </c:pt>
                <c:pt idx="745">
                  <c:v>0.97644103640529578</c:v>
                </c:pt>
                <c:pt idx="746">
                  <c:v>0.97650866979360595</c:v>
                </c:pt>
                <c:pt idx="747">
                  <c:v>0.97657604454563207</c:v>
                </c:pt>
                <c:pt idx="748">
                  <c:v>0.97664316189650402</c:v>
                </c:pt>
                <c:pt idx="749">
                  <c:v>0.97671002307428112</c:v>
                </c:pt>
                <c:pt idx="750">
                  <c:v>0.97677662929999831</c:v>
                </c:pt>
                <c:pt idx="751">
                  <c:v>0.97684298178771256</c:v>
                </c:pt>
                <c:pt idx="752">
                  <c:v>0.97690908174455071</c:v>
                </c:pt>
                <c:pt idx="753">
                  <c:v>0.97697493037075456</c:v>
                </c:pt>
                <c:pt idx="754">
                  <c:v>0.97704052885972659</c:v>
                </c:pt>
                <c:pt idx="755">
                  <c:v>0.9771058783980765</c:v>
                </c:pt>
                <c:pt idx="756">
                  <c:v>0.97717098016566495</c:v>
                </c:pt>
                <c:pt idx="757">
                  <c:v>0.97723583533564895</c:v>
                </c:pt>
                <c:pt idx="758">
                  <c:v>0.97730044507452596</c:v>
                </c:pt>
                <c:pt idx="759">
                  <c:v>0.97736481054217861</c:v>
                </c:pt>
                <c:pt idx="760">
                  <c:v>0.97742893289191723</c:v>
                </c:pt>
                <c:pt idx="761">
                  <c:v>0.97749281327052506</c:v>
                </c:pt>
                <c:pt idx="762">
                  <c:v>0.9775564528182995</c:v>
                </c:pt>
                <c:pt idx="763">
                  <c:v>0.97761985266909524</c:v>
                </c:pt>
                <c:pt idx="764">
                  <c:v>0.97768301395036772</c:v>
                </c:pt>
                <c:pt idx="765">
                  <c:v>0.97774593778321428</c:v>
                </c:pt>
                <c:pt idx="766">
                  <c:v>0.97780862528241652</c:v>
                </c:pt>
                <c:pt idx="767">
                  <c:v>0.97787107755648117</c:v>
                </c:pt>
                <c:pt idx="768">
                  <c:v>0.97793329570768128</c:v>
                </c:pt>
                <c:pt idx="769">
                  <c:v>0.97799528083209797</c:v>
                </c:pt>
                <c:pt idx="770">
                  <c:v>0.97805703401965971</c:v>
                </c:pt>
                <c:pt idx="771">
                  <c:v>0.9781185563541841</c:v>
                </c:pt>
                <c:pt idx="772">
                  <c:v>0.97817984891341614</c:v>
                </c:pt>
                <c:pt idx="773">
                  <c:v>0.97824091276906899</c:v>
                </c:pt>
                <c:pt idx="774">
                  <c:v>0.97830174898686284</c:v>
                </c:pt>
                <c:pt idx="775">
                  <c:v>0.97836235862656429</c:v>
                </c:pt>
                <c:pt idx="776">
                  <c:v>0.97842274274202501</c:v>
                </c:pt>
                <c:pt idx="777">
                  <c:v>0.97848290238122027</c:v>
                </c:pt>
                <c:pt idx="778">
                  <c:v>0.97854283858628643</c:v>
                </c:pt>
                <c:pt idx="779">
                  <c:v>0.97860255239356031</c:v>
                </c:pt>
                <c:pt idx="780">
                  <c:v>0.97866204483361519</c:v>
                </c:pt>
                <c:pt idx="781">
                  <c:v>0.97872131693129949</c:v>
                </c:pt>
                <c:pt idx="782">
                  <c:v>0.97878036970577331</c:v>
                </c:pt>
                <c:pt idx="783">
                  <c:v>0.97883920417054482</c:v>
                </c:pt>
                <c:pt idx="784">
                  <c:v>0.97889782133350722</c:v>
                </c:pt>
                <c:pt idx="785">
                  <c:v>0.97895622219697542</c:v>
                </c:pt>
                <c:pt idx="786">
                  <c:v>0.97901440775772119</c:v>
                </c:pt>
                <c:pt idx="787">
                  <c:v>0.97907237900700905</c:v>
                </c:pt>
                <c:pt idx="788">
                  <c:v>0.97913013693063278</c:v>
                </c:pt>
                <c:pt idx="789">
                  <c:v>0.97918768250894905</c:v>
                </c:pt>
                <c:pt idx="790">
                  <c:v>0.97924501671691322</c:v>
                </c:pt>
                <c:pt idx="791">
                  <c:v>0.97930214052411435</c:v>
                </c:pt>
                <c:pt idx="792">
                  <c:v>0.97935905489480901</c:v>
                </c:pt>
                <c:pt idx="793">
                  <c:v>0.97941576078795511</c:v>
                </c:pt>
                <c:pt idx="794">
                  <c:v>0.97947225915724712</c:v>
                </c:pt>
                <c:pt idx="795">
                  <c:v>0.97952855095114866</c:v>
                </c:pt>
                <c:pt idx="796">
                  <c:v>0.97958463711292632</c:v>
                </c:pt>
                <c:pt idx="797">
                  <c:v>0.9796405185806828</c:v>
                </c:pt>
                <c:pt idx="798">
                  <c:v>0.97969619628739024</c:v>
                </c:pt>
                <c:pt idx="799">
                  <c:v>0.97975167116092199</c:v>
                </c:pt>
                <c:pt idx="800">
                  <c:v>0.97980694412408587</c:v>
                </c:pt>
                <c:pt idx="801">
                  <c:v>0.97986201609465662</c:v>
                </c:pt>
                <c:pt idx="802">
                  <c:v>0.97991688798540688</c:v>
                </c:pt>
                <c:pt idx="803">
                  <c:v>0.97997156070413993</c:v>
                </c:pt>
                <c:pt idx="804">
                  <c:v>0.98002603515372066</c:v>
                </c:pt>
                <c:pt idx="805">
                  <c:v>0.98008031223210723</c:v>
                </c:pt>
                <c:pt idx="806">
                  <c:v>0.98013439283238213</c:v>
                </c:pt>
                <c:pt idx="807">
                  <c:v>0.98018827784278262</c:v>
                </c:pt>
                <c:pt idx="808">
                  <c:v>0.9802419681467317</c:v>
                </c:pt>
                <c:pt idx="809">
                  <c:v>0.98029546462286865</c:v>
                </c:pt>
                <c:pt idx="810">
                  <c:v>0.9803487681450791</c:v>
                </c:pt>
                <c:pt idx="811">
                  <c:v>0.98040187958252489</c:v>
                </c:pt>
                <c:pt idx="812">
                  <c:v>0.98045479979967376</c:v>
                </c:pt>
                <c:pt idx="813">
                  <c:v>0.98050752965632915</c:v>
                </c:pt>
                <c:pt idx="814">
                  <c:v>0.98056007000765988</c:v>
                </c:pt>
                <c:pt idx="815">
                  <c:v>0.98061242170422802</c:v>
                </c:pt>
                <c:pt idx="816">
                  <c:v>0.9806645855920193</c:v>
                </c:pt>
                <c:pt idx="817">
                  <c:v>0.98071656251247097</c:v>
                </c:pt>
                <c:pt idx="818">
                  <c:v>0.98076835330250012</c:v>
                </c:pt>
                <c:pt idx="819">
                  <c:v>0.98081995879453288</c:v>
                </c:pt>
                <c:pt idx="820">
                  <c:v>0.98087137981653161</c:v>
                </c:pt>
                <c:pt idx="821">
                  <c:v>0.98092261719202289</c:v>
                </c:pt>
                <c:pt idx="822">
                  <c:v>0.98097367174012629</c:v>
                </c:pt>
                <c:pt idx="823">
                  <c:v>0.9810245442755805</c:v>
                </c:pt>
                <c:pt idx="824">
                  <c:v>0.9810752356087713</c:v>
                </c:pt>
                <c:pt idx="825">
                  <c:v>0.98112574654575857</c:v>
                </c:pt>
                <c:pt idx="826">
                  <c:v>0.98117607788830319</c:v>
                </c:pt>
                <c:pt idx="827">
                  <c:v>0.9812262304338939</c:v>
                </c:pt>
                <c:pt idx="828">
                  <c:v>0.9812762049757735</c:v>
                </c:pt>
                <c:pt idx="829">
                  <c:v>0.98132600230296552</c:v>
                </c:pt>
                <c:pt idx="830">
                  <c:v>0.98137562320030047</c:v>
                </c:pt>
                <c:pt idx="831">
                  <c:v>0.98142506844844113</c:v>
                </c:pt>
                <c:pt idx="832">
                  <c:v>0.98147433882390955</c:v>
                </c:pt>
                <c:pt idx="833">
                  <c:v>0.98152343509911111</c:v>
                </c:pt>
                <c:pt idx="834">
                  <c:v>0.98157235804236143</c:v>
                </c:pt>
                <c:pt idx="835">
                  <c:v>0.98162110841791073</c:v>
                </c:pt>
                <c:pt idx="836">
                  <c:v>0.98166968698596913</c:v>
                </c:pt>
                <c:pt idx="837">
                  <c:v>0.98171809450273151</c:v>
                </c:pt>
                <c:pt idx="838">
                  <c:v>0.9817663317204024</c:v>
                </c:pt>
                <c:pt idx="839">
                  <c:v>0.98181439938722037</c:v>
                </c:pt>
                <c:pt idx="840">
                  <c:v>0.98186229824748228</c:v>
                </c:pt>
                <c:pt idx="841">
                  <c:v>0.98191002904156799</c:v>
                </c:pt>
                <c:pt idx="842">
                  <c:v>0.98195759250596348</c:v>
                </c:pt>
                <c:pt idx="843">
                  <c:v>0.98200498937328562</c:v>
                </c:pt>
                <c:pt idx="844">
                  <c:v>0.98205222037230588</c:v>
                </c:pt>
                <c:pt idx="845">
                  <c:v>0.98209928622797293</c:v>
                </c:pt>
                <c:pt idx="846">
                  <c:v>0.98214618766143669</c:v>
                </c:pt>
                <c:pt idx="847">
                  <c:v>0.98219292539007175</c:v>
                </c:pt>
                <c:pt idx="848">
                  <c:v>0.98223950012749961</c:v>
                </c:pt>
                <c:pt idx="849">
                  <c:v>0.98228591258361231</c:v>
                </c:pt>
                <c:pt idx="850">
                  <c:v>0.98233216346459518</c:v>
                </c:pt>
                <c:pt idx="851">
                  <c:v>0.98237825347294849</c:v>
                </c:pt>
                <c:pt idx="852">
                  <c:v>0.98242418330751069</c:v>
                </c:pt>
                <c:pt idx="853">
                  <c:v>0.98246995366348078</c:v>
                </c:pt>
                <c:pt idx="854">
                  <c:v>0.98251556523243955</c:v>
                </c:pt>
                <c:pt idx="855">
                  <c:v>0.98256101870237256</c:v>
                </c:pt>
                <c:pt idx="856">
                  <c:v>0.98260631475769111</c:v>
                </c:pt>
                <c:pt idx="857">
                  <c:v>0.98265145407925425</c:v>
                </c:pt>
                <c:pt idx="858">
                  <c:v>0.98269643734439005</c:v>
                </c:pt>
                <c:pt idx="859">
                  <c:v>0.98274126522691763</c:v>
                </c:pt>
                <c:pt idx="860">
                  <c:v>0.9827859383971671</c:v>
                </c:pt>
                <c:pt idx="861">
                  <c:v>0.98283045752200204</c:v>
                </c:pt>
                <c:pt idx="862">
                  <c:v>0.98287482326483921</c:v>
                </c:pt>
                <c:pt idx="863">
                  <c:v>0.98291903628567012</c:v>
                </c:pt>
                <c:pt idx="864">
                  <c:v>0.98296309724108122</c:v>
                </c:pt>
                <c:pt idx="865">
                  <c:v>0.98300700678427433</c:v>
                </c:pt>
                <c:pt idx="866">
                  <c:v>0.98305076556508741</c:v>
                </c:pt>
                <c:pt idx="867">
                  <c:v>0.98309437423001422</c:v>
                </c:pt>
                <c:pt idx="868">
                  <c:v>0.98313783342222494</c:v>
                </c:pt>
                <c:pt idx="869">
                  <c:v>0.98318114378158583</c:v>
                </c:pt>
                <c:pt idx="870">
                  <c:v>0.98322430594467836</c:v>
                </c:pt>
                <c:pt idx="871">
                  <c:v>0.98326732054482013</c:v>
                </c:pt>
                <c:pt idx="872">
                  <c:v>0.9833101882120836</c:v>
                </c:pt>
                <c:pt idx="873">
                  <c:v>0.98335290957331556</c:v>
                </c:pt>
                <c:pt idx="874">
                  <c:v>0.98339548525215614</c:v>
                </c:pt>
                <c:pt idx="875">
                  <c:v>0.9834379158690586</c:v>
                </c:pt>
                <c:pt idx="876">
                  <c:v>0.98348020204130782</c:v>
                </c:pt>
                <c:pt idx="877">
                  <c:v>0.9835223443830392</c:v>
                </c:pt>
                <c:pt idx="878">
                  <c:v>0.98356434350525745</c:v>
                </c:pt>
                <c:pt idx="879">
                  <c:v>0.9836062000158553</c:v>
                </c:pt>
                <c:pt idx="880">
                  <c:v>0.98364791451963163</c:v>
                </c:pt>
                <c:pt idx="881">
                  <c:v>0.98368948761831054</c:v>
                </c:pt>
                <c:pt idx="882">
                  <c:v>0.98373091991055883</c:v>
                </c:pt>
                <c:pt idx="883">
                  <c:v>0.98377221199200415</c:v>
                </c:pt>
                <c:pt idx="884">
                  <c:v>0.98381336445525336</c:v>
                </c:pt>
                <c:pt idx="885">
                  <c:v>0.9838543778899107</c:v>
                </c:pt>
                <c:pt idx="886">
                  <c:v>0.9838952528825945</c:v>
                </c:pt>
                <c:pt idx="887">
                  <c:v>0.98393599001695553</c:v>
                </c:pt>
                <c:pt idx="888">
                  <c:v>0.98397658987369463</c:v>
                </c:pt>
                <c:pt idx="889">
                  <c:v>0.98401705303057918</c:v>
                </c:pt>
                <c:pt idx="890">
                  <c:v>0.98405738006246168</c:v>
                </c:pt>
                <c:pt idx="891">
                  <c:v>0.98409757154129573</c:v>
                </c:pt>
                <c:pt idx="892">
                  <c:v>0.9841376280361539</c:v>
                </c:pt>
                <c:pt idx="893">
                  <c:v>0.98417755011324426</c:v>
                </c:pt>
                <c:pt idx="894">
                  <c:v>0.98421733833592673</c:v>
                </c:pt>
                <c:pt idx="895">
                  <c:v>0.98425699326473093</c:v>
                </c:pt>
                <c:pt idx="896">
                  <c:v>0.98429651545737173</c:v>
                </c:pt>
                <c:pt idx="897">
                  <c:v>0.98433590546876626</c:v>
                </c:pt>
                <c:pt idx="898">
                  <c:v>0.98437516385105017</c:v>
                </c:pt>
                <c:pt idx="899">
                  <c:v>0.98441429115359347</c:v>
                </c:pt>
                <c:pt idx="900">
                  <c:v>0.98445328792301723</c:v>
                </c:pt>
                <c:pt idx="901">
                  <c:v>0.98449215470320983</c:v>
                </c:pt>
                <c:pt idx="902">
                  <c:v>0.98453089203534161</c:v>
                </c:pt>
                <c:pt idx="903">
                  <c:v>0.98456950045788239</c:v>
                </c:pt>
                <c:pt idx="904">
                  <c:v>0.9846079805066158</c:v>
                </c:pt>
                <c:pt idx="905">
                  <c:v>0.98464633271465574</c:v>
                </c:pt>
                <c:pt idx="906">
                  <c:v>0.98468455761246165</c:v>
                </c:pt>
                <c:pt idx="907">
                  <c:v>0.98472265572785356</c:v>
                </c:pt>
                <c:pt idx="908">
                  <c:v>0.98476062758602811</c:v>
                </c:pt>
                <c:pt idx="909">
                  <c:v>0.98479847370957263</c:v>
                </c:pt>
                <c:pt idx="910">
                  <c:v>0.98483619461848182</c:v>
                </c:pt>
                <c:pt idx="911">
                  <c:v>0.98487379083017146</c:v>
                </c:pt>
                <c:pt idx="912">
                  <c:v>0.98491126285949393</c:v>
                </c:pt>
                <c:pt idx="913">
                  <c:v>0.98494861121875266</c:v>
                </c:pt>
                <c:pt idx="914">
                  <c:v>0.98498583641771698</c:v>
                </c:pt>
                <c:pt idx="915">
                  <c:v>0.98502293896363702</c:v>
                </c:pt>
                <c:pt idx="916">
                  <c:v>0.98505991936125759</c:v>
                </c:pt>
                <c:pt idx="917">
                  <c:v>0.98509677811283358</c:v>
                </c:pt>
                <c:pt idx="918">
                  <c:v>0.98513351571814289</c:v>
                </c:pt>
                <c:pt idx="919">
                  <c:v>0.98517013267450215</c:v>
                </c:pt>
                <c:pt idx="920">
                  <c:v>0.98520662947677995</c:v>
                </c:pt>
                <c:pt idx="921">
                  <c:v>0.98524300661741071</c:v>
                </c:pt>
                <c:pt idx="922">
                  <c:v>0.98527926458640969</c:v>
                </c:pt>
                <c:pt idx="923">
                  <c:v>0.98531540387138572</c:v>
                </c:pt>
                <c:pt idx="924">
                  <c:v>0.98535142495755557</c:v>
                </c:pt>
                <c:pt idx="925">
                  <c:v>0.98538732832775777</c:v>
                </c:pt>
                <c:pt idx="926">
                  <c:v>0.98542311446246533</c:v>
                </c:pt>
                <c:pt idx="927">
                  <c:v>0.98545878383980023</c:v>
                </c:pt>
                <c:pt idx="928">
                  <c:v>0.98549433693554656</c:v>
                </c:pt>
                <c:pt idx="929">
                  <c:v>0.98552977422316312</c:v>
                </c:pt>
                <c:pt idx="930">
                  <c:v>0.98556509617379839</c:v>
                </c:pt>
                <c:pt idx="931">
                  <c:v>0.98560030325630132</c:v>
                </c:pt>
                <c:pt idx="932">
                  <c:v>0.98563539593723637</c:v>
                </c:pt>
                <c:pt idx="933">
                  <c:v>0.98567037468089558</c:v>
                </c:pt>
                <c:pt idx="934">
                  <c:v>0.98570523994931203</c:v>
                </c:pt>
                <c:pt idx="935">
                  <c:v>0.9857399922022716</c:v>
                </c:pt>
                <c:pt idx="936">
                  <c:v>0.98577463189732684</c:v>
                </c:pt>
                <c:pt idx="937">
                  <c:v>0.98580915948980896</c:v>
                </c:pt>
                <c:pt idx="938">
                  <c:v>0.98584357543284096</c:v>
                </c:pt>
                <c:pt idx="939">
                  <c:v>0.98587788017734945</c:v>
                </c:pt>
                <c:pt idx="940">
                  <c:v>0.98591207417207749</c:v>
                </c:pt>
                <c:pt idx="941">
                  <c:v>0.98594615786359663</c:v>
                </c:pt>
                <c:pt idx="942">
                  <c:v>0.98598013169631959</c:v>
                </c:pt>
                <c:pt idx="943">
                  <c:v>0.98601399611251206</c:v>
                </c:pt>
                <c:pt idx="944">
                  <c:v>0.98604775155230484</c:v>
                </c:pt>
                <c:pt idx="945">
                  <c:v>0.98608139845370602</c:v>
                </c:pt>
                <c:pt idx="946">
                  <c:v>0.98611493725261279</c:v>
                </c:pt>
                <c:pt idx="947">
                  <c:v>0.98614836838282316</c:v>
                </c:pt>
                <c:pt idx="948">
                  <c:v>0.98618169227604824</c:v>
                </c:pt>
                <c:pt idx="949">
                  <c:v>0.98621490936192302</c:v>
                </c:pt>
                <c:pt idx="950">
                  <c:v>0.98624802006801937</c:v>
                </c:pt>
                <c:pt idx="951">
                  <c:v>0.98628102481985613</c:v>
                </c:pt>
                <c:pt idx="952">
                  <c:v>0.98631392404091167</c:v>
                </c:pt>
                <c:pt idx="953">
                  <c:v>0.98634671815263475</c:v>
                </c:pt>
                <c:pt idx="954">
                  <c:v>0.98637940757445597</c:v>
                </c:pt>
                <c:pt idx="955">
                  <c:v>0.98641199272379954</c:v>
                </c:pt>
                <c:pt idx="956">
                  <c:v>0.98644447401609303</c:v>
                </c:pt>
                <c:pt idx="957">
                  <c:v>0.98647685186478085</c:v>
                </c:pt>
                <c:pt idx="958">
                  <c:v>0.9865091266813325</c:v>
                </c:pt>
                <c:pt idx="959">
                  <c:v>0.98654129887525632</c:v>
                </c:pt>
                <c:pt idx="960">
                  <c:v>0.98657336885410785</c:v>
                </c:pt>
                <c:pt idx="961">
                  <c:v>0.98660533702350284</c:v>
                </c:pt>
                <c:pt idx="962">
                  <c:v>0.98663720378712672</c:v>
                </c:pt>
                <c:pt idx="963">
                  <c:v>0.98666896954674521</c:v>
                </c:pt>
                <c:pt idx="964">
                  <c:v>0.98670063470221603</c:v>
                </c:pt>
                <c:pt idx="965">
                  <c:v>0.98673219965149883</c:v>
                </c:pt>
                <c:pt idx="966">
                  <c:v>0.98676366479066524</c:v>
                </c:pt>
                <c:pt idx="967">
                  <c:v>0.98679503051391004</c:v>
                </c:pt>
                <c:pt idx="968">
                  <c:v>0.98682629721356141</c:v>
                </c:pt>
                <c:pt idx="969">
                  <c:v>0.986857465280091</c:v>
                </c:pt>
                <c:pt idx="970">
                  <c:v>0.98688853510212382</c:v>
                </c:pt>
                <c:pt idx="971">
                  <c:v>0.9869195070664496</c:v>
                </c:pt>
                <c:pt idx="972">
                  <c:v>0.98695038155803139</c:v>
                </c:pt>
                <c:pt idx="973">
                  <c:v>0.98698115896001715</c:v>
                </c:pt>
                <c:pt idx="974">
                  <c:v>0.98701183965374861</c:v>
                </c:pt>
                <c:pt idx="975">
                  <c:v>0.98704242401877118</c:v>
                </c:pt>
                <c:pt idx="976">
                  <c:v>0.98707291243284467</c:v>
                </c:pt>
                <c:pt idx="977">
                  <c:v>0.98710330527195234</c:v>
                </c:pt>
                <c:pt idx="978">
                  <c:v>0.98713360291031105</c:v>
                </c:pt>
                <c:pt idx="979">
                  <c:v>0.98716380572038087</c:v>
                </c:pt>
                <c:pt idx="980">
                  <c:v>0.98719391407287405</c:v>
                </c:pt>
                <c:pt idx="981">
                  <c:v>0.98722392833676575</c:v>
                </c:pt>
                <c:pt idx="982">
                  <c:v>0.98725384887930279</c:v>
                </c:pt>
                <c:pt idx="983">
                  <c:v>0.98728367606601253</c:v>
                </c:pt>
                <c:pt idx="984">
                  <c:v>0.98731341026071395</c:v>
                </c:pt>
                <c:pt idx="985">
                  <c:v>0.98734305182552529</c:v>
                </c:pt>
                <c:pt idx="986">
                  <c:v>0.98737260112087433</c:v>
                </c:pt>
                <c:pt idx="987">
                  <c:v>0.98740205850550689</c:v>
                </c:pt>
                <c:pt idx="988">
                  <c:v>0.98743142433649655</c:v>
                </c:pt>
                <c:pt idx="989">
                  <c:v>0.98746069896925293</c:v>
                </c:pt>
                <c:pt idx="990">
                  <c:v>0.98748988275753258</c:v>
                </c:pt>
                <c:pt idx="991">
                  <c:v>0.98751897605344519</c:v>
                </c:pt>
                <c:pt idx="992">
                  <c:v>0.98754797920746507</c:v>
                </c:pt>
                <c:pt idx="993">
                  <c:v>0.9875768925684385</c:v>
                </c:pt>
                <c:pt idx="994">
                  <c:v>0.98760571648359274</c:v>
                </c:pt>
                <c:pt idx="995">
                  <c:v>0.98763445129854588</c:v>
                </c:pt>
                <c:pt idx="996">
                  <c:v>0.98766309735731372</c:v>
                </c:pt>
                <c:pt idx="997">
                  <c:v>0.98769165500231992</c:v>
                </c:pt>
                <c:pt idx="998">
                  <c:v>0.98772012457440406</c:v>
                </c:pt>
                <c:pt idx="999">
                  <c:v>0.98774850641282996</c:v>
                </c:pt>
                <c:pt idx="1000">
                  <c:v>0.98777680085529462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704400"/>
        <c:axId val="350704792"/>
      </c:scatterChart>
      <c:valAx>
        <c:axId val="350704400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7451417346761884"/>
              <c:y val="0.7494621572579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4792"/>
        <c:crosses val="autoZero"/>
        <c:crossBetween val="midCat"/>
      </c:valAx>
      <c:valAx>
        <c:axId val="350704792"/>
        <c:scaling>
          <c:orientation val="minMax"/>
          <c:max val="1.15000000000000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Percentage</a:t>
                </a:r>
                <a:b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</a:b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 developed</a:t>
                </a:r>
              </a:p>
            </c:rich>
          </c:tx>
          <c:layout>
            <c:manualLayout>
              <c:xMode val="edge"/>
              <c:yMode val="edge"/>
              <c:x val="5.5568126314455527E-2"/>
              <c:y val="0.37237750735918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4400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1874944180195"/>
          <c:y val="0.10427801515355453"/>
          <c:w val="0.83392498385701375"/>
          <c:h val="0.15271978265699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663826447884"/>
          <c:y val="0.3022302092786408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ker</c:v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model'!$DS$9:$DS$1009</c:f>
              <c:numCache>
                <c:formatCode>General</c:formatCode>
                <c:ptCount val="1001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1.5</c:v>
                </c:pt>
                <c:pt idx="119">
                  <c:v>1.5</c:v>
                </c:pt>
                <c:pt idx="120">
                  <c:v>1.5</c:v>
                </c:pt>
                <c:pt idx="121">
                  <c:v>1.5</c:v>
                </c:pt>
                <c:pt idx="122">
                  <c:v>1.5</c:v>
                </c:pt>
                <c:pt idx="123">
                  <c:v>1.5</c:v>
                </c:pt>
                <c:pt idx="124">
                  <c:v>1.5</c:v>
                </c:pt>
                <c:pt idx="125">
                  <c:v>1.5</c:v>
                </c:pt>
                <c:pt idx="126">
                  <c:v>1.5</c:v>
                </c:pt>
                <c:pt idx="127">
                  <c:v>1.5</c:v>
                </c:pt>
                <c:pt idx="128">
                  <c:v>1.5</c:v>
                </c:pt>
                <c:pt idx="129">
                  <c:v>1.5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1.5</c:v>
                </c:pt>
                <c:pt idx="231">
                  <c:v>1.5</c:v>
                </c:pt>
                <c:pt idx="232">
                  <c:v>1.5</c:v>
                </c:pt>
                <c:pt idx="233">
                  <c:v>1.5</c:v>
                </c:pt>
                <c:pt idx="234">
                  <c:v>1.5</c:v>
                </c:pt>
                <c:pt idx="235">
                  <c:v>1.5</c:v>
                </c:pt>
                <c:pt idx="236">
                  <c:v>1.5</c:v>
                </c:pt>
                <c:pt idx="237">
                  <c:v>1.5</c:v>
                </c:pt>
                <c:pt idx="238">
                  <c:v>1.5</c:v>
                </c:pt>
                <c:pt idx="239">
                  <c:v>1.5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1.5</c:v>
                </c:pt>
                <c:pt idx="244">
                  <c:v>1.5</c:v>
                </c:pt>
                <c:pt idx="245">
                  <c:v>1.5</c:v>
                </c:pt>
                <c:pt idx="246">
                  <c:v>1.5</c:v>
                </c:pt>
                <c:pt idx="247">
                  <c:v>1.5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1.5</c:v>
                </c:pt>
                <c:pt idx="318">
                  <c:v>1.5</c:v>
                </c:pt>
                <c:pt idx="319">
                  <c:v>1.5</c:v>
                </c:pt>
                <c:pt idx="320">
                  <c:v>1.5</c:v>
                </c:pt>
                <c:pt idx="321">
                  <c:v>1.5</c:v>
                </c:pt>
                <c:pt idx="322">
                  <c:v>1.5</c:v>
                </c:pt>
                <c:pt idx="323">
                  <c:v>1.5</c:v>
                </c:pt>
                <c:pt idx="324">
                  <c:v>1.5</c:v>
                </c:pt>
                <c:pt idx="325">
                  <c:v>1.5</c:v>
                </c:pt>
                <c:pt idx="326">
                  <c:v>1.5</c:v>
                </c:pt>
                <c:pt idx="327">
                  <c:v>1.5</c:v>
                </c:pt>
                <c:pt idx="328">
                  <c:v>1.5</c:v>
                </c:pt>
                <c:pt idx="329">
                  <c:v>1.5</c:v>
                </c:pt>
                <c:pt idx="330">
                  <c:v>1.5</c:v>
                </c:pt>
                <c:pt idx="331">
                  <c:v>1.5</c:v>
                </c:pt>
                <c:pt idx="332">
                  <c:v>1.5</c:v>
                </c:pt>
                <c:pt idx="333">
                  <c:v>1.5</c:v>
                </c:pt>
                <c:pt idx="334">
                  <c:v>1.5</c:v>
                </c:pt>
                <c:pt idx="335">
                  <c:v>1.5</c:v>
                </c:pt>
                <c:pt idx="336">
                  <c:v>1.5</c:v>
                </c:pt>
                <c:pt idx="337">
                  <c:v>1.5</c:v>
                </c:pt>
                <c:pt idx="338">
                  <c:v>1.5</c:v>
                </c:pt>
                <c:pt idx="339">
                  <c:v>1.5</c:v>
                </c:pt>
                <c:pt idx="340">
                  <c:v>1.5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1.5</c:v>
                </c:pt>
                <c:pt idx="358">
                  <c:v>1.5</c:v>
                </c:pt>
                <c:pt idx="359">
                  <c:v>1.5</c:v>
                </c:pt>
                <c:pt idx="360">
                  <c:v>1.5</c:v>
                </c:pt>
                <c:pt idx="361">
                  <c:v>1.5</c:v>
                </c:pt>
                <c:pt idx="362">
                  <c:v>1.5</c:v>
                </c:pt>
                <c:pt idx="363">
                  <c:v>1.5</c:v>
                </c:pt>
                <c:pt idx="364">
                  <c:v>1.5</c:v>
                </c:pt>
                <c:pt idx="365">
                  <c:v>1.5</c:v>
                </c:pt>
                <c:pt idx="366">
                  <c:v>1.5</c:v>
                </c:pt>
                <c:pt idx="367">
                  <c:v>1.5</c:v>
                </c:pt>
                <c:pt idx="368">
                  <c:v>1.5</c:v>
                </c:pt>
                <c:pt idx="369">
                  <c:v>1.5</c:v>
                </c:pt>
                <c:pt idx="370">
                  <c:v>1.5</c:v>
                </c:pt>
                <c:pt idx="371">
                  <c:v>1.5</c:v>
                </c:pt>
                <c:pt idx="372">
                  <c:v>1.5</c:v>
                </c:pt>
                <c:pt idx="373">
                  <c:v>1.5</c:v>
                </c:pt>
                <c:pt idx="374">
                  <c:v>1.5</c:v>
                </c:pt>
                <c:pt idx="375">
                  <c:v>1.5</c:v>
                </c:pt>
                <c:pt idx="376">
                  <c:v>1.5</c:v>
                </c:pt>
                <c:pt idx="377">
                  <c:v>1.5</c:v>
                </c:pt>
                <c:pt idx="378">
                  <c:v>1.5</c:v>
                </c:pt>
                <c:pt idx="379">
                  <c:v>1.5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1.5</c:v>
                </c:pt>
                <c:pt idx="384">
                  <c:v>1.5</c:v>
                </c:pt>
                <c:pt idx="385">
                  <c:v>1.5</c:v>
                </c:pt>
                <c:pt idx="386">
                  <c:v>1.5</c:v>
                </c:pt>
                <c:pt idx="387">
                  <c:v>1.5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1.5</c:v>
                </c:pt>
                <c:pt idx="406">
                  <c:v>1.5</c:v>
                </c:pt>
                <c:pt idx="407">
                  <c:v>1.5</c:v>
                </c:pt>
                <c:pt idx="408">
                  <c:v>1.5</c:v>
                </c:pt>
                <c:pt idx="409">
                  <c:v>1.5</c:v>
                </c:pt>
                <c:pt idx="410">
                  <c:v>1.5</c:v>
                </c:pt>
                <c:pt idx="411">
                  <c:v>1.5</c:v>
                </c:pt>
                <c:pt idx="412">
                  <c:v>1.5</c:v>
                </c:pt>
                <c:pt idx="413">
                  <c:v>1.5</c:v>
                </c:pt>
                <c:pt idx="414">
                  <c:v>1.5</c:v>
                </c:pt>
                <c:pt idx="415">
                  <c:v>1.5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1.5</c:v>
                </c:pt>
                <c:pt idx="443">
                  <c:v>1.5</c:v>
                </c:pt>
                <c:pt idx="444">
                  <c:v>1.5</c:v>
                </c:pt>
                <c:pt idx="445">
                  <c:v>1.5</c:v>
                </c:pt>
                <c:pt idx="446">
                  <c:v>1.5</c:v>
                </c:pt>
                <c:pt idx="447">
                  <c:v>1.5</c:v>
                </c:pt>
                <c:pt idx="448">
                  <c:v>1.5</c:v>
                </c:pt>
                <c:pt idx="449">
                  <c:v>1.5</c:v>
                </c:pt>
                <c:pt idx="450">
                  <c:v>1.5</c:v>
                </c:pt>
                <c:pt idx="451">
                  <c:v>1.5</c:v>
                </c:pt>
                <c:pt idx="452">
                  <c:v>1.5</c:v>
                </c:pt>
                <c:pt idx="453">
                  <c:v>1.5</c:v>
                </c:pt>
                <c:pt idx="454">
                  <c:v>1.5</c:v>
                </c:pt>
                <c:pt idx="455">
                  <c:v>1.5</c:v>
                </c:pt>
                <c:pt idx="456">
                  <c:v>1.5</c:v>
                </c:pt>
                <c:pt idx="457">
                  <c:v>1.5</c:v>
                </c:pt>
                <c:pt idx="458">
                  <c:v>1.5</c:v>
                </c:pt>
                <c:pt idx="459">
                  <c:v>1.5</c:v>
                </c:pt>
                <c:pt idx="460">
                  <c:v>1.5</c:v>
                </c:pt>
                <c:pt idx="461">
                  <c:v>1.5</c:v>
                </c:pt>
                <c:pt idx="462">
                  <c:v>1.5</c:v>
                </c:pt>
                <c:pt idx="463">
                  <c:v>1.5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1.5</c:v>
                </c:pt>
                <c:pt idx="470">
                  <c:v>1.5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1.5</c:v>
                </c:pt>
                <c:pt idx="477">
                  <c:v>1.5</c:v>
                </c:pt>
                <c:pt idx="478">
                  <c:v>1.5</c:v>
                </c:pt>
                <c:pt idx="479">
                  <c:v>1.5</c:v>
                </c:pt>
                <c:pt idx="480">
                  <c:v>1.5</c:v>
                </c:pt>
                <c:pt idx="481">
                  <c:v>1.5</c:v>
                </c:pt>
                <c:pt idx="482">
                  <c:v>1.5</c:v>
                </c:pt>
                <c:pt idx="483">
                  <c:v>1.5</c:v>
                </c:pt>
                <c:pt idx="484">
                  <c:v>1.5</c:v>
                </c:pt>
                <c:pt idx="485">
                  <c:v>1.5</c:v>
                </c:pt>
                <c:pt idx="486">
                  <c:v>1.5</c:v>
                </c:pt>
                <c:pt idx="487">
                  <c:v>1.5</c:v>
                </c:pt>
                <c:pt idx="488">
                  <c:v>1.5</c:v>
                </c:pt>
                <c:pt idx="489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1.5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1.5</c:v>
                </c:pt>
                <c:pt idx="579">
                  <c:v>1.5</c:v>
                </c:pt>
                <c:pt idx="580">
                  <c:v>1.5</c:v>
                </c:pt>
                <c:pt idx="581">
                  <c:v>1.5</c:v>
                </c:pt>
                <c:pt idx="582">
                  <c:v>1.5</c:v>
                </c:pt>
                <c:pt idx="583">
                  <c:v>1.5</c:v>
                </c:pt>
                <c:pt idx="584">
                  <c:v>1.5</c:v>
                </c:pt>
                <c:pt idx="585">
                  <c:v>1.5</c:v>
                </c:pt>
                <c:pt idx="586">
                  <c:v>1.5</c:v>
                </c:pt>
                <c:pt idx="587">
                  <c:v>1.5</c:v>
                </c:pt>
                <c:pt idx="588">
                  <c:v>1.5</c:v>
                </c:pt>
                <c:pt idx="589">
                  <c:v>1.5</c:v>
                </c:pt>
                <c:pt idx="590">
                  <c:v>1.5</c:v>
                </c:pt>
                <c:pt idx="591">
                  <c:v>1.5</c:v>
                </c:pt>
                <c:pt idx="592">
                  <c:v>1.5</c:v>
                </c:pt>
                <c:pt idx="593">
                  <c:v>1.5</c:v>
                </c:pt>
                <c:pt idx="594">
                  <c:v>1.5</c:v>
                </c:pt>
                <c:pt idx="595">
                  <c:v>1.5</c:v>
                </c:pt>
                <c:pt idx="596">
                  <c:v>1.5</c:v>
                </c:pt>
                <c:pt idx="597">
                  <c:v>1.5</c:v>
                </c:pt>
                <c:pt idx="598">
                  <c:v>1.5</c:v>
                </c:pt>
                <c:pt idx="599">
                  <c:v>1.5</c:v>
                </c:pt>
                <c:pt idx="600">
                  <c:v>1.5</c:v>
                </c:pt>
                <c:pt idx="601">
                  <c:v>1.5</c:v>
                </c:pt>
                <c:pt idx="602">
                  <c:v>1.5</c:v>
                </c:pt>
                <c:pt idx="603">
                  <c:v>1.5</c:v>
                </c:pt>
                <c:pt idx="604">
                  <c:v>1.5</c:v>
                </c:pt>
                <c:pt idx="605">
                  <c:v>1.5</c:v>
                </c:pt>
                <c:pt idx="606">
                  <c:v>1.5</c:v>
                </c:pt>
                <c:pt idx="607">
                  <c:v>1.5</c:v>
                </c:pt>
                <c:pt idx="608">
                  <c:v>1.5</c:v>
                </c:pt>
                <c:pt idx="609">
                  <c:v>1.5</c:v>
                </c:pt>
                <c:pt idx="610">
                  <c:v>1.5</c:v>
                </c:pt>
                <c:pt idx="611">
                  <c:v>1.5</c:v>
                </c:pt>
                <c:pt idx="612">
                  <c:v>1.5</c:v>
                </c:pt>
                <c:pt idx="613">
                  <c:v>1.5</c:v>
                </c:pt>
                <c:pt idx="614">
                  <c:v>1.5</c:v>
                </c:pt>
                <c:pt idx="615">
                  <c:v>1.5</c:v>
                </c:pt>
                <c:pt idx="616">
                  <c:v>1.5</c:v>
                </c:pt>
                <c:pt idx="617">
                  <c:v>1.5</c:v>
                </c:pt>
                <c:pt idx="618">
                  <c:v>1.5</c:v>
                </c:pt>
                <c:pt idx="619">
                  <c:v>1.5</c:v>
                </c:pt>
                <c:pt idx="620">
                  <c:v>1.5</c:v>
                </c:pt>
                <c:pt idx="621">
                  <c:v>1.5</c:v>
                </c:pt>
                <c:pt idx="622">
                  <c:v>1.5</c:v>
                </c:pt>
                <c:pt idx="623">
                  <c:v>1.5</c:v>
                </c:pt>
                <c:pt idx="624">
                  <c:v>1.5</c:v>
                </c:pt>
                <c:pt idx="625">
                  <c:v>1.5</c:v>
                </c:pt>
                <c:pt idx="626">
                  <c:v>1.5</c:v>
                </c:pt>
                <c:pt idx="627">
                  <c:v>1.5</c:v>
                </c:pt>
                <c:pt idx="628">
                  <c:v>1.5</c:v>
                </c:pt>
                <c:pt idx="629">
                  <c:v>1.5</c:v>
                </c:pt>
                <c:pt idx="630">
                  <c:v>1.5</c:v>
                </c:pt>
                <c:pt idx="631">
                  <c:v>1.5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1.5</c:v>
                </c:pt>
                <c:pt idx="646">
                  <c:v>1.5</c:v>
                </c:pt>
                <c:pt idx="647">
                  <c:v>1.5</c:v>
                </c:pt>
                <c:pt idx="648">
                  <c:v>1.5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1.5</c:v>
                </c:pt>
                <c:pt idx="653">
                  <c:v>1.5</c:v>
                </c:pt>
                <c:pt idx="654">
                  <c:v>1.5</c:v>
                </c:pt>
                <c:pt idx="655">
                  <c:v>1.5</c:v>
                </c:pt>
                <c:pt idx="656">
                  <c:v>1.5</c:v>
                </c:pt>
                <c:pt idx="657">
                  <c:v>1.5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7">
                  <c:v>1.5</c:v>
                </c:pt>
                <c:pt idx="698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1.5</c:v>
                </c:pt>
                <c:pt idx="702">
                  <c:v>1.5</c:v>
                </c:pt>
                <c:pt idx="703">
                  <c:v>1.5</c:v>
                </c:pt>
                <c:pt idx="704">
                  <c:v>1.5</c:v>
                </c:pt>
                <c:pt idx="705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1.5</c:v>
                </c:pt>
                <c:pt idx="709">
                  <c:v>1.5</c:v>
                </c:pt>
                <c:pt idx="710">
                  <c:v>1.5</c:v>
                </c:pt>
                <c:pt idx="711">
                  <c:v>1.5</c:v>
                </c:pt>
                <c:pt idx="712">
                  <c:v>1.5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1.5</c:v>
                </c:pt>
                <c:pt idx="717">
                  <c:v>1.5</c:v>
                </c:pt>
                <c:pt idx="718">
                  <c:v>1.5</c:v>
                </c:pt>
                <c:pt idx="719">
                  <c:v>1.5</c:v>
                </c:pt>
                <c:pt idx="720">
                  <c:v>1.5</c:v>
                </c:pt>
                <c:pt idx="721">
                  <c:v>1.5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1.5</c:v>
                </c:pt>
                <c:pt idx="740">
                  <c:v>1.5</c:v>
                </c:pt>
                <c:pt idx="741">
                  <c:v>1.5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1.5</c:v>
                </c:pt>
                <c:pt idx="772">
                  <c:v>1.5</c:v>
                </c:pt>
                <c:pt idx="773">
                  <c:v>1.5</c:v>
                </c:pt>
                <c:pt idx="774">
                  <c:v>1.5</c:v>
                </c:pt>
                <c:pt idx="775">
                  <c:v>1.5</c:v>
                </c:pt>
                <c:pt idx="776">
                  <c:v>1.5</c:v>
                </c:pt>
                <c:pt idx="777">
                  <c:v>1.5</c:v>
                </c:pt>
                <c:pt idx="778">
                  <c:v>1.5</c:v>
                </c:pt>
                <c:pt idx="779">
                  <c:v>1.5</c:v>
                </c:pt>
                <c:pt idx="780">
                  <c:v>1.5</c:v>
                </c:pt>
                <c:pt idx="781">
                  <c:v>1.5</c:v>
                </c:pt>
                <c:pt idx="782">
                  <c:v>1.5</c:v>
                </c:pt>
                <c:pt idx="783">
                  <c:v>1.5</c:v>
                </c:pt>
                <c:pt idx="784">
                  <c:v>1.5</c:v>
                </c:pt>
                <c:pt idx="785">
                  <c:v>1.5</c:v>
                </c:pt>
                <c:pt idx="786">
                  <c:v>1.5</c:v>
                </c:pt>
                <c:pt idx="787">
                  <c:v>1.5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1.5</c:v>
                </c:pt>
                <c:pt idx="809">
                  <c:v>1.5</c:v>
                </c:pt>
                <c:pt idx="810">
                  <c:v>1.5</c:v>
                </c:pt>
                <c:pt idx="811">
                  <c:v>1.5</c:v>
                </c:pt>
                <c:pt idx="812">
                  <c:v>1.5</c:v>
                </c:pt>
                <c:pt idx="813">
                  <c:v>1.5</c:v>
                </c:pt>
                <c:pt idx="814">
                  <c:v>1.5</c:v>
                </c:pt>
                <c:pt idx="815">
                  <c:v>1.5</c:v>
                </c:pt>
                <c:pt idx="816">
                  <c:v>1.5</c:v>
                </c:pt>
                <c:pt idx="817">
                  <c:v>1.5</c:v>
                </c:pt>
                <c:pt idx="818">
                  <c:v>1.5</c:v>
                </c:pt>
                <c:pt idx="819">
                  <c:v>1.5</c:v>
                </c:pt>
                <c:pt idx="820">
                  <c:v>1.5</c:v>
                </c:pt>
                <c:pt idx="821">
                  <c:v>1.5</c:v>
                </c:pt>
                <c:pt idx="822">
                  <c:v>1.5</c:v>
                </c:pt>
                <c:pt idx="823">
                  <c:v>1.5</c:v>
                </c:pt>
                <c:pt idx="824">
                  <c:v>1.5</c:v>
                </c:pt>
                <c:pt idx="825">
                  <c:v>1.5</c:v>
                </c:pt>
                <c:pt idx="826">
                  <c:v>1.5</c:v>
                </c:pt>
                <c:pt idx="827">
                  <c:v>1.5</c:v>
                </c:pt>
                <c:pt idx="828">
                  <c:v>1.5</c:v>
                </c:pt>
                <c:pt idx="829">
                  <c:v>1.5</c:v>
                </c:pt>
                <c:pt idx="830">
                  <c:v>1.5</c:v>
                </c:pt>
                <c:pt idx="831">
                  <c:v>1.5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1.5</c:v>
                </c:pt>
                <c:pt idx="853">
                  <c:v>1.5</c:v>
                </c:pt>
                <c:pt idx="854">
                  <c:v>1.5</c:v>
                </c:pt>
                <c:pt idx="855">
                  <c:v>1.5</c:v>
                </c:pt>
                <c:pt idx="856">
                  <c:v>1.5</c:v>
                </c:pt>
                <c:pt idx="857">
                  <c:v>1.5</c:v>
                </c:pt>
                <c:pt idx="858">
                  <c:v>1.5</c:v>
                </c:pt>
                <c:pt idx="859">
                  <c:v>1.5</c:v>
                </c:pt>
                <c:pt idx="860">
                  <c:v>1.5</c:v>
                </c:pt>
                <c:pt idx="861">
                  <c:v>1.5</c:v>
                </c:pt>
                <c:pt idx="862">
                  <c:v>1.5</c:v>
                </c:pt>
                <c:pt idx="863">
                  <c:v>1.5</c:v>
                </c:pt>
                <c:pt idx="864">
                  <c:v>1.5</c:v>
                </c:pt>
                <c:pt idx="865">
                  <c:v>1.5</c:v>
                </c:pt>
                <c:pt idx="866">
                  <c:v>1.5</c:v>
                </c:pt>
                <c:pt idx="867">
                  <c:v>1.5</c:v>
                </c:pt>
                <c:pt idx="868">
                  <c:v>1.5</c:v>
                </c:pt>
                <c:pt idx="869">
                  <c:v>1.5</c:v>
                </c:pt>
                <c:pt idx="870">
                  <c:v>1.5</c:v>
                </c:pt>
                <c:pt idx="871">
                  <c:v>1.5</c:v>
                </c:pt>
                <c:pt idx="872">
                  <c:v>1.5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1.5</c:v>
                </c:pt>
                <c:pt idx="894">
                  <c:v>1.5</c:v>
                </c:pt>
                <c:pt idx="895">
                  <c:v>1.5</c:v>
                </c:pt>
                <c:pt idx="896">
                  <c:v>1.5</c:v>
                </c:pt>
                <c:pt idx="897">
                  <c:v>1.5</c:v>
                </c:pt>
                <c:pt idx="898">
                  <c:v>1.5</c:v>
                </c:pt>
                <c:pt idx="899">
                  <c:v>1.5</c:v>
                </c:pt>
                <c:pt idx="900">
                  <c:v>1.5</c:v>
                </c:pt>
                <c:pt idx="901">
                  <c:v>1.5</c:v>
                </c:pt>
                <c:pt idx="902">
                  <c:v>1.5</c:v>
                </c:pt>
                <c:pt idx="903">
                  <c:v>1.5</c:v>
                </c:pt>
                <c:pt idx="904">
                  <c:v>1.5</c:v>
                </c:pt>
                <c:pt idx="905">
                  <c:v>1.5</c:v>
                </c:pt>
                <c:pt idx="906">
                  <c:v>1.5</c:v>
                </c:pt>
                <c:pt idx="907">
                  <c:v>1.5</c:v>
                </c:pt>
                <c:pt idx="908">
                  <c:v>1.5</c:v>
                </c:pt>
                <c:pt idx="909">
                  <c:v>1.5</c:v>
                </c:pt>
                <c:pt idx="910">
                  <c:v>1.5</c:v>
                </c:pt>
                <c:pt idx="911">
                  <c:v>1.5</c:v>
                </c:pt>
                <c:pt idx="912">
                  <c:v>1.5</c:v>
                </c:pt>
                <c:pt idx="913">
                  <c:v>1.5</c:v>
                </c:pt>
                <c:pt idx="914">
                  <c:v>1.5</c:v>
                </c:pt>
                <c:pt idx="915">
                  <c:v>1.5</c:v>
                </c:pt>
                <c:pt idx="916">
                  <c:v>1.5</c:v>
                </c:pt>
                <c:pt idx="917">
                  <c:v>1.5</c:v>
                </c:pt>
                <c:pt idx="918">
                  <c:v>1.5</c:v>
                </c:pt>
                <c:pt idx="919">
                  <c:v>1.5</c:v>
                </c:pt>
                <c:pt idx="920">
                  <c:v>1.5</c:v>
                </c:pt>
                <c:pt idx="921">
                  <c:v>1.5</c:v>
                </c:pt>
                <c:pt idx="922">
                  <c:v>1.5</c:v>
                </c:pt>
                <c:pt idx="923">
                  <c:v>1.5</c:v>
                </c:pt>
                <c:pt idx="924">
                  <c:v>1.5</c:v>
                </c:pt>
                <c:pt idx="925">
                  <c:v>1.5</c:v>
                </c:pt>
                <c:pt idx="926">
                  <c:v>1.5</c:v>
                </c:pt>
                <c:pt idx="927">
                  <c:v>1.5</c:v>
                </c:pt>
                <c:pt idx="928">
                  <c:v>1.5</c:v>
                </c:pt>
                <c:pt idx="929">
                  <c:v>1.5</c:v>
                </c:pt>
                <c:pt idx="930">
                  <c:v>1.5</c:v>
                </c:pt>
                <c:pt idx="931">
                  <c:v>1.5</c:v>
                </c:pt>
                <c:pt idx="932">
                  <c:v>1.5</c:v>
                </c:pt>
                <c:pt idx="933">
                  <c:v>1.5</c:v>
                </c:pt>
                <c:pt idx="934">
                  <c:v>1.5</c:v>
                </c:pt>
                <c:pt idx="935">
                  <c:v>1.5</c:v>
                </c:pt>
                <c:pt idx="936">
                  <c:v>1.5</c:v>
                </c:pt>
                <c:pt idx="937">
                  <c:v>1.5</c:v>
                </c:pt>
                <c:pt idx="938">
                  <c:v>1.5</c:v>
                </c:pt>
                <c:pt idx="939">
                  <c:v>1.5</c:v>
                </c:pt>
                <c:pt idx="940">
                  <c:v>1.5</c:v>
                </c:pt>
                <c:pt idx="941">
                  <c:v>1.5</c:v>
                </c:pt>
                <c:pt idx="942">
                  <c:v>1.5</c:v>
                </c:pt>
                <c:pt idx="943">
                  <c:v>1.5</c:v>
                </c:pt>
                <c:pt idx="944">
                  <c:v>1.5</c:v>
                </c:pt>
                <c:pt idx="945">
                  <c:v>1.5</c:v>
                </c:pt>
                <c:pt idx="946">
                  <c:v>1.5</c:v>
                </c:pt>
                <c:pt idx="947">
                  <c:v>1.5</c:v>
                </c:pt>
                <c:pt idx="948">
                  <c:v>1.5</c:v>
                </c:pt>
                <c:pt idx="949">
                  <c:v>1.5</c:v>
                </c:pt>
                <c:pt idx="950">
                  <c:v>1.5</c:v>
                </c:pt>
                <c:pt idx="951">
                  <c:v>1.5</c:v>
                </c:pt>
                <c:pt idx="952">
                  <c:v>1.5</c:v>
                </c:pt>
                <c:pt idx="953">
                  <c:v>1.5</c:v>
                </c:pt>
                <c:pt idx="954">
                  <c:v>1.5</c:v>
                </c:pt>
                <c:pt idx="955">
                  <c:v>1.5</c:v>
                </c:pt>
                <c:pt idx="956">
                  <c:v>1.5</c:v>
                </c:pt>
                <c:pt idx="957">
                  <c:v>1.5</c:v>
                </c:pt>
                <c:pt idx="958">
                  <c:v>1.5</c:v>
                </c:pt>
                <c:pt idx="959">
                  <c:v>1.5</c:v>
                </c:pt>
                <c:pt idx="960">
                  <c:v>1.5</c:v>
                </c:pt>
                <c:pt idx="961">
                  <c:v>1.5</c:v>
                </c:pt>
                <c:pt idx="962">
                  <c:v>1.5</c:v>
                </c:pt>
                <c:pt idx="963">
                  <c:v>1.5</c:v>
                </c:pt>
                <c:pt idx="964">
                  <c:v>1.5</c:v>
                </c:pt>
                <c:pt idx="965">
                  <c:v>1.5</c:v>
                </c:pt>
                <c:pt idx="966">
                  <c:v>1.5</c:v>
                </c:pt>
                <c:pt idx="967">
                  <c:v>1.5</c:v>
                </c:pt>
                <c:pt idx="968">
                  <c:v>1.5</c:v>
                </c:pt>
                <c:pt idx="969">
                  <c:v>1.5</c:v>
                </c:pt>
                <c:pt idx="970">
                  <c:v>1.5</c:v>
                </c:pt>
                <c:pt idx="971">
                  <c:v>1.5</c:v>
                </c:pt>
                <c:pt idx="972">
                  <c:v>1.5</c:v>
                </c:pt>
                <c:pt idx="973">
                  <c:v>1.5</c:v>
                </c:pt>
                <c:pt idx="974">
                  <c:v>1.5</c:v>
                </c:pt>
                <c:pt idx="975">
                  <c:v>1.5</c:v>
                </c:pt>
                <c:pt idx="976">
                  <c:v>1.5</c:v>
                </c:pt>
                <c:pt idx="977">
                  <c:v>1.5</c:v>
                </c:pt>
                <c:pt idx="978">
                  <c:v>1.5</c:v>
                </c:pt>
                <c:pt idx="979">
                  <c:v>1.5</c:v>
                </c:pt>
                <c:pt idx="980">
                  <c:v>1.5</c:v>
                </c:pt>
                <c:pt idx="981">
                  <c:v>1.5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1.5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</c:numCache>
            </c:numRef>
          </c:yVal>
          <c:smooth val="1"/>
        </c:ser>
        <c:ser>
          <c:idx val="1"/>
          <c:order val="1"/>
          <c:tx>
            <c:v>ker(t)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model'!$CP$9:$CP$1009</c:f>
              <c:numCache>
                <c:formatCode>0.00</c:formatCode>
                <c:ptCount val="1001"/>
                <c:pt idx="0">
                  <c:v>0</c:v>
                </c:pt>
                <c:pt idx="1">
                  <c:v>0.03</c:v>
                </c:pt>
                <c:pt idx="2">
                  <c:v>0.06</c:v>
                </c:pt>
                <c:pt idx="3">
                  <c:v>0.09</c:v>
                </c:pt>
                <c:pt idx="4">
                  <c:v>0.12</c:v>
                </c:pt>
                <c:pt idx="5">
                  <c:v>0.15000000000000002</c:v>
                </c:pt>
                <c:pt idx="6">
                  <c:v>0.18</c:v>
                </c:pt>
                <c:pt idx="7">
                  <c:v>0.21000000000000002</c:v>
                </c:pt>
                <c:pt idx="8">
                  <c:v>0.24</c:v>
                </c:pt>
                <c:pt idx="9">
                  <c:v>0.27</c:v>
                </c:pt>
                <c:pt idx="10">
                  <c:v>0.30000000000000004</c:v>
                </c:pt>
                <c:pt idx="11">
                  <c:v>0.33</c:v>
                </c:pt>
                <c:pt idx="12">
                  <c:v>0.36</c:v>
                </c:pt>
                <c:pt idx="13">
                  <c:v>0.39</c:v>
                </c:pt>
                <c:pt idx="14">
                  <c:v>0.42000000000000004</c:v>
                </c:pt>
                <c:pt idx="15">
                  <c:v>0.44999999999999996</c:v>
                </c:pt>
                <c:pt idx="16">
                  <c:v>0.48</c:v>
                </c:pt>
                <c:pt idx="17">
                  <c:v>0.51</c:v>
                </c:pt>
                <c:pt idx="18">
                  <c:v>0.54</c:v>
                </c:pt>
                <c:pt idx="19">
                  <c:v>0.57000000000000006</c:v>
                </c:pt>
                <c:pt idx="20">
                  <c:v>0.60000000000000009</c:v>
                </c:pt>
                <c:pt idx="21">
                  <c:v>0.63</c:v>
                </c:pt>
                <c:pt idx="22">
                  <c:v>0.66</c:v>
                </c:pt>
                <c:pt idx="23">
                  <c:v>0.69000000000000006</c:v>
                </c:pt>
                <c:pt idx="24">
                  <c:v>0.72</c:v>
                </c:pt>
                <c:pt idx="25">
                  <c:v>0.75</c:v>
                </c:pt>
                <c:pt idx="26">
                  <c:v>0.78</c:v>
                </c:pt>
                <c:pt idx="27">
                  <c:v>0.81</c:v>
                </c:pt>
                <c:pt idx="28">
                  <c:v>0.84000000000000008</c:v>
                </c:pt>
                <c:pt idx="29">
                  <c:v>0.86999999999999988</c:v>
                </c:pt>
                <c:pt idx="30">
                  <c:v>0.89999999999999991</c:v>
                </c:pt>
                <c:pt idx="31">
                  <c:v>0.92999999999999994</c:v>
                </c:pt>
                <c:pt idx="32">
                  <c:v>0.96</c:v>
                </c:pt>
                <c:pt idx="33">
                  <c:v>0.99</c:v>
                </c:pt>
                <c:pt idx="34">
                  <c:v>1.02</c:v>
                </c:pt>
                <c:pt idx="35">
                  <c:v>1.0499999999999998</c:v>
                </c:pt>
                <c:pt idx="36">
                  <c:v>1.08</c:v>
                </c:pt>
                <c:pt idx="37">
                  <c:v>1.1099999999999999</c:v>
                </c:pt>
                <c:pt idx="38">
                  <c:v>1.1400000000000001</c:v>
                </c:pt>
                <c:pt idx="39">
                  <c:v>1.17</c:v>
                </c:pt>
                <c:pt idx="40">
                  <c:v>1.2000000000000002</c:v>
                </c:pt>
                <c:pt idx="41">
                  <c:v>1.23</c:v>
                </c:pt>
                <c:pt idx="42">
                  <c:v>1.26</c:v>
                </c:pt>
                <c:pt idx="43">
                  <c:v>1.29</c:v>
                </c:pt>
                <c:pt idx="44">
                  <c:v>1.32</c:v>
                </c:pt>
                <c:pt idx="45">
                  <c:v>1.35</c:v>
                </c:pt>
                <c:pt idx="46">
                  <c:v>1.3800000000000001</c:v>
                </c:pt>
                <c:pt idx="47">
                  <c:v>1.41</c:v>
                </c:pt>
                <c:pt idx="48">
                  <c:v>1.44</c:v>
                </c:pt>
                <c:pt idx="49">
                  <c:v>1.47</c:v>
                </c:pt>
                <c:pt idx="50">
                  <c:v>1.5</c:v>
                </c:pt>
                <c:pt idx="51">
                  <c:v>1.53</c:v>
                </c:pt>
                <c:pt idx="52">
                  <c:v>1.56</c:v>
                </c:pt>
                <c:pt idx="53">
                  <c:v>1.59</c:v>
                </c:pt>
                <c:pt idx="54">
                  <c:v>1.62</c:v>
                </c:pt>
                <c:pt idx="55">
                  <c:v>1.6500000000000001</c:v>
                </c:pt>
                <c:pt idx="56">
                  <c:v>1.6800000000000002</c:v>
                </c:pt>
                <c:pt idx="57">
                  <c:v>1.71</c:v>
                </c:pt>
                <c:pt idx="58">
                  <c:v>1.7399999999999998</c:v>
                </c:pt>
                <c:pt idx="59">
                  <c:v>1.77</c:v>
                </c:pt>
                <c:pt idx="60">
                  <c:v>1.7999999999999998</c:v>
                </c:pt>
                <c:pt idx="61">
                  <c:v>1.83</c:v>
                </c:pt>
                <c:pt idx="62">
                  <c:v>1.8599999999999999</c:v>
                </c:pt>
                <c:pt idx="63">
                  <c:v>1.8900000000000001</c:v>
                </c:pt>
                <c:pt idx="64">
                  <c:v>1.92</c:v>
                </c:pt>
                <c:pt idx="65">
                  <c:v>1.9500000000000002</c:v>
                </c:pt>
                <c:pt idx="66">
                  <c:v>1.98</c:v>
                </c:pt>
                <c:pt idx="67">
                  <c:v>2.0100000000000002</c:v>
                </c:pt>
                <c:pt idx="68">
                  <c:v>2.04</c:v>
                </c:pt>
                <c:pt idx="69">
                  <c:v>2.0699999999999998</c:v>
                </c:pt>
                <c:pt idx="70">
                  <c:v>2.0999999999999996</c:v>
                </c:pt>
                <c:pt idx="71">
                  <c:v>2.13</c:v>
                </c:pt>
                <c:pt idx="72">
                  <c:v>2.16</c:v>
                </c:pt>
                <c:pt idx="73">
                  <c:v>2.19</c:v>
                </c:pt>
                <c:pt idx="74">
                  <c:v>2.2199999999999998</c:v>
                </c:pt>
                <c:pt idx="75">
                  <c:v>2.25</c:v>
                </c:pt>
                <c:pt idx="76">
                  <c:v>2.2800000000000002</c:v>
                </c:pt>
                <c:pt idx="77">
                  <c:v>2.31</c:v>
                </c:pt>
                <c:pt idx="78">
                  <c:v>2.34</c:v>
                </c:pt>
                <c:pt idx="79">
                  <c:v>2.37</c:v>
                </c:pt>
                <c:pt idx="80">
                  <c:v>2.4000000000000004</c:v>
                </c:pt>
                <c:pt idx="81">
                  <c:v>2.4300000000000002</c:v>
                </c:pt>
                <c:pt idx="82">
                  <c:v>2.46</c:v>
                </c:pt>
                <c:pt idx="83">
                  <c:v>2.4899999999999998</c:v>
                </c:pt>
                <c:pt idx="84">
                  <c:v>2.52</c:v>
                </c:pt>
                <c:pt idx="85">
                  <c:v>2.5499999999999998</c:v>
                </c:pt>
                <c:pt idx="86">
                  <c:v>2.58</c:v>
                </c:pt>
                <c:pt idx="87">
                  <c:v>2.61</c:v>
                </c:pt>
                <c:pt idx="88">
                  <c:v>2.64</c:v>
                </c:pt>
                <c:pt idx="89">
                  <c:v>2.67</c:v>
                </c:pt>
                <c:pt idx="90">
                  <c:v>2.7</c:v>
                </c:pt>
                <c:pt idx="91">
                  <c:v>2.73</c:v>
                </c:pt>
                <c:pt idx="92">
                  <c:v>2.7600000000000002</c:v>
                </c:pt>
                <c:pt idx="93">
                  <c:v>2.79</c:v>
                </c:pt>
                <c:pt idx="94">
                  <c:v>2.82</c:v>
                </c:pt>
                <c:pt idx="95">
                  <c:v>2.8499999999999996</c:v>
                </c:pt>
                <c:pt idx="96">
                  <c:v>2.88</c:v>
                </c:pt>
                <c:pt idx="97">
                  <c:v>2.91</c:v>
                </c:pt>
                <c:pt idx="98">
                  <c:v>2.94</c:v>
                </c:pt>
                <c:pt idx="99">
                  <c:v>2.9699999999999998</c:v>
                </c:pt>
                <c:pt idx="100">
                  <c:v>3</c:v>
                </c:pt>
                <c:pt idx="101">
                  <c:v>3.0300000000000002</c:v>
                </c:pt>
                <c:pt idx="102">
                  <c:v>3.06</c:v>
                </c:pt>
                <c:pt idx="103">
                  <c:v>3.09</c:v>
                </c:pt>
                <c:pt idx="104">
                  <c:v>3.12</c:v>
                </c:pt>
                <c:pt idx="105">
                  <c:v>3.1500000000000004</c:v>
                </c:pt>
                <c:pt idx="106">
                  <c:v>3.18</c:v>
                </c:pt>
                <c:pt idx="107">
                  <c:v>3.21</c:v>
                </c:pt>
                <c:pt idx="108">
                  <c:v>3.24</c:v>
                </c:pt>
                <c:pt idx="109">
                  <c:v>3.2700000000000005</c:v>
                </c:pt>
                <c:pt idx="110">
                  <c:v>3.3000000000000003</c:v>
                </c:pt>
                <c:pt idx="111">
                  <c:v>3.33</c:v>
                </c:pt>
                <c:pt idx="112">
                  <c:v>3.3600000000000003</c:v>
                </c:pt>
                <c:pt idx="113">
                  <c:v>3.3899999999999997</c:v>
                </c:pt>
                <c:pt idx="114">
                  <c:v>3.42</c:v>
                </c:pt>
                <c:pt idx="115">
                  <c:v>3.4499999999999997</c:v>
                </c:pt>
                <c:pt idx="116">
                  <c:v>3.4799999999999995</c:v>
                </c:pt>
                <c:pt idx="117">
                  <c:v>3.51</c:v>
                </c:pt>
                <c:pt idx="118">
                  <c:v>3.54</c:v>
                </c:pt>
                <c:pt idx="119">
                  <c:v>3.57</c:v>
                </c:pt>
                <c:pt idx="120">
                  <c:v>3.5999999999999996</c:v>
                </c:pt>
                <c:pt idx="121">
                  <c:v>3.63</c:v>
                </c:pt>
                <c:pt idx="122">
                  <c:v>3.66</c:v>
                </c:pt>
                <c:pt idx="123">
                  <c:v>3.69</c:v>
                </c:pt>
                <c:pt idx="124">
                  <c:v>3.7199999999999998</c:v>
                </c:pt>
                <c:pt idx="125">
                  <c:v>3.75</c:v>
                </c:pt>
                <c:pt idx="126">
                  <c:v>3.7800000000000002</c:v>
                </c:pt>
                <c:pt idx="127">
                  <c:v>3.81</c:v>
                </c:pt>
                <c:pt idx="128">
                  <c:v>3.84</c:v>
                </c:pt>
                <c:pt idx="129">
                  <c:v>3.87</c:v>
                </c:pt>
                <c:pt idx="130">
                  <c:v>3.9000000000000004</c:v>
                </c:pt>
                <c:pt idx="131">
                  <c:v>3.93</c:v>
                </c:pt>
                <c:pt idx="132">
                  <c:v>3.96</c:v>
                </c:pt>
                <c:pt idx="133">
                  <c:v>3.99</c:v>
                </c:pt>
                <c:pt idx="134">
                  <c:v>4.0200000000000005</c:v>
                </c:pt>
                <c:pt idx="135">
                  <c:v>4.0500000000000007</c:v>
                </c:pt>
                <c:pt idx="136">
                  <c:v>4.08</c:v>
                </c:pt>
                <c:pt idx="137">
                  <c:v>4.1100000000000003</c:v>
                </c:pt>
                <c:pt idx="138">
                  <c:v>4.1399999999999997</c:v>
                </c:pt>
                <c:pt idx="139">
                  <c:v>4.17</c:v>
                </c:pt>
                <c:pt idx="140">
                  <c:v>4.1999999999999993</c:v>
                </c:pt>
                <c:pt idx="141">
                  <c:v>4.2299999999999995</c:v>
                </c:pt>
                <c:pt idx="142">
                  <c:v>4.26</c:v>
                </c:pt>
                <c:pt idx="143">
                  <c:v>4.29</c:v>
                </c:pt>
                <c:pt idx="144">
                  <c:v>4.32</c:v>
                </c:pt>
                <c:pt idx="145">
                  <c:v>4.3499999999999996</c:v>
                </c:pt>
                <c:pt idx="146">
                  <c:v>4.38</c:v>
                </c:pt>
                <c:pt idx="147">
                  <c:v>4.41</c:v>
                </c:pt>
                <c:pt idx="148">
                  <c:v>4.4399999999999995</c:v>
                </c:pt>
                <c:pt idx="149">
                  <c:v>4.47</c:v>
                </c:pt>
                <c:pt idx="150">
                  <c:v>4.5</c:v>
                </c:pt>
                <c:pt idx="151">
                  <c:v>4.53</c:v>
                </c:pt>
                <c:pt idx="152">
                  <c:v>4.5600000000000005</c:v>
                </c:pt>
                <c:pt idx="153">
                  <c:v>4.59</c:v>
                </c:pt>
                <c:pt idx="154">
                  <c:v>4.62</c:v>
                </c:pt>
                <c:pt idx="155">
                  <c:v>4.6500000000000004</c:v>
                </c:pt>
                <c:pt idx="156">
                  <c:v>4.68</c:v>
                </c:pt>
                <c:pt idx="157">
                  <c:v>4.71</c:v>
                </c:pt>
                <c:pt idx="158">
                  <c:v>4.74</c:v>
                </c:pt>
                <c:pt idx="159">
                  <c:v>4.7700000000000005</c:v>
                </c:pt>
                <c:pt idx="160">
                  <c:v>4.8000000000000007</c:v>
                </c:pt>
                <c:pt idx="161">
                  <c:v>4.83</c:v>
                </c:pt>
                <c:pt idx="162">
                  <c:v>4.8600000000000003</c:v>
                </c:pt>
                <c:pt idx="163">
                  <c:v>4.8899999999999997</c:v>
                </c:pt>
                <c:pt idx="164">
                  <c:v>4.92</c:v>
                </c:pt>
                <c:pt idx="165">
                  <c:v>4.9499999999999993</c:v>
                </c:pt>
                <c:pt idx="166">
                  <c:v>4.9799999999999995</c:v>
                </c:pt>
                <c:pt idx="167">
                  <c:v>5.01</c:v>
                </c:pt>
                <c:pt idx="168">
                  <c:v>5.04</c:v>
                </c:pt>
                <c:pt idx="169">
                  <c:v>5.07</c:v>
                </c:pt>
                <c:pt idx="170">
                  <c:v>5.0999999999999996</c:v>
                </c:pt>
                <c:pt idx="171">
                  <c:v>5.13</c:v>
                </c:pt>
                <c:pt idx="172">
                  <c:v>5.16</c:v>
                </c:pt>
                <c:pt idx="173">
                  <c:v>5.1899999999999995</c:v>
                </c:pt>
                <c:pt idx="174">
                  <c:v>5.22</c:v>
                </c:pt>
                <c:pt idx="175">
                  <c:v>5.25</c:v>
                </c:pt>
                <c:pt idx="176">
                  <c:v>5.28</c:v>
                </c:pt>
                <c:pt idx="177">
                  <c:v>5.3100000000000005</c:v>
                </c:pt>
                <c:pt idx="178">
                  <c:v>5.34</c:v>
                </c:pt>
                <c:pt idx="179">
                  <c:v>5.37</c:v>
                </c:pt>
                <c:pt idx="180">
                  <c:v>5.4</c:v>
                </c:pt>
                <c:pt idx="181">
                  <c:v>5.43</c:v>
                </c:pt>
                <c:pt idx="182">
                  <c:v>5.46</c:v>
                </c:pt>
                <c:pt idx="183">
                  <c:v>5.49</c:v>
                </c:pt>
                <c:pt idx="184">
                  <c:v>5.5200000000000005</c:v>
                </c:pt>
                <c:pt idx="185">
                  <c:v>5.5500000000000007</c:v>
                </c:pt>
                <c:pt idx="186">
                  <c:v>5.58</c:v>
                </c:pt>
                <c:pt idx="187">
                  <c:v>5.61</c:v>
                </c:pt>
                <c:pt idx="188">
                  <c:v>5.64</c:v>
                </c:pt>
                <c:pt idx="189">
                  <c:v>5.67</c:v>
                </c:pt>
                <c:pt idx="190">
                  <c:v>5.6999999999999993</c:v>
                </c:pt>
                <c:pt idx="191">
                  <c:v>5.7299999999999995</c:v>
                </c:pt>
                <c:pt idx="192">
                  <c:v>5.76</c:v>
                </c:pt>
                <c:pt idx="193">
                  <c:v>5.79</c:v>
                </c:pt>
                <c:pt idx="194">
                  <c:v>5.82</c:v>
                </c:pt>
                <c:pt idx="195">
                  <c:v>5.85</c:v>
                </c:pt>
                <c:pt idx="196">
                  <c:v>5.88</c:v>
                </c:pt>
                <c:pt idx="197">
                  <c:v>5.91</c:v>
                </c:pt>
                <c:pt idx="198">
                  <c:v>5.9399999999999995</c:v>
                </c:pt>
                <c:pt idx="199">
                  <c:v>5.97</c:v>
                </c:pt>
                <c:pt idx="200">
                  <c:v>6</c:v>
                </c:pt>
                <c:pt idx="201">
                  <c:v>6.0299999999999994</c:v>
                </c:pt>
                <c:pt idx="202">
                  <c:v>6.0600000000000005</c:v>
                </c:pt>
                <c:pt idx="203">
                  <c:v>6.09</c:v>
                </c:pt>
                <c:pt idx="204">
                  <c:v>6.12</c:v>
                </c:pt>
                <c:pt idx="205">
                  <c:v>6.1499999999999995</c:v>
                </c:pt>
                <c:pt idx="206">
                  <c:v>6.18</c:v>
                </c:pt>
                <c:pt idx="207">
                  <c:v>6.2099999999999991</c:v>
                </c:pt>
                <c:pt idx="208">
                  <c:v>6.24</c:v>
                </c:pt>
                <c:pt idx="209">
                  <c:v>6.27</c:v>
                </c:pt>
                <c:pt idx="210">
                  <c:v>6.3000000000000007</c:v>
                </c:pt>
                <c:pt idx="211">
                  <c:v>6.33</c:v>
                </c:pt>
                <c:pt idx="212">
                  <c:v>6.36</c:v>
                </c:pt>
                <c:pt idx="213">
                  <c:v>6.39</c:v>
                </c:pt>
                <c:pt idx="214">
                  <c:v>6.42</c:v>
                </c:pt>
                <c:pt idx="215">
                  <c:v>6.4499999999999993</c:v>
                </c:pt>
                <c:pt idx="216">
                  <c:v>6.48</c:v>
                </c:pt>
                <c:pt idx="217">
                  <c:v>6.51</c:v>
                </c:pt>
                <c:pt idx="218">
                  <c:v>6.5400000000000009</c:v>
                </c:pt>
                <c:pt idx="219">
                  <c:v>6.57</c:v>
                </c:pt>
                <c:pt idx="220">
                  <c:v>6.6000000000000005</c:v>
                </c:pt>
                <c:pt idx="221">
                  <c:v>6.63</c:v>
                </c:pt>
                <c:pt idx="222">
                  <c:v>6.66</c:v>
                </c:pt>
                <c:pt idx="223">
                  <c:v>6.6899999999999995</c:v>
                </c:pt>
                <c:pt idx="224">
                  <c:v>6.7200000000000006</c:v>
                </c:pt>
                <c:pt idx="225">
                  <c:v>6.75</c:v>
                </c:pt>
                <c:pt idx="226">
                  <c:v>6.7799999999999994</c:v>
                </c:pt>
                <c:pt idx="227">
                  <c:v>6.8100000000000005</c:v>
                </c:pt>
                <c:pt idx="228">
                  <c:v>6.84</c:v>
                </c:pt>
                <c:pt idx="229">
                  <c:v>6.87</c:v>
                </c:pt>
                <c:pt idx="230">
                  <c:v>6.8999999999999995</c:v>
                </c:pt>
                <c:pt idx="231">
                  <c:v>6.93</c:v>
                </c:pt>
                <c:pt idx="232">
                  <c:v>6.9599999999999991</c:v>
                </c:pt>
                <c:pt idx="233">
                  <c:v>6.99</c:v>
                </c:pt>
                <c:pt idx="234">
                  <c:v>7.02</c:v>
                </c:pt>
                <c:pt idx="235">
                  <c:v>7.0500000000000007</c:v>
                </c:pt>
                <c:pt idx="236">
                  <c:v>7.08</c:v>
                </c:pt>
                <c:pt idx="237">
                  <c:v>7.11</c:v>
                </c:pt>
                <c:pt idx="238">
                  <c:v>7.14</c:v>
                </c:pt>
                <c:pt idx="239">
                  <c:v>7.17</c:v>
                </c:pt>
                <c:pt idx="240">
                  <c:v>7.1999999999999993</c:v>
                </c:pt>
                <c:pt idx="241">
                  <c:v>7.23</c:v>
                </c:pt>
                <c:pt idx="242">
                  <c:v>7.26</c:v>
                </c:pt>
                <c:pt idx="243">
                  <c:v>7.2900000000000009</c:v>
                </c:pt>
                <c:pt idx="244">
                  <c:v>7.32</c:v>
                </c:pt>
                <c:pt idx="245">
                  <c:v>7.3500000000000005</c:v>
                </c:pt>
                <c:pt idx="246">
                  <c:v>7.38</c:v>
                </c:pt>
                <c:pt idx="247">
                  <c:v>7.41</c:v>
                </c:pt>
                <c:pt idx="248">
                  <c:v>7.4399999999999995</c:v>
                </c:pt>
                <c:pt idx="249">
                  <c:v>7.4700000000000006</c:v>
                </c:pt>
                <c:pt idx="250">
                  <c:v>7.5</c:v>
                </c:pt>
                <c:pt idx="251">
                  <c:v>7.5299999999999994</c:v>
                </c:pt>
                <c:pt idx="252">
                  <c:v>7.5600000000000005</c:v>
                </c:pt>
                <c:pt idx="253">
                  <c:v>7.59</c:v>
                </c:pt>
                <c:pt idx="254">
                  <c:v>7.62</c:v>
                </c:pt>
                <c:pt idx="255">
                  <c:v>7.6499999999999995</c:v>
                </c:pt>
                <c:pt idx="256">
                  <c:v>7.68</c:v>
                </c:pt>
                <c:pt idx="257">
                  <c:v>7.7099999999999991</c:v>
                </c:pt>
                <c:pt idx="258">
                  <c:v>7.74</c:v>
                </c:pt>
                <c:pt idx="259">
                  <c:v>7.77</c:v>
                </c:pt>
                <c:pt idx="260">
                  <c:v>7.8000000000000007</c:v>
                </c:pt>
                <c:pt idx="261">
                  <c:v>7.83</c:v>
                </c:pt>
                <c:pt idx="262">
                  <c:v>7.86</c:v>
                </c:pt>
                <c:pt idx="263">
                  <c:v>7.89</c:v>
                </c:pt>
                <c:pt idx="264">
                  <c:v>7.92</c:v>
                </c:pt>
                <c:pt idx="265">
                  <c:v>7.9499999999999993</c:v>
                </c:pt>
                <c:pt idx="266">
                  <c:v>7.98</c:v>
                </c:pt>
                <c:pt idx="267">
                  <c:v>8.01</c:v>
                </c:pt>
                <c:pt idx="268">
                  <c:v>8.0400000000000009</c:v>
                </c:pt>
                <c:pt idx="269">
                  <c:v>8.07</c:v>
                </c:pt>
                <c:pt idx="270">
                  <c:v>8.1000000000000014</c:v>
                </c:pt>
                <c:pt idx="271">
                  <c:v>8.129999999999999</c:v>
                </c:pt>
                <c:pt idx="272">
                  <c:v>8.16</c:v>
                </c:pt>
                <c:pt idx="273">
                  <c:v>8.19</c:v>
                </c:pt>
                <c:pt idx="274">
                  <c:v>8.2200000000000006</c:v>
                </c:pt>
                <c:pt idx="275">
                  <c:v>8.25</c:v>
                </c:pt>
                <c:pt idx="276">
                  <c:v>8.2799999999999994</c:v>
                </c:pt>
                <c:pt idx="277">
                  <c:v>8.31</c:v>
                </c:pt>
                <c:pt idx="278">
                  <c:v>8.34</c:v>
                </c:pt>
                <c:pt idx="279">
                  <c:v>8.370000000000001</c:v>
                </c:pt>
                <c:pt idx="280">
                  <c:v>8.3999999999999986</c:v>
                </c:pt>
                <c:pt idx="281">
                  <c:v>8.43</c:v>
                </c:pt>
                <c:pt idx="282">
                  <c:v>8.4599999999999991</c:v>
                </c:pt>
                <c:pt idx="283">
                  <c:v>8.49</c:v>
                </c:pt>
                <c:pt idx="284">
                  <c:v>8.52</c:v>
                </c:pt>
                <c:pt idx="285">
                  <c:v>8.5500000000000007</c:v>
                </c:pt>
                <c:pt idx="286">
                  <c:v>8.58</c:v>
                </c:pt>
                <c:pt idx="287">
                  <c:v>8.61</c:v>
                </c:pt>
                <c:pt idx="288">
                  <c:v>8.64</c:v>
                </c:pt>
                <c:pt idx="289">
                  <c:v>8.67</c:v>
                </c:pt>
                <c:pt idx="290">
                  <c:v>8.6999999999999993</c:v>
                </c:pt>
                <c:pt idx="291">
                  <c:v>8.73</c:v>
                </c:pt>
                <c:pt idx="292">
                  <c:v>8.76</c:v>
                </c:pt>
                <c:pt idx="293">
                  <c:v>8.7900000000000009</c:v>
                </c:pt>
                <c:pt idx="294">
                  <c:v>8.82</c:v>
                </c:pt>
                <c:pt idx="295">
                  <c:v>8.8500000000000014</c:v>
                </c:pt>
                <c:pt idx="296">
                  <c:v>8.879999999999999</c:v>
                </c:pt>
                <c:pt idx="297">
                  <c:v>8.91</c:v>
                </c:pt>
                <c:pt idx="298">
                  <c:v>8.94</c:v>
                </c:pt>
                <c:pt idx="299">
                  <c:v>8.9700000000000006</c:v>
                </c:pt>
                <c:pt idx="300">
                  <c:v>9</c:v>
                </c:pt>
                <c:pt idx="301">
                  <c:v>9.0299999999999994</c:v>
                </c:pt>
                <c:pt idx="302">
                  <c:v>9.06</c:v>
                </c:pt>
                <c:pt idx="303">
                  <c:v>9.09</c:v>
                </c:pt>
                <c:pt idx="304">
                  <c:v>9.120000000000001</c:v>
                </c:pt>
                <c:pt idx="305">
                  <c:v>9.1499999999999986</c:v>
                </c:pt>
                <c:pt idx="306">
                  <c:v>9.18</c:v>
                </c:pt>
                <c:pt idx="307">
                  <c:v>9.2099999999999991</c:v>
                </c:pt>
                <c:pt idx="308">
                  <c:v>9.24</c:v>
                </c:pt>
                <c:pt idx="309">
                  <c:v>9.27</c:v>
                </c:pt>
                <c:pt idx="310">
                  <c:v>9.3000000000000007</c:v>
                </c:pt>
                <c:pt idx="311">
                  <c:v>9.33</c:v>
                </c:pt>
                <c:pt idx="312">
                  <c:v>9.36</c:v>
                </c:pt>
                <c:pt idx="313">
                  <c:v>9.39</c:v>
                </c:pt>
                <c:pt idx="314">
                  <c:v>9.42</c:v>
                </c:pt>
                <c:pt idx="315">
                  <c:v>9.4499999999999993</c:v>
                </c:pt>
                <c:pt idx="316">
                  <c:v>9.48</c:v>
                </c:pt>
                <c:pt idx="317">
                  <c:v>9.51</c:v>
                </c:pt>
                <c:pt idx="318">
                  <c:v>9.5400000000000009</c:v>
                </c:pt>
                <c:pt idx="319">
                  <c:v>9.57</c:v>
                </c:pt>
                <c:pt idx="320">
                  <c:v>9.6000000000000014</c:v>
                </c:pt>
                <c:pt idx="321">
                  <c:v>9.629999999999999</c:v>
                </c:pt>
                <c:pt idx="322">
                  <c:v>9.66</c:v>
                </c:pt>
                <c:pt idx="323">
                  <c:v>9.69</c:v>
                </c:pt>
                <c:pt idx="324">
                  <c:v>9.7200000000000006</c:v>
                </c:pt>
                <c:pt idx="325">
                  <c:v>9.75</c:v>
                </c:pt>
                <c:pt idx="326">
                  <c:v>9.7799999999999994</c:v>
                </c:pt>
                <c:pt idx="327">
                  <c:v>9.81</c:v>
                </c:pt>
                <c:pt idx="328">
                  <c:v>9.84</c:v>
                </c:pt>
                <c:pt idx="329">
                  <c:v>9.870000000000001</c:v>
                </c:pt>
                <c:pt idx="330">
                  <c:v>9.8999999999999986</c:v>
                </c:pt>
                <c:pt idx="331">
                  <c:v>9.93</c:v>
                </c:pt>
                <c:pt idx="332">
                  <c:v>9.9599999999999991</c:v>
                </c:pt>
                <c:pt idx="333">
                  <c:v>9.99</c:v>
                </c:pt>
                <c:pt idx="334">
                  <c:v>10.02</c:v>
                </c:pt>
                <c:pt idx="335">
                  <c:v>10.050000000000001</c:v>
                </c:pt>
                <c:pt idx="336">
                  <c:v>10.08</c:v>
                </c:pt>
                <c:pt idx="337">
                  <c:v>10.11</c:v>
                </c:pt>
                <c:pt idx="338">
                  <c:v>10.14</c:v>
                </c:pt>
                <c:pt idx="339">
                  <c:v>10.17</c:v>
                </c:pt>
                <c:pt idx="340">
                  <c:v>10.199999999999999</c:v>
                </c:pt>
                <c:pt idx="341">
                  <c:v>10.23</c:v>
                </c:pt>
                <c:pt idx="342">
                  <c:v>10.26</c:v>
                </c:pt>
                <c:pt idx="343">
                  <c:v>10.290000000000001</c:v>
                </c:pt>
                <c:pt idx="344">
                  <c:v>10.32</c:v>
                </c:pt>
                <c:pt idx="345">
                  <c:v>10.350000000000001</c:v>
                </c:pt>
                <c:pt idx="346">
                  <c:v>10.379999999999999</c:v>
                </c:pt>
                <c:pt idx="347">
                  <c:v>10.41</c:v>
                </c:pt>
                <c:pt idx="348">
                  <c:v>10.44</c:v>
                </c:pt>
                <c:pt idx="349">
                  <c:v>10.47</c:v>
                </c:pt>
                <c:pt idx="350">
                  <c:v>10.5</c:v>
                </c:pt>
                <c:pt idx="351">
                  <c:v>10.53</c:v>
                </c:pt>
                <c:pt idx="352">
                  <c:v>10.56</c:v>
                </c:pt>
                <c:pt idx="353">
                  <c:v>10.59</c:v>
                </c:pt>
                <c:pt idx="354">
                  <c:v>10.620000000000001</c:v>
                </c:pt>
                <c:pt idx="355">
                  <c:v>10.649999999999999</c:v>
                </c:pt>
                <c:pt idx="356">
                  <c:v>10.68</c:v>
                </c:pt>
                <c:pt idx="357">
                  <c:v>10.709999999999999</c:v>
                </c:pt>
                <c:pt idx="358">
                  <c:v>10.74</c:v>
                </c:pt>
                <c:pt idx="359">
                  <c:v>10.77</c:v>
                </c:pt>
                <c:pt idx="360">
                  <c:v>10.8</c:v>
                </c:pt>
                <c:pt idx="361">
                  <c:v>10.83</c:v>
                </c:pt>
                <c:pt idx="362">
                  <c:v>10.86</c:v>
                </c:pt>
                <c:pt idx="363">
                  <c:v>10.89</c:v>
                </c:pt>
                <c:pt idx="364">
                  <c:v>10.92</c:v>
                </c:pt>
                <c:pt idx="365">
                  <c:v>10.95</c:v>
                </c:pt>
                <c:pt idx="366">
                  <c:v>10.98</c:v>
                </c:pt>
                <c:pt idx="367">
                  <c:v>11.01</c:v>
                </c:pt>
                <c:pt idx="368">
                  <c:v>11.040000000000001</c:v>
                </c:pt>
                <c:pt idx="369">
                  <c:v>11.07</c:v>
                </c:pt>
                <c:pt idx="370">
                  <c:v>11.100000000000001</c:v>
                </c:pt>
                <c:pt idx="371">
                  <c:v>11.129999999999999</c:v>
                </c:pt>
                <c:pt idx="372">
                  <c:v>11.16</c:v>
                </c:pt>
                <c:pt idx="373">
                  <c:v>11.19</c:v>
                </c:pt>
                <c:pt idx="374">
                  <c:v>11.22</c:v>
                </c:pt>
                <c:pt idx="375">
                  <c:v>11.25</c:v>
                </c:pt>
                <c:pt idx="376">
                  <c:v>11.28</c:v>
                </c:pt>
                <c:pt idx="377">
                  <c:v>11.31</c:v>
                </c:pt>
                <c:pt idx="378">
                  <c:v>11.34</c:v>
                </c:pt>
                <c:pt idx="379">
                  <c:v>11.370000000000001</c:v>
                </c:pt>
                <c:pt idx="380">
                  <c:v>11.399999999999999</c:v>
                </c:pt>
                <c:pt idx="381">
                  <c:v>11.43</c:v>
                </c:pt>
                <c:pt idx="382">
                  <c:v>11.459999999999999</c:v>
                </c:pt>
                <c:pt idx="383">
                  <c:v>11.49</c:v>
                </c:pt>
                <c:pt idx="384">
                  <c:v>11.52</c:v>
                </c:pt>
                <c:pt idx="385">
                  <c:v>11.55</c:v>
                </c:pt>
                <c:pt idx="386">
                  <c:v>11.58</c:v>
                </c:pt>
                <c:pt idx="387">
                  <c:v>11.61</c:v>
                </c:pt>
                <c:pt idx="388">
                  <c:v>11.64</c:v>
                </c:pt>
                <c:pt idx="389">
                  <c:v>11.67</c:v>
                </c:pt>
                <c:pt idx="390">
                  <c:v>11.7</c:v>
                </c:pt>
                <c:pt idx="391">
                  <c:v>11.73</c:v>
                </c:pt>
                <c:pt idx="392">
                  <c:v>11.76</c:v>
                </c:pt>
                <c:pt idx="393">
                  <c:v>11.790000000000001</c:v>
                </c:pt>
                <c:pt idx="394">
                  <c:v>11.82</c:v>
                </c:pt>
                <c:pt idx="395">
                  <c:v>11.850000000000001</c:v>
                </c:pt>
                <c:pt idx="396">
                  <c:v>11.879999999999999</c:v>
                </c:pt>
                <c:pt idx="397">
                  <c:v>11.91</c:v>
                </c:pt>
                <c:pt idx="398">
                  <c:v>11.94</c:v>
                </c:pt>
                <c:pt idx="399">
                  <c:v>11.97</c:v>
                </c:pt>
                <c:pt idx="400">
                  <c:v>12</c:v>
                </c:pt>
                <c:pt idx="401">
                  <c:v>12.03</c:v>
                </c:pt>
                <c:pt idx="402">
                  <c:v>12.059999999999999</c:v>
                </c:pt>
                <c:pt idx="403">
                  <c:v>12.09</c:v>
                </c:pt>
                <c:pt idx="404">
                  <c:v>12.120000000000001</c:v>
                </c:pt>
                <c:pt idx="405">
                  <c:v>12.149999999999999</c:v>
                </c:pt>
                <c:pt idx="406">
                  <c:v>12.18</c:v>
                </c:pt>
                <c:pt idx="407">
                  <c:v>12.21</c:v>
                </c:pt>
                <c:pt idx="408">
                  <c:v>12.24</c:v>
                </c:pt>
                <c:pt idx="409">
                  <c:v>12.27</c:v>
                </c:pt>
                <c:pt idx="410">
                  <c:v>12.299999999999999</c:v>
                </c:pt>
                <c:pt idx="411">
                  <c:v>12.330000000000002</c:v>
                </c:pt>
                <c:pt idx="412">
                  <c:v>12.36</c:v>
                </c:pt>
                <c:pt idx="413">
                  <c:v>12.39</c:v>
                </c:pt>
                <c:pt idx="414">
                  <c:v>12.419999999999998</c:v>
                </c:pt>
                <c:pt idx="415">
                  <c:v>12.450000000000001</c:v>
                </c:pt>
                <c:pt idx="416">
                  <c:v>12.48</c:v>
                </c:pt>
                <c:pt idx="417">
                  <c:v>12.51</c:v>
                </c:pt>
                <c:pt idx="418">
                  <c:v>12.54</c:v>
                </c:pt>
                <c:pt idx="419">
                  <c:v>12.57</c:v>
                </c:pt>
                <c:pt idx="420">
                  <c:v>12.600000000000001</c:v>
                </c:pt>
                <c:pt idx="421">
                  <c:v>12.629999999999999</c:v>
                </c:pt>
                <c:pt idx="422">
                  <c:v>12.66</c:v>
                </c:pt>
                <c:pt idx="423">
                  <c:v>12.690000000000001</c:v>
                </c:pt>
                <c:pt idx="424">
                  <c:v>12.72</c:v>
                </c:pt>
                <c:pt idx="425">
                  <c:v>12.75</c:v>
                </c:pt>
                <c:pt idx="426">
                  <c:v>12.78</c:v>
                </c:pt>
                <c:pt idx="427">
                  <c:v>12.809999999999999</c:v>
                </c:pt>
                <c:pt idx="428">
                  <c:v>12.84</c:v>
                </c:pt>
                <c:pt idx="429">
                  <c:v>12.870000000000001</c:v>
                </c:pt>
                <c:pt idx="430">
                  <c:v>12.899999999999999</c:v>
                </c:pt>
                <c:pt idx="431">
                  <c:v>12.93</c:v>
                </c:pt>
                <c:pt idx="432">
                  <c:v>12.96</c:v>
                </c:pt>
                <c:pt idx="433">
                  <c:v>12.99</c:v>
                </c:pt>
                <c:pt idx="434">
                  <c:v>13.02</c:v>
                </c:pt>
                <c:pt idx="435">
                  <c:v>13.049999999999999</c:v>
                </c:pt>
                <c:pt idx="436">
                  <c:v>13.080000000000002</c:v>
                </c:pt>
                <c:pt idx="437">
                  <c:v>13.11</c:v>
                </c:pt>
                <c:pt idx="438">
                  <c:v>13.14</c:v>
                </c:pt>
                <c:pt idx="439">
                  <c:v>13.169999999999998</c:v>
                </c:pt>
                <c:pt idx="440">
                  <c:v>13.200000000000001</c:v>
                </c:pt>
                <c:pt idx="441">
                  <c:v>13.23</c:v>
                </c:pt>
                <c:pt idx="442">
                  <c:v>13.26</c:v>
                </c:pt>
                <c:pt idx="443">
                  <c:v>13.29</c:v>
                </c:pt>
                <c:pt idx="444">
                  <c:v>13.32</c:v>
                </c:pt>
                <c:pt idx="445">
                  <c:v>13.350000000000001</c:v>
                </c:pt>
                <c:pt idx="446">
                  <c:v>13.379999999999999</c:v>
                </c:pt>
                <c:pt idx="447">
                  <c:v>13.41</c:v>
                </c:pt>
                <c:pt idx="448">
                  <c:v>13.440000000000001</c:v>
                </c:pt>
                <c:pt idx="449">
                  <c:v>13.47</c:v>
                </c:pt>
                <c:pt idx="450">
                  <c:v>13.5</c:v>
                </c:pt>
                <c:pt idx="451">
                  <c:v>13.53</c:v>
                </c:pt>
                <c:pt idx="452">
                  <c:v>13.559999999999999</c:v>
                </c:pt>
                <c:pt idx="453">
                  <c:v>13.59</c:v>
                </c:pt>
                <c:pt idx="454">
                  <c:v>13.620000000000001</c:v>
                </c:pt>
                <c:pt idx="455">
                  <c:v>13.649999999999999</c:v>
                </c:pt>
                <c:pt idx="456">
                  <c:v>13.68</c:v>
                </c:pt>
                <c:pt idx="457">
                  <c:v>13.71</c:v>
                </c:pt>
                <c:pt idx="458">
                  <c:v>13.74</c:v>
                </c:pt>
                <c:pt idx="459">
                  <c:v>13.77</c:v>
                </c:pt>
                <c:pt idx="460">
                  <c:v>13.799999999999999</c:v>
                </c:pt>
                <c:pt idx="461">
                  <c:v>13.830000000000002</c:v>
                </c:pt>
                <c:pt idx="462">
                  <c:v>13.86</c:v>
                </c:pt>
                <c:pt idx="463">
                  <c:v>13.89</c:v>
                </c:pt>
                <c:pt idx="464">
                  <c:v>13.919999999999998</c:v>
                </c:pt>
                <c:pt idx="465">
                  <c:v>13.950000000000001</c:v>
                </c:pt>
                <c:pt idx="466">
                  <c:v>13.98</c:v>
                </c:pt>
                <c:pt idx="467">
                  <c:v>14.01</c:v>
                </c:pt>
                <c:pt idx="468">
                  <c:v>14.04</c:v>
                </c:pt>
                <c:pt idx="469">
                  <c:v>14.07</c:v>
                </c:pt>
                <c:pt idx="470">
                  <c:v>14.100000000000001</c:v>
                </c:pt>
                <c:pt idx="471">
                  <c:v>14.129999999999999</c:v>
                </c:pt>
                <c:pt idx="472">
                  <c:v>14.16</c:v>
                </c:pt>
                <c:pt idx="473">
                  <c:v>14.190000000000001</c:v>
                </c:pt>
                <c:pt idx="474">
                  <c:v>14.22</c:v>
                </c:pt>
                <c:pt idx="475">
                  <c:v>14.25</c:v>
                </c:pt>
                <c:pt idx="476">
                  <c:v>14.28</c:v>
                </c:pt>
                <c:pt idx="477">
                  <c:v>14.309999999999999</c:v>
                </c:pt>
                <c:pt idx="478">
                  <c:v>14.34</c:v>
                </c:pt>
                <c:pt idx="479">
                  <c:v>14.370000000000001</c:v>
                </c:pt>
                <c:pt idx="480">
                  <c:v>14.399999999999999</c:v>
                </c:pt>
                <c:pt idx="481">
                  <c:v>14.43</c:v>
                </c:pt>
                <c:pt idx="482">
                  <c:v>14.46</c:v>
                </c:pt>
                <c:pt idx="483">
                  <c:v>14.49</c:v>
                </c:pt>
                <c:pt idx="484">
                  <c:v>14.52</c:v>
                </c:pt>
                <c:pt idx="485">
                  <c:v>14.549999999999999</c:v>
                </c:pt>
                <c:pt idx="486">
                  <c:v>14.580000000000002</c:v>
                </c:pt>
                <c:pt idx="487">
                  <c:v>14.61</c:v>
                </c:pt>
                <c:pt idx="488">
                  <c:v>14.64</c:v>
                </c:pt>
                <c:pt idx="489">
                  <c:v>14.669999999999998</c:v>
                </c:pt>
                <c:pt idx="490">
                  <c:v>14.700000000000001</c:v>
                </c:pt>
                <c:pt idx="491">
                  <c:v>14.73</c:v>
                </c:pt>
                <c:pt idx="492">
                  <c:v>14.76</c:v>
                </c:pt>
                <c:pt idx="493">
                  <c:v>14.79</c:v>
                </c:pt>
                <c:pt idx="494">
                  <c:v>14.82</c:v>
                </c:pt>
                <c:pt idx="495">
                  <c:v>14.850000000000001</c:v>
                </c:pt>
                <c:pt idx="496">
                  <c:v>14.879999999999999</c:v>
                </c:pt>
                <c:pt idx="497">
                  <c:v>14.91</c:v>
                </c:pt>
                <c:pt idx="498">
                  <c:v>14.940000000000001</c:v>
                </c:pt>
                <c:pt idx="499">
                  <c:v>14.97</c:v>
                </c:pt>
                <c:pt idx="500">
                  <c:v>15</c:v>
                </c:pt>
                <c:pt idx="501">
                  <c:v>15.03</c:v>
                </c:pt>
                <c:pt idx="502">
                  <c:v>15.059999999999999</c:v>
                </c:pt>
                <c:pt idx="503">
                  <c:v>15.09</c:v>
                </c:pt>
                <c:pt idx="504">
                  <c:v>15.120000000000001</c:v>
                </c:pt>
                <c:pt idx="505">
                  <c:v>15.149999999999999</c:v>
                </c:pt>
                <c:pt idx="506">
                  <c:v>15.18</c:v>
                </c:pt>
                <c:pt idx="507">
                  <c:v>15.21</c:v>
                </c:pt>
                <c:pt idx="508">
                  <c:v>15.24</c:v>
                </c:pt>
                <c:pt idx="509">
                  <c:v>15.27</c:v>
                </c:pt>
                <c:pt idx="510">
                  <c:v>15.299999999999999</c:v>
                </c:pt>
                <c:pt idx="511">
                  <c:v>15.330000000000002</c:v>
                </c:pt>
                <c:pt idx="512">
                  <c:v>15.36</c:v>
                </c:pt>
                <c:pt idx="513">
                  <c:v>15.39</c:v>
                </c:pt>
                <c:pt idx="514">
                  <c:v>15.419999999999998</c:v>
                </c:pt>
                <c:pt idx="515">
                  <c:v>15.450000000000001</c:v>
                </c:pt>
                <c:pt idx="516">
                  <c:v>15.48</c:v>
                </c:pt>
                <c:pt idx="517">
                  <c:v>15.51</c:v>
                </c:pt>
                <c:pt idx="518">
                  <c:v>15.54</c:v>
                </c:pt>
                <c:pt idx="519">
                  <c:v>15.57</c:v>
                </c:pt>
                <c:pt idx="520">
                  <c:v>15.600000000000001</c:v>
                </c:pt>
                <c:pt idx="521">
                  <c:v>15.629999999999999</c:v>
                </c:pt>
                <c:pt idx="522">
                  <c:v>15.66</c:v>
                </c:pt>
                <c:pt idx="523">
                  <c:v>15.690000000000001</c:v>
                </c:pt>
                <c:pt idx="524">
                  <c:v>15.72</c:v>
                </c:pt>
                <c:pt idx="525">
                  <c:v>15.75</c:v>
                </c:pt>
                <c:pt idx="526">
                  <c:v>15.78</c:v>
                </c:pt>
                <c:pt idx="527">
                  <c:v>15.809999999999999</c:v>
                </c:pt>
                <c:pt idx="528">
                  <c:v>15.84</c:v>
                </c:pt>
                <c:pt idx="529">
                  <c:v>15.870000000000001</c:v>
                </c:pt>
                <c:pt idx="530">
                  <c:v>15.899999999999999</c:v>
                </c:pt>
                <c:pt idx="531">
                  <c:v>15.93</c:v>
                </c:pt>
                <c:pt idx="532">
                  <c:v>15.96</c:v>
                </c:pt>
                <c:pt idx="533">
                  <c:v>15.99</c:v>
                </c:pt>
                <c:pt idx="534">
                  <c:v>16.02</c:v>
                </c:pt>
                <c:pt idx="535">
                  <c:v>16.049999999999997</c:v>
                </c:pt>
                <c:pt idx="536">
                  <c:v>16.080000000000002</c:v>
                </c:pt>
                <c:pt idx="537">
                  <c:v>16.11</c:v>
                </c:pt>
                <c:pt idx="538">
                  <c:v>16.14</c:v>
                </c:pt>
                <c:pt idx="539">
                  <c:v>16.169999999999998</c:v>
                </c:pt>
                <c:pt idx="540">
                  <c:v>16.200000000000003</c:v>
                </c:pt>
                <c:pt idx="541">
                  <c:v>16.23</c:v>
                </c:pt>
                <c:pt idx="542">
                  <c:v>16.259999999999998</c:v>
                </c:pt>
                <c:pt idx="543">
                  <c:v>16.29</c:v>
                </c:pt>
                <c:pt idx="544">
                  <c:v>16.32</c:v>
                </c:pt>
                <c:pt idx="545">
                  <c:v>16.350000000000001</c:v>
                </c:pt>
                <c:pt idx="546">
                  <c:v>16.38</c:v>
                </c:pt>
                <c:pt idx="547">
                  <c:v>16.41</c:v>
                </c:pt>
                <c:pt idx="548">
                  <c:v>16.440000000000001</c:v>
                </c:pt>
                <c:pt idx="549">
                  <c:v>16.47</c:v>
                </c:pt>
                <c:pt idx="550">
                  <c:v>16.5</c:v>
                </c:pt>
                <c:pt idx="551">
                  <c:v>16.53</c:v>
                </c:pt>
                <c:pt idx="552">
                  <c:v>16.559999999999999</c:v>
                </c:pt>
                <c:pt idx="553">
                  <c:v>16.59</c:v>
                </c:pt>
                <c:pt idx="554">
                  <c:v>16.62</c:v>
                </c:pt>
                <c:pt idx="555">
                  <c:v>16.649999999999999</c:v>
                </c:pt>
                <c:pt idx="556">
                  <c:v>16.68</c:v>
                </c:pt>
                <c:pt idx="557">
                  <c:v>16.71</c:v>
                </c:pt>
                <c:pt idx="558">
                  <c:v>16.740000000000002</c:v>
                </c:pt>
                <c:pt idx="559">
                  <c:v>16.77</c:v>
                </c:pt>
                <c:pt idx="560">
                  <c:v>16.799999999999997</c:v>
                </c:pt>
                <c:pt idx="561">
                  <c:v>16.830000000000002</c:v>
                </c:pt>
                <c:pt idx="562">
                  <c:v>16.86</c:v>
                </c:pt>
                <c:pt idx="563">
                  <c:v>16.89</c:v>
                </c:pt>
                <c:pt idx="564">
                  <c:v>16.919999999999998</c:v>
                </c:pt>
                <c:pt idx="565">
                  <c:v>16.950000000000003</c:v>
                </c:pt>
                <c:pt idx="566">
                  <c:v>16.98</c:v>
                </c:pt>
                <c:pt idx="567">
                  <c:v>17.009999999999998</c:v>
                </c:pt>
                <c:pt idx="568">
                  <c:v>17.04</c:v>
                </c:pt>
                <c:pt idx="569">
                  <c:v>17.07</c:v>
                </c:pt>
                <c:pt idx="570">
                  <c:v>17.100000000000001</c:v>
                </c:pt>
                <c:pt idx="571">
                  <c:v>17.13</c:v>
                </c:pt>
                <c:pt idx="572">
                  <c:v>17.16</c:v>
                </c:pt>
                <c:pt idx="573">
                  <c:v>17.190000000000001</c:v>
                </c:pt>
                <c:pt idx="574">
                  <c:v>17.22</c:v>
                </c:pt>
                <c:pt idx="575">
                  <c:v>17.25</c:v>
                </c:pt>
                <c:pt idx="576">
                  <c:v>17.28</c:v>
                </c:pt>
                <c:pt idx="577">
                  <c:v>17.309999999999999</c:v>
                </c:pt>
                <c:pt idx="578">
                  <c:v>17.34</c:v>
                </c:pt>
                <c:pt idx="579">
                  <c:v>17.37</c:v>
                </c:pt>
                <c:pt idx="580">
                  <c:v>17.399999999999999</c:v>
                </c:pt>
                <c:pt idx="581">
                  <c:v>17.43</c:v>
                </c:pt>
                <c:pt idx="582">
                  <c:v>17.46</c:v>
                </c:pt>
                <c:pt idx="583">
                  <c:v>17.490000000000002</c:v>
                </c:pt>
                <c:pt idx="584">
                  <c:v>17.52</c:v>
                </c:pt>
                <c:pt idx="585">
                  <c:v>17.549999999999997</c:v>
                </c:pt>
                <c:pt idx="586">
                  <c:v>17.580000000000002</c:v>
                </c:pt>
                <c:pt idx="587">
                  <c:v>17.61</c:v>
                </c:pt>
                <c:pt idx="588">
                  <c:v>17.64</c:v>
                </c:pt>
                <c:pt idx="589">
                  <c:v>17.669999999999998</c:v>
                </c:pt>
                <c:pt idx="590">
                  <c:v>17.700000000000003</c:v>
                </c:pt>
                <c:pt idx="591">
                  <c:v>17.73</c:v>
                </c:pt>
                <c:pt idx="592">
                  <c:v>17.759999999999998</c:v>
                </c:pt>
                <c:pt idx="593">
                  <c:v>17.79</c:v>
                </c:pt>
                <c:pt idx="594">
                  <c:v>17.82</c:v>
                </c:pt>
                <c:pt idx="595">
                  <c:v>17.850000000000001</c:v>
                </c:pt>
                <c:pt idx="596">
                  <c:v>17.88</c:v>
                </c:pt>
                <c:pt idx="597">
                  <c:v>17.91</c:v>
                </c:pt>
                <c:pt idx="598">
                  <c:v>17.940000000000001</c:v>
                </c:pt>
                <c:pt idx="599">
                  <c:v>17.97</c:v>
                </c:pt>
                <c:pt idx="600">
                  <c:v>18</c:v>
                </c:pt>
                <c:pt idx="601">
                  <c:v>18.03</c:v>
                </c:pt>
                <c:pt idx="602">
                  <c:v>18.059999999999999</c:v>
                </c:pt>
                <c:pt idx="603">
                  <c:v>18.09</c:v>
                </c:pt>
                <c:pt idx="604">
                  <c:v>18.12</c:v>
                </c:pt>
                <c:pt idx="605">
                  <c:v>18.149999999999999</c:v>
                </c:pt>
                <c:pt idx="606">
                  <c:v>18.18</c:v>
                </c:pt>
                <c:pt idx="607">
                  <c:v>18.21</c:v>
                </c:pt>
                <c:pt idx="608">
                  <c:v>18.240000000000002</c:v>
                </c:pt>
                <c:pt idx="609">
                  <c:v>18.27</c:v>
                </c:pt>
                <c:pt idx="610">
                  <c:v>18.299999999999997</c:v>
                </c:pt>
                <c:pt idx="611">
                  <c:v>18.330000000000002</c:v>
                </c:pt>
                <c:pt idx="612">
                  <c:v>18.36</c:v>
                </c:pt>
                <c:pt idx="613">
                  <c:v>18.39</c:v>
                </c:pt>
                <c:pt idx="614">
                  <c:v>18.419999999999998</c:v>
                </c:pt>
                <c:pt idx="615">
                  <c:v>18.450000000000003</c:v>
                </c:pt>
                <c:pt idx="616">
                  <c:v>18.48</c:v>
                </c:pt>
                <c:pt idx="617">
                  <c:v>18.509999999999998</c:v>
                </c:pt>
                <c:pt idx="618">
                  <c:v>18.54</c:v>
                </c:pt>
                <c:pt idx="619">
                  <c:v>18.57</c:v>
                </c:pt>
                <c:pt idx="620">
                  <c:v>18.600000000000001</c:v>
                </c:pt>
                <c:pt idx="621">
                  <c:v>18.63</c:v>
                </c:pt>
                <c:pt idx="622">
                  <c:v>18.66</c:v>
                </c:pt>
                <c:pt idx="623">
                  <c:v>18.690000000000001</c:v>
                </c:pt>
                <c:pt idx="624">
                  <c:v>18.72</c:v>
                </c:pt>
                <c:pt idx="625">
                  <c:v>18.75</c:v>
                </c:pt>
                <c:pt idx="626">
                  <c:v>18.78</c:v>
                </c:pt>
                <c:pt idx="627">
                  <c:v>18.809999999999999</c:v>
                </c:pt>
                <c:pt idx="628">
                  <c:v>18.84</c:v>
                </c:pt>
                <c:pt idx="629">
                  <c:v>18.87</c:v>
                </c:pt>
                <c:pt idx="630">
                  <c:v>18.899999999999999</c:v>
                </c:pt>
                <c:pt idx="631">
                  <c:v>18.93</c:v>
                </c:pt>
                <c:pt idx="632">
                  <c:v>18.96</c:v>
                </c:pt>
                <c:pt idx="633">
                  <c:v>18.990000000000002</c:v>
                </c:pt>
                <c:pt idx="634">
                  <c:v>19.02</c:v>
                </c:pt>
                <c:pt idx="635">
                  <c:v>19.049999999999997</c:v>
                </c:pt>
                <c:pt idx="636">
                  <c:v>19.080000000000002</c:v>
                </c:pt>
                <c:pt idx="637">
                  <c:v>19.11</c:v>
                </c:pt>
                <c:pt idx="638">
                  <c:v>19.14</c:v>
                </c:pt>
                <c:pt idx="639">
                  <c:v>19.169999999999998</c:v>
                </c:pt>
                <c:pt idx="640">
                  <c:v>19.200000000000003</c:v>
                </c:pt>
                <c:pt idx="641">
                  <c:v>19.23</c:v>
                </c:pt>
                <c:pt idx="642">
                  <c:v>19.259999999999998</c:v>
                </c:pt>
                <c:pt idx="643">
                  <c:v>19.29</c:v>
                </c:pt>
                <c:pt idx="644">
                  <c:v>19.32</c:v>
                </c:pt>
                <c:pt idx="645">
                  <c:v>19.350000000000001</c:v>
                </c:pt>
                <c:pt idx="646">
                  <c:v>19.38</c:v>
                </c:pt>
                <c:pt idx="647">
                  <c:v>19.41</c:v>
                </c:pt>
                <c:pt idx="648">
                  <c:v>19.440000000000001</c:v>
                </c:pt>
                <c:pt idx="649">
                  <c:v>19.47</c:v>
                </c:pt>
                <c:pt idx="650">
                  <c:v>19.5</c:v>
                </c:pt>
                <c:pt idx="651">
                  <c:v>19.53</c:v>
                </c:pt>
                <c:pt idx="652">
                  <c:v>19.559999999999999</c:v>
                </c:pt>
                <c:pt idx="653">
                  <c:v>19.59</c:v>
                </c:pt>
                <c:pt idx="654">
                  <c:v>19.62</c:v>
                </c:pt>
                <c:pt idx="655">
                  <c:v>19.649999999999999</c:v>
                </c:pt>
                <c:pt idx="656">
                  <c:v>19.68</c:v>
                </c:pt>
                <c:pt idx="657">
                  <c:v>19.71</c:v>
                </c:pt>
                <c:pt idx="658">
                  <c:v>19.740000000000002</c:v>
                </c:pt>
                <c:pt idx="659">
                  <c:v>19.77</c:v>
                </c:pt>
                <c:pt idx="660">
                  <c:v>19.799999999999997</c:v>
                </c:pt>
                <c:pt idx="661">
                  <c:v>19.830000000000002</c:v>
                </c:pt>
                <c:pt idx="662">
                  <c:v>19.86</c:v>
                </c:pt>
                <c:pt idx="663">
                  <c:v>19.89</c:v>
                </c:pt>
                <c:pt idx="664">
                  <c:v>19.919999999999998</c:v>
                </c:pt>
                <c:pt idx="665">
                  <c:v>19.950000000000003</c:v>
                </c:pt>
                <c:pt idx="666">
                  <c:v>19.98</c:v>
                </c:pt>
                <c:pt idx="667">
                  <c:v>20.009999999999998</c:v>
                </c:pt>
                <c:pt idx="668">
                  <c:v>20.04</c:v>
                </c:pt>
                <c:pt idx="669">
                  <c:v>20.07</c:v>
                </c:pt>
                <c:pt idx="670">
                  <c:v>20.100000000000001</c:v>
                </c:pt>
                <c:pt idx="671">
                  <c:v>20.13</c:v>
                </c:pt>
                <c:pt idx="672">
                  <c:v>20.16</c:v>
                </c:pt>
                <c:pt idx="673">
                  <c:v>20.190000000000001</c:v>
                </c:pt>
                <c:pt idx="674">
                  <c:v>20.22</c:v>
                </c:pt>
                <c:pt idx="675">
                  <c:v>20.25</c:v>
                </c:pt>
                <c:pt idx="676">
                  <c:v>20.28</c:v>
                </c:pt>
                <c:pt idx="677">
                  <c:v>20.309999999999999</c:v>
                </c:pt>
                <c:pt idx="678">
                  <c:v>20.34</c:v>
                </c:pt>
                <c:pt idx="679">
                  <c:v>20.37</c:v>
                </c:pt>
                <c:pt idx="680">
                  <c:v>20.399999999999999</c:v>
                </c:pt>
                <c:pt idx="681">
                  <c:v>20.43</c:v>
                </c:pt>
                <c:pt idx="682">
                  <c:v>20.46</c:v>
                </c:pt>
                <c:pt idx="683">
                  <c:v>20.490000000000002</c:v>
                </c:pt>
                <c:pt idx="684">
                  <c:v>20.52</c:v>
                </c:pt>
                <c:pt idx="685">
                  <c:v>20.549999999999997</c:v>
                </c:pt>
                <c:pt idx="686">
                  <c:v>20.580000000000002</c:v>
                </c:pt>
                <c:pt idx="687">
                  <c:v>20.61</c:v>
                </c:pt>
                <c:pt idx="688">
                  <c:v>20.64</c:v>
                </c:pt>
                <c:pt idx="689">
                  <c:v>20.669999999999998</c:v>
                </c:pt>
                <c:pt idx="690">
                  <c:v>20.700000000000003</c:v>
                </c:pt>
                <c:pt idx="691">
                  <c:v>20.73</c:v>
                </c:pt>
                <c:pt idx="692">
                  <c:v>20.759999999999998</c:v>
                </c:pt>
                <c:pt idx="693">
                  <c:v>20.79</c:v>
                </c:pt>
                <c:pt idx="694">
                  <c:v>20.82</c:v>
                </c:pt>
                <c:pt idx="695">
                  <c:v>20.85</c:v>
                </c:pt>
                <c:pt idx="696">
                  <c:v>20.88</c:v>
                </c:pt>
                <c:pt idx="697">
                  <c:v>20.91</c:v>
                </c:pt>
                <c:pt idx="698">
                  <c:v>20.94</c:v>
                </c:pt>
                <c:pt idx="699">
                  <c:v>20.97</c:v>
                </c:pt>
                <c:pt idx="700">
                  <c:v>21</c:v>
                </c:pt>
                <c:pt idx="701">
                  <c:v>21.03</c:v>
                </c:pt>
                <c:pt idx="702">
                  <c:v>21.06</c:v>
                </c:pt>
                <c:pt idx="703">
                  <c:v>21.09</c:v>
                </c:pt>
                <c:pt idx="704">
                  <c:v>21.12</c:v>
                </c:pt>
                <c:pt idx="705">
                  <c:v>21.15</c:v>
                </c:pt>
                <c:pt idx="706">
                  <c:v>21.18</c:v>
                </c:pt>
                <c:pt idx="707">
                  <c:v>21.21</c:v>
                </c:pt>
                <c:pt idx="708">
                  <c:v>21.240000000000002</c:v>
                </c:pt>
                <c:pt idx="709">
                  <c:v>21.27</c:v>
                </c:pt>
                <c:pt idx="710">
                  <c:v>21.299999999999997</c:v>
                </c:pt>
                <c:pt idx="711">
                  <c:v>21.330000000000002</c:v>
                </c:pt>
                <c:pt idx="712">
                  <c:v>21.36</c:v>
                </c:pt>
                <c:pt idx="713">
                  <c:v>21.39</c:v>
                </c:pt>
                <c:pt idx="714">
                  <c:v>21.419999999999998</c:v>
                </c:pt>
                <c:pt idx="715">
                  <c:v>21.450000000000003</c:v>
                </c:pt>
                <c:pt idx="716">
                  <c:v>21.48</c:v>
                </c:pt>
                <c:pt idx="717">
                  <c:v>21.509999999999998</c:v>
                </c:pt>
                <c:pt idx="718">
                  <c:v>21.54</c:v>
                </c:pt>
                <c:pt idx="719">
                  <c:v>21.57</c:v>
                </c:pt>
                <c:pt idx="720">
                  <c:v>21.6</c:v>
                </c:pt>
                <c:pt idx="721">
                  <c:v>21.63</c:v>
                </c:pt>
                <c:pt idx="722">
                  <c:v>21.66</c:v>
                </c:pt>
                <c:pt idx="723">
                  <c:v>21.69</c:v>
                </c:pt>
                <c:pt idx="724">
                  <c:v>21.72</c:v>
                </c:pt>
                <c:pt idx="725">
                  <c:v>21.75</c:v>
                </c:pt>
                <c:pt idx="726">
                  <c:v>21.78</c:v>
                </c:pt>
                <c:pt idx="727">
                  <c:v>21.81</c:v>
                </c:pt>
                <c:pt idx="728">
                  <c:v>21.84</c:v>
                </c:pt>
                <c:pt idx="729">
                  <c:v>21.87</c:v>
                </c:pt>
                <c:pt idx="730">
                  <c:v>21.9</c:v>
                </c:pt>
                <c:pt idx="731">
                  <c:v>21.93</c:v>
                </c:pt>
                <c:pt idx="732">
                  <c:v>21.96</c:v>
                </c:pt>
                <c:pt idx="733">
                  <c:v>21.990000000000002</c:v>
                </c:pt>
                <c:pt idx="734">
                  <c:v>22.02</c:v>
                </c:pt>
                <c:pt idx="735">
                  <c:v>22.049999999999997</c:v>
                </c:pt>
                <c:pt idx="736">
                  <c:v>22.080000000000002</c:v>
                </c:pt>
                <c:pt idx="737">
                  <c:v>22.11</c:v>
                </c:pt>
                <c:pt idx="738">
                  <c:v>22.14</c:v>
                </c:pt>
                <c:pt idx="739">
                  <c:v>22.169999999999998</c:v>
                </c:pt>
                <c:pt idx="740">
                  <c:v>22.200000000000003</c:v>
                </c:pt>
                <c:pt idx="741">
                  <c:v>22.23</c:v>
                </c:pt>
                <c:pt idx="742">
                  <c:v>22.259999999999998</c:v>
                </c:pt>
                <c:pt idx="743">
                  <c:v>22.29</c:v>
                </c:pt>
                <c:pt idx="744">
                  <c:v>22.32</c:v>
                </c:pt>
                <c:pt idx="745">
                  <c:v>22.35</c:v>
                </c:pt>
                <c:pt idx="746">
                  <c:v>22.38</c:v>
                </c:pt>
                <c:pt idx="747">
                  <c:v>22.41</c:v>
                </c:pt>
                <c:pt idx="748">
                  <c:v>22.44</c:v>
                </c:pt>
                <c:pt idx="749">
                  <c:v>22.47</c:v>
                </c:pt>
                <c:pt idx="750">
                  <c:v>22.5</c:v>
                </c:pt>
                <c:pt idx="751">
                  <c:v>22.53</c:v>
                </c:pt>
                <c:pt idx="752">
                  <c:v>22.56</c:v>
                </c:pt>
                <c:pt idx="753">
                  <c:v>22.59</c:v>
                </c:pt>
                <c:pt idx="754">
                  <c:v>22.62</c:v>
                </c:pt>
                <c:pt idx="755">
                  <c:v>22.65</c:v>
                </c:pt>
                <c:pt idx="756">
                  <c:v>22.68</c:v>
                </c:pt>
                <c:pt idx="757">
                  <c:v>22.71</c:v>
                </c:pt>
                <c:pt idx="758">
                  <c:v>22.740000000000002</c:v>
                </c:pt>
                <c:pt idx="759">
                  <c:v>22.77</c:v>
                </c:pt>
                <c:pt idx="760">
                  <c:v>22.799999999999997</c:v>
                </c:pt>
                <c:pt idx="761">
                  <c:v>22.830000000000002</c:v>
                </c:pt>
                <c:pt idx="762">
                  <c:v>22.86</c:v>
                </c:pt>
                <c:pt idx="763">
                  <c:v>22.89</c:v>
                </c:pt>
                <c:pt idx="764">
                  <c:v>22.919999999999998</c:v>
                </c:pt>
                <c:pt idx="765">
                  <c:v>22.950000000000003</c:v>
                </c:pt>
                <c:pt idx="766">
                  <c:v>22.98</c:v>
                </c:pt>
                <c:pt idx="767">
                  <c:v>23.009999999999998</c:v>
                </c:pt>
                <c:pt idx="768">
                  <c:v>23.04</c:v>
                </c:pt>
                <c:pt idx="769">
                  <c:v>23.07</c:v>
                </c:pt>
                <c:pt idx="770">
                  <c:v>23.1</c:v>
                </c:pt>
                <c:pt idx="771">
                  <c:v>23.13</c:v>
                </c:pt>
                <c:pt idx="772">
                  <c:v>23.16</c:v>
                </c:pt>
                <c:pt idx="773">
                  <c:v>23.19</c:v>
                </c:pt>
                <c:pt idx="774">
                  <c:v>23.22</c:v>
                </c:pt>
                <c:pt idx="775">
                  <c:v>23.25</c:v>
                </c:pt>
                <c:pt idx="776">
                  <c:v>23.28</c:v>
                </c:pt>
                <c:pt idx="777">
                  <c:v>23.31</c:v>
                </c:pt>
                <c:pt idx="778">
                  <c:v>23.34</c:v>
                </c:pt>
                <c:pt idx="779">
                  <c:v>23.37</c:v>
                </c:pt>
                <c:pt idx="780">
                  <c:v>23.4</c:v>
                </c:pt>
                <c:pt idx="781">
                  <c:v>23.43</c:v>
                </c:pt>
                <c:pt idx="782">
                  <c:v>23.46</c:v>
                </c:pt>
                <c:pt idx="783">
                  <c:v>23.490000000000002</c:v>
                </c:pt>
                <c:pt idx="784">
                  <c:v>23.52</c:v>
                </c:pt>
                <c:pt idx="785">
                  <c:v>23.549999999999997</c:v>
                </c:pt>
                <c:pt idx="786">
                  <c:v>23.580000000000002</c:v>
                </c:pt>
                <c:pt idx="787">
                  <c:v>23.61</c:v>
                </c:pt>
                <c:pt idx="788">
                  <c:v>23.64</c:v>
                </c:pt>
                <c:pt idx="789">
                  <c:v>23.669999999999998</c:v>
                </c:pt>
                <c:pt idx="790">
                  <c:v>23.700000000000003</c:v>
                </c:pt>
                <c:pt idx="791">
                  <c:v>23.73</c:v>
                </c:pt>
                <c:pt idx="792">
                  <c:v>23.759999999999998</c:v>
                </c:pt>
                <c:pt idx="793">
                  <c:v>23.79</c:v>
                </c:pt>
                <c:pt idx="794">
                  <c:v>23.82</c:v>
                </c:pt>
                <c:pt idx="795">
                  <c:v>23.85</c:v>
                </c:pt>
                <c:pt idx="796">
                  <c:v>23.88</c:v>
                </c:pt>
                <c:pt idx="797">
                  <c:v>23.91</c:v>
                </c:pt>
                <c:pt idx="798">
                  <c:v>23.94</c:v>
                </c:pt>
                <c:pt idx="799">
                  <c:v>23.97</c:v>
                </c:pt>
                <c:pt idx="800">
                  <c:v>24</c:v>
                </c:pt>
                <c:pt idx="801">
                  <c:v>24.03</c:v>
                </c:pt>
                <c:pt idx="802">
                  <c:v>24.06</c:v>
                </c:pt>
                <c:pt idx="803">
                  <c:v>24.089999999999996</c:v>
                </c:pt>
                <c:pt idx="804">
                  <c:v>24.119999999999997</c:v>
                </c:pt>
                <c:pt idx="805">
                  <c:v>24.150000000000002</c:v>
                </c:pt>
                <c:pt idx="806">
                  <c:v>24.18</c:v>
                </c:pt>
                <c:pt idx="807">
                  <c:v>24.21</c:v>
                </c:pt>
                <c:pt idx="808">
                  <c:v>24.240000000000002</c:v>
                </c:pt>
                <c:pt idx="809">
                  <c:v>24.27</c:v>
                </c:pt>
                <c:pt idx="810">
                  <c:v>24.299999999999997</c:v>
                </c:pt>
                <c:pt idx="811">
                  <c:v>24.33</c:v>
                </c:pt>
                <c:pt idx="812">
                  <c:v>24.36</c:v>
                </c:pt>
                <c:pt idx="813">
                  <c:v>24.39</c:v>
                </c:pt>
                <c:pt idx="814">
                  <c:v>24.42</c:v>
                </c:pt>
                <c:pt idx="815">
                  <c:v>24.450000000000003</c:v>
                </c:pt>
                <c:pt idx="816">
                  <c:v>24.48</c:v>
                </c:pt>
                <c:pt idx="817">
                  <c:v>24.509999999999998</c:v>
                </c:pt>
                <c:pt idx="818">
                  <c:v>24.54</c:v>
                </c:pt>
                <c:pt idx="819">
                  <c:v>24.57</c:v>
                </c:pt>
                <c:pt idx="820">
                  <c:v>24.599999999999998</c:v>
                </c:pt>
                <c:pt idx="821">
                  <c:v>24.630000000000003</c:v>
                </c:pt>
                <c:pt idx="822">
                  <c:v>24.660000000000004</c:v>
                </c:pt>
                <c:pt idx="823">
                  <c:v>24.69</c:v>
                </c:pt>
                <c:pt idx="824">
                  <c:v>24.72</c:v>
                </c:pt>
                <c:pt idx="825">
                  <c:v>24.75</c:v>
                </c:pt>
                <c:pt idx="826">
                  <c:v>24.78</c:v>
                </c:pt>
                <c:pt idx="827">
                  <c:v>24.81</c:v>
                </c:pt>
                <c:pt idx="828">
                  <c:v>24.839999999999996</c:v>
                </c:pt>
                <c:pt idx="829">
                  <c:v>24.869999999999997</c:v>
                </c:pt>
                <c:pt idx="830">
                  <c:v>24.900000000000002</c:v>
                </c:pt>
                <c:pt idx="831">
                  <c:v>24.93</c:v>
                </c:pt>
                <c:pt idx="832">
                  <c:v>24.96</c:v>
                </c:pt>
                <c:pt idx="833">
                  <c:v>24.990000000000002</c:v>
                </c:pt>
                <c:pt idx="834">
                  <c:v>25.02</c:v>
                </c:pt>
                <c:pt idx="835">
                  <c:v>25.049999999999997</c:v>
                </c:pt>
                <c:pt idx="836">
                  <c:v>25.08</c:v>
                </c:pt>
                <c:pt idx="837">
                  <c:v>25.11</c:v>
                </c:pt>
                <c:pt idx="838">
                  <c:v>25.14</c:v>
                </c:pt>
                <c:pt idx="839">
                  <c:v>25.17</c:v>
                </c:pt>
                <c:pt idx="840">
                  <c:v>25.200000000000003</c:v>
                </c:pt>
                <c:pt idx="841">
                  <c:v>25.23</c:v>
                </c:pt>
                <c:pt idx="842">
                  <c:v>25.259999999999998</c:v>
                </c:pt>
                <c:pt idx="843">
                  <c:v>25.29</c:v>
                </c:pt>
                <c:pt idx="844">
                  <c:v>25.32</c:v>
                </c:pt>
                <c:pt idx="845">
                  <c:v>25.349999999999998</c:v>
                </c:pt>
                <c:pt idx="846">
                  <c:v>25.380000000000003</c:v>
                </c:pt>
                <c:pt idx="847">
                  <c:v>25.410000000000004</c:v>
                </c:pt>
                <c:pt idx="848">
                  <c:v>25.44</c:v>
                </c:pt>
                <c:pt idx="849">
                  <c:v>25.47</c:v>
                </c:pt>
                <c:pt idx="850">
                  <c:v>25.5</c:v>
                </c:pt>
                <c:pt idx="851">
                  <c:v>25.53</c:v>
                </c:pt>
                <c:pt idx="852">
                  <c:v>25.56</c:v>
                </c:pt>
                <c:pt idx="853">
                  <c:v>25.589999999999996</c:v>
                </c:pt>
                <c:pt idx="854">
                  <c:v>25.619999999999997</c:v>
                </c:pt>
                <c:pt idx="855">
                  <c:v>25.650000000000002</c:v>
                </c:pt>
                <c:pt idx="856">
                  <c:v>25.68</c:v>
                </c:pt>
                <c:pt idx="857">
                  <c:v>25.71</c:v>
                </c:pt>
                <c:pt idx="858">
                  <c:v>25.740000000000002</c:v>
                </c:pt>
                <c:pt idx="859">
                  <c:v>25.77</c:v>
                </c:pt>
                <c:pt idx="860">
                  <c:v>25.799999999999997</c:v>
                </c:pt>
                <c:pt idx="861">
                  <c:v>25.83</c:v>
                </c:pt>
                <c:pt idx="862">
                  <c:v>25.86</c:v>
                </c:pt>
                <c:pt idx="863">
                  <c:v>25.89</c:v>
                </c:pt>
                <c:pt idx="864">
                  <c:v>25.92</c:v>
                </c:pt>
                <c:pt idx="865">
                  <c:v>25.950000000000003</c:v>
                </c:pt>
                <c:pt idx="866">
                  <c:v>25.98</c:v>
                </c:pt>
                <c:pt idx="867">
                  <c:v>26.009999999999998</c:v>
                </c:pt>
                <c:pt idx="868">
                  <c:v>26.04</c:v>
                </c:pt>
                <c:pt idx="869">
                  <c:v>26.07</c:v>
                </c:pt>
                <c:pt idx="870">
                  <c:v>26.099999999999998</c:v>
                </c:pt>
                <c:pt idx="871">
                  <c:v>26.130000000000003</c:v>
                </c:pt>
                <c:pt idx="872">
                  <c:v>26.160000000000004</c:v>
                </c:pt>
                <c:pt idx="873">
                  <c:v>26.19</c:v>
                </c:pt>
                <c:pt idx="874">
                  <c:v>26.22</c:v>
                </c:pt>
                <c:pt idx="875">
                  <c:v>26.25</c:v>
                </c:pt>
                <c:pt idx="876">
                  <c:v>26.28</c:v>
                </c:pt>
                <c:pt idx="877">
                  <c:v>26.31</c:v>
                </c:pt>
                <c:pt idx="878">
                  <c:v>26.339999999999996</c:v>
                </c:pt>
                <c:pt idx="879">
                  <c:v>26.369999999999997</c:v>
                </c:pt>
                <c:pt idx="880">
                  <c:v>26.400000000000002</c:v>
                </c:pt>
                <c:pt idx="881">
                  <c:v>26.43</c:v>
                </c:pt>
                <c:pt idx="882">
                  <c:v>26.46</c:v>
                </c:pt>
                <c:pt idx="883">
                  <c:v>26.490000000000002</c:v>
                </c:pt>
                <c:pt idx="884">
                  <c:v>26.52</c:v>
                </c:pt>
                <c:pt idx="885">
                  <c:v>26.549999999999997</c:v>
                </c:pt>
                <c:pt idx="886">
                  <c:v>26.58</c:v>
                </c:pt>
                <c:pt idx="887">
                  <c:v>26.61</c:v>
                </c:pt>
                <c:pt idx="888">
                  <c:v>26.64</c:v>
                </c:pt>
                <c:pt idx="889">
                  <c:v>26.67</c:v>
                </c:pt>
                <c:pt idx="890">
                  <c:v>26.700000000000003</c:v>
                </c:pt>
                <c:pt idx="891">
                  <c:v>26.73</c:v>
                </c:pt>
                <c:pt idx="892">
                  <c:v>26.759999999999998</c:v>
                </c:pt>
                <c:pt idx="893">
                  <c:v>26.79</c:v>
                </c:pt>
                <c:pt idx="894">
                  <c:v>26.82</c:v>
                </c:pt>
                <c:pt idx="895">
                  <c:v>26.849999999999998</c:v>
                </c:pt>
                <c:pt idx="896">
                  <c:v>26.880000000000003</c:v>
                </c:pt>
                <c:pt idx="897">
                  <c:v>26.910000000000004</c:v>
                </c:pt>
                <c:pt idx="898">
                  <c:v>26.94</c:v>
                </c:pt>
                <c:pt idx="899">
                  <c:v>26.97</c:v>
                </c:pt>
                <c:pt idx="900">
                  <c:v>27</c:v>
                </c:pt>
                <c:pt idx="901">
                  <c:v>27.03</c:v>
                </c:pt>
                <c:pt idx="902">
                  <c:v>27.06</c:v>
                </c:pt>
                <c:pt idx="903">
                  <c:v>27.089999999999996</c:v>
                </c:pt>
                <c:pt idx="904">
                  <c:v>27.119999999999997</c:v>
                </c:pt>
                <c:pt idx="905">
                  <c:v>27.150000000000002</c:v>
                </c:pt>
                <c:pt idx="906">
                  <c:v>27.18</c:v>
                </c:pt>
                <c:pt idx="907">
                  <c:v>27.21</c:v>
                </c:pt>
                <c:pt idx="908">
                  <c:v>27.240000000000002</c:v>
                </c:pt>
                <c:pt idx="909">
                  <c:v>27.27</c:v>
                </c:pt>
                <c:pt idx="910">
                  <c:v>27.299999999999997</c:v>
                </c:pt>
                <c:pt idx="911">
                  <c:v>27.33</c:v>
                </c:pt>
                <c:pt idx="912">
                  <c:v>27.36</c:v>
                </c:pt>
                <c:pt idx="913">
                  <c:v>27.39</c:v>
                </c:pt>
                <c:pt idx="914">
                  <c:v>27.42</c:v>
                </c:pt>
                <c:pt idx="915">
                  <c:v>27.450000000000003</c:v>
                </c:pt>
                <c:pt idx="916">
                  <c:v>27.48</c:v>
                </c:pt>
                <c:pt idx="917">
                  <c:v>27.509999999999998</c:v>
                </c:pt>
                <c:pt idx="918">
                  <c:v>27.54</c:v>
                </c:pt>
                <c:pt idx="919">
                  <c:v>27.57</c:v>
                </c:pt>
                <c:pt idx="920">
                  <c:v>27.599999999999998</c:v>
                </c:pt>
                <c:pt idx="921">
                  <c:v>27.630000000000003</c:v>
                </c:pt>
                <c:pt idx="922">
                  <c:v>27.660000000000004</c:v>
                </c:pt>
                <c:pt idx="923">
                  <c:v>27.69</c:v>
                </c:pt>
                <c:pt idx="924">
                  <c:v>27.72</c:v>
                </c:pt>
                <c:pt idx="925">
                  <c:v>27.75</c:v>
                </c:pt>
                <c:pt idx="926">
                  <c:v>27.78</c:v>
                </c:pt>
                <c:pt idx="927">
                  <c:v>27.81</c:v>
                </c:pt>
                <c:pt idx="928">
                  <c:v>27.839999999999996</c:v>
                </c:pt>
                <c:pt idx="929">
                  <c:v>27.869999999999997</c:v>
                </c:pt>
                <c:pt idx="930">
                  <c:v>27.900000000000002</c:v>
                </c:pt>
                <c:pt idx="931">
                  <c:v>27.93</c:v>
                </c:pt>
                <c:pt idx="932">
                  <c:v>27.96</c:v>
                </c:pt>
                <c:pt idx="933">
                  <c:v>27.990000000000002</c:v>
                </c:pt>
                <c:pt idx="934">
                  <c:v>28.02</c:v>
                </c:pt>
                <c:pt idx="935">
                  <c:v>28.049999999999997</c:v>
                </c:pt>
                <c:pt idx="936">
                  <c:v>28.08</c:v>
                </c:pt>
                <c:pt idx="937">
                  <c:v>28.11</c:v>
                </c:pt>
                <c:pt idx="938">
                  <c:v>28.14</c:v>
                </c:pt>
                <c:pt idx="939">
                  <c:v>28.17</c:v>
                </c:pt>
                <c:pt idx="940">
                  <c:v>28.200000000000003</c:v>
                </c:pt>
                <c:pt idx="941">
                  <c:v>28.23</c:v>
                </c:pt>
                <c:pt idx="942">
                  <c:v>28.259999999999998</c:v>
                </c:pt>
                <c:pt idx="943">
                  <c:v>28.29</c:v>
                </c:pt>
                <c:pt idx="944">
                  <c:v>28.32</c:v>
                </c:pt>
                <c:pt idx="945">
                  <c:v>28.349999999999998</c:v>
                </c:pt>
                <c:pt idx="946">
                  <c:v>28.380000000000003</c:v>
                </c:pt>
                <c:pt idx="947">
                  <c:v>28.410000000000004</c:v>
                </c:pt>
                <c:pt idx="948">
                  <c:v>28.44</c:v>
                </c:pt>
                <c:pt idx="949">
                  <c:v>28.47</c:v>
                </c:pt>
                <c:pt idx="950">
                  <c:v>28.5</c:v>
                </c:pt>
                <c:pt idx="951">
                  <c:v>28.53</c:v>
                </c:pt>
                <c:pt idx="952">
                  <c:v>28.56</c:v>
                </c:pt>
                <c:pt idx="953">
                  <c:v>28.589999999999996</c:v>
                </c:pt>
                <c:pt idx="954">
                  <c:v>28.619999999999997</c:v>
                </c:pt>
                <c:pt idx="955">
                  <c:v>28.650000000000002</c:v>
                </c:pt>
                <c:pt idx="956">
                  <c:v>28.68</c:v>
                </c:pt>
                <c:pt idx="957">
                  <c:v>28.71</c:v>
                </c:pt>
                <c:pt idx="958">
                  <c:v>28.740000000000002</c:v>
                </c:pt>
                <c:pt idx="959">
                  <c:v>28.77</c:v>
                </c:pt>
                <c:pt idx="960">
                  <c:v>28.799999999999997</c:v>
                </c:pt>
                <c:pt idx="961">
                  <c:v>28.83</c:v>
                </c:pt>
                <c:pt idx="962">
                  <c:v>28.86</c:v>
                </c:pt>
                <c:pt idx="963">
                  <c:v>28.89</c:v>
                </c:pt>
                <c:pt idx="964">
                  <c:v>28.92</c:v>
                </c:pt>
                <c:pt idx="965">
                  <c:v>28.950000000000003</c:v>
                </c:pt>
                <c:pt idx="966">
                  <c:v>28.98</c:v>
                </c:pt>
                <c:pt idx="967">
                  <c:v>29.009999999999998</c:v>
                </c:pt>
                <c:pt idx="968">
                  <c:v>29.04</c:v>
                </c:pt>
                <c:pt idx="969">
                  <c:v>29.07</c:v>
                </c:pt>
                <c:pt idx="970">
                  <c:v>29.099999999999998</c:v>
                </c:pt>
                <c:pt idx="971">
                  <c:v>29.130000000000003</c:v>
                </c:pt>
                <c:pt idx="972">
                  <c:v>29.160000000000004</c:v>
                </c:pt>
                <c:pt idx="973">
                  <c:v>29.19</c:v>
                </c:pt>
                <c:pt idx="974">
                  <c:v>29.22</c:v>
                </c:pt>
                <c:pt idx="975">
                  <c:v>29.25</c:v>
                </c:pt>
                <c:pt idx="976">
                  <c:v>29.28</c:v>
                </c:pt>
                <c:pt idx="977">
                  <c:v>29.31</c:v>
                </c:pt>
                <c:pt idx="978">
                  <c:v>29.339999999999996</c:v>
                </c:pt>
                <c:pt idx="979">
                  <c:v>29.369999999999997</c:v>
                </c:pt>
                <c:pt idx="980">
                  <c:v>29.400000000000002</c:v>
                </c:pt>
                <c:pt idx="981">
                  <c:v>29.43</c:v>
                </c:pt>
                <c:pt idx="982">
                  <c:v>29.46</c:v>
                </c:pt>
                <c:pt idx="983">
                  <c:v>29.490000000000002</c:v>
                </c:pt>
                <c:pt idx="984">
                  <c:v>29.52</c:v>
                </c:pt>
                <c:pt idx="985">
                  <c:v>29.549999999999997</c:v>
                </c:pt>
                <c:pt idx="986">
                  <c:v>29.58</c:v>
                </c:pt>
                <c:pt idx="987">
                  <c:v>29.61</c:v>
                </c:pt>
                <c:pt idx="988">
                  <c:v>29.64</c:v>
                </c:pt>
                <c:pt idx="989">
                  <c:v>29.67</c:v>
                </c:pt>
                <c:pt idx="990">
                  <c:v>29.700000000000003</c:v>
                </c:pt>
                <c:pt idx="991">
                  <c:v>29.73</c:v>
                </c:pt>
                <c:pt idx="992">
                  <c:v>29.759999999999998</c:v>
                </c:pt>
                <c:pt idx="993">
                  <c:v>29.79</c:v>
                </c:pt>
                <c:pt idx="994">
                  <c:v>29.82</c:v>
                </c:pt>
                <c:pt idx="995">
                  <c:v>29.849999999999998</c:v>
                </c:pt>
                <c:pt idx="996">
                  <c:v>29.880000000000003</c:v>
                </c:pt>
                <c:pt idx="997">
                  <c:v>29.910000000000004</c:v>
                </c:pt>
                <c:pt idx="998">
                  <c:v>29.94</c:v>
                </c:pt>
                <c:pt idx="999">
                  <c:v>29.97</c:v>
                </c:pt>
                <c:pt idx="1000">
                  <c:v>30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705576"/>
        <c:axId val="350705968"/>
      </c:scatterChart>
      <c:valAx>
        <c:axId val="350705576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18093074957660396"/>
              <c:y val="0.873810950703481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5968"/>
        <c:crosses val="autoZero"/>
        <c:crossBetween val="midCat"/>
      </c:valAx>
      <c:valAx>
        <c:axId val="350705968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Parameter value</a:t>
                </a:r>
              </a:p>
            </c:rich>
          </c:tx>
          <c:layout>
            <c:manualLayout>
              <c:xMode val="edge"/>
              <c:yMode val="edge"/>
              <c:x val="1.3895365564051855E-2"/>
              <c:y val="0.286886310889799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5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731243118475419E-2"/>
          <c:y val="0.19496348195535979"/>
          <c:w val="0.76766852546786124"/>
          <c:h val="9.01268362482599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663826447884"/>
          <c:y val="0.3022302092786408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kp</c:v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model'!$DT$9:$DT$1009</c:f>
              <c:numCache>
                <c:formatCode>General</c:formatCode>
                <c:ptCount val="1001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0.75</c:v>
                </c:pt>
                <c:pt idx="64">
                  <c:v>0.75</c:v>
                </c:pt>
                <c:pt idx="65">
                  <c:v>0.75</c:v>
                </c:pt>
                <c:pt idx="66">
                  <c:v>0.75</c:v>
                </c:pt>
                <c:pt idx="67">
                  <c:v>0.75</c:v>
                </c:pt>
                <c:pt idx="68">
                  <c:v>0.75</c:v>
                </c:pt>
                <c:pt idx="69">
                  <c:v>0.75</c:v>
                </c:pt>
                <c:pt idx="70">
                  <c:v>0.75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0.75</c:v>
                </c:pt>
                <c:pt idx="75">
                  <c:v>0.75</c:v>
                </c:pt>
                <c:pt idx="76">
                  <c:v>0.75</c:v>
                </c:pt>
                <c:pt idx="77">
                  <c:v>0.75</c:v>
                </c:pt>
                <c:pt idx="78">
                  <c:v>0.75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0.75</c:v>
                </c:pt>
                <c:pt idx="83">
                  <c:v>0.75</c:v>
                </c:pt>
                <c:pt idx="84">
                  <c:v>0.75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0.75</c:v>
                </c:pt>
                <c:pt idx="439">
                  <c:v>0.75</c:v>
                </c:pt>
                <c:pt idx="440">
                  <c:v>0.75</c:v>
                </c:pt>
                <c:pt idx="441">
                  <c:v>0.75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</c:numCache>
            </c:numRef>
          </c:yVal>
          <c:smooth val="1"/>
        </c:ser>
        <c:ser>
          <c:idx val="1"/>
          <c:order val="1"/>
          <c:tx>
            <c:v>kp(t)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model'!$CV$9:$CV$1009</c:f>
              <c:numCache>
                <c:formatCode>0.00</c:formatCode>
                <c:ptCount val="1001"/>
                <c:pt idx="0">
                  <c:v>1</c:v>
                </c:pt>
                <c:pt idx="1">
                  <c:v>0.99667774086378746</c:v>
                </c:pt>
                <c:pt idx="2">
                  <c:v>0.99337748344370858</c:v>
                </c:pt>
                <c:pt idx="3">
                  <c:v>0.9900990099009902</c:v>
                </c:pt>
                <c:pt idx="4">
                  <c:v>0.98684210526315785</c:v>
                </c:pt>
                <c:pt idx="5">
                  <c:v>0.98360655737704927</c:v>
                </c:pt>
                <c:pt idx="6">
                  <c:v>0.98039215686274506</c:v>
                </c:pt>
                <c:pt idx="7">
                  <c:v>0.97719869706840401</c:v>
                </c:pt>
                <c:pt idx="8">
                  <c:v>0.97402597402597402</c:v>
                </c:pt>
                <c:pt idx="9">
                  <c:v>0.970873786407767</c:v>
                </c:pt>
                <c:pt idx="10">
                  <c:v>0.96774193548387089</c:v>
                </c:pt>
                <c:pt idx="11">
                  <c:v>0.96463022508038587</c:v>
                </c:pt>
                <c:pt idx="12">
                  <c:v>0.96153846153846145</c:v>
                </c:pt>
                <c:pt idx="13">
                  <c:v>0.95846645367412142</c:v>
                </c:pt>
                <c:pt idx="14">
                  <c:v>0.95541401273885351</c:v>
                </c:pt>
                <c:pt idx="15">
                  <c:v>0.95238095238095244</c:v>
                </c:pt>
                <c:pt idx="16">
                  <c:v>0.94936708860759489</c:v>
                </c:pt>
                <c:pt idx="17">
                  <c:v>0.94637223974763407</c:v>
                </c:pt>
                <c:pt idx="18">
                  <c:v>0.94339622641509424</c:v>
                </c:pt>
                <c:pt idx="19">
                  <c:v>0.94043887147335425</c:v>
                </c:pt>
                <c:pt idx="20">
                  <c:v>0.9375</c:v>
                </c:pt>
                <c:pt idx="21">
                  <c:v>0.93457943925233644</c:v>
                </c:pt>
                <c:pt idx="22">
                  <c:v>0.93167701863354035</c:v>
                </c:pt>
                <c:pt idx="23">
                  <c:v>0.92879256965944268</c:v>
                </c:pt>
                <c:pt idx="24">
                  <c:v>0.92592592592592582</c:v>
                </c:pt>
                <c:pt idx="25">
                  <c:v>0.92307692307692313</c:v>
                </c:pt>
                <c:pt idx="26">
                  <c:v>0.92024539877300615</c:v>
                </c:pt>
                <c:pt idx="27">
                  <c:v>0.9174311926605504</c:v>
                </c:pt>
                <c:pt idx="28">
                  <c:v>0.91463414634146334</c:v>
                </c:pt>
                <c:pt idx="29">
                  <c:v>0.91185410334346506</c:v>
                </c:pt>
                <c:pt idx="30">
                  <c:v>0.90909090909090917</c:v>
                </c:pt>
                <c:pt idx="31">
                  <c:v>0.90634441087613293</c:v>
                </c:pt>
                <c:pt idx="32">
                  <c:v>0.90361445783132532</c:v>
                </c:pt>
                <c:pt idx="33">
                  <c:v>0.90090090090090091</c:v>
                </c:pt>
                <c:pt idx="34">
                  <c:v>0.89820359281437134</c:v>
                </c:pt>
                <c:pt idx="35">
                  <c:v>0.89552238805970152</c:v>
                </c:pt>
                <c:pt idx="36">
                  <c:v>0.8928571428571429</c:v>
                </c:pt>
                <c:pt idx="37">
                  <c:v>0.89020771513353114</c:v>
                </c:pt>
                <c:pt idx="38">
                  <c:v>0.8875739644970414</c:v>
                </c:pt>
                <c:pt idx="39">
                  <c:v>0.88495575221238931</c:v>
                </c:pt>
                <c:pt idx="40">
                  <c:v>0.88235294117647056</c:v>
                </c:pt>
                <c:pt idx="41">
                  <c:v>0.87976539589442815</c:v>
                </c:pt>
                <c:pt idx="42">
                  <c:v>0.87719298245614041</c:v>
                </c:pt>
                <c:pt idx="43">
                  <c:v>0.87463556851311952</c:v>
                </c:pt>
                <c:pt idx="44">
                  <c:v>0.87209302325581395</c:v>
                </c:pt>
                <c:pt idx="45">
                  <c:v>0.86956521739130432</c:v>
                </c:pt>
                <c:pt idx="46">
                  <c:v>0.86705202312138729</c:v>
                </c:pt>
                <c:pt idx="47">
                  <c:v>0.86455331412103753</c:v>
                </c:pt>
                <c:pt idx="48">
                  <c:v>0.86206896551724144</c:v>
                </c:pt>
                <c:pt idx="49">
                  <c:v>0.85959885386819479</c:v>
                </c:pt>
                <c:pt idx="50">
                  <c:v>0.8571428571428571</c:v>
                </c:pt>
                <c:pt idx="51">
                  <c:v>0.85470085470085477</c:v>
                </c:pt>
                <c:pt idx="52">
                  <c:v>0.85227272727272729</c:v>
                </c:pt>
                <c:pt idx="53">
                  <c:v>0.84985835694050982</c:v>
                </c:pt>
                <c:pt idx="54">
                  <c:v>0.84745762711864403</c:v>
                </c:pt>
                <c:pt idx="55">
                  <c:v>0.84507042253521136</c:v>
                </c:pt>
                <c:pt idx="56">
                  <c:v>0.84269662921348309</c:v>
                </c:pt>
                <c:pt idx="57">
                  <c:v>0.84033613445378152</c:v>
                </c:pt>
                <c:pt idx="58">
                  <c:v>0.83798882681564246</c:v>
                </c:pt>
                <c:pt idx="59">
                  <c:v>0.83565459610027859</c:v>
                </c:pt>
                <c:pt idx="60">
                  <c:v>0.83333333333333326</c:v>
                </c:pt>
                <c:pt idx="61">
                  <c:v>0.8310249307479225</c:v>
                </c:pt>
                <c:pt idx="62">
                  <c:v>0.82872928176795579</c:v>
                </c:pt>
                <c:pt idx="63">
                  <c:v>0.82644628099173556</c:v>
                </c:pt>
                <c:pt idx="64">
                  <c:v>0.82417582417582413</c:v>
                </c:pt>
                <c:pt idx="65">
                  <c:v>0.82191780821917815</c:v>
                </c:pt>
                <c:pt idx="66">
                  <c:v>0.81967213114754101</c:v>
                </c:pt>
                <c:pt idx="67">
                  <c:v>0.81743869209809261</c:v>
                </c:pt>
                <c:pt idx="68">
                  <c:v>0.81521739130434778</c:v>
                </c:pt>
                <c:pt idx="69">
                  <c:v>0.81300813008130079</c:v>
                </c:pt>
                <c:pt idx="70">
                  <c:v>0.81081081081081074</c:v>
                </c:pt>
                <c:pt idx="71">
                  <c:v>0.80862533692722371</c:v>
                </c:pt>
                <c:pt idx="72">
                  <c:v>0.80645161290322587</c:v>
                </c:pt>
                <c:pt idx="73">
                  <c:v>0.80428954423592491</c:v>
                </c:pt>
                <c:pt idx="74">
                  <c:v>0.80213903743315507</c:v>
                </c:pt>
                <c:pt idx="75">
                  <c:v>0.8</c:v>
                </c:pt>
                <c:pt idx="76">
                  <c:v>0.79787234042553201</c:v>
                </c:pt>
                <c:pt idx="77">
                  <c:v>0.79575596816976124</c:v>
                </c:pt>
                <c:pt idx="78">
                  <c:v>0.79365079365079361</c:v>
                </c:pt>
                <c:pt idx="79">
                  <c:v>0.79155672823218992</c:v>
                </c:pt>
                <c:pt idx="80">
                  <c:v>0.78947368421052633</c:v>
                </c:pt>
                <c:pt idx="81">
                  <c:v>0.78740157480314954</c:v>
                </c:pt>
                <c:pt idx="82">
                  <c:v>0.78534031413612571</c:v>
                </c:pt>
                <c:pt idx="83">
                  <c:v>0.78328981723237601</c:v>
                </c:pt>
                <c:pt idx="84">
                  <c:v>0.78125</c:v>
                </c:pt>
                <c:pt idx="85">
                  <c:v>0.77922077922077926</c:v>
                </c:pt>
                <c:pt idx="86">
                  <c:v>0.77720207253886009</c:v>
                </c:pt>
                <c:pt idx="87">
                  <c:v>0.77519379844961234</c:v>
                </c:pt>
                <c:pt idx="88">
                  <c:v>0.77319587628865982</c:v>
                </c:pt>
                <c:pt idx="89">
                  <c:v>0.77120822622107965</c:v>
                </c:pt>
                <c:pt idx="90">
                  <c:v>0.76923076923076927</c:v>
                </c:pt>
                <c:pt idx="91">
                  <c:v>0.76726342710997442</c:v>
                </c:pt>
                <c:pt idx="92">
                  <c:v>0.76530612244897955</c:v>
                </c:pt>
                <c:pt idx="93">
                  <c:v>0.76335877862595414</c:v>
                </c:pt>
                <c:pt idx="94">
                  <c:v>0.76142131979695438</c:v>
                </c:pt>
                <c:pt idx="95">
                  <c:v>0.75949367088607589</c:v>
                </c:pt>
                <c:pt idx="96">
                  <c:v>0.75757575757575757</c:v>
                </c:pt>
                <c:pt idx="97">
                  <c:v>0.75566750629722923</c:v>
                </c:pt>
                <c:pt idx="98">
                  <c:v>0.75376884422110557</c:v>
                </c:pt>
                <c:pt idx="99">
                  <c:v>0.75187969924812026</c:v>
                </c:pt>
                <c:pt idx="100">
                  <c:v>0.75</c:v>
                </c:pt>
                <c:pt idx="101">
                  <c:v>0.74812967581047385</c:v>
                </c:pt>
                <c:pt idx="102">
                  <c:v>0.74626865671641796</c:v>
                </c:pt>
                <c:pt idx="103">
                  <c:v>0.74441687344913143</c:v>
                </c:pt>
                <c:pt idx="104">
                  <c:v>0.74257425742574257</c:v>
                </c:pt>
                <c:pt idx="105">
                  <c:v>0.74074074074074081</c:v>
                </c:pt>
                <c:pt idx="106">
                  <c:v>0.73891625615763534</c:v>
                </c:pt>
                <c:pt idx="107">
                  <c:v>0.73710073710073709</c:v>
                </c:pt>
                <c:pt idx="108">
                  <c:v>0.73529411764705876</c:v>
                </c:pt>
                <c:pt idx="109">
                  <c:v>0.73349633251833746</c:v>
                </c:pt>
                <c:pt idx="110">
                  <c:v>0.73170731707317083</c:v>
                </c:pt>
                <c:pt idx="111">
                  <c:v>0.72992700729927007</c:v>
                </c:pt>
                <c:pt idx="112">
                  <c:v>0.72815533980582525</c:v>
                </c:pt>
                <c:pt idx="113">
                  <c:v>0.72639225181598066</c:v>
                </c:pt>
                <c:pt idx="114">
                  <c:v>0.7246376811594204</c:v>
                </c:pt>
                <c:pt idx="115">
                  <c:v>0.72289156626506013</c:v>
                </c:pt>
                <c:pt idx="116">
                  <c:v>0.72115384615384615</c:v>
                </c:pt>
                <c:pt idx="117">
                  <c:v>0.71942446043165464</c:v>
                </c:pt>
                <c:pt idx="118">
                  <c:v>0.71770334928229673</c:v>
                </c:pt>
                <c:pt idx="119">
                  <c:v>0.71599045346062062</c:v>
                </c:pt>
                <c:pt idx="120">
                  <c:v>0.7142857142857143</c:v>
                </c:pt>
                <c:pt idx="121">
                  <c:v>0.71258907363420432</c:v>
                </c:pt>
                <c:pt idx="122">
                  <c:v>0.7109004739336493</c:v>
                </c:pt>
                <c:pt idx="123">
                  <c:v>0.70921985815602828</c:v>
                </c:pt>
                <c:pt idx="124">
                  <c:v>0.70754716981132071</c:v>
                </c:pt>
                <c:pt idx="125">
                  <c:v>0.70588235294117652</c:v>
                </c:pt>
                <c:pt idx="126">
                  <c:v>0.70422535211267612</c:v>
                </c:pt>
                <c:pt idx="127">
                  <c:v>0.7025761124121781</c:v>
                </c:pt>
                <c:pt idx="128">
                  <c:v>0.7009345794392523</c:v>
                </c:pt>
                <c:pt idx="129">
                  <c:v>0.69930069930069927</c:v>
                </c:pt>
                <c:pt idx="130">
                  <c:v>0.69767441860465118</c:v>
                </c:pt>
                <c:pt idx="131">
                  <c:v>0.6960556844547563</c:v>
                </c:pt>
                <c:pt idx="132">
                  <c:v>0.69444444444444442</c:v>
                </c:pt>
                <c:pt idx="133">
                  <c:v>0.69284064665127021</c:v>
                </c:pt>
                <c:pt idx="134">
                  <c:v>0.69124423963133641</c:v>
                </c:pt>
                <c:pt idx="135">
                  <c:v>0.68965517241379315</c:v>
                </c:pt>
                <c:pt idx="136">
                  <c:v>0.68807339449541283</c:v>
                </c:pt>
                <c:pt idx="137">
                  <c:v>0.68649885583524028</c:v>
                </c:pt>
                <c:pt idx="138">
                  <c:v>0.68493150684931503</c:v>
                </c:pt>
                <c:pt idx="139">
                  <c:v>0.68337129840546706</c:v>
                </c:pt>
                <c:pt idx="140">
                  <c:v>0.68181818181818177</c:v>
                </c:pt>
                <c:pt idx="141">
                  <c:v>0.68027210884353739</c:v>
                </c:pt>
                <c:pt idx="142">
                  <c:v>0.67873303167420818</c:v>
                </c:pt>
                <c:pt idx="143">
                  <c:v>0.67720090293453727</c:v>
                </c:pt>
                <c:pt idx="144">
                  <c:v>0.67567567567567577</c:v>
                </c:pt>
                <c:pt idx="145">
                  <c:v>0.6741573033707865</c:v>
                </c:pt>
                <c:pt idx="146">
                  <c:v>0.67264573991031396</c:v>
                </c:pt>
                <c:pt idx="147">
                  <c:v>0.67114093959731547</c:v>
                </c:pt>
                <c:pt idx="148">
                  <c:v>0.6696428571428571</c:v>
                </c:pt>
                <c:pt idx="149">
                  <c:v>0.66815144766146994</c:v>
                </c:pt>
                <c:pt idx="150">
                  <c:v>0.66666666666666663</c:v>
                </c:pt>
                <c:pt idx="151">
                  <c:v>0.66518847006651893</c:v>
                </c:pt>
                <c:pt idx="152">
                  <c:v>0.66371681415929207</c:v>
                </c:pt>
                <c:pt idx="153">
                  <c:v>0.66225165562913901</c:v>
                </c:pt>
                <c:pt idx="154">
                  <c:v>0.66079295154185025</c:v>
                </c:pt>
                <c:pt idx="155">
                  <c:v>0.65934065934065933</c:v>
                </c:pt>
                <c:pt idx="156">
                  <c:v>0.6578947368421052</c:v>
                </c:pt>
                <c:pt idx="157">
                  <c:v>0.65645514223194745</c:v>
                </c:pt>
                <c:pt idx="158">
                  <c:v>0.65502183406113534</c:v>
                </c:pt>
                <c:pt idx="159">
                  <c:v>0.65359477124183007</c:v>
                </c:pt>
                <c:pt idx="160">
                  <c:v>0.65217391304347827</c:v>
                </c:pt>
                <c:pt idx="161">
                  <c:v>0.65075921908893708</c:v>
                </c:pt>
                <c:pt idx="162">
                  <c:v>0.64935064935064934</c:v>
                </c:pt>
                <c:pt idx="163">
                  <c:v>0.64794816414686829</c:v>
                </c:pt>
                <c:pt idx="164">
                  <c:v>0.64655172413793105</c:v>
                </c:pt>
                <c:pt idx="165">
                  <c:v>0.64516129032258063</c:v>
                </c:pt>
                <c:pt idx="166">
                  <c:v>0.64377682403433478</c:v>
                </c:pt>
                <c:pt idx="167">
                  <c:v>0.64239828693790146</c:v>
                </c:pt>
                <c:pt idx="168">
                  <c:v>0.64102564102564108</c:v>
                </c:pt>
                <c:pt idx="169">
                  <c:v>0.63965884861407252</c:v>
                </c:pt>
                <c:pt idx="170">
                  <c:v>0.63829787234042545</c:v>
                </c:pt>
                <c:pt idx="171">
                  <c:v>0.63694267515923564</c:v>
                </c:pt>
                <c:pt idx="172">
                  <c:v>0.63559322033898313</c:v>
                </c:pt>
                <c:pt idx="173">
                  <c:v>0.63424947145877375</c:v>
                </c:pt>
                <c:pt idx="174">
                  <c:v>0.63291139240506322</c:v>
                </c:pt>
                <c:pt idx="175">
                  <c:v>0.63157894736842102</c:v>
                </c:pt>
                <c:pt idx="176">
                  <c:v>0.63025210084033612</c:v>
                </c:pt>
                <c:pt idx="177">
                  <c:v>0.62893081761006298</c:v>
                </c:pt>
                <c:pt idx="178">
                  <c:v>0.62761506276150625</c:v>
                </c:pt>
                <c:pt idx="179">
                  <c:v>0.62630480167014613</c:v>
                </c:pt>
                <c:pt idx="180">
                  <c:v>0.625</c:v>
                </c:pt>
                <c:pt idx="181">
                  <c:v>0.62370062370062362</c:v>
                </c:pt>
                <c:pt idx="182">
                  <c:v>0.62240663900414939</c:v>
                </c:pt>
                <c:pt idx="183">
                  <c:v>0.6211180124223602</c:v>
                </c:pt>
                <c:pt idx="184">
                  <c:v>0.6198347107438017</c:v>
                </c:pt>
                <c:pt idx="185">
                  <c:v>0.61855670103092786</c:v>
                </c:pt>
                <c:pt idx="186">
                  <c:v>0.61728395061728392</c:v>
                </c:pt>
                <c:pt idx="187">
                  <c:v>0.61601642710472282</c:v>
                </c:pt>
                <c:pt idx="188">
                  <c:v>0.61475409836065575</c:v>
                </c:pt>
                <c:pt idx="189">
                  <c:v>0.61349693251533743</c:v>
                </c:pt>
                <c:pt idx="190">
                  <c:v>0.61224489795918358</c:v>
                </c:pt>
                <c:pt idx="191">
                  <c:v>0.61099796334012213</c:v>
                </c:pt>
                <c:pt idx="192">
                  <c:v>0.6097560975609756</c:v>
                </c:pt>
                <c:pt idx="193">
                  <c:v>0.60851926977687631</c:v>
                </c:pt>
                <c:pt idx="194">
                  <c:v>0.60728744939271262</c:v>
                </c:pt>
                <c:pt idx="195">
                  <c:v>0.60606060606060608</c:v>
                </c:pt>
                <c:pt idx="196">
                  <c:v>0.60483870967741937</c:v>
                </c:pt>
                <c:pt idx="197">
                  <c:v>0.60362173038229383</c:v>
                </c:pt>
                <c:pt idx="198">
                  <c:v>0.60240963855421681</c:v>
                </c:pt>
                <c:pt idx="199">
                  <c:v>0.60120240480961917</c:v>
                </c:pt>
                <c:pt idx="200">
                  <c:v>0.6</c:v>
                </c:pt>
                <c:pt idx="201">
                  <c:v>0.5988023952095809</c:v>
                </c:pt>
                <c:pt idx="202">
                  <c:v>0.59760956175298807</c:v>
                </c:pt>
                <c:pt idx="203">
                  <c:v>0.59642147117296229</c:v>
                </c:pt>
                <c:pt idx="204">
                  <c:v>0.59523809523809523</c:v>
                </c:pt>
                <c:pt idx="205">
                  <c:v>0.59405940594059403</c:v>
                </c:pt>
                <c:pt idx="206">
                  <c:v>0.59288537549407105</c:v>
                </c:pt>
                <c:pt idx="207">
                  <c:v>0.59171597633136086</c:v>
                </c:pt>
                <c:pt idx="208">
                  <c:v>0.59055118110236215</c:v>
                </c:pt>
                <c:pt idx="209">
                  <c:v>0.58939096267190572</c:v>
                </c:pt>
                <c:pt idx="210">
                  <c:v>0.58823529411764708</c:v>
                </c:pt>
                <c:pt idx="211">
                  <c:v>0.58708414872798442</c:v>
                </c:pt>
                <c:pt idx="212">
                  <c:v>0.5859375</c:v>
                </c:pt>
                <c:pt idx="213">
                  <c:v>0.58479532163742687</c:v>
                </c:pt>
                <c:pt idx="214">
                  <c:v>0.58365758754863806</c:v>
                </c:pt>
                <c:pt idx="215">
                  <c:v>0.58252427184466016</c:v>
                </c:pt>
                <c:pt idx="216">
                  <c:v>0.58139534883720934</c:v>
                </c:pt>
                <c:pt idx="217">
                  <c:v>0.58027079303675044</c:v>
                </c:pt>
                <c:pt idx="218">
                  <c:v>0.57915057915057921</c:v>
                </c:pt>
                <c:pt idx="219">
                  <c:v>0.5780346820809249</c:v>
                </c:pt>
                <c:pt idx="220">
                  <c:v>0.57692307692307687</c:v>
                </c:pt>
                <c:pt idx="221">
                  <c:v>0.57581573896353166</c:v>
                </c:pt>
                <c:pt idx="222">
                  <c:v>0.57471264367816088</c:v>
                </c:pt>
                <c:pt idx="223">
                  <c:v>0.57361376673040143</c:v>
                </c:pt>
                <c:pt idx="224">
                  <c:v>0.5725190839694656</c:v>
                </c:pt>
                <c:pt idx="225">
                  <c:v>0.5714285714285714</c:v>
                </c:pt>
                <c:pt idx="226">
                  <c:v>0.57034220532319391</c:v>
                </c:pt>
                <c:pt idx="227">
                  <c:v>0.56925996204933593</c:v>
                </c:pt>
                <c:pt idx="228">
                  <c:v>0.56818181818181823</c:v>
                </c:pt>
                <c:pt idx="229">
                  <c:v>0.56710775047258977</c:v>
                </c:pt>
                <c:pt idx="230">
                  <c:v>0.56603773584905659</c:v>
                </c:pt>
                <c:pt idx="231">
                  <c:v>0.56497175141242928</c:v>
                </c:pt>
                <c:pt idx="232">
                  <c:v>0.56390977443609025</c:v>
                </c:pt>
                <c:pt idx="233">
                  <c:v>0.56285178236397748</c:v>
                </c:pt>
                <c:pt idx="234">
                  <c:v>0.5617977528089888</c:v>
                </c:pt>
                <c:pt idx="235">
                  <c:v>0.56074766355140193</c:v>
                </c:pt>
                <c:pt idx="236">
                  <c:v>0.55970149253731349</c:v>
                </c:pt>
                <c:pt idx="237">
                  <c:v>0.55865921787709494</c:v>
                </c:pt>
                <c:pt idx="238">
                  <c:v>0.55762081784386619</c:v>
                </c:pt>
                <c:pt idx="239">
                  <c:v>0.55658627087198509</c:v>
                </c:pt>
                <c:pt idx="240">
                  <c:v>0.55555555555555547</c:v>
                </c:pt>
                <c:pt idx="241">
                  <c:v>0.55452865064695012</c:v>
                </c:pt>
                <c:pt idx="242">
                  <c:v>0.55350553505535061</c:v>
                </c:pt>
                <c:pt idx="243">
                  <c:v>0.5524861878453039</c:v>
                </c:pt>
                <c:pt idx="244">
                  <c:v>0.55147058823529416</c:v>
                </c:pt>
                <c:pt idx="245">
                  <c:v>0.55045871559633031</c:v>
                </c:pt>
                <c:pt idx="246">
                  <c:v>0.5494505494505495</c:v>
                </c:pt>
                <c:pt idx="247">
                  <c:v>0.54844606946983543</c:v>
                </c:pt>
                <c:pt idx="248">
                  <c:v>0.54744525547445255</c:v>
                </c:pt>
                <c:pt idx="249">
                  <c:v>0.54644808743169393</c:v>
                </c:pt>
                <c:pt idx="250">
                  <c:v>0.54545454545454541</c:v>
                </c:pt>
                <c:pt idx="251">
                  <c:v>0.54446460980036304</c:v>
                </c:pt>
                <c:pt idx="252">
                  <c:v>0.5434782608695653</c:v>
                </c:pt>
                <c:pt idx="253">
                  <c:v>0.54249547920434005</c:v>
                </c:pt>
                <c:pt idx="254">
                  <c:v>0.54151624548736466</c:v>
                </c:pt>
                <c:pt idx="255">
                  <c:v>0.54054054054054057</c:v>
                </c:pt>
                <c:pt idx="256">
                  <c:v>0.53956834532374098</c:v>
                </c:pt>
                <c:pt idx="257">
                  <c:v>0.53859964093357271</c:v>
                </c:pt>
                <c:pt idx="258">
                  <c:v>0.5376344086021505</c:v>
                </c:pt>
                <c:pt idx="259">
                  <c:v>0.53667262969588547</c:v>
                </c:pt>
                <c:pt idx="260">
                  <c:v>0.5357142857142857</c:v>
                </c:pt>
                <c:pt idx="261">
                  <c:v>0.53475935828877008</c:v>
                </c:pt>
                <c:pt idx="262">
                  <c:v>0.53380782918149461</c:v>
                </c:pt>
                <c:pt idx="263">
                  <c:v>0.53285968028419184</c:v>
                </c:pt>
                <c:pt idx="264">
                  <c:v>0.53191489361702127</c:v>
                </c:pt>
                <c:pt idx="265">
                  <c:v>0.53097345132743357</c:v>
                </c:pt>
                <c:pt idx="266">
                  <c:v>0.53003533568904593</c:v>
                </c:pt>
                <c:pt idx="267">
                  <c:v>0.52910052910052907</c:v>
                </c:pt>
                <c:pt idx="268">
                  <c:v>0.52816901408450712</c:v>
                </c:pt>
                <c:pt idx="269">
                  <c:v>0.52724077328646757</c:v>
                </c:pt>
                <c:pt idx="270">
                  <c:v>0.52631578947368418</c:v>
                </c:pt>
                <c:pt idx="271">
                  <c:v>0.52539404553415059</c:v>
                </c:pt>
                <c:pt idx="272">
                  <c:v>0.52447552447552437</c:v>
                </c:pt>
                <c:pt idx="273">
                  <c:v>0.52356020942408377</c:v>
                </c:pt>
                <c:pt idx="274">
                  <c:v>0.52264808362369342</c:v>
                </c:pt>
                <c:pt idx="275">
                  <c:v>0.52173913043478259</c:v>
                </c:pt>
                <c:pt idx="276">
                  <c:v>0.52083333333333337</c:v>
                </c:pt>
                <c:pt idx="277">
                  <c:v>0.51993067590987874</c:v>
                </c:pt>
                <c:pt idx="278">
                  <c:v>0.51903114186851218</c:v>
                </c:pt>
                <c:pt idx="279">
                  <c:v>0.51813471502590669</c:v>
                </c:pt>
                <c:pt idx="280">
                  <c:v>0.51724137931034486</c:v>
                </c:pt>
                <c:pt idx="281">
                  <c:v>0.51635111876075723</c:v>
                </c:pt>
                <c:pt idx="282">
                  <c:v>0.51546391752577314</c:v>
                </c:pt>
                <c:pt idx="283">
                  <c:v>0.51457975986277871</c:v>
                </c:pt>
                <c:pt idx="284">
                  <c:v>0.51369863013698636</c:v>
                </c:pt>
                <c:pt idx="285">
                  <c:v>0.51282051282051289</c:v>
                </c:pt>
                <c:pt idx="286">
                  <c:v>0.51194539249146764</c:v>
                </c:pt>
                <c:pt idx="287">
                  <c:v>0.51107325383304936</c:v>
                </c:pt>
                <c:pt idx="288">
                  <c:v>0.51020408163265307</c:v>
                </c:pt>
                <c:pt idx="289">
                  <c:v>0.50933786078098464</c:v>
                </c:pt>
                <c:pt idx="290">
                  <c:v>0.50847457627118642</c:v>
                </c:pt>
                <c:pt idx="291">
                  <c:v>0.50761421319796951</c:v>
                </c:pt>
                <c:pt idx="292">
                  <c:v>0.5067567567567568</c:v>
                </c:pt>
                <c:pt idx="293">
                  <c:v>0.50590219224283306</c:v>
                </c:pt>
                <c:pt idx="294">
                  <c:v>0.50505050505050508</c:v>
                </c:pt>
                <c:pt idx="295">
                  <c:v>0.50420168067226889</c:v>
                </c:pt>
                <c:pt idx="296">
                  <c:v>0.50335570469798663</c:v>
                </c:pt>
                <c:pt idx="297">
                  <c:v>0.50251256281407031</c:v>
                </c:pt>
                <c:pt idx="298">
                  <c:v>0.50167224080267558</c:v>
                </c:pt>
                <c:pt idx="299">
                  <c:v>0.5008347245409015</c:v>
                </c:pt>
                <c:pt idx="300">
                  <c:v>0.5</c:v>
                </c:pt>
                <c:pt idx="301">
                  <c:v>0.49916805324459235</c:v>
                </c:pt>
                <c:pt idx="302">
                  <c:v>0.49833887043189373</c:v>
                </c:pt>
                <c:pt idx="303">
                  <c:v>0.49751243781094534</c:v>
                </c:pt>
                <c:pt idx="304">
                  <c:v>0.49668874172185429</c:v>
                </c:pt>
                <c:pt idx="305">
                  <c:v>0.49586776859504134</c:v>
                </c:pt>
                <c:pt idx="306">
                  <c:v>0.49504950495049499</c:v>
                </c:pt>
                <c:pt idx="307">
                  <c:v>0.49423393739703458</c:v>
                </c:pt>
                <c:pt idx="308">
                  <c:v>0.49342105263157893</c:v>
                </c:pt>
                <c:pt idx="309">
                  <c:v>0.49261083743842365</c:v>
                </c:pt>
                <c:pt idx="310">
                  <c:v>0.49180327868852464</c:v>
                </c:pt>
                <c:pt idx="311">
                  <c:v>0.49099836333878893</c:v>
                </c:pt>
                <c:pt idx="312">
                  <c:v>0.49019607843137253</c:v>
                </c:pt>
                <c:pt idx="313">
                  <c:v>0.48939641109298532</c:v>
                </c:pt>
                <c:pt idx="314">
                  <c:v>0.48859934853420189</c:v>
                </c:pt>
                <c:pt idx="315">
                  <c:v>0.48780487804878048</c:v>
                </c:pt>
                <c:pt idx="316">
                  <c:v>0.48701298701298701</c:v>
                </c:pt>
                <c:pt idx="317">
                  <c:v>0.48622366288492708</c:v>
                </c:pt>
                <c:pt idx="318">
                  <c:v>0.4854368932038835</c:v>
                </c:pt>
                <c:pt idx="319">
                  <c:v>0.4846526655896608</c:v>
                </c:pt>
                <c:pt idx="320">
                  <c:v>0.48387096774193544</c:v>
                </c:pt>
                <c:pt idx="321">
                  <c:v>0.48309178743961351</c:v>
                </c:pt>
                <c:pt idx="322">
                  <c:v>0.48231511254019288</c:v>
                </c:pt>
                <c:pt idx="323">
                  <c:v>0.4815409309791332</c:v>
                </c:pt>
                <c:pt idx="324">
                  <c:v>0.48076923076923073</c:v>
                </c:pt>
                <c:pt idx="325">
                  <c:v>0.48</c:v>
                </c:pt>
                <c:pt idx="326">
                  <c:v>0.47923322683706071</c:v>
                </c:pt>
                <c:pt idx="327">
                  <c:v>0.47846889952153115</c:v>
                </c:pt>
                <c:pt idx="328">
                  <c:v>0.47770700636942681</c:v>
                </c:pt>
                <c:pt idx="329">
                  <c:v>0.47694753577106519</c:v>
                </c:pt>
                <c:pt idx="330">
                  <c:v>0.47619047619047622</c:v>
                </c:pt>
                <c:pt idx="331">
                  <c:v>0.47543581616481773</c:v>
                </c:pt>
                <c:pt idx="332">
                  <c:v>0.47468354430379744</c:v>
                </c:pt>
                <c:pt idx="333">
                  <c:v>0.47393364928909953</c:v>
                </c:pt>
                <c:pt idx="334">
                  <c:v>0.47318611987381703</c:v>
                </c:pt>
                <c:pt idx="335">
                  <c:v>0.47244094488188981</c:v>
                </c:pt>
                <c:pt idx="336">
                  <c:v>0.47169811320754723</c:v>
                </c:pt>
                <c:pt idx="337">
                  <c:v>0.47095761381475665</c:v>
                </c:pt>
                <c:pt idx="338">
                  <c:v>0.47021943573667713</c:v>
                </c:pt>
                <c:pt idx="339">
                  <c:v>0.46948356807511732</c:v>
                </c:pt>
                <c:pt idx="340">
                  <c:v>0.46875</c:v>
                </c:pt>
                <c:pt idx="341">
                  <c:v>0.46801872074882994</c:v>
                </c:pt>
                <c:pt idx="342">
                  <c:v>0.46728971962616822</c:v>
                </c:pt>
                <c:pt idx="343">
                  <c:v>0.46656298600311041</c:v>
                </c:pt>
                <c:pt idx="344">
                  <c:v>0.46583850931677023</c:v>
                </c:pt>
                <c:pt idx="345">
                  <c:v>0.46511627906976744</c:v>
                </c:pt>
                <c:pt idx="346">
                  <c:v>0.46439628482972134</c:v>
                </c:pt>
                <c:pt idx="347">
                  <c:v>0.46367851622874801</c:v>
                </c:pt>
                <c:pt idx="348">
                  <c:v>0.46296296296296291</c:v>
                </c:pt>
                <c:pt idx="349">
                  <c:v>0.46224961479198767</c:v>
                </c:pt>
                <c:pt idx="350">
                  <c:v>0.46153846153846156</c:v>
                </c:pt>
                <c:pt idx="351">
                  <c:v>0.46082949308755761</c:v>
                </c:pt>
                <c:pt idx="352">
                  <c:v>0.46012269938650308</c:v>
                </c:pt>
                <c:pt idx="353">
                  <c:v>0.45941807044410415</c:v>
                </c:pt>
                <c:pt idx="354">
                  <c:v>0.4587155963302752</c:v>
                </c:pt>
                <c:pt idx="355">
                  <c:v>0.4580152671755725</c:v>
                </c:pt>
                <c:pt idx="356">
                  <c:v>0.45731707317073167</c:v>
                </c:pt>
                <c:pt idx="357">
                  <c:v>0.45662100456621002</c:v>
                </c:pt>
                <c:pt idx="358">
                  <c:v>0.45592705167173253</c:v>
                </c:pt>
                <c:pt idx="359">
                  <c:v>0.45523520485584218</c:v>
                </c:pt>
                <c:pt idx="360">
                  <c:v>0.45454545454545459</c:v>
                </c:pt>
                <c:pt idx="361">
                  <c:v>0.45385779122541609</c:v>
                </c:pt>
                <c:pt idx="362">
                  <c:v>0.45317220543806647</c:v>
                </c:pt>
                <c:pt idx="363">
                  <c:v>0.45248868778280543</c:v>
                </c:pt>
                <c:pt idx="364">
                  <c:v>0.45180722891566261</c:v>
                </c:pt>
                <c:pt idx="365">
                  <c:v>0.45112781954887216</c:v>
                </c:pt>
                <c:pt idx="366">
                  <c:v>0.45045045045045046</c:v>
                </c:pt>
                <c:pt idx="367">
                  <c:v>0.4497751124437781</c:v>
                </c:pt>
                <c:pt idx="368">
                  <c:v>0.44910179640718567</c:v>
                </c:pt>
                <c:pt idx="369">
                  <c:v>0.44843049327354262</c:v>
                </c:pt>
                <c:pt idx="370">
                  <c:v>0.44776119402985076</c:v>
                </c:pt>
                <c:pt idx="371">
                  <c:v>0.44709388971684055</c:v>
                </c:pt>
                <c:pt idx="372">
                  <c:v>0.4464285714285714</c:v>
                </c:pt>
                <c:pt idx="373">
                  <c:v>0.44576523031203563</c:v>
                </c:pt>
                <c:pt idx="374">
                  <c:v>0.44510385756676557</c:v>
                </c:pt>
                <c:pt idx="375">
                  <c:v>0.44444444444444442</c:v>
                </c:pt>
                <c:pt idx="376">
                  <c:v>0.4437869822485207</c:v>
                </c:pt>
                <c:pt idx="377">
                  <c:v>0.44313146233382572</c:v>
                </c:pt>
                <c:pt idx="378">
                  <c:v>0.44247787610619471</c:v>
                </c:pt>
                <c:pt idx="379">
                  <c:v>0.4418262150220913</c:v>
                </c:pt>
                <c:pt idx="380">
                  <c:v>0.44117647058823528</c:v>
                </c:pt>
                <c:pt idx="381">
                  <c:v>0.44052863436123346</c:v>
                </c:pt>
                <c:pt idx="382">
                  <c:v>0.43988269794721407</c:v>
                </c:pt>
                <c:pt idx="383">
                  <c:v>0.43923865300146414</c:v>
                </c:pt>
                <c:pt idx="384">
                  <c:v>0.43859649122807021</c:v>
                </c:pt>
                <c:pt idx="385">
                  <c:v>0.43795620437956206</c:v>
                </c:pt>
                <c:pt idx="386">
                  <c:v>0.43731778425655982</c:v>
                </c:pt>
                <c:pt idx="387">
                  <c:v>0.4366812227074236</c:v>
                </c:pt>
                <c:pt idx="388">
                  <c:v>0.43604651162790697</c:v>
                </c:pt>
                <c:pt idx="389">
                  <c:v>0.43541364296081275</c:v>
                </c:pt>
                <c:pt idx="390">
                  <c:v>0.43478260869565216</c:v>
                </c:pt>
                <c:pt idx="391">
                  <c:v>0.43415340086830678</c:v>
                </c:pt>
                <c:pt idx="392">
                  <c:v>0.43352601156069365</c:v>
                </c:pt>
                <c:pt idx="393">
                  <c:v>0.4329004329004329</c:v>
                </c:pt>
                <c:pt idx="394">
                  <c:v>0.43227665706051877</c:v>
                </c:pt>
                <c:pt idx="395">
                  <c:v>0.43165467625899279</c:v>
                </c:pt>
                <c:pt idx="396">
                  <c:v>0.43103448275862072</c:v>
                </c:pt>
                <c:pt idx="397">
                  <c:v>0.43041606886657097</c:v>
                </c:pt>
                <c:pt idx="398">
                  <c:v>0.42979942693409739</c:v>
                </c:pt>
                <c:pt idx="399">
                  <c:v>0.42918454935622319</c:v>
                </c:pt>
                <c:pt idx="400">
                  <c:v>0.42857142857142855</c:v>
                </c:pt>
                <c:pt idx="401">
                  <c:v>0.42796005706134094</c:v>
                </c:pt>
                <c:pt idx="402">
                  <c:v>0.42735042735042739</c:v>
                </c:pt>
                <c:pt idx="403">
                  <c:v>0.4267425320056899</c:v>
                </c:pt>
                <c:pt idx="404">
                  <c:v>0.42613636363636365</c:v>
                </c:pt>
                <c:pt idx="405">
                  <c:v>0.42553191489361702</c:v>
                </c:pt>
                <c:pt idx="406">
                  <c:v>0.42492917847025496</c:v>
                </c:pt>
                <c:pt idx="407">
                  <c:v>0.42432814710042432</c:v>
                </c:pt>
                <c:pt idx="408">
                  <c:v>0.42372881355932202</c:v>
                </c:pt>
                <c:pt idx="409">
                  <c:v>0.42313117066290551</c:v>
                </c:pt>
                <c:pt idx="410">
                  <c:v>0.42253521126760568</c:v>
                </c:pt>
                <c:pt idx="411">
                  <c:v>0.42194092827004215</c:v>
                </c:pt>
                <c:pt idx="412">
                  <c:v>0.42134831460674155</c:v>
                </c:pt>
                <c:pt idx="413">
                  <c:v>0.42075736325385693</c:v>
                </c:pt>
                <c:pt idx="414">
                  <c:v>0.42016806722689076</c:v>
                </c:pt>
                <c:pt idx="415">
                  <c:v>0.41958041958041958</c:v>
                </c:pt>
                <c:pt idx="416">
                  <c:v>0.41899441340782123</c:v>
                </c:pt>
                <c:pt idx="417">
                  <c:v>0.41841004184100417</c:v>
                </c:pt>
                <c:pt idx="418">
                  <c:v>0.4178272980501393</c:v>
                </c:pt>
                <c:pt idx="419">
                  <c:v>0.41724617524339358</c:v>
                </c:pt>
                <c:pt idx="420">
                  <c:v>0.41666666666666663</c:v>
                </c:pt>
                <c:pt idx="421">
                  <c:v>0.41608876560332869</c:v>
                </c:pt>
                <c:pt idx="422">
                  <c:v>0.41551246537396125</c:v>
                </c:pt>
                <c:pt idx="423">
                  <c:v>0.41493775933609955</c:v>
                </c:pt>
                <c:pt idx="424">
                  <c:v>0.4143646408839779</c:v>
                </c:pt>
                <c:pt idx="425">
                  <c:v>0.41379310344827586</c:v>
                </c:pt>
                <c:pt idx="426">
                  <c:v>0.41322314049586778</c:v>
                </c:pt>
                <c:pt idx="427">
                  <c:v>0.4126547455295736</c:v>
                </c:pt>
                <c:pt idx="428">
                  <c:v>0.41208791208791207</c:v>
                </c:pt>
                <c:pt idx="429">
                  <c:v>0.41152263374485598</c:v>
                </c:pt>
                <c:pt idx="430">
                  <c:v>0.41095890410958907</c:v>
                </c:pt>
                <c:pt idx="431">
                  <c:v>0.41039671682626538</c:v>
                </c:pt>
                <c:pt idx="432">
                  <c:v>0.4098360655737705</c:v>
                </c:pt>
                <c:pt idx="433">
                  <c:v>0.40927694406548432</c:v>
                </c:pt>
                <c:pt idx="434">
                  <c:v>0.40871934604904631</c:v>
                </c:pt>
                <c:pt idx="435">
                  <c:v>0.40816326530612246</c:v>
                </c:pt>
                <c:pt idx="436">
                  <c:v>0.40760869565217389</c:v>
                </c:pt>
                <c:pt idx="437">
                  <c:v>0.40705563093622793</c:v>
                </c:pt>
                <c:pt idx="438">
                  <c:v>0.4065040650406504</c:v>
                </c:pt>
                <c:pt idx="439">
                  <c:v>0.40595399188092018</c:v>
                </c:pt>
                <c:pt idx="440">
                  <c:v>0.40540540540540537</c:v>
                </c:pt>
                <c:pt idx="441">
                  <c:v>0.40485829959514169</c:v>
                </c:pt>
                <c:pt idx="442">
                  <c:v>0.40431266846361186</c:v>
                </c:pt>
                <c:pt idx="443">
                  <c:v>0.40376850605652759</c:v>
                </c:pt>
                <c:pt idx="444">
                  <c:v>0.40322580645161288</c:v>
                </c:pt>
                <c:pt idx="445">
                  <c:v>0.40268456375838924</c:v>
                </c:pt>
                <c:pt idx="446">
                  <c:v>0.40214477211796246</c:v>
                </c:pt>
                <c:pt idx="447">
                  <c:v>0.40160642570281124</c:v>
                </c:pt>
                <c:pt idx="448">
                  <c:v>0.40106951871657753</c:v>
                </c:pt>
                <c:pt idx="449">
                  <c:v>0.40053404539385845</c:v>
                </c:pt>
                <c:pt idx="450">
                  <c:v>0.4</c:v>
                </c:pt>
                <c:pt idx="451">
                  <c:v>0.39946737683089217</c:v>
                </c:pt>
                <c:pt idx="452">
                  <c:v>0.39893617021276601</c:v>
                </c:pt>
                <c:pt idx="453">
                  <c:v>0.39840637450199201</c:v>
                </c:pt>
                <c:pt idx="454">
                  <c:v>0.39787798408488062</c:v>
                </c:pt>
                <c:pt idx="455">
                  <c:v>0.39735099337748347</c:v>
                </c:pt>
                <c:pt idx="456">
                  <c:v>0.39682539682539686</c:v>
                </c:pt>
                <c:pt idx="457">
                  <c:v>0.39630118890356669</c:v>
                </c:pt>
                <c:pt idx="458">
                  <c:v>0.39577836411609496</c:v>
                </c:pt>
                <c:pt idx="459">
                  <c:v>0.39525691699604742</c:v>
                </c:pt>
                <c:pt idx="460">
                  <c:v>0.39473684210526316</c:v>
                </c:pt>
                <c:pt idx="461">
                  <c:v>0.39421813403416556</c:v>
                </c:pt>
                <c:pt idx="462">
                  <c:v>0.39370078740157477</c:v>
                </c:pt>
                <c:pt idx="463">
                  <c:v>0.39318479685452162</c:v>
                </c:pt>
                <c:pt idx="464">
                  <c:v>0.39267015706806285</c:v>
                </c:pt>
                <c:pt idx="465">
                  <c:v>0.39215686274509803</c:v>
                </c:pt>
                <c:pt idx="466">
                  <c:v>0.391644908616188</c:v>
                </c:pt>
                <c:pt idx="467">
                  <c:v>0.39113428943937417</c:v>
                </c:pt>
                <c:pt idx="468">
                  <c:v>0.390625</c:v>
                </c:pt>
                <c:pt idx="469">
                  <c:v>0.39011703511053314</c:v>
                </c:pt>
                <c:pt idx="470">
                  <c:v>0.38961038961038963</c:v>
                </c:pt>
                <c:pt idx="471">
                  <c:v>0.38910505836575876</c:v>
                </c:pt>
                <c:pt idx="472">
                  <c:v>0.38860103626943004</c:v>
                </c:pt>
                <c:pt idx="473">
                  <c:v>0.38809831824062091</c:v>
                </c:pt>
                <c:pt idx="474">
                  <c:v>0.38759689922480617</c:v>
                </c:pt>
                <c:pt idx="475">
                  <c:v>0.38709677419354838</c:v>
                </c:pt>
                <c:pt idx="476">
                  <c:v>0.38659793814432991</c:v>
                </c:pt>
                <c:pt idx="477">
                  <c:v>0.38610038610038611</c:v>
                </c:pt>
                <c:pt idx="478">
                  <c:v>0.38560411311053983</c:v>
                </c:pt>
                <c:pt idx="479">
                  <c:v>0.38510911424903721</c:v>
                </c:pt>
                <c:pt idx="480">
                  <c:v>0.38461538461538464</c:v>
                </c:pt>
                <c:pt idx="481">
                  <c:v>0.38412291933418696</c:v>
                </c:pt>
                <c:pt idx="482">
                  <c:v>0.38363171355498721</c:v>
                </c:pt>
                <c:pt idx="483">
                  <c:v>0.38314176245210729</c:v>
                </c:pt>
                <c:pt idx="484">
                  <c:v>0.38265306122448978</c:v>
                </c:pt>
                <c:pt idx="485">
                  <c:v>0.38216560509554143</c:v>
                </c:pt>
                <c:pt idx="486">
                  <c:v>0.38167938931297707</c:v>
                </c:pt>
                <c:pt idx="487">
                  <c:v>0.38119440914866581</c:v>
                </c:pt>
                <c:pt idx="488">
                  <c:v>0.38071065989847719</c:v>
                </c:pt>
                <c:pt idx="489">
                  <c:v>0.38022813688212931</c:v>
                </c:pt>
                <c:pt idx="490">
                  <c:v>0.37974683544303794</c:v>
                </c:pt>
                <c:pt idx="491">
                  <c:v>0.37926675094816686</c:v>
                </c:pt>
                <c:pt idx="492">
                  <c:v>0.37878787878787878</c:v>
                </c:pt>
                <c:pt idx="493">
                  <c:v>0.37831021437578816</c:v>
                </c:pt>
                <c:pt idx="494">
                  <c:v>0.37783375314861462</c:v>
                </c:pt>
                <c:pt idx="495">
                  <c:v>0.37735849056603771</c:v>
                </c:pt>
                <c:pt idx="496">
                  <c:v>0.37688442211055279</c:v>
                </c:pt>
                <c:pt idx="497">
                  <c:v>0.37641154328732751</c:v>
                </c:pt>
                <c:pt idx="498">
                  <c:v>0.37593984962406013</c:v>
                </c:pt>
                <c:pt idx="499">
                  <c:v>0.37546933667083854</c:v>
                </c:pt>
                <c:pt idx="500">
                  <c:v>0.375</c:v>
                </c:pt>
                <c:pt idx="501">
                  <c:v>0.37453183520599254</c:v>
                </c:pt>
                <c:pt idx="502">
                  <c:v>0.37406483790523692</c:v>
                </c:pt>
                <c:pt idx="503">
                  <c:v>0.37359900373598998</c:v>
                </c:pt>
                <c:pt idx="504">
                  <c:v>0.37313432835820898</c:v>
                </c:pt>
                <c:pt idx="505">
                  <c:v>0.37267080745341613</c:v>
                </c:pt>
                <c:pt idx="506">
                  <c:v>0.37220843672456583</c:v>
                </c:pt>
                <c:pt idx="507">
                  <c:v>0.37174721189591076</c:v>
                </c:pt>
                <c:pt idx="508">
                  <c:v>0.37128712871287128</c:v>
                </c:pt>
                <c:pt idx="509">
                  <c:v>0.37082818294190362</c:v>
                </c:pt>
                <c:pt idx="510">
                  <c:v>0.37037037037037041</c:v>
                </c:pt>
                <c:pt idx="511">
                  <c:v>0.36991368680641185</c:v>
                </c:pt>
                <c:pt idx="512">
                  <c:v>0.36945812807881767</c:v>
                </c:pt>
                <c:pt idx="513">
                  <c:v>0.36900369003690042</c:v>
                </c:pt>
                <c:pt idx="514">
                  <c:v>0.36855036855036855</c:v>
                </c:pt>
                <c:pt idx="515">
                  <c:v>0.36809815950920244</c:v>
                </c:pt>
                <c:pt idx="516">
                  <c:v>0.36764705882352938</c:v>
                </c:pt>
                <c:pt idx="517">
                  <c:v>0.36719706242350064</c:v>
                </c:pt>
                <c:pt idx="518">
                  <c:v>0.36674816625916873</c:v>
                </c:pt>
                <c:pt idx="519">
                  <c:v>0.36630036630036622</c:v>
                </c:pt>
                <c:pt idx="520">
                  <c:v>0.36585365853658541</c:v>
                </c:pt>
                <c:pt idx="521">
                  <c:v>0.36540803897685747</c:v>
                </c:pt>
                <c:pt idx="522">
                  <c:v>0.36496350364963509</c:v>
                </c:pt>
                <c:pt idx="523">
                  <c:v>0.36452004860267312</c:v>
                </c:pt>
                <c:pt idx="524">
                  <c:v>0.36407766990291263</c:v>
                </c:pt>
                <c:pt idx="525">
                  <c:v>0.36363636363636365</c:v>
                </c:pt>
                <c:pt idx="526">
                  <c:v>0.36319612590799033</c:v>
                </c:pt>
                <c:pt idx="527">
                  <c:v>0.36275695284159615</c:v>
                </c:pt>
                <c:pt idx="528">
                  <c:v>0.36231884057971009</c:v>
                </c:pt>
                <c:pt idx="529">
                  <c:v>0.36188178528347409</c:v>
                </c:pt>
                <c:pt idx="530">
                  <c:v>0.36144578313253006</c:v>
                </c:pt>
                <c:pt idx="531">
                  <c:v>0.36101083032490983</c:v>
                </c:pt>
                <c:pt idx="532">
                  <c:v>0.36057692307692307</c:v>
                </c:pt>
                <c:pt idx="533">
                  <c:v>0.36014405762304924</c:v>
                </c:pt>
                <c:pt idx="534">
                  <c:v>0.35971223021582732</c:v>
                </c:pt>
                <c:pt idx="535">
                  <c:v>0.3592814371257485</c:v>
                </c:pt>
                <c:pt idx="536">
                  <c:v>0.35885167464114837</c:v>
                </c:pt>
                <c:pt idx="537">
                  <c:v>0.3584229390681003</c:v>
                </c:pt>
                <c:pt idx="538">
                  <c:v>0.35799522673031031</c:v>
                </c:pt>
                <c:pt idx="539">
                  <c:v>0.35756853396901073</c:v>
                </c:pt>
                <c:pt idx="540">
                  <c:v>0.35714285714285715</c:v>
                </c:pt>
                <c:pt idx="541">
                  <c:v>0.356718192627824</c:v>
                </c:pt>
                <c:pt idx="542">
                  <c:v>0.35629453681710216</c:v>
                </c:pt>
                <c:pt idx="543">
                  <c:v>0.35587188612099646</c:v>
                </c:pt>
                <c:pt idx="544">
                  <c:v>0.3554502369668246</c:v>
                </c:pt>
                <c:pt idx="545">
                  <c:v>0.3550295857988166</c:v>
                </c:pt>
                <c:pt idx="546">
                  <c:v>0.35460992907801414</c:v>
                </c:pt>
                <c:pt idx="547">
                  <c:v>0.35419126328217243</c:v>
                </c:pt>
                <c:pt idx="548">
                  <c:v>0.35377358490566035</c:v>
                </c:pt>
                <c:pt idx="549">
                  <c:v>0.35335689045936397</c:v>
                </c:pt>
                <c:pt idx="550">
                  <c:v>0.35294117647058826</c:v>
                </c:pt>
                <c:pt idx="551">
                  <c:v>0.35252643948296125</c:v>
                </c:pt>
                <c:pt idx="552">
                  <c:v>0.35211267605633806</c:v>
                </c:pt>
                <c:pt idx="553">
                  <c:v>0.35169988276670572</c:v>
                </c:pt>
                <c:pt idx="554">
                  <c:v>0.35128805620608905</c:v>
                </c:pt>
                <c:pt idx="555">
                  <c:v>0.35087719298245612</c:v>
                </c:pt>
                <c:pt idx="556">
                  <c:v>0.35046728971962621</c:v>
                </c:pt>
                <c:pt idx="557">
                  <c:v>0.3500583430571762</c:v>
                </c:pt>
                <c:pt idx="558">
                  <c:v>0.34965034965034963</c:v>
                </c:pt>
                <c:pt idx="559">
                  <c:v>0.34924330616996507</c:v>
                </c:pt>
                <c:pt idx="560">
                  <c:v>0.34883720930232559</c:v>
                </c:pt>
                <c:pt idx="561">
                  <c:v>0.34843205574912894</c:v>
                </c:pt>
                <c:pt idx="562">
                  <c:v>0.34802784222737815</c:v>
                </c:pt>
                <c:pt idx="563">
                  <c:v>0.34762456546929321</c:v>
                </c:pt>
                <c:pt idx="564">
                  <c:v>0.34722222222222221</c:v>
                </c:pt>
                <c:pt idx="565">
                  <c:v>0.34682080924855491</c:v>
                </c:pt>
                <c:pt idx="566">
                  <c:v>0.3464203233256351</c:v>
                </c:pt>
                <c:pt idx="567">
                  <c:v>0.34602076124567477</c:v>
                </c:pt>
                <c:pt idx="568">
                  <c:v>0.34562211981566821</c:v>
                </c:pt>
                <c:pt idx="569">
                  <c:v>0.34522439585730719</c:v>
                </c:pt>
                <c:pt idx="570">
                  <c:v>0.34482758620689657</c:v>
                </c:pt>
                <c:pt idx="571">
                  <c:v>0.34443168771526977</c:v>
                </c:pt>
                <c:pt idx="572">
                  <c:v>0.34403669724770647</c:v>
                </c:pt>
                <c:pt idx="573">
                  <c:v>0.3436426116838488</c:v>
                </c:pt>
                <c:pt idx="574">
                  <c:v>0.34324942791762014</c:v>
                </c:pt>
                <c:pt idx="575">
                  <c:v>0.34285714285714286</c:v>
                </c:pt>
                <c:pt idx="576">
                  <c:v>0.34246575342465752</c:v>
                </c:pt>
                <c:pt idx="577">
                  <c:v>0.34207525655644244</c:v>
                </c:pt>
                <c:pt idx="578">
                  <c:v>0.34168564920273342</c:v>
                </c:pt>
                <c:pt idx="579">
                  <c:v>0.34129692832764508</c:v>
                </c:pt>
                <c:pt idx="580">
                  <c:v>0.34090909090909088</c:v>
                </c:pt>
                <c:pt idx="581">
                  <c:v>0.34052213393870606</c:v>
                </c:pt>
                <c:pt idx="582">
                  <c:v>0.3401360544217687</c:v>
                </c:pt>
                <c:pt idx="583">
                  <c:v>0.33975084937712347</c:v>
                </c:pt>
                <c:pt idx="584">
                  <c:v>0.33936651583710409</c:v>
                </c:pt>
                <c:pt idx="585">
                  <c:v>0.33898305084745767</c:v>
                </c:pt>
                <c:pt idx="586">
                  <c:v>0.33860045146726864</c:v>
                </c:pt>
                <c:pt idx="587">
                  <c:v>0.33821871476888382</c:v>
                </c:pt>
                <c:pt idx="588">
                  <c:v>0.33783783783783788</c:v>
                </c:pt>
                <c:pt idx="589">
                  <c:v>0.33745781777277839</c:v>
                </c:pt>
                <c:pt idx="590">
                  <c:v>0.33707865168539325</c:v>
                </c:pt>
                <c:pt idx="591">
                  <c:v>0.33670033670033672</c:v>
                </c:pt>
                <c:pt idx="592">
                  <c:v>0.33632286995515698</c:v>
                </c:pt>
                <c:pt idx="593">
                  <c:v>0.33594624860022398</c:v>
                </c:pt>
                <c:pt idx="594">
                  <c:v>0.33557046979865768</c:v>
                </c:pt>
                <c:pt idx="595">
                  <c:v>0.33519553072625702</c:v>
                </c:pt>
                <c:pt idx="596">
                  <c:v>0.33482142857142855</c:v>
                </c:pt>
                <c:pt idx="597">
                  <c:v>0.33444816053511711</c:v>
                </c:pt>
                <c:pt idx="598">
                  <c:v>0.33407572383073497</c:v>
                </c:pt>
                <c:pt idx="599">
                  <c:v>0.33370411568409342</c:v>
                </c:pt>
                <c:pt idx="600">
                  <c:v>0.33333333333333331</c:v>
                </c:pt>
                <c:pt idx="601">
                  <c:v>0.33296337402885684</c:v>
                </c:pt>
                <c:pt idx="602">
                  <c:v>0.33259423503325947</c:v>
                </c:pt>
                <c:pt idx="603">
                  <c:v>0.33222591362126241</c:v>
                </c:pt>
                <c:pt idx="604">
                  <c:v>0.33185840707964603</c:v>
                </c:pt>
                <c:pt idx="605">
                  <c:v>0.33149171270718231</c:v>
                </c:pt>
                <c:pt idx="606">
                  <c:v>0.33112582781456956</c:v>
                </c:pt>
                <c:pt idx="607">
                  <c:v>0.33076074972436603</c:v>
                </c:pt>
                <c:pt idx="608">
                  <c:v>0.33039647577092512</c:v>
                </c:pt>
                <c:pt idx="609">
                  <c:v>0.33003300330033003</c:v>
                </c:pt>
                <c:pt idx="610">
                  <c:v>0.32967032967032966</c:v>
                </c:pt>
                <c:pt idx="611">
                  <c:v>0.32930845225027444</c:v>
                </c:pt>
                <c:pt idx="612">
                  <c:v>0.3289473684210526</c:v>
                </c:pt>
                <c:pt idx="613">
                  <c:v>0.32858707557502742</c:v>
                </c:pt>
                <c:pt idx="614">
                  <c:v>0.32822757111597373</c:v>
                </c:pt>
                <c:pt idx="615">
                  <c:v>0.32786885245901637</c:v>
                </c:pt>
                <c:pt idx="616">
                  <c:v>0.32751091703056767</c:v>
                </c:pt>
                <c:pt idx="617">
                  <c:v>0.32715376226826609</c:v>
                </c:pt>
                <c:pt idx="618">
                  <c:v>0.32679738562091504</c:v>
                </c:pt>
                <c:pt idx="619">
                  <c:v>0.32644178454842215</c:v>
                </c:pt>
                <c:pt idx="620">
                  <c:v>0.32608695652173914</c:v>
                </c:pt>
                <c:pt idx="621">
                  <c:v>0.32573289902280128</c:v>
                </c:pt>
                <c:pt idx="622">
                  <c:v>0.3253796095444686</c:v>
                </c:pt>
                <c:pt idx="623">
                  <c:v>0.32502708559046584</c:v>
                </c:pt>
                <c:pt idx="624">
                  <c:v>0.32467532467532467</c:v>
                </c:pt>
                <c:pt idx="625">
                  <c:v>0.32432432432432434</c:v>
                </c:pt>
                <c:pt idx="626">
                  <c:v>0.32397408207343414</c:v>
                </c:pt>
                <c:pt idx="627">
                  <c:v>0.3236245954692557</c:v>
                </c:pt>
                <c:pt idx="628">
                  <c:v>0.32327586206896547</c:v>
                </c:pt>
                <c:pt idx="629">
                  <c:v>0.32292787944025836</c:v>
                </c:pt>
                <c:pt idx="630">
                  <c:v>0.32258064516129031</c:v>
                </c:pt>
                <c:pt idx="631">
                  <c:v>0.32223415682062301</c:v>
                </c:pt>
                <c:pt idx="632">
                  <c:v>0.32188841201716739</c:v>
                </c:pt>
                <c:pt idx="633">
                  <c:v>0.32154340836012862</c:v>
                </c:pt>
                <c:pt idx="634">
                  <c:v>0.32119914346895073</c:v>
                </c:pt>
                <c:pt idx="635">
                  <c:v>0.32085561497326204</c:v>
                </c:pt>
                <c:pt idx="636">
                  <c:v>0.32051282051282054</c:v>
                </c:pt>
                <c:pt idx="637">
                  <c:v>0.32017075773745995</c:v>
                </c:pt>
                <c:pt idx="638">
                  <c:v>0.31982942430703626</c:v>
                </c:pt>
                <c:pt idx="639">
                  <c:v>0.31948881789137379</c:v>
                </c:pt>
                <c:pt idx="640">
                  <c:v>0.31914893617021273</c:v>
                </c:pt>
                <c:pt idx="641">
                  <c:v>0.3188097768331562</c:v>
                </c:pt>
                <c:pt idx="642">
                  <c:v>0.31847133757961782</c:v>
                </c:pt>
                <c:pt idx="643">
                  <c:v>0.31813361611876989</c:v>
                </c:pt>
                <c:pt idx="644">
                  <c:v>0.31779661016949146</c:v>
                </c:pt>
                <c:pt idx="645">
                  <c:v>0.3174603174603175</c:v>
                </c:pt>
                <c:pt idx="646">
                  <c:v>0.31712473572938688</c:v>
                </c:pt>
                <c:pt idx="647">
                  <c:v>0.31678986272439286</c:v>
                </c:pt>
                <c:pt idx="648">
                  <c:v>0.31645569620253161</c:v>
                </c:pt>
                <c:pt idx="649">
                  <c:v>0.31612223393045308</c:v>
                </c:pt>
                <c:pt idx="650">
                  <c:v>0.31578947368421051</c:v>
                </c:pt>
                <c:pt idx="651">
                  <c:v>0.31545741324921134</c:v>
                </c:pt>
                <c:pt idx="652">
                  <c:v>0.31512605042016806</c:v>
                </c:pt>
                <c:pt idx="653">
                  <c:v>0.31479538300104926</c:v>
                </c:pt>
                <c:pt idx="654">
                  <c:v>0.31446540880503149</c:v>
                </c:pt>
                <c:pt idx="655">
                  <c:v>0.31413612565445026</c:v>
                </c:pt>
                <c:pt idx="656">
                  <c:v>0.31380753138075318</c:v>
                </c:pt>
                <c:pt idx="657">
                  <c:v>0.31347962382445138</c:v>
                </c:pt>
                <c:pt idx="658">
                  <c:v>0.31315240083507306</c:v>
                </c:pt>
                <c:pt idx="659">
                  <c:v>0.31282586027111575</c:v>
                </c:pt>
                <c:pt idx="660">
                  <c:v>0.3125</c:v>
                </c:pt>
                <c:pt idx="661">
                  <c:v>0.31217481789802293</c:v>
                </c:pt>
                <c:pt idx="662">
                  <c:v>0.31185031185031181</c:v>
                </c:pt>
                <c:pt idx="663">
                  <c:v>0.31152647975077885</c:v>
                </c:pt>
                <c:pt idx="664">
                  <c:v>0.31120331950207469</c:v>
                </c:pt>
                <c:pt idx="665">
                  <c:v>0.31088082901554404</c:v>
                </c:pt>
                <c:pt idx="666">
                  <c:v>0.3105590062111801</c:v>
                </c:pt>
                <c:pt idx="667">
                  <c:v>0.31023784901758017</c:v>
                </c:pt>
                <c:pt idx="668">
                  <c:v>0.30991735537190085</c:v>
                </c:pt>
                <c:pt idx="669">
                  <c:v>0.30959752321981421</c:v>
                </c:pt>
                <c:pt idx="670">
                  <c:v>0.30927835051546393</c:v>
                </c:pt>
                <c:pt idx="671">
                  <c:v>0.30895983522142118</c:v>
                </c:pt>
                <c:pt idx="672">
                  <c:v>0.30864197530864201</c:v>
                </c:pt>
                <c:pt idx="673">
                  <c:v>0.3083247687564234</c:v>
                </c:pt>
                <c:pt idx="674">
                  <c:v>0.30800821355236141</c:v>
                </c:pt>
                <c:pt idx="675">
                  <c:v>0.30769230769230771</c:v>
                </c:pt>
                <c:pt idx="676">
                  <c:v>0.30737704918032788</c:v>
                </c:pt>
                <c:pt idx="677">
                  <c:v>0.30706243602865918</c:v>
                </c:pt>
                <c:pt idx="678">
                  <c:v>0.30674846625766866</c:v>
                </c:pt>
                <c:pt idx="679">
                  <c:v>0.30643513789581206</c:v>
                </c:pt>
                <c:pt idx="680">
                  <c:v>0.30612244897959179</c:v>
                </c:pt>
                <c:pt idx="681">
                  <c:v>0.30581039755351686</c:v>
                </c:pt>
                <c:pt idx="682">
                  <c:v>0.30549898167006106</c:v>
                </c:pt>
                <c:pt idx="683">
                  <c:v>0.3051881993896236</c:v>
                </c:pt>
                <c:pt idx="684">
                  <c:v>0.3048780487804878</c:v>
                </c:pt>
                <c:pt idx="685">
                  <c:v>0.30456852791878175</c:v>
                </c:pt>
                <c:pt idx="686">
                  <c:v>0.30425963488843816</c:v>
                </c:pt>
                <c:pt idx="687">
                  <c:v>0.303951367781155</c:v>
                </c:pt>
                <c:pt idx="688">
                  <c:v>0.30364372469635631</c:v>
                </c:pt>
                <c:pt idx="689">
                  <c:v>0.30333670374115268</c:v>
                </c:pt>
                <c:pt idx="690">
                  <c:v>0.30303030303030304</c:v>
                </c:pt>
                <c:pt idx="691">
                  <c:v>0.30272452068617556</c:v>
                </c:pt>
                <c:pt idx="692">
                  <c:v>0.30241935483870969</c:v>
                </c:pt>
                <c:pt idx="693">
                  <c:v>0.30211480362537763</c:v>
                </c:pt>
                <c:pt idx="694">
                  <c:v>0.30181086519114686</c:v>
                </c:pt>
                <c:pt idx="695">
                  <c:v>0.30150753768844224</c:v>
                </c:pt>
                <c:pt idx="696">
                  <c:v>0.3012048192771084</c:v>
                </c:pt>
                <c:pt idx="697">
                  <c:v>0.30090270812437314</c:v>
                </c:pt>
                <c:pt idx="698">
                  <c:v>0.30060120240480959</c:v>
                </c:pt>
                <c:pt idx="699">
                  <c:v>0.3003003003003003</c:v>
                </c:pt>
                <c:pt idx="700">
                  <c:v>0.3</c:v>
                </c:pt>
                <c:pt idx="701">
                  <c:v>0.29970029970029971</c:v>
                </c:pt>
                <c:pt idx="702">
                  <c:v>0.29940119760479045</c:v>
                </c:pt>
                <c:pt idx="703">
                  <c:v>0.29910269192422728</c:v>
                </c:pt>
                <c:pt idx="704">
                  <c:v>0.29880478087649404</c:v>
                </c:pt>
                <c:pt idx="705">
                  <c:v>0.29850746268656714</c:v>
                </c:pt>
                <c:pt idx="706">
                  <c:v>0.29821073558648115</c:v>
                </c:pt>
                <c:pt idx="707">
                  <c:v>0.29791459781529295</c:v>
                </c:pt>
                <c:pt idx="708">
                  <c:v>0.29761904761904762</c:v>
                </c:pt>
                <c:pt idx="709">
                  <c:v>0.29732408325074333</c:v>
                </c:pt>
                <c:pt idx="710">
                  <c:v>0.29702970297029702</c:v>
                </c:pt>
                <c:pt idx="711">
                  <c:v>0.29673590504451042</c:v>
                </c:pt>
                <c:pt idx="712">
                  <c:v>0.29644268774703553</c:v>
                </c:pt>
                <c:pt idx="713">
                  <c:v>0.2961500493583416</c:v>
                </c:pt>
                <c:pt idx="714">
                  <c:v>0.29585798816568043</c:v>
                </c:pt>
                <c:pt idx="715">
                  <c:v>0.29556650246305416</c:v>
                </c:pt>
                <c:pt idx="716">
                  <c:v>0.29527559055118108</c:v>
                </c:pt>
                <c:pt idx="717">
                  <c:v>0.29498525073746312</c:v>
                </c:pt>
                <c:pt idx="718">
                  <c:v>0.29469548133595286</c:v>
                </c:pt>
                <c:pt idx="719">
                  <c:v>0.29440628066732089</c:v>
                </c:pt>
                <c:pt idx="720">
                  <c:v>0.29411764705882354</c:v>
                </c:pt>
                <c:pt idx="721">
                  <c:v>0.2938295788442703</c:v>
                </c:pt>
                <c:pt idx="722">
                  <c:v>0.29354207436399221</c:v>
                </c:pt>
                <c:pt idx="723">
                  <c:v>0.29325513196480935</c:v>
                </c:pt>
                <c:pt idx="724">
                  <c:v>0.29296875</c:v>
                </c:pt>
                <c:pt idx="725">
                  <c:v>0.29268292682926828</c:v>
                </c:pt>
                <c:pt idx="726">
                  <c:v>0.29239766081871343</c:v>
                </c:pt>
                <c:pt idx="727">
                  <c:v>0.29211295034079843</c:v>
                </c:pt>
                <c:pt idx="728">
                  <c:v>0.29182879377431903</c:v>
                </c:pt>
                <c:pt idx="729">
                  <c:v>0.29154518950437319</c:v>
                </c:pt>
                <c:pt idx="730">
                  <c:v>0.29126213592233008</c:v>
                </c:pt>
                <c:pt idx="731">
                  <c:v>0.29097963142580024</c:v>
                </c:pt>
                <c:pt idx="732">
                  <c:v>0.29069767441860467</c:v>
                </c:pt>
                <c:pt idx="733">
                  <c:v>0.29041626331074538</c:v>
                </c:pt>
                <c:pt idx="734">
                  <c:v>0.29013539651837522</c:v>
                </c:pt>
                <c:pt idx="735">
                  <c:v>0.28985507246376813</c:v>
                </c:pt>
                <c:pt idx="736">
                  <c:v>0.28957528957528961</c:v>
                </c:pt>
                <c:pt idx="737">
                  <c:v>0.28929604628736738</c:v>
                </c:pt>
                <c:pt idx="738">
                  <c:v>0.28901734104046245</c:v>
                </c:pt>
                <c:pt idx="739">
                  <c:v>0.28873917228103946</c:v>
                </c:pt>
                <c:pt idx="740">
                  <c:v>0.28846153846153844</c:v>
                </c:pt>
                <c:pt idx="741">
                  <c:v>0.28818443804034583</c:v>
                </c:pt>
                <c:pt idx="742">
                  <c:v>0.28790786948176583</c:v>
                </c:pt>
                <c:pt idx="743">
                  <c:v>0.28763183125599234</c:v>
                </c:pt>
                <c:pt idx="744">
                  <c:v>0.28735632183908044</c:v>
                </c:pt>
                <c:pt idx="745">
                  <c:v>0.28708133971291866</c:v>
                </c:pt>
                <c:pt idx="746">
                  <c:v>0.28680688336520072</c:v>
                </c:pt>
                <c:pt idx="747">
                  <c:v>0.28653295128939832</c:v>
                </c:pt>
                <c:pt idx="748">
                  <c:v>0.2862595419847328</c:v>
                </c:pt>
                <c:pt idx="749">
                  <c:v>0.2859866539561487</c:v>
                </c:pt>
                <c:pt idx="750">
                  <c:v>0.2857142857142857</c:v>
                </c:pt>
                <c:pt idx="751">
                  <c:v>0.28544243577545197</c:v>
                </c:pt>
                <c:pt idx="752">
                  <c:v>0.28517110266159695</c:v>
                </c:pt>
                <c:pt idx="753">
                  <c:v>0.28490028490028485</c:v>
                </c:pt>
                <c:pt idx="754">
                  <c:v>0.28462998102466797</c:v>
                </c:pt>
                <c:pt idx="755">
                  <c:v>0.28436018957345971</c:v>
                </c:pt>
                <c:pt idx="756">
                  <c:v>0.28409090909090912</c:v>
                </c:pt>
                <c:pt idx="757">
                  <c:v>0.28382213812677387</c:v>
                </c:pt>
                <c:pt idx="758">
                  <c:v>0.28355387523629488</c:v>
                </c:pt>
                <c:pt idx="759">
                  <c:v>0.28328611898016998</c:v>
                </c:pt>
                <c:pt idx="760">
                  <c:v>0.28301886792452829</c:v>
                </c:pt>
                <c:pt idx="761">
                  <c:v>0.28275212064090482</c:v>
                </c:pt>
                <c:pt idx="762">
                  <c:v>0.28248587570621464</c:v>
                </c:pt>
                <c:pt idx="763">
                  <c:v>0.28222013170272814</c:v>
                </c:pt>
                <c:pt idx="764">
                  <c:v>0.28195488721804512</c:v>
                </c:pt>
                <c:pt idx="765">
                  <c:v>0.28169014084507044</c:v>
                </c:pt>
                <c:pt idx="766">
                  <c:v>0.28142589118198874</c:v>
                </c:pt>
                <c:pt idx="767">
                  <c:v>0.28116213683223995</c:v>
                </c:pt>
                <c:pt idx="768">
                  <c:v>0.2808988764044944</c:v>
                </c:pt>
                <c:pt idx="769">
                  <c:v>0.2806361085126286</c:v>
                </c:pt>
                <c:pt idx="770">
                  <c:v>0.28037383177570097</c:v>
                </c:pt>
                <c:pt idx="771">
                  <c:v>0.28011204481792717</c:v>
                </c:pt>
                <c:pt idx="772">
                  <c:v>0.27985074626865675</c:v>
                </c:pt>
                <c:pt idx="773">
                  <c:v>0.27958993476234856</c:v>
                </c:pt>
                <c:pt idx="774">
                  <c:v>0.27932960893854747</c:v>
                </c:pt>
                <c:pt idx="775">
                  <c:v>0.27906976744186046</c:v>
                </c:pt>
                <c:pt idx="776">
                  <c:v>0.27881040892193309</c:v>
                </c:pt>
                <c:pt idx="777">
                  <c:v>0.2785515320334262</c:v>
                </c:pt>
                <c:pt idx="778">
                  <c:v>0.27829313543599254</c:v>
                </c:pt>
                <c:pt idx="779">
                  <c:v>0.27803521779425394</c:v>
                </c:pt>
                <c:pt idx="780">
                  <c:v>0.27777777777777773</c:v>
                </c:pt>
                <c:pt idx="781">
                  <c:v>0.27752081406105461</c:v>
                </c:pt>
                <c:pt idx="782">
                  <c:v>0.27726432532347506</c:v>
                </c:pt>
                <c:pt idx="783">
                  <c:v>0.2770083102493075</c:v>
                </c:pt>
                <c:pt idx="784">
                  <c:v>0.2767527675276753</c:v>
                </c:pt>
                <c:pt idx="785">
                  <c:v>0.27649769585253459</c:v>
                </c:pt>
                <c:pt idx="786">
                  <c:v>0.27624309392265195</c:v>
                </c:pt>
                <c:pt idx="787">
                  <c:v>0.27598896044158233</c:v>
                </c:pt>
                <c:pt idx="788">
                  <c:v>0.27573529411764708</c:v>
                </c:pt>
                <c:pt idx="789">
                  <c:v>0.27548209366391185</c:v>
                </c:pt>
                <c:pt idx="790">
                  <c:v>0.27522935779816515</c:v>
                </c:pt>
                <c:pt idx="791">
                  <c:v>0.27497708524289644</c:v>
                </c:pt>
                <c:pt idx="792">
                  <c:v>0.27472527472527475</c:v>
                </c:pt>
                <c:pt idx="793">
                  <c:v>0.27447392497712719</c:v>
                </c:pt>
                <c:pt idx="794">
                  <c:v>0.27422303473491771</c:v>
                </c:pt>
                <c:pt idx="795">
                  <c:v>0.27397260273972607</c:v>
                </c:pt>
                <c:pt idx="796">
                  <c:v>0.27372262773722628</c:v>
                </c:pt>
                <c:pt idx="797">
                  <c:v>0.27347310847766637</c:v>
                </c:pt>
                <c:pt idx="798">
                  <c:v>0.27322404371584696</c:v>
                </c:pt>
                <c:pt idx="799">
                  <c:v>0.27297543221110099</c:v>
                </c:pt>
                <c:pt idx="800">
                  <c:v>0.27272727272727271</c:v>
                </c:pt>
                <c:pt idx="801">
                  <c:v>0.27247956403269757</c:v>
                </c:pt>
                <c:pt idx="802">
                  <c:v>0.27223230490018152</c:v>
                </c:pt>
                <c:pt idx="803">
                  <c:v>0.27198549410698097</c:v>
                </c:pt>
                <c:pt idx="804">
                  <c:v>0.27173913043478265</c:v>
                </c:pt>
                <c:pt idx="805">
                  <c:v>0.27149321266968324</c:v>
                </c:pt>
                <c:pt idx="806">
                  <c:v>0.27124773960216997</c:v>
                </c:pt>
                <c:pt idx="807">
                  <c:v>0.27100271002710025</c:v>
                </c:pt>
                <c:pt idx="808">
                  <c:v>0.27075812274368233</c:v>
                </c:pt>
                <c:pt idx="809">
                  <c:v>0.27051397655545539</c:v>
                </c:pt>
                <c:pt idx="810">
                  <c:v>0.27027027027027029</c:v>
                </c:pt>
                <c:pt idx="811">
                  <c:v>0.27002700270027002</c:v>
                </c:pt>
                <c:pt idx="812">
                  <c:v>0.26978417266187055</c:v>
                </c:pt>
                <c:pt idx="813">
                  <c:v>0.26954177897574122</c:v>
                </c:pt>
                <c:pt idx="814">
                  <c:v>0.26929982046678635</c:v>
                </c:pt>
                <c:pt idx="815">
                  <c:v>0.26905829596412556</c:v>
                </c:pt>
                <c:pt idx="816">
                  <c:v>0.26881720430107525</c:v>
                </c:pt>
                <c:pt idx="817">
                  <c:v>0.26857654431512984</c:v>
                </c:pt>
                <c:pt idx="818">
                  <c:v>0.26833631484794274</c:v>
                </c:pt>
                <c:pt idx="819">
                  <c:v>0.26809651474530832</c:v>
                </c:pt>
                <c:pt idx="820">
                  <c:v>0.26785714285714285</c:v>
                </c:pt>
                <c:pt idx="821">
                  <c:v>0.2676181980374665</c:v>
                </c:pt>
                <c:pt idx="822">
                  <c:v>0.26737967914438499</c:v>
                </c:pt>
                <c:pt idx="823">
                  <c:v>0.26714158504007124</c:v>
                </c:pt>
                <c:pt idx="824">
                  <c:v>0.2669039145907473</c:v>
                </c:pt>
                <c:pt idx="825">
                  <c:v>0.26666666666666666</c:v>
                </c:pt>
                <c:pt idx="826">
                  <c:v>0.26642984014209592</c:v>
                </c:pt>
                <c:pt idx="827">
                  <c:v>0.26619343389529726</c:v>
                </c:pt>
                <c:pt idx="828">
                  <c:v>0.26595744680851063</c:v>
                </c:pt>
                <c:pt idx="829">
                  <c:v>0.26572187776793627</c:v>
                </c:pt>
                <c:pt idx="830">
                  <c:v>0.26548672566371678</c:v>
                </c:pt>
                <c:pt idx="831">
                  <c:v>0.2652519893899204</c:v>
                </c:pt>
                <c:pt idx="832">
                  <c:v>0.26501766784452296</c:v>
                </c:pt>
                <c:pt idx="833">
                  <c:v>0.26478375992939102</c:v>
                </c:pt>
                <c:pt idx="834">
                  <c:v>0.26455026455026454</c:v>
                </c:pt>
                <c:pt idx="835">
                  <c:v>0.26431718061674009</c:v>
                </c:pt>
                <c:pt idx="836">
                  <c:v>0.26408450704225356</c:v>
                </c:pt>
                <c:pt idx="837">
                  <c:v>0.26385224274406333</c:v>
                </c:pt>
                <c:pt idx="838">
                  <c:v>0.26362038664323373</c:v>
                </c:pt>
                <c:pt idx="839">
                  <c:v>0.26338893766461807</c:v>
                </c:pt>
                <c:pt idx="840">
                  <c:v>0.26315789473684209</c:v>
                </c:pt>
                <c:pt idx="841">
                  <c:v>0.26292725679228746</c:v>
                </c:pt>
                <c:pt idx="842">
                  <c:v>0.26269702276707529</c:v>
                </c:pt>
                <c:pt idx="843">
                  <c:v>0.26246719160104987</c:v>
                </c:pt>
                <c:pt idx="844">
                  <c:v>0.26223776223776224</c:v>
                </c:pt>
                <c:pt idx="845">
                  <c:v>0.26200873362445415</c:v>
                </c:pt>
                <c:pt idx="846">
                  <c:v>0.26178010471204188</c:v>
                </c:pt>
                <c:pt idx="847">
                  <c:v>0.26155187445510025</c:v>
                </c:pt>
                <c:pt idx="848">
                  <c:v>0.26132404181184671</c:v>
                </c:pt>
                <c:pt idx="849">
                  <c:v>0.2610966057441253</c:v>
                </c:pt>
                <c:pt idx="850">
                  <c:v>0.2608695652173913</c:v>
                </c:pt>
                <c:pt idx="851">
                  <c:v>0.26064291920069504</c:v>
                </c:pt>
                <c:pt idx="852">
                  <c:v>0.26041666666666669</c:v>
                </c:pt>
                <c:pt idx="853">
                  <c:v>0.26019080659150046</c:v>
                </c:pt>
                <c:pt idx="854">
                  <c:v>0.25996533795493937</c:v>
                </c:pt>
                <c:pt idx="855">
                  <c:v>0.25974025974025972</c:v>
                </c:pt>
                <c:pt idx="856">
                  <c:v>0.25951557093425603</c:v>
                </c:pt>
                <c:pt idx="857">
                  <c:v>0.25929127052722556</c:v>
                </c:pt>
                <c:pt idx="858">
                  <c:v>0.25906735751295334</c:v>
                </c:pt>
                <c:pt idx="859">
                  <c:v>0.25884383088869717</c:v>
                </c:pt>
                <c:pt idx="860">
                  <c:v>0.25862068965517243</c:v>
                </c:pt>
                <c:pt idx="861">
                  <c:v>0.2583979328165375</c:v>
                </c:pt>
                <c:pt idx="862">
                  <c:v>0.25817555938037867</c:v>
                </c:pt>
                <c:pt idx="863">
                  <c:v>0.25795356835769562</c:v>
                </c:pt>
                <c:pt idx="864">
                  <c:v>0.25773195876288657</c:v>
                </c:pt>
                <c:pt idx="865">
                  <c:v>0.25751072961373389</c:v>
                </c:pt>
                <c:pt idx="866">
                  <c:v>0.25728987993138935</c:v>
                </c:pt>
                <c:pt idx="867">
                  <c:v>0.25706940874035988</c:v>
                </c:pt>
                <c:pt idx="868">
                  <c:v>0.25684931506849318</c:v>
                </c:pt>
                <c:pt idx="869">
                  <c:v>0.25662959794696322</c:v>
                </c:pt>
                <c:pt idx="870">
                  <c:v>0.25641025641025644</c:v>
                </c:pt>
                <c:pt idx="871">
                  <c:v>0.2561912894961571</c:v>
                </c:pt>
                <c:pt idx="872">
                  <c:v>0.25597269624573377</c:v>
                </c:pt>
                <c:pt idx="873">
                  <c:v>0.25575447570332482</c:v>
                </c:pt>
                <c:pt idx="874">
                  <c:v>0.25553662691652468</c:v>
                </c:pt>
                <c:pt idx="875">
                  <c:v>0.25531914893617019</c:v>
                </c:pt>
                <c:pt idx="876">
                  <c:v>0.25510204081632654</c:v>
                </c:pt>
                <c:pt idx="877">
                  <c:v>0.25488530161427359</c:v>
                </c:pt>
                <c:pt idx="878">
                  <c:v>0.25466893039049238</c:v>
                </c:pt>
                <c:pt idx="879">
                  <c:v>0.2544529262086514</c:v>
                </c:pt>
                <c:pt idx="880">
                  <c:v>0.25423728813559321</c:v>
                </c:pt>
                <c:pt idx="881">
                  <c:v>0.2540220152413209</c:v>
                </c:pt>
                <c:pt idx="882">
                  <c:v>0.25380710659898476</c:v>
                </c:pt>
                <c:pt idx="883">
                  <c:v>0.25359256128486896</c:v>
                </c:pt>
                <c:pt idx="884">
                  <c:v>0.2533783783783784</c:v>
                </c:pt>
                <c:pt idx="885">
                  <c:v>0.25316455696202533</c:v>
                </c:pt>
                <c:pt idx="886">
                  <c:v>0.25295109612141653</c:v>
                </c:pt>
                <c:pt idx="887">
                  <c:v>0.25273799494524013</c:v>
                </c:pt>
                <c:pt idx="888">
                  <c:v>0.25252525252525249</c:v>
                </c:pt>
                <c:pt idx="889">
                  <c:v>0.25231286795626579</c:v>
                </c:pt>
                <c:pt idx="890">
                  <c:v>0.25210084033613445</c:v>
                </c:pt>
                <c:pt idx="891">
                  <c:v>0.25188916876574308</c:v>
                </c:pt>
                <c:pt idx="892">
                  <c:v>0.25167785234899331</c:v>
                </c:pt>
                <c:pt idx="893">
                  <c:v>0.25146689019279128</c:v>
                </c:pt>
                <c:pt idx="894">
                  <c:v>0.25125628140703521</c:v>
                </c:pt>
                <c:pt idx="895">
                  <c:v>0.2510460251046025</c:v>
                </c:pt>
                <c:pt idx="896">
                  <c:v>0.25083612040133779</c:v>
                </c:pt>
                <c:pt idx="897">
                  <c:v>0.25062656641604009</c:v>
                </c:pt>
                <c:pt idx="898">
                  <c:v>0.25041736227045075</c:v>
                </c:pt>
                <c:pt idx="899">
                  <c:v>0.25020850708924103</c:v>
                </c:pt>
                <c:pt idx="900">
                  <c:v>0.25</c:v>
                </c:pt>
                <c:pt idx="901">
                  <c:v>0.24979184013322231</c:v>
                </c:pt>
                <c:pt idx="902">
                  <c:v>0.24958402662229617</c:v>
                </c:pt>
                <c:pt idx="903">
                  <c:v>0.24937655860349128</c:v>
                </c:pt>
                <c:pt idx="904">
                  <c:v>0.24916943521594687</c:v>
                </c:pt>
                <c:pt idx="905">
                  <c:v>0.24896265560165973</c:v>
                </c:pt>
                <c:pt idx="906">
                  <c:v>0.24875621890547261</c:v>
                </c:pt>
                <c:pt idx="907">
                  <c:v>0.24855012427506212</c:v>
                </c:pt>
                <c:pt idx="908">
                  <c:v>0.24834437086092714</c:v>
                </c:pt>
                <c:pt idx="909">
                  <c:v>0.24813895781637718</c:v>
                </c:pt>
                <c:pt idx="910">
                  <c:v>0.24793388429752067</c:v>
                </c:pt>
                <c:pt idx="911">
                  <c:v>0.24772914946325353</c:v>
                </c:pt>
                <c:pt idx="912">
                  <c:v>0.24752475247524755</c:v>
                </c:pt>
                <c:pt idx="913">
                  <c:v>0.24732069249793898</c:v>
                </c:pt>
                <c:pt idx="914">
                  <c:v>0.24711696869851729</c:v>
                </c:pt>
                <c:pt idx="915">
                  <c:v>0.24691358024691357</c:v>
                </c:pt>
                <c:pt idx="916">
                  <c:v>0.24671052631578946</c:v>
                </c:pt>
                <c:pt idx="917">
                  <c:v>0.24650780608052589</c:v>
                </c:pt>
                <c:pt idx="918">
                  <c:v>0.24630541871921183</c:v>
                </c:pt>
                <c:pt idx="919">
                  <c:v>0.24610336341263331</c:v>
                </c:pt>
                <c:pt idx="920">
                  <c:v>0.24590163934426232</c:v>
                </c:pt>
                <c:pt idx="921">
                  <c:v>0.24570024570024568</c:v>
                </c:pt>
                <c:pt idx="922">
                  <c:v>0.24549918166939441</c:v>
                </c:pt>
                <c:pt idx="923">
                  <c:v>0.24529844644317253</c:v>
                </c:pt>
                <c:pt idx="924">
                  <c:v>0.24509803921568626</c:v>
                </c:pt>
                <c:pt idx="925">
                  <c:v>0.24489795918367346</c:v>
                </c:pt>
                <c:pt idx="926">
                  <c:v>0.24469820554649266</c:v>
                </c:pt>
                <c:pt idx="927">
                  <c:v>0.24449877750611249</c:v>
                </c:pt>
                <c:pt idx="928">
                  <c:v>0.244299674267101</c:v>
                </c:pt>
                <c:pt idx="929">
                  <c:v>0.24410089503661514</c:v>
                </c:pt>
                <c:pt idx="930">
                  <c:v>0.24390243902439024</c:v>
                </c:pt>
                <c:pt idx="931">
                  <c:v>0.24370430544272947</c:v>
                </c:pt>
                <c:pt idx="932">
                  <c:v>0.2435064935064935</c:v>
                </c:pt>
                <c:pt idx="933">
                  <c:v>0.24330900243309003</c:v>
                </c:pt>
                <c:pt idx="934">
                  <c:v>0.24311183144246354</c:v>
                </c:pt>
                <c:pt idx="935">
                  <c:v>0.24291497975708504</c:v>
                </c:pt>
                <c:pt idx="936">
                  <c:v>0.24271844660194175</c:v>
                </c:pt>
                <c:pt idx="937">
                  <c:v>0.24252223120452709</c:v>
                </c:pt>
                <c:pt idx="938">
                  <c:v>0.24232633279483035</c:v>
                </c:pt>
                <c:pt idx="939">
                  <c:v>0.24213075060532688</c:v>
                </c:pt>
                <c:pt idx="940">
                  <c:v>0.24193548387096772</c:v>
                </c:pt>
                <c:pt idx="941">
                  <c:v>0.24174053182917002</c:v>
                </c:pt>
                <c:pt idx="942">
                  <c:v>0.24154589371980675</c:v>
                </c:pt>
                <c:pt idx="943">
                  <c:v>0.24135156878519712</c:v>
                </c:pt>
                <c:pt idx="944">
                  <c:v>0.24115755627009647</c:v>
                </c:pt>
                <c:pt idx="945">
                  <c:v>0.24096385542168677</c:v>
                </c:pt>
                <c:pt idx="946">
                  <c:v>0.2407704654895666</c:v>
                </c:pt>
                <c:pt idx="947">
                  <c:v>0.24057738572574178</c:v>
                </c:pt>
                <c:pt idx="948">
                  <c:v>0.24038461538461536</c:v>
                </c:pt>
                <c:pt idx="949">
                  <c:v>0.24019215372297839</c:v>
                </c:pt>
                <c:pt idx="950">
                  <c:v>0.24</c:v>
                </c:pt>
                <c:pt idx="951">
                  <c:v>0.23980815347721823</c:v>
                </c:pt>
                <c:pt idx="952">
                  <c:v>0.23961661341853036</c:v>
                </c:pt>
                <c:pt idx="953">
                  <c:v>0.23942537909018358</c:v>
                </c:pt>
                <c:pt idx="954">
                  <c:v>0.23923444976076558</c:v>
                </c:pt>
                <c:pt idx="955">
                  <c:v>0.2390438247011952</c:v>
                </c:pt>
                <c:pt idx="956">
                  <c:v>0.23885350318471338</c:v>
                </c:pt>
                <c:pt idx="957">
                  <c:v>0.2386634844868735</c:v>
                </c:pt>
                <c:pt idx="958">
                  <c:v>0.23847376788553259</c:v>
                </c:pt>
                <c:pt idx="959">
                  <c:v>0.23828435266084194</c:v>
                </c:pt>
                <c:pt idx="960">
                  <c:v>0.23809523809523811</c:v>
                </c:pt>
                <c:pt idx="961">
                  <c:v>0.2379064234734338</c:v>
                </c:pt>
                <c:pt idx="962">
                  <c:v>0.23771790808240889</c:v>
                </c:pt>
                <c:pt idx="963">
                  <c:v>0.23752969121140141</c:v>
                </c:pt>
                <c:pt idx="964">
                  <c:v>0.23734177215189872</c:v>
                </c:pt>
                <c:pt idx="965">
                  <c:v>0.23715415019762845</c:v>
                </c:pt>
                <c:pt idx="966">
                  <c:v>0.23696682464454977</c:v>
                </c:pt>
                <c:pt idx="967">
                  <c:v>0.23677979479084452</c:v>
                </c:pt>
                <c:pt idx="968">
                  <c:v>0.23659305993690852</c:v>
                </c:pt>
                <c:pt idx="969">
                  <c:v>0.2364066193853428</c:v>
                </c:pt>
                <c:pt idx="970">
                  <c:v>0.23622047244094491</c:v>
                </c:pt>
                <c:pt idx="971">
                  <c:v>0.23603461841070023</c:v>
                </c:pt>
                <c:pt idx="972">
                  <c:v>0.23584905660377356</c:v>
                </c:pt>
                <c:pt idx="973">
                  <c:v>0.2356637863315004</c:v>
                </c:pt>
                <c:pt idx="974">
                  <c:v>0.23547880690737832</c:v>
                </c:pt>
                <c:pt idx="975">
                  <c:v>0.23529411764705882</c:v>
                </c:pt>
                <c:pt idx="976">
                  <c:v>0.23510971786833856</c:v>
                </c:pt>
                <c:pt idx="977">
                  <c:v>0.23492560689115113</c:v>
                </c:pt>
                <c:pt idx="978">
                  <c:v>0.23474178403755869</c:v>
                </c:pt>
                <c:pt idx="979">
                  <c:v>0.23455824863174357</c:v>
                </c:pt>
                <c:pt idx="980">
                  <c:v>0.234375</c:v>
                </c:pt>
                <c:pt idx="981">
                  <c:v>0.23419203747072598</c:v>
                </c:pt>
                <c:pt idx="982">
                  <c:v>0.23400936037441497</c:v>
                </c:pt>
                <c:pt idx="983">
                  <c:v>0.23382696804364769</c:v>
                </c:pt>
                <c:pt idx="984">
                  <c:v>0.23364485981308411</c:v>
                </c:pt>
                <c:pt idx="985">
                  <c:v>0.23346303501945526</c:v>
                </c:pt>
                <c:pt idx="986">
                  <c:v>0.23328149300155521</c:v>
                </c:pt>
                <c:pt idx="987">
                  <c:v>0.23310023310023312</c:v>
                </c:pt>
                <c:pt idx="988">
                  <c:v>0.23291925465838509</c:v>
                </c:pt>
                <c:pt idx="989">
                  <c:v>0.23273855702094645</c:v>
                </c:pt>
                <c:pt idx="990">
                  <c:v>0.23255813953488372</c:v>
                </c:pt>
                <c:pt idx="991">
                  <c:v>0.23237800154918667</c:v>
                </c:pt>
                <c:pt idx="992">
                  <c:v>0.23219814241486067</c:v>
                </c:pt>
                <c:pt idx="993">
                  <c:v>0.23201856148491881</c:v>
                </c:pt>
                <c:pt idx="994">
                  <c:v>0.23183925811437403</c:v>
                </c:pt>
                <c:pt idx="995">
                  <c:v>0.23166023166023167</c:v>
                </c:pt>
                <c:pt idx="996">
                  <c:v>0.23148148148148145</c:v>
                </c:pt>
                <c:pt idx="997">
                  <c:v>0.2313030069390902</c:v>
                </c:pt>
                <c:pt idx="998">
                  <c:v>0.23112480739599384</c:v>
                </c:pt>
                <c:pt idx="999">
                  <c:v>0.23094688221709006</c:v>
                </c:pt>
                <c:pt idx="1000">
                  <c:v>0.23076923076923078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670784"/>
        <c:axId val="350671176"/>
      </c:scatterChart>
      <c:valAx>
        <c:axId val="350670784"/>
        <c:scaling>
          <c:orientation val="minMax"/>
          <c:max val="1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24606744661428756"/>
              <c:y val="0.86316383417084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1176"/>
        <c:crosses val="autoZero"/>
        <c:crossBetween val="midCat"/>
      </c:valAx>
      <c:valAx>
        <c:axId val="350671176"/>
        <c:scaling>
          <c:orientation val="minMax"/>
          <c:max val="1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Parameter value</a:t>
                </a:r>
              </a:p>
            </c:rich>
          </c:tx>
          <c:layout>
            <c:manualLayout>
              <c:xMode val="edge"/>
              <c:yMode val="edge"/>
              <c:x val="3.3190932855739583E-2"/>
              <c:y val="0.302881376912684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0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86681074950228"/>
          <c:y val="0.2494856853845038"/>
          <c:w val="0.63606054600191253"/>
          <c:h val="9.01268362482599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93095312696677E-2"/>
          <c:y val="0.17712660504864441"/>
          <c:w val="0.9509068855330477"/>
          <c:h val="0.760190418176058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'Extended model'!$DE$8</c:f>
              <c:strCache>
                <c:ptCount val="1"/>
                <c:pt idx="0">
                  <c:v>IBNR(t)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model'!$DE$9:$DE$1009</c:f>
              <c:numCache>
                <c:formatCode>#,##0</c:formatCode>
                <c:ptCount val="1001"/>
                <c:pt idx="0">
                  <c:v>84</c:v>
                </c:pt>
                <c:pt idx="1">
                  <c:v>84</c:v>
                </c:pt>
                <c:pt idx="2">
                  <c:v>83.963999999999999</c:v>
                </c:pt>
                <c:pt idx="3">
                  <c:v>83.892128884768212</c:v>
                </c:pt>
                <c:pt idx="4">
                  <c:v>83.78454573102357</c:v>
                </c:pt>
                <c:pt idx="5">
                  <c:v>83.641439697191203</c:v>
                </c:pt>
                <c:pt idx="6">
                  <c:v>83.463029866067856</c:v>
                </c:pt>
                <c:pt idx="7">
                  <c:v>83.249565040703288</c:v>
                </c:pt>
                <c:pt idx="8">
                  <c:v>83.001323493900472</c:v>
                </c:pt>
                <c:pt idx="9">
                  <c:v>82.718612671834563</c:v>
                </c:pt>
                <c:pt idx="10">
                  <c:v>82.401768852385743</c:v>
                </c:pt>
                <c:pt idx="11">
                  <c:v>82.051156758874924</c:v>
                </c:pt>
                <c:pt idx="12">
                  <c:v>81.667169129984089</c:v>
                </c:pt>
                <c:pt idx="13">
                  <c:v>81.25022624673278</c:v>
                </c:pt>
                <c:pt idx="14">
                  <c:v>80.800775417471186</c:v>
                </c:pt>
                <c:pt idx="15">
                  <c:v>80.319290421935605</c:v>
                </c:pt>
                <c:pt idx="16">
                  <c:v>79.806270915495517</c:v>
                </c:pt>
                <c:pt idx="17">
                  <c:v>79.262241794801838</c:v>
                </c:pt>
                <c:pt idx="18">
                  <c:v>78.687752526123248</c:v>
                </c:pt>
                <c:pt idx="19">
                  <c:v>78.083376437731232</c:v>
                </c:pt>
                <c:pt idx="20">
                  <c:v>77.449709977765664</c:v>
                </c:pt>
                <c:pt idx="21">
                  <c:v>76.787371939078838</c:v>
                </c:pt>
                <c:pt idx="22">
                  <c:v>76.09700265261975</c:v>
                </c:pt>
                <c:pt idx="23">
                  <c:v>75.379263150979043</c:v>
                </c:pt>
                <c:pt idx="24">
                  <c:v>74.634834303770205</c:v>
                </c:pt>
                <c:pt idx="25">
                  <c:v>73.864415926573571</c:v>
                </c:pt>
                <c:pt idx="26">
                  <c:v>73.068725865215612</c:v>
                </c:pt>
                <c:pt idx="27">
                  <c:v>72.248499057198387</c:v>
                </c:pt>
                <c:pt idx="28">
                  <c:v>71.40448657213112</c:v>
                </c:pt>
                <c:pt idx="29">
                  <c:v>70.537454633048583</c:v>
                </c:pt>
                <c:pt idx="30">
                  <c:v>69.648183620529139</c:v>
                </c:pt>
                <c:pt idx="31">
                  <c:v>68.73746706154823</c:v>
                </c:pt>
                <c:pt idx="32">
                  <c:v>67.806110605021871</c:v>
                </c:pt>
                <c:pt idx="33">
                  <c:v>66.854930986008142</c:v>
                </c:pt>
                <c:pt idx="34">
                  <c:v>65.884754980543519</c:v>
                </c:pt>
                <c:pt idx="35">
                  <c:v>64.8964183530951</c:v>
                </c:pt>
                <c:pt idx="36">
                  <c:v>63.890764798608707</c:v>
                </c:pt>
                <c:pt idx="37">
                  <c:v>62.868644881127565</c:v>
                </c:pt>
                <c:pt idx="38">
                  <c:v>61.830914970946132</c:v>
                </c:pt>
                <c:pt idx="39">
                  <c:v>60.778436182248548</c:v>
                </c:pt>
                <c:pt idx="40">
                  <c:v>59.712073313162243</c:v>
                </c:pt>
                <c:pt idx="41">
                  <c:v>58.632693790132947</c:v>
                </c:pt>
                <c:pt idx="42">
                  <c:v>57.541166618499744</c:v>
                </c:pt>
                <c:pt idx="43">
                  <c:v>56.438361341115886</c:v>
                </c:pt>
                <c:pt idx="44">
                  <c:v>55.325147006825162</c:v>
                </c:pt>
                <c:pt idx="45">
                  <c:v>54.202391150562619</c:v>
                </c:pt>
                <c:pt idx="46">
                  <c:v>53.070958786804795</c:v>
                </c:pt>
                <c:pt idx="47">
                  <c:v>51.931711418046063</c:v>
                </c:pt>
                <c:pt idx="48">
                  <c:v>50.785506059927059</c:v>
                </c:pt>
                <c:pt idx="49">
                  <c:v>49.633194284585755</c:v>
                </c:pt>
                <c:pt idx="50">
                  <c:v>48.475621283744601</c:v>
                </c:pt>
                <c:pt idx="51">
                  <c:v>47.313624952985982</c:v>
                </c:pt>
                <c:pt idx="52">
                  <c:v>46.148034998605056</c:v>
                </c:pt>
                <c:pt idx="53">
                  <c:v>44.979672068363058</c:v>
                </c:pt>
                <c:pt idx="54">
                  <c:v>43.809346907395771</c:v>
                </c:pt>
                <c:pt idx="55">
                  <c:v>42.637859540461783</c:v>
                </c:pt>
                <c:pt idx="56">
                  <c:v>41.465998481642607</c:v>
                </c:pt>
                <c:pt idx="57">
                  <c:v>40.294539972533151</c:v>
                </c:pt>
                <c:pt idx="58">
                  <c:v>39.124247249885528</c:v>
                </c:pt>
                <c:pt idx="59">
                  <c:v>37.955869843592801</c:v>
                </c:pt>
                <c:pt idx="60">
                  <c:v>36.790142905821781</c:v>
                </c:pt>
                <c:pt idx="61">
                  <c:v>35.627786572025578</c:v>
                </c:pt>
                <c:pt idx="62">
                  <c:v>34.469505354488007</c:v>
                </c:pt>
                <c:pt idx="63">
                  <c:v>33.315987568972808</c:v>
                </c:pt>
                <c:pt idx="64">
                  <c:v>32.167904794971371</c:v>
                </c:pt>
                <c:pt idx="65">
                  <c:v>31.025911369963666</c:v>
                </c:pt>
                <c:pt idx="66">
                  <c:v>29.890643918028182</c:v>
                </c:pt>
                <c:pt idx="67">
                  <c:v>28.762720913058715</c:v>
                </c:pt>
                <c:pt idx="68">
                  <c:v>27.642742276768232</c:v>
                </c:pt>
                <c:pt idx="69">
                  <c:v>26.531289011583368</c:v>
                </c:pt>
                <c:pt idx="70">
                  <c:v>25.428922868458038</c:v>
                </c:pt>
                <c:pt idx="71">
                  <c:v>24.336186049560204</c:v>
                </c:pt>
                <c:pt idx="72">
                  <c:v>23.2536009457136</c:v>
                </c:pt>
                <c:pt idx="73">
                  <c:v>22.181669908404771</c:v>
                </c:pt>
                <c:pt idx="74">
                  <c:v>21.120875056097162</c:v>
                </c:pt>
                <c:pt idx="75">
                  <c:v>20.071678114526421</c:v>
                </c:pt>
                <c:pt idx="76">
                  <c:v>19.034520290586357</c:v>
                </c:pt>
                <c:pt idx="77">
                  <c:v>18.009822179351744</c:v>
                </c:pt>
                <c:pt idx="78">
                  <c:v>16.997983703724103</c:v>
                </c:pt>
                <c:pt idx="79">
                  <c:v>15.999384086128487</c:v>
                </c:pt>
                <c:pt idx="80">
                  <c:v>15.014381851633857</c:v>
                </c:pt>
                <c:pt idx="81">
                  <c:v>14.043314861816924</c:v>
                </c:pt>
                <c:pt idx="82">
                  <c:v>13.086500378639613</c:v>
                </c:pt>
                <c:pt idx="83">
                  <c:v>12.144235157562932</c:v>
                </c:pt>
                <c:pt idx="84">
                  <c:v>11.216795569076055</c:v>
                </c:pt>
                <c:pt idx="85">
                  <c:v>10.304437747778053</c:v>
                </c:pt>
                <c:pt idx="86">
                  <c:v>9.4073977681118635</c:v>
                </c:pt>
                <c:pt idx="87">
                  <c:v>8.5258918458143427</c:v>
                </c:pt>
                <c:pt idx="88">
                  <c:v>7.6601165641147162</c:v>
                </c:pt>
                <c:pt idx="89">
                  <c:v>6.8102491236842582</c:v>
                </c:pt>
                <c:pt idx="90">
                  <c:v>5.9764476153147825</c:v>
                </c:pt>
                <c:pt idx="91">
                  <c:v>5.1588513142796302</c:v>
                </c:pt>
                <c:pt idx="92">
                  <c:v>4.3575809953122047</c:v>
                </c:pt>
                <c:pt idx="93">
                  <c:v>3.572739267119772</c:v>
                </c:pt>
                <c:pt idx="94">
                  <c:v>2.80441092533637</c:v>
                </c:pt>
                <c:pt idx="95">
                  <c:v>2.0526633228086695</c:v>
                </c:pt>
                <c:pt idx="96">
                  <c:v>1.3175467560999863</c:v>
                </c:pt>
                <c:pt idx="97">
                  <c:v>0.59909486709349835</c:v>
                </c:pt>
                <c:pt idx="98">
                  <c:v>-0.1026749414270256</c:v>
                </c:pt>
                <c:pt idx="99">
                  <c:v>-0.78776107733945366</c:v>
                </c:pt>
                <c:pt idx="100">
                  <c:v>-1.4561773190060165</c:v>
                </c:pt>
                <c:pt idx="101">
                  <c:v>-2.107952364468062</c:v>
                </c:pt>
                <c:pt idx="102">
                  <c:v>-2.7431293711158702</c:v>
                </c:pt>
                <c:pt idx="103">
                  <c:v>-3.3617654869255915</c:v>
                </c:pt>
                <c:pt idx="104">
                  <c:v>-3.9639313743427351</c:v>
                </c:pt>
                <c:pt idx="105">
                  <c:v>-4.5497107278755635</c:v>
                </c:pt>
                <c:pt idx="106">
                  <c:v>-5.1191997864449519</c:v>
                </c:pt>
                <c:pt idx="107">
                  <c:v>-5.6725068415170483</c:v>
                </c:pt>
                <c:pt idx="108">
                  <c:v>-6.209751742024622</c:v>
                </c:pt>
                <c:pt idx="109">
                  <c:v>-6.731065397058984</c:v>
                </c:pt>
                <c:pt idx="110">
                  <c:v>-7.236589277289724</c:v>
                </c:pt>
                <c:pt idx="111">
                  <c:v>-7.7264749160438839</c:v>
                </c:pt>
                <c:pt idx="112">
                  <c:v>-8.2008834109470854</c:v>
                </c:pt>
                <c:pt idx="113">
                  <c:v>-8.6599849270014744</c:v>
                </c:pt>
                <c:pt idx="114">
                  <c:v>-9.1039582019434135</c:v>
                </c:pt>
                <c:pt idx="115">
                  <c:v>-9.5329900546943946</c:v>
                </c:pt>
                <c:pt idx="116">
                  <c:v>-9.9472748976843945</c:v>
                </c:pt>
                <c:pt idx="117">
                  <c:v>-10.347014253795294</c:v>
                </c:pt>
                <c:pt idx="118">
                  <c:v>-10.732416278636947</c:v>
                </c:pt>
                <c:pt idx="119">
                  <c:v>-11.103695288834899</c:v>
                </c:pt>
                <c:pt idx="120">
                  <c:v>-11.461071296972989</c:v>
                </c:pt>
                <c:pt idx="121">
                  <c:v>-11.804769553799304</c:v>
                </c:pt>
                <c:pt idx="122">
                  <c:v>-12.135020098267972</c:v>
                </c:pt>
                <c:pt idx="123">
                  <c:v>-12.452057315953624</c:v>
                </c:pt>
                <c:pt idx="124">
                  <c:v>-12.756119506339246</c:v>
                </c:pt>
                <c:pt idx="125">
                  <c:v>-13.047448459442819</c:v>
                </c:pt>
                <c:pt idx="126">
                  <c:v>-13.326289042211585</c:v>
                </c:pt>
                <c:pt idx="127">
                  <c:v>-13.592888795078395</c:v>
                </c:pt>
                <c:pt idx="128">
                  <c:v>-13.847497539037988</c:v>
                </c:pt>
                <c:pt idx="129">
                  <c:v>-14.090366993567784</c:v>
                </c:pt>
                <c:pt idx="130">
                  <c:v>-14.321750405682224</c:v>
                </c:pt>
                <c:pt idx="131">
                  <c:v>-14.541902190376533</c:v>
                </c:pt>
                <c:pt idx="132">
                  <c:v>-14.751077582682441</c:v>
                </c:pt>
                <c:pt idx="133">
                  <c:v>-14.949532301525934</c:v>
                </c:pt>
                <c:pt idx="134">
                  <c:v>-15.137522225545482</c:v>
                </c:pt>
                <c:pt idx="135">
                  <c:v>-15.315303080997907</c:v>
                </c:pt>
                <c:pt idx="136">
                  <c:v>-15.483130141849387</c:v>
                </c:pt>
                <c:pt idx="137">
                  <c:v>-15.641257942120006</c:v>
                </c:pt>
                <c:pt idx="138">
                  <c:v>-15.789940000521369</c:v>
                </c:pt>
                <c:pt idx="139">
                  <c:v>-15.9294285574003</c:v>
                </c:pt>
                <c:pt idx="140">
                  <c:v>-16.059974323975325</c:v>
                </c:pt>
                <c:pt idx="141">
                  <c:v>-16.181826243827047</c:v>
                </c:pt>
                <c:pt idx="142">
                  <c:v>-16.29523126657989</c:v>
                </c:pt>
                <c:pt idx="143">
                  <c:v>-16.400434133689899</c:v>
                </c:pt>
                <c:pt idx="144">
                  <c:v>-16.497677176230795</c:v>
                </c:pt>
                <c:pt idx="145">
                  <c:v>-16.587200124550321</c:v>
                </c:pt>
                <c:pt idx="146">
                  <c:v>-16.669239929649535</c:v>
                </c:pt>
                <c:pt idx="147">
                  <c:v>-16.744030596118549</c:v>
                </c:pt>
                <c:pt idx="148">
                  <c:v>-16.811803026445659</c:v>
                </c:pt>
                <c:pt idx="149">
                  <c:v>-16.872784876500845</c:v>
                </c:pt>
                <c:pt idx="150">
                  <c:v>-16.927200421978597</c:v>
                </c:pt>
                <c:pt idx="151">
                  <c:v>-16.975270435572753</c:v>
                </c:pt>
                <c:pt idx="152">
                  <c:v>-17.017212074642202</c:v>
                </c:pt>
                <c:pt idx="153">
                  <c:v>-17.053238779115404</c:v>
                </c:pt>
                <c:pt idx="154">
                  <c:v>-17.08356017937038</c:v>
                </c:pt>
                <c:pt idx="155">
                  <c:v>-17.108382013819124</c:v>
                </c:pt>
                <c:pt idx="156">
                  <c:v>-17.127906055914977</c:v>
                </c:pt>
                <c:pt idx="157">
                  <c:v>-17.142330050295968</c:v>
                </c:pt>
                <c:pt idx="158">
                  <c:v>-17.151847657769736</c:v>
                </c:pt>
                <c:pt idx="159">
                  <c:v>-17.156648408841107</c:v>
                </c:pt>
                <c:pt idx="160">
                  <c:v>-17.156917665478488</c:v>
                </c:pt>
                <c:pt idx="161">
                  <c:v>-17.1528365908122</c:v>
                </c:pt>
                <c:pt idx="162">
                  <c:v>-17.14458212645529</c:v>
                </c:pt>
                <c:pt idx="163">
                  <c:v>-17.132326977135534</c:v>
                </c:pt>
                <c:pt idx="164">
                  <c:v>-17.116239602326473</c:v>
                </c:pt>
                <c:pt idx="165">
                  <c:v>-17.096484214565749</c:v>
                </c:pt>
                <c:pt idx="166">
                  <c:v>-17.073220784148688</c:v>
                </c:pt>
                <c:pt idx="167">
                  <c:v>-17.046605049887873</c:v>
                </c:pt>
                <c:pt idx="168">
                  <c:v>-17.0167885356299</c:v>
                </c:pt>
                <c:pt idx="169">
                  <c:v>-16.983918572224667</c:v>
                </c:pt>
                <c:pt idx="170">
                  <c:v>-16.948138324644958</c:v>
                </c:pt>
                <c:pt idx="171">
                  <c:v>-16.909586823958051</c:v>
                </c:pt>
                <c:pt idx="172">
                  <c:v>-16.868399003856055</c:v>
                </c:pt>
                <c:pt idx="173">
                  <c:v>-16.824705741455745</c:v>
                </c:pt>
                <c:pt idx="174">
                  <c:v>-16.778633902084394</c:v>
                </c:pt>
                <c:pt idx="175">
                  <c:v>-16.73030638777405</c:v>
                </c:pt>
                <c:pt idx="176">
                  <c:v>-16.679842189192271</c:v>
                </c:pt>
                <c:pt idx="177">
                  <c:v>-16.627356440744492</c:v>
                </c:pt>
                <c:pt idx="178">
                  <c:v>-16.572960478588982</c:v>
                </c:pt>
                <c:pt idx="179">
                  <c:v>-16.516761901313686</c:v>
                </c:pt>
                <c:pt idx="180">
                  <c:v>-16.458864633030231</c:v>
                </c:pt>
                <c:pt idx="181">
                  <c:v>-16.399368988648718</c:v>
                </c:pt>
                <c:pt idx="182">
                  <c:v>-16.338371741104524</c:v>
                </c:pt>
                <c:pt idx="183">
                  <c:v>-16.275966190315415</c:v>
                </c:pt>
                <c:pt idx="184">
                  <c:v>-16.212242233656411</c:v>
                </c:pt>
                <c:pt idx="185">
                  <c:v>-16.147286437746885</c:v>
                </c:pt>
                <c:pt idx="186">
                  <c:v>-16.081182111352618</c:v>
                </c:pt>
                <c:pt idx="187">
                  <c:v>-16.014009379214613</c:v>
                </c:pt>
                <c:pt idx="188">
                  <c:v>-15.945845256623045</c:v>
                </c:pt>
                <c:pt idx="189">
                  <c:v>-15.876763724564356</c:v>
                </c:pt>
                <c:pt idx="190">
                  <c:v>-15.806835805276677</c:v>
                </c:pt>
                <c:pt idx="191">
                  <c:v>-15.736129638057349</c:v>
                </c:pt>
                <c:pt idx="192">
                  <c:v>-15.664710555174096</c:v>
                </c:pt>
                <c:pt idx="193">
                  <c:v>-15.592641157739308</c:v>
                </c:pt>
                <c:pt idx="194">
                  <c:v>-15.519981391414916</c:v>
                </c:pt>
                <c:pt idx="195">
                  <c:v>-15.446788621822733</c:v>
                </c:pt>
                <c:pt idx="196">
                  <c:v>-15.373117709543322</c:v>
                </c:pt>
                <c:pt idx="197">
                  <c:v>-15.29902108459288</c:v>
                </c:pt>
                <c:pt idx="198">
                  <c:v>-15.22454882027597</c:v>
                </c:pt>
                <c:pt idx="199">
                  <c:v>-15.149748706318434</c:v>
                </c:pt>
                <c:pt idx="200">
                  <c:v>-15.074666321191742</c:v>
                </c:pt>
                <c:pt idx="201">
                  <c:v>-14.999345103547199</c:v>
                </c:pt>
                <c:pt idx="202">
                  <c:v>-14.923826422684442</c:v>
                </c:pt>
                <c:pt idx="203">
                  <c:v>-14.84814964798565</c:v>
                </c:pt>
                <c:pt idx="204">
                  <c:v>-14.772352217252291</c:v>
                </c:pt>
                <c:pt idx="205">
                  <c:v>-14.6964697038878</c:v>
                </c:pt>
                <c:pt idx="206">
                  <c:v>-14.620535882875288</c:v>
                </c:pt>
                <c:pt idx="207">
                  <c:v>-14.544582795504169</c:v>
                </c:pt>
                <c:pt idx="208">
                  <c:v>-14.468640812805972</c:v>
                </c:pt>
                <c:pt idx="209">
                  <c:v>-14.392738697663958</c:v>
                </c:pt>
                <c:pt idx="210">
                  <c:v>-14.316903665565874</c:v>
                </c:pt>
                <c:pt idx="211">
                  <c:v>-14.241161443974747</c:v>
                </c:pt>
                <c:pt idx="212">
                  <c:v>-14.16553633029595</c:v>
                </c:pt>
                <c:pt idx="213">
                  <c:v>-14.090051248423606</c:v>
                </c:pt>
                <c:pt idx="214">
                  <c:v>-14.014727803853503</c:v>
                </c:pt>
                <c:pt idx="215">
                  <c:v>-13.939586337352608</c:v>
                </c:pt>
                <c:pt idx="216">
                  <c:v>-13.864645977180203</c:v>
                </c:pt>
                <c:pt idx="217">
                  <c:v>-13.789924689857543</c:v>
                </c:pt>
                <c:pt idx="218">
                  <c:v>-13.71543932948731</c:v>
                </c:pt>
                <c:pt idx="219">
                  <c:v>-13.641205685626261</c:v>
                </c:pt>
                <c:pt idx="220">
                  <c:v>-13.567238529717741</c:v>
                </c:pt>
                <c:pt idx="221">
                  <c:v>-13.493551660093075</c:v>
                </c:pt>
                <c:pt idx="222">
                  <c:v>-13.420157945553271</c:v>
                </c:pt>
                <c:pt idx="223">
                  <c:v>-13.347069367544535</c:v>
                </c:pt>
                <c:pt idx="224">
                  <c:v>-13.274297060943667</c:v>
                </c:pt>
                <c:pt idx="225">
                  <c:v>-13.201851353470488</c:v>
                </c:pt>
                <c:pt idx="226">
                  <c:v>-13.129741803746754</c:v>
                </c:pt>
                <c:pt idx="227">
                  <c:v>-13.057977238022474</c:v>
                </c:pt>
                <c:pt idx="228">
                  <c:v>-12.986565785591523</c:v>
                </c:pt>
                <c:pt idx="229">
                  <c:v>-12.915514912920315</c:v>
                </c:pt>
                <c:pt idx="230">
                  <c:v>-12.844831456513987</c:v>
                </c:pt>
                <c:pt idx="231">
                  <c:v>-12.774521654545651</c:v>
                </c:pt>
                <c:pt idx="232">
                  <c:v>-12.704591177275205</c:v>
                </c:pt>
                <c:pt idx="233">
                  <c:v>-12.635045156284804</c:v>
                </c:pt>
                <c:pt idx="234">
                  <c:v>-12.565888212558647</c:v>
                </c:pt>
                <c:pt idx="235">
                  <c:v>-12.497124483435883</c:v>
                </c:pt>
                <c:pt idx="236">
                  <c:v>-12.428757648464568</c:v>
                </c:pt>
                <c:pt idx="237">
                  <c:v>-12.360790954186442</c:v>
                </c:pt>
                <c:pt idx="238">
                  <c:v>-12.29322723788141</c:v>
                </c:pt>
                <c:pt idx="239">
                  <c:v>-12.226068950301197</c:v>
                </c:pt>
                <c:pt idx="240">
                  <c:v>-12.159318177421596</c:v>
                </c:pt>
                <c:pt idx="241">
                  <c:v>-12.092976661243043</c:v>
                </c:pt>
                <c:pt idx="242">
                  <c:v>-12.027045819668459</c:v>
                </c:pt>
                <c:pt idx="243">
                  <c:v>-11.961526765488031</c:v>
                </c:pt>
                <c:pt idx="244">
                  <c:v>-11.896420324499715</c:v>
                </c:pt>
                <c:pt idx="245">
                  <c:v>-11.831727052794122</c:v>
                </c:pt>
                <c:pt idx="246">
                  <c:v>-11.767447253232774</c:v>
                </c:pt>
                <c:pt idx="247">
                  <c:v>-11.703580991147192</c:v>
                </c:pt>
                <c:pt idx="248">
                  <c:v>-11.640128109287019</c:v>
                </c:pt>
                <c:pt idx="249">
                  <c:v>-11.577088242044198</c:v>
                </c:pt>
                <c:pt idx="250">
                  <c:v>-11.514460828980233</c:v>
                </c:pt>
                <c:pt idx="251">
                  <c:v>-11.452245127682687</c:v>
                </c:pt>
                <c:pt idx="252">
                  <c:v>-11.390440225976789</c:v>
                </c:pt>
                <c:pt idx="253">
                  <c:v>-11.329045053517433</c:v>
                </c:pt>
                <c:pt idx="254">
                  <c:v>-11.268058392786244</c:v>
                </c:pt>
                <c:pt idx="255">
                  <c:v>-11.207478889517915</c:v>
                </c:pt>
                <c:pt idx="256">
                  <c:v>-11.147305062578965</c:v>
                </c:pt>
                <c:pt idx="257">
                  <c:v>-11.087535313322505</c:v>
                </c:pt>
                <c:pt idx="258">
                  <c:v>-11.028167934440475</c:v>
                </c:pt>
                <c:pt idx="259">
                  <c:v>-10.969201118335803</c:v>
                </c:pt>
                <c:pt idx="260">
                  <c:v>-10.910632965034921</c:v>
                </c:pt>
                <c:pt idx="261">
                  <c:v>-10.85246148966138</c:v>
                </c:pt>
                <c:pt idx="262">
                  <c:v>-10.794684629490192</c:v>
                </c:pt>
                <c:pt idx="263">
                  <c:v>-10.737300250602175</c:v>
                </c:pt>
                <c:pt idx="264">
                  <c:v>-10.680306154156625</c:v>
                </c:pt>
                <c:pt idx="265">
                  <c:v>-10.623700082300303</c:v>
                </c:pt>
                <c:pt idx="266">
                  <c:v>-10.567479723730074</c:v>
                </c:pt>
                <c:pt idx="267">
                  <c:v>-10.511642718925742</c:v>
                </c:pt>
                <c:pt idx="268">
                  <c:v>-10.456186665069211</c:v>
                </c:pt>
                <c:pt idx="269">
                  <c:v>-10.401109120665296</c:v>
                </c:pt>
                <c:pt idx="270">
                  <c:v>-10.346407609879293</c:v>
                </c:pt>
                <c:pt idx="271">
                  <c:v>-10.292079626605272</c:v>
                </c:pt>
                <c:pt idx="272">
                  <c:v>-10.238122638279251</c:v>
                </c:pt>
                <c:pt idx="273">
                  <c:v>-10.184534089449969</c:v>
                </c:pt>
                <c:pt idx="274">
                  <c:v>-10.131311405120215</c:v>
                </c:pt>
                <c:pt idx="275">
                  <c:v>-10.078451993870686</c:v>
                </c:pt>
                <c:pt idx="276">
                  <c:v>-10.02595325077813</c:v>
                </c:pt>
                <c:pt idx="277">
                  <c:v>-9.9738125601384837</c:v>
                </c:pt>
                <c:pt idx="278">
                  <c:v>-9.9220272980061566</c:v>
                </c:pt>
                <c:pt idx="279">
                  <c:v>-9.8705948345591281</c:v>
                </c:pt>
                <c:pt idx="280">
                  <c:v>-9.8195125362998965</c:v>
                </c:pt>
                <c:pt idx="281">
                  <c:v>-9.7687777681010743</c:v>
                </c:pt>
                <c:pt idx="282">
                  <c:v>-9.7183878951050815</c:v>
                </c:pt>
                <c:pt idx="283">
                  <c:v>-9.6683402844856232</c:v>
                </c:pt>
                <c:pt idx="284">
                  <c:v>-9.6186323070793946</c:v>
                </c:pt>
                <c:pt idx="285">
                  <c:v>-9.5692613388955436</c:v>
                </c:pt>
                <c:pt idx="286">
                  <c:v>-9.520224762509983</c:v>
                </c:pt>
                <c:pt idx="287">
                  <c:v>-9.4715199683514726</c:v>
                </c:pt>
                <c:pt idx="288">
                  <c:v>-9.4231443558861088</c:v>
                </c:pt>
                <c:pt idx="289">
                  <c:v>-9.3750953347063017</c:v>
                </c:pt>
                <c:pt idx="290">
                  <c:v>-9.327370325530012</c:v>
                </c:pt>
                <c:pt idx="291">
                  <c:v>-9.2799667611161283</c:v>
                </c:pt>
                <c:pt idx="292">
                  <c:v>-9.2328820871008475</c:v>
                </c:pt>
                <c:pt idx="293">
                  <c:v>-9.1861137627603711</c:v>
                </c:pt>
                <c:pt idx="294">
                  <c:v>-9.1396592617045798</c:v>
                </c:pt>
                <c:pt idx="295">
                  <c:v>-9.0935160725059205</c:v>
                </c:pt>
                <c:pt idx="296">
                  <c:v>-9.0476816992679403</c:v>
                </c:pt>
                <c:pt idx="297">
                  <c:v>-9.0021536621375304</c:v>
                </c:pt>
                <c:pt idx="298">
                  <c:v>-8.956929497764321</c:v>
                </c:pt>
                <c:pt idx="299">
                  <c:v>-8.9120067597110051</c:v>
                </c:pt>
                <c:pt idx="300">
                  <c:v>-8.8673830188179465</c:v>
                </c:pt>
                <c:pt idx="301">
                  <c:v>-8.823055863525056</c:v>
                </c:pt>
                <c:pt idx="302">
                  <c:v>-8.7790229001540609</c:v>
                </c:pt>
                <c:pt idx="303">
                  <c:v>-8.7352817531537994</c:v>
                </c:pt>
                <c:pt idx="304">
                  <c:v>-8.6918300653112226</c:v>
                </c:pt>
                <c:pt idx="305">
                  <c:v>-8.6486654979307787</c:v>
                </c:pt>
                <c:pt idx="306">
                  <c:v>-8.6057857309839676</c:v>
                </c:pt>
                <c:pt idx="307">
                  <c:v>-8.5631884632319242</c:v>
                </c:pt>
                <c:pt idx="308">
                  <c:v>-8.5208714123223075</c:v>
                </c:pt>
                <c:pt idx="309">
                  <c:v>-8.478832314863169</c:v>
                </c:pt>
                <c:pt idx="310">
                  <c:v>-8.4370689264749927</c:v>
                </c:pt>
                <c:pt idx="311">
                  <c:v>-8.3955790218228117</c:v>
                </c:pt>
                <c:pt idx="312">
                  <c:v>-8.3543603946301204</c:v>
                </c:pt>
                <c:pt idx="313">
                  <c:v>-8.3134108576755921</c:v>
                </c:pt>
                <c:pt idx="314">
                  <c:v>-8.2727282427746047</c:v>
                </c:pt>
                <c:pt idx="315">
                  <c:v>-8.2323104007462007</c:v>
                </c:pt>
                <c:pt idx="316">
                  <c:v>-8.1921552013672141</c:v>
                </c:pt>
                <c:pt idx="317">
                  <c:v>-8.1522605333142906</c:v>
                </c:pt>
                <c:pt idx="318">
                  <c:v>-8.1126243040950783</c:v>
                </c:pt>
                <c:pt idx="319">
                  <c:v>-8.0732444399693719</c:v>
                </c:pt>
                <c:pt idx="320">
                  <c:v>-8.0341188858613464</c:v>
                </c:pt>
                <c:pt idx="321">
                  <c:v>-7.9952456052634915</c:v>
                </c:pt>
                <c:pt idx="322">
                  <c:v>-7.9566225801330432</c:v>
                </c:pt>
                <c:pt idx="323">
                  <c:v>-7.9182478107818639</c:v>
                </c:pt>
                <c:pt idx="324">
                  <c:v>-7.8801193157601404</c:v>
                </c:pt>
                <c:pt idx="325">
                  <c:v>-7.8422351317347108</c:v>
                </c:pt>
                <c:pt idx="326">
                  <c:v>-7.8045933133626022</c:v>
                </c:pt>
                <c:pt idx="327">
                  <c:v>-7.7671919331600776</c:v>
                </c:pt>
                <c:pt idx="328">
                  <c:v>-7.7300290813681301</c:v>
                </c:pt>
                <c:pt idx="329">
                  <c:v>-7.6931028658143958</c:v>
                </c:pt>
                <c:pt idx="330">
                  <c:v>-7.6564114117722539</c:v>
                </c:pt>
                <c:pt idx="331">
                  <c:v>-7.6199528618172963</c:v>
                </c:pt>
                <c:pt idx="332">
                  <c:v>-7.5837253756817375</c:v>
                </c:pt>
                <c:pt idx="333">
                  <c:v>-7.5477271301068498</c:v>
                </c:pt>
                <c:pt idx="334">
                  <c:v>-7.5119563186939047</c:v>
                </c:pt>
                <c:pt idx="335">
                  <c:v>-7.4764111517537799</c:v>
                </c:pt>
                <c:pt idx="336">
                  <c:v>-7.4410898561556849</c:v>
                </c:pt>
                <c:pt idx="337">
                  <c:v>-7.4059906751750901</c:v>
                </c:pt>
                <c:pt idx="338">
                  <c:v>-7.3711118683409325</c:v>
                </c:pt>
                <c:pt idx="339">
                  <c:v>-7.3364517112827059</c:v>
                </c:pt>
                <c:pt idx="340">
                  <c:v>-7.3020084955771836</c:v>
                </c:pt>
                <c:pt idx="341">
                  <c:v>-7.2677805285952815</c:v>
                </c:pt>
                <c:pt idx="342">
                  <c:v>-7.2337661333489649</c:v>
                </c:pt>
                <c:pt idx="343">
                  <c:v>-7.1999636483384251</c:v>
                </c:pt>
                <c:pt idx="344">
                  <c:v>-7.1663714273998664</c:v>
                </c:pt>
                <c:pt idx="345">
                  <c:v>-7.1329878395534791</c:v>
                </c:pt>
                <c:pt idx="346">
                  <c:v>-7.0998112688523349</c:v>
                </c:pt>
                <c:pt idx="347">
                  <c:v>-7.0668401142318231</c:v>
                </c:pt>
                <c:pt idx="348">
                  <c:v>-7.0340727893599535</c:v>
                </c:pt>
                <c:pt idx="349">
                  <c:v>-7.0015077224885971</c:v>
                </c:pt>
                <c:pt idx="350">
                  <c:v>-6.9691433563055085</c:v>
                </c:pt>
                <c:pt idx="351">
                  <c:v>-6.9369781477874994</c:v>
                </c:pt>
                <c:pt idx="352">
                  <c:v>-6.9050105680546352</c:v>
                </c:pt>
                <c:pt idx="353">
                  <c:v>-6.8732391022254831</c:v>
                </c:pt>
                <c:pt idx="354">
                  <c:v>-6.8416622492735257</c:v>
                </c:pt>
                <c:pt idx="355">
                  <c:v>-6.810278521884868</c:v>
                </c:pt>
                <c:pt idx="356">
                  <c:v>-6.7790864463169669</c:v>
                </c:pt>
                <c:pt idx="357">
                  <c:v>-6.7480845622587822</c:v>
                </c:pt>
                <c:pt idx="358">
                  <c:v>-6.7172714226920931</c:v>
                </c:pt>
                <c:pt idx="359">
                  <c:v>-6.6866455937540934</c:v>
                </c:pt>
                <c:pt idx="360">
                  <c:v>-6.6562056546014219</c:v>
                </c:pt>
                <c:pt idx="361">
                  <c:v>-6.6259501972753014</c:v>
                </c:pt>
                <c:pt idx="362">
                  <c:v>-6.5958778265681843</c:v>
                </c:pt>
                <c:pt idx="363">
                  <c:v>-6.5659871598916766</c:v>
                </c:pt>
                <c:pt idx="364">
                  <c:v>-6.5362768271457838</c:v>
                </c:pt>
                <c:pt idx="365">
                  <c:v>-6.5067454705895216</c:v>
                </c:pt>
                <c:pt idx="366">
                  <c:v>-6.4773917447128042</c:v>
                </c:pt>
                <c:pt idx="367">
                  <c:v>-6.4482143161098833</c:v>
                </c:pt>
                <c:pt idx="368">
                  <c:v>-6.4192118633538939</c:v>
                </c:pt>
                <c:pt idx="369">
                  <c:v>-6.3903830768728795</c:v>
                </c:pt>
                <c:pt idx="370">
                  <c:v>-6.3617266588271093</c:v>
                </c:pt>
                <c:pt idx="371">
                  <c:v>-6.3332413229878028</c:v>
                </c:pt>
                <c:pt idx="372">
                  <c:v>-6.3049257946170343</c:v>
                </c:pt>
                <c:pt idx="373">
                  <c:v>-6.2767788103491995</c:v>
                </c:pt>
                <c:pt idx="374">
                  <c:v>-6.2487991180735207</c:v>
                </c:pt>
                <c:pt idx="375">
                  <c:v>-6.2209854768179866</c:v>
                </c:pt>
                <c:pt idx="376">
                  <c:v>-6.1933366566347416</c:v>
                </c:pt>
                <c:pt idx="377">
                  <c:v>-6.1658514384864134</c:v>
                </c:pt>
                <c:pt idx="378">
                  <c:v>-6.1385286141340458</c:v>
                </c:pt>
                <c:pt idx="379">
                  <c:v>-6.1113669860261126</c:v>
                </c:pt>
                <c:pt idx="380">
                  <c:v>-6.0843653671888092</c:v>
                </c:pt>
                <c:pt idx="381">
                  <c:v>-6.0575225811177091</c:v>
                </c:pt>
                <c:pt idx="382">
                  <c:v>-6.0308374616704299</c:v>
                </c:pt>
                <c:pt idx="383">
                  <c:v>-6.0043088529607047</c:v>
                </c:pt>
                <c:pt idx="384">
                  <c:v>-5.9779356092536062</c:v>
                </c:pt>
                <c:pt idx="385">
                  <c:v>-5.9517165948619208</c:v>
                </c:pt>
                <c:pt idx="386">
                  <c:v>-5.9256506840437737</c:v>
                </c:pt>
                <c:pt idx="387">
                  <c:v>-5.899736760901348</c:v>
                </c:pt>
                <c:pt idx="388">
                  <c:v>-5.8739737192807553</c:v>
                </c:pt>
                <c:pt idx="389">
                  <c:v>-5.8483604626732131</c:v>
                </c:pt>
                <c:pt idx="390">
                  <c:v>-5.8228959041171322</c:v>
                </c:pt>
                <c:pt idx="391">
                  <c:v>-5.7975789661014119</c:v>
                </c:pt>
                <c:pt idx="392">
                  <c:v>-5.7724085804698859</c:v>
                </c:pt>
                <c:pt idx="393">
                  <c:v>-5.7473836883267921</c:v>
                </c:pt>
                <c:pt idx="394">
                  <c:v>-5.7225032399433786</c:v>
                </c:pt>
                <c:pt idx="395">
                  <c:v>-5.6977661946654621</c:v>
                </c:pt>
                <c:pt idx="396">
                  <c:v>-5.6731715208221942</c:v>
                </c:pt>
                <c:pt idx="397">
                  <c:v>-5.6487181956357801</c:v>
                </c:pt>
                <c:pt idx="398">
                  <c:v>-5.6244052051321631</c:v>
                </c:pt>
                <c:pt idx="399">
                  <c:v>-5.60023154405296</c:v>
                </c:pt>
                <c:pt idx="400">
                  <c:v>-5.5761962157680642</c:v>
                </c:pt>
                <c:pt idx="401">
                  <c:v>-5.5522982321895142</c:v>
                </c:pt>
                <c:pt idx="402">
                  <c:v>-5.5285366136862137</c:v>
                </c:pt>
                <c:pt idx="403">
                  <c:v>-5.5049103889995905</c:v>
                </c:pt>
                <c:pt idx="404">
                  <c:v>-5.4814185951604202</c:v>
                </c:pt>
                <c:pt idx="405">
                  <c:v>-5.4580602774062612</c:v>
                </c:pt>
                <c:pt idx="406">
                  <c:v>-5.4348344891000693</c:v>
                </c:pt>
                <c:pt idx="407">
                  <c:v>-5.4117402916497213</c:v>
                </c:pt>
                <c:pt idx="408">
                  <c:v>-5.3887767544282497</c:v>
                </c:pt>
                <c:pt idx="409">
                  <c:v>-5.365942954695285</c:v>
                </c:pt>
                <c:pt idx="410">
                  <c:v>-5.3432379775190384</c:v>
                </c:pt>
                <c:pt idx="411">
                  <c:v>-5.320660915699392</c:v>
                </c:pt>
                <c:pt idx="412">
                  <c:v>-5.2982108696918999</c:v>
                </c:pt>
                <c:pt idx="413">
                  <c:v>-5.2758869475323422</c:v>
                </c:pt>
                <c:pt idx="414">
                  <c:v>-5.2536882647624878</c:v>
                </c:pt>
                <c:pt idx="415">
                  <c:v>-5.2316139443564253</c:v>
                </c:pt>
                <c:pt idx="416">
                  <c:v>-5.2096631166478318</c:v>
                </c:pt>
                <c:pt idx="417">
                  <c:v>-5.1878349192579947</c:v>
                </c:pt>
                <c:pt idx="418">
                  <c:v>-5.1661284970247578</c:v>
                </c:pt>
                <c:pt idx="419">
                  <c:v>-5.1445430019320781</c:v>
                </c:pt>
                <c:pt idx="420">
                  <c:v>-5.1230775930405059</c:v>
                </c:pt>
                <c:pt idx="421">
                  <c:v>-5.1017314364183619</c:v>
                </c:pt>
                <c:pt idx="422">
                  <c:v>-5.0805037050738093</c:v>
                </c:pt>
                <c:pt idx="423">
                  <c:v>-5.0593935788873665</c:v>
                </c:pt>
                <c:pt idx="424">
                  <c:v>-5.0384002445455849</c:v>
                </c:pt>
                <c:pt idx="425">
                  <c:v>-5.0175228954751105</c:v>
                </c:pt>
                <c:pt idx="426">
                  <c:v>-4.9967607317776981</c:v>
                </c:pt>
                <c:pt idx="427">
                  <c:v>-4.9761129601657785</c:v>
                </c:pt>
                <c:pt idx="428">
                  <c:v>-4.95557879389888</c:v>
                </c:pt>
                <c:pt idx="429">
                  <c:v>-4.9351574527205742</c:v>
                </c:pt>
                <c:pt idx="430">
                  <c:v>-4.9148481627963463</c:v>
                </c:pt>
                <c:pt idx="431">
                  <c:v>-4.8946501566519629</c:v>
                </c:pt>
                <c:pt idx="432">
                  <c:v>-4.8745626731124929</c:v>
                </c:pt>
                <c:pt idx="433">
                  <c:v>-4.8545849572421815</c:v>
                </c:pt>
                <c:pt idx="434">
                  <c:v>-4.8347162602848499</c:v>
                </c:pt>
                <c:pt idx="435">
                  <c:v>-4.8149558396048491</c:v>
                </c:pt>
                <c:pt idx="436">
                  <c:v>-4.7953029586289375</c:v>
                </c:pt>
                <c:pt idx="437">
                  <c:v>-4.7757568867884999</c:v>
                </c:pt>
                <c:pt idx="438">
                  <c:v>-4.7563168994625613</c:v>
                </c:pt>
                <c:pt idx="439">
                  <c:v>-4.7369822779214132</c:v>
                </c:pt>
                <c:pt idx="440">
                  <c:v>-4.7177523092706792</c:v>
                </c:pt>
                <c:pt idx="441">
                  <c:v>-4.6986262863962907</c:v>
                </c:pt>
                <c:pt idx="442">
                  <c:v>-4.6796035079097607</c:v>
                </c:pt>
                <c:pt idx="443">
                  <c:v>-4.6606832780941829</c:v>
                </c:pt>
                <c:pt idx="444">
                  <c:v>-4.6418649068508984</c:v>
                </c:pt>
                <c:pt idx="445">
                  <c:v>-4.6231477096464317</c:v>
                </c:pt>
                <c:pt idx="446">
                  <c:v>-4.6045310074604515</c:v>
                </c:pt>
                <c:pt idx="447">
                  <c:v>-4.5860141267338435</c:v>
                </c:pt>
                <c:pt idx="448">
                  <c:v>-4.5675963993176367</c:v>
                </c:pt>
                <c:pt idx="449">
                  <c:v>-4.5492771624223138</c:v>
                </c:pt>
                <c:pt idx="450">
                  <c:v>-4.53105575856776</c:v>
                </c:pt>
                <c:pt idx="451">
                  <c:v>-4.5129315355337383</c:v>
                </c:pt>
                <c:pt idx="452">
                  <c:v>-4.4949038463107911</c:v>
                </c:pt>
                <c:pt idx="453">
                  <c:v>-4.4769720490517528</c:v>
                </c:pt>
                <c:pt idx="454">
                  <c:v>-4.4591355070238166</c:v>
                </c:pt>
                <c:pt idx="455">
                  <c:v>-4.441393588561013</c:v>
                </c:pt>
                <c:pt idx="456">
                  <c:v>-4.4237456670171724</c:v>
                </c:pt>
                <c:pt idx="457">
                  <c:v>-4.4061911207195834</c:v>
                </c:pt>
                <c:pt idx="458">
                  <c:v>-4.3887293329229209</c:v>
                </c:pt>
                <c:pt idx="459">
                  <c:v>-4.3713596917636863</c:v>
                </c:pt>
                <c:pt idx="460">
                  <c:v>-4.3540815902152588</c:v>
                </c:pt>
                <c:pt idx="461">
                  <c:v>-4.336894426043429</c:v>
                </c:pt>
                <c:pt idx="462">
                  <c:v>-4.3197976017621045</c:v>
                </c:pt>
                <c:pt idx="463">
                  <c:v>-4.3027905245898523</c:v>
                </c:pt>
                <c:pt idx="464">
                  <c:v>-4.2858726064067127</c:v>
                </c:pt>
                <c:pt idx="465">
                  <c:v>-4.2690432637114242</c:v>
                </c:pt>
                <c:pt idx="466">
                  <c:v>-4.252301917579274</c:v>
                </c:pt>
                <c:pt idx="467">
                  <c:v>-4.2356479936200913</c:v>
                </c:pt>
                <c:pt idx="468">
                  <c:v>-4.2190809219371062</c:v>
                </c:pt>
                <c:pt idx="469">
                  <c:v>-4.2026001370858097</c:v>
                </c:pt>
                <c:pt idx="470">
                  <c:v>-4.186205078033467</c:v>
                </c:pt>
                <c:pt idx="471">
                  <c:v>-4.1698951881190851</c:v>
                </c:pt>
                <c:pt idx="472">
                  <c:v>-4.1536699150135803</c:v>
                </c:pt>
                <c:pt idx="473">
                  <c:v>-4.1375287106806411</c:v>
                </c:pt>
                <c:pt idx="474">
                  <c:v>-4.1214710313377765</c:v>
                </c:pt>
                <c:pt idx="475">
                  <c:v>-4.1054963374178612</c:v>
                </c:pt>
                <c:pt idx="476">
                  <c:v>-4.0896040935310936</c:v>
                </c:pt>
                <c:pt idx="477">
                  <c:v>-4.0737937684272367</c:v>
                </c:pt>
                <c:pt idx="478">
                  <c:v>-4.058064834958401</c:v>
                </c:pt>
                <c:pt idx="479">
                  <c:v>-4.0424167700421094</c:v>
                </c:pt>
                <c:pt idx="480">
                  <c:v>-4.0268490546247477</c:v>
                </c:pt>
                <c:pt idx="481">
                  <c:v>-4.0113611736454118</c:v>
                </c:pt>
                <c:pt idx="482">
                  <c:v>-3.9959526160001673</c:v>
                </c:pt>
                <c:pt idx="483">
                  <c:v>-3.9806228745065653</c:v>
                </c:pt>
                <c:pt idx="484">
                  <c:v>-3.9653714458686125</c:v>
                </c:pt>
                <c:pt idx="485">
                  <c:v>-3.9501978306420682</c:v>
                </c:pt>
                <c:pt idx="486">
                  <c:v>-3.9351015332001253</c:v>
                </c:pt>
                <c:pt idx="487">
                  <c:v>-3.920082061699361</c:v>
                </c:pt>
                <c:pt idx="488">
                  <c:v>-3.9051389280461279</c:v>
                </c:pt>
                <c:pt idx="489">
                  <c:v>-3.8902716478632158</c:v>
                </c:pt>
                <c:pt idx="490">
                  <c:v>-3.8754797404568819</c:v>
                </c:pt>
                <c:pt idx="491">
                  <c:v>-3.8607627287842661</c:v>
                </c:pt>
                <c:pt idx="492">
                  <c:v>-3.8461201394209752</c:v>
                </c:pt>
                <c:pt idx="493">
                  <c:v>-3.831551502529237</c:v>
                </c:pt>
                <c:pt idx="494">
                  <c:v>-3.8170563518260963</c:v>
                </c:pt>
                <c:pt idx="495">
                  <c:v>-3.8026342245521931</c:v>
                </c:pt>
                <c:pt idx="496">
                  <c:v>-3.7882846614406844</c:v>
                </c:pt>
                <c:pt idx="497">
                  <c:v>-3.7740072066865054</c:v>
                </c:pt>
                <c:pt idx="498">
                  <c:v>-3.7598014079160436</c:v>
                </c:pt>
                <c:pt idx="499">
                  <c:v>-3.7456668161569553</c:v>
                </c:pt>
                <c:pt idx="500">
                  <c:v>-3.7316029858084363</c:v>
                </c:pt>
                <c:pt idx="501">
                  <c:v>-3.717609474611649</c:v>
                </c:pt>
                <c:pt idx="502">
                  <c:v>-3.7036858436206046</c:v>
                </c:pt>
                <c:pt idx="503">
                  <c:v>-3.6898316571731442</c:v>
                </c:pt>
                <c:pt idx="504">
                  <c:v>-3.6760464828624038</c:v>
                </c:pt>
                <c:pt idx="505">
                  <c:v>-3.6623298915084348</c:v>
                </c:pt>
                <c:pt idx="506">
                  <c:v>-3.6486814571301522</c:v>
                </c:pt>
                <c:pt idx="507">
                  <c:v>-3.6351007569175096</c:v>
                </c:pt>
                <c:pt idx="508">
                  <c:v>-3.6215873712040576</c:v>
                </c:pt>
                <c:pt idx="509">
                  <c:v>-3.6081408834396882</c:v>
                </c:pt>
                <c:pt idx="510">
                  <c:v>-3.5947608801636335</c:v>
                </c:pt>
                <c:pt idx="511">
                  <c:v>-3.581446950977849</c:v>
                </c:pt>
                <c:pt idx="512">
                  <c:v>-3.568198688520468</c:v>
                </c:pt>
                <c:pt idx="513">
                  <c:v>-3.5550156884397239</c:v>
                </c:pt>
                <c:pt idx="514">
                  <c:v>-3.5418975493680023</c:v>
                </c:pt>
                <c:pt idx="515">
                  <c:v>-3.5288438728961182</c:v>
                </c:pt>
                <c:pt idx="516">
                  <c:v>-3.5158542635480359</c:v>
                </c:pt>
                <c:pt idx="517">
                  <c:v>-3.502928328755587</c:v>
                </c:pt>
                <c:pt idx="518">
                  <c:v>-3.490065678833588</c:v>
                </c:pt>
                <c:pt idx="519">
                  <c:v>-3.4772659269552264</c:v>
                </c:pt>
                <c:pt idx="520">
                  <c:v>-3.4645286891275475</c:v>
                </c:pt>
                <c:pt idx="521">
                  <c:v>-3.4518535841673241</c:v>
                </c:pt>
                <c:pt idx="522">
                  <c:v>-3.4392402336770687</c:v>
                </c:pt>
                <c:pt idx="523">
                  <c:v>-3.4266882620213153</c:v>
                </c:pt>
                <c:pt idx="524">
                  <c:v>-3.4141972963031293</c:v>
                </c:pt>
                <c:pt idx="525">
                  <c:v>-3.4017669663408725</c:v>
                </c:pt>
                <c:pt idx="526">
                  <c:v>-3.389396904645082</c:v>
                </c:pt>
                <c:pt idx="527">
                  <c:v>-3.3770867463957615</c:v>
                </c:pt>
                <c:pt idx="528">
                  <c:v>-3.3648361294197286</c:v>
                </c:pt>
                <c:pt idx="529">
                  <c:v>-3.3526446941682053</c:v>
                </c:pt>
                <c:pt idx="530">
                  <c:v>-3.3405120836947333</c:v>
                </c:pt>
                <c:pt idx="531">
                  <c:v>-3.3284379436331903</c:v>
                </c:pt>
                <c:pt idx="532">
                  <c:v>-3.3164219221760192</c:v>
                </c:pt>
                <c:pt idx="533">
                  <c:v>-3.3044636700527974</c:v>
                </c:pt>
                <c:pt idx="534">
                  <c:v>-3.2925628405087792</c:v>
                </c:pt>
                <c:pt idx="535">
                  <c:v>-3.2807190892839344</c:v>
                </c:pt>
                <c:pt idx="536">
                  <c:v>-3.2689320745919019</c:v>
                </c:pt>
                <c:pt idx="537">
                  <c:v>-3.2572014570993417</c:v>
                </c:pt>
                <c:pt idx="538">
                  <c:v>-3.2455268999054425</c:v>
                </c:pt>
                <c:pt idx="539">
                  <c:v>-3.2339080685215293</c:v>
                </c:pt>
                <c:pt idx="540">
                  <c:v>-3.222344630851012</c:v>
                </c:pt>
                <c:pt idx="541">
                  <c:v>-3.2108362571694045</c:v>
                </c:pt>
                <c:pt idx="542">
                  <c:v>-3.1993826201045863</c:v>
                </c:pt>
                <c:pt idx="543">
                  <c:v>-3.1879833946172766</c:v>
                </c:pt>
                <c:pt idx="544">
                  <c:v>-3.1766382579816224</c:v>
                </c:pt>
                <c:pt idx="545">
                  <c:v>-3.1653468897660559</c:v>
                </c:pt>
                <c:pt idx="546">
                  <c:v>-3.1541089718142246</c:v>
                </c:pt>
                <c:pt idx="547">
                  <c:v>-3.1429241882262318</c:v>
                </c:pt>
                <c:pt idx="548">
                  <c:v>-3.1317922253399502</c:v>
                </c:pt>
                <c:pt idx="549">
                  <c:v>-3.1207127717125616</c:v>
                </c:pt>
                <c:pt idx="550">
                  <c:v>-3.1096855181022676</c:v>
                </c:pt>
                <c:pt idx="551">
                  <c:v>-3.0987101574501423</c:v>
                </c:pt>
                <c:pt idx="552">
                  <c:v>-3.0877863848621843</c:v>
                </c:pt>
                <c:pt idx="553">
                  <c:v>-3.0769138975915524</c:v>
                </c:pt>
                <c:pt idx="554">
                  <c:v>-3.0660923950208883</c:v>
                </c:pt>
                <c:pt idx="555">
                  <c:v>-3.0553215786449357</c:v>
                </c:pt>
                <c:pt idx="556">
                  <c:v>-3.0446011520532039</c:v>
                </c:pt>
                <c:pt idx="557">
                  <c:v>-3.0339308209128291</c:v>
                </c:pt>
                <c:pt idx="558">
                  <c:v>-3.0233102929516349</c:v>
                </c:pt>
                <c:pt idx="559">
                  <c:v>-3.0127392779413213</c:v>
                </c:pt>
                <c:pt idx="560">
                  <c:v>-3.0022174876807526</c:v>
                </c:pt>
                <c:pt idx="561">
                  <c:v>-2.9917446359795434</c:v>
                </c:pt>
                <c:pt idx="562">
                  <c:v>-2.9813204386416317</c:v>
                </c:pt>
                <c:pt idx="563">
                  <c:v>-2.9709446134491486</c:v>
                </c:pt>
                <c:pt idx="564">
                  <c:v>-2.9606168801463184</c:v>
                </c:pt>
                <c:pt idx="565">
                  <c:v>-2.9503369604235843</c:v>
                </c:pt>
                <c:pt idx="566">
                  <c:v>-2.9401045779018915</c:v>
                </c:pt>
                <c:pt idx="567">
                  <c:v>-2.9299194581170127</c:v>
                </c:pt>
                <c:pt idx="568">
                  <c:v>-2.9197813285041434</c:v>
                </c:pt>
                <c:pt idx="569">
                  <c:v>-2.9096899183825826</c:v>
                </c:pt>
                <c:pt idx="570">
                  <c:v>-2.8996449589405273</c:v>
                </c:pt>
                <c:pt idx="571">
                  <c:v>-2.8896461832200515</c:v>
                </c:pt>
                <c:pt idx="572">
                  <c:v>-2.8796933261021849</c:v>
                </c:pt>
                <c:pt idx="573">
                  <c:v>-2.8697861242922045</c:v>
                </c:pt>
                <c:pt idx="574">
                  <c:v>-2.8599243163049408</c:v>
                </c:pt>
                <c:pt idx="575">
                  <c:v>-2.8501076424503538</c:v>
                </c:pt>
                <c:pt idx="576">
                  <c:v>-2.8403358448190943</c:v>
                </c:pt>
                <c:pt idx="577">
                  <c:v>-2.8306086672683364</c:v>
                </c:pt>
                <c:pt idx="578">
                  <c:v>-2.8209258554076655</c:v>
                </c:pt>
                <c:pt idx="579">
                  <c:v>-2.8112871565850952</c:v>
                </c:pt>
                <c:pt idx="580">
                  <c:v>-2.8016923198731973</c:v>
                </c:pt>
                <c:pt idx="581">
                  <c:v>-2.7921410960554454</c:v>
                </c:pt>
                <c:pt idx="582">
                  <c:v>-2.7826332376125862</c:v>
                </c:pt>
                <c:pt idx="583">
                  <c:v>-2.7731684987091398</c:v>
                </c:pt>
                <c:pt idx="584">
                  <c:v>-2.7637466351801123</c:v>
                </c:pt>
                <c:pt idx="585">
                  <c:v>-2.7543674045177369</c:v>
                </c:pt>
                <c:pt idx="586">
                  <c:v>-2.7450305658583574</c:v>
                </c:pt>
                <c:pt idx="587">
                  <c:v>-2.7357358799694396</c:v>
                </c:pt>
                <c:pt idx="588">
                  <c:v>-2.7264831092367388</c:v>
                </c:pt>
                <c:pt idx="589">
                  <c:v>-2.7172720176514815</c:v>
                </c:pt>
                <c:pt idx="590">
                  <c:v>-2.7081023707977607</c:v>
                </c:pt>
                <c:pt idx="591">
                  <c:v>-2.6989739358400158</c:v>
                </c:pt>
                <c:pt idx="592">
                  <c:v>-2.6898864815105981</c:v>
                </c:pt>
                <c:pt idx="593">
                  <c:v>-2.680839778097436</c:v>
                </c:pt>
                <c:pt idx="594">
                  <c:v>-2.6718335974319416</c:v>
                </c:pt>
                <c:pt idx="595">
                  <c:v>-2.6628677128768032</c:v>
                </c:pt>
                <c:pt idx="596">
                  <c:v>-2.6539418993140913</c:v>
                </c:pt>
                <c:pt idx="597">
                  <c:v>-2.6450559331333494</c:v>
                </c:pt>
                <c:pt idx="598">
                  <c:v>-2.6362095922198563</c:v>
                </c:pt>
                <c:pt idx="599">
                  <c:v>-2.6274026559429586</c:v>
                </c:pt>
                <c:pt idx="600">
                  <c:v>-2.6186349051444751</c:v>
                </c:pt>
                <c:pt idx="601">
                  <c:v>-2.6099061221273274</c:v>
                </c:pt>
                <c:pt idx="602">
                  <c:v>-2.6012160906441011</c:v>
                </c:pt>
                <c:pt idx="603">
                  <c:v>-2.592564595885861</c:v>
                </c:pt>
                <c:pt idx="604">
                  <c:v>-2.5839514244709676</c:v>
                </c:pt>
                <c:pt idx="605">
                  <c:v>-2.5753763644339926</c:v>
                </c:pt>
                <c:pt idx="606">
                  <c:v>-2.5668392052148761</c:v>
                </c:pt>
                <c:pt idx="607">
                  <c:v>-2.5583397376479411</c:v>
                </c:pt>
                <c:pt idx="608">
                  <c:v>-2.5498777539512076</c:v>
                </c:pt>
                <c:pt idx="609">
                  <c:v>-2.5414530477156774</c:v>
                </c:pt>
                <c:pt idx="610">
                  <c:v>-2.5330654138948319</c:v>
                </c:pt>
                <c:pt idx="611">
                  <c:v>-2.5247146487940881</c:v>
                </c:pt>
                <c:pt idx="612">
                  <c:v>-2.5164005500604105</c:v>
                </c:pt>
                <c:pt idx="613">
                  <c:v>-2.5081229166720505</c:v>
                </c:pt>
                <c:pt idx="614">
                  <c:v>-2.4998815489283288</c:v>
                </c:pt>
                <c:pt idx="615">
                  <c:v>-2.4916762484395036</c:v>
                </c:pt>
                <c:pt idx="616">
                  <c:v>-2.4835068181167514</c:v>
                </c:pt>
                <c:pt idx="617">
                  <c:v>-2.4753730621622196</c:v>
                </c:pt>
                <c:pt idx="618">
                  <c:v>-2.4672747860591784</c:v>
                </c:pt>
                <c:pt idx="619">
                  <c:v>-2.4592117965622577</c:v>
                </c:pt>
                <c:pt idx="620">
                  <c:v>-2.4511839016877275</c:v>
                </c:pt>
                <c:pt idx="621">
                  <c:v>-2.4431909107039758</c:v>
                </c:pt>
                <c:pt idx="622">
                  <c:v>-2.4352326341218742</c:v>
                </c:pt>
                <c:pt idx="623">
                  <c:v>-2.4273088836854697</c:v>
                </c:pt>
                <c:pt idx="624">
                  <c:v>-2.4194194723625486</c:v>
                </c:pt>
                <c:pt idx="625">
                  <c:v>-2.4115642143353995</c:v>
                </c:pt>
                <c:pt idx="626">
                  <c:v>-2.4037429249916045</c:v>
                </c:pt>
                <c:pt idx="627">
                  <c:v>-2.3959554209149587</c:v>
                </c:pt>
                <c:pt idx="628">
                  <c:v>-2.3882015198764037</c:v>
                </c:pt>
                <c:pt idx="629">
                  <c:v>-2.3804810408250745</c:v>
                </c:pt>
                <c:pt idx="630">
                  <c:v>-2.3727938038794605</c:v>
                </c:pt>
                <c:pt idx="631">
                  <c:v>-2.3651396303185663</c:v>
                </c:pt>
                <c:pt idx="632">
                  <c:v>-2.3575183425731723</c:v>
                </c:pt>
                <c:pt idx="633">
                  <c:v>-2.3499297642172507</c:v>
                </c:pt>
                <c:pt idx="634">
                  <c:v>-2.342373719959312</c:v>
                </c:pt>
                <c:pt idx="635">
                  <c:v>-2.3348500356339628</c:v>
                </c:pt>
                <c:pt idx="636">
                  <c:v>-2.3273585381934225</c:v>
                </c:pt>
                <c:pt idx="637">
                  <c:v>-2.3198990556992243</c:v>
                </c:pt>
                <c:pt idx="638">
                  <c:v>-2.3124714173138443</c:v>
                </c:pt>
                <c:pt idx="639">
                  <c:v>-2.3050754532925879</c:v>
                </c:pt>
                <c:pt idx="640">
                  <c:v>-2.2977109949753611</c:v>
                </c:pt>
                <c:pt idx="641">
                  <c:v>-2.2903778747786276</c:v>
                </c:pt>
                <c:pt idx="642">
                  <c:v>-2.2830759261874078</c:v>
                </c:pt>
                <c:pt idx="643">
                  <c:v>-2.2758049837473209</c:v>
                </c:pt>
                <c:pt idx="644">
                  <c:v>-2.2685648830567118</c:v>
                </c:pt>
                <c:pt idx="645">
                  <c:v>-2.261355460758864</c:v>
                </c:pt>
                <c:pt idx="646">
                  <c:v>-2.25417655453424</c:v>
                </c:pt>
                <c:pt idx="647">
                  <c:v>-2.2470280030927938</c:v>
                </c:pt>
                <c:pt idx="648">
                  <c:v>-2.2399096461664243</c:v>
                </c:pt>
                <c:pt idx="649">
                  <c:v>-2.2328213245013302</c:v>
                </c:pt>
                <c:pt idx="650">
                  <c:v>-2.2257628798506346</c:v>
                </c:pt>
                <c:pt idx="651">
                  <c:v>-2.2187341549668957</c:v>
                </c:pt>
                <c:pt idx="652">
                  <c:v>-2.2117349935947743</c:v>
                </c:pt>
                <c:pt idx="653">
                  <c:v>-2.2047652404636864</c:v>
                </c:pt>
                <c:pt idx="654">
                  <c:v>-2.1978247412806979</c:v>
                </c:pt>
                <c:pt idx="655">
                  <c:v>-2.1909133427232064</c:v>
                </c:pt>
                <c:pt idx="656">
                  <c:v>-2.1840308924319345</c:v>
                </c:pt>
                <c:pt idx="657">
                  <c:v>-2.1771772390037967</c:v>
                </c:pt>
                <c:pt idx="658">
                  <c:v>-2.1703522319849782</c:v>
                </c:pt>
                <c:pt idx="659">
                  <c:v>-2.1635557218639434</c:v>
                </c:pt>
                <c:pt idx="660">
                  <c:v>-2.1567875600645721</c:v>
                </c:pt>
                <c:pt idx="661">
                  <c:v>-2.1500475989393806</c:v>
                </c:pt>
                <c:pt idx="662">
                  <c:v>-2.1433356917626583</c:v>
                </c:pt>
                <c:pt idx="663">
                  <c:v>-2.1366516927239019</c:v>
                </c:pt>
                <c:pt idx="664">
                  <c:v>-2.1299954569210229</c:v>
                </c:pt>
                <c:pt idx="665">
                  <c:v>-2.1233668403538388</c:v>
                </c:pt>
                <c:pt idx="666">
                  <c:v>-2.116765699917508</c:v>
                </c:pt>
                <c:pt idx="667">
                  <c:v>-2.1101918933960206</c:v>
                </c:pt>
                <c:pt idx="668">
                  <c:v>-2.1036452794558045</c:v>
                </c:pt>
                <c:pt idx="669">
                  <c:v>-2.0971257176393152</c:v>
                </c:pt>
                <c:pt idx="670">
                  <c:v>-2.0906330683586987</c:v>
                </c:pt>
                <c:pt idx="671">
                  <c:v>-2.0841671928895522</c:v>
                </c:pt>
                <c:pt idx="672">
                  <c:v>-2.0777279533646578</c:v>
                </c:pt>
                <c:pt idx="673">
                  <c:v>-2.0713152127678569</c:v>
                </c:pt>
                <c:pt idx="674">
                  <c:v>-2.0649288349278692</c:v>
                </c:pt>
                <c:pt idx="675">
                  <c:v>-2.0585686845122808</c:v>
                </c:pt>
                <c:pt idx="676">
                  <c:v>-2.0522346270214769</c:v>
                </c:pt>
                <c:pt idx="677">
                  <c:v>-2.0459265287826867</c:v>
                </c:pt>
                <c:pt idx="678">
                  <c:v>-2.0396442569440438</c:v>
                </c:pt>
                <c:pt idx="679">
                  <c:v>-2.0333876794687598</c:v>
                </c:pt>
                <c:pt idx="680">
                  <c:v>-2.0271566651292261</c:v>
                </c:pt>
                <c:pt idx="681">
                  <c:v>-2.0209510835012736</c:v>
                </c:pt>
                <c:pt idx="682">
                  <c:v>-2.0147708049584594</c:v>
                </c:pt>
                <c:pt idx="683">
                  <c:v>-2.0086157006663257</c:v>
                </c:pt>
                <c:pt idx="684">
                  <c:v>-2.0024856425768007</c:v>
                </c:pt>
                <c:pt idx="685">
                  <c:v>-1.9963805034225999</c:v>
                </c:pt>
                <c:pt idx="686">
                  <c:v>-1.9903001567116689</c:v>
                </c:pt>
                <c:pt idx="687">
                  <c:v>-1.9842444767216705</c:v>
                </c:pt>
                <c:pt idx="688">
                  <c:v>-1.9782133384945553</c:v>
                </c:pt>
                <c:pt idx="689">
                  <c:v>-1.9722066178311195</c:v>
                </c:pt>
                <c:pt idx="690">
                  <c:v>-1.9662241912856189</c:v>
                </c:pt>
                <c:pt idx="691">
                  <c:v>-1.9602659361605106</c:v>
                </c:pt>
                <c:pt idx="692">
                  <c:v>-1.9543317305010959</c:v>
                </c:pt>
                <c:pt idx="693">
                  <c:v>-1.9484214530903046</c:v>
                </c:pt>
                <c:pt idx="694">
                  <c:v>-1.9425349834435082</c:v>
                </c:pt>
                <c:pt idx="695">
                  <c:v>-1.9366722018033329</c:v>
                </c:pt>
                <c:pt idx="696">
                  <c:v>-1.9308329891345863</c:v>
                </c:pt>
                <c:pt idx="697">
                  <c:v>-1.9250172271191133</c:v>
                </c:pt>
                <c:pt idx="698">
                  <c:v>-1.9192247981508501</c:v>
                </c:pt>
                <c:pt idx="699">
                  <c:v>-1.913455585330766</c:v>
                </c:pt>
                <c:pt idx="700">
                  <c:v>-1.907709472461903</c:v>
                </c:pt>
                <c:pt idx="701">
                  <c:v>-1.9019863440445164</c:v>
                </c:pt>
                <c:pt idx="702">
                  <c:v>-1.8962860852711572</c:v>
                </c:pt>
                <c:pt idx="703">
                  <c:v>-1.8906085820218408</c:v>
                </c:pt>
                <c:pt idx="704">
                  <c:v>-1.8849537208592579</c:v>
                </c:pt>
                <c:pt idx="705">
                  <c:v>-1.8793213890240139</c:v>
                </c:pt>
                <c:pt idx="706">
                  <c:v>-1.8737114744299106</c:v>
                </c:pt>
                <c:pt idx="707">
                  <c:v>-1.8681238656592569</c:v>
                </c:pt>
                <c:pt idx="708">
                  <c:v>-1.8625584519581793</c:v>
                </c:pt>
                <c:pt idx="709">
                  <c:v>-1.8570151232321166</c:v>
                </c:pt>
                <c:pt idx="710">
                  <c:v>-1.8514937700411451</c:v>
                </c:pt>
                <c:pt idx="711">
                  <c:v>-1.8459942835954735</c:v>
                </c:pt>
                <c:pt idx="712">
                  <c:v>-1.8405165557509804</c:v>
                </c:pt>
                <c:pt idx="713">
                  <c:v>-1.8350604790046816</c:v>
                </c:pt>
                <c:pt idx="714">
                  <c:v>-1.8296259464903528</c:v>
                </c:pt>
                <c:pt idx="715">
                  <c:v>-1.8242128519741101</c:v>
                </c:pt>
                <c:pt idx="716">
                  <c:v>-1.8188210898500472</c:v>
                </c:pt>
                <c:pt idx="717">
                  <c:v>-1.8134505551359155</c:v>
                </c:pt>
                <c:pt idx="718">
                  <c:v>-1.8081011434688605</c:v>
                </c:pt>
                <c:pt idx="719">
                  <c:v>-1.8027727511010596</c:v>
                </c:pt>
                <c:pt idx="720">
                  <c:v>-1.7974652748956714</c:v>
                </c:pt>
                <c:pt idx="721">
                  <c:v>-1.792178612322445</c:v>
                </c:pt>
                <c:pt idx="722">
                  <c:v>-1.7869126614537123</c:v>
                </c:pt>
                <c:pt idx="723">
                  <c:v>-1.7816673209602101</c:v>
                </c:pt>
                <c:pt idx="724">
                  <c:v>-1.7764424901069589</c:v>
                </c:pt>
                <c:pt idx="725">
                  <c:v>-1.7712380687492271</c:v>
                </c:pt>
                <c:pt idx="726">
                  <c:v>-1.766053957328495</c:v>
                </c:pt>
                <c:pt idx="727">
                  <c:v>-1.760890056868476</c:v>
                </c:pt>
                <c:pt idx="728">
                  <c:v>-1.7557462689710945</c:v>
                </c:pt>
                <c:pt idx="729">
                  <c:v>-1.7506224958126211</c:v>
                </c:pt>
                <c:pt idx="730">
                  <c:v>-1.7455186401396929</c:v>
                </c:pt>
                <c:pt idx="731">
                  <c:v>-1.7404346052654915</c:v>
                </c:pt>
                <c:pt idx="732">
                  <c:v>-1.7353702950658914</c:v>
                </c:pt>
                <c:pt idx="733">
                  <c:v>-1.7303256139755803</c:v>
                </c:pt>
                <c:pt idx="734">
                  <c:v>-1.7253004669843648</c:v>
                </c:pt>
                <c:pt idx="735">
                  <c:v>-1.7202947596333473</c:v>
                </c:pt>
                <c:pt idx="736">
                  <c:v>-1.7153083980112172</c:v>
                </c:pt>
                <c:pt idx="737">
                  <c:v>-1.7103412887505698</c:v>
                </c:pt>
                <c:pt idx="738">
                  <c:v>-1.705393339024198</c:v>
                </c:pt>
                <c:pt idx="739">
                  <c:v>-1.7004644565414679</c:v>
                </c:pt>
                <c:pt idx="740">
                  <c:v>-1.6955545495447097</c:v>
                </c:pt>
                <c:pt idx="741">
                  <c:v>-1.6906635268056363</c:v>
                </c:pt>
                <c:pt idx="742">
                  <c:v>-1.6857912976217619</c:v>
                </c:pt>
                <c:pt idx="743">
                  <c:v>-1.6809377718128644</c:v>
                </c:pt>
                <c:pt idx="744">
                  <c:v>-1.6761028597175311</c:v>
                </c:pt>
                <c:pt idx="745">
                  <c:v>-1.6712864721896068</c:v>
                </c:pt>
                <c:pt idx="746">
                  <c:v>-1.666488520594811</c:v>
                </c:pt>
                <c:pt idx="747">
                  <c:v>-1.6617089168072567</c:v>
                </c:pt>
                <c:pt idx="748">
                  <c:v>-1.6569475732060823</c:v>
                </c:pt>
                <c:pt idx="749">
                  <c:v>-1.6522044026720977</c:v>
                </c:pt>
                <c:pt idx="750">
                  <c:v>-1.6474793185843737</c:v>
                </c:pt>
                <c:pt idx="751">
                  <c:v>-1.642772234816988</c:v>
                </c:pt>
                <c:pt idx="752">
                  <c:v>-1.6380830657356853</c:v>
                </c:pt>
                <c:pt idx="753">
                  <c:v>-1.6334117261946233</c:v>
                </c:pt>
                <c:pt idx="754">
                  <c:v>-1.6287581315330897</c:v>
                </c:pt>
                <c:pt idx="755">
                  <c:v>-1.6241221975723761</c:v>
                </c:pt>
                <c:pt idx="756">
                  <c:v>-1.6195038406124524</c:v>
                </c:pt>
                <c:pt idx="757">
                  <c:v>-1.6149029774288977</c:v>
                </c:pt>
                <c:pt idx="758">
                  <c:v>-1.6103195252696878</c:v>
                </c:pt>
                <c:pt idx="759">
                  <c:v>-1.6057534018520982</c:v>
                </c:pt>
                <c:pt idx="760">
                  <c:v>-1.6012045253595915</c:v>
                </c:pt>
                <c:pt idx="761">
                  <c:v>-1.5966728144387616</c:v>
                </c:pt>
                <c:pt idx="762">
                  <c:v>-1.5921581881962368</c:v>
                </c:pt>
                <c:pt idx="763">
                  <c:v>-1.5876605661956802</c:v>
                </c:pt>
                <c:pt idx="764">
                  <c:v>-1.5831798684547778</c:v>
                </c:pt>
                <c:pt idx="765">
                  <c:v>-1.5787160154422111</c:v>
                </c:pt>
                <c:pt idx="766">
                  <c:v>-1.5742689280747726</c:v>
                </c:pt>
                <c:pt idx="767">
                  <c:v>-1.5698385277143387</c:v>
                </c:pt>
                <c:pt idx="768">
                  <c:v>-1.5654247361649993</c:v>
                </c:pt>
                <c:pt idx="769">
                  <c:v>-1.5610274756701585</c:v>
                </c:pt>
                <c:pt idx="770">
                  <c:v>-1.5566466689096217</c:v>
                </c:pt>
                <c:pt idx="771">
                  <c:v>-1.5522822389967956</c:v>
                </c:pt>
                <c:pt idx="772">
                  <c:v>-1.5479341094757899</c:v>
                </c:pt>
                <c:pt idx="773">
                  <c:v>-1.5436022043186739</c:v>
                </c:pt>
                <c:pt idx="774">
                  <c:v>-1.5392864479226347</c:v>
                </c:pt>
                <c:pt idx="775">
                  <c:v>-1.534986765107206</c:v>
                </c:pt>
                <c:pt idx="776">
                  <c:v>-1.5307030811115538</c:v>
                </c:pt>
                <c:pt idx="777">
                  <c:v>-1.5264353215917339</c:v>
                </c:pt>
                <c:pt idx="778">
                  <c:v>-1.5221834126179346</c:v>
                </c:pt>
                <c:pt idx="779">
                  <c:v>-1.5179472806718763</c:v>
                </c:pt>
                <c:pt idx="780">
                  <c:v>-1.513726852644055</c:v>
                </c:pt>
                <c:pt idx="781">
                  <c:v>-1.5095220558311553</c:v>
                </c:pt>
                <c:pt idx="782">
                  <c:v>-1.5053328179333789</c:v>
                </c:pt>
                <c:pt idx="783">
                  <c:v>-1.5011590670518729</c:v>
                </c:pt>
                <c:pt idx="784">
                  <c:v>-1.4970007316860716</c:v>
                </c:pt>
                <c:pt idx="785">
                  <c:v>-1.4928577407312247</c:v>
                </c:pt>
                <c:pt idx="786">
                  <c:v>-1.488730023475739</c:v>
                </c:pt>
                <c:pt idx="787">
                  <c:v>-1.4846175095987348</c:v>
                </c:pt>
                <c:pt idx="788">
                  <c:v>-1.4805201291674592</c:v>
                </c:pt>
                <c:pt idx="789">
                  <c:v>-1.4764378126348277</c:v>
                </c:pt>
                <c:pt idx="790">
                  <c:v>-1.4723704908369371</c:v>
                </c:pt>
                <c:pt idx="791">
                  <c:v>-1.4683180949906074</c:v>
                </c:pt>
                <c:pt idx="792">
                  <c:v>-1.4642805566908947</c:v>
                </c:pt>
                <c:pt idx="793">
                  <c:v>-1.4602578079087891</c:v>
                </c:pt>
                <c:pt idx="794">
                  <c:v>-1.4562497809886281</c:v>
                </c:pt>
                <c:pt idx="795">
                  <c:v>-1.45225640864588</c:v>
                </c:pt>
                <c:pt idx="796">
                  <c:v>-1.4482776239646569</c:v>
                </c:pt>
                <c:pt idx="797">
                  <c:v>-1.4443133603954124</c:v>
                </c:pt>
                <c:pt idx="798">
                  <c:v>-1.4403635517525828</c:v>
                </c:pt>
                <c:pt idx="799">
                  <c:v>-1.4364281322122707</c:v>
                </c:pt>
                <c:pt idx="800">
                  <c:v>-1.4325070363099712</c:v>
                </c:pt>
                <c:pt idx="801">
                  <c:v>-1.4286001989382129</c:v>
                </c:pt>
                <c:pt idx="802">
                  <c:v>-1.4247075553443693</c:v>
                </c:pt>
                <c:pt idx="803">
                  <c:v>-1.4208290411283713</c:v>
                </c:pt>
                <c:pt idx="804">
                  <c:v>-1.416964592240447</c:v>
                </c:pt>
                <c:pt idx="805">
                  <c:v>-1.413114144978934</c:v>
                </c:pt>
                <c:pt idx="806">
                  <c:v>-1.4092776359880332</c:v>
                </c:pt>
                <c:pt idx="807">
                  <c:v>-1.4054550022557066</c:v>
                </c:pt>
                <c:pt idx="808">
                  <c:v>-1.4016461811113743</c:v>
                </c:pt>
                <c:pt idx="809">
                  <c:v>-1.3978511102238826</c:v>
                </c:pt>
                <c:pt idx="810">
                  <c:v>-1.3940697275993017</c:v>
                </c:pt>
                <c:pt idx="811">
                  <c:v>-1.390301971578765</c:v>
                </c:pt>
                <c:pt idx="812">
                  <c:v>-1.3865477808364233</c:v>
                </c:pt>
                <c:pt idx="813">
                  <c:v>-1.382807094377327</c:v>
                </c:pt>
                <c:pt idx="814">
                  <c:v>-1.3790798515353515</c:v>
                </c:pt>
                <c:pt idx="815">
                  <c:v>-1.3753659919710657</c:v>
                </c:pt>
                <c:pt idx="816">
                  <c:v>-1.3716654556697989</c:v>
                </c:pt>
                <c:pt idx="817">
                  <c:v>-1.3679781829395097</c:v>
                </c:pt>
                <c:pt idx="818">
                  <c:v>-1.3643041144087817</c:v>
                </c:pt>
                <c:pt idx="819">
                  <c:v>-1.3606431910248631</c:v>
                </c:pt>
                <c:pt idx="820">
                  <c:v>-1.3569953540516053</c:v>
                </c:pt>
                <c:pt idx="821">
                  <c:v>-1.353360545067531</c:v>
                </c:pt>
                <c:pt idx="822">
                  <c:v>-1.3497387059638726</c:v>
                </c:pt>
                <c:pt idx="823">
                  <c:v>-1.3461297789425828</c:v>
                </c:pt>
                <c:pt idx="824">
                  <c:v>-1.3425337065144163</c:v>
                </c:pt>
                <c:pt idx="825">
                  <c:v>-1.3389504314970395</c:v>
                </c:pt>
                <c:pt idx="826">
                  <c:v>-1.3353798970130413</c:v>
                </c:pt>
                <c:pt idx="827">
                  <c:v>-1.3318220464881421</c:v>
                </c:pt>
                <c:pt idx="828">
                  <c:v>-1.3282768236492188</c:v>
                </c:pt>
                <c:pt idx="829">
                  <c:v>-1.324744172522486</c:v>
                </c:pt>
                <c:pt idx="830">
                  <c:v>-1.321224037431648</c:v>
                </c:pt>
                <c:pt idx="831">
                  <c:v>-1.3177163629959807</c:v>
                </c:pt>
                <c:pt idx="832">
                  <c:v>-1.3142210941286265</c:v>
                </c:pt>
                <c:pt idx="833">
                  <c:v>-1.3107381760346328</c:v>
                </c:pt>
                <c:pt idx="834">
                  <c:v>-1.3072675542093037</c:v>
                </c:pt>
                <c:pt idx="835">
                  <c:v>-1.3038091744362674</c:v>
                </c:pt>
                <c:pt idx="836">
                  <c:v>-1.3003629827857708</c:v>
                </c:pt>
                <c:pt idx="837">
                  <c:v>-1.2969289256129173</c:v>
                </c:pt>
                <c:pt idx="838">
                  <c:v>-1.2935069495558906</c:v>
                </c:pt>
                <c:pt idx="839">
                  <c:v>-1.290097001534221</c:v>
                </c:pt>
                <c:pt idx="840">
                  <c:v>-1.2866990287470372</c:v>
                </c:pt>
                <c:pt idx="841">
                  <c:v>-1.2833129786713897</c:v>
                </c:pt>
                <c:pt idx="842">
                  <c:v>-1.2799387990605027</c:v>
                </c:pt>
                <c:pt idx="843">
                  <c:v>-1.2765764379421256</c:v>
                </c:pt>
                <c:pt idx="844">
                  <c:v>-1.273225843616828</c:v>
                </c:pt>
                <c:pt idx="845">
                  <c:v>-1.269886964656294</c:v>
                </c:pt>
                <c:pt idx="846">
                  <c:v>-1.2665597499017309</c:v>
                </c:pt>
                <c:pt idx="847">
                  <c:v>-1.2632441484622063</c:v>
                </c:pt>
                <c:pt idx="848">
                  <c:v>-1.2599401097129572</c:v>
                </c:pt>
                <c:pt idx="849">
                  <c:v>-1.2566475832938409</c:v>
                </c:pt>
                <c:pt idx="850">
                  <c:v>-1.2533665191077006</c:v>
                </c:pt>
                <c:pt idx="851">
                  <c:v>-1.2500968673187174</c:v>
                </c:pt>
                <c:pt idx="852">
                  <c:v>-1.2468385783509035</c:v>
                </c:pt>
                <c:pt idx="853">
                  <c:v>-1.243591602886454</c:v>
                </c:pt>
                <c:pt idx="854">
                  <c:v>-1.2403558918641977</c:v>
                </c:pt>
                <c:pt idx="855">
                  <c:v>-1.2371313964780626</c:v>
                </c:pt>
                <c:pt idx="856">
                  <c:v>-1.2339180681755266</c:v>
                </c:pt>
                <c:pt idx="857">
                  <c:v>-1.2307158586560263</c:v>
                </c:pt>
                <c:pt idx="858">
                  <c:v>-1.2275247198695496</c:v>
                </c:pt>
                <c:pt idx="859">
                  <c:v>-1.2243446040149593</c:v>
                </c:pt>
                <c:pt idx="860">
                  <c:v>-1.2211754635386427</c:v>
                </c:pt>
                <c:pt idx="861">
                  <c:v>-1.2180172511329488</c:v>
                </c:pt>
                <c:pt idx="862">
                  <c:v>-1.2148699197346673</c:v>
                </c:pt>
                <c:pt idx="863">
                  <c:v>-1.2117334225236505</c:v>
                </c:pt>
                <c:pt idx="864">
                  <c:v>-1.208607712921264</c:v>
                </c:pt>
                <c:pt idx="865">
                  <c:v>-1.2054927445889945</c:v>
                </c:pt>
                <c:pt idx="866">
                  <c:v>-1.202388471426957</c:v>
                </c:pt>
                <c:pt idx="867">
                  <c:v>-1.1992948475725171</c:v>
                </c:pt>
                <c:pt idx="868">
                  <c:v>-1.1962118273988125</c:v>
                </c:pt>
                <c:pt idx="869">
                  <c:v>-1.1931393655133746</c:v>
                </c:pt>
                <c:pt idx="870">
                  <c:v>-1.1900774167567079</c:v>
                </c:pt>
                <c:pt idx="871">
                  <c:v>-1.187025936200925</c:v>
                </c:pt>
                <c:pt idx="872">
                  <c:v>-1.1839848791483121</c:v>
                </c:pt>
                <c:pt idx="873">
                  <c:v>-1.1809542011300209</c:v>
                </c:pt>
                <c:pt idx="874">
                  <c:v>-1.1779338579046197</c:v>
                </c:pt>
                <c:pt idx="875">
                  <c:v>-1.1749238054568281</c:v>
                </c:pt>
                <c:pt idx="876">
                  <c:v>-1.171923999996082</c:v>
                </c:pt>
                <c:pt idx="877">
                  <c:v>-1.1689343979552831</c:v>
                </c:pt>
                <c:pt idx="878">
                  <c:v>-1.1659549559893776</c:v>
                </c:pt>
                <c:pt idx="879">
                  <c:v>-1.1629856309741342</c:v>
                </c:pt>
                <c:pt idx="880">
                  <c:v>-1.160026380004723</c:v>
                </c:pt>
                <c:pt idx="881">
                  <c:v>-1.1570771603945502</c:v>
                </c:pt>
                <c:pt idx="882">
                  <c:v>-1.1541379296738228</c:v>
                </c:pt>
                <c:pt idx="883">
                  <c:v>-1.1512086455883548</c:v>
                </c:pt>
                <c:pt idx="884">
                  <c:v>-1.1482892660982742</c:v>
                </c:pt>
                <c:pt idx="885">
                  <c:v>-1.1453797493767439</c:v>
                </c:pt>
                <c:pt idx="886">
                  <c:v>-1.142480053808697</c:v>
                </c:pt>
                <c:pt idx="887">
                  <c:v>-1.1395901379896145</c:v>
                </c:pt>
                <c:pt idx="888">
                  <c:v>-1.136709960724275</c:v>
                </c:pt>
                <c:pt idx="889">
                  <c:v>-1.1338394810254755</c:v>
                </c:pt>
                <c:pt idx="890">
                  <c:v>-1.1309786581128805</c:v>
                </c:pt>
                <c:pt idx="891">
                  <c:v>-1.128127451411757</c:v>
                </c:pt>
                <c:pt idx="892">
                  <c:v>-1.1252858205517668</c:v>
                </c:pt>
                <c:pt idx="893">
                  <c:v>-1.1224537253658156</c:v>
                </c:pt>
                <c:pt idx="894">
                  <c:v>-1.1196311258887874</c:v>
                </c:pt>
                <c:pt idx="895">
                  <c:v>-1.1168179823564088</c:v>
                </c:pt>
                <c:pt idx="896">
                  <c:v>-1.1140142552040402</c:v>
                </c:pt>
                <c:pt idx="897">
                  <c:v>-1.1112199050655676</c:v>
                </c:pt>
                <c:pt idx="898">
                  <c:v>-1.1084348927721805</c:v>
                </c:pt>
                <c:pt idx="899">
                  <c:v>-1.1056591793512069</c:v>
                </c:pt>
                <c:pt idx="900">
                  <c:v>-1.1028927260250612</c:v>
                </c:pt>
                <c:pt idx="901">
                  <c:v>-1.1001354942099937</c:v>
                </c:pt>
                <c:pt idx="902">
                  <c:v>-1.0973874455150536</c:v>
                </c:pt>
                <c:pt idx="903">
                  <c:v>-1.0946485417408951</c:v>
                </c:pt>
                <c:pt idx="904">
                  <c:v>-1.0919187448786971</c:v>
                </c:pt>
                <c:pt idx="905">
                  <c:v>-1.0891980171090552</c:v>
                </c:pt>
                <c:pt idx="906">
                  <c:v>-1.0864863208009012</c:v>
                </c:pt>
                <c:pt idx="907">
                  <c:v>-1.0837836185103527</c:v>
                </c:pt>
                <c:pt idx="908">
                  <c:v>-1.0810898729796747</c:v>
                </c:pt>
                <c:pt idx="909">
                  <c:v>-1.0784050471361724</c:v>
                </c:pt>
                <c:pt idx="910">
                  <c:v>-1.0757291040911667</c:v>
                </c:pt>
                <c:pt idx="911">
                  <c:v>-1.0730620071388728</c:v>
                </c:pt>
                <c:pt idx="912">
                  <c:v>-1.070403719755376</c:v>
                </c:pt>
                <c:pt idx="913">
                  <c:v>-1.0677542055975664</c:v>
                </c:pt>
                <c:pt idx="914">
                  <c:v>-1.0651134285021158</c:v>
                </c:pt>
                <c:pt idx="915">
                  <c:v>-1.0624813524843972</c:v>
                </c:pt>
                <c:pt idx="916">
                  <c:v>-1.0598579417375191</c:v>
                </c:pt>
                <c:pt idx="917">
                  <c:v>-1.0572431606312591</c:v>
                </c:pt>
                <c:pt idx="918">
                  <c:v>-1.0546369737110552</c:v>
                </c:pt>
                <c:pt idx="919">
                  <c:v>-1.0520393456969828</c:v>
                </c:pt>
                <c:pt idx="920">
                  <c:v>-1.049450241482802</c:v>
                </c:pt>
                <c:pt idx="921">
                  <c:v>-1.0468696261348924</c:v>
                </c:pt>
                <c:pt idx="922">
                  <c:v>-1.044297464891315</c:v>
                </c:pt>
                <c:pt idx="923">
                  <c:v>-1.0417337231608172</c:v>
                </c:pt>
                <c:pt idx="924">
                  <c:v>-1.0391783665218242</c:v>
                </c:pt>
                <c:pt idx="925">
                  <c:v>-1.0366313607215289</c:v>
                </c:pt>
                <c:pt idx="926">
                  <c:v>-1.0340926716748697</c:v>
                </c:pt>
                <c:pt idx="927">
                  <c:v>-1.0315622654635916</c:v>
                </c:pt>
                <c:pt idx="928">
                  <c:v>-1.0290401083353231</c:v>
                </c:pt>
                <c:pt idx="929">
                  <c:v>-1.0265261667025811</c:v>
                </c:pt>
                <c:pt idx="930">
                  <c:v>-1.0240204071418617</c:v>
                </c:pt>
                <c:pt idx="931">
                  <c:v>-1.0215227963927447</c:v>
                </c:pt>
                <c:pt idx="932">
                  <c:v>-1.0190333013568562</c:v>
                </c:pt>
                <c:pt idx="933">
                  <c:v>-1.0165518890970588</c:v>
                </c:pt>
                <c:pt idx="934">
                  <c:v>-1.0140785268364851</c:v>
                </c:pt>
                <c:pt idx="935">
                  <c:v>-1.0116131819576282</c:v>
                </c:pt>
                <c:pt idx="936">
                  <c:v>-1.0091558220014463</c:v>
                </c:pt>
                <c:pt idx="937">
                  <c:v>-1.0067064146664961</c:v>
                </c:pt>
                <c:pt idx="938">
                  <c:v>-1.0042649278079665</c:v>
                </c:pt>
                <c:pt idx="939">
                  <c:v>-1.0018313294368539</c:v>
                </c:pt>
                <c:pt idx="940">
                  <c:v>-0.99940558771909593</c:v>
                </c:pt>
                <c:pt idx="941">
                  <c:v>-0.99698767097461882</c:v>
                </c:pt>
                <c:pt idx="942">
                  <c:v>-0.99457754767652773</c:v>
                </c:pt>
                <c:pt idx="943">
                  <c:v>-0.99217518645025393</c:v>
                </c:pt>
                <c:pt idx="944">
                  <c:v>-0.98978055607265958</c:v>
                </c:pt>
                <c:pt idx="945">
                  <c:v>-0.98739362547119924</c:v>
                </c:pt>
                <c:pt idx="946">
                  <c:v>-0.98501436372308149</c:v>
                </c:pt>
                <c:pt idx="947">
                  <c:v>-0.982642740054402</c:v>
                </c:pt>
                <c:pt idx="948">
                  <c:v>-0.98027872383934778</c:v>
                </c:pt>
                <c:pt idx="949">
                  <c:v>-0.9779222845993587</c:v>
                </c:pt>
                <c:pt idx="950">
                  <c:v>-0.97557339200223225</c:v>
                </c:pt>
                <c:pt idx="951">
                  <c:v>-0.97323201586142716</c:v>
                </c:pt>
                <c:pt idx="952">
                  <c:v>-0.97089812613515392</c:v>
                </c:pt>
                <c:pt idx="953">
                  <c:v>-0.96857169292556478</c:v>
                </c:pt>
                <c:pt idx="954">
                  <c:v>-0.96625268647801477</c:v>
                </c:pt>
                <c:pt idx="955">
                  <c:v>-0.96394107718022326</c:v>
                </c:pt>
                <c:pt idx="956">
                  <c:v>-0.96163683556146395</c:v>
                </c:pt>
                <c:pt idx="957">
                  <c:v>-0.95933993229181169</c:v>
                </c:pt>
                <c:pt idx="958">
                  <c:v>-0.95705033818131824</c:v>
                </c:pt>
                <c:pt idx="959">
                  <c:v>-0.95476802417930173</c:v>
                </c:pt>
                <c:pt idx="960">
                  <c:v>-0.95249296137346562</c:v>
                </c:pt>
                <c:pt idx="961">
                  <c:v>-0.95022512098924494</c:v>
                </c:pt>
                <c:pt idx="962">
                  <c:v>-0.9479644743889537</c:v>
                </c:pt>
                <c:pt idx="963">
                  <c:v>-0.94571099307107431</c:v>
                </c:pt>
                <c:pt idx="964">
                  <c:v>-0.94346464866947599</c:v>
                </c:pt>
                <c:pt idx="965">
                  <c:v>-0.94122541295270423</c:v>
                </c:pt>
                <c:pt idx="966">
                  <c:v>-0.93899325782317078</c:v>
                </c:pt>
                <c:pt idx="967">
                  <c:v>-0.93676815531648572</c:v>
                </c:pt>
                <c:pt idx="968">
                  <c:v>-0.93455007760066167</c:v>
                </c:pt>
                <c:pt idx="969">
                  <c:v>-0.93233899697541744</c:v>
                </c:pt>
                <c:pt idx="970">
                  <c:v>-0.93013488587145332</c:v>
                </c:pt>
                <c:pt idx="971">
                  <c:v>-0.92793771684971205</c:v>
                </c:pt>
                <c:pt idx="972">
                  <c:v>-0.9257474626006541</c:v>
                </c:pt>
                <c:pt idx="973">
                  <c:v>-0.92356409594358979</c:v>
                </c:pt>
                <c:pt idx="974">
                  <c:v>-0.92138758982588342</c:v>
                </c:pt>
                <c:pt idx="975">
                  <c:v>-0.91921791732237068</c:v>
                </c:pt>
                <c:pt idx="976">
                  <c:v>-0.91705505163454859</c:v>
                </c:pt>
                <c:pt idx="977">
                  <c:v>-0.91489896608996446</c:v>
                </c:pt>
                <c:pt idx="978">
                  <c:v>-0.91274963414143429</c:v>
                </c:pt>
                <c:pt idx="979">
                  <c:v>-0.91060702936644589</c:v>
                </c:pt>
                <c:pt idx="980">
                  <c:v>-0.90847112546644837</c:v>
                </c:pt>
                <c:pt idx="981">
                  <c:v>-0.90634189626614159</c:v>
                </c:pt>
                <c:pt idx="982">
                  <c:v>-0.90421931571282244</c:v>
                </c:pt>
                <c:pt idx="983">
                  <c:v>-0.90210335787574536</c:v>
                </c:pt>
                <c:pt idx="984">
                  <c:v>-0.89999399694539761</c:v>
                </c:pt>
                <c:pt idx="985">
                  <c:v>-0.8978912072329166</c:v>
                </c:pt>
                <c:pt idx="986">
                  <c:v>-0.89579496316933671</c:v>
                </c:pt>
                <c:pt idx="987">
                  <c:v>-0.89370523930502088</c:v>
                </c:pt>
                <c:pt idx="988">
                  <c:v>-0.89162201030896426</c:v>
                </c:pt>
                <c:pt idx="989">
                  <c:v>-0.88954525096818315</c:v>
                </c:pt>
                <c:pt idx="990">
                  <c:v>-0.88747493618703288</c:v>
                </c:pt>
                <c:pt idx="991">
                  <c:v>-0.88541104098659673</c:v>
                </c:pt>
                <c:pt idx="992">
                  <c:v>-0.88335354050406067</c:v>
                </c:pt>
                <c:pt idx="993">
                  <c:v>-0.88130240999205967</c:v>
                </c:pt>
                <c:pt idx="994">
                  <c:v>-0.87925762481805236</c:v>
                </c:pt>
                <c:pt idx="995">
                  <c:v>-0.87721916046376691</c:v>
                </c:pt>
                <c:pt idx="996">
                  <c:v>-0.87518699252446197</c:v>
                </c:pt>
                <c:pt idx="997">
                  <c:v>-0.87316109670842934</c:v>
                </c:pt>
                <c:pt idx="998">
                  <c:v>-0.87114144883632605</c:v>
                </c:pt>
                <c:pt idx="999">
                  <c:v>-0.86912802484054907</c:v>
                </c:pt>
                <c:pt idx="1000">
                  <c:v>-0.86712080076470954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671960"/>
        <c:axId val="350672352"/>
      </c:scatterChart>
      <c:valAx>
        <c:axId val="350671960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507800870023615"/>
              <c:y val="0.94488931008299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2352"/>
        <c:crosses val="autoZero"/>
        <c:crossBetween val="midCat"/>
      </c:valAx>
      <c:valAx>
        <c:axId val="35067235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IBNR</a:t>
                </a:r>
              </a:p>
            </c:rich>
          </c:tx>
          <c:layout>
            <c:manualLayout>
              <c:xMode val="edge"/>
              <c:yMode val="edge"/>
              <c:x val="2.069752097580025E-3"/>
              <c:y val="0.4541090922211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1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989694999554"/>
          <c:y val="0.17711936913747173"/>
          <c:w val="0.82516089238845147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93095312696677E-2"/>
          <c:y val="0.17712660504864441"/>
          <c:w val="0.9509068855330477"/>
          <c:h val="0.7601904181760585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'Baseline model w.Calcs'!$V$8</c:f>
              <c:strCache>
                <c:ptCount val="1"/>
                <c:pt idx="0">
                  <c:v>ExBNR(t)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w.Calcs'!$V$9:$V$1009</c:f>
              <c:numCache>
                <c:formatCode>#,##0</c:formatCode>
                <c:ptCount val="1001"/>
                <c:pt idx="0">
                  <c:v>84</c:v>
                </c:pt>
                <c:pt idx="1">
                  <c:v>82.739999999999981</c:v>
                </c:pt>
                <c:pt idx="2">
                  <c:v>81.498899999999992</c:v>
                </c:pt>
                <c:pt idx="3">
                  <c:v>80.276416499999996</c:v>
                </c:pt>
                <c:pt idx="4">
                  <c:v>79.07227025249999</c:v>
                </c:pt>
                <c:pt idx="5">
                  <c:v>77.886186198712494</c:v>
                </c:pt>
                <c:pt idx="6">
                  <c:v>76.7178934057318</c:v>
                </c:pt>
                <c:pt idx="7">
                  <c:v>75.567125004645831</c:v>
                </c:pt>
                <c:pt idx="8">
                  <c:v>74.433618129576132</c:v>
                </c:pt>
                <c:pt idx="9">
                  <c:v>73.317113857632492</c:v>
                </c:pt>
                <c:pt idx="10">
                  <c:v>72.217357149768006</c:v>
                </c:pt>
                <c:pt idx="11">
                  <c:v>71.13409679252149</c:v>
                </c:pt>
                <c:pt idx="12">
                  <c:v>70.067085340633668</c:v>
                </c:pt>
                <c:pt idx="13">
                  <c:v>69.016079060524163</c:v>
                </c:pt>
                <c:pt idx="14">
                  <c:v>67.980837874616299</c:v>
                </c:pt>
                <c:pt idx="15">
                  <c:v>66.961125306497067</c:v>
                </c:pt>
                <c:pt idx="16">
                  <c:v>65.95670842689961</c:v>
                </c:pt>
                <c:pt idx="17">
                  <c:v>64.967357800496131</c:v>
                </c:pt>
                <c:pt idx="18">
                  <c:v>63.992847433488677</c:v>
                </c:pt>
                <c:pt idx="19">
                  <c:v>63.03295472198635</c:v>
                </c:pt>
                <c:pt idx="20">
                  <c:v>62.087460401156548</c:v>
                </c:pt>
                <c:pt idx="21">
                  <c:v>61.156148495139199</c:v>
                </c:pt>
                <c:pt idx="22">
                  <c:v>60.238806267712121</c:v>
                </c:pt>
                <c:pt idx="23">
                  <c:v>59.335224173696439</c:v>
                </c:pt>
                <c:pt idx="24">
                  <c:v>58.445195811091004</c:v>
                </c:pt>
                <c:pt idx="25">
                  <c:v>57.568517873924634</c:v>
                </c:pt>
                <c:pt idx="26">
                  <c:v>56.70499010581576</c:v>
                </c:pt>
                <c:pt idx="27">
                  <c:v>55.854415254228527</c:v>
                </c:pt>
                <c:pt idx="28">
                  <c:v>55.016599025415104</c:v>
                </c:pt>
                <c:pt idx="29">
                  <c:v>54.191350040033868</c:v>
                </c:pt>
                <c:pt idx="30">
                  <c:v>53.378479789433364</c:v>
                </c:pt>
                <c:pt idx="31">
                  <c:v>52.577802592591866</c:v>
                </c:pt>
                <c:pt idx="32">
                  <c:v>51.789135553702984</c:v>
                </c:pt>
                <c:pt idx="33">
                  <c:v>51.012298520397444</c:v>
                </c:pt>
                <c:pt idx="34">
                  <c:v>50.247114042591477</c:v>
                </c:pt>
                <c:pt idx="35">
                  <c:v>49.493407331952611</c:v>
                </c:pt>
                <c:pt idx="36">
                  <c:v>48.75100622197332</c:v>
                </c:pt>
                <c:pt idx="37">
                  <c:v>48.019741128643723</c:v>
                </c:pt>
                <c:pt idx="38">
                  <c:v>47.299445011714063</c:v>
                </c:pt>
                <c:pt idx="39">
                  <c:v>46.58995333653835</c:v>
                </c:pt>
                <c:pt idx="40">
                  <c:v>45.891104036490269</c:v>
                </c:pt>
                <c:pt idx="41">
                  <c:v>45.202737475942918</c:v>
                </c:pt>
                <c:pt idx="42">
                  <c:v>44.524696413803774</c:v>
                </c:pt>
                <c:pt idx="43">
                  <c:v>43.85682596759672</c:v>
                </c:pt>
                <c:pt idx="44">
                  <c:v>43.198973578082764</c:v>
                </c:pt>
                <c:pt idx="45">
                  <c:v>42.550988974411531</c:v>
                </c:pt>
                <c:pt idx="46">
                  <c:v>41.912724139795351</c:v>
                </c:pt>
                <c:pt idx="47">
                  <c:v>41.28403327769842</c:v>
                </c:pt>
                <c:pt idx="48">
                  <c:v>40.664772778532942</c:v>
                </c:pt>
                <c:pt idx="49">
                  <c:v>40.054801186854952</c:v>
                </c:pt>
                <c:pt idx="50">
                  <c:v>39.453979169052133</c:v>
                </c:pt>
                <c:pt idx="51">
                  <c:v>38.862169481516347</c:v>
                </c:pt>
                <c:pt idx="52">
                  <c:v>38.279236939293604</c:v>
                </c:pt>
                <c:pt idx="53">
                  <c:v>37.705048385204201</c:v>
                </c:pt>
                <c:pt idx="54">
                  <c:v>37.13947265942614</c:v>
                </c:pt>
                <c:pt idx="55">
                  <c:v>36.582380569534749</c:v>
                </c:pt>
                <c:pt idx="56">
                  <c:v>36.033644860991728</c:v>
                </c:pt>
                <c:pt idx="57">
                  <c:v>35.49314018807685</c:v>
                </c:pt>
                <c:pt idx="58">
                  <c:v>34.960743085255693</c:v>
                </c:pt>
                <c:pt idx="59">
                  <c:v>34.436331938976863</c:v>
                </c:pt>
                <c:pt idx="60">
                  <c:v>33.919786959892207</c:v>
                </c:pt>
                <c:pt idx="61">
                  <c:v>33.410990155493828</c:v>
                </c:pt>
                <c:pt idx="62">
                  <c:v>32.909825303161412</c:v>
                </c:pt>
                <c:pt idx="63">
                  <c:v>32.416177923613994</c:v>
                </c:pt>
                <c:pt idx="64">
                  <c:v>31.929935254759783</c:v>
                </c:pt>
                <c:pt idx="65">
                  <c:v>31.45098622593839</c:v>
                </c:pt>
                <c:pt idx="66">
                  <c:v>30.979221432549316</c:v>
                </c:pt>
                <c:pt idx="67">
                  <c:v>30.51453311106108</c:v>
                </c:pt>
                <c:pt idx="68">
                  <c:v>30.056815114395164</c:v>
                </c:pt>
                <c:pt idx="69">
                  <c:v>29.60596288767924</c:v>
                </c:pt>
                <c:pt idx="70">
                  <c:v>29.161873444364051</c:v>
                </c:pt>
                <c:pt idx="71">
                  <c:v>28.724445342698591</c:v>
                </c:pt>
                <c:pt idx="72">
                  <c:v>28.293578662558112</c:v>
                </c:pt>
                <c:pt idx="73">
                  <c:v>27.869174982619739</c:v>
                </c:pt>
                <c:pt idx="74">
                  <c:v>27.451137357880437</c:v>
                </c:pt>
                <c:pt idx="75">
                  <c:v>27.039370297512228</c:v>
                </c:pt>
                <c:pt idx="76">
                  <c:v>26.633779743049548</c:v>
                </c:pt>
                <c:pt idx="77">
                  <c:v>26.234273046903802</c:v>
                </c:pt>
                <c:pt idx="78">
                  <c:v>25.840758951200243</c:v>
                </c:pt>
                <c:pt idx="79">
                  <c:v>25.453147566932238</c:v>
                </c:pt>
                <c:pt idx="80">
                  <c:v>25.071350353428254</c:v>
                </c:pt>
                <c:pt idx="81">
                  <c:v>24.695280098126837</c:v>
                </c:pt>
                <c:pt idx="82">
                  <c:v>24.324850896654929</c:v>
                </c:pt>
                <c:pt idx="83">
                  <c:v>23.959978133205105</c:v>
                </c:pt>
                <c:pt idx="84">
                  <c:v>23.600578461207032</c:v>
                </c:pt>
                <c:pt idx="85">
                  <c:v>23.246569784288923</c:v>
                </c:pt>
                <c:pt idx="86">
                  <c:v>22.897871237524587</c:v>
                </c:pt>
                <c:pt idx="87">
                  <c:v>22.554403168961723</c:v>
                </c:pt>
                <c:pt idx="88">
                  <c:v>22.216087121427297</c:v>
                </c:pt>
                <c:pt idx="89">
                  <c:v>21.882845814605886</c:v>
                </c:pt>
                <c:pt idx="90">
                  <c:v>21.554603127386798</c:v>
                </c:pt>
                <c:pt idx="91">
                  <c:v>21.231284080475998</c:v>
                </c:pt>
                <c:pt idx="92">
                  <c:v>20.912814819268856</c:v>
                </c:pt>
                <c:pt idx="93">
                  <c:v>20.599122596979822</c:v>
                </c:pt>
                <c:pt idx="94">
                  <c:v>20.290135758025123</c:v>
                </c:pt>
                <c:pt idx="95">
                  <c:v>19.985783721654748</c:v>
                </c:pt>
                <c:pt idx="96">
                  <c:v>19.685996965829929</c:v>
                </c:pt>
                <c:pt idx="97">
                  <c:v>19.390707011342478</c:v>
                </c:pt>
                <c:pt idx="98">
                  <c:v>19.099846406172343</c:v>
                </c:pt>
                <c:pt idx="99">
                  <c:v>18.813348710079755</c:v>
                </c:pt>
                <c:pt idx="100">
                  <c:v>18.531148479428559</c:v>
                </c:pt>
                <c:pt idx="101">
                  <c:v>18.25318125223713</c:v>
                </c:pt>
                <c:pt idx="102">
                  <c:v>17.979383533453575</c:v>
                </c:pt>
                <c:pt idx="103">
                  <c:v>17.709692780451771</c:v>
                </c:pt>
                <c:pt idx="104">
                  <c:v>17.444047388744995</c:v>
                </c:pt>
                <c:pt idx="105">
                  <c:v>17.182386677913822</c:v>
                </c:pt>
                <c:pt idx="106">
                  <c:v>16.924650877745112</c:v>
                </c:pt>
                <c:pt idx="107">
                  <c:v>16.670781114578936</c:v>
                </c:pt>
                <c:pt idx="108">
                  <c:v>16.420719397860257</c:v>
                </c:pt>
                <c:pt idx="109">
                  <c:v>16.174408606892349</c:v>
                </c:pt>
                <c:pt idx="110">
                  <c:v>15.931792477788965</c:v>
                </c:pt>
                <c:pt idx="111">
                  <c:v>15.692815590622128</c:v>
                </c:pt>
                <c:pt idx="112">
                  <c:v>15.457423356762797</c:v>
                </c:pt>
                <c:pt idx="113">
                  <c:v>15.225562006411353</c:v>
                </c:pt>
                <c:pt idx="114">
                  <c:v>14.997178576315184</c:v>
                </c:pt>
                <c:pt idx="115">
                  <c:v>14.772220897670456</c:v>
                </c:pt>
                <c:pt idx="116">
                  <c:v>14.550637584205399</c:v>
                </c:pt>
                <c:pt idx="117">
                  <c:v>14.332378020442318</c:v>
                </c:pt>
                <c:pt idx="118">
                  <c:v>14.117392350135685</c:v>
                </c:pt>
                <c:pt idx="119">
                  <c:v>13.905631464883649</c:v>
                </c:pt>
                <c:pt idx="120">
                  <c:v>13.697046992910396</c:v>
                </c:pt>
                <c:pt idx="121">
                  <c:v>13.491591288016739</c:v>
                </c:pt>
                <c:pt idx="122">
                  <c:v>13.289217418696488</c:v>
                </c:pt>
                <c:pt idx="123">
                  <c:v>13.089879157416041</c:v>
                </c:pt>
                <c:pt idx="124">
                  <c:v>12.893530970054801</c:v>
                </c:pt>
                <c:pt idx="125">
                  <c:v>12.700128005503977</c:v>
                </c:pt>
                <c:pt idx="126">
                  <c:v>12.509626085421418</c:v>
                </c:pt>
                <c:pt idx="127">
                  <c:v>12.321981694140097</c:v>
                </c:pt>
                <c:pt idx="128">
                  <c:v>12.137151968727995</c:v>
                </c:pt>
                <c:pt idx="129">
                  <c:v>11.955094689197075</c:v>
                </c:pt>
                <c:pt idx="130">
                  <c:v>11.775768268859117</c:v>
                </c:pt>
                <c:pt idx="131">
                  <c:v>11.599131744826231</c:v>
                </c:pt>
                <c:pt idx="132">
                  <c:v>11.425144768653837</c:v>
                </c:pt>
                <c:pt idx="133">
                  <c:v>11.253767597124032</c:v>
                </c:pt>
                <c:pt idx="134">
                  <c:v>11.084961083167171</c:v>
                </c:pt>
                <c:pt idx="135">
                  <c:v>10.918686666919664</c:v>
                </c:pt>
                <c:pt idx="136">
                  <c:v>10.754906366915868</c:v>
                </c:pt>
                <c:pt idx="137">
                  <c:v>10.59358277141213</c:v>
                </c:pt>
                <c:pt idx="138">
                  <c:v>10.43467902984095</c:v>
                </c:pt>
                <c:pt idx="139">
                  <c:v>10.278158844393335</c:v>
                </c:pt>
                <c:pt idx="140">
                  <c:v>10.123986461727434</c:v>
                </c:pt>
                <c:pt idx="141">
                  <c:v>9.9721266648015234</c:v>
                </c:pt>
                <c:pt idx="142">
                  <c:v>9.8225447648294999</c:v>
                </c:pt>
                <c:pt idx="143">
                  <c:v>9.6752065933570588</c:v>
                </c:pt>
                <c:pt idx="144">
                  <c:v>9.5300784944567027</c:v>
                </c:pt>
                <c:pt idx="145">
                  <c:v>9.3871273170398535</c:v>
                </c:pt>
                <c:pt idx="146">
                  <c:v>9.2463204072842551</c:v>
                </c:pt>
                <c:pt idx="147">
                  <c:v>9.1076256011749894</c:v>
                </c:pt>
                <c:pt idx="148">
                  <c:v>8.971011217157363</c:v>
                </c:pt>
                <c:pt idx="149">
                  <c:v>8.8364460489000045</c:v>
                </c:pt>
                <c:pt idx="150">
                  <c:v>8.7038993581665043</c:v>
                </c:pt>
                <c:pt idx="151">
                  <c:v>8.5733408677940073</c:v>
                </c:pt>
                <c:pt idx="152">
                  <c:v>8.4447407547770972</c:v>
                </c:pt>
                <c:pt idx="153">
                  <c:v>8.3180696434554413</c:v>
                </c:pt>
                <c:pt idx="154">
                  <c:v>8.1932985988036098</c:v>
                </c:pt>
                <c:pt idx="155">
                  <c:v>8.0703991198215572</c:v>
                </c:pt>
                <c:pt idx="156">
                  <c:v>7.9493431330242315</c:v>
                </c:pt>
                <c:pt idx="157">
                  <c:v>7.8301029860288685</c:v>
                </c:pt>
                <c:pt idx="158">
                  <c:v>7.7126514412384344</c:v>
                </c:pt>
                <c:pt idx="159">
                  <c:v>7.5969616696198585</c:v>
                </c:pt>
                <c:pt idx="160">
                  <c:v>7.4830072445755604</c:v>
                </c:pt>
                <c:pt idx="161">
                  <c:v>7.3707621359069257</c:v>
                </c:pt>
                <c:pt idx="162">
                  <c:v>7.2602007038683221</c:v>
                </c:pt>
                <c:pt idx="163">
                  <c:v>7.1512976933102976</c:v>
                </c:pt>
                <c:pt idx="164">
                  <c:v>7.0440282279106423</c:v>
                </c:pt>
                <c:pt idx="165">
                  <c:v>6.9383678044919845</c:v>
                </c:pt>
                <c:pt idx="166">
                  <c:v>6.8342922874246037</c:v>
                </c:pt>
                <c:pt idx="167">
                  <c:v>6.7317779031132359</c:v>
                </c:pt>
                <c:pt idx="168">
                  <c:v>6.6308012345665368</c:v>
                </c:pt>
                <c:pt idx="169">
                  <c:v>6.5313392160480381</c:v>
                </c:pt>
                <c:pt idx="170">
                  <c:v>6.4333691278073166</c:v>
                </c:pt>
                <c:pt idx="171">
                  <c:v>6.3368685908902069</c:v>
                </c:pt>
                <c:pt idx="172">
                  <c:v>6.2418155620268534</c:v>
                </c:pt>
                <c:pt idx="173">
                  <c:v>6.1481883285964507</c:v>
                </c:pt>
                <c:pt idx="174">
                  <c:v>6.0559655036675046</c:v>
                </c:pt>
                <c:pt idx="175">
                  <c:v>5.9651260211124919</c:v>
                </c:pt>
                <c:pt idx="176">
                  <c:v>5.8756491307958045</c:v>
                </c:pt>
                <c:pt idx="177">
                  <c:v>5.7875143938338676</c:v>
                </c:pt>
                <c:pt idx="178">
                  <c:v>5.70070167792636</c:v>
                </c:pt>
                <c:pt idx="179">
                  <c:v>5.6151911527574647</c:v>
                </c:pt>
                <c:pt idx="180">
                  <c:v>5.5309632854661022</c:v>
                </c:pt>
                <c:pt idx="181">
                  <c:v>5.4479988361841114</c:v>
                </c:pt>
                <c:pt idx="182">
                  <c:v>5.366278853641349</c:v>
                </c:pt>
                <c:pt idx="183">
                  <c:v>5.2857846708367289</c:v>
                </c:pt>
                <c:pt idx="184">
                  <c:v>5.2064979007741776</c:v>
                </c:pt>
                <c:pt idx="185">
                  <c:v>5.1284004322625654</c:v>
                </c:pt>
                <c:pt idx="186">
                  <c:v>5.0514744257786264</c:v>
                </c:pt>
                <c:pt idx="187">
                  <c:v>4.9757023093919468</c:v>
                </c:pt>
                <c:pt idx="188">
                  <c:v>4.9010667747510679</c:v>
                </c:pt>
                <c:pt idx="189">
                  <c:v>4.8275507731298024</c:v>
                </c:pt>
                <c:pt idx="190">
                  <c:v>4.7551375115328547</c:v>
                </c:pt>
                <c:pt idx="191">
                  <c:v>4.6838104488598624</c:v>
                </c:pt>
                <c:pt idx="192">
                  <c:v>4.613553292126964</c:v>
                </c:pt>
                <c:pt idx="193">
                  <c:v>4.544349992745059</c:v>
                </c:pt>
                <c:pt idx="194">
                  <c:v>4.4761847428538832</c:v>
                </c:pt>
                <c:pt idx="195">
                  <c:v>4.4090419717110754</c:v>
                </c:pt>
                <c:pt idx="196">
                  <c:v>4.342906342135409</c:v>
                </c:pt>
                <c:pt idx="197">
                  <c:v>4.2777627470033783</c:v>
                </c:pt>
                <c:pt idx="198">
                  <c:v>4.213596305798327</c:v>
                </c:pt>
                <c:pt idx="199">
                  <c:v>4.1503923612113525</c:v>
                </c:pt>
                <c:pt idx="200">
                  <c:v>4.0881364757931822</c:v>
                </c:pt>
                <c:pt idx="201">
                  <c:v>4.0268144286562846</c:v>
                </c:pt>
                <c:pt idx="202">
                  <c:v>3.96641221222644</c:v>
                </c:pt>
                <c:pt idx="203">
                  <c:v>3.9069160290430434</c:v>
                </c:pt>
                <c:pt idx="204">
                  <c:v>3.8483122886073975</c:v>
                </c:pt>
                <c:pt idx="205">
                  <c:v>3.7905876042782864</c:v>
                </c:pt>
                <c:pt idx="206">
                  <c:v>3.7337287902141121</c:v>
                </c:pt>
                <c:pt idx="207">
                  <c:v>3.6777228583609003</c:v>
                </c:pt>
                <c:pt idx="208">
                  <c:v>3.6225570154854871</c:v>
                </c:pt>
                <c:pt idx="209">
                  <c:v>3.568218660253204</c:v>
                </c:pt>
                <c:pt idx="210">
                  <c:v>3.5146953803494059</c:v>
                </c:pt>
                <c:pt idx="211">
                  <c:v>3.4619749496441647</c:v>
                </c:pt>
                <c:pt idx="212">
                  <c:v>3.4100453253995027</c:v>
                </c:pt>
                <c:pt idx="213">
                  <c:v>3.35889464551851</c:v>
                </c:pt>
                <c:pt idx="214">
                  <c:v>3.3085112258357321</c:v>
                </c:pt>
                <c:pt idx="215">
                  <c:v>3.258883557448196</c:v>
                </c:pt>
                <c:pt idx="216">
                  <c:v>3.2100003040864729</c:v>
                </c:pt>
                <c:pt idx="217">
                  <c:v>3.161850299525176</c:v>
                </c:pt>
                <c:pt idx="218">
                  <c:v>3.1144225450322982</c:v>
                </c:pt>
                <c:pt idx="219">
                  <c:v>3.0677062068568142</c:v>
                </c:pt>
                <c:pt idx="220">
                  <c:v>3.0216906137539614</c:v>
                </c:pt>
                <c:pt idx="221">
                  <c:v>2.9763652545476522</c:v>
                </c:pt>
                <c:pt idx="222">
                  <c:v>2.9317197757294378</c:v>
                </c:pt>
                <c:pt idx="223">
                  <c:v>2.887743979093496</c:v>
                </c:pt>
                <c:pt idx="224">
                  <c:v>2.8444278194070938</c:v>
                </c:pt>
                <c:pt idx="225">
                  <c:v>2.8017614021159871</c:v>
                </c:pt>
                <c:pt idx="226">
                  <c:v>2.7597349810842475</c:v>
                </c:pt>
                <c:pt idx="227">
                  <c:v>2.7183389563679841</c:v>
                </c:pt>
                <c:pt idx="228">
                  <c:v>2.6775638720224642</c:v>
                </c:pt>
                <c:pt idx="229">
                  <c:v>2.6374004139421268</c:v>
                </c:pt>
                <c:pt idx="230">
                  <c:v>2.5978394077329949</c:v>
                </c:pt>
                <c:pt idx="231">
                  <c:v>2.5588718166170001</c:v>
                </c:pt>
                <c:pt idx="232">
                  <c:v>2.5204887393677451</c:v>
                </c:pt>
                <c:pt idx="233">
                  <c:v>2.4826814082772288</c:v>
                </c:pt>
                <c:pt idx="234">
                  <c:v>2.4454411871530706</c:v>
                </c:pt>
                <c:pt idx="235">
                  <c:v>2.4087595693457744</c:v>
                </c:pt>
                <c:pt idx="236">
                  <c:v>2.3726281758055876</c:v>
                </c:pt>
                <c:pt idx="237">
                  <c:v>2.3370387531685042</c:v>
                </c:pt>
                <c:pt idx="238">
                  <c:v>2.3019831718709765</c:v>
                </c:pt>
                <c:pt idx="239">
                  <c:v>2.2674534242929116</c:v>
                </c:pt>
                <c:pt idx="240">
                  <c:v>2.2334416229285181</c:v>
                </c:pt>
                <c:pt idx="241">
                  <c:v>2.1999399985845902</c:v>
                </c:pt>
                <c:pt idx="242">
                  <c:v>2.1669408986058212</c:v>
                </c:pt>
                <c:pt idx="243">
                  <c:v>2.1344367851267338</c:v>
                </c:pt>
                <c:pt idx="244">
                  <c:v>2.1024202333498332</c:v>
                </c:pt>
                <c:pt idx="245">
                  <c:v>2.0708839298495856</c:v>
                </c:pt>
                <c:pt idx="246">
                  <c:v>2.0398206709018418</c:v>
                </c:pt>
                <c:pt idx="247">
                  <c:v>2.0092233608383143</c:v>
                </c:pt>
                <c:pt idx="248">
                  <c:v>1.9790850104257396</c:v>
                </c:pt>
                <c:pt idx="249">
                  <c:v>1.9493987352693536</c:v>
                </c:pt>
                <c:pt idx="250">
                  <c:v>1.9201577542403137</c:v>
                </c:pt>
                <c:pt idx="251">
                  <c:v>1.8913553879267087</c:v>
                </c:pt>
                <c:pt idx="252">
                  <c:v>1.8629850571078082</c:v>
                </c:pt>
                <c:pt idx="253">
                  <c:v>1.835040281251191</c:v>
                </c:pt>
                <c:pt idx="254">
                  <c:v>1.8075146770324235</c:v>
                </c:pt>
                <c:pt idx="255">
                  <c:v>1.7804019568769367</c:v>
                </c:pt>
                <c:pt idx="256">
                  <c:v>1.7536959275237829</c:v>
                </c:pt>
                <c:pt idx="257">
                  <c:v>1.7273904886109264</c:v>
                </c:pt>
                <c:pt idx="258">
                  <c:v>1.7014796312817626</c:v>
                </c:pt>
                <c:pt idx="259">
                  <c:v>1.6759574368125361</c:v>
                </c:pt>
                <c:pt idx="260">
                  <c:v>1.6508180752603483</c:v>
                </c:pt>
                <c:pt idx="261">
                  <c:v>1.6260558041314428</c:v>
                </c:pt>
                <c:pt idx="262">
                  <c:v>1.6016649670694709</c:v>
                </c:pt>
                <c:pt idx="263">
                  <c:v>1.577639992563429</c:v>
                </c:pt>
                <c:pt idx="264">
                  <c:v>1.5539753926749778</c:v>
                </c:pt>
                <c:pt idx="265">
                  <c:v>1.5306657617848531</c:v>
                </c:pt>
                <c:pt idx="266">
                  <c:v>1.5077057753580803</c:v>
                </c:pt>
                <c:pt idx="267">
                  <c:v>1.485090188727709</c:v>
                </c:pt>
                <c:pt idx="268">
                  <c:v>1.4628138358967935</c:v>
                </c:pt>
                <c:pt idx="269">
                  <c:v>1.4408716283583416</c:v>
                </c:pt>
                <c:pt idx="270">
                  <c:v>1.4192585539329663</c:v>
                </c:pt>
                <c:pt idx="271">
                  <c:v>1.3979696756239719</c:v>
                </c:pt>
                <c:pt idx="272">
                  <c:v>1.3770001304896122</c:v>
                </c:pt>
                <c:pt idx="273">
                  <c:v>1.3563451285322683</c:v>
                </c:pt>
                <c:pt idx="274">
                  <c:v>1.3359999516042842</c:v>
                </c:pt>
                <c:pt idx="275">
                  <c:v>1.3159599523302199</c:v>
                </c:pt>
                <c:pt idx="276">
                  <c:v>1.2962205530452666</c:v>
                </c:pt>
                <c:pt idx="277">
                  <c:v>1.2767772447495875</c:v>
                </c:pt>
                <c:pt idx="278">
                  <c:v>1.2576255860783438</c:v>
                </c:pt>
                <c:pt idx="279">
                  <c:v>1.2387612022871688</c:v>
                </c:pt>
                <c:pt idx="280">
                  <c:v>1.220179784252861</c:v>
                </c:pt>
                <c:pt idx="281">
                  <c:v>1.2018770874890683</c:v>
                </c:pt>
                <c:pt idx="282">
                  <c:v>1.1838489311767324</c:v>
                </c:pt>
                <c:pt idx="283">
                  <c:v>1.1660911972090813</c:v>
                </c:pt>
                <c:pt idx="284">
                  <c:v>1.1485998292509452</c:v>
                </c:pt>
                <c:pt idx="285">
                  <c:v>1.1313708318121809</c:v>
                </c:pt>
                <c:pt idx="286">
                  <c:v>1.1144002693349984</c:v>
                </c:pt>
                <c:pt idx="287">
                  <c:v>1.0976842652949732</c:v>
                </c:pt>
                <c:pt idx="288">
                  <c:v>1.0812190013155487</c:v>
                </c:pt>
                <c:pt idx="289">
                  <c:v>1.0650007162958155</c:v>
                </c:pt>
                <c:pt idx="290">
                  <c:v>1.0490257055513783</c:v>
                </c:pt>
                <c:pt idx="291">
                  <c:v>1.0332903199681076</c:v>
                </c:pt>
                <c:pt idx="292">
                  <c:v>1.0177909651685861</c:v>
                </c:pt>
                <c:pt idx="293">
                  <c:v>1.0025241006910572</c:v>
                </c:pt>
                <c:pt idx="294">
                  <c:v>0.98748623918069134</c:v>
                </c:pt>
                <c:pt idx="295">
                  <c:v>0.97267394559298093</c:v>
                </c:pt>
                <c:pt idx="296">
                  <c:v>0.95808383640908634</c:v>
                </c:pt>
                <c:pt idx="297">
                  <c:v>0.94371257886295001</c:v>
                </c:pt>
                <c:pt idx="298">
                  <c:v>0.92955689018000576</c:v>
                </c:pt>
                <c:pt idx="299">
                  <c:v>0.91561353682730573</c:v>
                </c:pt>
                <c:pt idx="300">
                  <c:v>0.90187933377489604</c:v>
                </c:pt>
                <c:pt idx="301">
                  <c:v>0.88835114376827251</c:v>
                </c:pt>
                <c:pt idx="302">
                  <c:v>0.87502587661174835</c:v>
                </c:pt>
                <c:pt idx="303">
                  <c:v>0.86190048846257217</c:v>
                </c:pt>
                <c:pt idx="304">
                  <c:v>0.84897198113563366</c:v>
                </c:pt>
                <c:pt idx="305">
                  <c:v>0.83623740141859904</c:v>
                </c:pt>
                <c:pt idx="306">
                  <c:v>0.82369384039732019</c:v>
                </c:pt>
                <c:pt idx="307">
                  <c:v>0.81133843279136031</c:v>
                </c:pt>
                <c:pt idx="308">
                  <c:v>0.79916835629949001</c:v>
                </c:pt>
                <c:pt idx="309">
                  <c:v>0.78718083095499758</c:v>
                </c:pt>
                <c:pt idx="310">
                  <c:v>0.77537311849067259</c:v>
                </c:pt>
                <c:pt idx="311">
                  <c:v>0.76374252171331258</c:v>
                </c:pt>
                <c:pt idx="312">
                  <c:v>0.75228638388761293</c:v>
                </c:pt>
                <c:pt idx="313">
                  <c:v>0.74100208812929858</c:v>
                </c:pt>
                <c:pt idx="314">
                  <c:v>0.72988705680735932</c:v>
                </c:pt>
                <c:pt idx="315">
                  <c:v>0.71893875095524884</c:v>
                </c:pt>
                <c:pt idx="316">
                  <c:v>0.70815466969092</c:v>
                </c:pt>
                <c:pt idx="317">
                  <c:v>0.69753234964555633</c:v>
                </c:pt>
                <c:pt idx="318">
                  <c:v>0.68706936440087307</c:v>
                </c:pt>
                <c:pt idx="319">
                  <c:v>0.67676332393485994</c:v>
                </c:pt>
                <c:pt idx="320">
                  <c:v>0.66661187407583711</c:v>
                </c:pt>
                <c:pt idx="321">
                  <c:v>0.65661269596469951</c:v>
                </c:pt>
                <c:pt idx="322">
                  <c:v>0.64676350552522899</c:v>
                </c:pt>
                <c:pt idx="323">
                  <c:v>0.63706205294235052</c:v>
                </c:pt>
                <c:pt idx="324">
                  <c:v>0.62750612214821533</c:v>
                </c:pt>
                <c:pt idx="325">
                  <c:v>0.61809353031599212</c:v>
                </c:pt>
                <c:pt idx="326">
                  <c:v>0.60882212736125219</c:v>
                </c:pt>
                <c:pt idx="327">
                  <c:v>0.59968979545083334</c:v>
                </c:pt>
                <c:pt idx="328">
                  <c:v>0.59069444851907094</c:v>
                </c:pt>
                <c:pt idx="329">
                  <c:v>0.58183403179128479</c:v>
                </c:pt>
                <c:pt idx="330">
                  <c:v>0.57310652131441553</c:v>
                </c:pt>
                <c:pt idx="331">
                  <c:v>0.56450992349469931</c:v>
                </c:pt>
                <c:pt idx="332">
                  <c:v>0.55604227464227884</c:v>
                </c:pt>
                <c:pt idx="333">
                  <c:v>0.54770164052264458</c:v>
                </c:pt>
                <c:pt idx="334">
                  <c:v>0.53948611591480489</c:v>
                </c:pt>
                <c:pt idx="335">
                  <c:v>0.53139382417608272</c:v>
                </c:pt>
                <c:pt idx="336">
                  <c:v>0.52342291681344155</c:v>
                </c:pt>
                <c:pt idx="337">
                  <c:v>0.51557157306123991</c:v>
                </c:pt>
                <c:pt idx="338">
                  <c:v>0.50783799946532138</c:v>
                </c:pt>
                <c:pt idx="339">
                  <c:v>0.50022042947334144</c:v>
                </c:pt>
                <c:pt idx="340">
                  <c:v>0.49271712303124138</c:v>
                </c:pt>
                <c:pt idx="341">
                  <c:v>0.48532636618577274</c:v>
                </c:pt>
                <c:pt idx="342">
                  <c:v>0.47804647069298611</c:v>
                </c:pt>
                <c:pt idx="343">
                  <c:v>0.47087577363259125</c:v>
                </c:pt>
                <c:pt idx="344">
                  <c:v>0.46381263702810238</c:v>
                </c:pt>
                <c:pt idx="345">
                  <c:v>0.45685544747268086</c:v>
                </c:pt>
                <c:pt idx="346">
                  <c:v>0.4500026157605907</c:v>
                </c:pt>
                <c:pt idx="347">
                  <c:v>0.44325257652418187</c:v>
                </c:pt>
                <c:pt idx="348">
                  <c:v>0.43660378787631915</c:v>
                </c:pt>
                <c:pt idx="349">
                  <c:v>0.43005473105817438</c:v>
                </c:pt>
                <c:pt idx="350">
                  <c:v>0.42360391009230175</c:v>
                </c:pt>
                <c:pt idx="351">
                  <c:v>0.4172498514409172</c:v>
                </c:pt>
                <c:pt idx="352">
                  <c:v>0.41099110366930347</c:v>
                </c:pt>
                <c:pt idx="353">
                  <c:v>0.40482623711426391</c:v>
                </c:pt>
                <c:pt idx="354">
                  <c:v>0.39875384355755</c:v>
                </c:pt>
                <c:pt idx="355">
                  <c:v>0.39277253590418676</c:v>
                </c:pt>
                <c:pt idx="356">
                  <c:v>0.38688094786562394</c:v>
                </c:pt>
                <c:pt idx="357">
                  <c:v>0.38107773364763958</c:v>
                </c:pt>
                <c:pt idx="358">
                  <c:v>0.37536156764292505</c:v>
                </c:pt>
                <c:pt idx="359">
                  <c:v>0.36973114412828112</c:v>
                </c:pt>
                <c:pt idx="360">
                  <c:v>0.36418517696635694</c:v>
                </c:pt>
                <c:pt idx="361">
                  <c:v>0.35872239931186156</c:v>
                </c:pt>
                <c:pt idx="362">
                  <c:v>0.35334156332218364</c:v>
                </c:pt>
                <c:pt idx="363">
                  <c:v>0.34804143987235087</c:v>
                </c:pt>
                <c:pt idx="364">
                  <c:v>0.34282081827426558</c:v>
                </c:pt>
                <c:pt idx="365">
                  <c:v>0.33767850600015159</c:v>
                </c:pt>
                <c:pt idx="366">
                  <c:v>0.33261332841014929</c:v>
                </c:pt>
                <c:pt idx="367">
                  <c:v>0.32762412848399702</c:v>
                </c:pt>
                <c:pt idx="368">
                  <c:v>0.32270976655673705</c:v>
                </c:pt>
                <c:pt idx="369">
                  <c:v>0.31786912005838602</c:v>
                </c:pt>
                <c:pt idx="370">
                  <c:v>0.31310108325751018</c:v>
                </c:pt>
                <c:pt idx="371">
                  <c:v>0.30840456700864755</c:v>
                </c:pt>
                <c:pt idx="372">
                  <c:v>0.30377849850351785</c:v>
                </c:pt>
                <c:pt idx="373">
                  <c:v>0.29922182102596506</c:v>
                </c:pt>
                <c:pt idx="374">
                  <c:v>0.29473349371057556</c:v>
                </c:pt>
                <c:pt idx="375">
                  <c:v>0.29031249130491699</c:v>
                </c:pt>
                <c:pt idx="376">
                  <c:v>0.2859578039353432</c:v>
                </c:pt>
                <c:pt idx="377">
                  <c:v>0.28166843687631304</c:v>
                </c:pt>
                <c:pt idx="378">
                  <c:v>0.27744341032316833</c:v>
                </c:pt>
                <c:pt idx="379">
                  <c:v>0.27328175916832081</c:v>
                </c:pt>
                <c:pt idx="380">
                  <c:v>0.26918253278079601</c:v>
                </c:pt>
                <c:pt idx="381">
                  <c:v>0.26514479478908404</c:v>
                </c:pt>
                <c:pt idx="382">
                  <c:v>0.26116762286724776</c:v>
                </c:pt>
                <c:pt idx="383">
                  <c:v>0.25725010852423907</c:v>
                </c:pt>
                <c:pt idx="384">
                  <c:v>0.25339135689637549</c:v>
                </c:pt>
                <c:pt idx="385">
                  <c:v>0.24959048654292984</c:v>
                </c:pt>
                <c:pt idx="386">
                  <c:v>0.24584662924478587</c:v>
                </c:pt>
                <c:pt idx="387">
                  <c:v>0.24215892980611406</c:v>
                </c:pt>
                <c:pt idx="388">
                  <c:v>0.23852654585902236</c:v>
                </c:pt>
                <c:pt idx="389">
                  <c:v>0.23494864767113702</c:v>
                </c:pt>
                <c:pt idx="390">
                  <c:v>0.23142441795606997</c:v>
                </c:pt>
                <c:pt idx="391">
                  <c:v>0.22795305168672891</c:v>
                </c:pt>
                <c:pt idx="392">
                  <c:v>0.22453375591142796</c:v>
                </c:pt>
                <c:pt idx="393">
                  <c:v>0.22116574957275653</c:v>
                </c:pt>
                <c:pt idx="394">
                  <c:v>0.21784826332916518</c:v>
                </c:pt>
                <c:pt idx="395">
                  <c:v>0.21458053937922769</c:v>
                </c:pt>
                <c:pt idx="396">
                  <c:v>0.21136183128853928</c:v>
                </c:pt>
                <c:pt idx="397">
                  <c:v>0.2081914038192112</c:v>
                </c:pt>
                <c:pt idx="398">
                  <c:v>0.20506853276192302</c:v>
                </c:pt>
                <c:pt idx="399">
                  <c:v>0.20199250477049416</c:v>
                </c:pt>
                <c:pt idx="400">
                  <c:v>0.19896261719893676</c:v>
                </c:pt>
                <c:pt idx="401">
                  <c:v>0.19597817794095268</c:v>
                </c:pt>
                <c:pt idx="402">
                  <c:v>0.19303850527183838</c:v>
                </c:pt>
                <c:pt idx="403">
                  <c:v>0.19014292769276081</c:v>
                </c:pt>
                <c:pt idx="404">
                  <c:v>0.18729078377736944</c:v>
                </c:pt>
                <c:pt idx="405">
                  <c:v>0.18448142202070889</c:v>
                </c:pt>
                <c:pt idx="406">
                  <c:v>0.18171420069039826</c:v>
                </c:pt>
                <c:pt idx="407">
                  <c:v>0.17898848768004225</c:v>
                </c:pt>
                <c:pt idx="408">
                  <c:v>0.17630366036484163</c:v>
                </c:pt>
                <c:pt idx="409">
                  <c:v>0.17365910545936902</c:v>
                </c:pt>
                <c:pt idx="410">
                  <c:v>0.17105421887747846</c:v>
                </c:pt>
                <c:pt idx="411">
                  <c:v>0.1684884055943163</c:v>
                </c:pt>
                <c:pt idx="412">
                  <c:v>0.16596107951040157</c:v>
                </c:pt>
                <c:pt idx="413">
                  <c:v>0.16347166331774554</c:v>
                </c:pt>
                <c:pt idx="414">
                  <c:v>0.16101958836797936</c:v>
                </c:pt>
                <c:pt idx="415">
                  <c:v>0.15860429454245967</c:v>
                </c:pt>
                <c:pt idx="416">
                  <c:v>0.15622523012432279</c:v>
                </c:pt>
                <c:pt idx="417">
                  <c:v>0.15388185167245796</c:v>
                </c:pt>
                <c:pt idx="418">
                  <c:v>0.15157362389737111</c:v>
                </c:pt>
                <c:pt idx="419">
                  <c:v>0.14930001953891053</c:v>
                </c:pt>
                <c:pt idx="420">
                  <c:v>0.14706051924582686</c:v>
                </c:pt>
                <c:pt idx="421">
                  <c:v>0.14485461145713946</c:v>
                </c:pt>
                <c:pt idx="422">
                  <c:v>0.14268179228528238</c:v>
                </c:pt>
                <c:pt idx="423">
                  <c:v>0.14054156540100313</c:v>
                </c:pt>
                <c:pt idx="424">
                  <c:v>0.13843344191998808</c:v>
                </c:pt>
                <c:pt idx="425">
                  <c:v>0.13635694029118825</c:v>
                </c:pt>
                <c:pt idx="426">
                  <c:v>0.13431158618682043</c:v>
                </c:pt>
                <c:pt idx="427">
                  <c:v>0.13229691239401814</c:v>
                </c:pt>
                <c:pt idx="428">
                  <c:v>0.13031245870810787</c:v>
                </c:pt>
                <c:pt idx="429">
                  <c:v>0.12835777182748626</c:v>
                </c:pt>
                <c:pt idx="430">
                  <c:v>0.12643240525007399</c:v>
                </c:pt>
                <c:pt idx="431">
                  <c:v>0.12453591917132287</c:v>
                </c:pt>
                <c:pt idx="432">
                  <c:v>0.12266788038375301</c:v>
                </c:pt>
                <c:pt idx="433">
                  <c:v>0.12082786217799672</c:v>
                </c:pt>
                <c:pt idx="434">
                  <c:v>0.11901544424532677</c:v>
                </c:pt>
                <c:pt idx="435">
                  <c:v>0.11723021258164687</c:v>
                </c:pt>
                <c:pt idx="436">
                  <c:v>0.11547175939292216</c:v>
                </c:pt>
                <c:pt idx="437">
                  <c:v>0.11373968300202833</c:v>
                </c:pt>
                <c:pt idx="438">
                  <c:v>0.11203358775699791</c:v>
                </c:pt>
                <c:pt idx="439">
                  <c:v>0.11035308394064296</c:v>
                </c:pt>
                <c:pt idx="440">
                  <c:v>0.10869778768153331</c:v>
                </c:pt>
                <c:pt idx="441">
                  <c:v>0.10706732086631029</c:v>
                </c:pt>
                <c:pt idx="442">
                  <c:v>0.10546131105331565</c:v>
                </c:pt>
                <c:pt idx="443">
                  <c:v>0.10387939138751591</c:v>
                </c:pt>
                <c:pt idx="444">
                  <c:v>0.10232120051670318</c:v>
                </c:pt>
                <c:pt idx="445">
                  <c:v>0.10078638250895262</c:v>
                </c:pt>
                <c:pt idx="446">
                  <c:v>9.9274586771318327E-2</c:v>
                </c:pt>
                <c:pt idx="447">
                  <c:v>9.778546796974856E-2</c:v>
                </c:pt>
                <c:pt idx="448">
                  <c:v>9.6318685950202335E-2</c:v>
                </c:pt>
                <c:pt idx="449">
                  <c:v>9.487390566094929E-2</c:v>
                </c:pt>
                <c:pt idx="450">
                  <c:v>9.3450797076035055E-2</c:v>
                </c:pt>
                <c:pt idx="451">
                  <c:v>9.2049035119894512E-2</c:v>
                </c:pt>
                <c:pt idx="452">
                  <c:v>9.0668299593096122E-2</c:v>
                </c:pt>
                <c:pt idx="453">
                  <c:v>8.9308275099199669E-2</c:v>
                </c:pt>
                <c:pt idx="454">
                  <c:v>8.7968650972711671E-2</c:v>
                </c:pt>
                <c:pt idx="455">
                  <c:v>8.6649121208120988E-2</c:v>
                </c:pt>
                <c:pt idx="456">
                  <c:v>8.5349384389999172E-2</c:v>
                </c:pt>
                <c:pt idx="457">
                  <c:v>8.406914362414919E-2</c:v>
                </c:pt>
                <c:pt idx="458">
                  <c:v>8.2808106469786966E-2</c:v>
                </c:pt>
                <c:pt idx="459">
                  <c:v>8.1565984872740166E-2</c:v>
                </c:pt>
                <c:pt idx="460">
                  <c:v>8.0342495099649067E-2</c:v>
                </c:pt>
                <c:pt idx="461">
                  <c:v>7.9137357673154329E-2</c:v>
                </c:pt>
                <c:pt idx="462">
                  <c:v>7.7950297308057012E-2</c:v>
                </c:pt>
                <c:pt idx="463">
                  <c:v>7.6781042848436148E-2</c:v>
                </c:pt>
                <c:pt idx="464">
                  <c:v>7.5629327205709612E-2</c:v>
                </c:pt>
                <c:pt idx="465">
                  <c:v>7.4494887297623977E-2</c:v>
                </c:pt>
                <c:pt idx="466">
                  <c:v>7.3377463988159614E-2</c:v>
                </c:pt>
                <c:pt idx="467">
                  <c:v>7.2276802028337209E-2</c:v>
                </c:pt>
                <c:pt idx="468">
                  <c:v>7.1192649997912152E-2</c:v>
                </c:pt>
                <c:pt idx="469">
                  <c:v>7.0124760247943466E-2</c:v>
                </c:pt>
                <c:pt idx="470">
                  <c:v>6.9072888844224328E-2</c:v>
                </c:pt>
                <c:pt idx="471">
                  <c:v>6.8036795511560957E-2</c:v>
                </c:pt>
                <c:pt idx="472">
                  <c:v>6.7016243578887538E-2</c:v>
                </c:pt>
                <c:pt idx="473">
                  <c:v>6.601099992520422E-2</c:v>
                </c:pt>
                <c:pt idx="474">
                  <c:v>6.5020834926326168E-2</c:v>
                </c:pt>
                <c:pt idx="475">
                  <c:v>6.4045522402431262E-2</c:v>
                </c:pt>
                <c:pt idx="476">
                  <c:v>6.3084839566394796E-2</c:v>
                </c:pt>
                <c:pt idx="477">
                  <c:v>6.2138566972898865E-2</c:v>
                </c:pt>
                <c:pt idx="478">
                  <c:v>6.1206488468305384E-2</c:v>
                </c:pt>
                <c:pt idx="479">
                  <c:v>6.0288391141280803E-2</c:v>
                </c:pt>
                <c:pt idx="480">
                  <c:v>5.9384065274161589E-2</c:v>
                </c:pt>
                <c:pt idx="481">
                  <c:v>5.8493304295049162E-2</c:v>
                </c:pt>
                <c:pt idx="482">
                  <c:v>5.7615904730623425E-2</c:v>
                </c:pt>
                <c:pt idx="483">
                  <c:v>5.6751666159664066E-2</c:v>
                </c:pt>
                <c:pt idx="484">
                  <c:v>5.5900391167269109E-2</c:v>
                </c:pt>
                <c:pt idx="485">
                  <c:v>5.5061885299760076E-2</c:v>
                </c:pt>
                <c:pt idx="486">
                  <c:v>5.4235957020263681E-2</c:v>
                </c:pt>
                <c:pt idx="487">
                  <c:v>5.3422417664959726E-2</c:v>
                </c:pt>
                <c:pt idx="488">
                  <c:v>5.262108139998533E-2</c:v>
                </c:pt>
                <c:pt idx="489">
                  <c:v>5.1831765178985544E-2</c:v>
                </c:pt>
                <c:pt idx="490">
                  <c:v>5.1054288701300764E-2</c:v>
                </c:pt>
                <c:pt idx="491">
                  <c:v>5.0288474370781253E-2</c:v>
                </c:pt>
                <c:pt idx="492">
                  <c:v>4.9534147255219534E-2</c:v>
                </c:pt>
                <c:pt idx="493">
                  <c:v>4.8791135046391237E-2</c:v>
                </c:pt>
                <c:pt idx="494">
                  <c:v>4.8059268020695371E-2</c:v>
                </c:pt>
                <c:pt idx="495">
                  <c:v>4.7338379000384942E-2</c:v>
                </c:pt>
                <c:pt idx="496">
                  <c:v>4.6628303315379163E-2</c:v>
                </c:pt>
                <c:pt idx="497">
                  <c:v>4.5928878765648488E-2</c:v>
                </c:pt>
                <c:pt idx="498">
                  <c:v>4.5239945584163756E-2</c:v>
                </c:pt>
                <c:pt idx="499">
                  <c:v>4.4561346400401304E-2</c:v>
                </c:pt>
                <c:pt idx="500">
                  <c:v>4.3892926204395277E-2</c:v>
                </c:pt>
                <c:pt idx="501">
                  <c:v>4.3234532311329357E-2</c:v>
                </c:pt>
                <c:pt idx="502">
                  <c:v>4.2586014326659413E-2</c:v>
                </c:pt>
                <c:pt idx="503">
                  <c:v>4.1947224111759517E-2</c:v>
                </c:pt>
                <c:pt idx="504">
                  <c:v>4.1318015750083127E-2</c:v>
                </c:pt>
                <c:pt idx="505">
                  <c:v>4.0698245513831881E-2</c:v>
                </c:pt>
                <c:pt idx="506">
                  <c:v>4.00877718311244E-2</c:v>
                </c:pt>
                <c:pt idx="507">
                  <c:v>3.9486455253657536E-2</c:v>
                </c:pt>
                <c:pt idx="508">
                  <c:v>3.8894158424852665E-2</c:v>
                </c:pt>
                <c:pt idx="509">
                  <c:v>3.831074604847988E-2</c:v>
                </c:pt>
                <c:pt idx="510">
                  <c:v>3.7736084857752678E-2</c:v>
                </c:pt>
                <c:pt idx="511">
                  <c:v>3.7170043584886389E-2</c:v>
                </c:pt>
                <c:pt idx="512">
                  <c:v>3.6612492931113093E-2</c:v>
                </c:pt>
                <c:pt idx="513">
                  <c:v>3.6063305537146401E-2</c:v>
                </c:pt>
                <c:pt idx="514">
                  <c:v>3.5522355954089202E-2</c:v>
                </c:pt>
                <c:pt idx="515">
                  <c:v>3.4989520614777864E-2</c:v>
                </c:pt>
                <c:pt idx="516">
                  <c:v>3.446467780555619E-2</c:v>
                </c:pt>
                <c:pt idx="517">
                  <c:v>3.3947707638472852E-2</c:v>
                </c:pt>
                <c:pt idx="518">
                  <c:v>3.3438492023895754E-2</c:v>
                </c:pt>
                <c:pt idx="519">
                  <c:v>3.2936914643537318E-2</c:v>
                </c:pt>
                <c:pt idx="520">
                  <c:v>3.2442860923884265E-2</c:v>
                </c:pt>
                <c:pt idx="521">
                  <c:v>3.1956218010026002E-2</c:v>
                </c:pt>
                <c:pt idx="522">
                  <c:v>3.1476874739875607E-2</c:v>
                </c:pt>
                <c:pt idx="523">
                  <c:v>3.1004721618777473E-2</c:v>
                </c:pt>
                <c:pt idx="524">
                  <c:v>3.0539650794495811E-2</c:v>
                </c:pt>
                <c:pt idx="525">
                  <c:v>3.0081556032578373E-2</c:v>
                </c:pt>
                <c:pt idx="526">
                  <c:v>2.9630332692089697E-2</c:v>
                </c:pt>
                <c:pt idx="527">
                  <c:v>2.918587770170835E-2</c:v>
                </c:pt>
                <c:pt idx="528">
                  <c:v>2.8748089536182724E-2</c:v>
                </c:pt>
                <c:pt idx="529">
                  <c:v>2.8316868193139985E-2</c:v>
                </c:pt>
                <c:pt idx="530">
                  <c:v>2.7892115170242884E-2</c:v>
                </c:pt>
                <c:pt idx="531">
                  <c:v>2.7473733442689243E-2</c:v>
                </c:pt>
                <c:pt idx="532">
                  <c:v>2.7061627441048907E-2</c:v>
                </c:pt>
                <c:pt idx="533">
                  <c:v>2.6655703029433171E-2</c:v>
                </c:pt>
                <c:pt idx="534">
                  <c:v>2.6255867483991675E-2</c:v>
                </c:pt>
                <c:pt idx="535">
                  <c:v>2.5862029471731801E-2</c:v>
                </c:pt>
                <c:pt idx="536">
                  <c:v>2.5474099029655823E-2</c:v>
                </c:pt>
                <c:pt idx="537">
                  <c:v>2.5091987544210985E-2</c:v>
                </c:pt>
                <c:pt idx="538">
                  <c:v>2.4715607731047817E-2</c:v>
                </c:pt>
                <c:pt idx="539">
                  <c:v>2.4344873615082103E-2</c:v>
                </c:pt>
                <c:pt idx="540">
                  <c:v>2.3979700510855868E-2</c:v>
                </c:pt>
                <c:pt idx="541">
                  <c:v>2.3620005003193029E-2</c:v>
                </c:pt>
                <c:pt idx="542">
                  <c:v>2.3265704928145139E-2</c:v>
                </c:pt>
                <c:pt idx="543">
                  <c:v>2.2916719354222962E-2</c:v>
                </c:pt>
                <c:pt idx="544">
                  <c:v>2.2572968563909619E-2</c:v>
                </c:pt>
                <c:pt idx="545">
                  <c:v>2.2234374035450973E-2</c:v>
                </c:pt>
                <c:pt idx="546">
                  <c:v>2.1900858424919206E-2</c:v>
                </c:pt>
                <c:pt idx="547">
                  <c:v>2.1572345548545421E-2</c:v>
                </c:pt>
                <c:pt idx="548">
                  <c:v>2.1248760365317237E-2</c:v>
                </c:pt>
                <c:pt idx="549">
                  <c:v>2.093002895983748E-2</c:v>
                </c:pt>
                <c:pt idx="550">
                  <c:v>2.0616078525439917E-2</c:v>
                </c:pt>
                <c:pt idx="551">
                  <c:v>2.030683734755832E-2</c:v>
                </c:pt>
                <c:pt idx="552">
                  <c:v>2.0002234787344943E-2</c:v>
                </c:pt>
                <c:pt idx="553">
                  <c:v>1.970220126553477E-2</c:v>
                </c:pt>
                <c:pt idx="554">
                  <c:v>1.9406668246551746E-2</c:v>
                </c:pt>
                <c:pt idx="555">
                  <c:v>1.9115568222853471E-2</c:v>
                </c:pt>
                <c:pt idx="556">
                  <c:v>1.8828834699510667E-2</c:v>
                </c:pt>
                <c:pt idx="557">
                  <c:v>1.8546402179018009E-2</c:v>
                </c:pt>
                <c:pt idx="558">
                  <c:v>1.826820614633274E-2</c:v>
                </c:pt>
                <c:pt idx="559">
                  <c:v>1.799418305413775E-2</c:v>
                </c:pt>
                <c:pt idx="560">
                  <c:v>1.7724270308325685E-2</c:v>
                </c:pt>
                <c:pt idx="561">
                  <c:v>1.7458406253700799E-2</c:v>
                </c:pt>
                <c:pt idx="562">
                  <c:v>1.7196530159895286E-2</c:v>
                </c:pt>
                <c:pt idx="563">
                  <c:v>1.6938582207496857E-2</c:v>
                </c:pt>
                <c:pt idx="564">
                  <c:v>1.6684503474384407E-2</c:v>
                </c:pt>
                <c:pt idx="565">
                  <c:v>1.6434235922268642E-2</c:v>
                </c:pt>
                <c:pt idx="566">
                  <c:v>1.6187722383434609E-2</c:v>
                </c:pt>
                <c:pt idx="567">
                  <c:v>1.5944906547683088E-2</c:v>
                </c:pt>
                <c:pt idx="568">
                  <c:v>1.5705732949467845E-2</c:v>
                </c:pt>
                <c:pt idx="569">
                  <c:v>1.5470146955225826E-2</c:v>
                </c:pt>
                <c:pt idx="570">
                  <c:v>1.523809475089744E-2</c:v>
                </c:pt>
                <c:pt idx="571">
                  <c:v>1.500952332963398E-2</c:v>
                </c:pt>
                <c:pt idx="572">
                  <c:v>1.4784380479689472E-2</c:v>
                </c:pt>
                <c:pt idx="573">
                  <c:v>1.4562614772494129E-2</c:v>
                </c:pt>
                <c:pt idx="574">
                  <c:v>1.4344175550906718E-2</c:v>
                </c:pt>
                <c:pt idx="575">
                  <c:v>1.4129012917643116E-2</c:v>
                </c:pt>
                <c:pt idx="576">
                  <c:v>1.3917077723878471E-2</c:v>
                </c:pt>
                <c:pt idx="577">
                  <c:v>1.3708321558020294E-2</c:v>
                </c:pt>
                <c:pt idx="578">
                  <c:v>1.3502696734649988E-2</c:v>
                </c:pt>
                <c:pt idx="579">
                  <c:v>1.3300156283630238E-2</c:v>
                </c:pt>
                <c:pt idx="580">
                  <c:v>1.3100653939375786E-2</c:v>
                </c:pt>
                <c:pt idx="581">
                  <c:v>1.2904144130285147E-2</c:v>
                </c:pt>
                <c:pt idx="582">
                  <c:v>1.2710581968330871E-2</c:v>
                </c:pt>
                <c:pt idx="583">
                  <c:v>1.2519923238805908E-2</c:v>
                </c:pt>
                <c:pt idx="584">
                  <c:v>1.2332124390223818E-2</c:v>
                </c:pt>
                <c:pt idx="585">
                  <c:v>1.2147142524370462E-2</c:v>
                </c:pt>
                <c:pt idx="586">
                  <c:v>1.1964935386504904E-2</c:v>
                </c:pt>
                <c:pt idx="587">
                  <c:v>1.178546135570733E-2</c:v>
                </c:pt>
                <c:pt idx="588">
                  <c:v>1.160867943537172E-2</c:v>
                </c:pt>
                <c:pt idx="589">
                  <c:v>1.1434549243841146E-2</c:v>
                </c:pt>
                <c:pt idx="590">
                  <c:v>1.1263031005183529E-2</c:v>
                </c:pt>
                <c:pt idx="591">
                  <c:v>1.1094085540105774E-2</c:v>
                </c:pt>
                <c:pt idx="592">
                  <c:v>1.0927674257004189E-2</c:v>
                </c:pt>
                <c:pt idx="593">
                  <c:v>1.0763759143149127E-2</c:v>
                </c:pt>
                <c:pt idx="594">
                  <c:v>1.0602302756001891E-2</c:v>
                </c:pt>
                <c:pt idx="595">
                  <c:v>1.0443268214661862E-2</c:v>
                </c:pt>
                <c:pt idx="596">
                  <c:v>1.0286619191441934E-2</c:v>
                </c:pt>
                <c:pt idx="597">
                  <c:v>1.0132319903570304E-2</c:v>
                </c:pt>
                <c:pt idx="598">
                  <c:v>9.9803351050167504E-3</c:v>
                </c:pt>
                <c:pt idx="599">
                  <c:v>9.830630078441498E-3</c:v>
                </c:pt>
                <c:pt idx="600">
                  <c:v>9.6831706272648768E-3</c:v>
                </c:pt>
                <c:pt idx="601">
                  <c:v>9.5379230678559034E-3</c:v>
                </c:pt>
                <c:pt idx="602">
                  <c:v>9.3948542218380646E-3</c:v>
                </c:pt>
                <c:pt idx="603">
                  <c:v>9.2539314085104945E-3</c:v>
                </c:pt>
                <c:pt idx="604">
                  <c:v>9.1151224373828364E-3</c:v>
                </c:pt>
                <c:pt idx="605">
                  <c:v>8.9783956008220936E-3</c:v>
                </c:pt>
                <c:pt idx="606">
                  <c:v>8.8437196668097635E-3</c:v>
                </c:pt>
                <c:pt idx="607">
                  <c:v>8.7110638718076155E-3</c:v>
                </c:pt>
                <c:pt idx="608">
                  <c:v>8.580397913730501E-3</c:v>
                </c:pt>
                <c:pt idx="609">
                  <c:v>8.4516919450245438E-3</c:v>
                </c:pt>
                <c:pt idx="610">
                  <c:v>8.3249165658491765E-3</c:v>
                </c:pt>
                <c:pt idx="611">
                  <c:v>8.2000428173614383E-3</c:v>
                </c:pt>
                <c:pt idx="612">
                  <c:v>8.0770421751010183E-3</c:v>
                </c:pt>
                <c:pt idx="613">
                  <c:v>7.9558865424745034E-3</c:v>
                </c:pt>
                <c:pt idx="614">
                  <c:v>7.8365482443373859E-3</c:v>
                </c:pt>
                <c:pt idx="615">
                  <c:v>7.7190000206723269E-3</c:v>
                </c:pt>
                <c:pt idx="616">
                  <c:v>7.6032150203622414E-3</c:v>
                </c:pt>
                <c:pt idx="617">
                  <c:v>7.4891667950568079E-3</c:v>
                </c:pt>
                <c:pt idx="618">
                  <c:v>7.3768292931309558E-3</c:v>
                </c:pt>
                <c:pt idx="619">
                  <c:v>7.2661768537339915E-3</c:v>
                </c:pt>
                <c:pt idx="620">
                  <c:v>7.1571842009279822E-3</c:v>
                </c:pt>
                <c:pt idx="621">
                  <c:v>7.0498264379140613E-3</c:v>
                </c:pt>
                <c:pt idx="622">
                  <c:v>6.9440790413453505E-3</c:v>
                </c:pt>
                <c:pt idx="623">
                  <c:v>6.8399178557251696E-3</c:v>
                </c:pt>
                <c:pt idx="624">
                  <c:v>6.7373190878892925E-3</c:v>
                </c:pt>
                <c:pt idx="625">
                  <c:v>6.6362593015709525E-3</c:v>
                </c:pt>
                <c:pt idx="626">
                  <c:v>6.5367154120473878E-3</c:v>
                </c:pt>
                <c:pt idx="627">
                  <c:v>6.4386646808666783E-3</c:v>
                </c:pt>
                <c:pt idx="628">
                  <c:v>6.3420847106536778E-3</c:v>
                </c:pt>
                <c:pt idx="629">
                  <c:v>6.2469534399938725E-3</c:v>
                </c:pt>
                <c:pt idx="630">
                  <c:v>6.1532491383939642E-3</c:v>
                </c:pt>
                <c:pt idx="631">
                  <c:v>6.060950401318055E-3</c:v>
                </c:pt>
                <c:pt idx="632">
                  <c:v>5.9700361452982844E-3</c:v>
                </c:pt>
                <c:pt idx="633">
                  <c:v>5.8804856031188096E-3</c:v>
                </c:pt>
                <c:pt idx="634">
                  <c:v>5.7922783190720289E-3</c:v>
                </c:pt>
                <c:pt idx="635">
                  <c:v>5.7053941442859477E-3</c:v>
                </c:pt>
                <c:pt idx="636">
                  <c:v>5.6198132321216591E-3</c:v>
                </c:pt>
                <c:pt idx="637">
                  <c:v>5.5355160336398338E-3</c:v>
                </c:pt>
                <c:pt idx="638">
                  <c:v>5.4524832931352367E-3</c:v>
                </c:pt>
                <c:pt idx="639">
                  <c:v>5.3706960437382087E-3</c:v>
                </c:pt>
                <c:pt idx="640">
                  <c:v>5.2901356030821351E-3</c:v>
                </c:pt>
                <c:pt idx="641">
                  <c:v>5.2107835690359027E-3</c:v>
                </c:pt>
                <c:pt idx="642">
                  <c:v>5.1326218155003647E-3</c:v>
                </c:pt>
                <c:pt idx="643">
                  <c:v>5.0556324882678584E-3</c:v>
                </c:pt>
                <c:pt idx="644">
                  <c:v>4.979798000943841E-3</c:v>
                </c:pt>
                <c:pt idx="645">
                  <c:v>4.9051010309296827E-3</c:v>
                </c:pt>
                <c:pt idx="646">
                  <c:v>4.8315245154657372E-3</c:v>
                </c:pt>
                <c:pt idx="647">
                  <c:v>4.7590516477337514E-3</c:v>
                </c:pt>
                <c:pt idx="648">
                  <c:v>4.6876658730177455E-3</c:v>
                </c:pt>
                <c:pt idx="649">
                  <c:v>4.6173508849224791E-3</c:v>
                </c:pt>
                <c:pt idx="650">
                  <c:v>4.5480906216486417E-3</c:v>
                </c:pt>
                <c:pt idx="651">
                  <c:v>4.4798692623239118E-3</c:v>
                </c:pt>
                <c:pt idx="652">
                  <c:v>4.4126712233890529E-3</c:v>
                </c:pt>
                <c:pt idx="653">
                  <c:v>4.3464811550382176E-3</c:v>
                </c:pt>
                <c:pt idx="654">
                  <c:v>4.281283937712644E-3</c:v>
                </c:pt>
                <c:pt idx="655">
                  <c:v>4.2170646786469541E-3</c:v>
                </c:pt>
                <c:pt idx="656">
                  <c:v>4.1538087084672503E-3</c:v>
                </c:pt>
                <c:pt idx="657">
                  <c:v>4.0915015778402409E-3</c:v>
                </c:pt>
                <c:pt idx="658">
                  <c:v>4.0301290541726372E-3</c:v>
                </c:pt>
                <c:pt idx="659">
                  <c:v>3.9696771183600479E-3</c:v>
                </c:pt>
                <c:pt idx="660">
                  <c:v>3.910131961584646E-3</c:v>
                </c:pt>
                <c:pt idx="661">
                  <c:v>3.8514799821608762E-3</c:v>
                </c:pt>
                <c:pt idx="662">
                  <c:v>3.7937077824284635E-3</c:v>
                </c:pt>
                <c:pt idx="663">
                  <c:v>3.7368021656920365E-3</c:v>
                </c:pt>
                <c:pt idx="664">
                  <c:v>3.6807501332066562E-3</c:v>
                </c:pt>
                <c:pt idx="665">
                  <c:v>3.6255388812085564E-3</c:v>
                </c:pt>
                <c:pt idx="666">
                  <c:v>3.571155797990428E-3</c:v>
                </c:pt>
                <c:pt idx="667">
                  <c:v>3.5175884610205714E-3</c:v>
                </c:pt>
                <c:pt idx="668">
                  <c:v>3.4648246341052631E-3</c:v>
                </c:pt>
                <c:pt idx="669">
                  <c:v>3.4128522645936843E-3</c:v>
                </c:pt>
                <c:pt idx="670">
                  <c:v>3.361659480624779E-3</c:v>
                </c:pt>
                <c:pt idx="671">
                  <c:v>3.3112345884154068E-3</c:v>
                </c:pt>
                <c:pt idx="672">
                  <c:v>3.261566069589176E-3</c:v>
                </c:pt>
                <c:pt idx="673">
                  <c:v>3.2126425785453383E-3</c:v>
                </c:pt>
                <c:pt idx="674">
                  <c:v>3.1644529398671579E-3</c:v>
                </c:pt>
                <c:pt idx="675">
                  <c:v>3.1169861457691506E-3</c:v>
                </c:pt>
                <c:pt idx="676">
                  <c:v>3.0702313535826129E-3</c:v>
                </c:pt>
                <c:pt idx="677">
                  <c:v>3.0241778832788739E-3</c:v>
                </c:pt>
                <c:pt idx="678">
                  <c:v>2.9788152150296908E-3</c:v>
                </c:pt>
                <c:pt idx="679">
                  <c:v>2.9341329868042454E-3</c:v>
                </c:pt>
                <c:pt idx="680">
                  <c:v>2.8901209920021817E-3</c:v>
                </c:pt>
                <c:pt idx="681">
                  <c:v>2.8467691771221488E-3</c:v>
                </c:pt>
                <c:pt idx="682">
                  <c:v>2.804067639465317E-3</c:v>
                </c:pt>
                <c:pt idx="683">
                  <c:v>2.7620066248733371E-3</c:v>
                </c:pt>
                <c:pt idx="684">
                  <c:v>2.7205765255002372E-3</c:v>
                </c:pt>
                <c:pt idx="685">
                  <c:v>2.6797678776177337E-3</c:v>
                </c:pt>
                <c:pt idx="686">
                  <c:v>2.6395713594534677E-3</c:v>
                </c:pt>
                <c:pt idx="687">
                  <c:v>2.5999777890616657E-3</c:v>
                </c:pt>
                <c:pt idx="688">
                  <c:v>2.5609781222257406E-3</c:v>
                </c:pt>
                <c:pt idx="689">
                  <c:v>2.5225634503923547E-3</c:v>
                </c:pt>
                <c:pt idx="690">
                  <c:v>2.4847249986364693E-3</c:v>
                </c:pt>
                <c:pt idx="691">
                  <c:v>2.4474541236569223E-3</c:v>
                </c:pt>
                <c:pt idx="692">
                  <c:v>2.4107423118020685E-3</c:v>
                </c:pt>
                <c:pt idx="693">
                  <c:v>2.3745811771250375E-3</c:v>
                </c:pt>
                <c:pt idx="694">
                  <c:v>2.3389624594681619E-3</c:v>
                </c:pt>
                <c:pt idx="695">
                  <c:v>2.3038780225761394E-3</c:v>
                </c:pt>
                <c:pt idx="696">
                  <c:v>2.2693198522374973E-3</c:v>
                </c:pt>
                <c:pt idx="697">
                  <c:v>2.2352800544539345E-3</c:v>
                </c:pt>
                <c:pt idx="698">
                  <c:v>2.201750853637126E-3</c:v>
                </c:pt>
                <c:pt idx="699">
                  <c:v>2.168724590832569E-3</c:v>
                </c:pt>
                <c:pt idx="700">
                  <c:v>2.1361937219700803E-3</c:v>
                </c:pt>
                <c:pt idx="701">
                  <c:v>2.1041508161405292E-3</c:v>
                </c:pt>
                <c:pt idx="702">
                  <c:v>2.0725885538984213E-3</c:v>
                </c:pt>
                <c:pt idx="703">
                  <c:v>2.0414997255899449E-3</c:v>
                </c:pt>
                <c:pt idx="704">
                  <c:v>2.0108772297060956E-3</c:v>
                </c:pt>
                <c:pt idx="705">
                  <c:v>1.9807140712605042E-3</c:v>
                </c:pt>
                <c:pt idx="706">
                  <c:v>1.9510033601915968E-3</c:v>
                </c:pt>
                <c:pt idx="707">
                  <c:v>1.9217383097887228E-3</c:v>
                </c:pt>
                <c:pt idx="708">
                  <c:v>1.8929122351418917E-3</c:v>
                </c:pt>
                <c:pt idx="709">
                  <c:v>1.8645185516147633E-3</c:v>
                </c:pt>
                <c:pt idx="710">
                  <c:v>1.8365507733405422E-3</c:v>
                </c:pt>
                <c:pt idx="711">
                  <c:v>1.8090025117404338E-3</c:v>
                </c:pt>
                <c:pt idx="712">
                  <c:v>1.7818674740643274E-3</c:v>
                </c:pt>
                <c:pt idx="713">
                  <c:v>1.7551394619533625E-3</c:v>
                </c:pt>
                <c:pt idx="714">
                  <c:v>1.7288123700240621E-3</c:v>
                </c:pt>
                <c:pt idx="715">
                  <c:v>1.702880184473701E-3</c:v>
                </c:pt>
                <c:pt idx="716">
                  <c:v>1.6773369817065958E-3</c:v>
                </c:pt>
                <c:pt idx="717">
                  <c:v>1.6521769269809967E-3</c:v>
                </c:pt>
                <c:pt idx="718">
                  <c:v>1.6273942730762817E-3</c:v>
                </c:pt>
                <c:pt idx="719">
                  <c:v>1.6029833589801374E-3</c:v>
                </c:pt>
                <c:pt idx="720">
                  <c:v>1.5789386085954353E-3</c:v>
                </c:pt>
                <c:pt idx="721">
                  <c:v>1.5552545294665039E-3</c:v>
                </c:pt>
                <c:pt idx="722">
                  <c:v>1.5319257115245062E-3</c:v>
                </c:pt>
                <c:pt idx="723">
                  <c:v>1.5089468258516388E-3</c:v>
                </c:pt>
                <c:pt idx="724">
                  <c:v>1.4863126234638641E-3</c:v>
                </c:pt>
                <c:pt idx="725">
                  <c:v>1.4640179341119061E-3</c:v>
                </c:pt>
                <c:pt idx="726">
                  <c:v>1.4420576651002276E-3</c:v>
                </c:pt>
                <c:pt idx="727">
                  <c:v>1.420426800123724E-3</c:v>
                </c:pt>
                <c:pt idx="728">
                  <c:v>1.3991203981218684E-3</c:v>
                </c:pt>
                <c:pt idx="729">
                  <c:v>1.3781335921500401E-3</c:v>
                </c:pt>
                <c:pt idx="730">
                  <c:v>1.3574615882677896E-3</c:v>
                </c:pt>
                <c:pt idx="731">
                  <c:v>1.3370996644437728E-3</c:v>
                </c:pt>
                <c:pt idx="732">
                  <c:v>1.3170431694771163E-3</c:v>
                </c:pt>
                <c:pt idx="733">
                  <c:v>1.2972875219349595E-3</c:v>
                </c:pt>
                <c:pt idx="734">
                  <c:v>1.2778282091059352E-3</c:v>
                </c:pt>
                <c:pt idx="735">
                  <c:v>1.2586607859693462E-3</c:v>
                </c:pt>
                <c:pt idx="736">
                  <c:v>1.239780874179806E-3</c:v>
                </c:pt>
                <c:pt idx="737">
                  <c:v>1.2211841610671088E-3</c:v>
                </c:pt>
                <c:pt idx="738">
                  <c:v>1.2028663986511021E-3</c:v>
                </c:pt>
                <c:pt idx="739">
                  <c:v>1.1848234026713355E-3</c:v>
                </c:pt>
                <c:pt idx="740">
                  <c:v>1.1670510516312653E-3</c:v>
                </c:pt>
                <c:pt idx="741">
                  <c:v>1.1495452858567966E-3</c:v>
                </c:pt>
                <c:pt idx="742">
                  <c:v>1.1323021065689446E-3</c:v>
                </c:pt>
                <c:pt idx="743">
                  <c:v>1.1153175749704105E-3</c:v>
                </c:pt>
                <c:pt idx="744">
                  <c:v>1.0985878113458545E-3</c:v>
                </c:pt>
                <c:pt idx="745">
                  <c:v>1.0821089941756665E-3</c:v>
                </c:pt>
                <c:pt idx="746">
                  <c:v>1.0658773592630314E-3</c:v>
                </c:pt>
                <c:pt idx="747">
                  <c:v>1.0498891988740858E-3</c:v>
                </c:pt>
                <c:pt idx="748">
                  <c:v>1.0341408608909746E-3</c:v>
                </c:pt>
                <c:pt idx="749">
                  <c:v>1.0186287479776101E-3</c:v>
                </c:pt>
                <c:pt idx="750">
                  <c:v>1.003349316757946E-3</c:v>
                </c:pt>
                <c:pt idx="751">
                  <c:v>9.8829907700657667E-4</c:v>
                </c:pt>
                <c:pt idx="752">
                  <c:v>9.7347459085147809E-4</c:v>
                </c:pt>
                <c:pt idx="753">
                  <c:v>9.5887247198870587E-4</c:v>
                </c:pt>
                <c:pt idx="754">
                  <c:v>9.4448938490887535E-4</c:v>
                </c:pt>
                <c:pt idx="755">
                  <c:v>9.3032204413524226E-4</c:v>
                </c:pt>
                <c:pt idx="756">
                  <c:v>9.1636721347321357E-4</c:v>
                </c:pt>
                <c:pt idx="757">
                  <c:v>9.0262170527111542E-4</c:v>
                </c:pt>
                <c:pt idx="758">
                  <c:v>8.8908237969204866E-4</c:v>
                </c:pt>
                <c:pt idx="759">
                  <c:v>8.7574614399666783E-4</c:v>
                </c:pt>
                <c:pt idx="760">
                  <c:v>8.6260995183671792E-4</c:v>
                </c:pt>
                <c:pt idx="761">
                  <c:v>8.496708025591672E-4</c:v>
                </c:pt>
                <c:pt idx="762">
                  <c:v>8.3692574052077965E-4</c:v>
                </c:pt>
                <c:pt idx="763">
                  <c:v>8.2437185441296796E-4</c:v>
                </c:pt>
                <c:pt idx="764">
                  <c:v>8.1200627659677347E-4</c:v>
                </c:pt>
                <c:pt idx="765">
                  <c:v>7.9982618244782194E-4</c:v>
                </c:pt>
                <c:pt idx="766">
                  <c:v>7.8782878971110453E-4</c:v>
                </c:pt>
                <c:pt idx="767">
                  <c:v>7.7601135786543787E-4</c:v>
                </c:pt>
                <c:pt idx="768">
                  <c:v>7.6437118749745638E-4</c:v>
                </c:pt>
                <c:pt idx="769">
                  <c:v>7.5290561968499462E-4</c:v>
                </c:pt>
                <c:pt idx="770">
                  <c:v>7.4161203538971969E-4</c:v>
                </c:pt>
                <c:pt idx="771">
                  <c:v>7.3048785485887383E-4</c:v>
                </c:pt>
                <c:pt idx="772">
                  <c:v>7.1953053703599089E-4</c:v>
                </c:pt>
                <c:pt idx="773">
                  <c:v>7.0873757898045101E-4</c:v>
                </c:pt>
                <c:pt idx="774">
                  <c:v>6.9810651529574432E-4</c:v>
                </c:pt>
                <c:pt idx="775">
                  <c:v>6.876349175663081E-4</c:v>
                </c:pt>
                <c:pt idx="776">
                  <c:v>6.7732039380281341E-4</c:v>
                </c:pt>
                <c:pt idx="777">
                  <c:v>6.6716058789577121E-4</c:v>
                </c:pt>
                <c:pt idx="778">
                  <c:v>6.5715317907733461E-4</c:v>
                </c:pt>
                <c:pt idx="779">
                  <c:v>6.4729588139117466E-4</c:v>
                </c:pt>
                <c:pt idx="780">
                  <c:v>6.3758644317030708E-4</c:v>
                </c:pt>
                <c:pt idx="781">
                  <c:v>6.2802264652275243E-4</c:v>
                </c:pt>
                <c:pt idx="782">
                  <c:v>6.1860230682491118E-4</c:v>
                </c:pt>
                <c:pt idx="783">
                  <c:v>6.0932327222253753E-4</c:v>
                </c:pt>
                <c:pt idx="784">
                  <c:v>6.0018342313919936E-4</c:v>
                </c:pt>
                <c:pt idx="785">
                  <c:v>5.9118067179211138E-4</c:v>
                </c:pt>
                <c:pt idx="786">
                  <c:v>5.8231296171522978E-4</c:v>
                </c:pt>
                <c:pt idx="787">
                  <c:v>5.7357826728950134E-4</c:v>
                </c:pt>
                <c:pt idx="788">
                  <c:v>5.6497459328015882E-4</c:v>
                </c:pt>
                <c:pt idx="789">
                  <c:v>5.5649997438095647E-4</c:v>
                </c:pt>
                <c:pt idx="790">
                  <c:v>5.4815247476524209E-4</c:v>
                </c:pt>
                <c:pt idx="791">
                  <c:v>5.3993018764376336E-4</c:v>
                </c:pt>
                <c:pt idx="792">
                  <c:v>5.3183123482910698E-4</c:v>
                </c:pt>
                <c:pt idx="793">
                  <c:v>5.2385376630667037E-4</c:v>
                </c:pt>
                <c:pt idx="794">
                  <c:v>5.1599595981207031E-4</c:v>
                </c:pt>
                <c:pt idx="795">
                  <c:v>5.082560204148893E-4</c:v>
                </c:pt>
                <c:pt idx="796">
                  <c:v>5.0063218010866592E-4</c:v>
                </c:pt>
                <c:pt idx="797">
                  <c:v>4.931226974070359E-4</c:v>
                </c:pt>
                <c:pt idx="798">
                  <c:v>4.8572585694593045E-4</c:v>
                </c:pt>
                <c:pt idx="799">
                  <c:v>4.7843996909174142E-4</c:v>
                </c:pt>
                <c:pt idx="800">
                  <c:v>4.7126336955536534E-4</c:v>
                </c:pt>
                <c:pt idx="801">
                  <c:v>4.6419441901203483E-4</c:v>
                </c:pt>
                <c:pt idx="802">
                  <c:v>4.5723150272685434E-4</c:v>
                </c:pt>
                <c:pt idx="803">
                  <c:v>4.5037303018595156E-4</c:v>
                </c:pt>
                <c:pt idx="804">
                  <c:v>4.4361743473316227E-4</c:v>
                </c:pt>
                <c:pt idx="805">
                  <c:v>4.3696317321216478E-4</c:v>
                </c:pt>
                <c:pt idx="806">
                  <c:v>4.3040872561398227E-4</c:v>
                </c:pt>
                <c:pt idx="807">
                  <c:v>4.239525947297726E-4</c:v>
                </c:pt>
                <c:pt idx="808">
                  <c:v>4.1759330580882597E-4</c:v>
                </c:pt>
                <c:pt idx="809">
                  <c:v>4.1132940622169364E-4</c:v>
                </c:pt>
                <c:pt idx="810">
                  <c:v>4.0515946512836826E-4</c:v>
                </c:pt>
                <c:pt idx="811">
                  <c:v>3.9908207315144268E-4</c:v>
                </c:pt>
                <c:pt idx="812">
                  <c:v>3.9309584205417106E-4</c:v>
                </c:pt>
                <c:pt idx="813">
                  <c:v>3.8719940442335853E-4</c:v>
                </c:pt>
                <c:pt idx="814">
                  <c:v>3.8139141335700815E-4</c:v>
                </c:pt>
                <c:pt idx="815">
                  <c:v>3.75670542156653E-4</c:v>
                </c:pt>
                <c:pt idx="816">
                  <c:v>3.7003548402430323E-4</c:v>
                </c:pt>
                <c:pt idx="817">
                  <c:v>3.6448495176393865E-4</c:v>
                </c:pt>
                <c:pt idx="818">
                  <c:v>3.5901767748747963E-4</c:v>
                </c:pt>
                <c:pt idx="819">
                  <c:v>3.5363241232516738E-4</c:v>
                </c:pt>
                <c:pt idx="820">
                  <c:v>3.4832792614028984E-4</c:v>
                </c:pt>
                <c:pt idx="821">
                  <c:v>3.4310300724818554E-4</c:v>
                </c:pt>
                <c:pt idx="822">
                  <c:v>3.3795646213946275E-4</c:v>
                </c:pt>
                <c:pt idx="823">
                  <c:v>3.328871152073708E-4</c:v>
                </c:pt>
                <c:pt idx="824">
                  <c:v>3.2789380847926026E-4</c:v>
                </c:pt>
                <c:pt idx="825">
                  <c:v>3.2297540135207135E-4</c:v>
                </c:pt>
                <c:pt idx="826">
                  <c:v>3.1813077033179029E-4</c:v>
                </c:pt>
                <c:pt idx="827">
                  <c:v>3.1335880877681344E-4</c:v>
                </c:pt>
                <c:pt idx="828">
                  <c:v>3.0865842664516127E-4</c:v>
                </c:pt>
                <c:pt idx="829">
                  <c:v>3.0402855024548386E-4</c:v>
                </c:pt>
                <c:pt idx="830">
                  <c:v>2.9946812199180159E-4</c:v>
                </c:pt>
                <c:pt idx="831">
                  <c:v>2.9497610016192456E-4</c:v>
                </c:pt>
                <c:pt idx="832">
                  <c:v>2.905514586594957E-4</c:v>
                </c:pt>
                <c:pt idx="833">
                  <c:v>2.8619318677960325E-4</c:v>
                </c:pt>
                <c:pt idx="834">
                  <c:v>2.8190028897790922E-4</c:v>
                </c:pt>
                <c:pt idx="835">
                  <c:v>2.7767178464324058E-4</c:v>
                </c:pt>
                <c:pt idx="836">
                  <c:v>2.7350670787359196E-4</c:v>
                </c:pt>
                <c:pt idx="837">
                  <c:v>2.6940410725548813E-4</c:v>
                </c:pt>
                <c:pt idx="838">
                  <c:v>2.6536304564665579E-4</c:v>
                </c:pt>
                <c:pt idx="839">
                  <c:v>2.6138259996195598E-4</c:v>
                </c:pt>
                <c:pt idx="840">
                  <c:v>2.5746186096252665E-4</c:v>
                </c:pt>
                <c:pt idx="841">
                  <c:v>2.5359993304808874E-4</c:v>
                </c:pt>
                <c:pt idx="842">
                  <c:v>2.4979593405236744E-4</c:v>
                </c:pt>
                <c:pt idx="843">
                  <c:v>2.4604899504158197E-4</c:v>
                </c:pt>
                <c:pt idx="844">
                  <c:v>2.423582601159582E-4</c:v>
                </c:pt>
                <c:pt idx="845">
                  <c:v>2.3872288621421884E-4</c:v>
                </c:pt>
                <c:pt idx="846">
                  <c:v>2.3514204292100551E-4</c:v>
                </c:pt>
                <c:pt idx="847">
                  <c:v>2.3161491227719044E-4</c:v>
                </c:pt>
                <c:pt idx="848">
                  <c:v>2.281406885930326E-4</c:v>
                </c:pt>
                <c:pt idx="849">
                  <c:v>2.2471857826413709E-4</c:v>
                </c:pt>
                <c:pt idx="850">
                  <c:v>2.2134779959017507E-4</c:v>
                </c:pt>
                <c:pt idx="851">
                  <c:v>2.1802758259632243E-4</c:v>
                </c:pt>
                <c:pt idx="852">
                  <c:v>2.1475716885737756E-4</c:v>
                </c:pt>
                <c:pt idx="853">
                  <c:v>2.1153581132451693E-4</c:v>
                </c:pt>
                <c:pt idx="854">
                  <c:v>2.0836277415464915E-4</c:v>
                </c:pt>
                <c:pt idx="855">
                  <c:v>2.0523733254232943E-4</c:v>
                </c:pt>
                <c:pt idx="856">
                  <c:v>2.0215877255419447E-4</c:v>
                </c:pt>
                <c:pt idx="857">
                  <c:v>1.9912639096588157E-4</c:v>
                </c:pt>
                <c:pt idx="858">
                  <c:v>1.9613949510139333E-4</c:v>
                </c:pt>
                <c:pt idx="859">
                  <c:v>1.9319740267487244E-4</c:v>
                </c:pt>
                <c:pt idx="860">
                  <c:v>1.9029944163474936E-4</c:v>
                </c:pt>
                <c:pt idx="861">
                  <c:v>1.8744495001022808E-4</c:v>
                </c:pt>
                <c:pt idx="862">
                  <c:v>1.8463327576007468E-4</c:v>
                </c:pt>
                <c:pt idx="863">
                  <c:v>1.8186377662367356E-4</c:v>
                </c:pt>
                <c:pt idx="864">
                  <c:v>1.7913581997431845E-4</c:v>
                </c:pt>
                <c:pt idx="865">
                  <c:v>1.764487826747037E-4</c:v>
                </c:pt>
                <c:pt idx="866">
                  <c:v>1.7380205093458313E-4</c:v>
                </c:pt>
                <c:pt idx="867">
                  <c:v>1.7119502017056437E-4</c:v>
                </c:pt>
                <c:pt idx="868">
                  <c:v>1.6862709486800589E-4</c:v>
                </c:pt>
                <c:pt idx="869">
                  <c:v>1.6609768844498581E-4</c:v>
                </c:pt>
                <c:pt idx="870">
                  <c:v>1.6360622311831102E-4</c:v>
                </c:pt>
                <c:pt idx="871">
                  <c:v>1.6115212977153636E-4</c:v>
                </c:pt>
                <c:pt idx="872">
                  <c:v>1.5873484782496331E-4</c:v>
                </c:pt>
                <c:pt idx="873">
                  <c:v>1.5635382510758889E-4</c:v>
                </c:pt>
                <c:pt idx="874">
                  <c:v>1.5400851773097506E-4</c:v>
                </c:pt>
                <c:pt idx="875">
                  <c:v>1.5169838996501042E-4</c:v>
                </c:pt>
                <c:pt idx="876">
                  <c:v>1.4942291411553527E-4</c:v>
                </c:pt>
                <c:pt idx="877">
                  <c:v>1.4718157040380223E-4</c:v>
                </c:pt>
                <c:pt idx="878">
                  <c:v>1.449738468477452E-4</c:v>
                </c:pt>
                <c:pt idx="879">
                  <c:v>1.4279923914502901E-4</c:v>
                </c:pt>
                <c:pt idx="880">
                  <c:v>1.406572505578536E-4</c:v>
                </c:pt>
                <c:pt idx="881">
                  <c:v>1.385473917994858E-4</c:v>
                </c:pt>
                <c:pt idx="882">
                  <c:v>1.3646918092249352E-4</c:v>
                </c:pt>
                <c:pt idx="883">
                  <c:v>1.344221432086561E-4</c:v>
                </c:pt>
                <c:pt idx="884">
                  <c:v>1.3240581106052627E-4</c:v>
                </c:pt>
                <c:pt idx="885">
                  <c:v>1.3041972389461837E-4</c:v>
                </c:pt>
                <c:pt idx="886">
                  <c:v>1.2846342803619912E-4</c:v>
                </c:pt>
                <c:pt idx="887">
                  <c:v>1.2653647661565613E-4</c:v>
                </c:pt>
                <c:pt idx="888">
                  <c:v>1.246384294664213E-4</c:v>
                </c:pt>
                <c:pt idx="889">
                  <c:v>1.2276885302442498E-4</c:v>
                </c:pt>
                <c:pt idx="890">
                  <c:v>1.2092732022905859E-4</c:v>
                </c:pt>
                <c:pt idx="891">
                  <c:v>1.1911341042562271E-4</c:v>
                </c:pt>
                <c:pt idx="892">
                  <c:v>1.1732670926923839E-4</c:v>
                </c:pt>
                <c:pt idx="893">
                  <c:v>1.155668086301998E-4</c:v>
                </c:pt>
                <c:pt idx="894">
                  <c:v>1.1383330650074681E-4</c:v>
                </c:pt>
                <c:pt idx="895">
                  <c:v>1.1212580690323561E-4</c:v>
                </c:pt>
                <c:pt idx="896">
                  <c:v>1.1044391979968707E-4</c:v>
                </c:pt>
                <c:pt idx="897">
                  <c:v>1.0878726100269176E-4</c:v>
                </c:pt>
                <c:pt idx="898">
                  <c:v>1.0715545208765137E-4</c:v>
                </c:pt>
                <c:pt idx="899">
                  <c:v>1.0554812030633663E-4</c:v>
                </c:pt>
                <c:pt idx="900">
                  <c:v>1.0396489850174156E-4</c:v>
                </c:pt>
                <c:pt idx="901">
                  <c:v>1.0240542502421545E-4</c:v>
                </c:pt>
                <c:pt idx="902">
                  <c:v>1.008693436488522E-4</c:v>
                </c:pt>
                <c:pt idx="903">
                  <c:v>9.9356303494119432E-5</c:v>
                </c:pt>
                <c:pt idx="904">
                  <c:v>9.7865958941707629E-5</c:v>
                </c:pt>
                <c:pt idx="905">
                  <c:v>9.6397969557582012E-5</c:v>
                </c:pt>
                <c:pt idx="906">
                  <c:v>9.495200001421829E-5</c:v>
                </c:pt>
                <c:pt idx="907">
                  <c:v>9.3527720014005002E-5</c:v>
                </c:pt>
                <c:pt idx="908">
                  <c:v>9.2124804213794938E-5</c:v>
                </c:pt>
                <c:pt idx="909">
                  <c:v>9.0742932150588007E-5</c:v>
                </c:pt>
                <c:pt idx="910">
                  <c:v>8.9381788168329203E-5</c:v>
                </c:pt>
                <c:pt idx="911">
                  <c:v>8.8041061345804257E-5</c:v>
                </c:pt>
                <c:pt idx="912">
                  <c:v>8.672044542561719E-5</c:v>
                </c:pt>
                <c:pt idx="913">
                  <c:v>8.5419638744232951E-5</c:v>
                </c:pt>
                <c:pt idx="914">
                  <c:v>8.4138344163069449E-5</c:v>
                </c:pt>
                <c:pt idx="915">
                  <c:v>8.2876269000623409E-5</c:v>
                </c:pt>
                <c:pt idx="916">
                  <c:v>8.1633124965614052E-5</c:v>
                </c:pt>
                <c:pt idx="917">
                  <c:v>8.0408628091129853E-5</c:v>
                </c:pt>
                <c:pt idx="918">
                  <c:v>7.9202498669762904E-5</c:v>
                </c:pt>
                <c:pt idx="919">
                  <c:v>7.8014461189716464E-5</c:v>
                </c:pt>
                <c:pt idx="920">
                  <c:v>7.6844244271870714E-5</c:v>
                </c:pt>
                <c:pt idx="921">
                  <c:v>7.5691580607792643E-5</c:v>
                </c:pt>
                <c:pt idx="922">
                  <c:v>7.4556206898675759E-5</c:v>
                </c:pt>
                <c:pt idx="923">
                  <c:v>7.3437863795195604E-5</c:v>
                </c:pt>
                <c:pt idx="924">
                  <c:v>7.2336295838267681E-5</c:v>
                </c:pt>
                <c:pt idx="925">
                  <c:v>7.1251251400693665E-5</c:v>
                </c:pt>
                <c:pt idx="926">
                  <c:v>7.0182482629683261E-5</c:v>
                </c:pt>
                <c:pt idx="927">
                  <c:v>6.9129745390238012E-5</c:v>
                </c:pt>
                <c:pt idx="928">
                  <c:v>6.8092799209384434E-5</c:v>
                </c:pt>
                <c:pt idx="929">
                  <c:v>6.7071407221243673E-5</c:v>
                </c:pt>
                <c:pt idx="930">
                  <c:v>6.6065336112925021E-5</c:v>
                </c:pt>
                <c:pt idx="931">
                  <c:v>6.5074356071231142E-5</c:v>
                </c:pt>
                <c:pt idx="932">
                  <c:v>6.4098240730162673E-5</c:v>
                </c:pt>
                <c:pt idx="933">
                  <c:v>6.3136767119210236E-5</c:v>
                </c:pt>
                <c:pt idx="934">
                  <c:v>6.2189715612422086E-5</c:v>
                </c:pt>
                <c:pt idx="935">
                  <c:v>6.1256869878235752E-5</c:v>
                </c:pt>
                <c:pt idx="936">
                  <c:v>6.0338016830062216E-5</c:v>
                </c:pt>
                <c:pt idx="937">
                  <c:v>5.943294657761128E-5</c:v>
                </c:pt>
                <c:pt idx="938">
                  <c:v>5.8541452378947108E-5</c:v>
                </c:pt>
                <c:pt idx="939">
                  <c:v>5.7663330593262909E-5</c:v>
                </c:pt>
                <c:pt idx="940">
                  <c:v>5.6798380634363967E-5</c:v>
                </c:pt>
                <c:pt idx="941">
                  <c:v>5.5946404924848503E-5</c:v>
                </c:pt>
                <c:pt idx="942">
                  <c:v>5.5107208850975779E-5</c:v>
                </c:pt>
                <c:pt idx="943">
                  <c:v>5.4280600718211145E-5</c:v>
                </c:pt>
                <c:pt idx="944">
                  <c:v>5.3466391707437976E-5</c:v>
                </c:pt>
                <c:pt idx="945">
                  <c:v>5.2664395831826405E-5</c:v>
                </c:pt>
                <c:pt idx="946">
                  <c:v>5.1874429894349019E-5</c:v>
                </c:pt>
                <c:pt idx="947">
                  <c:v>5.1096313445933773E-5</c:v>
                </c:pt>
                <c:pt idx="948">
                  <c:v>5.0329868744244774E-5</c:v>
                </c:pt>
                <c:pt idx="949">
                  <c:v>4.9574920713081097E-5</c:v>
                </c:pt>
                <c:pt idx="950">
                  <c:v>4.883129690238488E-5</c:v>
                </c:pt>
                <c:pt idx="951">
                  <c:v>4.8098827448849103E-5</c:v>
                </c:pt>
                <c:pt idx="952">
                  <c:v>4.7377345037116361E-5</c:v>
                </c:pt>
                <c:pt idx="953">
                  <c:v>4.6666684861559631E-5</c:v>
                </c:pt>
                <c:pt idx="954">
                  <c:v>4.5966684588636227E-5</c:v>
                </c:pt>
                <c:pt idx="955">
                  <c:v>4.5277184319806678E-5</c:v>
                </c:pt>
                <c:pt idx="956">
                  <c:v>4.4598026555009584E-5</c:v>
                </c:pt>
                <c:pt idx="957">
                  <c:v>4.3929056156684445E-5</c:v>
                </c:pt>
                <c:pt idx="958">
                  <c:v>4.327012031433417E-5</c:v>
                </c:pt>
                <c:pt idx="959">
                  <c:v>4.2621068509619165E-5</c:v>
                </c:pt>
                <c:pt idx="960">
                  <c:v>4.1981752481974873E-5</c:v>
                </c:pt>
                <c:pt idx="961">
                  <c:v>4.1352026194745252E-5</c:v>
                </c:pt>
                <c:pt idx="962">
                  <c:v>4.0731745801824073E-5</c:v>
                </c:pt>
                <c:pt idx="963">
                  <c:v>4.0120769614796712E-5</c:v>
                </c:pt>
                <c:pt idx="964">
                  <c:v>3.9518958070574755E-5</c:v>
                </c:pt>
                <c:pt idx="965">
                  <c:v>3.8926173699516135E-5</c:v>
                </c:pt>
                <c:pt idx="966">
                  <c:v>3.8342281094023397E-5</c:v>
                </c:pt>
                <c:pt idx="967">
                  <c:v>3.7767146877613044E-5</c:v>
                </c:pt>
                <c:pt idx="968">
                  <c:v>3.720063967444885E-5</c:v>
                </c:pt>
                <c:pt idx="969">
                  <c:v>3.6642630079332119E-5</c:v>
                </c:pt>
                <c:pt idx="970">
                  <c:v>3.6092990628142138E-5</c:v>
                </c:pt>
                <c:pt idx="971">
                  <c:v>3.5551595768720001E-5</c:v>
                </c:pt>
                <c:pt idx="972">
                  <c:v>3.5018321832189204E-5</c:v>
                </c:pt>
                <c:pt idx="973">
                  <c:v>3.4493047004706364E-5</c:v>
                </c:pt>
                <c:pt idx="974">
                  <c:v>3.3975651299635771E-5</c:v>
                </c:pt>
                <c:pt idx="975">
                  <c:v>3.346601653014123E-5</c:v>
                </c:pt>
                <c:pt idx="976">
                  <c:v>3.296402628218911E-5</c:v>
                </c:pt>
                <c:pt idx="977">
                  <c:v>3.2469565887956276E-5</c:v>
                </c:pt>
                <c:pt idx="978">
                  <c:v>3.1982522399636929E-5</c:v>
                </c:pt>
                <c:pt idx="979">
                  <c:v>3.1502784563642376E-5</c:v>
                </c:pt>
                <c:pt idx="980">
                  <c:v>3.1030242795187742E-5</c:v>
                </c:pt>
                <c:pt idx="981">
                  <c:v>3.0564789153259925E-5</c:v>
                </c:pt>
                <c:pt idx="982">
                  <c:v>3.0106317315961023E-5</c:v>
                </c:pt>
                <c:pt idx="983">
                  <c:v>2.9654722556221609E-5</c:v>
                </c:pt>
                <c:pt idx="984">
                  <c:v>2.9209901717878281E-5</c:v>
                </c:pt>
                <c:pt idx="985">
                  <c:v>2.8771753192110104E-5</c:v>
                </c:pt>
                <c:pt idx="986">
                  <c:v>2.8340176894228452E-5</c:v>
                </c:pt>
                <c:pt idx="987">
                  <c:v>2.7915074240815023E-5</c:v>
                </c:pt>
                <c:pt idx="988">
                  <c:v>2.7496348127202801E-5</c:v>
                </c:pt>
                <c:pt idx="989">
                  <c:v>2.7083902905294759E-5</c:v>
                </c:pt>
                <c:pt idx="990">
                  <c:v>2.6677644361715334E-5</c:v>
                </c:pt>
                <c:pt idx="991">
                  <c:v>2.6277479696289604E-5</c:v>
                </c:pt>
                <c:pt idx="992">
                  <c:v>2.5883317500845262E-5</c:v>
                </c:pt>
                <c:pt idx="993">
                  <c:v>2.5495067738332585E-5</c:v>
                </c:pt>
                <c:pt idx="994">
                  <c:v>2.5112641722257594E-5</c:v>
                </c:pt>
                <c:pt idx="995">
                  <c:v>2.4735952096423731E-5</c:v>
                </c:pt>
                <c:pt idx="996">
                  <c:v>2.4364912814977372E-5</c:v>
                </c:pt>
                <c:pt idx="997">
                  <c:v>2.3999439122752715E-5</c:v>
                </c:pt>
                <c:pt idx="998">
                  <c:v>2.3639447535911425E-5</c:v>
                </c:pt>
                <c:pt idx="999">
                  <c:v>2.328485582287275E-5</c:v>
                </c:pt>
                <c:pt idx="1000">
                  <c:v>2.293558298552966E-5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'Baseline model w.Calcs'!$W$8</c:f>
              <c:strCache>
                <c:ptCount val="1"/>
                <c:pt idx="0">
                  <c:v>RBNS(t)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w.Calcs'!$W$9:$W$1009</c:f>
              <c:numCache>
                <c:formatCode>#,##0</c:formatCode>
                <c:ptCount val="1001"/>
                <c:pt idx="0">
                  <c:v>0</c:v>
                </c:pt>
                <c:pt idx="1">
                  <c:v>1.2599999999999998</c:v>
                </c:pt>
                <c:pt idx="2">
                  <c:v>2.4916499999999999</c:v>
                </c:pt>
                <c:pt idx="3">
                  <c:v>3.6954461249999992</c:v>
                </c:pt>
                <c:pt idx="4">
                  <c:v>4.8718765265624988</c:v>
                </c:pt>
                <c:pt idx="5">
                  <c:v>6.0214215064007801</c:v>
                </c:pt>
                <c:pt idx="6">
                  <c:v>7.1445536380834609</c:v>
                </c:pt>
                <c:pt idx="7">
                  <c:v>8.2417378868838131</c:v>
                </c:pt>
                <c:pt idx="8">
                  <c:v>9.3134317278018717</c:v>
                </c:pt>
                <c:pt idx="9">
                  <c:v>10.360085261786999</c:v>
                </c:pt>
                <c:pt idx="10">
                  <c:v>11.382141330188086</c:v>
                </c:pt>
                <c:pt idx="11">
                  <c:v>12.380035627458195</c:v>
                </c:pt>
                <c:pt idx="12">
                  <c:v>13.354196812140078</c:v>
                </c:pt>
                <c:pt idx="13">
                  <c:v>14.305046616158533</c:v>
                </c:pt>
                <c:pt idx="14">
                  <c:v>15.232999952445208</c:v>
                </c:pt>
                <c:pt idx="15">
                  <c:v>16.138465020921114</c:v>
                </c:pt>
                <c:pt idx="16">
                  <c:v>17.02184341286166</c:v>
                </c:pt>
                <c:pt idx="17">
                  <c:v>17.883530213668696</c:v>
                </c:pt>
                <c:pt idx="18">
                  <c:v>18.723914104073621</c:v>
                </c:pt>
                <c:pt idx="19">
                  <c:v>19.543377459795394</c:v>
                </c:pt>
                <c:pt idx="20">
                  <c:v>20.342296449676727</c:v>
                </c:pt>
                <c:pt idx="21">
                  <c:v>21.121041132321498</c:v>
                </c:pt>
                <c:pt idx="22">
                  <c:v>21.879975551256177</c:v>
                </c:pt>
                <c:pt idx="23">
                  <c:v>22.61945782863744</c:v>
                </c:pt>
                <c:pt idx="24">
                  <c:v>23.339840257528103</c:v>
                </c:pt>
                <c:pt idx="25">
                  <c:v>24.041469392763009</c:v>
                </c:pt>
                <c:pt idx="26">
                  <c:v>24.724686140426154</c:v>
                </c:pt>
                <c:pt idx="27">
                  <c:v>25.389825845960196</c:v>
                </c:pt>
                <c:pt idx="28">
                  <c:v>26.037218380928923</c:v>
                </c:pt>
                <c:pt idx="29">
                  <c:v>26.667188228453185</c:v>
                </c:pt>
                <c:pt idx="30">
                  <c:v>27.280054567340287</c:v>
                </c:pt>
                <c:pt idx="31">
                  <c:v>27.876131354926741</c:v>
                </c:pt>
                <c:pt idx="32">
                  <c:v>28.455727408653662</c:v>
                </c:pt>
                <c:pt idx="33">
                  <c:v>29.019146486394309</c:v>
                </c:pt>
                <c:pt idx="34">
                  <c:v>29.566687365552312</c:v>
                </c:pt>
                <c:pt idx="35">
                  <c:v>30.098643920949542</c:v>
                </c:pt>
                <c:pt idx="36">
                  <c:v>30.615305201521707</c:v>
                </c:pt>
                <c:pt idx="37">
                  <c:v>31.116955505839893</c:v>
                </c:pt>
                <c:pt idx="38">
                  <c:v>31.603874456475758</c:v>
                </c:pt>
                <c:pt idx="39">
                  <c:v>32.076337073227897</c:v>
                </c:pt>
                <c:pt idx="40">
                  <c:v>32.534613845226772</c:v>
                </c:pt>
                <c:pt idx="41">
                  <c:v>32.978970801934921</c:v>
                </c:pt>
                <c:pt idx="42">
                  <c:v>33.409669583059554</c:v>
                </c:pt>
                <c:pt idx="43">
                  <c:v>33.826967507393661</c:v>
                </c:pt>
                <c:pt idx="44">
                  <c:v>34.231117640602157</c:v>
                </c:pt>
                <c:pt idx="45">
                  <c:v>34.62236886196888</c:v>
                </c:pt>
                <c:pt idx="46">
                  <c:v>35.000965930120287</c:v>
                </c:pt>
                <c:pt idx="47">
                  <c:v>35.36714954774132</c:v>
                </c:pt>
                <c:pt idx="48">
                  <c:v>35.72115642529873</c:v>
                </c:pt>
                <c:pt idx="49">
                  <c:v>36.063219343786983</c:v>
                </c:pt>
                <c:pt idx="50">
                  <c:v>36.393567216511407</c:v>
                </c:pt>
                <c:pt idx="51">
                  <c:v>36.712425149923348</c:v>
                </c:pt>
                <c:pt idx="52">
                  <c:v>37.020014503521665</c:v>
                </c:pt>
                <c:pt idx="53">
                  <c:v>37.316552948834662</c:v>
                </c:pt>
                <c:pt idx="54">
                  <c:v>37.602254527496463</c:v>
                </c:pt>
                <c:pt idx="55">
                  <c:v>37.877329708431631</c:v>
                </c:pt>
                <c:pt idx="56">
                  <c:v>38.141985444161421</c:v>
                </c:pt>
                <c:pt idx="57">
                  <c:v>38.396425226245086</c:v>
                </c:pt>
                <c:pt idx="58">
                  <c:v>38.640849139869395</c:v>
                </c:pt>
                <c:pt idx="59">
                  <c:v>38.875453917599209</c:v>
                </c:pt>
                <c:pt idx="60">
                  <c:v>39.100432992301869</c:v>
                </c:pt>
                <c:pt idx="61">
                  <c:v>39.315976549257989</c:v>
                </c:pt>
                <c:pt idx="62">
                  <c:v>39.522271577470974</c:v>
                </c:pt>
                <c:pt idx="63">
                  <c:v>39.719501920187355</c:v>
                </c:pt>
                <c:pt idx="64">
                  <c:v>39.907848324640156</c:v>
                </c:pt>
                <c:pt idx="65">
                  <c:v>40.087488491026754</c:v>
                </c:pt>
                <c:pt idx="66">
                  <c:v>40.258597120733128</c:v>
                </c:pt>
                <c:pt idx="67">
                  <c:v>40.421345963815874</c:v>
                </c:pt>
                <c:pt idx="68">
                  <c:v>40.575903865753162</c:v>
                </c:pt>
                <c:pt idx="69">
                  <c:v>40.722436813475937</c:v>
                </c:pt>
                <c:pt idx="70">
                  <c:v>40.861107980690058</c:v>
                </c:pt>
                <c:pt idx="71">
                  <c:v>40.992077772500338</c:v>
                </c:pt>
                <c:pt idx="72">
                  <c:v>41.115503869347066</c:v>
                </c:pt>
                <c:pt idx="73">
                  <c:v>41.231541270265332</c:v>
                </c:pt>
                <c:pt idx="74">
                  <c:v>41.340342335477636</c:v>
                </c:pt>
                <c:pt idx="75">
                  <c:v>41.442056828329761</c:v>
                </c:pt>
                <c:pt idx="76">
                  <c:v>41.536831956579967</c:v>
                </c:pt>
                <c:pt idx="77">
                  <c:v>41.624812413051359</c:v>
                </c:pt>
                <c:pt idx="78">
                  <c:v>41.706140415657032</c:v>
                </c:pt>
                <c:pt idx="79">
                  <c:v>41.780955746807614</c:v>
                </c:pt>
                <c:pt idx="80">
                  <c:v>41.849395792210544</c:v>
                </c:pt>
                <c:pt idx="81">
                  <c:v>41.911595579070386</c:v>
                </c:pt>
                <c:pt idx="82">
                  <c:v>41.967687813699257</c:v>
                </c:pt>
                <c:pt idx="83">
                  <c:v>42.017802918546337</c:v>
                </c:pt>
                <c:pt idx="84">
                  <c:v>42.062069068655312</c:v>
                </c:pt>
                <c:pt idx="85">
                  <c:v>42.100612227558507</c:v>
                </c:pt>
                <c:pt idx="86">
                  <c:v>42.133556182616147</c:v>
                </c:pt>
                <c:pt idx="87">
                  <c:v>42.161022579809398</c:v>
                </c:pt>
                <c:pt idx="88">
                  <c:v>42.183130957995253</c:v>
                </c:pt>
                <c:pt idx="89">
                  <c:v>42.199998782631695</c:v>
                </c:pt>
                <c:pt idx="90">
                  <c:v>42.211741478981047</c:v>
                </c:pt>
                <c:pt idx="91">
                  <c:v>42.21847246479949</c:v>
                </c:pt>
                <c:pt idx="92">
                  <c:v>42.220303182520638</c:v>
                </c:pt>
                <c:pt idx="93">
                  <c:v>42.217343130940769</c:v>
                </c:pt>
                <c:pt idx="94">
                  <c:v>42.209699896413404</c:v>
                </c:pt>
                <c:pt idx="95">
                  <c:v>42.197479183560674</c:v>
                </c:pt>
                <c:pt idx="96">
                  <c:v>42.180784845508796</c:v>
                </c:pt>
                <c:pt idx="97">
                  <c:v>42.15971891365492</c:v>
                </c:pt>
                <c:pt idx="98">
                  <c:v>42.134381626972647</c:v>
                </c:pt>
                <c:pt idx="99">
                  <c:v>42.104871460862938</c:v>
                </c:pt>
                <c:pt idx="100">
                  <c:v>42.071285155557661</c:v>
                </c:pt>
                <c:pt idx="101">
                  <c:v>42.033717744082409</c:v>
                </c:pt>
                <c:pt idx="102">
                  <c:v>41.992262579785347</c:v>
                </c:pt>
                <c:pt idx="103">
                  <c:v>41.947011363438769</c:v>
                </c:pt>
                <c:pt idx="104">
                  <c:v>41.898054169919753</c:v>
                </c:pt>
                <c:pt idx="105">
                  <c:v>41.845479474476527</c:v>
                </c:pt>
                <c:pt idx="106">
                  <c:v>41.789374178586655</c:v>
                </c:pt>
                <c:pt idx="107">
                  <c:v>41.729823635413425</c:v>
                </c:pt>
                <c:pt idx="108">
                  <c:v>41.666911674866512</c:v>
                </c:pt>
                <c:pt idx="109">
                  <c:v>41.60072062827291</c:v>
                </c:pt>
                <c:pt idx="110">
                  <c:v>41.531331352664253</c:v>
                </c:pt>
                <c:pt idx="111">
                  <c:v>41.458823254686109</c:v>
                </c:pt>
                <c:pt idx="112">
                  <c:v>41.383274314135292</c:v>
                </c:pt>
                <c:pt idx="113">
                  <c:v>41.304761107130716</c:v>
                </c:pt>
                <c:pt idx="114">
                  <c:v>41.223358828923409</c:v>
                </c:pt>
                <c:pt idx="115">
                  <c:v>41.139141316351207</c:v>
                </c:pt>
                <c:pt idx="116">
                  <c:v>41.052181069943629</c:v>
                </c:pt>
                <c:pt idx="117">
                  <c:v>40.962549275682143</c:v>
                </c:pt>
                <c:pt idx="118">
                  <c:v>40.870315826421155</c:v>
                </c:pt>
                <c:pt idx="119">
                  <c:v>40.77554934297504</c:v>
                </c:pt>
                <c:pt idx="120">
                  <c:v>40.678317194875987</c:v>
                </c:pt>
                <c:pt idx="121">
                  <c:v>40.578685520808072</c:v>
                </c:pt>
                <c:pt idx="122">
                  <c:v>40.476719248722262</c:v>
                </c:pt>
                <c:pt idx="123">
                  <c:v>40.372482115637283</c:v>
                </c:pt>
                <c:pt idx="124">
                  <c:v>40.266036687131255</c:v>
                </c:pt>
                <c:pt idx="125">
                  <c:v>40.157444376528588</c:v>
                </c:pt>
                <c:pt idx="126">
                  <c:v>40.046765463787182</c:v>
                </c:pt>
                <c:pt idx="127">
                  <c:v>39.93405911409009</c:v>
                </c:pt>
                <c:pt idx="128">
                  <c:v>39.819383396146513</c:v>
                </c:pt>
                <c:pt idx="129">
                  <c:v>39.702795300206326</c:v>
                </c:pt>
                <c:pt idx="130">
                  <c:v>39.584350755792741</c:v>
                </c:pt>
                <c:pt idx="131">
                  <c:v>39.464104649157179</c:v>
                </c:pt>
                <c:pt idx="132">
                  <c:v>39.342110840460904</c:v>
                </c:pt>
                <c:pt idx="133">
                  <c:v>39.218422180687256</c:v>
                </c:pt>
                <c:pt idx="134">
                  <c:v>39.093090528288961</c:v>
                </c:pt>
                <c:pt idx="135">
                  <c:v>38.9661667655743</c:v>
                </c:pt>
                <c:pt idx="136">
                  <c:v>38.837700814836296</c:v>
                </c:pt>
                <c:pt idx="137">
                  <c:v>38.707741654228755</c:v>
                </c:pt>
                <c:pt idx="138">
                  <c:v>38.576337333393219</c:v>
                </c:pt>
                <c:pt idx="139">
                  <c:v>38.443534988840391</c:v>
                </c:pt>
                <c:pt idx="140">
                  <c:v>38.309380859089984</c:v>
                </c:pt>
                <c:pt idx="141">
                  <c:v>38.173920299572714</c:v>
                </c:pt>
                <c:pt idx="142">
                  <c:v>38.037197797297949</c:v>
                </c:pt>
                <c:pt idx="143">
                  <c:v>37.899256985290663</c:v>
                </c:pt>
                <c:pt idx="144">
                  <c:v>37.760140656801326</c:v>
                </c:pt>
                <c:pt idx="145">
                  <c:v>37.61989077929217</c:v>
                </c:pt>
                <c:pt idx="146">
                  <c:v>37.478548508203069</c:v>
                </c:pt>
                <c:pt idx="147">
                  <c:v>37.336154200500808</c:v>
                </c:pt>
                <c:pt idx="148">
                  <c:v>37.192747428014677</c:v>
                </c:pt>
                <c:pt idx="149">
                  <c:v>37.048366990561931</c:v>
                </c:pt>
                <c:pt idx="150">
                  <c:v>36.903050928866215</c:v>
                </c:pt>
                <c:pt idx="151">
                  <c:v>36.756836537272214</c:v>
                </c:pt>
                <c:pt idx="152">
                  <c:v>36.609760376259587</c:v>
                </c:pt>
                <c:pt idx="153">
                  <c:v>36.461858284759295</c:v>
                </c:pt>
                <c:pt idx="154">
                  <c:v>36.313165392275437</c:v>
                </c:pt>
                <c:pt idx="155">
                  <c:v>36.16371613081543</c:v>
                </c:pt>
                <c:pt idx="156">
                  <c:v>36.013544246631646</c:v>
                </c:pt>
                <c:pt idx="157">
                  <c:v>35.862682811777269</c:v>
                </c:pt>
                <c:pt idx="158">
                  <c:v>35.711164235479359</c:v>
                </c:pt>
                <c:pt idx="159">
                  <c:v>35.559020275331847</c:v>
                </c:pt>
                <c:pt idx="160">
                  <c:v>35.406282048311155</c:v>
                </c:pt>
                <c:pt idx="161">
                  <c:v>35.252980041617455</c:v>
                </c:pt>
                <c:pt idx="162">
                  <c:v>35.099144123343926</c:v>
                </c:pt>
                <c:pt idx="163">
                  <c:v>34.944803552976872</c:v>
                </c:pt>
                <c:pt idx="164">
                  <c:v>34.789986991729201</c:v>
                </c:pt>
                <c:pt idx="165">
                  <c:v>34.634722512709885</c:v>
                </c:pt>
                <c:pt idx="166">
                  <c:v>34.47903761093194</c:v>
                </c:pt>
                <c:pt idx="167">
                  <c:v>34.322959213161319</c:v>
                </c:pt>
                <c:pt idx="168">
                  <c:v>34.166513687609303</c:v>
                </c:pt>
                <c:pt idx="169">
                  <c:v>34.009726853470731</c:v>
                </c:pt>
                <c:pt idx="170">
                  <c:v>33.85262399031042</c:v>
                </c:pt>
                <c:pt idx="171">
                  <c:v>33.695229847300212</c:v>
                </c:pt>
                <c:pt idx="172">
                  <c:v>33.537568652308806</c:v>
                </c:pt>
                <c:pt idx="173">
                  <c:v>33.379664120846897</c:v>
                </c:pt>
                <c:pt idx="174">
                  <c:v>33.221539464869501</c:v>
                </c:pt>
                <c:pt idx="175">
                  <c:v>33.063217401437981</c:v>
                </c:pt>
                <c:pt idx="176">
                  <c:v>32.904720161243887</c:v>
                </c:pt>
                <c:pt idx="177">
                  <c:v>32.746069496996498</c:v>
                </c:pt>
                <c:pt idx="178">
                  <c:v>32.587286691676525</c:v>
                </c:pt>
                <c:pt idx="179">
                  <c:v>32.428392566657848</c:v>
                </c:pt>
                <c:pt idx="180">
                  <c:v>32.269407489699283</c:v>
                </c:pt>
                <c:pt idx="181">
                  <c:v>32.110351382808531</c:v>
                </c:pt>
                <c:pt idx="182">
                  <c:v>31.951243729980213</c:v>
                </c:pt>
                <c:pt idx="183">
                  <c:v>31.792103584809976</c:v>
                </c:pt>
                <c:pt idx="184">
                  <c:v>31.632949577986455</c:v>
                </c:pt>
                <c:pt idx="185">
                  <c:v>31.473799924663162</c:v>
                </c:pt>
                <c:pt idx="186">
                  <c:v>31.314672431712133</c:v>
                </c:pt>
                <c:pt idx="187">
                  <c:v>31.155584504860975</c:v>
                </c:pt>
                <c:pt idx="188">
                  <c:v>30.9965531557154</c:v>
                </c:pt>
                <c:pt idx="189">
                  <c:v>30.837595008668806</c:v>
                </c:pt>
                <c:pt idx="190">
                  <c:v>30.678726307700739</c:v>
                </c:pt>
                <c:pt idx="191">
                  <c:v>30.519962923065982</c:v>
                </c:pt>
                <c:pt idx="192">
                  <c:v>30.361320357875879</c:v>
                </c:pt>
                <c:pt idx="193">
                  <c:v>30.202813754573722</c:v>
                </c:pt>
                <c:pt idx="194">
                  <c:v>30.044457901305591</c:v>
                </c:pt>
                <c:pt idx="195">
                  <c:v>29.886267238188605</c:v>
                </c:pt>
                <c:pt idx="196">
                  <c:v>29.728255863477845</c:v>
                </c:pt>
                <c:pt idx="197">
                  <c:v>29.57043753963379</c:v>
                </c:pt>
                <c:pt idx="198">
                  <c:v>29.412825699291595</c:v>
                </c:pt>
                <c:pt idx="199">
                  <c:v>29.255433451133889</c:v>
                </c:pt>
                <c:pt idx="200">
                  <c:v>29.098273585668558</c:v>
                </c:pt>
                <c:pt idx="201">
                  <c:v>28.941358580912933</c:v>
                </c:pt>
                <c:pt idx="202">
                  <c:v>28.784700607985933</c:v>
                </c:pt>
                <c:pt idx="203">
                  <c:v>28.628311536609434</c:v>
                </c:pt>
                <c:pt idx="204">
                  <c:v>28.472202940520507</c:v>
                </c:pt>
                <c:pt idx="205">
                  <c:v>28.316386102795718</c:v>
                </c:pt>
                <c:pt idx="206">
                  <c:v>28.160872021088927</c:v>
                </c:pt>
                <c:pt idx="207">
                  <c:v>28.005671412783972</c:v>
                </c:pt>
                <c:pt idx="208">
                  <c:v>27.850794720063501</c:v>
                </c:pt>
                <c:pt idx="209">
                  <c:v>27.696252114895302</c:v>
                </c:pt>
                <c:pt idx="210">
                  <c:v>27.542053503937396</c:v>
                </c:pt>
                <c:pt idx="211">
                  <c:v>27.388208533363095</c:v>
                </c:pt>
                <c:pt idx="212">
                  <c:v>27.234726593607526</c:v>
                </c:pt>
                <c:pt idx="213">
                  <c:v>27.08161682403647</c:v>
                </c:pt>
                <c:pt idx="214">
                  <c:v>26.928888117538975</c:v>
                </c:pt>
                <c:pt idx="215">
                  <c:v>26.776549125044966</c:v>
                </c:pt>
                <c:pt idx="216">
                  <c:v>26.624608259968841</c:v>
                </c:pt>
                <c:pt idx="217">
                  <c:v>26.473073702580376</c:v>
                </c:pt>
                <c:pt idx="218">
                  <c:v>26.321953404303898</c:v>
                </c:pt>
                <c:pt idx="219">
                  <c:v>26.171255091947103</c:v>
                </c:pt>
                <c:pt idx="220">
                  <c:v>26.020986271860345</c:v>
                </c:pt>
                <c:pt idx="221">
                  <c:v>25.871154234027696</c:v>
                </c:pt>
                <c:pt idx="222">
                  <c:v>25.721766056090704</c:v>
                </c:pt>
                <c:pt idx="223">
                  <c:v>25.572828607305958</c:v>
                </c:pt>
                <c:pt idx="224">
                  <c:v>25.424348552437579</c:v>
                </c:pt>
                <c:pt idx="225">
                  <c:v>25.276332355585403</c:v>
                </c:pt>
                <c:pt idx="226">
                  <c:v>25.128786283950241</c:v>
                </c:pt>
                <c:pt idx="227">
                  <c:v>24.981716411536876</c:v>
                </c:pt>
                <c:pt idx="228">
                  <c:v>24.835128622795882</c:v>
                </c:pt>
                <c:pt idx="229">
                  <c:v>24.689028616205245</c:v>
                </c:pt>
                <c:pt idx="230">
                  <c:v>24.543421907792847</c:v>
                </c:pt>
                <c:pt idx="231">
                  <c:v>24.398313834600398</c:v>
                </c:pt>
                <c:pt idx="232">
                  <c:v>24.253709558090151</c:v>
                </c:pt>
                <c:pt idx="233">
                  <c:v>24.109614067494988</c:v>
                </c:pt>
                <c:pt idx="234">
                  <c:v>23.966032183112933</c:v>
                </c:pt>
                <c:pt idx="235">
                  <c:v>23.822968559546887</c:v>
                </c:pt>
                <c:pt idx="236">
                  <c:v>23.680427688890461</c:v>
                </c:pt>
                <c:pt idx="237">
                  <c:v>23.538413903860864</c:v>
                </c:pt>
                <c:pt idx="238">
                  <c:v>23.396931380879426</c:v>
                </c:pt>
                <c:pt idx="239">
                  <c:v>23.255984143100896</c:v>
                </c:pt>
                <c:pt idx="240">
                  <c:v>23.11557606339203</c:v>
                </c:pt>
                <c:pt idx="241">
                  <c:v>22.97571086726051</c:v>
                </c:pt>
                <c:pt idx="242">
                  <c:v>22.836392135734833</c:v>
                </c:pt>
                <c:pt idx="243">
                  <c:v>22.697623308195901</c:v>
                </c:pt>
                <c:pt idx="244">
                  <c:v>22.559407685161347</c:v>
                </c:pt>
                <c:pt idx="245">
                  <c:v>22.42174843102287</c:v>
                </c:pt>
                <c:pt idx="246">
                  <c:v>22.284648576737943</c:v>
                </c:pt>
                <c:pt idx="247">
                  <c:v>22.148111022475941</c:v>
                </c:pt>
                <c:pt idx="248">
                  <c:v>22.012138540219947</c:v>
                </c:pt>
                <c:pt idx="249">
                  <c:v>21.876733776324681</c:v>
                </c:pt>
                <c:pt idx="250">
                  <c:v>21.741899254031292</c:v>
                </c:pt>
                <c:pt idx="251">
                  <c:v>21.607637375939653</c:v>
                </c:pt>
                <c:pt idx="252">
                  <c:v>21.473950426439</c:v>
                </c:pt>
                <c:pt idx="253">
                  <c:v>21.340840574097328</c:v>
                </c:pt>
                <c:pt idx="254">
                  <c:v>21.208309874010375</c:v>
                </c:pt>
                <c:pt idx="255">
                  <c:v>21.076360270110776</c:v>
                </c:pt>
                <c:pt idx="256">
                  <c:v>20.944993597438081</c:v>
                </c:pt>
                <c:pt idx="257">
                  <c:v>20.814211584370156</c:v>
                </c:pt>
                <c:pt idx="258">
                  <c:v>20.684015854816543</c:v>
                </c:pt>
                <c:pt idx="259">
                  <c:v>20.554407930374648</c:v>
                </c:pt>
                <c:pt idx="260">
                  <c:v>20.425389232449017</c:v>
                </c:pt>
                <c:pt idx="261">
                  <c:v>20.296961084334569</c:v>
                </c:pt>
                <c:pt idx="262">
                  <c:v>20.169124713264033</c:v>
                </c:pt>
                <c:pt idx="263">
                  <c:v>20.041881252420588</c:v>
                </c:pt>
                <c:pt idx="264">
                  <c:v>19.915231742915893</c:v>
                </c:pt>
                <c:pt idx="265">
                  <c:v>19.789177135734146</c:v>
                </c:pt>
                <c:pt idx="266">
                  <c:v>19.663718293642908</c:v>
                </c:pt>
                <c:pt idx="267">
                  <c:v>19.538855993070964</c:v>
                </c:pt>
                <c:pt idx="268">
                  <c:v>19.414590925953835</c:v>
                </c:pt>
                <c:pt idx="269">
                  <c:v>19.290923701547626</c:v>
                </c:pt>
                <c:pt idx="270">
                  <c:v>19.167854848211395</c:v>
                </c:pt>
                <c:pt idx="271">
                  <c:v>19.045384815158801</c:v>
                </c:pt>
                <c:pt idx="272">
                  <c:v>18.923513974179464</c:v>
                </c:pt>
                <c:pt idx="273">
                  <c:v>18.802242621330471</c:v>
                </c:pt>
                <c:pt idx="274">
                  <c:v>18.681570978598472</c:v>
                </c:pt>
                <c:pt idx="275">
                  <c:v>18.561499195533052</c:v>
                </c:pt>
                <c:pt idx="276">
                  <c:v>18.4420273508515</c:v>
                </c:pt>
                <c:pt idx="277">
                  <c:v>18.323155454015797</c:v>
                </c:pt>
                <c:pt idx="278">
                  <c:v>18.204883446781924</c:v>
                </c:pt>
                <c:pt idx="279">
                  <c:v>18.087211204722241</c:v>
                </c:pt>
                <c:pt idx="280">
                  <c:v>17.970138538721123</c:v>
                </c:pt>
                <c:pt idx="281">
                  <c:v>17.853665196444517</c:v>
                </c:pt>
                <c:pt idx="282">
                  <c:v>17.737790863783516</c:v>
                </c:pt>
                <c:pt idx="283">
                  <c:v>17.622515166272791</c:v>
                </c:pt>
                <c:pt idx="284">
                  <c:v>17.507837670483894</c:v>
                </c:pt>
                <c:pt idx="285">
                  <c:v>17.393757885394031</c:v>
                </c:pt>
                <c:pt idx="286">
                  <c:v>17.280275263730761</c:v>
                </c:pt>
                <c:pt idx="287">
                  <c:v>17.167389203292803</c:v>
                </c:pt>
                <c:pt idx="288">
                  <c:v>17.055099048247527</c:v>
                </c:pt>
                <c:pt idx="289">
                  <c:v>16.943404090405412</c:v>
                </c:pt>
                <c:pt idx="290">
                  <c:v>16.832303570471808</c:v>
                </c:pt>
                <c:pt idx="291">
                  <c:v>16.72179667927654</c:v>
                </c:pt>
                <c:pt idx="292">
                  <c:v>16.611882558981495</c:v>
                </c:pt>
                <c:pt idx="293">
                  <c:v>16.502560304266666</c:v>
                </c:pt>
                <c:pt idx="294">
                  <c:v>16.393828963495029</c:v>
                </c:pt>
                <c:pt idx="295">
                  <c:v>16.285687539856525</c:v>
                </c:pt>
                <c:pt idx="296">
                  <c:v>16.17813499249149</c:v>
                </c:pt>
                <c:pt idx="297">
                  <c:v>16.071170237593936</c:v>
                </c:pt>
                <c:pt idx="298">
                  <c:v>15.964792149494924</c:v>
                </c:pt>
                <c:pt idx="299">
                  <c:v>15.858999561726403</c:v>
                </c:pt>
                <c:pt idx="300">
                  <c:v>15.753791268065861</c:v>
                </c:pt>
                <c:pt idx="301">
                  <c:v>15.649166023561991</c:v>
                </c:pt>
                <c:pt idx="302">
                  <c:v>15.545122545541803</c:v>
                </c:pt>
                <c:pt idx="303">
                  <c:v>15.44165951459942</c:v>
                </c:pt>
                <c:pt idx="304">
                  <c:v>15.338775575566869</c:v>
                </c:pt>
                <c:pt idx="305">
                  <c:v>15.236469338467147</c:v>
                </c:pt>
                <c:pt idx="306">
                  <c:v>15.134739379449924</c:v>
                </c:pt>
                <c:pt idx="307">
                  <c:v>15.033584241710001</c:v>
                </c:pt>
                <c:pt idx="308">
                  <c:v>14.933002436389048</c:v>
                </c:pt>
                <c:pt idx="309">
                  <c:v>14.832992443460618</c:v>
                </c:pt>
                <c:pt idx="310">
                  <c:v>14.733552712598991</c:v>
                </c:pt>
                <c:pt idx="311">
                  <c:v>14.634681664031856</c:v>
                </c:pt>
                <c:pt idx="312">
                  <c:v>14.536377689377307</c:v>
                </c:pt>
                <c:pt idx="313">
                  <c:v>14.438639152465289</c:v>
                </c:pt>
                <c:pt idx="314">
                  <c:v>14.34146439014374</c:v>
                </c:pt>
                <c:pt idx="315">
                  <c:v>14.244851713069776</c:v>
                </c:pt>
                <c:pt idx="316">
                  <c:v>14.148799406486082</c:v>
                </c:pt>
                <c:pt idx="317">
                  <c:v>14.053305730982796</c:v>
                </c:pt>
                <c:pt idx="318">
                  <c:v>13.958368923245102</c:v>
                </c:pt>
                <c:pt idx="319">
                  <c:v>13.863987196786773</c:v>
                </c:pt>
                <c:pt idx="320">
                  <c:v>13.770158742669899</c:v>
                </c:pt>
                <c:pt idx="321">
                  <c:v>13.676881730211015</c:v>
                </c:pt>
                <c:pt idx="322">
                  <c:v>13.58415430767389</c:v>
                </c:pt>
                <c:pt idx="323">
                  <c:v>13.49197460294922</c:v>
                </c:pt>
                <c:pt idx="324">
                  <c:v>13.400340724221234</c:v>
                </c:pt>
                <c:pt idx="325">
                  <c:v>13.309250760621794</c:v>
                </c:pt>
                <c:pt idx="326">
                  <c:v>13.218702782871876</c:v>
                </c:pt>
                <c:pt idx="327">
                  <c:v>13.128694843910765</c:v>
                </c:pt>
                <c:pt idx="328">
                  <c:v>13.039224979513197</c:v>
                </c:pt>
                <c:pt idx="329">
                  <c:v>12.950291208894635</c:v>
                </c:pt>
                <c:pt idx="330">
                  <c:v>12.861891535304791</c:v>
                </c:pt>
                <c:pt idx="331">
                  <c:v>12.774023946609718</c:v>
                </c:pt>
                <c:pt idx="332">
                  <c:v>12.686686415862567</c:v>
                </c:pt>
                <c:pt idx="333">
                  <c:v>12.59987690186323</c:v>
                </c:pt>
                <c:pt idx="334">
                  <c:v>12.513593349707095</c:v>
                </c:pt>
                <c:pt idx="335">
                  <c:v>12.427833691323009</c:v>
                </c:pt>
                <c:pt idx="336">
                  <c:v>12.342595846000719</c:v>
                </c:pt>
                <c:pt idx="337">
                  <c:v>12.257877720907913</c:v>
                </c:pt>
                <c:pt idx="338">
                  <c:v>12.173677211597029</c:v>
                </c:pt>
                <c:pt idx="339">
                  <c:v>12.089992202502037</c:v>
                </c:pt>
                <c:pt idx="340">
                  <c:v>12.006820567425375</c:v>
                </c:pt>
                <c:pt idx="341">
                  <c:v>11.924160170015163</c:v>
                </c:pt>
                <c:pt idx="342">
                  <c:v>11.842008864232829</c:v>
                </c:pt>
                <c:pt idx="343">
                  <c:v>11.760364494811489</c:v>
                </c:pt>
                <c:pt idx="344">
                  <c:v>11.679224897704898</c:v>
                </c:pt>
                <c:pt idx="345">
                  <c:v>11.598587900527527</c:v>
                </c:pt>
                <c:pt idx="346">
                  <c:v>11.518451322985667</c:v>
                </c:pt>
                <c:pt idx="347">
                  <c:v>11.438812977299676</c:v>
                </c:pt>
                <c:pt idx="348">
                  <c:v>11.35967066861779</c:v>
                </c:pt>
                <c:pt idx="349">
                  <c:v>11.281022195421301</c:v>
                </c:pt>
                <c:pt idx="350">
                  <c:v>11.202865349921508</c:v>
                </c:pt>
                <c:pt idx="351">
                  <c:v>11.125197918448485</c:v>
                </c:pt>
                <c:pt idx="352">
                  <c:v>11.048017681831723</c:v>
                </c:pt>
                <c:pt idx="353">
                  <c:v>10.971322415773031</c:v>
                </c:pt>
                <c:pt idx="354">
                  <c:v>10.895109891211447</c:v>
                </c:pt>
                <c:pt idx="355">
                  <c:v>10.819377874680718</c:v>
                </c:pt>
                <c:pt idx="356">
                  <c:v>10.744124128659182</c:v>
                </c:pt>
                <c:pt idx="357">
                  <c:v>10.669346411912226</c:v>
                </c:pt>
                <c:pt idx="358">
                  <c:v>10.595042479827599</c:v>
                </c:pt>
                <c:pt idx="359">
                  <c:v>10.521210084743528</c:v>
                </c:pt>
                <c:pt idx="360">
                  <c:v>10.447846976269876</c:v>
                </c:pt>
                <c:pt idx="361">
                  <c:v>10.374950901602348</c:v>
                </c:pt>
                <c:pt idx="362">
                  <c:v>10.302519605830007</c:v>
                </c:pt>
                <c:pt idx="363">
                  <c:v>10.230550832236116</c:v>
                </c:pt>
                <c:pt idx="364">
                  <c:v>10.159042322592429</c:v>
                </c:pt>
                <c:pt idx="365">
                  <c:v>10.087991817447099</c:v>
                </c:pt>
                <c:pt idx="366">
                  <c:v>10.017397056406251</c:v>
                </c:pt>
                <c:pt idx="367">
                  <c:v>9.9472557784093496</c:v>
                </c:pt>
                <c:pt idx="368">
                  <c:v>9.8775657219985433</c:v>
                </c:pt>
                <c:pt idx="369">
                  <c:v>9.808324625581907</c:v>
                </c:pt>
                <c:pt idx="370">
                  <c:v>9.739530227690917</c:v>
                </c:pt>
                <c:pt idx="371">
                  <c:v>9.6711802672320921</c:v>
                </c:pt>
                <c:pt idx="372">
                  <c:v>9.6032724837329706</c:v>
                </c:pt>
                <c:pt idx="373">
                  <c:v>9.5358046175825315</c:v>
                </c:pt>
                <c:pt idx="374">
                  <c:v>9.4687744102660503</c:v>
                </c:pt>
                <c:pt idx="375">
                  <c:v>9.4021796045947195</c:v>
                </c:pt>
                <c:pt idx="376">
                  <c:v>9.3360179449298304</c:v>
                </c:pt>
                <c:pt idx="377">
                  <c:v>9.2702871774018902</c:v>
                </c:pt>
                <c:pt idx="378">
                  <c:v>9.2049850501245079</c:v>
                </c:pt>
                <c:pt idx="379">
                  <c:v>9.1401093134034337</c:v>
                </c:pt>
                <c:pt idx="380">
                  <c:v>9.0756577199404251</c:v>
                </c:pt>
                <c:pt idx="381">
                  <c:v>9.0116280250325822</c:v>
                </c:pt>
                <c:pt idx="382">
                  <c:v>8.9480179867666756</c:v>
                </c:pt>
                <c:pt idx="383">
                  <c:v>8.8848253662089327</c:v>
                </c:pt>
                <c:pt idx="384">
                  <c:v>8.8220479275902299</c:v>
                </c:pt>
                <c:pt idx="385">
                  <c:v>8.7596834384867517</c:v>
                </c:pt>
                <c:pt idx="386">
                  <c:v>8.6977296699962405</c:v>
                </c:pt>
                <c:pt idx="387">
                  <c:v>8.6361843969099539</c:v>
                </c:pt>
                <c:pt idx="388">
                  <c:v>8.575045397880217</c:v>
                </c:pt>
                <c:pt idx="389">
                  <c:v>8.5143104555840097</c:v>
                </c:pt>
                <c:pt idx="390">
                  <c:v>8.4539773568821985</c:v>
                </c:pt>
                <c:pt idx="391">
                  <c:v>8.3940438929749188</c:v>
                </c:pt>
                <c:pt idx="392">
                  <c:v>8.3345078595529163</c:v>
                </c:pt>
                <c:pt idx="393">
                  <c:v>8.2753670569449387</c:v>
                </c:pt>
                <c:pt idx="394">
                  <c:v>8.216619290261443</c:v>
                </c:pt>
                <c:pt idx="395">
                  <c:v>8.1582623695344108</c:v>
                </c:pt>
                <c:pt idx="396">
                  <c:v>8.1002941098535981</c:v>
                </c:pt>
                <c:pt idx="397">
                  <c:v>8.0427123314990165</c:v>
                </c:pt>
                <c:pt idx="398">
                  <c:v>7.9855148600700572</c:v>
                </c:pt>
                <c:pt idx="399">
                  <c:v>7.9286995266109583</c:v>
                </c:pt>
                <c:pt idx="400">
                  <c:v>7.8722641677329328</c:v>
                </c:pt>
                <c:pt idx="401">
                  <c:v>7.8162066257329235</c:v>
                </c:pt>
                <c:pt idx="402">
                  <c:v>7.7605247487090434</c:v>
                </c:pt>
                <c:pt idx="403">
                  <c:v>7.7052163906728035</c:v>
                </c:pt>
                <c:pt idx="404">
                  <c:v>7.6502794116581523</c:v>
                </c:pt>
                <c:pt idx="405">
                  <c:v>7.5957116778273734</c:v>
                </c:pt>
                <c:pt idx="406">
                  <c:v>7.5415110615739787</c:v>
                </c:pt>
                <c:pt idx="407">
                  <c:v>7.4876754416225264</c:v>
                </c:pt>
                <c:pt idx="408">
                  <c:v>7.4342027031255649</c:v>
                </c:pt>
                <c:pt idx="409">
                  <c:v>7.3810907377575967</c:v>
                </c:pt>
                <c:pt idx="410">
                  <c:v>7.3283374438063076</c:v>
                </c:pt>
                <c:pt idx="411">
                  <c:v>7.2759407262609193</c:v>
                </c:pt>
                <c:pt idx="412">
                  <c:v>7.2238984968978839</c:v>
                </c:pt>
                <c:pt idx="413">
                  <c:v>7.1722086743638078</c:v>
                </c:pt>
                <c:pt idx="414">
                  <c:v>7.1208691842558487</c:v>
                </c:pt>
                <c:pt idx="415">
                  <c:v>7.0698779591994576</c:v>
                </c:pt>
                <c:pt idx="416">
                  <c:v>7.0192329389235963</c:v>
                </c:pt>
                <c:pt idx="417">
                  <c:v>6.968932070333544</c:v>
                </c:pt>
                <c:pt idx="418">
                  <c:v>6.9189733075811262</c:v>
                </c:pt>
                <c:pt idx="419">
                  <c:v>6.8693546121327271</c:v>
                </c:pt>
                <c:pt idx="420">
                  <c:v>6.8200739528348047</c:v>
                </c:pt>
                <c:pt idx="421">
                  <c:v>6.7711293059772366</c:v>
                </c:pt>
                <c:pt idx="422">
                  <c:v>6.7225186553542597</c:v>
                </c:pt>
                <c:pt idx="423">
                  <c:v>6.6742399923233773</c:v>
                </c:pt>
                <c:pt idx="424">
                  <c:v>6.626291315861975</c:v>
                </c:pt>
                <c:pt idx="425">
                  <c:v>6.5786706326218107</c:v>
                </c:pt>
                <c:pt idx="426">
                  <c:v>6.5313759569815089</c:v>
                </c:pt>
                <c:pt idx="427">
                  <c:v>6.4844053110969551</c:v>
                </c:pt>
                <c:pt idx="428">
                  <c:v>6.4377567249496321</c:v>
                </c:pt>
                <c:pt idx="429">
                  <c:v>6.391428236393133</c:v>
                </c:pt>
                <c:pt idx="430">
                  <c:v>6.3454178911975898</c:v>
                </c:pt>
                <c:pt idx="431">
                  <c:v>6.2997237430923558</c:v>
                </c:pt>
                <c:pt idx="432">
                  <c:v>6.2543438538067333</c:v>
                </c:pt>
                <c:pt idx="433">
                  <c:v>6.2092762931089363</c:v>
                </c:pt>
                <c:pt idx="434">
                  <c:v>6.1645191388432874</c:v>
                </c:pt>
                <c:pt idx="435">
                  <c:v>6.1200704769656378</c:v>
                </c:pt>
                <c:pt idx="436">
                  <c:v>6.0759284015771122</c:v>
                </c:pt>
                <c:pt idx="437">
                  <c:v>6.0320910149561691</c:v>
                </c:pt>
                <c:pt idx="438">
                  <c:v>5.98855642758903</c:v>
                </c:pt>
                <c:pt idx="439">
                  <c:v>5.9453227581984578</c:v>
                </c:pt>
                <c:pt idx="440">
                  <c:v>5.9023881337710833</c:v>
                </c:pt>
                <c:pt idx="441">
                  <c:v>5.8597506895830307</c:v>
                </c:pt>
                <c:pt idx="442">
                  <c:v>5.8174085692241588</c:v>
                </c:pt>
                <c:pt idx="443">
                  <c:v>5.7753599246207727</c:v>
                </c:pt>
                <c:pt idx="444">
                  <c:v>5.7336029160569195</c:v>
                </c:pt>
                <c:pt idx="445">
                  <c:v>5.6921357121942462</c:v>
                </c:pt>
                <c:pt idx="446">
                  <c:v>5.6509564900904206</c:v>
                </c:pt>
                <c:pt idx="447">
                  <c:v>5.6100634352163121</c:v>
                </c:pt>
                <c:pt idx="448">
                  <c:v>5.5694547414717288</c:v>
                </c:pt>
                <c:pt idx="449">
                  <c:v>5.5291286111999494</c:v>
                </c:pt>
                <c:pt idx="450">
                  <c:v>5.4890832552008657</c:v>
                </c:pt>
                <c:pt idx="451">
                  <c:v>5.4493168927429991</c:v>
                </c:pt>
                <c:pt idx="452">
                  <c:v>5.4098277515742224</c:v>
                </c:pt>
                <c:pt idx="453">
                  <c:v>5.3706140679313119</c:v>
                </c:pt>
                <c:pt idx="454">
                  <c:v>5.3316740865483219</c:v>
                </c:pt>
                <c:pt idx="455">
                  <c:v>5.2930060606637976</c:v>
                </c:pt>
                <c:pt idx="456">
                  <c:v>5.2546082520269302</c:v>
                </c:pt>
                <c:pt idx="457">
                  <c:v>5.2164789309025847</c:v>
                </c:pt>
                <c:pt idx="458">
                  <c:v>5.1786163760751842</c:v>
                </c:pt>
                <c:pt idx="459">
                  <c:v>5.1410188748516701</c:v>
                </c:pt>
                <c:pt idx="460">
                  <c:v>5.1036847230633766</c:v>
                </c:pt>
                <c:pt idx="461">
                  <c:v>5.0666122250669003</c:v>
                </c:pt>
                <c:pt idx="462">
                  <c:v>5.0297996937439988</c:v>
                </c:pt>
                <c:pt idx="463">
                  <c:v>4.9932454505005461</c:v>
                </c:pt>
                <c:pt idx="464">
                  <c:v>4.9569478252645149</c:v>
                </c:pt>
                <c:pt idx="465">
                  <c:v>4.9209051564831192</c:v>
                </c:pt>
                <c:pt idx="466">
                  <c:v>4.8851157911189569</c:v>
                </c:pt>
                <c:pt idx="467">
                  <c:v>4.8495780846453824</c:v>
                </c:pt>
                <c:pt idx="468">
                  <c:v>4.8142904010409664</c:v>
                </c:pt>
                <c:pt idx="469">
                  <c:v>4.7792511127831299</c:v>
                </c:pt>
                <c:pt idx="470">
                  <c:v>4.7444586008409724</c:v>
                </c:pt>
                <c:pt idx="471">
                  <c:v>4.7099112546673325</c:v>
                </c:pt>
                <c:pt idx="472">
                  <c:v>4.6756074721900029</c:v>
                </c:pt>
                <c:pt idx="473">
                  <c:v>4.6415456598022553</c:v>
                </c:pt>
                <c:pt idx="474">
                  <c:v>4.6077242323526191</c:v>
                </c:pt>
                <c:pt idx="475">
                  <c:v>4.5741416131338708</c:v>
                </c:pt>
                <c:pt idx="476">
                  <c:v>4.5407962338714167</c:v>
                </c:pt>
                <c:pt idx="477">
                  <c:v>4.5076865347108672</c:v>
                </c:pt>
                <c:pt idx="478">
                  <c:v>4.4748109642051359</c:v>
                </c:pt>
                <c:pt idx="479">
                  <c:v>4.4421679793006286</c:v>
                </c:pt>
                <c:pt idx="480">
                  <c:v>4.4097560453229843</c:v>
                </c:pt>
                <c:pt idx="481">
                  <c:v>4.3775736359621789</c:v>
                </c:pt>
                <c:pt idx="482">
                  <c:v>4.3456192332568886</c:v>
                </c:pt>
                <c:pt idx="483">
                  <c:v>4.3138913275784274</c:v>
                </c:pt>
                <c:pt idx="484">
                  <c:v>4.2823884176139808</c:v>
                </c:pt>
                <c:pt idx="485">
                  <c:v>4.2511090103493911</c:v>
                </c:pt>
                <c:pt idx="486">
                  <c:v>4.2200516210512671</c:v>
                </c:pt>
                <c:pt idx="487">
                  <c:v>4.1892147732486746</c:v>
                </c:pt>
                <c:pt idx="488">
                  <c:v>4.158596998714283</c:v>
                </c:pt>
                <c:pt idx="489">
                  <c:v>4.1281968374449187</c:v>
                </c:pt>
                <c:pt idx="490">
                  <c:v>4.0980128376417708</c:v>
                </c:pt>
                <c:pt idx="491">
                  <c:v>4.068043555689985</c:v>
                </c:pt>
                <c:pt idx="492">
                  <c:v>4.0382875561378668</c:v>
                </c:pt>
                <c:pt idx="493">
                  <c:v>4.0087434116756606</c:v>
                </c:pt>
                <c:pt idx="494">
                  <c:v>3.9794097031137876</c:v>
                </c:pt>
                <c:pt idx="495">
                  <c:v>3.9502850193607482</c:v>
                </c:pt>
                <c:pt idx="496">
                  <c:v>3.9213679574005438</c:v>
                </c:pt>
                <c:pt idx="497">
                  <c:v>3.8926571222697657</c:v>
                </c:pt>
                <c:pt idx="498">
                  <c:v>3.8641511270342304</c:v>
                </c:pt>
                <c:pt idx="499">
                  <c:v>3.8358485927652421</c:v>
                </c:pt>
                <c:pt idx="500">
                  <c:v>3.8077481485155018</c:v>
                </c:pt>
                <c:pt idx="501">
                  <c:v>3.7798484312947038</c:v>
                </c:pt>
                <c:pt idx="502">
                  <c:v>3.7521480860446585</c:v>
                </c:pt>
                <c:pt idx="503">
                  <c:v>3.7246457656142238</c:v>
                </c:pt>
                <c:pt idx="504">
                  <c:v>3.697340130733799</c:v>
                </c:pt>
                <c:pt idx="505">
                  <c:v>3.6702298499895516</c:v>
                </c:pt>
                <c:pt idx="506">
                  <c:v>3.6433135997973336</c:v>
                </c:pt>
                <c:pt idx="507">
                  <c:v>3.6165900643763207</c:v>
                </c:pt>
                <c:pt idx="508">
                  <c:v>3.5900579357222937</c:v>
                </c:pt>
                <c:pt idx="509">
                  <c:v>3.563715913580749</c:v>
                </c:pt>
                <c:pt idx="510">
                  <c:v>3.5375627054196239</c:v>
                </c:pt>
                <c:pt idx="511">
                  <c:v>3.5115970264018497</c:v>
                </c:pt>
                <c:pt idx="512">
                  <c:v>3.4858175993576079</c:v>
                </c:pt>
                <c:pt idx="513">
                  <c:v>3.4602231547563886</c:v>
                </c:pt>
                <c:pt idx="514">
                  <c:v>3.434812430678778</c:v>
                </c:pt>
                <c:pt idx="515">
                  <c:v>3.4095841727879983</c:v>
                </c:pt>
                <c:pt idx="516">
                  <c:v>3.3845371343013095</c:v>
                </c:pt>
                <c:pt idx="517">
                  <c:v>3.3596700759611409</c:v>
                </c:pt>
                <c:pt idx="518">
                  <c:v>3.3349817660060026</c:v>
                </c:pt>
                <c:pt idx="519">
                  <c:v>3.3104709801413121</c:v>
                </c:pt>
                <c:pt idx="520">
                  <c:v>3.286136501509898</c:v>
                </c:pt>
                <c:pt idx="521">
                  <c:v>3.2619771206624364</c:v>
                </c:pt>
                <c:pt idx="522">
                  <c:v>3.2379916355276164</c:v>
                </c:pt>
                <c:pt idx="523">
                  <c:v>3.2141788513822505</c:v>
                </c:pt>
                <c:pt idx="524">
                  <c:v>3.19053758082116</c:v>
                </c:pt>
                <c:pt idx="525">
                  <c:v>3.1670666437269173</c:v>
                </c:pt>
                <c:pt idx="526">
                  <c:v>3.1437648672394642</c:v>
                </c:pt>
                <c:pt idx="527">
                  <c:v>3.120631085725543</c:v>
                </c:pt>
                <c:pt idx="528">
                  <c:v>3.097664140748138</c:v>
                </c:pt>
                <c:pt idx="529">
                  <c:v>3.0748628810355583</c:v>
                </c:pt>
                <c:pt idx="530">
                  <c:v>3.0522261624506992</c:v>
                </c:pt>
                <c:pt idx="531">
                  <c:v>3.0297528479598781</c:v>
                </c:pt>
                <c:pt idx="532">
                  <c:v>3.0074418076018246</c:v>
                </c:pt>
                <c:pt idx="533">
                  <c:v>2.9852919184564186</c:v>
                </c:pt>
                <c:pt idx="534">
                  <c:v>2.9633020646134423</c:v>
                </c:pt>
                <c:pt idx="535">
                  <c:v>2.9414711371410984</c:v>
                </c:pt>
                <c:pt idx="536">
                  <c:v>2.9197980340546237</c:v>
                </c:pt>
                <c:pt idx="537">
                  <c:v>2.8982816602846553</c:v>
                </c:pt>
                <c:pt idx="538">
                  <c:v>2.8769209276456889</c:v>
                </c:pt>
                <c:pt idx="539">
                  <c:v>2.8557147548043145</c:v>
                </c:pt>
                <c:pt idx="540">
                  <c:v>2.834662067247514</c:v>
                </c:pt>
                <c:pt idx="541">
                  <c:v>2.8137617972508178</c:v>
                </c:pt>
                <c:pt idx="542">
                  <c:v>2.7930128838464849</c:v>
                </c:pt>
                <c:pt idx="543">
                  <c:v>2.7724142727915688</c:v>
                </c:pt>
                <c:pt idx="544">
                  <c:v>2.7519649165359468</c:v>
                </c:pt>
                <c:pt idx="545">
                  <c:v>2.7316637741903875</c:v>
                </c:pt>
                <c:pt idx="546">
                  <c:v>2.7115098114944911</c:v>
                </c:pt>
                <c:pt idx="547">
                  <c:v>2.6915020007846575</c:v>
                </c:pt>
                <c:pt idx="548">
                  <c:v>2.6716393209619951</c:v>
                </c:pt>
                <c:pt idx="549">
                  <c:v>2.6519207574602586</c:v>
                </c:pt>
                <c:pt idx="550">
                  <c:v>2.6323453022137016</c:v>
                </c:pt>
                <c:pt idx="551">
                  <c:v>2.6129119536249816</c:v>
                </c:pt>
                <c:pt idx="552">
                  <c:v>2.5936197165330026</c:v>
                </c:pt>
                <c:pt idx="553">
                  <c:v>2.5744676021808228</c:v>
                </c:pt>
                <c:pt idx="554">
                  <c:v>2.5554546281834547</c:v>
                </c:pt>
                <c:pt idx="555">
                  <c:v>2.5365798184957722</c:v>
                </c:pt>
                <c:pt idx="556">
                  <c:v>2.5178422033803938</c:v>
                </c:pt>
                <c:pt idx="557">
                  <c:v>2.4992408193755278</c:v>
                </c:pt>
                <c:pt idx="558">
                  <c:v>2.4807747092629042</c:v>
                </c:pt>
                <c:pt idx="559">
                  <c:v>2.4624429220356316</c:v>
                </c:pt>
                <c:pt idx="560">
                  <c:v>2.4442445128661685</c:v>
                </c:pt>
                <c:pt idx="561">
                  <c:v>2.4261785430743101</c:v>
                </c:pt>
                <c:pt idx="562">
                  <c:v>2.4082440800950677</c:v>
                </c:pt>
                <c:pt idx="563">
                  <c:v>2.3904401974467473</c:v>
                </c:pt>
                <c:pt idx="564">
                  <c:v>2.3727659746990084</c:v>
                </c:pt>
                <c:pt idx="565">
                  <c:v>2.3552204974408806</c:v>
                </c:pt>
                <c:pt idx="566">
                  <c:v>2.3378028572489042</c:v>
                </c:pt>
                <c:pt idx="567">
                  <c:v>2.3205121516552847</c:v>
                </c:pt>
                <c:pt idx="568">
                  <c:v>2.3033474841160739</c:v>
                </c:pt>
                <c:pt idx="569">
                  <c:v>2.2863079639794535</c:v>
                </c:pt>
                <c:pt idx="570">
                  <c:v>2.2693927064539352</c:v>
                </c:pt>
                <c:pt idx="571">
                  <c:v>2.2526008325767859</c:v>
                </c:pt>
                <c:pt idx="572">
                  <c:v>2.2359314691824053</c:v>
                </c:pt>
                <c:pt idx="573">
                  <c:v>2.21938374887073</c:v>
                </c:pt>
                <c:pt idx="574">
                  <c:v>2.2029568099757824</c:v>
                </c:pt>
                <c:pt idx="575">
                  <c:v>2.1866497965342231</c:v>
                </c:pt>
                <c:pt idx="576">
                  <c:v>2.1704618582539794</c:v>
                </c:pt>
                <c:pt idx="577">
                  <c:v>2.1543921504829369</c:v>
                </c:pt>
                <c:pt idx="578">
                  <c:v>2.1384398341776971</c:v>
                </c:pt>
                <c:pt idx="579">
                  <c:v>2.1226040758723794</c:v>
                </c:pt>
                <c:pt idx="580">
                  <c:v>2.1068840476475867</c:v>
                </c:pt>
                <c:pt idx="581">
                  <c:v>2.0912789270993271</c:v>
                </c:pt>
                <c:pt idx="582">
                  <c:v>2.0757878973080381</c:v>
                </c:pt>
                <c:pt idx="583">
                  <c:v>2.0604101468077487</c:v>
                </c:pt>
                <c:pt idx="584">
                  <c:v>2.0451448695552825</c:v>
                </c:pt>
                <c:pt idx="585">
                  <c:v>2.0299912648994689</c:v>
                </c:pt>
                <c:pt idx="586">
                  <c:v>2.0149485375505947</c:v>
                </c:pt>
                <c:pt idx="587">
                  <c:v>2.000015897549754</c:v>
                </c:pt>
                <c:pt idx="588">
                  <c:v>1.985192560238471</c:v>
                </c:pt>
                <c:pt idx="589">
                  <c:v>1.9704777462281979</c:v>
                </c:pt>
                <c:pt idx="590">
                  <c:v>1.9558706813701461</c:v>
                </c:pt>
                <c:pt idx="591">
                  <c:v>1.9413705967249439</c:v>
                </c:pt>
                <c:pt idx="592">
                  <c:v>1.9269767285326167</c:v>
                </c:pt>
                <c:pt idx="593">
                  <c:v>1.9126883181824836</c:v>
                </c:pt>
                <c:pt idx="594">
                  <c:v>1.8985046121832665</c:v>
                </c:pt>
                <c:pt idx="595">
                  <c:v>1.8844248621332367</c:v>
                </c:pt>
                <c:pt idx="596">
                  <c:v>1.8704483246904515</c:v>
                </c:pt>
                <c:pt idx="597">
                  <c:v>1.8565742615431402</c:v>
                </c:pt>
                <c:pt idx="598">
                  <c:v>1.8428019393801207</c:v>
                </c:pt>
                <c:pt idx="599">
                  <c:v>1.8291306298613434</c:v>
                </c:pt>
                <c:pt idx="600">
                  <c:v>1.8155596095885669</c:v>
                </c:pt>
                <c:pt idx="601">
                  <c:v>1.8020881600760617</c:v>
                </c:pt>
                <c:pt idx="602">
                  <c:v>1.7887155677215132</c:v>
                </c:pt>
                <c:pt idx="603">
                  <c:v>1.7754411237769261</c:v>
                </c:pt>
                <c:pt idx="604">
                  <c:v>1.762264124319725</c:v>
                </c:pt>
                <c:pt idx="605">
                  <c:v>1.7491838702238978</c:v>
                </c:pt>
                <c:pt idx="606">
                  <c:v>1.736199667131217</c:v>
                </c:pt>
                <c:pt idx="607">
                  <c:v>1.7233108254227387</c:v>
                </c:pt>
                <c:pt idx="608">
                  <c:v>1.7105166601901458</c:v>
                </c:pt>
                <c:pt idx="609">
                  <c:v>1.6978164912074247</c:v>
                </c:pt>
                <c:pt idx="610">
                  <c:v>1.6852096429025465</c:v>
                </c:pt>
                <c:pt idx="611">
                  <c:v>1.6726954443292641</c:v>
                </c:pt>
                <c:pt idx="612">
                  <c:v>1.660273229139051</c:v>
                </c:pt>
                <c:pt idx="613">
                  <c:v>1.647942335553128</c:v>
                </c:pt>
                <c:pt idx="614">
                  <c:v>1.6357021063346209</c:v>
                </c:pt>
                <c:pt idx="615">
                  <c:v>1.6235518887607654</c:v>
                </c:pt>
                <c:pt idx="616">
                  <c:v>1.611491034595373</c:v>
                </c:pt>
                <c:pt idx="617">
                  <c:v>1.5995189000612071</c:v>
                </c:pt>
                <c:pt idx="618">
                  <c:v>1.5876348458126754</c:v>
                </c:pt>
                <c:pt idx="619">
                  <c:v>1.5758382369084756</c:v>
                </c:pt>
                <c:pt idx="620">
                  <c:v>1.5641284427844766</c:v>
                </c:pt>
                <c:pt idx="621">
                  <c:v>1.5525048372266026</c:v>
                </c:pt>
                <c:pt idx="622">
                  <c:v>1.5409667983439845</c:v>
                </c:pt>
                <c:pt idx="623">
                  <c:v>1.5295137085420207</c:v>
                </c:pt>
                <c:pt idx="624">
                  <c:v>1.5181449544957886</c:v>
                </c:pt>
                <c:pt idx="625">
                  <c:v>1.5068599271233936</c:v>
                </c:pt>
                <c:pt idx="626">
                  <c:v>1.4956580215594797</c:v>
                </c:pt>
                <c:pt idx="627">
                  <c:v>1.4845386371289677</c:v>
                </c:pt>
                <c:pt idx="628">
                  <c:v>1.4735011773207134</c:v>
                </c:pt>
                <c:pt idx="629">
                  <c:v>1.4625450497614649</c:v>
                </c:pt>
                <c:pt idx="630">
                  <c:v>1.4516696661898407</c:v>
                </c:pt>
                <c:pt idx="631">
                  <c:v>1.440874442430494</c:v>
                </c:pt>
                <c:pt idx="632">
                  <c:v>1.4301587983682906</c:v>
                </c:pt>
                <c:pt idx="633">
                  <c:v>1.4195221579227122</c:v>
                </c:pt>
                <c:pt idx="634">
                  <c:v>1.4089639490223418</c:v>
                </c:pt>
                <c:pt idx="635">
                  <c:v>1.3984836035794572</c:v>
                </c:pt>
                <c:pt idx="636">
                  <c:v>1.3880805574647737</c:v>
                </c:pt>
                <c:pt idx="637">
                  <c:v>1.3777542504822675</c:v>
                </c:pt>
                <c:pt idx="638">
                  <c:v>1.367504126344147</c:v>
                </c:pt>
                <c:pt idx="639">
                  <c:v>1.3573296326459641</c:v>
                </c:pt>
                <c:pt idx="640">
                  <c:v>1.3472302208417744</c:v>
                </c:pt>
                <c:pt idx="641">
                  <c:v>1.3372053462194984</c:v>
                </c:pt>
                <c:pt idx="642">
                  <c:v>1.3272544678763891</c:v>
                </c:pt>
                <c:pt idx="643">
                  <c:v>1.3173770486945529</c:v>
                </c:pt>
                <c:pt idx="644">
                  <c:v>1.3075725553166648</c:v>
                </c:pt>
                <c:pt idx="645">
                  <c:v>1.2978404581218086</c:v>
                </c:pt>
                <c:pt idx="646">
                  <c:v>1.2881802312013617</c:v>
                </c:pt>
                <c:pt idx="647">
                  <c:v>1.2785913523350727</c:v>
                </c:pt>
                <c:pt idx="648">
                  <c:v>1.2690733029672756</c:v>
                </c:pt>
                <c:pt idx="649">
                  <c:v>1.2596255681831252</c:v>
                </c:pt>
                <c:pt idx="650">
                  <c:v>1.2502476366850217</c:v>
                </c:pt>
                <c:pt idx="651">
                  <c:v>1.2409390007692138</c:v>
                </c:pt>
                <c:pt idx="652">
                  <c:v>1.2316991563023718</c:v>
                </c:pt>
                <c:pt idx="653">
                  <c:v>1.2225276026984502</c:v>
                </c:pt>
                <c:pt idx="654">
                  <c:v>1.2134238428955384</c:v>
                </c:pt>
                <c:pt idx="655">
                  <c:v>1.2043873833328931</c:v>
                </c:pt>
                <c:pt idx="656">
                  <c:v>1.1954177339280774</c:v>
                </c:pt>
                <c:pt idx="657">
                  <c:v>1.186514408054242</c:v>
                </c:pt>
                <c:pt idx="658">
                  <c:v>1.177676922517493</c:v>
                </c:pt>
                <c:pt idx="659">
                  <c:v>1.1689047975344309</c:v>
                </c:pt>
                <c:pt idx="660">
                  <c:v>1.1601975567096985</c:v>
                </c:pt>
                <c:pt idx="661">
                  <c:v>1.1515547270137985</c:v>
                </c:pt>
                <c:pt idx="662">
                  <c:v>1.1429758387609297</c:v>
                </c:pt>
                <c:pt idx="663">
                  <c:v>1.1344604255869626</c:v>
                </c:pt>
                <c:pt idx="664">
                  <c:v>1.1260080244275557</c:v>
                </c:pt>
                <c:pt idx="665">
                  <c:v>1.1176181754963395</c:v>
                </c:pt>
                <c:pt idx="666">
                  <c:v>1.1092904222633406</c:v>
                </c:pt>
                <c:pt idx="667">
                  <c:v>1.1010243114333362</c:v>
                </c:pt>
                <c:pt idx="668">
                  <c:v>1.0928193929244954</c:v>
                </c:pt>
                <c:pt idx="669">
                  <c:v>1.0846752198470724</c:v>
                </c:pt>
                <c:pt idx="670">
                  <c:v>1.0765913484821978</c:v>
                </c:pt>
                <c:pt idx="671">
                  <c:v>1.0685673382608001</c:v>
                </c:pt>
                <c:pt idx="672">
                  <c:v>1.0606027517426753</c:v>
                </c:pt>
                <c:pt idx="673">
                  <c:v>1.0526971545956469</c:v>
                </c:pt>
                <c:pt idx="674">
                  <c:v>1.0448501155748657</c:v>
                </c:pt>
                <c:pt idx="675">
                  <c:v>1.0370612065021376</c:v>
                </c:pt>
                <c:pt idx="676">
                  <c:v>1.0293300022455512</c:v>
                </c:pt>
                <c:pt idx="677">
                  <c:v>1.0216560806990158</c:v>
                </c:pt>
                <c:pt idx="678">
                  <c:v>1.0140390227620186</c:v>
                </c:pt>
                <c:pt idx="679">
                  <c:v>1.0064784123195294</c:v>
                </c:pt>
                <c:pt idx="680">
                  <c:v>0.99897383622193692</c:v>
                </c:pt>
                <c:pt idx="681">
                  <c:v>0.99152488426515351</c:v>
                </c:pt>
                <c:pt idx="682">
                  <c:v>0.98413114917081967</c:v>
                </c:pt>
                <c:pt idx="683">
                  <c:v>0.97679222656662712</c:v>
                </c:pt>
                <c:pt idx="684">
                  <c:v>0.96950771496675248</c:v>
                </c:pt>
                <c:pt idx="685">
                  <c:v>0.96227721575238967</c:v>
                </c:pt>
                <c:pt idx="686">
                  <c:v>0.95510033315240139</c:v>
                </c:pt>
                <c:pt idx="687">
                  <c:v>0.94797667422415077</c:v>
                </c:pt>
                <c:pt idx="688">
                  <c:v>0.94090584883430206</c:v>
                </c:pt>
                <c:pt idx="689">
                  <c:v>0.93388746963988034</c:v>
                </c:pt>
                <c:pt idx="690">
                  <c:v>0.92692115206934167</c:v>
                </c:pt>
                <c:pt idx="691">
                  <c:v>0.92000651430380165</c:v>
                </c:pt>
                <c:pt idx="692">
                  <c:v>0.91314317725837379</c:v>
                </c:pt>
                <c:pt idx="693">
                  <c:v>0.90633076456360717</c:v>
                </c:pt>
                <c:pt idx="694">
                  <c:v>0.89956890254704402</c:v>
                </c:pt>
                <c:pt idx="695">
                  <c:v>0.89285722021482594</c:v>
                </c:pt>
                <c:pt idx="696">
                  <c:v>0.88619534923355014</c:v>
                </c:pt>
                <c:pt idx="697">
                  <c:v>0.87958292391207482</c:v>
                </c:pt>
                <c:pt idx="698">
                  <c:v>0.87301958118355427</c:v>
                </c:pt>
                <c:pt idx="699">
                  <c:v>0.86650496058748272</c:v>
                </c:pt>
                <c:pt idx="700">
                  <c:v>0.86003870425192863</c:v>
                </c:pt>
                <c:pt idx="701">
                  <c:v>0.85362045687587762</c:v>
                </c:pt>
                <c:pt idx="702">
                  <c:v>0.84724986571155503</c:v>
                </c:pt>
                <c:pt idx="703">
                  <c:v>0.84092658054701841</c:v>
                </c:pt>
                <c:pt idx="704">
                  <c:v>0.83465025368880807</c:v>
                </c:pt>
                <c:pt idx="705">
                  <c:v>0.82842053994458942</c:v>
                </c:pt>
                <c:pt idx="706">
                  <c:v>0.82223709660607225</c:v>
                </c:pt>
                <c:pt idx="707">
                  <c:v>0.81609958343193079</c:v>
                </c:pt>
                <c:pt idx="708">
                  <c:v>0.81000766263084356</c:v>
                </c:pt>
                <c:pt idx="709">
                  <c:v>0.80396099884463146</c:v>
                </c:pt>
                <c:pt idx="710">
                  <c:v>0.79795925913156651</c:v>
                </c:pt>
                <c:pt idx="711">
                  <c:v>0.79200211294968881</c:v>
                </c:pt>
                <c:pt idx="712">
                  <c:v>0.78608923214024451</c:v>
                </c:pt>
                <c:pt idx="713">
                  <c:v>0.78022029091129208</c:v>
                </c:pt>
                <c:pt idx="714">
                  <c:v>0.77439496582138778</c:v>
                </c:pt>
                <c:pt idx="715">
                  <c:v>0.76861293576328216</c:v>
                </c:pt>
                <c:pt idx="716">
                  <c:v>0.76287388194781436</c:v>
                </c:pt>
                <c:pt idx="717">
                  <c:v>0.75717748788793671</c:v>
                </c:pt>
                <c:pt idx="718">
                  <c:v>0.75152343938267874</c:v>
                </c:pt>
                <c:pt idx="719">
                  <c:v>0.74591142450141057</c:v>
                </c:pt>
                <c:pt idx="720">
                  <c:v>0.740341133568026</c:v>
                </c:pt>
                <c:pt idx="721">
                  <c:v>0.73481225914539428</c:v>
                </c:pt>
                <c:pt idx="722">
                  <c:v>0.7293244960197327</c:v>
                </c:pt>
                <c:pt idx="723">
                  <c:v>0.72387754118525716</c:v>
                </c:pt>
                <c:pt idx="724">
                  <c:v>0.71847109382875374</c:v>
                </c:pt>
                <c:pt idx="725">
                  <c:v>0.71310485531439838</c:v>
                </c:pt>
                <c:pt idx="726">
                  <c:v>0.70777852916854722</c:v>
                </c:pt>
                <c:pt idx="727">
                  <c:v>0.70249182106476549</c:v>
                </c:pt>
                <c:pt idx="728">
                  <c:v>0.69724443880877651</c:v>
                </c:pt>
                <c:pt idx="729">
                  <c:v>0.69203609232367991</c:v>
                </c:pt>
                <c:pt idx="730">
                  <c:v>0.6868664936351393</c:v>
                </c:pt>
                <c:pt idx="731">
                  <c:v>0.68173535685669007</c:v>
                </c:pt>
                <c:pt idx="732">
                  <c:v>0.6766423981752353</c:v>
                </c:pt>
                <c:pt idx="733">
                  <c:v>0.67158733583646324</c:v>
                </c:pt>
                <c:pt idx="734">
                  <c:v>0.66656989013051193</c:v>
                </c:pt>
                <c:pt idx="735">
                  <c:v>0.66158978337766561</c:v>
                </c:pt>
                <c:pt idx="736">
                  <c:v>0.65664673991412881</c:v>
                </c:pt>
                <c:pt idx="737">
                  <c:v>0.65174048607788104</c:v>
                </c:pt>
                <c:pt idx="738">
                  <c:v>0.64687075019470086</c:v>
                </c:pt>
                <c:pt idx="739">
                  <c:v>0.64203726256422866</c:v>
                </c:pt>
                <c:pt idx="740">
                  <c:v>0.6372397554460405</c:v>
                </c:pt>
                <c:pt idx="741">
                  <c:v>0.63247796304598003</c:v>
                </c:pt>
                <c:pt idx="742">
                  <c:v>0.62775162150241071</c:v>
                </c:pt>
                <c:pt idx="743">
                  <c:v>0.62306046887274669</c:v>
                </c:pt>
                <c:pt idx="744">
                  <c:v>0.61840424511982517</c:v>
                </c:pt>
                <c:pt idx="745">
                  <c:v>0.6137826920986057</c:v>
                </c:pt>
                <c:pt idx="746">
                  <c:v>0.60919555354278143</c:v>
                </c:pt>
                <c:pt idx="747">
                  <c:v>0.60464257505159791</c:v>
                </c:pt>
                <c:pt idx="748">
                  <c:v>0.60012350407668291</c:v>
                </c:pt>
                <c:pt idx="749">
                  <c:v>0.5956380899090149</c:v>
                </c:pt>
                <c:pt idx="750">
                  <c:v>0.59118608366592151</c:v>
                </c:pt>
                <c:pt idx="751">
                  <c:v>0.58676723827817767</c:v>
                </c:pt>
                <c:pt idx="752">
                  <c:v>0.58238130847725245</c:v>
                </c:pt>
                <c:pt idx="753">
                  <c:v>0.57802805078252673</c:v>
                </c:pt>
                <c:pt idx="754">
                  <c:v>0.57370722348873926</c:v>
                </c:pt>
                <c:pt idx="755">
                  <c:v>0.56941858665335299</c:v>
                </c:pt>
                <c:pt idx="756">
                  <c:v>0.56516190208411099</c:v>
                </c:pt>
                <c:pt idx="757">
                  <c:v>0.56093693332668115</c:v>
                </c:pt>
                <c:pt idx="758">
                  <c:v>0.55674344565230172</c:v>
                </c:pt>
                <c:pt idx="759">
                  <c:v>0.55258120604561467</c:v>
                </c:pt>
                <c:pt idx="760">
                  <c:v>0.54844998319243099</c:v>
                </c:pt>
                <c:pt idx="761">
                  <c:v>0.54434954746776321</c:v>
                </c:pt>
                <c:pt idx="762">
                  <c:v>0.54027967092378892</c:v>
                </c:pt>
                <c:pt idx="763">
                  <c:v>0.53624012727796355</c:v>
                </c:pt>
                <c:pt idx="764">
                  <c:v>0.53223069190120209</c:v>
                </c:pt>
                <c:pt idx="765">
                  <c:v>0.528251141806102</c:v>
                </c:pt>
                <c:pt idx="766">
                  <c:v>0.52430125563528374</c:v>
                </c:pt>
                <c:pt idx="767">
                  <c:v>0.52038081364987221</c:v>
                </c:pt>
                <c:pt idx="768">
                  <c:v>0.51648959771785741</c:v>
                </c:pt>
                <c:pt idx="769">
                  <c:v>0.51262739130279444</c:v>
                </c:pt>
                <c:pt idx="770">
                  <c:v>0.50879397945231375</c:v>
                </c:pt>
                <c:pt idx="771">
                  <c:v>0.50498914878695011</c:v>
                </c:pt>
                <c:pt idx="772">
                  <c:v>0.50121268748887216</c:v>
                </c:pt>
                <c:pt idx="773">
                  <c:v>0.49746438529076042</c:v>
                </c:pt>
                <c:pt idx="774">
                  <c:v>0.49374403346475615</c:v>
                </c:pt>
                <c:pt idx="775">
                  <c:v>0.49005142481149871</c:v>
                </c:pt>
                <c:pt idx="776">
                  <c:v>0.48638635364918342</c:v>
                </c:pt>
                <c:pt idx="777">
                  <c:v>0.48274861580272838</c:v>
                </c:pt>
                <c:pt idx="778">
                  <c:v>0.47913800859303135</c:v>
                </c:pt>
                <c:pt idx="779">
                  <c:v>0.47555433082626591</c:v>
                </c:pt>
                <c:pt idx="780">
                  <c:v>0.47199738278328734</c:v>
                </c:pt>
                <c:pt idx="781">
                  <c:v>0.46846696620907829</c:v>
                </c:pt>
                <c:pt idx="782">
                  <c:v>0.46496288430221422</c:v>
                </c:pt>
                <c:pt idx="783">
                  <c:v>0.46148494170454762</c:v>
                </c:pt>
                <c:pt idx="784">
                  <c:v>0.45803294449084286</c:v>
                </c:pt>
                <c:pt idx="785">
                  <c:v>0.45460670015850008</c:v>
                </c:pt>
                <c:pt idx="786">
                  <c:v>0.45120601761738893</c:v>
                </c:pt>
                <c:pt idx="787">
                  <c:v>0.44783070717967205</c:v>
                </c:pt>
                <c:pt idx="788">
                  <c:v>0.44448058054983758</c:v>
                </c:pt>
                <c:pt idx="789">
                  <c:v>0.44115545081461244</c:v>
                </c:pt>
                <c:pt idx="790">
                  <c:v>0.43785513243312407</c:v>
                </c:pt>
                <c:pt idx="791">
                  <c:v>0.43457944122700237</c:v>
                </c:pt>
                <c:pt idx="792">
                  <c:v>0.43132819437061154</c:v>
                </c:pt>
                <c:pt idx="793">
                  <c:v>0.42810121038135091</c:v>
                </c:pt>
                <c:pt idx="794">
                  <c:v>0.42489830910999582</c:v>
                </c:pt>
                <c:pt idx="795">
                  <c:v>0.42171931173105859</c:v>
                </c:pt>
                <c:pt idx="796">
                  <c:v>0.41856404073338777</c:v>
                </c:pt>
                <c:pt idx="797">
                  <c:v>0.41543231991058888</c:v>
                </c:pt>
                <c:pt idx="798">
                  <c:v>0.4123239743517132</c:v>
                </c:pt>
                <c:pt idx="799">
                  <c:v>0.4092388304319371</c:v>
                </c:pt>
                <c:pt idx="800">
                  <c:v>0.406176715803231</c:v>
                </c:pt>
                <c:pt idx="801" formatCode="#,##0.00">
                  <c:v>0.40313745938524759</c:v>
                </c:pt>
                <c:pt idx="802">
                  <c:v>0.40012089135614981</c:v>
                </c:pt>
                <c:pt idx="803">
                  <c:v>0.39712684314352908</c:v>
                </c:pt>
                <c:pt idx="804">
                  <c:v>0.39415514741540247</c:v>
                </c:pt>
                <c:pt idx="805">
                  <c:v>0.39120563807130959</c:v>
                </c:pt>
                <c:pt idx="806">
                  <c:v>0.38827815023337986</c:v>
                </c:pt>
                <c:pt idx="807">
                  <c:v>0.38537252023750879</c:v>
                </c:pt>
                <c:pt idx="808">
                  <c:v>0.38248858562465382</c:v>
                </c:pt>
                <c:pt idx="809">
                  <c:v>0.37962618513205082</c:v>
                </c:pt>
                <c:pt idx="810">
                  <c:v>0.37678515868465889</c:v>
                </c:pt>
                <c:pt idx="811">
                  <c:v>0.37396534738649617</c:v>
                </c:pt>
                <c:pt idx="812">
                  <c:v>0.37116659351219422</c:v>
                </c:pt>
                <c:pt idx="813">
                  <c:v>0.36838874049849291</c:v>
                </c:pt>
                <c:pt idx="814">
                  <c:v>0.36563163293582474</c:v>
                </c:pt>
                <c:pt idx="815">
                  <c:v>0.36289511655999857</c:v>
                </c:pt>
                <c:pt idx="816">
                  <c:v>0.36017903824392333</c:v>
                </c:pt>
                <c:pt idx="817">
                  <c:v>0.35748324598935138</c:v>
                </c:pt>
                <c:pt idx="818">
                  <c:v>0.35480758891870179</c:v>
                </c:pt>
                <c:pt idx="819">
                  <c:v>0.3521519172669727</c:v>
                </c:pt>
                <c:pt idx="820">
                  <c:v>0.34951608237365406</c:v>
                </c:pt>
                <c:pt idx="821">
                  <c:v>0.34689993667474961</c:v>
                </c:pt>
                <c:pt idx="822">
                  <c:v>0.34430333369478916</c:v>
                </c:pt>
                <c:pt idx="823">
                  <c:v>0.34172612803900931</c:v>
                </c:pt>
                <c:pt idx="824">
                  <c:v>0.33916817538545557</c:v>
                </c:pt>
                <c:pt idx="825">
                  <c:v>0.33662933247718313</c:v>
                </c:pt>
                <c:pt idx="826">
                  <c:v>0.33410945711462714</c:v>
                </c:pt>
                <c:pt idx="827">
                  <c:v>0.33160840814782372</c:v>
                </c:pt>
                <c:pt idx="828">
                  <c:v>0.32912604546883983</c:v>
                </c:pt>
                <c:pt idx="829">
                  <c:v>0.3266622300042229</c:v>
                </c:pt>
                <c:pt idx="830">
                  <c:v>0.32421682370745086</c:v>
                </c:pt>
                <c:pt idx="831">
                  <c:v>0.32178968955147125</c:v>
                </c:pt>
                <c:pt idx="832">
                  <c:v>0.31938069152133008</c:v>
                </c:pt>
                <c:pt idx="833">
                  <c:v>0.3169896946068107</c:v>
                </c:pt>
                <c:pt idx="834">
                  <c:v>0.31461656479506245</c:v>
                </c:pt>
                <c:pt idx="835">
                  <c:v>0.31226116906343859</c:v>
                </c:pt>
                <c:pt idx="836">
                  <c:v>0.30992337537223447</c:v>
                </c:pt>
                <c:pt idx="837">
                  <c:v>0.30760305265755505</c:v>
                </c:pt>
                <c:pt idx="838">
                  <c:v>0.30530007082422228</c:v>
                </c:pt>
                <c:pt idx="839">
                  <c:v>0.30301430073873231</c:v>
                </c:pt>
                <c:pt idx="840">
                  <c:v>0.30074561422219259</c:v>
                </c:pt>
                <c:pt idx="841">
                  <c:v>0.29849388404343813</c:v>
                </c:pt>
                <c:pt idx="842">
                  <c:v>0.29625898391210792</c:v>
                </c:pt>
                <c:pt idx="843">
                  <c:v>0.29404078847178139</c:v>
                </c:pt>
                <c:pt idx="844">
                  <c:v>0.29183917329316383</c:v>
                </c:pt>
                <c:pt idx="845">
                  <c:v>0.28965401486736225</c:v>
                </c:pt>
                <c:pt idx="846">
                  <c:v>0.28748519059916045</c:v>
                </c:pt>
                <c:pt idx="847">
                  <c:v>0.28533257880031471</c:v>
                </c:pt>
                <c:pt idx="848">
                  <c:v>0.28319605868299785</c:v>
                </c:pt>
                <c:pt idx="849">
                  <c:v>0.28107551035321449</c:v>
                </c:pt>
                <c:pt idx="850">
                  <c:v>0.27897081480423508</c:v>
                </c:pt>
                <c:pt idx="851">
                  <c:v>0.27688185391019005</c:v>
                </c:pt>
                <c:pt idx="852">
                  <c:v>0.27480851041960364</c:v>
                </c:pt>
                <c:pt idx="853">
                  <c:v>0.27275066794898772</c:v>
                </c:pt>
                <c:pt idx="854">
                  <c:v>0.27070821097654513</c:v>
                </c:pt>
                <c:pt idx="855">
                  <c:v>0.26868102483583267</c:v>
                </c:pt>
                <c:pt idx="856">
                  <c:v>0.26666899570955421</c:v>
                </c:pt>
                <c:pt idx="857">
                  <c:v>0.26467201062332318</c:v>
                </c:pt>
                <c:pt idx="858">
                  <c:v>0.26268995743951534</c:v>
                </c:pt>
                <c:pt idx="859">
                  <c:v>0.26072272485115061</c:v>
                </c:pt>
                <c:pt idx="860">
                  <c:v>0.2587702023758055</c:v>
                </c:pt>
                <c:pt idx="861">
                  <c:v>0.25683228034961442</c:v>
                </c:pt>
                <c:pt idx="862">
                  <c:v>0.25490884992125157</c:v>
                </c:pt>
                <c:pt idx="863">
                  <c:v>0.25299980304598219</c:v>
                </c:pt>
                <c:pt idx="864">
                  <c:v>0.25110503247977362</c:v>
                </c:pt>
                <c:pt idx="865">
                  <c:v>0.24922443177347586</c:v>
                </c:pt>
                <c:pt idx="866">
                  <c:v>0.24735789526692284</c:v>
                </c:pt>
                <c:pt idx="867">
                  <c:v>0.24550531808318252</c:v>
                </c:pt>
                <c:pt idx="868">
                  <c:v>0.24366659612285699</c:v>
                </c:pt>
                <c:pt idx="869">
                  <c:v>0.24184162605835266</c:v>
                </c:pt>
                <c:pt idx="870">
                  <c:v>0.24003030532824993</c:v>
                </c:pt>
                <c:pt idx="871">
                  <c:v>0.23823253213164292</c:v>
                </c:pt>
                <c:pt idx="872">
                  <c:v>0.23644820542258882</c:v>
                </c:pt>
                <c:pt idx="873">
                  <c:v>0.23467722490463669</c:v>
                </c:pt>
                <c:pt idx="874">
                  <c:v>0.23291949102523687</c:v>
                </c:pt>
                <c:pt idx="875">
                  <c:v>0.23117490497031951</c:v>
                </c:pt>
                <c:pt idx="876">
                  <c:v>0.22944336865888315</c:v>
                </c:pt>
                <c:pt idx="877">
                  <c:v>0.22772478473765287</c:v>
                </c:pt>
                <c:pt idx="878">
                  <c:v>0.22601905657567867</c:v>
                </c:pt>
                <c:pt idx="879">
                  <c:v>0.22432608825906328</c:v>
                </c:pt>
                <c:pt idx="880">
                  <c:v>0.2226457845857098</c:v>
                </c:pt>
                <c:pt idx="881">
                  <c:v>0.22097805106006943</c:v>
                </c:pt>
                <c:pt idx="882">
                  <c:v>0.21932279388799855</c:v>
                </c:pt>
                <c:pt idx="883">
                  <c:v>0.21767991997155603</c:v>
                </c:pt>
                <c:pt idx="884">
                  <c:v>0.21604933690392014</c:v>
                </c:pt>
                <c:pt idx="885">
                  <c:v>0.21443095296431522</c:v>
                </c:pt>
                <c:pt idx="886">
                  <c:v>0.21282467711293832</c:v>
                </c:pt>
                <c:pt idx="887">
                  <c:v>0.21123041898600547</c:v>
                </c:pt>
                <c:pt idx="888">
                  <c:v>0.20964808889076778</c:v>
                </c:pt>
                <c:pt idx="889">
                  <c:v>0.20807759780052776</c:v>
                </c:pt>
                <c:pt idx="890">
                  <c:v>0.20651885734981476</c:v>
                </c:pt>
                <c:pt idx="891">
                  <c:v>0.20497177982949066</c:v>
                </c:pt>
                <c:pt idx="892">
                  <c:v>0.20343627818192545</c:v>
                </c:pt>
                <c:pt idx="893">
                  <c:v>0.20191226599620221</c:v>
                </c:pt>
                <c:pt idx="894">
                  <c:v>0.20039965750337244</c:v>
                </c:pt>
                <c:pt idx="895">
                  <c:v>0.19889836757168097</c:v>
                </c:pt>
                <c:pt idx="896">
                  <c:v>0.19740831170199014</c:v>
                </c:pt>
                <c:pt idx="897">
                  <c:v>0.19592940602303485</c:v>
                </c:pt>
                <c:pt idx="898">
                  <c:v>0.19446156728677691</c:v>
                </c:pt>
                <c:pt idx="899">
                  <c:v>0.19300471286389892</c:v>
                </c:pt>
                <c:pt idx="900">
                  <c:v>0.19155876073922826</c:v>
                </c:pt>
                <c:pt idx="901">
                  <c:v>0.19012362950717118</c:v>
                </c:pt>
                <c:pt idx="902">
                  <c:v>0.18869923836723643</c:v>
                </c:pt>
                <c:pt idx="903">
                  <c:v>0.18728550711963832</c:v>
                </c:pt>
                <c:pt idx="904">
                  <c:v>0.18588235616080054</c:v>
                </c:pt>
                <c:pt idx="905">
                  <c:v>0.18448970647897908</c:v>
                </c:pt>
                <c:pt idx="906">
                  <c:v>0.18310747964992513</c:v>
                </c:pt>
                <c:pt idx="907">
                  <c:v>0.181735597832548</c:v>
                </c:pt>
                <c:pt idx="908">
                  <c:v>0.1803739837646077</c:v>
                </c:pt>
                <c:pt idx="909">
                  <c:v>0.1790225607584375</c:v>
                </c:pt>
                <c:pt idx="910">
                  <c:v>0.17768125269672622</c:v>
                </c:pt>
                <c:pt idx="911">
                  <c:v>0.17634998402832025</c:v>
                </c:pt>
                <c:pt idx="912">
                  <c:v>0.17502867976403563</c:v>
                </c:pt>
                <c:pt idx="913">
                  <c:v>0.17371726547248015</c:v>
                </c:pt>
                <c:pt idx="914">
                  <c:v>0.17241566727601451</c:v>
                </c:pt>
                <c:pt idx="915">
                  <c:v>0.17112381184660419</c:v>
                </c:pt>
                <c:pt idx="916">
                  <c:v>0.16984162640178083</c:v>
                </c:pt>
                <c:pt idx="917">
                  <c:v>0.16856903870064313</c:v>
                </c:pt>
                <c:pt idx="918">
                  <c:v>0.16730597703979838</c:v>
                </c:pt>
                <c:pt idx="919">
                  <c:v>0.16605237024947284</c:v>
                </c:pt>
                <c:pt idx="920">
                  <c:v>0.16480814768952284</c:v>
                </c:pt>
                <c:pt idx="921">
                  <c:v>0.16357323924551537</c:v>
                </c:pt>
                <c:pt idx="922">
                  <c:v>0.16234757532486838</c:v>
                </c:pt>
                <c:pt idx="923">
                  <c:v>0.16113108685303101</c:v>
                </c:pt>
                <c:pt idx="924">
                  <c:v>0.15992370526959404</c:v>
                </c:pt>
                <c:pt idx="925">
                  <c:v>0.15872536252450969</c:v>
                </c:pt>
                <c:pt idx="926">
                  <c:v>0.15753599107434155</c:v>
                </c:pt>
                <c:pt idx="927">
                  <c:v>0.15635552387852414</c:v>
                </c:pt>
                <c:pt idx="928">
                  <c:v>0.15518389439562269</c:v>
                </c:pt>
                <c:pt idx="929">
                  <c:v>0.15402103657964261</c:v>
                </c:pt>
                <c:pt idx="930">
                  <c:v>0.15286688487639849</c:v>
                </c:pt>
                <c:pt idx="931">
                  <c:v>0.15172137421986348</c:v>
                </c:pt>
                <c:pt idx="932">
                  <c:v>0.1505844400285582</c:v>
                </c:pt>
                <c:pt idx="933">
                  <c:v>0.14945601820195975</c:v>
                </c:pt>
                <c:pt idx="934">
                  <c:v>0.14833604511695028</c:v>
                </c:pt>
                <c:pt idx="935">
                  <c:v>0.14722445762430567</c:v>
                </c:pt>
                <c:pt idx="936">
                  <c:v>0.14612119304518387</c:v>
                </c:pt>
                <c:pt idx="937">
                  <c:v>0.14502618916760354</c:v>
                </c:pt>
                <c:pt idx="938">
                  <c:v>0.14393938424303199</c:v>
                </c:pt>
                <c:pt idx="939">
                  <c:v>0.14286071698299307</c:v>
                </c:pt>
                <c:pt idx="940">
                  <c:v>0.14179012655557555</c:v>
                </c:pt>
                <c:pt idx="941">
                  <c:v>0.14072755258211059</c:v>
                </c:pt>
                <c:pt idx="942">
                  <c:v>0.13967293513381945</c:v>
                </c:pt>
                <c:pt idx="943">
                  <c:v>0.13862621472844125</c:v>
                </c:pt>
                <c:pt idx="944">
                  <c:v>0.13758733232698006</c:v>
                </c:pt>
                <c:pt idx="945">
                  <c:v>0.13655622933041228</c:v>
                </c:pt>
                <c:pt idx="946">
                  <c:v>0.13553284757637413</c:v>
                </c:pt>
                <c:pt idx="947">
                  <c:v>0.13451712933599821</c:v>
                </c:pt>
                <c:pt idx="948">
                  <c:v>0.13350901731068063</c:v>
                </c:pt>
                <c:pt idx="949">
                  <c:v>0.13250845462888775</c:v>
                </c:pt>
                <c:pt idx="950">
                  <c:v>0.13151538484299294</c:v>
                </c:pt>
                <c:pt idx="951">
                  <c:v>0.13052975192611313</c:v>
                </c:pt>
                <c:pt idx="952">
                  <c:v>0.12955150026907489</c:v>
                </c:pt>
                <c:pt idx="953">
                  <c:v>0.12858057467724107</c:v>
                </c:pt>
                <c:pt idx="954">
                  <c:v>0.12761692036742714</c:v>
                </c:pt>
                <c:pt idx="955">
                  <c:v>0.1266604829649367</c:v>
                </c:pt>
                <c:pt idx="956">
                  <c:v>0.12571120850045786</c:v>
                </c:pt>
                <c:pt idx="957">
                  <c:v>0.12476904340710887</c:v>
                </c:pt>
                <c:pt idx="958">
                  <c:v>0.12383393451740403</c:v>
                </c:pt>
                <c:pt idx="959">
                  <c:v>0.12290582906033903</c:v>
                </c:pt>
                <c:pt idx="960">
                  <c:v>0.12198467465840677</c:v>
                </c:pt>
                <c:pt idx="961">
                  <c:v>0.1210704193247622</c:v>
                </c:pt>
                <c:pt idx="962">
                  <c:v>0.12016301146021817</c:v>
                </c:pt>
                <c:pt idx="963">
                  <c:v>0.11926239985045015</c:v>
                </c:pt>
                <c:pt idx="964">
                  <c:v>0.11836853366311145</c:v>
                </c:pt>
                <c:pt idx="965">
                  <c:v>0.11748136244501807</c:v>
                </c:pt>
                <c:pt idx="966">
                  <c:v>0.11660083611928371</c:v>
                </c:pt>
                <c:pt idx="967">
                  <c:v>0.11572690498260413</c:v>
                </c:pt>
                <c:pt idx="968">
                  <c:v>0.114859519702442</c:v>
                </c:pt>
                <c:pt idx="969">
                  <c:v>0.11399863131426144</c:v>
                </c:pt>
                <c:pt idx="970">
                  <c:v>0.11314419121885208</c:v>
                </c:pt>
                <c:pt idx="971">
                  <c:v>0.11229615117956369</c:v>
                </c:pt>
                <c:pt idx="972">
                  <c:v>0.11145446331966012</c:v>
                </c:pt>
                <c:pt idx="973">
                  <c:v>0.11061908011958364</c:v>
                </c:pt>
                <c:pt idx="974">
                  <c:v>0.10978995441439848</c:v>
                </c:pt>
                <c:pt idx="975">
                  <c:v>0.10896703939104525</c:v>
                </c:pt>
                <c:pt idx="976">
                  <c:v>0.10815028858586401</c:v>
                </c:pt>
                <c:pt idx="977">
                  <c:v>0.10733965588187856</c:v>
                </c:pt>
                <c:pt idx="978">
                  <c:v>0.10653509550624989</c:v>
                </c:pt>
                <c:pt idx="979">
                  <c:v>0.10573656202778919</c:v>
                </c:pt>
                <c:pt idx="980">
                  <c:v>0.10494401035435175</c:v>
                </c:pt>
                <c:pt idx="981">
                  <c:v>0.10415739573033989</c:v>
                </c:pt>
                <c:pt idx="982">
                  <c:v>0.10337667373419634</c:v>
                </c:pt>
                <c:pt idx="983">
                  <c:v>0.10260180027594713</c:v>
                </c:pt>
                <c:pt idx="984">
                  <c:v>0.10183273159471468</c:v>
                </c:pt>
                <c:pt idx="985">
                  <c:v>0.10106942425628063</c:v>
                </c:pt>
                <c:pt idx="986">
                  <c:v>0.10031183515064868</c:v>
                </c:pt>
                <c:pt idx="987">
                  <c:v>9.9559921489677086E-2</c:v>
                </c:pt>
                <c:pt idx="988">
                  <c:v>9.8813640804621627E-2</c:v>
                </c:pt>
                <c:pt idx="989">
                  <c:v>9.807295094380776E-2</c:v>
                </c:pt>
                <c:pt idx="990">
                  <c:v>9.7337810070273173E-2</c:v>
                </c:pt>
                <c:pt idx="991">
                  <c:v>9.66081766594101E-2</c:v>
                </c:pt>
                <c:pt idx="992">
                  <c:v>9.5884009496657541E-2</c:v>
                </c:pt>
                <c:pt idx="993">
                  <c:v>9.5165267675193371E-2</c:v>
                </c:pt>
                <c:pt idx="994">
                  <c:v>9.4451910593636501E-2</c:v>
                </c:pt>
                <c:pt idx="995">
                  <c:v>9.3743897953818586E-2</c:v>
                </c:pt>
                <c:pt idx="996">
                  <c:v>9.3041189758446302E-2</c:v>
                </c:pt>
                <c:pt idx="997">
                  <c:v>9.2343746308942792E-2</c:v>
                </c:pt>
                <c:pt idx="998">
                  <c:v>9.1651528203209404E-2</c:v>
                </c:pt>
                <c:pt idx="999">
                  <c:v>9.096449633339744E-2</c:v>
                </c:pt>
                <c:pt idx="1000">
                  <c:v>9.0282611883739594E-2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'Baseline model w.Calcs'!$X$8</c:f>
              <c:strCache>
                <c:ptCount val="1"/>
                <c:pt idx="0">
                  <c:v>Reserve(t)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w.Calcs'!$X$9:$X$1009</c:f>
              <c:numCache>
                <c:formatCode>#,##0</c:formatCode>
                <c:ptCount val="1001"/>
                <c:pt idx="0">
                  <c:v>84</c:v>
                </c:pt>
                <c:pt idx="1">
                  <c:v>83.999999999999986</c:v>
                </c:pt>
                <c:pt idx="2">
                  <c:v>83.990549999999985</c:v>
                </c:pt>
                <c:pt idx="3">
                  <c:v>83.971862625</c:v>
                </c:pt>
                <c:pt idx="4">
                  <c:v>83.944146779062493</c:v>
                </c:pt>
                <c:pt idx="5">
                  <c:v>83.907607705113278</c:v>
                </c:pt>
                <c:pt idx="6">
                  <c:v>83.862447043815266</c:v>
                </c:pt>
                <c:pt idx="7">
                  <c:v>83.808862891529643</c:v>
                </c:pt>
                <c:pt idx="8">
                  <c:v>83.747049857378002</c:v>
                </c:pt>
                <c:pt idx="9">
                  <c:v>83.677199119419498</c:v>
                </c:pt>
                <c:pt idx="10">
                  <c:v>83.599498479956097</c:v>
                </c:pt>
                <c:pt idx="11">
                  <c:v>83.514132419979688</c:v>
                </c:pt>
                <c:pt idx="12">
                  <c:v>83.421282152773742</c:v>
                </c:pt>
                <c:pt idx="13">
                  <c:v>83.321125676682698</c:v>
                </c:pt>
                <c:pt idx="14">
                  <c:v>83.213837827061511</c:v>
                </c:pt>
                <c:pt idx="15">
                  <c:v>83.099590327418184</c:v>
                </c:pt>
                <c:pt idx="16">
                  <c:v>82.978551839761266</c:v>
                </c:pt>
                <c:pt idx="17">
                  <c:v>82.850888014164823</c:v>
                </c:pt>
                <c:pt idx="18">
                  <c:v>82.716761537562292</c:v>
                </c:pt>
                <c:pt idx="19">
                  <c:v>82.576332181781737</c:v>
                </c:pt>
                <c:pt idx="20">
                  <c:v>82.429756850833272</c:v>
                </c:pt>
                <c:pt idx="21">
                  <c:v>82.2771896274607</c:v>
                </c:pt>
                <c:pt idx="22">
                  <c:v>82.118781818968301</c:v>
                </c:pt>
                <c:pt idx="23">
                  <c:v>81.954682002333882</c:v>
                </c:pt>
                <c:pt idx="24">
                  <c:v>81.785036068619107</c:v>
                </c:pt>
                <c:pt idx="25">
                  <c:v>81.609987266687639</c:v>
                </c:pt>
                <c:pt idx="26">
                  <c:v>81.429676246241911</c:v>
                </c:pt>
                <c:pt idx="27">
                  <c:v>81.244241100188731</c:v>
                </c:pt>
                <c:pt idx="28">
                  <c:v>81.053817406344024</c:v>
                </c:pt>
                <c:pt idx="29">
                  <c:v>80.858538268487052</c:v>
                </c:pt>
                <c:pt idx="30">
                  <c:v>80.658534356773657</c:v>
                </c:pt>
                <c:pt idx="31">
                  <c:v>80.453933947518607</c:v>
                </c:pt>
                <c:pt idx="32">
                  <c:v>80.244862962356649</c:v>
                </c:pt>
                <c:pt idx="33">
                  <c:v>80.031445006791756</c:v>
                </c:pt>
                <c:pt idx="34">
                  <c:v>79.813801408143789</c:v>
                </c:pt>
                <c:pt idx="35">
                  <c:v>79.592051252902152</c:v>
                </c:pt>
                <c:pt idx="36">
                  <c:v>79.366311423495034</c:v>
                </c:pt>
                <c:pt idx="37">
                  <c:v>79.136696634483613</c:v>
                </c:pt>
                <c:pt idx="38">
                  <c:v>78.903319468189821</c:v>
                </c:pt>
                <c:pt idx="39">
                  <c:v>78.666290409766248</c:v>
                </c:pt>
                <c:pt idx="40">
                  <c:v>78.425717881717048</c:v>
                </c:pt>
                <c:pt idx="41">
                  <c:v>78.181708277877846</c:v>
                </c:pt>
                <c:pt idx="42">
                  <c:v>77.934365996863335</c:v>
                </c:pt>
                <c:pt idx="43">
                  <c:v>77.683793474990381</c:v>
                </c:pt>
                <c:pt idx="44">
                  <c:v>77.430091218684922</c:v>
                </c:pt>
                <c:pt idx="45">
                  <c:v>77.173357836380404</c:v>
                </c:pt>
                <c:pt idx="46">
                  <c:v>76.913690069915646</c:v>
                </c:pt>
                <c:pt idx="47">
                  <c:v>76.651182825439747</c:v>
                </c:pt>
                <c:pt idx="48">
                  <c:v>76.385929203831665</c:v>
                </c:pt>
                <c:pt idx="49">
                  <c:v>76.118020530641928</c:v>
                </c:pt>
                <c:pt idx="50">
                  <c:v>75.847546385563533</c:v>
                </c:pt>
                <c:pt idx="51">
                  <c:v>75.574594631439695</c:v>
                </c:pt>
                <c:pt idx="52">
                  <c:v>75.299251442815262</c:v>
                </c:pt>
                <c:pt idx="53">
                  <c:v>75.021601334038863</c:v>
                </c:pt>
                <c:pt idx="54">
                  <c:v>74.741727186922603</c:v>
                </c:pt>
                <c:pt idx="55">
                  <c:v>74.45971027796638</c:v>
                </c:pt>
                <c:pt idx="56">
                  <c:v>74.175630305153149</c:v>
                </c:pt>
                <c:pt idx="57">
                  <c:v>73.889565414321936</c:v>
                </c:pt>
                <c:pt idx="58">
                  <c:v>73.601592225125088</c:v>
                </c:pt>
                <c:pt idx="59">
                  <c:v>73.31178585657608</c:v>
                </c:pt>
                <c:pt idx="60">
                  <c:v>73.020219952194083</c:v>
                </c:pt>
                <c:pt idx="61">
                  <c:v>72.726966704751817</c:v>
                </c:pt>
                <c:pt idx="62">
                  <c:v>72.432096880632386</c:v>
                </c:pt>
                <c:pt idx="63">
                  <c:v>72.135679843801341</c:v>
                </c:pt>
                <c:pt idx="64">
                  <c:v>71.83778357939994</c:v>
                </c:pt>
                <c:pt idx="65">
                  <c:v>71.53847471696514</c:v>
                </c:pt>
                <c:pt idx="66">
                  <c:v>71.237818553282438</c:v>
                </c:pt>
                <c:pt idx="67">
                  <c:v>70.935879074876951</c:v>
                </c:pt>
                <c:pt idx="68">
                  <c:v>70.632718980148326</c:v>
                </c:pt>
                <c:pt idx="69">
                  <c:v>70.328399701155178</c:v>
                </c:pt>
                <c:pt idx="70">
                  <c:v>70.022981425054112</c:v>
                </c:pt>
                <c:pt idx="71">
                  <c:v>69.716523115198925</c:v>
                </c:pt>
                <c:pt idx="72">
                  <c:v>69.40908253190517</c:v>
                </c:pt>
                <c:pt idx="73">
                  <c:v>69.100716252885064</c:v>
                </c:pt>
                <c:pt idx="74">
                  <c:v>68.79147969335807</c:v>
                </c:pt>
                <c:pt idx="75">
                  <c:v>68.481427125841989</c:v>
                </c:pt>
                <c:pt idx="76">
                  <c:v>68.170611699629518</c:v>
                </c:pt>
                <c:pt idx="77">
                  <c:v>67.859085459955168</c:v>
                </c:pt>
                <c:pt idx="78">
                  <c:v>67.546899366857275</c:v>
                </c:pt>
                <c:pt idx="79">
                  <c:v>67.234103313739851</c:v>
                </c:pt>
                <c:pt idx="80">
                  <c:v>66.920746145638802</c:v>
                </c:pt>
                <c:pt idx="81">
                  <c:v>66.606875677197223</c:v>
                </c:pt>
                <c:pt idx="82">
                  <c:v>66.292538710354194</c:v>
                </c:pt>
                <c:pt idx="83">
                  <c:v>65.977781051751435</c:v>
                </c:pt>
                <c:pt idx="84">
                  <c:v>65.66264752986234</c:v>
                </c:pt>
                <c:pt idx="85">
                  <c:v>65.347182011847423</c:v>
                </c:pt>
                <c:pt idx="86">
                  <c:v>65.03142742014073</c:v>
                </c:pt>
                <c:pt idx="87">
                  <c:v>64.715425748771125</c:v>
                </c:pt>
                <c:pt idx="88">
                  <c:v>64.399218079422553</c:v>
                </c:pt>
                <c:pt idx="89">
                  <c:v>64.082844597237582</c:v>
                </c:pt>
                <c:pt idx="90">
                  <c:v>63.766344606367845</c:v>
                </c:pt>
                <c:pt idx="91">
                  <c:v>63.449756545275491</c:v>
                </c:pt>
                <c:pt idx="92">
                  <c:v>63.133118001789498</c:v>
                </c:pt>
                <c:pt idx="93">
                  <c:v>62.816465727920587</c:v>
                </c:pt>
                <c:pt idx="94">
                  <c:v>62.499835654438527</c:v>
                </c:pt>
                <c:pt idx="95">
                  <c:v>62.183262905215422</c:v>
                </c:pt>
                <c:pt idx="96">
                  <c:v>61.866781811338726</c:v>
                </c:pt>
                <c:pt idx="97">
                  <c:v>61.550425924997398</c:v>
                </c:pt>
                <c:pt idx="98">
                  <c:v>61.234228033144987</c:v>
                </c:pt>
                <c:pt idx="99">
                  <c:v>60.918220170942689</c:v>
                </c:pt>
                <c:pt idx="100">
                  <c:v>60.60243363498622</c:v>
                </c:pt>
                <c:pt idx="101">
                  <c:v>60.286898996319536</c:v>
                </c:pt>
                <c:pt idx="102">
                  <c:v>59.971646113238918</c:v>
                </c:pt>
                <c:pt idx="103">
                  <c:v>59.656704143890536</c:v>
                </c:pt>
                <c:pt idx="104">
                  <c:v>59.342101558664751</c:v>
                </c:pt>
                <c:pt idx="105">
                  <c:v>59.027866152390345</c:v>
                </c:pt>
                <c:pt idx="106">
                  <c:v>58.714025056331764</c:v>
                </c:pt>
                <c:pt idx="107">
                  <c:v>58.400604749992361</c:v>
                </c:pt>
                <c:pt idx="108">
                  <c:v>58.087631072726765</c:v>
                </c:pt>
                <c:pt idx="109">
                  <c:v>57.775129235165259</c:v>
                </c:pt>
                <c:pt idx="110">
                  <c:v>57.46312383045322</c:v>
                </c:pt>
                <c:pt idx="111">
                  <c:v>57.151638845308241</c:v>
                </c:pt>
                <c:pt idx="112">
                  <c:v>56.840697670898088</c:v>
                </c:pt>
                <c:pt idx="113">
                  <c:v>56.530323113542067</c:v>
                </c:pt>
                <c:pt idx="114">
                  <c:v>56.220537405238595</c:v>
                </c:pt>
                <c:pt idx="115">
                  <c:v>55.911362214021665</c:v>
                </c:pt>
                <c:pt idx="116">
                  <c:v>55.602818654149026</c:v>
                </c:pt>
                <c:pt idx="117">
                  <c:v>55.294927296124463</c:v>
                </c:pt>
                <c:pt idx="118">
                  <c:v>54.987708176556836</c:v>
                </c:pt>
                <c:pt idx="119">
                  <c:v>54.681180807858688</c:v>
                </c:pt>
                <c:pt idx="120">
                  <c:v>54.375364187786381</c:v>
                </c:pt>
                <c:pt idx="121">
                  <c:v>54.070276808824815</c:v>
                </c:pt>
                <c:pt idx="122">
                  <c:v>53.76593666741875</c:v>
                </c:pt>
                <c:pt idx="123">
                  <c:v>53.462361273053325</c:v>
                </c:pt>
                <c:pt idx="124">
                  <c:v>53.159567657186059</c:v>
                </c:pt>
                <c:pt idx="125">
                  <c:v>52.857572382032565</c:v>
                </c:pt>
                <c:pt idx="126">
                  <c:v>52.556391549208598</c:v>
                </c:pt>
                <c:pt idx="127">
                  <c:v>52.256040808230189</c:v>
                </c:pt>
                <c:pt idx="128">
                  <c:v>51.956535364874512</c:v>
                </c:pt>
                <c:pt idx="129">
                  <c:v>51.657889989403401</c:v>
                </c:pt>
                <c:pt idx="130">
                  <c:v>51.360119024651858</c:v>
                </c:pt>
                <c:pt idx="131">
                  <c:v>51.063236393983409</c:v>
                </c:pt>
                <c:pt idx="132">
                  <c:v>50.767255609114741</c:v>
                </c:pt>
                <c:pt idx="133">
                  <c:v>50.472189777811288</c:v>
                </c:pt>
                <c:pt idx="134">
                  <c:v>50.178051611456134</c:v>
                </c:pt>
                <c:pt idx="135">
                  <c:v>49.884853432493962</c:v>
                </c:pt>
                <c:pt idx="136">
                  <c:v>49.592607181752165</c:v>
                </c:pt>
                <c:pt idx="137">
                  <c:v>49.301324425640885</c:v>
                </c:pt>
                <c:pt idx="138">
                  <c:v>49.01101636323417</c:v>
                </c:pt>
                <c:pt idx="139">
                  <c:v>48.721693833233729</c:v>
                </c:pt>
                <c:pt idx="140">
                  <c:v>48.433367320817418</c:v>
                </c:pt>
                <c:pt idx="141">
                  <c:v>48.146046964374236</c:v>
                </c:pt>
                <c:pt idx="142">
                  <c:v>47.859742562127451</c:v>
                </c:pt>
                <c:pt idx="143">
                  <c:v>47.574463578647723</c:v>
                </c:pt>
                <c:pt idx="144">
                  <c:v>47.290219151258029</c:v>
                </c:pt>
                <c:pt idx="145">
                  <c:v>47.007018096332025</c:v>
                </c:pt>
                <c:pt idx="146">
                  <c:v>46.72486891548732</c:v>
                </c:pt>
                <c:pt idx="147">
                  <c:v>46.443779801675795</c:v>
                </c:pt>
                <c:pt idx="148">
                  <c:v>46.163758645172038</c:v>
                </c:pt>
                <c:pt idx="149">
                  <c:v>45.884813039461932</c:v>
                </c:pt>
                <c:pt idx="150">
                  <c:v>45.606950287032717</c:v>
                </c:pt>
                <c:pt idx="151">
                  <c:v>45.330177405066223</c:v>
                </c:pt>
                <c:pt idx="152">
                  <c:v>45.054501131036687</c:v>
                </c:pt>
                <c:pt idx="153">
                  <c:v>44.779927928214732</c:v>
                </c:pt>
                <c:pt idx="154">
                  <c:v>44.506463991079045</c:v>
                </c:pt>
                <c:pt idx="155">
                  <c:v>44.234115250636989</c:v>
                </c:pt>
                <c:pt idx="156">
                  <c:v>43.962887379655875</c:v>
                </c:pt>
                <c:pt idx="157">
                  <c:v>43.692785797806138</c:v>
                </c:pt>
                <c:pt idx="158">
                  <c:v>43.423815676717794</c:v>
                </c:pt>
                <c:pt idx="159">
                  <c:v>43.155981944951705</c:v>
                </c:pt>
                <c:pt idx="160">
                  <c:v>42.889289292886716</c:v>
                </c:pt>
                <c:pt idx="161">
                  <c:v>42.623742177524377</c:v>
                </c:pt>
                <c:pt idx="162">
                  <c:v>42.359344827212247</c:v>
                </c:pt>
                <c:pt idx="163">
                  <c:v>42.096101246287169</c:v>
                </c:pt>
                <c:pt idx="164">
                  <c:v>41.834015219639845</c:v>
                </c:pt>
                <c:pt idx="165">
                  <c:v>41.573090317201867</c:v>
                </c:pt>
                <c:pt idx="166">
                  <c:v>41.313329898356542</c:v>
                </c:pt>
                <c:pt idx="167">
                  <c:v>41.054737116274552</c:v>
                </c:pt>
                <c:pt idx="168">
                  <c:v>40.797314922175843</c:v>
                </c:pt>
                <c:pt idx="169">
                  <c:v>40.54106606951877</c:v>
                </c:pt>
                <c:pt idx="170">
                  <c:v>40.285993118117737</c:v>
                </c:pt>
                <c:pt idx="171">
                  <c:v>40.032098438190417</c:v>
                </c:pt>
                <c:pt idx="172">
                  <c:v>39.779384214335657</c:v>
                </c:pt>
                <c:pt idx="173">
                  <c:v>39.527852449443344</c:v>
                </c:pt>
                <c:pt idx="174">
                  <c:v>39.277504968537002</c:v>
                </c:pt>
                <c:pt idx="175">
                  <c:v>39.028343422550471</c:v>
                </c:pt>
                <c:pt idx="176">
                  <c:v>38.780369292039694</c:v>
                </c:pt>
                <c:pt idx="177">
                  <c:v>38.533583890830364</c:v>
                </c:pt>
                <c:pt idx="178">
                  <c:v>38.287988369602886</c:v>
                </c:pt>
                <c:pt idx="179">
                  <c:v>38.043583719415309</c:v>
                </c:pt>
                <c:pt idx="180">
                  <c:v>37.800370775165383</c:v>
                </c:pt>
                <c:pt idx="181">
                  <c:v>37.558350218992643</c:v>
                </c:pt>
                <c:pt idx="182">
                  <c:v>37.31752258362156</c:v>
                </c:pt>
                <c:pt idx="183">
                  <c:v>37.077888255646705</c:v>
                </c:pt>
                <c:pt idx="184">
                  <c:v>36.839447478760633</c:v>
                </c:pt>
                <c:pt idx="185">
                  <c:v>36.602200356925728</c:v>
                </c:pt>
                <c:pt idx="186">
                  <c:v>36.366146857490762</c:v>
                </c:pt>
                <c:pt idx="187">
                  <c:v>36.131286814252924</c:v>
                </c:pt>
                <c:pt idx="188">
                  <c:v>35.897619930466469</c:v>
                </c:pt>
                <c:pt idx="189">
                  <c:v>35.665145781798607</c:v>
                </c:pt>
                <c:pt idx="190">
                  <c:v>35.433863819233594</c:v>
                </c:pt>
                <c:pt idx="191">
                  <c:v>35.203773371925848</c:v>
                </c:pt>
                <c:pt idx="192">
                  <c:v>34.974873650002841</c:v>
                </c:pt>
                <c:pt idx="193">
                  <c:v>34.74716374731878</c:v>
                </c:pt>
                <c:pt idx="194">
                  <c:v>34.520642644159473</c:v>
                </c:pt>
                <c:pt idx="195">
                  <c:v>34.295309209899678</c:v>
                </c:pt>
                <c:pt idx="196">
                  <c:v>34.071162205613255</c:v>
                </c:pt>
                <c:pt idx="197">
                  <c:v>33.848200286637166</c:v>
                </c:pt>
                <c:pt idx="198">
                  <c:v>33.626422005089921</c:v>
                </c:pt>
                <c:pt idx="199">
                  <c:v>33.405825812345242</c:v>
                </c:pt>
                <c:pt idx="200">
                  <c:v>33.186410061461743</c:v>
                </c:pt>
                <c:pt idx="201">
                  <c:v>32.96817300956922</c:v>
                </c:pt>
                <c:pt idx="202">
                  <c:v>32.75111282021237</c:v>
                </c:pt>
                <c:pt idx="203">
                  <c:v>32.535227565652477</c:v>
                </c:pt>
                <c:pt idx="204">
                  <c:v>32.320515229127906</c:v>
                </c:pt>
                <c:pt idx="205">
                  <c:v>32.106973707074005</c:v>
                </c:pt>
                <c:pt idx="206">
                  <c:v>31.894600811303039</c:v>
                </c:pt>
                <c:pt idx="207">
                  <c:v>31.683394271144873</c:v>
                </c:pt>
                <c:pt idx="208">
                  <c:v>31.473351735548988</c:v>
                </c:pt>
                <c:pt idx="209">
                  <c:v>31.264470775148506</c:v>
                </c:pt>
                <c:pt idx="210">
                  <c:v>31.056748884286801</c:v>
                </c:pt>
                <c:pt idx="211">
                  <c:v>30.85018348300726</c:v>
                </c:pt>
                <c:pt idx="212">
                  <c:v>30.644771919007027</c:v>
                </c:pt>
                <c:pt idx="213">
                  <c:v>30.440511469554981</c:v>
                </c:pt>
                <c:pt idx="214">
                  <c:v>30.237399343374708</c:v>
                </c:pt>
                <c:pt idx="215">
                  <c:v>30.035432682493163</c:v>
                </c:pt>
                <c:pt idx="216">
                  <c:v>29.834608564055316</c:v>
                </c:pt>
                <c:pt idx="217">
                  <c:v>29.634924002105553</c:v>
                </c:pt>
                <c:pt idx="218">
                  <c:v>29.436375949336195</c:v>
                </c:pt>
                <c:pt idx="219">
                  <c:v>29.238961298803918</c:v>
                </c:pt>
                <c:pt idx="220">
                  <c:v>29.042676885614306</c:v>
                </c:pt>
                <c:pt idx="221">
                  <c:v>28.847519488575347</c:v>
                </c:pt>
                <c:pt idx="222">
                  <c:v>28.653485831820142</c:v>
                </c:pt>
                <c:pt idx="223">
                  <c:v>28.460572586399454</c:v>
                </c:pt>
                <c:pt idx="224">
                  <c:v>28.268776371844673</c:v>
                </c:pt>
                <c:pt idx="225">
                  <c:v>28.078093757701389</c:v>
                </c:pt>
                <c:pt idx="226">
                  <c:v>27.888521265034488</c:v>
                </c:pt>
                <c:pt idx="227">
                  <c:v>27.700055367904859</c:v>
                </c:pt>
                <c:pt idx="228">
                  <c:v>27.512692494818346</c:v>
                </c:pt>
                <c:pt idx="229">
                  <c:v>27.326429030147374</c:v>
                </c:pt>
                <c:pt idx="230">
                  <c:v>27.141261315525842</c:v>
                </c:pt>
                <c:pt idx="231">
                  <c:v>26.957185651217397</c:v>
                </c:pt>
                <c:pt idx="232">
                  <c:v>26.774198297457897</c:v>
                </c:pt>
                <c:pt idx="233">
                  <c:v>26.592295475772218</c:v>
                </c:pt>
                <c:pt idx="234">
                  <c:v>26.411473370266002</c:v>
                </c:pt>
                <c:pt idx="235">
                  <c:v>26.231728128892662</c:v>
                </c:pt>
                <c:pt idx="236">
                  <c:v>26.053055864696049</c:v>
                </c:pt>
                <c:pt idx="237">
                  <c:v>25.875452657029367</c:v>
                </c:pt>
                <c:pt idx="238">
                  <c:v>25.698914552750402</c:v>
                </c:pt>
                <c:pt idx="239">
                  <c:v>25.523437567393806</c:v>
                </c:pt>
                <c:pt idx="240">
                  <c:v>25.349017686320547</c:v>
                </c:pt>
                <c:pt idx="241">
                  <c:v>25.1756508658451</c:v>
                </c:pt>
                <c:pt idx="242">
                  <c:v>25.003333034340656</c:v>
                </c:pt>
                <c:pt idx="243">
                  <c:v>24.832060093322635</c:v>
                </c:pt>
                <c:pt idx="244">
                  <c:v>24.661827918511179</c:v>
                </c:pt>
                <c:pt idx="245">
                  <c:v>24.492632360872456</c:v>
                </c:pt>
                <c:pt idx="246">
                  <c:v>24.324469247639787</c:v>
                </c:pt>
                <c:pt idx="247">
                  <c:v>24.157334383314257</c:v>
                </c:pt>
                <c:pt idx="248">
                  <c:v>23.991223550645685</c:v>
                </c:pt>
                <c:pt idx="249">
                  <c:v>23.826132511594036</c:v>
                </c:pt>
                <c:pt idx="250">
                  <c:v>23.662057008271606</c:v>
                </c:pt>
                <c:pt idx="251">
                  <c:v>23.498992763866362</c:v>
                </c:pt>
                <c:pt idx="252">
                  <c:v>23.336935483546807</c:v>
                </c:pt>
                <c:pt idx="253">
                  <c:v>23.17588085534852</c:v>
                </c:pt>
                <c:pt idx="254">
                  <c:v>23.015824551042797</c:v>
                </c:pt>
                <c:pt idx="255">
                  <c:v>22.856762226987712</c:v>
                </c:pt>
                <c:pt idx="256">
                  <c:v>22.698689524961864</c:v>
                </c:pt>
                <c:pt idx="257">
                  <c:v>22.541602072981082</c:v>
                </c:pt>
                <c:pt idx="258">
                  <c:v>22.385495486098307</c:v>
                </c:pt>
                <c:pt idx="259">
                  <c:v>22.230365367187183</c:v>
                </c:pt>
                <c:pt idx="260">
                  <c:v>22.076207307709367</c:v>
                </c:pt>
                <c:pt idx="261">
                  <c:v>21.923016888466012</c:v>
                </c:pt>
                <c:pt idx="262">
                  <c:v>21.770789680333504</c:v>
                </c:pt>
                <c:pt idx="263">
                  <c:v>21.619521244984018</c:v>
                </c:pt>
                <c:pt idx="264">
                  <c:v>21.469207135590871</c:v>
                </c:pt>
                <c:pt idx="265">
                  <c:v>21.319842897518999</c:v>
                </c:pt>
                <c:pt idx="266">
                  <c:v>21.171424069000988</c:v>
                </c:pt>
                <c:pt idx="267">
                  <c:v>21.023946181798674</c:v>
                </c:pt>
                <c:pt idx="268">
                  <c:v>20.877404761850627</c:v>
                </c:pt>
                <c:pt idx="269">
                  <c:v>20.731795329905967</c:v>
                </c:pt>
                <c:pt idx="270">
                  <c:v>20.587113402144361</c:v>
                </c:pt>
                <c:pt idx="271">
                  <c:v>20.443354490782774</c:v>
                </c:pt>
                <c:pt idx="272">
                  <c:v>20.300514104669077</c:v>
                </c:pt>
                <c:pt idx="273">
                  <c:v>20.15858774986274</c:v>
                </c:pt>
                <c:pt idx="274">
                  <c:v>20.017570930202755</c:v>
                </c:pt>
                <c:pt idx="275">
                  <c:v>19.877459147863274</c:v>
                </c:pt>
                <c:pt idx="276">
                  <c:v>19.738247903896767</c:v>
                </c:pt>
                <c:pt idx="277">
                  <c:v>19.599932698765386</c:v>
                </c:pt>
                <c:pt idx="278">
                  <c:v>19.462509032860268</c:v>
                </c:pt>
                <c:pt idx="279">
                  <c:v>19.325972407009409</c:v>
                </c:pt>
                <c:pt idx="280">
                  <c:v>19.190318322973983</c:v>
                </c:pt>
                <c:pt idx="281">
                  <c:v>19.055542283933587</c:v>
                </c:pt>
                <c:pt idx="282">
                  <c:v>18.92163979496025</c:v>
                </c:pt>
                <c:pt idx="283">
                  <c:v>18.788606363481872</c:v>
                </c:pt>
                <c:pt idx="284">
                  <c:v>18.656437499734839</c:v>
                </c:pt>
                <c:pt idx="285">
                  <c:v>18.525128717206211</c:v>
                </c:pt>
                <c:pt idx="286">
                  <c:v>18.394675533065758</c:v>
                </c:pt>
                <c:pt idx="287">
                  <c:v>18.265073468587776</c:v>
                </c:pt>
                <c:pt idx="288">
                  <c:v>18.136318049563076</c:v>
                </c:pt>
                <c:pt idx="289">
                  <c:v>18.008404806701229</c:v>
                </c:pt>
                <c:pt idx="290">
                  <c:v>17.881329276023187</c:v>
                </c:pt>
                <c:pt idx="291">
                  <c:v>17.755086999244647</c:v>
                </c:pt>
                <c:pt idx="292">
                  <c:v>17.629673524150082</c:v>
                </c:pt>
                <c:pt idx="293">
                  <c:v>17.505084404957724</c:v>
                </c:pt>
                <c:pt idx="294">
                  <c:v>17.381315202675719</c:v>
                </c:pt>
                <c:pt idx="295">
                  <c:v>17.258361485449505</c:v>
                </c:pt>
                <c:pt idx="296">
                  <c:v>17.136218828900578</c:v>
                </c:pt>
                <c:pt idx="297">
                  <c:v>17.014882816456886</c:v>
                </c:pt>
                <c:pt idx="298">
                  <c:v>16.894349039674928</c:v>
                </c:pt>
                <c:pt idx="299">
                  <c:v>16.774613098553708</c:v>
                </c:pt>
                <c:pt idx="300">
                  <c:v>16.655670601840757</c:v>
                </c:pt>
                <c:pt idx="301">
                  <c:v>16.537517167330265</c:v>
                </c:pt>
                <c:pt idx="302">
                  <c:v>16.420148422153552</c:v>
                </c:pt>
                <c:pt idx="303">
                  <c:v>16.303560003061992</c:v>
                </c:pt>
                <c:pt idx="304">
                  <c:v>16.187747556702501</c:v>
                </c:pt>
                <c:pt idx="305">
                  <c:v>16.072706739885746</c:v>
                </c:pt>
                <c:pt idx="306">
                  <c:v>15.958433219847244</c:v>
                </c:pt>
                <c:pt idx="307">
                  <c:v>15.844922674501362</c:v>
                </c:pt>
                <c:pt idx="308">
                  <c:v>15.732170792688537</c:v>
                </c:pt>
                <c:pt idx="309">
                  <c:v>15.620173274415617</c:v>
                </c:pt>
                <c:pt idx="310">
                  <c:v>15.508925831089664</c:v>
                </c:pt>
                <c:pt idx="311">
                  <c:v>15.398424185745169</c:v>
                </c:pt>
                <c:pt idx="312">
                  <c:v>15.28866407326492</c:v>
                </c:pt>
                <c:pt idx="313">
                  <c:v>15.179641240594588</c:v>
                </c:pt>
                <c:pt idx="314">
                  <c:v>15.071351446951098</c:v>
                </c:pt>
                <c:pt idx="315">
                  <c:v>14.963790464025026</c:v>
                </c:pt>
                <c:pt idx="316">
                  <c:v>14.856954076177002</c:v>
                </c:pt>
                <c:pt idx="317">
                  <c:v>14.750838080628352</c:v>
                </c:pt>
                <c:pt idx="318">
                  <c:v>14.645438287645975</c:v>
                </c:pt>
                <c:pt idx="319">
                  <c:v>14.540750520721634</c:v>
                </c:pt>
                <c:pt idx="320">
                  <c:v>14.436770616745736</c:v>
                </c:pt>
                <c:pt idx="321">
                  <c:v>14.333494426175715</c:v>
                </c:pt>
                <c:pt idx="322">
                  <c:v>14.230917813199119</c:v>
                </c:pt>
                <c:pt idx="323">
                  <c:v>14.129036655891571</c:v>
                </c:pt>
                <c:pt idx="324">
                  <c:v>14.027846846369449</c:v>
                </c:pt>
                <c:pt idx="325">
                  <c:v>13.927344290937786</c:v>
                </c:pt>
                <c:pt idx="326">
                  <c:v>13.827524910233128</c:v>
                </c:pt>
                <c:pt idx="327">
                  <c:v>13.728384639361598</c:v>
                </c:pt>
                <c:pt idx="328">
                  <c:v>13.629919428032268</c:v>
                </c:pt>
                <c:pt idx="329">
                  <c:v>13.53212524068592</c:v>
                </c:pt>
                <c:pt idx="330">
                  <c:v>13.434998056619206</c:v>
                </c:pt>
                <c:pt idx="331">
                  <c:v>13.338533870104417</c:v>
                </c:pt>
                <c:pt idx="332">
                  <c:v>13.242728690504846</c:v>
                </c:pt>
                <c:pt idx="333">
                  <c:v>13.147578542385874</c:v>
                </c:pt>
                <c:pt idx="334">
                  <c:v>13.0530794656219</c:v>
                </c:pt>
                <c:pt idx="335">
                  <c:v>12.959227515499093</c:v>
                </c:pt>
                <c:pt idx="336">
                  <c:v>12.866018762814161</c:v>
                </c:pt>
                <c:pt idx="337">
                  <c:v>12.773449293969154</c:v>
                </c:pt>
                <c:pt idx="338">
                  <c:v>12.681515211062351</c:v>
                </c:pt>
                <c:pt idx="339">
                  <c:v>12.590212631975378</c:v>
                </c:pt>
                <c:pt idx="340">
                  <c:v>12.499537690456616</c:v>
                </c:pt>
                <c:pt idx="341">
                  <c:v>12.409486536200935</c:v>
                </c:pt>
                <c:pt idx="342">
                  <c:v>12.320055334925815</c:v>
                </c:pt>
                <c:pt idx="343">
                  <c:v>12.231240268444079</c:v>
                </c:pt>
                <c:pt idx="344">
                  <c:v>12.143037534733001</c:v>
                </c:pt>
                <c:pt idx="345">
                  <c:v>12.055443348000207</c:v>
                </c:pt>
                <c:pt idx="346">
                  <c:v>11.968453938746258</c:v>
                </c:pt>
                <c:pt idx="347">
                  <c:v>11.882065553823859</c:v>
                </c:pt>
                <c:pt idx="348">
                  <c:v>11.796274456494109</c:v>
                </c:pt>
                <c:pt idx="349">
                  <c:v>11.711076926479475</c:v>
                </c:pt>
                <c:pt idx="350">
                  <c:v>11.62646926001381</c:v>
                </c:pt>
                <c:pt idx="351">
                  <c:v>11.542447769889403</c:v>
                </c:pt>
                <c:pt idx="352">
                  <c:v>11.459008785501027</c:v>
                </c:pt>
                <c:pt idx="353">
                  <c:v>11.376148652887295</c:v>
                </c:pt>
                <c:pt idx="354">
                  <c:v>11.293863734768998</c:v>
                </c:pt>
                <c:pt idx="355">
                  <c:v>11.212150410584906</c:v>
                </c:pt>
                <c:pt idx="356">
                  <c:v>11.131005076524806</c:v>
                </c:pt>
                <c:pt idx="357">
                  <c:v>11.050424145559866</c:v>
                </c:pt>
                <c:pt idx="358">
                  <c:v>10.970404047470524</c:v>
                </c:pt>
                <c:pt idx="359">
                  <c:v>10.890941228871808</c:v>
                </c:pt>
                <c:pt idx="360">
                  <c:v>10.812032153236233</c:v>
                </c:pt>
                <c:pt idx="361">
                  <c:v>10.73367330091421</c:v>
                </c:pt>
                <c:pt idx="362">
                  <c:v>10.655861169152191</c:v>
                </c:pt>
                <c:pt idx="363">
                  <c:v>10.578592272108466</c:v>
                </c:pt>
                <c:pt idx="364">
                  <c:v>10.501863140866694</c:v>
                </c:pt>
                <c:pt idx="365">
                  <c:v>10.425670323447251</c:v>
                </c:pt>
                <c:pt idx="366">
                  <c:v>10.3500103848164</c:v>
                </c:pt>
                <c:pt idx="367">
                  <c:v>10.274879906893347</c:v>
                </c:pt>
                <c:pt idx="368">
                  <c:v>10.200275488555281</c:v>
                </c:pt>
                <c:pt idx="369">
                  <c:v>10.126193745640293</c:v>
                </c:pt>
                <c:pt idx="370">
                  <c:v>10.052631310948428</c:v>
                </c:pt>
                <c:pt idx="371">
                  <c:v>9.9795848342407396</c:v>
                </c:pt>
                <c:pt idx="372">
                  <c:v>9.9070509822364876</c:v>
                </c:pt>
                <c:pt idx="373">
                  <c:v>9.8350264386084962</c:v>
                </c:pt>
                <c:pt idx="374">
                  <c:v>9.7635079039766257</c:v>
                </c:pt>
                <c:pt idx="375">
                  <c:v>9.6924920958996363</c:v>
                </c:pt>
                <c:pt idx="376">
                  <c:v>9.6219757488651734</c:v>
                </c:pt>
                <c:pt idx="377">
                  <c:v>9.5519556142782029</c:v>
                </c:pt>
                <c:pt idx="378">
                  <c:v>9.482428460447677</c:v>
                </c:pt>
                <c:pt idx="379">
                  <c:v>9.4133910725717538</c:v>
                </c:pt>
                <c:pt idx="380">
                  <c:v>9.3448402527212213</c:v>
                </c:pt>
                <c:pt idx="381">
                  <c:v>9.2767728198216659</c:v>
                </c:pt>
                <c:pt idx="382">
                  <c:v>9.2091856096339235</c:v>
                </c:pt>
                <c:pt idx="383">
                  <c:v>9.1420754747331721</c:v>
                </c:pt>
                <c:pt idx="384">
                  <c:v>9.0754392844866061</c:v>
                </c:pt>
                <c:pt idx="385">
                  <c:v>9.0092739250296816</c:v>
                </c:pt>
                <c:pt idx="386">
                  <c:v>8.9435762992410268</c:v>
                </c:pt>
                <c:pt idx="387">
                  <c:v>8.8783433267160685</c:v>
                </c:pt>
                <c:pt idx="388">
                  <c:v>8.8135719437392392</c:v>
                </c:pt>
                <c:pt idx="389">
                  <c:v>8.749259103255147</c:v>
                </c:pt>
                <c:pt idx="390">
                  <c:v>8.6854017748382688</c:v>
                </c:pt>
                <c:pt idx="391">
                  <c:v>8.6219969446616478</c:v>
                </c:pt>
                <c:pt idx="392">
                  <c:v>8.5590416154643449</c:v>
                </c:pt>
                <c:pt idx="393">
                  <c:v>8.4965328065176955</c:v>
                </c:pt>
                <c:pt idx="394">
                  <c:v>8.4344675535906077</c:v>
                </c:pt>
                <c:pt idx="395">
                  <c:v>8.372842908913638</c:v>
                </c:pt>
                <c:pt idx="396">
                  <c:v>8.3116559411421367</c:v>
                </c:pt>
                <c:pt idx="397">
                  <c:v>8.2509037353182286</c:v>
                </c:pt>
                <c:pt idx="398">
                  <c:v>8.1905833928319804</c:v>
                </c:pt>
                <c:pt idx="399">
                  <c:v>8.1306920313814519</c:v>
                </c:pt>
                <c:pt idx="400">
                  <c:v>8.07122678493187</c:v>
                </c:pt>
                <c:pt idx="401">
                  <c:v>8.0121848036738754</c:v>
                </c:pt>
                <c:pt idx="402">
                  <c:v>7.9535632539808816</c:v>
                </c:pt>
                <c:pt idx="403">
                  <c:v>7.8953593183655641</c:v>
                </c:pt>
                <c:pt idx="404">
                  <c:v>7.8375701954355215</c:v>
                </c:pt>
                <c:pt idx="405">
                  <c:v>7.7801930998480824</c:v>
                </c:pt>
                <c:pt idx="406">
                  <c:v>7.7232252622643767</c:v>
                </c:pt>
                <c:pt idx="407">
                  <c:v>7.6666639293025689</c:v>
                </c:pt>
                <c:pt idx="408">
                  <c:v>7.6105063634904067</c:v>
                </c:pt>
                <c:pt idx="409">
                  <c:v>7.5547498432169657</c:v>
                </c:pt>
                <c:pt idx="410">
                  <c:v>7.4993916626837862</c:v>
                </c:pt>
                <c:pt idx="411">
                  <c:v>7.4444291318552356</c:v>
                </c:pt>
                <c:pt idx="412">
                  <c:v>7.3898595764082851</c:v>
                </c:pt>
                <c:pt idx="413">
                  <c:v>7.3356803376815538</c:v>
                </c:pt>
                <c:pt idx="414">
                  <c:v>7.2818887726238284</c:v>
                </c:pt>
                <c:pt idx="415">
                  <c:v>7.2284822537419169</c:v>
                </c:pt>
                <c:pt idx="416">
                  <c:v>7.1754581690479196</c:v>
                </c:pt>
                <c:pt idx="417">
                  <c:v>7.1228139220060021</c:v>
                </c:pt>
                <c:pt idx="418">
                  <c:v>7.0705469314784972</c:v>
                </c:pt>
                <c:pt idx="419">
                  <c:v>7.0186546316716374</c:v>
                </c:pt>
                <c:pt idx="420">
                  <c:v>6.9671344720806312</c:v>
                </c:pt>
                <c:pt idx="421">
                  <c:v>6.9159839174343762</c:v>
                </c:pt>
                <c:pt idx="422">
                  <c:v>6.8652004476395421</c:v>
                </c:pt>
                <c:pt idx="423">
                  <c:v>6.8147815577243804</c:v>
                </c:pt>
                <c:pt idx="424">
                  <c:v>6.7647247577819627</c:v>
                </c:pt>
                <c:pt idx="425">
                  <c:v>6.7150275729129989</c:v>
                </c:pt>
                <c:pt idx="426">
                  <c:v>6.6656875431683291</c:v>
                </c:pt>
                <c:pt idx="427">
                  <c:v>6.6167022234909734</c:v>
                </c:pt>
                <c:pt idx="428">
                  <c:v>6.5680691836577401</c:v>
                </c:pt>
                <c:pt idx="429">
                  <c:v>6.5197860082206196</c:v>
                </c:pt>
                <c:pt idx="430">
                  <c:v>6.4718502964476636</c:v>
                </c:pt>
                <c:pt idx="431">
                  <c:v>6.4242596622636787</c:v>
                </c:pt>
                <c:pt idx="432">
                  <c:v>6.3770117341904866</c:v>
                </c:pt>
                <c:pt idx="433">
                  <c:v>6.330104155286933</c:v>
                </c:pt>
                <c:pt idx="434">
                  <c:v>6.2835345830886142</c:v>
                </c:pt>
                <c:pt idx="435">
                  <c:v>6.2373006895472844</c:v>
                </c:pt>
                <c:pt idx="436">
                  <c:v>6.1914001609700344</c:v>
                </c:pt>
                <c:pt idx="437">
                  <c:v>6.1458306979581971</c:v>
                </c:pt>
                <c:pt idx="438">
                  <c:v>6.100590015346028</c:v>
                </c:pt>
                <c:pt idx="439">
                  <c:v>6.0556758421391006</c:v>
                </c:pt>
                <c:pt idx="440">
                  <c:v>6.0110859214526169</c:v>
                </c:pt>
                <c:pt idx="441">
                  <c:v>5.9668180104493409</c:v>
                </c:pt>
                <c:pt idx="442">
                  <c:v>5.9228698802774744</c:v>
                </c:pt>
                <c:pt idx="443">
                  <c:v>5.879239316008289</c:v>
                </c:pt>
                <c:pt idx="444">
                  <c:v>5.8359241165736231</c:v>
                </c:pt>
                <c:pt idx="445">
                  <c:v>5.792922094703199</c:v>
                </c:pt>
                <c:pt idx="446">
                  <c:v>5.7502310768617386</c:v>
                </c:pt>
                <c:pt idx="447">
                  <c:v>5.7078489031860604</c:v>
                </c:pt>
                <c:pt idx="448">
                  <c:v>5.6657734274219314</c:v>
                </c:pt>
                <c:pt idx="449">
                  <c:v>5.6240025168608989</c:v>
                </c:pt>
                <c:pt idx="450">
                  <c:v>5.5825340522769009</c:v>
                </c:pt>
                <c:pt idx="451">
                  <c:v>5.5413659278628939</c:v>
                </c:pt>
                <c:pt idx="452">
                  <c:v>5.5004960511673184</c:v>
                </c:pt>
                <c:pt idx="453">
                  <c:v>5.4599223430305113</c:v>
                </c:pt>
                <c:pt idx="454">
                  <c:v>5.4196427375210332</c:v>
                </c:pt>
                <c:pt idx="455">
                  <c:v>5.3796551818719189</c:v>
                </c:pt>
                <c:pt idx="456">
                  <c:v>5.339957636416929</c:v>
                </c:pt>
                <c:pt idx="457">
                  <c:v>5.3005480745267342</c:v>
                </c:pt>
                <c:pt idx="458">
                  <c:v>5.261424482544971</c:v>
                </c:pt>
                <c:pt idx="459">
                  <c:v>5.2225848597244102</c:v>
                </c:pt>
                <c:pt idx="460">
                  <c:v>5.1840272181630258</c:v>
                </c:pt>
                <c:pt idx="461">
                  <c:v>5.1457495827400548</c:v>
                </c:pt>
                <c:pt idx="462">
                  <c:v>5.1077499910520556</c:v>
                </c:pt>
                <c:pt idx="463">
                  <c:v>5.0700264933489825</c:v>
                </c:pt>
                <c:pt idx="464">
                  <c:v>5.0325771524702247</c:v>
                </c:pt>
                <c:pt idx="465">
                  <c:v>4.9954000437807435</c:v>
                </c:pt>
                <c:pt idx="466">
                  <c:v>4.9584932551071166</c:v>
                </c:pt>
                <c:pt idx="467">
                  <c:v>4.92185488667372</c:v>
                </c:pt>
                <c:pt idx="468">
                  <c:v>4.8854830510388787</c:v>
                </c:pt>
                <c:pt idx="469">
                  <c:v>4.8493758730310734</c:v>
                </c:pt>
                <c:pt idx="470">
                  <c:v>4.8135314896851966</c:v>
                </c:pt>
                <c:pt idx="471">
                  <c:v>4.7779480501788933</c:v>
                </c:pt>
                <c:pt idx="472">
                  <c:v>4.7426237157688904</c:v>
                </c:pt>
                <c:pt idx="473">
                  <c:v>4.7075566597274596</c:v>
                </c:pt>
                <c:pt idx="474">
                  <c:v>4.672745067278945</c:v>
                </c:pt>
                <c:pt idx="475">
                  <c:v>4.6381871355363025</c:v>
                </c:pt>
                <c:pt idx="476">
                  <c:v>4.6038810734378117</c:v>
                </c:pt>
                <c:pt idx="477">
                  <c:v>4.5698251016837661</c:v>
                </c:pt>
                <c:pt idx="478">
                  <c:v>4.5360174526734411</c:v>
                </c:pt>
                <c:pt idx="479">
                  <c:v>4.5024563704419096</c:v>
                </c:pt>
                <c:pt idx="480">
                  <c:v>4.469140110597146</c:v>
                </c:pt>
                <c:pt idx="481">
                  <c:v>4.4360669402572279</c:v>
                </c:pt>
                <c:pt idx="482">
                  <c:v>4.4032351379875116</c:v>
                </c:pt>
                <c:pt idx="483">
                  <c:v>4.3706429937380911</c:v>
                </c:pt>
                <c:pt idx="484">
                  <c:v>4.3382888087812503</c:v>
                </c:pt>
                <c:pt idx="485">
                  <c:v>4.3061708956491511</c:v>
                </c:pt>
                <c:pt idx="486">
                  <c:v>4.2742875780715304</c:v>
                </c:pt>
                <c:pt idx="487">
                  <c:v>4.2426371909136344</c:v>
                </c:pt>
                <c:pt idx="488">
                  <c:v>4.2112180801142687</c:v>
                </c:pt>
                <c:pt idx="489">
                  <c:v>4.1800286026239046</c:v>
                </c:pt>
                <c:pt idx="490">
                  <c:v>4.1490671263430716</c:v>
                </c:pt>
                <c:pt idx="491">
                  <c:v>4.118332030060766</c:v>
                </c:pt>
                <c:pt idx="492">
                  <c:v>4.0878217033930859</c:v>
                </c:pt>
                <c:pt idx="493">
                  <c:v>4.057534546722052</c:v>
                </c:pt>
                <c:pt idx="494">
                  <c:v>4.0274689711344829</c:v>
                </c:pt>
                <c:pt idx="495">
                  <c:v>3.9976233983611329</c:v>
                </c:pt>
                <c:pt idx="496">
                  <c:v>3.9679962607159229</c:v>
                </c:pt>
                <c:pt idx="497">
                  <c:v>3.9385860010354143</c:v>
                </c:pt>
                <c:pt idx="498">
                  <c:v>3.9093910726183942</c:v>
                </c:pt>
                <c:pt idx="499">
                  <c:v>3.8804099391656433</c:v>
                </c:pt>
                <c:pt idx="500">
                  <c:v>3.8516410747198973</c:v>
                </c:pt>
                <c:pt idx="501">
                  <c:v>3.8230829636060331</c:v>
                </c:pt>
                <c:pt idx="502">
                  <c:v>3.794734100371318</c:v>
                </c:pt>
                <c:pt idx="503">
                  <c:v>3.7665929897259831</c:v>
                </c:pt>
                <c:pt idx="504">
                  <c:v>3.7386581464838819</c:v>
                </c:pt>
                <c:pt idx="505">
                  <c:v>3.7109280955033834</c:v>
                </c:pt>
                <c:pt idx="506">
                  <c:v>3.6834013716284582</c:v>
                </c:pt>
                <c:pt idx="507">
                  <c:v>3.6560765196299783</c:v>
                </c:pt>
                <c:pt idx="508">
                  <c:v>3.6289520941471465</c:v>
                </c:pt>
                <c:pt idx="509">
                  <c:v>3.602026659629229</c:v>
                </c:pt>
                <c:pt idx="510">
                  <c:v>3.5752987902773765</c:v>
                </c:pt>
                <c:pt idx="511">
                  <c:v>3.5487670699867362</c:v>
                </c:pt>
                <c:pt idx="512">
                  <c:v>3.5224300922887211</c:v>
                </c:pt>
                <c:pt idx="513">
                  <c:v>3.4962864602935348</c:v>
                </c:pt>
                <c:pt idx="514">
                  <c:v>3.4703347866328671</c:v>
                </c:pt>
                <c:pt idx="515">
                  <c:v>3.4445736934027762</c:v>
                </c:pt>
                <c:pt idx="516">
                  <c:v>3.4190018121068659</c:v>
                </c:pt>
                <c:pt idx="517">
                  <c:v>3.3936177835996135</c:v>
                </c:pt>
                <c:pt idx="518">
                  <c:v>3.3684202580298983</c:v>
                </c:pt>
                <c:pt idx="519">
                  <c:v>3.3434078947848493</c:v>
                </c:pt>
                <c:pt idx="520">
                  <c:v>3.3185793624337823</c:v>
                </c:pt>
                <c:pt idx="521">
                  <c:v>3.2939333386724625</c:v>
                </c:pt>
                <c:pt idx="522">
                  <c:v>3.2694685102674921</c:v>
                </c:pt>
                <c:pt idx="523">
                  <c:v>3.2451835730010279</c:v>
                </c:pt>
                <c:pt idx="524">
                  <c:v>3.2210772316156557</c:v>
                </c:pt>
                <c:pt idx="525">
                  <c:v>3.1971481997594955</c:v>
                </c:pt>
                <c:pt idx="526">
                  <c:v>3.1733951999315537</c:v>
                </c:pt>
                <c:pt idx="527">
                  <c:v>3.1498169634272513</c:v>
                </c:pt>
                <c:pt idx="528">
                  <c:v>3.1264122302843207</c:v>
                </c:pt>
                <c:pt idx="529">
                  <c:v>3.1031797492286981</c:v>
                </c:pt>
                <c:pt idx="530">
                  <c:v>3.0801182776209419</c:v>
                </c:pt>
                <c:pt idx="531">
                  <c:v>3.0572265814025674</c:v>
                </c:pt>
                <c:pt idx="532">
                  <c:v>3.0345034350428737</c:v>
                </c:pt>
                <c:pt idx="533">
                  <c:v>3.0119476214858518</c:v>
                </c:pt>
                <c:pt idx="534">
                  <c:v>2.9895579320974339</c:v>
                </c:pt>
                <c:pt idx="535">
                  <c:v>2.9673331666128302</c:v>
                </c:pt>
                <c:pt idx="536">
                  <c:v>2.9452721330842797</c:v>
                </c:pt>
                <c:pt idx="537">
                  <c:v>2.9233736478288663</c:v>
                </c:pt>
                <c:pt idx="538">
                  <c:v>2.9016365353767366</c:v>
                </c:pt>
                <c:pt idx="539">
                  <c:v>2.8800596284193967</c:v>
                </c:pt>
                <c:pt idx="540">
                  <c:v>2.8586417677583698</c:v>
                </c:pt>
                <c:pt idx="541">
                  <c:v>2.8373818022540109</c:v>
                </c:pt>
                <c:pt idx="542">
                  <c:v>2.81627858877463</c:v>
                </c:pt>
                <c:pt idx="543">
                  <c:v>2.7953309921457916</c:v>
                </c:pt>
                <c:pt idx="544">
                  <c:v>2.7745378850998565</c:v>
                </c:pt>
                <c:pt idx="545">
                  <c:v>2.7538981482258387</c:v>
                </c:pt>
                <c:pt idx="546">
                  <c:v>2.7334106699194103</c:v>
                </c:pt>
                <c:pt idx="547">
                  <c:v>2.7130743463332028</c:v>
                </c:pt>
                <c:pt idx="548">
                  <c:v>2.6928880813273124</c:v>
                </c:pt>
                <c:pt idx="549">
                  <c:v>2.6728507864200961</c:v>
                </c:pt>
                <c:pt idx="550">
                  <c:v>2.6529613807391415</c:v>
                </c:pt>
                <c:pt idx="551">
                  <c:v>2.6332187909725397</c:v>
                </c:pt>
                <c:pt idx="552">
                  <c:v>2.6136219513203476</c:v>
                </c:pt>
                <c:pt idx="553">
                  <c:v>2.5941698034463574</c:v>
                </c:pt>
                <c:pt idx="554">
                  <c:v>2.5748612964300066</c:v>
                </c:pt>
                <c:pt idx="555">
                  <c:v>2.5556953867186256</c:v>
                </c:pt>
                <c:pt idx="556">
                  <c:v>2.5366710380799042</c:v>
                </c:pt>
                <c:pt idx="557">
                  <c:v>2.5177872215545456</c:v>
                </c:pt>
                <c:pt idx="558">
                  <c:v>2.4990429154092371</c:v>
                </c:pt>
                <c:pt idx="559">
                  <c:v>2.4804371050897696</c:v>
                </c:pt>
                <c:pt idx="560">
                  <c:v>2.4619687831744943</c:v>
                </c:pt>
                <c:pt idx="561">
                  <c:v>2.443636949328011</c:v>
                </c:pt>
                <c:pt idx="562">
                  <c:v>2.425440610254963</c:v>
                </c:pt>
                <c:pt idx="563">
                  <c:v>2.4073787796542443</c:v>
                </c:pt>
                <c:pt idx="564">
                  <c:v>2.389450478173393</c:v>
                </c:pt>
                <c:pt idx="565">
                  <c:v>2.3716547333631492</c:v>
                </c:pt>
                <c:pt idx="566">
                  <c:v>2.353990579632339</c:v>
                </c:pt>
                <c:pt idx="567">
                  <c:v>2.3364570582029676</c:v>
                </c:pt>
                <c:pt idx="568">
                  <c:v>2.3190532170655418</c:v>
                </c:pt>
                <c:pt idx="569">
                  <c:v>2.3017781109346793</c:v>
                </c:pt>
                <c:pt idx="570">
                  <c:v>2.2846308012048326</c:v>
                </c:pt>
                <c:pt idx="571">
                  <c:v>2.2676103559064198</c:v>
                </c:pt>
                <c:pt idx="572">
                  <c:v>2.2507158496620949</c:v>
                </c:pt>
                <c:pt idx="573">
                  <c:v>2.233946363643224</c:v>
                </c:pt>
                <c:pt idx="574">
                  <c:v>2.217300985526689</c:v>
                </c:pt>
                <c:pt idx="575">
                  <c:v>2.2007788094518661</c:v>
                </c:pt>
                <c:pt idx="576">
                  <c:v>2.184378935977858</c:v>
                </c:pt>
                <c:pt idx="577">
                  <c:v>2.1681004720409573</c:v>
                </c:pt>
                <c:pt idx="578">
                  <c:v>2.151942530912347</c:v>
                </c:pt>
                <c:pt idx="579">
                  <c:v>2.1359042321560096</c:v>
                </c:pt>
                <c:pt idx="580">
                  <c:v>2.1199847015869624</c:v>
                </c:pt>
                <c:pt idx="581">
                  <c:v>2.1041830712296123</c:v>
                </c:pt>
                <c:pt idx="582">
                  <c:v>2.0884984792763692</c:v>
                </c:pt>
                <c:pt idx="583">
                  <c:v>2.0729300700465547</c:v>
                </c:pt>
                <c:pt idx="584">
                  <c:v>2.0574769939455062</c:v>
                </c:pt>
                <c:pt idx="585">
                  <c:v>2.0421384074238396</c:v>
                </c:pt>
                <c:pt idx="586">
                  <c:v>2.0269134729370997</c:v>
                </c:pt>
                <c:pt idx="587">
                  <c:v>2.0118013589054611</c:v>
                </c:pt>
                <c:pt idx="588">
                  <c:v>1.9968012396738428</c:v>
                </c:pt>
                <c:pt idx="589">
                  <c:v>1.9819122954720392</c:v>
                </c:pt>
                <c:pt idx="590">
                  <c:v>1.9671337123753296</c:v>
                </c:pt>
                <c:pt idx="591">
                  <c:v>1.9524646822650498</c:v>
                </c:pt>
                <c:pt idx="592">
                  <c:v>1.9379044027896208</c:v>
                </c:pt>
                <c:pt idx="593">
                  <c:v>1.9234520773256327</c:v>
                </c:pt>
                <c:pt idx="594">
                  <c:v>1.9091069149392683</c:v>
                </c:pt>
                <c:pt idx="595">
                  <c:v>1.8948681303478985</c:v>
                </c:pt>
                <c:pt idx="596">
                  <c:v>1.8807349438818934</c:v>
                </c:pt>
                <c:pt idx="597">
                  <c:v>1.8667065814467105</c:v>
                </c:pt>
                <c:pt idx="598">
                  <c:v>1.8527822744851374</c:v>
                </c:pt>
                <c:pt idx="599">
                  <c:v>1.8389612599397849</c:v>
                </c:pt>
                <c:pt idx="600">
                  <c:v>1.8252427802158318</c:v>
                </c:pt>
                <c:pt idx="601">
                  <c:v>1.8116260831439175</c:v>
                </c:pt>
                <c:pt idx="602">
                  <c:v>1.7981104219433512</c:v>
                </c:pt>
                <c:pt idx="603">
                  <c:v>1.7846950551854366</c:v>
                </c:pt>
                <c:pt idx="604">
                  <c:v>1.7713792467571079</c:v>
                </c:pt>
                <c:pt idx="605">
                  <c:v>1.7581622658247198</c:v>
                </c:pt>
                <c:pt idx="606">
                  <c:v>1.7450433867980268</c:v>
                </c:pt>
                <c:pt idx="607">
                  <c:v>1.7320218892945463</c:v>
                </c:pt>
                <c:pt idx="608">
                  <c:v>1.7190970581038763</c:v>
                </c:pt>
                <c:pt idx="609">
                  <c:v>1.7062681831524493</c:v>
                </c:pt>
                <c:pt idx="610">
                  <c:v>1.6935345594683957</c:v>
                </c:pt>
                <c:pt idx="611">
                  <c:v>1.6808954871466255</c:v>
                </c:pt>
                <c:pt idx="612">
                  <c:v>1.668350271314152</c:v>
                </c:pt>
                <c:pt idx="613">
                  <c:v>1.6558982220956024</c:v>
                </c:pt>
                <c:pt idx="614">
                  <c:v>1.6435386545789583</c:v>
                </c:pt>
                <c:pt idx="615">
                  <c:v>1.6312708887814378</c:v>
                </c:pt>
                <c:pt idx="616">
                  <c:v>1.6190942496157352</c:v>
                </c:pt>
                <c:pt idx="617">
                  <c:v>1.6070080668562639</c:v>
                </c:pt>
                <c:pt idx="618">
                  <c:v>1.5950116751058063</c:v>
                </c:pt>
                <c:pt idx="619">
                  <c:v>1.5831044137622097</c:v>
                </c:pt>
                <c:pt idx="620">
                  <c:v>1.5712856269854045</c:v>
                </c:pt>
                <c:pt idx="621">
                  <c:v>1.5595546636645166</c:v>
                </c:pt>
                <c:pt idx="622">
                  <c:v>1.5479108773853298</c:v>
                </c:pt>
                <c:pt idx="623">
                  <c:v>1.536353626397746</c:v>
                </c:pt>
                <c:pt idx="624">
                  <c:v>1.5248822735836778</c:v>
                </c:pt>
                <c:pt idx="625">
                  <c:v>1.5134961864249645</c:v>
                </c:pt>
                <c:pt idx="626">
                  <c:v>1.5021947369715272</c:v>
                </c:pt>
                <c:pt idx="627">
                  <c:v>1.4909773018098345</c:v>
                </c:pt>
                <c:pt idx="628">
                  <c:v>1.4798432620313671</c:v>
                </c:pt>
                <c:pt idx="629">
                  <c:v>1.4687920032014588</c:v>
                </c:pt>
                <c:pt idx="630">
                  <c:v>1.4578229153282347</c:v>
                </c:pt>
                <c:pt idx="631">
                  <c:v>1.4469353928318121</c:v>
                </c:pt>
                <c:pt idx="632">
                  <c:v>1.436128834513589</c:v>
                </c:pt>
                <c:pt idx="633">
                  <c:v>1.4254026435258309</c:v>
                </c:pt>
                <c:pt idx="634">
                  <c:v>1.4147562273414138</c:v>
                </c:pt>
                <c:pt idx="635">
                  <c:v>1.4041889977237432</c:v>
                </c:pt>
                <c:pt idx="636">
                  <c:v>1.3937003706968953</c:v>
                </c:pt>
                <c:pt idx="637">
                  <c:v>1.3832897665159074</c:v>
                </c:pt>
                <c:pt idx="638">
                  <c:v>1.3729566096372823</c:v>
                </c:pt>
                <c:pt idx="639">
                  <c:v>1.3627003286897024</c:v>
                </c:pt>
                <c:pt idx="640">
                  <c:v>1.3525203564448565</c:v>
                </c:pt>
                <c:pt idx="641">
                  <c:v>1.3424161297885342</c:v>
                </c:pt>
                <c:pt idx="642">
                  <c:v>1.3323870896918895</c:v>
                </c:pt>
                <c:pt idx="643">
                  <c:v>1.3224326811828206</c:v>
                </c:pt>
                <c:pt idx="644">
                  <c:v>1.3125523533176087</c:v>
                </c:pt>
                <c:pt idx="645">
                  <c:v>1.3027455591527384</c:v>
                </c:pt>
                <c:pt idx="646">
                  <c:v>1.2930117557168275</c:v>
                </c:pt>
                <c:pt idx="647">
                  <c:v>1.2833504039828065</c:v>
                </c:pt>
                <c:pt idx="648">
                  <c:v>1.2737609688402933</c:v>
                </c:pt>
                <c:pt idx="649">
                  <c:v>1.2642429190680478</c:v>
                </c:pt>
                <c:pt idx="650">
                  <c:v>1.2547957273066703</c:v>
                </c:pt>
                <c:pt idx="651">
                  <c:v>1.2454188700315378</c:v>
                </c:pt>
                <c:pt idx="652">
                  <c:v>1.2361118275257608</c:v>
                </c:pt>
                <c:pt idx="653">
                  <c:v>1.2268740838534884</c:v>
                </c:pt>
                <c:pt idx="654">
                  <c:v>1.2177051268332511</c:v>
                </c:pt>
                <c:pt idx="655">
                  <c:v>1.2086044480115401</c:v>
                </c:pt>
                <c:pt idx="656">
                  <c:v>1.1995715426365445</c:v>
                </c:pt>
                <c:pt idx="657">
                  <c:v>1.1906059096320822</c:v>
                </c:pt>
                <c:pt idx="658">
                  <c:v>1.1817070515716657</c:v>
                </c:pt>
                <c:pt idx="659">
                  <c:v>1.1728744746527908</c:v>
                </c:pt>
                <c:pt idx="660">
                  <c:v>1.1641076886712831</c:v>
                </c:pt>
                <c:pt idx="661">
                  <c:v>1.1554062069959594</c:v>
                </c:pt>
                <c:pt idx="662">
                  <c:v>1.1467695465433581</c:v>
                </c:pt>
                <c:pt idx="663">
                  <c:v>1.1381972277526546</c:v>
                </c:pt>
                <c:pt idx="664">
                  <c:v>1.1296887745607622</c:v>
                </c:pt>
                <c:pt idx="665">
                  <c:v>1.121243714377548</c:v>
                </c:pt>
                <c:pt idx="666">
                  <c:v>1.1128615780613311</c:v>
                </c:pt>
                <c:pt idx="667">
                  <c:v>1.1045418998943568</c:v>
                </c:pt>
                <c:pt idx="668">
                  <c:v>1.0962842175586007</c:v>
                </c:pt>
                <c:pt idx="669">
                  <c:v>1.0880880721116661</c:v>
                </c:pt>
                <c:pt idx="670">
                  <c:v>1.0799530079628226</c:v>
                </c:pt>
                <c:pt idx="671">
                  <c:v>1.0718785728492155</c:v>
                </c:pt>
                <c:pt idx="672">
                  <c:v>1.0638643178122644</c:v>
                </c:pt>
                <c:pt idx="673">
                  <c:v>1.0559097971741922</c:v>
                </c:pt>
                <c:pt idx="674">
                  <c:v>1.0480145685147328</c:v>
                </c:pt>
                <c:pt idx="675">
                  <c:v>1.0401781926479068</c:v>
                </c:pt>
                <c:pt idx="676">
                  <c:v>1.0324002335991338</c:v>
                </c:pt>
                <c:pt idx="677">
                  <c:v>1.0246802585822947</c:v>
                </c:pt>
                <c:pt idx="678">
                  <c:v>1.0170178379770483</c:v>
                </c:pt>
                <c:pt idx="679">
                  <c:v>1.0094125453063336</c:v>
                </c:pt>
                <c:pt idx="680">
                  <c:v>1.0018639572139392</c:v>
                </c:pt>
                <c:pt idx="681">
                  <c:v>0.99437165344227563</c:v>
                </c:pt>
                <c:pt idx="682">
                  <c:v>0.98693521681028495</c:v>
                </c:pt>
                <c:pt idx="683">
                  <c:v>0.97955423319150048</c:v>
                </c:pt>
                <c:pt idx="684">
                  <c:v>0.97222829149225276</c:v>
                </c:pt>
                <c:pt idx="685">
                  <c:v>0.96495698363000737</c:v>
                </c:pt>
                <c:pt idx="686">
                  <c:v>0.95773990451185487</c:v>
                </c:pt>
                <c:pt idx="687">
                  <c:v>0.9505766520132124</c:v>
                </c:pt>
                <c:pt idx="688">
                  <c:v>0.94346682695652784</c:v>
                </c:pt>
                <c:pt idx="689">
                  <c:v>0.93641003309027271</c:v>
                </c:pt>
                <c:pt idx="690">
                  <c:v>0.92940587706797817</c:v>
                </c:pt>
                <c:pt idx="691">
                  <c:v>0.92245396842745853</c:v>
                </c:pt>
                <c:pt idx="692">
                  <c:v>0.91555391957017584</c:v>
                </c:pt>
                <c:pt idx="693">
                  <c:v>0.90870534574073225</c:v>
                </c:pt>
                <c:pt idx="694">
                  <c:v>0.90190786500651221</c:v>
                </c:pt>
                <c:pt idx="695">
                  <c:v>0.89516109823740209</c:v>
                </c:pt>
                <c:pt idx="696">
                  <c:v>0.88846466908578769</c:v>
                </c:pt>
                <c:pt idx="697">
                  <c:v>0.88181820396652877</c:v>
                </c:pt>
                <c:pt idx="698">
                  <c:v>0.87522133203719144</c:v>
                </c:pt>
                <c:pt idx="699">
                  <c:v>0.86867368517831534</c:v>
                </c:pt>
                <c:pt idx="700">
                  <c:v>0.86217489797389868</c:v>
                </c:pt>
                <c:pt idx="701">
                  <c:v>0.85572460769201819</c:v>
                </c:pt>
                <c:pt idx="702">
                  <c:v>0.8493224542654535</c:v>
                </c:pt>
                <c:pt idx="703">
                  <c:v>0.84296808027260839</c:v>
                </c:pt>
                <c:pt idx="704">
                  <c:v>0.83666113091851413</c:v>
                </c:pt>
                <c:pt idx="705">
                  <c:v>0.83040125401584997</c:v>
                </c:pt>
                <c:pt idx="706">
                  <c:v>0.82418809996626385</c:v>
                </c:pt>
                <c:pt idx="707">
                  <c:v>0.81802132174171949</c:v>
                </c:pt>
                <c:pt idx="708">
                  <c:v>0.81190057486598544</c:v>
                </c:pt>
                <c:pt idx="709">
                  <c:v>0.80582551739624619</c:v>
                </c:pt>
                <c:pt idx="710">
                  <c:v>0.79979580990490706</c:v>
                </c:pt>
                <c:pt idx="711">
                  <c:v>0.79381111546142924</c:v>
                </c:pt>
                <c:pt idx="712">
                  <c:v>0.78787109961430879</c:v>
                </c:pt>
                <c:pt idx="713">
                  <c:v>0.78197543037324546</c:v>
                </c:pt>
                <c:pt idx="714">
                  <c:v>0.77612377819141187</c:v>
                </c:pt>
                <c:pt idx="715">
                  <c:v>0.77031581594775589</c:v>
                </c:pt>
                <c:pt idx="716">
                  <c:v>0.76455121892952094</c:v>
                </c:pt>
                <c:pt idx="717">
                  <c:v>0.75882966481491765</c:v>
                </c:pt>
                <c:pt idx="718">
                  <c:v>0.75315083365575497</c:v>
                </c:pt>
                <c:pt idx="719">
                  <c:v>0.74751440786039069</c:v>
                </c:pt>
                <c:pt idx="720">
                  <c:v>0.74192007217662148</c:v>
                </c:pt>
                <c:pt idx="721">
                  <c:v>0.73636751367486075</c:v>
                </c:pt>
                <c:pt idx="722">
                  <c:v>0.7308564217312572</c:v>
                </c:pt>
                <c:pt idx="723">
                  <c:v>0.72538648801110883</c:v>
                </c:pt>
                <c:pt idx="724">
                  <c:v>0.71995740645221762</c:v>
                </c:pt>
                <c:pt idx="725">
                  <c:v>0.71456887324851026</c:v>
                </c:pt>
                <c:pt idx="726">
                  <c:v>0.70922058683364742</c:v>
                </c:pt>
                <c:pt idx="727">
                  <c:v>0.70391224786488926</c:v>
                </c:pt>
                <c:pt idx="728">
                  <c:v>0.69864355920689836</c:v>
                </c:pt>
                <c:pt idx="729">
                  <c:v>0.69341422591582991</c:v>
                </c:pt>
                <c:pt idx="730">
                  <c:v>0.68822395522340707</c:v>
                </c:pt>
                <c:pt idx="731">
                  <c:v>0.6830724565211338</c:v>
                </c:pt>
                <c:pt idx="732">
                  <c:v>0.67795944134471242</c:v>
                </c:pt>
                <c:pt idx="733">
                  <c:v>0.67288462335839816</c:v>
                </c:pt>
                <c:pt idx="734">
                  <c:v>0.66784771833961787</c:v>
                </c:pt>
                <c:pt idx="735">
                  <c:v>0.66284844416363498</c:v>
                </c:pt>
                <c:pt idx="736">
                  <c:v>0.65788652078830856</c:v>
                </c:pt>
                <c:pt idx="737">
                  <c:v>0.65296167023894813</c:v>
                </c:pt>
                <c:pt idx="738">
                  <c:v>0.64807361659335194</c:v>
                </c:pt>
                <c:pt idx="739">
                  <c:v>0.6432220859669</c:v>
                </c:pt>
                <c:pt idx="740">
                  <c:v>0.63840680649767179</c:v>
                </c:pt>
                <c:pt idx="741">
                  <c:v>0.63362750833183679</c:v>
                </c:pt>
                <c:pt idx="742">
                  <c:v>0.6288839236089796</c:v>
                </c:pt>
                <c:pt idx="743">
                  <c:v>0.6241757864477171</c:v>
                </c:pt>
                <c:pt idx="744">
                  <c:v>0.61950283293117103</c:v>
                </c:pt>
                <c:pt idx="745">
                  <c:v>0.61486480109278141</c:v>
                </c:pt>
                <c:pt idx="746">
                  <c:v>0.61026143090204443</c:v>
                </c:pt>
                <c:pt idx="747">
                  <c:v>0.60569246425047196</c:v>
                </c:pt>
                <c:pt idx="748">
                  <c:v>0.60115764493757384</c:v>
                </c:pt>
                <c:pt idx="749">
                  <c:v>0.59665671865699255</c:v>
                </c:pt>
                <c:pt idx="750">
                  <c:v>0.59218943298267945</c:v>
                </c:pt>
                <c:pt idx="751">
                  <c:v>0.58775553735518427</c:v>
                </c:pt>
                <c:pt idx="752">
                  <c:v>0.58335478306810395</c:v>
                </c:pt>
                <c:pt idx="753">
                  <c:v>0.5789869232545154</c:v>
                </c:pt>
                <c:pt idx="754">
                  <c:v>0.57465171287364814</c:v>
                </c:pt>
                <c:pt idx="755">
                  <c:v>0.57034890869748822</c:v>
                </c:pt>
                <c:pt idx="756">
                  <c:v>0.5660782692975842</c:v>
                </c:pt>
                <c:pt idx="757">
                  <c:v>0.56183955503195226</c:v>
                </c:pt>
                <c:pt idx="758">
                  <c:v>0.55763252803199381</c:v>
                </c:pt>
                <c:pt idx="759">
                  <c:v>0.55345695218961133</c:v>
                </c:pt>
                <c:pt idx="760">
                  <c:v>0.54931259314426772</c:v>
                </c:pt>
                <c:pt idx="761">
                  <c:v>0.54519921827032236</c:v>
                </c:pt>
                <c:pt idx="762">
                  <c:v>0.54111659666430967</c:v>
                </c:pt>
                <c:pt idx="763">
                  <c:v>0.53706449913237653</c:v>
                </c:pt>
                <c:pt idx="764">
                  <c:v>0.53304269817779881</c:v>
                </c:pt>
                <c:pt idx="765">
                  <c:v>0.52905096798854978</c:v>
                </c:pt>
                <c:pt idx="766">
                  <c:v>0.5250890844249948</c:v>
                </c:pt>
                <c:pt idx="767">
                  <c:v>0.52115682500773763</c:v>
                </c:pt>
                <c:pt idx="768">
                  <c:v>0.51725396890535491</c:v>
                </c:pt>
                <c:pt idx="769">
                  <c:v>0.51338029692247944</c:v>
                </c:pt>
                <c:pt idx="770">
                  <c:v>0.50953559148770344</c:v>
                </c:pt>
                <c:pt idx="771">
                  <c:v>0.50571963664180897</c:v>
                </c:pt>
                <c:pt idx="772">
                  <c:v>0.50193221802590815</c:v>
                </c:pt>
                <c:pt idx="773">
                  <c:v>0.49817312286974086</c:v>
                </c:pt>
                <c:pt idx="774">
                  <c:v>0.49444213998005188</c:v>
                </c:pt>
                <c:pt idx="775">
                  <c:v>0.49073905972906501</c:v>
                </c:pt>
                <c:pt idx="776">
                  <c:v>0.48706367404298623</c:v>
                </c:pt>
                <c:pt idx="777">
                  <c:v>0.48341577639062416</c:v>
                </c:pt>
                <c:pt idx="778">
                  <c:v>0.47979516177210868</c:v>
                </c:pt>
                <c:pt idx="779">
                  <c:v>0.47620162670765709</c:v>
                </c:pt>
                <c:pt idx="780">
                  <c:v>0.47263496922645765</c:v>
                </c:pt>
                <c:pt idx="781">
                  <c:v>0.46909498885560102</c:v>
                </c:pt>
                <c:pt idx="782">
                  <c:v>0.46558148660903914</c:v>
                </c:pt>
                <c:pt idx="783">
                  <c:v>0.46209426497677014</c:v>
                </c:pt>
                <c:pt idx="784">
                  <c:v>0.45863312791398209</c:v>
                </c:pt>
                <c:pt idx="785">
                  <c:v>0.45519788083029217</c:v>
                </c:pt>
                <c:pt idx="786">
                  <c:v>0.45178833057910417</c:v>
                </c:pt>
                <c:pt idx="787">
                  <c:v>0.44840428544696154</c:v>
                </c:pt>
                <c:pt idx="788">
                  <c:v>0.44504555514311772</c:v>
                </c:pt>
                <c:pt idx="789">
                  <c:v>0.44171195078899339</c:v>
                </c:pt>
                <c:pt idx="790">
                  <c:v>0.43840328490788932</c:v>
                </c:pt>
                <c:pt idx="791">
                  <c:v>0.43511937141464613</c:v>
                </c:pt>
                <c:pt idx="792">
                  <c:v>0.43186002560544062</c:v>
                </c:pt>
                <c:pt idx="793">
                  <c:v>0.42862506414765755</c:v>
                </c:pt>
                <c:pt idx="794">
                  <c:v>0.42541430506980787</c:v>
                </c:pt>
                <c:pt idx="795">
                  <c:v>0.42222756775147346</c:v>
                </c:pt>
                <c:pt idx="796">
                  <c:v>0.41906467291349642</c:v>
                </c:pt>
                <c:pt idx="797">
                  <c:v>0.41592544260799591</c:v>
                </c:pt>
                <c:pt idx="798">
                  <c:v>0.41280970020865915</c:v>
                </c:pt>
                <c:pt idx="799">
                  <c:v>0.40971727040102884</c:v>
                </c:pt>
                <c:pt idx="800">
                  <c:v>0.40664797917278639</c:v>
                </c:pt>
                <c:pt idx="801" formatCode="#,##0.00">
                  <c:v>0.40360165380425961</c:v>
                </c:pt>
                <c:pt idx="802">
                  <c:v>0.40057812285887667</c:v>
                </c:pt>
                <c:pt idx="803">
                  <c:v>0.39757721617371505</c:v>
                </c:pt>
                <c:pt idx="804">
                  <c:v>0.39459876485013562</c:v>
                </c:pt>
                <c:pt idx="805">
                  <c:v>0.39164260124452177</c:v>
                </c:pt>
                <c:pt idx="806">
                  <c:v>0.38870855895899387</c:v>
                </c:pt>
                <c:pt idx="807">
                  <c:v>0.38579647283223856</c:v>
                </c:pt>
                <c:pt idx="808">
                  <c:v>0.38290617893046264</c:v>
                </c:pt>
                <c:pt idx="809">
                  <c:v>0.3800375145382725</c:v>
                </c:pt>
                <c:pt idx="810">
                  <c:v>0.37719031814978726</c:v>
                </c:pt>
                <c:pt idx="811">
                  <c:v>0.3743644294596476</c:v>
                </c:pt>
                <c:pt idx="812">
                  <c:v>0.37155968935424838</c:v>
                </c:pt>
                <c:pt idx="813">
                  <c:v>0.36877593990291624</c:v>
                </c:pt>
                <c:pt idx="814">
                  <c:v>0.36601302434918176</c:v>
                </c:pt>
                <c:pt idx="815">
                  <c:v>0.36327078710215521</c:v>
                </c:pt>
                <c:pt idx="816">
                  <c:v>0.36054907372794764</c:v>
                </c:pt>
                <c:pt idx="817">
                  <c:v>0.35784773094111533</c:v>
                </c:pt>
                <c:pt idx="818">
                  <c:v>0.35516660659618926</c:v>
                </c:pt>
                <c:pt idx="819">
                  <c:v>0.35250554967929787</c:v>
                </c:pt>
                <c:pt idx="820">
                  <c:v>0.34986441029979437</c:v>
                </c:pt>
                <c:pt idx="821">
                  <c:v>0.34724303968199777</c:v>
                </c:pt>
                <c:pt idx="822">
                  <c:v>0.34464129015692863</c:v>
                </c:pt>
                <c:pt idx="823">
                  <c:v>0.34205901515421666</c:v>
                </c:pt>
                <c:pt idx="824">
                  <c:v>0.33949606919393482</c:v>
                </c:pt>
                <c:pt idx="825">
                  <c:v>0.3369523078785352</c:v>
                </c:pt>
                <c:pt idx="826">
                  <c:v>0.33442758788495891</c:v>
                </c:pt>
                <c:pt idx="827">
                  <c:v>0.33192176695660053</c:v>
                </c:pt>
                <c:pt idx="828">
                  <c:v>0.32943470389548501</c:v>
                </c:pt>
                <c:pt idx="829">
                  <c:v>0.32696625855446837</c:v>
                </c:pt>
                <c:pt idx="830">
                  <c:v>0.32451629182944264</c:v>
                </c:pt>
                <c:pt idx="831">
                  <c:v>0.32208466565163318</c:v>
                </c:pt>
                <c:pt idx="832">
                  <c:v>0.31967124297998956</c:v>
                </c:pt>
                <c:pt idx="833">
                  <c:v>0.31727588779359028</c:v>
                </c:pt>
                <c:pt idx="834">
                  <c:v>0.31489846508404035</c:v>
                </c:pt>
                <c:pt idx="835">
                  <c:v>0.31253884084808181</c:v>
                </c:pt>
                <c:pt idx="836">
                  <c:v>0.31019688208010804</c:v>
                </c:pt>
                <c:pt idx="837">
                  <c:v>0.30787245676481056</c:v>
                </c:pt>
                <c:pt idx="838">
                  <c:v>0.30556543386986895</c:v>
                </c:pt>
                <c:pt idx="839">
                  <c:v>0.30327568333869426</c:v>
                </c:pt>
                <c:pt idx="840">
                  <c:v>0.30100307608315513</c:v>
                </c:pt>
                <c:pt idx="841">
                  <c:v>0.29874748397648621</c:v>
                </c:pt>
                <c:pt idx="842">
                  <c:v>0.29650877984616031</c:v>
                </c:pt>
                <c:pt idx="843">
                  <c:v>0.29428683746682299</c:v>
                </c:pt>
                <c:pt idx="844">
                  <c:v>0.29208153155327982</c:v>
                </c:pt>
                <c:pt idx="845">
                  <c:v>0.28989273775357649</c:v>
                </c:pt>
                <c:pt idx="846">
                  <c:v>0.28772033264208147</c:v>
                </c:pt>
                <c:pt idx="847">
                  <c:v>0.2855641937125919</c:v>
                </c:pt>
                <c:pt idx="848">
                  <c:v>0.28342419937159091</c:v>
                </c:pt>
                <c:pt idx="849">
                  <c:v>0.2813002289314786</c:v>
                </c:pt>
                <c:pt idx="850">
                  <c:v>0.27919216260382523</c:v>
                </c:pt>
                <c:pt idx="851">
                  <c:v>0.27709988149278636</c:v>
                </c:pt>
                <c:pt idx="852">
                  <c:v>0.27502326758846102</c:v>
                </c:pt>
                <c:pt idx="853">
                  <c:v>0.27296220376031222</c:v>
                </c:pt>
                <c:pt idx="854">
                  <c:v>0.27091657375069977</c:v>
                </c:pt>
                <c:pt idx="855">
                  <c:v>0.26888626216837502</c:v>
                </c:pt>
                <c:pt idx="856">
                  <c:v>0.26687115448210841</c:v>
                </c:pt>
                <c:pt idx="857">
                  <c:v>0.26487113701428905</c:v>
                </c:pt>
                <c:pt idx="858">
                  <c:v>0.26288609693461673</c:v>
                </c:pt>
                <c:pt idx="859">
                  <c:v>0.26091592225382548</c:v>
                </c:pt>
                <c:pt idx="860">
                  <c:v>0.25896050181744024</c:v>
                </c:pt>
                <c:pt idx="861">
                  <c:v>0.25701972529962464</c:v>
                </c:pt>
                <c:pt idx="862">
                  <c:v>0.25509348319701164</c:v>
                </c:pt>
                <c:pt idx="863">
                  <c:v>0.25318166682260584</c:v>
                </c:pt>
                <c:pt idx="864">
                  <c:v>0.25128416829974792</c:v>
                </c:pt>
                <c:pt idx="865">
                  <c:v>0.24940088055615056</c:v>
                </c:pt>
                <c:pt idx="866">
                  <c:v>0.24753169731785743</c:v>
                </c:pt>
                <c:pt idx="867">
                  <c:v>0.24567651310335309</c:v>
                </c:pt>
                <c:pt idx="868">
                  <c:v>0.24383522321772499</c:v>
                </c:pt>
                <c:pt idx="869">
                  <c:v>0.24200772374679766</c:v>
                </c:pt>
                <c:pt idx="870">
                  <c:v>0.24019391155136824</c:v>
                </c:pt>
                <c:pt idx="871">
                  <c:v>0.23839368426141444</c:v>
                </c:pt>
                <c:pt idx="872">
                  <c:v>0.23660694027041379</c:v>
                </c:pt>
                <c:pt idx="873">
                  <c:v>0.23483357872974428</c:v>
                </c:pt>
                <c:pt idx="874">
                  <c:v>0.23307349954296785</c:v>
                </c:pt>
                <c:pt idx="875">
                  <c:v>0.23132660336028452</c:v>
                </c:pt>
                <c:pt idx="876">
                  <c:v>0.22959279157299869</c:v>
                </c:pt>
                <c:pt idx="877">
                  <c:v>0.22787196630805667</c:v>
                </c:pt>
                <c:pt idx="878">
                  <c:v>0.22616403042252642</c:v>
                </c:pt>
                <c:pt idx="879">
                  <c:v>0.22446888749820831</c:v>
                </c:pt>
                <c:pt idx="880">
                  <c:v>0.22278644183626764</c:v>
                </c:pt>
                <c:pt idx="881">
                  <c:v>0.22111659845186893</c:v>
                </c:pt>
                <c:pt idx="882">
                  <c:v>0.21945926306892105</c:v>
                </c:pt>
                <c:pt idx="883">
                  <c:v>0.21781434211476469</c:v>
                </c:pt>
                <c:pt idx="884">
                  <c:v>0.21618174271498067</c:v>
                </c:pt>
                <c:pt idx="885">
                  <c:v>0.21456137268820985</c:v>
                </c:pt>
                <c:pt idx="886">
                  <c:v>0.21295314054097453</c:v>
                </c:pt>
                <c:pt idx="887">
                  <c:v>0.21135695546262112</c:v>
                </c:pt>
                <c:pt idx="888">
                  <c:v>0.20977272732023419</c:v>
                </c:pt>
                <c:pt idx="889">
                  <c:v>0.20820036665355218</c:v>
                </c:pt>
                <c:pt idx="890">
                  <c:v>0.20663978467004382</c:v>
                </c:pt>
                <c:pt idx="891">
                  <c:v>0.20509089323991628</c:v>
                </c:pt>
                <c:pt idx="892">
                  <c:v>0.20355360489119467</c:v>
                </c:pt>
                <c:pt idx="893">
                  <c:v>0.20202783280483241</c:v>
                </c:pt>
                <c:pt idx="894">
                  <c:v>0.20051349080987318</c:v>
                </c:pt>
                <c:pt idx="895">
                  <c:v>0.1990104933785842</c:v>
                </c:pt>
                <c:pt idx="896">
                  <c:v>0.19751875562178983</c:v>
                </c:pt>
                <c:pt idx="897">
                  <c:v>0.19603819328403754</c:v>
                </c:pt>
                <c:pt idx="898">
                  <c:v>0.19456872273886455</c:v>
                </c:pt>
                <c:pt idx="899">
                  <c:v>0.19311026098420525</c:v>
                </c:pt>
                <c:pt idx="900">
                  <c:v>0.19166272563772999</c:v>
                </c:pt>
                <c:pt idx="901">
                  <c:v>0.19022603493219539</c:v>
                </c:pt>
                <c:pt idx="902">
                  <c:v>0.18880010771088529</c:v>
                </c:pt>
                <c:pt idx="903">
                  <c:v>0.18738486342313243</c:v>
                </c:pt>
                <c:pt idx="904">
                  <c:v>0.18598022211974224</c:v>
                </c:pt>
                <c:pt idx="905">
                  <c:v>0.18458610444853665</c:v>
                </c:pt>
                <c:pt idx="906">
                  <c:v>0.18320243164993935</c:v>
                </c:pt>
                <c:pt idx="907">
                  <c:v>0.181829125552562</c:v>
                </c:pt>
                <c:pt idx="908">
                  <c:v>0.1804661085688215</c:v>
                </c:pt>
                <c:pt idx="909">
                  <c:v>0.17911330369058809</c:v>
                </c:pt>
                <c:pt idx="910">
                  <c:v>0.17777063448489455</c:v>
                </c:pt>
                <c:pt idx="911">
                  <c:v>0.17643802508966605</c:v>
                </c:pt>
                <c:pt idx="912">
                  <c:v>0.17511540020946126</c:v>
                </c:pt>
                <c:pt idx="913">
                  <c:v>0.17380268511122438</c:v>
                </c:pt>
                <c:pt idx="914">
                  <c:v>0.17249980562017758</c:v>
                </c:pt>
                <c:pt idx="915">
                  <c:v>0.17120668811560483</c:v>
                </c:pt>
                <c:pt idx="916">
                  <c:v>0.16992325952674645</c:v>
                </c:pt>
                <c:pt idx="917">
                  <c:v>0.16864944732873427</c:v>
                </c:pt>
                <c:pt idx="918">
                  <c:v>0.16738517953846815</c:v>
                </c:pt>
                <c:pt idx="919">
                  <c:v>0.16613038471066255</c:v>
                </c:pt>
                <c:pt idx="920">
                  <c:v>0.16488499193379472</c:v>
                </c:pt>
                <c:pt idx="921">
                  <c:v>0.16364893082612317</c:v>
                </c:pt>
                <c:pt idx="922">
                  <c:v>0.16242213153176704</c:v>
                </c:pt>
                <c:pt idx="923">
                  <c:v>0.1612045247168262</c:v>
                </c:pt>
                <c:pt idx="924">
                  <c:v>0.15999604156543232</c:v>
                </c:pt>
                <c:pt idx="925">
                  <c:v>0.15879661377591039</c:v>
                </c:pt>
                <c:pt idx="926">
                  <c:v>0.15760617355697124</c:v>
                </c:pt>
                <c:pt idx="927">
                  <c:v>0.15642465362391439</c:v>
                </c:pt>
                <c:pt idx="928">
                  <c:v>0.15525198719483208</c:v>
                </c:pt>
                <c:pt idx="929">
                  <c:v>0.15408810798686384</c:v>
                </c:pt>
                <c:pt idx="930">
                  <c:v>0.15293295021251141</c:v>
                </c:pt>
                <c:pt idx="931">
                  <c:v>0.15178644857593471</c:v>
                </c:pt>
                <c:pt idx="932">
                  <c:v>0.15064853826928837</c:v>
                </c:pt>
                <c:pt idx="933">
                  <c:v>0.14951915496907897</c:v>
                </c:pt>
                <c:pt idx="934">
                  <c:v>0.1483982348325627</c:v>
                </c:pt>
                <c:pt idx="935">
                  <c:v>0.1472857144941839</c:v>
                </c:pt>
                <c:pt idx="936">
                  <c:v>0.14618153106201393</c:v>
                </c:pt>
                <c:pt idx="937">
                  <c:v>0.14508562211418116</c:v>
                </c:pt>
                <c:pt idx="938">
                  <c:v>0.14399792569541092</c:v>
                </c:pt>
                <c:pt idx="939">
                  <c:v>0.14291838031358634</c:v>
                </c:pt>
                <c:pt idx="940">
                  <c:v>0.1418469249362099</c:v>
                </c:pt>
                <c:pt idx="941">
                  <c:v>0.14078349898703543</c:v>
                </c:pt>
                <c:pt idx="942">
                  <c:v>0.13972804234267042</c:v>
                </c:pt>
                <c:pt idx="943">
                  <c:v>0.13868049532915946</c:v>
                </c:pt>
                <c:pt idx="944">
                  <c:v>0.13764079871868751</c:v>
                </c:pt>
                <c:pt idx="945">
                  <c:v>0.1366088937262441</c:v>
                </c:pt>
                <c:pt idx="946">
                  <c:v>0.13558472200626848</c:v>
                </c:pt>
                <c:pt idx="947">
                  <c:v>0.13456822564944415</c:v>
                </c:pt>
                <c:pt idx="948">
                  <c:v>0.13355934717942486</c:v>
                </c:pt>
                <c:pt idx="949">
                  <c:v>0.13255802954960083</c:v>
                </c:pt>
                <c:pt idx="950">
                  <c:v>0.13156421613989533</c:v>
                </c:pt>
                <c:pt idx="951">
                  <c:v>0.13057785075356199</c:v>
                </c:pt>
                <c:pt idx="952">
                  <c:v>0.12959887761411201</c:v>
                </c:pt>
                <c:pt idx="953">
                  <c:v>0.12862724136210263</c:v>
                </c:pt>
                <c:pt idx="954">
                  <c:v>0.12766288705201578</c:v>
                </c:pt>
                <c:pt idx="955">
                  <c:v>0.12670576014925652</c:v>
                </c:pt>
                <c:pt idx="956">
                  <c:v>0.12575580652701288</c:v>
                </c:pt>
                <c:pt idx="957">
                  <c:v>0.12481297246326556</c:v>
                </c:pt>
                <c:pt idx="958">
                  <c:v>0.12387720463771837</c:v>
                </c:pt>
                <c:pt idx="959">
                  <c:v>0.12294845012884865</c:v>
                </c:pt>
                <c:pt idx="960">
                  <c:v>0.12202665641088875</c:v>
                </c:pt>
                <c:pt idx="961">
                  <c:v>0.12111177135095695</c:v>
                </c:pt>
                <c:pt idx="962">
                  <c:v>0.12020374320601999</c:v>
                </c:pt>
                <c:pt idx="963">
                  <c:v>0.11930252062006494</c:v>
                </c:pt>
                <c:pt idx="964">
                  <c:v>0.11840805262118202</c:v>
                </c:pt>
                <c:pt idx="965">
                  <c:v>0.11752028861871759</c:v>
                </c:pt>
                <c:pt idx="966">
                  <c:v>0.11663917840037773</c:v>
                </c:pt>
                <c:pt idx="967">
                  <c:v>0.11576467212948174</c:v>
                </c:pt>
                <c:pt idx="968">
                  <c:v>0.11489672034211645</c:v>
                </c:pt>
                <c:pt idx="969">
                  <c:v>0.11403527394434076</c:v>
                </c:pt>
                <c:pt idx="970">
                  <c:v>0.11318028420948022</c:v>
                </c:pt>
                <c:pt idx="971">
                  <c:v>0.11233170277533241</c:v>
                </c:pt>
                <c:pt idx="972">
                  <c:v>0.11148948164149231</c:v>
                </c:pt>
                <c:pt idx="973">
                  <c:v>0.11065357316658835</c:v>
                </c:pt>
                <c:pt idx="974">
                  <c:v>0.10982393006569811</c:v>
                </c:pt>
                <c:pt idx="975">
                  <c:v>0.1090005054075754</c:v>
                </c:pt>
                <c:pt idx="976">
                  <c:v>0.1081832526121462</c:v>
                </c:pt>
                <c:pt idx="977">
                  <c:v>0.10737212544776652</c:v>
                </c:pt>
                <c:pt idx="978">
                  <c:v>0.10656707802864952</c:v>
                </c:pt>
                <c:pt idx="979">
                  <c:v>0.10576806481235283</c:v>
                </c:pt>
                <c:pt idx="980">
                  <c:v>0.10497504059714693</c:v>
                </c:pt>
                <c:pt idx="981">
                  <c:v>0.10418796051949314</c:v>
                </c:pt>
                <c:pt idx="982">
                  <c:v>0.10340678005151231</c:v>
                </c:pt>
                <c:pt idx="983">
                  <c:v>0.10263145499850336</c:v>
                </c:pt>
                <c:pt idx="984">
                  <c:v>0.10186194149643256</c:v>
                </c:pt>
                <c:pt idx="985">
                  <c:v>0.10109819600947274</c:v>
                </c:pt>
                <c:pt idx="986">
                  <c:v>0.1003401753275429</c:v>
                </c:pt>
                <c:pt idx="987">
                  <c:v>9.9587836563917898E-2</c:v>
                </c:pt>
                <c:pt idx="988">
                  <c:v>9.8841137152748837E-2</c:v>
                </c:pt>
                <c:pt idx="989">
                  <c:v>9.810003484671305E-2</c:v>
                </c:pt>
                <c:pt idx="990">
                  <c:v>9.7364487714634892E-2</c:v>
                </c:pt>
                <c:pt idx="991">
                  <c:v>9.6634454139106388E-2</c:v>
                </c:pt>
                <c:pt idx="992">
                  <c:v>9.590989281415839E-2</c:v>
                </c:pt>
                <c:pt idx="993">
                  <c:v>9.51907627429317E-2</c:v>
                </c:pt>
                <c:pt idx="994">
                  <c:v>9.4477023235358754E-2</c:v>
                </c:pt>
                <c:pt idx="995">
                  <c:v>9.3768633905915014E-2</c:v>
                </c:pt>
                <c:pt idx="996">
                  <c:v>9.3065554671261277E-2</c:v>
                </c:pt>
                <c:pt idx="997">
                  <c:v>9.2367745748065541E-2</c:v>
                </c:pt>
                <c:pt idx="998">
                  <c:v>9.1675167650745321E-2</c:v>
                </c:pt>
                <c:pt idx="999">
                  <c:v>9.098778118922031E-2</c:v>
                </c:pt>
                <c:pt idx="1000">
                  <c:v>9.0305547466725131E-2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673136"/>
        <c:axId val="350673528"/>
      </c:scatterChart>
      <c:valAx>
        <c:axId val="350673136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507800870023615"/>
              <c:y val="0.94488931008299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3528"/>
        <c:crosses val="autoZero"/>
        <c:crossBetween val="midCat"/>
      </c:valAx>
      <c:valAx>
        <c:axId val="350673528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Reserves</a:t>
                </a:r>
              </a:p>
            </c:rich>
          </c:tx>
          <c:layout>
            <c:manualLayout>
              <c:xMode val="edge"/>
              <c:yMode val="edge"/>
              <c:x val="2.069752097580025E-3"/>
              <c:y val="0.4541090922211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3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989694999554"/>
          <c:y val="0.17711936913747173"/>
          <c:w val="0.82516089238845147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01763883392967E-2"/>
          <c:y val="0.20611836301699979"/>
          <c:w val="0.89650032958200887"/>
          <c:h val="0.71585720554821231"/>
        </c:manualLayout>
      </c:layout>
      <c:scatterChart>
        <c:scatterStyle val="smoothMarker"/>
        <c:varyColors val="0"/>
        <c:ser>
          <c:idx val="2"/>
          <c:order val="0"/>
          <c:tx>
            <c:v>EX(t)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w.Calcs'!$C$9:$C$1009</c:f>
              <c:numCache>
                <c:formatCode>#,##0</c:formatCode>
                <c:ptCount val="1001"/>
                <c:pt idx="0">
                  <c:v>100</c:v>
                </c:pt>
                <c:pt idx="1">
                  <c:v>98.5</c:v>
                </c:pt>
                <c:pt idx="2">
                  <c:v>97.022499999999994</c:v>
                </c:pt>
                <c:pt idx="3">
                  <c:v>95.567162499999995</c:v>
                </c:pt>
                <c:pt idx="4">
                  <c:v>94.133655062499997</c:v>
                </c:pt>
                <c:pt idx="5">
                  <c:v>92.721650236562496</c:v>
                </c:pt>
                <c:pt idx="6">
                  <c:v>91.330825483014053</c:v>
                </c:pt>
                <c:pt idx="7">
                  <c:v>89.960863100768847</c:v>
                </c:pt>
                <c:pt idx="8">
                  <c:v>88.611450154257312</c:v>
                </c:pt>
                <c:pt idx="9">
                  <c:v>87.282278401943458</c:v>
                </c:pt>
                <c:pt idx="10">
                  <c:v>85.973044225914308</c:v>
                </c:pt>
                <c:pt idx="11">
                  <c:v>84.683448562525598</c:v>
                </c:pt>
                <c:pt idx="12">
                  <c:v>83.413196834087714</c:v>
                </c:pt>
                <c:pt idx="13">
                  <c:v>82.161998881576395</c:v>
                </c:pt>
                <c:pt idx="14">
                  <c:v>80.929568898352755</c:v>
                </c:pt>
                <c:pt idx="15">
                  <c:v>79.715625364877468</c:v>
                </c:pt>
                <c:pt idx="16">
                  <c:v>78.519890984404313</c:v>
                </c:pt>
                <c:pt idx="17">
                  <c:v>77.342092619638251</c:v>
                </c:pt>
                <c:pt idx="18">
                  <c:v>76.181961230343674</c:v>
                </c:pt>
                <c:pt idx="19">
                  <c:v>75.039231811888513</c:v>
                </c:pt>
                <c:pt idx="20">
                  <c:v>73.913643334710187</c:v>
                </c:pt>
                <c:pt idx="21">
                  <c:v>72.804938684689532</c:v>
                </c:pt>
                <c:pt idx="22">
                  <c:v>71.712864604419195</c:v>
                </c:pt>
                <c:pt idx="23">
                  <c:v>70.637171635352914</c:v>
                </c:pt>
                <c:pt idx="24">
                  <c:v>69.577614060822626</c:v>
                </c:pt>
                <c:pt idx="25">
                  <c:v>68.533949849910286</c:v>
                </c:pt>
                <c:pt idx="26">
                  <c:v>67.50594060216163</c:v>
                </c:pt>
                <c:pt idx="27">
                  <c:v>66.493351493129211</c:v>
                </c:pt>
                <c:pt idx="28">
                  <c:v>65.495951220732266</c:v>
                </c:pt>
                <c:pt idx="29">
                  <c:v>64.513511952421283</c:v>
                </c:pt>
                <c:pt idx="30">
                  <c:v>63.545809273134964</c:v>
                </c:pt>
                <c:pt idx="31">
                  <c:v>62.592622134037939</c:v>
                </c:pt>
                <c:pt idx="32">
                  <c:v>61.65373280202737</c:v>
                </c:pt>
                <c:pt idx="33">
                  <c:v>60.728926809996963</c:v>
                </c:pt>
                <c:pt idx="34">
                  <c:v>59.817992907847007</c:v>
                </c:pt>
                <c:pt idx="35">
                  <c:v>58.920723014229303</c:v>
                </c:pt>
                <c:pt idx="36">
                  <c:v>58.036912169015864</c:v>
                </c:pt>
                <c:pt idx="37">
                  <c:v>57.166358486480625</c:v>
                </c:pt>
                <c:pt idx="38">
                  <c:v>56.308863109183413</c:v>
                </c:pt>
                <c:pt idx="39">
                  <c:v>55.464230162545661</c:v>
                </c:pt>
                <c:pt idx="40">
                  <c:v>54.632266710107473</c:v>
                </c:pt>
                <c:pt idx="41">
                  <c:v>53.81278270945586</c:v>
                </c:pt>
                <c:pt idx="42">
                  <c:v>53.005590968814019</c:v>
                </c:pt>
                <c:pt idx="43">
                  <c:v>52.21050710428181</c:v>
                </c:pt>
                <c:pt idx="44">
                  <c:v>51.427349497717586</c:v>
                </c:pt>
                <c:pt idx="45">
                  <c:v>50.655939255251823</c:v>
                </c:pt>
                <c:pt idx="46">
                  <c:v>49.896100166423047</c:v>
                </c:pt>
                <c:pt idx="47">
                  <c:v>49.147658663926698</c:v>
                </c:pt>
                <c:pt idx="48">
                  <c:v>48.4104437839678</c:v>
                </c:pt>
                <c:pt idx="49">
                  <c:v>47.684287127208286</c:v>
                </c:pt>
                <c:pt idx="50">
                  <c:v>46.969022820300161</c:v>
                </c:pt>
                <c:pt idx="51">
                  <c:v>46.264487477995658</c:v>
                </c:pt>
                <c:pt idx="52">
                  <c:v>45.570520165825727</c:v>
                </c:pt>
                <c:pt idx="53">
                  <c:v>44.886962363338341</c:v>
                </c:pt>
                <c:pt idx="54">
                  <c:v>44.213657927888264</c:v>
                </c:pt>
                <c:pt idx="55">
                  <c:v>43.550453058969943</c:v>
                </c:pt>
                <c:pt idx="56">
                  <c:v>42.897196263085391</c:v>
                </c:pt>
                <c:pt idx="57">
                  <c:v>42.25373831913911</c:v>
                </c:pt>
                <c:pt idx="58">
                  <c:v>41.619932244352022</c:v>
                </c:pt>
                <c:pt idx="59">
                  <c:v>40.995633260686745</c:v>
                </c:pt>
                <c:pt idx="60">
                  <c:v>40.380698761776443</c:v>
                </c:pt>
                <c:pt idx="61">
                  <c:v>39.774988280349795</c:v>
                </c:pt>
                <c:pt idx="62">
                  <c:v>39.178363456144545</c:v>
                </c:pt>
                <c:pt idx="63">
                  <c:v>38.590688004302379</c:v>
                </c:pt>
                <c:pt idx="64">
                  <c:v>38.011827684237844</c:v>
                </c:pt>
                <c:pt idx="65">
                  <c:v>37.441650268974279</c:v>
                </c:pt>
                <c:pt idx="66">
                  <c:v>36.880025514939668</c:v>
                </c:pt>
                <c:pt idx="67">
                  <c:v>36.326825132215575</c:v>
                </c:pt>
                <c:pt idx="68">
                  <c:v>35.781922755232344</c:v>
                </c:pt>
                <c:pt idx="69">
                  <c:v>35.245193913903861</c:v>
                </c:pt>
                <c:pt idx="70">
                  <c:v>34.716516005195302</c:v>
                </c:pt>
                <c:pt idx="71">
                  <c:v>34.195768265117373</c:v>
                </c:pt>
                <c:pt idx="72">
                  <c:v>33.68283174114061</c:v>
                </c:pt>
                <c:pt idx="73">
                  <c:v>33.177589265023499</c:v>
                </c:pt>
                <c:pt idx="74">
                  <c:v>32.679925426048143</c:v>
                </c:pt>
                <c:pt idx="75">
                  <c:v>32.189726544657418</c:v>
                </c:pt>
                <c:pt idx="76">
                  <c:v>31.706880646487559</c:v>
                </c:pt>
                <c:pt idx="77">
                  <c:v>31.231277436790243</c:v>
                </c:pt>
                <c:pt idx="78">
                  <c:v>30.762808275238388</c:v>
                </c:pt>
                <c:pt idx="79">
                  <c:v>30.301366151109811</c:v>
                </c:pt>
                <c:pt idx="80">
                  <c:v>29.846845658843165</c:v>
                </c:pt>
                <c:pt idx="81">
                  <c:v>29.399142973960519</c:v>
                </c:pt>
                <c:pt idx="82">
                  <c:v>28.95815582935111</c:v>
                </c:pt>
                <c:pt idx="83">
                  <c:v>28.523783491910844</c:v>
                </c:pt>
                <c:pt idx="84">
                  <c:v>28.095926739532182</c:v>
                </c:pt>
                <c:pt idx="85">
                  <c:v>27.674487838439198</c:v>
                </c:pt>
                <c:pt idx="86">
                  <c:v>27.25937052086261</c:v>
                </c:pt>
                <c:pt idx="87">
                  <c:v>26.850479963049672</c:v>
                </c:pt>
                <c:pt idx="88">
                  <c:v>26.447722763603927</c:v>
                </c:pt>
                <c:pt idx="89">
                  <c:v>26.051006922149867</c:v>
                </c:pt>
                <c:pt idx="90">
                  <c:v>25.660241818317619</c:v>
                </c:pt>
                <c:pt idx="91">
                  <c:v>25.275338191042856</c:v>
                </c:pt>
                <c:pt idx="92">
                  <c:v>24.896208118177213</c:v>
                </c:pt>
                <c:pt idx="93">
                  <c:v>24.522764996404554</c:v>
                </c:pt>
                <c:pt idx="94">
                  <c:v>24.154923521458485</c:v>
                </c:pt>
                <c:pt idx="95">
                  <c:v>23.792599668636608</c:v>
                </c:pt>
                <c:pt idx="96">
                  <c:v>23.435710673607058</c:v>
                </c:pt>
                <c:pt idx="97">
                  <c:v>23.084175013502954</c:v>
                </c:pt>
                <c:pt idx="98">
                  <c:v>22.737912388300408</c:v>
                </c:pt>
                <c:pt idx="99">
                  <c:v>22.396843702475902</c:v>
                </c:pt>
                <c:pt idx="100">
                  <c:v>22.060891046938764</c:v>
                </c:pt>
                <c:pt idx="101">
                  <c:v>21.729977681234683</c:v>
                </c:pt>
                <c:pt idx="102">
                  <c:v>21.404028016016163</c:v>
                </c:pt>
                <c:pt idx="103">
                  <c:v>21.082967595775919</c:v>
                </c:pt>
                <c:pt idx="104">
                  <c:v>20.766723081839281</c:v>
                </c:pt>
                <c:pt idx="105">
                  <c:v>20.455222235611693</c:v>
                </c:pt>
                <c:pt idx="106">
                  <c:v>20.148393902077519</c:v>
                </c:pt>
                <c:pt idx="107">
                  <c:v>19.846167993546356</c:v>
                </c:pt>
                <c:pt idx="108">
                  <c:v>19.548475473643162</c:v>
                </c:pt>
                <c:pt idx="109">
                  <c:v>19.255248341538515</c:v>
                </c:pt>
                <c:pt idx="110">
                  <c:v>18.966419616415436</c:v>
                </c:pt>
                <c:pt idx="111">
                  <c:v>18.681923322169204</c:v>
                </c:pt>
                <c:pt idx="112">
                  <c:v>18.401694472336665</c:v>
                </c:pt>
                <c:pt idx="113">
                  <c:v>18.125669055251613</c:v>
                </c:pt>
                <c:pt idx="114">
                  <c:v>17.853784019422839</c:v>
                </c:pt>
                <c:pt idx="115">
                  <c:v>17.585977259131496</c:v>
                </c:pt>
                <c:pt idx="116">
                  <c:v>17.322187600244526</c:v>
                </c:pt>
                <c:pt idx="117">
                  <c:v>17.062354786240856</c:v>
                </c:pt>
                <c:pt idx="118">
                  <c:v>16.806419464447245</c:v>
                </c:pt>
                <c:pt idx="119">
                  <c:v>16.554323172480537</c:v>
                </c:pt>
                <c:pt idx="120">
                  <c:v>16.30600832489333</c:v>
                </c:pt>
                <c:pt idx="121">
                  <c:v>16.061418200019929</c:v>
                </c:pt>
                <c:pt idx="122">
                  <c:v>15.820496927019631</c:v>
                </c:pt>
                <c:pt idx="123">
                  <c:v>15.583189473114336</c:v>
                </c:pt>
                <c:pt idx="124">
                  <c:v>15.349441631017621</c:v>
                </c:pt>
                <c:pt idx="125">
                  <c:v>15.119200006552356</c:v>
                </c:pt>
                <c:pt idx="126">
                  <c:v>14.892412006454071</c:v>
                </c:pt>
                <c:pt idx="127">
                  <c:v>14.669025826357259</c:v>
                </c:pt>
                <c:pt idx="128">
                  <c:v>14.4489904389619</c:v>
                </c:pt>
                <c:pt idx="129">
                  <c:v>14.232255582377471</c:v>
                </c:pt>
                <c:pt idx="130">
                  <c:v>14.018771748641809</c:v>
                </c:pt>
                <c:pt idx="131">
                  <c:v>13.808490172412181</c:v>
                </c:pt>
                <c:pt idx="132">
                  <c:v>13.601362819825999</c:v>
                </c:pt>
                <c:pt idx="133">
                  <c:v>13.397342377528609</c:v>
                </c:pt>
                <c:pt idx="134">
                  <c:v>13.196382241865681</c:v>
                </c:pt>
                <c:pt idx="135">
                  <c:v>12.998436508237695</c:v>
                </c:pt>
                <c:pt idx="136">
                  <c:v>12.803459960614131</c:v>
                </c:pt>
                <c:pt idx="137">
                  <c:v>12.611408061204919</c:v>
                </c:pt>
                <c:pt idx="138">
                  <c:v>12.422236940286846</c:v>
                </c:pt>
                <c:pt idx="139">
                  <c:v>12.235903386182542</c:v>
                </c:pt>
                <c:pt idx="140">
                  <c:v>12.052364835389804</c:v>
                </c:pt>
                <c:pt idx="141">
                  <c:v>11.871579362858958</c:v>
                </c:pt>
                <c:pt idx="142">
                  <c:v>11.693505672416073</c:v>
                </c:pt>
                <c:pt idx="143">
                  <c:v>11.518103087329832</c:v>
                </c:pt>
                <c:pt idx="144">
                  <c:v>11.345331541019885</c:v>
                </c:pt>
                <c:pt idx="145">
                  <c:v>11.175151567904587</c:v>
                </c:pt>
                <c:pt idx="146">
                  <c:v>11.007524294386018</c:v>
                </c:pt>
                <c:pt idx="147">
                  <c:v>10.842411429970227</c:v>
                </c:pt>
                <c:pt idx="148">
                  <c:v>10.679775258520673</c:v>
                </c:pt>
                <c:pt idx="149">
                  <c:v>10.519578629642863</c:v>
                </c:pt>
                <c:pt idx="150">
                  <c:v>10.361784950198221</c:v>
                </c:pt>
                <c:pt idx="151">
                  <c:v>10.206358175945248</c:v>
                </c:pt>
                <c:pt idx="152">
                  <c:v>10.053262803306069</c:v>
                </c:pt>
                <c:pt idx="153">
                  <c:v>9.9024638612564786</c:v>
                </c:pt>
                <c:pt idx="154">
                  <c:v>9.7539269033376321</c:v>
                </c:pt>
                <c:pt idx="155">
                  <c:v>9.6076179997875677</c:v>
                </c:pt>
                <c:pt idx="156">
                  <c:v>9.4635037297907534</c:v>
                </c:pt>
                <c:pt idx="157">
                  <c:v>9.3215511738438916</c:v>
                </c:pt>
                <c:pt idx="158">
                  <c:v>9.1817279062362331</c:v>
                </c:pt>
                <c:pt idx="159">
                  <c:v>9.0440019876426891</c:v>
                </c:pt>
                <c:pt idx="160">
                  <c:v>8.9083419578280481</c:v>
                </c:pt>
                <c:pt idx="161">
                  <c:v>8.7747168284606278</c:v>
                </c:pt>
                <c:pt idx="162">
                  <c:v>8.6430960760337179</c:v>
                </c:pt>
                <c:pt idx="163">
                  <c:v>8.5134496348932114</c:v>
                </c:pt>
                <c:pt idx="164">
                  <c:v>8.3857478903698137</c:v>
                </c:pt>
                <c:pt idx="165">
                  <c:v>8.259961672014267</c:v>
                </c:pt>
                <c:pt idx="166">
                  <c:v>8.1360622469340527</c:v>
                </c:pt>
                <c:pt idx="167">
                  <c:v>8.0140213132300424</c:v>
                </c:pt>
                <c:pt idx="168">
                  <c:v>7.8938109935315914</c:v>
                </c:pt>
                <c:pt idx="169">
                  <c:v>7.7754038286286171</c:v>
                </c:pt>
                <c:pt idx="170">
                  <c:v>7.658772771199188</c:v>
                </c:pt>
                <c:pt idx="171">
                  <c:v>7.5438911796312</c:v>
                </c:pt>
                <c:pt idx="172">
                  <c:v>7.430732811936732</c:v>
                </c:pt>
                <c:pt idx="173">
                  <c:v>7.3192718197576809</c:v>
                </c:pt>
                <c:pt idx="174">
                  <c:v>7.2094827424613159</c:v>
                </c:pt>
                <c:pt idx="175">
                  <c:v>7.1013405013243958</c:v>
                </c:pt>
                <c:pt idx="176">
                  <c:v>6.9948203938045301</c:v>
                </c:pt>
                <c:pt idx="177">
                  <c:v>6.8898980878974623</c:v>
                </c:pt>
                <c:pt idx="178">
                  <c:v>6.7865496165790002</c:v>
                </c:pt>
                <c:pt idx="179">
                  <c:v>6.6847513723303154</c:v>
                </c:pt>
                <c:pt idx="180">
                  <c:v>6.5844801017453607</c:v>
                </c:pt>
                <c:pt idx="181">
                  <c:v>6.4857129002191805</c:v>
                </c:pt>
                <c:pt idx="182">
                  <c:v>6.3884272067158925</c:v>
                </c:pt>
                <c:pt idx="183">
                  <c:v>6.2926007986151538</c:v>
                </c:pt>
                <c:pt idx="184">
                  <c:v>6.1982117866359268</c:v>
                </c:pt>
                <c:pt idx="185">
                  <c:v>6.1052386098363876</c:v>
                </c:pt>
                <c:pt idx="186">
                  <c:v>6.0136600306888415</c:v>
                </c:pt>
                <c:pt idx="187">
                  <c:v>5.9234551302285086</c:v>
                </c:pt>
                <c:pt idx="188">
                  <c:v>5.834603303275081</c:v>
                </c:pt>
                <c:pt idx="189">
                  <c:v>5.747084253725955</c:v>
                </c:pt>
                <c:pt idx="190">
                  <c:v>5.6608779899200661</c:v>
                </c:pt>
                <c:pt idx="191">
                  <c:v>5.575964820071265</c:v>
                </c:pt>
                <c:pt idx="192">
                  <c:v>5.4923253477701959</c:v>
                </c:pt>
                <c:pt idx="193">
                  <c:v>5.4099404675536427</c:v>
                </c:pt>
                <c:pt idx="194">
                  <c:v>5.3287913605403379</c:v>
                </c:pt>
                <c:pt idx="195">
                  <c:v>5.248859490132233</c:v>
                </c:pt>
                <c:pt idx="196">
                  <c:v>5.1701265977802491</c:v>
                </c:pt>
                <c:pt idx="197">
                  <c:v>5.0925746988135456</c:v>
                </c:pt>
                <c:pt idx="198">
                  <c:v>5.0161860783313426</c:v>
                </c:pt>
                <c:pt idx="199">
                  <c:v>4.9409432871563723</c:v>
                </c:pt>
                <c:pt idx="200">
                  <c:v>4.8668291378490265</c:v>
                </c:pt>
                <c:pt idx="201">
                  <c:v>4.7938267007812909</c:v>
                </c:pt>
                <c:pt idx="202">
                  <c:v>4.7219193002695716</c:v>
                </c:pt>
                <c:pt idx="203">
                  <c:v>4.6510905107655285</c:v>
                </c:pt>
                <c:pt idx="204">
                  <c:v>4.5813241531040454</c:v>
                </c:pt>
                <c:pt idx="205">
                  <c:v>4.5126042908074844</c:v>
                </c:pt>
                <c:pt idx="206">
                  <c:v>4.4449152264453717</c:v>
                </c:pt>
                <c:pt idx="207">
                  <c:v>4.3782414980486912</c:v>
                </c:pt>
                <c:pt idx="208">
                  <c:v>4.3125678755779608</c:v>
                </c:pt>
                <c:pt idx="209">
                  <c:v>4.2478793574442912</c:v>
                </c:pt>
                <c:pt idx="210">
                  <c:v>4.1841611670826264</c:v>
                </c:pt>
                <c:pt idx="211">
                  <c:v>4.1213987495763869</c:v>
                </c:pt>
                <c:pt idx="212">
                  <c:v>4.0595777683327414</c:v>
                </c:pt>
                <c:pt idx="213">
                  <c:v>3.9986841018077501</c:v>
                </c:pt>
                <c:pt idx="214">
                  <c:v>3.9387038402806338</c:v>
                </c:pt>
                <c:pt idx="215">
                  <c:v>3.8796232826764241</c:v>
                </c:pt>
                <c:pt idx="216">
                  <c:v>3.8214289334362777</c:v>
                </c:pt>
                <c:pt idx="217">
                  <c:v>3.7641074994347337</c:v>
                </c:pt>
                <c:pt idx="218">
                  <c:v>3.7076458869432125</c:v>
                </c:pt>
                <c:pt idx="219">
                  <c:v>3.6520311986390643</c:v>
                </c:pt>
                <c:pt idx="220">
                  <c:v>3.5972507306594785</c:v>
                </c:pt>
                <c:pt idx="221">
                  <c:v>3.5432919696995864</c:v>
                </c:pt>
                <c:pt idx="222">
                  <c:v>3.4901425901540928</c:v>
                </c:pt>
                <c:pt idx="223">
                  <c:v>3.4377904513017814</c:v>
                </c:pt>
                <c:pt idx="224">
                  <c:v>3.3862235945322547</c:v>
                </c:pt>
                <c:pt idx="225">
                  <c:v>3.3354302406142708</c:v>
                </c:pt>
                <c:pt idx="226">
                  <c:v>3.2853987870050569</c:v>
                </c:pt>
                <c:pt idx="227">
                  <c:v>3.236117805199981</c:v>
                </c:pt>
                <c:pt idx="228">
                  <c:v>3.1875760381219815</c:v>
                </c:pt>
                <c:pt idx="229">
                  <c:v>3.1397623975501516</c:v>
                </c:pt>
                <c:pt idx="230">
                  <c:v>3.0926659615868992</c:v>
                </c:pt>
                <c:pt idx="231">
                  <c:v>3.0462759721630959</c:v>
                </c:pt>
                <c:pt idx="232">
                  <c:v>3.0005818325806493</c:v>
                </c:pt>
                <c:pt idx="233">
                  <c:v>2.9555731050919394</c:v>
                </c:pt>
                <c:pt idx="234">
                  <c:v>2.9112395085155605</c:v>
                </c:pt>
                <c:pt idx="235">
                  <c:v>2.8675709158878271</c:v>
                </c:pt>
                <c:pt idx="236">
                  <c:v>2.8245573521495095</c:v>
                </c:pt>
                <c:pt idx="237">
                  <c:v>2.7821889918672671</c:v>
                </c:pt>
                <c:pt idx="238">
                  <c:v>2.740456156989258</c:v>
                </c:pt>
                <c:pt idx="239">
                  <c:v>2.6993493146344192</c:v>
                </c:pt>
                <c:pt idx="240">
                  <c:v>2.6588590749149028</c:v>
                </c:pt>
                <c:pt idx="241">
                  <c:v>2.6189761887911791</c:v>
                </c:pt>
                <c:pt idx="242">
                  <c:v>2.5796915459593115</c:v>
                </c:pt>
                <c:pt idx="243">
                  <c:v>2.5409961727699217</c:v>
                </c:pt>
                <c:pt idx="244">
                  <c:v>2.5028812301783727</c:v>
                </c:pt>
                <c:pt idx="245">
                  <c:v>2.4653380117256973</c:v>
                </c:pt>
                <c:pt idx="246">
                  <c:v>2.428357941549812</c:v>
                </c:pt>
                <c:pt idx="247">
                  <c:v>2.391932572426565</c:v>
                </c:pt>
                <c:pt idx="248">
                  <c:v>2.3560535838401666</c:v>
                </c:pt>
                <c:pt idx="249">
                  <c:v>2.3207127800825642</c:v>
                </c:pt>
                <c:pt idx="250">
                  <c:v>2.2859020883813259</c:v>
                </c:pt>
                <c:pt idx="251">
                  <c:v>2.251613557055606</c:v>
                </c:pt>
                <c:pt idx="252">
                  <c:v>2.2178393536997718</c:v>
                </c:pt>
                <c:pt idx="253">
                  <c:v>2.1845717633942754</c:v>
                </c:pt>
                <c:pt idx="254">
                  <c:v>2.1518031869433614</c:v>
                </c:pt>
                <c:pt idx="255">
                  <c:v>2.1195261391392108</c:v>
                </c:pt>
                <c:pt idx="256">
                  <c:v>2.0877332470521228</c:v>
                </c:pt>
                <c:pt idx="257">
                  <c:v>2.056417248346341</c:v>
                </c:pt>
                <c:pt idx="258">
                  <c:v>2.025570989621146</c:v>
                </c:pt>
                <c:pt idx="259">
                  <c:v>1.9951874247768289</c:v>
                </c:pt>
                <c:pt idx="260">
                  <c:v>1.9652596134051765</c:v>
                </c:pt>
                <c:pt idx="261">
                  <c:v>1.9357807192040988</c:v>
                </c:pt>
                <c:pt idx="262">
                  <c:v>1.9067440084160372</c:v>
                </c:pt>
                <c:pt idx="263">
                  <c:v>1.8781428482897966</c:v>
                </c:pt>
                <c:pt idx="264">
                  <c:v>1.8499707055654497</c:v>
                </c:pt>
                <c:pt idx="265">
                  <c:v>1.8222211449819681</c:v>
                </c:pt>
                <c:pt idx="266">
                  <c:v>1.7948878278072387</c:v>
                </c:pt>
                <c:pt idx="267">
                  <c:v>1.76796451039013</c:v>
                </c:pt>
                <c:pt idx="268">
                  <c:v>1.741445042734278</c:v>
                </c:pt>
                <c:pt idx="269">
                  <c:v>1.7153233670932639</c:v>
                </c:pt>
                <c:pt idx="270">
                  <c:v>1.689593516586865</c:v>
                </c:pt>
                <c:pt idx="271">
                  <c:v>1.664249613838062</c:v>
                </c:pt>
                <c:pt idx="272">
                  <c:v>1.6392858696304911</c:v>
                </c:pt>
                <c:pt idx="273">
                  <c:v>1.6146965815860337</c:v>
                </c:pt>
                <c:pt idx="274">
                  <c:v>1.5904761328622432</c:v>
                </c:pt>
                <c:pt idx="275">
                  <c:v>1.5666189908693096</c:v>
                </c:pt>
                <c:pt idx="276">
                  <c:v>1.54311970600627</c:v>
                </c:pt>
                <c:pt idx="277">
                  <c:v>1.5199729104161759</c:v>
                </c:pt>
                <c:pt idx="278">
                  <c:v>1.4971733167599333</c:v>
                </c:pt>
                <c:pt idx="279">
                  <c:v>1.4747157170085343</c:v>
                </c:pt>
                <c:pt idx="280">
                  <c:v>1.4525949812534062</c:v>
                </c:pt>
                <c:pt idx="281">
                  <c:v>1.4308060565346052</c:v>
                </c:pt>
                <c:pt idx="282">
                  <c:v>1.4093439656865863</c:v>
                </c:pt>
                <c:pt idx="283">
                  <c:v>1.3882038062012874</c:v>
                </c:pt>
                <c:pt idx="284">
                  <c:v>1.3673807491082681</c:v>
                </c:pt>
                <c:pt idx="285">
                  <c:v>1.3468700378716441</c:v>
                </c:pt>
                <c:pt idx="286">
                  <c:v>1.3266669873035695</c:v>
                </c:pt>
                <c:pt idx="287">
                  <c:v>1.306766982494016</c:v>
                </c:pt>
                <c:pt idx="288">
                  <c:v>1.2871654777566057</c:v>
                </c:pt>
                <c:pt idx="289">
                  <c:v>1.2678579955902567</c:v>
                </c:pt>
                <c:pt idx="290">
                  <c:v>1.2488401256564028</c:v>
                </c:pt>
                <c:pt idx="291">
                  <c:v>1.2301075237715569</c:v>
                </c:pt>
                <c:pt idx="292">
                  <c:v>1.2116559109149836</c:v>
                </c:pt>
                <c:pt idx="293">
                  <c:v>1.1934810722512588</c:v>
                </c:pt>
                <c:pt idx="294">
                  <c:v>1.1755788561674898</c:v>
                </c:pt>
                <c:pt idx="295">
                  <c:v>1.1579451733249775</c:v>
                </c:pt>
                <c:pt idx="296">
                  <c:v>1.1405759957251029</c:v>
                </c:pt>
                <c:pt idx="297">
                  <c:v>1.1234673557892263</c:v>
                </c:pt>
                <c:pt idx="298">
                  <c:v>1.1066153454523879</c:v>
                </c:pt>
                <c:pt idx="299">
                  <c:v>1.090016115270602</c:v>
                </c:pt>
                <c:pt idx="300">
                  <c:v>1.073665873541543</c:v>
                </c:pt>
                <c:pt idx="301">
                  <c:v>1.0575608854384198</c:v>
                </c:pt>
                <c:pt idx="302">
                  <c:v>1.0416974721568435</c:v>
                </c:pt>
                <c:pt idx="303">
                  <c:v>1.0260720100744909</c:v>
                </c:pt>
                <c:pt idx="304">
                  <c:v>1.0106809299233734</c:v>
                </c:pt>
                <c:pt idx="305">
                  <c:v>0.99552071597452285</c:v>
                </c:pt>
                <c:pt idx="306">
                  <c:v>0.98058790523490502</c:v>
                </c:pt>
                <c:pt idx="307">
                  <c:v>0.96587908665638145</c:v>
                </c:pt>
                <c:pt idx="308">
                  <c:v>0.95139090035653573</c:v>
                </c:pt>
                <c:pt idx="309">
                  <c:v>0.93712003685118772</c:v>
                </c:pt>
                <c:pt idx="310">
                  <c:v>0.92306323629841991</c:v>
                </c:pt>
                <c:pt idx="311">
                  <c:v>0.90921728775394361</c:v>
                </c:pt>
                <c:pt idx="312">
                  <c:v>0.89557902843763448</c:v>
                </c:pt>
                <c:pt idx="313">
                  <c:v>0.88214534301106995</c:v>
                </c:pt>
                <c:pt idx="314">
                  <c:v>0.86891316286590392</c:v>
                </c:pt>
                <c:pt idx="315">
                  <c:v>0.85587946542291538</c:v>
                </c:pt>
                <c:pt idx="316">
                  <c:v>0.84304127344157165</c:v>
                </c:pt>
                <c:pt idx="317">
                  <c:v>0.83039565433994811</c:v>
                </c:pt>
                <c:pt idx="318">
                  <c:v>0.8179397195248489</c:v>
                </c:pt>
                <c:pt idx="319">
                  <c:v>0.80567062373197618</c:v>
                </c:pt>
                <c:pt idx="320">
                  <c:v>0.79358556437599659</c:v>
                </c:pt>
                <c:pt idx="321">
                  <c:v>0.78168178091035667</c:v>
                </c:pt>
                <c:pt idx="322">
                  <c:v>0.76995655419670128</c:v>
                </c:pt>
                <c:pt idx="323">
                  <c:v>0.75840720588375077</c:v>
                </c:pt>
                <c:pt idx="324">
                  <c:v>0.74703109779549448</c:v>
                </c:pt>
                <c:pt idx="325">
                  <c:v>0.73582563132856205</c:v>
                </c:pt>
                <c:pt idx="326">
                  <c:v>0.72478824685863363</c:v>
                </c:pt>
                <c:pt idx="327">
                  <c:v>0.7139164231557541</c:v>
                </c:pt>
                <c:pt idx="328">
                  <c:v>0.70320767680841778</c:v>
                </c:pt>
                <c:pt idx="329">
                  <c:v>0.6926595616562915</c:v>
                </c:pt>
                <c:pt idx="330">
                  <c:v>0.68226966823144708</c:v>
                </c:pt>
                <c:pt idx="331">
                  <c:v>0.67203562320797539</c:v>
                </c:pt>
                <c:pt idx="332">
                  <c:v>0.66195508885985577</c:v>
                </c:pt>
                <c:pt idx="333">
                  <c:v>0.65202576252695787</c:v>
                </c:pt>
                <c:pt idx="334">
                  <c:v>0.64224537608905352</c:v>
                </c:pt>
                <c:pt idx="335">
                  <c:v>0.63261169544771767</c:v>
                </c:pt>
                <c:pt idx="336">
                  <c:v>0.62312252001600188</c:v>
                </c:pt>
                <c:pt idx="337">
                  <c:v>0.61377568221576184</c:v>
                </c:pt>
                <c:pt idx="338">
                  <c:v>0.60456904698252545</c:v>
                </c:pt>
                <c:pt idx="339">
                  <c:v>0.59550051127778758</c:v>
                </c:pt>
                <c:pt idx="340">
                  <c:v>0.58656800360862071</c:v>
                </c:pt>
                <c:pt idx="341">
                  <c:v>0.57776948355449143</c:v>
                </c:pt>
                <c:pt idx="342">
                  <c:v>0.569102941301174</c:v>
                </c:pt>
                <c:pt idx="343">
                  <c:v>0.56056639718165635</c:v>
                </c:pt>
                <c:pt idx="344">
                  <c:v>0.55215790122393149</c:v>
                </c:pt>
                <c:pt idx="345">
                  <c:v>0.54387553270557254</c:v>
                </c:pt>
                <c:pt idx="346">
                  <c:v>0.535717399714989</c:v>
                </c:pt>
                <c:pt idx="347">
                  <c:v>0.52768163871926421</c:v>
                </c:pt>
                <c:pt idx="348">
                  <c:v>0.51976641413847524</c:v>
                </c:pt>
                <c:pt idx="349">
                  <c:v>0.51196991792639812</c:v>
                </c:pt>
                <c:pt idx="350">
                  <c:v>0.50429036915750214</c:v>
                </c:pt>
                <c:pt idx="351">
                  <c:v>0.49672601362013963</c:v>
                </c:pt>
                <c:pt idx="352">
                  <c:v>0.48927512341583751</c:v>
                </c:pt>
                <c:pt idx="353">
                  <c:v>0.48193599656459996</c:v>
                </c:pt>
                <c:pt idx="354">
                  <c:v>0.47470695661613094</c:v>
                </c:pt>
                <c:pt idx="355">
                  <c:v>0.46758635226688899</c:v>
                </c:pt>
                <c:pt idx="356">
                  <c:v>0.46057255698288568</c:v>
                </c:pt>
                <c:pt idx="357">
                  <c:v>0.4536639686281424</c:v>
                </c:pt>
                <c:pt idx="358">
                  <c:v>0.44685900909872028</c:v>
                </c:pt>
                <c:pt idx="359">
                  <c:v>0.44015612396223947</c:v>
                </c:pt>
                <c:pt idx="360">
                  <c:v>0.43355378210280587</c:v>
                </c:pt>
                <c:pt idx="361">
                  <c:v>0.42705047537126378</c:v>
                </c:pt>
                <c:pt idx="362">
                  <c:v>0.42064471824069483</c:v>
                </c:pt>
                <c:pt idx="363">
                  <c:v>0.41433504746708438</c:v>
                </c:pt>
                <c:pt idx="364">
                  <c:v>0.40812002175507811</c:v>
                </c:pt>
                <c:pt idx="365">
                  <c:v>0.40199822142875191</c:v>
                </c:pt>
                <c:pt idx="366">
                  <c:v>0.39596824810732062</c:v>
                </c:pt>
                <c:pt idx="367">
                  <c:v>0.39002872438571079</c:v>
                </c:pt>
                <c:pt idx="368">
                  <c:v>0.38417829351992511</c:v>
                </c:pt>
                <c:pt idx="369">
                  <c:v>0.37841561911712623</c:v>
                </c:pt>
                <c:pt idx="370">
                  <c:v>0.37273938483036934</c:v>
                </c:pt>
                <c:pt idx="371">
                  <c:v>0.36714829405791377</c:v>
                </c:pt>
                <c:pt idx="372">
                  <c:v>0.36164106964704507</c:v>
                </c:pt>
                <c:pt idx="373">
                  <c:v>0.35621645360233939</c:v>
                </c:pt>
                <c:pt idx="374">
                  <c:v>0.3508732067983043</c:v>
                </c:pt>
                <c:pt idx="375">
                  <c:v>0.34561010869632974</c:v>
                </c:pt>
                <c:pt idx="376">
                  <c:v>0.3404259570658848</c:v>
                </c:pt>
                <c:pt idx="377">
                  <c:v>0.33531956770989652</c:v>
                </c:pt>
                <c:pt idx="378">
                  <c:v>0.33028977419424804</c:v>
                </c:pt>
                <c:pt idx="379">
                  <c:v>0.32533542758133432</c:v>
                </c:pt>
                <c:pt idx="380">
                  <c:v>0.32045539616761431</c:v>
                </c:pt>
                <c:pt idx="381">
                  <c:v>0.3156485652251001</c:v>
                </c:pt>
                <c:pt idx="382">
                  <c:v>0.31091383674672357</c:v>
                </c:pt>
                <c:pt idx="383">
                  <c:v>0.30625012919552269</c:v>
                </c:pt>
                <c:pt idx="384">
                  <c:v>0.30165637725758987</c:v>
                </c:pt>
                <c:pt idx="385">
                  <c:v>0.29713153159872602</c:v>
                </c:pt>
                <c:pt idx="386">
                  <c:v>0.29267455862474512</c:v>
                </c:pt>
                <c:pt idx="387">
                  <c:v>0.28828444024537392</c:v>
                </c:pt>
                <c:pt idx="388">
                  <c:v>0.28396017364169329</c:v>
                </c:pt>
                <c:pt idx="389">
                  <c:v>0.27970077103706792</c:v>
                </c:pt>
                <c:pt idx="390">
                  <c:v>0.27550525947151189</c:v>
                </c:pt>
                <c:pt idx="391">
                  <c:v>0.2713726805794392</c:v>
                </c:pt>
                <c:pt idx="392">
                  <c:v>0.26730209037074759</c:v>
                </c:pt>
                <c:pt idx="393">
                  <c:v>0.26329255901518639</c:v>
                </c:pt>
                <c:pt idx="394">
                  <c:v>0.2593431706299586</c:v>
                </c:pt>
                <c:pt idx="395">
                  <c:v>0.25545302307050921</c:v>
                </c:pt>
                <c:pt idx="396">
                  <c:v>0.25162122772445156</c:v>
                </c:pt>
                <c:pt idx="397">
                  <c:v>0.24784690930858477</c:v>
                </c:pt>
                <c:pt idx="398">
                  <c:v>0.24412920566895599</c:v>
                </c:pt>
                <c:pt idx="399">
                  <c:v>0.24046726758392165</c:v>
                </c:pt>
                <c:pt idx="400">
                  <c:v>0.23686025857016282</c:v>
                </c:pt>
                <c:pt idx="401">
                  <c:v>0.23330735469161037</c:v>
                </c:pt>
                <c:pt idx="402">
                  <c:v>0.22980774437123622</c:v>
                </c:pt>
                <c:pt idx="403">
                  <c:v>0.22636062820566769</c:v>
                </c:pt>
                <c:pt idx="404">
                  <c:v>0.22296521878258266</c:v>
                </c:pt>
                <c:pt idx="405">
                  <c:v>0.21962074050084393</c:v>
                </c:pt>
                <c:pt idx="406">
                  <c:v>0.21632642939333127</c:v>
                </c:pt>
                <c:pt idx="407">
                  <c:v>0.21308153295243129</c:v>
                </c:pt>
                <c:pt idx="408">
                  <c:v>0.20988530995814483</c:v>
                </c:pt>
                <c:pt idx="409">
                  <c:v>0.20673703030877266</c:v>
                </c:pt>
                <c:pt idx="410">
                  <c:v>0.20363597485414106</c:v>
                </c:pt>
                <c:pt idx="411">
                  <c:v>0.20058143523132896</c:v>
                </c:pt>
                <c:pt idx="412">
                  <c:v>0.19757271370285903</c:v>
                </c:pt>
                <c:pt idx="413">
                  <c:v>0.19460912299731614</c:v>
                </c:pt>
                <c:pt idx="414">
                  <c:v>0.19168998615235641</c:v>
                </c:pt>
                <c:pt idx="415">
                  <c:v>0.18881463636007106</c:v>
                </c:pt>
                <c:pt idx="416">
                  <c:v>0.18598241681467001</c:v>
                </c:pt>
                <c:pt idx="417">
                  <c:v>0.18319268056244997</c:v>
                </c:pt>
                <c:pt idx="418">
                  <c:v>0.18044479035401323</c:v>
                </c:pt>
                <c:pt idx="419">
                  <c:v>0.17773811849870302</c:v>
                </c:pt>
                <c:pt idx="420">
                  <c:v>0.17507204672122248</c:v>
                </c:pt>
                <c:pt idx="421">
                  <c:v>0.17244596602040413</c:v>
                </c:pt>
                <c:pt idx="422">
                  <c:v>0.16985927653009808</c:v>
                </c:pt>
                <c:pt idx="423">
                  <c:v>0.1673113873821466</c:v>
                </c:pt>
                <c:pt idx="424">
                  <c:v>0.1648017165714144</c:v>
                </c:pt>
                <c:pt idx="425">
                  <c:v>0.16232969082284318</c:v>
                </c:pt>
                <c:pt idx="426">
                  <c:v>0.15989474546050053</c:v>
                </c:pt>
                <c:pt idx="427">
                  <c:v>0.15749632427859303</c:v>
                </c:pt>
                <c:pt idx="428">
                  <c:v>0.15513387941441414</c:v>
                </c:pt>
                <c:pt idx="429">
                  <c:v>0.15280687122319794</c:v>
                </c:pt>
                <c:pt idx="430">
                  <c:v>0.15051476815484999</c:v>
                </c:pt>
                <c:pt idx="431">
                  <c:v>0.14825704663252723</c:v>
                </c:pt>
                <c:pt idx="432">
                  <c:v>0.14603319093303932</c:v>
                </c:pt>
                <c:pt idx="433">
                  <c:v>0.14384269306904374</c:v>
                </c:pt>
                <c:pt idx="434">
                  <c:v>0.14168505267300807</c:v>
                </c:pt>
                <c:pt idx="435">
                  <c:v>0.13955977688291296</c:v>
                </c:pt>
                <c:pt idx="436">
                  <c:v>0.13746638022966925</c:v>
                </c:pt>
                <c:pt idx="437">
                  <c:v>0.13540438452622422</c:v>
                </c:pt>
                <c:pt idx="438">
                  <c:v>0.13337331875833086</c:v>
                </c:pt>
                <c:pt idx="439">
                  <c:v>0.1313727189769559</c:v>
                </c:pt>
                <c:pt idx="440">
                  <c:v>0.12940212819230157</c:v>
                </c:pt>
                <c:pt idx="441">
                  <c:v>0.12746109626941704</c:v>
                </c:pt>
                <c:pt idx="442">
                  <c:v>0.12554917982537578</c:v>
                </c:pt>
                <c:pt idx="443">
                  <c:v>0.12366594212799514</c:v>
                </c:pt>
                <c:pt idx="444">
                  <c:v>0.12181095299607522</c:v>
                </c:pt>
                <c:pt idx="445">
                  <c:v>0.11998378870113409</c:v>
                </c:pt>
                <c:pt idx="446">
                  <c:v>0.11818403187061707</c:v>
                </c:pt>
                <c:pt idx="447">
                  <c:v>0.11641127139255782</c:v>
                </c:pt>
                <c:pt idx="448">
                  <c:v>0.11466510232166945</c:v>
                </c:pt>
                <c:pt idx="449">
                  <c:v>0.1129451257868444</c:v>
                </c:pt>
                <c:pt idx="450">
                  <c:v>0.11125094890004174</c:v>
                </c:pt>
                <c:pt idx="451">
                  <c:v>0.10958218466654111</c:v>
                </c:pt>
                <c:pt idx="452">
                  <c:v>0.107938451896543</c:v>
                </c:pt>
                <c:pt idx="453">
                  <c:v>0.10631937511809485</c:v>
                </c:pt>
                <c:pt idx="454">
                  <c:v>0.10472458449132342</c:v>
                </c:pt>
                <c:pt idx="455">
                  <c:v>0.10315371572395357</c:v>
                </c:pt>
                <c:pt idx="456">
                  <c:v>0.10160640998809427</c:v>
                </c:pt>
                <c:pt idx="457">
                  <c:v>0.10008231383827286</c:v>
                </c:pt>
                <c:pt idx="458">
                  <c:v>9.8581079130698773E-2</c:v>
                </c:pt>
                <c:pt idx="459">
                  <c:v>9.7102362943738293E-2</c:v>
                </c:pt>
                <c:pt idx="460">
                  <c:v>9.5645827499582226E-2</c:v>
                </c:pt>
                <c:pt idx="461">
                  <c:v>9.4211140087088488E-2</c:v>
                </c:pt>
                <c:pt idx="462">
                  <c:v>9.2797972985782157E-2</c:v>
                </c:pt>
                <c:pt idx="463">
                  <c:v>9.140600339099543E-2</c:v>
                </c:pt>
                <c:pt idx="464">
                  <c:v>9.0034913340130501E-2</c:v>
                </c:pt>
                <c:pt idx="465">
                  <c:v>8.8684389640028546E-2</c:v>
                </c:pt>
                <c:pt idx="466">
                  <c:v>8.7354123795428118E-2</c:v>
                </c:pt>
                <c:pt idx="467">
                  <c:v>8.6043811938496695E-2</c:v>
                </c:pt>
                <c:pt idx="468">
                  <c:v>8.4753154759419247E-2</c:v>
                </c:pt>
                <c:pt idx="469">
                  <c:v>8.3481857438027954E-2</c:v>
                </c:pt>
                <c:pt idx="470">
                  <c:v>8.2229629576457533E-2</c:v>
                </c:pt>
                <c:pt idx="471">
                  <c:v>8.0996185132810664E-2</c:v>
                </c:pt>
                <c:pt idx="472">
                  <c:v>7.9781242355818502E-2</c:v>
                </c:pt>
                <c:pt idx="473">
                  <c:v>7.858452372048122E-2</c:v>
                </c:pt>
                <c:pt idx="474">
                  <c:v>7.7405755864674006E-2</c:v>
                </c:pt>
                <c:pt idx="475">
                  <c:v>7.624466952670389E-2</c:v>
                </c:pt>
                <c:pt idx="476">
                  <c:v>7.5100999483803332E-2</c:v>
                </c:pt>
                <c:pt idx="477">
                  <c:v>7.3974484491546283E-2</c:v>
                </c:pt>
                <c:pt idx="478">
                  <c:v>7.2864867224173083E-2</c:v>
                </c:pt>
                <c:pt idx="479">
                  <c:v>7.1771894215810483E-2</c:v>
                </c:pt>
                <c:pt idx="480">
                  <c:v>7.0695315802573322E-2</c:v>
                </c:pt>
                <c:pt idx="481">
                  <c:v>6.9634886065534723E-2</c:v>
                </c:pt>
                <c:pt idx="482">
                  <c:v>6.8590362774551702E-2</c:v>
                </c:pt>
                <c:pt idx="483">
                  <c:v>6.7561507332933424E-2</c:v>
                </c:pt>
                <c:pt idx="484">
                  <c:v>6.6548084722939424E-2</c:v>
                </c:pt>
                <c:pt idx="485">
                  <c:v>6.5549863452095333E-2</c:v>
                </c:pt>
                <c:pt idx="486">
                  <c:v>6.4566615500313909E-2</c:v>
                </c:pt>
                <c:pt idx="487">
                  <c:v>6.3598116267809202E-2</c:v>
                </c:pt>
                <c:pt idx="488">
                  <c:v>6.2644144523792064E-2</c:v>
                </c:pt>
                <c:pt idx="489">
                  <c:v>6.1704482355935182E-2</c:v>
                </c:pt>
                <c:pt idx="490">
                  <c:v>6.0778915120596154E-2</c:v>
                </c:pt>
                <c:pt idx="491">
                  <c:v>5.9867231393787211E-2</c:v>
                </c:pt>
                <c:pt idx="492">
                  <c:v>5.8969222922880406E-2</c:v>
                </c:pt>
                <c:pt idx="493">
                  <c:v>5.8084684579037198E-2</c:v>
                </c:pt>
                <c:pt idx="494">
                  <c:v>5.7213414310351637E-2</c:v>
                </c:pt>
                <c:pt idx="495">
                  <c:v>5.6355213095696362E-2</c:v>
                </c:pt>
                <c:pt idx="496">
                  <c:v>5.5509884899260918E-2</c:v>
                </c:pt>
                <c:pt idx="497">
                  <c:v>5.4677236625772008E-2</c:v>
                </c:pt>
                <c:pt idx="498">
                  <c:v>5.3857078076385428E-2</c:v>
                </c:pt>
                <c:pt idx="499">
                  <c:v>5.3049221905239648E-2</c:v>
                </c:pt>
                <c:pt idx="500">
                  <c:v>5.2253483576661056E-2</c:v>
                </c:pt>
                <c:pt idx="501">
                  <c:v>5.1469681323011142E-2</c:v>
                </c:pt>
                <c:pt idx="502">
                  <c:v>5.0697636103165973E-2</c:v>
                </c:pt>
                <c:pt idx="503">
                  <c:v>4.9937171561618483E-2</c:v>
                </c:pt>
                <c:pt idx="504">
                  <c:v>4.9188113988194206E-2</c:v>
                </c:pt>
                <c:pt idx="505">
                  <c:v>4.845029227837129E-2</c:v>
                </c:pt>
                <c:pt idx="506">
                  <c:v>4.7723537894195721E-2</c:v>
                </c:pt>
                <c:pt idx="507">
                  <c:v>4.7007684825782783E-2</c:v>
                </c:pt>
                <c:pt idx="508">
                  <c:v>4.6302569553396039E-2</c:v>
                </c:pt>
                <c:pt idx="509">
                  <c:v>4.5608031010095099E-2</c:v>
                </c:pt>
                <c:pt idx="510">
                  <c:v>4.4923910544943671E-2</c:v>
                </c:pt>
                <c:pt idx="511">
                  <c:v>4.4250051886769518E-2</c:v>
                </c:pt>
                <c:pt idx="512">
                  <c:v>4.3586301108467972E-2</c:v>
                </c:pt>
                <c:pt idx="513">
                  <c:v>4.2932506591840953E-2</c:v>
                </c:pt>
                <c:pt idx="514">
                  <c:v>4.2288518992963341E-2</c:v>
                </c:pt>
                <c:pt idx="515">
                  <c:v>4.1654191208068889E-2</c:v>
                </c:pt>
                <c:pt idx="516">
                  <c:v>4.1029378339947853E-2</c:v>
                </c:pt>
                <c:pt idx="517">
                  <c:v>4.0413937664848638E-2</c:v>
                </c:pt>
                <c:pt idx="518">
                  <c:v>3.9807728599875906E-2</c:v>
                </c:pt>
                <c:pt idx="519">
                  <c:v>3.9210612670877769E-2</c:v>
                </c:pt>
                <c:pt idx="520">
                  <c:v>3.8622453480814604E-2</c:v>
                </c:pt>
                <c:pt idx="521">
                  <c:v>3.8043116678602384E-2</c:v>
                </c:pt>
                <c:pt idx="522">
                  <c:v>3.7472469928423346E-2</c:v>
                </c:pt>
                <c:pt idx="523">
                  <c:v>3.6910382879496995E-2</c:v>
                </c:pt>
                <c:pt idx="524">
                  <c:v>3.6356727136304542E-2</c:v>
                </c:pt>
                <c:pt idx="525">
                  <c:v>3.5811376229259971E-2</c:v>
                </c:pt>
                <c:pt idx="526">
                  <c:v>3.5274205585821068E-2</c:v>
                </c:pt>
                <c:pt idx="527">
                  <c:v>3.4745092502033753E-2</c:v>
                </c:pt>
                <c:pt idx="528">
                  <c:v>3.4223916114503247E-2</c:v>
                </c:pt>
                <c:pt idx="529">
                  <c:v>3.37105573727857E-2</c:v>
                </c:pt>
                <c:pt idx="530">
                  <c:v>3.3204899012193916E-2</c:v>
                </c:pt>
                <c:pt idx="531">
                  <c:v>3.2706825527011006E-2</c:v>
                </c:pt>
                <c:pt idx="532">
                  <c:v>3.2216223144105841E-2</c:v>
                </c:pt>
                <c:pt idx="533">
                  <c:v>3.1732979796944255E-2</c:v>
                </c:pt>
                <c:pt idx="534">
                  <c:v>3.1256985099990094E-2</c:v>
                </c:pt>
                <c:pt idx="535">
                  <c:v>3.0788130323490242E-2</c:v>
                </c:pt>
                <c:pt idx="536">
                  <c:v>3.0326308368637887E-2</c:v>
                </c:pt>
                <c:pt idx="537">
                  <c:v>2.9871413743108317E-2</c:v>
                </c:pt>
                <c:pt idx="538">
                  <c:v>2.9423342536961692E-2</c:v>
                </c:pt>
                <c:pt idx="539">
                  <c:v>2.8981992398907266E-2</c:v>
                </c:pt>
                <c:pt idx="540">
                  <c:v>2.8547262512923659E-2</c:v>
                </c:pt>
                <c:pt idx="541">
                  <c:v>2.8119053575229803E-2</c:v>
                </c:pt>
                <c:pt idx="542">
                  <c:v>2.7697267771601357E-2</c:v>
                </c:pt>
                <c:pt idx="543">
                  <c:v>2.7281808755027337E-2</c:v>
                </c:pt>
                <c:pt idx="544">
                  <c:v>2.6872581623701926E-2</c:v>
                </c:pt>
                <c:pt idx="545">
                  <c:v>2.6469492899346397E-2</c:v>
                </c:pt>
                <c:pt idx="546">
                  <c:v>2.6072450505856201E-2</c:v>
                </c:pt>
                <c:pt idx="547">
                  <c:v>2.5681363748268359E-2</c:v>
                </c:pt>
                <c:pt idx="548">
                  <c:v>2.5296143292044333E-2</c:v>
                </c:pt>
                <c:pt idx="549">
                  <c:v>2.4916701142663669E-2</c:v>
                </c:pt>
                <c:pt idx="550">
                  <c:v>2.4542950625523714E-2</c:v>
                </c:pt>
                <c:pt idx="551">
                  <c:v>2.4174806366140857E-2</c:v>
                </c:pt>
                <c:pt idx="552">
                  <c:v>2.3812184270648743E-2</c:v>
                </c:pt>
                <c:pt idx="553">
                  <c:v>2.3455001506589013E-2</c:v>
                </c:pt>
                <c:pt idx="554">
                  <c:v>2.3103176483990177E-2</c:v>
                </c:pt>
                <c:pt idx="555">
                  <c:v>2.2756628836730325E-2</c:v>
                </c:pt>
                <c:pt idx="556">
                  <c:v>2.241527940417937E-2</c:v>
                </c:pt>
                <c:pt idx="557">
                  <c:v>2.207905021311668E-2</c:v>
                </c:pt>
                <c:pt idx="558">
                  <c:v>2.1747864459919931E-2</c:v>
                </c:pt>
                <c:pt idx="559">
                  <c:v>2.1421646493021133E-2</c:v>
                </c:pt>
                <c:pt idx="560">
                  <c:v>2.1100321795625817E-2</c:v>
                </c:pt>
                <c:pt idx="561">
                  <c:v>2.0783816968691429E-2</c:v>
                </c:pt>
                <c:pt idx="562">
                  <c:v>2.0472059714161057E-2</c:v>
                </c:pt>
                <c:pt idx="563">
                  <c:v>2.0164978818448642E-2</c:v>
                </c:pt>
                <c:pt idx="564">
                  <c:v>1.9862504136171914E-2</c:v>
                </c:pt>
                <c:pt idx="565">
                  <c:v>1.9564566574129336E-2</c:v>
                </c:pt>
                <c:pt idx="566">
                  <c:v>1.9271098075517395E-2</c:v>
                </c:pt>
                <c:pt idx="567">
                  <c:v>1.8982031604384633E-2</c:v>
                </c:pt>
                <c:pt idx="568">
                  <c:v>1.8697301130318863E-2</c:v>
                </c:pt>
                <c:pt idx="569">
                  <c:v>1.8416841613364082E-2</c:v>
                </c:pt>
                <c:pt idx="570">
                  <c:v>1.8140588989163622E-2</c:v>
                </c:pt>
                <c:pt idx="571">
                  <c:v>1.7868480154326169E-2</c:v>
                </c:pt>
                <c:pt idx="572">
                  <c:v>1.7600452952011278E-2</c:v>
                </c:pt>
                <c:pt idx="573">
                  <c:v>1.7336446157731108E-2</c:v>
                </c:pt>
                <c:pt idx="574">
                  <c:v>1.7076399465365141E-2</c:v>
                </c:pt>
                <c:pt idx="575">
                  <c:v>1.6820253473384665E-2</c:v>
                </c:pt>
                <c:pt idx="576">
                  <c:v>1.6567949671283895E-2</c:v>
                </c:pt>
                <c:pt idx="577">
                  <c:v>1.6319430426214636E-2</c:v>
                </c:pt>
                <c:pt idx="578">
                  <c:v>1.6074638969821416E-2</c:v>
                </c:pt>
                <c:pt idx="579">
                  <c:v>1.5833519385274095E-2</c:v>
                </c:pt>
                <c:pt idx="580">
                  <c:v>1.5596016594494983E-2</c:v>
                </c:pt>
                <c:pt idx="581">
                  <c:v>1.5362076345577558E-2</c:v>
                </c:pt>
                <c:pt idx="582">
                  <c:v>1.5131645200393895E-2</c:v>
                </c:pt>
                <c:pt idx="583">
                  <c:v>1.4904670522387987E-2</c:v>
                </c:pt>
                <c:pt idx="584">
                  <c:v>1.4681100464552167E-2</c:v>
                </c:pt>
                <c:pt idx="585">
                  <c:v>1.4460883957583884E-2</c:v>
                </c:pt>
                <c:pt idx="586">
                  <c:v>1.4243970698220126E-2</c:v>
                </c:pt>
                <c:pt idx="587">
                  <c:v>1.4030311137746825E-2</c:v>
                </c:pt>
                <c:pt idx="588">
                  <c:v>1.3819856470680621E-2</c:v>
                </c:pt>
                <c:pt idx="589">
                  <c:v>1.3612558623620413E-2</c:v>
                </c:pt>
                <c:pt idx="590">
                  <c:v>1.3408370244266107E-2</c:v>
                </c:pt>
                <c:pt idx="591">
                  <c:v>1.3207244690602115E-2</c:v>
                </c:pt>
                <c:pt idx="592">
                  <c:v>1.3009136020243084E-2</c:v>
                </c:pt>
                <c:pt idx="593">
                  <c:v>1.2813998979939439E-2</c:v>
                </c:pt>
                <c:pt idx="594">
                  <c:v>1.2621788995240347E-2</c:v>
                </c:pt>
                <c:pt idx="595">
                  <c:v>1.2432462160311741E-2</c:v>
                </c:pt>
                <c:pt idx="596">
                  <c:v>1.2245975227907066E-2</c:v>
                </c:pt>
                <c:pt idx="597">
                  <c:v>1.206228559948846E-2</c:v>
                </c:pt>
                <c:pt idx="598">
                  <c:v>1.1881351315496133E-2</c:v>
                </c:pt>
                <c:pt idx="599">
                  <c:v>1.170313104576369E-2</c:v>
                </c:pt>
                <c:pt idx="600">
                  <c:v>1.1527584080077235E-2</c:v>
                </c:pt>
                <c:pt idx="601">
                  <c:v>1.1354670318876077E-2</c:v>
                </c:pt>
                <c:pt idx="602">
                  <c:v>1.1184350264092936E-2</c:v>
                </c:pt>
                <c:pt idx="603">
                  <c:v>1.1016585010131542E-2</c:v>
                </c:pt>
                <c:pt idx="604">
                  <c:v>1.0851336234979568E-2</c:v>
                </c:pt>
                <c:pt idx="605">
                  <c:v>1.0688566191454875E-2</c:v>
                </c:pt>
                <c:pt idx="606">
                  <c:v>1.0528237698583052E-2</c:v>
                </c:pt>
                <c:pt idx="607">
                  <c:v>1.0370314133104306E-2</c:v>
                </c:pt>
                <c:pt idx="608">
                  <c:v>1.0214759421107741E-2</c:v>
                </c:pt>
                <c:pt idx="609">
                  <c:v>1.0061538029791125E-2</c:v>
                </c:pt>
                <c:pt idx="610">
                  <c:v>9.9106149593442584E-3</c:v>
                </c:pt>
                <c:pt idx="611">
                  <c:v>9.7619557349540951E-3</c:v>
                </c:pt>
                <c:pt idx="612">
                  <c:v>9.6155263989297843E-3</c:v>
                </c:pt>
                <c:pt idx="613">
                  <c:v>9.4712935029458382E-3</c:v>
                </c:pt>
                <c:pt idx="614">
                  <c:v>9.3292241004016511E-3</c:v>
                </c:pt>
                <c:pt idx="615">
                  <c:v>9.1892857388956271E-3</c:v>
                </c:pt>
                <c:pt idx="616">
                  <c:v>9.0514464528121934E-3</c:v>
                </c:pt>
                <c:pt idx="617">
                  <c:v>8.9156747560200107E-3</c:v>
                </c:pt>
                <c:pt idx="618">
                  <c:v>8.7819396346797106E-3</c:v>
                </c:pt>
                <c:pt idx="619">
                  <c:v>8.6502105401595145E-3</c:v>
                </c:pt>
                <c:pt idx="620">
                  <c:v>8.5204573820571224E-3</c:v>
                </c:pt>
                <c:pt idx="621">
                  <c:v>8.3926505213262649E-3</c:v>
                </c:pt>
                <c:pt idx="622">
                  <c:v>8.2667607635063707E-3</c:v>
                </c:pt>
                <c:pt idx="623">
                  <c:v>8.1427593520537744E-3</c:v>
                </c:pt>
                <c:pt idx="624">
                  <c:v>8.0206179617729675E-3</c:v>
                </c:pt>
                <c:pt idx="625">
                  <c:v>7.9003086923463729E-3</c:v>
                </c:pt>
                <c:pt idx="626">
                  <c:v>7.7818040619611773E-3</c:v>
                </c:pt>
                <c:pt idx="627">
                  <c:v>7.6650770010317599E-3</c:v>
                </c:pt>
                <c:pt idx="628">
                  <c:v>7.5501008460162836E-3</c:v>
                </c:pt>
                <c:pt idx="629">
                  <c:v>7.4368493333260392E-3</c:v>
                </c:pt>
                <c:pt idx="630">
                  <c:v>7.3252965933261489E-3</c:v>
                </c:pt>
                <c:pt idx="631">
                  <c:v>7.2154171444262566E-3</c:v>
                </c:pt>
                <c:pt idx="632">
                  <c:v>7.107185887259863E-3</c:v>
                </c:pt>
                <c:pt idx="633">
                  <c:v>7.000578098950965E-3</c:v>
                </c:pt>
                <c:pt idx="634">
                  <c:v>6.8955694274667008E-3</c:v>
                </c:pt>
                <c:pt idx="635">
                  <c:v>6.7921358860547005E-3</c:v>
                </c:pt>
                <c:pt idx="636">
                  <c:v>6.6902538477638801E-3</c:v>
                </c:pt>
                <c:pt idx="637">
                  <c:v>6.5899000400474221E-3</c:v>
                </c:pt>
                <c:pt idx="638">
                  <c:v>6.4910515394467107E-3</c:v>
                </c:pt>
                <c:pt idx="639">
                  <c:v>6.3936857663550103E-3</c:v>
                </c:pt>
                <c:pt idx="640">
                  <c:v>6.2977804798596852E-3</c:v>
                </c:pt>
                <c:pt idx="641">
                  <c:v>6.2033137726617898E-3</c:v>
                </c:pt>
                <c:pt idx="642">
                  <c:v>6.1102640660718631E-3</c:v>
                </c:pt>
                <c:pt idx="643">
                  <c:v>6.018610105080785E-3</c:v>
                </c:pt>
                <c:pt idx="644">
                  <c:v>5.9283309535045729E-3</c:v>
                </c:pt>
                <c:pt idx="645">
                  <c:v>5.8394059892020039E-3</c:v>
                </c:pt>
                <c:pt idx="646">
                  <c:v>5.751814899363974E-3</c:v>
                </c:pt>
                <c:pt idx="647">
                  <c:v>5.6655376758735143E-3</c:v>
                </c:pt>
                <c:pt idx="648">
                  <c:v>5.5805546107354116E-3</c:v>
                </c:pt>
                <c:pt idx="649">
                  <c:v>5.4968462915743806E-3</c:v>
                </c:pt>
                <c:pt idx="650">
                  <c:v>5.4143935972007645E-3</c:v>
                </c:pt>
                <c:pt idx="651">
                  <c:v>5.3331776932427528E-3</c:v>
                </c:pt>
                <c:pt idx="652">
                  <c:v>5.2531800278441112E-3</c:v>
                </c:pt>
                <c:pt idx="653">
                  <c:v>5.1743823274264496E-3</c:v>
                </c:pt>
                <c:pt idx="654">
                  <c:v>5.0967665925150526E-3</c:v>
                </c:pt>
                <c:pt idx="655">
                  <c:v>5.0203150936273273E-3</c:v>
                </c:pt>
                <c:pt idx="656">
                  <c:v>4.9450103672229176E-3</c:v>
                </c:pt>
                <c:pt idx="657">
                  <c:v>4.8708352117145734E-3</c:v>
                </c:pt>
                <c:pt idx="658">
                  <c:v>4.7977726835388545E-3</c:v>
                </c:pt>
                <c:pt idx="659">
                  <c:v>4.7258060932857714E-3</c:v>
                </c:pt>
                <c:pt idx="660">
                  <c:v>4.6549190018864844E-3</c:v>
                </c:pt>
                <c:pt idx="661">
                  <c:v>4.5850952168581868E-3</c:v>
                </c:pt>
                <c:pt idx="662">
                  <c:v>4.5163187886053139E-3</c:v>
                </c:pt>
                <c:pt idx="663">
                  <c:v>4.4485740067762344E-3</c:v>
                </c:pt>
                <c:pt idx="664">
                  <c:v>4.3818453966745913E-3</c:v>
                </c:pt>
                <c:pt idx="665">
                  <c:v>4.3161177157244723E-3</c:v>
                </c:pt>
                <c:pt idx="666">
                  <c:v>4.2513759499886051E-3</c:v>
                </c:pt>
                <c:pt idx="667">
                  <c:v>4.1876053107387763E-3</c:v>
                </c:pt>
                <c:pt idx="668">
                  <c:v>4.1247912310776944E-3</c:v>
                </c:pt>
                <c:pt idx="669">
                  <c:v>4.0629193626115293E-3</c:v>
                </c:pt>
                <c:pt idx="670">
                  <c:v>4.001975572172356E-3</c:v>
                </c:pt>
                <c:pt idx="671">
                  <c:v>3.9419459385897707E-3</c:v>
                </c:pt>
                <c:pt idx="672">
                  <c:v>3.8828167495109241E-3</c:v>
                </c:pt>
                <c:pt idx="673">
                  <c:v>3.8245744982682603E-3</c:v>
                </c:pt>
                <c:pt idx="674">
                  <c:v>3.7672058807942362E-3</c:v>
                </c:pt>
                <c:pt idx="675">
                  <c:v>3.7106977925823225E-3</c:v>
                </c:pt>
                <c:pt idx="676">
                  <c:v>3.6550373256935874E-3</c:v>
                </c:pt>
                <c:pt idx="677">
                  <c:v>3.6002117658081837E-3</c:v>
                </c:pt>
                <c:pt idx="678">
                  <c:v>3.546208589321061E-3</c:v>
                </c:pt>
                <c:pt idx="679">
                  <c:v>3.4930154604812451E-3</c:v>
                </c:pt>
                <c:pt idx="680">
                  <c:v>3.4406202285740266E-3</c:v>
                </c:pt>
                <c:pt idx="681">
                  <c:v>3.389010925145416E-3</c:v>
                </c:pt>
                <c:pt idx="682">
                  <c:v>3.3381757612682347E-3</c:v>
                </c:pt>
                <c:pt idx="683">
                  <c:v>3.2881031248492114E-3</c:v>
                </c:pt>
                <c:pt idx="684">
                  <c:v>3.2387815779764731E-3</c:v>
                </c:pt>
                <c:pt idx="685">
                  <c:v>3.1901998543068261E-3</c:v>
                </c:pt>
                <c:pt idx="686">
                  <c:v>3.1423468564922238E-3</c:v>
                </c:pt>
                <c:pt idx="687">
                  <c:v>3.0952116536448406E-3</c:v>
                </c:pt>
                <c:pt idx="688">
                  <c:v>3.0487834788401678E-3</c:v>
                </c:pt>
                <c:pt idx="689">
                  <c:v>3.0030517266575654E-3</c:v>
                </c:pt>
                <c:pt idx="690">
                  <c:v>2.9580059507577018E-3</c:v>
                </c:pt>
                <c:pt idx="691">
                  <c:v>2.9136358614963364E-3</c:v>
                </c:pt>
                <c:pt idx="692">
                  <c:v>2.8699313235738912E-3</c:v>
                </c:pt>
                <c:pt idx="693">
                  <c:v>2.8268823537202828E-3</c:v>
                </c:pt>
                <c:pt idx="694">
                  <c:v>2.7844791184144786E-3</c:v>
                </c:pt>
                <c:pt idx="695">
                  <c:v>2.7427119316382614E-3</c:v>
                </c:pt>
                <c:pt idx="696">
                  <c:v>2.7015712526636875E-3</c:v>
                </c:pt>
                <c:pt idx="697">
                  <c:v>2.6610476838737321E-3</c:v>
                </c:pt>
                <c:pt idx="698">
                  <c:v>2.6211319686156261E-3</c:v>
                </c:pt>
                <c:pt idx="699">
                  <c:v>2.5818149890863918E-3</c:v>
                </c:pt>
                <c:pt idx="700">
                  <c:v>2.5430877642500958E-3</c:v>
                </c:pt>
                <c:pt idx="701">
                  <c:v>2.5049414477863446E-3</c:v>
                </c:pt>
                <c:pt idx="702">
                  <c:v>2.4673673260695492E-3</c:v>
                </c:pt>
                <c:pt idx="703">
                  <c:v>2.4303568161785061E-3</c:v>
                </c:pt>
                <c:pt idx="704">
                  <c:v>2.3939014639358285E-3</c:v>
                </c:pt>
                <c:pt idx="705">
                  <c:v>2.357992941976791E-3</c:v>
                </c:pt>
                <c:pt idx="706">
                  <c:v>2.3226230478471392E-3</c:v>
                </c:pt>
                <c:pt idx="707">
                  <c:v>2.2877837021294321E-3</c:v>
                </c:pt>
                <c:pt idx="708">
                  <c:v>2.2534669465974905E-3</c:v>
                </c:pt>
                <c:pt idx="709">
                  <c:v>2.2196649423985282E-3</c:v>
                </c:pt>
                <c:pt idx="710">
                  <c:v>2.1863699682625505E-3</c:v>
                </c:pt>
                <c:pt idx="711">
                  <c:v>2.153574418738612E-3</c:v>
                </c:pt>
                <c:pt idx="712">
                  <c:v>2.1212708024575329E-3</c:v>
                </c:pt>
                <c:pt idx="713">
                  <c:v>2.0894517404206701E-3</c:v>
                </c:pt>
                <c:pt idx="714">
                  <c:v>2.0581099643143599E-3</c:v>
                </c:pt>
                <c:pt idx="715">
                  <c:v>2.0272383148496444E-3</c:v>
                </c:pt>
                <c:pt idx="716">
                  <c:v>1.9968297401268997E-3</c:v>
                </c:pt>
                <c:pt idx="717">
                  <c:v>1.9668772940249963E-3</c:v>
                </c:pt>
                <c:pt idx="718">
                  <c:v>1.9373741346146213E-3</c:v>
                </c:pt>
                <c:pt idx="719">
                  <c:v>1.9083135225954019E-3</c:v>
                </c:pt>
                <c:pt idx="720">
                  <c:v>1.8796888197564708E-3</c:v>
                </c:pt>
                <c:pt idx="721">
                  <c:v>1.8514934874601238E-3</c:v>
                </c:pt>
                <c:pt idx="722">
                  <c:v>1.823721085148222E-3</c:v>
                </c:pt>
                <c:pt idx="723">
                  <c:v>1.7963652688709987E-3</c:v>
                </c:pt>
                <c:pt idx="724">
                  <c:v>1.7694197898379337E-3</c:v>
                </c:pt>
                <c:pt idx="725">
                  <c:v>1.7428784929903647E-3</c:v>
                </c:pt>
                <c:pt idx="726">
                  <c:v>1.7167353155955092E-3</c:v>
                </c:pt>
                <c:pt idx="727">
                  <c:v>1.6909842858615766E-3</c:v>
                </c:pt>
                <c:pt idx="728">
                  <c:v>1.6656195215736529E-3</c:v>
                </c:pt>
                <c:pt idx="729">
                  <c:v>1.6406352287500481E-3</c:v>
                </c:pt>
                <c:pt idx="730">
                  <c:v>1.6160257003187974E-3</c:v>
                </c:pt>
                <c:pt idx="731">
                  <c:v>1.5917853148140154E-3</c:v>
                </c:pt>
                <c:pt idx="732">
                  <c:v>1.5679085350918053E-3</c:v>
                </c:pt>
                <c:pt idx="733">
                  <c:v>1.5443899070654282E-3</c:v>
                </c:pt>
                <c:pt idx="734">
                  <c:v>1.5212240584594468E-3</c:v>
                </c:pt>
                <c:pt idx="735">
                  <c:v>1.4984056975825551E-3</c:v>
                </c:pt>
                <c:pt idx="736">
                  <c:v>1.4759296121188167E-3</c:v>
                </c:pt>
                <c:pt idx="737">
                  <c:v>1.4537906679370344E-3</c:v>
                </c:pt>
                <c:pt idx="738">
                  <c:v>1.4319838079179788E-3</c:v>
                </c:pt>
                <c:pt idx="739">
                  <c:v>1.4105040507992092E-3</c:v>
                </c:pt>
                <c:pt idx="740">
                  <c:v>1.3893464900372209E-3</c:v>
                </c:pt>
                <c:pt idx="741">
                  <c:v>1.3685062926866627E-3</c:v>
                </c:pt>
                <c:pt idx="742">
                  <c:v>1.3479786982963627E-3</c:v>
                </c:pt>
                <c:pt idx="743">
                  <c:v>1.3277590178219173E-3</c:v>
                </c:pt>
                <c:pt idx="744">
                  <c:v>1.3078426325545886E-3</c:v>
                </c:pt>
                <c:pt idx="745">
                  <c:v>1.2882249930662698E-3</c:v>
                </c:pt>
                <c:pt idx="746">
                  <c:v>1.2689016181702756E-3</c:v>
                </c:pt>
                <c:pt idx="747">
                  <c:v>1.2498680938977215E-3</c:v>
                </c:pt>
                <c:pt idx="748">
                  <c:v>1.2311200724892557E-3</c:v>
                </c:pt>
                <c:pt idx="749">
                  <c:v>1.212653271401917E-3</c:v>
                </c:pt>
                <c:pt idx="750">
                  <c:v>1.1944634723308882E-3</c:v>
                </c:pt>
                <c:pt idx="751">
                  <c:v>1.1765465202459248E-3</c:v>
                </c:pt>
                <c:pt idx="752">
                  <c:v>1.1588983224422359E-3</c:v>
                </c:pt>
                <c:pt idx="753">
                  <c:v>1.1415148476056024E-3</c:v>
                </c:pt>
                <c:pt idx="754">
                  <c:v>1.1243921248915185E-3</c:v>
                </c:pt>
                <c:pt idx="755">
                  <c:v>1.1075262430181457E-3</c:v>
                </c:pt>
                <c:pt idx="756">
                  <c:v>1.0909133493728735E-3</c:v>
                </c:pt>
                <c:pt idx="757">
                  <c:v>1.0745496491322804E-3</c:v>
                </c:pt>
                <c:pt idx="758">
                  <c:v>1.0584314043952962E-3</c:v>
                </c:pt>
                <c:pt idx="759">
                  <c:v>1.0425549333293667E-3</c:v>
                </c:pt>
                <c:pt idx="760">
                  <c:v>1.0269166093294262E-3</c:v>
                </c:pt>
                <c:pt idx="761">
                  <c:v>1.0115128601894847E-3</c:v>
                </c:pt>
                <c:pt idx="762">
                  <c:v>9.9634016728664251E-4</c:v>
                </c:pt>
                <c:pt idx="763">
                  <c:v>9.8139506477734292E-4</c:v>
                </c:pt>
                <c:pt idx="764">
                  <c:v>9.6667413880568282E-4</c:v>
                </c:pt>
                <c:pt idx="765">
                  <c:v>9.5217402672359759E-4</c:v>
                </c:pt>
                <c:pt idx="766">
                  <c:v>9.3789141632274358E-4</c:v>
                </c:pt>
                <c:pt idx="767">
                  <c:v>9.238230450779024E-4</c:v>
                </c:pt>
                <c:pt idx="768">
                  <c:v>9.0996569940173389E-4</c:v>
                </c:pt>
                <c:pt idx="769">
                  <c:v>8.9631621391070791E-4</c:v>
                </c:pt>
                <c:pt idx="770">
                  <c:v>8.8287147070204735E-4</c:v>
                </c:pt>
                <c:pt idx="771">
                  <c:v>8.6962839864151661E-4</c:v>
                </c:pt>
                <c:pt idx="772">
                  <c:v>8.5658397266189391E-4</c:v>
                </c:pt>
                <c:pt idx="773">
                  <c:v>8.4373521307196553E-4</c:v>
                </c:pt>
                <c:pt idx="774">
                  <c:v>8.3107918487588606E-4</c:v>
                </c:pt>
                <c:pt idx="775">
                  <c:v>8.1861299710274773E-4</c:v>
                </c:pt>
                <c:pt idx="776">
                  <c:v>8.0633380214620656E-4</c:v>
                </c:pt>
                <c:pt idx="777">
                  <c:v>7.9423879511401343E-4</c:v>
                </c:pt>
                <c:pt idx="778">
                  <c:v>7.8232521318730326E-4</c:v>
                </c:pt>
                <c:pt idx="779">
                  <c:v>7.7059033498949375E-4</c:v>
                </c:pt>
                <c:pt idx="780">
                  <c:v>7.5903147996465132E-4</c:v>
                </c:pt>
                <c:pt idx="781">
                  <c:v>7.4764600776518154E-4</c:v>
                </c:pt>
                <c:pt idx="782">
                  <c:v>7.3643131764870385E-4</c:v>
                </c:pt>
                <c:pt idx="783">
                  <c:v>7.2538484788397324E-4</c:v>
                </c:pt>
                <c:pt idx="784">
                  <c:v>7.1450407516571363E-4</c:v>
                </c:pt>
                <c:pt idx="785">
                  <c:v>7.0378651403822797E-4</c:v>
                </c:pt>
                <c:pt idx="786">
                  <c:v>6.932297163276546E-4</c:v>
                </c:pt>
                <c:pt idx="787">
                  <c:v>6.8283127058273976E-4</c:v>
                </c:pt>
                <c:pt idx="788">
                  <c:v>6.7258880152399865E-4</c:v>
                </c:pt>
                <c:pt idx="789">
                  <c:v>6.6249996950113865E-4</c:v>
                </c:pt>
                <c:pt idx="790">
                  <c:v>6.5256246995862158E-4</c:v>
                </c:pt>
                <c:pt idx="791">
                  <c:v>6.4277403290924221E-4</c:v>
                </c:pt>
                <c:pt idx="792">
                  <c:v>6.3313242241560359E-4</c:v>
                </c:pt>
                <c:pt idx="793">
                  <c:v>6.2363543607936954E-4</c:v>
                </c:pt>
                <c:pt idx="794">
                  <c:v>6.1428090453817898E-4</c:v>
                </c:pt>
                <c:pt idx="795">
                  <c:v>6.0506669097010635E-4</c:v>
                </c:pt>
                <c:pt idx="796">
                  <c:v>5.9599069060555475E-4</c:v>
                </c:pt>
                <c:pt idx="797">
                  <c:v>5.8705083024647138E-4</c:v>
                </c:pt>
                <c:pt idx="798">
                  <c:v>5.7824506779277434E-4</c:v>
                </c:pt>
                <c:pt idx="799">
                  <c:v>5.6957139177588273E-4</c:v>
                </c:pt>
                <c:pt idx="800">
                  <c:v>5.6102782089924449E-4</c:v>
                </c:pt>
                <c:pt idx="801">
                  <c:v>5.5261240358575581E-4</c:v>
                </c:pt>
                <c:pt idx="802">
                  <c:v>5.4432321753196953E-4</c:v>
                </c:pt>
                <c:pt idx="803">
                  <c:v>5.3615836926898996E-4</c:v>
                </c:pt>
                <c:pt idx="804">
                  <c:v>5.281159937299551E-4</c:v>
                </c:pt>
                <c:pt idx="805">
                  <c:v>5.2019425382400573E-4</c:v>
                </c:pt>
                <c:pt idx="806">
                  <c:v>5.1239134001664565E-4</c:v>
                </c:pt>
                <c:pt idx="807">
                  <c:v>5.0470546991639598E-4</c:v>
                </c:pt>
                <c:pt idx="808">
                  <c:v>4.9713488786765005E-4</c:v>
                </c:pt>
                <c:pt idx="809">
                  <c:v>4.8967786454963533E-4</c:v>
                </c:pt>
                <c:pt idx="810">
                  <c:v>4.823326965813908E-4</c:v>
                </c:pt>
                <c:pt idx="811">
                  <c:v>4.7509770613266992E-4</c:v>
                </c:pt>
                <c:pt idx="812">
                  <c:v>4.679712405406799E-4</c:v>
                </c:pt>
                <c:pt idx="813">
                  <c:v>4.6095167193256972E-4</c:v>
                </c:pt>
                <c:pt idx="814">
                  <c:v>4.5403739685358116E-4</c:v>
                </c:pt>
                <c:pt idx="815">
                  <c:v>4.4722683590077742E-4</c:v>
                </c:pt>
                <c:pt idx="816">
                  <c:v>4.4051843336226576E-4</c:v>
                </c:pt>
                <c:pt idx="817">
                  <c:v>4.3391065686183177E-4</c:v>
                </c:pt>
                <c:pt idx="818">
                  <c:v>4.2740199700890431E-4</c:v>
                </c:pt>
                <c:pt idx="819">
                  <c:v>4.2099096705377071E-4</c:v>
                </c:pt>
                <c:pt idx="820">
                  <c:v>4.1467610254796415E-4</c:v>
                </c:pt>
                <c:pt idx="821">
                  <c:v>4.0845596100974471E-4</c:v>
                </c:pt>
                <c:pt idx="822">
                  <c:v>4.0232912159459853E-4</c:v>
                </c:pt>
                <c:pt idx="823">
                  <c:v>3.9629418477067955E-4</c:v>
                </c:pt>
                <c:pt idx="824">
                  <c:v>3.9034977199911937E-4</c:v>
                </c:pt>
                <c:pt idx="825">
                  <c:v>3.8449452541913261E-4</c:v>
                </c:pt>
                <c:pt idx="826">
                  <c:v>3.7872710753784563E-4</c:v>
                </c:pt>
                <c:pt idx="827">
                  <c:v>3.7304620092477793E-4</c:v>
                </c:pt>
                <c:pt idx="828">
                  <c:v>3.6745050791090627E-4</c:v>
                </c:pt>
                <c:pt idx="829">
                  <c:v>3.6193875029224269E-4</c:v>
                </c:pt>
                <c:pt idx="830">
                  <c:v>3.5650966903785905E-4</c:v>
                </c:pt>
                <c:pt idx="831">
                  <c:v>3.5116202400229117E-4</c:v>
                </c:pt>
                <c:pt idx="832">
                  <c:v>3.4589459364225679E-4</c:v>
                </c:pt>
                <c:pt idx="833">
                  <c:v>3.4070617473762294E-4</c:v>
                </c:pt>
                <c:pt idx="834">
                  <c:v>3.3559558211655863E-4</c:v>
                </c:pt>
                <c:pt idx="835">
                  <c:v>3.3056164838481025E-4</c:v>
                </c:pt>
                <c:pt idx="836">
                  <c:v>3.2560322365903811E-4</c:v>
                </c:pt>
                <c:pt idx="837">
                  <c:v>3.2071917530415256E-4</c:v>
                </c:pt>
                <c:pt idx="838">
                  <c:v>3.1590838767459029E-4</c:v>
                </c:pt>
                <c:pt idx="839">
                  <c:v>3.1116976185947143E-4</c:v>
                </c:pt>
                <c:pt idx="840">
                  <c:v>3.0650221543157937E-4</c:v>
                </c:pt>
                <c:pt idx="841">
                  <c:v>3.0190468220010568E-4</c:v>
                </c:pt>
                <c:pt idx="842">
                  <c:v>2.9737611196710412E-4</c:v>
                </c:pt>
                <c:pt idx="843">
                  <c:v>2.9291547028759758E-4</c:v>
                </c:pt>
                <c:pt idx="844">
                  <c:v>2.8852173823328361E-4</c:v>
                </c:pt>
                <c:pt idx="845">
                  <c:v>2.8419391215978436E-4</c:v>
                </c:pt>
                <c:pt idx="846">
                  <c:v>2.7993100347738757E-4</c:v>
                </c:pt>
                <c:pt idx="847">
                  <c:v>2.7573203842522675E-4</c:v>
                </c:pt>
                <c:pt idx="848">
                  <c:v>2.7159605784884836E-4</c:v>
                </c:pt>
                <c:pt idx="849">
                  <c:v>2.6752211698111562E-4</c:v>
                </c:pt>
                <c:pt idx="850">
                  <c:v>2.6350928522639891E-4</c:v>
                </c:pt>
                <c:pt idx="851">
                  <c:v>2.5955664594800291E-4</c:v>
                </c:pt>
                <c:pt idx="852">
                  <c:v>2.5566329625878285E-4</c:v>
                </c:pt>
                <c:pt idx="853">
                  <c:v>2.5182834681490113E-4</c:v>
                </c:pt>
                <c:pt idx="854">
                  <c:v>2.480509216126776E-4</c:v>
                </c:pt>
                <c:pt idx="855">
                  <c:v>2.4433015778848742E-4</c:v>
                </c:pt>
                <c:pt idx="856">
                  <c:v>2.4066520542166011E-4</c:v>
                </c:pt>
                <c:pt idx="857">
                  <c:v>2.3705522734033521E-4</c:v>
                </c:pt>
                <c:pt idx="858">
                  <c:v>2.3349939893023018E-4</c:v>
                </c:pt>
                <c:pt idx="859">
                  <c:v>2.2999690794627673E-4</c:v>
                </c:pt>
                <c:pt idx="860">
                  <c:v>2.2654695432708258E-4</c:v>
                </c:pt>
                <c:pt idx="861">
                  <c:v>2.2314875001217633E-4</c:v>
                </c:pt>
                <c:pt idx="862">
                  <c:v>2.1980151876199369E-4</c:v>
                </c:pt>
                <c:pt idx="863">
                  <c:v>2.1650449598056379E-4</c:v>
                </c:pt>
                <c:pt idx="864">
                  <c:v>2.1325692854085534E-4</c:v>
                </c:pt>
                <c:pt idx="865">
                  <c:v>2.100580746127425E-4</c:v>
                </c:pt>
                <c:pt idx="866">
                  <c:v>2.0690720349355137E-4</c:v>
                </c:pt>
                <c:pt idx="867">
                  <c:v>2.0380359544114809E-4</c:v>
                </c:pt>
                <c:pt idx="868">
                  <c:v>2.0074654150953087E-4</c:v>
                </c:pt>
                <c:pt idx="869">
                  <c:v>1.977353433868879E-4</c:v>
                </c:pt>
                <c:pt idx="870">
                  <c:v>1.9476931323608458E-4</c:v>
                </c:pt>
                <c:pt idx="871">
                  <c:v>1.918477735375433E-4</c:v>
                </c:pt>
                <c:pt idx="872">
                  <c:v>1.8897005693448016E-4</c:v>
                </c:pt>
                <c:pt idx="873">
                  <c:v>1.8613550608046297E-4</c:v>
                </c:pt>
                <c:pt idx="874">
                  <c:v>1.8334347348925603E-4</c:v>
                </c:pt>
                <c:pt idx="875">
                  <c:v>1.8059332138691718E-4</c:v>
                </c:pt>
                <c:pt idx="876">
                  <c:v>1.7788442156611343E-4</c:v>
                </c:pt>
                <c:pt idx="877">
                  <c:v>1.7521615524262172E-4</c:v>
                </c:pt>
                <c:pt idx="878">
                  <c:v>1.725879129139824E-4</c:v>
                </c:pt>
                <c:pt idx="879">
                  <c:v>1.6999909422027267E-4</c:v>
                </c:pt>
                <c:pt idx="880">
                  <c:v>1.6744910780696858E-4</c:v>
                </c:pt>
                <c:pt idx="881">
                  <c:v>1.6493737118986407E-4</c:v>
                </c:pt>
                <c:pt idx="882">
                  <c:v>1.624633106220161E-4</c:v>
                </c:pt>
                <c:pt idx="883">
                  <c:v>1.6002636096268586E-4</c:v>
                </c:pt>
                <c:pt idx="884">
                  <c:v>1.5762596554824557E-4</c:v>
                </c:pt>
                <c:pt idx="885">
                  <c:v>1.552615760650219E-4</c:v>
                </c:pt>
                <c:pt idx="886">
                  <c:v>1.5293265242404658E-4</c:v>
                </c:pt>
                <c:pt idx="887">
                  <c:v>1.5063866263768588E-4</c:v>
                </c:pt>
                <c:pt idx="888">
                  <c:v>1.4837908269812059E-4</c:v>
                </c:pt>
                <c:pt idx="889">
                  <c:v>1.461533964576488E-4</c:v>
                </c:pt>
                <c:pt idx="890">
                  <c:v>1.4396109551078405E-4</c:v>
                </c:pt>
                <c:pt idx="891">
                  <c:v>1.4180167907812229E-4</c:v>
                </c:pt>
                <c:pt idx="892">
                  <c:v>1.3967465389195047E-4</c:v>
                </c:pt>
                <c:pt idx="893">
                  <c:v>1.3757953408357121E-4</c:v>
                </c:pt>
                <c:pt idx="894">
                  <c:v>1.3551584107231765E-4</c:v>
                </c:pt>
                <c:pt idx="895">
                  <c:v>1.3348310345623289E-4</c:v>
                </c:pt>
                <c:pt idx="896">
                  <c:v>1.3148085690438939E-4</c:v>
                </c:pt>
                <c:pt idx="897">
                  <c:v>1.2950864405082354E-4</c:v>
                </c:pt>
                <c:pt idx="898">
                  <c:v>1.2756601439006118E-4</c:v>
                </c:pt>
                <c:pt idx="899">
                  <c:v>1.2565252417421027E-4</c:v>
                </c:pt>
                <c:pt idx="900">
                  <c:v>1.2376773631159711E-4</c:v>
                </c:pt>
                <c:pt idx="901">
                  <c:v>1.2191122026692316E-4</c:v>
                </c:pt>
                <c:pt idx="902">
                  <c:v>1.2008255196291931E-4</c:v>
                </c:pt>
                <c:pt idx="903">
                  <c:v>1.1828131368347552E-4</c:v>
                </c:pt>
                <c:pt idx="904">
                  <c:v>1.1650709397822338E-4</c:v>
                </c:pt>
                <c:pt idx="905">
                  <c:v>1.1475948756855003E-4</c:v>
                </c:pt>
                <c:pt idx="906">
                  <c:v>1.1303809525502178E-4</c:v>
                </c:pt>
                <c:pt idx="907">
                  <c:v>1.1134252382619645E-4</c:v>
                </c:pt>
                <c:pt idx="908">
                  <c:v>1.0967238596880351E-4</c:v>
                </c:pt>
                <c:pt idx="909">
                  <c:v>1.0802730017927146E-4</c:v>
                </c:pt>
                <c:pt idx="910">
                  <c:v>1.0640689067658238E-4</c:v>
                </c:pt>
                <c:pt idx="911">
                  <c:v>1.0481078731643365E-4</c:v>
                </c:pt>
                <c:pt idx="912">
                  <c:v>1.0323862550668715E-4</c:v>
                </c:pt>
                <c:pt idx="913">
                  <c:v>1.0169004612408685E-4</c:v>
                </c:pt>
                <c:pt idx="914">
                  <c:v>1.0016469543222554E-4</c:v>
                </c:pt>
                <c:pt idx="915">
                  <c:v>9.8662225000742157E-5</c:v>
                </c:pt>
                <c:pt idx="916">
                  <c:v>9.7182291625731029E-5</c:v>
                </c:pt>
                <c:pt idx="917">
                  <c:v>9.5724557251345064E-5</c:v>
                </c:pt>
                <c:pt idx="918">
                  <c:v>9.4288688892574891E-5</c:v>
                </c:pt>
                <c:pt idx="919">
                  <c:v>9.2874358559186267E-5</c:v>
                </c:pt>
                <c:pt idx="920">
                  <c:v>9.148124318079847E-5</c:v>
                </c:pt>
                <c:pt idx="921">
                  <c:v>9.0109024533086487E-5</c:v>
                </c:pt>
                <c:pt idx="922">
                  <c:v>8.8757389165090186E-5</c:v>
                </c:pt>
                <c:pt idx="923">
                  <c:v>8.7426028327613827E-5</c:v>
                </c:pt>
                <c:pt idx="924">
                  <c:v>8.6114637902699626E-5</c:v>
                </c:pt>
                <c:pt idx="925">
                  <c:v>8.4822918334159133E-5</c:v>
                </c:pt>
                <c:pt idx="926">
                  <c:v>8.3550574559146745E-5</c:v>
                </c:pt>
                <c:pt idx="927">
                  <c:v>8.2297315940759545E-5</c:v>
                </c:pt>
                <c:pt idx="928">
                  <c:v>8.1062856201648145E-5</c:v>
                </c:pt>
                <c:pt idx="929">
                  <c:v>7.9846913358623428E-5</c:v>
                </c:pt>
                <c:pt idx="930">
                  <c:v>7.8649209658244079E-5</c:v>
                </c:pt>
                <c:pt idx="931">
                  <c:v>7.7469471513370421E-5</c:v>
                </c:pt>
                <c:pt idx="932">
                  <c:v>7.630742944066986E-5</c:v>
                </c:pt>
                <c:pt idx="933">
                  <c:v>7.5162817999059814E-5</c:v>
                </c:pt>
                <c:pt idx="934">
                  <c:v>7.4035375729073917E-5</c:v>
                </c:pt>
                <c:pt idx="935">
                  <c:v>7.2924845093137812E-5</c:v>
                </c:pt>
                <c:pt idx="936">
                  <c:v>7.1830972416740739E-5</c:v>
                </c:pt>
                <c:pt idx="937">
                  <c:v>7.0753507830489633E-5</c:v>
                </c:pt>
                <c:pt idx="938">
                  <c:v>6.9692205213032286E-5</c:v>
                </c:pt>
                <c:pt idx="939">
                  <c:v>6.8646822134836805E-5</c:v>
                </c:pt>
                <c:pt idx="940">
                  <c:v>6.7617119802814248E-5</c:v>
                </c:pt>
                <c:pt idx="941">
                  <c:v>6.6602863005772039E-5</c:v>
                </c:pt>
                <c:pt idx="942">
                  <c:v>6.5603820060685457E-5</c:v>
                </c:pt>
                <c:pt idx="943">
                  <c:v>6.4619762759775181E-5</c:v>
                </c:pt>
                <c:pt idx="944">
                  <c:v>6.3650466318378553E-5</c:v>
                </c:pt>
                <c:pt idx="945">
                  <c:v>6.2695709323602874E-5</c:v>
                </c:pt>
                <c:pt idx="946">
                  <c:v>6.1755273683748835E-5</c:v>
                </c:pt>
                <c:pt idx="947">
                  <c:v>6.08289445784926E-5</c:v>
                </c:pt>
                <c:pt idx="948">
                  <c:v>5.991651040981521E-5</c:v>
                </c:pt>
                <c:pt idx="949">
                  <c:v>5.901776275366798E-5</c:v>
                </c:pt>
                <c:pt idx="950">
                  <c:v>5.8132496312362958E-5</c:v>
                </c:pt>
                <c:pt idx="951">
                  <c:v>5.7260508867677512E-5</c:v>
                </c:pt>
                <c:pt idx="952">
                  <c:v>5.6401601234662348E-5</c:v>
                </c:pt>
                <c:pt idx="953">
                  <c:v>5.5555577216142416E-5</c:v>
                </c:pt>
                <c:pt idx="954">
                  <c:v>5.4722243557900277E-5</c:v>
                </c:pt>
                <c:pt idx="955">
                  <c:v>5.390140990453177E-5</c:v>
                </c:pt>
                <c:pt idx="956">
                  <c:v>5.3092888755963795E-5</c:v>
                </c:pt>
                <c:pt idx="957">
                  <c:v>5.2296495424624341E-5</c:v>
                </c:pt>
                <c:pt idx="958">
                  <c:v>5.1512047993254977E-5</c:v>
                </c:pt>
                <c:pt idx="959">
                  <c:v>5.0739367273356154E-5</c:v>
                </c:pt>
                <c:pt idx="960">
                  <c:v>4.9978276764255809E-5</c:v>
                </c:pt>
                <c:pt idx="961">
                  <c:v>4.9228602612791973E-5</c:v>
                </c:pt>
                <c:pt idx="962">
                  <c:v>4.8490173573600092E-5</c:v>
                </c:pt>
                <c:pt idx="963">
                  <c:v>4.7762820969996088E-5</c:v>
                </c:pt>
                <c:pt idx="964">
                  <c:v>4.7046378655446147E-5</c:v>
                </c:pt>
                <c:pt idx="965">
                  <c:v>4.6340682975614452E-5</c:v>
                </c:pt>
                <c:pt idx="966">
                  <c:v>4.5645572730980237E-5</c:v>
                </c:pt>
                <c:pt idx="967">
                  <c:v>4.496088914001553E-5</c:v>
                </c:pt>
                <c:pt idx="968">
                  <c:v>4.4286475802915299E-5</c:v>
                </c:pt>
                <c:pt idx="969">
                  <c:v>4.362217866587157E-5</c:v>
                </c:pt>
                <c:pt idx="970">
                  <c:v>4.2967845985883496E-5</c:v>
                </c:pt>
                <c:pt idx="971">
                  <c:v>4.2323328296095246E-5</c:v>
                </c:pt>
                <c:pt idx="972">
                  <c:v>4.1688478371653817E-5</c:v>
                </c:pt>
                <c:pt idx="973">
                  <c:v>4.1063151196079009E-5</c:v>
                </c:pt>
                <c:pt idx="974">
                  <c:v>4.0447203928137825E-5</c:v>
                </c:pt>
                <c:pt idx="975">
                  <c:v>3.9840495869215756E-5</c:v>
                </c:pt>
                <c:pt idx="976">
                  <c:v>3.9242888431177518E-5</c:v>
                </c:pt>
                <c:pt idx="977">
                  <c:v>3.8654245104709857E-5</c:v>
                </c:pt>
                <c:pt idx="978">
                  <c:v>3.8074431428139207E-5</c:v>
                </c:pt>
                <c:pt idx="979">
                  <c:v>3.7503314956717116E-5</c:v>
                </c:pt>
                <c:pt idx="980">
                  <c:v>3.694076523236636E-5</c:v>
                </c:pt>
                <c:pt idx="981">
                  <c:v>3.6386653753880865E-5</c:v>
                </c:pt>
                <c:pt idx="982">
                  <c:v>3.584085394757265E-5</c:v>
                </c:pt>
                <c:pt idx="983">
                  <c:v>3.5303241138359061E-5</c:v>
                </c:pt>
                <c:pt idx="984">
                  <c:v>3.4773692521283673E-5</c:v>
                </c:pt>
                <c:pt idx="985">
                  <c:v>3.4252087133464415E-5</c:v>
                </c:pt>
                <c:pt idx="986">
                  <c:v>3.3738305826462449E-5</c:v>
                </c:pt>
                <c:pt idx="987">
                  <c:v>3.323223123906551E-5</c:v>
                </c:pt>
                <c:pt idx="988">
                  <c:v>3.2733747770479529E-5</c:v>
                </c:pt>
                <c:pt idx="989">
                  <c:v>3.2242741553922333E-5</c:v>
                </c:pt>
                <c:pt idx="990">
                  <c:v>3.1759100430613497E-5</c:v>
                </c:pt>
                <c:pt idx="991">
                  <c:v>3.1282713924154294E-5</c:v>
                </c:pt>
                <c:pt idx="992">
                  <c:v>3.0813473215291982E-5</c:v>
                </c:pt>
                <c:pt idx="993">
                  <c:v>3.0351271117062602E-5</c:v>
                </c:pt>
                <c:pt idx="994">
                  <c:v>2.9896002050306664E-5</c:v>
                </c:pt>
                <c:pt idx="995">
                  <c:v>2.9447562019552063E-5</c:v>
                </c:pt>
                <c:pt idx="996">
                  <c:v>2.9005848589258782E-5</c:v>
                </c:pt>
                <c:pt idx="997">
                  <c:v>2.8570760860419901E-5</c:v>
                </c:pt>
                <c:pt idx="998">
                  <c:v>2.8142199447513602E-5</c:v>
                </c:pt>
                <c:pt idx="999">
                  <c:v>2.7720066455800897E-5</c:v>
                </c:pt>
                <c:pt idx="1000">
                  <c:v>2.7304265458963884E-5</c:v>
                </c:pt>
              </c:numCache>
            </c:numRef>
          </c:yVal>
          <c:smooth val="1"/>
        </c:ser>
        <c:ser>
          <c:idx val="0"/>
          <c:order val="1"/>
          <c:tx>
            <c:v>OS(t)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w.Calcs'!$H$9:$H$1009</c:f>
              <c:numCache>
                <c:formatCode>#,##0</c:formatCode>
                <c:ptCount val="1001"/>
                <c:pt idx="0">
                  <c:v>0</c:v>
                </c:pt>
                <c:pt idx="1">
                  <c:v>1.7999999999999998</c:v>
                </c:pt>
                <c:pt idx="2">
                  <c:v>3.5594999999999999</c:v>
                </c:pt>
                <c:pt idx="3">
                  <c:v>5.2792087499999996</c:v>
                </c:pt>
                <c:pt idx="4">
                  <c:v>6.9598236093749986</c:v>
                </c:pt>
                <c:pt idx="5">
                  <c:v>8.6020307234296869</c:v>
                </c:pt>
                <c:pt idx="6">
                  <c:v>10.206505197262087</c:v>
                </c:pt>
                <c:pt idx="7">
                  <c:v>11.773911266976876</c:v>
                </c:pt>
                <c:pt idx="8">
                  <c:v>13.304902468288388</c:v>
                </c:pt>
                <c:pt idx="9">
                  <c:v>14.800121802552857</c:v>
                </c:pt>
                <c:pt idx="10">
                  <c:v>16.260201900268694</c:v>
                </c:pt>
                <c:pt idx="11">
                  <c:v>17.685765182083138</c:v>
                </c:pt>
                <c:pt idx="12">
                  <c:v>19.07742401734297</c:v>
                </c:pt>
                <c:pt idx="13">
                  <c:v>20.435780880226478</c:v>
                </c:pt>
                <c:pt idx="14">
                  <c:v>21.761428503493157</c:v>
                </c:pt>
                <c:pt idx="15">
                  <c:v>23.054950029887308</c:v>
                </c:pt>
                <c:pt idx="16">
                  <c:v>24.316919161230945</c:v>
                </c:pt>
                <c:pt idx="17">
                  <c:v>25.547900305240994</c:v>
                </c:pt>
                <c:pt idx="18">
                  <c:v>26.748448720105173</c:v>
                </c:pt>
                <c:pt idx="19">
                  <c:v>27.919110656850567</c:v>
                </c:pt>
                <c:pt idx="20">
                  <c:v>29.060423499538185</c:v>
                </c:pt>
                <c:pt idx="21">
                  <c:v>30.172915903316429</c:v>
                </c:pt>
                <c:pt idx="22">
                  <c:v>31.257107930365969</c:v>
                </c:pt>
                <c:pt idx="23">
                  <c:v>32.313511183767773</c:v>
                </c:pt>
                <c:pt idx="24">
                  <c:v>33.342628939325863</c:v>
                </c:pt>
                <c:pt idx="25">
                  <c:v>34.344956275375729</c:v>
                </c:pt>
                <c:pt idx="26">
                  <c:v>35.320980200608794</c:v>
                </c:pt>
                <c:pt idx="27">
                  <c:v>36.271179779943139</c:v>
                </c:pt>
                <c:pt idx="28">
                  <c:v>37.196026258469892</c:v>
                </c:pt>
                <c:pt idx="29">
                  <c:v>38.095983183504551</c:v>
                </c:pt>
                <c:pt idx="30">
                  <c:v>38.97150652477184</c:v>
                </c:pt>
                <c:pt idx="31">
                  <c:v>39.823044792752491</c:v>
                </c:pt>
                <c:pt idx="32">
                  <c:v>40.651039155219522</c:v>
                </c:pt>
                <c:pt idx="33">
                  <c:v>41.455923551991873</c:v>
                </c:pt>
                <c:pt idx="34">
                  <c:v>42.238124807931875</c:v>
                </c:pt>
                <c:pt idx="35">
                  <c:v>42.998062744213634</c:v>
                </c:pt>
                <c:pt idx="36">
                  <c:v>43.736150287888158</c:v>
                </c:pt>
                <c:pt idx="37">
                  <c:v>44.452793579771281</c:v>
                </c:pt>
                <c:pt idx="38">
                  <c:v>45.148392080679656</c:v>
                </c:pt>
                <c:pt idx="39">
                  <c:v>45.823338676039853</c:v>
                </c:pt>
                <c:pt idx="40">
                  <c:v>46.478019778895387</c:v>
                </c:pt>
                <c:pt idx="41">
                  <c:v>47.112815431335605</c:v>
                </c:pt>
                <c:pt idx="42">
                  <c:v>47.728099404370795</c:v>
                </c:pt>
                <c:pt idx="43">
                  <c:v>48.324239296276666</c:v>
                </c:pt>
                <c:pt idx="44">
                  <c:v>48.901596629431658</c:v>
                </c:pt>
                <c:pt idx="45">
                  <c:v>49.460526945669834</c:v>
                </c:pt>
                <c:pt idx="46">
                  <c:v>50.001379900171841</c:v>
                </c:pt>
                <c:pt idx="47">
                  <c:v>50.524499353916177</c:v>
                </c:pt>
                <c:pt idx="48">
                  <c:v>51.030223464712478</c:v>
                </c:pt>
                <c:pt idx="49">
                  <c:v>51.518884776838554</c:v>
                </c:pt>
                <c:pt idx="50">
                  <c:v>51.990810309302013</c:v>
                </c:pt>
                <c:pt idx="51">
                  <c:v>52.446321642747648</c:v>
                </c:pt>
                <c:pt idx="52">
                  <c:v>52.885735005030952</c:v>
                </c:pt>
                <c:pt idx="53">
                  <c:v>53.309361355478096</c:v>
                </c:pt>
                <c:pt idx="54">
                  <c:v>53.717506467852097</c:v>
                </c:pt>
                <c:pt idx="55">
                  <c:v>54.110471012045195</c:v>
                </c:pt>
                <c:pt idx="56">
                  <c:v>54.488550634516315</c:v>
                </c:pt>
                <c:pt idx="57">
                  <c:v>54.852036037492979</c:v>
                </c:pt>
                <c:pt idx="58">
                  <c:v>55.201213056956284</c:v>
                </c:pt>
                <c:pt idx="59">
                  <c:v>55.536362739427446</c:v>
                </c:pt>
                <c:pt idx="60">
                  <c:v>55.857761417574103</c:v>
                </c:pt>
                <c:pt idx="61">
                  <c:v>56.165680784654278</c:v>
                </c:pt>
                <c:pt idx="62">
                  <c:v>56.460387967815677</c:v>
                </c:pt>
                <c:pt idx="63">
                  <c:v>56.742145600267655</c:v>
                </c:pt>
                <c:pt idx="64">
                  <c:v>57.011211892343084</c:v>
                </c:pt>
                <c:pt idx="65">
                  <c:v>57.267840701466795</c:v>
                </c:pt>
                <c:pt idx="66">
                  <c:v>57.512281601047334</c:v>
                </c:pt>
                <c:pt idx="67">
                  <c:v>57.744779948308391</c:v>
                </c:pt>
                <c:pt idx="68">
                  <c:v>57.965576951075946</c:v>
                </c:pt>
                <c:pt idx="69">
                  <c:v>58.174909733537056</c:v>
                </c:pt>
                <c:pt idx="70">
                  <c:v>58.373011400985803</c:v>
                </c:pt>
                <c:pt idx="71">
                  <c:v>58.560111103571913</c:v>
                </c:pt>
                <c:pt idx="72">
                  <c:v>58.736434099067239</c:v>
                </c:pt>
                <c:pt idx="73">
                  <c:v>58.902201814664764</c:v>
                </c:pt>
                <c:pt idx="74">
                  <c:v>59.057631907825197</c:v>
                </c:pt>
                <c:pt idx="75">
                  <c:v>59.202938326185375</c:v>
                </c:pt>
                <c:pt idx="76">
                  <c:v>59.338331366542818</c:v>
                </c:pt>
                <c:pt idx="77">
                  <c:v>59.464017732930515</c:v>
                </c:pt>
                <c:pt idx="78">
                  <c:v>59.580200593795766</c:v>
                </c:pt>
                <c:pt idx="79">
                  <c:v>59.687079638296595</c:v>
                </c:pt>
                <c:pt idx="80">
                  <c:v>59.784851131729354</c:v>
                </c:pt>
                <c:pt idx="81">
                  <c:v>59.873707970100554</c:v>
                </c:pt>
                <c:pt idx="82">
                  <c:v>59.953839733856086</c:v>
                </c:pt>
                <c:pt idx="83">
                  <c:v>60.025432740780488</c:v>
                </c:pt>
                <c:pt idx="84">
                  <c:v>60.088670098079021</c:v>
                </c:pt>
                <c:pt idx="85">
                  <c:v>60.143731753655018</c:v>
                </c:pt>
                <c:pt idx="86">
                  <c:v>60.190794546594503</c:v>
                </c:pt>
                <c:pt idx="87">
                  <c:v>60.230032256870572</c:v>
                </c:pt>
                <c:pt idx="88">
                  <c:v>60.261615654278941</c:v>
                </c:pt>
                <c:pt idx="89">
                  <c:v>60.285712546616708</c:v>
                </c:pt>
                <c:pt idx="90">
                  <c:v>60.302487827115783</c:v>
                </c:pt>
                <c:pt idx="91">
                  <c:v>60.312103521142134</c:v>
                </c:pt>
                <c:pt idx="92">
                  <c:v>60.314718832172346</c:v>
                </c:pt>
                <c:pt idx="93">
                  <c:v>60.310490187058242</c:v>
                </c:pt>
                <c:pt idx="94">
                  <c:v>60.299571280590584</c:v>
                </c:pt>
                <c:pt idx="95">
                  <c:v>60.282113119372397</c:v>
                </c:pt>
                <c:pt idx="96">
                  <c:v>60.258264065012568</c:v>
                </c:pt>
                <c:pt idx="97">
                  <c:v>60.228169876649893</c:v>
                </c:pt>
                <c:pt idx="98">
                  <c:v>60.191973752818072</c:v>
                </c:pt>
                <c:pt idx="99">
                  <c:v>60.149816372661341</c:v>
                </c:pt>
                <c:pt idx="100">
                  <c:v>60.101835936510952</c:v>
                </c:pt>
                <c:pt idx="101">
                  <c:v>60.048168205832013</c:v>
                </c:pt>
                <c:pt idx="102">
                  <c:v>59.988946542550501</c:v>
                </c:pt>
                <c:pt idx="103">
                  <c:v>59.924301947769671</c:v>
                </c:pt>
                <c:pt idx="104">
                  <c:v>59.854363099885362</c:v>
                </c:pt>
                <c:pt idx="105">
                  <c:v>59.779256392109325</c:v>
                </c:pt>
                <c:pt idx="106">
                  <c:v>59.699105969409509</c:v>
                </c:pt>
                <c:pt idx="107">
                  <c:v>59.614033764876325</c:v>
                </c:pt>
                <c:pt idx="108">
                  <c:v>59.524159535523594</c:v>
                </c:pt>
                <c:pt idx="109">
                  <c:v>59.429600897532737</c:v>
                </c:pt>
                <c:pt idx="110">
                  <c:v>59.330473360948936</c:v>
                </c:pt>
                <c:pt idx="111">
                  <c:v>59.226890363837299</c:v>
                </c:pt>
                <c:pt idx="112">
                  <c:v>59.118963305907563</c:v>
                </c:pt>
                <c:pt idx="113">
                  <c:v>59.006801581615314</c:v>
                </c:pt>
                <c:pt idx="114">
                  <c:v>58.890512612747727</c:v>
                </c:pt>
                <c:pt idx="115">
                  <c:v>58.770201880501723</c:v>
                </c:pt>
                <c:pt idx="116">
                  <c:v>58.645972957062334</c:v>
                </c:pt>
                <c:pt idx="117">
                  <c:v>58.517927536688781</c:v>
                </c:pt>
                <c:pt idx="118">
                  <c:v>58.386165466315944</c:v>
                </c:pt>
                <c:pt idx="119">
                  <c:v>58.250784775678632</c:v>
                </c:pt>
                <c:pt idx="120">
                  <c:v>58.111881706965697</c:v>
                </c:pt>
                <c:pt idx="121">
                  <c:v>57.969550744011535</c:v>
                </c:pt>
                <c:pt idx="122">
                  <c:v>57.823884641031803</c:v>
                </c:pt>
                <c:pt idx="123">
                  <c:v>57.674974450910412</c:v>
                </c:pt>
                <c:pt idx="124">
                  <c:v>57.522909553044649</c:v>
                </c:pt>
                <c:pt idx="125">
                  <c:v>57.367777680755125</c:v>
                </c:pt>
                <c:pt idx="126">
                  <c:v>57.209664948267402</c:v>
                </c:pt>
                <c:pt idx="127">
                  <c:v>57.048655877271557</c:v>
                </c:pt>
                <c:pt idx="128">
                  <c:v>56.884833423066453</c:v>
                </c:pt>
                <c:pt idx="129">
                  <c:v>56.718279000294757</c:v>
                </c:pt>
                <c:pt idx="130">
                  <c:v>56.549072508275351</c:v>
                </c:pt>
                <c:pt idx="131">
                  <c:v>56.377292355938835</c:v>
                </c:pt>
                <c:pt idx="132">
                  <c:v>56.20301548637272</c:v>
                </c:pt>
                <c:pt idx="133">
                  <c:v>56.026317400981796</c:v>
                </c:pt>
                <c:pt idx="134">
                  <c:v>55.847272183269951</c:v>
                </c:pt>
                <c:pt idx="135">
                  <c:v>55.665952522249007</c:v>
                </c:pt>
                <c:pt idx="136">
                  <c:v>55.48242973548043</c:v>
                </c:pt>
                <c:pt idx="137">
                  <c:v>55.296773791755371</c:v>
                </c:pt>
                <c:pt idx="138">
                  <c:v>55.109053333418892</c:v>
                </c:pt>
                <c:pt idx="139">
                  <c:v>54.919335698343417</c:v>
                </c:pt>
                <c:pt idx="140">
                  <c:v>54.727686941557124</c:v>
                </c:pt>
                <c:pt idx="141">
                  <c:v>54.534171856532453</c:v>
                </c:pt>
                <c:pt idx="142">
                  <c:v>54.338853996139932</c:v>
                </c:pt>
                <c:pt idx="143">
                  <c:v>54.141795693272378</c:v>
                </c:pt>
                <c:pt idx="144">
                  <c:v>53.943058081144756</c:v>
                </c:pt>
                <c:pt idx="145">
                  <c:v>53.742701113274535</c:v>
                </c:pt>
                <c:pt idx="146">
                  <c:v>53.540783583147245</c:v>
                </c:pt>
                <c:pt idx="147">
                  <c:v>53.337363143572588</c:v>
                </c:pt>
                <c:pt idx="148">
                  <c:v>53.132496325735261</c:v>
                </c:pt>
                <c:pt idx="149">
                  <c:v>52.926238557945616</c:v>
                </c:pt>
                <c:pt idx="150">
                  <c:v>52.7186441840946</c:v>
                </c:pt>
                <c:pt idx="151">
                  <c:v>52.509766481817451</c:v>
                </c:pt>
                <c:pt idx="152">
                  <c:v>52.299657680370842</c:v>
                </c:pt>
                <c:pt idx="153">
                  <c:v>52.088368978227571</c:v>
                </c:pt>
                <c:pt idx="154">
                  <c:v>51.875950560393484</c:v>
                </c:pt>
                <c:pt idx="155">
                  <c:v>51.662451615450614</c:v>
                </c:pt>
                <c:pt idx="156">
                  <c:v>51.447920352330925</c:v>
                </c:pt>
                <c:pt idx="157">
                  <c:v>51.232404016824674</c:v>
                </c:pt>
                <c:pt idx="158">
                  <c:v>51.015948907827664</c:v>
                </c:pt>
                <c:pt idx="159">
                  <c:v>50.798600393331213</c:v>
                </c:pt>
                <c:pt idx="160">
                  <c:v>50.580402926158797</c:v>
                </c:pt>
                <c:pt idx="161">
                  <c:v>50.361400059453509</c:v>
                </c:pt>
                <c:pt idx="162">
                  <c:v>50.141634461919899</c:v>
                </c:pt>
                <c:pt idx="163">
                  <c:v>49.921147932824105</c:v>
                </c:pt>
                <c:pt idx="164">
                  <c:v>49.699981416756003</c:v>
                </c:pt>
                <c:pt idx="165">
                  <c:v>49.478175018156982</c:v>
                </c:pt>
                <c:pt idx="166">
                  <c:v>49.255768015617058</c:v>
                </c:pt>
                <c:pt idx="167">
                  <c:v>49.032798875944742</c:v>
                </c:pt>
                <c:pt idx="168">
                  <c:v>48.80930526801329</c:v>
                </c:pt>
                <c:pt idx="169">
                  <c:v>48.585324076386762</c:v>
                </c:pt>
                <c:pt idx="170">
                  <c:v>48.360891414729174</c:v>
                </c:pt>
                <c:pt idx="171">
                  <c:v>48.136042639000308</c:v>
                </c:pt>
                <c:pt idx="172">
                  <c:v>47.910812360441156</c:v>
                </c:pt>
                <c:pt idx="173">
                  <c:v>47.685234458352717</c:v>
                </c:pt>
                <c:pt idx="174">
                  <c:v>47.459342092670717</c:v>
                </c:pt>
                <c:pt idx="175">
                  <c:v>47.233167716339977</c:v>
                </c:pt>
                <c:pt idx="176">
                  <c:v>47.006743087491273</c:v>
                </c:pt>
                <c:pt idx="177">
                  <c:v>46.780099281423574</c:v>
                </c:pt>
                <c:pt idx="178">
                  <c:v>46.553266702395035</c:v>
                </c:pt>
                <c:pt idx="179">
                  <c:v>46.326275095225498</c:v>
                </c:pt>
                <c:pt idx="180">
                  <c:v>46.099153556713262</c:v>
                </c:pt>
                <c:pt idx="181">
                  <c:v>45.871930546869336</c:v>
                </c:pt>
                <c:pt idx="182">
                  <c:v>45.644633899971737</c:v>
                </c:pt>
                <c:pt idx="183">
                  <c:v>45.417290835442827</c:v>
                </c:pt>
                <c:pt idx="184">
                  <c:v>45.189927968552084</c:v>
                </c:pt>
                <c:pt idx="185">
                  <c:v>44.962571320947376</c:v>
                </c:pt>
                <c:pt idx="186">
                  <c:v>44.735246331017336</c:v>
                </c:pt>
                <c:pt idx="187">
                  <c:v>44.50797786408711</c:v>
                </c:pt>
                <c:pt idx="188">
                  <c:v>44.280790222450577</c:v>
                </c:pt>
                <c:pt idx="189">
                  <c:v>44.053707155241156</c:v>
                </c:pt>
                <c:pt idx="190">
                  <c:v>43.826751868143916</c:v>
                </c:pt>
                <c:pt idx="191">
                  <c:v>43.599947032951405</c:v>
                </c:pt>
                <c:pt idx="192">
                  <c:v>43.373314796965545</c:v>
                </c:pt>
                <c:pt idx="193">
                  <c:v>43.146876792248179</c:v>
                </c:pt>
                <c:pt idx="194">
                  <c:v>42.920654144722278</c:v>
                </c:pt>
                <c:pt idx="195">
                  <c:v>42.69466748312658</c:v>
                </c:pt>
                <c:pt idx="196">
                  <c:v>42.468936947825497</c:v>
                </c:pt>
                <c:pt idx="197">
                  <c:v>42.243482199476844</c:v>
                </c:pt>
                <c:pt idx="198">
                  <c:v>42.018322427559426</c:v>
                </c:pt>
                <c:pt idx="199">
                  <c:v>41.793476358762703</c:v>
                </c:pt>
                <c:pt idx="200">
                  <c:v>41.568962265240799</c:v>
                </c:pt>
                <c:pt idx="201">
                  <c:v>41.344797972732763</c:v>
                </c:pt>
                <c:pt idx="202">
                  <c:v>41.121000868551334</c:v>
                </c:pt>
                <c:pt idx="203">
                  <c:v>40.897587909442052</c:v>
                </c:pt>
                <c:pt idx="204">
                  <c:v>40.674575629315015</c:v>
                </c:pt>
                <c:pt idx="205">
                  <c:v>40.451980146851028</c:v>
                </c:pt>
                <c:pt idx="206">
                  <c:v>40.229817172984184</c:v>
                </c:pt>
                <c:pt idx="207">
                  <c:v>40.008102018262818</c:v>
                </c:pt>
                <c:pt idx="208">
                  <c:v>39.786849600090719</c:v>
                </c:pt>
                <c:pt idx="209">
                  <c:v>39.566074449850433</c:v>
                </c:pt>
                <c:pt idx="210">
                  <c:v>39.345790719910568</c:v>
                </c:pt>
                <c:pt idx="211">
                  <c:v>39.126012190518708</c:v>
                </c:pt>
                <c:pt idx="212">
                  <c:v>38.906752276582182</c:v>
                </c:pt>
                <c:pt idx="213">
                  <c:v>38.688024034337815</c:v>
                </c:pt>
                <c:pt idx="214">
                  <c:v>38.469840167912821</c:v>
                </c:pt>
                <c:pt idx="215">
                  <c:v>38.252213035778524</c:v>
                </c:pt>
                <c:pt idx="216">
                  <c:v>38.035154657098346</c:v>
                </c:pt>
                <c:pt idx="217">
                  <c:v>37.818676717971968</c:v>
                </c:pt>
                <c:pt idx="218">
                  <c:v>37.602790577576997</c:v>
                </c:pt>
                <c:pt idx="219">
                  <c:v>37.387507274210151</c:v>
                </c:pt>
                <c:pt idx="220">
                  <c:v>37.172837531229064</c:v>
                </c:pt>
                <c:pt idx="221">
                  <c:v>36.958791762896709</c:v>
                </c:pt>
                <c:pt idx="222">
                  <c:v>36.745380080129578</c:v>
                </c:pt>
                <c:pt idx="223">
                  <c:v>36.53261229615137</c:v>
                </c:pt>
                <c:pt idx="224">
                  <c:v>36.320497932053684</c:v>
                </c:pt>
                <c:pt idx="225">
                  <c:v>36.109046222264865</c:v>
                </c:pt>
                <c:pt idx="226">
                  <c:v>35.89826611992892</c:v>
                </c:pt>
                <c:pt idx="227">
                  <c:v>35.68816630219554</c:v>
                </c:pt>
                <c:pt idx="228">
                  <c:v>35.478755175422691</c:v>
                </c:pt>
                <c:pt idx="229">
                  <c:v>35.270040880293209</c:v>
                </c:pt>
                <c:pt idx="230">
                  <c:v>35.062031296846925</c:v>
                </c:pt>
                <c:pt idx="231">
                  <c:v>34.85473404942914</c:v>
                </c:pt>
                <c:pt idx="232">
                  <c:v>34.64815651155736</c:v>
                </c:pt>
                <c:pt idx="233">
                  <c:v>34.442305810707126</c:v>
                </c:pt>
                <c:pt idx="234">
                  <c:v>34.237188833018479</c:v>
                </c:pt>
                <c:pt idx="235">
                  <c:v>34.032812227924126</c:v>
                </c:pt>
                <c:pt idx="236">
                  <c:v>33.829182412700661</c:v>
                </c:pt>
                <c:pt idx="237">
                  <c:v>33.626305576944091</c:v>
                </c:pt>
                <c:pt idx="238">
                  <c:v>33.424187686970612</c:v>
                </c:pt>
                <c:pt idx="239">
                  <c:v>33.222834490144137</c:v>
                </c:pt>
                <c:pt idx="240">
                  <c:v>33.022251519131473</c:v>
                </c:pt>
                <c:pt idx="241">
                  <c:v>32.822444096086443</c:v>
                </c:pt>
                <c:pt idx="242">
                  <c:v>32.623417336764049</c:v>
                </c:pt>
                <c:pt idx="243">
                  <c:v>32.425176154565577</c:v>
                </c:pt>
                <c:pt idx="244">
                  <c:v>32.227725264516209</c:v>
                </c:pt>
                <c:pt idx="245">
                  <c:v>32.031069187175532</c:v>
                </c:pt>
                <c:pt idx="246">
                  <c:v>31.835212252482776</c:v>
                </c:pt>
                <c:pt idx="247">
                  <c:v>31.64015860353706</c:v>
                </c:pt>
                <c:pt idx="248">
                  <c:v>31.445912200314211</c:v>
                </c:pt>
                <c:pt idx="249">
                  <c:v>31.252476823320976</c:v>
                </c:pt>
                <c:pt idx="250">
                  <c:v>31.059856077187561</c:v>
                </c:pt>
                <c:pt idx="251">
                  <c:v>30.868053394199507</c:v>
                </c:pt>
                <c:pt idx="252">
                  <c:v>30.677072037770003</c:v>
                </c:pt>
                <c:pt idx="253">
                  <c:v>30.486915105853328</c:v>
                </c:pt>
                <c:pt idx="254">
                  <c:v>30.297585534300538</c:v>
                </c:pt>
                <c:pt idx="255">
                  <c:v>30.109086100158251</c:v>
                </c:pt>
                <c:pt idx="256">
                  <c:v>29.921419424911548</c:v>
                </c:pt>
                <c:pt idx="257">
                  <c:v>29.734587977671652</c:v>
                </c:pt>
                <c:pt idx="258">
                  <c:v>29.54859407830935</c:v>
                </c:pt>
                <c:pt idx="259">
                  <c:v>29.363439900535212</c:v>
                </c:pt>
                <c:pt idx="260">
                  <c:v>29.179127474927171</c:v>
                </c:pt>
                <c:pt idx="261">
                  <c:v>28.995658691906527</c:v>
                </c:pt>
                <c:pt idx="262">
                  <c:v>28.813035304662904</c:v>
                </c:pt>
                <c:pt idx="263">
                  <c:v>28.631258932029411</c:v>
                </c:pt>
                <c:pt idx="264">
                  <c:v>28.450331061308418</c:v>
                </c:pt>
                <c:pt idx="265">
                  <c:v>28.270253051048783</c:v>
                </c:pt>
                <c:pt idx="266">
                  <c:v>28.091026133775586</c:v>
                </c:pt>
                <c:pt idx="267">
                  <c:v>27.912651418672809</c:v>
                </c:pt>
                <c:pt idx="268">
                  <c:v>27.735129894219767</c:v>
                </c:pt>
                <c:pt idx="269">
                  <c:v>27.558462430782328</c:v>
                </c:pt>
                <c:pt idx="270">
                  <c:v>27.382649783159138</c:v>
                </c:pt>
                <c:pt idx="271">
                  <c:v>27.207692593084005</c:v>
                </c:pt>
                <c:pt idx="272">
                  <c:v>27.033591391684951</c:v>
                </c:pt>
                <c:pt idx="273">
                  <c:v>26.860346601900673</c:v>
                </c:pt>
                <c:pt idx="274">
                  <c:v>26.687958540854964</c:v>
                </c:pt>
                <c:pt idx="275">
                  <c:v>26.516427422190077</c:v>
                </c:pt>
                <c:pt idx="276">
                  <c:v>26.345753358359289</c:v>
                </c:pt>
                <c:pt idx="277">
                  <c:v>26.17593636287971</c:v>
                </c:pt>
                <c:pt idx="278">
                  <c:v>26.006976352545607</c:v>
                </c:pt>
                <c:pt idx="279">
                  <c:v>25.838873149603202</c:v>
                </c:pt>
                <c:pt idx="280">
                  <c:v>25.671626483887323</c:v>
                </c:pt>
                <c:pt idx="281">
                  <c:v>25.505235994920739</c:v>
                </c:pt>
                <c:pt idx="282">
                  <c:v>25.339701233976456</c:v>
                </c:pt>
                <c:pt idx="283">
                  <c:v>25.175021666103987</c:v>
                </c:pt>
                <c:pt idx="284">
                  <c:v>25.011196672119851</c:v>
                </c:pt>
                <c:pt idx="285">
                  <c:v>24.848225550562901</c:v>
                </c:pt>
                <c:pt idx="286">
                  <c:v>24.686107519615376</c:v>
                </c:pt>
                <c:pt idx="287">
                  <c:v>24.52484171898972</c:v>
                </c:pt>
                <c:pt idx="288">
                  <c:v>24.364427211782186</c:v>
                </c:pt>
                <c:pt idx="289">
                  <c:v>24.204862986293449</c:v>
                </c:pt>
                <c:pt idx="290">
                  <c:v>24.046147957816871</c:v>
                </c:pt>
                <c:pt idx="291">
                  <c:v>23.888280970395058</c:v>
                </c:pt>
                <c:pt idx="292">
                  <c:v>23.731260798544994</c:v>
                </c:pt>
                <c:pt idx="293">
                  <c:v>23.57508614895238</c:v>
                </c:pt>
                <c:pt idx="294">
                  <c:v>23.419755662135756</c:v>
                </c:pt>
                <c:pt idx="295">
                  <c:v>23.265267914080752</c:v>
                </c:pt>
                <c:pt idx="296">
                  <c:v>23.111621417844987</c:v>
                </c:pt>
                <c:pt idx="297">
                  <c:v>22.958814625134195</c:v>
                </c:pt>
                <c:pt idx="298">
                  <c:v>22.806845927849892</c:v>
                </c:pt>
                <c:pt idx="299">
                  <c:v>22.655713659609148</c:v>
                </c:pt>
                <c:pt idx="300">
                  <c:v>22.505416097236946</c:v>
                </c:pt>
                <c:pt idx="301">
                  <c:v>22.355951462231417</c:v>
                </c:pt>
                <c:pt idx="302">
                  <c:v>22.207317922202577</c:v>
                </c:pt>
                <c:pt idx="303">
                  <c:v>22.059513592284887</c:v>
                </c:pt>
                <c:pt idx="304">
                  <c:v>21.912536536524101</c:v>
                </c:pt>
                <c:pt idx="305">
                  <c:v>21.766384769238783</c:v>
                </c:pt>
                <c:pt idx="306">
                  <c:v>21.621056256357036</c:v>
                </c:pt>
                <c:pt idx="307">
                  <c:v>21.476548916728575</c:v>
                </c:pt>
                <c:pt idx="308">
                  <c:v>21.332860623412927</c:v>
                </c:pt>
                <c:pt idx="309">
                  <c:v>21.189989204943743</c:v>
                </c:pt>
                <c:pt idx="310">
                  <c:v>21.047932446569988</c:v>
                </c:pt>
                <c:pt idx="311">
                  <c:v>20.906688091474081</c:v>
                </c:pt>
                <c:pt idx="312">
                  <c:v>20.766253841967583</c:v>
                </c:pt>
                <c:pt idx="313">
                  <c:v>20.626627360664699</c:v>
                </c:pt>
                <c:pt idx="314">
                  <c:v>20.487806271633914</c:v>
                </c:pt>
                <c:pt idx="315">
                  <c:v>20.349788161528252</c:v>
                </c:pt>
                <c:pt idx="316">
                  <c:v>20.212570580694404</c:v>
                </c:pt>
                <c:pt idx="317">
                  <c:v>20.076151044261138</c:v>
                </c:pt>
                <c:pt idx="318">
                  <c:v>19.940527033207289</c:v>
                </c:pt>
                <c:pt idx="319">
                  <c:v>19.805695995409678</c:v>
                </c:pt>
                <c:pt idx="320">
                  <c:v>19.671655346671287</c:v>
                </c:pt>
                <c:pt idx="321">
                  <c:v>19.538402471730024</c:v>
                </c:pt>
                <c:pt idx="322">
                  <c:v>19.405934725248414</c:v>
                </c:pt>
                <c:pt idx="323">
                  <c:v>19.2742494327846</c:v>
                </c:pt>
                <c:pt idx="324">
                  <c:v>19.143343891744621</c:v>
                </c:pt>
                <c:pt idx="325">
                  <c:v>19.01321537231685</c:v>
                </c:pt>
                <c:pt idx="326">
                  <c:v>18.883861118388396</c:v>
                </c:pt>
                <c:pt idx="327">
                  <c:v>18.755278348443952</c:v>
                </c:pt>
                <c:pt idx="328">
                  <c:v>18.627464256447425</c:v>
                </c:pt>
                <c:pt idx="329">
                  <c:v>18.500416012706623</c:v>
                </c:pt>
                <c:pt idx="330">
                  <c:v>18.37413076472113</c:v>
                </c:pt>
                <c:pt idx="331">
                  <c:v>18.248605638013885</c:v>
                </c:pt>
                <c:pt idx="332">
                  <c:v>18.123837736946527</c:v>
                </c:pt>
                <c:pt idx="333">
                  <c:v>17.9998241455189</c:v>
                </c:pt>
                <c:pt idx="334">
                  <c:v>17.876561928152995</c:v>
                </c:pt>
                <c:pt idx="335">
                  <c:v>17.754048130461442</c:v>
                </c:pt>
                <c:pt idx="336">
                  <c:v>17.632279780001028</c:v>
                </c:pt>
                <c:pt idx="337">
                  <c:v>17.511253887011307</c:v>
                </c:pt>
                <c:pt idx="338">
                  <c:v>17.390967445138614</c:v>
                </c:pt>
                <c:pt idx="339">
                  <c:v>17.271417432145768</c:v>
                </c:pt>
                <c:pt idx="340">
                  <c:v>17.15260081060768</c:v>
                </c:pt>
                <c:pt idx="341">
                  <c:v>17.034514528593093</c:v>
                </c:pt>
                <c:pt idx="342">
                  <c:v>16.917155520332614</c:v>
                </c:pt>
                <c:pt idx="343">
                  <c:v>16.800520706873556</c:v>
                </c:pt>
                <c:pt idx="344">
                  <c:v>16.684606996721286</c:v>
                </c:pt>
                <c:pt idx="345">
                  <c:v>16.569411286467897</c:v>
                </c:pt>
                <c:pt idx="346">
                  <c:v>16.454930461408097</c:v>
                </c:pt>
                <c:pt idx="347">
                  <c:v>16.341161396142397</c:v>
                </c:pt>
                <c:pt idx="348">
                  <c:v>16.228100955168273</c:v>
                </c:pt>
                <c:pt idx="349">
                  <c:v>16.115745993459001</c:v>
                </c:pt>
                <c:pt idx="350">
                  <c:v>16.004093357030726</c:v>
                </c:pt>
                <c:pt idx="351">
                  <c:v>15.893139883497838</c:v>
                </c:pt>
                <c:pt idx="352">
                  <c:v>15.78288240261675</c:v>
                </c:pt>
                <c:pt idx="353">
                  <c:v>15.673317736818618</c:v>
                </c:pt>
                <c:pt idx="354">
                  <c:v>15.564442701730641</c:v>
                </c:pt>
                <c:pt idx="355">
                  <c:v>15.456254106686742</c:v>
                </c:pt>
                <c:pt idx="356">
                  <c:v>15.348748755227405</c:v>
                </c:pt>
                <c:pt idx="357">
                  <c:v>15.241923445588895</c:v>
                </c:pt>
                <c:pt idx="358">
                  <c:v>15.135774971182286</c:v>
                </c:pt>
                <c:pt idx="359">
                  <c:v>15.030300121062183</c:v>
                </c:pt>
                <c:pt idx="360">
                  <c:v>14.925495680385538</c:v>
                </c:pt>
                <c:pt idx="361">
                  <c:v>14.821358430860499</c:v>
                </c:pt>
                <c:pt idx="362">
                  <c:v>14.717885151185726</c:v>
                </c:pt>
                <c:pt idx="363">
                  <c:v>14.615072617480166</c:v>
                </c:pt>
                <c:pt idx="364">
                  <c:v>14.512917603703471</c:v>
                </c:pt>
                <c:pt idx="365">
                  <c:v>14.411416882067286</c:v>
                </c:pt>
                <c:pt idx="366">
                  <c:v>14.310567223437502</c:v>
                </c:pt>
                <c:pt idx="367">
                  <c:v>14.210365397727642</c:v>
                </c:pt>
                <c:pt idx="368">
                  <c:v>14.110808174283633</c:v>
                </c:pt>
                <c:pt idx="369">
                  <c:v>14.011892322259868</c:v>
                </c:pt>
                <c:pt idx="370">
                  <c:v>13.913614610987025</c:v>
                </c:pt>
                <c:pt idx="371">
                  <c:v>13.815971810331561</c:v>
                </c:pt>
                <c:pt idx="372">
                  <c:v>13.718960691047101</c:v>
                </c:pt>
                <c:pt idx="373">
                  <c:v>13.622578025117903</c:v>
                </c:pt>
                <c:pt idx="374">
                  <c:v>13.52682058609436</c:v>
                </c:pt>
                <c:pt idx="375">
                  <c:v>13.431685149421028</c:v>
                </c:pt>
                <c:pt idx="376">
                  <c:v>13.337168492756902</c:v>
                </c:pt>
                <c:pt idx="377">
                  <c:v>13.243267396288417</c:v>
                </c:pt>
                <c:pt idx="378">
                  <c:v>13.149978643035013</c:v>
                </c:pt>
                <c:pt idx="379">
                  <c:v>13.057299019147763</c:v>
                </c:pt>
                <c:pt idx="380">
                  <c:v>12.965225314200609</c:v>
                </c:pt>
                <c:pt idx="381">
                  <c:v>12.873754321475118</c:v>
                </c:pt>
                <c:pt idx="382">
                  <c:v>12.782882838238109</c:v>
                </c:pt>
                <c:pt idx="383">
                  <c:v>12.692607666012762</c:v>
                </c:pt>
                <c:pt idx="384">
                  <c:v>12.602925610843187</c:v>
                </c:pt>
                <c:pt idx="385">
                  <c:v>12.513833483552503</c:v>
                </c:pt>
                <c:pt idx="386">
                  <c:v>12.42532809999463</c:v>
                </c:pt>
                <c:pt idx="387">
                  <c:v>12.337406281299934</c:v>
                </c:pt>
                <c:pt idx="388">
                  <c:v>12.250064854114598</c:v>
                </c:pt>
                <c:pt idx="389">
                  <c:v>12.163300650834302</c:v>
                </c:pt>
                <c:pt idx="390">
                  <c:v>12.077110509831712</c:v>
                </c:pt>
                <c:pt idx="391">
                  <c:v>11.991491275678456</c:v>
                </c:pt>
                <c:pt idx="392">
                  <c:v>11.906439799361308</c:v>
                </c:pt>
                <c:pt idx="393">
                  <c:v>11.821952938492771</c:v>
                </c:pt>
                <c:pt idx="394">
                  <c:v>11.738027557516347</c:v>
                </c:pt>
                <c:pt idx="395">
                  <c:v>11.654660527906302</c:v>
                </c:pt>
                <c:pt idx="396">
                  <c:v>11.571848728362284</c:v>
                </c:pt>
                <c:pt idx="397">
                  <c:v>11.489589044998596</c:v>
                </c:pt>
                <c:pt idx="398">
                  <c:v>11.407878371528653</c:v>
                </c:pt>
                <c:pt idx="399">
                  <c:v>11.326713609444226</c:v>
                </c:pt>
                <c:pt idx="400">
                  <c:v>11.246091668189905</c:v>
                </c:pt>
                <c:pt idx="401">
                  <c:v>11.166009465332749</c:v>
                </c:pt>
                <c:pt idx="402">
                  <c:v>11.086463926727205</c:v>
                </c:pt>
                <c:pt idx="403">
                  <c:v>11.007451986675434</c:v>
                </c:pt>
                <c:pt idx="404">
                  <c:v>10.928970588083075</c:v>
                </c:pt>
                <c:pt idx="405">
                  <c:v>10.851016682610535</c:v>
                </c:pt>
                <c:pt idx="406">
                  <c:v>10.77358723081997</c:v>
                </c:pt>
                <c:pt idx="407">
                  <c:v>10.696679202317895</c:v>
                </c:pt>
                <c:pt idx="408">
                  <c:v>10.620289575893665</c:v>
                </c:pt>
                <c:pt idx="409">
                  <c:v>10.54441533965371</c:v>
                </c:pt>
                <c:pt idx="410">
                  <c:v>10.469053491151868</c:v>
                </c:pt>
                <c:pt idx="411">
                  <c:v>10.3942010375156</c:v>
                </c:pt>
                <c:pt idx="412">
                  <c:v>10.319854995568406</c:v>
                </c:pt>
                <c:pt idx="413">
                  <c:v>10.246012391948298</c:v>
                </c:pt>
                <c:pt idx="414">
                  <c:v>10.172670263222642</c:v>
                </c:pt>
                <c:pt idx="415">
                  <c:v>10.099825655999226</c:v>
                </c:pt>
                <c:pt idx="416">
                  <c:v>10.027475627033709</c:v>
                </c:pt>
                <c:pt idx="417">
                  <c:v>9.9556172433336343</c:v>
                </c:pt>
                <c:pt idx="418">
                  <c:v>9.8842475822587517</c:v>
                </c:pt>
                <c:pt idx="419">
                  <c:v>9.8133637316181819</c:v>
                </c:pt>
                <c:pt idx="420">
                  <c:v>9.7429627897640074</c:v>
                </c:pt>
                <c:pt idx="421">
                  <c:v>9.6730418656817676</c:v>
                </c:pt>
                <c:pt idx="422">
                  <c:v>9.6035980790775142</c:v>
                </c:pt>
                <c:pt idx="423">
                  <c:v>9.534628560461968</c:v>
                </c:pt>
                <c:pt idx="424">
                  <c:v>9.4661304512313933</c:v>
                </c:pt>
                <c:pt idx="425">
                  <c:v>9.3981009037454442</c:v>
                </c:pt>
                <c:pt idx="426">
                  <c:v>9.3305370814021558</c:v>
                </c:pt>
                <c:pt idx="427">
                  <c:v>9.2634361587099363</c:v>
                </c:pt>
                <c:pt idx="428">
                  <c:v>9.1967953213566176</c:v>
                </c:pt>
                <c:pt idx="429">
                  <c:v>9.130611766275905</c:v>
                </c:pt>
                <c:pt idx="430">
                  <c:v>9.0648827017108431</c:v>
                </c:pt>
                <c:pt idx="431">
                  <c:v>8.9996053472747946</c:v>
                </c:pt>
                <c:pt idx="432">
                  <c:v>8.9347769340096193</c:v>
                </c:pt>
                <c:pt idx="433">
                  <c:v>8.8703947044413383</c:v>
                </c:pt>
                <c:pt idx="434">
                  <c:v>8.8064559126332682</c:v>
                </c:pt>
                <c:pt idx="435">
                  <c:v>8.7429578242366262</c:v>
                </c:pt>
                <c:pt idx="436">
                  <c:v>8.6798977165387328</c:v>
                </c:pt>
                <c:pt idx="437">
                  <c:v>8.617272878508814</c:v>
                </c:pt>
                <c:pt idx="438">
                  <c:v>8.5550806108414719</c:v>
                </c:pt>
                <c:pt idx="439">
                  <c:v>8.4933182259977968</c:v>
                </c:pt>
                <c:pt idx="440">
                  <c:v>8.4319830482444047</c:v>
                </c:pt>
                <c:pt idx="441">
                  <c:v>8.3710724136900438</c:v>
                </c:pt>
                <c:pt idx="442">
                  <c:v>8.3105836703202272</c:v>
                </c:pt>
                <c:pt idx="443">
                  <c:v>8.2505141780296753</c:v>
                </c:pt>
                <c:pt idx="444">
                  <c:v>8.1908613086527424</c:v>
                </c:pt>
                <c:pt idx="445">
                  <c:v>8.1316224459917805</c:v>
                </c:pt>
                <c:pt idx="446">
                  <c:v>8.0727949858434584</c:v>
                </c:pt>
                <c:pt idx="447">
                  <c:v>8.0143763360233038</c:v>
                </c:pt>
                <c:pt idx="448">
                  <c:v>7.9563639163881845</c:v>
                </c:pt>
                <c:pt idx="449">
                  <c:v>7.898755158857071</c:v>
                </c:pt>
                <c:pt idx="450">
                  <c:v>7.8415475074298087</c:v>
                </c:pt>
                <c:pt idx="451">
                  <c:v>7.7847384182042845</c:v>
                </c:pt>
                <c:pt idx="452">
                  <c:v>7.7283253593917465</c:v>
                </c:pt>
                <c:pt idx="453">
                  <c:v>7.6723058113304461</c:v>
                </c:pt>
                <c:pt idx="454">
                  <c:v>7.6166772664976037</c:v>
                </c:pt>
                <c:pt idx="455">
                  <c:v>7.5614372295197114</c:v>
                </c:pt>
                <c:pt idx="456">
                  <c:v>7.5065832171813298</c:v>
                </c:pt>
                <c:pt idx="457">
                  <c:v>7.4521127584322642</c:v>
                </c:pt>
                <c:pt idx="458">
                  <c:v>7.3980233943931211</c:v>
                </c:pt>
                <c:pt idx="459">
                  <c:v>7.3443126783595289</c:v>
                </c:pt>
                <c:pt idx="460">
                  <c:v>7.290978175804824</c:v>
                </c:pt>
                <c:pt idx="461">
                  <c:v>7.2380174643812865</c:v>
                </c:pt>
                <c:pt idx="462">
                  <c:v>7.1854281339199986</c:v>
                </c:pt>
                <c:pt idx="463">
                  <c:v>7.1332077864293524</c:v>
                </c:pt>
                <c:pt idx="464">
                  <c:v>7.081354036092165</c:v>
                </c:pt>
                <c:pt idx="465">
                  <c:v>7.0298645092615999</c:v>
                </c:pt>
                <c:pt idx="466">
                  <c:v>6.9787368444556535</c:v>
                </c:pt>
                <c:pt idx="467">
                  <c:v>6.9279686923505466</c:v>
                </c:pt>
                <c:pt idx="468">
                  <c:v>6.8775577157728094</c:v>
                </c:pt>
                <c:pt idx="469">
                  <c:v>6.8275015896901863</c:v>
                </c:pt>
                <c:pt idx="470">
                  <c:v>6.7777980012013899</c:v>
                </c:pt>
                <c:pt idx="471">
                  <c:v>6.7284446495247607</c:v>
                </c:pt>
                <c:pt idx="472">
                  <c:v>6.6794392459857193</c:v>
                </c:pt>
                <c:pt idx="473">
                  <c:v>6.6307795140032226</c:v>
                </c:pt>
                <c:pt idx="474">
                  <c:v>6.5824631890751704</c:v>
                </c:pt>
                <c:pt idx="475">
                  <c:v>6.5344880187626728</c:v>
                </c:pt>
                <c:pt idx="476">
                  <c:v>6.486851762673453</c:v>
                </c:pt>
                <c:pt idx="477">
                  <c:v>6.439552192444097</c:v>
                </c:pt>
                <c:pt idx="478">
                  <c:v>6.392587091721623</c:v>
                </c:pt>
                <c:pt idx="479">
                  <c:v>6.3459542561437559</c:v>
                </c:pt>
                <c:pt idx="480">
                  <c:v>6.2996514933185495</c:v>
                </c:pt>
                <c:pt idx="481">
                  <c:v>6.2536766228031127</c:v>
                </c:pt>
                <c:pt idx="482">
                  <c:v>6.2080274760812699</c:v>
                </c:pt>
                <c:pt idx="483">
                  <c:v>6.1627018965406108</c:v>
                </c:pt>
                <c:pt idx="484">
                  <c:v>6.1176977394485448</c:v>
                </c:pt>
                <c:pt idx="485">
                  <c:v>6.0730128719277019</c:v>
                </c:pt>
                <c:pt idx="486">
                  <c:v>6.028645172930382</c:v>
                </c:pt>
                <c:pt idx="487">
                  <c:v>5.9845925332123926</c:v>
                </c:pt>
                <c:pt idx="488">
                  <c:v>5.9408528553061188</c:v>
                </c:pt>
                <c:pt idx="489">
                  <c:v>5.8974240534927418</c:v>
                </c:pt>
                <c:pt idx="490">
                  <c:v>5.8543040537739586</c:v>
                </c:pt>
                <c:pt idx="491">
                  <c:v>5.811490793842836</c:v>
                </c:pt>
                <c:pt idx="492">
                  <c:v>5.7689822230540955</c:v>
                </c:pt>
                <c:pt idx="493">
                  <c:v>5.7267763023938016</c:v>
                </c:pt>
                <c:pt idx="494">
                  <c:v>5.6848710044482686</c:v>
                </c:pt>
                <c:pt idx="495">
                  <c:v>5.643264313372498</c:v>
                </c:pt>
                <c:pt idx="496">
                  <c:v>5.6019542248579199</c:v>
                </c:pt>
                <c:pt idx="497">
                  <c:v>5.5609387460996658</c:v>
                </c:pt>
                <c:pt idx="498">
                  <c:v>5.5202158957631866</c:v>
                </c:pt>
                <c:pt idx="499">
                  <c:v>5.4797837039503463</c:v>
                </c:pt>
                <c:pt idx="500">
                  <c:v>5.4396402121650027</c:v>
                </c:pt>
                <c:pt idx="501">
                  <c:v>5.3997834732781484</c:v>
                </c:pt>
                <c:pt idx="502">
                  <c:v>5.3602115514923696</c:v>
                </c:pt>
                <c:pt idx="503">
                  <c:v>5.3209225223060344</c:v>
                </c:pt>
                <c:pt idx="504">
                  <c:v>5.2819144724768563</c:v>
                </c:pt>
                <c:pt idx="505">
                  <c:v>5.2431854999850742</c:v>
                </c:pt>
                <c:pt idx="506">
                  <c:v>5.2047337139961911</c:v>
                </c:pt>
                <c:pt idx="507">
                  <c:v>5.1665572348233155</c:v>
                </c:pt>
                <c:pt idx="508">
                  <c:v>5.1286541938889911</c:v>
                </c:pt>
                <c:pt idx="509">
                  <c:v>5.0910227336867848</c:v>
                </c:pt>
                <c:pt idx="510">
                  <c:v>5.0536610077423205</c:v>
                </c:pt>
                <c:pt idx="511">
                  <c:v>5.0165671805740715</c:v>
                </c:pt>
                <c:pt idx="512">
                  <c:v>4.9797394276537261</c:v>
                </c:pt>
                <c:pt idx="513">
                  <c:v>4.9431759353662699</c:v>
                </c:pt>
                <c:pt idx="514">
                  <c:v>4.906874900969683</c:v>
                </c:pt>
                <c:pt idx="515">
                  <c:v>4.8708345325542837</c:v>
                </c:pt>
                <c:pt idx="516">
                  <c:v>4.8350530490018713</c:v>
                </c:pt>
                <c:pt idx="517">
                  <c:v>4.799528679944487</c:v>
                </c:pt>
                <c:pt idx="518">
                  <c:v>4.7642596657228609</c:v>
                </c:pt>
                <c:pt idx="519">
                  <c:v>4.7292442573447317</c:v>
                </c:pt>
                <c:pt idx="520">
                  <c:v>4.6944807164427118</c:v>
                </c:pt>
                <c:pt idx="521">
                  <c:v>4.659967315232052</c:v>
                </c:pt>
                <c:pt idx="522">
                  <c:v>4.6257023364680236</c:v>
                </c:pt>
                <c:pt idx="523">
                  <c:v>4.5916840734032149</c:v>
                </c:pt>
                <c:pt idx="524">
                  <c:v>4.5579108297445146</c:v>
                </c:pt>
                <c:pt idx="525">
                  <c:v>4.5243809196098823</c:v>
                </c:pt>
                <c:pt idx="526">
                  <c:v>4.4910926674849492</c:v>
                </c:pt>
                <c:pt idx="527">
                  <c:v>4.4580444081793473</c:v>
                </c:pt>
                <c:pt idx="528">
                  <c:v>4.4252344867830544</c:v>
                </c:pt>
                <c:pt idx="529">
                  <c:v>4.3926612586222262</c:v>
                </c:pt>
                <c:pt idx="530">
                  <c:v>4.3603230892152851</c:v>
                </c:pt>
                <c:pt idx="531">
                  <c:v>4.3282183542283974</c:v>
                </c:pt>
                <c:pt idx="532">
                  <c:v>4.2963454394311782</c:v>
                </c:pt>
                <c:pt idx="533">
                  <c:v>4.2647027406520266</c:v>
                </c:pt>
                <c:pt idx="534">
                  <c:v>4.2332886637334894</c:v>
                </c:pt>
                <c:pt idx="535">
                  <c:v>4.202101624487284</c:v>
                </c:pt>
                <c:pt idx="536">
                  <c:v>4.1711400486494625</c:v>
                </c:pt>
                <c:pt idx="537">
                  <c:v>4.1404023718352221</c:v>
                </c:pt>
                <c:pt idx="538">
                  <c:v>4.1098870394938416</c:v>
                </c:pt>
                <c:pt idx="539">
                  <c:v>4.0795925068633068</c:v>
                </c:pt>
                <c:pt idx="540">
                  <c:v>4.04951723892502</c:v>
                </c:pt>
                <c:pt idx="541">
                  <c:v>4.0196597103583116</c:v>
                </c:pt>
                <c:pt idx="542">
                  <c:v>3.990018405494979</c:v>
                </c:pt>
                <c:pt idx="543">
                  <c:v>3.9605918182736701</c:v>
                </c:pt>
                <c:pt idx="544">
                  <c:v>3.9313784521942097</c:v>
                </c:pt>
                <c:pt idx="545">
                  <c:v>3.9023768202719822</c:v>
                </c:pt>
                <c:pt idx="546">
                  <c:v>3.8735854449921305</c:v>
                </c:pt>
                <c:pt idx="547">
                  <c:v>3.845002858263797</c:v>
                </c:pt>
                <c:pt idx="548">
                  <c:v>3.8166276013742788</c:v>
                </c:pt>
                <c:pt idx="549">
                  <c:v>3.788458224943227</c:v>
                </c:pt>
                <c:pt idx="550">
                  <c:v>3.7604932888767166</c:v>
                </c:pt>
                <c:pt idx="551">
                  <c:v>3.7327313623214025</c:v>
                </c:pt>
                <c:pt idx="552">
                  <c:v>3.7051710236185755</c:v>
                </c:pt>
                <c:pt idx="553">
                  <c:v>3.6778108602583188</c:v>
                </c:pt>
                <c:pt idx="554">
                  <c:v>3.6506494688335067</c:v>
                </c:pt>
                <c:pt idx="555">
                  <c:v>3.6236854549939608</c:v>
                </c:pt>
                <c:pt idx="556">
                  <c:v>3.5969174334005629</c:v>
                </c:pt>
                <c:pt idx="557">
                  <c:v>3.5703440276793259</c:v>
                </c:pt>
                <c:pt idx="558">
                  <c:v>3.5439638703755776</c:v>
                </c:pt>
                <c:pt idx="559">
                  <c:v>3.5177756029080456</c:v>
                </c:pt>
                <c:pt idx="560">
                  <c:v>3.4917778755230984</c:v>
                </c:pt>
                <c:pt idx="561">
                  <c:v>3.4659693472490147</c:v>
                </c:pt>
                <c:pt idx="562">
                  <c:v>3.4403486858500969</c:v>
                </c:pt>
                <c:pt idx="563">
                  <c:v>3.4149145677810679</c:v>
                </c:pt>
                <c:pt idx="564">
                  <c:v>3.3896656781414407</c:v>
                </c:pt>
                <c:pt idx="565">
                  <c:v>3.3646007106298299</c:v>
                </c:pt>
                <c:pt idx="566">
                  <c:v>3.3397183674984348</c:v>
                </c:pt>
                <c:pt idx="567">
                  <c:v>3.3150173595075501</c:v>
                </c:pt>
                <c:pt idx="568">
                  <c:v>3.2904964058801056</c:v>
                </c:pt>
                <c:pt idx="569">
                  <c:v>3.2661542342563621</c:v>
                </c:pt>
                <c:pt idx="570">
                  <c:v>3.2419895806484789</c:v>
                </c:pt>
                <c:pt idx="571">
                  <c:v>3.2180011893954088</c:v>
                </c:pt>
                <c:pt idx="572">
                  <c:v>3.1941878131177219</c:v>
                </c:pt>
                <c:pt idx="573">
                  <c:v>3.1705482126724718</c:v>
                </c:pt>
                <c:pt idx="574">
                  <c:v>3.1470811571082606</c:v>
                </c:pt>
                <c:pt idx="575">
                  <c:v>3.1237854236203191</c:v>
                </c:pt>
                <c:pt idx="576">
                  <c:v>3.1006597975056849</c:v>
                </c:pt>
                <c:pt idx="577">
                  <c:v>3.0777030721184815</c:v>
                </c:pt>
                <c:pt idx="578">
                  <c:v>3.0549140488252817</c:v>
                </c:pt>
                <c:pt idx="579">
                  <c:v>3.0322915369605425</c:v>
                </c:pt>
                <c:pt idx="580">
                  <c:v>3.0098343537822672</c:v>
                </c:pt>
                <c:pt idx="581">
                  <c:v>2.9875413244276103</c:v>
                </c:pt>
                <c:pt idx="582">
                  <c:v>2.9654112818686258</c:v>
                </c:pt>
                <c:pt idx="583">
                  <c:v>2.9434430668682126</c:v>
                </c:pt>
                <c:pt idx="584">
                  <c:v>2.9216355279361181</c:v>
                </c:pt>
                <c:pt idx="585">
                  <c:v>2.899987521284956</c:v>
                </c:pt>
                <c:pt idx="586">
                  <c:v>2.8784979107865638</c:v>
                </c:pt>
                <c:pt idx="587">
                  <c:v>2.8571655679282202</c:v>
                </c:pt>
                <c:pt idx="588">
                  <c:v>2.8359893717692444</c:v>
                </c:pt>
                <c:pt idx="589">
                  <c:v>2.8149682088974259</c:v>
                </c:pt>
                <c:pt idx="590">
                  <c:v>2.7941009733859232</c:v>
                </c:pt>
                <c:pt idx="591">
                  <c:v>2.7733865667499202</c:v>
                </c:pt>
                <c:pt idx="592">
                  <c:v>2.7528238979037383</c:v>
                </c:pt>
                <c:pt idx="593">
                  <c:v>2.7324118831178339</c:v>
                </c:pt>
                <c:pt idx="594">
                  <c:v>2.7121494459760953</c:v>
                </c:pt>
                <c:pt idx="595">
                  <c:v>2.6920355173331956</c:v>
                </c:pt>
                <c:pt idx="596">
                  <c:v>2.6720690352720737</c:v>
                </c:pt>
                <c:pt idx="597">
                  <c:v>2.6522489450616291</c:v>
                </c:pt>
                <c:pt idx="598">
                  <c:v>2.6325741991144582</c:v>
                </c:pt>
                <c:pt idx="599">
                  <c:v>2.6130437569447764</c:v>
                </c:pt>
                <c:pt idx="600">
                  <c:v>2.5936565851265243</c:v>
                </c:pt>
                <c:pt idx="601">
                  <c:v>2.5744116572515168</c:v>
                </c:pt>
                <c:pt idx="602">
                  <c:v>2.5553079538878762</c:v>
                </c:pt>
                <c:pt idx="603">
                  <c:v>2.5363444625384659</c:v>
                </c:pt>
                <c:pt idx="604">
                  <c:v>2.5175201775996072</c:v>
                </c:pt>
                <c:pt idx="605">
                  <c:v>2.4988341003198542</c:v>
                </c:pt>
                <c:pt idx="606">
                  <c:v>2.4802852387588814</c:v>
                </c:pt>
                <c:pt idx="607">
                  <c:v>2.4618726077467699</c:v>
                </c:pt>
                <c:pt idx="608">
                  <c:v>2.4435952288430656</c:v>
                </c:pt>
                <c:pt idx="609">
                  <c:v>2.4254521302963212</c:v>
                </c:pt>
                <c:pt idx="610">
                  <c:v>2.4074423470036379</c:v>
                </c:pt>
                <c:pt idx="611">
                  <c:v>2.3895649204703773</c:v>
                </c:pt>
                <c:pt idx="612">
                  <c:v>2.3718188987700728</c:v>
                </c:pt>
                <c:pt idx="613">
                  <c:v>2.3542033365044688</c:v>
                </c:pt>
                <c:pt idx="614">
                  <c:v>2.3367172947637442</c:v>
                </c:pt>
                <c:pt idx="615">
                  <c:v>2.3193598410868077</c:v>
                </c:pt>
                <c:pt idx="616">
                  <c:v>2.3021300494219616</c:v>
                </c:pt>
                <c:pt idx="617">
                  <c:v>2.2850270000874389</c:v>
                </c:pt>
                <c:pt idx="618">
                  <c:v>2.2680497797323937</c:v>
                </c:pt>
                <c:pt idx="619">
                  <c:v>2.2511974812978224</c:v>
                </c:pt>
                <c:pt idx="620">
                  <c:v>2.2344692039778238</c:v>
                </c:pt>
                <c:pt idx="621">
                  <c:v>2.2178640531808611</c:v>
                </c:pt>
                <c:pt idx="622">
                  <c:v>2.2013811404914065</c:v>
                </c:pt>
                <c:pt idx="623">
                  <c:v>2.1850195836314583</c:v>
                </c:pt>
                <c:pt idx="624">
                  <c:v>2.1687785064225551</c:v>
                </c:pt>
                <c:pt idx="625">
                  <c:v>2.1526570387477051</c:v>
                </c:pt>
                <c:pt idx="626">
                  <c:v>2.1366543165135425</c:v>
                </c:pt>
                <c:pt idx="627">
                  <c:v>2.1207694816128111</c:v>
                </c:pt>
                <c:pt idx="628">
                  <c:v>2.1050016818867334</c:v>
                </c:pt>
                <c:pt idx="629">
                  <c:v>2.0893500710878072</c:v>
                </c:pt>
                <c:pt idx="630">
                  <c:v>2.0738138088426297</c:v>
                </c:pt>
                <c:pt idx="631">
                  <c:v>2.0583920606149917</c:v>
                </c:pt>
                <c:pt idx="632">
                  <c:v>2.0430839976689867</c:v>
                </c:pt>
                <c:pt idx="633">
                  <c:v>2.0278887970324462</c:v>
                </c:pt>
                <c:pt idx="634">
                  <c:v>2.0128056414604885</c:v>
                </c:pt>
                <c:pt idx="635">
                  <c:v>1.9978337193992246</c:v>
                </c:pt>
                <c:pt idx="636">
                  <c:v>1.9829722249496768</c:v>
                </c:pt>
                <c:pt idx="637">
                  <c:v>1.9682203578318109</c:v>
                </c:pt>
                <c:pt idx="638">
                  <c:v>1.9535773233487816</c:v>
                </c:pt>
                <c:pt idx="639">
                  <c:v>1.9390423323513772</c:v>
                </c:pt>
                <c:pt idx="640">
                  <c:v>1.9246146012025349</c:v>
                </c:pt>
                <c:pt idx="641">
                  <c:v>1.9102933517421405</c:v>
                </c:pt>
                <c:pt idx="642">
                  <c:v>1.8960778112519847</c:v>
                </c:pt>
                <c:pt idx="643">
                  <c:v>1.8819672124207898</c:v>
                </c:pt>
                <c:pt idx="644">
                  <c:v>1.8679607933095213</c:v>
                </c:pt>
                <c:pt idx="645">
                  <c:v>1.8540577973168695</c:v>
                </c:pt>
                <c:pt idx="646">
                  <c:v>1.8402574731448027</c:v>
                </c:pt>
                <c:pt idx="647">
                  <c:v>1.8265590747643898</c:v>
                </c:pt>
                <c:pt idx="648">
                  <c:v>1.8129618613818224</c:v>
                </c:pt>
                <c:pt idx="649">
                  <c:v>1.7994650974044646</c:v>
                </c:pt>
                <c:pt idx="650">
                  <c:v>1.7860680524071739</c:v>
                </c:pt>
                <c:pt idx="651">
                  <c:v>1.7727700010988769</c:v>
                </c:pt>
                <c:pt idx="652">
                  <c:v>1.7595702232891028</c:v>
                </c:pt>
                <c:pt idx="653">
                  <c:v>1.746468003854929</c:v>
                </c:pt>
                <c:pt idx="654">
                  <c:v>1.7334626327079121</c:v>
                </c:pt>
                <c:pt idx="655">
                  <c:v>1.7205534047612758</c:v>
                </c:pt>
                <c:pt idx="656">
                  <c:v>1.7077396198972536</c:v>
                </c:pt>
                <c:pt idx="657">
                  <c:v>1.6950205829346316</c:v>
                </c:pt>
                <c:pt idx="658">
                  <c:v>1.6823956035964187</c:v>
                </c:pt>
                <c:pt idx="659">
                  <c:v>1.6698639964777584</c:v>
                </c:pt>
                <c:pt idx="660">
                  <c:v>1.6574250810138551</c:v>
                </c:pt>
                <c:pt idx="661">
                  <c:v>1.6450781814482838</c:v>
                </c:pt>
                <c:pt idx="662">
                  <c:v>1.6328226268013282</c:v>
                </c:pt>
                <c:pt idx="663">
                  <c:v>1.620657750838518</c:v>
                </c:pt>
                <c:pt idx="664">
                  <c:v>1.6085828920393652</c:v>
                </c:pt>
                <c:pt idx="665">
                  <c:v>1.5965973935661992</c:v>
                </c:pt>
                <c:pt idx="666">
                  <c:v>1.5847006032333439</c:v>
                </c:pt>
                <c:pt idx="667">
                  <c:v>1.5728918734761947</c:v>
                </c:pt>
                <c:pt idx="668">
                  <c:v>1.5611705613207079</c:v>
                </c:pt>
                <c:pt idx="669">
                  <c:v>1.5495360283529607</c:v>
                </c:pt>
                <c:pt idx="670">
                  <c:v>1.5379876406888542</c:v>
                </c:pt>
                <c:pt idx="671">
                  <c:v>1.5265247689440002</c:v>
                </c:pt>
                <c:pt idx="672">
                  <c:v>1.5151467882038219</c:v>
                </c:pt>
                <c:pt idx="673">
                  <c:v>1.5038530779937815</c:v>
                </c:pt>
                <c:pt idx="674">
                  <c:v>1.4926430222498084</c:v>
                </c:pt>
                <c:pt idx="675">
                  <c:v>1.481516009288768</c:v>
                </c:pt>
                <c:pt idx="676">
                  <c:v>1.4704714317793588</c:v>
                </c:pt>
                <c:pt idx="677">
                  <c:v>1.4595086867128799</c:v>
                </c:pt>
                <c:pt idx="678">
                  <c:v>1.4486271753743125</c:v>
                </c:pt>
                <c:pt idx="679">
                  <c:v>1.4378263033136136</c:v>
                </c:pt>
                <c:pt idx="680">
                  <c:v>1.4271054803170529</c:v>
                </c:pt>
                <c:pt idx="681">
                  <c:v>1.4164641203787909</c:v>
                </c:pt>
                <c:pt idx="682">
                  <c:v>1.4059016416725996</c:v>
                </c:pt>
                <c:pt idx="683">
                  <c:v>1.3954174665237531</c:v>
                </c:pt>
                <c:pt idx="684">
                  <c:v>1.3850110213810751</c:v>
                </c:pt>
                <c:pt idx="685">
                  <c:v>1.3746817367891282</c:v>
                </c:pt>
                <c:pt idx="686">
                  <c:v>1.3644290473605736</c:v>
                </c:pt>
                <c:pt idx="687">
                  <c:v>1.354252391748787</c:v>
                </c:pt>
                <c:pt idx="688">
                  <c:v>1.3441512126204316</c:v>
                </c:pt>
                <c:pt idx="689">
                  <c:v>1.3341249566284006</c:v>
                </c:pt>
                <c:pt idx="690">
                  <c:v>1.3241730743847739</c:v>
                </c:pt>
                <c:pt idx="691">
                  <c:v>1.3142950204340025</c:v>
                </c:pt>
                <c:pt idx="692">
                  <c:v>1.3044902532262483</c:v>
                </c:pt>
                <c:pt idx="693">
                  <c:v>1.2947582350908675</c:v>
                </c:pt>
                <c:pt idx="694">
                  <c:v>1.2850984322100629</c:v>
                </c:pt>
                <c:pt idx="695">
                  <c:v>1.2755103145926086</c:v>
                </c:pt>
                <c:pt idx="696">
                  <c:v>1.2659933560479288</c:v>
                </c:pt>
                <c:pt idx="697">
                  <c:v>1.256547034160107</c:v>
                </c:pt>
                <c:pt idx="698">
                  <c:v>1.2471708302622204</c:v>
                </c:pt>
                <c:pt idx="699">
                  <c:v>1.2378642294106896</c:v>
                </c:pt>
                <c:pt idx="700">
                  <c:v>1.2286267203598982</c:v>
                </c:pt>
                <c:pt idx="701">
                  <c:v>1.2194577955369681</c:v>
                </c:pt>
                <c:pt idx="702">
                  <c:v>1.2103569510165073</c:v>
                </c:pt>
                <c:pt idx="703">
                  <c:v>1.2013236864957406</c:v>
                </c:pt>
                <c:pt idx="704">
                  <c:v>1.1923575052697259</c:v>
                </c:pt>
                <c:pt idx="705">
                  <c:v>1.1834579142065564</c:v>
                </c:pt>
                <c:pt idx="706">
                  <c:v>1.1746244237229604</c:v>
                </c:pt>
                <c:pt idx="707">
                  <c:v>1.1658565477599012</c:v>
                </c:pt>
                <c:pt idx="708">
                  <c:v>1.157153803758348</c:v>
                </c:pt>
                <c:pt idx="709">
                  <c:v>1.1485157126351879</c:v>
                </c:pt>
                <c:pt idx="710">
                  <c:v>1.1399417987593807</c:v>
                </c:pt>
                <c:pt idx="711">
                  <c:v>1.1314315899281269</c:v>
                </c:pt>
                <c:pt idx="712">
                  <c:v>1.1229846173432065</c:v>
                </c:pt>
                <c:pt idx="713">
                  <c:v>1.1146004155875602</c:v>
                </c:pt>
                <c:pt idx="714">
                  <c:v>1.1062785226019827</c:v>
                </c:pt>
                <c:pt idx="715">
                  <c:v>1.0980184796618317</c:v>
                </c:pt>
                <c:pt idx="716">
                  <c:v>1.0898198313540206</c:v>
                </c:pt>
                <c:pt idx="717">
                  <c:v>1.0816821255541953</c:v>
                </c:pt>
                <c:pt idx="718">
                  <c:v>1.0736049134038268</c:v>
                </c:pt>
                <c:pt idx="719">
                  <c:v>1.0655877492877295</c:v>
                </c:pt>
                <c:pt idx="720">
                  <c:v>1.0576301908114658</c:v>
                </c:pt>
                <c:pt idx="721">
                  <c:v>1.0497317987791348</c:v>
                </c:pt>
                <c:pt idx="722">
                  <c:v>1.0418921371710468</c:v>
                </c:pt>
                <c:pt idx="723">
                  <c:v>1.034110773121796</c:v>
                </c:pt>
                <c:pt idx="724">
                  <c:v>1.0263872768982196</c:v>
                </c:pt>
                <c:pt idx="725">
                  <c:v>1.018721221877712</c:v>
                </c:pt>
                <c:pt idx="726">
                  <c:v>1.0111121845264961</c:v>
                </c:pt>
                <c:pt idx="727">
                  <c:v>1.0035597443782365</c:v>
                </c:pt>
                <c:pt idx="728">
                  <c:v>0.99606348401253797</c:v>
                </c:pt>
                <c:pt idx="729">
                  <c:v>0.9886229890338285</c:v>
                </c:pt>
                <c:pt idx="730">
                  <c:v>0.98123784805019909</c:v>
                </c:pt>
                <c:pt idx="731">
                  <c:v>0.97390765265241441</c:v>
                </c:pt>
                <c:pt idx="732">
                  <c:v>0.96663199739319339</c:v>
                </c:pt>
                <c:pt idx="733">
                  <c:v>0.95941047976637606</c:v>
                </c:pt>
                <c:pt idx="734">
                  <c:v>0.95224270018644575</c:v>
                </c:pt>
                <c:pt idx="735">
                  <c:v>0.94512826196809385</c:v>
                </c:pt>
                <c:pt idx="736">
                  <c:v>0.93806677130589833</c:v>
                </c:pt>
                <c:pt idx="737">
                  <c:v>0.93105783725411584</c:v>
                </c:pt>
                <c:pt idx="738">
                  <c:v>0.92410107170671552</c:v>
                </c:pt>
                <c:pt idx="739">
                  <c:v>0.91719608937746955</c:v>
                </c:pt>
                <c:pt idx="740">
                  <c:v>0.91034250778005799</c:v>
                </c:pt>
                <c:pt idx="741">
                  <c:v>0.90353994720854303</c:v>
                </c:pt>
                <c:pt idx="742">
                  <c:v>0.89678803071772961</c:v>
                </c:pt>
                <c:pt idx="743">
                  <c:v>0.89008638410392393</c:v>
                </c:pt>
                <c:pt idx="744">
                  <c:v>0.88343463588546456</c:v>
                </c:pt>
                <c:pt idx="745">
                  <c:v>0.87683241728372252</c:v>
                </c:pt>
                <c:pt idx="746">
                  <c:v>0.87027936220397351</c:v>
                </c:pt>
                <c:pt idx="747">
                  <c:v>0.86377510721656847</c:v>
                </c:pt>
                <c:pt idx="748">
                  <c:v>0.85731929153811848</c:v>
                </c:pt>
                <c:pt idx="749">
                  <c:v>0.85091155701287846</c:v>
                </c:pt>
                <c:pt idx="750">
                  <c:v>0.84455154809417365</c:v>
                </c:pt>
                <c:pt idx="751">
                  <c:v>0.8382389118259681</c:v>
                </c:pt>
                <c:pt idx="752">
                  <c:v>0.83197329782464635</c:v>
                </c:pt>
                <c:pt idx="753">
                  <c:v>0.8257543582607525</c:v>
                </c:pt>
                <c:pt idx="754">
                  <c:v>0.81958174784105609</c:v>
                </c:pt>
                <c:pt idx="755">
                  <c:v>0.81345512379050433</c:v>
                </c:pt>
                <c:pt idx="756">
                  <c:v>0.80737414583444433</c:v>
                </c:pt>
                <c:pt idx="757">
                  <c:v>0.8013384761809732</c:v>
                </c:pt>
                <c:pt idx="758">
                  <c:v>0.79534777950328817</c:v>
                </c:pt>
                <c:pt idx="759">
                  <c:v>0.7894017229223067</c:v>
                </c:pt>
                <c:pt idx="760">
                  <c:v>0.78349997598918719</c:v>
                </c:pt>
                <c:pt idx="761">
                  <c:v>0.77764221066823325</c:v>
                </c:pt>
                <c:pt idx="762">
                  <c:v>0.77182810131969859</c:v>
                </c:pt>
                <c:pt idx="763">
                  <c:v>0.76605732468280507</c:v>
                </c:pt>
                <c:pt idx="764">
                  <c:v>0.76032955985886019</c:v>
                </c:pt>
                <c:pt idx="765">
                  <c:v>0.75464448829443143</c:v>
                </c:pt>
                <c:pt idx="766">
                  <c:v>0.74900179376469112</c:v>
                </c:pt>
                <c:pt idx="767">
                  <c:v>0.7434011623569603</c:v>
                </c:pt>
                <c:pt idx="768">
                  <c:v>0.73784228245408201</c:v>
                </c:pt>
                <c:pt idx="769">
                  <c:v>0.73232484471827775</c:v>
                </c:pt>
                <c:pt idx="770">
                  <c:v>0.72684854207473393</c:v>
                </c:pt>
                <c:pt idx="771">
                  <c:v>0.72141306969564312</c:v>
                </c:pt>
                <c:pt idx="772">
                  <c:v>0.71601812498410311</c:v>
                </c:pt>
                <c:pt idx="773">
                  <c:v>0.71066340755822921</c:v>
                </c:pt>
                <c:pt idx="774">
                  <c:v>0.70534861923536596</c:v>
                </c:pt>
                <c:pt idx="775">
                  <c:v>0.70007346401642678</c:v>
                </c:pt>
                <c:pt idx="776">
                  <c:v>0.69483764807026205</c:v>
                </c:pt>
                <c:pt idx="777">
                  <c:v>0.68964087971818344</c:v>
                </c:pt>
                <c:pt idx="778">
                  <c:v>0.68448286941861625</c:v>
                </c:pt>
                <c:pt idx="779">
                  <c:v>0.67936332975180846</c:v>
                </c:pt>
                <c:pt idx="780">
                  <c:v>0.67428197540469625</c:v>
                </c:pt>
                <c:pt idx="781">
                  <c:v>0.66923852315582621</c:v>
                </c:pt>
                <c:pt idx="782">
                  <c:v>0.66423269186030609</c:v>
                </c:pt>
                <c:pt idx="783">
                  <c:v>0.65926420243506811</c:v>
                </c:pt>
                <c:pt idx="784">
                  <c:v>0.6543327778440613</c:v>
                </c:pt>
                <c:pt idx="785">
                  <c:v>0.64943814308357162</c:v>
                </c:pt>
                <c:pt idx="786">
                  <c:v>0.64458002516769852</c:v>
                </c:pt>
                <c:pt idx="787">
                  <c:v>0.63975815311381723</c:v>
                </c:pt>
                <c:pt idx="788">
                  <c:v>0.63497225792833945</c:v>
                </c:pt>
                <c:pt idx="789">
                  <c:v>0.63022207259230356</c:v>
                </c:pt>
                <c:pt idx="790">
                  <c:v>0.62550733204732012</c:v>
                </c:pt>
                <c:pt idx="791">
                  <c:v>0.62082777318143201</c:v>
                </c:pt>
                <c:pt idx="792">
                  <c:v>0.61618313481515941</c:v>
                </c:pt>
                <c:pt idx="793">
                  <c:v>0.6115731576876442</c:v>
                </c:pt>
                <c:pt idx="794">
                  <c:v>0.60699758444285123</c:v>
                </c:pt>
                <c:pt idx="795">
                  <c:v>0.60245615961579801</c:v>
                </c:pt>
                <c:pt idx="796">
                  <c:v>0.59794862961912543</c:v>
                </c:pt>
                <c:pt idx="797">
                  <c:v>0.5934747427294127</c:v>
                </c:pt>
                <c:pt idx="798">
                  <c:v>0.58903424907387603</c:v>
                </c:pt>
                <c:pt idx="799">
                  <c:v>0.58462690061705302</c:v>
                </c:pt>
                <c:pt idx="800">
                  <c:v>0.58025245114747293</c:v>
                </c:pt>
                <c:pt idx="801">
                  <c:v>0.57591065626463944</c:v>
                </c:pt>
                <c:pt idx="802">
                  <c:v>0.57160127336592836</c:v>
                </c:pt>
                <c:pt idx="803">
                  <c:v>0.56732406163361304</c:v>
                </c:pt>
                <c:pt idx="804">
                  <c:v>0.56307878202200357</c:v>
                </c:pt>
                <c:pt idx="805">
                  <c:v>0.55886519724472805</c:v>
                </c:pt>
                <c:pt idx="806">
                  <c:v>0.55468307176197129</c:v>
                </c:pt>
                <c:pt idx="807">
                  <c:v>0.55053217176786973</c:v>
                </c:pt>
                <c:pt idx="808">
                  <c:v>0.54641226517807695</c:v>
                </c:pt>
                <c:pt idx="809">
                  <c:v>0.54232312161721552</c:v>
                </c:pt>
                <c:pt idx="810">
                  <c:v>0.53826451240665563</c:v>
                </c:pt>
                <c:pt idx="811">
                  <c:v>0.53423621055213744</c:v>
                </c:pt>
                <c:pt idx="812">
                  <c:v>0.53023799073170608</c:v>
                </c:pt>
                <c:pt idx="813">
                  <c:v>0.52626962928356136</c:v>
                </c:pt>
                <c:pt idx="814">
                  <c:v>0.52233090419403538</c:v>
                </c:pt>
                <c:pt idx="815">
                  <c:v>0.51842159508571228</c:v>
                </c:pt>
                <c:pt idx="816">
                  <c:v>0.51454148320560478</c:v>
                </c:pt>
                <c:pt idx="817">
                  <c:v>0.51069035141335917</c:v>
                </c:pt>
                <c:pt idx="818">
                  <c:v>0.50686798416957402</c:v>
                </c:pt>
                <c:pt idx="819">
                  <c:v>0.50307416752424672</c:v>
                </c:pt>
                <c:pt idx="820">
                  <c:v>0.49930868910522008</c:v>
                </c:pt>
                <c:pt idx="821">
                  <c:v>0.49557133810678522</c:v>
                </c:pt>
                <c:pt idx="822">
                  <c:v>0.49186190527827023</c:v>
                </c:pt>
                <c:pt idx="823">
                  <c:v>0.48818018291287046</c:v>
                </c:pt>
                <c:pt idx="824">
                  <c:v>0.48452596483636512</c:v>
                </c:pt>
                <c:pt idx="825">
                  <c:v>0.48089904639597592</c:v>
                </c:pt>
                <c:pt idx="826">
                  <c:v>0.47729922444946737</c:v>
                </c:pt>
                <c:pt idx="827">
                  <c:v>0.47372629735403393</c:v>
                </c:pt>
                <c:pt idx="828">
                  <c:v>0.47018006495548548</c:v>
                </c:pt>
                <c:pt idx="829">
                  <c:v>0.46666032857746131</c:v>
                </c:pt>
                <c:pt idx="830">
                  <c:v>0.46316689101064412</c:v>
                </c:pt>
                <c:pt idx="831">
                  <c:v>0.45969955650210181</c:v>
                </c:pt>
                <c:pt idx="832">
                  <c:v>0.4562581307447573</c:v>
                </c:pt>
                <c:pt idx="833">
                  <c:v>0.45284242086687243</c:v>
                </c:pt>
                <c:pt idx="834">
                  <c:v>0.4494522354215178</c:v>
                </c:pt>
                <c:pt idx="835">
                  <c:v>0.44608738437634088</c:v>
                </c:pt>
                <c:pt idx="836">
                  <c:v>0.44274767910319213</c:v>
                </c:pt>
                <c:pt idx="837">
                  <c:v>0.43943293236793579</c:v>
                </c:pt>
                <c:pt idx="838">
                  <c:v>0.43614295832031758</c:v>
                </c:pt>
                <c:pt idx="839">
                  <c:v>0.43287757248390335</c:v>
                </c:pt>
                <c:pt idx="840">
                  <c:v>0.42963659174598945</c:v>
                </c:pt>
                <c:pt idx="841">
                  <c:v>0.42641983434776876</c:v>
                </c:pt>
                <c:pt idx="842">
                  <c:v>0.42322711987443995</c:v>
                </c:pt>
                <c:pt idx="843">
                  <c:v>0.42005826924540202</c:v>
                </c:pt>
                <c:pt idx="844">
                  <c:v>0.41691310470451981</c:v>
                </c:pt>
                <c:pt idx="845">
                  <c:v>0.41379144981051752</c:v>
                </c:pt>
                <c:pt idx="846">
                  <c:v>0.41069312942737213</c:v>
                </c:pt>
                <c:pt idx="847">
                  <c:v>0.4076179697147353</c:v>
                </c:pt>
                <c:pt idx="848">
                  <c:v>0.40456579811856841</c:v>
                </c:pt>
                <c:pt idx="849">
                  <c:v>0.401536443361735</c:v>
                </c:pt>
                <c:pt idx="850">
                  <c:v>0.39852973543462156</c:v>
                </c:pt>
                <c:pt idx="851">
                  <c:v>0.39554550558598578</c:v>
                </c:pt>
                <c:pt idx="852">
                  <c:v>0.39258358631371948</c:v>
                </c:pt>
                <c:pt idx="853">
                  <c:v>0.38964381135569681</c:v>
                </c:pt>
                <c:pt idx="854">
                  <c:v>0.3867260156807788</c:v>
                </c:pt>
                <c:pt idx="855">
                  <c:v>0.38383003547976102</c:v>
                </c:pt>
                <c:pt idx="856">
                  <c:v>0.38095570815650603</c:v>
                </c:pt>
                <c:pt idx="857">
                  <c:v>0.37810287231903317</c:v>
                </c:pt>
                <c:pt idx="858">
                  <c:v>0.37527136777073622</c:v>
                </c:pt>
                <c:pt idx="859">
                  <c:v>0.37246103550164378</c:v>
                </c:pt>
                <c:pt idx="860">
                  <c:v>0.36967171767972218</c:v>
                </c:pt>
                <c:pt idx="861">
                  <c:v>0.36690325764230636</c:v>
                </c:pt>
                <c:pt idx="862">
                  <c:v>0.36415549988750229</c:v>
                </c:pt>
                <c:pt idx="863">
                  <c:v>0.36142829006568888</c:v>
                </c:pt>
                <c:pt idx="864">
                  <c:v>0.35872147497110518</c:v>
                </c:pt>
                <c:pt idx="865">
                  <c:v>0.35603490253353698</c:v>
                </c:pt>
                <c:pt idx="866">
                  <c:v>0.35336842180988981</c:v>
                </c:pt>
                <c:pt idx="867">
                  <c:v>0.35072188297597506</c:v>
                </c:pt>
                <c:pt idx="868">
                  <c:v>0.34809513731836716</c:v>
                </c:pt>
                <c:pt idx="869">
                  <c:v>0.34548803722621813</c:v>
                </c:pt>
                <c:pt idx="870">
                  <c:v>0.3429004361832142</c:v>
                </c:pt>
                <c:pt idx="871">
                  <c:v>0.3403321887594899</c:v>
                </c:pt>
                <c:pt idx="872">
                  <c:v>0.33778315060369835</c:v>
                </c:pt>
                <c:pt idx="873">
                  <c:v>0.33525317843519531</c:v>
                </c:pt>
                <c:pt idx="874">
                  <c:v>0.33274213003605269</c:v>
                </c:pt>
                <c:pt idx="875">
                  <c:v>0.3302498642433136</c:v>
                </c:pt>
                <c:pt idx="876">
                  <c:v>0.32777624094126168</c:v>
                </c:pt>
                <c:pt idx="877">
                  <c:v>0.32532112105378985</c:v>
                </c:pt>
                <c:pt idx="878">
                  <c:v>0.32288436653668384</c:v>
                </c:pt>
                <c:pt idx="879">
                  <c:v>0.3204658403700904</c:v>
                </c:pt>
                <c:pt idx="880">
                  <c:v>0.31806540655101401</c:v>
                </c:pt>
                <c:pt idx="881">
                  <c:v>0.3156829300858135</c:v>
                </c:pt>
                <c:pt idx="882">
                  <c:v>0.31331827698285508</c:v>
                </c:pt>
                <c:pt idx="883">
                  <c:v>0.31097131424508007</c:v>
                </c:pt>
                <c:pt idx="884">
                  <c:v>0.30864190986274309</c:v>
                </c:pt>
                <c:pt idx="885">
                  <c:v>0.30632993280616461</c:v>
                </c:pt>
                <c:pt idx="886">
                  <c:v>0.30403525301848333</c:v>
                </c:pt>
                <c:pt idx="887">
                  <c:v>0.30175774140857925</c:v>
                </c:pt>
                <c:pt idx="888">
                  <c:v>0.29949726984395397</c:v>
                </c:pt>
                <c:pt idx="889">
                  <c:v>0.2972537111436111</c:v>
                </c:pt>
                <c:pt idx="890">
                  <c:v>0.29502693907116395</c:v>
                </c:pt>
                <c:pt idx="891">
                  <c:v>0.29281682832784384</c:v>
                </c:pt>
                <c:pt idx="892">
                  <c:v>0.29062325454560778</c:v>
                </c:pt>
                <c:pt idx="893">
                  <c:v>0.28844609428028889</c:v>
                </c:pt>
                <c:pt idx="894">
                  <c:v>0.28628522500481779</c:v>
                </c:pt>
                <c:pt idx="895">
                  <c:v>0.2841405251024014</c:v>
                </c:pt>
                <c:pt idx="896">
                  <c:v>0.28201187385998594</c:v>
                </c:pt>
                <c:pt idx="897">
                  <c:v>0.27989915146147837</c:v>
                </c:pt>
                <c:pt idx="898">
                  <c:v>0.27780223898110989</c:v>
                </c:pt>
                <c:pt idx="899">
                  <c:v>0.27572101837699847</c:v>
                </c:pt>
                <c:pt idx="900">
                  <c:v>0.2736553724846118</c:v>
                </c:pt>
                <c:pt idx="901">
                  <c:v>0.27160518501024455</c:v>
                </c:pt>
                <c:pt idx="902">
                  <c:v>0.26957034052462348</c:v>
                </c:pt>
                <c:pt idx="903">
                  <c:v>0.2675507244566262</c:v>
                </c:pt>
                <c:pt idx="904">
                  <c:v>0.26554622308685794</c:v>
                </c:pt>
                <c:pt idx="905">
                  <c:v>0.2635567235413987</c:v>
                </c:pt>
                <c:pt idx="906">
                  <c:v>0.26158211378560736</c:v>
                </c:pt>
                <c:pt idx="907">
                  <c:v>0.25962228261792575</c:v>
                </c:pt>
                <c:pt idx="908">
                  <c:v>0.25767711966372531</c:v>
                </c:pt>
                <c:pt idx="909">
                  <c:v>0.25574651536919646</c:v>
                </c:pt>
                <c:pt idx="910">
                  <c:v>0.25383036099532319</c:v>
                </c:pt>
                <c:pt idx="911">
                  <c:v>0.25192854861188607</c:v>
                </c:pt>
                <c:pt idx="912">
                  <c:v>0.25004097109147949</c:v>
                </c:pt>
                <c:pt idx="913">
                  <c:v>0.24816752210354309</c:v>
                </c:pt>
                <c:pt idx="914">
                  <c:v>0.24630809610859217</c:v>
                </c:pt>
                <c:pt idx="915">
                  <c:v>0.24446258835229173</c:v>
                </c:pt>
                <c:pt idx="916">
                  <c:v>0.24263089485968692</c:v>
                </c:pt>
                <c:pt idx="917">
                  <c:v>0.24081291242949021</c:v>
                </c:pt>
                <c:pt idx="918">
                  <c:v>0.23900853862828342</c:v>
                </c:pt>
                <c:pt idx="919">
                  <c:v>0.23721767178496123</c:v>
                </c:pt>
                <c:pt idx="920">
                  <c:v>0.23544021098503265</c:v>
                </c:pt>
                <c:pt idx="921">
                  <c:v>0.23367605606502195</c:v>
                </c:pt>
                <c:pt idx="922">
                  <c:v>0.23192510760695484</c:v>
                </c:pt>
                <c:pt idx="923">
                  <c:v>0.23018726693290148</c:v>
                </c:pt>
                <c:pt idx="924">
                  <c:v>0.22846243609942007</c:v>
                </c:pt>
                <c:pt idx="925">
                  <c:v>0.22675051789215672</c:v>
                </c:pt>
                <c:pt idx="926">
                  <c:v>0.22505141582048793</c:v>
                </c:pt>
                <c:pt idx="927">
                  <c:v>0.22336503411217734</c:v>
                </c:pt>
                <c:pt idx="928">
                  <c:v>0.22169127770803243</c:v>
                </c:pt>
                <c:pt idx="929">
                  <c:v>0.2200300522566323</c:v>
                </c:pt>
                <c:pt idx="930">
                  <c:v>0.21838126410914072</c:v>
                </c:pt>
                <c:pt idx="931">
                  <c:v>0.2167448203140907</c:v>
                </c:pt>
                <c:pt idx="932">
                  <c:v>0.21512062861222603</c:v>
                </c:pt>
                <c:pt idx="933">
                  <c:v>0.21350859743137107</c:v>
                </c:pt>
                <c:pt idx="934">
                  <c:v>0.21190863588135755</c:v>
                </c:pt>
                <c:pt idx="935">
                  <c:v>0.2103206537490081</c:v>
                </c:pt>
                <c:pt idx="936">
                  <c:v>0.20874456149311982</c:v>
                </c:pt>
                <c:pt idx="937">
                  <c:v>0.20718027023943364</c:v>
                </c:pt>
                <c:pt idx="938">
                  <c:v>0.20562769177576001</c:v>
                </c:pt>
                <c:pt idx="939">
                  <c:v>0.204086738547133</c:v>
                </c:pt>
                <c:pt idx="940">
                  <c:v>0.20255732365082224</c:v>
                </c:pt>
                <c:pt idx="941">
                  <c:v>0.20103936083158658</c:v>
                </c:pt>
                <c:pt idx="942">
                  <c:v>0.19953276447688495</c:v>
                </c:pt>
                <c:pt idx="943">
                  <c:v>0.19803744961205894</c:v>
                </c:pt>
                <c:pt idx="944">
                  <c:v>0.1965533318956858</c:v>
                </c:pt>
                <c:pt idx="945">
                  <c:v>0.1950803276148747</c:v>
                </c:pt>
                <c:pt idx="946">
                  <c:v>0.19361835368053448</c:v>
                </c:pt>
                <c:pt idx="947">
                  <c:v>0.1921673276228546</c:v>
                </c:pt>
                <c:pt idx="948">
                  <c:v>0.19072716758668662</c:v>
                </c:pt>
                <c:pt idx="949">
                  <c:v>0.18929779232698252</c:v>
                </c:pt>
                <c:pt idx="950">
                  <c:v>0.18787912120427563</c:v>
                </c:pt>
                <c:pt idx="951">
                  <c:v>0.18647107418016162</c:v>
                </c:pt>
                <c:pt idx="952">
                  <c:v>0.18507357181296413</c:v>
                </c:pt>
                <c:pt idx="953">
                  <c:v>0.18368653525320155</c:v>
                </c:pt>
                <c:pt idx="954">
                  <c:v>0.18230988623918165</c:v>
                </c:pt>
                <c:pt idx="955">
                  <c:v>0.18094354709276672</c:v>
                </c:pt>
                <c:pt idx="956">
                  <c:v>0.17958744071493982</c:v>
                </c:pt>
                <c:pt idx="957">
                  <c:v>0.17824149058158412</c:v>
                </c:pt>
                <c:pt idx="958">
                  <c:v>0.17690562073914862</c:v>
                </c:pt>
                <c:pt idx="959">
                  <c:v>0.17557975580048435</c:v>
                </c:pt>
                <c:pt idx="960">
                  <c:v>0.17426382094058113</c:v>
                </c:pt>
                <c:pt idx="961">
                  <c:v>0.17295774189251745</c:v>
                </c:pt>
                <c:pt idx="962">
                  <c:v>0.17166144494316882</c:v>
                </c:pt>
                <c:pt idx="963">
                  <c:v>0.1703748569292145</c:v>
                </c:pt>
                <c:pt idx="964">
                  <c:v>0.16909790523301638</c:v>
                </c:pt>
                <c:pt idx="965">
                  <c:v>0.16783051777859725</c:v>
                </c:pt>
                <c:pt idx="966">
                  <c:v>0.16657262302754816</c:v>
                </c:pt>
                <c:pt idx="967">
                  <c:v>0.16532414997514877</c:v>
                </c:pt>
                <c:pt idx="968">
                  <c:v>0.16408502814634573</c:v>
                </c:pt>
                <c:pt idx="969">
                  <c:v>0.16285518759180206</c:v>
                </c:pt>
                <c:pt idx="970">
                  <c:v>0.16163455888407441</c:v>
                </c:pt>
                <c:pt idx="971">
                  <c:v>0.16042307311366244</c:v>
                </c:pt>
                <c:pt idx="972">
                  <c:v>0.15922066188522876</c:v>
                </c:pt>
                <c:pt idx="973">
                  <c:v>0.15802725731369094</c:v>
                </c:pt>
                <c:pt idx="974">
                  <c:v>0.15684279202056928</c:v>
                </c:pt>
                <c:pt idx="975">
                  <c:v>0.15566719913006466</c:v>
                </c:pt>
                <c:pt idx="976">
                  <c:v>0.15450041226552003</c:v>
                </c:pt>
                <c:pt idx="977">
                  <c:v>0.15334236554554082</c:v>
                </c:pt>
                <c:pt idx="978">
                  <c:v>0.15219299358035698</c:v>
                </c:pt>
                <c:pt idx="979">
                  <c:v>0.15105223146827029</c:v>
                </c:pt>
                <c:pt idx="980">
                  <c:v>0.14992001479193107</c:v>
                </c:pt>
                <c:pt idx="981">
                  <c:v>0.14879627961477127</c:v>
                </c:pt>
                <c:pt idx="982">
                  <c:v>0.14768096247742335</c:v>
                </c:pt>
                <c:pt idx="983">
                  <c:v>0.1465740003942102</c:v>
                </c:pt>
                <c:pt idx="984">
                  <c:v>0.14547533084959241</c:v>
                </c:pt>
                <c:pt idx="985">
                  <c:v>0.14438489179468661</c:v>
                </c:pt>
                <c:pt idx="986">
                  <c:v>0.14330262164378382</c:v>
                </c:pt>
                <c:pt idx="987">
                  <c:v>0.14222845927096728</c:v>
                </c:pt>
                <c:pt idx="988">
                  <c:v>0.14116234400660232</c:v>
                </c:pt>
                <c:pt idx="989">
                  <c:v>0.1401042156340111</c:v>
                </c:pt>
                <c:pt idx="990">
                  <c:v>0.13905401438610454</c:v>
                </c:pt>
                <c:pt idx="991">
                  <c:v>0.13801168094201444</c:v>
                </c:pt>
                <c:pt idx="992">
                  <c:v>0.13697715642379649</c:v>
                </c:pt>
                <c:pt idx="993">
                  <c:v>0.1359503823931334</c:v>
                </c:pt>
                <c:pt idx="994">
                  <c:v>0.13493130084805216</c:v>
                </c:pt>
                <c:pt idx="995">
                  <c:v>0.13391985421974084</c:v>
                </c:pt>
                <c:pt idx="996">
                  <c:v>0.13291598536920901</c:v>
                </c:pt>
                <c:pt idx="997">
                  <c:v>0.131919637584204</c:v>
                </c:pt>
                <c:pt idx="998">
                  <c:v>0.13093075457601344</c:v>
                </c:pt>
                <c:pt idx="999">
                  <c:v>0.12994928047628207</c:v>
                </c:pt>
                <c:pt idx="1000">
                  <c:v>0.12897515983391372</c:v>
                </c:pt>
              </c:numCache>
            </c:numRef>
          </c:yVal>
          <c:smooth val="1"/>
        </c:ser>
        <c:ser>
          <c:idx val="1"/>
          <c:order val="2"/>
          <c:tx>
            <c:v>PD(t)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w.Calcs'!$K$9:$K$1009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9.4499999999999983E-3</c:v>
                </c:pt>
                <c:pt idx="3">
                  <c:v>2.8137374999999999E-2</c:v>
                </c:pt>
                <c:pt idx="4">
                  <c:v>5.5853220937499996E-2</c:v>
                </c:pt>
                <c:pt idx="5">
                  <c:v>9.2392294886718726E-2</c:v>
                </c:pt>
                <c:pt idx="6">
                  <c:v>0.13755295618472457</c:v>
                </c:pt>
                <c:pt idx="7">
                  <c:v>0.19113710847035056</c:v>
                </c:pt>
                <c:pt idx="8">
                  <c:v>0.25295014262197912</c:v>
                </c:pt>
                <c:pt idx="9">
                  <c:v>0.32280088058049317</c:v>
                </c:pt>
                <c:pt idx="10">
                  <c:v>0.40050152004389572</c:v>
                </c:pt>
                <c:pt idx="11">
                  <c:v>0.48586758002030633</c:v>
                </c:pt>
                <c:pt idx="12">
                  <c:v>0.57871784722624287</c:v>
                </c:pt>
                <c:pt idx="13">
                  <c:v>0.67887432331729336</c:v>
                </c:pt>
                <c:pt idx="14">
                  <c:v>0.78616217293848245</c:v>
                </c:pt>
                <c:pt idx="15">
                  <c:v>0.90040967258182147</c:v>
                </c:pt>
                <c:pt idx="16">
                  <c:v>1.0214481602387298</c:v>
                </c:pt>
                <c:pt idx="17">
                  <c:v>1.1491119858351921</c:v>
                </c:pt>
                <c:pt idx="18">
                  <c:v>1.2832384624377073</c:v>
                </c:pt>
                <c:pt idx="19">
                  <c:v>1.4236678182182594</c:v>
                </c:pt>
                <c:pt idx="20">
                  <c:v>1.570243149166725</c:v>
                </c:pt>
                <c:pt idx="21">
                  <c:v>1.7228103725393007</c:v>
                </c:pt>
                <c:pt idx="22">
                  <c:v>1.8812181810317117</c:v>
                </c:pt>
                <c:pt idx="23">
                  <c:v>2.0453179976661331</c:v>
                </c:pt>
                <c:pt idx="24">
                  <c:v>2.2149639313809137</c:v>
                </c:pt>
                <c:pt idx="25">
                  <c:v>2.3900127333123744</c:v>
                </c:pt>
                <c:pt idx="26">
                  <c:v>2.570323753758097</c:v>
                </c:pt>
                <c:pt idx="27">
                  <c:v>2.7557588998112932</c:v>
                </c:pt>
                <c:pt idx="28">
                  <c:v>2.9461825936559944</c:v>
                </c:pt>
                <c:pt idx="29">
                  <c:v>3.1414617315129614</c:v>
                </c:pt>
                <c:pt idx="30">
                  <c:v>3.3414656432263605</c:v>
                </c:pt>
                <c:pt idx="31">
                  <c:v>3.5460660524814127</c:v>
                </c:pt>
                <c:pt idx="32">
                  <c:v>3.7551370376433635</c:v>
                </c:pt>
                <c:pt idx="33">
                  <c:v>3.968554993208266</c:v>
                </c:pt>
                <c:pt idx="34">
                  <c:v>4.1861985918562228</c:v>
                </c:pt>
                <c:pt idx="35">
                  <c:v>4.4079487470978655</c:v>
                </c:pt>
                <c:pt idx="36">
                  <c:v>4.6336885765049871</c:v>
                </c:pt>
                <c:pt idx="37">
                  <c:v>4.8633033655163995</c:v>
                </c:pt>
                <c:pt idx="38">
                  <c:v>5.0966805318101995</c:v>
                </c:pt>
                <c:pt idx="39">
                  <c:v>5.3337095902337675</c:v>
                </c:pt>
                <c:pt idx="40">
                  <c:v>5.5742821182829765</c:v>
                </c:pt>
                <c:pt idx="41">
                  <c:v>5.8182917221221775</c:v>
                </c:pt>
                <c:pt idx="42">
                  <c:v>6.0656340031366893</c:v>
                </c:pt>
                <c:pt idx="43">
                  <c:v>6.316206525009636</c:v>
                </c:pt>
                <c:pt idx="44">
                  <c:v>6.5699087813150889</c:v>
                </c:pt>
                <c:pt idx="45">
                  <c:v>6.8266421636196055</c:v>
                </c:pt>
                <c:pt idx="46">
                  <c:v>7.0863099300843722</c:v>
                </c:pt>
                <c:pt idx="47">
                  <c:v>7.3488171745602742</c:v>
                </c:pt>
                <c:pt idx="48">
                  <c:v>7.6140707961683347</c:v>
                </c:pt>
                <c:pt idx="49">
                  <c:v>7.8819794693580754</c:v>
                </c:pt>
                <c:pt idx="50">
                  <c:v>8.1524536144364781</c:v>
                </c:pt>
                <c:pt idx="51">
                  <c:v>8.4254053685603143</c:v>
                </c:pt>
                <c:pt idx="52">
                  <c:v>8.7007485571847401</c:v>
                </c:pt>
                <c:pt idx="53">
                  <c:v>8.9783986659611514</c:v>
                </c:pt>
                <c:pt idx="54">
                  <c:v>9.2582728130774115</c:v>
                </c:pt>
                <c:pt idx="55">
                  <c:v>9.540289722033636</c:v>
                </c:pt>
                <c:pt idx="56">
                  <c:v>9.8243696948468724</c:v>
                </c:pt>
                <c:pt idx="57">
                  <c:v>10.110434585678084</c:v>
                </c:pt>
                <c:pt idx="58">
                  <c:v>10.398407774874922</c:v>
                </c:pt>
                <c:pt idx="59">
                  <c:v>10.688214143423941</c:v>
                </c:pt>
                <c:pt idx="60">
                  <c:v>10.979780047805935</c:v>
                </c:pt>
                <c:pt idx="61">
                  <c:v>11.273033295248199</c:v>
                </c:pt>
                <c:pt idx="62">
                  <c:v>11.567903119367633</c:v>
                </c:pt>
                <c:pt idx="63">
                  <c:v>11.864320156198664</c:v>
                </c:pt>
                <c:pt idx="64">
                  <c:v>12.162216420600069</c:v>
                </c:pt>
                <c:pt idx="65">
                  <c:v>12.461525283034872</c:v>
                </c:pt>
                <c:pt idx="66">
                  <c:v>12.762181446717573</c:v>
                </c:pt>
                <c:pt idx="67">
                  <c:v>13.064120925123071</c:v>
                </c:pt>
                <c:pt idx="68">
                  <c:v>13.367281019851688</c:v>
                </c:pt>
                <c:pt idx="69">
                  <c:v>13.671600298844838</c:v>
                </c:pt>
                <c:pt idx="70">
                  <c:v>13.977018574945907</c:v>
                </c:pt>
                <c:pt idx="71">
                  <c:v>14.283476884801082</c:v>
                </c:pt>
                <c:pt idx="72">
                  <c:v>14.590917468094835</c:v>
                </c:pt>
                <c:pt idx="73">
                  <c:v>14.899283747114938</c:v>
                </c:pt>
                <c:pt idx="74">
                  <c:v>15.208520306641926</c:v>
                </c:pt>
                <c:pt idx="75">
                  <c:v>15.518572874158009</c:v>
                </c:pt>
                <c:pt idx="76">
                  <c:v>15.829388300370482</c:v>
                </c:pt>
                <c:pt idx="77">
                  <c:v>16.140914540044832</c:v>
                </c:pt>
                <c:pt idx="78">
                  <c:v>16.453100633142718</c:v>
                </c:pt>
                <c:pt idx="79">
                  <c:v>16.765896686260145</c:v>
                </c:pt>
                <c:pt idx="80">
                  <c:v>17.079253854361205</c:v>
                </c:pt>
                <c:pt idx="81">
                  <c:v>17.393124322802784</c:v>
                </c:pt>
                <c:pt idx="82">
                  <c:v>17.707461289645813</c:v>
                </c:pt>
                <c:pt idx="83">
                  <c:v>18.022218948248558</c:v>
                </c:pt>
                <c:pt idx="84">
                  <c:v>18.337352470137656</c:v>
                </c:pt>
                <c:pt idx="85">
                  <c:v>18.65281798815257</c:v>
                </c:pt>
                <c:pt idx="86">
                  <c:v>18.968572579859259</c:v>
                </c:pt>
                <c:pt idx="87">
                  <c:v>19.284574251228879</c:v>
                </c:pt>
                <c:pt idx="88">
                  <c:v>19.60078192057745</c:v>
                </c:pt>
                <c:pt idx="89">
                  <c:v>19.917155402762415</c:v>
                </c:pt>
                <c:pt idx="90">
                  <c:v>20.233655393632151</c:v>
                </c:pt>
                <c:pt idx="91">
                  <c:v>20.550243454724509</c:v>
                </c:pt>
                <c:pt idx="92">
                  <c:v>20.866881998210506</c:v>
                </c:pt>
                <c:pt idx="93">
                  <c:v>21.18353427207941</c:v>
                </c:pt>
                <c:pt idx="94">
                  <c:v>21.500164345561465</c:v>
                </c:pt>
                <c:pt idx="95">
                  <c:v>21.816737094784564</c:v>
                </c:pt>
                <c:pt idx="96">
                  <c:v>22.133218188661271</c:v>
                </c:pt>
                <c:pt idx="97">
                  <c:v>22.449574075002584</c:v>
                </c:pt>
                <c:pt idx="98">
                  <c:v>22.765771966854999</c:v>
                </c:pt>
                <c:pt idx="99">
                  <c:v>23.081779829057293</c:v>
                </c:pt>
                <c:pt idx="100">
                  <c:v>23.397566365013766</c:v>
                </c:pt>
                <c:pt idx="101">
                  <c:v>23.713101003680446</c:v>
                </c:pt>
                <c:pt idx="102">
                  <c:v>24.028353886761064</c:v>
                </c:pt>
                <c:pt idx="103">
                  <c:v>24.343295856109453</c:v>
                </c:pt>
                <c:pt idx="104">
                  <c:v>24.657898441335242</c:v>
                </c:pt>
                <c:pt idx="105">
                  <c:v>24.972133847609641</c:v>
                </c:pt>
                <c:pt idx="106">
                  <c:v>25.285974943668215</c:v>
                </c:pt>
                <c:pt idx="107">
                  <c:v>25.599395250007614</c:v>
                </c:pt>
                <c:pt idx="108">
                  <c:v>25.912368927273214</c:v>
                </c:pt>
                <c:pt idx="109">
                  <c:v>26.224870764834712</c:v>
                </c:pt>
                <c:pt idx="110">
                  <c:v>26.536876169546758</c:v>
                </c:pt>
                <c:pt idx="111">
                  <c:v>26.848361154691741</c:v>
                </c:pt>
                <c:pt idx="112">
                  <c:v>27.159302329101887</c:v>
                </c:pt>
                <c:pt idx="113">
                  <c:v>27.469676886457901</c:v>
                </c:pt>
                <c:pt idx="114">
                  <c:v>27.779462594761384</c:v>
                </c:pt>
                <c:pt idx="115">
                  <c:v>28.088637785978307</c:v>
                </c:pt>
                <c:pt idx="116">
                  <c:v>28.397181345850939</c:v>
                </c:pt>
                <c:pt idx="117">
                  <c:v>28.705072703875516</c:v>
                </c:pt>
                <c:pt idx="118">
                  <c:v>29.012291823443132</c:v>
                </c:pt>
                <c:pt idx="119">
                  <c:v>29.318819192141291</c:v>
                </c:pt>
                <c:pt idx="120">
                  <c:v>29.624635812213601</c:v>
                </c:pt>
                <c:pt idx="121">
                  <c:v>29.929723191175171</c:v>
                </c:pt>
                <c:pt idx="122">
                  <c:v>30.234063332581233</c:v>
                </c:pt>
                <c:pt idx="123">
                  <c:v>30.53763872694665</c:v>
                </c:pt>
                <c:pt idx="124">
                  <c:v>30.840432342813926</c:v>
                </c:pt>
                <c:pt idx="125">
                  <c:v>31.142427617967414</c:v>
                </c:pt>
                <c:pt idx="126">
                  <c:v>31.443608450791377</c:v>
                </c:pt>
                <c:pt idx="127">
                  <c:v>31.743959191769783</c:v>
                </c:pt>
                <c:pt idx="128">
                  <c:v>32.04346463512546</c:v>
                </c:pt>
                <c:pt idx="129">
                  <c:v>32.342110010596564</c:v>
                </c:pt>
                <c:pt idx="130">
                  <c:v>32.639880975348106</c:v>
                </c:pt>
                <c:pt idx="131">
                  <c:v>32.936763606016555</c:v>
                </c:pt>
                <c:pt idx="132">
                  <c:v>33.23274439088523</c:v>
                </c:pt>
                <c:pt idx="133">
                  <c:v>33.527810222188691</c:v>
                </c:pt>
                <c:pt idx="134">
                  <c:v>33.821948388543838</c:v>
                </c:pt>
                <c:pt idx="135">
                  <c:v>34.115146567506009</c:v>
                </c:pt>
                <c:pt idx="136">
                  <c:v>34.407392818247814</c:v>
                </c:pt>
                <c:pt idx="137">
                  <c:v>34.698675574359086</c:v>
                </c:pt>
                <c:pt idx="138">
                  <c:v>34.988983636765802</c:v>
                </c:pt>
                <c:pt idx="139">
                  <c:v>35.278306166766257</c:v>
                </c:pt>
                <c:pt idx="140">
                  <c:v>35.566632679182561</c:v>
                </c:pt>
                <c:pt idx="141">
                  <c:v>35.853953035625736</c:v>
                </c:pt>
                <c:pt idx="142">
                  <c:v>36.140257437872528</c:v>
                </c:pt>
                <c:pt idx="143">
                  <c:v>36.425536421352263</c:v>
                </c:pt>
                <c:pt idx="144">
                  <c:v>36.709780848741943</c:v>
                </c:pt>
                <c:pt idx="145">
                  <c:v>36.992981903667953</c:v>
                </c:pt>
                <c:pt idx="146">
                  <c:v>37.275131084512644</c:v>
                </c:pt>
                <c:pt idx="147">
                  <c:v>37.556220198324162</c:v>
                </c:pt>
                <c:pt idx="148">
                  <c:v>37.836241354827919</c:v>
                </c:pt>
                <c:pt idx="149">
                  <c:v>38.115186960538033</c:v>
                </c:pt>
                <c:pt idx="150">
                  <c:v>38.39304971296724</c:v>
                </c:pt>
                <c:pt idx="151">
                  <c:v>38.669822594933741</c:v>
                </c:pt>
                <c:pt idx="152">
                  <c:v>38.945498868963277</c:v>
                </c:pt>
                <c:pt idx="153">
                  <c:v>39.220072071785225</c:v>
                </c:pt>
                <c:pt idx="154">
                  <c:v>39.49353600892092</c:v>
                </c:pt>
                <c:pt idx="155">
                  <c:v>39.765884749362989</c:v>
                </c:pt>
                <c:pt idx="156">
                  <c:v>40.037112620344104</c:v>
                </c:pt>
                <c:pt idx="157">
                  <c:v>40.30721420219384</c:v>
                </c:pt>
                <c:pt idx="158">
                  <c:v>40.57618432328217</c:v>
                </c:pt>
                <c:pt idx="159">
                  <c:v>40.844018055048267</c:v>
                </c:pt>
                <c:pt idx="160">
                  <c:v>41.110710707113256</c:v>
                </c:pt>
                <c:pt idx="161">
                  <c:v>41.376257822475594</c:v>
                </c:pt>
                <c:pt idx="162">
                  <c:v>41.640655172787724</c:v>
                </c:pt>
                <c:pt idx="163">
                  <c:v>41.903898753712802</c:v>
                </c:pt>
                <c:pt idx="164">
                  <c:v>42.165984780360127</c:v>
                </c:pt>
                <c:pt idx="165">
                  <c:v>42.426909682798097</c:v>
                </c:pt>
                <c:pt idx="166">
                  <c:v>42.686670101643422</c:v>
                </c:pt>
                <c:pt idx="167">
                  <c:v>42.945262883725412</c:v>
                </c:pt>
                <c:pt idx="168">
                  <c:v>43.202685077824121</c:v>
                </c:pt>
                <c:pt idx="169">
                  <c:v>43.458933930481194</c:v>
                </c:pt>
                <c:pt idx="170">
                  <c:v>43.71400688188222</c:v>
                </c:pt>
                <c:pt idx="171">
                  <c:v>43.967901561809548</c:v>
                </c:pt>
                <c:pt idx="172">
                  <c:v>44.2206157856643</c:v>
                </c:pt>
                <c:pt idx="173">
                  <c:v>44.472147550556613</c:v>
                </c:pt>
                <c:pt idx="174">
                  <c:v>44.722495031462969</c:v>
                </c:pt>
                <c:pt idx="175">
                  <c:v>44.971656577449487</c:v>
                </c:pt>
                <c:pt idx="176">
                  <c:v>45.219630707960278</c:v>
                </c:pt>
                <c:pt idx="177">
                  <c:v>45.4664161091696</c:v>
                </c:pt>
                <c:pt idx="178">
                  <c:v>45.712011630397079</c:v>
                </c:pt>
                <c:pt idx="179">
                  <c:v>45.956416280584648</c:v>
                </c:pt>
                <c:pt idx="180">
                  <c:v>46.199629224834581</c:v>
                </c:pt>
                <c:pt idx="181">
                  <c:v>46.441649781007328</c:v>
                </c:pt>
                <c:pt idx="182">
                  <c:v>46.68247741637839</c:v>
                </c:pt>
                <c:pt idx="183">
                  <c:v>46.922111744353245</c:v>
                </c:pt>
                <c:pt idx="184">
                  <c:v>47.160552521239325</c:v>
                </c:pt>
                <c:pt idx="185">
                  <c:v>47.397799643074222</c:v>
                </c:pt>
                <c:pt idx="186">
                  <c:v>47.633853142509196</c:v>
                </c:pt>
                <c:pt idx="187">
                  <c:v>47.86871318574704</c:v>
                </c:pt>
                <c:pt idx="188">
                  <c:v>48.102380069533496</c:v>
                </c:pt>
                <c:pt idx="189">
                  <c:v>48.334854218201357</c:v>
                </c:pt>
                <c:pt idx="190">
                  <c:v>48.566136180766378</c:v>
                </c:pt>
                <c:pt idx="191">
                  <c:v>48.79622662807413</c:v>
                </c:pt>
                <c:pt idx="192">
                  <c:v>49.025126349997123</c:v>
                </c:pt>
                <c:pt idx="193">
                  <c:v>49.252836252681192</c:v>
                </c:pt>
                <c:pt idx="194">
                  <c:v>49.479357355840499</c:v>
                </c:pt>
                <c:pt idx="195">
                  <c:v>49.704690790100294</c:v>
                </c:pt>
                <c:pt idx="196">
                  <c:v>49.928837794386709</c:v>
                </c:pt>
                <c:pt idx="197">
                  <c:v>50.151799713362792</c:v>
                </c:pt>
                <c:pt idx="198">
                  <c:v>50.373577994910043</c:v>
                </c:pt>
                <c:pt idx="199">
                  <c:v>50.59417418765473</c:v>
                </c:pt>
                <c:pt idx="200">
                  <c:v>50.813589938538236</c:v>
                </c:pt>
                <c:pt idx="201">
                  <c:v>51.031826990430751</c:v>
                </c:pt>
                <c:pt idx="202">
                  <c:v>51.248887179787594</c:v>
                </c:pt>
                <c:pt idx="203">
                  <c:v>51.464772434347488</c:v>
                </c:pt>
                <c:pt idx="204">
                  <c:v>51.679484770872058</c:v>
                </c:pt>
                <c:pt idx="205">
                  <c:v>51.89302629292596</c:v>
                </c:pt>
                <c:pt idx="206">
                  <c:v>52.105399188696929</c:v>
                </c:pt>
                <c:pt idx="207">
                  <c:v>52.316605728855095</c:v>
                </c:pt>
                <c:pt idx="208">
                  <c:v>52.526648264450976</c:v>
                </c:pt>
                <c:pt idx="209">
                  <c:v>52.735529224851454</c:v>
                </c:pt>
                <c:pt idx="210">
                  <c:v>52.943251115713167</c:v>
                </c:pt>
                <c:pt idx="211">
                  <c:v>53.149816516992701</c:v>
                </c:pt>
                <c:pt idx="212">
                  <c:v>53.355228080992923</c:v>
                </c:pt>
                <c:pt idx="213">
                  <c:v>53.55948853044498</c:v>
                </c:pt>
                <c:pt idx="214">
                  <c:v>53.762600656625246</c:v>
                </c:pt>
                <c:pt idx="215">
                  <c:v>53.964567317506791</c:v>
                </c:pt>
                <c:pt idx="216">
                  <c:v>54.165391435944635</c:v>
                </c:pt>
                <c:pt idx="217">
                  <c:v>54.365075997894394</c:v>
                </c:pt>
                <c:pt idx="218">
                  <c:v>54.563624050663755</c:v>
                </c:pt>
                <c:pt idx="219">
                  <c:v>54.761038701196028</c:v>
                </c:pt>
                <c:pt idx="220">
                  <c:v>54.95732311438563</c:v>
                </c:pt>
                <c:pt idx="221">
                  <c:v>55.152480511424585</c:v>
                </c:pt>
                <c:pt idx="222">
                  <c:v>55.346514168179787</c:v>
                </c:pt>
                <c:pt idx="223">
                  <c:v>55.539427413600478</c:v>
                </c:pt>
                <c:pt idx="224">
                  <c:v>55.731223628155263</c:v>
                </c:pt>
                <c:pt idx="225">
                  <c:v>55.92190624229854</c:v>
                </c:pt>
                <c:pt idx="226">
                  <c:v>56.111478734965431</c:v>
                </c:pt>
                <c:pt idx="227">
                  <c:v>56.299944632095055</c:v>
                </c:pt>
                <c:pt idx="228">
                  <c:v>56.487307505181576</c:v>
                </c:pt>
                <c:pt idx="229">
                  <c:v>56.673570969852548</c:v>
                </c:pt>
                <c:pt idx="230">
                  <c:v>56.858738684474083</c:v>
                </c:pt>
                <c:pt idx="231">
                  <c:v>57.042814348782535</c:v>
                </c:pt>
                <c:pt idx="232">
                  <c:v>57.225801702542036</c:v>
                </c:pt>
                <c:pt idx="233">
                  <c:v>57.407704524227711</c:v>
                </c:pt>
                <c:pt idx="234">
                  <c:v>57.588526629733927</c:v>
                </c:pt>
                <c:pt idx="235">
                  <c:v>57.768271871107274</c:v>
                </c:pt>
                <c:pt idx="236">
                  <c:v>57.94694413530388</c:v>
                </c:pt>
                <c:pt idx="237">
                  <c:v>58.124547342970558</c:v>
                </c:pt>
                <c:pt idx="238">
                  <c:v>58.30108544724952</c:v>
                </c:pt>
                <c:pt idx="239">
                  <c:v>58.476562432606116</c:v>
                </c:pt>
                <c:pt idx="240">
                  <c:v>58.650982313679371</c:v>
                </c:pt>
                <c:pt idx="241">
                  <c:v>58.824349134154815</c:v>
                </c:pt>
                <c:pt idx="242">
                  <c:v>58.996666965659273</c:v>
                </c:pt>
                <c:pt idx="243">
                  <c:v>59.167939906677276</c:v>
                </c:pt>
                <c:pt idx="244">
                  <c:v>59.338172081488743</c:v>
                </c:pt>
                <c:pt idx="245">
                  <c:v>59.507367639127452</c:v>
                </c:pt>
                <c:pt idx="246">
                  <c:v>59.675530752360132</c:v>
                </c:pt>
                <c:pt idx="247">
                  <c:v>59.842665616685657</c:v>
                </c:pt>
                <c:pt idx="248">
                  <c:v>60.008776449354237</c:v>
                </c:pt>
                <c:pt idx="249">
                  <c:v>60.173867488405882</c:v>
                </c:pt>
                <c:pt idx="250">
                  <c:v>60.337942991728319</c:v>
                </c:pt>
                <c:pt idx="251">
                  <c:v>60.501007236133553</c:v>
                </c:pt>
                <c:pt idx="252">
                  <c:v>60.663064516453105</c:v>
                </c:pt>
                <c:pt idx="253">
                  <c:v>60.824119144651398</c:v>
                </c:pt>
                <c:pt idx="254">
                  <c:v>60.984175448957131</c:v>
                </c:pt>
                <c:pt idx="255">
                  <c:v>61.14323777301221</c:v>
                </c:pt>
                <c:pt idx="256">
                  <c:v>61.301310475038044</c:v>
                </c:pt>
                <c:pt idx="257">
                  <c:v>61.458397927018829</c:v>
                </c:pt>
                <c:pt idx="258">
                  <c:v>61.614504513901608</c:v>
                </c:pt>
                <c:pt idx="259">
                  <c:v>61.769634632812725</c:v>
                </c:pt>
                <c:pt idx="260">
                  <c:v>61.923792692290533</c:v>
                </c:pt>
                <c:pt idx="261">
                  <c:v>62.076983111533899</c:v>
                </c:pt>
                <c:pt idx="262">
                  <c:v>62.2292103196664</c:v>
                </c:pt>
                <c:pt idx="263">
                  <c:v>62.380478755015886</c:v>
                </c:pt>
                <c:pt idx="264">
                  <c:v>62.530792864409037</c:v>
                </c:pt>
                <c:pt idx="265">
                  <c:v>62.680157102480905</c:v>
                </c:pt>
                <c:pt idx="266">
                  <c:v>62.828575930998916</c:v>
                </c:pt>
                <c:pt idx="267">
                  <c:v>62.976053818201237</c:v>
                </c:pt>
                <c:pt idx="268">
                  <c:v>63.122595238149273</c:v>
                </c:pt>
                <c:pt idx="269">
                  <c:v>63.26820467009393</c:v>
                </c:pt>
                <c:pt idx="270">
                  <c:v>63.412886597855533</c:v>
                </c:pt>
                <c:pt idx="271">
                  <c:v>63.55664550921712</c:v>
                </c:pt>
                <c:pt idx="272">
                  <c:v>63.69948589533081</c:v>
                </c:pt>
                <c:pt idx="273">
                  <c:v>63.841412250137154</c:v>
                </c:pt>
                <c:pt idx="274">
                  <c:v>63.982429069797128</c:v>
                </c:pt>
                <c:pt idx="275">
                  <c:v>64.122540852136609</c:v>
                </c:pt>
                <c:pt idx="276">
                  <c:v>64.261752096103109</c:v>
                </c:pt>
                <c:pt idx="277">
                  <c:v>64.4000673012345</c:v>
                </c:pt>
                <c:pt idx="278">
                  <c:v>64.537490967139618</c:v>
                </c:pt>
                <c:pt idx="279">
                  <c:v>64.674027592990484</c:v>
                </c:pt>
                <c:pt idx="280">
                  <c:v>64.809681677025907</c:v>
                </c:pt>
                <c:pt idx="281">
                  <c:v>64.94445771606631</c:v>
                </c:pt>
                <c:pt idx="282">
                  <c:v>65.078360205039644</c:v>
                </c:pt>
                <c:pt idx="283">
                  <c:v>65.211393636518025</c:v>
                </c:pt>
                <c:pt idx="284">
                  <c:v>65.343562500265065</c:v>
                </c:pt>
                <c:pt idx="285">
                  <c:v>65.474871282793686</c:v>
                </c:pt>
                <c:pt idx="286">
                  <c:v>65.605324466934135</c:v>
                </c:pt>
                <c:pt idx="287">
                  <c:v>65.734926531412128</c:v>
                </c:pt>
                <c:pt idx="288">
                  <c:v>65.863681950436828</c:v>
                </c:pt>
                <c:pt idx="289">
                  <c:v>65.991595193298679</c:v>
                </c:pt>
                <c:pt idx="290">
                  <c:v>66.11867072397672</c:v>
                </c:pt>
                <c:pt idx="291">
                  <c:v>66.244913000755247</c:v>
                </c:pt>
                <c:pt idx="292">
                  <c:v>66.370326475849822</c:v>
                </c:pt>
                <c:pt idx="293">
                  <c:v>66.494915595042187</c:v>
                </c:pt>
                <c:pt idx="294">
                  <c:v>66.618684797324192</c:v>
                </c:pt>
                <c:pt idx="295">
                  <c:v>66.741638514550402</c:v>
                </c:pt>
                <c:pt idx="296">
                  <c:v>66.863781171099333</c:v>
                </c:pt>
                <c:pt idx="297">
                  <c:v>66.985117183543011</c:v>
                </c:pt>
                <c:pt idx="298">
                  <c:v>67.105650960324979</c:v>
                </c:pt>
                <c:pt idx="299">
                  <c:v>67.225386901446186</c:v>
                </c:pt>
                <c:pt idx="300">
                  <c:v>67.344329398159132</c:v>
                </c:pt>
                <c:pt idx="301">
                  <c:v>67.462482832669636</c:v>
                </c:pt>
                <c:pt idx="302">
                  <c:v>67.579851577846341</c:v>
                </c:pt>
                <c:pt idx="303">
                  <c:v>67.696439996937897</c:v>
                </c:pt>
                <c:pt idx="304">
                  <c:v>67.812252443297396</c:v>
                </c:pt>
                <c:pt idx="305">
                  <c:v>67.927293260114155</c:v>
                </c:pt>
                <c:pt idx="306">
                  <c:v>68.041566780152664</c:v>
                </c:pt>
                <c:pt idx="307">
                  <c:v>68.155077325498539</c:v>
                </c:pt>
                <c:pt idx="308">
                  <c:v>68.267829207311365</c:v>
                </c:pt>
                <c:pt idx="309">
                  <c:v>68.37982672558428</c:v>
                </c:pt>
                <c:pt idx="310">
                  <c:v>68.491074168910231</c:v>
                </c:pt>
                <c:pt idx="311">
                  <c:v>68.60157581425473</c:v>
                </c:pt>
                <c:pt idx="312">
                  <c:v>68.711335926734975</c:v>
                </c:pt>
                <c:pt idx="313">
                  <c:v>68.820358759405295</c:v>
                </c:pt>
                <c:pt idx="314">
                  <c:v>68.928648553048788</c:v>
                </c:pt>
                <c:pt idx="315">
                  <c:v>69.036209535974876</c:v>
                </c:pt>
                <c:pt idx="316">
                  <c:v>69.143045923822896</c:v>
                </c:pt>
                <c:pt idx="317">
                  <c:v>69.249161919371545</c:v>
                </c:pt>
                <c:pt idx="318">
                  <c:v>69.354561712353913</c:v>
                </c:pt>
                <c:pt idx="319">
                  <c:v>69.459249479278256</c:v>
                </c:pt>
                <c:pt idx="320">
                  <c:v>69.563229383254154</c:v>
                </c:pt>
                <c:pt idx="321">
                  <c:v>69.666505573824182</c:v>
                </c:pt>
                <c:pt idx="322">
                  <c:v>69.769082186800773</c:v>
                </c:pt>
                <c:pt idx="323">
                  <c:v>69.870963344108318</c:v>
                </c:pt>
                <c:pt idx="324">
                  <c:v>69.972153153630444</c:v>
                </c:pt>
                <c:pt idx="325">
                  <c:v>70.072655709062104</c:v>
                </c:pt>
                <c:pt idx="326">
                  <c:v>70.172475089766763</c:v>
                </c:pt>
                <c:pt idx="327">
                  <c:v>70.271615360638293</c:v>
                </c:pt>
                <c:pt idx="328">
                  <c:v>70.370080571967634</c:v>
                </c:pt>
                <c:pt idx="329">
                  <c:v>70.467874759313972</c:v>
                </c:pt>
                <c:pt idx="330">
                  <c:v>70.565001943380693</c:v>
                </c:pt>
                <c:pt idx="331">
                  <c:v>70.661466129895473</c:v>
                </c:pt>
                <c:pt idx="332">
                  <c:v>70.757271309495053</c:v>
                </c:pt>
                <c:pt idx="333">
                  <c:v>70.852421457614014</c:v>
                </c:pt>
                <c:pt idx="334">
                  <c:v>70.946920534377995</c:v>
                </c:pt>
                <c:pt idx="335">
                  <c:v>71.040772484500792</c:v>
                </c:pt>
                <c:pt idx="336">
                  <c:v>71.133981237185722</c:v>
                </c:pt>
                <c:pt idx="337">
                  <c:v>71.226550706030721</c:v>
                </c:pt>
                <c:pt idx="338">
                  <c:v>71.318484788937539</c:v>
                </c:pt>
                <c:pt idx="339">
                  <c:v>71.40978736802451</c:v>
                </c:pt>
                <c:pt idx="340">
                  <c:v>71.500462309543281</c:v>
                </c:pt>
                <c:pt idx="341">
                  <c:v>71.590513463798956</c:v>
                </c:pt>
                <c:pt idx="342">
                  <c:v>71.679944665074075</c:v>
                </c:pt>
                <c:pt idx="343">
                  <c:v>71.768759731555818</c:v>
                </c:pt>
                <c:pt idx="344">
                  <c:v>71.856962465266903</c:v>
                </c:pt>
                <c:pt idx="345">
                  <c:v>71.94455665199969</c:v>
                </c:pt>
                <c:pt idx="346">
                  <c:v>72.03154606125365</c:v>
                </c:pt>
                <c:pt idx="347">
                  <c:v>72.117934446176051</c:v>
                </c:pt>
                <c:pt idx="348">
                  <c:v>72.203725543505797</c:v>
                </c:pt>
                <c:pt idx="349">
                  <c:v>72.288923073520436</c:v>
                </c:pt>
                <c:pt idx="350">
                  <c:v>72.373530739986094</c:v>
                </c:pt>
                <c:pt idx="351">
                  <c:v>72.457552230110508</c:v>
                </c:pt>
                <c:pt idx="352">
                  <c:v>72.540991214498874</c:v>
                </c:pt>
                <c:pt idx="353">
                  <c:v>72.623851347112605</c:v>
                </c:pt>
                <c:pt idx="354">
                  <c:v>72.70613626523091</c:v>
                </c:pt>
                <c:pt idx="355">
                  <c:v>72.787849589415003</c:v>
                </c:pt>
                <c:pt idx="356">
                  <c:v>72.8689949234751</c:v>
                </c:pt>
                <c:pt idx="357">
                  <c:v>72.949575854440056</c:v>
                </c:pt>
                <c:pt idx="358">
                  <c:v>73.029595952529391</c:v>
                </c:pt>
                <c:pt idx="359">
                  <c:v>73.109058771128105</c:v>
                </c:pt>
                <c:pt idx="360">
                  <c:v>73.187967846763669</c:v>
                </c:pt>
                <c:pt idx="361">
                  <c:v>73.266326699085695</c:v>
                </c:pt>
                <c:pt idx="362">
                  <c:v>73.344138830847712</c:v>
                </c:pt>
                <c:pt idx="363">
                  <c:v>73.421407727891435</c:v>
                </c:pt>
                <c:pt idx="364">
                  <c:v>73.498136859133211</c:v>
                </c:pt>
                <c:pt idx="365">
                  <c:v>73.574329676552651</c:v>
                </c:pt>
                <c:pt idx="366">
                  <c:v>73.6499896151835</c:v>
                </c:pt>
                <c:pt idx="367">
                  <c:v>73.725120093106554</c:v>
                </c:pt>
                <c:pt idx="368">
                  <c:v>73.799724511444623</c:v>
                </c:pt>
                <c:pt idx="369">
                  <c:v>73.873806254359621</c:v>
                </c:pt>
                <c:pt idx="370">
                  <c:v>73.947368689051487</c:v>
                </c:pt>
                <c:pt idx="371">
                  <c:v>74.020415165759175</c:v>
                </c:pt>
                <c:pt idx="372">
                  <c:v>74.092949017763416</c:v>
                </c:pt>
                <c:pt idx="373">
                  <c:v>74.164973561391406</c:v>
                </c:pt>
                <c:pt idx="374">
                  <c:v>74.236492096023269</c:v>
                </c:pt>
                <c:pt idx="375">
                  <c:v>74.307507904100262</c:v>
                </c:pt>
                <c:pt idx="376">
                  <c:v>74.378024251134732</c:v>
                </c:pt>
                <c:pt idx="377">
                  <c:v>74.448044385721701</c:v>
                </c:pt>
                <c:pt idx="378">
                  <c:v>74.517571539552222</c:v>
                </c:pt>
                <c:pt idx="379">
                  <c:v>74.586608927428159</c:v>
                </c:pt>
                <c:pt idx="380">
                  <c:v>74.655159747278688</c:v>
                </c:pt>
                <c:pt idx="381">
                  <c:v>74.723227180178242</c:v>
                </c:pt>
                <c:pt idx="382">
                  <c:v>74.790814390365981</c:v>
                </c:pt>
                <c:pt idx="383">
                  <c:v>74.857924525266739</c:v>
                </c:pt>
                <c:pt idx="384">
                  <c:v>74.924560715513309</c:v>
                </c:pt>
                <c:pt idx="385">
                  <c:v>74.990726074970226</c:v>
                </c:pt>
                <c:pt idx="386">
                  <c:v>75.056423700758884</c:v>
                </c:pt>
                <c:pt idx="387">
                  <c:v>75.121656673283852</c:v>
                </c:pt>
                <c:pt idx="388">
                  <c:v>75.186428056260667</c:v>
                </c:pt>
                <c:pt idx="389">
                  <c:v>75.250740896744773</c:v>
                </c:pt>
                <c:pt idx="390">
                  <c:v>75.314598225161646</c:v>
                </c:pt>
                <c:pt idx="391">
                  <c:v>75.378003055338269</c:v>
                </c:pt>
                <c:pt idx="392">
                  <c:v>75.440958384535577</c:v>
                </c:pt>
                <c:pt idx="393">
                  <c:v>75.503467193482223</c:v>
                </c:pt>
                <c:pt idx="394">
                  <c:v>75.565532446409307</c:v>
                </c:pt>
                <c:pt idx="395">
                  <c:v>75.627157091086275</c:v>
                </c:pt>
                <c:pt idx="396">
                  <c:v>75.68834405885778</c:v>
                </c:pt>
                <c:pt idx="397">
                  <c:v>75.749096264681683</c:v>
                </c:pt>
                <c:pt idx="398">
                  <c:v>75.809416607167933</c:v>
                </c:pt>
                <c:pt idx="399">
                  <c:v>75.869307968618457</c:v>
                </c:pt>
                <c:pt idx="400">
                  <c:v>75.928773215068034</c:v>
                </c:pt>
                <c:pt idx="401">
                  <c:v>75.987815196326039</c:v>
                </c:pt>
                <c:pt idx="402">
                  <c:v>76.046436746019026</c:v>
                </c:pt>
                <c:pt idx="403">
                  <c:v>76.104640681634351</c:v>
                </c:pt>
                <c:pt idx="404">
                  <c:v>76.162429804564397</c:v>
                </c:pt>
                <c:pt idx="405">
                  <c:v>76.219806900151823</c:v>
                </c:pt>
                <c:pt idx="406">
                  <c:v>76.276774737735536</c:v>
                </c:pt>
                <c:pt idx="407">
                  <c:v>76.333336070697342</c:v>
                </c:pt>
                <c:pt idx="408">
                  <c:v>76.389493636509499</c:v>
                </c:pt>
                <c:pt idx="409">
                  <c:v>76.445250156782947</c:v>
                </c:pt>
                <c:pt idx="410">
                  <c:v>76.500608337316123</c:v>
                </c:pt>
                <c:pt idx="411">
                  <c:v>76.55557086814467</c:v>
                </c:pt>
                <c:pt idx="412">
                  <c:v>76.610140423591631</c:v>
                </c:pt>
                <c:pt idx="413">
                  <c:v>76.664319662318363</c:v>
                </c:pt>
                <c:pt idx="414">
                  <c:v>76.718111227376085</c:v>
                </c:pt>
                <c:pt idx="415">
                  <c:v>76.771517746257999</c:v>
                </c:pt>
                <c:pt idx="416">
                  <c:v>76.824541830952001</c:v>
                </c:pt>
                <c:pt idx="417">
                  <c:v>76.877186077993926</c:v>
                </c:pt>
                <c:pt idx="418">
                  <c:v>76.92945306852144</c:v>
                </c:pt>
                <c:pt idx="419">
                  <c:v>76.981345368328292</c:v>
                </c:pt>
                <c:pt idx="420">
                  <c:v>77.032865527919299</c:v>
                </c:pt>
                <c:pt idx="421">
                  <c:v>77.084016082565554</c:v>
                </c:pt>
                <c:pt idx="422">
                  <c:v>77.134799552360391</c:v>
                </c:pt>
                <c:pt idx="423">
                  <c:v>77.185218442275541</c:v>
                </c:pt>
                <c:pt idx="424">
                  <c:v>77.235275242217966</c:v>
                </c:pt>
                <c:pt idx="425">
                  <c:v>77.284972427086927</c:v>
                </c:pt>
                <c:pt idx="426">
                  <c:v>77.334312456831597</c:v>
                </c:pt>
                <c:pt idx="427">
                  <c:v>77.383297776508954</c:v>
                </c:pt>
                <c:pt idx="428">
                  <c:v>77.431930816342188</c:v>
                </c:pt>
                <c:pt idx="429">
                  <c:v>77.480213991779308</c:v>
                </c:pt>
                <c:pt idx="430">
                  <c:v>77.528149703552259</c:v>
                </c:pt>
                <c:pt idx="431">
                  <c:v>77.575740337736235</c:v>
                </c:pt>
                <c:pt idx="432">
                  <c:v>77.622988265809425</c:v>
                </c:pt>
                <c:pt idx="433">
                  <c:v>77.669895844712983</c:v>
                </c:pt>
                <c:pt idx="434">
                  <c:v>77.716465416911305</c:v>
                </c:pt>
                <c:pt idx="435">
                  <c:v>77.762699310452632</c:v>
                </c:pt>
                <c:pt idx="436">
                  <c:v>77.808599839029867</c:v>
                </c:pt>
                <c:pt idx="437">
                  <c:v>77.854169302041711</c:v>
                </c:pt>
                <c:pt idx="438">
                  <c:v>77.899409984653886</c:v>
                </c:pt>
                <c:pt idx="439">
                  <c:v>77.944324157860791</c:v>
                </c:pt>
                <c:pt idx="440">
                  <c:v>77.988914078547282</c:v>
                </c:pt>
                <c:pt idx="441">
                  <c:v>78.033181989550556</c:v>
                </c:pt>
                <c:pt idx="442">
                  <c:v>78.077130119722426</c:v>
                </c:pt>
                <c:pt idx="443">
                  <c:v>78.12076068399162</c:v>
                </c:pt>
                <c:pt idx="444">
                  <c:v>78.164075883426278</c:v>
                </c:pt>
                <c:pt idx="445">
                  <c:v>78.2070779052967</c:v>
                </c:pt>
                <c:pt idx="446">
                  <c:v>78.249768923138163</c:v>
                </c:pt>
                <c:pt idx="447">
                  <c:v>78.292151096813839</c:v>
                </c:pt>
                <c:pt idx="448">
                  <c:v>78.334226572577961</c:v>
                </c:pt>
                <c:pt idx="449">
                  <c:v>78.375997483139002</c:v>
                </c:pt>
                <c:pt idx="450">
                  <c:v>78.417465947723002</c:v>
                </c:pt>
                <c:pt idx="451">
                  <c:v>78.458634072137002</c:v>
                </c:pt>
                <c:pt idx="452">
                  <c:v>78.499503948832583</c:v>
                </c:pt>
                <c:pt idx="453">
                  <c:v>78.540077656969387</c:v>
                </c:pt>
                <c:pt idx="454">
                  <c:v>78.58035726247887</c:v>
                </c:pt>
                <c:pt idx="455">
                  <c:v>78.620344818127975</c:v>
                </c:pt>
                <c:pt idx="456">
                  <c:v>78.66004236358296</c:v>
                </c:pt>
                <c:pt idx="457">
                  <c:v>78.699451925473156</c:v>
                </c:pt>
                <c:pt idx="458">
                  <c:v>78.738575517454933</c:v>
                </c:pt>
                <c:pt idx="459">
                  <c:v>78.777415140275494</c:v>
                </c:pt>
                <c:pt idx="460">
                  <c:v>78.815972781836876</c:v>
                </c:pt>
                <c:pt idx="461">
                  <c:v>78.854250417259848</c:v>
                </c:pt>
                <c:pt idx="462">
                  <c:v>78.892250008947855</c:v>
                </c:pt>
                <c:pt idx="463">
                  <c:v>78.929973506650938</c:v>
                </c:pt>
                <c:pt idx="464">
                  <c:v>78.96742284752969</c:v>
                </c:pt>
                <c:pt idx="465">
                  <c:v>79.004599956219167</c:v>
                </c:pt>
                <c:pt idx="466">
                  <c:v>79.041506744892786</c:v>
                </c:pt>
                <c:pt idx="467">
                  <c:v>79.078145113326187</c:v>
                </c:pt>
                <c:pt idx="468">
                  <c:v>79.11451694896104</c:v>
                </c:pt>
                <c:pt idx="469">
                  <c:v>79.15062412696885</c:v>
                </c:pt>
                <c:pt idx="470">
                  <c:v>79.186468510314711</c:v>
                </c:pt>
                <c:pt idx="471">
                  <c:v>79.222051949821022</c:v>
                </c:pt>
                <c:pt idx="472">
                  <c:v>79.257376284231029</c:v>
                </c:pt>
                <c:pt idx="473">
                  <c:v>79.292443340272456</c:v>
                </c:pt>
                <c:pt idx="474">
                  <c:v>79.327254932720976</c:v>
                </c:pt>
                <c:pt idx="475">
                  <c:v>79.361812864463616</c:v>
                </c:pt>
                <c:pt idx="476">
                  <c:v>79.39611892656211</c:v>
                </c:pt>
                <c:pt idx="477">
                  <c:v>79.430174898316153</c:v>
                </c:pt>
                <c:pt idx="478">
                  <c:v>79.463982547326481</c:v>
                </c:pt>
                <c:pt idx="479">
                  <c:v>79.497543629558024</c:v>
                </c:pt>
                <c:pt idx="480">
                  <c:v>79.530859889402777</c:v>
                </c:pt>
                <c:pt idx="481">
                  <c:v>79.563933059742695</c:v>
                </c:pt>
                <c:pt idx="482">
                  <c:v>79.596764862012407</c:v>
                </c:pt>
                <c:pt idx="483">
                  <c:v>79.629357006261841</c:v>
                </c:pt>
                <c:pt idx="484">
                  <c:v>79.661711191218686</c:v>
                </c:pt>
                <c:pt idx="485">
                  <c:v>79.693829104350783</c:v>
                </c:pt>
                <c:pt idx="486">
                  <c:v>79.725712421928407</c:v>
                </c:pt>
                <c:pt idx="487">
                  <c:v>79.757362809086288</c:v>
                </c:pt>
                <c:pt idx="488">
                  <c:v>79.78878191988565</c:v>
                </c:pt>
                <c:pt idx="489">
                  <c:v>79.819971397376008</c:v>
                </c:pt>
                <c:pt idx="490">
                  <c:v>79.850932873656845</c:v>
                </c:pt>
                <c:pt idx="491">
                  <c:v>79.881667969939159</c:v>
                </c:pt>
                <c:pt idx="492">
                  <c:v>79.912178296606839</c:v>
                </c:pt>
                <c:pt idx="493">
                  <c:v>79.942465453277876</c:v>
                </c:pt>
                <c:pt idx="494">
                  <c:v>79.972531028865447</c:v>
                </c:pt>
                <c:pt idx="495">
                  <c:v>80.002376601638801</c:v>
                </c:pt>
                <c:pt idx="496">
                  <c:v>80.032003739284008</c:v>
                </c:pt>
                <c:pt idx="497">
                  <c:v>80.061413998964511</c:v>
                </c:pt>
                <c:pt idx="498">
                  <c:v>80.090608927381538</c:v>
                </c:pt>
                <c:pt idx="499">
                  <c:v>80.119590060834284</c:v>
                </c:pt>
                <c:pt idx="500">
                  <c:v>80.148358925280036</c:v>
                </c:pt>
                <c:pt idx="501">
                  <c:v>80.176917036393903</c:v>
                </c:pt>
                <c:pt idx="502">
                  <c:v>80.205265899628614</c:v>
                </c:pt>
                <c:pt idx="503">
                  <c:v>80.233407010273936</c:v>
                </c:pt>
                <c:pt idx="504">
                  <c:v>80.261341853516043</c:v>
                </c:pt>
                <c:pt idx="505">
                  <c:v>80.289071904496552</c:v>
                </c:pt>
                <c:pt idx="506">
                  <c:v>80.31659862837148</c:v>
                </c:pt>
                <c:pt idx="507">
                  <c:v>80.343923480369952</c:v>
                </c:pt>
                <c:pt idx="508">
                  <c:v>80.371047905852777</c:v>
                </c:pt>
                <c:pt idx="509">
                  <c:v>80.397973340370697</c:v>
                </c:pt>
                <c:pt idx="510">
                  <c:v>80.424701209722542</c:v>
                </c:pt>
                <c:pt idx="511">
                  <c:v>80.451232930013191</c:v>
                </c:pt>
                <c:pt idx="512">
                  <c:v>80.477569907711199</c:v>
                </c:pt>
                <c:pt idx="513">
                  <c:v>80.503713539706382</c:v>
                </c:pt>
                <c:pt idx="514">
                  <c:v>80.529665213367053</c:v>
                </c:pt>
                <c:pt idx="515">
                  <c:v>80.555426306597141</c:v>
                </c:pt>
                <c:pt idx="516">
                  <c:v>80.580998187893059</c:v>
                </c:pt>
                <c:pt idx="517">
                  <c:v>80.60638221640032</c:v>
                </c:pt>
                <c:pt idx="518">
                  <c:v>80.631579741970029</c:v>
                </c:pt>
                <c:pt idx="519">
                  <c:v>80.656592105215069</c:v>
                </c:pt>
                <c:pt idx="520">
                  <c:v>80.681420637566134</c:v>
                </c:pt>
                <c:pt idx="521">
                  <c:v>80.706066661327469</c:v>
                </c:pt>
                <c:pt idx="522">
                  <c:v>80.730531489732428</c:v>
                </c:pt>
                <c:pt idx="523">
                  <c:v>80.754816426998886</c:v>
                </c:pt>
                <c:pt idx="524">
                  <c:v>80.778922768384263</c:v>
                </c:pt>
                <c:pt idx="525">
                  <c:v>80.802851800240418</c:v>
                </c:pt>
                <c:pt idx="526">
                  <c:v>80.826604800068367</c:v>
                </c:pt>
                <c:pt idx="527">
                  <c:v>80.850183036572659</c:v>
                </c:pt>
                <c:pt idx="528">
                  <c:v>80.873587769715613</c:v>
                </c:pt>
                <c:pt idx="529">
                  <c:v>80.896820250771228</c:v>
                </c:pt>
                <c:pt idx="530">
                  <c:v>80.919881722378989</c:v>
                </c:pt>
                <c:pt idx="531">
                  <c:v>80.942773418597369</c:v>
                </c:pt>
                <c:pt idx="532">
                  <c:v>80.965496564957064</c:v>
                </c:pt>
                <c:pt idx="533">
                  <c:v>80.988052378514084</c:v>
                </c:pt>
                <c:pt idx="534">
                  <c:v>81.010442067902503</c:v>
                </c:pt>
                <c:pt idx="535">
                  <c:v>81.032666833387097</c:v>
                </c:pt>
                <c:pt idx="536">
                  <c:v>81.05472786691567</c:v>
                </c:pt>
                <c:pt idx="537">
                  <c:v>81.076626352171075</c:v>
                </c:pt>
                <c:pt idx="538">
                  <c:v>81.098363464623205</c:v>
                </c:pt>
                <c:pt idx="539">
                  <c:v>81.119940371580554</c:v>
                </c:pt>
                <c:pt idx="540">
                  <c:v>81.141358232241586</c:v>
                </c:pt>
                <c:pt idx="541">
                  <c:v>81.162618197745928</c:v>
                </c:pt>
                <c:pt idx="542">
                  <c:v>81.183721411225321</c:v>
                </c:pt>
                <c:pt idx="543">
                  <c:v>81.204669007854164</c:v>
                </c:pt>
                <c:pt idx="544">
                  <c:v>81.225462114900097</c:v>
                </c:pt>
                <c:pt idx="545">
                  <c:v>81.246101851774114</c:v>
                </c:pt>
                <c:pt idx="546">
                  <c:v>81.266589330080535</c:v>
                </c:pt>
                <c:pt idx="547">
                  <c:v>81.286925653666742</c:v>
                </c:pt>
                <c:pt idx="548">
                  <c:v>81.307111918672632</c:v>
                </c:pt>
                <c:pt idx="549">
                  <c:v>81.327149213579858</c:v>
                </c:pt>
                <c:pt idx="550">
                  <c:v>81.3470386192608</c:v>
                </c:pt>
                <c:pt idx="551">
                  <c:v>81.366781209027408</c:v>
                </c:pt>
                <c:pt idx="552">
                  <c:v>81.386378048679603</c:v>
                </c:pt>
                <c:pt idx="553">
                  <c:v>81.405830196553595</c:v>
                </c:pt>
                <c:pt idx="554">
                  <c:v>81.425138703569942</c:v>
                </c:pt>
                <c:pt idx="555">
                  <c:v>81.444304613281318</c:v>
                </c:pt>
                <c:pt idx="556">
                  <c:v>81.463328961920041</c:v>
                </c:pt>
                <c:pt idx="557">
                  <c:v>81.482212778445401</c:v>
                </c:pt>
                <c:pt idx="558">
                  <c:v>81.500957084590709</c:v>
                </c:pt>
                <c:pt idx="559">
                  <c:v>81.51956289491018</c:v>
                </c:pt>
                <c:pt idx="560">
                  <c:v>81.538031216825459</c:v>
                </c:pt>
                <c:pt idx="561">
                  <c:v>81.556363050671948</c:v>
                </c:pt>
                <c:pt idx="562">
                  <c:v>81.574559389745005</c:v>
                </c:pt>
                <c:pt idx="563">
                  <c:v>81.592621220345706</c:v>
                </c:pt>
                <c:pt idx="564">
                  <c:v>81.61054952182657</c:v>
                </c:pt>
                <c:pt idx="565">
                  <c:v>81.628345266636813</c:v>
                </c:pt>
                <c:pt idx="566">
                  <c:v>81.646009420367605</c:v>
                </c:pt>
                <c:pt idx="567">
                  <c:v>81.663542941796976</c:v>
                </c:pt>
                <c:pt idx="568">
                  <c:v>81.680946782934399</c:v>
                </c:pt>
                <c:pt idx="569">
                  <c:v>81.698221889065266</c:v>
                </c:pt>
                <c:pt idx="570">
                  <c:v>81.715369198795116</c:v>
                </c:pt>
                <c:pt idx="571">
                  <c:v>81.73238964409353</c:v>
                </c:pt>
                <c:pt idx="572">
                  <c:v>81.749284150337857</c:v>
                </c:pt>
                <c:pt idx="573">
                  <c:v>81.766053636356716</c:v>
                </c:pt>
                <c:pt idx="574">
                  <c:v>81.782699014473252</c:v>
                </c:pt>
                <c:pt idx="575">
                  <c:v>81.799221190548067</c:v>
                </c:pt>
                <c:pt idx="576">
                  <c:v>81.815621064022082</c:v>
                </c:pt>
                <c:pt idx="577">
                  <c:v>81.831899527958981</c:v>
                </c:pt>
                <c:pt idx="578">
                  <c:v>81.848057469087607</c:v>
                </c:pt>
                <c:pt idx="579">
                  <c:v>81.864095767843935</c:v>
                </c:pt>
                <c:pt idx="580">
                  <c:v>81.880015298412985</c:v>
                </c:pt>
                <c:pt idx="581">
                  <c:v>81.895816928770344</c:v>
                </c:pt>
                <c:pt idx="582">
                  <c:v>81.911501520723576</c:v>
                </c:pt>
                <c:pt idx="583">
                  <c:v>81.92706992995339</c:v>
                </c:pt>
                <c:pt idx="584">
                  <c:v>81.942523006054444</c:v>
                </c:pt>
                <c:pt idx="585">
                  <c:v>81.957861592576108</c:v>
                </c:pt>
                <c:pt idx="586">
                  <c:v>81.973086527062861</c:v>
                </c:pt>
                <c:pt idx="587">
                  <c:v>81.988198641094499</c:v>
                </c:pt>
                <c:pt idx="588">
                  <c:v>82.003198760326114</c:v>
                </c:pt>
                <c:pt idx="589">
                  <c:v>82.018087704527915</c:v>
                </c:pt>
                <c:pt idx="590">
                  <c:v>82.032866287624628</c:v>
                </c:pt>
                <c:pt idx="591">
                  <c:v>82.047535317734898</c:v>
                </c:pt>
                <c:pt idx="592">
                  <c:v>82.06209559721033</c:v>
                </c:pt>
                <c:pt idx="593">
                  <c:v>82.076547922674322</c:v>
                </c:pt>
                <c:pt idx="594">
                  <c:v>82.090893085060699</c:v>
                </c:pt>
                <c:pt idx="595">
                  <c:v>82.10513186965207</c:v>
                </c:pt>
                <c:pt idx="596">
                  <c:v>82.119265056118067</c:v>
                </c:pt>
                <c:pt idx="597">
                  <c:v>82.133293418553251</c:v>
                </c:pt>
                <c:pt idx="598">
                  <c:v>82.147217725514821</c:v>
                </c:pt>
                <c:pt idx="599">
                  <c:v>82.161038740060178</c:v>
                </c:pt>
                <c:pt idx="600">
                  <c:v>82.174757219784127</c:v>
                </c:pt>
                <c:pt idx="601">
                  <c:v>82.188373916856051</c:v>
                </c:pt>
                <c:pt idx="602">
                  <c:v>82.201889578056608</c:v>
                </c:pt>
                <c:pt idx="603">
                  <c:v>82.21530494481452</c:v>
                </c:pt>
                <c:pt idx="604">
                  <c:v>82.228620753242851</c:v>
                </c:pt>
                <c:pt idx="605">
                  <c:v>82.241837734175249</c:v>
                </c:pt>
                <c:pt idx="606">
                  <c:v>82.254956613201927</c:v>
                </c:pt>
                <c:pt idx="607">
                  <c:v>82.267978110705414</c:v>
                </c:pt>
                <c:pt idx="608">
                  <c:v>82.280902941896088</c:v>
                </c:pt>
                <c:pt idx="609">
                  <c:v>82.293731816847512</c:v>
                </c:pt>
                <c:pt idx="610">
                  <c:v>82.306465440531568</c:v>
                </c:pt>
                <c:pt idx="611">
                  <c:v>82.319104512853343</c:v>
                </c:pt>
                <c:pt idx="612">
                  <c:v>82.331649728685818</c:v>
                </c:pt>
                <c:pt idx="613">
                  <c:v>82.344101777904356</c:v>
                </c:pt>
                <c:pt idx="614">
                  <c:v>82.35646134542101</c:v>
                </c:pt>
                <c:pt idx="615">
                  <c:v>82.368729111218514</c:v>
                </c:pt>
                <c:pt idx="616">
                  <c:v>82.380905750384215</c:v>
                </c:pt>
                <c:pt idx="617">
                  <c:v>82.392991933143676</c:v>
                </c:pt>
                <c:pt idx="618">
                  <c:v>82.404988324894148</c:v>
                </c:pt>
                <c:pt idx="619">
                  <c:v>82.416895586237743</c:v>
                </c:pt>
                <c:pt idx="620">
                  <c:v>82.428714373014543</c:v>
                </c:pt>
                <c:pt idx="621">
                  <c:v>82.440445336335429</c:v>
                </c:pt>
                <c:pt idx="622">
                  <c:v>82.452089122614623</c:v>
                </c:pt>
                <c:pt idx="623">
                  <c:v>82.463646373602202</c:v>
                </c:pt>
                <c:pt idx="624">
                  <c:v>82.475117726416272</c:v>
                </c:pt>
                <c:pt idx="625">
                  <c:v>82.486503813574984</c:v>
                </c:pt>
                <c:pt idx="626">
                  <c:v>82.497805263028411</c:v>
                </c:pt>
                <c:pt idx="627">
                  <c:v>82.509022698190108</c:v>
                </c:pt>
                <c:pt idx="628">
                  <c:v>82.520156737968577</c:v>
                </c:pt>
                <c:pt idx="629">
                  <c:v>82.531207996798486</c:v>
                </c:pt>
                <c:pt idx="630">
                  <c:v>82.542177084671692</c:v>
                </c:pt>
                <c:pt idx="631">
                  <c:v>82.553064607168125</c:v>
                </c:pt>
                <c:pt idx="632">
                  <c:v>82.563871165486347</c:v>
                </c:pt>
                <c:pt idx="633">
                  <c:v>82.574597356474115</c:v>
                </c:pt>
                <c:pt idx="634">
                  <c:v>82.585243772658529</c:v>
                </c:pt>
                <c:pt idx="635">
                  <c:v>82.595811002276207</c:v>
                </c:pt>
                <c:pt idx="636">
                  <c:v>82.606299629303038</c:v>
                </c:pt>
                <c:pt idx="637">
                  <c:v>82.616710233484028</c:v>
                </c:pt>
                <c:pt idx="638">
                  <c:v>82.627043390362658</c:v>
                </c:pt>
                <c:pt idx="639">
                  <c:v>82.637299671310231</c:v>
                </c:pt>
                <c:pt idx="640">
                  <c:v>82.647479643555087</c:v>
                </c:pt>
                <c:pt idx="641">
                  <c:v>82.657583870211397</c:v>
                </c:pt>
                <c:pt idx="642">
                  <c:v>82.667612910308051</c:v>
                </c:pt>
                <c:pt idx="643">
                  <c:v>82.677567318817125</c:v>
                </c:pt>
                <c:pt idx="644">
                  <c:v>82.68744764668233</c:v>
                </c:pt>
                <c:pt idx="645">
                  <c:v>82.697254440847203</c:v>
                </c:pt>
                <c:pt idx="646">
                  <c:v>82.70698824428311</c:v>
                </c:pt>
                <c:pt idx="647">
                  <c:v>82.716649596017135</c:v>
                </c:pt>
                <c:pt idx="648">
                  <c:v>82.726239031159636</c:v>
                </c:pt>
                <c:pt idx="649">
                  <c:v>82.73575708093189</c:v>
                </c:pt>
                <c:pt idx="650">
                  <c:v>82.745204272693272</c:v>
                </c:pt>
                <c:pt idx="651">
                  <c:v>82.7545811299684</c:v>
                </c:pt>
                <c:pt idx="652">
                  <c:v>82.763888172474182</c:v>
                </c:pt>
                <c:pt idx="653">
                  <c:v>82.773125916146441</c:v>
                </c:pt>
                <c:pt idx="654">
                  <c:v>82.782294873166677</c:v>
                </c:pt>
                <c:pt idx="655">
                  <c:v>82.791395551988387</c:v>
                </c:pt>
                <c:pt idx="656">
                  <c:v>82.800428457363381</c:v>
                </c:pt>
                <c:pt idx="657">
                  <c:v>82.809394090367846</c:v>
                </c:pt>
                <c:pt idx="658">
                  <c:v>82.818292948428251</c:v>
                </c:pt>
                <c:pt idx="659">
                  <c:v>82.827125525347128</c:v>
                </c:pt>
                <c:pt idx="660">
                  <c:v>82.835892311328635</c:v>
                </c:pt>
                <c:pt idx="661">
                  <c:v>82.844593793003966</c:v>
                </c:pt>
                <c:pt idx="662">
                  <c:v>82.853230453456561</c:v>
                </c:pt>
                <c:pt idx="663">
                  <c:v>82.861802772247273</c:v>
                </c:pt>
                <c:pt idx="664">
                  <c:v>82.870311225439167</c:v>
                </c:pt>
                <c:pt idx="665">
                  <c:v>82.878756285622373</c:v>
                </c:pt>
                <c:pt idx="666">
                  <c:v>82.887138421938602</c:v>
                </c:pt>
                <c:pt idx="667">
                  <c:v>82.895458100105571</c:v>
                </c:pt>
                <c:pt idx="668">
                  <c:v>82.90371578244131</c:v>
                </c:pt>
                <c:pt idx="669">
                  <c:v>82.911911927888255</c:v>
                </c:pt>
                <c:pt idx="670">
                  <c:v>82.920046992037101</c:v>
                </c:pt>
                <c:pt idx="671">
                  <c:v>82.928121427150714</c:v>
                </c:pt>
                <c:pt idx="672">
                  <c:v>82.936135682187668</c:v>
                </c:pt>
                <c:pt idx="673">
                  <c:v>82.944090202825734</c:v>
                </c:pt>
                <c:pt idx="674">
                  <c:v>82.951985431485198</c:v>
                </c:pt>
                <c:pt idx="675">
                  <c:v>82.959821807352014</c:v>
                </c:pt>
                <c:pt idx="676">
                  <c:v>82.967599766400795</c:v>
                </c:pt>
                <c:pt idx="677">
                  <c:v>82.975319741417636</c:v>
                </c:pt>
                <c:pt idx="678">
                  <c:v>82.982982162022878</c:v>
                </c:pt>
                <c:pt idx="679">
                  <c:v>82.990587454693582</c:v>
                </c:pt>
                <c:pt idx="680">
                  <c:v>82.998136042785987</c:v>
                </c:pt>
                <c:pt idx="681">
                  <c:v>83.005628346557643</c:v>
                </c:pt>
                <c:pt idx="682">
                  <c:v>83.013064783189634</c:v>
                </c:pt>
                <c:pt idx="683">
                  <c:v>83.020445766808407</c:v>
                </c:pt>
                <c:pt idx="684">
                  <c:v>83.027771708507657</c:v>
                </c:pt>
                <c:pt idx="685">
                  <c:v>83.035043016369912</c:v>
                </c:pt>
                <c:pt idx="686">
                  <c:v>83.042260095488061</c:v>
                </c:pt>
                <c:pt idx="687">
                  <c:v>83.049423347986689</c:v>
                </c:pt>
                <c:pt idx="688">
                  <c:v>83.056533173043377</c:v>
                </c:pt>
                <c:pt idx="689">
                  <c:v>83.063589966909632</c:v>
                </c:pt>
                <c:pt idx="690">
                  <c:v>83.070594122931922</c:v>
                </c:pt>
                <c:pt idx="691">
                  <c:v>83.077546031572439</c:v>
                </c:pt>
                <c:pt idx="692">
                  <c:v>83.084446080429728</c:v>
                </c:pt>
                <c:pt idx="693">
                  <c:v>83.091294654259158</c:v>
                </c:pt>
                <c:pt idx="694">
                  <c:v>83.098092134993394</c:v>
                </c:pt>
                <c:pt idx="695">
                  <c:v>83.104838901762506</c:v>
                </c:pt>
                <c:pt idx="696">
                  <c:v>83.111535330914108</c:v>
                </c:pt>
                <c:pt idx="697">
                  <c:v>83.118181796033369</c:v>
                </c:pt>
                <c:pt idx="698">
                  <c:v>83.124778667962715</c:v>
                </c:pt>
                <c:pt idx="699">
                  <c:v>83.131326314821578</c:v>
                </c:pt>
                <c:pt idx="700">
                  <c:v>83.137825102026</c:v>
                </c:pt>
                <c:pt idx="701">
                  <c:v>83.144275392307875</c:v>
                </c:pt>
                <c:pt idx="702">
                  <c:v>83.150677545734453</c:v>
                </c:pt>
                <c:pt idx="703">
                  <c:v>83.157031919727288</c:v>
                </c:pt>
                <c:pt idx="704">
                  <c:v>83.163338869081386</c:v>
                </c:pt>
                <c:pt idx="705">
                  <c:v>83.169598745984061</c:v>
                </c:pt>
                <c:pt idx="706">
                  <c:v>83.175811900033636</c:v>
                </c:pt>
                <c:pt idx="707">
                  <c:v>83.18197867825819</c:v>
                </c:pt>
                <c:pt idx="708">
                  <c:v>83.188099425133927</c:v>
                </c:pt>
                <c:pt idx="709">
                  <c:v>83.194174482603657</c:v>
                </c:pt>
                <c:pt idx="710">
                  <c:v>83.200204190094993</c:v>
                </c:pt>
                <c:pt idx="711">
                  <c:v>83.206188884538477</c:v>
                </c:pt>
                <c:pt idx="712">
                  <c:v>83.212128900385594</c:v>
                </c:pt>
                <c:pt idx="713">
                  <c:v>83.21802456962665</c:v>
                </c:pt>
                <c:pt idx="714">
                  <c:v>83.223876221808482</c:v>
                </c:pt>
                <c:pt idx="715">
                  <c:v>83.229684184052147</c:v>
                </c:pt>
                <c:pt idx="716">
                  <c:v>83.235448781070374</c:v>
                </c:pt>
                <c:pt idx="717">
                  <c:v>83.241170335184989</c:v>
                </c:pt>
                <c:pt idx="718">
                  <c:v>83.246849166344148</c:v>
                </c:pt>
                <c:pt idx="719">
                  <c:v>83.252485592139507</c:v>
                </c:pt>
                <c:pt idx="720">
                  <c:v>83.258079927823275</c:v>
                </c:pt>
                <c:pt idx="721">
                  <c:v>83.263632486325037</c:v>
                </c:pt>
                <c:pt idx="722">
                  <c:v>83.269143578268626</c:v>
                </c:pt>
                <c:pt idx="723">
                  <c:v>83.274613511988775</c:v>
                </c:pt>
                <c:pt idx="724">
                  <c:v>83.280042593547662</c:v>
                </c:pt>
                <c:pt idx="725">
                  <c:v>83.285431126751376</c:v>
                </c:pt>
                <c:pt idx="726">
                  <c:v>83.290779413166234</c:v>
                </c:pt>
                <c:pt idx="727">
                  <c:v>83.296087752134994</c:v>
                </c:pt>
                <c:pt idx="728">
                  <c:v>83.301356440792986</c:v>
                </c:pt>
                <c:pt idx="729">
                  <c:v>83.306585774084056</c:v>
                </c:pt>
                <c:pt idx="730">
                  <c:v>83.311776044776479</c:v>
                </c:pt>
                <c:pt idx="731">
                  <c:v>83.316927543478755</c:v>
                </c:pt>
                <c:pt idx="732">
                  <c:v>83.322040558655175</c:v>
                </c:pt>
                <c:pt idx="733">
                  <c:v>83.327115376641487</c:v>
                </c:pt>
                <c:pt idx="734">
                  <c:v>83.332152281660257</c:v>
                </c:pt>
                <c:pt idx="735">
                  <c:v>83.337151555836243</c:v>
                </c:pt>
                <c:pt idx="736">
                  <c:v>83.342113479211577</c:v>
                </c:pt>
                <c:pt idx="737">
                  <c:v>83.34703832976092</c:v>
                </c:pt>
                <c:pt idx="738">
                  <c:v>83.351926383406521</c:v>
                </c:pt>
                <c:pt idx="739">
                  <c:v>83.356777914032975</c:v>
                </c:pt>
                <c:pt idx="740">
                  <c:v>83.361593193502202</c:v>
                </c:pt>
                <c:pt idx="741">
                  <c:v>83.366372491668045</c:v>
                </c:pt>
                <c:pt idx="742">
                  <c:v>83.371116076390891</c:v>
                </c:pt>
                <c:pt idx="743">
                  <c:v>83.375824213552164</c:v>
                </c:pt>
                <c:pt idx="744">
                  <c:v>83.380497167068711</c:v>
                </c:pt>
                <c:pt idx="745">
                  <c:v>83.385135198907108</c:v>
                </c:pt>
                <c:pt idx="746">
                  <c:v>83.389738569097844</c:v>
                </c:pt>
                <c:pt idx="747">
                  <c:v>83.394307535749419</c:v>
                </c:pt>
                <c:pt idx="748">
                  <c:v>83.398842355062314</c:v>
                </c:pt>
                <c:pt idx="749">
                  <c:v>83.403343281342885</c:v>
                </c:pt>
                <c:pt idx="750">
                  <c:v>83.407810567017194</c:v>
                </c:pt>
                <c:pt idx="751">
                  <c:v>83.412244462644693</c:v>
                </c:pt>
                <c:pt idx="752">
                  <c:v>83.416645216931769</c:v>
                </c:pt>
                <c:pt idx="753">
                  <c:v>83.421013076745353</c:v>
                </c:pt>
                <c:pt idx="754">
                  <c:v>83.425348287126226</c:v>
                </c:pt>
                <c:pt idx="755">
                  <c:v>83.429651091302389</c:v>
                </c:pt>
                <c:pt idx="756">
                  <c:v>83.433921730702281</c:v>
                </c:pt>
                <c:pt idx="757">
                  <c:v>83.43816044496792</c:v>
                </c:pt>
                <c:pt idx="758">
                  <c:v>83.44236747196787</c:v>
                </c:pt>
                <c:pt idx="759">
                  <c:v>83.446543047810266</c:v>
                </c:pt>
                <c:pt idx="760">
                  <c:v>83.450687406855607</c:v>
                </c:pt>
                <c:pt idx="761">
                  <c:v>83.454800781729546</c:v>
                </c:pt>
                <c:pt idx="762">
                  <c:v>83.458883403335548</c:v>
                </c:pt>
                <c:pt idx="763">
                  <c:v>83.462935500867488</c:v>
                </c:pt>
                <c:pt idx="764">
                  <c:v>83.466957301822063</c:v>
                </c:pt>
                <c:pt idx="765">
                  <c:v>83.470949032011319</c:v>
                </c:pt>
                <c:pt idx="766">
                  <c:v>83.474910915574867</c:v>
                </c:pt>
                <c:pt idx="767">
                  <c:v>83.478843174992136</c:v>
                </c:pt>
                <c:pt idx="768">
                  <c:v>83.482746031094507</c:v>
                </c:pt>
                <c:pt idx="769">
                  <c:v>83.486619703077395</c:v>
                </c:pt>
                <c:pt idx="770">
                  <c:v>83.490464408512167</c:v>
                </c:pt>
                <c:pt idx="771">
                  <c:v>83.494280363358058</c:v>
                </c:pt>
                <c:pt idx="772">
                  <c:v>83.498067781973958</c:v>
                </c:pt>
                <c:pt idx="773">
                  <c:v>83.501826877130128</c:v>
                </c:pt>
                <c:pt idx="774">
                  <c:v>83.50555786001982</c:v>
                </c:pt>
                <c:pt idx="775">
                  <c:v>83.509260940270806</c:v>
                </c:pt>
                <c:pt idx="776">
                  <c:v>83.512936325956886</c:v>
                </c:pt>
                <c:pt idx="777">
                  <c:v>83.516584223609257</c:v>
                </c:pt>
                <c:pt idx="778">
                  <c:v>83.52020483822777</c:v>
                </c:pt>
                <c:pt idx="779">
                  <c:v>83.523798373292223</c:v>
                </c:pt>
                <c:pt idx="780">
                  <c:v>83.52736503077341</c:v>
                </c:pt>
                <c:pt idx="781">
                  <c:v>83.530905011144284</c:v>
                </c:pt>
                <c:pt idx="782">
                  <c:v>83.534418513390847</c:v>
                </c:pt>
                <c:pt idx="783">
                  <c:v>83.537905735023116</c:v>
                </c:pt>
                <c:pt idx="784">
                  <c:v>83.541366872085902</c:v>
                </c:pt>
                <c:pt idx="785">
                  <c:v>83.544802119169589</c:v>
                </c:pt>
                <c:pt idx="786">
                  <c:v>83.54821166942078</c:v>
                </c:pt>
                <c:pt idx="787">
                  <c:v>83.551595714552903</c:v>
                </c:pt>
                <c:pt idx="788">
                  <c:v>83.554954444856747</c:v>
                </c:pt>
                <c:pt idx="789">
                  <c:v>83.558288049210887</c:v>
                </c:pt>
                <c:pt idx="790">
                  <c:v>83.561596715091994</c:v>
                </c:pt>
                <c:pt idx="791">
                  <c:v>83.564880628585243</c:v>
                </c:pt>
                <c:pt idx="792">
                  <c:v>83.568139974394441</c:v>
                </c:pt>
                <c:pt idx="793">
                  <c:v>83.571374935852219</c:v>
                </c:pt>
                <c:pt idx="794">
                  <c:v>83.574585694930079</c:v>
                </c:pt>
                <c:pt idx="795">
                  <c:v>83.577772432248395</c:v>
                </c:pt>
                <c:pt idx="796">
                  <c:v>83.58093532708638</c:v>
                </c:pt>
                <c:pt idx="797">
                  <c:v>83.584074557391887</c:v>
                </c:pt>
                <c:pt idx="798">
                  <c:v>83.587190299791217</c:v>
                </c:pt>
                <c:pt idx="799">
                  <c:v>83.590282729598854</c:v>
                </c:pt>
                <c:pt idx="800">
                  <c:v>83.593352020827098</c:v>
                </c:pt>
                <c:pt idx="801" formatCode="#,##0.0000">
                  <c:v>83.596398346195613</c:v>
                </c:pt>
                <c:pt idx="802" formatCode="#,##0.000">
                  <c:v>83.599421877140998</c:v>
                </c:pt>
                <c:pt idx="803">
                  <c:v>83.602422783826171</c:v>
                </c:pt>
                <c:pt idx="804">
                  <c:v>83.605401235149742</c:v>
                </c:pt>
                <c:pt idx="805">
                  <c:v>83.608357398755359</c:v>
                </c:pt>
                <c:pt idx="806">
                  <c:v>83.611291441040891</c:v>
                </c:pt>
                <c:pt idx="807">
                  <c:v>83.614203527167646</c:v>
                </c:pt>
                <c:pt idx="808">
                  <c:v>83.617093821069432</c:v>
                </c:pt>
                <c:pt idx="809">
                  <c:v>83.619962485461613</c:v>
                </c:pt>
                <c:pt idx="810">
                  <c:v>83.6228096818501</c:v>
                </c:pt>
                <c:pt idx="811">
                  <c:v>83.62563557054024</c:v>
                </c:pt>
                <c:pt idx="812">
                  <c:v>83.62844031064563</c:v>
                </c:pt>
                <c:pt idx="813">
                  <c:v>83.631224060096969</c:v>
                </c:pt>
                <c:pt idx="814">
                  <c:v>83.633986975650714</c:v>
                </c:pt>
                <c:pt idx="815">
                  <c:v>83.636729212897734</c:v>
                </c:pt>
                <c:pt idx="816">
                  <c:v>83.639450926271934</c:v>
                </c:pt>
                <c:pt idx="817">
                  <c:v>83.642152269058769</c:v>
                </c:pt>
                <c:pt idx="818">
                  <c:v>83.644833393403687</c:v>
                </c:pt>
                <c:pt idx="819">
                  <c:v>83.647494450320579</c:v>
                </c:pt>
                <c:pt idx="820">
                  <c:v>83.650135589700085</c:v>
                </c:pt>
                <c:pt idx="821">
                  <c:v>83.652756960317888</c:v>
                </c:pt>
                <c:pt idx="822">
                  <c:v>83.655358709842943</c:v>
                </c:pt>
                <c:pt idx="823">
                  <c:v>83.657940984845652</c:v>
                </c:pt>
                <c:pt idx="824">
                  <c:v>83.660503930805945</c:v>
                </c:pt>
                <c:pt idx="825">
                  <c:v>83.663047692121339</c:v>
                </c:pt>
                <c:pt idx="826">
                  <c:v>83.665572412114912</c:v>
                </c:pt>
                <c:pt idx="827">
                  <c:v>83.668078233043275</c:v>
                </c:pt>
                <c:pt idx="828">
                  <c:v>83.670565296104385</c:v>
                </c:pt>
                <c:pt idx="829">
                  <c:v>83.673033741445408</c:v>
                </c:pt>
                <c:pt idx="830">
                  <c:v>83.675483708170432</c:v>
                </c:pt>
                <c:pt idx="831">
                  <c:v>83.677915334348242</c:v>
                </c:pt>
                <c:pt idx="832">
                  <c:v>83.680328757019879</c:v>
                </c:pt>
                <c:pt idx="833">
                  <c:v>83.682724112206287</c:v>
                </c:pt>
                <c:pt idx="834">
                  <c:v>83.68510153491583</c:v>
                </c:pt>
                <c:pt idx="835">
                  <c:v>83.687461159151795</c:v>
                </c:pt>
                <c:pt idx="836">
                  <c:v>83.689803117919766</c:v>
                </c:pt>
                <c:pt idx="837">
                  <c:v>83.69212754323506</c:v>
                </c:pt>
                <c:pt idx="838">
                  <c:v>83.694434566129999</c:v>
                </c:pt>
                <c:pt idx="839">
                  <c:v>83.696724316661175</c:v>
                </c:pt>
                <c:pt idx="840">
                  <c:v>83.698996923916724</c:v>
                </c:pt>
                <c:pt idx="841">
                  <c:v>83.701252516023388</c:v>
                </c:pt>
                <c:pt idx="842">
                  <c:v>83.703491220153722</c:v>
                </c:pt>
                <c:pt idx="843">
                  <c:v>83.705713162533058</c:v>
                </c:pt>
                <c:pt idx="844">
                  <c:v>83.707918468446593</c:v>
                </c:pt>
                <c:pt idx="845">
                  <c:v>83.710107262246297</c:v>
                </c:pt>
                <c:pt idx="846">
                  <c:v>83.712279667357805</c:v>
                </c:pt>
                <c:pt idx="847">
                  <c:v>83.714435806287298</c:v>
                </c:pt>
                <c:pt idx="848">
                  <c:v>83.716575800628291</c:v>
                </c:pt>
                <c:pt idx="849">
                  <c:v>83.718699771068415</c:v>
                </c:pt>
                <c:pt idx="850">
                  <c:v>83.720807837396066</c:v>
                </c:pt>
                <c:pt idx="851">
                  <c:v>83.722900118507098</c:v>
                </c:pt>
                <c:pt idx="852">
                  <c:v>83.72497673241142</c:v>
                </c:pt>
                <c:pt idx="853">
                  <c:v>83.727037796239571</c:v>
                </c:pt>
                <c:pt idx="854">
                  <c:v>83.72908342624919</c:v>
                </c:pt>
                <c:pt idx="855">
                  <c:v>83.731113737831507</c:v>
                </c:pt>
                <c:pt idx="856">
                  <c:v>83.733128845517783</c:v>
                </c:pt>
                <c:pt idx="857">
                  <c:v>83.735128862985604</c:v>
                </c:pt>
                <c:pt idx="858">
                  <c:v>83.737113903065278</c:v>
                </c:pt>
                <c:pt idx="859">
                  <c:v>83.739084077746071</c:v>
                </c:pt>
                <c:pt idx="860">
                  <c:v>83.74103949818246</c:v>
                </c:pt>
                <c:pt idx="861">
                  <c:v>83.742980274700273</c:v>
                </c:pt>
                <c:pt idx="862">
                  <c:v>83.744906516802885</c:v>
                </c:pt>
                <c:pt idx="863">
                  <c:v>83.746818333177302</c:v>
                </c:pt>
                <c:pt idx="864">
                  <c:v>83.748715831700153</c:v>
                </c:pt>
                <c:pt idx="865">
                  <c:v>83.750599119443748</c:v>
                </c:pt>
                <c:pt idx="866">
                  <c:v>83.752468302682047</c:v>
                </c:pt>
                <c:pt idx="867">
                  <c:v>83.754323486896553</c:v>
                </c:pt>
                <c:pt idx="868">
                  <c:v>83.756164776782185</c:v>
                </c:pt>
                <c:pt idx="869">
                  <c:v>83.757992276253106</c:v>
                </c:pt>
                <c:pt idx="870">
                  <c:v>83.759806088448542</c:v>
                </c:pt>
                <c:pt idx="871">
                  <c:v>83.76160631573849</c:v>
                </c:pt>
                <c:pt idx="872">
                  <c:v>83.763393059729481</c:v>
                </c:pt>
                <c:pt idx="873">
                  <c:v>83.765166421270152</c:v>
                </c:pt>
                <c:pt idx="874">
                  <c:v>83.766926500456933</c:v>
                </c:pt>
                <c:pt idx="875">
                  <c:v>83.768673396639628</c:v>
                </c:pt>
                <c:pt idx="876">
                  <c:v>83.770407208426903</c:v>
                </c:pt>
                <c:pt idx="877">
                  <c:v>83.772128033691843</c:v>
                </c:pt>
                <c:pt idx="878">
                  <c:v>83.773835969577377</c:v>
                </c:pt>
                <c:pt idx="879">
                  <c:v>83.775531112501682</c:v>
                </c:pt>
                <c:pt idx="880">
                  <c:v>83.777213558163623</c:v>
                </c:pt>
                <c:pt idx="881">
                  <c:v>83.778883401548015</c:v>
                </c:pt>
                <c:pt idx="882">
                  <c:v>83.780540736930959</c:v>
                </c:pt>
                <c:pt idx="883">
                  <c:v>83.782185657885123</c:v>
                </c:pt>
                <c:pt idx="884">
                  <c:v>83.783818257284906</c:v>
                </c:pt>
                <c:pt idx="885">
                  <c:v>83.785438627311692</c:v>
                </c:pt>
                <c:pt idx="886">
                  <c:v>83.787046859458925</c:v>
                </c:pt>
                <c:pt idx="887">
                  <c:v>83.788643044537267</c:v>
                </c:pt>
                <c:pt idx="888">
                  <c:v>83.790227272679658</c:v>
                </c:pt>
                <c:pt idx="889">
                  <c:v>83.791799633346344</c:v>
                </c:pt>
                <c:pt idx="890">
                  <c:v>83.793360215329855</c:v>
                </c:pt>
                <c:pt idx="891">
                  <c:v>83.794909106759974</c:v>
                </c:pt>
                <c:pt idx="892">
                  <c:v>83.796446395108688</c:v>
                </c:pt>
                <c:pt idx="893">
                  <c:v>83.797972167195056</c:v>
                </c:pt>
                <c:pt idx="894">
                  <c:v>83.799486509190032</c:v>
                </c:pt>
                <c:pt idx="895">
                  <c:v>83.800989506621306</c:v>
                </c:pt>
                <c:pt idx="896">
                  <c:v>83.8024812443781</c:v>
                </c:pt>
                <c:pt idx="897">
                  <c:v>83.803961806715861</c:v>
                </c:pt>
                <c:pt idx="898">
                  <c:v>83.805431277261036</c:v>
                </c:pt>
                <c:pt idx="899">
                  <c:v>83.806889739015688</c:v>
                </c:pt>
                <c:pt idx="900">
                  <c:v>83.80833727436216</c:v>
                </c:pt>
                <c:pt idx="901">
                  <c:v>83.809773965067706</c:v>
                </c:pt>
                <c:pt idx="902">
                  <c:v>83.811199892289011</c:v>
                </c:pt>
                <c:pt idx="903">
                  <c:v>83.812615136576767</c:v>
                </c:pt>
                <c:pt idx="904">
                  <c:v>83.814019777880162</c:v>
                </c:pt>
                <c:pt idx="905">
                  <c:v>83.815413895551373</c:v>
                </c:pt>
                <c:pt idx="906">
                  <c:v>83.816797568349969</c:v>
                </c:pt>
                <c:pt idx="907">
                  <c:v>83.818170874447333</c:v>
                </c:pt>
                <c:pt idx="908">
                  <c:v>83.819533891431078</c:v>
                </c:pt>
                <c:pt idx="909">
                  <c:v>83.820886696309316</c:v>
                </c:pt>
                <c:pt idx="910">
                  <c:v>83.822229365515</c:v>
                </c:pt>
                <c:pt idx="911">
                  <c:v>83.823561974910234</c:v>
                </c:pt>
                <c:pt idx="912">
                  <c:v>83.824884599790451</c:v>
                </c:pt>
                <c:pt idx="913">
                  <c:v>83.826197314888674</c:v>
                </c:pt>
                <c:pt idx="914">
                  <c:v>83.827500194379724</c:v>
                </c:pt>
                <c:pt idx="915">
                  <c:v>83.828793311884297</c:v>
                </c:pt>
                <c:pt idx="916">
                  <c:v>83.830076740473146</c:v>
                </c:pt>
                <c:pt idx="917">
                  <c:v>83.831350552671154</c:v>
                </c:pt>
                <c:pt idx="918">
                  <c:v>83.832614820461416</c:v>
                </c:pt>
                <c:pt idx="919">
                  <c:v>83.833869615289217</c:v>
                </c:pt>
                <c:pt idx="920">
                  <c:v>83.835115008066097</c:v>
                </c:pt>
                <c:pt idx="921">
                  <c:v>83.836351069173773</c:v>
                </c:pt>
                <c:pt idx="922">
                  <c:v>83.837577868468117</c:v>
                </c:pt>
                <c:pt idx="923">
                  <c:v>83.83879547528305</c:v>
                </c:pt>
                <c:pt idx="924">
                  <c:v>83.840003958434451</c:v>
                </c:pt>
                <c:pt idx="925">
                  <c:v>83.841203386223967</c:v>
                </c:pt>
                <c:pt idx="926">
                  <c:v>83.842393826442915</c:v>
                </c:pt>
                <c:pt idx="927">
                  <c:v>83.843575346375971</c:v>
                </c:pt>
                <c:pt idx="928">
                  <c:v>83.844748012805056</c:v>
                </c:pt>
                <c:pt idx="929">
                  <c:v>83.845911892013021</c:v>
                </c:pt>
                <c:pt idx="930">
                  <c:v>83.84706704978737</c:v>
                </c:pt>
                <c:pt idx="931">
                  <c:v>83.848213551423953</c:v>
                </c:pt>
                <c:pt idx="932">
                  <c:v>83.849351461730606</c:v>
                </c:pt>
                <c:pt idx="933">
                  <c:v>83.850480845030816</c:v>
                </c:pt>
                <c:pt idx="934">
                  <c:v>83.851601765167331</c:v>
                </c:pt>
                <c:pt idx="935">
                  <c:v>83.852714285505698</c:v>
                </c:pt>
                <c:pt idx="936">
                  <c:v>83.853818468937888</c:v>
                </c:pt>
                <c:pt idx="937">
                  <c:v>83.85491437788572</c:v>
                </c:pt>
                <c:pt idx="938">
                  <c:v>83.856002074304484</c:v>
                </c:pt>
                <c:pt idx="939">
                  <c:v>83.857081619686298</c:v>
                </c:pt>
                <c:pt idx="940">
                  <c:v>83.858153075063683</c:v>
                </c:pt>
                <c:pt idx="941">
                  <c:v>83.859216501012853</c:v>
                </c:pt>
                <c:pt idx="942">
                  <c:v>83.860271957657218</c:v>
                </c:pt>
                <c:pt idx="943">
                  <c:v>83.861319504670718</c:v>
                </c:pt>
                <c:pt idx="944">
                  <c:v>83.86235920128118</c:v>
                </c:pt>
                <c:pt idx="945">
                  <c:v>83.863391106273639</c:v>
                </c:pt>
                <c:pt idx="946">
                  <c:v>83.864415277993615</c:v>
                </c:pt>
                <c:pt idx="947">
                  <c:v>83.865431774350441</c:v>
                </c:pt>
                <c:pt idx="948">
                  <c:v>83.866440652820458</c:v>
                </c:pt>
                <c:pt idx="949">
                  <c:v>83.867441970450287</c:v>
                </c:pt>
                <c:pt idx="950">
                  <c:v>83.868435783859994</c:v>
                </c:pt>
                <c:pt idx="951">
                  <c:v>83.869422149246319</c:v>
                </c:pt>
                <c:pt idx="952">
                  <c:v>83.870401122385772</c:v>
                </c:pt>
                <c:pt idx="953">
                  <c:v>83.871372758637776</c:v>
                </c:pt>
                <c:pt idx="954">
                  <c:v>83.872337112947861</c:v>
                </c:pt>
                <c:pt idx="955">
                  <c:v>83.873294239850622</c:v>
                </c:pt>
                <c:pt idx="956">
                  <c:v>83.874244193472862</c:v>
                </c:pt>
                <c:pt idx="957">
                  <c:v>83.875187027536612</c:v>
                </c:pt>
                <c:pt idx="958">
                  <c:v>83.876122795362164</c:v>
                </c:pt>
                <c:pt idx="959">
                  <c:v>83.877051549871041</c:v>
                </c:pt>
                <c:pt idx="960">
                  <c:v>83.877973343588991</c:v>
                </c:pt>
                <c:pt idx="961">
                  <c:v>83.878888228648933</c:v>
                </c:pt>
                <c:pt idx="962">
                  <c:v>83.879796256793867</c:v>
                </c:pt>
                <c:pt idx="963">
                  <c:v>83.880697479379819</c:v>
                </c:pt>
                <c:pt idx="964">
                  <c:v>83.881591947378709</c:v>
                </c:pt>
                <c:pt idx="965">
                  <c:v>83.882479711381166</c:v>
                </c:pt>
                <c:pt idx="966">
                  <c:v>83.88336082159951</c:v>
                </c:pt>
                <c:pt idx="967">
                  <c:v>83.8842353278704</c:v>
                </c:pt>
                <c:pt idx="968">
                  <c:v>83.88510327965777</c:v>
                </c:pt>
                <c:pt idx="969">
                  <c:v>83.885964726055548</c:v>
                </c:pt>
                <c:pt idx="970">
                  <c:v>83.886819715790395</c:v>
                </c:pt>
                <c:pt idx="971">
                  <c:v>83.887668297224536</c:v>
                </c:pt>
                <c:pt idx="972">
                  <c:v>83.888510518358387</c:v>
                </c:pt>
                <c:pt idx="973">
                  <c:v>83.889346426833285</c:v>
                </c:pt>
                <c:pt idx="974">
                  <c:v>83.890176069934185</c:v>
                </c:pt>
                <c:pt idx="975">
                  <c:v>83.890999494592307</c:v>
                </c:pt>
                <c:pt idx="976">
                  <c:v>83.891816747387736</c:v>
                </c:pt>
                <c:pt idx="977">
                  <c:v>83.892627874552119</c:v>
                </c:pt>
                <c:pt idx="978">
                  <c:v>83.89343292197124</c:v>
                </c:pt>
                <c:pt idx="979">
                  <c:v>83.894231935187534</c:v>
                </c:pt>
                <c:pt idx="980">
                  <c:v>83.895024959402733</c:v>
                </c:pt>
                <c:pt idx="981">
                  <c:v>83.89581203948039</c:v>
                </c:pt>
                <c:pt idx="982">
                  <c:v>83.896593219948372</c:v>
                </c:pt>
                <c:pt idx="983">
                  <c:v>83.897368545001385</c:v>
                </c:pt>
                <c:pt idx="984">
                  <c:v>83.898138058503449</c:v>
                </c:pt>
                <c:pt idx="985">
                  <c:v>83.898901803990412</c:v>
                </c:pt>
                <c:pt idx="986">
                  <c:v>83.899659824672327</c:v>
                </c:pt>
                <c:pt idx="987">
                  <c:v>83.900412163435959</c:v>
                </c:pt>
                <c:pt idx="988">
                  <c:v>83.901158862847126</c:v>
                </c:pt>
                <c:pt idx="989">
                  <c:v>83.901899965153163</c:v>
                </c:pt>
                <c:pt idx="990">
                  <c:v>83.902635512285244</c:v>
                </c:pt>
                <c:pt idx="991">
                  <c:v>83.903365545860765</c:v>
                </c:pt>
                <c:pt idx="992">
                  <c:v>83.904090107185709</c:v>
                </c:pt>
                <c:pt idx="993">
                  <c:v>83.904809237256941</c:v>
                </c:pt>
                <c:pt idx="994">
                  <c:v>83.905522976764502</c:v>
                </c:pt>
                <c:pt idx="995">
                  <c:v>83.906231366093948</c:v>
                </c:pt>
                <c:pt idx="996">
                  <c:v>83.906934445328602</c:v>
                </c:pt>
                <c:pt idx="997">
                  <c:v>83.907632254251794</c:v>
                </c:pt>
                <c:pt idx="998">
                  <c:v>83.908324832349109</c:v>
                </c:pt>
                <c:pt idx="999">
                  <c:v>83.909012218810631</c:v>
                </c:pt>
                <c:pt idx="1000">
                  <c:v>83.909694452533131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583008"/>
        <c:axId val="360583400"/>
      </c:scatterChart>
      <c:valAx>
        <c:axId val="360583008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0204578459425729"/>
              <c:y val="0.92222224563625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3400"/>
        <c:crosses val="autoZero"/>
        <c:crossBetween val="midCat"/>
      </c:valAx>
      <c:valAx>
        <c:axId val="360583400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State-variable solutions</a:t>
                </a:r>
              </a:p>
            </c:rich>
          </c:tx>
          <c:layout>
            <c:manualLayout>
              <c:xMode val="edge"/>
              <c:yMode val="edge"/>
              <c:x val="2.7650691094891519E-3"/>
              <c:y val="0.314772650046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3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620503065474142"/>
          <c:y val="0.17680725446305098"/>
          <c:w val="0.57015408910187371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01763883392967E-2"/>
          <c:y val="0.20611836301699979"/>
          <c:w val="0.89650032958200887"/>
          <c:h val="0.71585720554821231"/>
        </c:manualLayout>
      </c:layout>
      <c:scatterChart>
        <c:scatterStyle val="smoothMarker"/>
        <c:varyColors val="0"/>
        <c:ser>
          <c:idx val="1"/>
          <c:order val="0"/>
          <c:tx>
            <c:v>INC(t)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w.Calcs'!$M$9:$M$1009</c:f>
              <c:numCache>
                <c:formatCode>#,##0</c:formatCode>
                <c:ptCount val="1001"/>
                <c:pt idx="0">
                  <c:v>0</c:v>
                </c:pt>
                <c:pt idx="1">
                  <c:v>1.7999999999999998</c:v>
                </c:pt>
                <c:pt idx="2">
                  <c:v>3.5689500000000001</c:v>
                </c:pt>
                <c:pt idx="3">
                  <c:v>5.3073461249999996</c:v>
                </c:pt>
                <c:pt idx="4">
                  <c:v>7.0156768303124988</c:v>
                </c:pt>
                <c:pt idx="5">
                  <c:v>8.6944230183164048</c:v>
                </c:pt>
                <c:pt idx="6">
                  <c:v>10.344058153446811</c:v>
                </c:pt>
                <c:pt idx="7">
                  <c:v>11.965048375447227</c:v>
                </c:pt>
                <c:pt idx="8">
                  <c:v>13.557852610910366</c:v>
                </c:pt>
                <c:pt idx="9">
                  <c:v>15.12292268313335</c:v>
                </c:pt>
                <c:pt idx="10">
                  <c:v>16.66070342031259</c:v>
                </c:pt>
                <c:pt idx="11">
                  <c:v>18.171632762103446</c:v>
                </c:pt>
                <c:pt idx="12">
                  <c:v>19.656141864569214</c:v>
                </c:pt>
                <c:pt idx="13">
                  <c:v>21.114655203543769</c:v>
                </c:pt>
                <c:pt idx="14">
                  <c:v>22.547590676431639</c:v>
                </c:pt>
                <c:pt idx="15">
                  <c:v>23.955359702469131</c:v>
                </c:pt>
                <c:pt idx="16">
                  <c:v>25.338367321469676</c:v>
                </c:pt>
                <c:pt idx="17">
                  <c:v>26.697012291076184</c:v>
                </c:pt>
                <c:pt idx="18">
                  <c:v>28.031687182542882</c:v>
                </c:pt>
                <c:pt idx="19">
                  <c:v>29.342778475068826</c:v>
                </c:pt>
                <c:pt idx="20">
                  <c:v>30.63066664870491</c:v>
                </c:pt>
                <c:pt idx="21">
                  <c:v>31.895726275855729</c:v>
                </c:pt>
                <c:pt idx="22">
                  <c:v>33.138326111397681</c:v>
                </c:pt>
                <c:pt idx="23">
                  <c:v>34.358829181433904</c:v>
                </c:pt>
                <c:pt idx="24">
                  <c:v>35.557592870706777</c:v>
                </c:pt>
                <c:pt idx="25">
                  <c:v>36.734969008688104</c:v>
                </c:pt>
                <c:pt idx="26">
                  <c:v>37.89130395436689</c:v>
                </c:pt>
                <c:pt idx="27">
                  <c:v>39.02693867975443</c:v>
                </c:pt>
                <c:pt idx="28">
                  <c:v>40.14220885212589</c:v>
                </c:pt>
                <c:pt idx="29">
                  <c:v>41.237444915017512</c:v>
                </c:pt>
                <c:pt idx="30">
                  <c:v>42.312972167998197</c:v>
                </c:pt>
                <c:pt idx="31">
                  <c:v>43.369110845233905</c:v>
                </c:pt>
                <c:pt idx="32">
                  <c:v>44.406176192862887</c:v>
                </c:pt>
                <c:pt idx="33">
                  <c:v>45.424478545200138</c:v>
                </c:pt>
                <c:pt idx="34">
                  <c:v>46.424323399788101</c:v>
                </c:pt>
                <c:pt idx="35">
                  <c:v>47.406011491311503</c:v>
                </c:pt>
                <c:pt idx="36">
                  <c:v>48.369838864393145</c:v>
                </c:pt>
                <c:pt idx="37">
                  <c:v>49.316096945287683</c:v>
                </c:pt>
                <c:pt idx="38">
                  <c:v>50.245072612489857</c:v>
                </c:pt>
                <c:pt idx="39">
                  <c:v>51.15704826627362</c:v>
                </c:pt>
                <c:pt idx="40">
                  <c:v>52.052301897178367</c:v>
                </c:pt>
                <c:pt idx="41">
                  <c:v>52.931107153457781</c:v>
                </c:pt>
                <c:pt idx="42">
                  <c:v>53.793733407507482</c:v>
                </c:pt>
                <c:pt idx="43">
                  <c:v>54.640445821286299</c:v>
                </c:pt>
                <c:pt idx="44">
                  <c:v>55.471505410746744</c:v>
                </c:pt>
                <c:pt idx="45">
                  <c:v>56.287169109289437</c:v>
                </c:pt>
                <c:pt idx="46">
                  <c:v>57.08768983025621</c:v>
                </c:pt>
                <c:pt idx="47">
                  <c:v>57.873316528476451</c:v>
                </c:pt>
                <c:pt idx="48">
                  <c:v>58.644294260880812</c:v>
                </c:pt>
                <c:pt idx="49">
                  <c:v>59.400864246196633</c:v>
                </c:pt>
                <c:pt idx="50">
                  <c:v>60.143263923738488</c:v>
                </c:pt>
                <c:pt idx="51">
                  <c:v>60.871727011307961</c:v>
                </c:pt>
                <c:pt idx="52">
                  <c:v>61.58648356221569</c:v>
                </c:pt>
                <c:pt idx="53">
                  <c:v>62.287760021439247</c:v>
                </c:pt>
                <c:pt idx="54">
                  <c:v>62.975779280929508</c:v>
                </c:pt>
                <c:pt idx="55">
                  <c:v>63.65076073407883</c:v>
                </c:pt>
                <c:pt idx="56">
                  <c:v>64.31292032936318</c:v>
                </c:pt>
                <c:pt idx="57">
                  <c:v>64.962470623171058</c:v>
                </c:pt>
                <c:pt idx="58">
                  <c:v>65.599620831831203</c:v>
                </c:pt>
                <c:pt idx="59">
                  <c:v>66.22457688285138</c:v>
                </c:pt>
                <c:pt idx="60">
                  <c:v>66.837541465380042</c:v>
                </c:pt>
                <c:pt idx="61">
                  <c:v>67.438714079902482</c:v>
                </c:pt>
                <c:pt idx="62">
                  <c:v>68.028291087183305</c:v>
                </c:pt>
                <c:pt idx="63">
                  <c:v>68.606465756466321</c:v>
                </c:pt>
                <c:pt idx="64">
                  <c:v>69.173428312943159</c:v>
                </c:pt>
                <c:pt idx="65">
                  <c:v>69.729365984501669</c:v>
                </c:pt>
                <c:pt idx="66">
                  <c:v>70.274463047764911</c:v>
                </c:pt>
                <c:pt idx="67">
                  <c:v>70.808900873431469</c:v>
                </c:pt>
                <c:pt idx="68">
                  <c:v>71.332857970927634</c:v>
                </c:pt>
                <c:pt idx="69">
                  <c:v>71.8465100323819</c:v>
                </c:pt>
                <c:pt idx="70">
                  <c:v>72.350029975931704</c:v>
                </c:pt>
                <c:pt idx="71">
                  <c:v>72.843587988373002</c:v>
                </c:pt>
                <c:pt idx="72">
                  <c:v>73.327351567162069</c:v>
                </c:pt>
                <c:pt idx="73">
                  <c:v>73.8014855617797</c:v>
                </c:pt>
                <c:pt idx="74">
                  <c:v>74.266152214467127</c:v>
                </c:pt>
                <c:pt idx="75">
                  <c:v>74.721511200343386</c:v>
                </c:pt>
                <c:pt idx="76">
                  <c:v>75.1677196669133</c:v>
                </c:pt>
                <c:pt idx="77">
                  <c:v>75.604932272975347</c:v>
                </c:pt>
                <c:pt idx="78">
                  <c:v>76.033301226938477</c:v>
                </c:pt>
                <c:pt idx="79">
                  <c:v>76.452976324556744</c:v>
                </c:pt>
                <c:pt idx="80">
                  <c:v>76.864104986090553</c:v>
                </c:pt>
                <c:pt idx="81">
                  <c:v>77.266832292903331</c:v>
                </c:pt>
                <c:pt idx="82">
                  <c:v>77.661301023501892</c:v>
                </c:pt>
                <c:pt idx="83">
                  <c:v>78.047651689029038</c:v>
                </c:pt>
                <c:pt idx="84">
                  <c:v>78.42602256821668</c:v>
                </c:pt>
                <c:pt idx="85">
                  <c:v>78.796549741807581</c:v>
                </c:pt>
                <c:pt idx="86">
                  <c:v>79.159367126453759</c:v>
                </c:pt>
                <c:pt idx="87">
                  <c:v>79.514606508099448</c:v>
                </c:pt>
                <c:pt idx="88">
                  <c:v>79.862397574856388</c:v>
                </c:pt>
                <c:pt idx="89">
                  <c:v>80.202867949379126</c:v>
                </c:pt>
                <c:pt idx="90">
                  <c:v>80.536143220747931</c:v>
                </c:pt>
                <c:pt idx="91">
                  <c:v>80.862346975866643</c:v>
                </c:pt>
                <c:pt idx="92">
                  <c:v>81.181600830382848</c:v>
                </c:pt>
                <c:pt idx="93">
                  <c:v>81.494024459137648</c:v>
                </c:pt>
                <c:pt idx="94">
                  <c:v>81.799735626152057</c:v>
                </c:pt>
                <c:pt idx="95">
                  <c:v>82.098850214156954</c:v>
                </c:pt>
                <c:pt idx="96">
                  <c:v>82.391482253673843</c:v>
                </c:pt>
                <c:pt idx="97">
                  <c:v>82.677743951652474</c:v>
                </c:pt>
                <c:pt idx="98">
                  <c:v>82.957745719673071</c:v>
                </c:pt>
                <c:pt idx="99">
                  <c:v>83.231596201718631</c:v>
                </c:pt>
                <c:pt idx="100">
                  <c:v>83.499402301524725</c:v>
                </c:pt>
                <c:pt idx="101">
                  <c:v>83.761269209512463</c:v>
                </c:pt>
                <c:pt idx="102">
                  <c:v>84.017300429311561</c:v>
                </c:pt>
                <c:pt idx="103">
                  <c:v>84.267597803879127</c:v>
                </c:pt>
                <c:pt idx="104">
                  <c:v>84.512261541220596</c:v>
                </c:pt>
                <c:pt idx="105">
                  <c:v>84.751390239718972</c:v>
                </c:pt>
                <c:pt idx="106">
                  <c:v>84.985080913077724</c:v>
                </c:pt>
                <c:pt idx="107">
                  <c:v>85.213429014883943</c:v>
                </c:pt>
                <c:pt idx="108">
                  <c:v>85.436528462796815</c:v>
                </c:pt>
                <c:pt idx="109">
                  <c:v>85.654471662367456</c:v>
                </c:pt>
                <c:pt idx="110">
                  <c:v>85.867349530495687</c:v>
                </c:pt>
                <c:pt idx="111">
                  <c:v>86.075251518529043</c:v>
                </c:pt>
                <c:pt idx="112">
                  <c:v>86.278265635009447</c:v>
                </c:pt>
                <c:pt idx="113">
                  <c:v>86.476478468073211</c:v>
                </c:pt>
                <c:pt idx="114">
                  <c:v>86.669975207509111</c:v>
                </c:pt>
                <c:pt idx="115">
                  <c:v>86.858839666480037</c:v>
                </c:pt>
                <c:pt idx="116">
                  <c:v>87.04315430291328</c:v>
                </c:pt>
                <c:pt idx="117">
                  <c:v>87.223000240564289</c:v>
                </c:pt>
                <c:pt idx="118">
                  <c:v>87.398457289759079</c:v>
                </c:pt>
                <c:pt idx="119">
                  <c:v>87.569603967819916</c:v>
                </c:pt>
                <c:pt idx="120">
                  <c:v>87.736517519179301</c:v>
                </c:pt>
                <c:pt idx="121">
                  <c:v>87.899273935186699</c:v>
                </c:pt>
                <c:pt idx="122">
                  <c:v>88.057947973613039</c:v>
                </c:pt>
                <c:pt idx="123">
                  <c:v>88.212613177857065</c:v>
                </c:pt>
                <c:pt idx="124">
                  <c:v>88.363341895858582</c:v>
                </c:pt>
                <c:pt idx="125">
                  <c:v>88.510205298722539</c:v>
                </c:pt>
                <c:pt idx="126">
                  <c:v>88.653273399058776</c:v>
                </c:pt>
                <c:pt idx="127">
                  <c:v>88.792615069041346</c:v>
                </c:pt>
                <c:pt idx="128">
                  <c:v>88.928298058191913</c:v>
                </c:pt>
                <c:pt idx="129">
                  <c:v>89.060389010891328</c:v>
                </c:pt>
                <c:pt idx="130">
                  <c:v>89.188953483623465</c:v>
                </c:pt>
                <c:pt idx="131">
                  <c:v>89.31405596195539</c:v>
                </c:pt>
                <c:pt idx="132">
                  <c:v>89.435759877257951</c:v>
                </c:pt>
                <c:pt idx="133">
                  <c:v>89.554127623170487</c:v>
                </c:pt>
                <c:pt idx="134">
                  <c:v>89.669220571813781</c:v>
                </c:pt>
                <c:pt idx="135">
                  <c:v>89.781099089755017</c:v>
                </c:pt>
                <c:pt idx="136">
                  <c:v>89.889822553728237</c:v>
                </c:pt>
                <c:pt idx="137">
                  <c:v>89.995449366114457</c:v>
                </c:pt>
                <c:pt idx="138">
                  <c:v>90.098036970184694</c:v>
                </c:pt>
                <c:pt idx="139">
                  <c:v>90.197641865109674</c:v>
                </c:pt>
                <c:pt idx="140">
                  <c:v>90.294319620739685</c:v>
                </c:pt>
                <c:pt idx="141">
                  <c:v>90.388124892158189</c:v>
                </c:pt>
                <c:pt idx="142">
                  <c:v>90.479111434012452</c:v>
                </c:pt>
                <c:pt idx="143">
                  <c:v>90.567332114624634</c:v>
                </c:pt>
                <c:pt idx="144">
                  <c:v>90.652838929886698</c:v>
                </c:pt>
                <c:pt idx="145">
                  <c:v>90.735683016942488</c:v>
                </c:pt>
                <c:pt idx="146">
                  <c:v>90.815914667659882</c:v>
                </c:pt>
                <c:pt idx="147">
                  <c:v>90.893583341896743</c:v>
                </c:pt>
                <c:pt idx="148">
                  <c:v>90.96873768056318</c:v>
                </c:pt>
                <c:pt idx="149">
                  <c:v>91.041425518483649</c:v>
                </c:pt>
                <c:pt idx="150">
                  <c:v>91.111693897061841</c:v>
                </c:pt>
                <c:pt idx="151">
                  <c:v>91.179589076751199</c:v>
                </c:pt>
                <c:pt idx="152">
                  <c:v>91.245156549334126</c:v>
                </c:pt>
                <c:pt idx="153">
                  <c:v>91.308441050012789</c:v>
                </c:pt>
                <c:pt idx="154">
                  <c:v>91.369486569314404</c:v>
                </c:pt>
                <c:pt idx="155">
                  <c:v>91.428336364813603</c:v>
                </c:pt>
                <c:pt idx="156">
                  <c:v>91.485032972675029</c:v>
                </c:pt>
                <c:pt idx="157">
                  <c:v>91.539618219018507</c:v>
                </c:pt>
                <c:pt idx="158">
                  <c:v>91.592133231109841</c:v>
                </c:pt>
                <c:pt idx="159">
                  <c:v>91.64261844837948</c:v>
                </c:pt>
                <c:pt idx="160">
                  <c:v>91.691113633272053</c:v>
                </c:pt>
                <c:pt idx="161">
                  <c:v>91.737657881929096</c:v>
                </c:pt>
                <c:pt idx="162">
                  <c:v>91.782289634707624</c:v>
                </c:pt>
                <c:pt idx="163">
                  <c:v>91.825046686536908</c:v>
                </c:pt>
                <c:pt idx="164">
                  <c:v>91.865966197116137</c:v>
                </c:pt>
                <c:pt idx="165">
                  <c:v>91.905084700955086</c:v>
                </c:pt>
                <c:pt idx="166">
                  <c:v>91.94243811726048</c:v>
                </c:pt>
                <c:pt idx="167">
                  <c:v>91.978061759670155</c:v>
                </c:pt>
                <c:pt idx="168">
                  <c:v>92.011990345837404</c:v>
                </c:pt>
                <c:pt idx="169">
                  <c:v>92.044258006867949</c:v>
                </c:pt>
                <c:pt idx="170">
                  <c:v>92.074898296611394</c:v>
                </c:pt>
                <c:pt idx="171">
                  <c:v>92.103944200809849</c:v>
                </c:pt>
                <c:pt idx="172">
                  <c:v>92.131428146105463</c:v>
                </c:pt>
                <c:pt idx="173">
                  <c:v>92.157382008909337</c:v>
                </c:pt>
                <c:pt idx="174">
                  <c:v>92.181837124133693</c:v>
                </c:pt>
                <c:pt idx="175">
                  <c:v>92.204824293789471</c:v>
                </c:pt>
                <c:pt idx="176">
                  <c:v>92.226373795451551</c:v>
                </c:pt>
                <c:pt idx="177">
                  <c:v>92.246515390593174</c:v>
                </c:pt>
                <c:pt idx="178">
                  <c:v>92.265278332792121</c:v>
                </c:pt>
                <c:pt idx="179">
                  <c:v>92.282691375810145</c:v>
                </c:pt>
                <c:pt idx="180">
                  <c:v>92.298782781547843</c:v>
                </c:pt>
                <c:pt idx="181">
                  <c:v>92.313580327876664</c:v>
                </c:pt>
                <c:pt idx="182">
                  <c:v>92.327111316350127</c:v>
                </c:pt>
                <c:pt idx="183">
                  <c:v>92.339402579796072</c:v>
                </c:pt>
                <c:pt idx="184">
                  <c:v>92.350480489791408</c:v>
                </c:pt>
                <c:pt idx="185">
                  <c:v>92.360370964021598</c:v>
                </c:pt>
                <c:pt idx="186">
                  <c:v>92.369099473526532</c:v>
                </c:pt>
                <c:pt idx="187">
                  <c:v>92.37669104983415</c:v>
                </c:pt>
                <c:pt idx="188">
                  <c:v>92.383170291984072</c:v>
                </c:pt>
                <c:pt idx="189">
                  <c:v>92.388561373442514</c:v>
                </c:pt>
                <c:pt idx="190">
                  <c:v>92.392888048910294</c:v>
                </c:pt>
                <c:pt idx="191">
                  <c:v>92.396173661025529</c:v>
                </c:pt>
                <c:pt idx="192">
                  <c:v>92.398441146962668</c:v>
                </c:pt>
                <c:pt idx="193">
                  <c:v>92.399713044929371</c:v>
                </c:pt>
                <c:pt idx="194">
                  <c:v>92.400011500562783</c:v>
                </c:pt>
                <c:pt idx="195">
                  <c:v>92.399358273226881</c:v>
                </c:pt>
                <c:pt idx="196">
                  <c:v>92.397774742212206</c:v>
                </c:pt>
                <c:pt idx="197">
                  <c:v>92.395281912839636</c:v>
                </c:pt>
                <c:pt idx="198">
                  <c:v>92.391900422469462</c:v>
                </c:pt>
                <c:pt idx="199">
                  <c:v>92.387650546417433</c:v>
                </c:pt>
                <c:pt idx="200">
                  <c:v>92.382552203779028</c:v>
                </c:pt>
                <c:pt idx="201">
                  <c:v>92.376624963163522</c:v>
                </c:pt>
                <c:pt idx="202">
                  <c:v>92.369888048338936</c:v>
                </c:pt>
                <c:pt idx="203">
                  <c:v>92.362360343789533</c:v>
                </c:pt>
                <c:pt idx="204">
                  <c:v>92.35406040018708</c:v>
                </c:pt>
                <c:pt idx="205">
                  <c:v>92.345006439776995</c:v>
                </c:pt>
                <c:pt idx="206">
                  <c:v>92.33521636168112</c:v>
                </c:pt>
                <c:pt idx="207">
                  <c:v>92.324707747117913</c:v>
                </c:pt>
                <c:pt idx="208">
                  <c:v>92.313497864541688</c:v>
                </c:pt>
                <c:pt idx="209">
                  <c:v>92.30160367470188</c:v>
                </c:pt>
                <c:pt idx="210">
                  <c:v>92.289041835623735</c:v>
                </c:pt>
                <c:pt idx="211">
                  <c:v>92.275828707511408</c:v>
                </c:pt>
                <c:pt idx="212">
                  <c:v>92.261980357575112</c:v>
                </c:pt>
                <c:pt idx="213">
                  <c:v>92.247512564782795</c:v>
                </c:pt>
                <c:pt idx="214">
                  <c:v>92.23244082453806</c:v>
                </c:pt>
                <c:pt idx="215">
                  <c:v>92.216780353285316</c:v>
                </c:pt>
                <c:pt idx="216">
                  <c:v>92.200546093042988</c:v>
                </c:pt>
                <c:pt idx="217">
                  <c:v>92.183752715866362</c:v>
                </c:pt>
                <c:pt idx="218">
                  <c:v>92.166414628240744</c:v>
                </c:pt>
                <c:pt idx="219">
                  <c:v>92.148545975406179</c:v>
                </c:pt>
                <c:pt idx="220">
                  <c:v>92.130160645614694</c:v>
                </c:pt>
                <c:pt idx="221">
                  <c:v>92.111272274321294</c:v>
                </c:pt>
                <c:pt idx="222">
                  <c:v>92.091894248309359</c:v>
                </c:pt>
                <c:pt idx="223">
                  <c:v>92.072039709751849</c:v>
                </c:pt>
                <c:pt idx="224">
                  <c:v>92.051721560208946</c:v>
                </c:pt>
                <c:pt idx="225">
                  <c:v>92.030952464563399</c:v>
                </c:pt>
                <c:pt idx="226">
                  <c:v>92.00974485489435</c:v>
                </c:pt>
                <c:pt idx="227">
                  <c:v>91.988110934290603</c:v>
                </c:pt>
                <c:pt idx="228">
                  <c:v>91.966062680604267</c:v>
                </c:pt>
                <c:pt idx="229">
                  <c:v>91.943611850145757</c:v>
                </c:pt>
                <c:pt idx="230">
                  <c:v>91.920769981321001</c:v>
                </c:pt>
                <c:pt idx="231">
                  <c:v>91.897548398211683</c:v>
                </c:pt>
                <c:pt idx="232">
                  <c:v>91.873958214099389</c:v>
                </c:pt>
                <c:pt idx="233">
                  <c:v>91.850010334934836</c:v>
                </c:pt>
                <c:pt idx="234">
                  <c:v>91.825715462752413</c:v>
                </c:pt>
                <c:pt idx="235">
                  <c:v>91.801084099031399</c:v>
                </c:pt>
                <c:pt idx="236">
                  <c:v>91.776126548004541</c:v>
                </c:pt>
                <c:pt idx="237">
                  <c:v>91.750852919914649</c:v>
                </c:pt>
                <c:pt idx="238">
                  <c:v>91.725273134220132</c:v>
                </c:pt>
                <c:pt idx="239">
                  <c:v>91.699396922750253</c:v>
                </c:pt>
                <c:pt idx="240">
                  <c:v>91.673233832810837</c:v>
                </c:pt>
                <c:pt idx="241">
                  <c:v>91.646793230241258</c:v>
                </c:pt>
                <c:pt idx="242">
                  <c:v>91.620084302423322</c:v>
                </c:pt>
                <c:pt idx="243">
                  <c:v>91.593116061242853</c:v>
                </c:pt>
                <c:pt idx="244">
                  <c:v>91.565897346004959</c:v>
                </c:pt>
                <c:pt idx="245">
                  <c:v>91.538436826302984</c:v>
                </c:pt>
                <c:pt idx="246">
                  <c:v>91.510743004842908</c:v>
                </c:pt>
                <c:pt idx="247">
                  <c:v>91.48282422022271</c:v>
                </c:pt>
                <c:pt idx="248">
                  <c:v>91.454688649668441</c:v>
                </c:pt>
                <c:pt idx="249">
                  <c:v>91.426344311726865</c:v>
                </c:pt>
                <c:pt idx="250">
                  <c:v>91.397799068915873</c:v>
                </c:pt>
                <c:pt idx="251">
                  <c:v>91.369060630333053</c:v>
                </c:pt>
                <c:pt idx="252">
                  <c:v>91.340136554223108</c:v>
                </c:pt>
                <c:pt idx="253">
                  <c:v>91.311034250504719</c:v>
                </c:pt>
                <c:pt idx="254">
                  <c:v>91.281760983257669</c:v>
                </c:pt>
                <c:pt idx="255">
                  <c:v>91.252323873170468</c:v>
                </c:pt>
                <c:pt idx="256">
                  <c:v>91.222729899949599</c:v>
                </c:pt>
                <c:pt idx="257">
                  <c:v>91.192985904690488</c:v>
                </c:pt>
                <c:pt idx="258">
                  <c:v>91.163098592210957</c:v>
                </c:pt>
                <c:pt idx="259">
                  <c:v>91.133074533347937</c:v>
                </c:pt>
                <c:pt idx="260">
                  <c:v>91.102920167217704</c:v>
                </c:pt>
                <c:pt idx="261">
                  <c:v>91.072641803440433</c:v>
                </c:pt>
                <c:pt idx="262">
                  <c:v>91.042245624329297</c:v>
                </c:pt>
                <c:pt idx="263">
                  <c:v>91.011737687045297</c:v>
                </c:pt>
                <c:pt idx="264">
                  <c:v>90.981123925717455</c:v>
                </c:pt>
                <c:pt idx="265">
                  <c:v>90.950410153529688</c:v>
                </c:pt>
                <c:pt idx="266">
                  <c:v>90.919602064774494</c:v>
                </c:pt>
                <c:pt idx="267">
                  <c:v>90.888705236874046</c:v>
                </c:pt>
                <c:pt idx="268">
                  <c:v>90.85772513236904</c:v>
                </c:pt>
                <c:pt idx="269">
                  <c:v>90.82666710087625</c:v>
                </c:pt>
                <c:pt idx="270">
                  <c:v>90.795536381014671</c:v>
                </c:pt>
                <c:pt idx="271">
                  <c:v>90.764338102301124</c:v>
                </c:pt>
                <c:pt idx="272">
                  <c:v>90.73307728701576</c:v>
                </c:pt>
                <c:pt idx="273">
                  <c:v>90.701758852037827</c:v>
                </c:pt>
                <c:pt idx="274">
                  <c:v>90.670387610652085</c:v>
                </c:pt>
                <c:pt idx="275">
                  <c:v>90.638968274326686</c:v>
                </c:pt>
                <c:pt idx="276">
                  <c:v>90.607505454462398</c:v>
                </c:pt>
                <c:pt idx="277">
                  <c:v>90.576003664114211</c:v>
                </c:pt>
                <c:pt idx="278">
                  <c:v>90.544467319685225</c:v>
                </c:pt>
                <c:pt idx="279">
                  <c:v>90.512900742593686</c:v>
                </c:pt>
                <c:pt idx="280">
                  <c:v>90.48130816091323</c:v>
                </c:pt>
                <c:pt idx="281">
                  <c:v>90.449693710987049</c:v>
                </c:pt>
                <c:pt idx="282">
                  <c:v>90.4180614390161</c:v>
                </c:pt>
                <c:pt idx="283">
                  <c:v>90.386415302622012</c:v>
                </c:pt>
                <c:pt idx="284">
                  <c:v>90.354759172384917</c:v>
                </c:pt>
                <c:pt idx="285">
                  <c:v>90.323096833356587</c:v>
                </c:pt>
                <c:pt idx="286">
                  <c:v>90.291431986549512</c:v>
                </c:pt>
                <c:pt idx="287">
                  <c:v>90.259768250401848</c:v>
                </c:pt>
                <c:pt idx="288">
                  <c:v>90.228109162219013</c:v>
                </c:pt>
                <c:pt idx="289">
                  <c:v>90.196458179592128</c:v>
                </c:pt>
                <c:pt idx="290">
                  <c:v>90.164818681793591</c:v>
                </c:pt>
                <c:pt idx="291">
                  <c:v>90.133193971150305</c:v>
                </c:pt>
                <c:pt idx="292">
                  <c:v>90.101587274394817</c:v>
                </c:pt>
                <c:pt idx="293">
                  <c:v>90.070001743994567</c:v>
                </c:pt>
                <c:pt idx="294">
                  <c:v>90.038440459459949</c:v>
                </c:pt>
                <c:pt idx="295">
                  <c:v>90.006906428631154</c:v>
                </c:pt>
                <c:pt idx="296">
                  <c:v>89.97540258894432</c:v>
                </c:pt>
                <c:pt idx="297">
                  <c:v>89.943931808677206</c:v>
                </c:pt>
                <c:pt idx="298">
                  <c:v>89.912496888174871</c:v>
                </c:pt>
                <c:pt idx="299">
                  <c:v>89.881100561055334</c:v>
                </c:pt>
                <c:pt idx="300">
                  <c:v>89.849745495396078</c:v>
                </c:pt>
                <c:pt idx="301">
                  <c:v>89.818434294901053</c:v>
                </c:pt>
                <c:pt idx="302">
                  <c:v>89.787169500048918</c:v>
                </c:pt>
                <c:pt idx="303">
                  <c:v>89.755953589222784</c:v>
                </c:pt>
                <c:pt idx="304">
                  <c:v>89.724788979821497</c:v>
                </c:pt>
                <c:pt idx="305">
                  <c:v>89.693678029352938</c:v>
                </c:pt>
                <c:pt idx="306">
                  <c:v>89.6626230365097</c:v>
                </c:pt>
                <c:pt idx="307">
                  <c:v>89.631626242227114</c:v>
                </c:pt>
                <c:pt idx="308">
                  <c:v>89.600689830724292</c:v>
                </c:pt>
                <c:pt idx="309">
                  <c:v>89.569815930528023</c:v>
                </c:pt>
                <c:pt idx="310">
                  <c:v>89.539006615480218</c:v>
                </c:pt>
                <c:pt idx="311">
                  <c:v>89.508263905728811</c:v>
                </c:pt>
                <c:pt idx="312">
                  <c:v>89.477589768702558</c:v>
                </c:pt>
                <c:pt idx="313">
                  <c:v>89.446986120069994</c:v>
                </c:pt>
                <c:pt idx="314">
                  <c:v>89.416454824682702</c:v>
                </c:pt>
                <c:pt idx="315">
                  <c:v>89.385997697503129</c:v>
                </c:pt>
                <c:pt idx="316">
                  <c:v>89.3556165045173</c:v>
                </c:pt>
                <c:pt idx="317">
                  <c:v>89.325312963632683</c:v>
                </c:pt>
                <c:pt idx="318">
                  <c:v>89.295088745561202</c:v>
                </c:pt>
                <c:pt idx="319">
                  <c:v>89.264945474687934</c:v>
                </c:pt>
                <c:pt idx="320">
                  <c:v>89.23488472992544</c:v>
                </c:pt>
                <c:pt idx="321">
                  <c:v>89.204908045554205</c:v>
                </c:pt>
                <c:pt idx="322">
                  <c:v>89.175016912049188</c:v>
                </c:pt>
                <c:pt idx="323">
                  <c:v>89.145212776892919</c:v>
                </c:pt>
                <c:pt idx="324">
                  <c:v>89.115497045375065</c:v>
                </c:pt>
                <c:pt idx="325">
                  <c:v>89.085871081378954</c:v>
                </c:pt>
                <c:pt idx="326">
                  <c:v>89.056336208155159</c:v>
                </c:pt>
                <c:pt idx="327">
                  <c:v>89.026893709082245</c:v>
                </c:pt>
                <c:pt idx="328">
                  <c:v>88.997544828415059</c:v>
                </c:pt>
                <c:pt idx="329">
                  <c:v>88.968290772020595</c:v>
                </c:pt>
                <c:pt idx="330">
                  <c:v>88.939132708101823</c:v>
                </c:pt>
                <c:pt idx="331">
                  <c:v>88.910071767909358</c:v>
                </c:pt>
                <c:pt idx="332">
                  <c:v>88.88110904644158</c:v>
                </c:pt>
                <c:pt idx="333">
                  <c:v>88.852245603132914</c:v>
                </c:pt>
                <c:pt idx="334">
                  <c:v>88.82348246253099</c:v>
                </c:pt>
                <c:pt idx="335">
                  <c:v>88.794820614962234</c:v>
                </c:pt>
                <c:pt idx="336">
                  <c:v>88.76626101718675</c:v>
                </c:pt>
                <c:pt idx="337">
                  <c:v>88.737804593042029</c:v>
                </c:pt>
                <c:pt idx="338">
                  <c:v>88.709452234076153</c:v>
                </c:pt>
                <c:pt idx="339">
                  <c:v>88.681204800170278</c:v>
                </c:pt>
                <c:pt idx="340">
                  <c:v>88.653063120150961</c:v>
                </c:pt>
                <c:pt idx="341">
                  <c:v>88.625027992392049</c:v>
                </c:pt>
                <c:pt idx="342">
                  <c:v>88.597100185406688</c:v>
                </c:pt>
                <c:pt idx="343">
                  <c:v>88.569280438429374</c:v>
                </c:pt>
                <c:pt idx="344">
                  <c:v>88.541569461988189</c:v>
                </c:pt>
                <c:pt idx="345">
                  <c:v>88.513967938467587</c:v>
                </c:pt>
                <c:pt idx="346">
                  <c:v>88.486476522661746</c:v>
                </c:pt>
                <c:pt idx="347">
                  <c:v>88.459095842318447</c:v>
                </c:pt>
                <c:pt idx="348">
                  <c:v>88.43182649867407</c:v>
                </c:pt>
                <c:pt idx="349">
                  <c:v>88.404669066979437</c:v>
                </c:pt>
                <c:pt idx="350">
                  <c:v>88.37762409701682</c:v>
                </c:pt>
                <c:pt idx="351">
                  <c:v>88.350692113608346</c:v>
                </c:pt>
                <c:pt idx="352">
                  <c:v>88.323873617115623</c:v>
                </c:pt>
                <c:pt idx="353">
                  <c:v>88.297169083931223</c:v>
                </c:pt>
                <c:pt idx="354">
                  <c:v>88.270578966961551</c:v>
                </c:pt>
                <c:pt idx="355">
                  <c:v>88.244103696101746</c:v>
                </c:pt>
                <c:pt idx="356">
                  <c:v>88.217743678702504</c:v>
                </c:pt>
                <c:pt idx="357">
                  <c:v>88.191499300028951</c:v>
                </c:pt>
                <c:pt idx="358">
                  <c:v>88.165370923711677</c:v>
                </c:pt>
                <c:pt idx="359">
                  <c:v>88.139358892190288</c:v>
                </c:pt>
                <c:pt idx="360">
                  <c:v>88.113463527149207</c:v>
                </c:pt>
                <c:pt idx="361">
                  <c:v>88.087685129946195</c:v>
                </c:pt>
                <c:pt idx="362">
                  <c:v>88.062023982033438</c:v>
                </c:pt>
                <c:pt idx="363">
                  <c:v>88.036480345371601</c:v>
                </c:pt>
                <c:pt idx="364">
                  <c:v>88.011054462836682</c:v>
                </c:pt>
                <c:pt idx="365">
                  <c:v>87.985746558619937</c:v>
                </c:pt>
                <c:pt idx="366">
                  <c:v>87.960556838621002</c:v>
                </c:pt>
                <c:pt idx="367">
                  <c:v>87.935485490834196</c:v>
                </c:pt>
                <c:pt idx="368">
                  <c:v>87.910532685728256</c:v>
                </c:pt>
                <c:pt idx="369">
                  <c:v>87.88569857661949</c:v>
                </c:pt>
                <c:pt idx="370">
                  <c:v>87.860983300038512</c:v>
                </c:pt>
                <c:pt idx="371">
                  <c:v>87.836386976090736</c:v>
                </c:pt>
                <c:pt idx="372">
                  <c:v>87.811909708810518</c:v>
                </c:pt>
                <c:pt idx="373">
                  <c:v>87.787551586509309</c:v>
                </c:pt>
                <c:pt idx="374">
                  <c:v>87.763312682117629</c:v>
                </c:pt>
                <c:pt idx="375">
                  <c:v>87.739193053521291</c:v>
                </c:pt>
                <c:pt idx="376">
                  <c:v>87.715192743891635</c:v>
                </c:pt>
                <c:pt idx="377">
                  <c:v>87.691311782010118</c:v>
                </c:pt>
                <c:pt idx="378">
                  <c:v>87.667550182587235</c:v>
                </c:pt>
                <c:pt idx="379">
                  <c:v>87.643907946575922</c:v>
                </c:pt>
                <c:pt idx="380">
                  <c:v>87.620385061479297</c:v>
                </c:pt>
                <c:pt idx="381">
                  <c:v>87.59698150165336</c:v>
                </c:pt>
                <c:pt idx="382">
                  <c:v>87.57369722860409</c:v>
                </c:pt>
                <c:pt idx="383">
                  <c:v>87.550532191279501</c:v>
                </c:pt>
                <c:pt idx="384">
                  <c:v>87.527486326356495</c:v>
                </c:pt>
                <c:pt idx="385">
                  <c:v>87.504559558522729</c:v>
                </c:pt>
                <c:pt idx="386">
                  <c:v>87.481751800753514</c:v>
                </c:pt>
                <c:pt idx="387">
                  <c:v>87.459062954583786</c:v>
                </c:pt>
                <c:pt idx="388">
                  <c:v>87.436492910375264</c:v>
                </c:pt>
                <c:pt idx="389">
                  <c:v>87.414041547579075</c:v>
                </c:pt>
                <c:pt idx="390">
                  <c:v>87.391708734993358</c:v>
                </c:pt>
                <c:pt idx="391">
                  <c:v>87.369494331016725</c:v>
                </c:pt>
                <c:pt idx="392">
                  <c:v>87.347398183896885</c:v>
                </c:pt>
                <c:pt idx="393">
                  <c:v>87.325420131974994</c:v>
                </c:pt>
                <c:pt idx="394">
                  <c:v>87.303560003925654</c:v>
                </c:pt>
                <c:pt idx="395">
                  <c:v>87.281817618992577</c:v>
                </c:pt>
                <c:pt idx="396">
                  <c:v>87.260192787220063</c:v>
                </c:pt>
                <c:pt idx="397">
                  <c:v>87.238685309680278</c:v>
                </c:pt>
                <c:pt idx="398">
                  <c:v>87.217294978696586</c:v>
                </c:pt>
                <c:pt idx="399">
                  <c:v>87.196021578062684</c:v>
                </c:pt>
                <c:pt idx="400">
                  <c:v>87.174864883257939</c:v>
                </c:pt>
                <c:pt idx="401">
                  <c:v>87.153824661658788</c:v>
                </c:pt>
                <c:pt idx="402">
                  <c:v>87.132900672746231</c:v>
                </c:pt>
                <c:pt idx="403">
                  <c:v>87.112092668309785</c:v>
                </c:pt>
                <c:pt idx="404">
                  <c:v>87.091400392647472</c:v>
                </c:pt>
                <c:pt idx="405">
                  <c:v>87.070823582762358</c:v>
                </c:pt>
                <c:pt idx="406">
                  <c:v>87.050361968555507</c:v>
                </c:pt>
                <c:pt idx="407">
                  <c:v>87.030015273015238</c:v>
                </c:pt>
                <c:pt idx="408">
                  <c:v>87.009783212403164</c:v>
                </c:pt>
                <c:pt idx="409">
                  <c:v>86.989665496436658</c:v>
                </c:pt>
                <c:pt idx="410">
                  <c:v>86.969661828467991</c:v>
                </c:pt>
                <c:pt idx="411">
                  <c:v>86.94977190566027</c:v>
                </c:pt>
                <c:pt idx="412">
                  <c:v>86.929995419160036</c:v>
                </c:pt>
                <c:pt idx="413">
                  <c:v>86.910332054266661</c:v>
                </c:pt>
                <c:pt idx="414">
                  <c:v>86.890781490598727</c:v>
                </c:pt>
                <c:pt idx="415">
                  <c:v>86.871343402257224</c:v>
                </c:pt>
                <c:pt idx="416">
                  <c:v>86.85201745798571</c:v>
                </c:pt>
                <c:pt idx="417">
                  <c:v>86.83280332132756</c:v>
                </c:pt>
                <c:pt idx="418">
                  <c:v>86.813700650780191</c:v>
                </c:pt>
                <c:pt idx="419">
                  <c:v>86.794709099946473</c:v>
                </c:pt>
                <c:pt idx="420">
                  <c:v>86.775828317683306</c:v>
                </c:pt>
                <c:pt idx="421">
                  <c:v>86.757057948247322</c:v>
                </c:pt>
                <c:pt idx="422">
                  <c:v>86.738397631437905</c:v>
                </c:pt>
                <c:pt idx="423">
                  <c:v>86.719847002737509</c:v>
                </c:pt>
                <c:pt idx="424">
                  <c:v>86.70140569344936</c:v>
                </c:pt>
                <c:pt idx="425">
                  <c:v>86.683073330832372</c:v>
                </c:pt>
                <c:pt idx="426">
                  <c:v>86.664849538233753</c:v>
                </c:pt>
                <c:pt idx="427">
                  <c:v>86.64673393521889</c:v>
                </c:pt>
                <c:pt idx="428">
                  <c:v>86.628726137698806</c:v>
                </c:pt>
                <c:pt idx="429">
                  <c:v>86.610825758055213</c:v>
                </c:pt>
                <c:pt idx="430">
                  <c:v>86.593032405263102</c:v>
                </c:pt>
                <c:pt idx="431">
                  <c:v>86.57534568501103</c:v>
                </c:pt>
                <c:pt idx="432">
                  <c:v>86.557765199819045</c:v>
                </c:pt>
                <c:pt idx="433">
                  <c:v>86.540290549154321</c:v>
                </c:pt>
                <c:pt idx="434">
                  <c:v>86.522921329544573</c:v>
                </c:pt>
                <c:pt idx="435">
                  <c:v>86.505657134689258</c:v>
                </c:pt>
                <c:pt idx="436">
                  <c:v>86.4884975555686</c:v>
                </c:pt>
                <c:pt idx="437">
                  <c:v>86.471442180550525</c:v>
                </c:pt>
                <c:pt idx="438">
                  <c:v>86.454490595495358</c:v>
                </c:pt>
                <c:pt idx="439">
                  <c:v>86.437642383858588</c:v>
                </c:pt>
                <c:pt idx="440">
                  <c:v>86.420897126791687</c:v>
                </c:pt>
                <c:pt idx="441">
                  <c:v>86.4042544032406</c:v>
                </c:pt>
                <c:pt idx="442">
                  <c:v>86.387713790042653</c:v>
                </c:pt>
                <c:pt idx="443">
                  <c:v>86.371274862021295</c:v>
                </c:pt>
                <c:pt idx="444">
                  <c:v>86.354937192079021</c:v>
                </c:pt>
                <c:pt idx="445">
                  <c:v>86.33870035128848</c:v>
                </c:pt>
                <c:pt idx="446">
                  <c:v>86.322563908981621</c:v>
                </c:pt>
                <c:pt idx="447">
                  <c:v>86.306527432837143</c:v>
                </c:pt>
                <c:pt idx="448">
                  <c:v>86.290590488966146</c:v>
                </c:pt>
                <c:pt idx="449">
                  <c:v>86.274752641996074</c:v>
                </c:pt>
                <c:pt idx="450">
                  <c:v>86.259013455152811</c:v>
                </c:pt>
                <c:pt idx="451">
                  <c:v>86.243372490341287</c:v>
                </c:pt>
                <c:pt idx="452">
                  <c:v>86.227829308224329</c:v>
                </c:pt>
                <c:pt idx="453">
                  <c:v>86.212383468299834</c:v>
                </c:pt>
                <c:pt idx="454">
                  <c:v>86.197034528976474</c:v>
                </c:pt>
                <c:pt idx="455">
                  <c:v>86.181782047647687</c:v>
                </c:pt>
                <c:pt idx="456">
                  <c:v>86.16662558076429</c:v>
                </c:pt>
                <c:pt idx="457">
                  <c:v>86.15156468390542</c:v>
                </c:pt>
                <c:pt idx="458">
                  <c:v>86.136598911848054</c:v>
                </c:pt>
                <c:pt idx="459">
                  <c:v>86.121727818635023</c:v>
                </c:pt>
                <c:pt idx="460">
                  <c:v>86.1069509576417</c:v>
                </c:pt>
                <c:pt idx="461">
                  <c:v>86.092267881641135</c:v>
                </c:pt>
                <c:pt idx="462">
                  <c:v>86.077678142867853</c:v>
                </c:pt>
                <c:pt idx="463">
                  <c:v>86.063181293080291</c:v>
                </c:pt>
                <c:pt idx="464">
                  <c:v>86.048776883621855</c:v>
                </c:pt>
                <c:pt idx="465">
                  <c:v>86.034464465480767</c:v>
                </c:pt>
                <c:pt idx="466">
                  <c:v>86.020243589348439</c:v>
                </c:pt>
                <c:pt idx="467">
                  <c:v>86.006113805676733</c:v>
                </c:pt>
                <c:pt idx="468">
                  <c:v>85.992074664733849</c:v>
                </c:pt>
                <c:pt idx="469">
                  <c:v>85.978125716659036</c:v>
                </c:pt>
                <c:pt idx="470">
                  <c:v>85.964266511516101</c:v>
                </c:pt>
                <c:pt idx="471">
                  <c:v>85.950496599345783</c:v>
                </c:pt>
                <c:pt idx="472">
                  <c:v>85.936815530216748</c:v>
                </c:pt>
                <c:pt idx="473">
                  <c:v>85.923222854275679</c:v>
                </c:pt>
                <c:pt idx="474">
                  <c:v>85.909718121796146</c:v>
                </c:pt>
                <c:pt idx="475">
                  <c:v>85.896300883226289</c:v>
                </c:pt>
                <c:pt idx="476">
                  <c:v>85.882970689235563</c:v>
                </c:pt>
                <c:pt idx="477">
                  <c:v>85.86972709076025</c:v>
                </c:pt>
                <c:pt idx="478">
                  <c:v>85.856569639048104</c:v>
                </c:pt>
                <c:pt idx="479">
                  <c:v>85.84349788570178</c:v>
                </c:pt>
                <c:pt idx="480">
                  <c:v>85.830511382721326</c:v>
                </c:pt>
                <c:pt idx="481">
                  <c:v>85.817609682545807</c:v>
                </c:pt>
                <c:pt idx="482">
                  <c:v>85.804792338093677</c:v>
                </c:pt>
                <c:pt idx="483">
                  <c:v>85.792058902802452</c:v>
                </c:pt>
                <c:pt idx="484">
                  <c:v>85.77940893066723</c:v>
                </c:pt>
                <c:pt idx="485">
                  <c:v>85.766841976278485</c:v>
                </c:pt>
                <c:pt idx="486">
                  <c:v>85.754357594858789</c:v>
                </c:pt>
                <c:pt idx="487">
                  <c:v>85.741955342298681</c:v>
                </c:pt>
                <c:pt idx="488">
                  <c:v>85.729634775191769</c:v>
                </c:pt>
                <c:pt idx="489">
                  <c:v>85.71739545086875</c:v>
                </c:pt>
                <c:pt idx="490">
                  <c:v>85.705236927430803</c:v>
                </c:pt>
                <c:pt idx="491">
                  <c:v>85.693158763781994</c:v>
                </c:pt>
                <c:pt idx="492">
                  <c:v>85.681160519660935</c:v>
                </c:pt>
                <c:pt idx="493">
                  <c:v>85.669241755671678</c:v>
                </c:pt>
                <c:pt idx="494">
                  <c:v>85.657402033313716</c:v>
                </c:pt>
                <c:pt idx="495">
                  <c:v>85.645640915011299</c:v>
                </c:pt>
                <c:pt idx="496">
                  <c:v>85.633957964141928</c:v>
                </c:pt>
                <c:pt idx="497">
                  <c:v>85.622352745064177</c:v>
                </c:pt>
                <c:pt idx="498">
                  <c:v>85.610824823144725</c:v>
                </c:pt>
                <c:pt idx="499">
                  <c:v>85.59937376478463</c:v>
                </c:pt>
                <c:pt idx="500">
                  <c:v>85.587999137445038</c:v>
                </c:pt>
                <c:pt idx="501">
                  <c:v>85.576700509672051</c:v>
                </c:pt>
                <c:pt idx="502">
                  <c:v>85.565477451120984</c:v>
                </c:pt>
                <c:pt idx="503">
                  <c:v>85.55432953257997</c:v>
                </c:pt>
                <c:pt idx="504">
                  <c:v>85.5432563259929</c:v>
                </c:pt>
                <c:pt idx="505">
                  <c:v>85.532257404481626</c:v>
                </c:pt>
                <c:pt idx="506">
                  <c:v>85.521332342367671</c:v>
                </c:pt>
                <c:pt idx="507">
                  <c:v>85.510480715193268</c:v>
                </c:pt>
                <c:pt idx="508">
                  <c:v>85.499702099741768</c:v>
                </c:pt>
                <c:pt idx="509">
                  <c:v>85.488996074057482</c:v>
                </c:pt>
                <c:pt idx="510">
                  <c:v>85.478362217464863</c:v>
                </c:pt>
                <c:pt idx="511">
                  <c:v>85.467800110587262</c:v>
                </c:pt>
                <c:pt idx="512">
                  <c:v>85.457309335364926</c:v>
                </c:pt>
                <c:pt idx="513">
                  <c:v>85.446889475072652</c:v>
                </c:pt>
                <c:pt idx="514">
                  <c:v>85.436540114336736</c:v>
                </c:pt>
                <c:pt idx="515">
                  <c:v>85.426260839151425</c:v>
                </c:pt>
                <c:pt idx="516">
                  <c:v>85.41605123689493</c:v>
                </c:pt>
                <c:pt idx="517">
                  <c:v>85.405910896344807</c:v>
                </c:pt>
                <c:pt idx="518">
                  <c:v>85.39583940769289</c:v>
                </c:pt>
                <c:pt idx="519">
                  <c:v>85.3858363625598</c:v>
                </c:pt>
                <c:pt idx="520">
                  <c:v>85.375901354008846</c:v>
                </c:pt>
                <c:pt idx="521">
                  <c:v>85.366033976559521</c:v>
                </c:pt>
                <c:pt idx="522">
                  <c:v>85.356233826200452</c:v>
                </c:pt>
                <c:pt idx="523">
                  <c:v>85.346500500402101</c:v>
                </c:pt>
                <c:pt idx="524">
                  <c:v>85.336833598128777</c:v>
                </c:pt>
                <c:pt idx="525">
                  <c:v>85.327232719850301</c:v>
                </c:pt>
                <c:pt idx="526">
                  <c:v>85.317697467553316</c:v>
                </c:pt>
                <c:pt idx="527">
                  <c:v>85.308227444752006</c:v>
                </c:pt>
                <c:pt idx="528">
                  <c:v>85.298822256498667</c:v>
                </c:pt>
                <c:pt idx="529">
                  <c:v>85.289481509393454</c:v>
                </c:pt>
                <c:pt idx="530">
                  <c:v>85.280204811594274</c:v>
                </c:pt>
                <c:pt idx="531">
                  <c:v>85.270991772825766</c:v>
                </c:pt>
                <c:pt idx="532">
                  <c:v>85.261842004388242</c:v>
                </c:pt>
                <c:pt idx="533">
                  <c:v>85.25275511916611</c:v>
                </c:pt>
                <c:pt idx="534">
                  <c:v>85.243730731635992</c:v>
                </c:pt>
                <c:pt idx="535">
                  <c:v>85.234768457874381</c:v>
                </c:pt>
                <c:pt idx="536">
                  <c:v>85.225867915565132</c:v>
                </c:pt>
                <c:pt idx="537">
                  <c:v>85.217028724006298</c:v>
                </c:pt>
                <c:pt idx="538">
                  <c:v>85.208250504117046</c:v>
                </c:pt>
                <c:pt idx="539">
                  <c:v>85.199532878443861</c:v>
                </c:pt>
                <c:pt idx="540">
                  <c:v>85.190875471166606</c:v>
                </c:pt>
                <c:pt idx="541">
                  <c:v>85.18227790810424</c:v>
                </c:pt>
                <c:pt idx="542">
                  <c:v>85.1737398167203</c:v>
                </c:pt>
                <c:pt idx="543">
                  <c:v>85.165260826127835</c:v>
                </c:pt>
                <c:pt idx="544">
                  <c:v>85.156840567094306</c:v>
                </c:pt>
                <c:pt idx="545">
                  <c:v>85.148478672046096</c:v>
                </c:pt>
                <c:pt idx="546">
                  <c:v>85.140174775072666</c:v>
                </c:pt>
                <c:pt idx="547">
                  <c:v>85.131928511930539</c:v>
                </c:pt>
                <c:pt idx="548">
                  <c:v>85.123739520046911</c:v>
                </c:pt>
                <c:pt idx="549">
                  <c:v>85.115607438523085</c:v>
                </c:pt>
                <c:pt idx="550">
                  <c:v>85.107531908137517</c:v>
                </c:pt>
                <c:pt idx="551">
                  <c:v>85.099512571348811</c:v>
                </c:pt>
                <c:pt idx="552">
                  <c:v>85.091549072298179</c:v>
                </c:pt>
                <c:pt idx="553">
                  <c:v>85.083641056811913</c:v>
                </c:pt>
                <c:pt idx="554">
                  <c:v>85.075788172403449</c:v>
                </c:pt>
                <c:pt idx="555">
                  <c:v>85.067990068275279</c:v>
                </c:pt>
                <c:pt idx="556">
                  <c:v>85.060246395320604</c:v>
                </c:pt>
                <c:pt idx="557">
                  <c:v>85.052556806124727</c:v>
                </c:pt>
                <c:pt idx="558">
                  <c:v>85.044920954966287</c:v>
                </c:pt>
                <c:pt idx="559">
                  <c:v>85.037338497818226</c:v>
                </c:pt>
                <c:pt idx="560">
                  <c:v>85.029809092348557</c:v>
                </c:pt>
                <c:pt idx="561">
                  <c:v>85.022332397920962</c:v>
                </c:pt>
                <c:pt idx="562">
                  <c:v>85.014908075595102</c:v>
                </c:pt>
                <c:pt idx="563">
                  <c:v>85.007535788126773</c:v>
                </c:pt>
                <c:pt idx="564">
                  <c:v>85.000215199968011</c:v>
                </c:pt>
                <c:pt idx="565">
                  <c:v>84.992945977266643</c:v>
                </c:pt>
                <c:pt idx="566">
                  <c:v>84.98572778786604</c:v>
                </c:pt>
                <c:pt idx="567">
                  <c:v>84.978560301304526</c:v>
                </c:pt>
                <c:pt idx="568">
                  <c:v>84.971443188814504</c:v>
                </c:pt>
                <c:pt idx="569">
                  <c:v>84.964376123321628</c:v>
                </c:pt>
                <c:pt idx="570">
                  <c:v>84.957358779443595</c:v>
                </c:pt>
                <c:pt idx="571">
                  <c:v>84.950390833488939</c:v>
                </c:pt>
                <c:pt idx="572">
                  <c:v>84.943471963455579</c:v>
                </c:pt>
                <c:pt idx="573">
                  <c:v>84.936601849029188</c:v>
                </c:pt>
                <c:pt idx="574">
                  <c:v>84.929780171581513</c:v>
                </c:pt>
                <c:pt idx="575">
                  <c:v>84.923006614168386</c:v>
                </c:pt>
                <c:pt idx="576">
                  <c:v>84.916280861527767</c:v>
                </c:pt>
                <c:pt idx="577">
                  <c:v>84.909602600077463</c:v>
                </c:pt>
                <c:pt idx="578">
                  <c:v>84.902971517912889</c:v>
                </c:pt>
                <c:pt idx="579">
                  <c:v>84.896387304804477</c:v>
                </c:pt>
                <c:pt idx="580">
                  <c:v>84.889849652195252</c:v>
                </c:pt>
                <c:pt idx="581">
                  <c:v>84.883358253197954</c:v>
                </c:pt>
                <c:pt idx="582">
                  <c:v>84.876912802592202</c:v>
                </c:pt>
                <c:pt idx="583">
                  <c:v>84.870512996821603</c:v>
                </c:pt>
                <c:pt idx="584">
                  <c:v>84.864158533990562</c:v>
                </c:pt>
                <c:pt idx="585">
                  <c:v>84.857849113861064</c:v>
                </c:pt>
                <c:pt idx="586">
                  <c:v>84.851584437849425</c:v>
                </c:pt>
                <c:pt idx="587">
                  <c:v>84.845364209022719</c:v>
                </c:pt>
                <c:pt idx="588">
                  <c:v>84.839188132095359</c:v>
                </c:pt>
                <c:pt idx="589">
                  <c:v>84.833055913425341</c:v>
                </c:pt>
                <c:pt idx="590">
                  <c:v>84.826967261010552</c:v>
                </c:pt>
                <c:pt idx="591">
                  <c:v>84.820921884484818</c:v>
                </c:pt>
                <c:pt idx="592">
                  <c:v>84.814919495114069</c:v>
                </c:pt>
                <c:pt idx="593">
                  <c:v>84.808959805792156</c:v>
                </c:pt>
                <c:pt idx="594">
                  <c:v>84.803042531036795</c:v>
                </c:pt>
                <c:pt idx="595">
                  <c:v>84.797167386985265</c:v>
                </c:pt>
                <c:pt idx="596">
                  <c:v>84.791334091390141</c:v>
                </c:pt>
                <c:pt idx="597">
                  <c:v>84.78554236361488</c:v>
                </c:pt>
                <c:pt idx="598">
                  <c:v>84.779791924629279</c:v>
                </c:pt>
                <c:pt idx="599">
                  <c:v>84.774082497004954</c:v>
                </c:pt>
                <c:pt idx="600">
                  <c:v>84.768413804910651</c:v>
                </c:pt>
                <c:pt idx="601">
                  <c:v>84.762785574107568</c:v>
                </c:pt>
                <c:pt idx="602">
                  <c:v>84.757197531944485</c:v>
                </c:pt>
                <c:pt idx="603">
                  <c:v>84.751649407352986</c:v>
                </c:pt>
                <c:pt idx="604">
                  <c:v>84.746140930842458</c:v>
                </c:pt>
                <c:pt idx="605">
                  <c:v>84.740671834495103</c:v>
                </c:pt>
                <c:pt idx="606">
                  <c:v>84.735241851960808</c:v>
                </c:pt>
                <c:pt idx="607">
                  <c:v>84.729850718452184</c:v>
                </c:pt>
                <c:pt idx="608">
                  <c:v>84.724498170739153</c:v>
                </c:pt>
                <c:pt idx="609">
                  <c:v>84.719183947143833</c:v>
                </c:pt>
                <c:pt idx="610">
                  <c:v>84.713907787535206</c:v>
                </c:pt>
                <c:pt idx="611">
                  <c:v>84.70866943332372</c:v>
                </c:pt>
                <c:pt idx="612">
                  <c:v>84.703468627455891</c:v>
                </c:pt>
                <c:pt idx="613">
                  <c:v>84.698305114408825</c:v>
                </c:pt>
                <c:pt idx="614">
                  <c:v>84.693178640184755</c:v>
                </c:pt>
                <c:pt idx="615">
                  <c:v>84.688088952305321</c:v>
                </c:pt>
                <c:pt idx="616">
                  <c:v>84.683035799806177</c:v>
                </c:pt>
                <c:pt idx="617">
                  <c:v>84.678018933231115</c:v>
                </c:pt>
                <c:pt idx="618">
                  <c:v>84.673038104626542</c:v>
                </c:pt>
                <c:pt idx="619">
                  <c:v>84.668093067535565</c:v>
                </c:pt>
                <c:pt idx="620">
                  <c:v>84.663183576992367</c:v>
                </c:pt>
                <c:pt idx="621">
                  <c:v>84.65830938951629</c:v>
                </c:pt>
                <c:pt idx="622">
                  <c:v>84.65347026310603</c:v>
                </c:pt>
                <c:pt idx="623">
                  <c:v>84.648665957233661</c:v>
                </c:pt>
                <c:pt idx="624">
                  <c:v>84.643896232838827</c:v>
                </c:pt>
                <c:pt idx="625">
                  <c:v>84.639160852322689</c:v>
                </c:pt>
                <c:pt idx="626">
                  <c:v>84.634459579541954</c:v>
                </c:pt>
                <c:pt idx="627">
                  <c:v>84.629792179802919</c:v>
                </c:pt>
                <c:pt idx="628">
                  <c:v>84.62515841985531</c:v>
                </c:pt>
                <c:pt idx="629">
                  <c:v>84.620558067886293</c:v>
                </c:pt>
                <c:pt idx="630">
                  <c:v>84.615990893514322</c:v>
                </c:pt>
                <c:pt idx="631">
                  <c:v>84.611456667783116</c:v>
                </c:pt>
                <c:pt idx="632">
                  <c:v>84.606955163155334</c:v>
                </c:pt>
                <c:pt idx="633">
                  <c:v>84.602486153506561</c:v>
                </c:pt>
                <c:pt idx="634">
                  <c:v>84.598049414119018</c:v>
                </c:pt>
                <c:pt idx="635">
                  <c:v>84.593644721675432</c:v>
                </c:pt>
                <c:pt idx="636">
                  <c:v>84.589271854252715</c:v>
                </c:pt>
                <c:pt idx="637">
                  <c:v>84.584930591315839</c:v>
                </c:pt>
                <c:pt idx="638">
                  <c:v>84.58062071371144</c:v>
                </c:pt>
                <c:pt idx="639">
                  <c:v>84.576342003661608</c:v>
                </c:pt>
                <c:pt idx="640">
                  <c:v>84.572094244757622</c:v>
                </c:pt>
                <c:pt idx="641">
                  <c:v>84.567877221953538</c:v>
                </c:pt>
                <c:pt idx="642">
                  <c:v>84.563690721560036</c:v>
                </c:pt>
                <c:pt idx="643">
                  <c:v>84.559534531237915</c:v>
                </c:pt>
                <c:pt idx="644">
                  <c:v>84.555408439991851</c:v>
                </c:pt>
                <c:pt idx="645">
                  <c:v>84.551312238164073</c:v>
                </c:pt>
                <c:pt idx="646">
                  <c:v>84.547245717427913</c:v>
                </c:pt>
                <c:pt idx="647">
                  <c:v>84.543208670781524</c:v>
                </c:pt>
                <c:pt idx="648">
                  <c:v>84.539200892541459</c:v>
                </c:pt>
                <c:pt idx="649">
                  <c:v>84.535222178336355</c:v>
                </c:pt>
                <c:pt idx="650">
                  <c:v>84.531272325100446</c:v>
                </c:pt>
                <c:pt idx="651">
                  <c:v>84.527351131067277</c:v>
                </c:pt>
                <c:pt idx="652">
                  <c:v>84.523458395763285</c:v>
                </c:pt>
                <c:pt idx="653">
                  <c:v>84.51959392000137</c:v>
                </c:pt>
                <c:pt idx="654">
                  <c:v>84.515757505874589</c:v>
                </c:pt>
                <c:pt idx="655">
                  <c:v>84.511948956749663</c:v>
                </c:pt>
                <c:pt idx="656">
                  <c:v>84.508168077260635</c:v>
                </c:pt>
                <c:pt idx="657">
                  <c:v>84.504414673302477</c:v>
                </c:pt>
                <c:pt idx="658">
                  <c:v>84.50068855202467</c:v>
                </c:pt>
                <c:pt idx="659">
                  <c:v>84.496989521824887</c:v>
                </c:pt>
                <c:pt idx="660">
                  <c:v>84.49331739234249</c:v>
                </c:pt>
                <c:pt idx="661">
                  <c:v>84.48967197445225</c:v>
                </c:pt>
                <c:pt idx="662">
                  <c:v>84.486053080257889</c:v>
                </c:pt>
                <c:pt idx="663">
                  <c:v>84.482460523085791</c:v>
                </c:pt>
                <c:pt idx="664">
                  <c:v>84.478894117478532</c:v>
                </c:pt>
                <c:pt idx="665">
                  <c:v>84.475353679188572</c:v>
                </c:pt>
                <c:pt idx="666">
                  <c:v>84.471839025171946</c:v>
                </c:pt>
                <c:pt idx="667">
                  <c:v>84.468349973581766</c:v>
                </c:pt>
                <c:pt idx="668">
                  <c:v>84.464886343762018</c:v>
                </c:pt>
                <c:pt idx="669">
                  <c:v>84.461447956241216</c:v>
                </c:pt>
                <c:pt idx="670">
                  <c:v>84.458034632725955</c:v>
                </c:pt>
                <c:pt idx="671">
                  <c:v>84.454646196094714</c:v>
                </c:pt>
                <c:pt idx="672">
                  <c:v>84.45128247039149</c:v>
                </c:pt>
                <c:pt idx="673">
                  <c:v>84.447943280819516</c:v>
                </c:pt>
                <c:pt idx="674">
                  <c:v>84.444628453735007</c:v>
                </c:pt>
                <c:pt idx="675">
                  <c:v>84.441337816640782</c:v>
                </c:pt>
                <c:pt idx="676">
                  <c:v>84.438071198180154</c:v>
                </c:pt>
                <c:pt idx="677">
                  <c:v>84.434828428130515</c:v>
                </c:pt>
                <c:pt idx="678">
                  <c:v>84.431609337397191</c:v>
                </c:pt>
                <c:pt idx="679">
                  <c:v>84.428413758007196</c:v>
                </c:pt>
                <c:pt idx="680">
                  <c:v>84.42524152310304</c:v>
                </c:pt>
                <c:pt idx="681">
                  <c:v>84.422092466936434</c:v>
                </c:pt>
                <c:pt idx="682">
                  <c:v>84.418966424862234</c:v>
                </c:pt>
                <c:pt idx="683">
                  <c:v>84.415863233332161</c:v>
                </c:pt>
                <c:pt idx="684">
                  <c:v>84.412782729888733</c:v>
                </c:pt>
                <c:pt idx="685">
                  <c:v>84.40972475315904</c:v>
                </c:pt>
                <c:pt idx="686">
                  <c:v>84.406689142848634</c:v>
                </c:pt>
                <c:pt idx="687">
                  <c:v>84.403675739735476</c:v>
                </c:pt>
                <c:pt idx="688">
                  <c:v>84.400684385663808</c:v>
                </c:pt>
                <c:pt idx="689">
                  <c:v>84.397714923538032</c:v>
                </c:pt>
                <c:pt idx="690">
                  <c:v>84.394767197316696</c:v>
                </c:pt>
                <c:pt idx="691">
                  <c:v>84.391841052006441</c:v>
                </c:pt>
                <c:pt idx="692">
                  <c:v>84.388936333655977</c:v>
                </c:pt>
                <c:pt idx="693">
                  <c:v>84.386052889350026</c:v>
                </c:pt>
                <c:pt idx="694">
                  <c:v>84.383190567203457</c:v>
                </c:pt>
                <c:pt idx="695">
                  <c:v>84.380349216355114</c:v>
                </c:pt>
                <c:pt idx="696">
                  <c:v>84.377528686962037</c:v>
                </c:pt>
                <c:pt idx="697">
                  <c:v>84.374728830193476</c:v>
                </c:pt>
                <c:pt idx="698">
                  <c:v>84.371949498224936</c:v>
                </c:pt>
                <c:pt idx="699">
                  <c:v>84.369190544232268</c:v>
                </c:pt>
                <c:pt idx="700">
                  <c:v>84.366451822385898</c:v>
                </c:pt>
                <c:pt idx="701">
                  <c:v>84.363733187844844</c:v>
                </c:pt>
                <c:pt idx="702">
                  <c:v>84.36103449675096</c:v>
                </c:pt>
                <c:pt idx="703">
                  <c:v>84.358355606223029</c:v>
                </c:pt>
                <c:pt idx="704">
                  <c:v>84.355696374351112</c:v>
                </c:pt>
                <c:pt idx="705">
                  <c:v>84.353056660190617</c:v>
                </c:pt>
                <c:pt idx="706">
                  <c:v>84.350436323756597</c:v>
                </c:pt>
                <c:pt idx="707">
                  <c:v>84.347835226018091</c:v>
                </c:pt>
                <c:pt idx="708">
                  <c:v>84.345253228892275</c:v>
                </c:pt>
                <c:pt idx="709">
                  <c:v>84.342690195238845</c:v>
                </c:pt>
                <c:pt idx="710">
                  <c:v>84.340145988854374</c:v>
                </c:pt>
                <c:pt idx="711">
                  <c:v>84.337620474466604</c:v>
                </c:pt>
                <c:pt idx="712">
                  <c:v>84.3351135177288</c:v>
                </c:pt>
                <c:pt idx="713">
                  <c:v>84.33262498521421</c:v>
                </c:pt>
                <c:pt idx="714">
                  <c:v>84.330154744410464</c:v>
                </c:pt>
                <c:pt idx="715">
                  <c:v>84.327702663713978</c:v>
                </c:pt>
                <c:pt idx="716">
                  <c:v>84.325268612424395</c:v>
                </c:pt>
                <c:pt idx="717">
                  <c:v>84.322852460739185</c:v>
                </c:pt>
                <c:pt idx="718">
                  <c:v>84.320454079747975</c:v>
                </c:pt>
                <c:pt idx="719">
                  <c:v>84.318073341427237</c:v>
                </c:pt>
                <c:pt idx="720">
                  <c:v>84.31571011863474</c:v>
                </c:pt>
                <c:pt idx="721">
                  <c:v>84.313364285104171</c:v>
                </c:pt>
                <c:pt idx="722">
                  <c:v>84.311035715439672</c:v>
                </c:pt>
                <c:pt idx="723">
                  <c:v>84.308724285110571</c:v>
                </c:pt>
                <c:pt idx="724">
                  <c:v>84.306429870445882</c:v>
                </c:pt>
                <c:pt idx="725">
                  <c:v>84.304152348629088</c:v>
                </c:pt>
                <c:pt idx="726">
                  <c:v>84.30189159769273</c:v>
                </c:pt>
                <c:pt idx="727">
                  <c:v>84.299647496513231</c:v>
                </c:pt>
                <c:pt idx="728">
                  <c:v>84.297419924805524</c:v>
                </c:pt>
                <c:pt idx="729">
                  <c:v>84.295208763117884</c:v>
                </c:pt>
                <c:pt idx="730">
                  <c:v>84.293013892826679</c:v>
                </c:pt>
                <c:pt idx="731">
                  <c:v>84.290835196131169</c:v>
                </c:pt>
                <c:pt idx="732">
                  <c:v>84.288672556048368</c:v>
                </c:pt>
                <c:pt idx="733">
                  <c:v>84.286525856407863</c:v>
                </c:pt>
                <c:pt idx="734">
                  <c:v>84.284394981846702</c:v>
                </c:pt>
                <c:pt idx="735">
                  <c:v>84.282279817804337</c:v>
                </c:pt>
                <c:pt idx="736">
                  <c:v>84.280180250517475</c:v>
                </c:pt>
                <c:pt idx="737">
                  <c:v>84.278096167015036</c:v>
                </c:pt>
                <c:pt idx="738">
                  <c:v>84.276027455113237</c:v>
                </c:pt>
                <c:pt idx="739">
                  <c:v>84.273974003410444</c:v>
                </c:pt>
                <c:pt idx="740">
                  <c:v>84.27193570128226</c:v>
                </c:pt>
                <c:pt idx="741">
                  <c:v>84.269912438876588</c:v>
                </c:pt>
                <c:pt idx="742">
                  <c:v>84.26790410710862</c:v>
                </c:pt>
                <c:pt idx="743">
                  <c:v>84.265910597656088</c:v>
                </c:pt>
                <c:pt idx="744">
                  <c:v>84.263931802954176</c:v>
                </c:pt>
                <c:pt idx="745">
                  <c:v>84.26196761619083</c:v>
                </c:pt>
                <c:pt idx="746">
                  <c:v>84.260017931301817</c:v>
                </c:pt>
                <c:pt idx="747">
                  <c:v>84.258082642965988</c:v>
                </c:pt>
                <c:pt idx="748">
                  <c:v>84.256161646600432</c:v>
                </c:pt>
                <c:pt idx="749">
                  <c:v>84.254254838355763</c:v>
                </c:pt>
                <c:pt idx="750">
                  <c:v>84.252362115111367</c:v>
                </c:pt>
                <c:pt idx="751">
                  <c:v>84.250483374470662</c:v>
                </c:pt>
                <c:pt idx="752">
                  <c:v>84.248618514756416</c:v>
                </c:pt>
                <c:pt idx="753">
                  <c:v>84.246767435006106</c:v>
                </c:pt>
                <c:pt idx="754">
                  <c:v>84.244930034967282</c:v>
                </c:pt>
                <c:pt idx="755">
                  <c:v>84.243106215092894</c:v>
                </c:pt>
                <c:pt idx="756">
                  <c:v>84.241295876536725</c:v>
                </c:pt>
                <c:pt idx="757">
                  <c:v>84.239498921148893</c:v>
                </c:pt>
                <c:pt idx="758">
                  <c:v>84.237715251471158</c:v>
                </c:pt>
                <c:pt idx="759">
                  <c:v>84.235944770732573</c:v>
                </c:pt>
                <c:pt idx="760">
                  <c:v>84.234187382844794</c:v>
                </c:pt>
                <c:pt idx="761">
                  <c:v>84.232442992397779</c:v>
                </c:pt>
                <c:pt idx="762">
                  <c:v>84.230711504655247</c:v>
                </c:pt>
                <c:pt idx="763">
                  <c:v>84.228992825550293</c:v>
                </c:pt>
                <c:pt idx="764">
                  <c:v>84.227286861680923</c:v>
                </c:pt>
                <c:pt idx="765">
                  <c:v>84.22559352030575</c:v>
                </c:pt>
                <c:pt idx="766">
                  <c:v>84.223912709339558</c:v>
                </c:pt>
                <c:pt idx="767">
                  <c:v>84.222244337349096</c:v>
                </c:pt>
                <c:pt idx="768">
                  <c:v>84.220588313548589</c:v>
                </c:pt>
                <c:pt idx="769">
                  <c:v>84.218944547795672</c:v>
                </c:pt>
                <c:pt idx="770">
                  <c:v>84.217312950586901</c:v>
                </c:pt>
                <c:pt idx="771">
                  <c:v>84.215693433053701</c:v>
                </c:pt>
                <c:pt idx="772">
                  <c:v>84.214085906958061</c:v>
                </c:pt>
                <c:pt idx="773">
                  <c:v>84.212490284688357</c:v>
                </c:pt>
                <c:pt idx="774">
                  <c:v>84.210906479255186</c:v>
                </c:pt>
                <c:pt idx="775">
                  <c:v>84.209334404287233</c:v>
                </c:pt>
                <c:pt idx="776">
                  <c:v>84.207773974027148</c:v>
                </c:pt>
                <c:pt idx="777">
                  <c:v>84.206225103327441</c:v>
                </c:pt>
                <c:pt idx="778">
                  <c:v>84.204687707646386</c:v>
                </c:pt>
                <c:pt idx="779">
                  <c:v>84.203161703044032</c:v>
                </c:pt>
                <c:pt idx="780">
                  <c:v>84.201647006178106</c:v>
                </c:pt>
                <c:pt idx="781">
                  <c:v>84.200143534300111</c:v>
                </c:pt>
                <c:pt idx="782">
                  <c:v>84.198651205251153</c:v>
                </c:pt>
                <c:pt idx="783">
                  <c:v>84.197169937458185</c:v>
                </c:pt>
                <c:pt idx="784">
                  <c:v>84.195699649929963</c:v>
                </c:pt>
                <c:pt idx="785">
                  <c:v>84.19424026225316</c:v>
                </c:pt>
                <c:pt idx="786">
                  <c:v>84.192791694588479</c:v>
                </c:pt>
                <c:pt idx="787">
                  <c:v>84.19135386766672</c:v>
                </c:pt>
                <c:pt idx="788">
                  <c:v>84.189926702785087</c:v>
                </c:pt>
                <c:pt idx="789">
                  <c:v>84.188510121803191</c:v>
                </c:pt>
                <c:pt idx="790">
                  <c:v>84.187104047139314</c:v>
                </c:pt>
                <c:pt idx="791">
                  <c:v>84.185708401766675</c:v>
                </c:pt>
                <c:pt idx="792">
                  <c:v>84.1843231092096</c:v>
                </c:pt>
                <c:pt idx="793">
                  <c:v>84.182948093539864</c:v>
                </c:pt>
                <c:pt idx="794">
                  <c:v>84.18158327937293</c:v>
                </c:pt>
                <c:pt idx="795">
                  <c:v>84.180228591864193</c:v>
                </c:pt>
                <c:pt idx="796">
                  <c:v>84.178883956705505</c:v>
                </c:pt>
                <c:pt idx="797">
                  <c:v>84.177549300121299</c:v>
                </c:pt>
                <c:pt idx="798">
                  <c:v>84.176224548865093</c:v>
                </c:pt>
                <c:pt idx="799">
                  <c:v>84.174909630215907</c:v>
                </c:pt>
                <c:pt idx="800">
                  <c:v>84.173604471974571</c:v>
                </c:pt>
                <c:pt idx="801">
                  <c:v>84.172309002460253</c:v>
                </c:pt>
                <c:pt idx="802">
                  <c:v>84.171023150506926</c:v>
                </c:pt>
                <c:pt idx="803">
                  <c:v>84.169746845459784</c:v>
                </c:pt>
                <c:pt idx="804">
                  <c:v>84.168480017171746</c:v>
                </c:pt>
                <c:pt idx="805">
                  <c:v>84.167222596000087</c:v>
                </c:pt>
                <c:pt idx="806">
                  <c:v>84.165974512802862</c:v>
                </c:pt>
                <c:pt idx="807">
                  <c:v>84.164735698935516</c:v>
                </c:pt>
                <c:pt idx="808">
                  <c:v>84.163506086247509</c:v>
                </c:pt>
                <c:pt idx="809">
                  <c:v>84.162285607078829</c:v>
                </c:pt>
                <c:pt idx="810">
                  <c:v>84.161074194256756</c:v>
                </c:pt>
                <c:pt idx="811">
                  <c:v>84.159871781092377</c:v>
                </c:pt>
                <c:pt idx="812">
                  <c:v>84.158678301377336</c:v>
                </c:pt>
                <c:pt idx="813">
                  <c:v>84.15749368938053</c:v>
                </c:pt>
                <c:pt idx="814">
                  <c:v>84.15631787984475</c:v>
                </c:pt>
                <c:pt idx="815">
                  <c:v>84.155150807983446</c:v>
                </c:pt>
                <c:pt idx="816">
                  <c:v>84.153992409477539</c:v>
                </c:pt>
                <c:pt idx="817">
                  <c:v>84.152842620472128</c:v>
                </c:pt>
                <c:pt idx="818">
                  <c:v>84.151701377573261</c:v>
                </c:pt>
                <c:pt idx="819">
                  <c:v>84.150568617844826</c:v>
                </c:pt>
                <c:pt idx="820">
                  <c:v>84.149444278805305</c:v>
                </c:pt>
                <c:pt idx="821">
                  <c:v>84.148328298424673</c:v>
                </c:pt>
                <c:pt idx="822">
                  <c:v>84.147220615121213</c:v>
                </c:pt>
                <c:pt idx="823">
                  <c:v>84.146121167758523</c:v>
                </c:pt>
                <c:pt idx="824">
                  <c:v>84.14502989564231</c:v>
                </c:pt>
                <c:pt idx="825">
                  <c:v>84.143946738517315</c:v>
                </c:pt>
                <c:pt idx="826">
                  <c:v>84.142871636564379</c:v>
                </c:pt>
                <c:pt idx="827">
                  <c:v>84.141804530397309</c:v>
                </c:pt>
                <c:pt idx="828">
                  <c:v>84.140745361059871</c:v>
                </c:pt>
                <c:pt idx="829">
                  <c:v>84.13969407002287</c:v>
                </c:pt>
                <c:pt idx="830">
                  <c:v>84.138650599181076</c:v>
                </c:pt>
                <c:pt idx="831">
                  <c:v>84.137614890850344</c:v>
                </c:pt>
                <c:pt idx="832">
                  <c:v>84.136586887764636</c:v>
                </c:pt>
                <c:pt idx="833">
                  <c:v>84.13556653307316</c:v>
                </c:pt>
                <c:pt idx="834">
                  <c:v>84.134553770337348</c:v>
                </c:pt>
                <c:pt idx="835">
                  <c:v>84.133548543528136</c:v>
                </c:pt>
                <c:pt idx="836">
                  <c:v>84.132550797022958</c:v>
                </c:pt>
                <c:pt idx="837">
                  <c:v>84.131560475602996</c:v>
                </c:pt>
                <c:pt idx="838">
                  <c:v>84.130577524450317</c:v>
                </c:pt>
                <c:pt idx="839">
                  <c:v>84.129601889145079</c:v>
                </c:pt>
                <c:pt idx="840">
                  <c:v>84.128633515662713</c:v>
                </c:pt>
                <c:pt idx="841">
                  <c:v>84.127672350371157</c:v>
                </c:pt>
                <c:pt idx="842">
                  <c:v>84.126718340028162</c:v>
                </c:pt>
                <c:pt idx="843">
                  <c:v>84.12577143177846</c:v>
                </c:pt>
                <c:pt idx="844">
                  <c:v>84.124831573151113</c:v>
                </c:pt>
                <c:pt idx="845">
                  <c:v>84.123898712056814</c:v>
                </c:pt>
                <c:pt idx="846">
                  <c:v>84.122972796785177</c:v>
                </c:pt>
                <c:pt idx="847">
                  <c:v>84.122053776002033</c:v>
                </c:pt>
                <c:pt idx="848">
                  <c:v>84.12114159874686</c:v>
                </c:pt>
                <c:pt idx="849">
                  <c:v>84.12023621443015</c:v>
                </c:pt>
                <c:pt idx="850">
                  <c:v>84.119337572830688</c:v>
                </c:pt>
                <c:pt idx="851">
                  <c:v>84.118445624093084</c:v>
                </c:pt>
                <c:pt idx="852">
                  <c:v>84.11756031872514</c:v>
                </c:pt>
                <c:pt idx="853">
                  <c:v>84.116681607595268</c:v>
                </c:pt>
                <c:pt idx="854">
                  <c:v>84.115809441929969</c:v>
                </c:pt>
                <c:pt idx="855">
                  <c:v>84.114943773311268</c:v>
                </c:pt>
                <c:pt idx="856">
                  <c:v>84.114084553674289</c:v>
                </c:pt>
                <c:pt idx="857">
                  <c:v>84.113231735304637</c:v>
                </c:pt>
                <c:pt idx="858">
                  <c:v>84.112385270836015</c:v>
                </c:pt>
                <c:pt idx="859">
                  <c:v>84.111545113247715</c:v>
                </c:pt>
                <c:pt idx="860">
                  <c:v>84.110711215862182</c:v>
                </c:pt>
                <c:pt idx="861">
                  <c:v>84.109883532342579</c:v>
                </c:pt>
                <c:pt idx="862">
                  <c:v>84.109062016690388</c:v>
                </c:pt>
                <c:pt idx="863">
                  <c:v>84.108246623242991</c:v>
                </c:pt>
                <c:pt idx="864">
                  <c:v>84.107437306671258</c:v>
                </c:pt>
                <c:pt idx="865">
                  <c:v>84.106634021977285</c:v>
                </c:pt>
                <c:pt idx="866">
                  <c:v>84.105836724491937</c:v>
                </c:pt>
                <c:pt idx="867">
                  <c:v>84.105045369872528</c:v>
                </c:pt>
                <c:pt idx="868">
                  <c:v>84.104259914100552</c:v>
                </c:pt>
                <c:pt idx="869">
                  <c:v>84.103480313479324</c:v>
                </c:pt>
                <c:pt idx="870">
                  <c:v>84.102706524631756</c:v>
                </c:pt>
                <c:pt idx="871">
                  <c:v>84.10193850449798</c:v>
                </c:pt>
                <c:pt idx="872">
                  <c:v>84.101176210333179</c:v>
                </c:pt>
                <c:pt idx="873">
                  <c:v>84.100419599705347</c:v>
                </c:pt>
                <c:pt idx="874">
                  <c:v>84.099668630492985</c:v>
                </c:pt>
                <c:pt idx="875">
                  <c:v>84.098923260882941</c:v>
                </c:pt>
                <c:pt idx="876">
                  <c:v>84.098183449368165</c:v>
                </c:pt>
                <c:pt idx="877">
                  <c:v>84.097449154745632</c:v>
                </c:pt>
                <c:pt idx="878">
                  <c:v>84.096720336114061</c:v>
                </c:pt>
                <c:pt idx="879">
                  <c:v>84.095996952871772</c:v>
                </c:pt>
                <c:pt idx="880">
                  <c:v>84.095278964714637</c:v>
                </c:pt>
                <c:pt idx="881">
                  <c:v>84.094566331633828</c:v>
                </c:pt>
                <c:pt idx="882">
                  <c:v>84.093859013913814</c:v>
                </c:pt>
                <c:pt idx="883">
                  <c:v>84.093156972130203</c:v>
                </c:pt>
                <c:pt idx="884">
                  <c:v>84.092460167147649</c:v>
                </c:pt>
                <c:pt idx="885">
                  <c:v>84.091768560117856</c:v>
                </c:pt>
                <c:pt idx="886">
                  <c:v>84.091082112477409</c:v>
                </c:pt>
                <c:pt idx="887">
                  <c:v>84.090400785945846</c:v>
                </c:pt>
                <c:pt idx="888">
                  <c:v>84.089724542523612</c:v>
                </c:pt>
                <c:pt idx="889">
                  <c:v>84.089053344489955</c:v>
                </c:pt>
                <c:pt idx="890">
                  <c:v>84.088387154401019</c:v>
                </c:pt>
                <c:pt idx="891">
                  <c:v>84.087725935087818</c:v>
                </c:pt>
                <c:pt idx="892">
                  <c:v>84.087069649654296</c:v>
                </c:pt>
                <c:pt idx="893">
                  <c:v>84.086418261475345</c:v>
                </c:pt>
                <c:pt idx="894">
                  <c:v>84.08577173419485</c:v>
                </c:pt>
                <c:pt idx="895">
                  <c:v>84.085130031723708</c:v>
                </c:pt>
                <c:pt idx="896">
                  <c:v>84.084493118238086</c:v>
                </c:pt>
                <c:pt idx="897">
                  <c:v>84.08386095817734</c:v>
                </c:pt>
                <c:pt idx="898">
                  <c:v>84.083233516242146</c:v>
                </c:pt>
                <c:pt idx="899">
                  <c:v>84.082610757392686</c:v>
                </c:pt>
                <c:pt idx="900">
                  <c:v>84.081992646846771</c:v>
                </c:pt>
                <c:pt idx="901">
                  <c:v>84.08137915007795</c:v>
                </c:pt>
                <c:pt idx="902">
                  <c:v>84.080770232813634</c:v>
                </c:pt>
                <c:pt idx="903">
                  <c:v>84.080165861033393</c:v>
                </c:pt>
                <c:pt idx="904">
                  <c:v>84.07956600096702</c:v>
                </c:pt>
                <c:pt idx="905">
                  <c:v>84.078970619092772</c:v>
                </c:pt>
                <c:pt idx="906">
                  <c:v>84.078379682135576</c:v>
                </c:pt>
                <c:pt idx="907">
                  <c:v>84.077793157065258</c:v>
                </c:pt>
                <c:pt idx="908">
                  <c:v>84.077211011094803</c:v>
                </c:pt>
                <c:pt idx="909">
                  <c:v>84.076633211678512</c:v>
                </c:pt>
                <c:pt idx="910">
                  <c:v>84.076059726510323</c:v>
                </c:pt>
                <c:pt idx="911">
                  <c:v>84.07549052352212</c:v>
                </c:pt>
                <c:pt idx="912">
                  <c:v>84.074925570881931</c:v>
                </c:pt>
                <c:pt idx="913">
                  <c:v>84.074364836992217</c:v>
                </c:pt>
                <c:pt idx="914">
                  <c:v>84.073808290488316</c:v>
                </c:pt>
                <c:pt idx="915">
                  <c:v>84.073255900236589</c:v>
                </c:pt>
                <c:pt idx="916">
                  <c:v>84.072707635332833</c:v>
                </c:pt>
                <c:pt idx="917">
                  <c:v>84.072163465100644</c:v>
                </c:pt>
                <c:pt idx="918">
                  <c:v>84.071623359089699</c:v>
                </c:pt>
                <c:pt idx="919">
                  <c:v>84.071087287074178</c:v>
                </c:pt>
                <c:pt idx="920">
                  <c:v>84.07055521905113</c:v>
                </c:pt>
                <c:pt idx="921">
                  <c:v>84.070027125238795</c:v>
                </c:pt>
                <c:pt idx="922">
                  <c:v>84.069502976075071</c:v>
                </c:pt>
                <c:pt idx="923">
                  <c:v>84.068982742215951</c:v>
                </c:pt>
                <c:pt idx="924">
                  <c:v>84.068466394533871</c:v>
                </c:pt>
                <c:pt idx="925">
                  <c:v>84.067953904116123</c:v>
                </c:pt>
                <c:pt idx="926">
                  <c:v>84.067445242263403</c:v>
                </c:pt>
                <c:pt idx="927">
                  <c:v>84.066940380488148</c:v>
                </c:pt>
                <c:pt idx="928">
                  <c:v>84.066439290513088</c:v>
                </c:pt>
                <c:pt idx="929">
                  <c:v>84.065941944269653</c:v>
                </c:pt>
                <c:pt idx="930">
                  <c:v>84.065448313896511</c:v>
                </c:pt>
                <c:pt idx="931">
                  <c:v>84.064958371738044</c:v>
                </c:pt>
                <c:pt idx="932">
                  <c:v>84.064472090342832</c:v>
                </c:pt>
                <c:pt idx="933">
                  <c:v>84.063989442462187</c:v>
                </c:pt>
                <c:pt idx="934">
                  <c:v>84.063510401048688</c:v>
                </c:pt>
                <c:pt idx="935">
                  <c:v>84.063034939254706</c:v>
                </c:pt>
                <c:pt idx="936">
                  <c:v>84.062563030431008</c:v>
                </c:pt>
                <c:pt idx="937">
                  <c:v>84.062094648125154</c:v>
                </c:pt>
                <c:pt idx="938">
                  <c:v>84.061629766080245</c:v>
                </c:pt>
                <c:pt idx="939">
                  <c:v>84.061168358233431</c:v>
                </c:pt>
                <c:pt idx="940">
                  <c:v>84.060710398714505</c:v>
                </c:pt>
                <c:pt idx="941">
                  <c:v>84.060255861844439</c:v>
                </c:pt>
                <c:pt idx="942">
                  <c:v>84.059804722134103</c:v>
                </c:pt>
                <c:pt idx="943">
                  <c:v>84.059356954282777</c:v>
                </c:pt>
                <c:pt idx="944">
                  <c:v>84.058912533176866</c:v>
                </c:pt>
                <c:pt idx="945">
                  <c:v>84.058471433888514</c:v>
                </c:pt>
                <c:pt idx="946">
                  <c:v>84.058033631674149</c:v>
                </c:pt>
                <c:pt idx="947">
                  <c:v>84.057599101973295</c:v>
                </c:pt>
                <c:pt idx="948">
                  <c:v>84.057167820407145</c:v>
                </c:pt>
                <c:pt idx="949">
                  <c:v>84.056739762777269</c:v>
                </c:pt>
                <c:pt idx="950">
                  <c:v>84.056314905064269</c:v>
                </c:pt>
                <c:pt idx="951">
                  <c:v>84.05589322342648</c:v>
                </c:pt>
                <c:pt idx="952">
                  <c:v>84.055474694198736</c:v>
                </c:pt>
                <c:pt idx="953">
                  <c:v>84.055059293890977</c:v>
                </c:pt>
                <c:pt idx="954">
                  <c:v>84.054646999187042</c:v>
                </c:pt>
                <c:pt idx="955">
                  <c:v>84.054237786943389</c:v>
                </c:pt>
                <c:pt idx="956">
                  <c:v>84.053831634187802</c:v>
                </c:pt>
                <c:pt idx="957">
                  <c:v>84.053428518118196</c:v>
                </c:pt>
                <c:pt idx="958">
                  <c:v>84.053028416101313</c:v>
                </c:pt>
                <c:pt idx="959">
                  <c:v>84.052631305671525</c:v>
                </c:pt>
                <c:pt idx="960">
                  <c:v>84.052237164529572</c:v>
                </c:pt>
                <c:pt idx="961">
                  <c:v>84.05184597054145</c:v>
                </c:pt>
                <c:pt idx="962">
                  <c:v>84.051457701737036</c:v>
                </c:pt>
                <c:pt idx="963">
                  <c:v>84.051072336309034</c:v>
                </c:pt>
                <c:pt idx="964">
                  <c:v>84.050689852611725</c:v>
                </c:pt>
                <c:pt idx="965">
                  <c:v>84.050310229159763</c:v>
                </c:pt>
                <c:pt idx="966">
                  <c:v>84.049933444627058</c:v>
                </c:pt>
                <c:pt idx="967">
                  <c:v>84.049559477845548</c:v>
                </c:pt>
                <c:pt idx="968">
                  <c:v>84.049188307804116</c:v>
                </c:pt>
                <c:pt idx="969">
                  <c:v>84.04881991364735</c:v>
                </c:pt>
                <c:pt idx="970">
                  <c:v>84.048454274674469</c:v>
                </c:pt>
                <c:pt idx="971">
                  <c:v>84.048091370338199</c:v>
                </c:pt>
                <c:pt idx="972">
                  <c:v>84.047731180243616</c:v>
                </c:pt>
                <c:pt idx="973">
                  <c:v>84.047373684146976</c:v>
                </c:pt>
                <c:pt idx="974">
                  <c:v>84.047018861954754</c:v>
                </c:pt>
                <c:pt idx="975">
                  <c:v>84.046666693722372</c:v>
                </c:pt>
                <c:pt idx="976">
                  <c:v>84.046317159653256</c:v>
                </c:pt>
                <c:pt idx="977">
                  <c:v>84.04597024009766</c:v>
                </c:pt>
                <c:pt idx="978">
                  <c:v>84.045625915551597</c:v>
                </c:pt>
                <c:pt idx="979">
                  <c:v>84.045284166655804</c:v>
                </c:pt>
                <c:pt idx="980">
                  <c:v>84.044944974194664</c:v>
                </c:pt>
                <c:pt idx="981">
                  <c:v>84.044608319095161</c:v>
                </c:pt>
                <c:pt idx="982">
                  <c:v>84.044274182425795</c:v>
                </c:pt>
                <c:pt idx="983">
                  <c:v>84.043942545395595</c:v>
                </c:pt>
                <c:pt idx="984">
                  <c:v>84.043613389353041</c:v>
                </c:pt>
                <c:pt idx="985">
                  <c:v>84.043286695785099</c:v>
                </c:pt>
                <c:pt idx="986">
                  <c:v>84.04296244631611</c:v>
                </c:pt>
                <c:pt idx="987">
                  <c:v>84.042640622706926</c:v>
                </c:pt>
                <c:pt idx="988">
                  <c:v>84.042321206853728</c:v>
                </c:pt>
                <c:pt idx="989">
                  <c:v>84.042004180787174</c:v>
                </c:pt>
                <c:pt idx="990">
                  <c:v>84.041689526671348</c:v>
                </c:pt>
                <c:pt idx="991">
                  <c:v>84.04137722680278</c:v>
                </c:pt>
                <c:pt idx="992">
                  <c:v>84.041067263609506</c:v>
                </c:pt>
                <c:pt idx="993">
                  <c:v>84.040759619650075</c:v>
                </c:pt>
                <c:pt idx="994">
                  <c:v>84.040454277612554</c:v>
                </c:pt>
                <c:pt idx="995">
                  <c:v>84.040151220313689</c:v>
                </c:pt>
                <c:pt idx="996">
                  <c:v>84.039850430697811</c:v>
                </c:pt>
                <c:pt idx="997">
                  <c:v>84.039551891835998</c:v>
                </c:pt>
                <c:pt idx="998">
                  <c:v>84.039255586925123</c:v>
                </c:pt>
                <c:pt idx="999">
                  <c:v>84.038961499286913</c:v>
                </c:pt>
                <c:pt idx="1000">
                  <c:v>84.038669612367045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584184"/>
        <c:axId val="360584576"/>
      </c:scatterChart>
      <c:valAx>
        <c:axId val="360584184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0204578459425729"/>
              <c:y val="0.92222224563625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4576"/>
        <c:crosses val="autoZero"/>
        <c:crossBetween val="midCat"/>
      </c:valAx>
      <c:valAx>
        <c:axId val="36058457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State-variable solutions</a:t>
                </a:r>
              </a:p>
            </c:rich>
          </c:tx>
          <c:layout>
            <c:manualLayout>
              <c:xMode val="edge"/>
              <c:yMode val="edge"/>
              <c:x val="2.7650691094891519E-3"/>
              <c:y val="0.314772650046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4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620503065474142"/>
          <c:y val="0.17680725446305098"/>
          <c:w val="0.57015408910187371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5576991287207"/>
          <c:y val="0.18374385869787815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INC(t) %</c:v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w.Calcs'!$AH$9:$AH$1009</c:f>
              <c:numCache>
                <c:formatCode>0%</c:formatCode>
                <c:ptCount val="1001"/>
                <c:pt idx="0">
                  <c:v>0</c:v>
                </c:pt>
                <c:pt idx="1">
                  <c:v>2.1428571428571425E-2</c:v>
                </c:pt>
                <c:pt idx="2">
                  <c:v>4.2487499999999997E-2</c:v>
                </c:pt>
                <c:pt idx="3">
                  <c:v>6.3182691964285706E-2</c:v>
                </c:pt>
                <c:pt idx="4">
                  <c:v>8.3519962265624983E-2</c:v>
                </c:pt>
                <c:pt idx="5">
                  <c:v>0.10350503593233815</c:v>
                </c:pt>
                <c:pt idx="6">
                  <c:v>0.12314354944579538</c:v>
                </c:pt>
                <c:pt idx="7">
                  <c:v>0.14244105208865745</c:v>
                </c:pt>
                <c:pt idx="8">
                  <c:v>0.16140300727274245</c:v>
                </c:pt>
                <c:pt idx="9">
                  <c:v>0.18003479384682558</c:v>
                </c:pt>
                <c:pt idx="10">
                  <c:v>0.19834170738467369</c:v>
                </c:pt>
                <c:pt idx="11">
                  <c:v>0.21632896145361244</c:v>
                </c:pt>
                <c:pt idx="12">
                  <c:v>0.23400168886391923</c:v>
                </c:pt>
                <c:pt idx="13">
                  <c:v>0.25136494289933059</c:v>
                </c:pt>
                <c:pt idx="14">
                  <c:v>0.2684236985289481</c:v>
                </c:pt>
                <c:pt idx="15">
                  <c:v>0.28518285360082302</c:v>
                </c:pt>
                <c:pt idx="16">
                  <c:v>0.30164723001749616</c:v>
                </c:pt>
                <c:pt idx="17">
                  <c:v>0.31782157489376411</c:v>
                </c:pt>
                <c:pt idx="18">
                  <c:v>0.33371056169693908</c:v>
                </c:pt>
                <c:pt idx="19">
                  <c:v>0.34931879136986699</c:v>
                </c:pt>
                <c:pt idx="20">
                  <c:v>0.36465079343696322</c:v>
                </c:pt>
                <c:pt idx="21">
                  <c:v>0.37971102709352056</c:v>
                </c:pt>
                <c:pt idx="22">
                  <c:v>0.39450388227854383</c:v>
                </c:pt>
                <c:pt idx="23">
                  <c:v>0.40903368073135599</c:v>
                </c:pt>
                <c:pt idx="24">
                  <c:v>0.42330467703222352</c:v>
                </c:pt>
                <c:pt idx="25">
                  <c:v>0.43732105962723933</c:v>
                </c:pt>
                <c:pt idx="26">
                  <c:v>0.45108695183770109</c:v>
                </c:pt>
                <c:pt idx="27">
                  <c:v>0.46460641285421939</c:v>
                </c:pt>
                <c:pt idx="28">
                  <c:v>0.47788343871578443</c:v>
                </c:pt>
                <c:pt idx="29">
                  <c:v>0.49092196327401799</c:v>
                </c:pt>
                <c:pt idx="30">
                  <c:v>0.50372585914283563</c:v>
                </c:pt>
                <c:pt idx="31">
                  <c:v>0.51629893863373699</c:v>
                </c:pt>
                <c:pt idx="32">
                  <c:v>0.52864495467693917</c:v>
                </c:pt>
                <c:pt idx="33">
                  <c:v>0.54076760172857308</c:v>
                </c:pt>
                <c:pt idx="34">
                  <c:v>0.55267051666414402</c:v>
                </c:pt>
                <c:pt idx="35">
                  <c:v>0.56435727965847027</c:v>
                </c:pt>
                <c:pt idx="36">
                  <c:v>0.5758314150522994</c:v>
                </c:pt>
                <c:pt idx="37">
                  <c:v>0.58709639220580578</c:v>
                </c:pt>
                <c:pt idx="38">
                  <c:v>0.59815562633916497</c:v>
                </c:pt>
                <c:pt idx="39">
                  <c:v>0.60901247936040026</c:v>
                </c:pt>
                <c:pt idx="40">
                  <c:v>0.61967026068069486</c:v>
                </c:pt>
                <c:pt idx="41">
                  <c:v>0.63013222801735458</c:v>
                </c:pt>
                <c:pt idx="42">
                  <c:v>0.6404015881846129</c:v>
                </c:pt>
                <c:pt idx="43">
                  <c:v>0.6504814978724559</c:v>
                </c:pt>
                <c:pt idx="44">
                  <c:v>0.66037506441365168</c:v>
                </c:pt>
                <c:pt idx="45">
                  <c:v>0.67008534653915997</c:v>
                </c:pt>
                <c:pt idx="46">
                  <c:v>0.6796153551220977</c:v>
                </c:pt>
                <c:pt idx="47">
                  <c:v>0.68896805391043392</c:v>
                </c:pt>
                <c:pt idx="48">
                  <c:v>0.69814636024858112</c:v>
                </c:pt>
                <c:pt idx="49">
                  <c:v>0.7071531457880551</c:v>
                </c:pt>
                <c:pt idx="50">
                  <c:v>0.71599123718736291</c:v>
                </c:pt>
                <c:pt idx="51">
                  <c:v>0.72466341680128521</c:v>
                </c:pt>
                <c:pt idx="52">
                  <c:v>0.73317242335971056</c:v>
                </c:pt>
                <c:pt idx="53">
                  <c:v>0.74152095263618156</c:v>
                </c:pt>
                <c:pt idx="54">
                  <c:v>0.74971165810630369</c:v>
                </c:pt>
                <c:pt idx="55">
                  <c:v>0.75774715159617656</c:v>
                </c:pt>
                <c:pt idx="56">
                  <c:v>0.76563000392099023</c:v>
                </c:pt>
                <c:pt idx="57">
                  <c:v>0.77336274551394113</c:v>
                </c:pt>
                <c:pt idx="58">
                  <c:v>0.78094786704560959</c:v>
                </c:pt>
                <c:pt idx="59">
                  <c:v>0.78838782003394503</c:v>
                </c:pt>
                <c:pt idx="60">
                  <c:v>0.79568501744500053</c:v>
                </c:pt>
                <c:pt idx="61">
                  <c:v>0.80284183428455336</c:v>
                </c:pt>
                <c:pt idx="62">
                  <c:v>0.80986060818075367</c:v>
                </c:pt>
                <c:pt idx="63">
                  <c:v>0.81674363995793242</c:v>
                </c:pt>
                <c:pt idx="64">
                  <c:v>0.8234931942017043</c:v>
                </c:pt>
                <c:pt idx="65">
                  <c:v>0.83011149981549603</c:v>
                </c:pt>
                <c:pt idx="66">
                  <c:v>0.83660075056862993</c:v>
                </c:pt>
                <c:pt idx="67">
                  <c:v>0.84296310563608889</c:v>
                </c:pt>
                <c:pt idx="68">
                  <c:v>0.84920069013009092</c:v>
                </c:pt>
                <c:pt idx="69">
                  <c:v>0.85531559562359405</c:v>
                </c:pt>
                <c:pt idx="70">
                  <c:v>0.86130988066585368</c:v>
                </c:pt>
                <c:pt idx="71">
                  <c:v>0.86718557129015483</c:v>
                </c:pt>
                <c:pt idx="72">
                  <c:v>0.8729446615138341</c:v>
                </c:pt>
                <c:pt idx="73">
                  <c:v>0.8785891138307107</c:v>
                </c:pt>
                <c:pt idx="74">
                  <c:v>0.88412085969603726</c:v>
                </c:pt>
                <c:pt idx="75">
                  <c:v>0.88954180000408789</c:v>
                </c:pt>
                <c:pt idx="76">
                  <c:v>0.8948538055584917</c:v>
                </c:pt>
                <c:pt idx="77">
                  <c:v>0.90005871753542077</c:v>
                </c:pt>
                <c:pt idx="78">
                  <c:v>0.90515834793974381</c:v>
                </c:pt>
                <c:pt idx="79">
                  <c:v>0.91015448005424693</c:v>
                </c:pt>
                <c:pt idx="80">
                  <c:v>0.91504886888203041</c:v>
                </c:pt>
                <c:pt idx="81">
                  <c:v>0.91984324158218256</c:v>
                </c:pt>
                <c:pt idx="82">
                  <c:v>0.92453929789883205</c:v>
                </c:pt>
                <c:pt idx="83">
                  <c:v>0.92913871058367903</c:v>
                </c:pt>
                <c:pt idx="84">
                  <c:v>0.93364312581210329</c:v>
                </c:pt>
                <c:pt idx="85">
                  <c:v>0.93805416359294735</c:v>
                </c:pt>
                <c:pt idx="86">
                  <c:v>0.94237341817206854</c:v>
                </c:pt>
                <c:pt idx="87">
                  <c:v>0.94660245842975532</c:v>
                </c:pt>
                <c:pt idx="88">
                  <c:v>0.95074282827209988</c:v>
                </c:pt>
                <c:pt idx="89">
                  <c:v>0.95479604701641818</c:v>
                </c:pt>
                <c:pt idx="90">
                  <c:v>0.95876360977080866</c:v>
                </c:pt>
                <c:pt idx="91">
                  <c:v>0.96264698780793623</c:v>
                </c:pt>
                <c:pt idx="92">
                  <c:v>0.96644762893312919</c:v>
                </c:pt>
                <c:pt idx="93">
                  <c:v>0.97016695784687679</c:v>
                </c:pt>
                <c:pt idx="94">
                  <c:v>0.97380637650181023</c:v>
                </c:pt>
                <c:pt idx="95">
                  <c:v>0.97736726445424948</c:v>
                </c:pt>
                <c:pt idx="96">
                  <c:v>0.98085097921040287</c:v>
                </c:pt>
                <c:pt idx="97">
                  <c:v>0.9842588565672914</c:v>
                </c:pt>
                <c:pt idx="98">
                  <c:v>0.98759221094848892</c:v>
                </c:pt>
                <c:pt idx="99">
                  <c:v>0.99085233573474563</c:v>
                </c:pt>
                <c:pt idx="100">
                  <c:v>0.99404050358958007</c:v>
                </c:pt>
                <c:pt idx="101">
                  <c:v>0.99715796677991031</c:v>
                </c:pt>
                <c:pt idx="102">
                  <c:v>1.0002059574918043</c:v>
                </c:pt>
                <c:pt idx="103">
                  <c:v>1.0031856881414183</c:v>
                </c:pt>
                <c:pt idx="104">
                  <c:v>1.0060983516811977</c:v>
                </c:pt>
                <c:pt idx="105">
                  <c:v>1.0089451219014163</c:v>
                </c:pt>
                <c:pt idx="106">
                  <c:v>1.0117271537271157</c:v>
                </c:pt>
                <c:pt idx="107">
                  <c:v>1.0144455835105231</c:v>
                </c:pt>
                <c:pt idx="108">
                  <c:v>1.0171015293190098</c:v>
                </c:pt>
                <c:pt idx="109">
                  <c:v>1.0196960912186601</c:v>
                </c:pt>
                <c:pt idx="110">
                  <c:v>1.02223035155352</c:v>
                </c:pt>
                <c:pt idx="111">
                  <c:v>1.0247053752205839</c:v>
                </c:pt>
                <c:pt idx="112">
                  <c:v>1.0271222099405886</c:v>
                </c:pt>
                <c:pt idx="113">
                  <c:v>1.0294818865246811</c:v>
                </c:pt>
                <c:pt idx="114">
                  <c:v>1.0317854191370133</c:v>
                </c:pt>
                <c:pt idx="115">
                  <c:v>1.0340338055533338</c:v>
                </c:pt>
                <c:pt idx="116">
                  <c:v>1.0362280274156344</c:v>
                </c:pt>
                <c:pt idx="117">
                  <c:v>1.0383690504829082</c:v>
                </c:pt>
                <c:pt idx="118">
                  <c:v>1.0404578248780842</c:v>
                </c:pt>
                <c:pt idx="119">
                  <c:v>1.0424952853311895</c:v>
                </c:pt>
                <c:pt idx="120">
                  <c:v>1.0444823514188013</c:v>
                </c:pt>
                <c:pt idx="121">
                  <c:v>1.0464199277998416</c:v>
                </c:pt>
                <c:pt idx="122">
                  <c:v>1.0483089044477742</c:v>
                </c:pt>
                <c:pt idx="123">
                  <c:v>1.0501501568792508</c:v>
                </c:pt>
                <c:pt idx="124">
                  <c:v>1.0519445463792689</c:v>
                </c:pt>
                <c:pt idx="125">
                  <c:v>1.0536929202228873</c:v>
                </c:pt>
                <c:pt idx="126">
                  <c:v>1.0553961118935569</c:v>
                </c:pt>
                <c:pt idx="127">
                  <c:v>1.0570549412981112</c:v>
                </c:pt>
                <c:pt idx="128">
                  <c:v>1.0586702149784752</c:v>
                </c:pt>
                <c:pt idx="129">
                  <c:v>1.0602427263201348</c:v>
                </c:pt>
                <c:pt idx="130">
                  <c:v>1.0617732557574222</c:v>
                </c:pt>
                <c:pt idx="131">
                  <c:v>1.0632625709756593</c:v>
                </c:pt>
                <c:pt idx="132">
                  <c:v>1.0647114271102136</c:v>
                </c:pt>
                <c:pt idx="133">
                  <c:v>1.0661205669425058</c:v>
                </c:pt>
                <c:pt idx="134">
                  <c:v>1.0674907210930211</c:v>
                </c:pt>
                <c:pt idx="135">
                  <c:v>1.0688226082113692</c:v>
                </c:pt>
                <c:pt idx="136">
                  <c:v>1.0701169351634314</c:v>
                </c:pt>
                <c:pt idx="137">
                  <c:v>1.0713743972156482</c:v>
                </c:pt>
                <c:pt idx="138">
                  <c:v>1.0725956782164845</c:v>
                </c:pt>
                <c:pt idx="139">
                  <c:v>1.0737814507751151</c:v>
                </c:pt>
                <c:pt idx="140">
                  <c:v>1.0749323764373773</c:v>
                </c:pt>
                <c:pt idx="141">
                  <c:v>1.076049105859026</c:v>
                </c:pt>
                <c:pt idx="142">
                  <c:v>1.0771322789763387</c:v>
                </c:pt>
                <c:pt idx="143">
                  <c:v>1.0781825251741028</c:v>
                </c:pt>
                <c:pt idx="144">
                  <c:v>1.0792004634510322</c:v>
                </c:pt>
                <c:pt idx="145">
                  <c:v>1.0801867025826486</c:v>
                </c:pt>
                <c:pt idx="146">
                  <c:v>1.0811418412816654</c:v>
                </c:pt>
                <c:pt idx="147">
                  <c:v>1.0820664683559136</c:v>
                </c:pt>
                <c:pt idx="148">
                  <c:v>1.0829611628638474</c:v>
                </c:pt>
                <c:pt idx="149">
                  <c:v>1.0838264942676625</c:v>
                </c:pt>
                <c:pt idx="150">
                  <c:v>1.0846630225840694</c:v>
                </c:pt>
                <c:pt idx="151">
                  <c:v>1.0854712985327524</c:v>
                </c:pt>
                <c:pt idx="152">
                  <c:v>1.0862518636825491</c:v>
                </c:pt>
                <c:pt idx="153">
                  <c:v>1.0870052505953904</c:v>
                </c:pt>
                <c:pt idx="154">
                  <c:v>1.0877319829680285</c:v>
                </c:pt>
                <c:pt idx="155">
                  <c:v>1.0884325757715905</c:v>
                </c:pt>
                <c:pt idx="156">
                  <c:v>1.0891075353889885</c:v>
                </c:pt>
                <c:pt idx="157">
                  <c:v>1.0897573597502204</c:v>
                </c:pt>
                <c:pt idx="158">
                  <c:v>1.0903825384655934</c:v>
                </c:pt>
                <c:pt idx="159">
                  <c:v>1.0909835529568985</c:v>
                </c:pt>
                <c:pt idx="160">
                  <c:v>1.0915608765865721</c:v>
                </c:pt>
                <c:pt idx="161">
                  <c:v>1.0921149747848702</c:v>
                </c:pt>
                <c:pt idx="162">
                  <c:v>1.0926463051750908</c:v>
                </c:pt>
                <c:pt idx="163">
                  <c:v>1.093155317696868</c:v>
                </c:pt>
                <c:pt idx="164">
                  <c:v>1.0936424547275732</c:v>
                </c:pt>
                <c:pt idx="165">
                  <c:v>1.0941081512018462</c:v>
                </c:pt>
                <c:pt idx="166">
                  <c:v>1.0945528347292914</c:v>
                </c:pt>
                <c:pt idx="167">
                  <c:v>1.094976925710359</c:v>
                </c:pt>
                <c:pt idx="168">
                  <c:v>1.0953808374504452</c:v>
                </c:pt>
                <c:pt idx="169">
                  <c:v>1.0957649762722375</c:v>
                </c:pt>
                <c:pt idx="170">
                  <c:v>1.096129741626326</c:v>
                </c:pt>
                <c:pt idx="171">
                  <c:v>1.0964755262001173</c:v>
                </c:pt>
                <c:pt idx="172">
                  <c:v>1.0968027160250651</c:v>
                </c:pt>
                <c:pt idx="173">
                  <c:v>1.097111690582254</c:v>
                </c:pt>
                <c:pt idx="174">
                  <c:v>1.0974028229063535</c:v>
                </c:pt>
                <c:pt idx="175">
                  <c:v>1.0976764796879699</c:v>
                </c:pt>
                <c:pt idx="176">
                  <c:v>1.0979330213744232</c:v>
                </c:pt>
                <c:pt idx="177">
                  <c:v>1.0981728022689663</c:v>
                </c:pt>
                <c:pt idx="178">
                  <c:v>1.0983961706284777</c:v>
                </c:pt>
                <c:pt idx="179">
                  <c:v>1.0986034687596447</c:v>
                </c:pt>
                <c:pt idx="180">
                  <c:v>1.0987950331136649</c:v>
                </c:pt>
                <c:pt idx="181">
                  <c:v>1.0989711943794842</c:v>
                </c:pt>
                <c:pt idx="182">
                  <c:v>1.0991322775755967</c:v>
                </c:pt>
                <c:pt idx="183">
                  <c:v>1.0992786021404295</c:v>
                </c:pt>
                <c:pt idx="184">
                  <c:v>1.0994104820213262</c:v>
                </c:pt>
                <c:pt idx="185">
                  <c:v>1.0995282257621619</c:v>
                </c:pt>
                <c:pt idx="186">
                  <c:v>1.0996321365896016</c:v>
                </c:pt>
                <c:pt idx="187">
                  <c:v>1.0997225124980257</c:v>
                </c:pt>
                <c:pt idx="188">
                  <c:v>1.0997996463331436</c:v>
                </c:pt>
                <c:pt idx="189">
                  <c:v>1.0998638258743156</c:v>
                </c:pt>
                <c:pt idx="190">
                  <c:v>1.0999153339155987</c:v>
                </c:pt>
                <c:pt idx="191">
                  <c:v>1.0999544483455419</c:v>
                </c:pt>
                <c:pt idx="192">
                  <c:v>1.0999814422257461</c:v>
                </c:pt>
                <c:pt idx="193">
                  <c:v>1.0999965838682069</c:v>
                </c:pt>
                <c:pt idx="194">
                  <c:v>1.1000001369114618</c:v>
                </c:pt>
                <c:pt idx="195">
                  <c:v>1.0999923603955581</c:v>
                </c:pt>
                <c:pt idx="196">
                  <c:v>1.0999735088358595</c:v>
                </c:pt>
                <c:pt idx="197">
                  <c:v>1.09994383229571</c:v>
                </c:pt>
                <c:pt idx="198">
                  <c:v>1.0999035764579699</c:v>
                </c:pt>
                <c:pt idx="199">
                  <c:v>1.0998529826954457</c:v>
                </c:pt>
                <c:pt idx="200">
                  <c:v>1.0997922881402264</c:v>
                </c:pt>
                <c:pt idx="201">
                  <c:v>1.0997217257519467</c:v>
                </c:pt>
                <c:pt idx="202">
                  <c:v>1.0996415243849873</c:v>
                </c:pt>
                <c:pt idx="203">
                  <c:v>1.0995519088546373</c:v>
                </c:pt>
                <c:pt idx="204">
                  <c:v>1.0994531000022272</c:v>
                </c:pt>
                <c:pt idx="205">
                  <c:v>1.09934531475925</c:v>
                </c:pt>
                <c:pt idx="206">
                  <c:v>1.0992287662104896</c:v>
                </c:pt>
                <c:pt idx="207">
                  <c:v>1.0991036636561655</c:v>
                </c:pt>
                <c:pt idx="208">
                  <c:v>1.0989702126731153</c:v>
                </c:pt>
                <c:pt idx="209">
                  <c:v>1.0988286151750224</c:v>
                </c:pt>
                <c:pt idx="210">
                  <c:v>1.0986790694717112</c:v>
                </c:pt>
                <c:pt idx="211">
                  <c:v>1.0985217703275167</c:v>
                </c:pt>
                <c:pt idx="212">
                  <c:v>1.0983569090187513</c:v>
                </c:pt>
                <c:pt idx="213">
                  <c:v>1.0981846733902714</c:v>
                </c:pt>
                <c:pt idx="214">
                  <c:v>1.0980052479111673</c:v>
                </c:pt>
                <c:pt idx="215">
                  <c:v>1.097818813729587</c:v>
                </c:pt>
                <c:pt idx="216">
                  <c:v>1.0976255487267021</c:v>
                </c:pt>
                <c:pt idx="217">
                  <c:v>1.0974256275698377</c:v>
                </c:pt>
                <c:pt idx="218">
                  <c:v>1.0972192217647707</c:v>
                </c:pt>
                <c:pt idx="219">
                  <c:v>1.0970064997072164</c:v>
                </c:pt>
                <c:pt idx="220">
                  <c:v>1.0967876267335082</c:v>
                </c:pt>
                <c:pt idx="221">
                  <c:v>1.0965627651704917</c:v>
                </c:pt>
                <c:pt idx="222">
                  <c:v>1.0963320743846352</c:v>
                </c:pt>
                <c:pt idx="223">
                  <c:v>1.096095710830379</c:v>
                </c:pt>
                <c:pt idx="224">
                  <c:v>1.0958538280977255</c:v>
                </c:pt>
                <c:pt idx="225">
                  <c:v>1.0956065769590881</c:v>
                </c:pt>
                <c:pt idx="226">
                  <c:v>1.095354105415409</c:v>
                </c:pt>
                <c:pt idx="227">
                  <c:v>1.0950965587415549</c:v>
                </c:pt>
                <c:pt idx="228">
                  <c:v>1.0948340795310032</c:v>
                </c:pt>
                <c:pt idx="229">
                  <c:v>1.0945668077398305</c:v>
                </c:pt>
                <c:pt idx="230">
                  <c:v>1.0942948807300119</c:v>
                </c:pt>
                <c:pt idx="231">
                  <c:v>1.0940184333120437</c:v>
                </c:pt>
                <c:pt idx="232">
                  <c:v>1.0937375977868975</c:v>
                </c:pt>
                <c:pt idx="233">
                  <c:v>1.0934525039873195</c:v>
                </c:pt>
                <c:pt idx="234">
                  <c:v>1.0931632793184811</c:v>
                </c:pt>
                <c:pt idx="235">
                  <c:v>1.0928700487979928</c:v>
                </c:pt>
                <c:pt idx="236">
                  <c:v>1.0925729350952922</c:v>
                </c:pt>
                <c:pt idx="237">
                  <c:v>1.0922720585704124</c:v>
                </c:pt>
                <c:pt idx="238">
                  <c:v>1.0919675373121445</c:v>
                </c:pt>
                <c:pt idx="239">
                  <c:v>1.0916594871755982</c:v>
                </c:pt>
                <c:pt idx="240">
                  <c:v>1.0913480218191767</c:v>
                </c:pt>
                <c:pt idx="241">
                  <c:v>1.0910332527409674</c:v>
                </c:pt>
                <c:pt idx="242">
                  <c:v>1.0907152893145633</c:v>
                </c:pt>
                <c:pt idx="243">
                  <c:v>1.0903942388243197</c:v>
                </c:pt>
                <c:pt idx="244">
                  <c:v>1.0900702065000591</c:v>
                </c:pt>
                <c:pt idx="245">
                  <c:v>1.0897432955512261</c:v>
                </c:pt>
                <c:pt idx="246">
                  <c:v>1.0894136072005107</c:v>
                </c:pt>
                <c:pt idx="247">
                  <c:v>1.089081240716937</c:v>
                </c:pt>
                <c:pt idx="248">
                  <c:v>1.0887462934484338</c:v>
                </c:pt>
                <c:pt idx="249">
                  <c:v>1.0884088608538913</c:v>
                </c:pt>
                <c:pt idx="250">
                  <c:v>1.0880690365347128</c:v>
                </c:pt>
                <c:pt idx="251">
                  <c:v>1.0877269122658697</c:v>
                </c:pt>
                <c:pt idx="252">
                  <c:v>1.0873825780264657</c:v>
                </c:pt>
                <c:pt idx="253">
                  <c:v>1.0870361220298181</c:v>
                </c:pt>
                <c:pt idx="254">
                  <c:v>1.0866876307530675</c:v>
                </c:pt>
                <c:pt idx="255">
                  <c:v>1.0863371889663151</c:v>
                </c:pt>
                <c:pt idx="256">
                  <c:v>1.0859848797613048</c:v>
                </c:pt>
                <c:pt idx="257">
                  <c:v>1.0856307845796487</c:v>
                </c:pt>
                <c:pt idx="258">
                  <c:v>1.0852749832406066</c:v>
                </c:pt>
                <c:pt idx="259">
                  <c:v>1.0849175539684279</c:v>
                </c:pt>
                <c:pt idx="260">
                  <c:v>1.0845585734192584</c:v>
                </c:pt>
                <c:pt idx="261">
                  <c:v>1.0841981167076242</c:v>
                </c:pt>
                <c:pt idx="262">
                  <c:v>1.0838362574324916</c:v>
                </c:pt>
                <c:pt idx="263">
                  <c:v>1.0834730677029203</c:v>
                </c:pt>
                <c:pt idx="264">
                  <c:v>1.0831086181633029</c:v>
                </c:pt>
                <c:pt idx="265">
                  <c:v>1.0827429780182105</c:v>
                </c:pt>
                <c:pt idx="266">
                  <c:v>1.0823762150568392</c:v>
                </c:pt>
                <c:pt idx="267">
                  <c:v>1.0820083956770721</c:v>
                </c:pt>
                <c:pt idx="268">
                  <c:v>1.0816395849091553</c:v>
                </c:pt>
                <c:pt idx="269">
                  <c:v>1.0812698464390029</c:v>
                </c:pt>
                <c:pt idx="270">
                  <c:v>1.080899242631127</c:v>
                </c:pt>
                <c:pt idx="271">
                  <c:v>1.0805278345512039</c:v>
                </c:pt>
                <c:pt idx="272">
                  <c:v>1.0801556819882829</c:v>
                </c:pt>
                <c:pt idx="273">
                  <c:v>1.0797828434766408</c:v>
                </c:pt>
                <c:pt idx="274">
                  <c:v>1.0794093763172867</c:v>
                </c:pt>
                <c:pt idx="275">
                  <c:v>1.0790353365991272</c:v>
                </c:pt>
                <c:pt idx="276">
                  <c:v>1.0786607792197904</c:v>
                </c:pt>
                <c:pt idx="277">
                  <c:v>1.0782857579061216</c:v>
                </c:pt>
                <c:pt idx="278">
                  <c:v>1.0779103252343478</c:v>
                </c:pt>
                <c:pt idx="279">
                  <c:v>1.0775345326499248</c:v>
                </c:pt>
                <c:pt idx="280">
                  <c:v>1.0771584304870623</c:v>
                </c:pt>
                <c:pt idx="281">
                  <c:v>1.076782067987941</c:v>
                </c:pt>
                <c:pt idx="282">
                  <c:v>1.0764054933216203</c:v>
                </c:pt>
                <c:pt idx="283">
                  <c:v>1.0760287536026429</c:v>
                </c:pt>
                <c:pt idx="284">
                  <c:v>1.0756518949093443</c:v>
                </c:pt>
                <c:pt idx="285">
                  <c:v>1.075274962301864</c:v>
                </c:pt>
                <c:pt idx="286">
                  <c:v>1.0748979998398751</c:v>
                </c:pt>
                <c:pt idx="287">
                  <c:v>1.074521050600022</c:v>
                </c:pt>
                <c:pt idx="288">
                  <c:v>1.0741441566930834</c:v>
                </c:pt>
                <c:pt idx="289">
                  <c:v>1.0737673592808588</c:v>
                </c:pt>
                <c:pt idx="290">
                  <c:v>1.0733906985927808</c:v>
                </c:pt>
                <c:pt idx="291">
                  <c:v>1.0730142139422656</c:v>
                </c:pt>
                <c:pt idx="292">
                  <c:v>1.0726379437427955</c:v>
                </c:pt>
                <c:pt idx="293">
                  <c:v>1.0722619255237449</c:v>
                </c:pt>
                <c:pt idx="294">
                  <c:v>1.0718861959459518</c:v>
                </c:pt>
                <c:pt idx="295">
                  <c:v>1.0715107908170376</c:v>
                </c:pt>
                <c:pt idx="296">
                  <c:v>1.07113574510648</c:v>
                </c:pt>
                <c:pt idx="297">
                  <c:v>1.070761092960443</c:v>
                </c:pt>
                <c:pt idx="298">
                  <c:v>1.0703868677163675</c:v>
                </c:pt>
                <c:pt idx="299">
                  <c:v>1.0700131019173253</c:v>
                </c:pt>
                <c:pt idx="300">
                  <c:v>1.0696398273261438</c:v>
                </c:pt>
                <c:pt idx="301">
                  <c:v>1.0692670749392983</c:v>
                </c:pt>
                <c:pt idx="302">
                  <c:v>1.0688948750005824</c:v>
                </c:pt>
                <c:pt idx="303">
                  <c:v>1.0685232570145569</c:v>
                </c:pt>
                <c:pt idx="304">
                  <c:v>1.0681522497597797</c:v>
                </c:pt>
                <c:pt idx="305">
                  <c:v>1.0677818813018207</c:v>
                </c:pt>
                <c:pt idx="306">
                  <c:v>1.0674121790060678</c:v>
                </c:pt>
                <c:pt idx="307">
                  <c:v>1.0670431695503229</c:v>
                </c:pt>
                <c:pt idx="308">
                  <c:v>1.066674878937194</c:v>
                </c:pt>
                <c:pt idx="309">
                  <c:v>1.066307332506286</c:v>
                </c:pt>
                <c:pt idx="310">
                  <c:v>1.0659405549461931</c:v>
                </c:pt>
                <c:pt idx="311">
                  <c:v>1.0655745703062953</c:v>
                </c:pt>
                <c:pt idx="312">
                  <c:v>1.0652094020083638</c:v>
                </c:pt>
                <c:pt idx="313">
                  <c:v>1.0648450728579761</c:v>
                </c:pt>
                <c:pt idx="314">
                  <c:v>1.0644816050557464</c:v>
                </c:pt>
                <c:pt idx="315">
                  <c:v>1.0641190202083706</c:v>
                </c:pt>
                <c:pt idx="316">
                  <c:v>1.0637573393394917</c:v>
                </c:pt>
                <c:pt idx="317">
                  <c:v>1.0633965829003891</c:v>
                </c:pt>
                <c:pt idx="318">
                  <c:v>1.0630367707804904</c:v>
                </c:pt>
                <c:pt idx="319">
                  <c:v>1.0626779223177134</c:v>
                </c:pt>
                <c:pt idx="320">
                  <c:v>1.0623200563086361</c:v>
                </c:pt>
                <c:pt idx="321">
                  <c:v>1.0619631910185023</c:v>
                </c:pt>
                <c:pt idx="322">
                  <c:v>1.0616073441910618</c:v>
                </c:pt>
                <c:pt idx="323">
                  <c:v>1.061252533058249</c:v>
                </c:pt>
                <c:pt idx="324">
                  <c:v>1.0608987743497031</c:v>
                </c:pt>
                <c:pt idx="325">
                  <c:v>1.0605460843021304</c:v>
                </c:pt>
                <c:pt idx="326">
                  <c:v>1.0601944786685138</c:v>
                </c:pt>
                <c:pt idx="327">
                  <c:v>1.0598439727271696</c:v>
                </c:pt>
                <c:pt idx="328">
                  <c:v>1.0594945812906555</c:v>
                </c:pt>
                <c:pt idx="329">
                  <c:v>1.0591463187145309</c:v>
                </c:pt>
                <c:pt idx="330">
                  <c:v>1.0587991989059742</c:v>
                </c:pt>
                <c:pt idx="331">
                  <c:v>1.0584532353322542</c:v>
                </c:pt>
                <c:pt idx="332">
                  <c:v>1.0581084410290664</c:v>
                </c:pt>
                <c:pt idx="333">
                  <c:v>1.0577648286087251</c:v>
                </c:pt>
                <c:pt idx="334">
                  <c:v>1.0574224102682261</c:v>
                </c:pt>
                <c:pt idx="335">
                  <c:v>1.0570811977971695</c:v>
                </c:pt>
                <c:pt idx="336">
                  <c:v>1.0567412025855565</c:v>
                </c:pt>
                <c:pt idx="337">
                  <c:v>1.0564024356314528</c:v>
                </c:pt>
                <c:pt idx="338">
                  <c:v>1.0560649075485256</c:v>
                </c:pt>
                <c:pt idx="339">
                  <c:v>1.0557286285734557</c:v>
                </c:pt>
                <c:pt idx="340">
                  <c:v>1.0553936085732256</c:v>
                </c:pt>
                <c:pt idx="341">
                  <c:v>1.0550598570522862</c:v>
                </c:pt>
                <c:pt idx="342">
                  <c:v>1.0547273831596033</c:v>
                </c:pt>
                <c:pt idx="343">
                  <c:v>1.0543961956955878</c:v>
                </c:pt>
                <c:pt idx="344">
                  <c:v>1.054066303118907</c:v>
                </c:pt>
                <c:pt idx="345">
                  <c:v>1.0537377135531856</c:v>
                </c:pt>
                <c:pt idx="346">
                  <c:v>1.0534104347935922</c:v>
                </c:pt>
                <c:pt idx="347">
                  <c:v>1.0530844743133148</c:v>
                </c:pt>
                <c:pt idx="348">
                  <c:v>1.0527598392699293</c:v>
                </c:pt>
                <c:pt idx="349">
                  <c:v>1.0524365365116599</c:v>
                </c:pt>
                <c:pt idx="350">
                  <c:v>1.0521145725835335</c:v>
                </c:pt>
                <c:pt idx="351">
                  <c:v>1.0517939537334327</c:v>
                </c:pt>
                <c:pt idx="352">
                  <c:v>1.0514746859180431</c:v>
                </c:pt>
                <c:pt idx="353">
                  <c:v>1.051156774808705</c:v>
                </c:pt>
                <c:pt idx="354">
                  <c:v>1.0508402257971614</c:v>
                </c:pt>
                <c:pt idx="355">
                  <c:v>1.0505250440012113</c:v>
                </c:pt>
                <c:pt idx="356">
                  <c:v>1.0502112342702679</c:v>
                </c:pt>
                <c:pt idx="357">
                  <c:v>1.0498988011908208</c:v>
                </c:pt>
                <c:pt idx="358">
                  <c:v>1.0495877490918057</c:v>
                </c:pt>
                <c:pt idx="359">
                  <c:v>1.0492780820498844</c:v>
                </c:pt>
                <c:pt idx="360">
                  <c:v>1.0489698038946333</c:v>
                </c:pt>
                <c:pt idx="361">
                  <c:v>1.0486629182136451</c:v>
                </c:pt>
                <c:pt idx="362">
                  <c:v>1.048357428357541</c:v>
                </c:pt>
                <c:pt idx="363">
                  <c:v>1.0480533374448999</c:v>
                </c:pt>
                <c:pt idx="364">
                  <c:v>1.0477506483671033</c:v>
                </c:pt>
                <c:pt idx="365">
                  <c:v>1.0474493637930944</c:v>
                </c:pt>
                <c:pt idx="366">
                  <c:v>1.0471494861740596</c:v>
                </c:pt>
                <c:pt idx="367">
                  <c:v>1.0468510177480261</c:v>
                </c:pt>
                <c:pt idx="368">
                  <c:v>1.0465539605443841</c:v>
                </c:pt>
                <c:pt idx="369">
                  <c:v>1.0462583163883272</c:v>
                </c:pt>
                <c:pt idx="370">
                  <c:v>1.0459640869052205</c:v>
                </c:pt>
                <c:pt idx="371">
                  <c:v>1.0456712735248896</c:v>
                </c:pt>
                <c:pt idx="372">
                  <c:v>1.0453798774858396</c:v>
                </c:pt>
                <c:pt idx="373">
                  <c:v>1.0450898998393965</c:v>
                </c:pt>
                <c:pt idx="374">
                  <c:v>1.0448013414537813</c:v>
                </c:pt>
                <c:pt idx="375">
                  <c:v>1.0445142030181107</c:v>
                </c:pt>
                <c:pt idx="376">
                  <c:v>1.044228485046329</c:v>
                </c:pt>
                <c:pt idx="377">
                  <c:v>1.0439441878810729</c:v>
                </c:pt>
                <c:pt idx="378">
                  <c:v>1.0436613116974671</c:v>
                </c:pt>
                <c:pt idx="379">
                  <c:v>1.0433798565068562</c:v>
                </c:pt>
                <c:pt idx="380">
                  <c:v>1.0430998221604679</c:v>
                </c:pt>
                <c:pt idx="381">
                  <c:v>1.0428212083530162</c:v>
                </c:pt>
                <c:pt idx="382">
                  <c:v>1.0425440146262392</c:v>
                </c:pt>
                <c:pt idx="383">
                  <c:v>1.0422682403723751</c:v>
                </c:pt>
                <c:pt idx="384">
                  <c:v>1.0419938848375774</c:v>
                </c:pt>
                <c:pt idx="385">
                  <c:v>1.0417209471252706</c:v>
                </c:pt>
                <c:pt idx="386">
                  <c:v>1.0414494261994467</c:v>
                </c:pt>
                <c:pt idx="387">
                  <c:v>1.0411793208879021</c:v>
                </c:pt>
                <c:pt idx="388">
                  <c:v>1.0409106298854198</c:v>
                </c:pt>
                <c:pt idx="389">
                  <c:v>1.0406433517568938</c:v>
                </c:pt>
                <c:pt idx="390">
                  <c:v>1.0403774849403971</c:v>
                </c:pt>
                <c:pt idx="391">
                  <c:v>1.0401130277501991</c:v>
                </c:pt>
                <c:pt idx="392">
                  <c:v>1.0398499783797248</c:v>
                </c:pt>
                <c:pt idx="393">
                  <c:v>1.0395883349044641</c:v>
                </c:pt>
                <c:pt idx="394">
                  <c:v>1.0393280952848292</c:v>
                </c:pt>
                <c:pt idx="395">
                  <c:v>1.0390692573689593</c:v>
                </c:pt>
                <c:pt idx="396">
                  <c:v>1.0388118188954769</c:v>
                </c:pt>
                <c:pt idx="397">
                  <c:v>1.0385557774961938</c:v>
                </c:pt>
                <c:pt idx="398">
                  <c:v>1.0383011306987688</c:v>
                </c:pt>
                <c:pt idx="399">
                  <c:v>1.0380478759293177</c:v>
                </c:pt>
                <c:pt idx="400">
                  <c:v>1.0377960105149755</c:v>
                </c:pt>
                <c:pt idx="401">
                  <c:v>1.0375455316864142</c:v>
                </c:pt>
                <c:pt idx="402">
                  <c:v>1.0372964365803123</c:v>
                </c:pt>
                <c:pt idx="403">
                  <c:v>1.0370487222417832</c:v>
                </c:pt>
                <c:pt idx="404">
                  <c:v>1.0368023856267556</c:v>
                </c:pt>
                <c:pt idx="405">
                  <c:v>1.0365574236043138</c:v>
                </c:pt>
                <c:pt idx="406">
                  <c:v>1.036313832958994</c:v>
                </c:pt>
                <c:pt idx="407">
                  <c:v>1.0360716103930385</c:v>
                </c:pt>
                <c:pt idx="408">
                  <c:v>1.035830752528609</c:v>
                </c:pt>
                <c:pt idx="409">
                  <c:v>1.0355912559099603</c:v>
                </c:pt>
                <c:pt idx="410">
                  <c:v>1.0353531170055714</c:v>
                </c:pt>
                <c:pt idx="411">
                  <c:v>1.0351163322102412</c:v>
                </c:pt>
                <c:pt idx="412">
                  <c:v>1.0348808978471433</c:v>
                </c:pt>
                <c:pt idx="413">
                  <c:v>1.0346468101698412</c:v>
                </c:pt>
                <c:pt idx="414">
                  <c:v>1.0344140653642706</c:v>
                </c:pt>
                <c:pt idx="415">
                  <c:v>1.0341826595506813</c:v>
                </c:pt>
                <c:pt idx="416">
                  <c:v>1.0339525887855441</c:v>
                </c:pt>
                <c:pt idx="417">
                  <c:v>1.0337238490634233</c:v>
                </c:pt>
                <c:pt idx="418">
                  <c:v>1.0334964363188117</c:v>
                </c:pt>
                <c:pt idx="419">
                  <c:v>1.0332703464279342</c:v>
                </c:pt>
                <c:pt idx="420">
                  <c:v>1.0330455752105157</c:v>
                </c:pt>
                <c:pt idx="421">
                  <c:v>1.0328221184315158</c:v>
                </c:pt>
                <c:pt idx="422">
                  <c:v>1.0325999718028323</c:v>
                </c:pt>
                <c:pt idx="423">
                  <c:v>1.0323791309849704</c:v>
                </c:pt>
                <c:pt idx="424">
                  <c:v>1.0321595915886828</c:v>
                </c:pt>
                <c:pt idx="425">
                  <c:v>1.0319413491765759</c:v>
                </c:pt>
                <c:pt idx="426">
                  <c:v>1.0317243992646876</c:v>
                </c:pt>
                <c:pt idx="427">
                  <c:v>1.0315087373240344</c:v>
                </c:pt>
                <c:pt idx="428">
                  <c:v>1.0312943587821286</c:v>
                </c:pt>
                <c:pt idx="429">
                  <c:v>1.0310812590244669</c:v>
                </c:pt>
                <c:pt idx="430">
                  <c:v>1.0308694333959894</c:v>
                </c:pt>
                <c:pt idx="431">
                  <c:v>1.0306588772025123</c:v>
                </c:pt>
                <c:pt idx="432">
                  <c:v>1.0304495857121314</c:v>
                </c:pt>
                <c:pt idx="433">
                  <c:v>1.030241554156599</c:v>
                </c:pt>
                <c:pt idx="434">
                  <c:v>1.0300347777326735</c:v>
                </c:pt>
                <c:pt idx="435">
                  <c:v>1.0298292516034435</c:v>
                </c:pt>
                <c:pt idx="436">
                  <c:v>1.0296249708996261</c:v>
                </c:pt>
                <c:pt idx="437">
                  <c:v>1.0294219307208397</c:v>
                </c:pt>
                <c:pt idx="438">
                  <c:v>1.0292201261368494</c:v>
                </c:pt>
                <c:pt idx="439">
                  <c:v>1.0290195521887928</c:v>
                </c:pt>
                <c:pt idx="440">
                  <c:v>1.0288202038903773</c:v>
                </c:pt>
                <c:pt idx="441">
                  <c:v>1.0286220762290548</c:v>
                </c:pt>
                <c:pt idx="442">
                  <c:v>1.0284251641671744</c:v>
                </c:pt>
                <c:pt idx="443">
                  <c:v>1.0282294626431105</c:v>
                </c:pt>
                <c:pt idx="444">
                  <c:v>1.0280349665723694</c:v>
                </c:pt>
                <c:pt idx="445">
                  <c:v>1.0278416708486724</c:v>
                </c:pt>
                <c:pt idx="446">
                  <c:v>1.0276495703450192</c:v>
                </c:pt>
                <c:pt idx="447">
                  <c:v>1.027458659914728</c:v>
                </c:pt>
                <c:pt idx="448">
                  <c:v>1.0272689343924541</c:v>
                </c:pt>
                <c:pt idx="449">
                  <c:v>1.0270803885951914</c:v>
                </c:pt>
                <c:pt idx="450">
                  <c:v>1.0268930173232478</c:v>
                </c:pt>
                <c:pt idx="451">
                  <c:v>1.0267068153612058</c:v>
                </c:pt>
                <c:pt idx="452">
                  <c:v>1.0265217774788611</c:v>
                </c:pt>
                <c:pt idx="453">
                  <c:v>1.026337898432141</c:v>
                </c:pt>
                <c:pt idx="454">
                  <c:v>1.0261551729640057</c:v>
                </c:pt>
                <c:pt idx="455">
                  <c:v>1.0259735958053295</c:v>
                </c:pt>
                <c:pt idx="456">
                  <c:v>1.0257931616757654</c:v>
                </c:pt>
                <c:pt idx="457">
                  <c:v>1.0256138652845883</c:v>
                </c:pt>
                <c:pt idx="458">
                  <c:v>1.0254357013315245</c:v>
                </c:pt>
                <c:pt idx="459">
                  <c:v>1.0252586645075599</c:v>
                </c:pt>
                <c:pt idx="460">
                  <c:v>1.0250827494957346</c:v>
                </c:pt>
                <c:pt idx="461">
                  <c:v>1.0249079509719183</c:v>
                </c:pt>
                <c:pt idx="462">
                  <c:v>1.0247342636055696</c:v>
                </c:pt>
                <c:pt idx="463">
                  <c:v>1.0245616820604797</c:v>
                </c:pt>
                <c:pt idx="464">
                  <c:v>1.0243902009954984</c:v>
                </c:pt>
                <c:pt idx="465">
                  <c:v>1.0242198150652473</c:v>
                </c:pt>
                <c:pt idx="466">
                  <c:v>1.0240505189208147</c:v>
                </c:pt>
                <c:pt idx="467">
                  <c:v>1.0238823072104373</c:v>
                </c:pt>
                <c:pt idx="468">
                  <c:v>1.0237151745801649</c:v>
                </c:pt>
                <c:pt idx="469">
                  <c:v>1.0235491156745122</c:v>
                </c:pt>
                <c:pt idx="470">
                  <c:v>1.0233841251370965</c:v>
                </c:pt>
                <c:pt idx="471">
                  <c:v>1.0232201976112594</c:v>
                </c:pt>
                <c:pt idx="472">
                  <c:v>1.0230573277406756</c:v>
                </c:pt>
                <c:pt idx="473">
                  <c:v>1.0228955101699486</c:v>
                </c:pt>
                <c:pt idx="474">
                  <c:v>1.0227347395451922</c:v>
                </c:pt>
                <c:pt idx="475">
                  <c:v>1.0225750105145988</c:v>
                </c:pt>
                <c:pt idx="476">
                  <c:v>1.0224163177289949</c:v>
                </c:pt>
                <c:pt idx="477">
                  <c:v>1.0222586558423838</c:v>
                </c:pt>
                <c:pt idx="478">
                  <c:v>1.0221020195124775</c:v>
                </c:pt>
                <c:pt idx="479">
                  <c:v>1.0219464034012116</c:v>
                </c:pt>
                <c:pt idx="480">
                  <c:v>1.0217918021752539</c:v>
                </c:pt>
                <c:pt idx="481">
                  <c:v>1.0216382105064976</c:v>
                </c:pt>
                <c:pt idx="482">
                  <c:v>1.0214856230725438</c:v>
                </c:pt>
                <c:pt idx="483">
                  <c:v>1.021334034557172</c:v>
                </c:pt>
                <c:pt idx="484">
                  <c:v>1.0211834396508004</c:v>
                </c:pt>
                <c:pt idx="485">
                  <c:v>1.0210338330509343</c:v>
                </c:pt>
                <c:pt idx="486">
                  <c:v>1.0208852094626046</c:v>
                </c:pt>
                <c:pt idx="487">
                  <c:v>1.0207375635987939</c:v>
                </c:pt>
                <c:pt idx="488">
                  <c:v>1.0205908901808545</c:v>
                </c:pt>
                <c:pt idx="489">
                  <c:v>1.0204451839389137</c:v>
                </c:pt>
                <c:pt idx="490">
                  <c:v>1.0203004396122715</c:v>
                </c:pt>
                <c:pt idx="491">
                  <c:v>1.0201566519497856</c:v>
                </c:pt>
                <c:pt idx="492">
                  <c:v>1.0200138157102492</c:v>
                </c:pt>
                <c:pt idx="493">
                  <c:v>1.019871925662758</c:v>
                </c:pt>
                <c:pt idx="494">
                  <c:v>1.0197309765870681</c:v>
                </c:pt>
                <c:pt idx="495">
                  <c:v>1.0195909632739439</c:v>
                </c:pt>
                <c:pt idx="496">
                  <c:v>1.0194518805254991</c:v>
                </c:pt>
                <c:pt idx="497">
                  <c:v>1.0193137231555258</c:v>
                </c:pt>
                <c:pt idx="498">
                  <c:v>1.0191764859898182</c:v>
                </c:pt>
                <c:pt idx="499">
                  <c:v>1.0190401638664837</c:v>
                </c:pt>
                <c:pt idx="500">
                  <c:v>1.0189047516362504</c:v>
                </c:pt>
                <c:pt idx="501">
                  <c:v>1.0187702441627624</c:v>
                </c:pt>
                <c:pt idx="502">
                  <c:v>1.0186366363228689</c:v>
                </c:pt>
                <c:pt idx="503">
                  <c:v>1.0185039230069044</c:v>
                </c:pt>
                <c:pt idx="504">
                  <c:v>1.0183720991189631</c:v>
                </c:pt>
                <c:pt idx="505">
                  <c:v>1.0182411595771623</c:v>
                </c:pt>
                <c:pt idx="506">
                  <c:v>1.0181110993139009</c:v>
                </c:pt>
                <c:pt idx="507">
                  <c:v>1.0179819132761103</c:v>
                </c:pt>
                <c:pt idx="508">
                  <c:v>1.0178535964254973</c:v>
                </c:pt>
                <c:pt idx="509">
                  <c:v>1.0177261437387795</c:v>
                </c:pt>
                <c:pt idx="510">
                  <c:v>1.0175995502079149</c:v>
                </c:pt>
                <c:pt idx="511">
                  <c:v>1.0174738108403245</c:v>
                </c:pt>
                <c:pt idx="512">
                  <c:v>1.0173489206591062</c:v>
                </c:pt>
                <c:pt idx="513">
                  <c:v>1.017224874703246</c:v>
                </c:pt>
                <c:pt idx="514">
                  <c:v>1.0171016680278182</c:v>
                </c:pt>
                <c:pt idx="515">
                  <c:v>1.0169792957041837</c:v>
                </c:pt>
                <c:pt idx="516">
                  <c:v>1.0168577528201777</c:v>
                </c:pt>
                <c:pt idx="517">
                  <c:v>1.0167370344802953</c:v>
                </c:pt>
                <c:pt idx="518">
                  <c:v>1.0166171358058678</c:v>
                </c:pt>
                <c:pt idx="519">
                  <c:v>1.0164980519352358</c:v>
                </c:pt>
                <c:pt idx="520">
                  <c:v>1.0163797780239148</c:v>
                </c:pt>
                <c:pt idx="521">
                  <c:v>1.0162623092447562</c:v>
                </c:pt>
                <c:pt idx="522">
                  <c:v>1.0161456407881007</c:v>
                </c:pt>
                <c:pt idx="523">
                  <c:v>1.0160297678619297</c:v>
                </c:pt>
                <c:pt idx="524">
                  <c:v>1.0159146856920092</c:v>
                </c:pt>
                <c:pt idx="525">
                  <c:v>1.0158003895220273</c:v>
                </c:pt>
                <c:pt idx="526">
                  <c:v>1.01568687461373</c:v>
                </c:pt>
                <c:pt idx="527">
                  <c:v>1.0155741362470476</c:v>
                </c:pt>
                <c:pt idx="528">
                  <c:v>1.0154621697202222</c:v>
                </c:pt>
                <c:pt idx="529">
                  <c:v>1.0153509703499222</c:v>
                </c:pt>
                <c:pt idx="530">
                  <c:v>1.0152405334713603</c:v>
                </c:pt>
                <c:pt idx="531">
                  <c:v>1.0151308544384019</c:v>
                </c:pt>
                <c:pt idx="532">
                  <c:v>1.0150219286236695</c:v>
                </c:pt>
                <c:pt idx="533">
                  <c:v>1.0149137514186441</c:v>
                </c:pt>
                <c:pt idx="534">
                  <c:v>1.0148063182337619</c:v>
                </c:pt>
                <c:pt idx="535">
                  <c:v>1.0146996244985045</c:v>
                </c:pt>
                <c:pt idx="536">
                  <c:v>1.0145936656614896</c:v>
                </c:pt>
                <c:pt idx="537">
                  <c:v>1.0144884371905512</c:v>
                </c:pt>
                <c:pt idx="538">
                  <c:v>1.0143839345728221</c:v>
                </c:pt>
                <c:pt idx="539">
                  <c:v>1.0142801533148078</c:v>
                </c:pt>
                <c:pt idx="540">
                  <c:v>1.0141770889424595</c:v>
                </c:pt>
                <c:pt idx="541">
                  <c:v>1.0140747370012408</c:v>
                </c:pt>
                <c:pt idx="542">
                  <c:v>1.0139730930561941</c:v>
                </c:pt>
                <c:pt idx="543">
                  <c:v>1.013872152691998</c:v>
                </c:pt>
                <c:pt idx="544">
                  <c:v>1.0137719115130275</c:v>
                </c:pt>
                <c:pt idx="545">
                  <c:v>1.0136723651434059</c:v>
                </c:pt>
                <c:pt idx="546">
                  <c:v>1.0135735092270555</c:v>
                </c:pt>
                <c:pt idx="547">
                  <c:v>1.0134753394277445</c:v>
                </c:pt>
                <c:pt idx="548">
                  <c:v>1.0133778514291298</c:v>
                </c:pt>
                <c:pt idx="549">
                  <c:v>1.0132810409347985</c:v>
                </c:pt>
                <c:pt idx="550">
                  <c:v>1.0131849036683038</c:v>
                </c:pt>
                <c:pt idx="551">
                  <c:v>1.0130894353732001</c:v>
                </c:pt>
                <c:pt idx="552">
                  <c:v>1.0129946318130736</c:v>
                </c:pt>
                <c:pt idx="553">
                  <c:v>1.0129004887715705</c:v>
                </c:pt>
                <c:pt idx="554">
                  <c:v>1.012807002052422</c:v>
                </c:pt>
                <c:pt idx="555">
                  <c:v>1.0127141674794675</c:v>
                </c:pt>
                <c:pt idx="556">
                  <c:v>1.0126219808966739</c:v>
                </c:pt>
                <c:pt idx="557">
                  <c:v>1.0125304381681515</c:v>
                </c:pt>
                <c:pt idx="558">
                  <c:v>1.0124395351781701</c:v>
                </c:pt>
                <c:pt idx="559">
                  <c:v>1.0123492678311694</c:v>
                </c:pt>
                <c:pt idx="560">
                  <c:v>1.0122596320517685</c:v>
                </c:pt>
                <c:pt idx="561">
                  <c:v>1.0121706237847734</c:v>
                </c:pt>
                <c:pt idx="562">
                  <c:v>1.0120822389951798</c:v>
                </c:pt>
                <c:pt idx="563">
                  <c:v>1.0119944736681759</c:v>
                </c:pt>
                <c:pt idx="564">
                  <c:v>1.0119073238091429</c:v>
                </c:pt>
                <c:pt idx="565">
                  <c:v>1.0118207854436505</c:v>
                </c:pt>
                <c:pt idx="566">
                  <c:v>1.0117348546174529</c:v>
                </c:pt>
                <c:pt idx="567">
                  <c:v>1.0116495273964825</c:v>
                </c:pt>
                <c:pt idx="568">
                  <c:v>1.0115647998668393</c:v>
                </c:pt>
                <c:pt idx="569">
                  <c:v>1.0114806681347812</c:v>
                </c:pt>
                <c:pt idx="570">
                  <c:v>1.0113971283267094</c:v>
                </c:pt>
                <c:pt idx="571">
                  <c:v>1.011314176589154</c:v>
                </c:pt>
                <c:pt idx="572">
                  <c:v>1.0112318090887569</c:v>
                </c:pt>
                <c:pt idx="573">
                  <c:v>1.0111500220122522</c:v>
                </c:pt>
                <c:pt idx="574">
                  <c:v>1.0110688115664466</c:v>
                </c:pt>
                <c:pt idx="575">
                  <c:v>1.0109881739781952</c:v>
                </c:pt>
                <c:pt idx="576">
                  <c:v>1.0109081054943783</c:v>
                </c:pt>
                <c:pt idx="577">
                  <c:v>1.0108286023818747</c:v>
                </c:pt>
                <c:pt idx="578">
                  <c:v>1.0107496609275344</c:v>
                </c:pt>
                <c:pt idx="579">
                  <c:v>1.0106712774381486</c:v>
                </c:pt>
                <c:pt idx="580">
                  <c:v>1.0105934482404197</c:v>
                </c:pt>
                <c:pt idx="581">
                  <c:v>1.0105161696809279</c:v>
                </c:pt>
                <c:pt idx="582">
                  <c:v>1.0104394381260977</c:v>
                </c:pt>
                <c:pt idx="583">
                  <c:v>1.010363249962162</c:v>
                </c:pt>
                <c:pt idx="584">
                  <c:v>1.0102876015951257</c:v>
                </c:pt>
                <c:pt idx="585">
                  <c:v>1.0102124894507269</c:v>
                </c:pt>
                <c:pt idx="586">
                  <c:v>1.0101379099743979</c:v>
                </c:pt>
                <c:pt idx="587">
                  <c:v>1.0100638596312228</c:v>
                </c:pt>
                <c:pt idx="588">
                  <c:v>1.0099903349058972</c:v>
                </c:pt>
                <c:pt idx="589">
                  <c:v>1.0099173323026827</c:v>
                </c:pt>
                <c:pt idx="590">
                  <c:v>1.0098448483453637</c:v>
                </c:pt>
                <c:pt idx="591">
                  <c:v>1.0097728795772003</c:v>
                </c:pt>
                <c:pt idx="592">
                  <c:v>1.0097014225608818</c:v>
                </c:pt>
                <c:pt idx="593">
                  <c:v>1.009630473878478</c:v>
                </c:pt>
                <c:pt idx="594">
                  <c:v>1.0095600301313905</c:v>
                </c:pt>
                <c:pt idx="595">
                  <c:v>1.0094900879403008</c:v>
                </c:pt>
                <c:pt idx="596">
                  <c:v>1.0094206439451208</c:v>
                </c:pt>
                <c:pt idx="597">
                  <c:v>1.009351694804939</c:v>
                </c:pt>
                <c:pt idx="598">
                  <c:v>1.0092832371979676</c:v>
                </c:pt>
                <c:pt idx="599">
                  <c:v>1.0092152678214876</c:v>
                </c:pt>
                <c:pt idx="600">
                  <c:v>1.0091477833917935</c:v>
                </c:pt>
                <c:pt idx="601">
                  <c:v>1.0090807806441378</c:v>
                </c:pt>
                <c:pt idx="602">
                  <c:v>1.0090142563326725</c:v>
                </c:pt>
                <c:pt idx="603">
                  <c:v>1.0089482072303926</c:v>
                </c:pt>
                <c:pt idx="604">
                  <c:v>1.008882630129077</c:v>
                </c:pt>
                <c:pt idx="605">
                  <c:v>1.0088175218392275</c:v>
                </c:pt>
                <c:pt idx="606">
                  <c:v>1.0087528791900096</c:v>
                </c:pt>
                <c:pt idx="607">
                  <c:v>1.0086886990291926</c:v>
                </c:pt>
                <c:pt idx="608">
                  <c:v>1.0086249782230852</c:v>
                </c:pt>
                <c:pt idx="609">
                  <c:v>1.0085617136564742</c:v>
                </c:pt>
                <c:pt idx="610">
                  <c:v>1.0084989022325619</c:v>
                </c:pt>
                <c:pt idx="611">
                  <c:v>1.0084365408729015</c:v>
                </c:pt>
                <c:pt idx="612">
                  <c:v>1.0083746265173321</c:v>
                </c:pt>
                <c:pt idx="613">
                  <c:v>1.0083131561239145</c:v>
                </c:pt>
                <c:pt idx="614">
                  <c:v>1.0082521266688662</c:v>
                </c:pt>
                <c:pt idx="615">
                  <c:v>1.0081915351464918</c:v>
                </c:pt>
                <c:pt idx="616">
                  <c:v>1.0081313785691211</c:v>
                </c:pt>
                <c:pt idx="617">
                  <c:v>1.0080716539670371</c:v>
                </c:pt>
                <c:pt idx="618">
                  <c:v>1.0080123583884113</c:v>
                </c:pt>
                <c:pt idx="619">
                  <c:v>1.007953488899233</c:v>
                </c:pt>
                <c:pt idx="620">
                  <c:v>1.0078950425832425</c:v>
                </c:pt>
                <c:pt idx="621">
                  <c:v>1.0078370165418606</c:v>
                </c:pt>
                <c:pt idx="622">
                  <c:v>1.0077794078941194</c:v>
                </c:pt>
                <c:pt idx="623">
                  <c:v>1.0077222137765911</c:v>
                </c:pt>
                <c:pt idx="624">
                  <c:v>1.0076654313433193</c:v>
                </c:pt>
                <c:pt idx="625">
                  <c:v>1.0076090577657464</c:v>
                </c:pt>
                <c:pt idx="626">
                  <c:v>1.0075530902326424</c:v>
                </c:pt>
                <c:pt idx="627">
                  <c:v>1.0074975259500347</c:v>
                </c:pt>
                <c:pt idx="628">
                  <c:v>1.0074423621411346</c:v>
                </c:pt>
                <c:pt idx="629">
                  <c:v>1.0073875960462655</c:v>
                </c:pt>
                <c:pt idx="630">
                  <c:v>1.0073332249227895</c:v>
                </c:pt>
                <c:pt idx="631">
                  <c:v>1.007279246045037</c:v>
                </c:pt>
                <c:pt idx="632">
                  <c:v>1.0072256567042301</c:v>
                </c:pt>
                <c:pt idx="633">
                  <c:v>1.0071724542084115</c:v>
                </c:pt>
                <c:pt idx="634">
                  <c:v>1.0071196358823693</c:v>
                </c:pt>
                <c:pt idx="635">
                  <c:v>1.0070671990675646</c:v>
                </c:pt>
                <c:pt idx="636">
                  <c:v>1.007015141122056</c:v>
                </c:pt>
                <c:pt idx="637">
                  <c:v>1.0069634594204266</c:v>
                </c:pt>
                <c:pt idx="638">
                  <c:v>1.0069121513537076</c:v>
                </c:pt>
                <c:pt idx="639">
                  <c:v>1.0068612143293048</c:v>
                </c:pt>
                <c:pt idx="640">
                  <c:v>1.0068106457709241</c:v>
                </c:pt>
                <c:pt idx="641">
                  <c:v>1.0067604431184944</c:v>
                </c:pt>
                <c:pt idx="642">
                  <c:v>1.0067106038280957</c:v>
                </c:pt>
                <c:pt idx="643">
                  <c:v>1.00666112537188</c:v>
                </c:pt>
                <c:pt idx="644">
                  <c:v>1.0066120052379983</c:v>
                </c:pt>
                <c:pt idx="645">
                  <c:v>1.0065632409305247</c:v>
                </c:pt>
                <c:pt idx="646">
                  <c:v>1.00651482996938</c:v>
                </c:pt>
                <c:pt idx="647">
                  <c:v>1.0064667698902563</c:v>
                </c:pt>
                <c:pt idx="648">
                  <c:v>1.0064190582445411</c:v>
                </c:pt>
                <c:pt idx="649">
                  <c:v>1.0063716925992423</c:v>
                </c:pt>
                <c:pt idx="650">
                  <c:v>1.00632467053691</c:v>
                </c:pt>
                <c:pt idx="651">
                  <c:v>1.0062779896555629</c:v>
                </c:pt>
                <c:pt idx="652">
                  <c:v>1.0062316475686106</c:v>
                </c:pt>
                <c:pt idx="653">
                  <c:v>1.0061856419047781</c:v>
                </c:pt>
                <c:pt idx="654">
                  <c:v>1.0061399703080309</c:v>
                </c:pt>
                <c:pt idx="655">
                  <c:v>1.006094630437496</c:v>
                </c:pt>
                <c:pt idx="656">
                  <c:v>1.0060496199673885</c:v>
                </c:pt>
                <c:pt idx="657">
                  <c:v>1.0060049365869344</c:v>
                </c:pt>
                <c:pt idx="658">
                  <c:v>1.0059605780002936</c:v>
                </c:pt>
                <c:pt idx="659">
                  <c:v>1.0059165419264868</c:v>
                </c:pt>
                <c:pt idx="660">
                  <c:v>1.0058728260993153</c:v>
                </c:pt>
                <c:pt idx="661">
                  <c:v>1.0058294282672886</c:v>
                </c:pt>
                <c:pt idx="662">
                  <c:v>1.0057863461935463</c:v>
                </c:pt>
                <c:pt idx="663">
                  <c:v>1.0057435776557833</c:v>
                </c:pt>
                <c:pt idx="664">
                  <c:v>1.005701120446173</c:v>
                </c:pt>
                <c:pt idx="665">
                  <c:v>1.0056589723712925</c:v>
                </c:pt>
                <c:pt idx="666">
                  <c:v>1.005617131252047</c:v>
                </c:pt>
                <c:pt idx="667">
                  <c:v>1.0055755949235925</c:v>
                </c:pt>
                <c:pt idx="668">
                  <c:v>1.0055343612352621</c:v>
                </c:pt>
                <c:pt idx="669">
                  <c:v>1.0054934280504906</c:v>
                </c:pt>
                <c:pt idx="670">
                  <c:v>1.0054527932467376</c:v>
                </c:pt>
                <c:pt idx="671">
                  <c:v>1.0054124547154133</c:v>
                </c:pt>
                <c:pt idx="672">
                  <c:v>1.0053724103618034</c:v>
                </c:pt>
                <c:pt idx="673">
                  <c:v>1.0053326581049942</c:v>
                </c:pt>
                <c:pt idx="674">
                  <c:v>1.0052931958777978</c:v>
                </c:pt>
                <c:pt idx="675">
                  <c:v>1.0052540216266759</c:v>
                </c:pt>
                <c:pt idx="676">
                  <c:v>1.0052151333116686</c:v>
                </c:pt>
                <c:pt idx="677">
                  <c:v>1.0051765289063157</c:v>
                </c:pt>
                <c:pt idx="678">
                  <c:v>1.0051382063975856</c:v>
                </c:pt>
                <c:pt idx="679">
                  <c:v>1.0051001637857999</c:v>
                </c:pt>
                <c:pt idx="680">
                  <c:v>1.00506239908456</c:v>
                </c:pt>
                <c:pt idx="681">
                  <c:v>1.0050249103206719</c:v>
                </c:pt>
                <c:pt idx="682">
                  <c:v>1.0049876955340742</c:v>
                </c:pt>
                <c:pt idx="683">
                  <c:v>1.0049507527777639</c:v>
                </c:pt>
                <c:pt idx="684">
                  <c:v>1.004914080117723</c:v>
                </c:pt>
                <c:pt idx="685">
                  <c:v>1.0048776756328457</c:v>
                </c:pt>
                <c:pt idx="686">
                  <c:v>1.0048415374148647</c:v>
                </c:pt>
                <c:pt idx="687">
                  <c:v>1.0048056635682794</c:v>
                </c:pt>
                <c:pt idx="688">
                  <c:v>1.0047700522102834</c:v>
                </c:pt>
                <c:pt idx="689">
                  <c:v>1.0047347014706909</c:v>
                </c:pt>
                <c:pt idx="690">
                  <c:v>1.0046996094918654</c:v>
                </c:pt>
                <c:pt idx="691">
                  <c:v>1.0046647744286481</c:v>
                </c:pt>
                <c:pt idx="692">
                  <c:v>1.0046301944482854</c:v>
                </c:pt>
                <c:pt idx="693">
                  <c:v>1.0045958677303575</c:v>
                </c:pt>
                <c:pt idx="694">
                  <c:v>1.0045617924667078</c:v>
                </c:pt>
                <c:pt idx="695">
                  <c:v>1.0045279668613705</c:v>
                </c:pt>
                <c:pt idx="696">
                  <c:v>1.0044943891305005</c:v>
                </c:pt>
                <c:pt idx="697">
                  <c:v>1.0044610575023032</c:v>
                </c:pt>
                <c:pt idx="698">
                  <c:v>1.0044279702169636</c:v>
                </c:pt>
                <c:pt idx="699">
                  <c:v>1.0043951255265746</c:v>
                </c:pt>
                <c:pt idx="700">
                  <c:v>1.0043625216950702</c:v>
                </c:pt>
                <c:pt idx="701">
                  <c:v>1.0043301569981529</c:v>
                </c:pt>
                <c:pt idx="702">
                  <c:v>1.0042980297232258</c:v>
                </c:pt>
                <c:pt idx="703">
                  <c:v>1.0042661381693219</c:v>
                </c:pt>
                <c:pt idx="704">
                  <c:v>1.0042344806470371</c:v>
                </c:pt>
                <c:pt idx="705">
                  <c:v>1.0042030554784598</c:v>
                </c:pt>
                <c:pt idx="706">
                  <c:v>1.0041718609971024</c:v>
                </c:pt>
                <c:pt idx="707">
                  <c:v>1.0041408955478344</c:v>
                </c:pt>
                <c:pt idx="708">
                  <c:v>1.0041101574868128</c:v>
                </c:pt>
                <c:pt idx="709">
                  <c:v>1.0040796451814149</c:v>
                </c:pt>
                <c:pt idx="710">
                  <c:v>1.0040493570101712</c:v>
                </c:pt>
                <c:pt idx="711">
                  <c:v>1.0040192913626977</c:v>
                </c:pt>
                <c:pt idx="712">
                  <c:v>1.0039894466396286</c:v>
                </c:pt>
                <c:pt idx="713">
                  <c:v>1.00395982125255</c:v>
                </c:pt>
                <c:pt idx="714">
                  <c:v>1.0039304136239342</c:v>
                </c:pt>
                <c:pt idx="715">
                  <c:v>1.0039012221870711</c:v>
                </c:pt>
                <c:pt idx="716">
                  <c:v>1.0038722453860047</c:v>
                </c:pt>
                <c:pt idx="717">
                  <c:v>1.0038434816754664</c:v>
                </c:pt>
                <c:pt idx="718">
                  <c:v>1.0038149295208092</c:v>
                </c:pt>
                <c:pt idx="719">
                  <c:v>1.0037865873979432</c:v>
                </c:pt>
                <c:pt idx="720">
                  <c:v>1.0037584537932707</c:v>
                </c:pt>
                <c:pt idx="721">
                  <c:v>1.003730527203621</c:v>
                </c:pt>
                <c:pt idx="722">
                  <c:v>1.0037028061361866</c:v>
                </c:pt>
                <c:pt idx="723">
                  <c:v>1.0036752891084593</c:v>
                </c:pt>
                <c:pt idx="724">
                  <c:v>1.0036479746481652</c:v>
                </c:pt>
                <c:pt idx="725">
                  <c:v>1.0036208612932034</c:v>
                </c:pt>
                <c:pt idx="726">
                  <c:v>1.00359394759158</c:v>
                </c:pt>
                <c:pt idx="727">
                  <c:v>1.003567232101348</c:v>
                </c:pt>
                <c:pt idx="728">
                  <c:v>1.0035407133905418</c:v>
                </c:pt>
                <c:pt idx="729">
                  <c:v>1.0035143900371177</c:v>
                </c:pt>
                <c:pt idx="730">
                  <c:v>1.0034882606288891</c:v>
                </c:pt>
                <c:pt idx="731">
                  <c:v>1.0034623237634663</c:v>
                </c:pt>
                <c:pt idx="732">
                  <c:v>1.0034365780481949</c:v>
                </c:pt>
                <c:pt idx="733">
                  <c:v>1.0034110221000936</c:v>
                </c:pt>
                <c:pt idx="734">
                  <c:v>1.003385654545794</c:v>
                </c:pt>
                <c:pt idx="735">
                  <c:v>1.0033604740214801</c:v>
                </c:pt>
                <c:pt idx="736">
                  <c:v>1.0033354791728271</c:v>
                </c:pt>
                <c:pt idx="737">
                  <c:v>1.0033106686549409</c:v>
                </c:pt>
                <c:pt idx="738">
                  <c:v>1.0032860411323004</c:v>
                </c:pt>
                <c:pt idx="739">
                  <c:v>1.0032615952786959</c:v>
                </c:pt>
                <c:pt idx="740">
                  <c:v>1.0032373297771697</c:v>
                </c:pt>
                <c:pt idx="741">
                  <c:v>1.0032132433199594</c:v>
                </c:pt>
                <c:pt idx="742">
                  <c:v>1.003189334608436</c:v>
                </c:pt>
                <c:pt idx="743">
                  <c:v>1.0031656023530486</c:v>
                </c:pt>
                <c:pt idx="744">
                  <c:v>1.003142045273264</c:v>
                </c:pt>
                <c:pt idx="745">
                  <c:v>1.0031186620975099</c:v>
                </c:pt>
                <c:pt idx="746">
                  <c:v>1.003095451563117</c:v>
                </c:pt>
                <c:pt idx="747">
                  <c:v>1.0030724124162618</c:v>
                </c:pt>
                <c:pt idx="748">
                  <c:v>1.00304954341191</c:v>
                </c:pt>
                <c:pt idx="749">
                  <c:v>1.003026843313759</c:v>
                </c:pt>
                <c:pt idx="750">
                  <c:v>1.0030043108941828</c:v>
                </c:pt>
                <c:pt idx="751">
                  <c:v>1.0029819449341746</c:v>
                </c:pt>
                <c:pt idx="752">
                  <c:v>1.0029597442232907</c:v>
                </c:pt>
                <c:pt idx="753">
                  <c:v>1.0029377075595964</c:v>
                </c:pt>
                <c:pt idx="754">
                  <c:v>1.0029158337496105</c:v>
                </c:pt>
                <c:pt idx="755">
                  <c:v>1.0028941216082488</c:v>
                </c:pt>
                <c:pt idx="756">
                  <c:v>1.0028725699587706</c:v>
                </c:pt>
                <c:pt idx="757">
                  <c:v>1.0028511776327249</c:v>
                </c:pt>
                <c:pt idx="758">
                  <c:v>1.0028299434698948</c:v>
                </c:pt>
                <c:pt idx="759">
                  <c:v>1.0028088663182448</c:v>
                </c:pt>
                <c:pt idx="760">
                  <c:v>1.0027879450338666</c:v>
                </c:pt>
                <c:pt idx="761">
                  <c:v>1.002767178480926</c:v>
                </c:pt>
                <c:pt idx="762">
                  <c:v>1.0027465655316101</c:v>
                </c:pt>
                <c:pt idx="763">
                  <c:v>1.002726105066075</c:v>
                </c:pt>
                <c:pt idx="764">
                  <c:v>1.002705795972392</c:v>
                </c:pt>
                <c:pt idx="765">
                  <c:v>1.0026856371464969</c:v>
                </c:pt>
                <c:pt idx="766">
                  <c:v>1.0026656274921375</c:v>
                </c:pt>
                <c:pt idx="767">
                  <c:v>1.0026457659208226</c:v>
                </c:pt>
                <c:pt idx="768">
                  <c:v>1.0026260513517689</c:v>
                </c:pt>
                <c:pt idx="769">
                  <c:v>1.0026064827118533</c:v>
                </c:pt>
                <c:pt idx="770">
                  <c:v>1.0025870589355583</c:v>
                </c:pt>
                <c:pt idx="771">
                  <c:v>1.002567778964925</c:v>
                </c:pt>
                <c:pt idx="772">
                  <c:v>1.0025486417495006</c:v>
                </c:pt>
                <c:pt idx="773">
                  <c:v>1.00252964624629</c:v>
                </c:pt>
                <c:pt idx="774">
                  <c:v>1.0025107914197047</c:v>
                </c:pt>
                <c:pt idx="775">
                  <c:v>1.0024920762415146</c:v>
                </c:pt>
                <c:pt idx="776">
                  <c:v>1.0024734996907994</c:v>
                </c:pt>
                <c:pt idx="777">
                  <c:v>1.002455060753898</c:v>
                </c:pt>
                <c:pt idx="778">
                  <c:v>1.0024367584243616</c:v>
                </c:pt>
                <c:pt idx="779">
                  <c:v>1.0024185917029051</c:v>
                </c:pt>
                <c:pt idx="780">
                  <c:v>1.0024005595973584</c:v>
                </c:pt>
                <c:pt idx="781">
                  <c:v>1.0023826611226203</c:v>
                </c:pt>
                <c:pt idx="782">
                  <c:v>1.002364895300609</c:v>
                </c:pt>
                <c:pt idx="783">
                  <c:v>1.0023472611602164</c:v>
                </c:pt>
                <c:pt idx="784">
                  <c:v>1.0023297577372614</c:v>
                </c:pt>
                <c:pt idx="785">
                  <c:v>1.0023123840744423</c:v>
                </c:pt>
                <c:pt idx="786">
                  <c:v>1.0022951392212913</c:v>
                </c:pt>
                <c:pt idx="787">
                  <c:v>1.0022780222341277</c:v>
                </c:pt>
                <c:pt idx="788">
                  <c:v>1.002261032176013</c:v>
                </c:pt>
                <c:pt idx="789">
                  <c:v>1.0022441681167047</c:v>
                </c:pt>
                <c:pt idx="790">
                  <c:v>1.002227429132611</c:v>
                </c:pt>
                <c:pt idx="791">
                  <c:v>1.0022108143067461</c:v>
                </c:pt>
                <c:pt idx="792">
                  <c:v>1.0021943227286858</c:v>
                </c:pt>
                <c:pt idx="793">
                  <c:v>1.0021779534945221</c:v>
                </c:pt>
                <c:pt idx="794">
                  <c:v>1.0021617057068206</c:v>
                </c:pt>
                <c:pt idx="795">
                  <c:v>1.0021455784745736</c:v>
                </c:pt>
                <c:pt idx="796">
                  <c:v>1.0021295709131608</c:v>
                </c:pt>
                <c:pt idx="797">
                  <c:v>1.0021136821443011</c:v>
                </c:pt>
                <c:pt idx="798">
                  <c:v>1.0020979112960131</c:v>
                </c:pt>
                <c:pt idx="799">
                  <c:v>1.0020822575025703</c:v>
                </c:pt>
                <c:pt idx="800">
                  <c:v>1.0020667199044593</c:v>
                </c:pt>
                <c:pt idx="801">
                  <c:v>1.0020512976483364</c:v>
                </c:pt>
                <c:pt idx="802">
                  <c:v>1.0020359898869873</c:v>
                </c:pt>
                <c:pt idx="803">
                  <c:v>1.002020795779283</c:v>
                </c:pt>
                <c:pt idx="804">
                  <c:v>1.0020057144901398</c:v>
                </c:pt>
                <c:pt idx="805">
                  <c:v>1.0019907451904773</c:v>
                </c:pt>
                <c:pt idx="806">
                  <c:v>1.0019758870571769</c:v>
                </c:pt>
                <c:pt idx="807">
                  <c:v>1.0019611392730419</c:v>
                </c:pt>
                <c:pt idx="808">
                  <c:v>1.0019465010267561</c:v>
                </c:pt>
                <c:pt idx="809">
                  <c:v>1.0019319715128432</c:v>
                </c:pt>
                <c:pt idx="810">
                  <c:v>1.001917549931628</c:v>
                </c:pt>
                <c:pt idx="811">
                  <c:v>1.001903235489195</c:v>
                </c:pt>
                <c:pt idx="812">
                  <c:v>1.0018890273973493</c:v>
                </c:pt>
                <c:pt idx="813">
                  <c:v>1.0018749248735777</c:v>
                </c:pt>
                <c:pt idx="814">
                  <c:v>1.0018609271410088</c:v>
                </c:pt>
                <c:pt idx="815">
                  <c:v>1.0018470334283744</c:v>
                </c:pt>
                <c:pt idx="816">
                  <c:v>1.0018332429699708</c:v>
                </c:pt>
                <c:pt idx="817">
                  <c:v>1.0018195550056206</c:v>
                </c:pt>
                <c:pt idx="818">
                  <c:v>1.001805968780634</c:v>
                </c:pt>
                <c:pt idx="819">
                  <c:v>1.0017924835457717</c:v>
                </c:pt>
                <c:pt idx="820">
                  <c:v>1.0017790985572059</c:v>
                </c:pt>
                <c:pt idx="821">
                  <c:v>1.0017658130764842</c:v>
                </c:pt>
                <c:pt idx="822">
                  <c:v>1.0017526263704906</c:v>
                </c:pt>
                <c:pt idx="823">
                  <c:v>1.0017395377114109</c:v>
                </c:pt>
                <c:pt idx="824">
                  <c:v>1.0017265463766942</c:v>
                </c:pt>
                <c:pt idx="825">
                  <c:v>1.0017136516490157</c:v>
                </c:pt>
                <c:pt idx="826">
                  <c:v>1.0017008528162425</c:v>
                </c:pt>
                <c:pt idx="827">
                  <c:v>1.0016881491713965</c:v>
                </c:pt>
                <c:pt idx="828">
                  <c:v>1.0016755400126176</c:v>
                </c:pt>
                <c:pt idx="829">
                  <c:v>1.0016630246431295</c:v>
                </c:pt>
                <c:pt idx="830">
                  <c:v>1.0016506023712033</c:v>
                </c:pt>
                <c:pt idx="831">
                  <c:v>1.0016382725101232</c:v>
                </c:pt>
                <c:pt idx="832">
                  <c:v>1.0016260343781505</c:v>
                </c:pt>
                <c:pt idx="833">
                  <c:v>1.0016138872984901</c:v>
                </c:pt>
                <c:pt idx="834">
                  <c:v>1.0016018305992542</c:v>
                </c:pt>
                <c:pt idx="835">
                  <c:v>1.0015898636134302</c:v>
                </c:pt>
                <c:pt idx="836">
                  <c:v>1.0015779856788447</c:v>
                </c:pt>
                <c:pt idx="837">
                  <c:v>1.0015661961381308</c:v>
                </c:pt>
                <c:pt idx="838">
                  <c:v>1.0015544943386943</c:v>
                </c:pt>
                <c:pt idx="839">
                  <c:v>1.0015428796326795</c:v>
                </c:pt>
                <c:pt idx="840">
                  <c:v>1.0015313513769371</c:v>
                </c:pt>
                <c:pt idx="841">
                  <c:v>1.00151990893299</c:v>
                </c:pt>
                <c:pt idx="842">
                  <c:v>1.0015085516670019</c:v>
                </c:pt>
                <c:pt idx="843">
                  <c:v>1.0014972789497436</c:v>
                </c:pt>
                <c:pt idx="844">
                  <c:v>1.0014860901565608</c:v>
                </c:pt>
                <c:pt idx="845">
                  <c:v>1.001474984667343</c:v>
                </c:pt>
                <c:pt idx="846">
                  <c:v>1.0014639618664902</c:v>
                </c:pt>
                <c:pt idx="847">
                  <c:v>1.0014530211428814</c:v>
                </c:pt>
                <c:pt idx="848">
                  <c:v>1.0014421618898435</c:v>
                </c:pt>
                <c:pt idx="849">
                  <c:v>1.0014313835051207</c:v>
                </c:pt>
                <c:pt idx="850">
                  <c:v>1.0014206853908416</c:v>
                </c:pt>
                <c:pt idx="851">
                  <c:v>1.0014100669534891</c:v>
                </c:pt>
                <c:pt idx="852">
                  <c:v>1.0013995276038707</c:v>
                </c:pt>
                <c:pt idx="853">
                  <c:v>1.0013890667570866</c:v>
                </c:pt>
                <c:pt idx="854">
                  <c:v>1.0013786838324996</c:v>
                </c:pt>
                <c:pt idx="855">
                  <c:v>1.0013683782537055</c:v>
                </c:pt>
                <c:pt idx="856">
                  <c:v>1.0013581494485035</c:v>
                </c:pt>
                <c:pt idx="857">
                  <c:v>1.0013479968488648</c:v>
                </c:pt>
                <c:pt idx="858">
                  <c:v>1.0013379198909049</c:v>
                </c:pt>
                <c:pt idx="859">
                  <c:v>1.0013279180148538</c:v>
                </c:pt>
                <c:pt idx="860">
                  <c:v>1.001317990665026</c:v>
                </c:pt>
                <c:pt idx="861">
                  <c:v>1.0013081372897925</c:v>
                </c:pt>
                <c:pt idx="862">
                  <c:v>1.0012983573415521</c:v>
                </c:pt>
                <c:pt idx="863">
                  <c:v>1.0012886502767022</c:v>
                </c:pt>
                <c:pt idx="864">
                  <c:v>1.0012790155556102</c:v>
                </c:pt>
                <c:pt idx="865">
                  <c:v>1.0012694526425867</c:v>
                </c:pt>
                <c:pt idx="866">
                  <c:v>1.0012599610058563</c:v>
                </c:pt>
                <c:pt idx="867">
                  <c:v>1.00125054011753</c:v>
                </c:pt>
                <c:pt idx="868">
                  <c:v>1.001241189453578</c:v>
                </c:pt>
                <c:pt idx="869">
                  <c:v>1.0012319084938015</c:v>
                </c:pt>
                <c:pt idx="870">
                  <c:v>1.0012226967218065</c:v>
                </c:pt>
                <c:pt idx="871">
                  <c:v>1.001213553624976</c:v>
                </c:pt>
                <c:pt idx="872">
                  <c:v>1.0012044786944425</c:v>
                </c:pt>
                <c:pt idx="873">
                  <c:v>1.0011954714250637</c:v>
                </c:pt>
                <c:pt idx="874">
                  <c:v>1.0011865313153927</c:v>
                </c:pt>
                <c:pt idx="875">
                  <c:v>1.0011776578676541</c:v>
                </c:pt>
                <c:pt idx="876">
                  <c:v>1.0011688505877163</c:v>
                </c:pt>
                <c:pt idx="877">
                  <c:v>1.001160108985067</c:v>
                </c:pt>
                <c:pt idx="878">
                  <c:v>1.0011514325727864</c:v>
                </c:pt>
                <c:pt idx="879">
                  <c:v>1.001142820867521</c:v>
                </c:pt>
                <c:pt idx="880">
                  <c:v>1.0011342733894599</c:v>
                </c:pt>
                <c:pt idx="881">
                  <c:v>1.0011257896623076</c:v>
                </c:pt>
                <c:pt idx="882">
                  <c:v>1.0011173692132598</c:v>
                </c:pt>
                <c:pt idx="883">
                  <c:v>1.0011090115729786</c:v>
                </c:pt>
                <c:pt idx="884">
                  <c:v>1.0011007162755672</c:v>
                </c:pt>
                <c:pt idx="885">
                  <c:v>1.0010924828585459</c:v>
                </c:pt>
                <c:pt idx="886">
                  <c:v>1.0010843108628262</c:v>
                </c:pt>
                <c:pt idx="887">
                  <c:v>1.0010761998326887</c:v>
                </c:pt>
                <c:pt idx="888">
                  <c:v>1.0010681493157574</c:v>
                </c:pt>
                <c:pt idx="889">
                  <c:v>1.0010601588629757</c:v>
                </c:pt>
                <c:pt idx="890">
                  <c:v>1.0010522280285836</c:v>
                </c:pt>
                <c:pt idx="891">
                  <c:v>1.001044356370093</c:v>
                </c:pt>
                <c:pt idx="892">
                  <c:v>1.0010365434482655</c:v>
                </c:pt>
                <c:pt idx="893">
                  <c:v>1.0010287888270875</c:v>
                </c:pt>
                <c:pt idx="894">
                  <c:v>1.0010210920737481</c:v>
                </c:pt>
                <c:pt idx="895">
                  <c:v>1.0010134527586156</c:v>
                </c:pt>
                <c:pt idx="896">
                  <c:v>1.0010058704552154</c:v>
                </c:pt>
                <c:pt idx="897">
                  <c:v>1.0009983447402064</c:v>
                </c:pt>
                <c:pt idx="898">
                  <c:v>1.0009908751933589</c:v>
                </c:pt>
                <c:pt idx="899">
                  <c:v>1.0009834613975319</c:v>
                </c:pt>
                <c:pt idx="900">
                  <c:v>1.0009761029386521</c:v>
                </c:pt>
                <c:pt idx="901">
                  <c:v>1.0009687994056899</c:v>
                </c:pt>
                <c:pt idx="902">
                  <c:v>1.0009615503906386</c:v>
                </c:pt>
                <c:pt idx="903">
                  <c:v>1.0009543554884928</c:v>
                </c:pt>
                <c:pt idx="904">
                  <c:v>1.0009472142972264</c:v>
                </c:pt>
                <c:pt idx="905">
                  <c:v>1.0009401264177711</c:v>
                </c:pt>
                <c:pt idx="906">
                  <c:v>1.0009330914539949</c:v>
                </c:pt>
                <c:pt idx="907">
                  <c:v>1.0009261090126818</c:v>
                </c:pt>
                <c:pt idx="908">
                  <c:v>1.0009191787035097</c:v>
                </c:pt>
                <c:pt idx="909">
                  <c:v>1.0009123001390299</c:v>
                </c:pt>
                <c:pt idx="910">
                  <c:v>1.0009054729346467</c:v>
                </c:pt>
                <c:pt idx="911">
                  <c:v>1.0008986967085967</c:v>
                </c:pt>
                <c:pt idx="912">
                  <c:v>1.0008919710819277</c:v>
                </c:pt>
                <c:pt idx="913">
                  <c:v>1.0008852956784788</c:v>
                </c:pt>
                <c:pt idx="914">
                  <c:v>1.0008786701248609</c:v>
                </c:pt>
                <c:pt idx="915">
                  <c:v>1.0008720940504356</c:v>
                </c:pt>
                <c:pt idx="916">
                  <c:v>1.0008655670872957</c:v>
                </c:pt>
                <c:pt idx="917">
                  <c:v>1.0008590888702458</c:v>
                </c:pt>
                <c:pt idx="918">
                  <c:v>1.0008526590367821</c:v>
                </c:pt>
                <c:pt idx="919">
                  <c:v>1.0008462772270736</c:v>
                </c:pt>
                <c:pt idx="920">
                  <c:v>1.0008399430839421</c:v>
                </c:pt>
                <c:pt idx="921">
                  <c:v>1.0008336562528428</c:v>
                </c:pt>
                <c:pt idx="922">
                  <c:v>1.000827416381846</c:v>
                </c:pt>
                <c:pt idx="923">
                  <c:v>1.0008212231216185</c:v>
                </c:pt>
                <c:pt idx="924">
                  <c:v>1.0008150761254033</c:v>
                </c:pt>
                <c:pt idx="925">
                  <c:v>1.0008089750490015</c:v>
                </c:pt>
                <c:pt idx="926">
                  <c:v>1.0008029195507548</c:v>
                </c:pt>
                <c:pt idx="927">
                  <c:v>1.0007969092915256</c:v>
                </c:pt>
                <c:pt idx="928">
                  <c:v>1.0007909439346796</c:v>
                </c:pt>
                <c:pt idx="929">
                  <c:v>1.0007850231460673</c:v>
                </c:pt>
                <c:pt idx="930">
                  <c:v>1.0007791465940061</c:v>
                </c:pt>
                <c:pt idx="931">
                  <c:v>1.0007733139492625</c:v>
                </c:pt>
                <c:pt idx="932">
                  <c:v>1.0007675248850336</c:v>
                </c:pt>
                <c:pt idx="933">
                  <c:v>1.0007617790769308</c:v>
                </c:pt>
                <c:pt idx="934">
                  <c:v>1.0007560762029606</c:v>
                </c:pt>
                <c:pt idx="935">
                  <c:v>1.0007504159435083</c:v>
                </c:pt>
                <c:pt idx="936">
                  <c:v>1.0007447979813215</c:v>
                </c:pt>
                <c:pt idx="937">
                  <c:v>1.0007392220014899</c:v>
                </c:pt>
                <c:pt idx="938">
                  <c:v>1.0007336876914315</c:v>
                </c:pt>
                <c:pt idx="939">
                  <c:v>1.0007281947408742</c:v>
                </c:pt>
                <c:pt idx="940">
                  <c:v>1.0007227428418393</c:v>
                </c:pt>
                <c:pt idx="941">
                  <c:v>1.0007173316886242</c:v>
                </c:pt>
                <c:pt idx="942">
                  <c:v>1.000711960977787</c:v>
                </c:pt>
                <c:pt idx="943">
                  <c:v>1.0007066304081282</c:v>
                </c:pt>
                <c:pt idx="944">
                  <c:v>1.000701339680677</c:v>
                </c:pt>
                <c:pt idx="945">
                  <c:v>1.0006960884986729</c:v>
                </c:pt>
                <c:pt idx="946">
                  <c:v>1.0006908765675493</c:v>
                </c:pt>
                <c:pt idx="947">
                  <c:v>1.0006857035949202</c:v>
                </c:pt>
                <c:pt idx="948">
                  <c:v>1.0006805692905612</c:v>
                </c:pt>
                <c:pt idx="949">
                  <c:v>1.0006754733663961</c:v>
                </c:pt>
                <c:pt idx="950">
                  <c:v>1.0006704155364794</c:v>
                </c:pt>
                <c:pt idx="951">
                  <c:v>1.000665395516982</c:v>
                </c:pt>
                <c:pt idx="952">
                  <c:v>1.0006604130261754</c:v>
                </c:pt>
                <c:pt idx="953">
                  <c:v>1.0006554677844164</c:v>
                </c:pt>
                <c:pt idx="954">
                  <c:v>1.0006505595141315</c:v>
                </c:pt>
                <c:pt idx="955">
                  <c:v>1.0006456879398022</c:v>
                </c:pt>
                <c:pt idx="956">
                  <c:v>1.00064085278795</c:v>
                </c:pt>
                <c:pt idx="957">
                  <c:v>1.0006360537871213</c:v>
                </c:pt>
                <c:pt idx="958">
                  <c:v>1.0006312906678727</c:v>
                </c:pt>
                <c:pt idx="959">
                  <c:v>1.0006265631627562</c:v>
                </c:pt>
                <c:pt idx="960">
                  <c:v>1.0006218710063044</c:v>
                </c:pt>
                <c:pt idx="961">
                  <c:v>1.0006172139350173</c:v>
                </c:pt>
                <c:pt idx="962">
                  <c:v>1.0006125916873456</c:v>
                </c:pt>
                <c:pt idx="963">
                  <c:v>1.0006080040036789</c:v>
                </c:pt>
                <c:pt idx="964">
                  <c:v>1.0006034506263302</c:v>
                </c:pt>
                <c:pt idx="965">
                  <c:v>1.0005989312995209</c:v>
                </c:pt>
                <c:pt idx="966">
                  <c:v>1.0005944457693698</c:v>
                </c:pt>
                <c:pt idx="967">
                  <c:v>1.0005899937838756</c:v>
                </c:pt>
                <c:pt idx="968">
                  <c:v>1.0005855750929062</c:v>
                </c:pt>
                <c:pt idx="969">
                  <c:v>1.0005811894481826</c:v>
                </c:pt>
                <c:pt idx="970">
                  <c:v>1.0005768366032675</c:v>
                </c:pt>
                <c:pt idx="971">
                  <c:v>1.0005725163135499</c:v>
                </c:pt>
                <c:pt idx="972">
                  <c:v>1.0005682283362336</c:v>
                </c:pt>
                <c:pt idx="973">
                  <c:v>1.0005639724303212</c:v>
                </c:pt>
                <c:pt idx="974">
                  <c:v>1.0005597483566042</c:v>
                </c:pt>
                <c:pt idx="975">
                  <c:v>1.0005555558776473</c:v>
                </c:pt>
                <c:pt idx="976">
                  <c:v>1.0005513947577769</c:v>
                </c:pt>
                <c:pt idx="977">
                  <c:v>1.0005472647630673</c:v>
                </c:pt>
                <c:pt idx="978">
                  <c:v>1.0005431656613286</c:v>
                </c:pt>
                <c:pt idx="979">
                  <c:v>1.0005390972220929</c:v>
                </c:pt>
                <c:pt idx="980">
                  <c:v>1.0005350592166031</c:v>
                </c:pt>
                <c:pt idx="981">
                  <c:v>1.0005310514177996</c:v>
                </c:pt>
                <c:pt idx="982">
                  <c:v>1.0005270736003071</c:v>
                </c:pt>
                <c:pt idx="983">
                  <c:v>1.0005231255404237</c:v>
                </c:pt>
                <c:pt idx="984">
                  <c:v>1.0005192070161075</c:v>
                </c:pt>
                <c:pt idx="985">
                  <c:v>1.0005153178069655</c:v>
                </c:pt>
                <c:pt idx="986">
                  <c:v>1.0005114576942393</c:v>
                </c:pt>
                <c:pt idx="987">
                  <c:v>1.0005076264607968</c:v>
                </c:pt>
                <c:pt idx="988">
                  <c:v>1.0005038238911159</c:v>
                </c:pt>
                <c:pt idx="989">
                  <c:v>1.0005000497712759</c:v>
                </c:pt>
                <c:pt idx="990">
                  <c:v>1.0004963038889447</c:v>
                </c:pt>
                <c:pt idx="991">
                  <c:v>1.0004925860333664</c:v>
                </c:pt>
                <c:pt idx="992">
                  <c:v>1.0004888959953513</c:v>
                </c:pt>
                <c:pt idx="993">
                  <c:v>1.0004852335672627</c:v>
                </c:pt>
                <c:pt idx="994">
                  <c:v>1.0004815985430067</c:v>
                </c:pt>
                <c:pt idx="995">
                  <c:v>1.0004779907180201</c:v>
                </c:pt>
                <c:pt idx="996">
                  <c:v>1.0004744098892597</c:v>
                </c:pt>
                <c:pt idx="997">
                  <c:v>1.0004708558551905</c:v>
                </c:pt>
                <c:pt idx="998">
                  <c:v>1.0004673284157752</c:v>
                </c:pt>
                <c:pt idx="999">
                  <c:v>1.0004638273724633</c:v>
                </c:pt>
                <c:pt idx="1000">
                  <c:v>1.000460352528179</c:v>
                </c:pt>
              </c:numCache>
            </c:numRef>
          </c:yVal>
          <c:smooth val="1"/>
        </c:ser>
        <c:ser>
          <c:idx val="1"/>
          <c:order val="1"/>
          <c:tx>
            <c:v>PD(t) %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w.Calcs'!$AG$9:$AG$1009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1.1249999999999998E-4</c:v>
                </c:pt>
                <c:pt idx="3">
                  <c:v>3.3496874999999998E-4</c:v>
                </c:pt>
                <c:pt idx="4">
                  <c:v>6.6491929687499999E-4</c:v>
                </c:pt>
                <c:pt idx="5">
                  <c:v>1.0999082724609372E-3</c:v>
                </c:pt>
                <c:pt idx="6">
                  <c:v>1.6375351926752925E-3</c:v>
                </c:pt>
                <c:pt idx="7">
                  <c:v>2.2754417675041735E-3</c:v>
                </c:pt>
                <c:pt idx="8">
                  <c:v>3.0113112216902278E-3</c:v>
                </c:pt>
                <c:pt idx="9">
                  <c:v>3.8428676259582521E-3</c:v>
                </c:pt>
                <c:pt idx="10">
                  <c:v>4.7678752386178065E-3</c:v>
                </c:pt>
                <c:pt idx="11">
                  <c:v>5.784137857384599E-3</c:v>
                </c:pt>
                <c:pt idx="12">
                  <c:v>6.8894981812647957E-3</c:v>
                </c:pt>
                <c:pt idx="13">
                  <c:v>8.0818371823487313E-3</c:v>
                </c:pt>
                <c:pt idx="14">
                  <c:v>9.3590734873628869E-3</c:v>
                </c:pt>
                <c:pt idx="15">
                  <c:v>1.0719162768831208E-2</c:v>
                </c:pt>
                <c:pt idx="16">
                  <c:v>1.2160097145699164E-2</c:v>
                </c:pt>
                <c:pt idx="17">
                  <c:v>1.3679904593276096E-2</c:v>
                </c:pt>
                <c:pt idx="18">
                  <c:v>1.527664836235366E-2</c:v>
                </c:pt>
                <c:pt idx="19">
                  <c:v>1.6948426407360231E-2</c:v>
                </c:pt>
                <c:pt idx="20">
                  <c:v>1.8693370823413394E-2</c:v>
                </c:pt>
                <c:pt idx="21">
                  <c:v>2.0509647292134531E-2</c:v>
                </c:pt>
                <c:pt idx="22">
                  <c:v>2.2395454536091805E-2</c:v>
                </c:pt>
                <c:pt idx="23">
                  <c:v>2.4349023781739681E-2</c:v>
                </c:pt>
                <c:pt idx="24">
                  <c:v>2.6368618230725165E-2</c:v>
                </c:pt>
                <c:pt idx="25">
                  <c:v>2.8452532539433029E-2</c:v>
                </c:pt>
                <c:pt idx="26">
                  <c:v>3.059909230664401E-2</c:v>
                </c:pt>
                <c:pt idx="27">
                  <c:v>3.2806653569182061E-2</c:v>
                </c:pt>
                <c:pt idx="28">
                  <c:v>3.5073602305428504E-2</c:v>
                </c:pt>
                <c:pt idx="29">
                  <c:v>3.7398353946582877E-2</c:v>
                </c:pt>
                <c:pt idx="30">
                  <c:v>3.9779352895551914E-2</c:v>
                </c:pt>
                <c:pt idx="31">
                  <c:v>4.221507205335015E-2</c:v>
                </c:pt>
                <c:pt idx="32">
                  <c:v>4.4704012352897185E-2</c:v>
                </c:pt>
                <c:pt idx="33">
                  <c:v>4.7244702300098404E-2</c:v>
                </c:pt>
                <c:pt idx="34">
                  <c:v>4.9835697522097891E-2</c:v>
                </c:pt>
                <c:pt idx="35">
                  <c:v>5.247558032259364E-2</c:v>
                </c:pt>
                <c:pt idx="36">
                  <c:v>5.5162959244106989E-2</c:v>
                </c:pt>
                <c:pt idx="37">
                  <c:v>5.7896468637099997E-2</c:v>
                </c:pt>
                <c:pt idx="38">
                  <c:v>6.0674768235835709E-2</c:v>
                </c:pt>
                <c:pt idx="39">
                  <c:v>6.3496542740878181E-2</c:v>
                </c:pt>
                <c:pt idx="40">
                  <c:v>6.636050140813067E-2</c:v>
                </c:pt>
                <c:pt idx="41">
                  <c:v>6.9265377644311635E-2</c:v>
                </c:pt>
                <c:pt idx="42">
                  <c:v>7.220992860877011E-2</c:v>
                </c:pt>
                <c:pt idx="43">
                  <c:v>7.5192934821543281E-2</c:v>
                </c:pt>
                <c:pt idx="44">
                  <c:v>7.8213199777560583E-2</c:v>
                </c:pt>
                <c:pt idx="45">
                  <c:v>8.1269549566900065E-2</c:v>
                </c:pt>
                <c:pt idx="46">
                  <c:v>8.4360832501004429E-2</c:v>
                </c:pt>
                <c:pt idx="47">
                  <c:v>8.7485918744765162E-2</c:v>
                </c:pt>
                <c:pt idx="48">
                  <c:v>9.064369995438494E-2</c:v>
                </c:pt>
                <c:pt idx="49">
                  <c:v>9.3833088920929467E-2</c:v>
                </c:pt>
                <c:pt idx="50">
                  <c:v>9.7053019219481881E-2</c:v>
                </c:pt>
                <c:pt idx="51">
                  <c:v>0.10030244486381326</c:v>
                </c:pt>
                <c:pt idx="52">
                  <c:v>0.103580339966485</c:v>
                </c:pt>
                <c:pt idx="53">
                  <c:v>0.10688569840429943</c:v>
                </c:pt>
                <c:pt idx="54">
                  <c:v>0.11021753348901681</c:v>
                </c:pt>
                <c:pt idx="55">
                  <c:v>0.11357487764325758</c:v>
                </c:pt>
                <c:pt idx="56">
                  <c:v>0.11695678208151039</c:v>
                </c:pt>
                <c:pt idx="57">
                  <c:v>0.12036231649616766</c:v>
                </c:pt>
                <c:pt idx="58">
                  <c:v>0.12379056874851098</c:v>
                </c:pt>
                <c:pt idx="59">
                  <c:v>0.12724064456457074</c:v>
                </c:pt>
                <c:pt idx="60">
                  <c:v>0.13071166723578495</c:v>
                </c:pt>
                <c:pt idx="61">
                  <c:v>0.13420277732438332</c:v>
                </c:pt>
                <c:pt idx="62">
                  <c:v>0.1377131323734242</c:v>
                </c:pt>
                <c:pt idx="63">
                  <c:v>0.14124190662141267</c:v>
                </c:pt>
                <c:pt idx="64">
                  <c:v>0.1447882907214294</c:v>
                </c:pt>
                <c:pt idx="65">
                  <c:v>0.14835149146470086</c:v>
                </c:pt>
                <c:pt idx="66">
                  <c:v>0.15193073150854253</c:v>
                </c:pt>
                <c:pt idx="67">
                  <c:v>0.15552524910860799</c:v>
                </c:pt>
                <c:pt idx="68">
                  <c:v>0.15913429785537725</c:v>
                </c:pt>
                <c:pt idx="69">
                  <c:v>0.1627571464148195</c:v>
                </c:pt>
                <c:pt idx="70">
                  <c:v>0.16639307827316557</c:v>
                </c:pt>
                <c:pt idx="71">
                  <c:v>0.17004139148572717</c:v>
                </c:pt>
                <c:pt idx="72">
                  <c:v>0.17370139842970042</c:v>
                </c:pt>
                <c:pt idx="73">
                  <c:v>0.17737242556089211</c:v>
                </c:pt>
                <c:pt idx="74">
                  <c:v>0.18105381317430863</c:v>
                </c:pt>
                <c:pt idx="75">
                  <c:v>0.18474491516854771</c:v>
                </c:pt>
                <c:pt idx="76">
                  <c:v>0.18844509881393431</c:v>
                </c:pt>
                <c:pt idx="77">
                  <c:v>0.19215374452434325</c:v>
                </c:pt>
                <c:pt idx="78">
                  <c:v>0.1958702456326514</c:v>
                </c:pt>
                <c:pt idx="79">
                  <c:v>0.19959400816976364</c:v>
                </c:pt>
                <c:pt idx="80">
                  <c:v>0.20332445064715721</c:v>
                </c:pt>
                <c:pt idx="81">
                  <c:v>0.20706100384289028</c:v>
                </c:pt>
                <c:pt idx="82">
                  <c:v>0.21080311059102158</c:v>
                </c:pt>
                <c:pt idx="83">
                  <c:v>0.21455022557438758</c:v>
                </c:pt>
                <c:pt idx="84">
                  <c:v>0.21830181512068639</c:v>
                </c:pt>
                <c:pt idx="85">
                  <c:v>0.22205735700181631</c:v>
                </c:pt>
                <c:pt idx="86">
                  <c:v>0.22581634023641975</c:v>
                </c:pt>
                <c:pt idx="87">
                  <c:v>0.22957826489558189</c:v>
                </c:pt>
                <c:pt idx="88">
                  <c:v>0.23334264191163631</c:v>
                </c:pt>
                <c:pt idx="89">
                  <c:v>0.23710899289002874</c:v>
                </c:pt>
                <c:pt idx="90">
                  <c:v>0.24087684992419228</c:v>
                </c:pt>
                <c:pt idx="91">
                  <c:v>0.24464575541338701</c:v>
                </c:pt>
                <c:pt idx="92">
                  <c:v>0.24841526188345839</c:v>
                </c:pt>
                <c:pt idx="93">
                  <c:v>0.25218493181046914</c:v>
                </c:pt>
                <c:pt idx="94">
                  <c:v>0.25595433744716029</c:v>
                </c:pt>
                <c:pt idx="95">
                  <c:v>0.25972306065219719</c:v>
                </c:pt>
                <c:pt idx="96">
                  <c:v>0.26349069272215797</c:v>
                </c:pt>
                <c:pt idx="97">
                  <c:v>0.26725683422622126</c:v>
                </c:pt>
                <c:pt idx="98">
                  <c:v>0.27102109484351189</c:v>
                </c:pt>
                <c:pt idx="99">
                  <c:v>0.27478309320306299</c:v>
                </c:pt>
                <c:pt idx="100">
                  <c:v>0.27854245672635436</c:v>
                </c:pt>
                <c:pt idx="101">
                  <c:v>0.28229882147238627</c:v>
                </c:pt>
                <c:pt idx="102">
                  <c:v>0.28605183198525075</c:v>
                </c:pt>
                <c:pt idx="103">
                  <c:v>0.28980114114416017</c:v>
                </c:pt>
                <c:pt idx="104">
                  <c:v>0.29354641001589571</c:v>
                </c:pt>
                <c:pt idx="105">
                  <c:v>0.29728730770963857</c:v>
                </c:pt>
                <c:pt idx="106">
                  <c:v>0.30102351123414539</c:v>
                </c:pt>
                <c:pt idx="107">
                  <c:v>0.30475470535723348</c:v>
                </c:pt>
                <c:pt idx="108">
                  <c:v>0.30848058246753823</c:v>
                </c:pt>
                <c:pt idx="109">
                  <c:v>0.31220084243850849</c:v>
                </c:pt>
                <c:pt idx="110">
                  <c:v>0.31591519249460426</c:v>
                </c:pt>
                <c:pt idx="111">
                  <c:v>0.31962334707966356</c:v>
                </c:pt>
                <c:pt idx="112">
                  <c:v>0.3233250277274034</c:v>
                </c:pt>
                <c:pt idx="113">
                  <c:v>0.32701996293402263</c:v>
                </c:pt>
                <c:pt idx="114">
                  <c:v>0.3307078880328736</c:v>
                </c:pt>
                <c:pt idx="115">
                  <c:v>0.33438854507117033</c:v>
                </c:pt>
                <c:pt idx="116">
                  <c:v>0.33806168268870163</c:v>
                </c:pt>
                <c:pt idx="117">
                  <c:v>0.34172705599851805</c:v>
                </c:pt>
                <c:pt idx="118">
                  <c:v>0.34538442646956108</c:v>
                </c:pt>
                <c:pt idx="119">
                  <c:v>0.34903356181120582</c:v>
                </c:pt>
                <c:pt idx="120">
                  <c:v>0.35267423585968571</c:v>
                </c:pt>
                <c:pt idx="121">
                  <c:v>0.35630622846637106</c:v>
                </c:pt>
                <c:pt idx="122">
                  <c:v>0.35992932538787181</c:v>
                </c:pt>
                <c:pt idx="123">
                  <c:v>0.36354331817793628</c:v>
                </c:pt>
                <c:pt idx="124">
                  <c:v>0.3671480040811182</c:v>
                </c:pt>
                <c:pt idx="125">
                  <c:v>0.37074318592818351</c:v>
                </c:pt>
                <c:pt idx="126">
                  <c:v>0.37432867203323067</c:v>
                </c:pt>
                <c:pt idx="127">
                  <c:v>0.37790427609249744</c:v>
                </c:pt>
                <c:pt idx="128">
                  <c:v>0.38146981708482691</c:v>
                </c:pt>
                <c:pt idx="129">
                  <c:v>0.38502511917376864</c:v>
                </c:pt>
                <c:pt idx="130">
                  <c:v>0.38857001161128696</c:v>
                </c:pt>
                <c:pt idx="131">
                  <c:v>0.39210432864305422</c:v>
                </c:pt>
                <c:pt idx="132">
                  <c:v>0.39562790941530035</c:v>
                </c:pt>
                <c:pt idx="133">
                  <c:v>0.39914059788319872</c:v>
                </c:pt>
                <c:pt idx="134">
                  <c:v>0.40264224272075999</c:v>
                </c:pt>
                <c:pt idx="135">
                  <c:v>0.4061326972322144</c:v>
                </c:pt>
                <c:pt idx="136">
                  <c:v>0.4096118192648549</c:v>
                </c:pt>
                <c:pt idx="137">
                  <c:v>0.41307947112332244</c:v>
                </c:pt>
                <c:pt idx="138">
                  <c:v>0.41653551948530715</c:v>
                </c:pt>
                <c:pt idx="139">
                  <c:v>0.41997983531864591</c:v>
                </c:pt>
                <c:pt idx="140">
                  <c:v>0.42341229379979239</c:v>
                </c:pt>
                <c:pt idx="141">
                  <c:v>0.42683277423363969</c:v>
                </c:pt>
                <c:pt idx="142">
                  <c:v>0.43024115997467294</c:v>
                </c:pt>
                <c:pt idx="143">
                  <c:v>0.43363733834943169</c:v>
                </c:pt>
                <c:pt idx="144">
                  <c:v>0.43702120058026123</c:v>
                </c:pt>
                <c:pt idx="145">
                  <c:v>0.44039264171033277</c:v>
                </c:pt>
                <c:pt idx="146">
                  <c:v>0.44375156052991244</c:v>
                </c:pt>
                <c:pt idx="147">
                  <c:v>0.44709785950385905</c:v>
                </c:pt>
                <c:pt idx="148">
                  <c:v>0.45043144470033236</c:v>
                </c:pt>
                <c:pt idx="149">
                  <c:v>0.45375222572069085</c:v>
                </c:pt>
                <c:pt idx="150">
                  <c:v>0.45706011563056237</c:v>
                </c:pt>
                <c:pt idx="151">
                  <c:v>0.46035503089206836</c:v>
                </c:pt>
                <c:pt idx="152">
                  <c:v>0.46363689129718189</c:v>
                </c:pt>
                <c:pt idx="153">
                  <c:v>0.46690561990220508</c:v>
                </c:pt>
                <c:pt idx="154">
                  <c:v>0.47016114296334427</c:v>
                </c:pt>
                <c:pt idx="155">
                  <c:v>0.47340338987336894</c:v>
                </c:pt>
                <c:pt idx="156">
                  <c:v>0.47663229309933458</c:v>
                </c:pt>
                <c:pt idx="157">
                  <c:v>0.47984778812135526</c:v>
                </c:pt>
                <c:pt idx="158">
                  <c:v>0.48304981337240677</c:v>
                </c:pt>
                <c:pt idx="159">
                  <c:v>0.48623831017914604</c:v>
                </c:pt>
                <c:pt idx="160">
                  <c:v>0.48941322270372922</c:v>
                </c:pt>
                <c:pt idx="161">
                  <c:v>0.49257449788661423</c:v>
                </c:pt>
                <c:pt idx="162">
                  <c:v>0.49572208539033003</c:v>
                </c:pt>
                <c:pt idx="163">
                  <c:v>0.49885593754420005</c:v>
                </c:pt>
                <c:pt idx="164">
                  <c:v>0.50197600929000152</c:v>
                </c:pt>
                <c:pt idx="165">
                  <c:v>0.50508225812854879</c:v>
                </c:pt>
                <c:pt idx="166">
                  <c:v>0.5081746440671836</c:v>
                </c:pt>
                <c:pt idx="167">
                  <c:v>0.51125312956815971</c:v>
                </c:pt>
                <c:pt idx="168">
                  <c:v>0.51431767949790619</c:v>
                </c:pt>
                <c:pt idx="169">
                  <c:v>0.51736826107715705</c:v>
                </c:pt>
                <c:pt idx="170">
                  <c:v>0.5204048438319312</c:v>
                </c:pt>
                <c:pt idx="171">
                  <c:v>0.52342739954535178</c:v>
                </c:pt>
                <c:pt idx="172">
                  <c:v>0.52643590221028924</c:v>
                </c:pt>
                <c:pt idx="173">
                  <c:v>0.52943032798281686</c:v>
                </c:pt>
                <c:pt idx="174">
                  <c:v>0.53241065513646391</c:v>
                </c:pt>
                <c:pt idx="175">
                  <c:v>0.53537686401725582</c:v>
                </c:pt>
                <c:pt idx="176">
                  <c:v>0.53832893699952711</c:v>
                </c:pt>
                <c:pt idx="177">
                  <c:v>0.54126685844249522</c:v>
                </c:pt>
                <c:pt idx="178">
                  <c:v>0.54419061464758423</c:v>
                </c:pt>
                <c:pt idx="179">
                  <c:v>0.54710019381648389</c:v>
                </c:pt>
                <c:pt idx="180">
                  <c:v>0.54999558600993548</c:v>
                </c:pt>
                <c:pt idx="181">
                  <c:v>0.5528767831072301</c:v>
                </c:pt>
                <c:pt idx="182">
                  <c:v>0.55574377876640946</c:v>
                </c:pt>
                <c:pt idx="183">
                  <c:v>0.5585965683851577</c:v>
                </c:pt>
                <c:pt idx="184">
                  <c:v>0.56143514906237291</c:v>
                </c:pt>
                <c:pt idx="185">
                  <c:v>0.56425951956040743</c:v>
                </c:pt>
                <c:pt idx="186">
                  <c:v>0.56706968026796667</c:v>
                </c:pt>
                <c:pt idx="187">
                  <c:v>0.56986563316365524</c:v>
                </c:pt>
                <c:pt idx="188">
                  <c:v>0.57264738178016061</c:v>
                </c:pt>
                <c:pt idx="189">
                  <c:v>0.57541493116906373</c:v>
                </c:pt>
                <c:pt idx="190">
                  <c:v>0.57816828786626639</c:v>
                </c:pt>
                <c:pt idx="191">
                  <c:v>0.58090745985802539</c:v>
                </c:pt>
                <c:pt idx="192">
                  <c:v>0.58363245654758478</c:v>
                </c:pt>
                <c:pt idx="193">
                  <c:v>0.58634328872239516</c:v>
                </c:pt>
                <c:pt idx="194">
                  <c:v>0.58903996852191065</c:v>
                </c:pt>
                <c:pt idx="195">
                  <c:v>0.59172250940595583</c:v>
                </c:pt>
                <c:pt idx="196">
                  <c:v>0.5943909261236513</c:v>
                </c:pt>
                <c:pt idx="197">
                  <c:v>0.59704523468289039</c:v>
                </c:pt>
                <c:pt idx="198">
                  <c:v>0.59968545232035764</c:v>
                </c:pt>
                <c:pt idx="199">
                  <c:v>0.60231159747208007</c:v>
                </c:pt>
                <c:pt idx="200">
                  <c:v>0.60492368974450283</c:v>
                </c:pt>
                <c:pt idx="201">
                  <c:v>0.60752174988608032</c:v>
                </c:pt>
                <c:pt idx="202">
                  <c:v>0.61010579975937618</c:v>
                </c:pt>
                <c:pt idx="203">
                  <c:v>0.61267586231366056</c:v>
                </c:pt>
                <c:pt idx="204">
                  <c:v>0.61523196155800064</c:v>
                </c:pt>
                <c:pt idx="205">
                  <c:v>0.61777412253483288</c:v>
                </c:pt>
                <c:pt idx="206">
                  <c:v>0.620302371294011</c:v>
                </c:pt>
                <c:pt idx="207">
                  <c:v>0.62281673486732259</c:v>
                </c:pt>
                <c:pt idx="208">
                  <c:v>0.62531724124346399</c:v>
                </c:pt>
                <c:pt idx="209">
                  <c:v>0.62780391934346969</c:v>
                </c:pt>
                <c:pt idx="210">
                  <c:v>0.63027679899658529</c:v>
                </c:pt>
                <c:pt idx="211">
                  <c:v>0.63273591091657977</c:v>
                </c:pt>
                <c:pt idx="212">
                  <c:v>0.63518128667848717</c:v>
                </c:pt>
                <c:pt idx="213">
                  <c:v>0.63761295869577361</c:v>
                </c:pt>
                <c:pt idx="214">
                  <c:v>0.64003096019791961</c:v>
                </c:pt>
                <c:pt idx="215">
                  <c:v>0.64243532520841418</c:v>
                </c:pt>
                <c:pt idx="216">
                  <c:v>0.64482608852315038</c:v>
                </c:pt>
                <c:pt idx="217">
                  <c:v>0.64720328568921892</c:v>
                </c:pt>
                <c:pt idx="218">
                  <c:v>0.64956695298409228</c:v>
                </c:pt>
                <c:pt idx="219">
                  <c:v>0.65191712739519081</c:v>
                </c:pt>
                <c:pt idx="220">
                  <c:v>0.65425384659982888</c:v>
                </c:pt>
                <c:pt idx="221">
                  <c:v>0.65657714894553076</c:v>
                </c:pt>
                <c:pt idx="222">
                  <c:v>0.65888707343071173</c:v>
                </c:pt>
                <c:pt idx="223">
                  <c:v>0.66118365968572002</c:v>
                </c:pt>
                <c:pt idx="224">
                  <c:v>0.66346694795422934</c:v>
                </c:pt>
                <c:pt idx="225">
                  <c:v>0.66573697907498264</c:v>
                </c:pt>
                <c:pt idx="226">
                  <c:v>0.66799379446387419</c:v>
                </c:pt>
                <c:pt idx="227">
                  <c:v>0.67023743609636965</c:v>
                </c:pt>
                <c:pt idx="228">
                  <c:v>0.67246794649025687</c:v>
                </c:pt>
                <c:pt idx="229">
                  <c:v>0.67468536868872087</c:v>
                </c:pt>
                <c:pt idx="230">
                  <c:v>0.6768897462437391</c:v>
                </c:pt>
                <c:pt idx="231">
                  <c:v>0.67908112319979208</c:v>
                </c:pt>
                <c:pt idx="232">
                  <c:v>0.68125954407788136</c:v>
                </c:pt>
                <c:pt idx="233">
                  <c:v>0.68342505385985375</c:v>
                </c:pt>
                <c:pt idx="234">
                  <c:v>0.68557769797302293</c:v>
                </c:pt>
                <c:pt idx="235">
                  <c:v>0.68771752227508665</c:v>
                </c:pt>
                <c:pt idx="236">
                  <c:v>0.68984457303933189</c:v>
                </c:pt>
                <c:pt idx="237">
                  <c:v>0.69195889694012569</c:v>
                </c:pt>
                <c:pt idx="238">
                  <c:v>0.69406054103868475</c:v>
                </c:pt>
                <c:pt idx="239">
                  <c:v>0.69614955276912038</c:v>
                </c:pt>
                <c:pt idx="240">
                  <c:v>0.69822597992475444</c:v>
                </c:pt>
                <c:pt idx="241">
                  <c:v>0.70028987064470016</c:v>
                </c:pt>
                <c:pt idx="242">
                  <c:v>0.70234127340070562</c:v>
                </c:pt>
                <c:pt idx="243">
                  <c:v>0.70438023698425334</c:v>
                </c:pt>
                <c:pt idx="244">
                  <c:v>0.70640681049391363</c:v>
                </c:pt>
                <c:pt idx="245">
                  <c:v>0.70842104332294586</c:v>
                </c:pt>
                <c:pt idx="246">
                  <c:v>0.71042298514714441</c:v>
                </c:pt>
                <c:pt idx="247">
                  <c:v>0.7124126859129245</c:v>
                </c:pt>
                <c:pt idx="248">
                  <c:v>0.71439019582564567</c:v>
                </c:pt>
                <c:pt idx="249">
                  <c:v>0.71635556533816525</c:v>
                </c:pt>
                <c:pt idx="250">
                  <c:v>0.7183088451396229</c:v>
                </c:pt>
                <c:pt idx="251">
                  <c:v>0.72025008614444708</c:v>
                </c:pt>
                <c:pt idx="252">
                  <c:v>0.72217933948158453</c:v>
                </c:pt>
                <c:pt idx="253">
                  <c:v>0.72409665648394517</c:v>
                </c:pt>
                <c:pt idx="254">
                  <c:v>0.72600208867806104</c:v>
                </c:pt>
                <c:pt idx="255">
                  <c:v>0.72789568777395486</c:v>
                </c:pt>
                <c:pt idx="256">
                  <c:v>0.72977750565521482</c:v>
                </c:pt>
                <c:pt idx="257">
                  <c:v>0.73164759436927174</c:v>
                </c:pt>
                <c:pt idx="258">
                  <c:v>0.73350600611787631</c:v>
                </c:pt>
                <c:pt idx="259">
                  <c:v>0.73535279324777059</c:v>
                </c:pt>
                <c:pt idx="260">
                  <c:v>0.73718800824155395</c:v>
                </c:pt>
                <c:pt idx="261">
                  <c:v>0.73901170370873692</c:v>
                </c:pt>
                <c:pt idx="262">
                  <c:v>0.74082393237698096</c:v>
                </c:pt>
                <c:pt idx="263">
                  <c:v>0.74262474708352244</c:v>
                </c:pt>
                <c:pt idx="264">
                  <c:v>0.74441420076677423</c:v>
                </c:pt>
                <c:pt idx="265">
                  <c:v>0.74619234645810606</c:v>
                </c:pt>
                <c:pt idx="266">
                  <c:v>0.74795923727379665</c:v>
                </c:pt>
                <c:pt idx="267">
                  <c:v>0.74971492640715753</c:v>
                </c:pt>
                <c:pt idx="268">
                  <c:v>0.75145946712082468</c:v>
                </c:pt>
                <c:pt idx="269">
                  <c:v>0.7531929127392134</c:v>
                </c:pt>
                <c:pt idx="270">
                  <c:v>0.75491531664113731</c:v>
                </c:pt>
                <c:pt idx="271">
                  <c:v>0.75662673225258481</c:v>
                </c:pt>
                <c:pt idx="272">
                  <c:v>0.75832721303965245</c:v>
                </c:pt>
                <c:pt idx="273">
                  <c:v>0.76001681250163278</c:v>
                </c:pt>
                <c:pt idx="274">
                  <c:v>0.76169558416425154</c:v>
                </c:pt>
                <c:pt idx="275">
                  <c:v>0.76336358157305484</c:v>
                </c:pt>
                <c:pt idx="276">
                  <c:v>0.76502085828694177</c:v>
                </c:pt>
                <c:pt idx="277">
                  <c:v>0.76666746787183926</c:v>
                </c:pt>
                <c:pt idx="278">
                  <c:v>0.76830346389451931</c:v>
                </c:pt>
                <c:pt idx="279">
                  <c:v>0.76992889991655333</c:v>
                </c:pt>
                <c:pt idx="280">
                  <c:v>0.77154382948840361</c:v>
                </c:pt>
                <c:pt idx="281">
                  <c:v>0.7731483061436466</c:v>
                </c:pt>
                <c:pt idx="282">
                  <c:v>0.77474238339332913</c:v>
                </c:pt>
                <c:pt idx="283">
                  <c:v>0.77632611472045265</c:v>
                </c:pt>
                <c:pt idx="284">
                  <c:v>0.77789955357458407</c:v>
                </c:pt>
                <c:pt idx="285">
                  <c:v>0.77946275336659154</c:v>
                </c:pt>
                <c:pt idx="286">
                  <c:v>0.78101576746350165</c:v>
                </c:pt>
                <c:pt idx="287">
                  <c:v>0.78255864918347773</c:v>
                </c:pt>
                <c:pt idx="288">
                  <c:v>0.78409145179091466</c:v>
                </c:pt>
                <c:pt idx="289">
                  <c:v>0.78561422849165097</c:v>
                </c:pt>
                <c:pt idx="290">
                  <c:v>0.78712703242829429</c:v>
                </c:pt>
                <c:pt idx="291">
                  <c:v>0.78862991667565774</c:v>
                </c:pt>
                <c:pt idx="292">
                  <c:v>0.79012293423630742</c:v>
                </c:pt>
                <c:pt idx="293">
                  <c:v>0.79160613803621649</c:v>
                </c:pt>
                <c:pt idx="294">
                  <c:v>0.79307958092052611</c:v>
                </c:pt>
                <c:pt idx="295">
                  <c:v>0.7945433156494095</c:v>
                </c:pt>
                <c:pt idx="296">
                  <c:v>0.79599739489403964</c:v>
                </c:pt>
                <c:pt idx="297">
                  <c:v>0.79744187123265486</c:v>
                </c:pt>
                <c:pt idx="298">
                  <c:v>0.79887679714672599</c:v>
                </c:pt>
                <c:pt idx="299">
                  <c:v>0.80030222501721648</c:v>
                </c:pt>
                <c:pt idx="300">
                  <c:v>0.80171820712094211</c:v>
                </c:pt>
                <c:pt idx="301">
                  <c:v>0.80312479562701944</c:v>
                </c:pt>
                <c:pt idx="302">
                  <c:v>0.80452204259340887</c:v>
                </c:pt>
                <c:pt idx="303">
                  <c:v>0.8059099999635464</c:v>
                </c:pt>
                <c:pt idx="304">
                  <c:v>0.80728871956306425</c:v>
                </c:pt>
                <c:pt idx="305">
                  <c:v>0.80865825309659711</c:v>
                </c:pt>
                <c:pt idx="306">
                  <c:v>0.81001865214467461</c:v>
                </c:pt>
                <c:pt idx="307">
                  <c:v>0.81136996816069684</c:v>
                </c:pt>
                <c:pt idx="308">
                  <c:v>0.81271225246799239</c:v>
                </c:pt>
                <c:pt idx="309">
                  <c:v>0.81404555625695574</c:v>
                </c:pt>
                <c:pt idx="310">
                  <c:v>0.8153699305822647</c:v>
                </c:pt>
                <c:pt idx="311">
                  <c:v>0.81668542636017538</c:v>
                </c:pt>
                <c:pt idx="312">
                  <c:v>0.8179920943658926</c:v>
                </c:pt>
                <c:pt idx="313">
                  <c:v>0.81928998523101537</c:v>
                </c:pt>
                <c:pt idx="314">
                  <c:v>0.82057914944105703</c:v>
                </c:pt>
                <c:pt idx="315">
                  <c:v>0.82185963733303424</c:v>
                </c:pt>
                <c:pt idx="316">
                  <c:v>0.82313149909312977</c:v>
                </c:pt>
                <c:pt idx="317">
                  <c:v>0.82439478475442318</c:v>
                </c:pt>
                <c:pt idx="318">
                  <c:v>0.82564954419468939</c:v>
                </c:pt>
                <c:pt idx="319">
                  <c:v>0.8268958271342649</c:v>
                </c:pt>
                <c:pt idx="320">
                  <c:v>0.82813368313397806</c:v>
                </c:pt>
                <c:pt idx="321">
                  <c:v>0.82936316159314505</c:v>
                </c:pt>
                <c:pt idx="322">
                  <c:v>0.83058431174762826</c:v>
                </c:pt>
                <c:pt idx="323">
                  <c:v>0.83179718266795621</c:v>
                </c:pt>
                <c:pt idx="324">
                  <c:v>0.83300182325750527</c:v>
                </c:pt>
                <c:pt idx="325">
                  <c:v>0.83419828225073933</c:v>
                </c:pt>
                <c:pt idx="326">
                  <c:v>0.83538660821150912</c:v>
                </c:pt>
                <c:pt idx="327">
                  <c:v>0.83656684953140825</c:v>
                </c:pt>
                <c:pt idx="328">
                  <c:v>0.83773905442818608</c:v>
                </c:pt>
                <c:pt idx="329">
                  <c:v>0.83890327094421391</c:v>
                </c:pt>
                <c:pt idx="330">
                  <c:v>0.84005954694500828</c:v>
                </c:pt>
                <c:pt idx="331">
                  <c:v>0.84120793011780326</c:v>
                </c:pt>
                <c:pt idx="332">
                  <c:v>0.84234846797017915</c:v>
                </c:pt>
                <c:pt idx="333">
                  <c:v>0.84348120782873826</c:v>
                </c:pt>
                <c:pt idx="334">
                  <c:v>0.84460619683783322</c:v>
                </c:pt>
                <c:pt idx="335">
                  <c:v>0.84572348195834279</c:v>
                </c:pt>
                <c:pt idx="336">
                  <c:v>0.84683310996649674</c:v>
                </c:pt>
                <c:pt idx="337">
                  <c:v>0.84793512745274668</c:v>
                </c:pt>
                <c:pt idx="338">
                  <c:v>0.84902958082068503</c:v>
                </c:pt>
                <c:pt idx="339">
                  <c:v>0.85011651628600604</c:v>
                </c:pt>
                <c:pt idx="340">
                  <c:v>0.85119597987551521</c:v>
                </c:pt>
                <c:pt idx="341">
                  <c:v>0.85226801742617808</c:v>
                </c:pt>
                <c:pt idx="342">
                  <c:v>0.85333267458421513</c:v>
                </c:pt>
                <c:pt idx="343">
                  <c:v>0.85438999680423589</c:v>
                </c:pt>
                <c:pt idx="344">
                  <c:v>0.85544002934841556</c:v>
                </c:pt>
                <c:pt idx="345">
                  <c:v>0.85648281728571063</c:v>
                </c:pt>
                <c:pt idx="346">
                  <c:v>0.85751840549111491</c:v>
                </c:pt>
                <c:pt idx="347">
                  <c:v>0.85854683864495296</c:v>
                </c:pt>
                <c:pt idx="348">
                  <c:v>0.85956816123221191</c:v>
                </c:pt>
                <c:pt idx="349">
                  <c:v>0.86058241754191001</c:v>
                </c:pt>
                <c:pt idx="350">
                  <c:v>0.86158965166650114</c:v>
                </c:pt>
                <c:pt idx="351">
                  <c:v>0.86258990750131559</c:v>
                </c:pt>
                <c:pt idx="352">
                  <c:v>0.86358322874403426</c:v>
                </c:pt>
                <c:pt idx="353">
                  <c:v>0.86456965889419768</c:v>
                </c:pt>
                <c:pt idx="354">
                  <c:v>0.8655492412527489</c:v>
                </c:pt>
                <c:pt idx="355">
                  <c:v>0.86652201892160718</c:v>
                </c:pt>
                <c:pt idx="356">
                  <c:v>0.86748803480327497</c:v>
                </c:pt>
                <c:pt idx="357">
                  <c:v>0.86844733160047682</c:v>
                </c:pt>
                <c:pt idx="358">
                  <c:v>0.86939995181582608</c:v>
                </c:pt>
                <c:pt idx="359">
                  <c:v>0.87034593775152502</c:v>
                </c:pt>
                <c:pt idx="360">
                  <c:v>0.87128533150909127</c:v>
                </c:pt>
                <c:pt idx="361">
                  <c:v>0.87221817498911547</c:v>
                </c:pt>
                <c:pt idx="362">
                  <c:v>0.8731445098910442</c:v>
                </c:pt>
                <c:pt idx="363">
                  <c:v>0.87406437771299328</c:v>
                </c:pt>
                <c:pt idx="364">
                  <c:v>0.87497781975158584</c:v>
                </c:pt>
                <c:pt idx="365">
                  <c:v>0.87588487710181728</c:v>
                </c:pt>
                <c:pt idx="366">
                  <c:v>0.87678559065694639</c:v>
                </c:pt>
                <c:pt idx="367">
                  <c:v>0.87768000110841138</c:v>
                </c:pt>
                <c:pt idx="368">
                  <c:v>0.87856814894576929</c:v>
                </c:pt>
                <c:pt idx="369">
                  <c:v>0.87945007445666212</c:v>
                </c:pt>
                <c:pt idx="370">
                  <c:v>0.88032581772680341</c:v>
                </c:pt>
                <c:pt idx="371">
                  <c:v>0.88119541863999018</c:v>
                </c:pt>
                <c:pt idx="372">
                  <c:v>0.88205891687813587</c:v>
                </c:pt>
                <c:pt idx="373">
                  <c:v>0.88291635192132623</c:v>
                </c:pt>
                <c:pt idx="374">
                  <c:v>0.88376776304789606</c:v>
                </c:pt>
                <c:pt idx="375">
                  <c:v>0.88461318933452693</c:v>
                </c:pt>
                <c:pt idx="376">
                  <c:v>0.88545266965636582</c:v>
                </c:pt>
                <c:pt idx="377">
                  <c:v>0.88628624268716316</c:v>
                </c:pt>
                <c:pt idx="378">
                  <c:v>0.88711394689943124</c:v>
                </c:pt>
                <c:pt idx="379">
                  <c:v>0.88793582056462095</c:v>
                </c:pt>
                <c:pt idx="380">
                  <c:v>0.88875190175331775</c:v>
                </c:pt>
                <c:pt idx="381">
                  <c:v>0.88956222833545529</c:v>
                </c:pt>
                <c:pt idx="382">
                  <c:v>0.89036683798054739</c:v>
                </c:pt>
                <c:pt idx="383">
                  <c:v>0.89116576815793735</c:v>
                </c:pt>
                <c:pt idx="384">
                  <c:v>0.89195905613706317</c:v>
                </c:pt>
                <c:pt idx="385">
                  <c:v>0.89274673898774082</c:v>
                </c:pt>
                <c:pt idx="386">
                  <c:v>0.89352885358046286</c:v>
                </c:pt>
                <c:pt idx="387">
                  <c:v>0.89430543658671247</c:v>
                </c:pt>
                <c:pt idx="388">
                  <c:v>0.89507652447929364</c:v>
                </c:pt>
                <c:pt idx="389">
                  <c:v>0.89584215353267582</c:v>
                </c:pt>
                <c:pt idx="390">
                  <c:v>0.8966023598233529</c:v>
                </c:pt>
                <c:pt idx="391">
                  <c:v>0.89735717923021752</c:v>
                </c:pt>
                <c:pt idx="392">
                  <c:v>0.89810664743494739</c:v>
                </c:pt>
                <c:pt idx="393">
                  <c:v>0.89885079992240746</c:v>
                </c:pt>
                <c:pt idx="394">
                  <c:v>0.89958967198106321</c:v>
                </c:pt>
                <c:pt idx="395">
                  <c:v>0.90032329870340799</c:v>
                </c:pt>
                <c:pt idx="396">
                  <c:v>0.90105171498640213</c:v>
                </c:pt>
                <c:pt idx="397">
                  <c:v>0.90177495553192477</c:v>
                </c:pt>
                <c:pt idx="398">
                  <c:v>0.9024930548472373</c:v>
                </c:pt>
                <c:pt idx="399">
                  <c:v>0.90320604724545783</c:v>
                </c:pt>
                <c:pt idx="400">
                  <c:v>0.90391396684604808</c:v>
                </c:pt>
                <c:pt idx="401">
                  <c:v>0.90461684757531002</c:v>
                </c:pt>
                <c:pt idx="402">
                  <c:v>0.90531472316689321</c:v>
                </c:pt>
                <c:pt idx="403">
                  <c:v>0.90600762716231364</c:v>
                </c:pt>
                <c:pt idx="404">
                  <c:v>0.90669559291148094</c:v>
                </c:pt>
                <c:pt idx="405">
                  <c:v>0.90737865357323599</c:v>
                </c:pt>
                <c:pt idx="406">
                  <c:v>0.90805684211589921</c:v>
                </c:pt>
                <c:pt idx="407">
                  <c:v>0.90873019131782551</c:v>
                </c:pt>
                <c:pt idx="408">
                  <c:v>0.9093987337679702</c:v>
                </c:pt>
                <c:pt idx="409">
                  <c:v>0.91006250186646365</c:v>
                </c:pt>
                <c:pt idx="410">
                  <c:v>0.91072152782519189</c:v>
                </c:pt>
                <c:pt idx="411">
                  <c:v>0.91137584366838897</c:v>
                </c:pt>
                <c:pt idx="412">
                  <c:v>0.91202548123323368</c:v>
                </c:pt>
                <c:pt idx="413">
                  <c:v>0.91267047217045671</c:v>
                </c:pt>
                <c:pt idx="414">
                  <c:v>0.91331084794495343</c:v>
                </c:pt>
                <c:pt idx="415">
                  <c:v>0.91394663983640478</c:v>
                </c:pt>
                <c:pt idx="416">
                  <c:v>0.91457787893990472</c:v>
                </c:pt>
                <c:pt idx="417">
                  <c:v>0.91520459616659433</c:v>
                </c:pt>
                <c:pt idx="418">
                  <c:v>0.9158268222443029</c:v>
                </c:pt>
                <c:pt idx="419">
                  <c:v>0.91644458771819393</c:v>
                </c:pt>
                <c:pt idx="420">
                  <c:v>0.91705792295142019</c:v>
                </c:pt>
                <c:pt idx="421">
                  <c:v>0.91766685812578042</c:v>
                </c:pt>
                <c:pt idx="422">
                  <c:v>0.91827142324238564</c:v>
                </c:pt>
                <c:pt idx="423">
                  <c:v>0.91887164812232791</c:v>
                </c:pt>
                <c:pt idx="424">
                  <c:v>0.91946756240735672</c:v>
                </c:pt>
                <c:pt idx="425">
                  <c:v>0.92005919556055871</c:v>
                </c:pt>
                <c:pt idx="426">
                  <c:v>0.92064657686704288</c:v>
                </c:pt>
                <c:pt idx="427">
                  <c:v>0.92122973543463038</c:v>
                </c:pt>
                <c:pt idx="428">
                  <c:v>0.92180870019454986</c:v>
                </c:pt>
                <c:pt idx="429">
                  <c:v>0.92238349990213464</c:v>
                </c:pt>
                <c:pt idx="430">
                  <c:v>0.92295416313752687</c:v>
                </c:pt>
                <c:pt idx="431">
                  <c:v>0.92352071830638371</c:v>
                </c:pt>
                <c:pt idx="432">
                  <c:v>0.92408319364058844</c:v>
                </c:pt>
                <c:pt idx="433">
                  <c:v>0.92464161719896409</c:v>
                </c:pt>
                <c:pt idx="434">
                  <c:v>0.92519601686799169</c:v>
                </c:pt>
                <c:pt idx="435">
                  <c:v>0.9257464203625313</c:v>
                </c:pt>
                <c:pt idx="436">
                  <c:v>0.92629285522654603</c:v>
                </c:pt>
                <c:pt idx="437">
                  <c:v>0.9268353488338299</c:v>
                </c:pt>
                <c:pt idx="438">
                  <c:v>0.92737392838873678</c:v>
                </c:pt>
                <c:pt idx="439">
                  <c:v>0.92790862092691417</c:v>
                </c:pt>
                <c:pt idx="440">
                  <c:v>0.92843945331603905</c:v>
                </c:pt>
                <c:pt idx="441">
                  <c:v>0.92896645225655428</c:v>
                </c:pt>
                <c:pt idx="442">
                  <c:v>0.92948964428240988</c:v>
                </c:pt>
                <c:pt idx="443">
                  <c:v>0.93000905576180504</c:v>
                </c:pt>
                <c:pt idx="444">
                  <c:v>0.93052471289793193</c:v>
                </c:pt>
                <c:pt idx="445">
                  <c:v>0.93103664172972267</c:v>
                </c:pt>
                <c:pt idx="446">
                  <c:v>0.93154486813259718</c:v>
                </c:pt>
                <c:pt idx="447">
                  <c:v>0.93204941781921236</c:v>
                </c:pt>
                <c:pt idx="448">
                  <c:v>0.93255031634021379</c:v>
                </c:pt>
                <c:pt idx="449">
                  <c:v>0.93304758908498808</c:v>
                </c:pt>
                <c:pt idx="450">
                  <c:v>0.93354126128241666</c:v>
                </c:pt>
                <c:pt idx="451">
                  <c:v>0.93403135800163095</c:v>
                </c:pt>
                <c:pt idx="452">
                  <c:v>0.93451790415276881</c:v>
                </c:pt>
                <c:pt idx="453">
                  <c:v>0.93500092448773076</c:v>
                </c:pt>
                <c:pt idx="454">
                  <c:v>0.93548044360093896</c:v>
                </c:pt>
                <c:pt idx="455">
                  <c:v>0.93595648593009495</c:v>
                </c:pt>
                <c:pt idx="456">
                  <c:v>0.93642907575694001</c:v>
                </c:pt>
                <c:pt idx="457">
                  <c:v>0.9368982372080138</c:v>
                </c:pt>
                <c:pt idx="458">
                  <c:v>0.93736399425541583</c:v>
                </c:pt>
                <c:pt idx="459">
                  <c:v>0.93782637071756536</c:v>
                </c:pt>
                <c:pt idx="460">
                  <c:v>0.93828539025996283</c:v>
                </c:pt>
                <c:pt idx="461">
                  <c:v>0.93874107639595061</c:v>
                </c:pt>
                <c:pt idx="462">
                  <c:v>0.93919345248747443</c:v>
                </c:pt>
                <c:pt idx="463">
                  <c:v>0.9396425417458445</c:v>
                </c:pt>
                <c:pt idx="464">
                  <c:v>0.94008836723249634</c:v>
                </c:pt>
                <c:pt idx="465">
                  <c:v>0.940530951859752</c:v>
                </c:pt>
                <c:pt idx="466">
                  <c:v>0.94097031839158074</c:v>
                </c:pt>
                <c:pt idx="467">
                  <c:v>0.94140648944435934</c:v>
                </c:pt>
                <c:pt idx="468">
                  <c:v>0.94183948748763147</c:v>
                </c:pt>
                <c:pt idx="469">
                  <c:v>0.9422693348448673</c:v>
                </c:pt>
                <c:pt idx="470">
                  <c:v>0.94269605369422271</c:v>
                </c:pt>
                <c:pt idx="471">
                  <c:v>0.94311966606929787</c:v>
                </c:pt>
                <c:pt idx="472">
                  <c:v>0.94354019385989318</c:v>
                </c:pt>
                <c:pt idx="473">
                  <c:v>0.94395765881276739</c:v>
                </c:pt>
                <c:pt idx="474">
                  <c:v>0.94437208253239258</c:v>
                </c:pt>
                <c:pt idx="475">
                  <c:v>0.94478348648170973</c:v>
                </c:pt>
                <c:pt idx="476">
                  <c:v>0.94519189198288223</c:v>
                </c:pt>
                <c:pt idx="477">
                  <c:v>0.94559732021804943</c:v>
                </c:pt>
                <c:pt idx="478">
                  <c:v>0.94599979223007713</c:v>
                </c:pt>
                <c:pt idx="479">
                  <c:v>0.9463993289233098</c:v>
                </c:pt>
                <c:pt idx="480">
                  <c:v>0.9467959510643188</c:v>
                </c:pt>
                <c:pt idx="481">
                  <c:v>0.94718967928265108</c:v>
                </c:pt>
                <c:pt idx="482">
                  <c:v>0.94758053407157627</c:v>
                </c:pt>
                <c:pt idx="483">
                  <c:v>0.94796853578883145</c:v>
                </c:pt>
                <c:pt idx="484">
                  <c:v>0.94835370465736535</c:v>
                </c:pt>
                <c:pt idx="485">
                  <c:v>0.94873606076608075</c:v>
                </c:pt>
                <c:pt idx="486">
                  <c:v>0.94911562407057626</c:v>
                </c:pt>
                <c:pt idx="487">
                  <c:v>0.94949241439388443</c:v>
                </c:pt>
                <c:pt idx="488">
                  <c:v>0.94986645142721016</c:v>
                </c:pt>
                <c:pt idx="489">
                  <c:v>0.95023775473066674</c:v>
                </c:pt>
                <c:pt idx="490">
                  <c:v>0.9506063437340101</c:v>
                </c:pt>
                <c:pt idx="491">
                  <c:v>0.95097223773737094</c:v>
                </c:pt>
                <c:pt idx="492">
                  <c:v>0.95133545591198621</c:v>
                </c:pt>
                <c:pt idx="493">
                  <c:v>0.95169601730092712</c:v>
                </c:pt>
                <c:pt idx="494">
                  <c:v>0.95205394081982675</c:v>
                </c:pt>
                <c:pt idx="495">
                  <c:v>0.95240924525760473</c:v>
                </c:pt>
                <c:pt idx="496">
                  <c:v>0.9527619492771906</c:v>
                </c:pt>
                <c:pt idx="497">
                  <c:v>0.95311207141624421</c:v>
                </c:pt>
                <c:pt idx="498">
                  <c:v>0.95345963008787549</c:v>
                </c:pt>
                <c:pt idx="499">
                  <c:v>0.95380464358136052</c:v>
                </c:pt>
                <c:pt idx="500">
                  <c:v>0.95414713006285756</c:v>
                </c:pt>
                <c:pt idx="501">
                  <c:v>0.95448710757611788</c:v>
                </c:pt>
                <c:pt idx="502">
                  <c:v>0.95482459404319775</c:v>
                </c:pt>
                <c:pt idx="503">
                  <c:v>0.95515960726516591</c:v>
                </c:pt>
                <c:pt idx="504">
                  <c:v>0.95549216492281008</c:v>
                </c:pt>
                <c:pt idx="505">
                  <c:v>0.95582228457733986</c:v>
                </c:pt>
                <c:pt idx="506">
                  <c:v>0.95614998367108905</c:v>
                </c:pt>
                <c:pt idx="507">
                  <c:v>0.95647527952821376</c:v>
                </c:pt>
                <c:pt idx="508">
                  <c:v>0.95679818935539018</c:v>
                </c:pt>
                <c:pt idx="509">
                  <c:v>0.95711873024250826</c:v>
                </c:pt>
                <c:pt idx="510">
                  <c:v>0.9574369191633636</c:v>
                </c:pt>
                <c:pt idx="511">
                  <c:v>0.95775277297634753</c:v>
                </c:pt>
                <c:pt idx="512">
                  <c:v>0.9580663084251333</c:v>
                </c:pt>
                <c:pt idx="513">
                  <c:v>0.95837754213936166</c:v>
                </c:pt>
                <c:pt idx="514">
                  <c:v>0.95868649063532207</c:v>
                </c:pt>
                <c:pt idx="515">
                  <c:v>0.95899317031663267</c:v>
                </c:pt>
                <c:pt idx="516">
                  <c:v>0.95929759747491739</c:v>
                </c:pt>
                <c:pt idx="517">
                  <c:v>0.95959978829047998</c:v>
                </c:pt>
                <c:pt idx="518">
                  <c:v>0.95989975883297651</c:v>
                </c:pt>
                <c:pt idx="519">
                  <c:v>0.96019752506208411</c:v>
                </c:pt>
                <c:pt idx="520">
                  <c:v>0.96049310282816824</c:v>
                </c:pt>
                <c:pt idx="521">
                  <c:v>0.96078650787294606</c:v>
                </c:pt>
                <c:pt idx="522">
                  <c:v>0.96107775583014798</c:v>
                </c:pt>
                <c:pt idx="523">
                  <c:v>0.96136686222617718</c:v>
                </c:pt>
                <c:pt idx="524">
                  <c:v>0.96165384248076502</c:v>
                </c:pt>
                <c:pt idx="525">
                  <c:v>0.96193871190762403</c:v>
                </c:pt>
                <c:pt idx="526">
                  <c:v>0.96222148571509958</c:v>
                </c:pt>
                <c:pt idx="527">
                  <c:v>0.96250217900681734</c:v>
                </c:pt>
                <c:pt idx="528">
                  <c:v>0.96278080678232869</c:v>
                </c:pt>
                <c:pt idx="529">
                  <c:v>0.96305738393775275</c:v>
                </c:pt>
                <c:pt idx="530">
                  <c:v>0.96333192526641653</c:v>
                </c:pt>
                <c:pt idx="531">
                  <c:v>0.96360444545949253</c:v>
                </c:pt>
                <c:pt idx="532">
                  <c:v>0.96387495910663168</c:v>
                </c:pt>
                <c:pt idx="533">
                  <c:v>0.96414348069659628</c:v>
                </c:pt>
                <c:pt idx="534">
                  <c:v>0.96441002461788694</c:v>
                </c:pt>
                <c:pt idx="535">
                  <c:v>0.9646746051593702</c:v>
                </c:pt>
                <c:pt idx="536">
                  <c:v>0.9649372365109008</c:v>
                </c:pt>
                <c:pt idx="537">
                  <c:v>0.96519793276394139</c:v>
                </c:pt>
                <c:pt idx="538">
                  <c:v>0.96545670791218097</c:v>
                </c:pt>
                <c:pt idx="539">
                  <c:v>0.96571357585214945</c:v>
                </c:pt>
                <c:pt idx="540">
                  <c:v>0.96596855038382845</c:v>
                </c:pt>
                <c:pt idx="541">
                  <c:v>0.96622164521126108</c:v>
                </c:pt>
                <c:pt idx="542">
                  <c:v>0.96647287394315862</c:v>
                </c:pt>
                <c:pt idx="543">
                  <c:v>0.96672225009350199</c:v>
                </c:pt>
                <c:pt idx="544">
                  <c:v>0.96696978708214398</c:v>
                </c:pt>
                <c:pt idx="545">
                  <c:v>0.96721549823540609</c:v>
                </c:pt>
                <c:pt idx="546">
                  <c:v>0.96745939678667303</c:v>
                </c:pt>
                <c:pt idx="547">
                  <c:v>0.96770149587698506</c:v>
                </c:pt>
                <c:pt idx="548">
                  <c:v>0.96794180855562661</c:v>
                </c:pt>
                <c:pt idx="549">
                  <c:v>0.9681803477807126</c:v>
                </c:pt>
                <c:pt idx="550">
                  <c:v>0.9684171264197714</c:v>
                </c:pt>
                <c:pt idx="551">
                  <c:v>0.96865215725032627</c:v>
                </c:pt>
                <c:pt idx="552">
                  <c:v>0.96888545296047146</c:v>
                </c:pt>
                <c:pt idx="553">
                  <c:v>0.9691170261494475</c:v>
                </c:pt>
                <c:pt idx="554">
                  <c:v>0.96934688932821356</c:v>
                </c:pt>
                <c:pt idx="555">
                  <c:v>0.96957505492001572</c:v>
                </c:pt>
                <c:pt idx="556">
                  <c:v>0.96980153526095292</c:v>
                </c:pt>
                <c:pt idx="557">
                  <c:v>0.97002634260054044</c:v>
                </c:pt>
                <c:pt idx="558">
                  <c:v>0.97024948910227038</c:v>
                </c:pt>
                <c:pt idx="559">
                  <c:v>0.97047098684416877</c:v>
                </c:pt>
                <c:pt idx="560">
                  <c:v>0.97069084781935067</c:v>
                </c:pt>
                <c:pt idx="561">
                  <c:v>0.97090908393657083</c:v>
                </c:pt>
                <c:pt idx="562">
                  <c:v>0.97112570702077383</c:v>
                </c:pt>
                <c:pt idx="563">
                  <c:v>0.97134072881363931</c:v>
                </c:pt>
                <c:pt idx="564">
                  <c:v>0.97155416097412584</c:v>
                </c:pt>
                <c:pt idx="565">
                  <c:v>0.97176601507900973</c:v>
                </c:pt>
                <c:pt idx="566">
                  <c:v>0.97197630262342383</c:v>
                </c:pt>
                <c:pt idx="567">
                  <c:v>0.97218503502139253</c:v>
                </c:pt>
                <c:pt idx="568">
                  <c:v>0.97239222360636191</c:v>
                </c:pt>
                <c:pt idx="569">
                  <c:v>0.97259787963172939</c:v>
                </c:pt>
                <c:pt idx="570">
                  <c:v>0.97280201427137047</c:v>
                </c:pt>
                <c:pt idx="571">
                  <c:v>0.97300463862016107</c:v>
                </c:pt>
                <c:pt idx="572">
                  <c:v>0.97320576369449829</c:v>
                </c:pt>
                <c:pt idx="573">
                  <c:v>0.97340540043281809</c:v>
                </c:pt>
                <c:pt idx="574">
                  <c:v>0.97360355969611012</c:v>
                </c:pt>
                <c:pt idx="575">
                  <c:v>0.97380025226842937</c:v>
                </c:pt>
                <c:pt idx="576">
                  <c:v>0.97399548885740572</c:v>
                </c:pt>
                <c:pt idx="577">
                  <c:v>0.97418928009474981</c:v>
                </c:pt>
                <c:pt idx="578">
                  <c:v>0.97438163653675725</c:v>
                </c:pt>
                <c:pt idx="579">
                  <c:v>0.97457256866480879</c:v>
                </c:pt>
                <c:pt idx="580">
                  <c:v>0.97476208688586885</c:v>
                </c:pt>
                <c:pt idx="581">
                  <c:v>0.97495020153298029</c:v>
                </c:pt>
                <c:pt idx="582">
                  <c:v>0.97513692286575682</c:v>
                </c:pt>
                <c:pt idx="583">
                  <c:v>0.97532226107087372</c:v>
                </c:pt>
                <c:pt idx="584">
                  <c:v>0.9755062262625529</c:v>
                </c:pt>
                <c:pt idx="585">
                  <c:v>0.97568882848304894</c:v>
                </c:pt>
                <c:pt idx="586">
                  <c:v>0.97587007770312928</c:v>
                </c:pt>
                <c:pt idx="587">
                  <c:v>0.97604998382255359</c:v>
                </c:pt>
                <c:pt idx="588">
                  <c:v>0.97622855667054897</c:v>
                </c:pt>
                <c:pt idx="589">
                  <c:v>0.97640580600628468</c:v>
                </c:pt>
                <c:pt idx="590">
                  <c:v>0.97658174151934085</c:v>
                </c:pt>
                <c:pt idx="591">
                  <c:v>0.97675637283017736</c:v>
                </c:pt>
                <c:pt idx="592">
                  <c:v>0.97692970949059921</c:v>
                </c:pt>
                <c:pt idx="593">
                  <c:v>0.97710176098421808</c:v>
                </c:pt>
                <c:pt idx="594">
                  <c:v>0.97727253672691305</c:v>
                </c:pt>
                <c:pt idx="595">
                  <c:v>0.97744204606728657</c:v>
                </c:pt>
                <c:pt idx="596">
                  <c:v>0.97761029828711987</c:v>
                </c:pt>
                <c:pt idx="597">
                  <c:v>0.97777730260182438</c:v>
                </c:pt>
                <c:pt idx="598">
                  <c:v>0.97794306816089072</c:v>
                </c:pt>
                <c:pt idx="599">
                  <c:v>0.97810760404833541</c:v>
                </c:pt>
                <c:pt idx="600">
                  <c:v>0.97827091928314436</c:v>
                </c:pt>
                <c:pt idx="601">
                  <c:v>0.97843302281971489</c:v>
                </c:pt>
                <c:pt idx="602">
                  <c:v>0.978593923548293</c:v>
                </c:pt>
                <c:pt idx="603">
                  <c:v>0.97875363029541096</c:v>
                </c:pt>
                <c:pt idx="604">
                  <c:v>0.97891215182431968</c:v>
                </c:pt>
                <c:pt idx="605">
                  <c:v>0.97906949683541966</c:v>
                </c:pt>
                <c:pt idx="606">
                  <c:v>0.97922567396668958</c:v>
                </c:pt>
                <c:pt idx="607">
                  <c:v>0.97938069179411202</c:v>
                </c:pt>
                <c:pt idx="608">
                  <c:v>0.97953455883209628</c:v>
                </c:pt>
                <c:pt idx="609">
                  <c:v>0.979687283533899</c:v>
                </c:pt>
                <c:pt idx="610">
                  <c:v>0.97983887429204253</c:v>
                </c:pt>
                <c:pt idx="611">
                  <c:v>0.97998933943873023</c:v>
                </c:pt>
                <c:pt idx="612">
                  <c:v>0.98013868724625974</c:v>
                </c:pt>
                <c:pt idx="613">
                  <c:v>0.98028692592743283</c:v>
                </c:pt>
                <c:pt idx="614">
                  <c:v>0.98043406363596441</c:v>
                </c:pt>
                <c:pt idx="615">
                  <c:v>0.98058010846688703</c:v>
                </c:pt>
                <c:pt idx="616">
                  <c:v>0.98072506845695495</c:v>
                </c:pt>
                <c:pt idx="617">
                  <c:v>0.98086895158504372</c:v>
                </c:pt>
                <c:pt idx="618">
                  <c:v>0.98101176577254934</c:v>
                </c:pt>
                <c:pt idx="619">
                  <c:v>0.98115351888378266</c:v>
                </c:pt>
                <c:pt idx="620">
                  <c:v>0.98129421872636358</c:v>
                </c:pt>
                <c:pt idx="621">
                  <c:v>0.98143387305161223</c:v>
                </c:pt>
                <c:pt idx="622">
                  <c:v>0.98157248955493603</c:v>
                </c:pt>
                <c:pt idx="623">
                  <c:v>0.98171007587621673</c:v>
                </c:pt>
                <c:pt idx="624">
                  <c:v>0.98184663960019369</c:v>
                </c:pt>
                <c:pt idx="625">
                  <c:v>0.98198218825684502</c:v>
                </c:pt>
                <c:pt idx="626">
                  <c:v>0.98211672932176675</c:v>
                </c:pt>
                <c:pt idx="627">
                  <c:v>0.98225027021654887</c:v>
                </c:pt>
                <c:pt idx="628">
                  <c:v>0.98238281830914975</c:v>
                </c:pt>
                <c:pt idx="629">
                  <c:v>0.98251438091426768</c:v>
                </c:pt>
                <c:pt idx="630">
                  <c:v>0.98264496529371059</c:v>
                </c:pt>
                <c:pt idx="631">
                  <c:v>0.98277457865676343</c:v>
                </c:pt>
                <c:pt idx="632">
                  <c:v>0.98290322816055176</c:v>
                </c:pt>
                <c:pt idx="633">
                  <c:v>0.98303092091040611</c:v>
                </c:pt>
                <c:pt idx="634">
                  <c:v>0.98315766396022064</c:v>
                </c:pt>
                <c:pt idx="635">
                  <c:v>0.98328346431281199</c:v>
                </c:pt>
                <c:pt idx="636">
                  <c:v>0.9834083289202743</c:v>
                </c:pt>
                <c:pt idx="637">
                  <c:v>0.98353226468433363</c:v>
                </c:pt>
                <c:pt idx="638">
                  <c:v>0.98365527845669831</c:v>
                </c:pt>
                <c:pt idx="639">
                  <c:v>0.98377737703940749</c:v>
                </c:pt>
                <c:pt idx="640">
                  <c:v>0.98389856718517965</c:v>
                </c:pt>
                <c:pt idx="641">
                  <c:v>0.9840188555977547</c:v>
                </c:pt>
                <c:pt idx="642">
                  <c:v>0.98413824893223867</c:v>
                </c:pt>
                <c:pt idx="643">
                  <c:v>0.98425675379544197</c:v>
                </c:pt>
                <c:pt idx="644">
                  <c:v>0.98437437674621819</c:v>
                </c:pt>
                <c:pt idx="645">
                  <c:v>0.98449112429579999</c:v>
                </c:pt>
                <c:pt idx="646">
                  <c:v>0.9846070029081323</c:v>
                </c:pt>
                <c:pt idx="647">
                  <c:v>0.98472201900020395</c:v>
                </c:pt>
                <c:pt idx="648">
                  <c:v>0.98483617894237663</c:v>
                </c:pt>
                <c:pt idx="649">
                  <c:v>0.98494948905871293</c:v>
                </c:pt>
                <c:pt idx="650">
                  <c:v>0.98506195562730081</c:v>
                </c:pt>
                <c:pt idx="651">
                  <c:v>0.98517358488057616</c:v>
                </c:pt>
                <c:pt idx="652">
                  <c:v>0.98528438300564503</c:v>
                </c:pt>
                <c:pt idx="653">
                  <c:v>0.98539435614460047</c:v>
                </c:pt>
                <c:pt idx="654">
                  <c:v>0.98550351039484141</c:v>
                </c:pt>
                <c:pt idx="655">
                  <c:v>0.9856118518093856</c:v>
                </c:pt>
                <c:pt idx="656">
                  <c:v>0.98571938639718315</c:v>
                </c:pt>
                <c:pt idx="657">
                  <c:v>0.98582612012342674</c:v>
                </c:pt>
                <c:pt idx="658">
                  <c:v>0.98593205890986013</c:v>
                </c:pt>
                <c:pt idx="659">
                  <c:v>0.98603720863508482</c:v>
                </c:pt>
                <c:pt idx="660">
                  <c:v>0.98614157513486467</c:v>
                </c:pt>
                <c:pt idx="661">
                  <c:v>0.98624516420242814</c:v>
                </c:pt>
                <c:pt idx="662">
                  <c:v>0.98634798158876857</c:v>
                </c:pt>
                <c:pt idx="663">
                  <c:v>0.98645003300294376</c:v>
                </c:pt>
                <c:pt idx="664">
                  <c:v>0.98655132411237101</c:v>
                </c:pt>
                <c:pt idx="665">
                  <c:v>0.98665186054312348</c:v>
                </c:pt>
                <c:pt idx="666">
                  <c:v>0.98675164788022141</c:v>
                </c:pt>
                <c:pt idx="667">
                  <c:v>0.9868506916679235</c:v>
                </c:pt>
                <c:pt idx="668">
                  <c:v>0.98694899741001563</c:v>
                </c:pt>
                <c:pt idx="669">
                  <c:v>0.98704657057009826</c:v>
                </c:pt>
                <c:pt idx="670">
                  <c:v>0.98714341657187021</c:v>
                </c:pt>
                <c:pt idx="671">
                  <c:v>0.98723954079941323</c:v>
                </c:pt>
                <c:pt idx="672">
                  <c:v>0.98733494859747228</c:v>
                </c:pt>
                <c:pt idx="673">
                  <c:v>0.98742964527173493</c:v>
                </c:pt>
                <c:pt idx="674">
                  <c:v>0.98752363608910954</c:v>
                </c:pt>
                <c:pt idx="675">
                  <c:v>0.98761692627800013</c:v>
                </c:pt>
                <c:pt idx="676">
                  <c:v>0.98770952102858089</c:v>
                </c:pt>
                <c:pt idx="677">
                  <c:v>0.98780142549306704</c:v>
                </c:pt>
                <c:pt idx="678">
                  <c:v>0.9878926447859866</c:v>
                </c:pt>
                <c:pt idx="679">
                  <c:v>0.9879831839844474</c:v>
                </c:pt>
                <c:pt idx="680">
                  <c:v>0.98807304812840457</c:v>
                </c:pt>
                <c:pt idx="681">
                  <c:v>0.9881622422209243</c:v>
                </c:pt>
                <c:pt idx="682">
                  <c:v>0.98825077122844807</c:v>
                </c:pt>
                <c:pt idx="683">
                  <c:v>0.98833864008105243</c:v>
                </c:pt>
                <c:pt idx="684">
                  <c:v>0.98842585367271019</c:v>
                </c:pt>
                <c:pt idx="685">
                  <c:v>0.98851241686154656</c:v>
                </c:pt>
                <c:pt idx="686">
                  <c:v>0.98859833447009593</c:v>
                </c:pt>
                <c:pt idx="687">
                  <c:v>0.98868361128555582</c:v>
                </c:pt>
                <c:pt idx="688">
                  <c:v>0.98876825206004015</c:v>
                </c:pt>
                <c:pt idx="689">
                  <c:v>0.98885226151082894</c:v>
                </c:pt>
                <c:pt idx="690">
                  <c:v>0.98893564432061809</c:v>
                </c:pt>
                <c:pt idx="691">
                  <c:v>0.98901840513776718</c:v>
                </c:pt>
                <c:pt idx="692">
                  <c:v>0.98910054857654439</c:v>
                </c:pt>
                <c:pt idx="693">
                  <c:v>0.98918207921737089</c:v>
                </c:pt>
                <c:pt idx="694">
                  <c:v>0.98926300160706426</c:v>
                </c:pt>
                <c:pt idx="695">
                  <c:v>0.98934332025907745</c:v>
                </c:pt>
                <c:pt idx="696">
                  <c:v>0.98942303965373934</c:v>
                </c:pt>
                <c:pt idx="697">
                  <c:v>0.98950216423849247</c:v>
                </c:pt>
                <c:pt idx="698">
                  <c:v>0.98958069842812757</c:v>
                </c:pt>
                <c:pt idx="699">
                  <c:v>0.98965864660501879</c:v>
                </c:pt>
                <c:pt idx="700">
                  <c:v>0.98973601311935711</c:v>
                </c:pt>
                <c:pt idx="701">
                  <c:v>0.98981280228937951</c:v>
                </c:pt>
                <c:pt idx="702">
                  <c:v>0.9898890184016006</c:v>
                </c:pt>
                <c:pt idx="703">
                  <c:v>0.98996466571103914</c:v>
                </c:pt>
                <c:pt idx="704">
                  <c:v>0.99003974844144504</c:v>
                </c:pt>
                <c:pt idx="705">
                  <c:v>0.9901142707855245</c:v>
                </c:pt>
                <c:pt idx="706">
                  <c:v>0.99018823690516233</c:v>
                </c:pt>
                <c:pt idx="707">
                  <c:v>0.99026165093164509</c:v>
                </c:pt>
                <c:pt idx="708">
                  <c:v>0.99033451696588004</c:v>
                </c:pt>
                <c:pt idx="709">
                  <c:v>0.99040683907861493</c:v>
                </c:pt>
                <c:pt idx="710">
                  <c:v>0.99047862131065467</c:v>
                </c:pt>
                <c:pt idx="711">
                  <c:v>0.99054986767307707</c:v>
                </c:pt>
                <c:pt idx="712">
                  <c:v>0.99062058214744753</c:v>
                </c:pt>
                <c:pt idx="713">
                  <c:v>0.99069076868603156</c:v>
                </c:pt>
                <c:pt idx="714">
                  <c:v>0.99076043121200574</c:v>
                </c:pt>
                <c:pt idx="715">
                  <c:v>0.99082957361966839</c:v>
                </c:pt>
                <c:pt idx="716">
                  <c:v>0.99089819977464733</c:v>
                </c:pt>
                <c:pt idx="717">
                  <c:v>0.99096631351410702</c:v>
                </c:pt>
                <c:pt idx="718">
                  <c:v>0.99103391864695412</c:v>
                </c:pt>
                <c:pt idx="719">
                  <c:v>0.99110101895404179</c:v>
                </c:pt>
                <c:pt idx="720">
                  <c:v>0.99116761818837229</c:v>
                </c:pt>
                <c:pt idx="721">
                  <c:v>0.99123372007529809</c:v>
                </c:pt>
                <c:pt idx="722">
                  <c:v>0.99129932831272172</c:v>
                </c:pt>
                <c:pt idx="723">
                  <c:v>0.99136444657129497</c:v>
                </c:pt>
                <c:pt idx="724">
                  <c:v>0.99142907849461503</c:v>
                </c:pt>
                <c:pt idx="725">
                  <c:v>0.99149322769942116</c:v>
                </c:pt>
                <c:pt idx="726">
                  <c:v>0.99155689777578848</c:v>
                </c:pt>
                <c:pt idx="727">
                  <c:v>0.9916200922873214</c:v>
                </c:pt>
                <c:pt idx="728">
                  <c:v>0.99168281477134512</c:v>
                </c:pt>
                <c:pt idx="729">
                  <c:v>0.99174506873909585</c:v>
                </c:pt>
                <c:pt idx="730">
                  <c:v>0.99180685767591048</c:v>
                </c:pt>
                <c:pt idx="731">
                  <c:v>0.99186818504141372</c:v>
                </c:pt>
                <c:pt idx="732">
                  <c:v>0.99192905426970446</c:v>
                </c:pt>
                <c:pt idx="733">
                  <c:v>0.99198946876954153</c:v>
                </c:pt>
                <c:pt idx="734">
                  <c:v>0.99204943192452688</c:v>
                </c:pt>
                <c:pt idx="735">
                  <c:v>0.99210894709328856</c:v>
                </c:pt>
                <c:pt idx="736">
                  <c:v>0.99216801760966167</c:v>
                </c:pt>
                <c:pt idx="737">
                  <c:v>0.99222664678286809</c:v>
                </c:pt>
                <c:pt idx="738">
                  <c:v>0.99228483789769673</c:v>
                </c:pt>
                <c:pt idx="739">
                  <c:v>0.9923425942146783</c:v>
                </c:pt>
                <c:pt idx="740">
                  <c:v>0.99239991897026436</c:v>
                </c:pt>
                <c:pt idx="741">
                  <c:v>0.99245681537700059</c:v>
                </c:pt>
                <c:pt idx="742">
                  <c:v>0.99251328662370109</c:v>
                </c:pt>
                <c:pt idx="743">
                  <c:v>0.99256933587562102</c:v>
                </c:pt>
                <c:pt idx="744">
                  <c:v>0.99262496627462748</c:v>
                </c:pt>
                <c:pt idx="745">
                  <c:v>0.99268018093937038</c:v>
                </c:pt>
                <c:pt idx="746">
                  <c:v>0.99273498296545049</c:v>
                </c:pt>
                <c:pt idx="747">
                  <c:v>0.99278937542558832</c:v>
                </c:pt>
                <c:pt idx="748">
                  <c:v>0.99284336136978946</c:v>
                </c:pt>
                <c:pt idx="749">
                  <c:v>0.99289694382551053</c:v>
                </c:pt>
                <c:pt idx="750">
                  <c:v>0.99295012579782371</c:v>
                </c:pt>
                <c:pt idx="751">
                  <c:v>0.99300291026957965</c:v>
                </c:pt>
                <c:pt idx="752">
                  <c:v>0.99305530020156874</c:v>
                </c:pt>
                <c:pt idx="753">
                  <c:v>0.99310729853268276</c:v>
                </c:pt>
                <c:pt idx="754">
                  <c:v>0.99315890818007413</c:v>
                </c:pt>
                <c:pt idx="755">
                  <c:v>0.99321013203931419</c:v>
                </c:pt>
                <c:pt idx="756">
                  <c:v>0.99326097298455096</c:v>
                </c:pt>
                <c:pt idx="757">
                  <c:v>0.99331143386866572</c:v>
                </c:pt>
                <c:pt idx="758">
                  <c:v>0.99336151752342705</c:v>
                </c:pt>
                <c:pt idx="759">
                  <c:v>0.99341122675964599</c:v>
                </c:pt>
                <c:pt idx="760">
                  <c:v>0.99346056436732866</c:v>
                </c:pt>
                <c:pt idx="761">
                  <c:v>0.9935095331158279</c:v>
                </c:pt>
                <c:pt idx="762">
                  <c:v>0.99355813575399465</c:v>
                </c:pt>
                <c:pt idx="763">
                  <c:v>0.99360637501032723</c:v>
                </c:pt>
                <c:pt idx="764">
                  <c:v>0.99365425359311976</c:v>
                </c:pt>
                <c:pt idx="765">
                  <c:v>0.9937017741906109</c:v>
                </c:pt>
                <c:pt idx="766">
                  <c:v>0.99374893947112941</c:v>
                </c:pt>
                <c:pt idx="767">
                  <c:v>0.99379575208323967</c:v>
                </c:pt>
                <c:pt idx="768">
                  <c:v>0.99384221465588696</c:v>
                </c:pt>
                <c:pt idx="769">
                  <c:v>0.99388832979854036</c:v>
                </c:pt>
                <c:pt idx="770">
                  <c:v>0.99393410010133532</c:v>
                </c:pt>
                <c:pt idx="771">
                  <c:v>0.99397952813521495</c:v>
                </c:pt>
                <c:pt idx="772">
                  <c:v>0.99402461645207096</c:v>
                </c:pt>
                <c:pt idx="773">
                  <c:v>0.99406936758488251</c:v>
                </c:pt>
                <c:pt idx="774">
                  <c:v>0.994113784047855</c:v>
                </c:pt>
                <c:pt idx="775">
                  <c:v>0.99415786833655717</c:v>
                </c:pt>
                <c:pt idx="776">
                  <c:v>0.99420162292805814</c:v>
                </c:pt>
                <c:pt idx="777">
                  <c:v>0.99424505028106258</c:v>
                </c:pt>
                <c:pt idx="778">
                  <c:v>0.99428815283604488</c:v>
                </c:pt>
                <c:pt idx="779">
                  <c:v>0.99433093301538356</c:v>
                </c:pt>
                <c:pt idx="780">
                  <c:v>0.99437339322349294</c:v>
                </c:pt>
                <c:pt idx="781">
                  <c:v>0.99441553584695574</c:v>
                </c:pt>
                <c:pt idx="782">
                  <c:v>0.99445736325465295</c:v>
                </c:pt>
                <c:pt idx="783">
                  <c:v>0.99449887779789425</c:v>
                </c:pt>
                <c:pt idx="784">
                  <c:v>0.99454008181054643</c:v>
                </c:pt>
                <c:pt idx="785">
                  <c:v>0.99458097760916175</c:v>
                </c:pt>
                <c:pt idx="786">
                  <c:v>0.99462156749310449</c:v>
                </c:pt>
                <c:pt idx="787">
                  <c:v>0.99466185374467742</c:v>
                </c:pt>
                <c:pt idx="788">
                  <c:v>0.99470183862924699</c:v>
                </c:pt>
                <c:pt idx="789">
                  <c:v>0.99474152439536767</c:v>
                </c:pt>
                <c:pt idx="790">
                  <c:v>0.9947809132749047</c:v>
                </c:pt>
                <c:pt idx="791">
                  <c:v>0.99482000748315769</c:v>
                </c:pt>
                <c:pt idx="792">
                  <c:v>0.9948588092189814</c:v>
                </c:pt>
                <c:pt idx="793">
                  <c:v>0.99489732066490733</c:v>
                </c:pt>
                <c:pt idx="794">
                  <c:v>0.9949355439872628</c:v>
                </c:pt>
                <c:pt idx="795">
                  <c:v>0.99497348133629038</c:v>
                </c:pt>
                <c:pt idx="796">
                  <c:v>0.99501113484626647</c:v>
                </c:pt>
                <c:pt idx="797">
                  <c:v>0.99504850663561772</c:v>
                </c:pt>
                <c:pt idx="798">
                  <c:v>0.99508559880703829</c:v>
                </c:pt>
                <c:pt idx="799">
                  <c:v>0.99512241344760544</c:v>
                </c:pt>
                <c:pt idx="800">
                  <c:v>0.99515895262889398</c:v>
                </c:pt>
                <c:pt idx="801">
                  <c:v>0.99519521840709069</c:v>
                </c:pt>
                <c:pt idx="802">
                  <c:v>0.99523121282310711</c:v>
                </c:pt>
                <c:pt idx="803">
                  <c:v>0.99526693790269249</c:v>
                </c:pt>
                <c:pt idx="804">
                  <c:v>0.99530239565654455</c:v>
                </c:pt>
                <c:pt idx="805">
                  <c:v>0.99533758808042094</c:v>
                </c:pt>
                <c:pt idx="806">
                  <c:v>0.99537251715524866</c:v>
                </c:pt>
                <c:pt idx="807">
                  <c:v>0.99540718484723389</c:v>
                </c:pt>
                <c:pt idx="808">
                  <c:v>0.99544159310796942</c:v>
                </c:pt>
                <c:pt idx="809">
                  <c:v>0.99547574387454296</c:v>
                </c:pt>
                <c:pt idx="810">
                  <c:v>0.99550963906964407</c:v>
                </c:pt>
                <c:pt idx="811">
                  <c:v>0.99554328060166952</c:v>
                </c:pt>
                <c:pt idx="812">
                  <c:v>0.99557667036482889</c:v>
                </c:pt>
                <c:pt idx="813">
                  <c:v>0.99560981023924966</c:v>
                </c:pt>
                <c:pt idx="814">
                  <c:v>0.99564270209107997</c:v>
                </c:pt>
                <c:pt idx="815">
                  <c:v>0.99567534777259203</c:v>
                </c:pt>
                <c:pt idx="816">
                  <c:v>0.99570774912228488</c:v>
                </c:pt>
                <c:pt idx="817">
                  <c:v>0.99573990796498535</c:v>
                </c:pt>
                <c:pt idx="818">
                  <c:v>0.9957718261119487</c:v>
                </c:pt>
                <c:pt idx="819">
                  <c:v>0.9958035053609593</c:v>
                </c:pt>
                <c:pt idx="820">
                  <c:v>0.99583494749642953</c:v>
                </c:pt>
                <c:pt idx="821">
                  <c:v>0.99586615428949865</c:v>
                </c:pt>
                <c:pt idx="822">
                  <c:v>0.99589712749813031</c:v>
                </c:pt>
                <c:pt idx="823">
                  <c:v>0.99592786886721019</c:v>
                </c:pt>
                <c:pt idx="824">
                  <c:v>0.99595838012864224</c:v>
                </c:pt>
                <c:pt idx="825">
                  <c:v>0.99598866300144451</c:v>
                </c:pt>
                <c:pt idx="826">
                  <c:v>0.99601871919184415</c:v>
                </c:pt>
                <c:pt idx="827">
                  <c:v>0.99604855039337237</c:v>
                </c:pt>
                <c:pt idx="828">
                  <c:v>0.996078158286957</c:v>
                </c:pt>
                <c:pt idx="829">
                  <c:v>0.9961075445410168</c:v>
                </c:pt>
                <c:pt idx="830">
                  <c:v>0.99613671081155275</c:v>
                </c:pt>
                <c:pt idx="831">
                  <c:v>0.99616565874224094</c:v>
                </c:pt>
                <c:pt idx="832">
                  <c:v>0.99619438996452236</c:v>
                </c:pt>
                <c:pt idx="833">
                  <c:v>0.99622290609769393</c:v>
                </c:pt>
                <c:pt idx="834">
                  <c:v>0.99625120874899797</c:v>
                </c:pt>
                <c:pt idx="835">
                  <c:v>0.99627929951371186</c:v>
                </c:pt>
                <c:pt idx="836">
                  <c:v>0.99630717997523532</c:v>
                </c:pt>
                <c:pt idx="837">
                  <c:v>0.99633485170517933</c:v>
                </c:pt>
                <c:pt idx="838">
                  <c:v>0.9963623162634524</c:v>
                </c:pt>
                <c:pt idx="839">
                  <c:v>0.99638957519834737</c:v>
                </c:pt>
                <c:pt idx="840">
                  <c:v>0.99641663004662762</c:v>
                </c:pt>
                <c:pt idx="841">
                  <c:v>0.9964434823336118</c:v>
                </c:pt>
                <c:pt idx="842">
                  <c:v>0.99647013357325864</c:v>
                </c:pt>
                <c:pt idx="843">
                  <c:v>0.99649658526825069</c:v>
                </c:pt>
                <c:pt idx="844">
                  <c:v>0.99652283891007853</c:v>
                </c:pt>
                <c:pt idx="845">
                  <c:v>0.99654889597912255</c:v>
                </c:pt>
                <c:pt idx="846">
                  <c:v>0.99657475794473582</c:v>
                </c:pt>
                <c:pt idx="847">
                  <c:v>0.99660042626532497</c:v>
                </c:pt>
                <c:pt idx="848">
                  <c:v>0.99662590238843207</c:v>
                </c:pt>
                <c:pt idx="849">
                  <c:v>0.99665118775081452</c:v>
                </c:pt>
                <c:pt idx="850">
                  <c:v>0.99667628377852457</c:v>
                </c:pt>
                <c:pt idx="851">
                  <c:v>0.99670119188698925</c:v>
                </c:pt>
                <c:pt idx="852">
                  <c:v>0.9967259134810883</c:v>
                </c:pt>
                <c:pt idx="853">
                  <c:v>0.99675044995523299</c:v>
                </c:pt>
                <c:pt idx="854">
                  <c:v>0.99677480269344276</c:v>
                </c:pt>
                <c:pt idx="855">
                  <c:v>0.99679897306942267</c:v>
                </c:pt>
                <c:pt idx="856">
                  <c:v>0.99682296244664026</c:v>
                </c:pt>
                <c:pt idx="857">
                  <c:v>0.99684677217840001</c:v>
                </c:pt>
                <c:pt idx="858">
                  <c:v>0.99687040360792001</c:v>
                </c:pt>
                <c:pt idx="859">
                  <c:v>0.99689385806840558</c:v>
                </c:pt>
                <c:pt idx="860">
                  <c:v>0.99691713688312455</c:v>
                </c:pt>
                <c:pt idx="861">
                  <c:v>0.99694024136547943</c:v>
                </c:pt>
                <c:pt idx="862">
                  <c:v>0.99696317281908198</c:v>
                </c:pt>
                <c:pt idx="863">
                  <c:v>0.99698593253782497</c:v>
                </c:pt>
                <c:pt idx="864">
                  <c:v>0.99700852180595423</c:v>
                </c:pt>
                <c:pt idx="865">
                  <c:v>0.9970309418981399</c:v>
                </c:pt>
                <c:pt idx="866">
                  <c:v>0.99705319407954818</c:v>
                </c:pt>
                <c:pt idx="867">
                  <c:v>0.99707527960591136</c:v>
                </c:pt>
                <c:pt idx="868">
                  <c:v>0.99709719972359745</c:v>
                </c:pt>
                <c:pt idx="869">
                  <c:v>0.99711895566967979</c:v>
                </c:pt>
                <c:pt idx="870">
                  <c:v>0.99714054867200641</c:v>
                </c:pt>
                <c:pt idx="871">
                  <c:v>0.9971619799492677</c:v>
                </c:pt>
                <c:pt idx="872">
                  <c:v>0.99718325071106528</c:v>
                </c:pt>
                <c:pt idx="873">
                  <c:v>0.99720436215797803</c:v>
                </c:pt>
                <c:pt idx="874">
                  <c:v>0.99722531548163018</c:v>
                </c:pt>
                <c:pt idx="875">
                  <c:v>0.99724611186475742</c:v>
                </c:pt>
                <c:pt idx="876">
                  <c:v>0.99726675248127261</c:v>
                </c:pt>
                <c:pt idx="877">
                  <c:v>0.9972872384963315</c:v>
                </c:pt>
                <c:pt idx="878">
                  <c:v>0.99730757106639734</c:v>
                </c:pt>
                <c:pt idx="879">
                  <c:v>0.99732775133930573</c:v>
                </c:pt>
                <c:pt idx="880">
                  <c:v>0.99734778045432881</c:v>
                </c:pt>
                <c:pt idx="881">
                  <c:v>0.99736765954223827</c:v>
                </c:pt>
                <c:pt idx="882">
                  <c:v>0.99738738972536856</c:v>
                </c:pt>
                <c:pt idx="883">
                  <c:v>0.99740697211768004</c:v>
                </c:pt>
                <c:pt idx="884">
                  <c:v>0.99742640782482028</c:v>
                </c:pt>
                <c:pt idx="885">
                  <c:v>0.9974456979441868</c:v>
                </c:pt>
                <c:pt idx="886">
                  <c:v>0.99746484356498721</c:v>
                </c:pt>
                <c:pt idx="887">
                  <c:v>0.99748384576830085</c:v>
                </c:pt>
                <c:pt idx="888">
                  <c:v>0.99750270562713883</c:v>
                </c:pt>
                <c:pt idx="889">
                  <c:v>0.99752142420650414</c:v>
                </c:pt>
                <c:pt idx="890">
                  <c:v>0.99754000256345066</c:v>
                </c:pt>
                <c:pt idx="891">
                  <c:v>0.99755844174714259</c:v>
                </c:pt>
                <c:pt idx="892">
                  <c:v>0.99757674279891295</c:v>
                </c:pt>
                <c:pt idx="893">
                  <c:v>0.9975949067523221</c:v>
                </c:pt>
                <c:pt idx="894">
                  <c:v>0.99761293463321465</c:v>
                </c:pt>
                <c:pt idx="895">
                  <c:v>0.99763082745977749</c:v>
                </c:pt>
                <c:pt idx="896">
                  <c:v>0.99764858624259645</c:v>
                </c:pt>
                <c:pt idx="897">
                  <c:v>0.99766621198471261</c:v>
                </c:pt>
                <c:pt idx="898">
                  <c:v>0.99768370568167897</c:v>
                </c:pt>
                <c:pt idx="899">
                  <c:v>0.99770106832161531</c:v>
                </c:pt>
                <c:pt idx="900">
                  <c:v>0.99771830088526381</c:v>
                </c:pt>
                <c:pt idx="901">
                  <c:v>0.99773540434604413</c:v>
                </c:pt>
                <c:pt idx="902">
                  <c:v>0.99775237967010733</c:v>
                </c:pt>
                <c:pt idx="903">
                  <c:v>0.9977692278163901</c:v>
                </c:pt>
                <c:pt idx="904">
                  <c:v>0.99778594973666856</c:v>
                </c:pt>
                <c:pt idx="905">
                  <c:v>0.99780254637561161</c:v>
                </c:pt>
                <c:pt idx="906">
                  <c:v>0.997819018670833</c:v>
                </c:pt>
                <c:pt idx="907">
                  <c:v>0.99783536755294444</c:v>
                </c:pt>
                <c:pt idx="908">
                  <c:v>0.99785159394560807</c:v>
                </c:pt>
                <c:pt idx="909">
                  <c:v>0.99786769876558712</c:v>
                </c:pt>
                <c:pt idx="910">
                  <c:v>0.99788368292279761</c:v>
                </c:pt>
                <c:pt idx="911">
                  <c:v>0.9978995473203599</c:v>
                </c:pt>
                <c:pt idx="912">
                  <c:v>0.99791529285464819</c:v>
                </c:pt>
                <c:pt idx="913">
                  <c:v>0.99793092041534137</c:v>
                </c:pt>
                <c:pt idx="914">
                  <c:v>0.99794643088547286</c:v>
                </c:pt>
                <c:pt idx="915">
                  <c:v>0.99796182514147969</c:v>
                </c:pt>
                <c:pt idx="916">
                  <c:v>0.99797710405325168</c:v>
                </c:pt>
                <c:pt idx="917">
                  <c:v>0.99799226848418043</c:v>
                </c:pt>
                <c:pt idx="918">
                  <c:v>0.99800731929120734</c:v>
                </c:pt>
                <c:pt idx="919">
                  <c:v>0.9980222573248716</c:v>
                </c:pt>
                <c:pt idx="920">
                  <c:v>0.99803708342935826</c:v>
                </c:pt>
                <c:pt idx="921">
                  <c:v>0.99805179844254488</c:v>
                </c:pt>
                <c:pt idx="922">
                  <c:v>0.998066403196049</c:v>
                </c:pt>
                <c:pt idx="923">
                  <c:v>0.99808089851527437</c:v>
                </c:pt>
                <c:pt idx="924">
                  <c:v>0.99809528521945778</c:v>
                </c:pt>
                <c:pt idx="925">
                  <c:v>0.99810956412171392</c:v>
                </c:pt>
                <c:pt idx="926">
                  <c:v>0.99812373602908233</c:v>
                </c:pt>
                <c:pt idx="927">
                  <c:v>0.99813780174257105</c:v>
                </c:pt>
                <c:pt idx="928">
                  <c:v>0.99815176205720302</c:v>
                </c:pt>
                <c:pt idx="929">
                  <c:v>0.99816561776205981</c:v>
                </c:pt>
                <c:pt idx="930">
                  <c:v>0.99817936964032583</c:v>
                </c:pt>
                <c:pt idx="931">
                  <c:v>0.99819301846933273</c:v>
                </c:pt>
                <c:pt idx="932">
                  <c:v>0.99820656502060245</c:v>
                </c:pt>
                <c:pt idx="933">
                  <c:v>0.99822001005989069</c:v>
                </c:pt>
                <c:pt idx="934">
                  <c:v>0.99823335434723015</c:v>
                </c:pt>
                <c:pt idx="935">
                  <c:v>0.99824659863697263</c:v>
                </c:pt>
                <c:pt idx="936">
                  <c:v>0.99825974367783199</c:v>
                </c:pt>
                <c:pt idx="937">
                  <c:v>0.99827279021292525</c:v>
                </c:pt>
                <c:pt idx="938">
                  <c:v>0.99828573897981532</c:v>
                </c:pt>
                <c:pt idx="939">
                  <c:v>0.99829859071055116</c:v>
                </c:pt>
                <c:pt idx="940">
                  <c:v>0.99831134613171046</c:v>
                </c:pt>
                <c:pt idx="941">
                  <c:v>0.99832400596443871</c:v>
                </c:pt>
                <c:pt idx="942">
                  <c:v>0.99833657092449068</c:v>
                </c:pt>
                <c:pt idx="943">
                  <c:v>0.99834904172227046</c:v>
                </c:pt>
                <c:pt idx="944">
                  <c:v>0.99836141906287124</c:v>
                </c:pt>
                <c:pt idx="945">
                  <c:v>0.99837370364611477</c:v>
                </c:pt>
                <c:pt idx="946">
                  <c:v>0.99838589616659068</c:v>
                </c:pt>
                <c:pt idx="947">
                  <c:v>0.99839799731369572</c:v>
                </c:pt>
                <c:pt idx="948">
                  <c:v>0.9984100077716721</c:v>
                </c:pt>
                <c:pt idx="949">
                  <c:v>0.99842192821964626</c:v>
                </c:pt>
                <c:pt idx="950">
                  <c:v>0.99843375933166656</c:v>
                </c:pt>
                <c:pt idx="951">
                  <c:v>0.99844550177674185</c:v>
                </c:pt>
                <c:pt idx="952">
                  <c:v>0.99845715621887821</c:v>
                </c:pt>
                <c:pt idx="953">
                  <c:v>0.99846872331711634</c:v>
                </c:pt>
                <c:pt idx="954">
                  <c:v>0.99848020372556978</c:v>
                </c:pt>
                <c:pt idx="955">
                  <c:v>0.99849159809345978</c:v>
                </c:pt>
                <c:pt idx="956">
                  <c:v>0.9985029070651531</c:v>
                </c:pt>
                <c:pt idx="957">
                  <c:v>0.99851413128019773</c:v>
                </c:pt>
                <c:pt idx="958">
                  <c:v>0.99852527137335911</c:v>
                </c:pt>
                <c:pt idx="959">
                  <c:v>0.9985363279746553</c:v>
                </c:pt>
                <c:pt idx="960">
                  <c:v>0.99854730170939277</c:v>
                </c:pt>
                <c:pt idx="961">
                  <c:v>0.9985581931982016</c:v>
                </c:pt>
                <c:pt idx="962">
                  <c:v>0.99856900305706986</c:v>
                </c:pt>
                <c:pt idx="963">
                  <c:v>0.99857973189737881</c:v>
                </c:pt>
                <c:pt idx="964">
                  <c:v>0.99859038032593705</c:v>
                </c:pt>
                <c:pt idx="965">
                  <c:v>0.99860094894501383</c:v>
                </c:pt>
                <c:pt idx="966">
                  <c:v>0.99861143835237509</c:v>
                </c:pt>
                <c:pt idx="967">
                  <c:v>0.99862184914131424</c:v>
                </c:pt>
                <c:pt idx="968">
                  <c:v>0.9986321819006877</c:v>
                </c:pt>
                <c:pt idx="969">
                  <c:v>0.99864243721494694</c:v>
                </c:pt>
                <c:pt idx="970">
                  <c:v>0.99865261566417141</c:v>
                </c:pt>
                <c:pt idx="971">
                  <c:v>0.99866271782410165</c:v>
                </c:pt>
                <c:pt idx="972">
                  <c:v>0.99867274426617125</c:v>
                </c:pt>
                <c:pt idx="973">
                  <c:v>0.99868269555753908</c:v>
                </c:pt>
                <c:pt idx="974">
                  <c:v>0.99869257226112129</c:v>
                </c:pt>
                <c:pt idx="975">
                  <c:v>0.99870237493562275</c:v>
                </c:pt>
                <c:pt idx="976">
                  <c:v>0.99871210413556832</c:v>
                </c:pt>
                <c:pt idx="977">
                  <c:v>0.99872176041133476</c:v>
                </c:pt>
                <c:pt idx="978">
                  <c:v>0.99873134430918142</c:v>
                </c:pt>
                <c:pt idx="979">
                  <c:v>0.99874085637128018</c:v>
                </c:pt>
                <c:pt idx="980">
                  <c:v>0.99875029713574681</c:v>
                </c:pt>
                <c:pt idx="981">
                  <c:v>0.9987596671366713</c:v>
                </c:pt>
                <c:pt idx="982">
                  <c:v>0.99876896690414729</c:v>
                </c:pt>
                <c:pt idx="983">
                  <c:v>0.99877819696430215</c:v>
                </c:pt>
                <c:pt idx="984">
                  <c:v>0.99878735783932682</c:v>
                </c:pt>
                <c:pt idx="985">
                  <c:v>0.99879645004750495</c:v>
                </c:pt>
                <c:pt idx="986">
                  <c:v>0.99880547410324194</c:v>
                </c:pt>
                <c:pt idx="987">
                  <c:v>0.99881443051709473</c:v>
                </c:pt>
                <c:pt idx="988">
                  <c:v>0.99882331979579908</c:v>
                </c:pt>
                <c:pt idx="989">
                  <c:v>0.99883214244229956</c:v>
                </c:pt>
                <c:pt idx="990">
                  <c:v>0.99884089895577666</c:v>
                </c:pt>
                <c:pt idx="991">
                  <c:v>0.99884958983167582</c:v>
                </c:pt>
                <c:pt idx="992">
                  <c:v>0.9988582155617346</c:v>
                </c:pt>
                <c:pt idx="993">
                  <c:v>0.99886677663401124</c:v>
                </c:pt>
                <c:pt idx="994">
                  <c:v>0.99887527353291072</c:v>
                </c:pt>
                <c:pt idx="995">
                  <c:v>0.99888370673921367</c:v>
                </c:pt>
                <c:pt idx="996">
                  <c:v>0.99889207673010239</c:v>
                </c:pt>
                <c:pt idx="997">
                  <c:v>0.99890038397918801</c:v>
                </c:pt>
                <c:pt idx="998">
                  <c:v>0.99890862895653698</c:v>
                </c:pt>
                <c:pt idx="999">
                  <c:v>0.99891681212869798</c:v>
                </c:pt>
                <c:pt idx="1000">
                  <c:v>0.99892493395872772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585360"/>
        <c:axId val="360585752"/>
      </c:scatterChart>
      <c:valAx>
        <c:axId val="360585360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73544837652719"/>
              <c:y val="0.74946217894081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5752"/>
        <c:crosses val="autoZero"/>
        <c:crossBetween val="midCat"/>
      </c:valAx>
      <c:valAx>
        <c:axId val="360585752"/>
        <c:scaling>
          <c:orientation val="minMax"/>
          <c:max val="1.15000000000000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Percentage</a:t>
                </a:r>
                <a:b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</a:b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 developed</a:t>
                </a:r>
              </a:p>
            </c:rich>
          </c:tx>
          <c:layout>
            <c:manualLayout>
              <c:xMode val="edge"/>
              <c:yMode val="edge"/>
              <c:x val="4.9730292167961321E-2"/>
              <c:y val="0.364499831020680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5360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18133046811388"/>
          <c:y val="7.3615999295015083E-2"/>
          <c:w val="0.46311332406978539"/>
          <c:h val="0.15271978265699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01763883392967E-2"/>
          <c:y val="0.20611836301699979"/>
          <c:w val="0.89650032958200887"/>
          <c:h val="0.71585720554821231"/>
        </c:manualLayout>
      </c:layout>
      <c:scatterChart>
        <c:scatterStyle val="smoothMarker"/>
        <c:varyColors val="0"/>
        <c:ser>
          <c:idx val="2"/>
          <c:order val="0"/>
          <c:tx>
            <c:v>EX(t)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model'!$CN$9:$CN$1009</c:f>
              <c:numCache>
                <c:formatCode>#,##0</c:formatCode>
                <c:ptCount val="1001"/>
                <c:pt idx="0">
                  <c:v>100</c:v>
                </c:pt>
                <c:pt idx="1">
                  <c:v>98.5</c:v>
                </c:pt>
                <c:pt idx="2">
                  <c:v>97.022499999999994</c:v>
                </c:pt>
                <c:pt idx="3">
                  <c:v>95.567162499999995</c:v>
                </c:pt>
                <c:pt idx="4">
                  <c:v>94.133655062499997</c:v>
                </c:pt>
                <c:pt idx="5">
                  <c:v>92.721650236562496</c:v>
                </c:pt>
                <c:pt idx="6">
                  <c:v>91.330825483014053</c:v>
                </c:pt>
                <c:pt idx="7">
                  <c:v>89.960863100768847</c:v>
                </c:pt>
                <c:pt idx="8">
                  <c:v>88.611450154257312</c:v>
                </c:pt>
                <c:pt idx="9">
                  <c:v>87.282278401943458</c:v>
                </c:pt>
                <c:pt idx="10">
                  <c:v>85.973044225914308</c:v>
                </c:pt>
                <c:pt idx="11">
                  <c:v>84.683448562525598</c:v>
                </c:pt>
                <c:pt idx="12">
                  <c:v>83.413196834087714</c:v>
                </c:pt>
                <c:pt idx="13">
                  <c:v>82.161998881576395</c:v>
                </c:pt>
                <c:pt idx="14">
                  <c:v>80.929568898352755</c:v>
                </c:pt>
                <c:pt idx="15">
                  <c:v>79.715625364877468</c:v>
                </c:pt>
                <c:pt idx="16">
                  <c:v>78.519890984404313</c:v>
                </c:pt>
                <c:pt idx="17">
                  <c:v>77.342092619638251</c:v>
                </c:pt>
                <c:pt idx="18">
                  <c:v>76.181961230343674</c:v>
                </c:pt>
                <c:pt idx="19">
                  <c:v>75.039231811888513</c:v>
                </c:pt>
                <c:pt idx="20">
                  <c:v>73.913643334710187</c:v>
                </c:pt>
                <c:pt idx="21">
                  <c:v>72.804938684689532</c:v>
                </c:pt>
                <c:pt idx="22">
                  <c:v>71.712864604419195</c:v>
                </c:pt>
                <c:pt idx="23">
                  <c:v>70.637171635352914</c:v>
                </c:pt>
                <c:pt idx="24">
                  <c:v>69.577614060822626</c:v>
                </c:pt>
                <c:pt idx="25">
                  <c:v>68.533949849910286</c:v>
                </c:pt>
                <c:pt idx="26">
                  <c:v>67.50594060216163</c:v>
                </c:pt>
                <c:pt idx="27">
                  <c:v>66.493351493129211</c:v>
                </c:pt>
                <c:pt idx="28">
                  <c:v>65.495951220732266</c:v>
                </c:pt>
                <c:pt idx="29">
                  <c:v>64.513511952421283</c:v>
                </c:pt>
                <c:pt idx="30">
                  <c:v>63.545809273134964</c:v>
                </c:pt>
                <c:pt idx="31">
                  <c:v>62.592622134037939</c:v>
                </c:pt>
                <c:pt idx="32">
                  <c:v>61.65373280202737</c:v>
                </c:pt>
                <c:pt idx="33">
                  <c:v>60.728926809996963</c:v>
                </c:pt>
                <c:pt idx="34">
                  <c:v>59.817992907847007</c:v>
                </c:pt>
                <c:pt idx="35">
                  <c:v>58.920723014229303</c:v>
                </c:pt>
                <c:pt idx="36">
                  <c:v>58.036912169015864</c:v>
                </c:pt>
                <c:pt idx="37">
                  <c:v>57.166358486480625</c:v>
                </c:pt>
                <c:pt idx="38">
                  <c:v>56.308863109183413</c:v>
                </c:pt>
                <c:pt idx="39">
                  <c:v>55.464230162545661</c:v>
                </c:pt>
                <c:pt idx="40">
                  <c:v>54.632266710107473</c:v>
                </c:pt>
                <c:pt idx="41">
                  <c:v>53.81278270945586</c:v>
                </c:pt>
                <c:pt idx="42">
                  <c:v>53.005590968814019</c:v>
                </c:pt>
                <c:pt idx="43">
                  <c:v>52.21050710428181</c:v>
                </c:pt>
                <c:pt idx="44">
                  <c:v>51.427349497717586</c:v>
                </c:pt>
                <c:pt idx="45">
                  <c:v>50.655939255251823</c:v>
                </c:pt>
                <c:pt idx="46">
                  <c:v>49.896100166423047</c:v>
                </c:pt>
                <c:pt idx="47">
                  <c:v>49.147658663926698</c:v>
                </c:pt>
                <c:pt idx="48">
                  <c:v>48.4104437839678</c:v>
                </c:pt>
                <c:pt idx="49">
                  <c:v>47.684287127208286</c:v>
                </c:pt>
                <c:pt idx="50">
                  <c:v>46.969022820300161</c:v>
                </c:pt>
                <c:pt idx="51">
                  <c:v>46.264487477995658</c:v>
                </c:pt>
                <c:pt idx="52">
                  <c:v>45.570520165825727</c:v>
                </c:pt>
                <c:pt idx="53">
                  <c:v>44.886962363338341</c:v>
                </c:pt>
                <c:pt idx="54">
                  <c:v>44.213657927888264</c:v>
                </c:pt>
                <c:pt idx="55">
                  <c:v>43.550453058969943</c:v>
                </c:pt>
                <c:pt idx="56">
                  <c:v>42.897196263085391</c:v>
                </c:pt>
                <c:pt idx="57">
                  <c:v>42.25373831913911</c:v>
                </c:pt>
                <c:pt idx="58">
                  <c:v>41.619932244352022</c:v>
                </c:pt>
                <c:pt idx="59">
                  <c:v>40.995633260686745</c:v>
                </c:pt>
                <c:pt idx="60">
                  <c:v>40.380698761776443</c:v>
                </c:pt>
                <c:pt idx="61">
                  <c:v>39.774988280349795</c:v>
                </c:pt>
                <c:pt idx="62">
                  <c:v>39.178363456144545</c:v>
                </c:pt>
                <c:pt idx="63">
                  <c:v>38.590688004302379</c:v>
                </c:pt>
                <c:pt idx="64">
                  <c:v>38.011827684237844</c:v>
                </c:pt>
                <c:pt idx="65">
                  <c:v>37.441650268974279</c:v>
                </c:pt>
                <c:pt idx="66">
                  <c:v>36.880025514939668</c:v>
                </c:pt>
                <c:pt idx="67">
                  <c:v>36.326825132215575</c:v>
                </c:pt>
                <c:pt idx="68">
                  <c:v>35.781922755232344</c:v>
                </c:pt>
                <c:pt idx="69">
                  <c:v>35.245193913903861</c:v>
                </c:pt>
                <c:pt idx="70">
                  <c:v>34.716516005195302</c:v>
                </c:pt>
                <c:pt idx="71">
                  <c:v>34.195768265117373</c:v>
                </c:pt>
                <c:pt idx="72">
                  <c:v>33.68283174114061</c:v>
                </c:pt>
                <c:pt idx="73">
                  <c:v>33.177589265023499</c:v>
                </c:pt>
                <c:pt idx="74">
                  <c:v>32.679925426048143</c:v>
                </c:pt>
                <c:pt idx="75">
                  <c:v>32.189726544657418</c:v>
                </c:pt>
                <c:pt idx="76">
                  <c:v>31.706880646487559</c:v>
                </c:pt>
                <c:pt idx="77">
                  <c:v>31.231277436790243</c:v>
                </c:pt>
                <c:pt idx="78">
                  <c:v>30.762808275238388</c:v>
                </c:pt>
                <c:pt idx="79">
                  <c:v>30.301366151109811</c:v>
                </c:pt>
                <c:pt idx="80">
                  <c:v>29.846845658843165</c:v>
                </c:pt>
                <c:pt idx="81">
                  <c:v>29.399142973960519</c:v>
                </c:pt>
                <c:pt idx="82">
                  <c:v>28.95815582935111</c:v>
                </c:pt>
                <c:pt idx="83">
                  <c:v>28.523783491910844</c:v>
                </c:pt>
                <c:pt idx="84">
                  <c:v>28.095926739532182</c:v>
                </c:pt>
                <c:pt idx="85">
                  <c:v>27.674487838439198</c:v>
                </c:pt>
                <c:pt idx="86">
                  <c:v>27.25937052086261</c:v>
                </c:pt>
                <c:pt idx="87">
                  <c:v>26.850479963049672</c:v>
                </c:pt>
                <c:pt idx="88">
                  <c:v>26.447722763603927</c:v>
                </c:pt>
                <c:pt idx="89">
                  <c:v>26.051006922149867</c:v>
                </c:pt>
                <c:pt idx="90">
                  <c:v>25.660241818317619</c:v>
                </c:pt>
                <c:pt idx="91">
                  <c:v>25.275338191042856</c:v>
                </c:pt>
                <c:pt idx="92">
                  <c:v>24.896208118177213</c:v>
                </c:pt>
                <c:pt idx="93">
                  <c:v>24.522764996404554</c:v>
                </c:pt>
                <c:pt idx="94">
                  <c:v>24.154923521458485</c:v>
                </c:pt>
                <c:pt idx="95">
                  <c:v>23.792599668636608</c:v>
                </c:pt>
                <c:pt idx="96">
                  <c:v>23.435710673607058</c:v>
                </c:pt>
                <c:pt idx="97">
                  <c:v>23.084175013502954</c:v>
                </c:pt>
                <c:pt idx="98">
                  <c:v>22.737912388300408</c:v>
                </c:pt>
                <c:pt idx="99">
                  <c:v>22.396843702475902</c:v>
                </c:pt>
                <c:pt idx="100">
                  <c:v>22.060891046938764</c:v>
                </c:pt>
                <c:pt idx="101">
                  <c:v>21.729977681234683</c:v>
                </c:pt>
                <c:pt idx="102">
                  <c:v>21.404028016016163</c:v>
                </c:pt>
                <c:pt idx="103">
                  <c:v>21.082967595775919</c:v>
                </c:pt>
                <c:pt idx="104">
                  <c:v>20.766723081839281</c:v>
                </c:pt>
                <c:pt idx="105">
                  <c:v>20.455222235611693</c:v>
                </c:pt>
                <c:pt idx="106">
                  <c:v>20.148393902077519</c:v>
                </c:pt>
                <c:pt idx="107">
                  <c:v>19.846167993546356</c:v>
                </c:pt>
                <c:pt idx="108">
                  <c:v>19.548475473643162</c:v>
                </c:pt>
                <c:pt idx="109">
                  <c:v>19.255248341538515</c:v>
                </c:pt>
                <c:pt idx="110">
                  <c:v>18.966419616415436</c:v>
                </c:pt>
                <c:pt idx="111">
                  <c:v>18.681923322169204</c:v>
                </c:pt>
                <c:pt idx="112">
                  <c:v>18.401694472336665</c:v>
                </c:pt>
                <c:pt idx="113">
                  <c:v>18.125669055251613</c:v>
                </c:pt>
                <c:pt idx="114">
                  <c:v>17.853784019422839</c:v>
                </c:pt>
                <c:pt idx="115">
                  <c:v>17.585977259131496</c:v>
                </c:pt>
                <c:pt idx="116">
                  <c:v>17.322187600244526</c:v>
                </c:pt>
                <c:pt idx="117">
                  <c:v>17.062354786240856</c:v>
                </c:pt>
                <c:pt idx="118">
                  <c:v>16.806419464447245</c:v>
                </c:pt>
                <c:pt idx="119">
                  <c:v>16.554323172480537</c:v>
                </c:pt>
                <c:pt idx="120">
                  <c:v>16.30600832489333</c:v>
                </c:pt>
                <c:pt idx="121">
                  <c:v>16.061418200019929</c:v>
                </c:pt>
                <c:pt idx="122">
                  <c:v>15.820496927019631</c:v>
                </c:pt>
                <c:pt idx="123">
                  <c:v>15.583189473114336</c:v>
                </c:pt>
                <c:pt idx="124">
                  <c:v>15.349441631017621</c:v>
                </c:pt>
                <c:pt idx="125">
                  <c:v>15.119200006552356</c:v>
                </c:pt>
                <c:pt idx="126">
                  <c:v>14.892412006454071</c:v>
                </c:pt>
                <c:pt idx="127">
                  <c:v>14.669025826357259</c:v>
                </c:pt>
                <c:pt idx="128">
                  <c:v>14.4489904389619</c:v>
                </c:pt>
                <c:pt idx="129">
                  <c:v>14.232255582377471</c:v>
                </c:pt>
                <c:pt idx="130">
                  <c:v>14.018771748641809</c:v>
                </c:pt>
                <c:pt idx="131">
                  <c:v>13.808490172412181</c:v>
                </c:pt>
                <c:pt idx="132">
                  <c:v>13.601362819825999</c:v>
                </c:pt>
                <c:pt idx="133">
                  <c:v>13.397342377528609</c:v>
                </c:pt>
                <c:pt idx="134">
                  <c:v>13.196382241865681</c:v>
                </c:pt>
                <c:pt idx="135">
                  <c:v>12.998436508237695</c:v>
                </c:pt>
                <c:pt idx="136">
                  <c:v>12.803459960614131</c:v>
                </c:pt>
                <c:pt idx="137">
                  <c:v>12.611408061204919</c:v>
                </c:pt>
                <c:pt idx="138">
                  <c:v>12.422236940286846</c:v>
                </c:pt>
                <c:pt idx="139">
                  <c:v>12.235903386182542</c:v>
                </c:pt>
                <c:pt idx="140">
                  <c:v>12.052364835389804</c:v>
                </c:pt>
                <c:pt idx="141">
                  <c:v>11.871579362858958</c:v>
                </c:pt>
                <c:pt idx="142">
                  <c:v>11.693505672416073</c:v>
                </c:pt>
                <c:pt idx="143">
                  <c:v>11.518103087329832</c:v>
                </c:pt>
                <c:pt idx="144">
                  <c:v>11.345331541019885</c:v>
                </c:pt>
                <c:pt idx="145">
                  <c:v>11.175151567904587</c:v>
                </c:pt>
                <c:pt idx="146">
                  <c:v>11.007524294386018</c:v>
                </c:pt>
                <c:pt idx="147">
                  <c:v>10.842411429970227</c:v>
                </c:pt>
                <c:pt idx="148">
                  <c:v>10.679775258520673</c:v>
                </c:pt>
                <c:pt idx="149">
                  <c:v>10.519578629642863</c:v>
                </c:pt>
                <c:pt idx="150">
                  <c:v>10.361784950198221</c:v>
                </c:pt>
                <c:pt idx="151">
                  <c:v>10.206358175945248</c:v>
                </c:pt>
                <c:pt idx="152">
                  <c:v>10.053262803306069</c:v>
                </c:pt>
                <c:pt idx="153">
                  <c:v>9.9024638612564786</c:v>
                </c:pt>
                <c:pt idx="154">
                  <c:v>9.7539269033376321</c:v>
                </c:pt>
                <c:pt idx="155">
                  <c:v>9.6076179997875677</c:v>
                </c:pt>
                <c:pt idx="156">
                  <c:v>9.4635037297907534</c:v>
                </c:pt>
                <c:pt idx="157">
                  <c:v>9.3215511738438916</c:v>
                </c:pt>
                <c:pt idx="158">
                  <c:v>9.1817279062362331</c:v>
                </c:pt>
                <c:pt idx="159">
                  <c:v>9.0440019876426891</c:v>
                </c:pt>
                <c:pt idx="160">
                  <c:v>8.9083419578280481</c:v>
                </c:pt>
                <c:pt idx="161">
                  <c:v>8.7747168284606278</c:v>
                </c:pt>
                <c:pt idx="162">
                  <c:v>8.6430960760337179</c:v>
                </c:pt>
                <c:pt idx="163">
                  <c:v>8.5134496348932114</c:v>
                </c:pt>
                <c:pt idx="164">
                  <c:v>8.3857478903698137</c:v>
                </c:pt>
                <c:pt idx="165">
                  <c:v>8.259961672014267</c:v>
                </c:pt>
                <c:pt idx="166">
                  <c:v>8.1360622469340527</c:v>
                </c:pt>
                <c:pt idx="167">
                  <c:v>8.0140213132300424</c:v>
                </c:pt>
                <c:pt idx="168">
                  <c:v>7.8938109935315914</c:v>
                </c:pt>
                <c:pt idx="169">
                  <c:v>7.7754038286286171</c:v>
                </c:pt>
                <c:pt idx="170">
                  <c:v>7.658772771199188</c:v>
                </c:pt>
                <c:pt idx="171">
                  <c:v>7.5438911796312</c:v>
                </c:pt>
                <c:pt idx="172">
                  <c:v>7.430732811936732</c:v>
                </c:pt>
                <c:pt idx="173">
                  <c:v>7.3192718197576809</c:v>
                </c:pt>
                <c:pt idx="174">
                  <c:v>7.2094827424613159</c:v>
                </c:pt>
                <c:pt idx="175">
                  <c:v>7.1013405013243958</c:v>
                </c:pt>
                <c:pt idx="176">
                  <c:v>6.9948203938045301</c:v>
                </c:pt>
                <c:pt idx="177">
                  <c:v>6.8898980878974623</c:v>
                </c:pt>
                <c:pt idx="178">
                  <c:v>6.7865496165790002</c:v>
                </c:pt>
                <c:pt idx="179">
                  <c:v>6.6847513723303154</c:v>
                </c:pt>
                <c:pt idx="180">
                  <c:v>6.5844801017453607</c:v>
                </c:pt>
                <c:pt idx="181">
                  <c:v>6.4857129002191805</c:v>
                </c:pt>
                <c:pt idx="182">
                  <c:v>6.3884272067158925</c:v>
                </c:pt>
                <c:pt idx="183">
                  <c:v>6.2926007986151538</c:v>
                </c:pt>
                <c:pt idx="184">
                  <c:v>6.1982117866359268</c:v>
                </c:pt>
                <c:pt idx="185">
                  <c:v>6.1052386098363876</c:v>
                </c:pt>
                <c:pt idx="186">
                  <c:v>6.0136600306888415</c:v>
                </c:pt>
                <c:pt idx="187">
                  <c:v>5.9234551302285086</c:v>
                </c:pt>
                <c:pt idx="188">
                  <c:v>5.834603303275081</c:v>
                </c:pt>
                <c:pt idx="189">
                  <c:v>5.747084253725955</c:v>
                </c:pt>
                <c:pt idx="190">
                  <c:v>5.6608779899200661</c:v>
                </c:pt>
                <c:pt idx="191">
                  <c:v>5.575964820071265</c:v>
                </c:pt>
                <c:pt idx="192">
                  <c:v>5.4923253477701959</c:v>
                </c:pt>
                <c:pt idx="193">
                  <c:v>5.4099404675536427</c:v>
                </c:pt>
                <c:pt idx="194">
                  <c:v>5.3287913605403379</c:v>
                </c:pt>
                <c:pt idx="195">
                  <c:v>5.248859490132233</c:v>
                </c:pt>
                <c:pt idx="196">
                  <c:v>5.1701265977802491</c:v>
                </c:pt>
                <c:pt idx="197">
                  <c:v>5.0925746988135456</c:v>
                </c:pt>
                <c:pt idx="198">
                  <c:v>5.0161860783313426</c:v>
                </c:pt>
                <c:pt idx="199">
                  <c:v>4.9409432871563723</c:v>
                </c:pt>
                <c:pt idx="200">
                  <c:v>4.8668291378490265</c:v>
                </c:pt>
                <c:pt idx="201">
                  <c:v>4.7938267007812909</c:v>
                </c:pt>
                <c:pt idx="202">
                  <c:v>4.7219193002695716</c:v>
                </c:pt>
                <c:pt idx="203">
                  <c:v>4.6510905107655285</c:v>
                </c:pt>
                <c:pt idx="204">
                  <c:v>4.5813241531040454</c:v>
                </c:pt>
                <c:pt idx="205">
                  <c:v>4.5126042908074844</c:v>
                </c:pt>
                <c:pt idx="206">
                  <c:v>4.4449152264453717</c:v>
                </c:pt>
                <c:pt idx="207">
                  <c:v>4.3782414980486912</c:v>
                </c:pt>
                <c:pt idx="208">
                  <c:v>4.3125678755779608</c:v>
                </c:pt>
                <c:pt idx="209">
                  <c:v>4.2478793574442912</c:v>
                </c:pt>
                <c:pt idx="210">
                  <c:v>4.1841611670826264</c:v>
                </c:pt>
                <c:pt idx="211">
                  <c:v>4.1213987495763869</c:v>
                </c:pt>
                <c:pt idx="212">
                  <c:v>4.0595777683327414</c:v>
                </c:pt>
                <c:pt idx="213">
                  <c:v>3.9986841018077501</c:v>
                </c:pt>
                <c:pt idx="214">
                  <c:v>3.9387038402806338</c:v>
                </c:pt>
                <c:pt idx="215">
                  <c:v>3.8796232826764241</c:v>
                </c:pt>
                <c:pt idx="216">
                  <c:v>3.8214289334362777</c:v>
                </c:pt>
                <c:pt idx="217">
                  <c:v>3.7641074994347337</c:v>
                </c:pt>
                <c:pt idx="218">
                  <c:v>3.7076458869432125</c:v>
                </c:pt>
                <c:pt idx="219">
                  <c:v>3.6520311986390643</c:v>
                </c:pt>
                <c:pt idx="220">
                  <c:v>3.5972507306594785</c:v>
                </c:pt>
                <c:pt idx="221">
                  <c:v>3.5432919696995864</c:v>
                </c:pt>
                <c:pt idx="222">
                  <c:v>3.4901425901540928</c:v>
                </c:pt>
                <c:pt idx="223">
                  <c:v>3.4377904513017814</c:v>
                </c:pt>
                <c:pt idx="224">
                  <c:v>3.3862235945322547</c:v>
                </c:pt>
                <c:pt idx="225">
                  <c:v>3.3354302406142708</c:v>
                </c:pt>
                <c:pt idx="226">
                  <c:v>3.2853987870050569</c:v>
                </c:pt>
                <c:pt idx="227">
                  <c:v>3.236117805199981</c:v>
                </c:pt>
                <c:pt idx="228">
                  <c:v>3.1875760381219815</c:v>
                </c:pt>
                <c:pt idx="229">
                  <c:v>3.1397623975501516</c:v>
                </c:pt>
                <c:pt idx="230">
                  <c:v>3.0926659615868992</c:v>
                </c:pt>
                <c:pt idx="231">
                  <c:v>3.0462759721630959</c:v>
                </c:pt>
                <c:pt idx="232">
                  <c:v>3.0005818325806493</c:v>
                </c:pt>
                <c:pt idx="233">
                  <c:v>2.9555731050919394</c:v>
                </c:pt>
                <c:pt idx="234">
                  <c:v>2.9112395085155605</c:v>
                </c:pt>
                <c:pt idx="235">
                  <c:v>2.8675709158878271</c:v>
                </c:pt>
                <c:pt idx="236">
                  <c:v>2.8245573521495095</c:v>
                </c:pt>
                <c:pt idx="237">
                  <c:v>2.7821889918672671</c:v>
                </c:pt>
                <c:pt idx="238">
                  <c:v>2.740456156989258</c:v>
                </c:pt>
                <c:pt idx="239">
                  <c:v>2.6993493146344192</c:v>
                </c:pt>
                <c:pt idx="240">
                  <c:v>2.6588590749149028</c:v>
                </c:pt>
                <c:pt idx="241">
                  <c:v>2.6189761887911791</c:v>
                </c:pt>
                <c:pt idx="242">
                  <c:v>2.5796915459593115</c:v>
                </c:pt>
                <c:pt idx="243">
                  <c:v>2.5409961727699217</c:v>
                </c:pt>
                <c:pt idx="244">
                  <c:v>2.5028812301783727</c:v>
                </c:pt>
                <c:pt idx="245">
                  <c:v>2.4653380117256973</c:v>
                </c:pt>
                <c:pt idx="246">
                  <c:v>2.428357941549812</c:v>
                </c:pt>
                <c:pt idx="247">
                  <c:v>2.391932572426565</c:v>
                </c:pt>
                <c:pt idx="248">
                  <c:v>2.3560535838401666</c:v>
                </c:pt>
                <c:pt idx="249">
                  <c:v>2.3207127800825642</c:v>
                </c:pt>
                <c:pt idx="250">
                  <c:v>2.2859020883813259</c:v>
                </c:pt>
                <c:pt idx="251">
                  <c:v>2.251613557055606</c:v>
                </c:pt>
                <c:pt idx="252">
                  <c:v>2.2178393536997718</c:v>
                </c:pt>
                <c:pt idx="253">
                  <c:v>2.1845717633942754</c:v>
                </c:pt>
                <c:pt idx="254">
                  <c:v>2.1518031869433614</c:v>
                </c:pt>
                <c:pt idx="255">
                  <c:v>2.1195261391392108</c:v>
                </c:pt>
                <c:pt idx="256">
                  <c:v>2.0877332470521228</c:v>
                </c:pt>
                <c:pt idx="257">
                  <c:v>2.056417248346341</c:v>
                </c:pt>
                <c:pt idx="258">
                  <c:v>2.025570989621146</c:v>
                </c:pt>
                <c:pt idx="259">
                  <c:v>1.9951874247768289</c:v>
                </c:pt>
                <c:pt idx="260">
                  <c:v>1.9652596134051765</c:v>
                </c:pt>
                <c:pt idx="261">
                  <c:v>1.9357807192040988</c:v>
                </c:pt>
                <c:pt idx="262">
                  <c:v>1.9067440084160372</c:v>
                </c:pt>
                <c:pt idx="263">
                  <c:v>1.8781428482897966</c:v>
                </c:pt>
                <c:pt idx="264">
                  <c:v>1.8499707055654497</c:v>
                </c:pt>
                <c:pt idx="265">
                  <c:v>1.8222211449819681</c:v>
                </c:pt>
                <c:pt idx="266">
                  <c:v>1.7948878278072387</c:v>
                </c:pt>
                <c:pt idx="267">
                  <c:v>1.76796451039013</c:v>
                </c:pt>
                <c:pt idx="268">
                  <c:v>1.741445042734278</c:v>
                </c:pt>
                <c:pt idx="269">
                  <c:v>1.7153233670932639</c:v>
                </c:pt>
                <c:pt idx="270">
                  <c:v>1.689593516586865</c:v>
                </c:pt>
                <c:pt idx="271">
                  <c:v>1.664249613838062</c:v>
                </c:pt>
                <c:pt idx="272">
                  <c:v>1.6392858696304911</c:v>
                </c:pt>
                <c:pt idx="273">
                  <c:v>1.6146965815860337</c:v>
                </c:pt>
                <c:pt idx="274">
                  <c:v>1.5904761328622432</c:v>
                </c:pt>
                <c:pt idx="275">
                  <c:v>1.5666189908693096</c:v>
                </c:pt>
                <c:pt idx="276">
                  <c:v>1.54311970600627</c:v>
                </c:pt>
                <c:pt idx="277">
                  <c:v>1.5199729104161759</c:v>
                </c:pt>
                <c:pt idx="278">
                  <c:v>1.4971733167599333</c:v>
                </c:pt>
                <c:pt idx="279">
                  <c:v>1.4747157170085343</c:v>
                </c:pt>
                <c:pt idx="280">
                  <c:v>1.4525949812534062</c:v>
                </c:pt>
                <c:pt idx="281">
                  <c:v>1.4308060565346052</c:v>
                </c:pt>
                <c:pt idx="282">
                  <c:v>1.4093439656865863</c:v>
                </c:pt>
                <c:pt idx="283">
                  <c:v>1.3882038062012874</c:v>
                </c:pt>
                <c:pt idx="284">
                  <c:v>1.3673807491082681</c:v>
                </c:pt>
                <c:pt idx="285">
                  <c:v>1.3468700378716441</c:v>
                </c:pt>
                <c:pt idx="286">
                  <c:v>1.3266669873035695</c:v>
                </c:pt>
                <c:pt idx="287">
                  <c:v>1.306766982494016</c:v>
                </c:pt>
                <c:pt idx="288">
                  <c:v>1.2871654777566057</c:v>
                </c:pt>
                <c:pt idx="289">
                  <c:v>1.2678579955902567</c:v>
                </c:pt>
                <c:pt idx="290">
                  <c:v>1.2488401256564028</c:v>
                </c:pt>
                <c:pt idx="291">
                  <c:v>1.2301075237715569</c:v>
                </c:pt>
                <c:pt idx="292">
                  <c:v>1.2116559109149836</c:v>
                </c:pt>
                <c:pt idx="293">
                  <c:v>1.1934810722512588</c:v>
                </c:pt>
                <c:pt idx="294">
                  <c:v>1.1755788561674898</c:v>
                </c:pt>
                <c:pt idx="295">
                  <c:v>1.1579451733249775</c:v>
                </c:pt>
                <c:pt idx="296">
                  <c:v>1.1405759957251029</c:v>
                </c:pt>
                <c:pt idx="297">
                  <c:v>1.1234673557892263</c:v>
                </c:pt>
                <c:pt idx="298">
                  <c:v>1.1066153454523879</c:v>
                </c:pt>
                <c:pt idx="299">
                  <c:v>1.090016115270602</c:v>
                </c:pt>
                <c:pt idx="300">
                  <c:v>1.073665873541543</c:v>
                </c:pt>
                <c:pt idx="301">
                  <c:v>1.0575608854384198</c:v>
                </c:pt>
                <c:pt idx="302">
                  <c:v>1.0416974721568435</c:v>
                </c:pt>
                <c:pt idx="303">
                  <c:v>1.0260720100744909</c:v>
                </c:pt>
                <c:pt idx="304">
                  <c:v>1.0106809299233734</c:v>
                </c:pt>
                <c:pt idx="305">
                  <c:v>0.99552071597452285</c:v>
                </c:pt>
                <c:pt idx="306">
                  <c:v>0.98058790523490502</c:v>
                </c:pt>
                <c:pt idx="307">
                  <c:v>0.96587908665638145</c:v>
                </c:pt>
                <c:pt idx="308">
                  <c:v>0.95139090035653573</c:v>
                </c:pt>
                <c:pt idx="309">
                  <c:v>0.93712003685118772</c:v>
                </c:pt>
                <c:pt idx="310">
                  <c:v>0.92306323629841991</c:v>
                </c:pt>
                <c:pt idx="311">
                  <c:v>0.90921728775394361</c:v>
                </c:pt>
                <c:pt idx="312">
                  <c:v>0.89557902843763448</c:v>
                </c:pt>
                <c:pt idx="313">
                  <c:v>0.88214534301106995</c:v>
                </c:pt>
                <c:pt idx="314">
                  <c:v>0.86891316286590392</c:v>
                </c:pt>
                <c:pt idx="315">
                  <c:v>0.85587946542291538</c:v>
                </c:pt>
                <c:pt idx="316">
                  <c:v>0.84304127344157165</c:v>
                </c:pt>
                <c:pt idx="317">
                  <c:v>0.83039565433994811</c:v>
                </c:pt>
                <c:pt idx="318">
                  <c:v>0.8179397195248489</c:v>
                </c:pt>
                <c:pt idx="319">
                  <c:v>0.80567062373197618</c:v>
                </c:pt>
                <c:pt idx="320">
                  <c:v>0.79358556437599659</c:v>
                </c:pt>
                <c:pt idx="321">
                  <c:v>0.78168178091035667</c:v>
                </c:pt>
                <c:pt idx="322">
                  <c:v>0.76995655419670128</c:v>
                </c:pt>
                <c:pt idx="323">
                  <c:v>0.75840720588375077</c:v>
                </c:pt>
                <c:pt idx="324">
                  <c:v>0.74703109779549448</c:v>
                </c:pt>
                <c:pt idx="325">
                  <c:v>0.73582563132856205</c:v>
                </c:pt>
                <c:pt idx="326">
                  <c:v>0.72478824685863363</c:v>
                </c:pt>
                <c:pt idx="327">
                  <c:v>0.7139164231557541</c:v>
                </c:pt>
                <c:pt idx="328">
                  <c:v>0.70320767680841778</c:v>
                </c:pt>
                <c:pt idx="329">
                  <c:v>0.6926595616562915</c:v>
                </c:pt>
                <c:pt idx="330">
                  <c:v>0.68226966823144708</c:v>
                </c:pt>
                <c:pt idx="331">
                  <c:v>0.67203562320797539</c:v>
                </c:pt>
                <c:pt idx="332">
                  <c:v>0.66195508885985577</c:v>
                </c:pt>
                <c:pt idx="333">
                  <c:v>0.65202576252695787</c:v>
                </c:pt>
                <c:pt idx="334">
                  <c:v>0.64224537608905352</c:v>
                </c:pt>
                <c:pt idx="335">
                  <c:v>0.63261169544771767</c:v>
                </c:pt>
                <c:pt idx="336">
                  <c:v>0.62312252001600188</c:v>
                </c:pt>
                <c:pt idx="337">
                  <c:v>0.61377568221576184</c:v>
                </c:pt>
                <c:pt idx="338">
                  <c:v>0.60456904698252545</c:v>
                </c:pt>
                <c:pt idx="339">
                  <c:v>0.59550051127778758</c:v>
                </c:pt>
                <c:pt idx="340">
                  <c:v>0.58656800360862071</c:v>
                </c:pt>
                <c:pt idx="341">
                  <c:v>0.57776948355449143</c:v>
                </c:pt>
                <c:pt idx="342">
                  <c:v>0.569102941301174</c:v>
                </c:pt>
                <c:pt idx="343">
                  <c:v>0.56056639718165635</c:v>
                </c:pt>
                <c:pt idx="344">
                  <c:v>0.55215790122393149</c:v>
                </c:pt>
                <c:pt idx="345">
                  <c:v>0.54387553270557254</c:v>
                </c:pt>
                <c:pt idx="346">
                  <c:v>0.535717399714989</c:v>
                </c:pt>
                <c:pt idx="347">
                  <c:v>0.52768163871926421</c:v>
                </c:pt>
                <c:pt idx="348">
                  <c:v>0.51976641413847524</c:v>
                </c:pt>
                <c:pt idx="349">
                  <c:v>0.51196991792639812</c:v>
                </c:pt>
                <c:pt idx="350">
                  <c:v>0.50429036915750214</c:v>
                </c:pt>
                <c:pt idx="351">
                  <c:v>0.49672601362013963</c:v>
                </c:pt>
                <c:pt idx="352">
                  <c:v>0.48927512341583751</c:v>
                </c:pt>
                <c:pt idx="353">
                  <c:v>0.48193599656459996</c:v>
                </c:pt>
                <c:pt idx="354">
                  <c:v>0.47470695661613094</c:v>
                </c:pt>
                <c:pt idx="355">
                  <c:v>0.46758635226688899</c:v>
                </c:pt>
                <c:pt idx="356">
                  <c:v>0.46057255698288568</c:v>
                </c:pt>
                <c:pt idx="357">
                  <c:v>0.4536639686281424</c:v>
                </c:pt>
                <c:pt idx="358">
                  <c:v>0.44685900909872028</c:v>
                </c:pt>
                <c:pt idx="359">
                  <c:v>0.44015612396223947</c:v>
                </c:pt>
                <c:pt idx="360">
                  <c:v>0.43355378210280587</c:v>
                </c:pt>
                <c:pt idx="361">
                  <c:v>0.42705047537126378</c:v>
                </c:pt>
                <c:pt idx="362">
                  <c:v>0.42064471824069483</c:v>
                </c:pt>
                <c:pt idx="363">
                  <c:v>0.41433504746708438</c:v>
                </c:pt>
                <c:pt idx="364">
                  <c:v>0.40812002175507811</c:v>
                </c:pt>
                <c:pt idx="365">
                  <c:v>0.40199822142875191</c:v>
                </c:pt>
                <c:pt idx="366">
                  <c:v>0.39596824810732062</c:v>
                </c:pt>
                <c:pt idx="367">
                  <c:v>0.39002872438571079</c:v>
                </c:pt>
                <c:pt idx="368">
                  <c:v>0.38417829351992511</c:v>
                </c:pt>
                <c:pt idx="369">
                  <c:v>0.37841561911712623</c:v>
                </c:pt>
                <c:pt idx="370">
                  <c:v>0.37273938483036934</c:v>
                </c:pt>
                <c:pt idx="371">
                  <c:v>0.36714829405791377</c:v>
                </c:pt>
                <c:pt idx="372">
                  <c:v>0.36164106964704507</c:v>
                </c:pt>
                <c:pt idx="373">
                  <c:v>0.35621645360233939</c:v>
                </c:pt>
                <c:pt idx="374">
                  <c:v>0.3508732067983043</c:v>
                </c:pt>
                <c:pt idx="375">
                  <c:v>0.34561010869632974</c:v>
                </c:pt>
                <c:pt idx="376">
                  <c:v>0.3404259570658848</c:v>
                </c:pt>
                <c:pt idx="377">
                  <c:v>0.33531956770989652</c:v>
                </c:pt>
                <c:pt idx="378">
                  <c:v>0.33028977419424804</c:v>
                </c:pt>
                <c:pt idx="379">
                  <c:v>0.32533542758133432</c:v>
                </c:pt>
                <c:pt idx="380">
                  <c:v>0.32045539616761431</c:v>
                </c:pt>
                <c:pt idx="381">
                  <c:v>0.3156485652251001</c:v>
                </c:pt>
                <c:pt idx="382">
                  <c:v>0.31091383674672357</c:v>
                </c:pt>
                <c:pt idx="383">
                  <c:v>0.30625012919552269</c:v>
                </c:pt>
                <c:pt idx="384">
                  <c:v>0.30165637725758987</c:v>
                </c:pt>
                <c:pt idx="385">
                  <c:v>0.29713153159872602</c:v>
                </c:pt>
                <c:pt idx="386">
                  <c:v>0.29267455862474512</c:v>
                </c:pt>
                <c:pt idx="387">
                  <c:v>0.28828444024537392</c:v>
                </c:pt>
                <c:pt idx="388">
                  <c:v>0.28396017364169329</c:v>
                </c:pt>
                <c:pt idx="389">
                  <c:v>0.27970077103706792</c:v>
                </c:pt>
                <c:pt idx="390">
                  <c:v>0.27550525947151189</c:v>
                </c:pt>
                <c:pt idx="391">
                  <c:v>0.2713726805794392</c:v>
                </c:pt>
                <c:pt idx="392">
                  <c:v>0.26730209037074759</c:v>
                </c:pt>
                <c:pt idx="393">
                  <c:v>0.26329255901518639</c:v>
                </c:pt>
                <c:pt idx="394">
                  <c:v>0.2593431706299586</c:v>
                </c:pt>
                <c:pt idx="395">
                  <c:v>0.25545302307050921</c:v>
                </c:pt>
                <c:pt idx="396">
                  <c:v>0.25162122772445156</c:v>
                </c:pt>
                <c:pt idx="397">
                  <c:v>0.24784690930858477</c:v>
                </c:pt>
                <c:pt idx="398">
                  <c:v>0.24412920566895599</c:v>
                </c:pt>
                <c:pt idx="399">
                  <c:v>0.24046726758392165</c:v>
                </c:pt>
                <c:pt idx="400">
                  <c:v>0.23686025857016282</c:v>
                </c:pt>
                <c:pt idx="401">
                  <c:v>0.23330735469161037</c:v>
                </c:pt>
                <c:pt idx="402">
                  <c:v>0.22980774437123622</c:v>
                </c:pt>
                <c:pt idx="403">
                  <c:v>0.22636062820566769</c:v>
                </c:pt>
                <c:pt idx="404">
                  <c:v>0.22296521878258266</c:v>
                </c:pt>
                <c:pt idx="405">
                  <c:v>0.21962074050084393</c:v>
                </c:pt>
                <c:pt idx="406">
                  <c:v>0.21632642939333127</c:v>
                </c:pt>
                <c:pt idx="407">
                  <c:v>0.21308153295243129</c:v>
                </c:pt>
                <c:pt idx="408">
                  <c:v>0.20988530995814483</c:v>
                </c:pt>
                <c:pt idx="409">
                  <c:v>0.20673703030877266</c:v>
                </c:pt>
                <c:pt idx="410">
                  <c:v>0.20363597485414106</c:v>
                </c:pt>
                <c:pt idx="411">
                  <c:v>0.20058143523132896</c:v>
                </c:pt>
                <c:pt idx="412">
                  <c:v>0.19757271370285903</c:v>
                </c:pt>
                <c:pt idx="413">
                  <c:v>0.19460912299731614</c:v>
                </c:pt>
                <c:pt idx="414">
                  <c:v>0.19168998615235641</c:v>
                </c:pt>
                <c:pt idx="415">
                  <c:v>0.18881463636007106</c:v>
                </c:pt>
                <c:pt idx="416">
                  <c:v>0.18598241681467001</c:v>
                </c:pt>
                <c:pt idx="417">
                  <c:v>0.18319268056244997</c:v>
                </c:pt>
                <c:pt idx="418">
                  <c:v>0.18044479035401323</c:v>
                </c:pt>
                <c:pt idx="419">
                  <c:v>0.17773811849870302</c:v>
                </c:pt>
                <c:pt idx="420">
                  <c:v>0.17507204672122248</c:v>
                </c:pt>
                <c:pt idx="421">
                  <c:v>0.17244596602040413</c:v>
                </c:pt>
                <c:pt idx="422">
                  <c:v>0.16985927653009808</c:v>
                </c:pt>
                <c:pt idx="423">
                  <c:v>0.1673113873821466</c:v>
                </c:pt>
                <c:pt idx="424">
                  <c:v>0.1648017165714144</c:v>
                </c:pt>
                <c:pt idx="425">
                  <c:v>0.16232969082284318</c:v>
                </c:pt>
                <c:pt idx="426">
                  <c:v>0.15989474546050053</c:v>
                </c:pt>
                <c:pt idx="427">
                  <c:v>0.15749632427859303</c:v>
                </c:pt>
                <c:pt idx="428">
                  <c:v>0.15513387941441414</c:v>
                </c:pt>
                <c:pt idx="429">
                  <c:v>0.15280687122319794</c:v>
                </c:pt>
                <c:pt idx="430">
                  <c:v>0.15051476815484999</c:v>
                </c:pt>
                <c:pt idx="431">
                  <c:v>0.14825704663252723</c:v>
                </c:pt>
                <c:pt idx="432">
                  <c:v>0.14603319093303932</c:v>
                </c:pt>
                <c:pt idx="433">
                  <c:v>0.14384269306904374</c:v>
                </c:pt>
                <c:pt idx="434">
                  <c:v>0.14168505267300807</c:v>
                </c:pt>
                <c:pt idx="435">
                  <c:v>0.13955977688291296</c:v>
                </c:pt>
                <c:pt idx="436">
                  <c:v>0.13746638022966925</c:v>
                </c:pt>
                <c:pt idx="437">
                  <c:v>0.13540438452622422</c:v>
                </c:pt>
                <c:pt idx="438">
                  <c:v>0.13337331875833086</c:v>
                </c:pt>
                <c:pt idx="439">
                  <c:v>0.1313727189769559</c:v>
                </c:pt>
                <c:pt idx="440">
                  <c:v>0.12940212819230157</c:v>
                </c:pt>
                <c:pt idx="441">
                  <c:v>0.12746109626941704</c:v>
                </c:pt>
                <c:pt idx="442">
                  <c:v>0.12554917982537578</c:v>
                </c:pt>
                <c:pt idx="443">
                  <c:v>0.12366594212799514</c:v>
                </c:pt>
                <c:pt idx="444">
                  <c:v>0.12181095299607522</c:v>
                </c:pt>
                <c:pt idx="445">
                  <c:v>0.11998378870113409</c:v>
                </c:pt>
                <c:pt idx="446">
                  <c:v>0.11818403187061707</c:v>
                </c:pt>
                <c:pt idx="447">
                  <c:v>0.11641127139255782</c:v>
                </c:pt>
                <c:pt idx="448">
                  <c:v>0.11466510232166945</c:v>
                </c:pt>
                <c:pt idx="449">
                  <c:v>0.1129451257868444</c:v>
                </c:pt>
                <c:pt idx="450">
                  <c:v>0.11125094890004174</c:v>
                </c:pt>
                <c:pt idx="451">
                  <c:v>0.10958218466654111</c:v>
                </c:pt>
                <c:pt idx="452">
                  <c:v>0.107938451896543</c:v>
                </c:pt>
                <c:pt idx="453">
                  <c:v>0.10631937511809485</c:v>
                </c:pt>
                <c:pt idx="454">
                  <c:v>0.10472458449132342</c:v>
                </c:pt>
                <c:pt idx="455">
                  <c:v>0.10315371572395357</c:v>
                </c:pt>
                <c:pt idx="456">
                  <c:v>0.10160640998809427</c:v>
                </c:pt>
                <c:pt idx="457">
                  <c:v>0.10008231383827286</c:v>
                </c:pt>
                <c:pt idx="458">
                  <c:v>9.8581079130698773E-2</c:v>
                </c:pt>
                <c:pt idx="459">
                  <c:v>9.7102362943738293E-2</c:v>
                </c:pt>
                <c:pt idx="460">
                  <c:v>9.5645827499582226E-2</c:v>
                </c:pt>
                <c:pt idx="461">
                  <c:v>9.4211140087088488E-2</c:v>
                </c:pt>
                <c:pt idx="462">
                  <c:v>9.2797972985782157E-2</c:v>
                </c:pt>
                <c:pt idx="463">
                  <c:v>9.140600339099543E-2</c:v>
                </c:pt>
                <c:pt idx="464">
                  <c:v>9.0034913340130501E-2</c:v>
                </c:pt>
                <c:pt idx="465">
                  <c:v>8.8684389640028546E-2</c:v>
                </c:pt>
                <c:pt idx="466">
                  <c:v>8.7354123795428118E-2</c:v>
                </c:pt>
                <c:pt idx="467">
                  <c:v>8.6043811938496695E-2</c:v>
                </c:pt>
                <c:pt idx="468">
                  <c:v>8.4753154759419247E-2</c:v>
                </c:pt>
                <c:pt idx="469">
                  <c:v>8.3481857438027954E-2</c:v>
                </c:pt>
                <c:pt idx="470">
                  <c:v>8.2229629576457533E-2</c:v>
                </c:pt>
                <c:pt idx="471">
                  <c:v>8.0996185132810664E-2</c:v>
                </c:pt>
                <c:pt idx="472">
                  <c:v>7.9781242355818502E-2</c:v>
                </c:pt>
                <c:pt idx="473">
                  <c:v>7.858452372048122E-2</c:v>
                </c:pt>
                <c:pt idx="474">
                  <c:v>7.7405755864674006E-2</c:v>
                </c:pt>
                <c:pt idx="475">
                  <c:v>7.624466952670389E-2</c:v>
                </c:pt>
                <c:pt idx="476">
                  <c:v>7.5100999483803332E-2</c:v>
                </c:pt>
                <c:pt idx="477">
                  <c:v>7.3974484491546283E-2</c:v>
                </c:pt>
                <c:pt idx="478">
                  <c:v>7.2864867224173083E-2</c:v>
                </c:pt>
                <c:pt idx="479">
                  <c:v>7.1771894215810483E-2</c:v>
                </c:pt>
                <c:pt idx="480">
                  <c:v>7.0695315802573322E-2</c:v>
                </c:pt>
                <c:pt idx="481">
                  <c:v>6.9634886065534723E-2</c:v>
                </c:pt>
                <c:pt idx="482">
                  <c:v>6.8590362774551702E-2</c:v>
                </c:pt>
                <c:pt idx="483">
                  <c:v>6.7561507332933424E-2</c:v>
                </c:pt>
                <c:pt idx="484">
                  <c:v>6.6548084722939424E-2</c:v>
                </c:pt>
                <c:pt idx="485">
                  <c:v>6.5549863452095333E-2</c:v>
                </c:pt>
                <c:pt idx="486">
                  <c:v>6.4566615500313909E-2</c:v>
                </c:pt>
                <c:pt idx="487">
                  <c:v>6.3598116267809202E-2</c:v>
                </c:pt>
                <c:pt idx="488">
                  <c:v>6.2644144523792064E-2</c:v>
                </c:pt>
                <c:pt idx="489">
                  <c:v>6.1704482355935182E-2</c:v>
                </c:pt>
                <c:pt idx="490">
                  <c:v>6.0778915120596154E-2</c:v>
                </c:pt>
                <c:pt idx="491">
                  <c:v>5.9867231393787211E-2</c:v>
                </c:pt>
                <c:pt idx="492">
                  <c:v>5.8969222922880406E-2</c:v>
                </c:pt>
                <c:pt idx="493">
                  <c:v>5.8084684579037198E-2</c:v>
                </c:pt>
                <c:pt idx="494">
                  <c:v>5.7213414310351637E-2</c:v>
                </c:pt>
                <c:pt idx="495">
                  <c:v>5.6355213095696362E-2</c:v>
                </c:pt>
                <c:pt idx="496">
                  <c:v>5.5509884899260918E-2</c:v>
                </c:pt>
                <c:pt idx="497">
                  <c:v>5.4677236625772008E-2</c:v>
                </c:pt>
                <c:pt idx="498">
                  <c:v>5.3857078076385428E-2</c:v>
                </c:pt>
                <c:pt idx="499">
                  <c:v>5.3049221905239648E-2</c:v>
                </c:pt>
                <c:pt idx="500">
                  <c:v>5.2253483576661056E-2</c:v>
                </c:pt>
                <c:pt idx="501">
                  <c:v>5.1469681323011142E-2</c:v>
                </c:pt>
                <c:pt idx="502">
                  <c:v>5.0697636103165973E-2</c:v>
                </c:pt>
                <c:pt idx="503">
                  <c:v>4.9937171561618483E-2</c:v>
                </c:pt>
                <c:pt idx="504">
                  <c:v>4.9188113988194206E-2</c:v>
                </c:pt>
                <c:pt idx="505">
                  <c:v>4.845029227837129E-2</c:v>
                </c:pt>
                <c:pt idx="506">
                  <c:v>4.7723537894195721E-2</c:v>
                </c:pt>
                <c:pt idx="507">
                  <c:v>4.7007684825782783E-2</c:v>
                </c:pt>
                <c:pt idx="508">
                  <c:v>4.6302569553396039E-2</c:v>
                </c:pt>
                <c:pt idx="509">
                  <c:v>4.5608031010095099E-2</c:v>
                </c:pt>
                <c:pt idx="510">
                  <c:v>4.4923910544943671E-2</c:v>
                </c:pt>
                <c:pt idx="511">
                  <c:v>4.4250051886769518E-2</c:v>
                </c:pt>
                <c:pt idx="512">
                  <c:v>4.3586301108467972E-2</c:v>
                </c:pt>
                <c:pt idx="513">
                  <c:v>4.2932506591840953E-2</c:v>
                </c:pt>
                <c:pt idx="514">
                  <c:v>4.2288518992963341E-2</c:v>
                </c:pt>
                <c:pt idx="515">
                  <c:v>4.1654191208068889E-2</c:v>
                </c:pt>
                <c:pt idx="516">
                  <c:v>4.1029378339947853E-2</c:v>
                </c:pt>
                <c:pt idx="517">
                  <c:v>4.0413937664848638E-2</c:v>
                </c:pt>
                <c:pt idx="518">
                  <c:v>3.9807728599875906E-2</c:v>
                </c:pt>
                <c:pt idx="519">
                  <c:v>3.9210612670877769E-2</c:v>
                </c:pt>
                <c:pt idx="520">
                  <c:v>3.8622453480814604E-2</c:v>
                </c:pt>
                <c:pt idx="521">
                  <c:v>3.8043116678602384E-2</c:v>
                </c:pt>
                <c:pt idx="522">
                  <c:v>3.7472469928423346E-2</c:v>
                </c:pt>
                <c:pt idx="523">
                  <c:v>3.6910382879496995E-2</c:v>
                </c:pt>
                <c:pt idx="524">
                  <c:v>3.6356727136304542E-2</c:v>
                </c:pt>
                <c:pt idx="525">
                  <c:v>3.5811376229259971E-2</c:v>
                </c:pt>
                <c:pt idx="526">
                  <c:v>3.5274205585821068E-2</c:v>
                </c:pt>
                <c:pt idx="527">
                  <c:v>3.4745092502033753E-2</c:v>
                </c:pt>
                <c:pt idx="528">
                  <c:v>3.4223916114503247E-2</c:v>
                </c:pt>
                <c:pt idx="529">
                  <c:v>3.37105573727857E-2</c:v>
                </c:pt>
                <c:pt idx="530">
                  <c:v>3.3204899012193916E-2</c:v>
                </c:pt>
                <c:pt idx="531">
                  <c:v>3.2706825527011006E-2</c:v>
                </c:pt>
                <c:pt idx="532">
                  <c:v>3.2216223144105841E-2</c:v>
                </c:pt>
                <c:pt idx="533">
                  <c:v>3.1732979796944255E-2</c:v>
                </c:pt>
                <c:pt idx="534">
                  <c:v>3.1256985099990094E-2</c:v>
                </c:pt>
                <c:pt idx="535">
                  <c:v>3.0788130323490242E-2</c:v>
                </c:pt>
                <c:pt idx="536">
                  <c:v>3.0326308368637887E-2</c:v>
                </c:pt>
                <c:pt idx="537">
                  <c:v>2.9871413743108317E-2</c:v>
                </c:pt>
                <c:pt idx="538">
                  <c:v>2.9423342536961692E-2</c:v>
                </c:pt>
                <c:pt idx="539">
                  <c:v>2.8981992398907266E-2</c:v>
                </c:pt>
                <c:pt idx="540">
                  <c:v>2.8547262512923659E-2</c:v>
                </c:pt>
                <c:pt idx="541">
                  <c:v>2.8119053575229803E-2</c:v>
                </c:pt>
                <c:pt idx="542">
                  <c:v>2.7697267771601357E-2</c:v>
                </c:pt>
                <c:pt idx="543">
                  <c:v>2.7281808755027337E-2</c:v>
                </c:pt>
                <c:pt idx="544">
                  <c:v>2.6872581623701926E-2</c:v>
                </c:pt>
                <c:pt idx="545">
                  <c:v>2.6469492899346397E-2</c:v>
                </c:pt>
                <c:pt idx="546">
                  <c:v>2.6072450505856201E-2</c:v>
                </c:pt>
                <c:pt idx="547">
                  <c:v>2.5681363748268359E-2</c:v>
                </c:pt>
                <c:pt idx="548">
                  <c:v>2.5296143292044333E-2</c:v>
                </c:pt>
                <c:pt idx="549">
                  <c:v>2.4916701142663669E-2</c:v>
                </c:pt>
                <c:pt idx="550">
                  <c:v>2.4542950625523714E-2</c:v>
                </c:pt>
                <c:pt idx="551">
                  <c:v>2.4174806366140857E-2</c:v>
                </c:pt>
                <c:pt idx="552">
                  <c:v>2.3812184270648743E-2</c:v>
                </c:pt>
                <c:pt idx="553">
                  <c:v>2.3455001506589013E-2</c:v>
                </c:pt>
                <c:pt idx="554">
                  <c:v>2.3103176483990177E-2</c:v>
                </c:pt>
                <c:pt idx="555">
                  <c:v>2.2756628836730325E-2</c:v>
                </c:pt>
                <c:pt idx="556">
                  <c:v>2.241527940417937E-2</c:v>
                </c:pt>
                <c:pt idx="557">
                  <c:v>2.207905021311668E-2</c:v>
                </c:pt>
                <c:pt idx="558">
                  <c:v>2.1747864459919931E-2</c:v>
                </c:pt>
                <c:pt idx="559">
                  <c:v>2.1421646493021133E-2</c:v>
                </c:pt>
                <c:pt idx="560">
                  <c:v>2.1100321795625817E-2</c:v>
                </c:pt>
                <c:pt idx="561">
                  <c:v>2.0783816968691429E-2</c:v>
                </c:pt>
                <c:pt idx="562">
                  <c:v>2.0472059714161057E-2</c:v>
                </c:pt>
                <c:pt idx="563">
                  <c:v>2.0164978818448642E-2</c:v>
                </c:pt>
                <c:pt idx="564">
                  <c:v>1.9862504136171914E-2</c:v>
                </c:pt>
                <c:pt idx="565">
                  <c:v>1.9564566574129336E-2</c:v>
                </c:pt>
                <c:pt idx="566">
                  <c:v>1.9271098075517395E-2</c:v>
                </c:pt>
                <c:pt idx="567">
                  <c:v>1.8982031604384633E-2</c:v>
                </c:pt>
                <c:pt idx="568">
                  <c:v>1.8697301130318863E-2</c:v>
                </c:pt>
                <c:pt idx="569">
                  <c:v>1.8416841613364082E-2</c:v>
                </c:pt>
                <c:pt idx="570">
                  <c:v>1.8140588989163622E-2</c:v>
                </c:pt>
                <c:pt idx="571">
                  <c:v>1.7868480154326169E-2</c:v>
                </c:pt>
                <c:pt idx="572">
                  <c:v>1.7600452952011278E-2</c:v>
                </c:pt>
                <c:pt idx="573">
                  <c:v>1.7336446157731108E-2</c:v>
                </c:pt>
                <c:pt idx="574">
                  <c:v>1.7076399465365141E-2</c:v>
                </c:pt>
                <c:pt idx="575">
                  <c:v>1.6820253473384665E-2</c:v>
                </c:pt>
                <c:pt idx="576">
                  <c:v>1.6567949671283895E-2</c:v>
                </c:pt>
                <c:pt idx="577">
                  <c:v>1.6319430426214636E-2</c:v>
                </c:pt>
                <c:pt idx="578">
                  <c:v>1.6074638969821416E-2</c:v>
                </c:pt>
                <c:pt idx="579">
                  <c:v>1.5833519385274095E-2</c:v>
                </c:pt>
                <c:pt idx="580">
                  <c:v>1.5596016594494983E-2</c:v>
                </c:pt>
                <c:pt idx="581">
                  <c:v>1.5362076345577558E-2</c:v>
                </c:pt>
                <c:pt idx="582">
                  <c:v>1.5131645200393895E-2</c:v>
                </c:pt>
                <c:pt idx="583">
                  <c:v>1.4904670522387987E-2</c:v>
                </c:pt>
                <c:pt idx="584">
                  <c:v>1.4681100464552167E-2</c:v>
                </c:pt>
                <c:pt idx="585">
                  <c:v>1.4460883957583884E-2</c:v>
                </c:pt>
                <c:pt idx="586">
                  <c:v>1.4243970698220126E-2</c:v>
                </c:pt>
                <c:pt idx="587">
                  <c:v>1.4030311137746825E-2</c:v>
                </c:pt>
                <c:pt idx="588">
                  <c:v>1.3819856470680621E-2</c:v>
                </c:pt>
                <c:pt idx="589">
                  <c:v>1.3612558623620413E-2</c:v>
                </c:pt>
                <c:pt idx="590">
                  <c:v>1.3408370244266107E-2</c:v>
                </c:pt>
                <c:pt idx="591">
                  <c:v>1.3207244690602115E-2</c:v>
                </c:pt>
                <c:pt idx="592">
                  <c:v>1.3009136020243084E-2</c:v>
                </c:pt>
                <c:pt idx="593">
                  <c:v>1.2813998979939439E-2</c:v>
                </c:pt>
                <c:pt idx="594">
                  <c:v>1.2621788995240347E-2</c:v>
                </c:pt>
                <c:pt idx="595">
                  <c:v>1.2432462160311741E-2</c:v>
                </c:pt>
                <c:pt idx="596">
                  <c:v>1.2245975227907066E-2</c:v>
                </c:pt>
                <c:pt idx="597">
                  <c:v>1.206228559948846E-2</c:v>
                </c:pt>
                <c:pt idx="598">
                  <c:v>1.1881351315496133E-2</c:v>
                </c:pt>
                <c:pt idx="599">
                  <c:v>1.170313104576369E-2</c:v>
                </c:pt>
                <c:pt idx="600">
                  <c:v>1.1527584080077235E-2</c:v>
                </c:pt>
                <c:pt idx="601">
                  <c:v>1.1354670318876077E-2</c:v>
                </c:pt>
                <c:pt idx="602">
                  <c:v>1.1184350264092936E-2</c:v>
                </c:pt>
                <c:pt idx="603">
                  <c:v>1.1016585010131542E-2</c:v>
                </c:pt>
                <c:pt idx="604">
                  <c:v>1.0851336234979568E-2</c:v>
                </c:pt>
                <c:pt idx="605">
                  <c:v>1.0688566191454875E-2</c:v>
                </c:pt>
                <c:pt idx="606">
                  <c:v>1.0528237698583052E-2</c:v>
                </c:pt>
                <c:pt idx="607">
                  <c:v>1.0370314133104306E-2</c:v>
                </c:pt>
                <c:pt idx="608">
                  <c:v>1.0214759421107741E-2</c:v>
                </c:pt>
                <c:pt idx="609">
                  <c:v>1.0061538029791125E-2</c:v>
                </c:pt>
                <c:pt idx="610">
                  <c:v>9.9106149593442584E-3</c:v>
                </c:pt>
                <c:pt idx="611">
                  <c:v>9.7619557349540951E-3</c:v>
                </c:pt>
                <c:pt idx="612">
                  <c:v>9.6155263989297843E-3</c:v>
                </c:pt>
                <c:pt idx="613">
                  <c:v>9.4712935029458382E-3</c:v>
                </c:pt>
                <c:pt idx="614">
                  <c:v>9.3292241004016511E-3</c:v>
                </c:pt>
                <c:pt idx="615">
                  <c:v>9.1892857388956271E-3</c:v>
                </c:pt>
                <c:pt idx="616">
                  <c:v>9.0514464528121934E-3</c:v>
                </c:pt>
                <c:pt idx="617">
                  <c:v>8.9156747560200107E-3</c:v>
                </c:pt>
                <c:pt idx="618">
                  <c:v>8.7819396346797106E-3</c:v>
                </c:pt>
                <c:pt idx="619">
                  <c:v>8.6502105401595145E-3</c:v>
                </c:pt>
                <c:pt idx="620">
                  <c:v>8.5204573820571224E-3</c:v>
                </c:pt>
                <c:pt idx="621">
                  <c:v>8.3926505213262649E-3</c:v>
                </c:pt>
                <c:pt idx="622">
                  <c:v>8.2667607635063707E-3</c:v>
                </c:pt>
                <c:pt idx="623">
                  <c:v>8.1427593520537744E-3</c:v>
                </c:pt>
                <c:pt idx="624">
                  <c:v>8.0206179617729675E-3</c:v>
                </c:pt>
                <c:pt idx="625">
                  <c:v>7.9003086923463729E-3</c:v>
                </c:pt>
                <c:pt idx="626">
                  <c:v>7.7818040619611773E-3</c:v>
                </c:pt>
                <c:pt idx="627">
                  <c:v>7.6650770010317599E-3</c:v>
                </c:pt>
                <c:pt idx="628">
                  <c:v>7.5501008460162836E-3</c:v>
                </c:pt>
                <c:pt idx="629">
                  <c:v>7.4368493333260392E-3</c:v>
                </c:pt>
                <c:pt idx="630">
                  <c:v>7.3252965933261489E-3</c:v>
                </c:pt>
                <c:pt idx="631">
                  <c:v>7.2154171444262566E-3</c:v>
                </c:pt>
                <c:pt idx="632">
                  <c:v>7.107185887259863E-3</c:v>
                </c:pt>
                <c:pt idx="633">
                  <c:v>7.000578098950965E-3</c:v>
                </c:pt>
                <c:pt idx="634">
                  <c:v>6.8955694274667008E-3</c:v>
                </c:pt>
                <c:pt idx="635">
                  <c:v>6.7921358860547005E-3</c:v>
                </c:pt>
                <c:pt idx="636">
                  <c:v>6.6902538477638801E-3</c:v>
                </c:pt>
                <c:pt idx="637">
                  <c:v>6.5899000400474221E-3</c:v>
                </c:pt>
                <c:pt idx="638">
                  <c:v>6.4910515394467107E-3</c:v>
                </c:pt>
                <c:pt idx="639">
                  <c:v>6.3936857663550103E-3</c:v>
                </c:pt>
                <c:pt idx="640">
                  <c:v>6.2977804798596852E-3</c:v>
                </c:pt>
                <c:pt idx="641">
                  <c:v>6.2033137726617898E-3</c:v>
                </c:pt>
                <c:pt idx="642">
                  <c:v>6.1102640660718631E-3</c:v>
                </c:pt>
                <c:pt idx="643">
                  <c:v>6.018610105080785E-3</c:v>
                </c:pt>
                <c:pt idx="644">
                  <c:v>5.9283309535045729E-3</c:v>
                </c:pt>
                <c:pt idx="645">
                  <c:v>5.8394059892020039E-3</c:v>
                </c:pt>
                <c:pt idx="646">
                  <c:v>5.751814899363974E-3</c:v>
                </c:pt>
                <c:pt idx="647">
                  <c:v>5.6655376758735143E-3</c:v>
                </c:pt>
                <c:pt idx="648">
                  <c:v>5.5805546107354116E-3</c:v>
                </c:pt>
                <c:pt idx="649">
                  <c:v>5.4968462915743806E-3</c:v>
                </c:pt>
                <c:pt idx="650">
                  <c:v>5.4143935972007645E-3</c:v>
                </c:pt>
                <c:pt idx="651">
                  <c:v>5.3331776932427528E-3</c:v>
                </c:pt>
                <c:pt idx="652">
                  <c:v>5.2531800278441112E-3</c:v>
                </c:pt>
                <c:pt idx="653">
                  <c:v>5.1743823274264496E-3</c:v>
                </c:pt>
                <c:pt idx="654">
                  <c:v>5.0967665925150526E-3</c:v>
                </c:pt>
                <c:pt idx="655">
                  <c:v>5.0203150936273273E-3</c:v>
                </c:pt>
                <c:pt idx="656">
                  <c:v>4.9450103672229176E-3</c:v>
                </c:pt>
                <c:pt idx="657">
                  <c:v>4.8708352117145734E-3</c:v>
                </c:pt>
                <c:pt idx="658">
                  <c:v>4.7977726835388545E-3</c:v>
                </c:pt>
                <c:pt idx="659">
                  <c:v>4.7258060932857714E-3</c:v>
                </c:pt>
                <c:pt idx="660">
                  <c:v>4.6549190018864844E-3</c:v>
                </c:pt>
                <c:pt idx="661">
                  <c:v>4.5850952168581868E-3</c:v>
                </c:pt>
                <c:pt idx="662">
                  <c:v>4.5163187886053139E-3</c:v>
                </c:pt>
                <c:pt idx="663">
                  <c:v>4.4485740067762344E-3</c:v>
                </c:pt>
                <c:pt idx="664">
                  <c:v>4.3818453966745913E-3</c:v>
                </c:pt>
                <c:pt idx="665">
                  <c:v>4.3161177157244723E-3</c:v>
                </c:pt>
                <c:pt idx="666">
                  <c:v>4.2513759499886051E-3</c:v>
                </c:pt>
                <c:pt idx="667">
                  <c:v>4.1876053107387763E-3</c:v>
                </c:pt>
                <c:pt idx="668">
                  <c:v>4.1247912310776944E-3</c:v>
                </c:pt>
                <c:pt idx="669">
                  <c:v>4.0629193626115293E-3</c:v>
                </c:pt>
                <c:pt idx="670">
                  <c:v>4.001975572172356E-3</c:v>
                </c:pt>
                <c:pt idx="671">
                  <c:v>3.9419459385897707E-3</c:v>
                </c:pt>
                <c:pt idx="672">
                  <c:v>3.8828167495109241E-3</c:v>
                </c:pt>
                <c:pt idx="673">
                  <c:v>3.8245744982682603E-3</c:v>
                </c:pt>
                <c:pt idx="674">
                  <c:v>3.7672058807942362E-3</c:v>
                </c:pt>
                <c:pt idx="675">
                  <c:v>3.7106977925823225E-3</c:v>
                </c:pt>
                <c:pt idx="676">
                  <c:v>3.6550373256935874E-3</c:v>
                </c:pt>
                <c:pt idx="677">
                  <c:v>3.6002117658081837E-3</c:v>
                </c:pt>
                <c:pt idx="678">
                  <c:v>3.546208589321061E-3</c:v>
                </c:pt>
                <c:pt idx="679">
                  <c:v>3.4930154604812451E-3</c:v>
                </c:pt>
                <c:pt idx="680">
                  <c:v>3.4406202285740266E-3</c:v>
                </c:pt>
                <c:pt idx="681">
                  <c:v>3.389010925145416E-3</c:v>
                </c:pt>
                <c:pt idx="682">
                  <c:v>3.3381757612682347E-3</c:v>
                </c:pt>
                <c:pt idx="683">
                  <c:v>3.2881031248492114E-3</c:v>
                </c:pt>
                <c:pt idx="684">
                  <c:v>3.2387815779764731E-3</c:v>
                </c:pt>
                <c:pt idx="685">
                  <c:v>3.1901998543068261E-3</c:v>
                </c:pt>
                <c:pt idx="686">
                  <c:v>3.1423468564922238E-3</c:v>
                </c:pt>
                <c:pt idx="687">
                  <c:v>3.0952116536448406E-3</c:v>
                </c:pt>
                <c:pt idx="688">
                  <c:v>3.0487834788401678E-3</c:v>
                </c:pt>
                <c:pt idx="689">
                  <c:v>3.0030517266575654E-3</c:v>
                </c:pt>
                <c:pt idx="690">
                  <c:v>2.9580059507577018E-3</c:v>
                </c:pt>
                <c:pt idx="691">
                  <c:v>2.9136358614963364E-3</c:v>
                </c:pt>
                <c:pt idx="692">
                  <c:v>2.8699313235738912E-3</c:v>
                </c:pt>
                <c:pt idx="693">
                  <c:v>2.8268823537202828E-3</c:v>
                </c:pt>
                <c:pt idx="694">
                  <c:v>2.7844791184144786E-3</c:v>
                </c:pt>
                <c:pt idx="695">
                  <c:v>2.7427119316382614E-3</c:v>
                </c:pt>
                <c:pt idx="696">
                  <c:v>2.7015712526636875E-3</c:v>
                </c:pt>
                <c:pt idx="697">
                  <c:v>2.6610476838737321E-3</c:v>
                </c:pt>
                <c:pt idx="698">
                  <c:v>2.6211319686156261E-3</c:v>
                </c:pt>
                <c:pt idx="699">
                  <c:v>2.5818149890863918E-3</c:v>
                </c:pt>
                <c:pt idx="700">
                  <c:v>2.5430877642500958E-3</c:v>
                </c:pt>
                <c:pt idx="701">
                  <c:v>2.5049414477863446E-3</c:v>
                </c:pt>
                <c:pt idx="702">
                  <c:v>2.4673673260695492E-3</c:v>
                </c:pt>
                <c:pt idx="703">
                  <c:v>2.4303568161785061E-3</c:v>
                </c:pt>
                <c:pt idx="704">
                  <c:v>2.3939014639358285E-3</c:v>
                </c:pt>
                <c:pt idx="705">
                  <c:v>2.357992941976791E-3</c:v>
                </c:pt>
                <c:pt idx="706">
                  <c:v>2.3226230478471392E-3</c:v>
                </c:pt>
                <c:pt idx="707">
                  <c:v>2.2877837021294321E-3</c:v>
                </c:pt>
                <c:pt idx="708">
                  <c:v>2.2534669465974905E-3</c:v>
                </c:pt>
                <c:pt idx="709">
                  <c:v>2.2196649423985282E-3</c:v>
                </c:pt>
                <c:pt idx="710">
                  <c:v>2.1863699682625505E-3</c:v>
                </c:pt>
                <c:pt idx="711">
                  <c:v>2.153574418738612E-3</c:v>
                </c:pt>
                <c:pt idx="712">
                  <c:v>2.1212708024575329E-3</c:v>
                </c:pt>
                <c:pt idx="713">
                  <c:v>2.0894517404206701E-3</c:v>
                </c:pt>
                <c:pt idx="714">
                  <c:v>2.0581099643143599E-3</c:v>
                </c:pt>
                <c:pt idx="715">
                  <c:v>2.0272383148496444E-3</c:v>
                </c:pt>
                <c:pt idx="716">
                  <c:v>1.9968297401268997E-3</c:v>
                </c:pt>
                <c:pt idx="717">
                  <c:v>1.9668772940249963E-3</c:v>
                </c:pt>
                <c:pt idx="718">
                  <c:v>1.9373741346146213E-3</c:v>
                </c:pt>
                <c:pt idx="719">
                  <c:v>1.9083135225954019E-3</c:v>
                </c:pt>
                <c:pt idx="720">
                  <c:v>1.8796888197564708E-3</c:v>
                </c:pt>
                <c:pt idx="721">
                  <c:v>1.8514934874601238E-3</c:v>
                </c:pt>
                <c:pt idx="722">
                  <c:v>1.823721085148222E-3</c:v>
                </c:pt>
                <c:pt idx="723">
                  <c:v>1.7963652688709987E-3</c:v>
                </c:pt>
                <c:pt idx="724">
                  <c:v>1.7694197898379337E-3</c:v>
                </c:pt>
                <c:pt idx="725">
                  <c:v>1.7428784929903647E-3</c:v>
                </c:pt>
                <c:pt idx="726">
                  <c:v>1.7167353155955092E-3</c:v>
                </c:pt>
                <c:pt idx="727">
                  <c:v>1.6909842858615766E-3</c:v>
                </c:pt>
                <c:pt idx="728">
                  <c:v>1.6656195215736529E-3</c:v>
                </c:pt>
                <c:pt idx="729">
                  <c:v>1.6406352287500481E-3</c:v>
                </c:pt>
                <c:pt idx="730">
                  <c:v>1.6160257003187974E-3</c:v>
                </c:pt>
                <c:pt idx="731">
                  <c:v>1.5917853148140154E-3</c:v>
                </c:pt>
                <c:pt idx="732">
                  <c:v>1.5679085350918053E-3</c:v>
                </c:pt>
                <c:pt idx="733">
                  <c:v>1.5443899070654282E-3</c:v>
                </c:pt>
                <c:pt idx="734">
                  <c:v>1.5212240584594468E-3</c:v>
                </c:pt>
                <c:pt idx="735">
                  <c:v>1.4984056975825551E-3</c:v>
                </c:pt>
                <c:pt idx="736">
                  <c:v>1.4759296121188167E-3</c:v>
                </c:pt>
                <c:pt idx="737">
                  <c:v>1.4537906679370344E-3</c:v>
                </c:pt>
                <c:pt idx="738">
                  <c:v>1.4319838079179788E-3</c:v>
                </c:pt>
                <c:pt idx="739">
                  <c:v>1.4105040507992092E-3</c:v>
                </c:pt>
                <c:pt idx="740">
                  <c:v>1.3893464900372209E-3</c:v>
                </c:pt>
                <c:pt idx="741">
                  <c:v>1.3685062926866627E-3</c:v>
                </c:pt>
                <c:pt idx="742">
                  <c:v>1.3479786982963627E-3</c:v>
                </c:pt>
                <c:pt idx="743">
                  <c:v>1.3277590178219173E-3</c:v>
                </c:pt>
                <c:pt idx="744">
                  <c:v>1.3078426325545886E-3</c:v>
                </c:pt>
                <c:pt idx="745">
                  <c:v>1.2882249930662698E-3</c:v>
                </c:pt>
                <c:pt idx="746">
                  <c:v>1.2689016181702756E-3</c:v>
                </c:pt>
                <c:pt idx="747">
                  <c:v>1.2498680938977215E-3</c:v>
                </c:pt>
                <c:pt idx="748">
                  <c:v>1.2311200724892557E-3</c:v>
                </c:pt>
                <c:pt idx="749">
                  <c:v>1.212653271401917E-3</c:v>
                </c:pt>
                <c:pt idx="750">
                  <c:v>1.1944634723308882E-3</c:v>
                </c:pt>
                <c:pt idx="751">
                  <c:v>1.1765465202459248E-3</c:v>
                </c:pt>
                <c:pt idx="752">
                  <c:v>1.1588983224422359E-3</c:v>
                </c:pt>
                <c:pt idx="753">
                  <c:v>1.1415148476056024E-3</c:v>
                </c:pt>
                <c:pt idx="754">
                  <c:v>1.1243921248915185E-3</c:v>
                </c:pt>
                <c:pt idx="755">
                  <c:v>1.1075262430181457E-3</c:v>
                </c:pt>
                <c:pt idx="756">
                  <c:v>1.0909133493728735E-3</c:v>
                </c:pt>
                <c:pt idx="757">
                  <c:v>1.0745496491322804E-3</c:v>
                </c:pt>
                <c:pt idx="758">
                  <c:v>1.0584314043952962E-3</c:v>
                </c:pt>
                <c:pt idx="759">
                  <c:v>1.0425549333293667E-3</c:v>
                </c:pt>
                <c:pt idx="760">
                  <c:v>1.0269166093294262E-3</c:v>
                </c:pt>
                <c:pt idx="761">
                  <c:v>1.0115128601894847E-3</c:v>
                </c:pt>
                <c:pt idx="762">
                  <c:v>9.9634016728664251E-4</c:v>
                </c:pt>
                <c:pt idx="763">
                  <c:v>9.8139506477734292E-4</c:v>
                </c:pt>
                <c:pt idx="764">
                  <c:v>9.6667413880568282E-4</c:v>
                </c:pt>
                <c:pt idx="765">
                  <c:v>9.5217402672359759E-4</c:v>
                </c:pt>
                <c:pt idx="766">
                  <c:v>9.3789141632274358E-4</c:v>
                </c:pt>
                <c:pt idx="767">
                  <c:v>9.238230450779024E-4</c:v>
                </c:pt>
                <c:pt idx="768">
                  <c:v>9.0996569940173389E-4</c:v>
                </c:pt>
                <c:pt idx="769">
                  <c:v>8.9631621391070791E-4</c:v>
                </c:pt>
                <c:pt idx="770">
                  <c:v>8.8287147070204735E-4</c:v>
                </c:pt>
                <c:pt idx="771">
                  <c:v>8.6962839864151661E-4</c:v>
                </c:pt>
                <c:pt idx="772">
                  <c:v>8.5658397266189391E-4</c:v>
                </c:pt>
                <c:pt idx="773">
                  <c:v>8.4373521307196553E-4</c:v>
                </c:pt>
                <c:pt idx="774">
                  <c:v>8.3107918487588606E-4</c:v>
                </c:pt>
                <c:pt idx="775">
                  <c:v>8.1861299710274773E-4</c:v>
                </c:pt>
                <c:pt idx="776">
                  <c:v>8.0633380214620656E-4</c:v>
                </c:pt>
                <c:pt idx="777">
                  <c:v>7.9423879511401343E-4</c:v>
                </c:pt>
                <c:pt idx="778">
                  <c:v>7.8232521318730326E-4</c:v>
                </c:pt>
                <c:pt idx="779">
                  <c:v>7.7059033498949375E-4</c:v>
                </c:pt>
                <c:pt idx="780">
                  <c:v>7.5903147996465132E-4</c:v>
                </c:pt>
                <c:pt idx="781">
                  <c:v>7.4764600776518154E-4</c:v>
                </c:pt>
                <c:pt idx="782">
                  <c:v>7.3643131764870385E-4</c:v>
                </c:pt>
                <c:pt idx="783">
                  <c:v>7.2538484788397324E-4</c:v>
                </c:pt>
                <c:pt idx="784">
                  <c:v>7.1450407516571363E-4</c:v>
                </c:pt>
                <c:pt idx="785">
                  <c:v>7.0378651403822797E-4</c:v>
                </c:pt>
                <c:pt idx="786">
                  <c:v>6.932297163276546E-4</c:v>
                </c:pt>
                <c:pt idx="787">
                  <c:v>6.8283127058273976E-4</c:v>
                </c:pt>
                <c:pt idx="788">
                  <c:v>6.7258880152399865E-4</c:v>
                </c:pt>
                <c:pt idx="789">
                  <c:v>6.6249996950113865E-4</c:v>
                </c:pt>
                <c:pt idx="790">
                  <c:v>6.5256246995862158E-4</c:v>
                </c:pt>
                <c:pt idx="791">
                  <c:v>6.4277403290924221E-4</c:v>
                </c:pt>
                <c:pt idx="792">
                  <c:v>6.3313242241560359E-4</c:v>
                </c:pt>
                <c:pt idx="793">
                  <c:v>6.2363543607936954E-4</c:v>
                </c:pt>
                <c:pt idx="794">
                  <c:v>6.1428090453817898E-4</c:v>
                </c:pt>
                <c:pt idx="795">
                  <c:v>6.0506669097010635E-4</c:v>
                </c:pt>
                <c:pt idx="796">
                  <c:v>5.9599069060555475E-4</c:v>
                </c:pt>
                <c:pt idx="797">
                  <c:v>5.8705083024647138E-4</c:v>
                </c:pt>
                <c:pt idx="798">
                  <c:v>5.7824506779277434E-4</c:v>
                </c:pt>
                <c:pt idx="799">
                  <c:v>5.6957139177588273E-4</c:v>
                </c:pt>
                <c:pt idx="800">
                  <c:v>5.6102782089924449E-4</c:v>
                </c:pt>
                <c:pt idx="801">
                  <c:v>5.5261240358575581E-4</c:v>
                </c:pt>
                <c:pt idx="802">
                  <c:v>5.4432321753196953E-4</c:v>
                </c:pt>
                <c:pt idx="803">
                  <c:v>5.3615836926898996E-4</c:v>
                </c:pt>
                <c:pt idx="804">
                  <c:v>5.281159937299551E-4</c:v>
                </c:pt>
                <c:pt idx="805">
                  <c:v>5.2019425382400573E-4</c:v>
                </c:pt>
                <c:pt idx="806">
                  <c:v>5.1239134001664565E-4</c:v>
                </c:pt>
                <c:pt idx="807">
                  <c:v>5.0470546991639598E-4</c:v>
                </c:pt>
                <c:pt idx="808">
                  <c:v>4.9713488786765005E-4</c:v>
                </c:pt>
                <c:pt idx="809">
                  <c:v>4.8967786454963533E-4</c:v>
                </c:pt>
                <c:pt idx="810">
                  <c:v>4.823326965813908E-4</c:v>
                </c:pt>
                <c:pt idx="811">
                  <c:v>4.7509770613266992E-4</c:v>
                </c:pt>
                <c:pt idx="812">
                  <c:v>4.679712405406799E-4</c:v>
                </c:pt>
                <c:pt idx="813">
                  <c:v>4.6095167193256972E-4</c:v>
                </c:pt>
                <c:pt idx="814">
                  <c:v>4.5403739685358116E-4</c:v>
                </c:pt>
                <c:pt idx="815">
                  <c:v>4.4722683590077742E-4</c:v>
                </c:pt>
                <c:pt idx="816">
                  <c:v>4.4051843336226576E-4</c:v>
                </c:pt>
                <c:pt idx="817">
                  <c:v>4.3391065686183177E-4</c:v>
                </c:pt>
                <c:pt idx="818">
                  <c:v>4.2740199700890431E-4</c:v>
                </c:pt>
                <c:pt idx="819">
                  <c:v>4.2099096705377071E-4</c:v>
                </c:pt>
                <c:pt idx="820">
                  <c:v>4.1467610254796415E-4</c:v>
                </c:pt>
                <c:pt idx="821">
                  <c:v>4.0845596100974471E-4</c:v>
                </c:pt>
                <c:pt idx="822">
                  <c:v>4.0232912159459853E-4</c:v>
                </c:pt>
                <c:pt idx="823">
                  <c:v>3.9629418477067955E-4</c:v>
                </c:pt>
                <c:pt idx="824">
                  <c:v>3.9034977199911937E-4</c:v>
                </c:pt>
                <c:pt idx="825">
                  <c:v>3.8449452541913261E-4</c:v>
                </c:pt>
                <c:pt idx="826">
                  <c:v>3.7872710753784563E-4</c:v>
                </c:pt>
                <c:pt idx="827">
                  <c:v>3.7304620092477793E-4</c:v>
                </c:pt>
                <c:pt idx="828">
                  <c:v>3.6745050791090627E-4</c:v>
                </c:pt>
                <c:pt idx="829">
                  <c:v>3.6193875029224269E-4</c:v>
                </c:pt>
                <c:pt idx="830">
                  <c:v>3.5650966903785905E-4</c:v>
                </c:pt>
                <c:pt idx="831">
                  <c:v>3.5116202400229117E-4</c:v>
                </c:pt>
                <c:pt idx="832">
                  <c:v>3.4589459364225679E-4</c:v>
                </c:pt>
                <c:pt idx="833">
                  <c:v>3.4070617473762294E-4</c:v>
                </c:pt>
                <c:pt idx="834">
                  <c:v>3.3559558211655863E-4</c:v>
                </c:pt>
                <c:pt idx="835">
                  <c:v>3.3056164838481025E-4</c:v>
                </c:pt>
                <c:pt idx="836">
                  <c:v>3.2560322365903811E-4</c:v>
                </c:pt>
                <c:pt idx="837">
                  <c:v>3.2071917530415256E-4</c:v>
                </c:pt>
                <c:pt idx="838">
                  <c:v>3.1590838767459029E-4</c:v>
                </c:pt>
                <c:pt idx="839">
                  <c:v>3.1116976185947143E-4</c:v>
                </c:pt>
                <c:pt idx="840">
                  <c:v>3.0650221543157937E-4</c:v>
                </c:pt>
                <c:pt idx="841">
                  <c:v>3.0190468220010568E-4</c:v>
                </c:pt>
                <c:pt idx="842">
                  <c:v>2.9737611196710412E-4</c:v>
                </c:pt>
                <c:pt idx="843">
                  <c:v>2.9291547028759758E-4</c:v>
                </c:pt>
                <c:pt idx="844">
                  <c:v>2.8852173823328361E-4</c:v>
                </c:pt>
                <c:pt idx="845">
                  <c:v>2.8419391215978436E-4</c:v>
                </c:pt>
                <c:pt idx="846">
                  <c:v>2.7993100347738757E-4</c:v>
                </c:pt>
                <c:pt idx="847">
                  <c:v>2.7573203842522675E-4</c:v>
                </c:pt>
                <c:pt idx="848">
                  <c:v>2.7159605784884836E-4</c:v>
                </c:pt>
                <c:pt idx="849">
                  <c:v>2.6752211698111562E-4</c:v>
                </c:pt>
                <c:pt idx="850">
                  <c:v>2.6350928522639891E-4</c:v>
                </c:pt>
                <c:pt idx="851">
                  <c:v>2.5955664594800291E-4</c:v>
                </c:pt>
                <c:pt idx="852">
                  <c:v>2.5566329625878285E-4</c:v>
                </c:pt>
                <c:pt idx="853">
                  <c:v>2.5182834681490113E-4</c:v>
                </c:pt>
                <c:pt idx="854">
                  <c:v>2.480509216126776E-4</c:v>
                </c:pt>
                <c:pt idx="855">
                  <c:v>2.4433015778848742E-4</c:v>
                </c:pt>
                <c:pt idx="856">
                  <c:v>2.4066520542166011E-4</c:v>
                </c:pt>
                <c:pt idx="857">
                  <c:v>2.3705522734033521E-4</c:v>
                </c:pt>
                <c:pt idx="858">
                  <c:v>2.3349939893023018E-4</c:v>
                </c:pt>
                <c:pt idx="859">
                  <c:v>2.2999690794627673E-4</c:v>
                </c:pt>
                <c:pt idx="860">
                  <c:v>2.2654695432708258E-4</c:v>
                </c:pt>
                <c:pt idx="861">
                  <c:v>2.2314875001217633E-4</c:v>
                </c:pt>
                <c:pt idx="862">
                  <c:v>2.1980151876199369E-4</c:v>
                </c:pt>
                <c:pt idx="863">
                  <c:v>2.1650449598056379E-4</c:v>
                </c:pt>
                <c:pt idx="864">
                  <c:v>2.1325692854085534E-4</c:v>
                </c:pt>
                <c:pt idx="865">
                  <c:v>2.100580746127425E-4</c:v>
                </c:pt>
                <c:pt idx="866">
                  <c:v>2.0690720349355137E-4</c:v>
                </c:pt>
                <c:pt idx="867">
                  <c:v>2.0380359544114809E-4</c:v>
                </c:pt>
                <c:pt idx="868">
                  <c:v>2.0074654150953087E-4</c:v>
                </c:pt>
                <c:pt idx="869">
                  <c:v>1.977353433868879E-4</c:v>
                </c:pt>
                <c:pt idx="870">
                  <c:v>1.9476931323608458E-4</c:v>
                </c:pt>
                <c:pt idx="871">
                  <c:v>1.918477735375433E-4</c:v>
                </c:pt>
                <c:pt idx="872">
                  <c:v>1.8897005693448016E-4</c:v>
                </c:pt>
                <c:pt idx="873">
                  <c:v>1.8613550608046297E-4</c:v>
                </c:pt>
                <c:pt idx="874">
                  <c:v>1.8334347348925603E-4</c:v>
                </c:pt>
                <c:pt idx="875">
                  <c:v>1.8059332138691718E-4</c:v>
                </c:pt>
                <c:pt idx="876">
                  <c:v>1.7788442156611343E-4</c:v>
                </c:pt>
                <c:pt idx="877">
                  <c:v>1.7521615524262172E-4</c:v>
                </c:pt>
                <c:pt idx="878">
                  <c:v>1.725879129139824E-4</c:v>
                </c:pt>
                <c:pt idx="879">
                  <c:v>1.6999909422027267E-4</c:v>
                </c:pt>
                <c:pt idx="880">
                  <c:v>1.6744910780696858E-4</c:v>
                </c:pt>
                <c:pt idx="881">
                  <c:v>1.6493737118986407E-4</c:v>
                </c:pt>
                <c:pt idx="882">
                  <c:v>1.624633106220161E-4</c:v>
                </c:pt>
                <c:pt idx="883">
                  <c:v>1.6002636096268586E-4</c:v>
                </c:pt>
                <c:pt idx="884">
                  <c:v>1.5762596554824557E-4</c:v>
                </c:pt>
                <c:pt idx="885">
                  <c:v>1.552615760650219E-4</c:v>
                </c:pt>
                <c:pt idx="886">
                  <c:v>1.5293265242404658E-4</c:v>
                </c:pt>
                <c:pt idx="887">
                  <c:v>1.5063866263768588E-4</c:v>
                </c:pt>
                <c:pt idx="888">
                  <c:v>1.4837908269812059E-4</c:v>
                </c:pt>
                <c:pt idx="889">
                  <c:v>1.461533964576488E-4</c:v>
                </c:pt>
                <c:pt idx="890">
                  <c:v>1.4396109551078405E-4</c:v>
                </c:pt>
                <c:pt idx="891">
                  <c:v>1.4180167907812229E-4</c:v>
                </c:pt>
                <c:pt idx="892">
                  <c:v>1.3967465389195047E-4</c:v>
                </c:pt>
                <c:pt idx="893">
                  <c:v>1.3757953408357121E-4</c:v>
                </c:pt>
                <c:pt idx="894">
                  <c:v>1.3551584107231765E-4</c:v>
                </c:pt>
                <c:pt idx="895">
                  <c:v>1.3348310345623289E-4</c:v>
                </c:pt>
                <c:pt idx="896">
                  <c:v>1.3148085690438939E-4</c:v>
                </c:pt>
                <c:pt idx="897">
                  <c:v>1.2950864405082354E-4</c:v>
                </c:pt>
                <c:pt idx="898">
                  <c:v>1.2756601439006118E-4</c:v>
                </c:pt>
                <c:pt idx="899">
                  <c:v>1.2565252417421027E-4</c:v>
                </c:pt>
                <c:pt idx="900">
                  <c:v>1.2376773631159711E-4</c:v>
                </c:pt>
                <c:pt idx="901">
                  <c:v>1.2191122026692316E-4</c:v>
                </c:pt>
                <c:pt idx="902">
                  <c:v>1.2008255196291931E-4</c:v>
                </c:pt>
                <c:pt idx="903">
                  <c:v>1.1828131368347552E-4</c:v>
                </c:pt>
                <c:pt idx="904">
                  <c:v>1.1650709397822338E-4</c:v>
                </c:pt>
                <c:pt idx="905">
                  <c:v>1.1475948756855003E-4</c:v>
                </c:pt>
                <c:pt idx="906">
                  <c:v>1.1303809525502178E-4</c:v>
                </c:pt>
                <c:pt idx="907">
                  <c:v>1.1134252382619645E-4</c:v>
                </c:pt>
                <c:pt idx="908">
                  <c:v>1.0967238596880351E-4</c:v>
                </c:pt>
                <c:pt idx="909">
                  <c:v>1.0802730017927146E-4</c:v>
                </c:pt>
                <c:pt idx="910">
                  <c:v>1.0640689067658238E-4</c:v>
                </c:pt>
                <c:pt idx="911">
                  <c:v>1.0481078731643365E-4</c:v>
                </c:pt>
                <c:pt idx="912">
                  <c:v>1.0323862550668715E-4</c:v>
                </c:pt>
                <c:pt idx="913">
                  <c:v>1.0169004612408685E-4</c:v>
                </c:pt>
                <c:pt idx="914">
                  <c:v>1.0016469543222554E-4</c:v>
                </c:pt>
                <c:pt idx="915">
                  <c:v>9.8662225000742157E-5</c:v>
                </c:pt>
                <c:pt idx="916">
                  <c:v>9.7182291625731029E-5</c:v>
                </c:pt>
                <c:pt idx="917">
                  <c:v>9.5724557251345064E-5</c:v>
                </c:pt>
                <c:pt idx="918">
                  <c:v>9.4288688892574891E-5</c:v>
                </c:pt>
                <c:pt idx="919">
                  <c:v>9.2874358559186267E-5</c:v>
                </c:pt>
                <c:pt idx="920">
                  <c:v>9.148124318079847E-5</c:v>
                </c:pt>
                <c:pt idx="921">
                  <c:v>9.0109024533086487E-5</c:v>
                </c:pt>
                <c:pt idx="922">
                  <c:v>8.8757389165090186E-5</c:v>
                </c:pt>
                <c:pt idx="923">
                  <c:v>8.7426028327613827E-5</c:v>
                </c:pt>
                <c:pt idx="924">
                  <c:v>8.6114637902699626E-5</c:v>
                </c:pt>
                <c:pt idx="925">
                  <c:v>8.4822918334159133E-5</c:v>
                </c:pt>
                <c:pt idx="926">
                  <c:v>8.3550574559146745E-5</c:v>
                </c:pt>
                <c:pt idx="927">
                  <c:v>8.2297315940759545E-5</c:v>
                </c:pt>
                <c:pt idx="928">
                  <c:v>8.1062856201648145E-5</c:v>
                </c:pt>
                <c:pt idx="929">
                  <c:v>7.9846913358623428E-5</c:v>
                </c:pt>
                <c:pt idx="930">
                  <c:v>7.8649209658244079E-5</c:v>
                </c:pt>
                <c:pt idx="931">
                  <c:v>7.7469471513370421E-5</c:v>
                </c:pt>
                <c:pt idx="932">
                  <c:v>7.630742944066986E-5</c:v>
                </c:pt>
                <c:pt idx="933">
                  <c:v>7.5162817999059814E-5</c:v>
                </c:pt>
                <c:pt idx="934">
                  <c:v>7.4035375729073917E-5</c:v>
                </c:pt>
                <c:pt idx="935">
                  <c:v>7.2924845093137812E-5</c:v>
                </c:pt>
                <c:pt idx="936">
                  <c:v>7.1830972416740739E-5</c:v>
                </c:pt>
                <c:pt idx="937">
                  <c:v>7.0753507830489633E-5</c:v>
                </c:pt>
                <c:pt idx="938">
                  <c:v>6.9692205213032286E-5</c:v>
                </c:pt>
                <c:pt idx="939">
                  <c:v>6.8646822134836805E-5</c:v>
                </c:pt>
                <c:pt idx="940">
                  <c:v>6.7617119802814248E-5</c:v>
                </c:pt>
                <c:pt idx="941">
                  <c:v>6.6602863005772039E-5</c:v>
                </c:pt>
                <c:pt idx="942">
                  <c:v>6.5603820060685457E-5</c:v>
                </c:pt>
                <c:pt idx="943">
                  <c:v>6.4619762759775181E-5</c:v>
                </c:pt>
                <c:pt idx="944">
                  <c:v>6.3650466318378553E-5</c:v>
                </c:pt>
                <c:pt idx="945">
                  <c:v>6.2695709323602874E-5</c:v>
                </c:pt>
                <c:pt idx="946">
                  <c:v>6.1755273683748835E-5</c:v>
                </c:pt>
                <c:pt idx="947">
                  <c:v>6.08289445784926E-5</c:v>
                </c:pt>
                <c:pt idx="948">
                  <c:v>5.991651040981521E-5</c:v>
                </c:pt>
                <c:pt idx="949">
                  <c:v>5.901776275366798E-5</c:v>
                </c:pt>
                <c:pt idx="950">
                  <c:v>5.8132496312362958E-5</c:v>
                </c:pt>
                <c:pt idx="951">
                  <c:v>5.7260508867677512E-5</c:v>
                </c:pt>
                <c:pt idx="952">
                  <c:v>5.6401601234662348E-5</c:v>
                </c:pt>
                <c:pt idx="953">
                  <c:v>5.5555577216142416E-5</c:v>
                </c:pt>
                <c:pt idx="954">
                  <c:v>5.4722243557900277E-5</c:v>
                </c:pt>
                <c:pt idx="955">
                  <c:v>5.390140990453177E-5</c:v>
                </c:pt>
                <c:pt idx="956">
                  <c:v>5.3092888755963795E-5</c:v>
                </c:pt>
                <c:pt idx="957">
                  <c:v>5.2296495424624341E-5</c:v>
                </c:pt>
                <c:pt idx="958">
                  <c:v>5.1512047993254977E-5</c:v>
                </c:pt>
                <c:pt idx="959">
                  <c:v>5.0739367273356154E-5</c:v>
                </c:pt>
                <c:pt idx="960">
                  <c:v>4.9978276764255809E-5</c:v>
                </c:pt>
                <c:pt idx="961">
                  <c:v>4.9228602612791973E-5</c:v>
                </c:pt>
                <c:pt idx="962">
                  <c:v>4.8490173573600092E-5</c:v>
                </c:pt>
                <c:pt idx="963">
                  <c:v>4.7762820969996088E-5</c:v>
                </c:pt>
                <c:pt idx="964">
                  <c:v>4.7046378655446147E-5</c:v>
                </c:pt>
                <c:pt idx="965">
                  <c:v>4.6340682975614452E-5</c:v>
                </c:pt>
                <c:pt idx="966">
                  <c:v>4.5645572730980237E-5</c:v>
                </c:pt>
                <c:pt idx="967">
                  <c:v>4.496088914001553E-5</c:v>
                </c:pt>
                <c:pt idx="968">
                  <c:v>4.4286475802915299E-5</c:v>
                </c:pt>
                <c:pt idx="969">
                  <c:v>4.362217866587157E-5</c:v>
                </c:pt>
                <c:pt idx="970">
                  <c:v>4.2967845985883496E-5</c:v>
                </c:pt>
                <c:pt idx="971">
                  <c:v>4.2323328296095246E-5</c:v>
                </c:pt>
                <c:pt idx="972">
                  <c:v>4.1688478371653817E-5</c:v>
                </c:pt>
                <c:pt idx="973">
                  <c:v>4.1063151196079009E-5</c:v>
                </c:pt>
                <c:pt idx="974">
                  <c:v>4.0447203928137825E-5</c:v>
                </c:pt>
                <c:pt idx="975">
                  <c:v>3.9840495869215756E-5</c:v>
                </c:pt>
                <c:pt idx="976">
                  <c:v>3.9242888431177518E-5</c:v>
                </c:pt>
                <c:pt idx="977">
                  <c:v>3.8654245104709857E-5</c:v>
                </c:pt>
                <c:pt idx="978">
                  <c:v>3.8074431428139207E-5</c:v>
                </c:pt>
                <c:pt idx="979">
                  <c:v>3.7503314956717116E-5</c:v>
                </c:pt>
                <c:pt idx="980">
                  <c:v>3.694076523236636E-5</c:v>
                </c:pt>
                <c:pt idx="981">
                  <c:v>3.6386653753880865E-5</c:v>
                </c:pt>
                <c:pt idx="982">
                  <c:v>3.584085394757265E-5</c:v>
                </c:pt>
                <c:pt idx="983">
                  <c:v>3.5303241138359061E-5</c:v>
                </c:pt>
                <c:pt idx="984">
                  <c:v>3.4773692521283673E-5</c:v>
                </c:pt>
                <c:pt idx="985">
                  <c:v>3.4252087133464415E-5</c:v>
                </c:pt>
                <c:pt idx="986">
                  <c:v>3.3738305826462449E-5</c:v>
                </c:pt>
                <c:pt idx="987">
                  <c:v>3.323223123906551E-5</c:v>
                </c:pt>
                <c:pt idx="988">
                  <c:v>3.2733747770479529E-5</c:v>
                </c:pt>
                <c:pt idx="989">
                  <c:v>3.2242741553922333E-5</c:v>
                </c:pt>
                <c:pt idx="990">
                  <c:v>3.1759100430613497E-5</c:v>
                </c:pt>
                <c:pt idx="991">
                  <c:v>3.1282713924154294E-5</c:v>
                </c:pt>
                <c:pt idx="992">
                  <c:v>3.0813473215291982E-5</c:v>
                </c:pt>
                <c:pt idx="993">
                  <c:v>3.0351271117062602E-5</c:v>
                </c:pt>
                <c:pt idx="994">
                  <c:v>2.9896002050306664E-5</c:v>
                </c:pt>
                <c:pt idx="995">
                  <c:v>2.9447562019552063E-5</c:v>
                </c:pt>
                <c:pt idx="996">
                  <c:v>2.9005848589258782E-5</c:v>
                </c:pt>
                <c:pt idx="997">
                  <c:v>2.8570760860419901E-5</c:v>
                </c:pt>
                <c:pt idx="998">
                  <c:v>2.8142199447513602E-5</c:v>
                </c:pt>
                <c:pt idx="999">
                  <c:v>2.7720066455800897E-5</c:v>
                </c:pt>
                <c:pt idx="1000">
                  <c:v>2.7304265458963884E-5</c:v>
                </c:pt>
              </c:numCache>
            </c:numRef>
          </c:yVal>
          <c:smooth val="1"/>
        </c:ser>
        <c:ser>
          <c:idx val="0"/>
          <c:order val="1"/>
          <c:tx>
            <c:v>OS(t)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model'!$CS$9:$CS$1009</c:f>
              <c:numCache>
                <c:formatCode>#,##0</c:formatCode>
                <c:ptCount val="1001"/>
                <c:pt idx="0">
                  <c:v>0</c:v>
                </c:pt>
                <c:pt idx="1">
                  <c:v>1.7999999999999998</c:v>
                </c:pt>
                <c:pt idx="2">
                  <c:v>3.5594999999999999</c:v>
                </c:pt>
                <c:pt idx="3">
                  <c:v>5.2792087499999996</c:v>
                </c:pt>
                <c:pt idx="4">
                  <c:v>6.9598236093749986</c:v>
                </c:pt>
                <c:pt idx="5">
                  <c:v>8.6020307234296869</c:v>
                </c:pt>
                <c:pt idx="6">
                  <c:v>10.206505197262087</c:v>
                </c:pt>
                <c:pt idx="7">
                  <c:v>11.773911266976876</c:v>
                </c:pt>
                <c:pt idx="8">
                  <c:v>13.304902468288388</c:v>
                </c:pt>
                <c:pt idx="9">
                  <c:v>14.800121802552857</c:v>
                </c:pt>
                <c:pt idx="10">
                  <c:v>16.260201900268694</c:v>
                </c:pt>
                <c:pt idx="11">
                  <c:v>17.685765182083138</c:v>
                </c:pt>
                <c:pt idx="12">
                  <c:v>19.07742401734297</c:v>
                </c:pt>
                <c:pt idx="13">
                  <c:v>20.435780880226478</c:v>
                </c:pt>
                <c:pt idx="14">
                  <c:v>21.761428503493157</c:v>
                </c:pt>
                <c:pt idx="15">
                  <c:v>23.054950029887308</c:v>
                </c:pt>
                <c:pt idx="16">
                  <c:v>24.316919161230945</c:v>
                </c:pt>
                <c:pt idx="17">
                  <c:v>25.547900305240994</c:v>
                </c:pt>
                <c:pt idx="18">
                  <c:v>26.748448720105173</c:v>
                </c:pt>
                <c:pt idx="19">
                  <c:v>27.919110656850567</c:v>
                </c:pt>
                <c:pt idx="20">
                  <c:v>29.060423499538185</c:v>
                </c:pt>
                <c:pt idx="21">
                  <c:v>30.172915903316429</c:v>
                </c:pt>
                <c:pt idx="22">
                  <c:v>31.257107930365969</c:v>
                </c:pt>
                <c:pt idx="23">
                  <c:v>32.313511183767773</c:v>
                </c:pt>
                <c:pt idx="24">
                  <c:v>33.342628939325863</c:v>
                </c:pt>
                <c:pt idx="25">
                  <c:v>34.344956275375729</c:v>
                </c:pt>
                <c:pt idx="26">
                  <c:v>35.320980200608794</c:v>
                </c:pt>
                <c:pt idx="27">
                  <c:v>36.271179779943139</c:v>
                </c:pt>
                <c:pt idx="28">
                  <c:v>37.196026258469892</c:v>
                </c:pt>
                <c:pt idx="29">
                  <c:v>38.095983183504551</c:v>
                </c:pt>
                <c:pt idx="30">
                  <c:v>38.97150652477184</c:v>
                </c:pt>
                <c:pt idx="31">
                  <c:v>39.823044792752491</c:v>
                </c:pt>
                <c:pt idx="32">
                  <c:v>40.651039155219522</c:v>
                </c:pt>
                <c:pt idx="33">
                  <c:v>41.455923551991873</c:v>
                </c:pt>
                <c:pt idx="34">
                  <c:v>42.238124807931875</c:v>
                </c:pt>
                <c:pt idx="35">
                  <c:v>42.998062744213634</c:v>
                </c:pt>
                <c:pt idx="36">
                  <c:v>43.736150287888158</c:v>
                </c:pt>
                <c:pt idx="37">
                  <c:v>44.452793579771281</c:v>
                </c:pt>
                <c:pt idx="38">
                  <c:v>45.148392080679656</c:v>
                </c:pt>
                <c:pt idx="39">
                  <c:v>45.823338676039853</c:v>
                </c:pt>
                <c:pt idx="40">
                  <c:v>46.478019778895387</c:v>
                </c:pt>
                <c:pt idx="41">
                  <c:v>47.112815431335605</c:v>
                </c:pt>
                <c:pt idx="42">
                  <c:v>47.728099404370795</c:v>
                </c:pt>
                <c:pt idx="43">
                  <c:v>48.324239296276666</c:v>
                </c:pt>
                <c:pt idx="44">
                  <c:v>48.901596629431658</c:v>
                </c:pt>
                <c:pt idx="45">
                  <c:v>49.460526945669834</c:v>
                </c:pt>
                <c:pt idx="46">
                  <c:v>50.001379900171841</c:v>
                </c:pt>
                <c:pt idx="47">
                  <c:v>50.524499353916177</c:v>
                </c:pt>
                <c:pt idx="48">
                  <c:v>51.030223464712478</c:v>
                </c:pt>
                <c:pt idx="49">
                  <c:v>51.518884776838554</c:v>
                </c:pt>
                <c:pt idx="50">
                  <c:v>51.990810309302013</c:v>
                </c:pt>
                <c:pt idx="51">
                  <c:v>52.446321642747648</c:v>
                </c:pt>
                <c:pt idx="52">
                  <c:v>52.885735005030952</c:v>
                </c:pt>
                <c:pt idx="53">
                  <c:v>53.309361355478096</c:v>
                </c:pt>
                <c:pt idx="54">
                  <c:v>53.717506467852097</c:v>
                </c:pt>
                <c:pt idx="55">
                  <c:v>54.110471012045195</c:v>
                </c:pt>
                <c:pt idx="56">
                  <c:v>54.488550634516315</c:v>
                </c:pt>
                <c:pt idx="57">
                  <c:v>54.852036037492979</c:v>
                </c:pt>
                <c:pt idx="58">
                  <c:v>55.201213056956284</c:v>
                </c:pt>
                <c:pt idx="59">
                  <c:v>55.536362739427446</c:v>
                </c:pt>
                <c:pt idx="60">
                  <c:v>55.857761417574103</c:v>
                </c:pt>
                <c:pt idx="61">
                  <c:v>56.165680784654278</c:v>
                </c:pt>
                <c:pt idx="62">
                  <c:v>56.460387967815677</c:v>
                </c:pt>
                <c:pt idx="63">
                  <c:v>56.742145600267655</c:v>
                </c:pt>
                <c:pt idx="64">
                  <c:v>57.011211892343084</c:v>
                </c:pt>
                <c:pt idx="65">
                  <c:v>57.267840701466795</c:v>
                </c:pt>
                <c:pt idx="66">
                  <c:v>57.512281601047334</c:v>
                </c:pt>
                <c:pt idx="67">
                  <c:v>57.744779948308391</c:v>
                </c:pt>
                <c:pt idx="68">
                  <c:v>57.965576951075946</c:v>
                </c:pt>
                <c:pt idx="69">
                  <c:v>58.174909733537056</c:v>
                </c:pt>
                <c:pt idx="70">
                  <c:v>58.373011400985803</c:v>
                </c:pt>
                <c:pt idx="71">
                  <c:v>58.560111103571913</c:v>
                </c:pt>
                <c:pt idx="72">
                  <c:v>58.736434099067239</c:v>
                </c:pt>
                <c:pt idx="73">
                  <c:v>58.902201814664764</c:v>
                </c:pt>
                <c:pt idx="74">
                  <c:v>59.057631907825197</c:v>
                </c:pt>
                <c:pt idx="75">
                  <c:v>59.202938326185375</c:v>
                </c:pt>
                <c:pt idx="76">
                  <c:v>59.338331366542818</c:v>
                </c:pt>
                <c:pt idx="77">
                  <c:v>59.464017732930515</c:v>
                </c:pt>
                <c:pt idx="78">
                  <c:v>59.580200593795766</c:v>
                </c:pt>
                <c:pt idx="79">
                  <c:v>59.687079638296595</c:v>
                </c:pt>
                <c:pt idx="80">
                  <c:v>59.784851131729354</c:v>
                </c:pt>
                <c:pt idx="81">
                  <c:v>59.873707970100554</c:v>
                </c:pt>
                <c:pt idx="82">
                  <c:v>59.953839733856086</c:v>
                </c:pt>
                <c:pt idx="83">
                  <c:v>60.025432740780488</c:v>
                </c:pt>
                <c:pt idx="84">
                  <c:v>60.088670098079021</c:v>
                </c:pt>
                <c:pt idx="85">
                  <c:v>60.143731753655018</c:v>
                </c:pt>
                <c:pt idx="86">
                  <c:v>60.190794546594503</c:v>
                </c:pt>
                <c:pt idx="87">
                  <c:v>60.230032256870572</c:v>
                </c:pt>
                <c:pt idx="88">
                  <c:v>60.261615654278941</c:v>
                </c:pt>
                <c:pt idx="89">
                  <c:v>60.285712546616708</c:v>
                </c:pt>
                <c:pt idx="90">
                  <c:v>60.302487827115783</c:v>
                </c:pt>
                <c:pt idx="91">
                  <c:v>60.312103521142134</c:v>
                </c:pt>
                <c:pt idx="92">
                  <c:v>60.314718832172346</c:v>
                </c:pt>
                <c:pt idx="93">
                  <c:v>60.310490187058242</c:v>
                </c:pt>
                <c:pt idx="94">
                  <c:v>60.299571280590584</c:v>
                </c:pt>
                <c:pt idx="95">
                  <c:v>60.282113119372397</c:v>
                </c:pt>
                <c:pt idx="96">
                  <c:v>60.258264065012568</c:v>
                </c:pt>
                <c:pt idx="97">
                  <c:v>60.228169876649893</c:v>
                </c:pt>
                <c:pt idx="98">
                  <c:v>60.191973752818072</c:v>
                </c:pt>
                <c:pt idx="99">
                  <c:v>60.149816372661341</c:v>
                </c:pt>
                <c:pt idx="100">
                  <c:v>60.101835936510952</c:v>
                </c:pt>
                <c:pt idx="101">
                  <c:v>60.048168205832013</c:v>
                </c:pt>
                <c:pt idx="102">
                  <c:v>59.988946542550501</c:v>
                </c:pt>
                <c:pt idx="103">
                  <c:v>59.924301947769671</c:v>
                </c:pt>
                <c:pt idx="104">
                  <c:v>59.854363099885362</c:v>
                </c:pt>
                <c:pt idx="105">
                  <c:v>59.779256392109325</c:v>
                </c:pt>
                <c:pt idx="106">
                  <c:v>59.699105969409509</c:v>
                </c:pt>
                <c:pt idx="107">
                  <c:v>59.614033764876325</c:v>
                </c:pt>
                <c:pt idx="108">
                  <c:v>59.524159535523594</c:v>
                </c:pt>
                <c:pt idx="109">
                  <c:v>59.429600897532737</c:v>
                </c:pt>
                <c:pt idx="110">
                  <c:v>59.330473360948936</c:v>
                </c:pt>
                <c:pt idx="111">
                  <c:v>59.226890363837299</c:v>
                </c:pt>
                <c:pt idx="112">
                  <c:v>59.118963305907563</c:v>
                </c:pt>
                <c:pt idx="113">
                  <c:v>59.006801581615314</c:v>
                </c:pt>
                <c:pt idx="114">
                  <c:v>58.890512612747727</c:v>
                </c:pt>
                <c:pt idx="115">
                  <c:v>58.770201880501723</c:v>
                </c:pt>
                <c:pt idx="116">
                  <c:v>58.645972957062334</c:v>
                </c:pt>
                <c:pt idx="117">
                  <c:v>58.517927536688781</c:v>
                </c:pt>
                <c:pt idx="118">
                  <c:v>58.386165466315944</c:v>
                </c:pt>
                <c:pt idx="119">
                  <c:v>58.250784775678632</c:v>
                </c:pt>
                <c:pt idx="120">
                  <c:v>58.111881706965697</c:v>
                </c:pt>
                <c:pt idx="121">
                  <c:v>57.969550744011535</c:v>
                </c:pt>
                <c:pt idx="122">
                  <c:v>57.823884641031803</c:v>
                </c:pt>
                <c:pt idx="123">
                  <c:v>57.674974450910412</c:v>
                </c:pt>
                <c:pt idx="124">
                  <c:v>57.522909553044649</c:v>
                </c:pt>
                <c:pt idx="125">
                  <c:v>57.367777680755125</c:v>
                </c:pt>
                <c:pt idx="126">
                  <c:v>57.209664948267402</c:v>
                </c:pt>
                <c:pt idx="127">
                  <c:v>57.048655877271557</c:v>
                </c:pt>
                <c:pt idx="128">
                  <c:v>56.884833423066453</c:v>
                </c:pt>
                <c:pt idx="129">
                  <c:v>56.718279000294757</c:v>
                </c:pt>
                <c:pt idx="130">
                  <c:v>56.549072508275351</c:v>
                </c:pt>
                <c:pt idx="131">
                  <c:v>56.377292355938835</c:v>
                </c:pt>
                <c:pt idx="132">
                  <c:v>56.20301548637272</c:v>
                </c:pt>
                <c:pt idx="133">
                  <c:v>56.026317400981796</c:v>
                </c:pt>
                <c:pt idx="134">
                  <c:v>55.847272183269951</c:v>
                </c:pt>
                <c:pt idx="135">
                  <c:v>55.665952522249007</c:v>
                </c:pt>
                <c:pt idx="136">
                  <c:v>55.48242973548043</c:v>
                </c:pt>
                <c:pt idx="137">
                  <c:v>55.296773791755371</c:v>
                </c:pt>
                <c:pt idx="138">
                  <c:v>55.109053333418892</c:v>
                </c:pt>
                <c:pt idx="139">
                  <c:v>54.919335698343417</c:v>
                </c:pt>
                <c:pt idx="140">
                  <c:v>54.727686941557124</c:v>
                </c:pt>
                <c:pt idx="141">
                  <c:v>54.534171856532453</c:v>
                </c:pt>
                <c:pt idx="142">
                  <c:v>54.338853996139932</c:v>
                </c:pt>
                <c:pt idx="143">
                  <c:v>54.141795693272378</c:v>
                </c:pt>
                <c:pt idx="144">
                  <c:v>53.943058081144756</c:v>
                </c:pt>
                <c:pt idx="145">
                  <c:v>53.742701113274535</c:v>
                </c:pt>
                <c:pt idx="146">
                  <c:v>53.540783583147245</c:v>
                </c:pt>
                <c:pt idx="147">
                  <c:v>53.337363143572588</c:v>
                </c:pt>
                <c:pt idx="148">
                  <c:v>53.132496325735261</c:v>
                </c:pt>
                <c:pt idx="149">
                  <c:v>52.926238557945616</c:v>
                </c:pt>
                <c:pt idx="150">
                  <c:v>52.7186441840946</c:v>
                </c:pt>
                <c:pt idx="151">
                  <c:v>52.509766481817451</c:v>
                </c:pt>
                <c:pt idx="152">
                  <c:v>52.299657680370842</c:v>
                </c:pt>
                <c:pt idx="153">
                  <c:v>52.088368978227571</c:v>
                </c:pt>
                <c:pt idx="154">
                  <c:v>51.875950560393484</c:v>
                </c:pt>
                <c:pt idx="155">
                  <c:v>51.662451615450614</c:v>
                </c:pt>
                <c:pt idx="156">
                  <c:v>51.447920352330925</c:v>
                </c:pt>
                <c:pt idx="157">
                  <c:v>51.232404016824674</c:v>
                </c:pt>
                <c:pt idx="158">
                  <c:v>51.015948907827664</c:v>
                </c:pt>
                <c:pt idx="159">
                  <c:v>50.798600393331213</c:v>
                </c:pt>
                <c:pt idx="160">
                  <c:v>50.580402926158797</c:v>
                </c:pt>
                <c:pt idx="161">
                  <c:v>50.361400059453509</c:v>
                </c:pt>
                <c:pt idx="162">
                  <c:v>50.141634461919899</c:v>
                </c:pt>
                <c:pt idx="163">
                  <c:v>49.921147932824105</c:v>
                </c:pt>
                <c:pt idx="164">
                  <c:v>49.699981416756003</c:v>
                </c:pt>
                <c:pt idx="165">
                  <c:v>49.478175018156982</c:v>
                </c:pt>
                <c:pt idx="166">
                  <c:v>49.255768015617058</c:v>
                </c:pt>
                <c:pt idx="167">
                  <c:v>49.032798875944742</c:v>
                </c:pt>
                <c:pt idx="168">
                  <c:v>48.80930526801329</c:v>
                </c:pt>
                <c:pt idx="169">
                  <c:v>48.585324076386762</c:v>
                </c:pt>
                <c:pt idx="170">
                  <c:v>48.360891414729174</c:v>
                </c:pt>
                <c:pt idx="171">
                  <c:v>48.136042639000308</c:v>
                </c:pt>
                <c:pt idx="172">
                  <c:v>47.910812360441156</c:v>
                </c:pt>
                <c:pt idx="173">
                  <c:v>47.685234458352717</c:v>
                </c:pt>
                <c:pt idx="174">
                  <c:v>47.459342092670717</c:v>
                </c:pt>
                <c:pt idx="175">
                  <c:v>47.233167716339977</c:v>
                </c:pt>
                <c:pt idx="176">
                  <c:v>47.006743087491273</c:v>
                </c:pt>
                <c:pt idx="177">
                  <c:v>46.780099281423574</c:v>
                </c:pt>
                <c:pt idx="178">
                  <c:v>46.553266702395035</c:v>
                </c:pt>
                <c:pt idx="179">
                  <c:v>46.326275095225498</c:v>
                </c:pt>
                <c:pt idx="180">
                  <c:v>46.099153556713262</c:v>
                </c:pt>
                <c:pt idx="181">
                  <c:v>45.871930546869336</c:v>
                </c:pt>
                <c:pt idx="182">
                  <c:v>45.644633899971737</c:v>
                </c:pt>
                <c:pt idx="183">
                  <c:v>45.417290835442827</c:v>
                </c:pt>
                <c:pt idx="184">
                  <c:v>45.189927968552084</c:v>
                </c:pt>
                <c:pt idx="185">
                  <c:v>44.962571320947376</c:v>
                </c:pt>
                <c:pt idx="186">
                  <c:v>44.735246331017336</c:v>
                </c:pt>
                <c:pt idx="187">
                  <c:v>44.50797786408711</c:v>
                </c:pt>
                <c:pt idx="188">
                  <c:v>44.280790222450577</c:v>
                </c:pt>
                <c:pt idx="189">
                  <c:v>44.053707155241156</c:v>
                </c:pt>
                <c:pt idx="190">
                  <c:v>43.826751868143916</c:v>
                </c:pt>
                <c:pt idx="191">
                  <c:v>43.599947032951405</c:v>
                </c:pt>
                <c:pt idx="192">
                  <c:v>43.373314796965545</c:v>
                </c:pt>
                <c:pt idx="193">
                  <c:v>43.146876792248179</c:v>
                </c:pt>
                <c:pt idx="194">
                  <c:v>42.920654144722278</c:v>
                </c:pt>
                <c:pt idx="195">
                  <c:v>42.69466748312658</c:v>
                </c:pt>
                <c:pt idx="196">
                  <c:v>42.468936947825497</c:v>
                </c:pt>
                <c:pt idx="197">
                  <c:v>42.243482199476844</c:v>
                </c:pt>
                <c:pt idx="198">
                  <c:v>42.018322427559426</c:v>
                </c:pt>
                <c:pt idx="199">
                  <c:v>41.793476358762703</c:v>
                </c:pt>
                <c:pt idx="200">
                  <c:v>41.568962265240799</c:v>
                </c:pt>
                <c:pt idx="201">
                  <c:v>41.344797972732763</c:v>
                </c:pt>
                <c:pt idx="202">
                  <c:v>41.121000868551334</c:v>
                </c:pt>
                <c:pt idx="203">
                  <c:v>40.897587909442052</c:v>
                </c:pt>
                <c:pt idx="204">
                  <c:v>40.674575629315015</c:v>
                </c:pt>
                <c:pt idx="205">
                  <c:v>40.451980146851028</c:v>
                </c:pt>
                <c:pt idx="206">
                  <c:v>40.229817172984184</c:v>
                </c:pt>
                <c:pt idx="207">
                  <c:v>40.008102018262818</c:v>
                </c:pt>
                <c:pt idx="208">
                  <c:v>39.786849600090719</c:v>
                </c:pt>
                <c:pt idx="209">
                  <c:v>39.566074449850433</c:v>
                </c:pt>
                <c:pt idx="210">
                  <c:v>39.345790719910568</c:v>
                </c:pt>
                <c:pt idx="211">
                  <c:v>39.126012190518708</c:v>
                </c:pt>
                <c:pt idx="212">
                  <c:v>38.906752276582182</c:v>
                </c:pt>
                <c:pt idx="213">
                  <c:v>38.688024034337815</c:v>
                </c:pt>
                <c:pt idx="214">
                  <c:v>38.469840167912821</c:v>
                </c:pt>
                <c:pt idx="215">
                  <c:v>38.252213035778524</c:v>
                </c:pt>
                <c:pt idx="216">
                  <c:v>38.035154657098346</c:v>
                </c:pt>
                <c:pt idx="217">
                  <c:v>37.818676717971968</c:v>
                </c:pt>
                <c:pt idx="218">
                  <c:v>37.602790577576997</c:v>
                </c:pt>
                <c:pt idx="219">
                  <c:v>37.387507274210151</c:v>
                </c:pt>
                <c:pt idx="220">
                  <c:v>37.172837531229064</c:v>
                </c:pt>
                <c:pt idx="221">
                  <c:v>36.958791762896709</c:v>
                </c:pt>
                <c:pt idx="222">
                  <c:v>36.745380080129578</c:v>
                </c:pt>
                <c:pt idx="223">
                  <c:v>36.53261229615137</c:v>
                </c:pt>
                <c:pt idx="224">
                  <c:v>36.320497932053684</c:v>
                </c:pt>
                <c:pt idx="225">
                  <c:v>36.109046222264865</c:v>
                </c:pt>
                <c:pt idx="226">
                  <c:v>35.89826611992892</c:v>
                </c:pt>
                <c:pt idx="227">
                  <c:v>35.68816630219554</c:v>
                </c:pt>
                <c:pt idx="228">
                  <c:v>35.478755175422691</c:v>
                </c:pt>
                <c:pt idx="229">
                  <c:v>35.270040880293209</c:v>
                </c:pt>
                <c:pt idx="230">
                  <c:v>35.062031296846925</c:v>
                </c:pt>
                <c:pt idx="231">
                  <c:v>34.85473404942914</c:v>
                </c:pt>
                <c:pt idx="232">
                  <c:v>34.64815651155736</c:v>
                </c:pt>
                <c:pt idx="233">
                  <c:v>34.442305810707126</c:v>
                </c:pt>
                <c:pt idx="234">
                  <c:v>34.237188833018479</c:v>
                </c:pt>
                <c:pt idx="235">
                  <c:v>34.032812227924126</c:v>
                </c:pt>
                <c:pt idx="236">
                  <c:v>33.829182412700661</c:v>
                </c:pt>
                <c:pt idx="237">
                  <c:v>33.626305576944091</c:v>
                </c:pt>
                <c:pt idx="238">
                  <c:v>33.424187686970612</c:v>
                </c:pt>
                <c:pt idx="239">
                  <c:v>33.222834490144137</c:v>
                </c:pt>
                <c:pt idx="240">
                  <c:v>33.022251519131473</c:v>
                </c:pt>
                <c:pt idx="241">
                  <c:v>32.822444096086443</c:v>
                </c:pt>
                <c:pt idx="242">
                  <c:v>32.623417336764049</c:v>
                </c:pt>
                <c:pt idx="243">
                  <c:v>32.425176154565577</c:v>
                </c:pt>
                <c:pt idx="244">
                  <c:v>32.227725264516209</c:v>
                </c:pt>
                <c:pt idx="245">
                  <c:v>32.031069187175532</c:v>
                </c:pt>
                <c:pt idx="246">
                  <c:v>31.835212252482776</c:v>
                </c:pt>
                <c:pt idx="247">
                  <c:v>31.64015860353706</c:v>
                </c:pt>
                <c:pt idx="248">
                  <c:v>31.445912200314211</c:v>
                </c:pt>
                <c:pt idx="249">
                  <c:v>31.252476823320976</c:v>
                </c:pt>
                <c:pt idx="250">
                  <c:v>31.059856077187561</c:v>
                </c:pt>
                <c:pt idx="251">
                  <c:v>30.868053394199507</c:v>
                </c:pt>
                <c:pt idx="252">
                  <c:v>30.677072037770003</c:v>
                </c:pt>
                <c:pt idx="253">
                  <c:v>30.486915105853328</c:v>
                </c:pt>
                <c:pt idx="254">
                  <c:v>30.297585534300538</c:v>
                </c:pt>
                <c:pt idx="255">
                  <c:v>30.109086100158251</c:v>
                </c:pt>
                <c:pt idx="256">
                  <c:v>29.921419424911548</c:v>
                </c:pt>
                <c:pt idx="257">
                  <c:v>29.734587977671652</c:v>
                </c:pt>
                <c:pt idx="258">
                  <c:v>29.54859407830935</c:v>
                </c:pt>
                <c:pt idx="259">
                  <c:v>29.363439900535212</c:v>
                </c:pt>
                <c:pt idx="260">
                  <c:v>29.179127474927171</c:v>
                </c:pt>
                <c:pt idx="261">
                  <c:v>28.995658691906527</c:v>
                </c:pt>
                <c:pt idx="262">
                  <c:v>28.813035304662904</c:v>
                </c:pt>
                <c:pt idx="263">
                  <c:v>28.631258932029411</c:v>
                </c:pt>
                <c:pt idx="264">
                  <c:v>28.450331061308418</c:v>
                </c:pt>
                <c:pt idx="265">
                  <c:v>28.270253051048783</c:v>
                </c:pt>
                <c:pt idx="266">
                  <c:v>28.091026133775586</c:v>
                </c:pt>
                <c:pt idx="267">
                  <c:v>27.912651418672809</c:v>
                </c:pt>
                <c:pt idx="268">
                  <c:v>27.735129894219767</c:v>
                </c:pt>
                <c:pt idx="269">
                  <c:v>27.558462430782328</c:v>
                </c:pt>
                <c:pt idx="270">
                  <c:v>27.382649783159138</c:v>
                </c:pt>
                <c:pt idx="271">
                  <c:v>27.207692593084005</c:v>
                </c:pt>
                <c:pt idx="272">
                  <c:v>27.033591391684951</c:v>
                </c:pt>
                <c:pt idx="273">
                  <c:v>26.860346601900673</c:v>
                </c:pt>
                <c:pt idx="274">
                  <c:v>26.687958540854964</c:v>
                </c:pt>
                <c:pt idx="275">
                  <c:v>26.516427422190077</c:v>
                </c:pt>
                <c:pt idx="276">
                  <c:v>26.345753358359289</c:v>
                </c:pt>
                <c:pt idx="277">
                  <c:v>26.17593636287971</c:v>
                </c:pt>
                <c:pt idx="278">
                  <c:v>26.006976352545607</c:v>
                </c:pt>
                <c:pt idx="279">
                  <c:v>25.838873149603202</c:v>
                </c:pt>
                <c:pt idx="280">
                  <c:v>25.671626483887323</c:v>
                </c:pt>
                <c:pt idx="281">
                  <c:v>25.505235994920739</c:v>
                </c:pt>
                <c:pt idx="282">
                  <c:v>25.339701233976456</c:v>
                </c:pt>
                <c:pt idx="283">
                  <c:v>25.175021666103987</c:v>
                </c:pt>
                <c:pt idx="284">
                  <c:v>25.011196672119851</c:v>
                </c:pt>
                <c:pt idx="285">
                  <c:v>24.848225550562901</c:v>
                </c:pt>
                <c:pt idx="286">
                  <c:v>24.686107519615376</c:v>
                </c:pt>
                <c:pt idx="287">
                  <c:v>24.52484171898972</c:v>
                </c:pt>
                <c:pt idx="288">
                  <c:v>24.364427211782186</c:v>
                </c:pt>
                <c:pt idx="289">
                  <c:v>24.204862986293449</c:v>
                </c:pt>
                <c:pt idx="290">
                  <c:v>24.046147957816871</c:v>
                </c:pt>
                <c:pt idx="291">
                  <c:v>23.888280970395058</c:v>
                </c:pt>
                <c:pt idx="292">
                  <c:v>23.731260798544994</c:v>
                </c:pt>
                <c:pt idx="293">
                  <c:v>23.57508614895238</c:v>
                </c:pt>
                <c:pt idx="294">
                  <c:v>23.419755662135756</c:v>
                </c:pt>
                <c:pt idx="295">
                  <c:v>23.265267914080752</c:v>
                </c:pt>
                <c:pt idx="296">
                  <c:v>23.111621417844987</c:v>
                </c:pt>
                <c:pt idx="297">
                  <c:v>22.958814625134195</c:v>
                </c:pt>
                <c:pt idx="298">
                  <c:v>22.806845927849892</c:v>
                </c:pt>
                <c:pt idx="299">
                  <c:v>22.655713659609148</c:v>
                </c:pt>
                <c:pt idx="300">
                  <c:v>22.505416097236946</c:v>
                </c:pt>
                <c:pt idx="301">
                  <c:v>22.355951462231417</c:v>
                </c:pt>
                <c:pt idx="302">
                  <c:v>22.207317922202577</c:v>
                </c:pt>
                <c:pt idx="303">
                  <c:v>22.059513592284887</c:v>
                </c:pt>
                <c:pt idx="304">
                  <c:v>21.912536536524101</c:v>
                </c:pt>
                <c:pt idx="305">
                  <c:v>21.766384769238783</c:v>
                </c:pt>
                <c:pt idx="306">
                  <c:v>21.621056256357036</c:v>
                </c:pt>
                <c:pt idx="307">
                  <c:v>21.476548916728575</c:v>
                </c:pt>
                <c:pt idx="308">
                  <c:v>21.332860623412927</c:v>
                </c:pt>
                <c:pt idx="309">
                  <c:v>21.189989204943743</c:v>
                </c:pt>
                <c:pt idx="310">
                  <c:v>21.047932446569988</c:v>
                </c:pt>
                <c:pt idx="311">
                  <c:v>20.906688091474081</c:v>
                </c:pt>
                <c:pt idx="312">
                  <c:v>20.766253841967583</c:v>
                </c:pt>
                <c:pt idx="313">
                  <c:v>20.626627360664699</c:v>
                </c:pt>
                <c:pt idx="314">
                  <c:v>20.487806271633914</c:v>
                </c:pt>
                <c:pt idx="315">
                  <c:v>20.349788161528252</c:v>
                </c:pt>
                <c:pt idx="316">
                  <c:v>20.212570580694404</c:v>
                </c:pt>
                <c:pt idx="317">
                  <c:v>20.076151044261138</c:v>
                </c:pt>
                <c:pt idx="318">
                  <c:v>19.940527033207289</c:v>
                </c:pt>
                <c:pt idx="319">
                  <c:v>19.805695995409678</c:v>
                </c:pt>
                <c:pt idx="320">
                  <c:v>19.671655346671287</c:v>
                </c:pt>
                <c:pt idx="321">
                  <c:v>19.538402471730024</c:v>
                </c:pt>
                <c:pt idx="322">
                  <c:v>19.405934725248414</c:v>
                </c:pt>
                <c:pt idx="323">
                  <c:v>19.2742494327846</c:v>
                </c:pt>
                <c:pt idx="324">
                  <c:v>19.143343891744621</c:v>
                </c:pt>
                <c:pt idx="325">
                  <c:v>19.01321537231685</c:v>
                </c:pt>
                <c:pt idx="326">
                  <c:v>18.883861118388396</c:v>
                </c:pt>
                <c:pt idx="327">
                  <c:v>18.755278348443952</c:v>
                </c:pt>
                <c:pt idx="328">
                  <c:v>18.627464256447425</c:v>
                </c:pt>
                <c:pt idx="329">
                  <c:v>18.500416012706623</c:v>
                </c:pt>
                <c:pt idx="330">
                  <c:v>18.37413076472113</c:v>
                </c:pt>
                <c:pt idx="331">
                  <c:v>18.248605638013885</c:v>
                </c:pt>
                <c:pt idx="332">
                  <c:v>18.123837736946527</c:v>
                </c:pt>
                <c:pt idx="333">
                  <c:v>17.9998241455189</c:v>
                </c:pt>
                <c:pt idx="334">
                  <c:v>17.876561928152995</c:v>
                </c:pt>
                <c:pt idx="335">
                  <c:v>17.754048130461442</c:v>
                </c:pt>
                <c:pt idx="336">
                  <c:v>17.632279780001028</c:v>
                </c:pt>
                <c:pt idx="337">
                  <c:v>17.511253887011307</c:v>
                </c:pt>
                <c:pt idx="338">
                  <c:v>17.390967445138614</c:v>
                </c:pt>
                <c:pt idx="339">
                  <c:v>17.271417432145768</c:v>
                </c:pt>
                <c:pt idx="340">
                  <c:v>17.15260081060768</c:v>
                </c:pt>
                <c:pt idx="341">
                  <c:v>17.034514528593093</c:v>
                </c:pt>
                <c:pt idx="342">
                  <c:v>16.917155520332614</c:v>
                </c:pt>
                <c:pt idx="343">
                  <c:v>16.800520706873556</c:v>
                </c:pt>
                <c:pt idx="344">
                  <c:v>16.684606996721286</c:v>
                </c:pt>
                <c:pt idx="345">
                  <c:v>16.569411286467897</c:v>
                </c:pt>
                <c:pt idx="346">
                  <c:v>16.454930461408097</c:v>
                </c:pt>
                <c:pt idx="347">
                  <c:v>16.341161396142397</c:v>
                </c:pt>
                <c:pt idx="348">
                  <c:v>16.228100955168273</c:v>
                </c:pt>
                <c:pt idx="349">
                  <c:v>16.115745993459001</c:v>
                </c:pt>
                <c:pt idx="350">
                  <c:v>16.004093357030726</c:v>
                </c:pt>
                <c:pt idx="351">
                  <c:v>15.893139883497838</c:v>
                </c:pt>
                <c:pt idx="352">
                  <c:v>15.78288240261675</c:v>
                </c:pt>
                <c:pt idx="353">
                  <c:v>15.673317736818618</c:v>
                </c:pt>
                <c:pt idx="354">
                  <c:v>15.564442701730641</c:v>
                </c:pt>
                <c:pt idx="355">
                  <c:v>15.456254106686742</c:v>
                </c:pt>
                <c:pt idx="356">
                  <c:v>15.348748755227405</c:v>
                </c:pt>
                <c:pt idx="357">
                  <c:v>15.241923445588895</c:v>
                </c:pt>
                <c:pt idx="358">
                  <c:v>15.135774971182286</c:v>
                </c:pt>
                <c:pt idx="359">
                  <c:v>15.030300121062183</c:v>
                </c:pt>
                <c:pt idx="360">
                  <c:v>14.925495680385538</c:v>
                </c:pt>
                <c:pt idx="361">
                  <c:v>14.821358430860499</c:v>
                </c:pt>
                <c:pt idx="362">
                  <c:v>14.717885151185726</c:v>
                </c:pt>
                <c:pt idx="363">
                  <c:v>14.615072617480166</c:v>
                </c:pt>
                <c:pt idx="364">
                  <c:v>14.512917603703471</c:v>
                </c:pt>
                <c:pt idx="365">
                  <c:v>14.411416882067286</c:v>
                </c:pt>
                <c:pt idx="366">
                  <c:v>14.310567223437502</c:v>
                </c:pt>
                <c:pt idx="367">
                  <c:v>14.210365397727642</c:v>
                </c:pt>
                <c:pt idx="368">
                  <c:v>14.110808174283633</c:v>
                </c:pt>
                <c:pt idx="369">
                  <c:v>14.011892322259868</c:v>
                </c:pt>
                <c:pt idx="370">
                  <c:v>13.913614610987025</c:v>
                </c:pt>
                <c:pt idx="371">
                  <c:v>13.815971810331561</c:v>
                </c:pt>
                <c:pt idx="372">
                  <c:v>13.718960691047101</c:v>
                </c:pt>
                <c:pt idx="373">
                  <c:v>13.622578025117903</c:v>
                </c:pt>
                <c:pt idx="374">
                  <c:v>13.52682058609436</c:v>
                </c:pt>
                <c:pt idx="375">
                  <c:v>13.431685149421028</c:v>
                </c:pt>
                <c:pt idx="376">
                  <c:v>13.337168492756902</c:v>
                </c:pt>
                <c:pt idx="377">
                  <c:v>13.243267396288417</c:v>
                </c:pt>
                <c:pt idx="378">
                  <c:v>13.149978643035013</c:v>
                </c:pt>
                <c:pt idx="379">
                  <c:v>13.057299019147763</c:v>
                </c:pt>
                <c:pt idx="380">
                  <c:v>12.965225314200609</c:v>
                </c:pt>
                <c:pt idx="381">
                  <c:v>12.873754321475118</c:v>
                </c:pt>
                <c:pt idx="382">
                  <c:v>12.782882838238109</c:v>
                </c:pt>
                <c:pt idx="383">
                  <c:v>12.692607666012762</c:v>
                </c:pt>
                <c:pt idx="384">
                  <c:v>12.602925610843187</c:v>
                </c:pt>
                <c:pt idx="385">
                  <c:v>12.513833483552503</c:v>
                </c:pt>
                <c:pt idx="386">
                  <c:v>12.42532809999463</c:v>
                </c:pt>
                <c:pt idx="387">
                  <c:v>12.337406281299934</c:v>
                </c:pt>
                <c:pt idx="388">
                  <c:v>12.250064854114598</c:v>
                </c:pt>
                <c:pt idx="389">
                  <c:v>12.163300650834302</c:v>
                </c:pt>
                <c:pt idx="390">
                  <c:v>12.077110509831712</c:v>
                </c:pt>
                <c:pt idx="391">
                  <c:v>11.991491275678456</c:v>
                </c:pt>
                <c:pt idx="392">
                  <c:v>11.906439799361308</c:v>
                </c:pt>
                <c:pt idx="393">
                  <c:v>11.821952938492771</c:v>
                </c:pt>
                <c:pt idx="394">
                  <c:v>11.738027557516347</c:v>
                </c:pt>
                <c:pt idx="395">
                  <c:v>11.654660527906302</c:v>
                </c:pt>
                <c:pt idx="396">
                  <c:v>11.571848728362284</c:v>
                </c:pt>
                <c:pt idx="397">
                  <c:v>11.489589044998596</c:v>
                </c:pt>
                <c:pt idx="398">
                  <c:v>11.407878371528653</c:v>
                </c:pt>
                <c:pt idx="399">
                  <c:v>11.326713609444226</c:v>
                </c:pt>
                <c:pt idx="400">
                  <c:v>11.246091668189905</c:v>
                </c:pt>
                <c:pt idx="401">
                  <c:v>11.166009465332749</c:v>
                </c:pt>
                <c:pt idx="402">
                  <c:v>11.086463926727205</c:v>
                </c:pt>
                <c:pt idx="403">
                  <c:v>11.007451986675434</c:v>
                </c:pt>
                <c:pt idx="404">
                  <c:v>10.928970588083075</c:v>
                </c:pt>
                <c:pt idx="405">
                  <c:v>10.851016682610535</c:v>
                </c:pt>
                <c:pt idx="406">
                  <c:v>10.77358723081997</c:v>
                </c:pt>
                <c:pt idx="407">
                  <c:v>10.696679202317895</c:v>
                </c:pt>
                <c:pt idx="408">
                  <c:v>10.620289575893665</c:v>
                </c:pt>
                <c:pt idx="409">
                  <c:v>10.54441533965371</c:v>
                </c:pt>
                <c:pt idx="410">
                  <c:v>10.469053491151868</c:v>
                </c:pt>
                <c:pt idx="411">
                  <c:v>10.3942010375156</c:v>
                </c:pt>
                <c:pt idx="412">
                  <c:v>10.319854995568406</c:v>
                </c:pt>
                <c:pt idx="413">
                  <c:v>10.246012391948298</c:v>
                </c:pt>
                <c:pt idx="414">
                  <c:v>10.172670263222642</c:v>
                </c:pt>
                <c:pt idx="415">
                  <c:v>10.099825655999226</c:v>
                </c:pt>
                <c:pt idx="416">
                  <c:v>10.027475627033709</c:v>
                </c:pt>
                <c:pt idx="417">
                  <c:v>9.9556172433336343</c:v>
                </c:pt>
                <c:pt idx="418">
                  <c:v>9.8842475822587517</c:v>
                </c:pt>
                <c:pt idx="419">
                  <c:v>9.8133637316181819</c:v>
                </c:pt>
                <c:pt idx="420">
                  <c:v>9.7429627897640074</c:v>
                </c:pt>
                <c:pt idx="421">
                  <c:v>9.6730418656817676</c:v>
                </c:pt>
                <c:pt idx="422">
                  <c:v>9.6035980790775142</c:v>
                </c:pt>
                <c:pt idx="423">
                  <c:v>9.534628560461968</c:v>
                </c:pt>
                <c:pt idx="424">
                  <c:v>9.4661304512313933</c:v>
                </c:pt>
                <c:pt idx="425">
                  <c:v>9.3981009037454442</c:v>
                </c:pt>
                <c:pt idx="426">
                  <c:v>9.3305370814021558</c:v>
                </c:pt>
                <c:pt idx="427">
                  <c:v>9.2634361587099363</c:v>
                </c:pt>
                <c:pt idx="428">
                  <c:v>9.1967953213566176</c:v>
                </c:pt>
                <c:pt idx="429">
                  <c:v>9.130611766275905</c:v>
                </c:pt>
                <c:pt idx="430">
                  <c:v>9.0648827017108431</c:v>
                </c:pt>
                <c:pt idx="431">
                  <c:v>8.9996053472747946</c:v>
                </c:pt>
                <c:pt idx="432">
                  <c:v>8.9347769340096193</c:v>
                </c:pt>
                <c:pt idx="433">
                  <c:v>8.8703947044413383</c:v>
                </c:pt>
                <c:pt idx="434">
                  <c:v>8.8064559126332682</c:v>
                </c:pt>
                <c:pt idx="435">
                  <c:v>8.7429578242366262</c:v>
                </c:pt>
                <c:pt idx="436">
                  <c:v>8.6798977165387328</c:v>
                </c:pt>
                <c:pt idx="437">
                  <c:v>8.617272878508814</c:v>
                </c:pt>
                <c:pt idx="438">
                  <c:v>8.5550806108414719</c:v>
                </c:pt>
                <c:pt idx="439">
                  <c:v>8.4933182259977968</c:v>
                </c:pt>
                <c:pt idx="440">
                  <c:v>8.4319830482444047</c:v>
                </c:pt>
                <c:pt idx="441">
                  <c:v>8.3710724136900438</c:v>
                </c:pt>
                <c:pt idx="442">
                  <c:v>8.3105836703202272</c:v>
                </c:pt>
                <c:pt idx="443">
                  <c:v>8.2505141780296753</c:v>
                </c:pt>
                <c:pt idx="444">
                  <c:v>8.1908613086527424</c:v>
                </c:pt>
                <c:pt idx="445">
                  <c:v>8.1316224459917805</c:v>
                </c:pt>
                <c:pt idx="446">
                  <c:v>8.0727949858434584</c:v>
                </c:pt>
                <c:pt idx="447">
                  <c:v>8.0143763360233038</c:v>
                </c:pt>
                <c:pt idx="448">
                  <c:v>7.9563639163881845</c:v>
                </c:pt>
                <c:pt idx="449">
                  <c:v>7.898755158857071</c:v>
                </c:pt>
                <c:pt idx="450">
                  <c:v>7.8415475074298087</c:v>
                </c:pt>
                <c:pt idx="451">
                  <c:v>7.7847384182042845</c:v>
                </c:pt>
                <c:pt idx="452">
                  <c:v>7.7283253593917465</c:v>
                </c:pt>
                <c:pt idx="453">
                  <c:v>7.6723058113304461</c:v>
                </c:pt>
                <c:pt idx="454">
                  <c:v>7.6166772664976037</c:v>
                </c:pt>
                <c:pt idx="455">
                  <c:v>7.5614372295197114</c:v>
                </c:pt>
                <c:pt idx="456">
                  <c:v>7.5065832171813298</c:v>
                </c:pt>
                <c:pt idx="457">
                  <c:v>7.4521127584322642</c:v>
                </c:pt>
                <c:pt idx="458">
                  <c:v>7.3980233943931211</c:v>
                </c:pt>
                <c:pt idx="459">
                  <c:v>7.3443126783595289</c:v>
                </c:pt>
                <c:pt idx="460">
                  <c:v>7.290978175804824</c:v>
                </c:pt>
                <c:pt idx="461">
                  <c:v>7.2380174643812865</c:v>
                </c:pt>
                <c:pt idx="462">
                  <c:v>7.1854281339199986</c:v>
                </c:pt>
                <c:pt idx="463">
                  <c:v>7.1332077864293524</c:v>
                </c:pt>
                <c:pt idx="464">
                  <c:v>7.081354036092165</c:v>
                </c:pt>
                <c:pt idx="465">
                  <c:v>7.0298645092615999</c:v>
                </c:pt>
                <c:pt idx="466">
                  <c:v>6.9787368444556535</c:v>
                </c:pt>
                <c:pt idx="467">
                  <c:v>6.9279686923505466</c:v>
                </c:pt>
                <c:pt idx="468">
                  <c:v>6.8775577157728094</c:v>
                </c:pt>
                <c:pt idx="469">
                  <c:v>6.8275015896901863</c:v>
                </c:pt>
                <c:pt idx="470">
                  <c:v>6.7777980012013899</c:v>
                </c:pt>
                <c:pt idx="471">
                  <c:v>6.7284446495247607</c:v>
                </c:pt>
                <c:pt idx="472">
                  <c:v>6.6794392459857193</c:v>
                </c:pt>
                <c:pt idx="473">
                  <c:v>6.6307795140032226</c:v>
                </c:pt>
                <c:pt idx="474">
                  <c:v>6.5824631890751704</c:v>
                </c:pt>
                <c:pt idx="475">
                  <c:v>6.5344880187626728</c:v>
                </c:pt>
                <c:pt idx="476">
                  <c:v>6.486851762673453</c:v>
                </c:pt>
                <c:pt idx="477">
                  <c:v>6.439552192444097</c:v>
                </c:pt>
                <c:pt idx="478">
                  <c:v>6.392587091721623</c:v>
                </c:pt>
                <c:pt idx="479">
                  <c:v>6.3459542561437559</c:v>
                </c:pt>
                <c:pt idx="480">
                  <c:v>6.2996514933185495</c:v>
                </c:pt>
                <c:pt idx="481">
                  <c:v>6.2536766228031127</c:v>
                </c:pt>
                <c:pt idx="482">
                  <c:v>6.2080274760812699</c:v>
                </c:pt>
                <c:pt idx="483">
                  <c:v>6.1627018965406108</c:v>
                </c:pt>
                <c:pt idx="484">
                  <c:v>6.1176977394485448</c:v>
                </c:pt>
                <c:pt idx="485">
                  <c:v>6.0730128719277019</c:v>
                </c:pt>
                <c:pt idx="486">
                  <c:v>6.028645172930382</c:v>
                </c:pt>
                <c:pt idx="487">
                  <c:v>5.9845925332123926</c:v>
                </c:pt>
                <c:pt idx="488">
                  <c:v>5.9408528553061188</c:v>
                </c:pt>
                <c:pt idx="489">
                  <c:v>5.8974240534927418</c:v>
                </c:pt>
                <c:pt idx="490">
                  <c:v>5.8543040537739586</c:v>
                </c:pt>
                <c:pt idx="491">
                  <c:v>5.811490793842836</c:v>
                </c:pt>
                <c:pt idx="492">
                  <c:v>5.7689822230540955</c:v>
                </c:pt>
                <c:pt idx="493">
                  <c:v>5.7267763023938016</c:v>
                </c:pt>
                <c:pt idx="494">
                  <c:v>5.6848710044482686</c:v>
                </c:pt>
                <c:pt idx="495">
                  <c:v>5.643264313372498</c:v>
                </c:pt>
                <c:pt idx="496">
                  <c:v>5.6019542248579199</c:v>
                </c:pt>
                <c:pt idx="497">
                  <c:v>5.5609387460996658</c:v>
                </c:pt>
                <c:pt idx="498">
                  <c:v>5.5202158957631866</c:v>
                </c:pt>
                <c:pt idx="499">
                  <c:v>5.4797837039503463</c:v>
                </c:pt>
                <c:pt idx="500">
                  <c:v>5.4396402121650027</c:v>
                </c:pt>
                <c:pt idx="501">
                  <c:v>5.3997834732781484</c:v>
                </c:pt>
                <c:pt idx="502">
                  <c:v>5.3602115514923696</c:v>
                </c:pt>
                <c:pt idx="503">
                  <c:v>5.3209225223060344</c:v>
                </c:pt>
                <c:pt idx="504">
                  <c:v>5.2819144724768563</c:v>
                </c:pt>
                <c:pt idx="505">
                  <c:v>5.2431854999850742</c:v>
                </c:pt>
                <c:pt idx="506">
                  <c:v>5.2047337139961911</c:v>
                </c:pt>
                <c:pt idx="507">
                  <c:v>5.1665572348233155</c:v>
                </c:pt>
                <c:pt idx="508">
                  <c:v>5.1286541938889911</c:v>
                </c:pt>
                <c:pt idx="509">
                  <c:v>5.0910227336867848</c:v>
                </c:pt>
                <c:pt idx="510">
                  <c:v>5.0536610077423205</c:v>
                </c:pt>
                <c:pt idx="511">
                  <c:v>5.0165671805740715</c:v>
                </c:pt>
                <c:pt idx="512">
                  <c:v>4.9797394276537261</c:v>
                </c:pt>
                <c:pt idx="513">
                  <c:v>4.9431759353662699</c:v>
                </c:pt>
                <c:pt idx="514">
                  <c:v>4.906874900969683</c:v>
                </c:pt>
                <c:pt idx="515">
                  <c:v>4.8708345325542837</c:v>
                </c:pt>
                <c:pt idx="516">
                  <c:v>4.8350530490018713</c:v>
                </c:pt>
                <c:pt idx="517">
                  <c:v>4.799528679944487</c:v>
                </c:pt>
                <c:pt idx="518">
                  <c:v>4.7642596657228609</c:v>
                </c:pt>
                <c:pt idx="519">
                  <c:v>4.7292442573447317</c:v>
                </c:pt>
                <c:pt idx="520">
                  <c:v>4.6944807164427118</c:v>
                </c:pt>
                <c:pt idx="521">
                  <c:v>4.659967315232052</c:v>
                </c:pt>
                <c:pt idx="522">
                  <c:v>4.6257023364680236</c:v>
                </c:pt>
                <c:pt idx="523">
                  <c:v>4.5916840734032149</c:v>
                </c:pt>
                <c:pt idx="524">
                  <c:v>4.5579108297445146</c:v>
                </c:pt>
                <c:pt idx="525">
                  <c:v>4.5243809196098823</c:v>
                </c:pt>
                <c:pt idx="526">
                  <c:v>4.4910926674849492</c:v>
                </c:pt>
                <c:pt idx="527">
                  <c:v>4.4580444081793473</c:v>
                </c:pt>
                <c:pt idx="528">
                  <c:v>4.4252344867830544</c:v>
                </c:pt>
                <c:pt idx="529">
                  <c:v>4.3926612586222262</c:v>
                </c:pt>
                <c:pt idx="530">
                  <c:v>4.3603230892152851</c:v>
                </c:pt>
                <c:pt idx="531">
                  <c:v>4.3282183542283974</c:v>
                </c:pt>
                <c:pt idx="532">
                  <c:v>4.2963454394311782</c:v>
                </c:pt>
                <c:pt idx="533">
                  <c:v>4.2647027406520266</c:v>
                </c:pt>
                <c:pt idx="534">
                  <c:v>4.2332886637334894</c:v>
                </c:pt>
                <c:pt idx="535">
                  <c:v>4.202101624487284</c:v>
                </c:pt>
                <c:pt idx="536">
                  <c:v>4.1711400486494625</c:v>
                </c:pt>
                <c:pt idx="537">
                  <c:v>4.1404023718352221</c:v>
                </c:pt>
                <c:pt idx="538">
                  <c:v>4.1098870394938416</c:v>
                </c:pt>
                <c:pt idx="539">
                  <c:v>4.0795925068633068</c:v>
                </c:pt>
                <c:pt idx="540">
                  <c:v>4.04951723892502</c:v>
                </c:pt>
                <c:pt idx="541">
                  <c:v>4.0196597103583116</c:v>
                </c:pt>
                <c:pt idx="542">
                  <c:v>3.990018405494979</c:v>
                </c:pt>
                <c:pt idx="543">
                  <c:v>3.9605918182736701</c:v>
                </c:pt>
                <c:pt idx="544">
                  <c:v>3.9313784521942097</c:v>
                </c:pt>
                <c:pt idx="545">
                  <c:v>3.9023768202719822</c:v>
                </c:pt>
                <c:pt idx="546">
                  <c:v>3.8735854449921305</c:v>
                </c:pt>
                <c:pt idx="547">
                  <c:v>3.845002858263797</c:v>
                </c:pt>
                <c:pt idx="548">
                  <c:v>3.8166276013742788</c:v>
                </c:pt>
                <c:pt idx="549">
                  <c:v>3.788458224943227</c:v>
                </c:pt>
                <c:pt idx="550">
                  <c:v>3.7604932888767166</c:v>
                </c:pt>
                <c:pt idx="551">
                  <c:v>3.7327313623214025</c:v>
                </c:pt>
                <c:pt idx="552">
                  <c:v>3.7051710236185755</c:v>
                </c:pt>
                <c:pt idx="553">
                  <c:v>3.6778108602583188</c:v>
                </c:pt>
                <c:pt idx="554">
                  <c:v>3.6506494688335067</c:v>
                </c:pt>
                <c:pt idx="555">
                  <c:v>3.6236854549939608</c:v>
                </c:pt>
                <c:pt idx="556">
                  <c:v>3.5969174334005629</c:v>
                </c:pt>
                <c:pt idx="557">
                  <c:v>3.5703440276793259</c:v>
                </c:pt>
                <c:pt idx="558">
                  <c:v>3.5439638703755776</c:v>
                </c:pt>
                <c:pt idx="559">
                  <c:v>3.5177756029080456</c:v>
                </c:pt>
                <c:pt idx="560">
                  <c:v>3.4917778755230984</c:v>
                </c:pt>
                <c:pt idx="561">
                  <c:v>3.4659693472490147</c:v>
                </c:pt>
                <c:pt idx="562">
                  <c:v>3.4403486858500969</c:v>
                </c:pt>
                <c:pt idx="563">
                  <c:v>3.4149145677810679</c:v>
                </c:pt>
                <c:pt idx="564">
                  <c:v>3.3896656781414407</c:v>
                </c:pt>
                <c:pt idx="565">
                  <c:v>3.3646007106298299</c:v>
                </c:pt>
                <c:pt idx="566">
                  <c:v>3.3397183674984348</c:v>
                </c:pt>
                <c:pt idx="567">
                  <c:v>3.3150173595075501</c:v>
                </c:pt>
                <c:pt idx="568">
                  <c:v>3.2904964058801056</c:v>
                </c:pt>
                <c:pt idx="569">
                  <c:v>3.2661542342563621</c:v>
                </c:pt>
                <c:pt idx="570">
                  <c:v>3.2419895806484789</c:v>
                </c:pt>
                <c:pt idx="571">
                  <c:v>3.2180011893954088</c:v>
                </c:pt>
                <c:pt idx="572">
                  <c:v>3.1941878131177219</c:v>
                </c:pt>
                <c:pt idx="573">
                  <c:v>3.1705482126724718</c:v>
                </c:pt>
                <c:pt idx="574">
                  <c:v>3.1470811571082606</c:v>
                </c:pt>
                <c:pt idx="575">
                  <c:v>3.1237854236203191</c:v>
                </c:pt>
                <c:pt idx="576">
                  <c:v>3.1006597975056849</c:v>
                </c:pt>
                <c:pt idx="577">
                  <c:v>3.0777030721184815</c:v>
                </c:pt>
                <c:pt idx="578">
                  <c:v>3.0549140488252817</c:v>
                </c:pt>
                <c:pt idx="579">
                  <c:v>3.0322915369605425</c:v>
                </c:pt>
                <c:pt idx="580">
                  <c:v>3.0098343537822672</c:v>
                </c:pt>
                <c:pt idx="581">
                  <c:v>2.9875413244276103</c:v>
                </c:pt>
                <c:pt idx="582">
                  <c:v>2.9654112818686258</c:v>
                </c:pt>
                <c:pt idx="583">
                  <c:v>2.9434430668682126</c:v>
                </c:pt>
                <c:pt idx="584">
                  <c:v>2.9216355279361181</c:v>
                </c:pt>
                <c:pt idx="585">
                  <c:v>2.899987521284956</c:v>
                </c:pt>
                <c:pt idx="586">
                  <c:v>2.8784979107865638</c:v>
                </c:pt>
                <c:pt idx="587">
                  <c:v>2.8571655679282202</c:v>
                </c:pt>
                <c:pt idx="588">
                  <c:v>2.8359893717692444</c:v>
                </c:pt>
                <c:pt idx="589">
                  <c:v>2.8149682088974259</c:v>
                </c:pt>
                <c:pt idx="590">
                  <c:v>2.7941009733859232</c:v>
                </c:pt>
                <c:pt idx="591">
                  <c:v>2.7733865667499202</c:v>
                </c:pt>
                <c:pt idx="592">
                  <c:v>2.7528238979037383</c:v>
                </c:pt>
                <c:pt idx="593">
                  <c:v>2.7324118831178339</c:v>
                </c:pt>
                <c:pt idx="594">
                  <c:v>2.7121494459760953</c:v>
                </c:pt>
                <c:pt idx="595">
                  <c:v>2.6920355173331956</c:v>
                </c:pt>
                <c:pt idx="596">
                  <c:v>2.6720690352720737</c:v>
                </c:pt>
                <c:pt idx="597">
                  <c:v>2.6522489450616291</c:v>
                </c:pt>
                <c:pt idx="598">
                  <c:v>2.6325741991144582</c:v>
                </c:pt>
                <c:pt idx="599">
                  <c:v>2.6130437569447764</c:v>
                </c:pt>
                <c:pt idx="600">
                  <c:v>2.5936565851265243</c:v>
                </c:pt>
                <c:pt idx="601">
                  <c:v>2.5744116572515168</c:v>
                </c:pt>
                <c:pt idx="602">
                  <c:v>2.5553079538878762</c:v>
                </c:pt>
                <c:pt idx="603">
                  <c:v>2.5363444625384659</c:v>
                </c:pt>
                <c:pt idx="604">
                  <c:v>2.5175201775996072</c:v>
                </c:pt>
                <c:pt idx="605">
                  <c:v>2.4988341003198542</c:v>
                </c:pt>
                <c:pt idx="606">
                  <c:v>2.4802852387588814</c:v>
                </c:pt>
                <c:pt idx="607">
                  <c:v>2.4618726077467699</c:v>
                </c:pt>
                <c:pt idx="608">
                  <c:v>2.4435952288430656</c:v>
                </c:pt>
                <c:pt idx="609">
                  <c:v>2.4254521302963212</c:v>
                </c:pt>
                <c:pt idx="610">
                  <c:v>2.4074423470036379</c:v>
                </c:pt>
                <c:pt idx="611">
                  <c:v>2.3895649204703773</c:v>
                </c:pt>
                <c:pt idx="612">
                  <c:v>2.3718188987700728</c:v>
                </c:pt>
                <c:pt idx="613">
                  <c:v>2.3542033365044688</c:v>
                </c:pt>
                <c:pt idx="614">
                  <c:v>2.3367172947637442</c:v>
                </c:pt>
                <c:pt idx="615">
                  <c:v>2.3193598410868077</c:v>
                </c:pt>
                <c:pt idx="616">
                  <c:v>2.3021300494219616</c:v>
                </c:pt>
                <c:pt idx="617">
                  <c:v>2.2850270000874389</c:v>
                </c:pt>
                <c:pt idx="618">
                  <c:v>2.2680497797323937</c:v>
                </c:pt>
                <c:pt idx="619">
                  <c:v>2.2511974812978224</c:v>
                </c:pt>
                <c:pt idx="620">
                  <c:v>2.2344692039778238</c:v>
                </c:pt>
                <c:pt idx="621">
                  <c:v>2.2178640531808611</c:v>
                </c:pt>
                <c:pt idx="622">
                  <c:v>2.2013811404914065</c:v>
                </c:pt>
                <c:pt idx="623">
                  <c:v>2.1850195836314583</c:v>
                </c:pt>
                <c:pt idx="624">
                  <c:v>2.1687785064225551</c:v>
                </c:pt>
                <c:pt idx="625">
                  <c:v>2.1526570387477051</c:v>
                </c:pt>
                <c:pt idx="626">
                  <c:v>2.1366543165135425</c:v>
                </c:pt>
                <c:pt idx="627">
                  <c:v>2.1207694816128111</c:v>
                </c:pt>
                <c:pt idx="628">
                  <c:v>2.1050016818867334</c:v>
                </c:pt>
                <c:pt idx="629">
                  <c:v>2.0893500710878072</c:v>
                </c:pt>
                <c:pt idx="630">
                  <c:v>2.0738138088426297</c:v>
                </c:pt>
                <c:pt idx="631">
                  <c:v>2.0583920606149917</c:v>
                </c:pt>
                <c:pt idx="632">
                  <c:v>2.0430839976689867</c:v>
                </c:pt>
                <c:pt idx="633">
                  <c:v>2.0278887970324462</c:v>
                </c:pt>
                <c:pt idx="634">
                  <c:v>2.0128056414604885</c:v>
                </c:pt>
                <c:pt idx="635">
                  <c:v>1.9978337193992246</c:v>
                </c:pt>
                <c:pt idx="636">
                  <c:v>1.9829722249496768</c:v>
                </c:pt>
                <c:pt idx="637">
                  <c:v>1.9682203578318109</c:v>
                </c:pt>
                <c:pt idx="638">
                  <c:v>1.9535773233487816</c:v>
                </c:pt>
                <c:pt idx="639">
                  <c:v>1.9390423323513772</c:v>
                </c:pt>
                <c:pt idx="640">
                  <c:v>1.9246146012025349</c:v>
                </c:pt>
                <c:pt idx="641">
                  <c:v>1.9102933517421405</c:v>
                </c:pt>
                <c:pt idx="642">
                  <c:v>1.8960778112519847</c:v>
                </c:pt>
                <c:pt idx="643">
                  <c:v>1.8819672124207898</c:v>
                </c:pt>
                <c:pt idx="644">
                  <c:v>1.8679607933095213</c:v>
                </c:pt>
                <c:pt idx="645">
                  <c:v>1.8540577973168695</c:v>
                </c:pt>
                <c:pt idx="646">
                  <c:v>1.8402574731448027</c:v>
                </c:pt>
                <c:pt idx="647">
                  <c:v>1.8265590747643898</c:v>
                </c:pt>
                <c:pt idx="648">
                  <c:v>1.8129618613818224</c:v>
                </c:pt>
                <c:pt idx="649">
                  <c:v>1.7994650974044646</c:v>
                </c:pt>
                <c:pt idx="650">
                  <c:v>1.7860680524071739</c:v>
                </c:pt>
                <c:pt idx="651">
                  <c:v>1.7727700010988769</c:v>
                </c:pt>
                <c:pt idx="652">
                  <c:v>1.7595702232891028</c:v>
                </c:pt>
                <c:pt idx="653">
                  <c:v>1.746468003854929</c:v>
                </c:pt>
                <c:pt idx="654">
                  <c:v>1.7334626327079121</c:v>
                </c:pt>
                <c:pt idx="655">
                  <c:v>1.7205534047612758</c:v>
                </c:pt>
                <c:pt idx="656">
                  <c:v>1.7077396198972536</c:v>
                </c:pt>
                <c:pt idx="657">
                  <c:v>1.6950205829346316</c:v>
                </c:pt>
                <c:pt idx="658">
                  <c:v>1.6823956035964187</c:v>
                </c:pt>
                <c:pt idx="659">
                  <c:v>1.6698639964777584</c:v>
                </c:pt>
                <c:pt idx="660">
                  <c:v>1.6574250810138551</c:v>
                </c:pt>
                <c:pt idx="661">
                  <c:v>1.6450781814482838</c:v>
                </c:pt>
                <c:pt idx="662">
                  <c:v>1.6328226268013282</c:v>
                </c:pt>
                <c:pt idx="663">
                  <c:v>1.620657750838518</c:v>
                </c:pt>
                <c:pt idx="664">
                  <c:v>1.6085828920393652</c:v>
                </c:pt>
                <c:pt idx="665">
                  <c:v>1.5965973935661992</c:v>
                </c:pt>
                <c:pt idx="666">
                  <c:v>1.5847006032333439</c:v>
                </c:pt>
                <c:pt idx="667">
                  <c:v>1.5728918734761947</c:v>
                </c:pt>
                <c:pt idx="668">
                  <c:v>1.5611705613207079</c:v>
                </c:pt>
                <c:pt idx="669">
                  <c:v>1.5495360283529607</c:v>
                </c:pt>
                <c:pt idx="670">
                  <c:v>1.5379876406888542</c:v>
                </c:pt>
                <c:pt idx="671">
                  <c:v>1.5265247689440002</c:v>
                </c:pt>
                <c:pt idx="672">
                  <c:v>1.5151467882038219</c:v>
                </c:pt>
                <c:pt idx="673">
                  <c:v>1.5038530779937815</c:v>
                </c:pt>
                <c:pt idx="674">
                  <c:v>1.4926430222498084</c:v>
                </c:pt>
                <c:pt idx="675">
                  <c:v>1.481516009288768</c:v>
                </c:pt>
                <c:pt idx="676">
                  <c:v>1.4704714317793588</c:v>
                </c:pt>
                <c:pt idx="677">
                  <c:v>1.4595086867128799</c:v>
                </c:pt>
                <c:pt idx="678">
                  <c:v>1.4486271753743125</c:v>
                </c:pt>
                <c:pt idx="679">
                  <c:v>1.4378263033136136</c:v>
                </c:pt>
                <c:pt idx="680">
                  <c:v>1.4271054803170529</c:v>
                </c:pt>
                <c:pt idx="681">
                  <c:v>1.4164641203787909</c:v>
                </c:pt>
                <c:pt idx="682">
                  <c:v>1.4059016416725996</c:v>
                </c:pt>
                <c:pt idx="683">
                  <c:v>1.3954174665237531</c:v>
                </c:pt>
                <c:pt idx="684">
                  <c:v>1.3850110213810751</c:v>
                </c:pt>
                <c:pt idx="685">
                  <c:v>1.3746817367891282</c:v>
                </c:pt>
                <c:pt idx="686">
                  <c:v>1.3644290473605736</c:v>
                </c:pt>
                <c:pt idx="687">
                  <c:v>1.354252391748787</c:v>
                </c:pt>
                <c:pt idx="688">
                  <c:v>1.3441512126204316</c:v>
                </c:pt>
                <c:pt idx="689">
                  <c:v>1.3341249566284006</c:v>
                </c:pt>
                <c:pt idx="690">
                  <c:v>1.3241730743847739</c:v>
                </c:pt>
                <c:pt idx="691">
                  <c:v>1.3142950204340025</c:v>
                </c:pt>
                <c:pt idx="692">
                  <c:v>1.3044902532262483</c:v>
                </c:pt>
                <c:pt idx="693">
                  <c:v>1.2947582350908675</c:v>
                </c:pt>
                <c:pt idx="694">
                  <c:v>1.2850984322100629</c:v>
                </c:pt>
                <c:pt idx="695">
                  <c:v>1.2755103145926086</c:v>
                </c:pt>
                <c:pt idx="696">
                  <c:v>1.2659933560479288</c:v>
                </c:pt>
                <c:pt idx="697">
                  <c:v>1.256547034160107</c:v>
                </c:pt>
                <c:pt idx="698">
                  <c:v>1.2471708302622204</c:v>
                </c:pt>
                <c:pt idx="699">
                  <c:v>1.2378642294106896</c:v>
                </c:pt>
                <c:pt idx="700">
                  <c:v>1.2286267203598982</c:v>
                </c:pt>
                <c:pt idx="701">
                  <c:v>1.2194577955369681</c:v>
                </c:pt>
                <c:pt idx="702">
                  <c:v>1.2103569510165073</c:v>
                </c:pt>
                <c:pt idx="703">
                  <c:v>1.2013236864957406</c:v>
                </c:pt>
                <c:pt idx="704">
                  <c:v>1.1923575052697259</c:v>
                </c:pt>
                <c:pt idx="705">
                  <c:v>1.1834579142065564</c:v>
                </c:pt>
                <c:pt idx="706">
                  <c:v>1.1746244237229604</c:v>
                </c:pt>
                <c:pt idx="707">
                  <c:v>1.1658565477599012</c:v>
                </c:pt>
                <c:pt idx="708">
                  <c:v>1.157153803758348</c:v>
                </c:pt>
                <c:pt idx="709">
                  <c:v>1.1485157126351879</c:v>
                </c:pt>
                <c:pt idx="710">
                  <c:v>1.1399417987593807</c:v>
                </c:pt>
                <c:pt idx="711">
                  <c:v>1.1314315899281269</c:v>
                </c:pt>
                <c:pt idx="712">
                  <c:v>1.1229846173432065</c:v>
                </c:pt>
                <c:pt idx="713">
                  <c:v>1.1146004155875602</c:v>
                </c:pt>
                <c:pt idx="714">
                  <c:v>1.1062785226019827</c:v>
                </c:pt>
                <c:pt idx="715">
                  <c:v>1.0980184796618317</c:v>
                </c:pt>
                <c:pt idx="716">
                  <c:v>1.0898198313540206</c:v>
                </c:pt>
                <c:pt idx="717">
                  <c:v>1.0816821255541953</c:v>
                </c:pt>
                <c:pt idx="718">
                  <c:v>1.0736049134038268</c:v>
                </c:pt>
                <c:pt idx="719">
                  <c:v>1.0655877492877295</c:v>
                </c:pt>
                <c:pt idx="720">
                  <c:v>1.0576301908114658</c:v>
                </c:pt>
                <c:pt idx="721">
                  <c:v>1.0497317987791348</c:v>
                </c:pt>
                <c:pt idx="722">
                  <c:v>1.0418921371710468</c:v>
                </c:pt>
                <c:pt idx="723">
                  <c:v>1.034110773121796</c:v>
                </c:pt>
                <c:pt idx="724">
                  <c:v>1.0263872768982196</c:v>
                </c:pt>
                <c:pt idx="725">
                  <c:v>1.018721221877712</c:v>
                </c:pt>
                <c:pt idx="726">
                  <c:v>1.0111121845264961</c:v>
                </c:pt>
                <c:pt idx="727">
                  <c:v>1.0035597443782365</c:v>
                </c:pt>
                <c:pt idx="728">
                  <c:v>0.99606348401253797</c:v>
                </c:pt>
                <c:pt idx="729">
                  <c:v>0.9886229890338285</c:v>
                </c:pt>
                <c:pt idx="730">
                  <c:v>0.98123784805019909</c:v>
                </c:pt>
                <c:pt idx="731">
                  <c:v>0.97390765265241441</c:v>
                </c:pt>
                <c:pt idx="732">
                  <c:v>0.96663199739319339</c:v>
                </c:pt>
                <c:pt idx="733">
                  <c:v>0.95941047976637606</c:v>
                </c:pt>
                <c:pt idx="734">
                  <c:v>0.95224270018644575</c:v>
                </c:pt>
                <c:pt idx="735">
                  <c:v>0.94512826196809385</c:v>
                </c:pt>
                <c:pt idx="736">
                  <c:v>0.93806677130589833</c:v>
                </c:pt>
                <c:pt idx="737">
                  <c:v>0.93105783725411584</c:v>
                </c:pt>
                <c:pt idx="738">
                  <c:v>0.92410107170671552</c:v>
                </c:pt>
                <c:pt idx="739">
                  <c:v>0.91719608937746955</c:v>
                </c:pt>
                <c:pt idx="740">
                  <c:v>0.91034250778005799</c:v>
                </c:pt>
                <c:pt idx="741">
                  <c:v>0.90353994720854303</c:v>
                </c:pt>
                <c:pt idx="742">
                  <c:v>0.89678803071772961</c:v>
                </c:pt>
                <c:pt idx="743">
                  <c:v>0.89008638410392393</c:v>
                </c:pt>
                <c:pt idx="744">
                  <c:v>0.88343463588546456</c:v>
                </c:pt>
                <c:pt idx="745">
                  <c:v>0.87683241728372252</c:v>
                </c:pt>
                <c:pt idx="746">
                  <c:v>0.87027936220397351</c:v>
                </c:pt>
                <c:pt idx="747">
                  <c:v>0.86377510721656847</c:v>
                </c:pt>
                <c:pt idx="748">
                  <c:v>0.85731929153811848</c:v>
                </c:pt>
                <c:pt idx="749">
                  <c:v>0.85091155701287846</c:v>
                </c:pt>
                <c:pt idx="750">
                  <c:v>0.84455154809417365</c:v>
                </c:pt>
                <c:pt idx="751">
                  <c:v>0.8382389118259681</c:v>
                </c:pt>
                <c:pt idx="752">
                  <c:v>0.83197329782464635</c:v>
                </c:pt>
                <c:pt idx="753">
                  <c:v>0.8257543582607525</c:v>
                </c:pt>
                <c:pt idx="754">
                  <c:v>0.81958174784105609</c:v>
                </c:pt>
                <c:pt idx="755">
                  <c:v>0.81345512379050433</c:v>
                </c:pt>
                <c:pt idx="756">
                  <c:v>0.80737414583444433</c:v>
                </c:pt>
                <c:pt idx="757">
                  <c:v>0.8013384761809732</c:v>
                </c:pt>
                <c:pt idx="758">
                  <c:v>0.79534777950328817</c:v>
                </c:pt>
                <c:pt idx="759">
                  <c:v>0.7894017229223067</c:v>
                </c:pt>
                <c:pt idx="760">
                  <c:v>0.78349997598918719</c:v>
                </c:pt>
                <c:pt idx="761">
                  <c:v>0.77764221066823325</c:v>
                </c:pt>
                <c:pt idx="762">
                  <c:v>0.77182810131969859</c:v>
                </c:pt>
                <c:pt idx="763">
                  <c:v>0.76605732468280507</c:v>
                </c:pt>
                <c:pt idx="764">
                  <c:v>0.76032955985886019</c:v>
                </c:pt>
                <c:pt idx="765">
                  <c:v>0.75464448829443143</c:v>
                </c:pt>
                <c:pt idx="766">
                  <c:v>0.74900179376469112</c:v>
                </c:pt>
                <c:pt idx="767">
                  <c:v>0.7434011623569603</c:v>
                </c:pt>
                <c:pt idx="768">
                  <c:v>0.73784228245408201</c:v>
                </c:pt>
                <c:pt idx="769">
                  <c:v>0.73232484471827775</c:v>
                </c:pt>
                <c:pt idx="770">
                  <c:v>0.72684854207473393</c:v>
                </c:pt>
                <c:pt idx="771">
                  <c:v>0.72141306969564312</c:v>
                </c:pt>
                <c:pt idx="772">
                  <c:v>0.71601812498410311</c:v>
                </c:pt>
                <c:pt idx="773">
                  <c:v>0.71066340755822921</c:v>
                </c:pt>
                <c:pt idx="774">
                  <c:v>0.70534861923536596</c:v>
                </c:pt>
                <c:pt idx="775">
                  <c:v>0.70007346401642678</c:v>
                </c:pt>
                <c:pt idx="776">
                  <c:v>0.69483764807026205</c:v>
                </c:pt>
                <c:pt idx="777">
                  <c:v>0.68964087971818344</c:v>
                </c:pt>
                <c:pt idx="778">
                  <c:v>0.68448286941861625</c:v>
                </c:pt>
                <c:pt idx="779">
                  <c:v>0.67936332975180846</c:v>
                </c:pt>
                <c:pt idx="780">
                  <c:v>0.67428197540469625</c:v>
                </c:pt>
                <c:pt idx="781">
                  <c:v>0.66923852315582621</c:v>
                </c:pt>
                <c:pt idx="782">
                  <c:v>0.66423269186030609</c:v>
                </c:pt>
                <c:pt idx="783">
                  <c:v>0.65926420243506811</c:v>
                </c:pt>
                <c:pt idx="784">
                  <c:v>0.6543327778440613</c:v>
                </c:pt>
                <c:pt idx="785">
                  <c:v>0.64943814308357162</c:v>
                </c:pt>
                <c:pt idx="786">
                  <c:v>0.64458002516769852</c:v>
                </c:pt>
                <c:pt idx="787">
                  <c:v>0.63975815311381723</c:v>
                </c:pt>
                <c:pt idx="788">
                  <c:v>0.63497225792833945</c:v>
                </c:pt>
                <c:pt idx="789">
                  <c:v>0.63022207259230356</c:v>
                </c:pt>
                <c:pt idx="790">
                  <c:v>0.62550733204732012</c:v>
                </c:pt>
                <c:pt idx="791">
                  <c:v>0.62082777318143201</c:v>
                </c:pt>
                <c:pt idx="792">
                  <c:v>0.61618313481515941</c:v>
                </c:pt>
                <c:pt idx="793">
                  <c:v>0.6115731576876442</c:v>
                </c:pt>
                <c:pt idx="794">
                  <c:v>0.60699758444285123</c:v>
                </c:pt>
                <c:pt idx="795">
                  <c:v>0.60245615961579801</c:v>
                </c:pt>
                <c:pt idx="796">
                  <c:v>0.59794862961912543</c:v>
                </c:pt>
                <c:pt idx="797">
                  <c:v>0.5934747427294127</c:v>
                </c:pt>
                <c:pt idx="798">
                  <c:v>0.58903424907387603</c:v>
                </c:pt>
                <c:pt idx="799">
                  <c:v>0.58462690061705302</c:v>
                </c:pt>
                <c:pt idx="800">
                  <c:v>0.58025245114747293</c:v>
                </c:pt>
                <c:pt idx="801">
                  <c:v>0.57591065626463944</c:v>
                </c:pt>
                <c:pt idx="802">
                  <c:v>0.57160127336592836</c:v>
                </c:pt>
                <c:pt idx="803">
                  <c:v>0.56732406163361304</c:v>
                </c:pt>
                <c:pt idx="804">
                  <c:v>0.56307878202200357</c:v>
                </c:pt>
                <c:pt idx="805">
                  <c:v>0.55886519724472805</c:v>
                </c:pt>
                <c:pt idx="806">
                  <c:v>0.55468307176197129</c:v>
                </c:pt>
                <c:pt idx="807">
                  <c:v>0.55053217176786973</c:v>
                </c:pt>
                <c:pt idx="808">
                  <c:v>0.54641226517807695</c:v>
                </c:pt>
                <c:pt idx="809">
                  <c:v>0.54232312161721552</c:v>
                </c:pt>
                <c:pt idx="810">
                  <c:v>0.53826451240665563</c:v>
                </c:pt>
                <c:pt idx="811">
                  <c:v>0.53423621055213744</c:v>
                </c:pt>
                <c:pt idx="812">
                  <c:v>0.53023799073170608</c:v>
                </c:pt>
                <c:pt idx="813">
                  <c:v>0.52626962928356136</c:v>
                </c:pt>
                <c:pt idx="814">
                  <c:v>0.52233090419403538</c:v>
                </c:pt>
                <c:pt idx="815">
                  <c:v>0.51842159508571228</c:v>
                </c:pt>
                <c:pt idx="816">
                  <c:v>0.51454148320560478</c:v>
                </c:pt>
                <c:pt idx="817">
                  <c:v>0.51069035141335917</c:v>
                </c:pt>
                <c:pt idx="818">
                  <c:v>0.50686798416957402</c:v>
                </c:pt>
                <c:pt idx="819">
                  <c:v>0.50307416752424672</c:v>
                </c:pt>
                <c:pt idx="820">
                  <c:v>0.49930868910522008</c:v>
                </c:pt>
                <c:pt idx="821">
                  <c:v>0.49557133810678522</c:v>
                </c:pt>
                <c:pt idx="822">
                  <c:v>0.49186190527827023</c:v>
                </c:pt>
                <c:pt idx="823">
                  <c:v>0.48818018291287046</c:v>
                </c:pt>
                <c:pt idx="824">
                  <c:v>0.48452596483636512</c:v>
                </c:pt>
                <c:pt idx="825">
                  <c:v>0.48089904639597592</c:v>
                </c:pt>
                <c:pt idx="826">
                  <c:v>0.47729922444946737</c:v>
                </c:pt>
                <c:pt idx="827">
                  <c:v>0.47372629735403393</c:v>
                </c:pt>
                <c:pt idx="828">
                  <c:v>0.47018006495548548</c:v>
                </c:pt>
                <c:pt idx="829">
                  <c:v>0.46666032857746131</c:v>
                </c:pt>
                <c:pt idx="830">
                  <c:v>0.46316689101064412</c:v>
                </c:pt>
                <c:pt idx="831">
                  <c:v>0.45969955650210181</c:v>
                </c:pt>
                <c:pt idx="832">
                  <c:v>0.4562581307447573</c:v>
                </c:pt>
                <c:pt idx="833">
                  <c:v>0.45284242086687243</c:v>
                </c:pt>
                <c:pt idx="834">
                  <c:v>0.4494522354215178</c:v>
                </c:pt>
                <c:pt idx="835">
                  <c:v>0.44608738437634088</c:v>
                </c:pt>
                <c:pt idx="836">
                  <c:v>0.44274767910319213</c:v>
                </c:pt>
                <c:pt idx="837">
                  <c:v>0.43943293236793579</c:v>
                </c:pt>
                <c:pt idx="838">
                  <c:v>0.43614295832031758</c:v>
                </c:pt>
                <c:pt idx="839">
                  <c:v>0.43287757248390335</c:v>
                </c:pt>
                <c:pt idx="840">
                  <c:v>0.42963659174598945</c:v>
                </c:pt>
                <c:pt idx="841">
                  <c:v>0.42641983434776876</c:v>
                </c:pt>
                <c:pt idx="842">
                  <c:v>0.42322711987443995</c:v>
                </c:pt>
                <c:pt idx="843">
                  <c:v>0.42005826924540202</c:v>
                </c:pt>
                <c:pt idx="844">
                  <c:v>0.41691310470451981</c:v>
                </c:pt>
                <c:pt idx="845">
                  <c:v>0.41379144981051752</c:v>
                </c:pt>
                <c:pt idx="846">
                  <c:v>0.41069312942737213</c:v>
                </c:pt>
                <c:pt idx="847">
                  <c:v>0.4076179697147353</c:v>
                </c:pt>
                <c:pt idx="848">
                  <c:v>0.40456579811856841</c:v>
                </c:pt>
                <c:pt idx="849">
                  <c:v>0.401536443361735</c:v>
                </c:pt>
                <c:pt idx="850">
                  <c:v>0.39852973543462156</c:v>
                </c:pt>
                <c:pt idx="851">
                  <c:v>0.39554550558598578</c:v>
                </c:pt>
                <c:pt idx="852">
                  <c:v>0.39258358631371948</c:v>
                </c:pt>
                <c:pt idx="853">
                  <c:v>0.38964381135569681</c:v>
                </c:pt>
                <c:pt idx="854">
                  <c:v>0.3867260156807788</c:v>
                </c:pt>
                <c:pt idx="855">
                  <c:v>0.38383003547976102</c:v>
                </c:pt>
                <c:pt idx="856">
                  <c:v>0.38095570815650603</c:v>
                </c:pt>
                <c:pt idx="857">
                  <c:v>0.37810287231903317</c:v>
                </c:pt>
                <c:pt idx="858">
                  <c:v>0.37527136777073622</c:v>
                </c:pt>
                <c:pt idx="859">
                  <c:v>0.37246103550164378</c:v>
                </c:pt>
                <c:pt idx="860">
                  <c:v>0.36967171767972218</c:v>
                </c:pt>
                <c:pt idx="861">
                  <c:v>0.36690325764230636</c:v>
                </c:pt>
                <c:pt idx="862">
                  <c:v>0.36415549988750229</c:v>
                </c:pt>
                <c:pt idx="863">
                  <c:v>0.36142829006568888</c:v>
                </c:pt>
                <c:pt idx="864">
                  <c:v>0.35872147497110518</c:v>
                </c:pt>
                <c:pt idx="865">
                  <c:v>0.35603490253353698</c:v>
                </c:pt>
                <c:pt idx="866">
                  <c:v>0.35336842180988981</c:v>
                </c:pt>
                <c:pt idx="867">
                  <c:v>0.35072188297597506</c:v>
                </c:pt>
                <c:pt idx="868">
                  <c:v>0.34809513731836716</c:v>
                </c:pt>
                <c:pt idx="869">
                  <c:v>0.34548803722621813</c:v>
                </c:pt>
                <c:pt idx="870">
                  <c:v>0.3429004361832142</c:v>
                </c:pt>
                <c:pt idx="871">
                  <c:v>0.3403321887594899</c:v>
                </c:pt>
                <c:pt idx="872">
                  <c:v>0.33778315060369835</c:v>
                </c:pt>
                <c:pt idx="873">
                  <c:v>0.33525317843519531</c:v>
                </c:pt>
                <c:pt idx="874">
                  <c:v>0.33274213003605269</c:v>
                </c:pt>
                <c:pt idx="875">
                  <c:v>0.3302498642433136</c:v>
                </c:pt>
                <c:pt idx="876">
                  <c:v>0.32777624094126168</c:v>
                </c:pt>
                <c:pt idx="877">
                  <c:v>0.32532112105378985</c:v>
                </c:pt>
                <c:pt idx="878">
                  <c:v>0.32288436653668384</c:v>
                </c:pt>
                <c:pt idx="879">
                  <c:v>0.3204658403700904</c:v>
                </c:pt>
                <c:pt idx="880">
                  <c:v>0.31806540655101401</c:v>
                </c:pt>
                <c:pt idx="881">
                  <c:v>0.3156829300858135</c:v>
                </c:pt>
                <c:pt idx="882">
                  <c:v>0.31331827698285508</c:v>
                </c:pt>
                <c:pt idx="883">
                  <c:v>0.31097131424508007</c:v>
                </c:pt>
                <c:pt idx="884">
                  <c:v>0.30864190986274309</c:v>
                </c:pt>
                <c:pt idx="885">
                  <c:v>0.30632993280616461</c:v>
                </c:pt>
                <c:pt idx="886">
                  <c:v>0.30403525301848333</c:v>
                </c:pt>
                <c:pt idx="887">
                  <c:v>0.30175774140857925</c:v>
                </c:pt>
                <c:pt idx="888">
                  <c:v>0.29949726984395397</c:v>
                </c:pt>
                <c:pt idx="889">
                  <c:v>0.2972537111436111</c:v>
                </c:pt>
                <c:pt idx="890">
                  <c:v>0.29502693907116395</c:v>
                </c:pt>
                <c:pt idx="891">
                  <c:v>0.29281682832784384</c:v>
                </c:pt>
                <c:pt idx="892">
                  <c:v>0.29062325454560778</c:v>
                </c:pt>
                <c:pt idx="893">
                  <c:v>0.28844609428028889</c:v>
                </c:pt>
                <c:pt idx="894">
                  <c:v>0.28628522500481779</c:v>
                </c:pt>
                <c:pt idx="895">
                  <c:v>0.2841405251024014</c:v>
                </c:pt>
                <c:pt idx="896">
                  <c:v>0.28201187385998594</c:v>
                </c:pt>
                <c:pt idx="897">
                  <c:v>0.27989915146147837</c:v>
                </c:pt>
                <c:pt idx="898">
                  <c:v>0.27780223898110989</c:v>
                </c:pt>
                <c:pt idx="899">
                  <c:v>0.27572101837699847</c:v>
                </c:pt>
                <c:pt idx="900">
                  <c:v>0.2736553724846118</c:v>
                </c:pt>
                <c:pt idx="901">
                  <c:v>0.27160518501024455</c:v>
                </c:pt>
                <c:pt idx="902">
                  <c:v>0.26957034052462348</c:v>
                </c:pt>
                <c:pt idx="903">
                  <c:v>0.2675507244566262</c:v>
                </c:pt>
                <c:pt idx="904">
                  <c:v>0.26554622308685794</c:v>
                </c:pt>
                <c:pt idx="905">
                  <c:v>0.2635567235413987</c:v>
                </c:pt>
                <c:pt idx="906">
                  <c:v>0.26158211378560736</c:v>
                </c:pt>
                <c:pt idx="907">
                  <c:v>0.25962228261792575</c:v>
                </c:pt>
                <c:pt idx="908">
                  <c:v>0.25767711966372531</c:v>
                </c:pt>
                <c:pt idx="909">
                  <c:v>0.25574651536919646</c:v>
                </c:pt>
                <c:pt idx="910">
                  <c:v>0.25383036099532319</c:v>
                </c:pt>
                <c:pt idx="911">
                  <c:v>0.25192854861188607</c:v>
                </c:pt>
                <c:pt idx="912">
                  <c:v>0.25004097109147949</c:v>
                </c:pt>
                <c:pt idx="913">
                  <c:v>0.24816752210354309</c:v>
                </c:pt>
                <c:pt idx="914">
                  <c:v>0.24630809610859217</c:v>
                </c:pt>
                <c:pt idx="915">
                  <c:v>0.24446258835229173</c:v>
                </c:pt>
                <c:pt idx="916">
                  <c:v>0.24263089485968692</c:v>
                </c:pt>
                <c:pt idx="917">
                  <c:v>0.24081291242949021</c:v>
                </c:pt>
                <c:pt idx="918">
                  <c:v>0.23900853862828342</c:v>
                </c:pt>
                <c:pt idx="919">
                  <c:v>0.23721767178496123</c:v>
                </c:pt>
                <c:pt idx="920">
                  <c:v>0.23544021098503265</c:v>
                </c:pt>
                <c:pt idx="921">
                  <c:v>0.23367605606502195</c:v>
                </c:pt>
                <c:pt idx="922">
                  <c:v>0.23192510760695484</c:v>
                </c:pt>
                <c:pt idx="923">
                  <c:v>0.23018726693290148</c:v>
                </c:pt>
                <c:pt idx="924">
                  <c:v>0.22846243609942007</c:v>
                </c:pt>
                <c:pt idx="925">
                  <c:v>0.22675051789215672</c:v>
                </c:pt>
                <c:pt idx="926">
                  <c:v>0.22505141582048793</c:v>
                </c:pt>
                <c:pt idx="927">
                  <c:v>0.22336503411217734</c:v>
                </c:pt>
                <c:pt idx="928">
                  <c:v>0.22169127770803243</c:v>
                </c:pt>
                <c:pt idx="929">
                  <c:v>0.2200300522566323</c:v>
                </c:pt>
                <c:pt idx="930">
                  <c:v>0.21838126410914072</c:v>
                </c:pt>
                <c:pt idx="931">
                  <c:v>0.2167448203140907</c:v>
                </c:pt>
                <c:pt idx="932">
                  <c:v>0.21512062861222603</c:v>
                </c:pt>
                <c:pt idx="933">
                  <c:v>0.21350859743137107</c:v>
                </c:pt>
                <c:pt idx="934">
                  <c:v>0.21190863588135755</c:v>
                </c:pt>
                <c:pt idx="935">
                  <c:v>0.2103206537490081</c:v>
                </c:pt>
                <c:pt idx="936">
                  <c:v>0.20874456149311982</c:v>
                </c:pt>
                <c:pt idx="937">
                  <c:v>0.20718027023943364</c:v>
                </c:pt>
                <c:pt idx="938">
                  <c:v>0.20562769177576001</c:v>
                </c:pt>
                <c:pt idx="939">
                  <c:v>0.204086738547133</c:v>
                </c:pt>
                <c:pt idx="940">
                  <c:v>0.20255732365082224</c:v>
                </c:pt>
                <c:pt idx="941">
                  <c:v>0.20103936083158658</c:v>
                </c:pt>
                <c:pt idx="942">
                  <c:v>0.19953276447688495</c:v>
                </c:pt>
                <c:pt idx="943">
                  <c:v>0.19803744961205894</c:v>
                </c:pt>
                <c:pt idx="944">
                  <c:v>0.1965533318956858</c:v>
                </c:pt>
                <c:pt idx="945">
                  <c:v>0.1950803276148747</c:v>
                </c:pt>
                <c:pt idx="946">
                  <c:v>0.19361835368053448</c:v>
                </c:pt>
                <c:pt idx="947">
                  <c:v>0.1921673276228546</c:v>
                </c:pt>
                <c:pt idx="948">
                  <c:v>0.19072716758668662</c:v>
                </c:pt>
                <c:pt idx="949">
                  <c:v>0.18929779232698252</c:v>
                </c:pt>
                <c:pt idx="950">
                  <c:v>0.18787912120427563</c:v>
                </c:pt>
                <c:pt idx="951">
                  <c:v>0.18647107418016162</c:v>
                </c:pt>
                <c:pt idx="952">
                  <c:v>0.18507357181296413</c:v>
                </c:pt>
                <c:pt idx="953">
                  <c:v>0.18368653525320155</c:v>
                </c:pt>
                <c:pt idx="954">
                  <c:v>0.18230988623918165</c:v>
                </c:pt>
                <c:pt idx="955">
                  <c:v>0.18094354709276672</c:v>
                </c:pt>
                <c:pt idx="956">
                  <c:v>0.17958744071493982</c:v>
                </c:pt>
                <c:pt idx="957">
                  <c:v>0.17824149058158412</c:v>
                </c:pt>
                <c:pt idx="958">
                  <c:v>0.17690562073914862</c:v>
                </c:pt>
                <c:pt idx="959">
                  <c:v>0.17557975580048435</c:v>
                </c:pt>
                <c:pt idx="960">
                  <c:v>0.17426382094058113</c:v>
                </c:pt>
                <c:pt idx="961">
                  <c:v>0.17295774189251745</c:v>
                </c:pt>
                <c:pt idx="962">
                  <c:v>0.17166144494316882</c:v>
                </c:pt>
                <c:pt idx="963">
                  <c:v>0.1703748569292145</c:v>
                </c:pt>
                <c:pt idx="964">
                  <c:v>0.16909790523301638</c:v>
                </c:pt>
                <c:pt idx="965">
                  <c:v>0.16783051777859725</c:v>
                </c:pt>
                <c:pt idx="966">
                  <c:v>0.16657262302754816</c:v>
                </c:pt>
                <c:pt idx="967">
                  <c:v>0.16532414997514877</c:v>
                </c:pt>
                <c:pt idx="968">
                  <c:v>0.16408502814634573</c:v>
                </c:pt>
                <c:pt idx="969">
                  <c:v>0.16285518759180206</c:v>
                </c:pt>
                <c:pt idx="970">
                  <c:v>0.16163455888407441</c:v>
                </c:pt>
                <c:pt idx="971">
                  <c:v>0.16042307311366244</c:v>
                </c:pt>
                <c:pt idx="972">
                  <c:v>0.15922066188522876</c:v>
                </c:pt>
                <c:pt idx="973">
                  <c:v>0.15802725731369094</c:v>
                </c:pt>
                <c:pt idx="974">
                  <c:v>0.15684279202056928</c:v>
                </c:pt>
                <c:pt idx="975">
                  <c:v>0.15566719913006466</c:v>
                </c:pt>
                <c:pt idx="976">
                  <c:v>0.15450041226552003</c:v>
                </c:pt>
                <c:pt idx="977">
                  <c:v>0.15334236554554082</c:v>
                </c:pt>
                <c:pt idx="978">
                  <c:v>0.15219299358035698</c:v>
                </c:pt>
                <c:pt idx="979">
                  <c:v>0.15105223146827029</c:v>
                </c:pt>
                <c:pt idx="980">
                  <c:v>0.14992001479193107</c:v>
                </c:pt>
                <c:pt idx="981">
                  <c:v>0.14879627961477127</c:v>
                </c:pt>
                <c:pt idx="982">
                  <c:v>0.14768096247742335</c:v>
                </c:pt>
                <c:pt idx="983">
                  <c:v>0.1465740003942102</c:v>
                </c:pt>
                <c:pt idx="984">
                  <c:v>0.14547533084959241</c:v>
                </c:pt>
                <c:pt idx="985">
                  <c:v>0.14438489179468661</c:v>
                </c:pt>
                <c:pt idx="986">
                  <c:v>0.14330262164378382</c:v>
                </c:pt>
                <c:pt idx="987">
                  <c:v>0.14222845927096728</c:v>
                </c:pt>
                <c:pt idx="988">
                  <c:v>0.14116234400660232</c:v>
                </c:pt>
                <c:pt idx="989">
                  <c:v>0.1401042156340111</c:v>
                </c:pt>
                <c:pt idx="990">
                  <c:v>0.13905401438610454</c:v>
                </c:pt>
                <c:pt idx="991">
                  <c:v>0.13801168094201444</c:v>
                </c:pt>
                <c:pt idx="992">
                  <c:v>0.13697715642379649</c:v>
                </c:pt>
                <c:pt idx="993">
                  <c:v>0.1359503823931334</c:v>
                </c:pt>
                <c:pt idx="994">
                  <c:v>0.13493130084805216</c:v>
                </c:pt>
                <c:pt idx="995">
                  <c:v>0.13391985421974084</c:v>
                </c:pt>
                <c:pt idx="996">
                  <c:v>0.13291598536920901</c:v>
                </c:pt>
                <c:pt idx="997">
                  <c:v>0.131919637584204</c:v>
                </c:pt>
                <c:pt idx="998">
                  <c:v>0.13093075457601344</c:v>
                </c:pt>
                <c:pt idx="999">
                  <c:v>0.12994928047628207</c:v>
                </c:pt>
                <c:pt idx="1000">
                  <c:v>0.12897515983391372</c:v>
                </c:pt>
              </c:numCache>
            </c:numRef>
          </c:yVal>
          <c:smooth val="1"/>
        </c:ser>
        <c:ser>
          <c:idx val="1"/>
          <c:order val="2"/>
          <c:tx>
            <c:v>PD(t)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model'!$CV$9:$CV$1009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9.4499999999999983E-3</c:v>
                </c:pt>
                <c:pt idx="3">
                  <c:v>2.8137374999999999E-2</c:v>
                </c:pt>
                <c:pt idx="4">
                  <c:v>5.5853220937499996E-2</c:v>
                </c:pt>
                <c:pt idx="5">
                  <c:v>9.2392294886718726E-2</c:v>
                </c:pt>
                <c:pt idx="6">
                  <c:v>0.13755295618472457</c:v>
                </c:pt>
                <c:pt idx="7">
                  <c:v>0.19113710847035056</c:v>
                </c:pt>
                <c:pt idx="8">
                  <c:v>0.25295014262197912</c:v>
                </c:pt>
                <c:pt idx="9">
                  <c:v>0.32280088058049317</c:v>
                </c:pt>
                <c:pt idx="10">
                  <c:v>0.40050152004389572</c:v>
                </c:pt>
                <c:pt idx="11">
                  <c:v>0.48586758002030633</c:v>
                </c:pt>
                <c:pt idx="12">
                  <c:v>0.57871784722624287</c:v>
                </c:pt>
                <c:pt idx="13">
                  <c:v>0.67887432331729336</c:v>
                </c:pt>
                <c:pt idx="14">
                  <c:v>0.78616217293848245</c:v>
                </c:pt>
                <c:pt idx="15">
                  <c:v>0.90040967258182147</c:v>
                </c:pt>
                <c:pt idx="16">
                  <c:v>1.0214481602387298</c:v>
                </c:pt>
                <c:pt idx="17">
                  <c:v>1.1491119858351921</c:v>
                </c:pt>
                <c:pt idx="18">
                  <c:v>1.2832384624377073</c:v>
                </c:pt>
                <c:pt idx="19">
                  <c:v>1.4236678182182594</c:v>
                </c:pt>
                <c:pt idx="20">
                  <c:v>1.570243149166725</c:v>
                </c:pt>
                <c:pt idx="21">
                  <c:v>1.7228103725393007</c:v>
                </c:pt>
                <c:pt idx="22">
                  <c:v>1.8812181810317117</c:v>
                </c:pt>
                <c:pt idx="23">
                  <c:v>2.0453179976661331</c:v>
                </c:pt>
                <c:pt idx="24">
                  <c:v>2.2149639313809137</c:v>
                </c:pt>
                <c:pt idx="25">
                  <c:v>2.3900127333123744</c:v>
                </c:pt>
                <c:pt idx="26">
                  <c:v>2.570323753758097</c:v>
                </c:pt>
                <c:pt idx="27">
                  <c:v>2.7557588998112932</c:v>
                </c:pt>
                <c:pt idx="28">
                  <c:v>2.9461825936559944</c:v>
                </c:pt>
                <c:pt idx="29">
                  <c:v>3.1414617315129614</c:v>
                </c:pt>
                <c:pt idx="30">
                  <c:v>3.3414656432263605</c:v>
                </c:pt>
                <c:pt idx="31">
                  <c:v>3.5460660524814127</c:v>
                </c:pt>
                <c:pt idx="32">
                  <c:v>3.7551370376433635</c:v>
                </c:pt>
                <c:pt idx="33">
                  <c:v>3.968554993208266</c:v>
                </c:pt>
                <c:pt idx="34">
                  <c:v>4.1861985918562228</c:v>
                </c:pt>
                <c:pt idx="35">
                  <c:v>4.4079487470978655</c:v>
                </c:pt>
                <c:pt idx="36">
                  <c:v>4.6336885765049871</c:v>
                </c:pt>
                <c:pt idx="37">
                  <c:v>4.8633033655163995</c:v>
                </c:pt>
                <c:pt idx="38">
                  <c:v>5.0966805318101995</c:v>
                </c:pt>
                <c:pt idx="39">
                  <c:v>5.3337095902337675</c:v>
                </c:pt>
                <c:pt idx="40">
                  <c:v>5.5742821182829765</c:v>
                </c:pt>
                <c:pt idx="41">
                  <c:v>5.8182917221221775</c:v>
                </c:pt>
                <c:pt idx="42">
                  <c:v>6.0656340031366893</c:v>
                </c:pt>
                <c:pt idx="43">
                  <c:v>6.316206525009636</c:v>
                </c:pt>
                <c:pt idx="44">
                  <c:v>6.5699087813150889</c:v>
                </c:pt>
                <c:pt idx="45">
                  <c:v>6.8266421636196055</c:v>
                </c:pt>
                <c:pt idx="46">
                  <c:v>7.0863099300843722</c:v>
                </c:pt>
                <c:pt idx="47">
                  <c:v>7.3488171745602742</c:v>
                </c:pt>
                <c:pt idx="48">
                  <c:v>7.6140707961683347</c:v>
                </c:pt>
                <c:pt idx="49">
                  <c:v>7.8819794693580754</c:v>
                </c:pt>
                <c:pt idx="50">
                  <c:v>8.1524536144364781</c:v>
                </c:pt>
                <c:pt idx="51">
                  <c:v>8.4254053685603143</c:v>
                </c:pt>
                <c:pt idx="52">
                  <c:v>8.7007485571847401</c:v>
                </c:pt>
                <c:pt idx="53">
                  <c:v>8.9783986659611514</c:v>
                </c:pt>
                <c:pt idx="54">
                  <c:v>9.2582728130774115</c:v>
                </c:pt>
                <c:pt idx="55">
                  <c:v>9.540289722033636</c:v>
                </c:pt>
                <c:pt idx="56">
                  <c:v>9.8243696948468724</c:v>
                </c:pt>
                <c:pt idx="57">
                  <c:v>10.110434585678084</c:v>
                </c:pt>
                <c:pt idx="58">
                  <c:v>10.398407774874922</c:v>
                </c:pt>
                <c:pt idx="59">
                  <c:v>10.688214143423941</c:v>
                </c:pt>
                <c:pt idx="60">
                  <c:v>10.979780047805935</c:v>
                </c:pt>
                <c:pt idx="61">
                  <c:v>11.273033295248199</c:v>
                </c:pt>
                <c:pt idx="62">
                  <c:v>11.567903119367633</c:v>
                </c:pt>
                <c:pt idx="63">
                  <c:v>11.864320156198664</c:v>
                </c:pt>
                <c:pt idx="64">
                  <c:v>12.162216420600069</c:v>
                </c:pt>
                <c:pt idx="65">
                  <c:v>12.461525283034872</c:v>
                </c:pt>
                <c:pt idx="66">
                  <c:v>12.762181446717573</c:v>
                </c:pt>
                <c:pt idx="67">
                  <c:v>13.064120925123071</c:v>
                </c:pt>
                <c:pt idx="68">
                  <c:v>13.367281019851688</c:v>
                </c:pt>
                <c:pt idx="69">
                  <c:v>13.671600298844838</c:v>
                </c:pt>
                <c:pt idx="70">
                  <c:v>13.977018574945907</c:v>
                </c:pt>
                <c:pt idx="71">
                  <c:v>14.283476884801082</c:v>
                </c:pt>
                <c:pt idx="72">
                  <c:v>14.590917468094835</c:v>
                </c:pt>
                <c:pt idx="73">
                  <c:v>14.899283747114938</c:v>
                </c:pt>
                <c:pt idx="74">
                  <c:v>15.208520306641926</c:v>
                </c:pt>
                <c:pt idx="75">
                  <c:v>15.518572874158009</c:v>
                </c:pt>
                <c:pt idx="76">
                  <c:v>15.829388300370482</c:v>
                </c:pt>
                <c:pt idx="77">
                  <c:v>16.140914540044832</c:v>
                </c:pt>
                <c:pt idx="78">
                  <c:v>16.453100633142718</c:v>
                </c:pt>
                <c:pt idx="79">
                  <c:v>16.765896686260145</c:v>
                </c:pt>
                <c:pt idx="80">
                  <c:v>17.079253854361205</c:v>
                </c:pt>
                <c:pt idx="81">
                  <c:v>17.393124322802784</c:v>
                </c:pt>
                <c:pt idx="82">
                  <c:v>17.707461289645813</c:v>
                </c:pt>
                <c:pt idx="83">
                  <c:v>18.022218948248558</c:v>
                </c:pt>
                <c:pt idx="84">
                  <c:v>18.337352470137656</c:v>
                </c:pt>
                <c:pt idx="85">
                  <c:v>18.65281798815257</c:v>
                </c:pt>
                <c:pt idx="86">
                  <c:v>18.968572579859259</c:v>
                </c:pt>
                <c:pt idx="87">
                  <c:v>19.284574251228879</c:v>
                </c:pt>
                <c:pt idx="88">
                  <c:v>19.60078192057745</c:v>
                </c:pt>
                <c:pt idx="89">
                  <c:v>19.917155402762415</c:v>
                </c:pt>
                <c:pt idx="90">
                  <c:v>20.233655393632151</c:v>
                </c:pt>
                <c:pt idx="91">
                  <c:v>20.550243454724509</c:v>
                </c:pt>
                <c:pt idx="92">
                  <c:v>20.866881998210506</c:v>
                </c:pt>
                <c:pt idx="93">
                  <c:v>21.18353427207941</c:v>
                </c:pt>
                <c:pt idx="94">
                  <c:v>21.500164345561465</c:v>
                </c:pt>
                <c:pt idx="95">
                  <c:v>21.816737094784564</c:v>
                </c:pt>
                <c:pt idx="96">
                  <c:v>22.133218188661271</c:v>
                </c:pt>
                <c:pt idx="97">
                  <c:v>22.449574075002584</c:v>
                </c:pt>
                <c:pt idx="98">
                  <c:v>22.765771966854999</c:v>
                </c:pt>
                <c:pt idx="99">
                  <c:v>23.081779829057293</c:v>
                </c:pt>
                <c:pt idx="100">
                  <c:v>23.397566365013766</c:v>
                </c:pt>
                <c:pt idx="101">
                  <c:v>23.713101003680446</c:v>
                </c:pt>
                <c:pt idx="102">
                  <c:v>24.028353886761064</c:v>
                </c:pt>
                <c:pt idx="103">
                  <c:v>24.343295856109453</c:v>
                </c:pt>
                <c:pt idx="104">
                  <c:v>24.657898441335242</c:v>
                </c:pt>
                <c:pt idx="105">
                  <c:v>24.972133847609641</c:v>
                </c:pt>
                <c:pt idx="106">
                  <c:v>25.285974943668215</c:v>
                </c:pt>
                <c:pt idx="107">
                  <c:v>25.599395250007614</c:v>
                </c:pt>
                <c:pt idx="108">
                  <c:v>25.912368927273214</c:v>
                </c:pt>
                <c:pt idx="109">
                  <c:v>26.224870764834712</c:v>
                </c:pt>
                <c:pt idx="110">
                  <c:v>26.536876169546758</c:v>
                </c:pt>
                <c:pt idx="111">
                  <c:v>26.848361154691741</c:v>
                </c:pt>
                <c:pt idx="112">
                  <c:v>27.159302329101887</c:v>
                </c:pt>
                <c:pt idx="113">
                  <c:v>27.469676886457901</c:v>
                </c:pt>
                <c:pt idx="114">
                  <c:v>27.779462594761384</c:v>
                </c:pt>
                <c:pt idx="115">
                  <c:v>28.088637785978307</c:v>
                </c:pt>
                <c:pt idx="116">
                  <c:v>28.397181345850939</c:v>
                </c:pt>
                <c:pt idx="117">
                  <c:v>28.705072703875516</c:v>
                </c:pt>
                <c:pt idx="118">
                  <c:v>29.012291823443132</c:v>
                </c:pt>
                <c:pt idx="119">
                  <c:v>29.318819192141291</c:v>
                </c:pt>
                <c:pt idx="120">
                  <c:v>29.624635812213601</c:v>
                </c:pt>
                <c:pt idx="121">
                  <c:v>29.929723191175171</c:v>
                </c:pt>
                <c:pt idx="122">
                  <c:v>30.234063332581233</c:v>
                </c:pt>
                <c:pt idx="123">
                  <c:v>30.53763872694665</c:v>
                </c:pt>
                <c:pt idx="124">
                  <c:v>30.840432342813926</c:v>
                </c:pt>
                <c:pt idx="125">
                  <c:v>31.142427617967414</c:v>
                </c:pt>
                <c:pt idx="126">
                  <c:v>31.443608450791377</c:v>
                </c:pt>
                <c:pt idx="127">
                  <c:v>31.743959191769783</c:v>
                </c:pt>
                <c:pt idx="128">
                  <c:v>32.04346463512546</c:v>
                </c:pt>
                <c:pt idx="129">
                  <c:v>32.342110010596564</c:v>
                </c:pt>
                <c:pt idx="130">
                  <c:v>32.639880975348106</c:v>
                </c:pt>
                <c:pt idx="131">
                  <c:v>32.936763606016555</c:v>
                </c:pt>
                <c:pt idx="132">
                  <c:v>33.23274439088523</c:v>
                </c:pt>
                <c:pt idx="133">
                  <c:v>33.527810222188691</c:v>
                </c:pt>
                <c:pt idx="134">
                  <c:v>33.821948388543838</c:v>
                </c:pt>
                <c:pt idx="135">
                  <c:v>34.115146567506009</c:v>
                </c:pt>
                <c:pt idx="136">
                  <c:v>34.407392818247814</c:v>
                </c:pt>
                <c:pt idx="137">
                  <c:v>34.698675574359086</c:v>
                </c:pt>
                <c:pt idx="138">
                  <c:v>34.988983636765802</c:v>
                </c:pt>
                <c:pt idx="139">
                  <c:v>35.278306166766257</c:v>
                </c:pt>
                <c:pt idx="140">
                  <c:v>35.566632679182561</c:v>
                </c:pt>
                <c:pt idx="141">
                  <c:v>35.853953035625736</c:v>
                </c:pt>
                <c:pt idx="142">
                  <c:v>36.140257437872528</c:v>
                </c:pt>
                <c:pt idx="143">
                  <c:v>36.425536421352263</c:v>
                </c:pt>
                <c:pt idx="144">
                  <c:v>36.709780848741943</c:v>
                </c:pt>
                <c:pt idx="145">
                  <c:v>36.992981903667953</c:v>
                </c:pt>
                <c:pt idx="146">
                  <c:v>37.275131084512644</c:v>
                </c:pt>
                <c:pt idx="147">
                  <c:v>37.556220198324162</c:v>
                </c:pt>
                <c:pt idx="148">
                  <c:v>37.836241354827919</c:v>
                </c:pt>
                <c:pt idx="149">
                  <c:v>38.115186960538033</c:v>
                </c:pt>
                <c:pt idx="150">
                  <c:v>38.39304971296724</c:v>
                </c:pt>
                <c:pt idx="151">
                  <c:v>38.669822594933741</c:v>
                </c:pt>
                <c:pt idx="152">
                  <c:v>38.945498868963277</c:v>
                </c:pt>
                <c:pt idx="153">
                  <c:v>39.220072071785225</c:v>
                </c:pt>
                <c:pt idx="154">
                  <c:v>39.49353600892092</c:v>
                </c:pt>
                <c:pt idx="155">
                  <c:v>39.765884749362989</c:v>
                </c:pt>
                <c:pt idx="156">
                  <c:v>40.037112620344104</c:v>
                </c:pt>
                <c:pt idx="157">
                  <c:v>40.30721420219384</c:v>
                </c:pt>
                <c:pt idx="158">
                  <c:v>40.57618432328217</c:v>
                </c:pt>
                <c:pt idx="159">
                  <c:v>40.844018055048267</c:v>
                </c:pt>
                <c:pt idx="160">
                  <c:v>41.110710707113256</c:v>
                </c:pt>
                <c:pt idx="161">
                  <c:v>41.376257822475594</c:v>
                </c:pt>
                <c:pt idx="162">
                  <c:v>41.640655172787724</c:v>
                </c:pt>
                <c:pt idx="163">
                  <c:v>41.903898753712802</c:v>
                </c:pt>
                <c:pt idx="164">
                  <c:v>42.165984780360127</c:v>
                </c:pt>
                <c:pt idx="165">
                  <c:v>42.426909682798097</c:v>
                </c:pt>
                <c:pt idx="166">
                  <c:v>42.686670101643422</c:v>
                </c:pt>
                <c:pt idx="167">
                  <c:v>42.945262883725412</c:v>
                </c:pt>
                <c:pt idx="168">
                  <c:v>43.202685077824121</c:v>
                </c:pt>
                <c:pt idx="169">
                  <c:v>43.458933930481194</c:v>
                </c:pt>
                <c:pt idx="170">
                  <c:v>43.71400688188222</c:v>
                </c:pt>
                <c:pt idx="171">
                  <c:v>43.967901561809548</c:v>
                </c:pt>
                <c:pt idx="172">
                  <c:v>44.2206157856643</c:v>
                </c:pt>
                <c:pt idx="173">
                  <c:v>44.472147550556613</c:v>
                </c:pt>
                <c:pt idx="174">
                  <c:v>44.722495031462969</c:v>
                </c:pt>
                <c:pt idx="175">
                  <c:v>44.971656577449487</c:v>
                </c:pt>
                <c:pt idx="176">
                  <c:v>45.219630707960278</c:v>
                </c:pt>
                <c:pt idx="177">
                  <c:v>45.4664161091696</c:v>
                </c:pt>
                <c:pt idx="178">
                  <c:v>45.712011630397079</c:v>
                </c:pt>
                <c:pt idx="179">
                  <c:v>45.956416280584648</c:v>
                </c:pt>
                <c:pt idx="180">
                  <c:v>46.199629224834581</c:v>
                </c:pt>
                <c:pt idx="181">
                  <c:v>46.441649781007328</c:v>
                </c:pt>
                <c:pt idx="182">
                  <c:v>46.68247741637839</c:v>
                </c:pt>
                <c:pt idx="183">
                  <c:v>46.922111744353245</c:v>
                </c:pt>
                <c:pt idx="184">
                  <c:v>47.160552521239325</c:v>
                </c:pt>
                <c:pt idx="185">
                  <c:v>47.397799643074222</c:v>
                </c:pt>
                <c:pt idx="186">
                  <c:v>47.633853142509196</c:v>
                </c:pt>
                <c:pt idx="187">
                  <c:v>47.86871318574704</c:v>
                </c:pt>
                <c:pt idx="188">
                  <c:v>48.102380069533496</c:v>
                </c:pt>
                <c:pt idx="189">
                  <c:v>48.334854218201357</c:v>
                </c:pt>
                <c:pt idx="190">
                  <c:v>48.566136180766378</c:v>
                </c:pt>
                <c:pt idx="191">
                  <c:v>48.79622662807413</c:v>
                </c:pt>
                <c:pt idx="192">
                  <c:v>49.025126349997123</c:v>
                </c:pt>
                <c:pt idx="193">
                  <c:v>49.252836252681192</c:v>
                </c:pt>
                <c:pt idx="194">
                  <c:v>49.479357355840499</c:v>
                </c:pt>
                <c:pt idx="195">
                  <c:v>49.704690790100294</c:v>
                </c:pt>
                <c:pt idx="196">
                  <c:v>49.928837794386709</c:v>
                </c:pt>
                <c:pt idx="197">
                  <c:v>50.151799713362792</c:v>
                </c:pt>
                <c:pt idx="198">
                  <c:v>50.373577994910043</c:v>
                </c:pt>
                <c:pt idx="199">
                  <c:v>50.59417418765473</c:v>
                </c:pt>
                <c:pt idx="200">
                  <c:v>50.813589938538236</c:v>
                </c:pt>
                <c:pt idx="201">
                  <c:v>51.031826990430751</c:v>
                </c:pt>
                <c:pt idx="202">
                  <c:v>51.248887179787594</c:v>
                </c:pt>
                <c:pt idx="203">
                  <c:v>51.464772434347488</c:v>
                </c:pt>
                <c:pt idx="204">
                  <c:v>51.679484770872058</c:v>
                </c:pt>
                <c:pt idx="205">
                  <c:v>51.89302629292596</c:v>
                </c:pt>
                <c:pt idx="206">
                  <c:v>52.105399188696929</c:v>
                </c:pt>
                <c:pt idx="207">
                  <c:v>52.316605728855095</c:v>
                </c:pt>
                <c:pt idx="208">
                  <c:v>52.526648264450976</c:v>
                </c:pt>
                <c:pt idx="209">
                  <c:v>52.735529224851454</c:v>
                </c:pt>
                <c:pt idx="210">
                  <c:v>52.943251115713167</c:v>
                </c:pt>
                <c:pt idx="211">
                  <c:v>53.149816516992701</c:v>
                </c:pt>
                <c:pt idx="212">
                  <c:v>53.355228080992923</c:v>
                </c:pt>
                <c:pt idx="213">
                  <c:v>53.55948853044498</c:v>
                </c:pt>
                <c:pt idx="214">
                  <c:v>53.762600656625246</c:v>
                </c:pt>
                <c:pt idx="215">
                  <c:v>53.964567317506791</c:v>
                </c:pt>
                <c:pt idx="216">
                  <c:v>54.165391435944635</c:v>
                </c:pt>
                <c:pt idx="217">
                  <c:v>54.365075997894394</c:v>
                </c:pt>
                <c:pt idx="218">
                  <c:v>54.563624050663755</c:v>
                </c:pt>
                <c:pt idx="219">
                  <c:v>54.761038701196028</c:v>
                </c:pt>
                <c:pt idx="220">
                  <c:v>54.95732311438563</c:v>
                </c:pt>
                <c:pt idx="221">
                  <c:v>55.152480511424585</c:v>
                </c:pt>
                <c:pt idx="222">
                  <c:v>55.346514168179787</c:v>
                </c:pt>
                <c:pt idx="223">
                  <c:v>55.539427413600478</c:v>
                </c:pt>
                <c:pt idx="224">
                  <c:v>55.731223628155263</c:v>
                </c:pt>
                <c:pt idx="225">
                  <c:v>55.92190624229854</c:v>
                </c:pt>
                <c:pt idx="226">
                  <c:v>56.111478734965431</c:v>
                </c:pt>
                <c:pt idx="227">
                  <c:v>56.299944632095055</c:v>
                </c:pt>
                <c:pt idx="228">
                  <c:v>56.487307505181576</c:v>
                </c:pt>
                <c:pt idx="229">
                  <c:v>56.673570969852548</c:v>
                </c:pt>
                <c:pt idx="230">
                  <c:v>56.858738684474083</c:v>
                </c:pt>
                <c:pt idx="231">
                  <c:v>57.042814348782535</c:v>
                </c:pt>
                <c:pt idx="232">
                  <c:v>57.225801702542036</c:v>
                </c:pt>
                <c:pt idx="233">
                  <c:v>57.407704524227711</c:v>
                </c:pt>
                <c:pt idx="234">
                  <c:v>57.588526629733927</c:v>
                </c:pt>
                <c:pt idx="235">
                  <c:v>57.768271871107274</c:v>
                </c:pt>
                <c:pt idx="236">
                  <c:v>57.94694413530388</c:v>
                </c:pt>
                <c:pt idx="237">
                  <c:v>58.124547342970558</c:v>
                </c:pt>
                <c:pt idx="238">
                  <c:v>58.30108544724952</c:v>
                </c:pt>
                <c:pt idx="239">
                  <c:v>58.476562432606116</c:v>
                </c:pt>
                <c:pt idx="240">
                  <c:v>58.650982313679371</c:v>
                </c:pt>
                <c:pt idx="241">
                  <c:v>58.824349134154815</c:v>
                </c:pt>
                <c:pt idx="242">
                  <c:v>58.996666965659273</c:v>
                </c:pt>
                <c:pt idx="243">
                  <c:v>59.167939906677276</c:v>
                </c:pt>
                <c:pt idx="244">
                  <c:v>59.338172081488743</c:v>
                </c:pt>
                <c:pt idx="245">
                  <c:v>59.507367639127452</c:v>
                </c:pt>
                <c:pt idx="246">
                  <c:v>59.675530752360132</c:v>
                </c:pt>
                <c:pt idx="247">
                  <c:v>59.842665616685657</c:v>
                </c:pt>
                <c:pt idx="248">
                  <c:v>60.008776449354237</c:v>
                </c:pt>
                <c:pt idx="249">
                  <c:v>60.173867488405882</c:v>
                </c:pt>
                <c:pt idx="250">
                  <c:v>60.337942991728319</c:v>
                </c:pt>
                <c:pt idx="251">
                  <c:v>60.501007236133553</c:v>
                </c:pt>
                <c:pt idx="252">
                  <c:v>60.663064516453105</c:v>
                </c:pt>
                <c:pt idx="253">
                  <c:v>60.824119144651398</c:v>
                </c:pt>
                <c:pt idx="254">
                  <c:v>60.984175448957131</c:v>
                </c:pt>
                <c:pt idx="255">
                  <c:v>61.14323777301221</c:v>
                </c:pt>
                <c:pt idx="256">
                  <c:v>61.301310475038044</c:v>
                </c:pt>
                <c:pt idx="257">
                  <c:v>61.458397927018829</c:v>
                </c:pt>
                <c:pt idx="258">
                  <c:v>61.614504513901608</c:v>
                </c:pt>
                <c:pt idx="259">
                  <c:v>61.769634632812725</c:v>
                </c:pt>
                <c:pt idx="260">
                  <c:v>61.923792692290533</c:v>
                </c:pt>
                <c:pt idx="261">
                  <c:v>62.076983111533899</c:v>
                </c:pt>
                <c:pt idx="262">
                  <c:v>62.2292103196664</c:v>
                </c:pt>
                <c:pt idx="263">
                  <c:v>62.380478755015886</c:v>
                </c:pt>
                <c:pt idx="264">
                  <c:v>62.530792864409037</c:v>
                </c:pt>
                <c:pt idx="265">
                  <c:v>62.680157102480905</c:v>
                </c:pt>
                <c:pt idx="266">
                  <c:v>62.828575930998916</c:v>
                </c:pt>
                <c:pt idx="267">
                  <c:v>62.976053818201237</c:v>
                </c:pt>
                <c:pt idx="268">
                  <c:v>63.122595238149273</c:v>
                </c:pt>
                <c:pt idx="269">
                  <c:v>63.26820467009393</c:v>
                </c:pt>
                <c:pt idx="270">
                  <c:v>63.412886597855533</c:v>
                </c:pt>
                <c:pt idx="271">
                  <c:v>63.55664550921712</c:v>
                </c:pt>
                <c:pt idx="272">
                  <c:v>63.69948589533081</c:v>
                </c:pt>
                <c:pt idx="273">
                  <c:v>63.841412250137154</c:v>
                </c:pt>
                <c:pt idx="274">
                  <c:v>63.982429069797128</c:v>
                </c:pt>
                <c:pt idx="275">
                  <c:v>64.122540852136609</c:v>
                </c:pt>
                <c:pt idx="276">
                  <c:v>64.261752096103109</c:v>
                </c:pt>
                <c:pt idx="277">
                  <c:v>64.4000673012345</c:v>
                </c:pt>
                <c:pt idx="278">
                  <c:v>64.537490967139618</c:v>
                </c:pt>
                <c:pt idx="279">
                  <c:v>64.674027592990484</c:v>
                </c:pt>
                <c:pt idx="280">
                  <c:v>64.809681677025907</c:v>
                </c:pt>
                <c:pt idx="281">
                  <c:v>64.94445771606631</c:v>
                </c:pt>
                <c:pt idx="282">
                  <c:v>65.078360205039644</c:v>
                </c:pt>
                <c:pt idx="283">
                  <c:v>65.211393636518025</c:v>
                </c:pt>
                <c:pt idx="284">
                  <c:v>65.343562500265065</c:v>
                </c:pt>
                <c:pt idx="285">
                  <c:v>65.474871282793686</c:v>
                </c:pt>
                <c:pt idx="286">
                  <c:v>65.605324466934135</c:v>
                </c:pt>
                <c:pt idx="287">
                  <c:v>65.734926531412128</c:v>
                </c:pt>
                <c:pt idx="288">
                  <c:v>65.863681950436828</c:v>
                </c:pt>
                <c:pt idx="289">
                  <c:v>65.991595193298679</c:v>
                </c:pt>
                <c:pt idx="290">
                  <c:v>66.11867072397672</c:v>
                </c:pt>
                <c:pt idx="291">
                  <c:v>66.244913000755247</c:v>
                </c:pt>
                <c:pt idx="292">
                  <c:v>66.370326475849822</c:v>
                </c:pt>
                <c:pt idx="293">
                  <c:v>66.494915595042187</c:v>
                </c:pt>
                <c:pt idx="294">
                  <c:v>66.618684797324192</c:v>
                </c:pt>
                <c:pt idx="295">
                  <c:v>66.741638514550402</c:v>
                </c:pt>
                <c:pt idx="296">
                  <c:v>66.863781171099333</c:v>
                </c:pt>
                <c:pt idx="297">
                  <c:v>66.985117183543011</c:v>
                </c:pt>
                <c:pt idx="298">
                  <c:v>67.105650960324979</c:v>
                </c:pt>
                <c:pt idx="299">
                  <c:v>67.225386901446186</c:v>
                </c:pt>
                <c:pt idx="300">
                  <c:v>67.344329398159132</c:v>
                </c:pt>
                <c:pt idx="301">
                  <c:v>67.462482832669636</c:v>
                </c:pt>
                <c:pt idx="302">
                  <c:v>67.579851577846341</c:v>
                </c:pt>
                <c:pt idx="303">
                  <c:v>67.696439996937897</c:v>
                </c:pt>
                <c:pt idx="304">
                  <c:v>67.812252443297396</c:v>
                </c:pt>
                <c:pt idx="305">
                  <c:v>67.927293260114155</c:v>
                </c:pt>
                <c:pt idx="306">
                  <c:v>68.041566780152664</c:v>
                </c:pt>
                <c:pt idx="307">
                  <c:v>68.155077325498539</c:v>
                </c:pt>
                <c:pt idx="308">
                  <c:v>68.267829207311365</c:v>
                </c:pt>
                <c:pt idx="309">
                  <c:v>68.37982672558428</c:v>
                </c:pt>
                <c:pt idx="310">
                  <c:v>68.491074168910231</c:v>
                </c:pt>
                <c:pt idx="311">
                  <c:v>68.60157581425473</c:v>
                </c:pt>
                <c:pt idx="312">
                  <c:v>68.711335926734975</c:v>
                </c:pt>
                <c:pt idx="313">
                  <c:v>68.820358759405295</c:v>
                </c:pt>
                <c:pt idx="314">
                  <c:v>68.928648553048788</c:v>
                </c:pt>
                <c:pt idx="315">
                  <c:v>69.036209535974876</c:v>
                </c:pt>
                <c:pt idx="316">
                  <c:v>69.143045923822896</c:v>
                </c:pt>
                <c:pt idx="317">
                  <c:v>69.249161919371545</c:v>
                </c:pt>
                <c:pt idx="318">
                  <c:v>69.354561712353913</c:v>
                </c:pt>
                <c:pt idx="319">
                  <c:v>69.459249479278256</c:v>
                </c:pt>
                <c:pt idx="320">
                  <c:v>69.563229383254154</c:v>
                </c:pt>
                <c:pt idx="321">
                  <c:v>69.666505573824182</c:v>
                </c:pt>
                <c:pt idx="322">
                  <c:v>69.769082186800773</c:v>
                </c:pt>
                <c:pt idx="323">
                  <c:v>69.870963344108318</c:v>
                </c:pt>
                <c:pt idx="324">
                  <c:v>69.972153153630444</c:v>
                </c:pt>
                <c:pt idx="325">
                  <c:v>70.072655709062104</c:v>
                </c:pt>
                <c:pt idx="326">
                  <c:v>70.172475089766763</c:v>
                </c:pt>
                <c:pt idx="327">
                  <c:v>70.271615360638293</c:v>
                </c:pt>
                <c:pt idx="328">
                  <c:v>70.370080571967634</c:v>
                </c:pt>
                <c:pt idx="329">
                  <c:v>70.467874759313972</c:v>
                </c:pt>
                <c:pt idx="330">
                  <c:v>70.565001943380693</c:v>
                </c:pt>
                <c:pt idx="331">
                  <c:v>70.661466129895473</c:v>
                </c:pt>
                <c:pt idx="332">
                  <c:v>70.757271309495053</c:v>
                </c:pt>
                <c:pt idx="333">
                  <c:v>70.852421457614014</c:v>
                </c:pt>
                <c:pt idx="334">
                  <c:v>70.946920534377995</c:v>
                </c:pt>
                <c:pt idx="335">
                  <c:v>71.040772484500792</c:v>
                </c:pt>
                <c:pt idx="336">
                  <c:v>71.133981237185722</c:v>
                </c:pt>
                <c:pt idx="337">
                  <c:v>71.226550706030721</c:v>
                </c:pt>
                <c:pt idx="338">
                  <c:v>71.318484788937539</c:v>
                </c:pt>
                <c:pt idx="339">
                  <c:v>71.40978736802451</c:v>
                </c:pt>
                <c:pt idx="340">
                  <c:v>71.500462309543281</c:v>
                </c:pt>
                <c:pt idx="341">
                  <c:v>71.590513463798956</c:v>
                </c:pt>
                <c:pt idx="342">
                  <c:v>71.679944665074075</c:v>
                </c:pt>
                <c:pt idx="343">
                  <c:v>71.768759731555818</c:v>
                </c:pt>
                <c:pt idx="344">
                  <c:v>71.856962465266903</c:v>
                </c:pt>
                <c:pt idx="345">
                  <c:v>71.94455665199969</c:v>
                </c:pt>
                <c:pt idx="346">
                  <c:v>72.03154606125365</c:v>
                </c:pt>
                <c:pt idx="347">
                  <c:v>72.117934446176051</c:v>
                </c:pt>
                <c:pt idx="348">
                  <c:v>72.203725543505797</c:v>
                </c:pt>
                <c:pt idx="349">
                  <c:v>72.288923073520436</c:v>
                </c:pt>
                <c:pt idx="350">
                  <c:v>72.373530739986094</c:v>
                </c:pt>
                <c:pt idx="351">
                  <c:v>72.457552230110508</c:v>
                </c:pt>
                <c:pt idx="352">
                  <c:v>72.540991214498874</c:v>
                </c:pt>
                <c:pt idx="353">
                  <c:v>72.623851347112605</c:v>
                </c:pt>
                <c:pt idx="354">
                  <c:v>72.70613626523091</c:v>
                </c:pt>
                <c:pt idx="355">
                  <c:v>72.787849589415003</c:v>
                </c:pt>
                <c:pt idx="356">
                  <c:v>72.8689949234751</c:v>
                </c:pt>
                <c:pt idx="357">
                  <c:v>72.949575854440056</c:v>
                </c:pt>
                <c:pt idx="358">
                  <c:v>73.029595952529391</c:v>
                </c:pt>
                <c:pt idx="359">
                  <c:v>73.109058771128105</c:v>
                </c:pt>
                <c:pt idx="360">
                  <c:v>73.187967846763669</c:v>
                </c:pt>
                <c:pt idx="361">
                  <c:v>73.266326699085695</c:v>
                </c:pt>
                <c:pt idx="362">
                  <c:v>73.344138830847712</c:v>
                </c:pt>
                <c:pt idx="363">
                  <c:v>73.421407727891435</c:v>
                </c:pt>
                <c:pt idx="364">
                  <c:v>73.498136859133211</c:v>
                </c:pt>
                <c:pt idx="365">
                  <c:v>73.574329676552651</c:v>
                </c:pt>
                <c:pt idx="366">
                  <c:v>73.6499896151835</c:v>
                </c:pt>
                <c:pt idx="367">
                  <c:v>73.725120093106554</c:v>
                </c:pt>
                <c:pt idx="368">
                  <c:v>73.799724511444623</c:v>
                </c:pt>
                <c:pt idx="369">
                  <c:v>73.873806254359621</c:v>
                </c:pt>
                <c:pt idx="370">
                  <c:v>73.947368689051487</c:v>
                </c:pt>
                <c:pt idx="371">
                  <c:v>74.020415165759175</c:v>
                </c:pt>
                <c:pt idx="372">
                  <c:v>74.092949017763416</c:v>
                </c:pt>
                <c:pt idx="373">
                  <c:v>74.164973561391406</c:v>
                </c:pt>
                <c:pt idx="374">
                  <c:v>74.236492096023269</c:v>
                </c:pt>
                <c:pt idx="375">
                  <c:v>74.307507904100262</c:v>
                </c:pt>
                <c:pt idx="376">
                  <c:v>74.378024251134732</c:v>
                </c:pt>
                <c:pt idx="377">
                  <c:v>74.448044385721701</c:v>
                </c:pt>
                <c:pt idx="378">
                  <c:v>74.517571539552222</c:v>
                </c:pt>
                <c:pt idx="379">
                  <c:v>74.586608927428159</c:v>
                </c:pt>
                <c:pt idx="380">
                  <c:v>74.655159747278688</c:v>
                </c:pt>
                <c:pt idx="381">
                  <c:v>74.723227180178242</c:v>
                </c:pt>
                <c:pt idx="382">
                  <c:v>74.790814390365981</c:v>
                </c:pt>
                <c:pt idx="383">
                  <c:v>74.857924525266739</c:v>
                </c:pt>
                <c:pt idx="384">
                  <c:v>74.924560715513309</c:v>
                </c:pt>
                <c:pt idx="385">
                  <c:v>74.990726074970226</c:v>
                </c:pt>
                <c:pt idx="386">
                  <c:v>75.056423700758884</c:v>
                </c:pt>
                <c:pt idx="387">
                  <c:v>75.121656673283852</c:v>
                </c:pt>
                <c:pt idx="388">
                  <c:v>75.186428056260667</c:v>
                </c:pt>
                <c:pt idx="389">
                  <c:v>75.250740896744773</c:v>
                </c:pt>
                <c:pt idx="390">
                  <c:v>75.314598225161646</c:v>
                </c:pt>
                <c:pt idx="391">
                  <c:v>75.378003055338269</c:v>
                </c:pt>
                <c:pt idx="392">
                  <c:v>75.440958384535577</c:v>
                </c:pt>
                <c:pt idx="393">
                  <c:v>75.503467193482223</c:v>
                </c:pt>
                <c:pt idx="394">
                  <c:v>75.565532446409307</c:v>
                </c:pt>
                <c:pt idx="395">
                  <c:v>75.627157091086275</c:v>
                </c:pt>
                <c:pt idx="396">
                  <c:v>75.68834405885778</c:v>
                </c:pt>
                <c:pt idx="397">
                  <c:v>75.749096264681683</c:v>
                </c:pt>
                <c:pt idx="398">
                  <c:v>75.809416607167933</c:v>
                </c:pt>
                <c:pt idx="399">
                  <c:v>75.869307968618457</c:v>
                </c:pt>
                <c:pt idx="400">
                  <c:v>75.928773215068034</c:v>
                </c:pt>
                <c:pt idx="401">
                  <c:v>75.987815196326039</c:v>
                </c:pt>
                <c:pt idx="402">
                  <c:v>76.046436746019026</c:v>
                </c:pt>
                <c:pt idx="403">
                  <c:v>76.104640681634351</c:v>
                </c:pt>
                <c:pt idx="404">
                  <c:v>76.162429804564397</c:v>
                </c:pt>
                <c:pt idx="405">
                  <c:v>76.219806900151823</c:v>
                </c:pt>
                <c:pt idx="406">
                  <c:v>76.276774737735536</c:v>
                </c:pt>
                <c:pt idx="407">
                  <c:v>76.333336070697342</c:v>
                </c:pt>
                <c:pt idx="408">
                  <c:v>76.389493636509499</c:v>
                </c:pt>
                <c:pt idx="409">
                  <c:v>76.445250156782947</c:v>
                </c:pt>
                <c:pt idx="410">
                  <c:v>76.500608337316123</c:v>
                </c:pt>
                <c:pt idx="411">
                  <c:v>76.55557086814467</c:v>
                </c:pt>
                <c:pt idx="412">
                  <c:v>76.610140423591631</c:v>
                </c:pt>
                <c:pt idx="413">
                  <c:v>76.664319662318363</c:v>
                </c:pt>
                <c:pt idx="414">
                  <c:v>76.718111227376085</c:v>
                </c:pt>
                <c:pt idx="415">
                  <c:v>76.771517746257999</c:v>
                </c:pt>
                <c:pt idx="416">
                  <c:v>76.824541830952001</c:v>
                </c:pt>
                <c:pt idx="417">
                  <c:v>76.877186077993926</c:v>
                </c:pt>
                <c:pt idx="418">
                  <c:v>76.92945306852144</c:v>
                </c:pt>
                <c:pt idx="419">
                  <c:v>76.981345368328292</c:v>
                </c:pt>
                <c:pt idx="420">
                  <c:v>77.032865527919299</c:v>
                </c:pt>
                <c:pt idx="421">
                  <c:v>77.084016082565554</c:v>
                </c:pt>
                <c:pt idx="422">
                  <c:v>77.134799552360391</c:v>
                </c:pt>
                <c:pt idx="423">
                  <c:v>77.185218442275541</c:v>
                </c:pt>
                <c:pt idx="424">
                  <c:v>77.235275242217966</c:v>
                </c:pt>
                <c:pt idx="425">
                  <c:v>77.284972427086927</c:v>
                </c:pt>
                <c:pt idx="426">
                  <c:v>77.334312456831597</c:v>
                </c:pt>
                <c:pt idx="427">
                  <c:v>77.383297776508954</c:v>
                </c:pt>
                <c:pt idx="428">
                  <c:v>77.431930816342188</c:v>
                </c:pt>
                <c:pt idx="429">
                  <c:v>77.480213991779308</c:v>
                </c:pt>
                <c:pt idx="430">
                  <c:v>77.528149703552259</c:v>
                </c:pt>
                <c:pt idx="431">
                  <c:v>77.575740337736235</c:v>
                </c:pt>
                <c:pt idx="432">
                  <c:v>77.622988265809425</c:v>
                </c:pt>
                <c:pt idx="433">
                  <c:v>77.669895844712983</c:v>
                </c:pt>
                <c:pt idx="434">
                  <c:v>77.716465416911305</c:v>
                </c:pt>
                <c:pt idx="435">
                  <c:v>77.762699310452632</c:v>
                </c:pt>
                <c:pt idx="436">
                  <c:v>77.808599839029867</c:v>
                </c:pt>
                <c:pt idx="437">
                  <c:v>77.854169302041711</c:v>
                </c:pt>
                <c:pt idx="438">
                  <c:v>77.899409984653886</c:v>
                </c:pt>
                <c:pt idx="439">
                  <c:v>77.944324157860791</c:v>
                </c:pt>
                <c:pt idx="440">
                  <c:v>77.988914078547282</c:v>
                </c:pt>
                <c:pt idx="441">
                  <c:v>78.033181989550556</c:v>
                </c:pt>
                <c:pt idx="442">
                  <c:v>78.077130119722426</c:v>
                </c:pt>
                <c:pt idx="443">
                  <c:v>78.12076068399162</c:v>
                </c:pt>
                <c:pt idx="444">
                  <c:v>78.164075883426278</c:v>
                </c:pt>
                <c:pt idx="445">
                  <c:v>78.2070779052967</c:v>
                </c:pt>
                <c:pt idx="446">
                  <c:v>78.249768923138163</c:v>
                </c:pt>
                <c:pt idx="447">
                  <c:v>78.292151096813839</c:v>
                </c:pt>
                <c:pt idx="448">
                  <c:v>78.334226572577961</c:v>
                </c:pt>
                <c:pt idx="449">
                  <c:v>78.375997483139002</c:v>
                </c:pt>
                <c:pt idx="450">
                  <c:v>78.417465947723002</c:v>
                </c:pt>
                <c:pt idx="451">
                  <c:v>78.458634072137002</c:v>
                </c:pt>
                <c:pt idx="452">
                  <c:v>78.499503948832583</c:v>
                </c:pt>
                <c:pt idx="453">
                  <c:v>78.540077656969387</c:v>
                </c:pt>
                <c:pt idx="454">
                  <c:v>78.58035726247887</c:v>
                </c:pt>
                <c:pt idx="455">
                  <c:v>78.620344818127975</c:v>
                </c:pt>
                <c:pt idx="456">
                  <c:v>78.66004236358296</c:v>
                </c:pt>
                <c:pt idx="457">
                  <c:v>78.699451925473156</c:v>
                </c:pt>
                <c:pt idx="458">
                  <c:v>78.738575517454933</c:v>
                </c:pt>
                <c:pt idx="459">
                  <c:v>78.777415140275494</c:v>
                </c:pt>
                <c:pt idx="460">
                  <c:v>78.815972781836876</c:v>
                </c:pt>
                <c:pt idx="461">
                  <c:v>78.854250417259848</c:v>
                </c:pt>
                <c:pt idx="462">
                  <c:v>78.892250008947855</c:v>
                </c:pt>
                <c:pt idx="463">
                  <c:v>78.929973506650938</c:v>
                </c:pt>
                <c:pt idx="464">
                  <c:v>78.96742284752969</c:v>
                </c:pt>
                <c:pt idx="465">
                  <c:v>79.004599956219167</c:v>
                </c:pt>
                <c:pt idx="466">
                  <c:v>79.041506744892786</c:v>
                </c:pt>
                <c:pt idx="467">
                  <c:v>79.078145113326187</c:v>
                </c:pt>
                <c:pt idx="468">
                  <c:v>79.11451694896104</c:v>
                </c:pt>
                <c:pt idx="469">
                  <c:v>79.15062412696885</c:v>
                </c:pt>
                <c:pt idx="470">
                  <c:v>79.186468510314711</c:v>
                </c:pt>
                <c:pt idx="471">
                  <c:v>79.222051949821022</c:v>
                </c:pt>
                <c:pt idx="472">
                  <c:v>79.257376284231029</c:v>
                </c:pt>
                <c:pt idx="473">
                  <c:v>79.292443340272456</c:v>
                </c:pt>
                <c:pt idx="474">
                  <c:v>79.327254932720976</c:v>
                </c:pt>
                <c:pt idx="475">
                  <c:v>79.361812864463616</c:v>
                </c:pt>
                <c:pt idx="476">
                  <c:v>79.39611892656211</c:v>
                </c:pt>
                <c:pt idx="477">
                  <c:v>79.430174898316153</c:v>
                </c:pt>
                <c:pt idx="478">
                  <c:v>79.463982547326481</c:v>
                </c:pt>
                <c:pt idx="479">
                  <c:v>79.497543629558024</c:v>
                </c:pt>
                <c:pt idx="480">
                  <c:v>79.530859889402777</c:v>
                </c:pt>
                <c:pt idx="481">
                  <c:v>79.563933059742695</c:v>
                </c:pt>
                <c:pt idx="482">
                  <c:v>79.596764862012407</c:v>
                </c:pt>
                <c:pt idx="483">
                  <c:v>79.629357006261841</c:v>
                </c:pt>
                <c:pt idx="484">
                  <c:v>79.661711191218686</c:v>
                </c:pt>
                <c:pt idx="485">
                  <c:v>79.693829104350783</c:v>
                </c:pt>
                <c:pt idx="486">
                  <c:v>79.725712421928407</c:v>
                </c:pt>
                <c:pt idx="487">
                  <c:v>79.757362809086288</c:v>
                </c:pt>
                <c:pt idx="488">
                  <c:v>79.78878191988565</c:v>
                </c:pt>
                <c:pt idx="489">
                  <c:v>79.819971397376008</c:v>
                </c:pt>
                <c:pt idx="490">
                  <c:v>79.850932873656845</c:v>
                </c:pt>
                <c:pt idx="491">
                  <c:v>79.881667969939159</c:v>
                </c:pt>
                <c:pt idx="492">
                  <c:v>79.912178296606839</c:v>
                </c:pt>
                <c:pt idx="493">
                  <c:v>79.942465453277876</c:v>
                </c:pt>
                <c:pt idx="494">
                  <c:v>79.972531028865447</c:v>
                </c:pt>
                <c:pt idx="495">
                  <c:v>80.002376601638801</c:v>
                </c:pt>
                <c:pt idx="496">
                  <c:v>80.032003739284008</c:v>
                </c:pt>
                <c:pt idx="497">
                  <c:v>80.061413998964511</c:v>
                </c:pt>
                <c:pt idx="498">
                  <c:v>80.090608927381538</c:v>
                </c:pt>
                <c:pt idx="499">
                  <c:v>80.119590060834284</c:v>
                </c:pt>
                <c:pt idx="500">
                  <c:v>80.148358925280036</c:v>
                </c:pt>
                <c:pt idx="501">
                  <c:v>80.176917036393903</c:v>
                </c:pt>
                <c:pt idx="502">
                  <c:v>80.205265899628614</c:v>
                </c:pt>
                <c:pt idx="503">
                  <c:v>80.233407010273936</c:v>
                </c:pt>
                <c:pt idx="504">
                  <c:v>80.261341853516043</c:v>
                </c:pt>
                <c:pt idx="505">
                  <c:v>80.289071904496552</c:v>
                </c:pt>
                <c:pt idx="506">
                  <c:v>80.31659862837148</c:v>
                </c:pt>
                <c:pt idx="507">
                  <c:v>80.343923480369952</c:v>
                </c:pt>
                <c:pt idx="508">
                  <c:v>80.371047905852777</c:v>
                </c:pt>
                <c:pt idx="509">
                  <c:v>80.397973340370697</c:v>
                </c:pt>
                <c:pt idx="510">
                  <c:v>80.424701209722542</c:v>
                </c:pt>
                <c:pt idx="511">
                  <c:v>80.451232930013191</c:v>
                </c:pt>
                <c:pt idx="512">
                  <c:v>80.477569907711199</c:v>
                </c:pt>
                <c:pt idx="513">
                  <c:v>80.503713539706382</c:v>
                </c:pt>
                <c:pt idx="514">
                  <c:v>80.529665213367053</c:v>
                </c:pt>
                <c:pt idx="515">
                  <c:v>80.555426306597141</c:v>
                </c:pt>
                <c:pt idx="516">
                  <c:v>80.580998187893059</c:v>
                </c:pt>
                <c:pt idx="517">
                  <c:v>80.60638221640032</c:v>
                </c:pt>
                <c:pt idx="518">
                  <c:v>80.631579741970029</c:v>
                </c:pt>
                <c:pt idx="519">
                  <c:v>80.656592105215069</c:v>
                </c:pt>
                <c:pt idx="520">
                  <c:v>80.681420637566134</c:v>
                </c:pt>
                <c:pt idx="521">
                  <c:v>80.706066661327469</c:v>
                </c:pt>
                <c:pt idx="522">
                  <c:v>80.730531489732428</c:v>
                </c:pt>
                <c:pt idx="523">
                  <c:v>80.754816426998886</c:v>
                </c:pt>
                <c:pt idx="524">
                  <c:v>80.778922768384263</c:v>
                </c:pt>
                <c:pt idx="525">
                  <c:v>80.802851800240418</c:v>
                </c:pt>
                <c:pt idx="526">
                  <c:v>80.826604800068367</c:v>
                </c:pt>
                <c:pt idx="527">
                  <c:v>80.850183036572659</c:v>
                </c:pt>
                <c:pt idx="528">
                  <c:v>80.873587769715613</c:v>
                </c:pt>
                <c:pt idx="529">
                  <c:v>80.896820250771228</c:v>
                </c:pt>
                <c:pt idx="530">
                  <c:v>80.919881722378989</c:v>
                </c:pt>
                <c:pt idx="531">
                  <c:v>80.942773418597369</c:v>
                </c:pt>
                <c:pt idx="532">
                  <c:v>80.965496564957064</c:v>
                </c:pt>
                <c:pt idx="533">
                  <c:v>80.988052378514084</c:v>
                </c:pt>
                <c:pt idx="534">
                  <c:v>81.010442067902503</c:v>
                </c:pt>
                <c:pt idx="535">
                  <c:v>81.032666833387097</c:v>
                </c:pt>
                <c:pt idx="536">
                  <c:v>81.05472786691567</c:v>
                </c:pt>
                <c:pt idx="537">
                  <c:v>81.076626352171075</c:v>
                </c:pt>
                <c:pt idx="538">
                  <c:v>81.098363464623205</c:v>
                </c:pt>
                <c:pt idx="539">
                  <c:v>81.119940371580554</c:v>
                </c:pt>
                <c:pt idx="540">
                  <c:v>81.141358232241586</c:v>
                </c:pt>
                <c:pt idx="541">
                  <c:v>81.162618197745928</c:v>
                </c:pt>
                <c:pt idx="542">
                  <c:v>81.183721411225321</c:v>
                </c:pt>
                <c:pt idx="543">
                  <c:v>81.204669007854164</c:v>
                </c:pt>
                <c:pt idx="544">
                  <c:v>81.225462114900097</c:v>
                </c:pt>
                <c:pt idx="545">
                  <c:v>81.246101851774114</c:v>
                </c:pt>
                <c:pt idx="546">
                  <c:v>81.266589330080535</c:v>
                </c:pt>
                <c:pt idx="547">
                  <c:v>81.286925653666742</c:v>
                </c:pt>
                <c:pt idx="548">
                  <c:v>81.307111918672632</c:v>
                </c:pt>
                <c:pt idx="549">
                  <c:v>81.327149213579858</c:v>
                </c:pt>
                <c:pt idx="550">
                  <c:v>81.3470386192608</c:v>
                </c:pt>
                <c:pt idx="551">
                  <c:v>81.366781209027408</c:v>
                </c:pt>
                <c:pt idx="552">
                  <c:v>81.386378048679603</c:v>
                </c:pt>
                <c:pt idx="553">
                  <c:v>81.405830196553595</c:v>
                </c:pt>
                <c:pt idx="554">
                  <c:v>81.425138703569942</c:v>
                </c:pt>
                <c:pt idx="555">
                  <c:v>81.444304613281318</c:v>
                </c:pt>
                <c:pt idx="556">
                  <c:v>81.463328961920041</c:v>
                </c:pt>
                <c:pt idx="557">
                  <c:v>81.482212778445401</c:v>
                </c:pt>
                <c:pt idx="558">
                  <c:v>81.500957084590709</c:v>
                </c:pt>
                <c:pt idx="559">
                  <c:v>81.51956289491018</c:v>
                </c:pt>
                <c:pt idx="560">
                  <c:v>81.538031216825459</c:v>
                </c:pt>
                <c:pt idx="561">
                  <c:v>81.556363050671948</c:v>
                </c:pt>
                <c:pt idx="562">
                  <c:v>81.574559389745005</c:v>
                </c:pt>
                <c:pt idx="563">
                  <c:v>81.592621220345706</c:v>
                </c:pt>
                <c:pt idx="564">
                  <c:v>81.61054952182657</c:v>
                </c:pt>
                <c:pt idx="565">
                  <c:v>81.628345266636813</c:v>
                </c:pt>
                <c:pt idx="566">
                  <c:v>81.646009420367605</c:v>
                </c:pt>
                <c:pt idx="567">
                  <c:v>81.663542941796976</c:v>
                </c:pt>
                <c:pt idx="568">
                  <c:v>81.680946782934399</c:v>
                </c:pt>
                <c:pt idx="569">
                  <c:v>81.698221889065266</c:v>
                </c:pt>
                <c:pt idx="570">
                  <c:v>81.715369198795116</c:v>
                </c:pt>
                <c:pt idx="571">
                  <c:v>81.73238964409353</c:v>
                </c:pt>
                <c:pt idx="572">
                  <c:v>81.749284150337857</c:v>
                </c:pt>
                <c:pt idx="573">
                  <c:v>81.766053636356716</c:v>
                </c:pt>
                <c:pt idx="574">
                  <c:v>81.782699014473252</c:v>
                </c:pt>
                <c:pt idx="575">
                  <c:v>81.799221190548067</c:v>
                </c:pt>
                <c:pt idx="576">
                  <c:v>81.815621064022082</c:v>
                </c:pt>
                <c:pt idx="577">
                  <c:v>81.831899527958981</c:v>
                </c:pt>
                <c:pt idx="578">
                  <c:v>81.848057469087607</c:v>
                </c:pt>
                <c:pt idx="579">
                  <c:v>81.864095767843935</c:v>
                </c:pt>
                <c:pt idx="580">
                  <c:v>81.880015298412985</c:v>
                </c:pt>
                <c:pt idx="581">
                  <c:v>81.895816928770344</c:v>
                </c:pt>
                <c:pt idx="582">
                  <c:v>81.911501520723576</c:v>
                </c:pt>
                <c:pt idx="583">
                  <c:v>81.92706992995339</c:v>
                </c:pt>
                <c:pt idx="584">
                  <c:v>81.942523006054444</c:v>
                </c:pt>
                <c:pt idx="585">
                  <c:v>81.957861592576108</c:v>
                </c:pt>
                <c:pt idx="586">
                  <c:v>81.973086527062861</c:v>
                </c:pt>
                <c:pt idx="587">
                  <c:v>81.988198641094499</c:v>
                </c:pt>
                <c:pt idx="588">
                  <c:v>82.003198760326114</c:v>
                </c:pt>
                <c:pt idx="589">
                  <c:v>82.018087704527915</c:v>
                </c:pt>
                <c:pt idx="590">
                  <c:v>82.032866287624628</c:v>
                </c:pt>
                <c:pt idx="591">
                  <c:v>82.047535317734898</c:v>
                </c:pt>
                <c:pt idx="592">
                  <c:v>82.06209559721033</c:v>
                </c:pt>
                <c:pt idx="593">
                  <c:v>82.076547922674322</c:v>
                </c:pt>
                <c:pt idx="594">
                  <c:v>82.090893085060699</c:v>
                </c:pt>
                <c:pt idx="595">
                  <c:v>82.10513186965207</c:v>
                </c:pt>
                <c:pt idx="596">
                  <c:v>82.119265056118067</c:v>
                </c:pt>
                <c:pt idx="597">
                  <c:v>82.133293418553251</c:v>
                </c:pt>
                <c:pt idx="598">
                  <c:v>82.147217725514821</c:v>
                </c:pt>
                <c:pt idx="599">
                  <c:v>82.161038740060178</c:v>
                </c:pt>
                <c:pt idx="600">
                  <c:v>82.174757219784127</c:v>
                </c:pt>
                <c:pt idx="601">
                  <c:v>82.188373916856051</c:v>
                </c:pt>
                <c:pt idx="602">
                  <c:v>82.201889578056608</c:v>
                </c:pt>
                <c:pt idx="603">
                  <c:v>82.21530494481452</c:v>
                </c:pt>
                <c:pt idx="604">
                  <c:v>82.228620753242851</c:v>
                </c:pt>
                <c:pt idx="605">
                  <c:v>82.241837734175249</c:v>
                </c:pt>
                <c:pt idx="606">
                  <c:v>82.254956613201927</c:v>
                </c:pt>
                <c:pt idx="607">
                  <c:v>82.267978110705414</c:v>
                </c:pt>
                <c:pt idx="608">
                  <c:v>82.280902941896088</c:v>
                </c:pt>
                <c:pt idx="609">
                  <c:v>82.293731816847512</c:v>
                </c:pt>
                <c:pt idx="610">
                  <c:v>82.306465440531568</c:v>
                </c:pt>
                <c:pt idx="611">
                  <c:v>82.319104512853343</c:v>
                </c:pt>
                <c:pt idx="612">
                  <c:v>82.331649728685818</c:v>
                </c:pt>
                <c:pt idx="613">
                  <c:v>82.344101777904356</c:v>
                </c:pt>
                <c:pt idx="614">
                  <c:v>82.35646134542101</c:v>
                </c:pt>
                <c:pt idx="615">
                  <c:v>82.368729111218514</c:v>
                </c:pt>
                <c:pt idx="616">
                  <c:v>82.380905750384215</c:v>
                </c:pt>
                <c:pt idx="617">
                  <c:v>82.392991933143676</c:v>
                </c:pt>
                <c:pt idx="618">
                  <c:v>82.404988324894148</c:v>
                </c:pt>
                <c:pt idx="619">
                  <c:v>82.416895586237743</c:v>
                </c:pt>
                <c:pt idx="620">
                  <c:v>82.428714373014543</c:v>
                </c:pt>
                <c:pt idx="621">
                  <c:v>82.440445336335429</c:v>
                </c:pt>
                <c:pt idx="622">
                  <c:v>82.452089122614623</c:v>
                </c:pt>
                <c:pt idx="623">
                  <c:v>82.463646373602202</c:v>
                </c:pt>
                <c:pt idx="624">
                  <c:v>82.475117726416272</c:v>
                </c:pt>
                <c:pt idx="625">
                  <c:v>82.486503813574984</c:v>
                </c:pt>
                <c:pt idx="626">
                  <c:v>82.497805263028411</c:v>
                </c:pt>
                <c:pt idx="627">
                  <c:v>82.509022698190108</c:v>
                </c:pt>
                <c:pt idx="628">
                  <c:v>82.520156737968577</c:v>
                </c:pt>
                <c:pt idx="629">
                  <c:v>82.531207996798486</c:v>
                </c:pt>
                <c:pt idx="630">
                  <c:v>82.542177084671692</c:v>
                </c:pt>
                <c:pt idx="631">
                  <c:v>82.553064607168125</c:v>
                </c:pt>
                <c:pt idx="632">
                  <c:v>82.563871165486347</c:v>
                </c:pt>
                <c:pt idx="633">
                  <c:v>82.574597356474115</c:v>
                </c:pt>
                <c:pt idx="634">
                  <c:v>82.585243772658529</c:v>
                </c:pt>
                <c:pt idx="635">
                  <c:v>82.595811002276207</c:v>
                </c:pt>
                <c:pt idx="636">
                  <c:v>82.606299629303038</c:v>
                </c:pt>
                <c:pt idx="637">
                  <c:v>82.616710233484028</c:v>
                </c:pt>
                <c:pt idx="638">
                  <c:v>82.627043390362658</c:v>
                </c:pt>
                <c:pt idx="639">
                  <c:v>82.637299671310231</c:v>
                </c:pt>
                <c:pt idx="640">
                  <c:v>82.647479643555087</c:v>
                </c:pt>
                <c:pt idx="641">
                  <c:v>82.657583870211397</c:v>
                </c:pt>
                <c:pt idx="642">
                  <c:v>82.667612910308051</c:v>
                </c:pt>
                <c:pt idx="643">
                  <c:v>82.677567318817125</c:v>
                </c:pt>
                <c:pt idx="644">
                  <c:v>82.68744764668233</c:v>
                </c:pt>
                <c:pt idx="645">
                  <c:v>82.697254440847203</c:v>
                </c:pt>
                <c:pt idx="646">
                  <c:v>82.70698824428311</c:v>
                </c:pt>
                <c:pt idx="647">
                  <c:v>82.716649596017135</c:v>
                </c:pt>
                <c:pt idx="648">
                  <c:v>82.726239031159636</c:v>
                </c:pt>
                <c:pt idx="649">
                  <c:v>82.73575708093189</c:v>
                </c:pt>
                <c:pt idx="650">
                  <c:v>82.745204272693272</c:v>
                </c:pt>
                <c:pt idx="651">
                  <c:v>82.7545811299684</c:v>
                </c:pt>
                <c:pt idx="652">
                  <c:v>82.763888172474182</c:v>
                </c:pt>
                <c:pt idx="653">
                  <c:v>82.773125916146441</c:v>
                </c:pt>
                <c:pt idx="654">
                  <c:v>82.782294873166677</c:v>
                </c:pt>
                <c:pt idx="655">
                  <c:v>82.791395551988387</c:v>
                </c:pt>
                <c:pt idx="656">
                  <c:v>82.800428457363381</c:v>
                </c:pt>
                <c:pt idx="657">
                  <c:v>82.809394090367846</c:v>
                </c:pt>
                <c:pt idx="658">
                  <c:v>82.818292948428251</c:v>
                </c:pt>
                <c:pt idx="659">
                  <c:v>82.827125525347128</c:v>
                </c:pt>
                <c:pt idx="660">
                  <c:v>82.835892311328635</c:v>
                </c:pt>
                <c:pt idx="661">
                  <c:v>82.844593793003966</c:v>
                </c:pt>
                <c:pt idx="662">
                  <c:v>82.853230453456561</c:v>
                </c:pt>
                <c:pt idx="663">
                  <c:v>82.861802772247273</c:v>
                </c:pt>
                <c:pt idx="664">
                  <c:v>82.870311225439167</c:v>
                </c:pt>
                <c:pt idx="665">
                  <c:v>82.878756285622373</c:v>
                </c:pt>
                <c:pt idx="666">
                  <c:v>82.887138421938602</c:v>
                </c:pt>
                <c:pt idx="667">
                  <c:v>82.895458100105571</c:v>
                </c:pt>
                <c:pt idx="668">
                  <c:v>82.90371578244131</c:v>
                </c:pt>
                <c:pt idx="669">
                  <c:v>82.911911927888255</c:v>
                </c:pt>
                <c:pt idx="670">
                  <c:v>82.920046992037101</c:v>
                </c:pt>
                <c:pt idx="671">
                  <c:v>82.928121427150714</c:v>
                </c:pt>
                <c:pt idx="672">
                  <c:v>82.936135682187668</c:v>
                </c:pt>
                <c:pt idx="673">
                  <c:v>82.944090202825734</c:v>
                </c:pt>
                <c:pt idx="674">
                  <c:v>82.951985431485198</c:v>
                </c:pt>
                <c:pt idx="675">
                  <c:v>82.959821807352014</c:v>
                </c:pt>
                <c:pt idx="676">
                  <c:v>82.967599766400795</c:v>
                </c:pt>
                <c:pt idx="677">
                  <c:v>82.975319741417636</c:v>
                </c:pt>
                <c:pt idx="678">
                  <c:v>82.982982162022878</c:v>
                </c:pt>
                <c:pt idx="679">
                  <c:v>82.990587454693582</c:v>
                </c:pt>
                <c:pt idx="680">
                  <c:v>82.998136042785987</c:v>
                </c:pt>
                <c:pt idx="681">
                  <c:v>83.005628346557643</c:v>
                </c:pt>
                <c:pt idx="682">
                  <c:v>83.013064783189634</c:v>
                </c:pt>
                <c:pt idx="683">
                  <c:v>83.020445766808407</c:v>
                </c:pt>
                <c:pt idx="684">
                  <c:v>83.027771708507657</c:v>
                </c:pt>
                <c:pt idx="685">
                  <c:v>83.035043016369912</c:v>
                </c:pt>
                <c:pt idx="686">
                  <c:v>83.042260095488061</c:v>
                </c:pt>
                <c:pt idx="687">
                  <c:v>83.049423347986689</c:v>
                </c:pt>
                <c:pt idx="688">
                  <c:v>83.056533173043377</c:v>
                </c:pt>
                <c:pt idx="689">
                  <c:v>83.063589966909632</c:v>
                </c:pt>
                <c:pt idx="690">
                  <c:v>83.070594122931922</c:v>
                </c:pt>
                <c:pt idx="691">
                  <c:v>83.077546031572439</c:v>
                </c:pt>
                <c:pt idx="692">
                  <c:v>83.084446080429728</c:v>
                </c:pt>
                <c:pt idx="693">
                  <c:v>83.091294654259158</c:v>
                </c:pt>
                <c:pt idx="694">
                  <c:v>83.098092134993394</c:v>
                </c:pt>
                <c:pt idx="695">
                  <c:v>83.104838901762506</c:v>
                </c:pt>
                <c:pt idx="696">
                  <c:v>83.111535330914108</c:v>
                </c:pt>
                <c:pt idx="697">
                  <c:v>83.118181796033369</c:v>
                </c:pt>
                <c:pt idx="698">
                  <c:v>83.124778667962715</c:v>
                </c:pt>
                <c:pt idx="699">
                  <c:v>83.131326314821578</c:v>
                </c:pt>
                <c:pt idx="700">
                  <c:v>83.137825102026</c:v>
                </c:pt>
                <c:pt idx="701">
                  <c:v>83.144275392307875</c:v>
                </c:pt>
                <c:pt idx="702">
                  <c:v>83.150677545734453</c:v>
                </c:pt>
                <c:pt idx="703">
                  <c:v>83.157031919727288</c:v>
                </c:pt>
                <c:pt idx="704">
                  <c:v>83.163338869081386</c:v>
                </c:pt>
                <c:pt idx="705">
                  <c:v>83.169598745984061</c:v>
                </c:pt>
                <c:pt idx="706">
                  <c:v>83.175811900033636</c:v>
                </c:pt>
                <c:pt idx="707">
                  <c:v>83.18197867825819</c:v>
                </c:pt>
                <c:pt idx="708">
                  <c:v>83.188099425133927</c:v>
                </c:pt>
                <c:pt idx="709">
                  <c:v>83.194174482603657</c:v>
                </c:pt>
                <c:pt idx="710">
                  <c:v>83.200204190094993</c:v>
                </c:pt>
                <c:pt idx="711">
                  <c:v>83.206188884538477</c:v>
                </c:pt>
                <c:pt idx="712">
                  <c:v>83.212128900385594</c:v>
                </c:pt>
                <c:pt idx="713">
                  <c:v>83.21802456962665</c:v>
                </c:pt>
                <c:pt idx="714">
                  <c:v>83.223876221808482</c:v>
                </c:pt>
                <c:pt idx="715">
                  <c:v>83.229684184052147</c:v>
                </c:pt>
                <c:pt idx="716">
                  <c:v>83.235448781070374</c:v>
                </c:pt>
                <c:pt idx="717">
                  <c:v>83.241170335184989</c:v>
                </c:pt>
                <c:pt idx="718">
                  <c:v>83.246849166344148</c:v>
                </c:pt>
                <c:pt idx="719">
                  <c:v>83.252485592139507</c:v>
                </c:pt>
                <c:pt idx="720">
                  <c:v>83.258079927823275</c:v>
                </c:pt>
                <c:pt idx="721">
                  <c:v>83.263632486325037</c:v>
                </c:pt>
                <c:pt idx="722">
                  <c:v>83.269143578268626</c:v>
                </c:pt>
                <c:pt idx="723">
                  <c:v>83.274613511988775</c:v>
                </c:pt>
                <c:pt idx="724">
                  <c:v>83.280042593547662</c:v>
                </c:pt>
                <c:pt idx="725">
                  <c:v>83.285431126751376</c:v>
                </c:pt>
                <c:pt idx="726">
                  <c:v>83.290779413166234</c:v>
                </c:pt>
                <c:pt idx="727">
                  <c:v>83.296087752134994</c:v>
                </c:pt>
                <c:pt idx="728">
                  <c:v>83.301356440792986</c:v>
                </c:pt>
                <c:pt idx="729">
                  <c:v>83.306585774084056</c:v>
                </c:pt>
                <c:pt idx="730">
                  <c:v>83.311776044776479</c:v>
                </c:pt>
                <c:pt idx="731">
                  <c:v>83.316927543478755</c:v>
                </c:pt>
                <c:pt idx="732">
                  <c:v>83.322040558655175</c:v>
                </c:pt>
                <c:pt idx="733">
                  <c:v>83.327115376641487</c:v>
                </c:pt>
                <c:pt idx="734">
                  <c:v>83.332152281660257</c:v>
                </c:pt>
                <c:pt idx="735">
                  <c:v>83.337151555836243</c:v>
                </c:pt>
                <c:pt idx="736">
                  <c:v>83.342113479211577</c:v>
                </c:pt>
                <c:pt idx="737">
                  <c:v>83.34703832976092</c:v>
                </c:pt>
                <c:pt idx="738">
                  <c:v>83.351926383406521</c:v>
                </c:pt>
                <c:pt idx="739">
                  <c:v>83.356777914032975</c:v>
                </c:pt>
                <c:pt idx="740">
                  <c:v>83.361593193502202</c:v>
                </c:pt>
                <c:pt idx="741">
                  <c:v>83.366372491668045</c:v>
                </c:pt>
                <c:pt idx="742">
                  <c:v>83.371116076390891</c:v>
                </c:pt>
                <c:pt idx="743">
                  <c:v>83.375824213552164</c:v>
                </c:pt>
                <c:pt idx="744">
                  <c:v>83.380497167068711</c:v>
                </c:pt>
                <c:pt idx="745">
                  <c:v>83.385135198907108</c:v>
                </c:pt>
                <c:pt idx="746">
                  <c:v>83.389738569097844</c:v>
                </c:pt>
                <c:pt idx="747">
                  <c:v>83.394307535749419</c:v>
                </c:pt>
                <c:pt idx="748">
                  <c:v>83.398842355062314</c:v>
                </c:pt>
                <c:pt idx="749">
                  <c:v>83.403343281342885</c:v>
                </c:pt>
                <c:pt idx="750">
                  <c:v>83.407810567017194</c:v>
                </c:pt>
                <c:pt idx="751">
                  <c:v>83.412244462644693</c:v>
                </c:pt>
                <c:pt idx="752">
                  <c:v>83.416645216931769</c:v>
                </c:pt>
                <c:pt idx="753">
                  <c:v>83.421013076745353</c:v>
                </c:pt>
                <c:pt idx="754">
                  <c:v>83.425348287126226</c:v>
                </c:pt>
                <c:pt idx="755">
                  <c:v>83.429651091302389</c:v>
                </c:pt>
                <c:pt idx="756">
                  <c:v>83.433921730702281</c:v>
                </c:pt>
                <c:pt idx="757">
                  <c:v>83.43816044496792</c:v>
                </c:pt>
                <c:pt idx="758">
                  <c:v>83.44236747196787</c:v>
                </c:pt>
                <c:pt idx="759">
                  <c:v>83.446543047810266</c:v>
                </c:pt>
                <c:pt idx="760">
                  <c:v>83.450687406855607</c:v>
                </c:pt>
                <c:pt idx="761">
                  <c:v>83.454800781729546</c:v>
                </c:pt>
                <c:pt idx="762">
                  <c:v>83.458883403335548</c:v>
                </c:pt>
                <c:pt idx="763">
                  <c:v>83.462935500867488</c:v>
                </c:pt>
                <c:pt idx="764">
                  <c:v>83.466957301822063</c:v>
                </c:pt>
                <c:pt idx="765">
                  <c:v>83.470949032011319</c:v>
                </c:pt>
                <c:pt idx="766">
                  <c:v>83.474910915574867</c:v>
                </c:pt>
                <c:pt idx="767">
                  <c:v>83.478843174992136</c:v>
                </c:pt>
                <c:pt idx="768">
                  <c:v>83.482746031094507</c:v>
                </c:pt>
                <c:pt idx="769">
                  <c:v>83.486619703077395</c:v>
                </c:pt>
                <c:pt idx="770">
                  <c:v>83.490464408512167</c:v>
                </c:pt>
                <c:pt idx="771">
                  <c:v>83.494280363358058</c:v>
                </c:pt>
                <c:pt idx="772">
                  <c:v>83.498067781973958</c:v>
                </c:pt>
                <c:pt idx="773">
                  <c:v>83.501826877130128</c:v>
                </c:pt>
                <c:pt idx="774">
                  <c:v>83.50555786001982</c:v>
                </c:pt>
                <c:pt idx="775">
                  <c:v>83.509260940270806</c:v>
                </c:pt>
                <c:pt idx="776">
                  <c:v>83.512936325956886</c:v>
                </c:pt>
                <c:pt idx="777">
                  <c:v>83.516584223609257</c:v>
                </c:pt>
                <c:pt idx="778">
                  <c:v>83.52020483822777</c:v>
                </c:pt>
                <c:pt idx="779">
                  <c:v>83.523798373292223</c:v>
                </c:pt>
                <c:pt idx="780">
                  <c:v>83.52736503077341</c:v>
                </c:pt>
                <c:pt idx="781">
                  <c:v>83.530905011144284</c:v>
                </c:pt>
                <c:pt idx="782">
                  <c:v>83.534418513390847</c:v>
                </c:pt>
                <c:pt idx="783">
                  <c:v>83.537905735023116</c:v>
                </c:pt>
                <c:pt idx="784">
                  <c:v>83.541366872085902</c:v>
                </c:pt>
                <c:pt idx="785">
                  <c:v>83.544802119169589</c:v>
                </c:pt>
                <c:pt idx="786">
                  <c:v>83.54821166942078</c:v>
                </c:pt>
                <c:pt idx="787">
                  <c:v>83.551595714552903</c:v>
                </c:pt>
                <c:pt idx="788">
                  <c:v>83.554954444856747</c:v>
                </c:pt>
                <c:pt idx="789">
                  <c:v>83.558288049210887</c:v>
                </c:pt>
                <c:pt idx="790">
                  <c:v>83.561596715091994</c:v>
                </c:pt>
                <c:pt idx="791">
                  <c:v>83.564880628585243</c:v>
                </c:pt>
                <c:pt idx="792">
                  <c:v>83.568139974394441</c:v>
                </c:pt>
                <c:pt idx="793">
                  <c:v>83.571374935852219</c:v>
                </c:pt>
                <c:pt idx="794">
                  <c:v>83.574585694930079</c:v>
                </c:pt>
                <c:pt idx="795">
                  <c:v>83.577772432248395</c:v>
                </c:pt>
                <c:pt idx="796">
                  <c:v>83.58093532708638</c:v>
                </c:pt>
                <c:pt idx="797">
                  <c:v>83.584074557391887</c:v>
                </c:pt>
                <c:pt idx="798">
                  <c:v>83.587190299791217</c:v>
                </c:pt>
                <c:pt idx="799">
                  <c:v>83.590282729598854</c:v>
                </c:pt>
                <c:pt idx="800">
                  <c:v>83.593352020827098</c:v>
                </c:pt>
                <c:pt idx="801" formatCode="#,##0.0000">
                  <c:v>83.596398346195613</c:v>
                </c:pt>
                <c:pt idx="802" formatCode="#,##0.000">
                  <c:v>83.599421877140998</c:v>
                </c:pt>
                <c:pt idx="803">
                  <c:v>83.602422783826171</c:v>
                </c:pt>
                <c:pt idx="804">
                  <c:v>83.605401235149742</c:v>
                </c:pt>
                <c:pt idx="805">
                  <c:v>83.608357398755359</c:v>
                </c:pt>
                <c:pt idx="806">
                  <c:v>83.611291441040891</c:v>
                </c:pt>
                <c:pt idx="807">
                  <c:v>83.614203527167646</c:v>
                </c:pt>
                <c:pt idx="808">
                  <c:v>83.617093821069432</c:v>
                </c:pt>
                <c:pt idx="809">
                  <c:v>83.619962485461613</c:v>
                </c:pt>
                <c:pt idx="810">
                  <c:v>83.6228096818501</c:v>
                </c:pt>
                <c:pt idx="811">
                  <c:v>83.62563557054024</c:v>
                </c:pt>
                <c:pt idx="812">
                  <c:v>83.62844031064563</c:v>
                </c:pt>
                <c:pt idx="813">
                  <c:v>83.631224060096969</c:v>
                </c:pt>
                <c:pt idx="814">
                  <c:v>83.633986975650714</c:v>
                </c:pt>
                <c:pt idx="815">
                  <c:v>83.636729212897734</c:v>
                </c:pt>
                <c:pt idx="816">
                  <c:v>83.639450926271934</c:v>
                </c:pt>
                <c:pt idx="817">
                  <c:v>83.642152269058769</c:v>
                </c:pt>
                <c:pt idx="818">
                  <c:v>83.644833393403687</c:v>
                </c:pt>
                <c:pt idx="819">
                  <c:v>83.647494450320579</c:v>
                </c:pt>
                <c:pt idx="820">
                  <c:v>83.650135589700085</c:v>
                </c:pt>
                <c:pt idx="821">
                  <c:v>83.652756960317888</c:v>
                </c:pt>
                <c:pt idx="822">
                  <c:v>83.655358709842943</c:v>
                </c:pt>
                <c:pt idx="823">
                  <c:v>83.657940984845652</c:v>
                </c:pt>
                <c:pt idx="824">
                  <c:v>83.660503930805945</c:v>
                </c:pt>
                <c:pt idx="825">
                  <c:v>83.663047692121339</c:v>
                </c:pt>
                <c:pt idx="826">
                  <c:v>83.665572412114912</c:v>
                </c:pt>
                <c:pt idx="827">
                  <c:v>83.668078233043275</c:v>
                </c:pt>
                <c:pt idx="828">
                  <c:v>83.670565296104385</c:v>
                </c:pt>
                <c:pt idx="829">
                  <c:v>83.673033741445408</c:v>
                </c:pt>
                <c:pt idx="830">
                  <c:v>83.675483708170432</c:v>
                </c:pt>
                <c:pt idx="831">
                  <c:v>83.677915334348242</c:v>
                </c:pt>
                <c:pt idx="832">
                  <c:v>83.680328757019879</c:v>
                </c:pt>
                <c:pt idx="833">
                  <c:v>83.682724112206287</c:v>
                </c:pt>
                <c:pt idx="834">
                  <c:v>83.68510153491583</c:v>
                </c:pt>
                <c:pt idx="835">
                  <c:v>83.687461159151795</c:v>
                </c:pt>
                <c:pt idx="836">
                  <c:v>83.689803117919766</c:v>
                </c:pt>
                <c:pt idx="837">
                  <c:v>83.69212754323506</c:v>
                </c:pt>
                <c:pt idx="838">
                  <c:v>83.694434566129999</c:v>
                </c:pt>
                <c:pt idx="839">
                  <c:v>83.696724316661175</c:v>
                </c:pt>
                <c:pt idx="840">
                  <c:v>83.698996923916724</c:v>
                </c:pt>
                <c:pt idx="841">
                  <c:v>83.701252516023388</c:v>
                </c:pt>
                <c:pt idx="842">
                  <c:v>83.703491220153722</c:v>
                </c:pt>
                <c:pt idx="843">
                  <c:v>83.705713162533058</c:v>
                </c:pt>
                <c:pt idx="844">
                  <c:v>83.707918468446593</c:v>
                </c:pt>
                <c:pt idx="845">
                  <c:v>83.710107262246297</c:v>
                </c:pt>
                <c:pt idx="846">
                  <c:v>83.712279667357805</c:v>
                </c:pt>
                <c:pt idx="847">
                  <c:v>83.714435806287298</c:v>
                </c:pt>
                <c:pt idx="848">
                  <c:v>83.716575800628291</c:v>
                </c:pt>
                <c:pt idx="849">
                  <c:v>83.718699771068415</c:v>
                </c:pt>
                <c:pt idx="850">
                  <c:v>83.720807837396066</c:v>
                </c:pt>
                <c:pt idx="851">
                  <c:v>83.722900118507098</c:v>
                </c:pt>
                <c:pt idx="852">
                  <c:v>83.72497673241142</c:v>
                </c:pt>
                <c:pt idx="853">
                  <c:v>83.727037796239571</c:v>
                </c:pt>
                <c:pt idx="854">
                  <c:v>83.72908342624919</c:v>
                </c:pt>
                <c:pt idx="855">
                  <c:v>83.731113737831507</c:v>
                </c:pt>
                <c:pt idx="856">
                  <c:v>83.733128845517783</c:v>
                </c:pt>
                <c:pt idx="857">
                  <c:v>83.735128862985604</c:v>
                </c:pt>
                <c:pt idx="858">
                  <c:v>83.737113903065278</c:v>
                </c:pt>
                <c:pt idx="859">
                  <c:v>83.739084077746071</c:v>
                </c:pt>
                <c:pt idx="860">
                  <c:v>83.74103949818246</c:v>
                </c:pt>
                <c:pt idx="861">
                  <c:v>83.742980274700273</c:v>
                </c:pt>
                <c:pt idx="862">
                  <c:v>83.744906516802885</c:v>
                </c:pt>
                <c:pt idx="863">
                  <c:v>83.746818333177302</c:v>
                </c:pt>
                <c:pt idx="864">
                  <c:v>83.748715831700153</c:v>
                </c:pt>
                <c:pt idx="865">
                  <c:v>83.750599119443748</c:v>
                </c:pt>
                <c:pt idx="866">
                  <c:v>83.752468302682047</c:v>
                </c:pt>
                <c:pt idx="867">
                  <c:v>83.754323486896553</c:v>
                </c:pt>
                <c:pt idx="868">
                  <c:v>83.756164776782185</c:v>
                </c:pt>
                <c:pt idx="869">
                  <c:v>83.757992276253106</c:v>
                </c:pt>
                <c:pt idx="870">
                  <c:v>83.759806088448542</c:v>
                </c:pt>
                <c:pt idx="871">
                  <c:v>83.76160631573849</c:v>
                </c:pt>
                <c:pt idx="872">
                  <c:v>83.763393059729481</c:v>
                </c:pt>
                <c:pt idx="873">
                  <c:v>83.765166421270152</c:v>
                </c:pt>
                <c:pt idx="874">
                  <c:v>83.766926500456933</c:v>
                </c:pt>
                <c:pt idx="875">
                  <c:v>83.768673396639628</c:v>
                </c:pt>
                <c:pt idx="876">
                  <c:v>83.770407208426903</c:v>
                </c:pt>
                <c:pt idx="877">
                  <c:v>83.772128033691843</c:v>
                </c:pt>
                <c:pt idx="878">
                  <c:v>83.773835969577377</c:v>
                </c:pt>
                <c:pt idx="879">
                  <c:v>83.775531112501682</c:v>
                </c:pt>
                <c:pt idx="880">
                  <c:v>83.777213558163623</c:v>
                </c:pt>
                <c:pt idx="881">
                  <c:v>83.778883401548015</c:v>
                </c:pt>
                <c:pt idx="882">
                  <c:v>83.780540736930959</c:v>
                </c:pt>
                <c:pt idx="883">
                  <c:v>83.782185657885123</c:v>
                </c:pt>
                <c:pt idx="884">
                  <c:v>83.783818257284906</c:v>
                </c:pt>
                <c:pt idx="885">
                  <c:v>83.785438627311692</c:v>
                </c:pt>
                <c:pt idx="886">
                  <c:v>83.787046859458925</c:v>
                </c:pt>
                <c:pt idx="887">
                  <c:v>83.788643044537267</c:v>
                </c:pt>
                <c:pt idx="888">
                  <c:v>83.790227272679658</c:v>
                </c:pt>
                <c:pt idx="889">
                  <c:v>83.791799633346344</c:v>
                </c:pt>
                <c:pt idx="890">
                  <c:v>83.793360215329855</c:v>
                </c:pt>
                <c:pt idx="891">
                  <c:v>83.794909106759974</c:v>
                </c:pt>
                <c:pt idx="892">
                  <c:v>83.796446395108688</c:v>
                </c:pt>
                <c:pt idx="893">
                  <c:v>83.797972167195056</c:v>
                </c:pt>
                <c:pt idx="894">
                  <c:v>83.799486509190032</c:v>
                </c:pt>
                <c:pt idx="895">
                  <c:v>83.800989506621306</c:v>
                </c:pt>
                <c:pt idx="896">
                  <c:v>83.8024812443781</c:v>
                </c:pt>
                <c:pt idx="897">
                  <c:v>83.803961806715861</c:v>
                </c:pt>
                <c:pt idx="898">
                  <c:v>83.805431277261036</c:v>
                </c:pt>
                <c:pt idx="899">
                  <c:v>83.806889739015688</c:v>
                </c:pt>
                <c:pt idx="900">
                  <c:v>83.80833727436216</c:v>
                </c:pt>
                <c:pt idx="901">
                  <c:v>83.809773965067706</c:v>
                </c:pt>
                <c:pt idx="902">
                  <c:v>83.811199892289011</c:v>
                </c:pt>
                <c:pt idx="903">
                  <c:v>83.812615136576767</c:v>
                </c:pt>
                <c:pt idx="904">
                  <c:v>83.814019777880162</c:v>
                </c:pt>
                <c:pt idx="905">
                  <c:v>83.815413895551373</c:v>
                </c:pt>
                <c:pt idx="906">
                  <c:v>83.816797568349969</c:v>
                </c:pt>
                <c:pt idx="907">
                  <c:v>83.818170874447333</c:v>
                </c:pt>
                <c:pt idx="908">
                  <c:v>83.819533891431078</c:v>
                </c:pt>
                <c:pt idx="909">
                  <c:v>83.820886696309316</c:v>
                </c:pt>
                <c:pt idx="910">
                  <c:v>83.822229365515</c:v>
                </c:pt>
                <c:pt idx="911">
                  <c:v>83.823561974910234</c:v>
                </c:pt>
                <c:pt idx="912">
                  <c:v>83.824884599790451</c:v>
                </c:pt>
                <c:pt idx="913">
                  <c:v>83.826197314888674</c:v>
                </c:pt>
                <c:pt idx="914">
                  <c:v>83.827500194379724</c:v>
                </c:pt>
                <c:pt idx="915">
                  <c:v>83.828793311884297</c:v>
                </c:pt>
                <c:pt idx="916">
                  <c:v>83.830076740473146</c:v>
                </c:pt>
                <c:pt idx="917">
                  <c:v>83.831350552671154</c:v>
                </c:pt>
                <c:pt idx="918">
                  <c:v>83.832614820461416</c:v>
                </c:pt>
                <c:pt idx="919">
                  <c:v>83.833869615289217</c:v>
                </c:pt>
                <c:pt idx="920">
                  <c:v>83.835115008066097</c:v>
                </c:pt>
                <c:pt idx="921">
                  <c:v>83.836351069173773</c:v>
                </c:pt>
                <c:pt idx="922">
                  <c:v>83.837577868468117</c:v>
                </c:pt>
                <c:pt idx="923">
                  <c:v>83.83879547528305</c:v>
                </c:pt>
                <c:pt idx="924">
                  <c:v>83.840003958434451</c:v>
                </c:pt>
                <c:pt idx="925">
                  <c:v>83.841203386223967</c:v>
                </c:pt>
                <c:pt idx="926">
                  <c:v>83.842393826442915</c:v>
                </c:pt>
                <c:pt idx="927">
                  <c:v>83.843575346375971</c:v>
                </c:pt>
                <c:pt idx="928">
                  <c:v>83.844748012805056</c:v>
                </c:pt>
                <c:pt idx="929">
                  <c:v>83.845911892013021</c:v>
                </c:pt>
                <c:pt idx="930">
                  <c:v>83.84706704978737</c:v>
                </c:pt>
                <c:pt idx="931">
                  <c:v>83.848213551423953</c:v>
                </c:pt>
                <c:pt idx="932">
                  <c:v>83.849351461730606</c:v>
                </c:pt>
                <c:pt idx="933">
                  <c:v>83.850480845030816</c:v>
                </c:pt>
                <c:pt idx="934">
                  <c:v>83.851601765167331</c:v>
                </c:pt>
                <c:pt idx="935">
                  <c:v>83.852714285505698</c:v>
                </c:pt>
                <c:pt idx="936">
                  <c:v>83.853818468937888</c:v>
                </c:pt>
                <c:pt idx="937">
                  <c:v>83.85491437788572</c:v>
                </c:pt>
                <c:pt idx="938">
                  <c:v>83.856002074304484</c:v>
                </c:pt>
                <c:pt idx="939">
                  <c:v>83.857081619686298</c:v>
                </c:pt>
                <c:pt idx="940">
                  <c:v>83.858153075063683</c:v>
                </c:pt>
                <c:pt idx="941">
                  <c:v>83.859216501012853</c:v>
                </c:pt>
                <c:pt idx="942">
                  <c:v>83.860271957657218</c:v>
                </c:pt>
                <c:pt idx="943">
                  <c:v>83.861319504670718</c:v>
                </c:pt>
                <c:pt idx="944">
                  <c:v>83.86235920128118</c:v>
                </c:pt>
                <c:pt idx="945">
                  <c:v>83.863391106273639</c:v>
                </c:pt>
                <c:pt idx="946">
                  <c:v>83.864415277993615</c:v>
                </c:pt>
                <c:pt idx="947">
                  <c:v>83.865431774350441</c:v>
                </c:pt>
                <c:pt idx="948">
                  <c:v>83.866440652820458</c:v>
                </c:pt>
                <c:pt idx="949">
                  <c:v>83.867441970450287</c:v>
                </c:pt>
                <c:pt idx="950">
                  <c:v>83.868435783859994</c:v>
                </c:pt>
                <c:pt idx="951">
                  <c:v>83.869422149246319</c:v>
                </c:pt>
                <c:pt idx="952">
                  <c:v>83.870401122385772</c:v>
                </c:pt>
                <c:pt idx="953">
                  <c:v>83.871372758637776</c:v>
                </c:pt>
                <c:pt idx="954">
                  <c:v>83.872337112947861</c:v>
                </c:pt>
                <c:pt idx="955">
                  <c:v>83.873294239850622</c:v>
                </c:pt>
                <c:pt idx="956">
                  <c:v>83.874244193472862</c:v>
                </c:pt>
                <c:pt idx="957">
                  <c:v>83.875187027536612</c:v>
                </c:pt>
                <c:pt idx="958">
                  <c:v>83.876122795362164</c:v>
                </c:pt>
                <c:pt idx="959">
                  <c:v>83.877051549871041</c:v>
                </c:pt>
                <c:pt idx="960">
                  <c:v>83.877973343588991</c:v>
                </c:pt>
                <c:pt idx="961">
                  <c:v>83.878888228648933</c:v>
                </c:pt>
                <c:pt idx="962">
                  <c:v>83.879796256793867</c:v>
                </c:pt>
                <c:pt idx="963">
                  <c:v>83.880697479379819</c:v>
                </c:pt>
                <c:pt idx="964">
                  <c:v>83.881591947378709</c:v>
                </c:pt>
                <c:pt idx="965">
                  <c:v>83.882479711381166</c:v>
                </c:pt>
                <c:pt idx="966">
                  <c:v>83.88336082159951</c:v>
                </c:pt>
                <c:pt idx="967">
                  <c:v>83.8842353278704</c:v>
                </c:pt>
                <c:pt idx="968">
                  <c:v>83.88510327965777</c:v>
                </c:pt>
                <c:pt idx="969">
                  <c:v>83.885964726055548</c:v>
                </c:pt>
                <c:pt idx="970">
                  <c:v>83.886819715790395</c:v>
                </c:pt>
                <c:pt idx="971">
                  <c:v>83.887668297224536</c:v>
                </c:pt>
                <c:pt idx="972">
                  <c:v>83.888510518358387</c:v>
                </c:pt>
                <c:pt idx="973">
                  <c:v>83.889346426833285</c:v>
                </c:pt>
                <c:pt idx="974">
                  <c:v>83.890176069934185</c:v>
                </c:pt>
                <c:pt idx="975">
                  <c:v>83.890999494592307</c:v>
                </c:pt>
                <c:pt idx="976">
                  <c:v>83.891816747387736</c:v>
                </c:pt>
                <c:pt idx="977">
                  <c:v>83.892627874552119</c:v>
                </c:pt>
                <c:pt idx="978">
                  <c:v>83.89343292197124</c:v>
                </c:pt>
                <c:pt idx="979">
                  <c:v>83.894231935187534</c:v>
                </c:pt>
                <c:pt idx="980">
                  <c:v>83.895024959402733</c:v>
                </c:pt>
                <c:pt idx="981">
                  <c:v>83.89581203948039</c:v>
                </c:pt>
                <c:pt idx="982">
                  <c:v>83.896593219948372</c:v>
                </c:pt>
                <c:pt idx="983">
                  <c:v>83.897368545001385</c:v>
                </c:pt>
                <c:pt idx="984">
                  <c:v>83.898138058503449</c:v>
                </c:pt>
                <c:pt idx="985">
                  <c:v>83.898901803990412</c:v>
                </c:pt>
                <c:pt idx="986">
                  <c:v>83.899659824672327</c:v>
                </c:pt>
                <c:pt idx="987">
                  <c:v>83.900412163435959</c:v>
                </c:pt>
                <c:pt idx="988">
                  <c:v>83.901158862847126</c:v>
                </c:pt>
                <c:pt idx="989">
                  <c:v>83.901899965153163</c:v>
                </c:pt>
                <c:pt idx="990">
                  <c:v>83.902635512285244</c:v>
                </c:pt>
                <c:pt idx="991">
                  <c:v>83.903365545860765</c:v>
                </c:pt>
                <c:pt idx="992">
                  <c:v>83.904090107185709</c:v>
                </c:pt>
                <c:pt idx="993">
                  <c:v>83.904809237256941</c:v>
                </c:pt>
                <c:pt idx="994">
                  <c:v>83.905522976764502</c:v>
                </c:pt>
                <c:pt idx="995">
                  <c:v>83.906231366093948</c:v>
                </c:pt>
                <c:pt idx="996">
                  <c:v>83.906934445328602</c:v>
                </c:pt>
                <c:pt idx="997">
                  <c:v>83.907632254251794</c:v>
                </c:pt>
                <c:pt idx="998">
                  <c:v>83.908324832349109</c:v>
                </c:pt>
                <c:pt idx="999">
                  <c:v>83.909012218810631</c:v>
                </c:pt>
                <c:pt idx="1000">
                  <c:v>83.909694452533131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689152"/>
        <c:axId val="353689544"/>
      </c:scatterChart>
      <c:valAx>
        <c:axId val="353689152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0204578459425729"/>
              <c:y val="0.92222224563625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89544"/>
        <c:crosses val="autoZero"/>
        <c:crossBetween val="midCat"/>
      </c:valAx>
      <c:valAx>
        <c:axId val="353689544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State-variable solutions</a:t>
                </a:r>
              </a:p>
            </c:rich>
          </c:tx>
          <c:layout>
            <c:manualLayout>
              <c:xMode val="edge"/>
              <c:yMode val="edge"/>
              <c:x val="2.7650691094891519E-3"/>
              <c:y val="0.314772650046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89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62049614897533"/>
          <c:y val="0.20178513931088274"/>
          <c:w val="0.57015408910187371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5576991287207"/>
          <c:y val="0.18374385869787815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EtR to Report %</c:v>
          </c:tx>
          <c:spPr>
            <a:ln w="2857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w.Calcs'!$AI$9:$AI$1009</c:f>
              <c:numCache>
                <c:formatCode>0%</c:formatCode>
                <c:ptCount val="1001"/>
                <c:pt idx="0">
                  <c:v>0</c:v>
                </c:pt>
                <c:pt idx="1">
                  <c:v>1.4999999999999998E-2</c:v>
                </c:pt>
                <c:pt idx="2">
                  <c:v>2.9774999999999999E-2</c:v>
                </c:pt>
                <c:pt idx="3">
                  <c:v>4.4328374999999996E-2</c:v>
                </c:pt>
                <c:pt idx="4">
                  <c:v>5.8663449374999989E-2</c:v>
                </c:pt>
                <c:pt idx="5">
                  <c:v>7.2783497634375E-2</c:v>
                </c:pt>
                <c:pt idx="6">
                  <c:v>8.6691745169859363E-2</c:v>
                </c:pt>
                <c:pt idx="7">
                  <c:v>0.10039136899231148</c:v>
                </c:pt>
                <c:pt idx="8">
                  <c:v>0.11388549845742681</c:v>
                </c:pt>
                <c:pt idx="9">
                  <c:v>0.12717721598056539</c:v>
                </c:pt>
                <c:pt idx="10">
                  <c:v>0.14026955774085692</c:v>
                </c:pt>
                <c:pt idx="11">
                  <c:v>0.15316551437474407</c:v>
                </c:pt>
                <c:pt idx="12">
                  <c:v>0.16586803165912289</c:v>
                </c:pt>
                <c:pt idx="13">
                  <c:v>0.17838001118423605</c:v>
                </c:pt>
                <c:pt idx="14">
                  <c:v>0.19070431101647251</c:v>
                </c:pt>
                <c:pt idx="15">
                  <c:v>0.20284374635122543</c:v>
                </c:pt>
                <c:pt idx="16">
                  <c:v>0.21480109015595703</c:v>
                </c:pt>
                <c:pt idx="17">
                  <c:v>0.22657907380361769</c:v>
                </c:pt>
                <c:pt idx="18">
                  <c:v>0.23818038769656344</c:v>
                </c:pt>
                <c:pt idx="19">
                  <c:v>0.24960768188111496</c:v>
                </c:pt>
                <c:pt idx="20">
                  <c:v>0.26086356665289828</c:v>
                </c:pt>
                <c:pt idx="21">
                  <c:v>0.27195061315310476</c:v>
                </c:pt>
                <c:pt idx="22">
                  <c:v>0.2828713539558082</c:v>
                </c:pt>
                <c:pt idx="23">
                  <c:v>0.29362828364647109</c:v>
                </c:pt>
                <c:pt idx="24">
                  <c:v>0.30422385939177404</c:v>
                </c:pt>
                <c:pt idx="25">
                  <c:v>0.31466050150089747</c:v>
                </c:pt>
                <c:pt idx="26">
                  <c:v>0.32494059397838393</c:v>
                </c:pt>
                <c:pt idx="27">
                  <c:v>0.33506648506870823</c:v>
                </c:pt>
                <c:pt idx="28">
                  <c:v>0.3450404877926776</c:v>
                </c:pt>
                <c:pt idx="29">
                  <c:v>0.35486488047578746</c:v>
                </c:pt>
                <c:pt idx="30">
                  <c:v>0.3645419072686506</c:v>
                </c:pt>
                <c:pt idx="31">
                  <c:v>0.37407377865962094</c:v>
                </c:pt>
                <c:pt idx="32">
                  <c:v>0.38346267197972655</c:v>
                </c:pt>
                <c:pt idx="33">
                  <c:v>0.39271073190003064</c:v>
                </c:pt>
                <c:pt idx="34">
                  <c:v>0.40182007092153016</c:v>
                </c:pt>
                <c:pt idx="35">
                  <c:v>0.41079276985770724</c:v>
                </c:pt>
                <c:pt idx="36">
                  <c:v>0.41963087830984164</c:v>
                </c:pt>
                <c:pt idx="37">
                  <c:v>0.42833641513519399</c:v>
                </c:pt>
                <c:pt idx="38">
                  <c:v>0.43691136890816618</c:v>
                </c:pt>
                <c:pt idx="39">
                  <c:v>0.44535769837454364</c:v>
                </c:pt>
                <c:pt idx="40">
                  <c:v>0.45367733289892553</c:v>
                </c:pt>
                <c:pt idx="41">
                  <c:v>0.46187217290544169</c:v>
                </c:pt>
                <c:pt idx="42">
                  <c:v>0.46994409031186007</c:v>
                </c:pt>
                <c:pt idx="43">
                  <c:v>0.47789492895718216</c:v>
                </c:pt>
                <c:pt idx="44">
                  <c:v>0.48572650502282438</c:v>
                </c:pt>
                <c:pt idx="45">
                  <c:v>0.49344060744748203</c:v>
                </c:pt>
                <c:pt idx="46">
                  <c:v>0.50103899833576981</c:v>
                </c:pt>
                <c:pt idx="47">
                  <c:v>0.50852341336073326</c:v>
                </c:pt>
                <c:pt idx="48">
                  <c:v>0.51589556216032229</c:v>
                </c:pt>
                <c:pt idx="49">
                  <c:v>0.52315712872791742</c:v>
                </c:pt>
                <c:pt idx="50">
                  <c:v>0.53030977179699867</c:v>
                </c:pt>
                <c:pt idx="51">
                  <c:v>0.53735512522004369</c:v>
                </c:pt>
                <c:pt idx="52">
                  <c:v>0.54429479834174299</c:v>
                </c:pt>
                <c:pt idx="53">
                  <c:v>0.55113037636661688</c:v>
                </c:pt>
                <c:pt idx="54">
                  <c:v>0.55786342072111761</c:v>
                </c:pt>
                <c:pt idx="55">
                  <c:v>0.56449546941030093</c:v>
                </c:pt>
                <c:pt idx="56">
                  <c:v>0.57102803736914631</c:v>
                </c:pt>
                <c:pt idx="57">
                  <c:v>0.57746261680860911</c:v>
                </c:pt>
                <c:pt idx="58">
                  <c:v>0.58380067755648002</c:v>
                </c:pt>
                <c:pt idx="59">
                  <c:v>0.59004366739313274</c:v>
                </c:pt>
                <c:pt idx="60">
                  <c:v>0.59619301238223577</c:v>
                </c:pt>
                <c:pt idx="61">
                  <c:v>0.60225011719650234</c:v>
                </c:pt>
                <c:pt idx="62">
                  <c:v>0.60821636543855484</c:v>
                </c:pt>
                <c:pt idx="63">
                  <c:v>0.61409311995697646</c:v>
                </c:pt>
                <c:pt idx="64">
                  <c:v>0.6198817231576218</c:v>
                </c:pt>
                <c:pt idx="65">
                  <c:v>0.62558349731025753</c:v>
                </c:pt>
                <c:pt idx="66">
                  <c:v>0.63119974485060359</c:v>
                </c:pt>
                <c:pt idx="67">
                  <c:v>0.63673174867784454</c:v>
                </c:pt>
                <c:pt idx="68">
                  <c:v>0.6421807724476768</c:v>
                </c:pt>
                <c:pt idx="69">
                  <c:v>0.64754806086096162</c:v>
                </c:pt>
                <c:pt idx="70">
                  <c:v>0.65283483994804725</c:v>
                </c:pt>
                <c:pt idx="71">
                  <c:v>0.65804231734882646</c:v>
                </c:pt>
                <c:pt idx="72">
                  <c:v>0.66317168258859405</c:v>
                </c:pt>
                <c:pt idx="73">
                  <c:v>0.66822410734976512</c:v>
                </c:pt>
                <c:pt idx="74">
                  <c:v>0.67320074573951871</c:v>
                </c:pt>
                <c:pt idx="75">
                  <c:v>0.67810273455342585</c:v>
                </c:pt>
                <c:pt idx="76">
                  <c:v>0.68293119353512444</c:v>
                </c:pt>
                <c:pt idx="77">
                  <c:v>0.68768722563209761</c:v>
                </c:pt>
                <c:pt idx="78">
                  <c:v>0.69237191724761615</c:v>
                </c:pt>
                <c:pt idx="79">
                  <c:v>0.6969863384889019</c:v>
                </c:pt>
                <c:pt idx="80">
                  <c:v>0.70153154341156854</c:v>
                </c:pt>
                <c:pt idx="81">
                  <c:v>0.70600857026039487</c:v>
                </c:pt>
                <c:pt idx="82">
                  <c:v>0.71041844170648893</c:v>
                </c:pt>
                <c:pt idx="83">
                  <c:v>0.71476216508089163</c:v>
                </c:pt>
                <c:pt idx="84">
                  <c:v>0.71904073260467827</c:v>
                </c:pt>
                <c:pt idx="85">
                  <c:v>0.72325512161560812</c:v>
                </c:pt>
                <c:pt idx="86">
                  <c:v>0.72740629479137398</c:v>
                </c:pt>
                <c:pt idx="87">
                  <c:v>0.73149520036950333</c:v>
                </c:pt>
                <c:pt idx="88">
                  <c:v>0.7355227723639608</c:v>
                </c:pt>
                <c:pt idx="89">
                  <c:v>0.73948993077850134</c:v>
                </c:pt>
                <c:pt idx="90">
                  <c:v>0.7433975818168238</c:v>
                </c:pt>
                <c:pt idx="91">
                  <c:v>0.74724661808957149</c:v>
                </c:pt>
                <c:pt idx="92">
                  <c:v>0.75103791881822801</c:v>
                </c:pt>
                <c:pt idx="93">
                  <c:v>0.75477235003595455</c:v>
                </c:pt>
                <c:pt idx="94">
                  <c:v>0.75845076478541518</c:v>
                </c:pt>
                <c:pt idx="95">
                  <c:v>0.76207400331363384</c:v>
                </c:pt>
                <c:pt idx="96">
                  <c:v>0.76564289326392942</c:v>
                </c:pt>
                <c:pt idx="97">
                  <c:v>0.76915824986497039</c:v>
                </c:pt>
                <c:pt idx="98">
                  <c:v>0.77262087611699581</c:v>
                </c:pt>
                <c:pt idx="99">
                  <c:v>0.7760315629752409</c:v>
                </c:pt>
                <c:pt idx="100">
                  <c:v>0.77939108953061231</c:v>
                </c:pt>
                <c:pt idx="101">
                  <c:v>0.78270022318765309</c:v>
                </c:pt>
                <c:pt idx="102">
                  <c:v>0.78595971983983826</c:v>
                </c:pt>
                <c:pt idx="103">
                  <c:v>0.78917032404224075</c:v>
                </c:pt>
                <c:pt idx="104">
                  <c:v>0.79233276918160711</c:v>
                </c:pt>
                <c:pt idx="105">
                  <c:v>0.79544777764388297</c:v>
                </c:pt>
                <c:pt idx="106">
                  <c:v>0.79851606097922467</c:v>
                </c:pt>
                <c:pt idx="107">
                  <c:v>0.80153832006453618</c:v>
                </c:pt>
                <c:pt idx="108">
                  <c:v>0.80451524526356821</c:v>
                </c:pt>
                <c:pt idx="109">
                  <c:v>0.80744751658461467</c:v>
                </c:pt>
                <c:pt idx="110">
                  <c:v>0.81033580383584547</c:v>
                </c:pt>
                <c:pt idx="111">
                  <c:v>0.81318076677830775</c:v>
                </c:pt>
                <c:pt idx="112">
                  <c:v>0.81598305527663306</c:v>
                </c:pt>
                <c:pt idx="113">
                  <c:v>0.81874330944748364</c:v>
                </c:pt>
                <c:pt idx="114">
                  <c:v>0.82146215980577131</c:v>
                </c:pt>
                <c:pt idx="115">
                  <c:v>0.82414022740868476</c:v>
                </c:pt>
                <c:pt idx="116">
                  <c:v>0.82677812399755446</c:v>
                </c:pt>
                <c:pt idx="117">
                  <c:v>0.82937645213759126</c:v>
                </c:pt>
                <c:pt idx="118">
                  <c:v>0.83193580535552736</c:v>
                </c:pt>
                <c:pt idx="119">
                  <c:v>0.83445676827519444</c:v>
                </c:pt>
                <c:pt idx="120">
                  <c:v>0.8369399167510666</c:v>
                </c:pt>
                <c:pt idx="121">
                  <c:v>0.83938581799980061</c:v>
                </c:pt>
                <c:pt idx="122">
                  <c:v>0.84179503072980355</c:v>
                </c:pt>
                <c:pt idx="123">
                  <c:v>0.84416810526885644</c:v>
                </c:pt>
                <c:pt idx="124">
                  <c:v>0.84650558368982365</c:v>
                </c:pt>
                <c:pt idx="125">
                  <c:v>0.8488079999344762</c:v>
                </c:pt>
                <c:pt idx="126">
                  <c:v>0.85107587993545908</c:v>
                </c:pt>
                <c:pt idx="127">
                  <c:v>0.85330974173642704</c:v>
                </c:pt>
                <c:pt idx="128">
                  <c:v>0.85551009561038072</c:v>
                </c:pt>
                <c:pt idx="129">
                  <c:v>0.85767744417622493</c:v>
                </c:pt>
                <c:pt idx="130">
                  <c:v>0.85981228251358166</c:v>
                </c:pt>
                <c:pt idx="131">
                  <c:v>0.86191509827587787</c:v>
                </c:pt>
                <c:pt idx="132">
                  <c:v>0.86398637180173976</c:v>
                </c:pt>
                <c:pt idx="133">
                  <c:v>0.86602657622471368</c:v>
                </c:pt>
                <c:pt idx="134">
                  <c:v>0.86803617758134299</c:v>
                </c:pt>
                <c:pt idx="135">
                  <c:v>0.87001563491762279</c:v>
                </c:pt>
                <c:pt idx="136">
                  <c:v>0.8719654003938585</c:v>
                </c:pt>
                <c:pt idx="137">
                  <c:v>0.87388591938795057</c:v>
                </c:pt>
                <c:pt idx="138">
                  <c:v>0.87577763059713132</c:v>
                </c:pt>
                <c:pt idx="139">
                  <c:v>0.87764096613817444</c:v>
                </c:pt>
                <c:pt idx="140">
                  <c:v>0.87947635164610172</c:v>
                </c:pt>
                <c:pt idx="141">
                  <c:v>0.88128420637141014</c:v>
                </c:pt>
                <c:pt idx="142">
                  <c:v>0.88306494327583906</c:v>
                </c:pt>
                <c:pt idx="143">
                  <c:v>0.88481896912670155</c:v>
                </c:pt>
                <c:pt idx="144">
                  <c:v>0.8865466845898009</c:v>
                </c:pt>
                <c:pt idx="145">
                  <c:v>0.88824848432095393</c:v>
                </c:pt>
                <c:pt idx="146">
                  <c:v>0.88992475705613949</c:v>
                </c:pt>
                <c:pt idx="147">
                  <c:v>0.89157588570029733</c:v>
                </c:pt>
                <c:pt idx="148">
                  <c:v>0.89320224741479293</c:v>
                </c:pt>
                <c:pt idx="149">
                  <c:v>0.89480421370357099</c:v>
                </c:pt>
                <c:pt idx="150">
                  <c:v>0.89638215049801739</c:v>
                </c:pt>
                <c:pt idx="151">
                  <c:v>0.89793641824054715</c:v>
                </c:pt>
                <c:pt idx="152">
                  <c:v>0.89946737196693893</c:v>
                </c:pt>
                <c:pt idx="153">
                  <c:v>0.90097536138743484</c:v>
                </c:pt>
                <c:pt idx="154">
                  <c:v>0.90246073096662338</c:v>
                </c:pt>
                <c:pt idx="155">
                  <c:v>0.90392382000212401</c:v>
                </c:pt>
                <c:pt idx="156">
                  <c:v>0.90536496270209232</c:v>
                </c:pt>
                <c:pt idx="157">
                  <c:v>0.90678448826156088</c:v>
                </c:pt>
                <c:pt idx="158">
                  <c:v>0.9081827209376373</c:v>
                </c:pt>
                <c:pt idx="159">
                  <c:v>0.90955998012357286</c:v>
                </c:pt>
                <c:pt idx="160">
                  <c:v>0.9109165804217193</c:v>
                </c:pt>
                <c:pt idx="161">
                  <c:v>0.91225283171539351</c:v>
                </c:pt>
                <c:pt idx="162">
                  <c:v>0.91356903923966259</c:v>
                </c:pt>
                <c:pt idx="163">
                  <c:v>0.91486550365106767</c:v>
                </c:pt>
                <c:pt idx="164">
                  <c:v>0.91614252109630157</c:v>
                </c:pt>
                <c:pt idx="165">
                  <c:v>0.91740038327985696</c:v>
                </c:pt>
                <c:pt idx="166">
                  <c:v>0.91863937753065916</c:v>
                </c:pt>
                <c:pt idx="167">
                  <c:v>0.9198597868676992</c:v>
                </c:pt>
                <c:pt idx="168">
                  <c:v>0.92106189006468364</c:v>
                </c:pt>
                <c:pt idx="169">
                  <c:v>0.92224596171371342</c:v>
                </c:pt>
                <c:pt idx="170">
                  <c:v>0.92341227228800771</c:v>
                </c:pt>
                <c:pt idx="171">
                  <c:v>0.92456108820368776</c:v>
                </c:pt>
                <c:pt idx="172">
                  <c:v>0.92569267188063231</c:v>
                </c:pt>
                <c:pt idx="173">
                  <c:v>0.92680728180242289</c:v>
                </c:pt>
                <c:pt idx="174">
                  <c:v>0.92790517257538652</c:v>
                </c:pt>
                <c:pt idx="175">
                  <c:v>0.92898659498675562</c:v>
                </c:pt>
                <c:pt idx="176">
                  <c:v>0.93005179606195443</c:v>
                </c:pt>
                <c:pt idx="177">
                  <c:v>0.93110101912102505</c:v>
                </c:pt>
                <c:pt idx="178">
                  <c:v>0.93213450383420959</c:v>
                </c:pt>
                <c:pt idx="179">
                  <c:v>0.93315248627669645</c:v>
                </c:pt>
                <c:pt idx="180">
                  <c:v>0.93415519898254606</c:v>
                </c:pt>
                <c:pt idx="181">
                  <c:v>0.93514287099780791</c:v>
                </c:pt>
                <c:pt idx="182">
                  <c:v>0.93611572793284059</c:v>
                </c:pt>
                <c:pt idx="183">
                  <c:v>0.937073992013848</c:v>
                </c:pt>
                <c:pt idx="184">
                  <c:v>0.93801788213364035</c:v>
                </c:pt>
                <c:pt idx="185">
                  <c:v>0.93894761390163561</c:v>
                </c:pt>
                <c:pt idx="186">
                  <c:v>0.93986339969311117</c:v>
                </c:pt>
                <c:pt idx="187">
                  <c:v>0.9407654486977145</c:v>
                </c:pt>
                <c:pt idx="188">
                  <c:v>0.94165396696724879</c:v>
                </c:pt>
                <c:pt idx="189">
                  <c:v>0.94252915746274013</c:v>
                </c:pt>
                <c:pt idx="190">
                  <c:v>0.94339122010079912</c:v>
                </c:pt>
                <c:pt idx="191">
                  <c:v>0.94424035179928711</c:v>
                </c:pt>
                <c:pt idx="192">
                  <c:v>0.94507674652229778</c:v>
                </c:pt>
                <c:pt idx="193">
                  <c:v>0.94590059532446336</c:v>
                </c:pt>
                <c:pt idx="194">
                  <c:v>0.94671208639459636</c:v>
                </c:pt>
                <c:pt idx="195">
                  <c:v>0.94751140509867737</c:v>
                </c:pt>
                <c:pt idx="196">
                  <c:v>0.94829873402219711</c:v>
                </c:pt>
                <c:pt idx="197">
                  <c:v>0.9490742530118641</c:v>
                </c:pt>
                <c:pt idx="198">
                  <c:v>0.94983813921668625</c:v>
                </c:pt>
                <c:pt idx="199">
                  <c:v>0.95059056712843604</c:v>
                </c:pt>
                <c:pt idx="200">
                  <c:v>0.95133170862150951</c:v>
                </c:pt>
                <c:pt idx="201">
                  <c:v>0.95206173299218677</c:v>
                </c:pt>
                <c:pt idx="202">
                  <c:v>0.95278080699730394</c:v>
                </c:pt>
                <c:pt idx="203">
                  <c:v>0.95348909489234435</c:v>
                </c:pt>
                <c:pt idx="204">
                  <c:v>0.95418675846895917</c:v>
                </c:pt>
                <c:pt idx="205">
                  <c:v>0.9548739570919248</c:v>
                </c:pt>
                <c:pt idx="206">
                  <c:v>0.95555084773554599</c:v>
                </c:pt>
                <c:pt idx="207">
                  <c:v>0.95621758501951271</c:v>
                </c:pt>
                <c:pt idx="208">
                  <c:v>0.95687432124422001</c:v>
                </c:pt>
                <c:pt idx="209">
                  <c:v>0.95752120642555671</c:v>
                </c:pt>
                <c:pt idx="210">
                  <c:v>0.95815838832917344</c:v>
                </c:pt>
                <c:pt idx="211">
                  <c:v>0.95878601250423567</c:v>
                </c:pt>
                <c:pt idx="212">
                  <c:v>0.95940422231667211</c:v>
                </c:pt>
                <c:pt idx="213">
                  <c:v>0.96001315898192208</c:v>
                </c:pt>
                <c:pt idx="214">
                  <c:v>0.96061296159719312</c:v>
                </c:pt>
                <c:pt idx="215">
                  <c:v>0.96120376717323519</c:v>
                </c:pt>
                <c:pt idx="216">
                  <c:v>0.96178571066563667</c:v>
                </c:pt>
                <c:pt idx="217">
                  <c:v>0.96235892500565212</c:v>
                </c:pt>
                <c:pt idx="218">
                  <c:v>0.96292354113056733</c:v>
                </c:pt>
                <c:pt idx="219">
                  <c:v>0.96347968801360873</c:v>
                </c:pt>
                <c:pt idx="220">
                  <c:v>0.96402749269340449</c:v>
                </c:pt>
                <c:pt idx="221">
                  <c:v>0.96456708030300342</c:v>
                </c:pt>
                <c:pt idx="222">
                  <c:v>0.96509857409845834</c:v>
                </c:pt>
                <c:pt idx="223">
                  <c:v>0.96562209548698141</c:v>
                </c:pt>
                <c:pt idx="224">
                  <c:v>0.96613776405467677</c:v>
                </c:pt>
                <c:pt idx="225">
                  <c:v>0.96664569759385655</c:v>
                </c:pt>
                <c:pt idx="226">
                  <c:v>0.96714601212994855</c:v>
                </c:pt>
                <c:pt idx="227">
                  <c:v>0.96763882194799922</c:v>
                </c:pt>
                <c:pt idx="228">
                  <c:v>0.96812423961877936</c:v>
                </c:pt>
                <c:pt idx="229">
                  <c:v>0.96860237602449761</c:v>
                </c:pt>
                <c:pt idx="230">
                  <c:v>0.96907334038413018</c:v>
                </c:pt>
                <c:pt idx="231">
                  <c:v>0.9695372402783683</c:v>
                </c:pt>
                <c:pt idx="232">
                  <c:v>0.96999418167419271</c:v>
                </c:pt>
                <c:pt idx="233">
                  <c:v>0.97044426894907987</c:v>
                </c:pt>
                <c:pt idx="234">
                  <c:v>0.9708876049148436</c:v>
                </c:pt>
                <c:pt idx="235">
                  <c:v>0.97132429084112104</c:v>
                </c:pt>
                <c:pt idx="236">
                  <c:v>0.97175442647850419</c:v>
                </c:pt>
                <c:pt idx="237">
                  <c:v>0.97217811008132649</c:v>
                </c:pt>
                <c:pt idx="238">
                  <c:v>0.97259543843010654</c:v>
                </c:pt>
                <c:pt idx="239">
                  <c:v>0.97300650685365497</c:v>
                </c:pt>
                <c:pt idx="240">
                  <c:v>0.97341140925085012</c:v>
                </c:pt>
                <c:pt idx="241">
                  <c:v>0.97381023811208722</c:v>
                </c:pt>
                <c:pt idx="242">
                  <c:v>0.97420308454040605</c:v>
                </c:pt>
                <c:pt idx="243">
                  <c:v>0.97459003827229984</c:v>
                </c:pt>
                <c:pt idx="244">
                  <c:v>0.97497118769821545</c:v>
                </c:pt>
                <c:pt idx="245">
                  <c:v>0.97534661988274207</c:v>
                </c:pt>
                <c:pt idx="246">
                  <c:v>0.97571642058450092</c:v>
                </c:pt>
                <c:pt idx="247">
                  <c:v>0.97608067427573342</c:v>
                </c:pt>
                <c:pt idx="248">
                  <c:v>0.97643946416159744</c:v>
                </c:pt>
                <c:pt idx="249">
                  <c:v>0.97679287219917343</c:v>
                </c:pt>
                <c:pt idx="250">
                  <c:v>0.97714097911618591</c:v>
                </c:pt>
                <c:pt idx="251">
                  <c:v>0.97748386442944302</c:v>
                </c:pt>
                <c:pt idx="252">
                  <c:v>0.97782160646300131</c:v>
                </c:pt>
                <c:pt idx="253">
                  <c:v>0.97815428236605628</c:v>
                </c:pt>
                <c:pt idx="254">
                  <c:v>0.97848196813056565</c:v>
                </c:pt>
                <c:pt idx="255">
                  <c:v>0.97880473860860706</c:v>
                </c:pt>
                <c:pt idx="256">
                  <c:v>0.97912266752947774</c:v>
                </c:pt>
                <c:pt idx="257">
                  <c:v>0.97943582751653557</c:v>
                </c:pt>
                <c:pt idx="258">
                  <c:v>0.97974429010378761</c:v>
                </c:pt>
                <c:pt idx="259">
                  <c:v>0.98004812575223066</c:v>
                </c:pt>
                <c:pt idx="260">
                  <c:v>0.9803474038659471</c:v>
                </c:pt>
                <c:pt idx="261">
                  <c:v>0.98064219280795795</c:v>
                </c:pt>
                <c:pt idx="262">
                  <c:v>0.98093255991583861</c:v>
                </c:pt>
                <c:pt idx="263">
                  <c:v>0.9812185715171009</c:v>
                </c:pt>
                <c:pt idx="264">
                  <c:v>0.98150029294434449</c:v>
                </c:pt>
                <c:pt idx="265">
                  <c:v>0.98177778855017928</c:v>
                </c:pt>
                <c:pt idx="266">
                  <c:v>0.98205112172192655</c:v>
                </c:pt>
                <c:pt idx="267">
                  <c:v>0.9823203548960977</c:v>
                </c:pt>
                <c:pt idx="268">
                  <c:v>0.98258554957265609</c:v>
                </c:pt>
                <c:pt idx="269">
                  <c:v>0.9828467663290662</c:v>
                </c:pt>
                <c:pt idx="270">
                  <c:v>0.98310406483413015</c:v>
                </c:pt>
                <c:pt idx="271">
                  <c:v>0.98335750386161824</c:v>
                </c:pt>
                <c:pt idx="272">
                  <c:v>0.98360714130369375</c:v>
                </c:pt>
                <c:pt idx="273">
                  <c:v>0.98385303418413839</c:v>
                </c:pt>
                <c:pt idx="274">
                  <c:v>0.98409523867137627</c:v>
                </c:pt>
                <c:pt idx="275">
                  <c:v>0.98433381009130561</c:v>
                </c:pt>
                <c:pt idx="276">
                  <c:v>0.98456880293993598</c:v>
                </c:pt>
                <c:pt idx="277">
                  <c:v>0.98480027089583699</c:v>
                </c:pt>
                <c:pt idx="278">
                  <c:v>0.98502826683239941</c:v>
                </c:pt>
                <c:pt idx="279">
                  <c:v>0.98525284282991343</c:v>
                </c:pt>
                <c:pt idx="280">
                  <c:v>0.9854740501874647</c:v>
                </c:pt>
                <c:pt idx="281">
                  <c:v>0.98569193943465272</c:v>
                </c:pt>
                <c:pt idx="282">
                  <c:v>0.98590656034313295</c:v>
                </c:pt>
                <c:pt idx="283">
                  <c:v>0.98611796193798584</c:v>
                </c:pt>
                <c:pt idx="284">
                  <c:v>0.98632619250891618</c:v>
                </c:pt>
                <c:pt idx="285">
                  <c:v>0.98653129962128239</c:v>
                </c:pt>
                <c:pt idx="286">
                  <c:v>0.98673333012696318</c:v>
                </c:pt>
                <c:pt idx="287">
                  <c:v>0.98693233017505866</c:v>
                </c:pt>
                <c:pt idx="288">
                  <c:v>0.98712834522243276</c:v>
                </c:pt>
                <c:pt idx="289">
                  <c:v>0.9873214200440964</c:v>
                </c:pt>
                <c:pt idx="290">
                  <c:v>0.98751159874343486</c:v>
                </c:pt>
                <c:pt idx="291">
                  <c:v>0.98769892476228327</c:v>
                </c:pt>
                <c:pt idx="292">
                  <c:v>0.98788344089084912</c:v>
                </c:pt>
                <c:pt idx="293">
                  <c:v>0.98806518927748643</c:v>
                </c:pt>
                <c:pt idx="294">
                  <c:v>0.98824421143832408</c:v>
                </c:pt>
                <c:pt idx="295">
                  <c:v>0.98842054826674919</c:v>
                </c:pt>
                <c:pt idx="296">
                  <c:v>0.98859424004274787</c:v>
                </c:pt>
                <c:pt idx="297">
                  <c:v>0.98876532644210657</c:v>
                </c:pt>
                <c:pt idx="298">
                  <c:v>0.988933846545475</c:v>
                </c:pt>
                <c:pt idx="299">
                  <c:v>0.9890998388472928</c:v>
                </c:pt>
                <c:pt idx="300">
                  <c:v>0.98926334126458337</c:v>
                </c:pt>
                <c:pt idx="301">
                  <c:v>0.98942439114561465</c:v>
                </c:pt>
                <c:pt idx="302">
                  <c:v>0.98958302527843034</c:v>
                </c:pt>
                <c:pt idx="303">
                  <c:v>0.98973927989925392</c:v>
                </c:pt>
                <c:pt idx="304">
                  <c:v>0.9898931907007652</c:v>
                </c:pt>
                <c:pt idx="305">
                  <c:v>0.9900447928402536</c:v>
                </c:pt>
                <c:pt idx="306">
                  <c:v>0.9901941209476498</c:v>
                </c:pt>
                <c:pt idx="307">
                  <c:v>0.99034120913343504</c:v>
                </c:pt>
                <c:pt idx="308">
                  <c:v>0.99048609099643359</c:v>
                </c:pt>
                <c:pt idx="309">
                  <c:v>0.99062879963148698</c:v>
                </c:pt>
                <c:pt idx="310">
                  <c:v>0.99076936763701462</c:v>
                </c:pt>
                <c:pt idx="311">
                  <c:v>0.99090782712245939</c:v>
                </c:pt>
                <c:pt idx="312">
                  <c:v>0.99104420971562246</c:v>
                </c:pt>
                <c:pt idx="313">
                  <c:v>0.99117854656988802</c:v>
                </c:pt>
                <c:pt idx="314">
                  <c:v>0.99131086837133975</c:v>
                </c:pt>
                <c:pt idx="315">
                  <c:v>0.99144120534576963</c:v>
                </c:pt>
                <c:pt idx="316">
                  <c:v>0.9915695872655832</c:v>
                </c:pt>
                <c:pt idx="317">
                  <c:v>0.99169604345659934</c:v>
                </c:pt>
                <c:pt idx="318">
                  <c:v>0.99182060280475026</c:v>
                </c:pt>
                <c:pt idx="319">
                  <c:v>0.99194329376267898</c:v>
                </c:pt>
                <c:pt idx="320">
                  <c:v>0.9920641443562388</c:v>
                </c:pt>
                <c:pt idx="321">
                  <c:v>0.9921831821908953</c:v>
                </c:pt>
                <c:pt idx="322">
                  <c:v>0.99230043445803173</c:v>
                </c:pt>
                <c:pt idx="323">
                  <c:v>0.99241592794116129</c:v>
                </c:pt>
                <c:pt idx="324">
                  <c:v>0.99252968902204386</c:v>
                </c:pt>
                <c:pt idx="325">
                  <c:v>0.9926417436867131</c:v>
                </c:pt>
                <c:pt idx="326">
                  <c:v>0.99275211753141235</c:v>
                </c:pt>
                <c:pt idx="327">
                  <c:v>0.99286083576844131</c:v>
                </c:pt>
                <c:pt idx="328">
                  <c:v>0.99296792323191463</c:v>
                </c:pt>
                <c:pt idx="329">
                  <c:v>0.99307340438343594</c:v>
                </c:pt>
                <c:pt idx="330">
                  <c:v>0.99317730331768439</c:v>
                </c:pt>
                <c:pt idx="331">
                  <c:v>0.993279643767919</c:v>
                </c:pt>
                <c:pt idx="332">
                  <c:v>0.99338044911140033</c:v>
                </c:pt>
                <c:pt idx="333">
                  <c:v>0.99347974237472925</c:v>
                </c:pt>
                <c:pt idx="334">
                  <c:v>0.99357754623910821</c:v>
                </c:pt>
                <c:pt idx="335">
                  <c:v>0.99367388304552162</c:v>
                </c:pt>
                <c:pt idx="336">
                  <c:v>0.99376877479983861</c:v>
                </c:pt>
                <c:pt idx="337">
                  <c:v>0.993862243177841</c:v>
                </c:pt>
                <c:pt idx="338">
                  <c:v>0.99395430953017339</c:v>
                </c:pt>
                <c:pt idx="339">
                  <c:v>0.99404499488722087</c:v>
                </c:pt>
                <c:pt idx="340">
                  <c:v>0.99413431996391255</c:v>
                </c:pt>
                <c:pt idx="341">
                  <c:v>0.99422230516445398</c:v>
                </c:pt>
                <c:pt idx="342">
                  <c:v>0.99430897058698708</c:v>
                </c:pt>
                <c:pt idx="343">
                  <c:v>0.99439433602818239</c:v>
                </c:pt>
                <c:pt idx="344">
                  <c:v>0.99447842098775963</c:v>
                </c:pt>
                <c:pt idx="345">
                  <c:v>0.99456124467294316</c:v>
                </c:pt>
                <c:pt idx="346">
                  <c:v>0.99464282600284915</c:v>
                </c:pt>
                <c:pt idx="347">
                  <c:v>0.99472318361280643</c:v>
                </c:pt>
                <c:pt idx="348">
                  <c:v>0.99480233585861422</c:v>
                </c:pt>
                <c:pt idx="349">
                  <c:v>0.99488030082073509</c:v>
                </c:pt>
                <c:pt idx="350">
                  <c:v>0.99495709630842388</c:v>
                </c:pt>
                <c:pt idx="351">
                  <c:v>0.99503273986379759</c:v>
                </c:pt>
                <c:pt idx="352">
                  <c:v>0.99510724876584056</c:v>
                </c:pt>
                <c:pt idx="353">
                  <c:v>0.99518064003435291</c:v>
                </c:pt>
                <c:pt idx="354">
                  <c:v>0.99525293043383767</c:v>
                </c:pt>
                <c:pt idx="355">
                  <c:v>0.99532413647733009</c:v>
                </c:pt>
                <c:pt idx="356">
                  <c:v>0.99539427443017015</c:v>
                </c:pt>
                <c:pt idx="357">
                  <c:v>0.99546336031371763</c:v>
                </c:pt>
                <c:pt idx="358">
                  <c:v>0.99553140990901179</c:v>
                </c:pt>
                <c:pt idx="359">
                  <c:v>0.99559843876037657</c:v>
                </c:pt>
                <c:pt idx="360">
                  <c:v>0.99566446217897087</c:v>
                </c:pt>
                <c:pt idx="361">
                  <c:v>0.99572949524628629</c:v>
                </c:pt>
                <c:pt idx="362">
                  <c:v>0.99579355281759196</c:v>
                </c:pt>
                <c:pt idx="363">
                  <c:v>0.99585664952532804</c:v>
                </c:pt>
                <c:pt idx="364">
                  <c:v>0.99591879978244813</c:v>
                </c:pt>
                <c:pt idx="365">
                  <c:v>0.99598001778571144</c:v>
                </c:pt>
                <c:pt idx="366">
                  <c:v>0.99604031751892574</c:v>
                </c:pt>
                <c:pt idx="367">
                  <c:v>0.99609971275614173</c:v>
                </c:pt>
                <c:pt idx="368">
                  <c:v>0.99615821706479968</c:v>
                </c:pt>
                <c:pt idx="369">
                  <c:v>0.99621584380882777</c:v>
                </c:pt>
                <c:pt idx="370">
                  <c:v>0.99627260615169533</c:v>
                </c:pt>
                <c:pt idx="371">
                  <c:v>0.99632851705941983</c:v>
                </c:pt>
                <c:pt idx="372">
                  <c:v>0.99638358930352844</c:v>
                </c:pt>
                <c:pt idx="373">
                  <c:v>0.99643783546397557</c:v>
                </c:pt>
                <c:pt idx="374">
                  <c:v>0.99649126793201581</c:v>
                </c:pt>
                <c:pt idx="375">
                  <c:v>0.99654389891303563</c:v>
                </c:pt>
                <c:pt idx="376">
                  <c:v>0.99659574042934007</c:v>
                </c:pt>
                <c:pt idx="377">
                  <c:v>0.99664680432289998</c:v>
                </c:pt>
                <c:pt idx="378">
                  <c:v>0.9966971022580563</c:v>
                </c:pt>
                <c:pt idx="379">
                  <c:v>0.99674664572418559</c:v>
                </c:pt>
                <c:pt idx="380">
                  <c:v>0.99679544603832282</c:v>
                </c:pt>
                <c:pt idx="381">
                  <c:v>0.99684351434774798</c:v>
                </c:pt>
                <c:pt idx="382">
                  <c:v>0.99689086163253171</c:v>
                </c:pt>
                <c:pt idx="383">
                  <c:v>0.99693749870804382</c:v>
                </c:pt>
                <c:pt idx="384">
                  <c:v>0.99698343622742303</c:v>
                </c:pt>
                <c:pt idx="385">
                  <c:v>0.99702868468401173</c:v>
                </c:pt>
                <c:pt idx="386">
                  <c:v>0.9970732544137515</c:v>
                </c:pt>
                <c:pt idx="387">
                  <c:v>0.99711715559754532</c:v>
                </c:pt>
                <c:pt idx="388">
                  <c:v>0.99716039826358205</c:v>
                </c:pt>
                <c:pt idx="389">
                  <c:v>0.99720299228962839</c:v>
                </c:pt>
                <c:pt idx="390">
                  <c:v>0.99724494740528391</c:v>
                </c:pt>
                <c:pt idx="391">
                  <c:v>0.9972862731942046</c:v>
                </c:pt>
                <c:pt idx="392">
                  <c:v>0.99732697909629164</c:v>
                </c:pt>
                <c:pt idx="393">
                  <c:v>0.99736707440984729</c:v>
                </c:pt>
                <c:pt idx="394">
                  <c:v>0.99740656829369956</c:v>
                </c:pt>
                <c:pt idx="395">
                  <c:v>0.99744546976929394</c:v>
                </c:pt>
                <c:pt idx="396">
                  <c:v>0.99748378772275459</c:v>
                </c:pt>
                <c:pt idx="397">
                  <c:v>0.9975215309069132</c:v>
                </c:pt>
                <c:pt idx="398">
                  <c:v>0.99755870794330936</c:v>
                </c:pt>
                <c:pt idx="399">
                  <c:v>0.99759532732415968</c:v>
                </c:pt>
                <c:pt idx="400">
                  <c:v>0.99763139741429729</c:v>
                </c:pt>
                <c:pt idx="401">
                  <c:v>0.99766692645308297</c:v>
                </c:pt>
                <c:pt idx="402">
                  <c:v>0.99770192255628665</c:v>
                </c:pt>
                <c:pt idx="403">
                  <c:v>0.99773639371794232</c:v>
                </c:pt>
                <c:pt idx="404">
                  <c:v>0.99777034781217322</c:v>
                </c:pt>
                <c:pt idx="405">
                  <c:v>0.99780379259499052</c:v>
                </c:pt>
                <c:pt idx="406">
                  <c:v>0.99783673570606568</c:v>
                </c:pt>
                <c:pt idx="407">
                  <c:v>0.99786918467047458</c:v>
                </c:pt>
                <c:pt idx="408">
                  <c:v>0.99790114690041753</c:v>
                </c:pt>
                <c:pt idx="409">
                  <c:v>0.99793262969691132</c:v>
                </c:pt>
                <c:pt idx="410">
                  <c:v>0.99796364025145756</c:v>
                </c:pt>
                <c:pt idx="411">
                  <c:v>0.99799418564768572</c:v>
                </c:pt>
                <c:pt idx="412">
                  <c:v>0.99802427286297046</c:v>
                </c:pt>
                <c:pt idx="413">
                  <c:v>0.99805390877002587</c:v>
                </c:pt>
                <c:pt idx="414">
                  <c:v>0.99808310013847545</c:v>
                </c:pt>
                <c:pt idx="415">
                  <c:v>0.99811185363639843</c:v>
                </c:pt>
                <c:pt idx="416">
                  <c:v>0.99814017583185233</c:v>
                </c:pt>
                <c:pt idx="417">
                  <c:v>0.99816807319437473</c:v>
                </c:pt>
                <c:pt idx="418">
                  <c:v>0.99819555209645905</c:v>
                </c:pt>
                <c:pt idx="419">
                  <c:v>0.99822261881501217</c:v>
                </c:pt>
                <c:pt idx="420">
                  <c:v>0.99824927953278697</c:v>
                </c:pt>
                <c:pt idx="421">
                  <c:v>0.99827554033979526</c:v>
                </c:pt>
                <c:pt idx="422">
                  <c:v>0.99830140723469829</c:v>
                </c:pt>
                <c:pt idx="423">
                  <c:v>0.9983268861261777</c:v>
                </c:pt>
                <c:pt idx="424">
                  <c:v>0.99835198283428506</c:v>
                </c:pt>
                <c:pt idx="425">
                  <c:v>0.99837670309177073</c:v>
                </c:pt>
                <c:pt idx="426">
                  <c:v>0.99840105254539424</c:v>
                </c:pt>
                <c:pt idx="427">
                  <c:v>0.99842503675721328</c:v>
                </c:pt>
                <c:pt idx="428">
                  <c:v>0.99844866120585496</c:v>
                </c:pt>
                <c:pt idx="429">
                  <c:v>0.99847193128776723</c:v>
                </c:pt>
                <c:pt idx="430">
                  <c:v>0.9984948523184507</c:v>
                </c:pt>
                <c:pt idx="431">
                  <c:v>0.99851742953367384</c:v>
                </c:pt>
                <c:pt idx="432">
                  <c:v>0.99853966809066863</c:v>
                </c:pt>
                <c:pt idx="433">
                  <c:v>0.99856157306930859</c:v>
                </c:pt>
                <c:pt idx="434">
                  <c:v>0.99858314947326898</c:v>
                </c:pt>
                <c:pt idx="435">
                  <c:v>0.99860440223116986</c:v>
                </c:pt>
                <c:pt idx="436">
                  <c:v>0.99862533619770233</c:v>
                </c:pt>
                <c:pt idx="437">
                  <c:v>0.99864595615473672</c:v>
                </c:pt>
                <c:pt idx="438">
                  <c:v>0.99866626681241566</c:v>
                </c:pt>
                <c:pt idx="439">
                  <c:v>0.99868627281022926</c:v>
                </c:pt>
                <c:pt idx="440">
                  <c:v>0.99870597871807587</c:v>
                </c:pt>
                <c:pt idx="441">
                  <c:v>0.99872538903730468</c:v>
                </c:pt>
                <c:pt idx="442">
                  <c:v>0.99874450820174521</c:v>
                </c:pt>
                <c:pt idx="443">
                  <c:v>0.99876334057871896</c:v>
                </c:pt>
                <c:pt idx="444">
                  <c:v>0.99878189047003807</c:v>
                </c:pt>
                <c:pt idx="445">
                  <c:v>0.9988001621129875</c:v>
                </c:pt>
                <c:pt idx="446">
                  <c:v>0.99881815968129262</c:v>
                </c:pt>
                <c:pt idx="447">
                  <c:v>0.99883588728607331</c:v>
                </c:pt>
                <c:pt idx="448">
                  <c:v>0.99885334897678213</c:v>
                </c:pt>
                <c:pt idx="449">
                  <c:v>0.99887054874213044</c:v>
                </c:pt>
                <c:pt idx="450">
                  <c:v>0.99888749051099845</c:v>
                </c:pt>
                <c:pt idx="451">
                  <c:v>0.99890417815333343</c:v>
                </c:pt>
                <c:pt idx="452">
                  <c:v>0.99892061548103339</c:v>
                </c:pt>
                <c:pt idx="453">
                  <c:v>0.99893680624881787</c:v>
                </c:pt>
                <c:pt idx="454">
                  <c:v>0.99895275415508566</c:v>
                </c:pt>
                <c:pt idx="455">
                  <c:v>0.99896846284275931</c:v>
                </c:pt>
                <c:pt idx="456">
                  <c:v>0.9989839359001178</c:v>
                </c:pt>
                <c:pt idx="457">
                  <c:v>0.9989991768616161</c:v>
                </c:pt>
                <c:pt idx="458">
                  <c:v>0.99901418920869189</c:v>
                </c:pt>
                <c:pt idx="459">
                  <c:v>0.99902897637056154</c:v>
                </c:pt>
                <c:pt idx="460">
                  <c:v>0.99904354172500309</c:v>
                </c:pt>
                <c:pt idx="461">
                  <c:v>0.99905788859912803</c:v>
                </c:pt>
                <c:pt idx="462">
                  <c:v>0.99907202027014119</c:v>
                </c:pt>
                <c:pt idx="463">
                  <c:v>0.99908593996608919</c:v>
                </c:pt>
                <c:pt idx="464">
                  <c:v>0.99909965086659769</c:v>
                </c:pt>
                <c:pt idx="465">
                  <c:v>0.99911315610359874</c:v>
                </c:pt>
                <c:pt idx="466">
                  <c:v>0.99912645876204464</c:v>
                </c:pt>
                <c:pt idx="467">
                  <c:v>0.99913956188061404</c:v>
                </c:pt>
                <c:pt idx="468">
                  <c:v>0.9991524684524048</c:v>
                </c:pt>
                <c:pt idx="469">
                  <c:v>0.99916518142561883</c:v>
                </c:pt>
                <c:pt idx="470">
                  <c:v>0.99917770370423442</c:v>
                </c:pt>
                <c:pt idx="471">
                  <c:v>0.99919003814867091</c:v>
                </c:pt>
                <c:pt idx="472">
                  <c:v>0.99920218757644086</c:v>
                </c:pt>
                <c:pt idx="473">
                  <c:v>0.99921415476279429</c:v>
                </c:pt>
                <c:pt idx="474">
                  <c:v>0.99922594244135232</c:v>
                </c:pt>
                <c:pt idx="475">
                  <c:v>0.99923755330473207</c:v>
                </c:pt>
                <c:pt idx="476">
                  <c:v>0.99924899000516121</c:v>
                </c:pt>
                <c:pt idx="477">
                  <c:v>0.99926025515508365</c:v>
                </c:pt>
                <c:pt idx="478">
                  <c:v>0.99927135132775746</c:v>
                </c:pt>
                <c:pt idx="479">
                  <c:v>0.99928228105784112</c:v>
                </c:pt>
                <c:pt idx="480">
                  <c:v>0.9992930468419734</c:v>
                </c:pt>
                <c:pt idx="481">
                  <c:v>0.99930365113934383</c:v>
                </c:pt>
                <c:pt idx="482">
                  <c:v>0.99931409637225366</c:v>
                </c:pt>
                <c:pt idx="483">
                  <c:v>0.99932438492666986</c:v>
                </c:pt>
                <c:pt idx="484">
                  <c:v>0.99933451915276983</c:v>
                </c:pt>
                <c:pt idx="485">
                  <c:v>0.99934450136547825</c:v>
                </c:pt>
                <c:pt idx="486">
                  <c:v>0.99935433384499617</c:v>
                </c:pt>
                <c:pt idx="487">
                  <c:v>0.99936401883732107</c:v>
                </c:pt>
                <c:pt idx="488">
                  <c:v>0.99937355855476129</c:v>
                </c:pt>
                <c:pt idx="489">
                  <c:v>0.99938295517643971</c:v>
                </c:pt>
                <c:pt idx="490">
                  <c:v>0.99939221084879315</c:v>
                </c:pt>
                <c:pt idx="491">
                  <c:v>0.99940132768606138</c:v>
                </c:pt>
                <c:pt idx="492">
                  <c:v>0.99941030777077033</c:v>
                </c:pt>
                <c:pt idx="493">
                  <c:v>0.99941915315420882</c:v>
                </c:pt>
                <c:pt idx="494">
                  <c:v>0.99942786585689569</c:v>
                </c:pt>
                <c:pt idx="495">
                  <c:v>0.99943644786904229</c:v>
                </c:pt>
                <c:pt idx="496">
                  <c:v>0.99944490115100659</c:v>
                </c:pt>
                <c:pt idx="497">
                  <c:v>0.99945322763374145</c:v>
                </c:pt>
                <c:pt idx="498">
                  <c:v>0.99946142921923531</c:v>
                </c:pt>
                <c:pt idx="499">
                  <c:v>0.9994695077809469</c:v>
                </c:pt>
                <c:pt idx="500">
                  <c:v>0.99947746516423264</c:v>
                </c:pt>
                <c:pt idx="501">
                  <c:v>0.9994853031867692</c:v>
                </c:pt>
                <c:pt idx="502">
                  <c:v>0.99949302363896753</c:v>
                </c:pt>
                <c:pt idx="503">
                  <c:v>0.99950062828438291</c:v>
                </c:pt>
                <c:pt idx="504">
                  <c:v>0.99950811886011726</c:v>
                </c:pt>
                <c:pt idx="505">
                  <c:v>0.99951549707721554</c:v>
                </c:pt>
                <c:pt idx="506">
                  <c:v>0.99952276462105727</c:v>
                </c:pt>
                <c:pt idx="507">
                  <c:v>0.99952992315174138</c:v>
                </c:pt>
                <c:pt idx="508">
                  <c:v>0.9995369743044652</c:v>
                </c:pt>
                <c:pt idx="509">
                  <c:v>0.9995439196898982</c:v>
                </c:pt>
                <c:pt idx="510">
                  <c:v>0.99955076089454975</c:v>
                </c:pt>
                <c:pt idx="511">
                  <c:v>0.99955749948113148</c:v>
                </c:pt>
                <c:pt idx="512">
                  <c:v>0.99956413698891444</c:v>
                </c:pt>
                <c:pt idx="513">
                  <c:v>0.99957067493408069</c:v>
                </c:pt>
                <c:pt idx="514">
                  <c:v>0.9995771148100695</c:v>
                </c:pt>
                <c:pt idx="515">
                  <c:v>0.99958345808791849</c:v>
                </c:pt>
                <c:pt idx="516">
                  <c:v>0.9995897062165997</c:v>
                </c:pt>
                <c:pt idx="517">
                  <c:v>0.99959586062335082</c:v>
                </c:pt>
                <c:pt idx="518">
                  <c:v>0.99960192271400039</c:v>
                </c:pt>
                <c:pt idx="519">
                  <c:v>0.99960789387329041</c:v>
                </c:pt>
                <c:pt idx="520">
                  <c:v>0.99961377546519092</c:v>
                </c:pt>
                <c:pt idx="521">
                  <c:v>0.99961956883321312</c:v>
                </c:pt>
                <c:pt idx="522">
                  <c:v>0.99962527530071499</c:v>
                </c:pt>
                <c:pt idx="523">
                  <c:v>0.99963089617120415</c:v>
                </c:pt>
                <c:pt idx="524">
                  <c:v>0.999636432728636</c:v>
                </c:pt>
                <c:pt idx="525">
                  <c:v>0.99964188623770645</c:v>
                </c:pt>
                <c:pt idx="526">
                  <c:v>0.99964725794414089</c:v>
                </c:pt>
                <c:pt idx="527">
                  <c:v>0.99965254907497869</c:v>
                </c:pt>
                <c:pt idx="528">
                  <c:v>0.99965776083885416</c:v>
                </c:pt>
                <c:pt idx="529">
                  <c:v>0.99966289442627121</c:v>
                </c:pt>
                <c:pt idx="530">
                  <c:v>0.99966795100987726</c:v>
                </c:pt>
                <c:pt idx="531">
                  <c:v>0.99967293174472915</c:v>
                </c:pt>
                <c:pt idx="532">
                  <c:v>0.99967783776855823</c:v>
                </c:pt>
                <c:pt idx="533">
                  <c:v>0.99968267020202972</c:v>
                </c:pt>
                <c:pt idx="534">
                  <c:v>0.9996874301489993</c:v>
                </c:pt>
                <c:pt idx="535">
                  <c:v>0.99969211869676433</c:v>
                </c:pt>
                <c:pt idx="536">
                  <c:v>0.999696736916313</c:v>
                </c:pt>
                <c:pt idx="537">
                  <c:v>0.99970128586256835</c:v>
                </c:pt>
                <c:pt idx="538">
                  <c:v>0.99970576657462984</c:v>
                </c:pt>
                <c:pt idx="539">
                  <c:v>0.99971018007601031</c:v>
                </c:pt>
                <c:pt idx="540">
                  <c:v>0.99971452737487021</c:v>
                </c:pt>
                <c:pt idx="541">
                  <c:v>0.99971880946424707</c:v>
                </c:pt>
                <c:pt idx="542">
                  <c:v>0.99972302732228335</c:v>
                </c:pt>
                <c:pt idx="543">
                  <c:v>0.99972718191244925</c:v>
                </c:pt>
                <c:pt idx="544">
                  <c:v>0.99973127418376251</c:v>
                </c:pt>
                <c:pt idx="545">
                  <c:v>0.99973530507100605</c:v>
                </c:pt>
                <c:pt idx="546">
                  <c:v>0.9997392754949409</c:v>
                </c:pt>
                <c:pt idx="547">
                  <c:v>0.9997431863625168</c:v>
                </c:pt>
                <c:pt idx="548">
                  <c:v>0.99974703856707903</c:v>
                </c:pt>
                <c:pt idx="549">
                  <c:v>0.99975083298857281</c:v>
                </c:pt>
                <c:pt idx="550">
                  <c:v>0.99975457049374417</c:v>
                </c:pt>
                <c:pt idx="551">
                  <c:v>0.99975825193633805</c:v>
                </c:pt>
                <c:pt idx="552">
                  <c:v>0.99976187815729289</c:v>
                </c:pt>
                <c:pt idx="553">
                  <c:v>0.99976544998493355</c:v>
                </c:pt>
                <c:pt idx="554">
                  <c:v>0.99976896823515959</c:v>
                </c:pt>
                <c:pt idx="555">
                  <c:v>0.99977243371163216</c:v>
                </c:pt>
                <c:pt idx="556">
                  <c:v>0.99977584720595769</c:v>
                </c:pt>
                <c:pt idx="557">
                  <c:v>0.99977920949786825</c:v>
                </c:pt>
                <c:pt idx="558">
                  <c:v>0.99978252135540024</c:v>
                </c:pt>
                <c:pt idx="559">
                  <c:v>0.99978578353506931</c:v>
                </c:pt>
                <c:pt idx="560">
                  <c:v>0.99978899678204314</c:v>
                </c:pt>
                <c:pt idx="561">
                  <c:v>0.99979216183031261</c:v>
                </c:pt>
                <c:pt idx="562">
                  <c:v>0.99979527940285806</c:v>
                </c:pt>
                <c:pt idx="563">
                  <c:v>0.99979835021181507</c:v>
                </c:pt>
                <c:pt idx="564">
                  <c:v>0.99980137495863786</c:v>
                </c:pt>
                <c:pt idx="565">
                  <c:v>0.99980435433425829</c:v>
                </c:pt>
                <c:pt idx="566">
                  <c:v>0.99980728901924432</c:v>
                </c:pt>
                <c:pt idx="567">
                  <c:v>0.99981017968395558</c:v>
                </c:pt>
                <c:pt idx="568">
                  <c:v>0.99981302698869612</c:v>
                </c:pt>
                <c:pt idx="569">
                  <c:v>0.99981583158386589</c:v>
                </c:pt>
                <c:pt idx="570">
                  <c:v>0.99981859411010787</c:v>
                </c:pt>
                <c:pt idx="571">
                  <c:v>0.99982131519845618</c:v>
                </c:pt>
                <c:pt idx="572">
                  <c:v>0.99982399547047929</c:v>
                </c:pt>
                <c:pt idx="573">
                  <c:v>0.9998266355384221</c:v>
                </c:pt>
                <c:pt idx="574">
                  <c:v>0.99982923600534568</c:v>
                </c:pt>
                <c:pt idx="575">
                  <c:v>0.99983179746526551</c:v>
                </c:pt>
                <c:pt idx="576">
                  <c:v>0.99983432050328647</c:v>
                </c:pt>
                <c:pt idx="577">
                  <c:v>0.9998368056957373</c:v>
                </c:pt>
                <c:pt idx="578">
                  <c:v>0.99983925361030124</c:v>
                </c:pt>
                <c:pt idx="579">
                  <c:v>0.99984166480614667</c:v>
                </c:pt>
                <c:pt idx="580">
                  <c:v>0.99984403983405445</c:v>
                </c:pt>
                <c:pt idx="581">
                  <c:v>0.99984637923654374</c:v>
                </c:pt>
                <c:pt idx="582">
                  <c:v>0.9998486835479955</c:v>
                </c:pt>
                <c:pt idx="583">
                  <c:v>0.99985095329477547</c:v>
                </c:pt>
                <c:pt idx="584">
                  <c:v>0.99985318899535403</c:v>
                </c:pt>
                <c:pt idx="585">
                  <c:v>0.99985539116042366</c:v>
                </c:pt>
                <c:pt idx="586">
                  <c:v>0.99985756029301742</c:v>
                </c:pt>
                <c:pt idx="587">
                  <c:v>0.99985969688862208</c:v>
                </c:pt>
                <c:pt idx="588">
                  <c:v>0.9998618014352928</c:v>
                </c:pt>
                <c:pt idx="589">
                  <c:v>0.99986387441376334</c:v>
                </c:pt>
                <c:pt idx="590">
                  <c:v>0.99986591629755683</c:v>
                </c:pt>
                <c:pt idx="591">
                  <c:v>0.99986792755309351</c:v>
                </c:pt>
                <c:pt idx="592">
                  <c:v>0.99986990863979708</c:v>
                </c:pt>
                <c:pt idx="593">
                  <c:v>0.99987186001020023</c:v>
                </c:pt>
                <c:pt idx="594">
                  <c:v>0.99987378211004718</c:v>
                </c:pt>
                <c:pt idx="595">
                  <c:v>0.9998756753783965</c:v>
                </c:pt>
                <c:pt idx="596">
                  <c:v>0.99987754024772046</c:v>
                </c:pt>
                <c:pt idx="597">
                  <c:v>0.99987937714400466</c:v>
                </c:pt>
                <c:pt idx="598">
                  <c:v>0.99988118648684454</c:v>
                </c:pt>
                <c:pt idx="599">
                  <c:v>0.99988296868954196</c:v>
                </c:pt>
                <c:pt idx="600">
                  <c:v>0.99988472415919882</c:v>
                </c:pt>
                <c:pt idx="601">
                  <c:v>0.99988645329681092</c:v>
                </c:pt>
                <c:pt idx="602">
                  <c:v>0.99988815649735874</c:v>
                </c:pt>
                <c:pt idx="603">
                  <c:v>0.99988983414989829</c:v>
                </c:pt>
                <c:pt idx="604">
                  <c:v>0.99989148663764971</c:v>
                </c:pt>
                <c:pt idx="605">
                  <c:v>0.99989311433808514</c:v>
                </c:pt>
                <c:pt idx="606">
                  <c:v>0.99989471762301363</c:v>
                </c:pt>
                <c:pt idx="607">
                  <c:v>0.99989629685866854</c:v>
                </c:pt>
                <c:pt idx="608">
                  <c:v>0.99989785240578855</c:v>
                </c:pt>
                <c:pt idx="609">
                  <c:v>0.99989938461970174</c:v>
                </c:pt>
                <c:pt idx="610">
                  <c:v>0.99990089385040615</c:v>
                </c:pt>
                <c:pt idx="611">
                  <c:v>0.99990238044265012</c:v>
                </c:pt>
                <c:pt idx="612">
                  <c:v>0.99990384473601035</c:v>
                </c:pt>
                <c:pt idx="613">
                  <c:v>0.99990528706497017</c:v>
                </c:pt>
                <c:pt idx="614">
                  <c:v>0.99990670775899559</c:v>
                </c:pt>
                <c:pt idx="615">
                  <c:v>0.99990810714261058</c:v>
                </c:pt>
                <c:pt idx="616">
                  <c:v>0.99990948553547143</c:v>
                </c:pt>
                <c:pt idx="617">
                  <c:v>0.99991084325243917</c:v>
                </c:pt>
                <c:pt idx="618">
                  <c:v>0.99991218060365272</c:v>
                </c:pt>
                <c:pt idx="619">
                  <c:v>0.99991349789459782</c:v>
                </c:pt>
                <c:pt idx="620">
                  <c:v>0.99991479542617889</c:v>
                </c:pt>
                <c:pt idx="621">
                  <c:v>0.99991607349478617</c:v>
                </c:pt>
                <c:pt idx="622">
                  <c:v>0.99991733239236447</c:v>
                </c:pt>
                <c:pt idx="623">
                  <c:v>0.99991857240647897</c:v>
                </c:pt>
                <c:pt idx="624">
                  <c:v>0.99991979382038176</c:v>
                </c:pt>
                <c:pt idx="625">
                  <c:v>0.99992099691307601</c:v>
                </c:pt>
                <c:pt idx="626">
                  <c:v>0.99992218195937965</c:v>
                </c:pt>
                <c:pt idx="627">
                  <c:v>0.99992334922998904</c:v>
                </c:pt>
                <c:pt idx="628">
                  <c:v>0.99992449899153923</c:v>
                </c:pt>
                <c:pt idx="629">
                  <c:v>0.99992563150666613</c:v>
                </c:pt>
                <c:pt idx="630">
                  <c:v>0.99992674703406592</c:v>
                </c:pt>
                <c:pt idx="631">
                  <c:v>0.99992784582855498</c:v>
                </c:pt>
                <c:pt idx="632">
                  <c:v>0.99992892814112677</c:v>
                </c:pt>
                <c:pt idx="633">
                  <c:v>0.99992999421900985</c:v>
                </c:pt>
                <c:pt idx="634">
                  <c:v>0.99993104430572477</c:v>
                </c:pt>
                <c:pt idx="635">
                  <c:v>0.99993207864113887</c:v>
                </c:pt>
                <c:pt idx="636">
                  <c:v>0.9999330974615217</c:v>
                </c:pt>
                <c:pt idx="637">
                  <c:v>0.9999341009995989</c:v>
                </c:pt>
                <c:pt idx="638">
                  <c:v>0.99993508948460486</c:v>
                </c:pt>
                <c:pt idx="639">
                  <c:v>0.99993606314233574</c:v>
                </c:pt>
                <c:pt idx="640">
                  <c:v>0.99993702219520075</c:v>
                </c:pt>
                <c:pt idx="641">
                  <c:v>0.99993796686227265</c:v>
                </c:pt>
                <c:pt idx="642">
                  <c:v>0.99993889735933861</c:v>
                </c:pt>
                <c:pt idx="643">
                  <c:v>0.99993981389894848</c:v>
                </c:pt>
                <c:pt idx="644">
                  <c:v>0.99994071669046425</c:v>
                </c:pt>
                <c:pt idx="645">
                  <c:v>0.99994160594010728</c:v>
                </c:pt>
                <c:pt idx="646">
                  <c:v>0.99994248185100576</c:v>
                </c:pt>
                <c:pt idx="647">
                  <c:v>0.99994334462324053</c:v>
                </c:pt>
                <c:pt idx="648">
                  <c:v>0.99994419445389193</c:v>
                </c:pt>
                <c:pt idx="649">
                  <c:v>0.9999450315370837</c:v>
                </c:pt>
                <c:pt idx="650">
                  <c:v>0.99994585606402731</c:v>
                </c:pt>
                <c:pt idx="651">
                  <c:v>0.99994666822306699</c:v>
                </c:pt>
                <c:pt idx="652">
                  <c:v>0.99994746819972091</c:v>
                </c:pt>
                <c:pt idx="653">
                  <c:v>0.99994825617672489</c:v>
                </c:pt>
                <c:pt idx="654">
                  <c:v>0.99994903233407406</c:v>
                </c:pt>
                <c:pt idx="655">
                  <c:v>0.99994979684906293</c:v>
                </c:pt>
                <c:pt idx="656">
                  <c:v>0.99995054989632703</c:v>
                </c:pt>
                <c:pt idx="657">
                  <c:v>0.9999512916478821</c:v>
                </c:pt>
                <c:pt idx="658">
                  <c:v>0.99995202227316371</c:v>
                </c:pt>
                <c:pt idx="659">
                  <c:v>0.99995274193906636</c:v>
                </c:pt>
                <c:pt idx="660">
                  <c:v>0.99995345080998033</c:v>
                </c:pt>
                <c:pt idx="661">
                  <c:v>0.99995414904783053</c:v>
                </c:pt>
                <c:pt idx="662">
                  <c:v>0.99995483681211306</c:v>
                </c:pt>
                <c:pt idx="663">
                  <c:v>0.99995551425993134</c:v>
                </c:pt>
                <c:pt idx="664">
                  <c:v>0.9999561815460325</c:v>
                </c:pt>
                <c:pt idx="665">
                  <c:v>0.99995683882284192</c:v>
                </c:pt>
                <c:pt idx="666">
                  <c:v>0.99995748624049929</c:v>
                </c:pt>
                <c:pt idx="667">
                  <c:v>0.99995812394689176</c:v>
                </c:pt>
                <c:pt idx="668">
                  <c:v>0.99995875208768825</c:v>
                </c:pt>
                <c:pt idx="669">
                  <c:v>0.99995937080637298</c:v>
                </c:pt>
                <c:pt idx="670">
                  <c:v>0.99995998024427746</c:v>
                </c:pt>
                <c:pt idx="671">
                  <c:v>0.99996058054061332</c:v>
                </c:pt>
                <c:pt idx="672">
                  <c:v>0.99996117183250421</c:v>
                </c:pt>
                <c:pt idx="673">
                  <c:v>0.99996175425501654</c:v>
                </c:pt>
                <c:pt idx="674">
                  <c:v>0.99996232794119133</c:v>
                </c:pt>
                <c:pt idx="675">
                  <c:v>0.99996289302207342</c:v>
                </c:pt>
                <c:pt idx="676">
                  <c:v>0.99996344962674222</c:v>
                </c:pt>
                <c:pt idx="677">
                  <c:v>0.99996399788234114</c:v>
                </c:pt>
                <c:pt idx="678">
                  <c:v>0.999964537914106</c:v>
                </c:pt>
                <c:pt idx="679">
                  <c:v>0.99996506984539435</c:v>
                </c:pt>
                <c:pt idx="680">
                  <c:v>0.99996559379771333</c:v>
                </c:pt>
                <c:pt idx="681">
                  <c:v>0.99996610989074763</c:v>
                </c:pt>
                <c:pt idx="682">
                  <c:v>0.99996661824238631</c:v>
                </c:pt>
                <c:pt idx="683">
                  <c:v>0.99996711896875057</c:v>
                </c:pt>
                <c:pt idx="684">
                  <c:v>0.99996761218421926</c:v>
                </c:pt>
                <c:pt idx="685">
                  <c:v>0.99996809800145603</c:v>
                </c:pt>
                <c:pt idx="686">
                  <c:v>0.99996857653143401</c:v>
                </c:pt>
                <c:pt idx="687">
                  <c:v>0.99996904788346253</c:v>
                </c:pt>
                <c:pt idx="688">
                  <c:v>0.99996951216521046</c:v>
                </c:pt>
                <c:pt idx="689">
                  <c:v>0.99996996948273231</c:v>
                </c:pt>
                <c:pt idx="690">
                  <c:v>0.9999704199404913</c:v>
                </c:pt>
                <c:pt idx="691">
                  <c:v>0.99997086364138388</c:v>
                </c:pt>
                <c:pt idx="692">
                  <c:v>0.9999713006867631</c:v>
                </c:pt>
                <c:pt idx="693">
                  <c:v>0.99997173117646165</c:v>
                </c:pt>
                <c:pt idx="694">
                  <c:v>0.99997215520881477</c:v>
                </c:pt>
                <c:pt idx="695">
                  <c:v>0.99997257288068253</c:v>
                </c:pt>
                <c:pt idx="696">
                  <c:v>0.99997298428747228</c:v>
                </c:pt>
                <c:pt idx="697">
                  <c:v>0.99997338952316006</c:v>
                </c:pt>
                <c:pt idx="698">
                  <c:v>0.99997378868031273</c:v>
                </c:pt>
                <c:pt idx="699">
                  <c:v>0.999974181850108</c:v>
                </c:pt>
                <c:pt idx="700">
                  <c:v>0.99997456912235627</c:v>
                </c:pt>
                <c:pt idx="701">
                  <c:v>0.99997495058552099</c:v>
                </c:pt>
                <c:pt idx="702">
                  <c:v>0.99997532632673825</c:v>
                </c:pt>
                <c:pt idx="703">
                  <c:v>0.99997569643183704</c:v>
                </c:pt>
                <c:pt idx="704">
                  <c:v>0.99997606098535952</c:v>
                </c:pt>
                <c:pt idx="705">
                  <c:v>0.99997642007057919</c:v>
                </c:pt>
                <c:pt idx="706">
                  <c:v>0.99997677376952043</c:v>
                </c:pt>
                <c:pt idx="707">
                  <c:v>0.99997712216297763</c:v>
                </c:pt>
                <c:pt idx="708">
                  <c:v>0.999977465330533</c:v>
                </c:pt>
                <c:pt idx="709">
                  <c:v>0.99997780335057496</c:v>
                </c:pt>
                <c:pt idx="710">
                  <c:v>0.99997813630031618</c:v>
                </c:pt>
                <c:pt idx="711">
                  <c:v>0.99997846425581149</c:v>
                </c:pt>
                <c:pt idx="712">
                  <c:v>0.99997878729197431</c:v>
                </c:pt>
                <c:pt idx="713">
                  <c:v>0.99997910548259461</c:v>
                </c:pt>
                <c:pt idx="714">
                  <c:v>0.99997941890035569</c:v>
                </c:pt>
                <c:pt idx="715">
                  <c:v>0.99997972761685039</c:v>
                </c:pt>
                <c:pt idx="716">
                  <c:v>0.99998003170259753</c:v>
                </c:pt>
                <c:pt idx="717">
                  <c:v>0.99998033122705865</c:v>
                </c:pt>
                <c:pt idx="718">
                  <c:v>0.99998062625865269</c:v>
                </c:pt>
                <c:pt idx="719">
                  <c:v>0.99998091686477297</c:v>
                </c:pt>
                <c:pt idx="720">
                  <c:v>0.99998120311180128</c:v>
                </c:pt>
                <c:pt idx="721">
                  <c:v>0.99998148506512419</c:v>
                </c:pt>
                <c:pt idx="722">
                  <c:v>0.99998176278914719</c:v>
                </c:pt>
                <c:pt idx="723">
                  <c:v>0.99998203634730998</c:v>
                </c:pt>
                <c:pt idx="724">
                  <c:v>0.99998230580210035</c:v>
                </c:pt>
                <c:pt idx="725">
                  <c:v>0.99998257121506884</c:v>
                </c:pt>
                <c:pt idx="726">
                  <c:v>0.99998283264684273</c:v>
                </c:pt>
                <c:pt idx="727">
                  <c:v>0.99998309015714015</c:v>
                </c:pt>
                <c:pt idx="728">
                  <c:v>0.99998334380478293</c:v>
                </c:pt>
                <c:pt idx="729">
                  <c:v>0.99998359364771117</c:v>
                </c:pt>
                <c:pt idx="730">
                  <c:v>0.99998383974299554</c:v>
                </c:pt>
                <c:pt idx="731">
                  <c:v>0.99998408214685053</c:v>
                </c:pt>
                <c:pt idx="732">
                  <c:v>0.99998432091464773</c:v>
                </c:pt>
                <c:pt idx="733">
                  <c:v>0.99998455610092807</c:v>
                </c:pt>
                <c:pt idx="734">
                  <c:v>0.99998478775941402</c:v>
                </c:pt>
                <c:pt idx="735">
                  <c:v>0.9999850159430228</c:v>
                </c:pt>
                <c:pt idx="736">
                  <c:v>0.9999852407038774</c:v>
                </c:pt>
                <c:pt idx="737">
                  <c:v>0.99998546209331918</c:v>
                </c:pt>
                <c:pt idx="738">
                  <c:v>0.99998568016191924</c:v>
                </c:pt>
                <c:pt idx="739">
                  <c:v>0.99998589495949053</c:v>
                </c:pt>
                <c:pt idx="740">
                  <c:v>0.99998610653509823</c:v>
                </c:pt>
                <c:pt idx="741">
                  <c:v>0.9999863149370718</c:v>
                </c:pt>
                <c:pt idx="742">
                  <c:v>0.9999865202130156</c:v>
                </c:pt>
                <c:pt idx="743">
                  <c:v>0.99998672240982045</c:v>
                </c:pt>
                <c:pt idx="744">
                  <c:v>0.99998692157367308</c:v>
                </c:pt>
                <c:pt idx="745">
                  <c:v>0.9999871177500681</c:v>
                </c:pt>
                <c:pt idx="746">
                  <c:v>0.9999873109838171</c:v>
                </c:pt>
                <c:pt idx="747">
                  <c:v>0.99998750131905978</c:v>
                </c:pt>
                <c:pt idx="748">
                  <c:v>0.9999876887992738</c:v>
                </c:pt>
                <c:pt idx="749">
                  <c:v>0.99998787346728457</c:v>
                </c:pt>
                <c:pt idx="750">
                  <c:v>0.99998805536527524</c:v>
                </c:pt>
                <c:pt idx="751">
                  <c:v>0.99998823453479602</c:v>
                </c:pt>
                <c:pt idx="752">
                  <c:v>0.99998841101677416</c:v>
                </c:pt>
                <c:pt idx="753">
                  <c:v>0.99998858485152242</c:v>
                </c:pt>
                <c:pt idx="754">
                  <c:v>0.9999887560787496</c:v>
                </c:pt>
                <c:pt idx="755">
                  <c:v>0.9999889247375684</c:v>
                </c:pt>
                <c:pt idx="756">
                  <c:v>0.99998909086650478</c:v>
                </c:pt>
                <c:pt idx="757">
                  <c:v>0.99998925450350717</c:v>
                </c:pt>
                <c:pt idx="758">
                  <c:v>0.99998941568595445</c:v>
                </c:pt>
                <c:pt idx="759">
                  <c:v>0.99998957445066528</c:v>
                </c:pt>
                <c:pt idx="760">
                  <c:v>0.99998973083390519</c:v>
                </c:pt>
                <c:pt idx="761">
                  <c:v>0.99998988487139662</c:v>
                </c:pt>
                <c:pt idx="762">
                  <c:v>0.99999003659832553</c:v>
                </c:pt>
                <c:pt idx="763">
                  <c:v>0.99999018604935064</c:v>
                </c:pt>
                <c:pt idx="764">
                  <c:v>0.99999033325861042</c:v>
                </c:pt>
                <c:pt idx="765">
                  <c:v>0.99999047825973131</c:v>
                </c:pt>
                <c:pt idx="766">
                  <c:v>0.99999062108583525</c:v>
                </c:pt>
                <c:pt idx="767">
                  <c:v>0.99999076176954771</c:v>
                </c:pt>
                <c:pt idx="768">
                  <c:v>0.99999090034300442</c:v>
                </c:pt>
                <c:pt idx="769">
                  <c:v>0.99999103683785939</c:v>
                </c:pt>
                <c:pt idx="770">
                  <c:v>0.99999117128529147</c:v>
                </c:pt>
                <c:pt idx="771">
                  <c:v>0.99999130371601208</c:v>
                </c:pt>
                <c:pt idx="772">
                  <c:v>0.99999143416027192</c:v>
                </c:pt>
                <c:pt idx="773">
                  <c:v>0.99999156264786782</c:v>
                </c:pt>
                <c:pt idx="774">
                  <c:v>0.99999168920814974</c:v>
                </c:pt>
                <c:pt idx="775">
                  <c:v>0.99999181387002745</c:v>
                </c:pt>
                <c:pt idx="776">
                  <c:v>0.99999193666197717</c:v>
                </c:pt>
                <c:pt idx="777">
                  <c:v>0.99999205761204746</c:v>
                </c:pt>
                <c:pt idx="778">
                  <c:v>0.99999217674786678</c:v>
                </c:pt>
                <c:pt idx="779">
                  <c:v>0.99999229409664869</c:v>
                </c:pt>
                <c:pt idx="780">
                  <c:v>0.99999240968519887</c:v>
                </c:pt>
                <c:pt idx="781">
                  <c:v>0.99999252353992107</c:v>
                </c:pt>
                <c:pt idx="782">
                  <c:v>0.99999263568682228</c:v>
                </c:pt>
                <c:pt idx="783">
                  <c:v>0.9999927461515199</c:v>
                </c:pt>
                <c:pt idx="784">
                  <c:v>0.99999285495924706</c:v>
                </c:pt>
                <c:pt idx="785">
                  <c:v>0.99999296213485822</c:v>
                </c:pt>
                <c:pt idx="786">
                  <c:v>0.99999306770283536</c:v>
                </c:pt>
                <c:pt idx="787">
                  <c:v>0.99999317168729263</c:v>
                </c:pt>
                <c:pt idx="788">
                  <c:v>0.99999327411198324</c:v>
                </c:pt>
                <c:pt idx="789">
                  <c:v>0.9999933750003035</c:v>
                </c:pt>
                <c:pt idx="790">
                  <c:v>0.99999347437529906</c:v>
                </c:pt>
                <c:pt idx="791">
                  <c:v>0.99999357225966956</c:v>
                </c:pt>
                <c:pt idx="792">
                  <c:v>0.99999366867577444</c:v>
                </c:pt>
                <c:pt idx="793">
                  <c:v>0.99999376364563775</c:v>
                </c:pt>
                <c:pt idx="794">
                  <c:v>0.99999385719095324</c:v>
                </c:pt>
                <c:pt idx="795">
                  <c:v>0.99999394933308883</c:v>
                </c:pt>
                <c:pt idx="796">
                  <c:v>0.99999404009309256</c:v>
                </c:pt>
                <c:pt idx="797">
                  <c:v>0.99999412949169619</c:v>
                </c:pt>
                <c:pt idx="798">
                  <c:v>0.99999421754932061</c:v>
                </c:pt>
                <c:pt idx="799">
                  <c:v>0.99999430428608094</c:v>
                </c:pt>
                <c:pt idx="800">
                  <c:v>0.99999438972178967</c:v>
                </c:pt>
                <c:pt idx="801">
                  <c:v>0.99999447387596274</c:v>
                </c:pt>
                <c:pt idx="802">
                  <c:v>0.99999455676782334</c:v>
                </c:pt>
                <c:pt idx="803">
                  <c:v>0.99999463841630598</c:v>
                </c:pt>
                <c:pt idx="804">
                  <c:v>0.99999471884006141</c:v>
                </c:pt>
                <c:pt idx="805">
                  <c:v>0.9999947980574605</c:v>
                </c:pt>
                <c:pt idx="806">
                  <c:v>0.99999487608659854</c:v>
                </c:pt>
                <c:pt idx="807">
                  <c:v>0.9999949529452995</c:v>
                </c:pt>
                <c:pt idx="808">
                  <c:v>0.99999502865112011</c:v>
                </c:pt>
                <c:pt idx="809">
                  <c:v>0.99999510322135321</c:v>
                </c:pt>
                <c:pt idx="810">
                  <c:v>0.99999517667303295</c:v>
                </c:pt>
                <c:pt idx="811">
                  <c:v>0.99999524902293735</c:v>
                </c:pt>
                <c:pt idx="812">
                  <c:v>0.9999953202875933</c:v>
                </c:pt>
                <c:pt idx="813">
                  <c:v>0.99999539048327946</c:v>
                </c:pt>
                <c:pt idx="814">
                  <c:v>0.9999954596260302</c:v>
                </c:pt>
                <c:pt idx="815">
                  <c:v>0.99999552773163969</c:v>
                </c:pt>
                <c:pt idx="816">
                  <c:v>0.99999559481566502</c:v>
                </c:pt>
                <c:pt idx="817">
                  <c:v>0.99999566089343006</c:v>
                </c:pt>
                <c:pt idx="818">
                  <c:v>0.9999957259800285</c:v>
                </c:pt>
                <c:pt idx="819">
                  <c:v>0.99999579009032802</c:v>
                </c:pt>
                <c:pt idx="820">
                  <c:v>0.99999585323897311</c:v>
                </c:pt>
                <c:pt idx="821">
                  <c:v>0.99999591544038857</c:v>
                </c:pt>
                <c:pt idx="822">
                  <c:v>0.99999597670878271</c:v>
                </c:pt>
                <c:pt idx="823">
                  <c:v>0.99999603705815088</c:v>
                </c:pt>
                <c:pt idx="824">
                  <c:v>0.99999609650227872</c:v>
                </c:pt>
                <c:pt idx="825">
                  <c:v>0.99999615505474437</c:v>
                </c:pt>
                <c:pt idx="826">
                  <c:v>0.99999621272892325</c:v>
                </c:pt>
                <c:pt idx="827">
                  <c:v>0.99999626953798937</c:v>
                </c:pt>
                <c:pt idx="828">
                  <c:v>0.99999632549491946</c:v>
                </c:pt>
                <c:pt idx="829">
                  <c:v>0.99999638061249563</c:v>
                </c:pt>
                <c:pt idx="830">
                  <c:v>0.99999643490330814</c:v>
                </c:pt>
                <c:pt idx="831">
                  <c:v>0.99999648837975852</c:v>
                </c:pt>
                <c:pt idx="832">
                  <c:v>0.99999654105406199</c:v>
                </c:pt>
                <c:pt idx="833">
                  <c:v>0.99999659293825116</c:v>
                </c:pt>
                <c:pt idx="834">
                  <c:v>0.99999664404417743</c:v>
                </c:pt>
                <c:pt idx="835">
                  <c:v>0.99999669438351479</c:v>
                </c:pt>
                <c:pt idx="836">
                  <c:v>0.99999674396776195</c:v>
                </c:pt>
                <c:pt idx="837">
                  <c:v>0.99999679280824549</c:v>
                </c:pt>
                <c:pt idx="838">
                  <c:v>0.99999684091612173</c:v>
                </c:pt>
                <c:pt idx="839">
                  <c:v>0.99999688830237998</c:v>
                </c:pt>
                <c:pt idx="840">
                  <c:v>0.99999693497784425</c:v>
                </c:pt>
                <c:pt idx="841">
                  <c:v>0.99999698095317657</c:v>
                </c:pt>
                <c:pt idx="842">
                  <c:v>0.99999702623887887</c:v>
                </c:pt>
                <c:pt idx="843">
                  <c:v>0.99999707084529577</c:v>
                </c:pt>
                <c:pt idx="844">
                  <c:v>0.99999711478261621</c:v>
                </c:pt>
                <c:pt idx="845">
                  <c:v>0.99999715806087697</c:v>
                </c:pt>
                <c:pt idx="846">
                  <c:v>0.99999720068996401</c:v>
                </c:pt>
                <c:pt idx="847">
                  <c:v>0.99999724267961443</c:v>
                </c:pt>
                <c:pt idx="848">
                  <c:v>0.99999728403942023</c:v>
                </c:pt>
                <c:pt idx="849">
                  <c:v>0.99999732477882897</c:v>
                </c:pt>
                <c:pt idx="850">
                  <c:v>0.99999736490714652</c:v>
                </c:pt>
                <c:pt idx="851">
                  <c:v>0.99999740443353924</c:v>
                </c:pt>
                <c:pt idx="852">
                  <c:v>0.99999744336703611</c:v>
                </c:pt>
                <c:pt idx="853">
                  <c:v>0.99999748171653047</c:v>
                </c:pt>
                <c:pt idx="854">
                  <c:v>0.99999751949078264</c:v>
                </c:pt>
                <c:pt idx="855">
                  <c:v>0.99999755669842083</c:v>
                </c:pt>
                <c:pt idx="856">
                  <c:v>0.99999759334794447</c:v>
                </c:pt>
                <c:pt idx="857">
                  <c:v>0.9999976294477253</c:v>
                </c:pt>
                <c:pt idx="858">
                  <c:v>0.99999766500600951</c:v>
                </c:pt>
                <c:pt idx="859">
                  <c:v>0.99999770003091937</c:v>
                </c:pt>
                <c:pt idx="860">
                  <c:v>0.99999773453045548</c:v>
                </c:pt>
                <c:pt idx="861">
                  <c:v>0.99999776851249866</c:v>
                </c:pt>
                <c:pt idx="862">
                  <c:v>0.99999780198481125</c:v>
                </c:pt>
                <c:pt idx="863">
                  <c:v>0.99999783495503913</c:v>
                </c:pt>
                <c:pt idx="864">
                  <c:v>0.99999786743071339</c:v>
                </c:pt>
                <c:pt idx="865">
                  <c:v>0.99999789941925277</c:v>
                </c:pt>
                <c:pt idx="866">
                  <c:v>0.99999793092796407</c:v>
                </c:pt>
                <c:pt idx="867">
                  <c:v>0.99999796196404456</c:v>
                </c:pt>
                <c:pt idx="868">
                  <c:v>0.99999799253458377</c:v>
                </c:pt>
                <c:pt idx="869">
                  <c:v>0.99999802264656501</c:v>
                </c:pt>
                <c:pt idx="870">
                  <c:v>0.99999805230686656</c:v>
                </c:pt>
                <c:pt idx="871">
                  <c:v>0.99999808152226366</c:v>
                </c:pt>
                <c:pt idx="872">
                  <c:v>0.99999811029942953</c:v>
                </c:pt>
                <c:pt idx="873">
                  <c:v>0.99999813864493814</c:v>
                </c:pt>
                <c:pt idx="874">
                  <c:v>0.99999816656526408</c:v>
                </c:pt>
                <c:pt idx="875">
                  <c:v>0.99999819406678514</c:v>
                </c:pt>
                <c:pt idx="876">
                  <c:v>0.99999822115578318</c:v>
                </c:pt>
                <c:pt idx="877">
                  <c:v>0.99999824783844637</c:v>
                </c:pt>
                <c:pt idx="878">
                  <c:v>0.99999827412086972</c:v>
                </c:pt>
                <c:pt idx="879">
                  <c:v>0.99999830000905665</c:v>
                </c:pt>
                <c:pt idx="880">
                  <c:v>0.99999832550892076</c:v>
                </c:pt>
                <c:pt idx="881">
                  <c:v>0.99999835062628684</c:v>
                </c:pt>
                <c:pt idx="882">
                  <c:v>0.99999837536689251</c:v>
                </c:pt>
                <c:pt idx="883">
                  <c:v>0.99999839973638915</c:v>
                </c:pt>
                <c:pt idx="884">
                  <c:v>0.99999842374034331</c:v>
                </c:pt>
                <c:pt idx="885">
                  <c:v>0.99999844738423815</c:v>
                </c:pt>
                <c:pt idx="886">
                  <c:v>0.99999847067347458</c:v>
                </c:pt>
                <c:pt idx="887">
                  <c:v>0.99999849361337234</c:v>
                </c:pt>
                <c:pt idx="888">
                  <c:v>0.99999851620917179</c:v>
                </c:pt>
                <c:pt idx="889">
                  <c:v>0.99999853846603426</c:v>
                </c:pt>
                <c:pt idx="890">
                  <c:v>0.99999856038904367</c:v>
                </c:pt>
                <c:pt idx="891">
                  <c:v>0.99999858198320801</c:v>
                </c:pt>
                <c:pt idx="892">
                  <c:v>0.99999860325345979</c:v>
                </c:pt>
                <c:pt idx="893">
                  <c:v>0.9999986242046579</c:v>
                </c:pt>
                <c:pt idx="894">
                  <c:v>0.99999864484158818</c:v>
                </c:pt>
                <c:pt idx="895">
                  <c:v>0.9999986651689643</c:v>
                </c:pt>
                <c:pt idx="896">
                  <c:v>0.99999868519142976</c:v>
                </c:pt>
                <c:pt idx="897">
                  <c:v>0.99999870491355836</c:v>
                </c:pt>
                <c:pt idx="898">
                  <c:v>0.99999872433985504</c:v>
                </c:pt>
                <c:pt idx="899">
                  <c:v>0.99999874347475703</c:v>
                </c:pt>
                <c:pt idx="900">
                  <c:v>0.99999876232263563</c:v>
                </c:pt>
                <c:pt idx="901">
                  <c:v>0.99999878088779626</c:v>
                </c:pt>
                <c:pt idx="902">
                  <c:v>0.9999987991744792</c:v>
                </c:pt>
                <c:pt idx="903">
                  <c:v>0.99999881718686201</c:v>
                </c:pt>
                <c:pt idx="904">
                  <c:v>0.99999883492905917</c:v>
                </c:pt>
                <c:pt idx="905">
                  <c:v>0.99999885240512332</c:v>
                </c:pt>
                <c:pt idx="906">
                  <c:v>0.99999886961904638</c:v>
                </c:pt>
                <c:pt idx="907">
                  <c:v>0.99999888657476055</c:v>
                </c:pt>
                <c:pt idx="908">
                  <c:v>0.99999890327613927</c:v>
                </c:pt>
                <c:pt idx="909">
                  <c:v>0.99999891972699706</c:v>
                </c:pt>
                <c:pt idx="910">
                  <c:v>0.99999893593109213</c:v>
                </c:pt>
                <c:pt idx="911">
                  <c:v>0.99999895189212573</c:v>
                </c:pt>
                <c:pt idx="912">
                  <c:v>0.99999896761374385</c:v>
                </c:pt>
                <c:pt idx="913">
                  <c:v>0.99999898309953761</c:v>
                </c:pt>
                <c:pt idx="914">
                  <c:v>0.99999899835304451</c:v>
                </c:pt>
                <c:pt idx="915">
                  <c:v>0.99999901337774888</c:v>
                </c:pt>
                <c:pt idx="916">
                  <c:v>0.99999902817708253</c:v>
                </c:pt>
                <c:pt idx="917">
                  <c:v>0.9999990427544263</c:v>
                </c:pt>
                <c:pt idx="918">
                  <c:v>0.99999905711310977</c:v>
                </c:pt>
                <c:pt idx="919">
                  <c:v>0.99999907125641307</c:v>
                </c:pt>
                <c:pt idx="920">
                  <c:v>0.99999908518756686</c:v>
                </c:pt>
                <c:pt idx="921">
                  <c:v>0.99999909890975347</c:v>
                </c:pt>
                <c:pt idx="922">
                  <c:v>0.99999911242610695</c:v>
                </c:pt>
                <c:pt idx="923">
                  <c:v>0.99999912573971528</c:v>
                </c:pt>
                <c:pt idx="924">
                  <c:v>0.99999913885361957</c:v>
                </c:pt>
                <c:pt idx="925">
                  <c:v>0.99999915177081533</c:v>
                </c:pt>
                <c:pt idx="926">
                  <c:v>0.99999916449425308</c:v>
                </c:pt>
                <c:pt idx="927">
                  <c:v>0.99999917702683916</c:v>
                </c:pt>
                <c:pt idx="928">
                  <c:v>0.99999918937143673</c:v>
                </c:pt>
                <c:pt idx="929">
                  <c:v>0.99999920153086519</c:v>
                </c:pt>
                <c:pt idx="930">
                  <c:v>0.99999921350790211</c:v>
                </c:pt>
                <c:pt idx="931">
                  <c:v>0.99999922530528351</c:v>
                </c:pt>
                <c:pt idx="932">
                  <c:v>0.99999923692570436</c:v>
                </c:pt>
                <c:pt idx="933">
                  <c:v>0.99999924837181875</c:v>
                </c:pt>
                <c:pt idx="934">
                  <c:v>0.99999925964624148</c:v>
                </c:pt>
                <c:pt idx="935">
                  <c:v>0.99999927075154782</c:v>
                </c:pt>
                <c:pt idx="936">
                  <c:v>0.99999928169027474</c:v>
                </c:pt>
                <c:pt idx="937">
                  <c:v>0.99999929246492059</c:v>
                </c:pt>
                <c:pt idx="938">
                  <c:v>0.99999930307794671</c:v>
                </c:pt>
                <c:pt idx="939">
                  <c:v>0.9999993135317774</c:v>
                </c:pt>
                <c:pt idx="940">
                  <c:v>0.99999932382880075</c:v>
                </c:pt>
                <c:pt idx="941">
                  <c:v>0.99999933397136864</c:v>
                </c:pt>
                <c:pt idx="942">
                  <c:v>0.99999934396179813</c:v>
                </c:pt>
                <c:pt idx="943">
                  <c:v>0.99999935380237104</c:v>
                </c:pt>
                <c:pt idx="944">
                  <c:v>0.99999936349533536</c:v>
                </c:pt>
                <c:pt idx="945">
                  <c:v>0.99999937304290543</c:v>
                </c:pt>
                <c:pt idx="946">
                  <c:v>0.99999938244726183</c:v>
                </c:pt>
                <c:pt idx="947">
                  <c:v>0.99999939171055285</c:v>
                </c:pt>
                <c:pt idx="948">
                  <c:v>0.99999940083489458</c:v>
                </c:pt>
                <c:pt idx="949">
                  <c:v>0.99999940982237112</c:v>
                </c:pt>
                <c:pt idx="950">
                  <c:v>0.99999941867503561</c:v>
                </c:pt>
                <c:pt idx="951">
                  <c:v>0.99999942739490999</c:v>
                </c:pt>
                <c:pt idx="952">
                  <c:v>0.99999943598398622</c:v>
                </c:pt>
                <c:pt idx="953">
                  <c:v>0.9999994444442265</c:v>
                </c:pt>
                <c:pt idx="954">
                  <c:v>0.99999945277756308</c:v>
                </c:pt>
                <c:pt idx="955">
                  <c:v>0.99999946098589954</c:v>
                </c:pt>
                <c:pt idx="956">
                  <c:v>0.99999946907111104</c:v>
                </c:pt>
                <c:pt idx="957">
                  <c:v>0.99999947703504444</c:v>
                </c:pt>
                <c:pt idx="958">
                  <c:v>0.99999948487951873</c:v>
                </c:pt>
                <c:pt idx="959">
                  <c:v>0.99999949260632603</c:v>
                </c:pt>
                <c:pt idx="960">
                  <c:v>0.99999950021723094</c:v>
                </c:pt>
                <c:pt idx="961">
                  <c:v>0.99999950771397261</c:v>
                </c:pt>
                <c:pt idx="962">
                  <c:v>0.99999951509826301</c:v>
                </c:pt>
                <c:pt idx="963">
                  <c:v>0.99999952237178902</c:v>
                </c:pt>
                <c:pt idx="964">
                  <c:v>0.99999952953621218</c:v>
                </c:pt>
                <c:pt idx="965">
                  <c:v>0.99999953659316898</c:v>
                </c:pt>
                <c:pt idx="966">
                  <c:v>0.99999954354427145</c:v>
                </c:pt>
                <c:pt idx="967">
                  <c:v>0.99999955039110733</c:v>
                </c:pt>
                <c:pt idx="968">
                  <c:v>0.99999955713524069</c:v>
                </c:pt>
                <c:pt idx="969">
                  <c:v>0.99999956377821209</c:v>
                </c:pt>
                <c:pt idx="970">
                  <c:v>0.99999957032153874</c:v>
                </c:pt>
                <c:pt idx="971">
                  <c:v>0.99999957676671558</c:v>
                </c:pt>
                <c:pt idx="972">
                  <c:v>0.99999958311521497</c:v>
                </c:pt>
                <c:pt idx="973">
                  <c:v>0.99999958936848665</c:v>
                </c:pt>
                <c:pt idx="974">
                  <c:v>0.99999959552795947</c:v>
                </c:pt>
                <c:pt idx="975">
                  <c:v>0.99999960159503987</c:v>
                </c:pt>
                <c:pt idx="976">
                  <c:v>0.99999960757111428</c:v>
                </c:pt>
                <c:pt idx="977">
                  <c:v>0.99999961345754762</c:v>
                </c:pt>
                <c:pt idx="978">
                  <c:v>0.99999961925568437</c:v>
                </c:pt>
                <c:pt idx="979">
                  <c:v>0.99999962496684913</c:v>
                </c:pt>
                <c:pt idx="980">
                  <c:v>0.99999963059234642</c:v>
                </c:pt>
                <c:pt idx="981">
                  <c:v>0.99999963613346121</c:v>
                </c:pt>
                <c:pt idx="982">
                  <c:v>0.99999964159145927</c:v>
                </c:pt>
                <c:pt idx="983">
                  <c:v>0.99999964696758736</c:v>
                </c:pt>
                <c:pt idx="984">
                  <c:v>0.99999965226307341</c:v>
                </c:pt>
                <c:pt idx="985">
                  <c:v>0.99999965747912734</c:v>
                </c:pt>
                <c:pt idx="986">
                  <c:v>0.99999966261694029</c:v>
                </c:pt>
                <c:pt idx="987">
                  <c:v>0.99999966767768622</c:v>
                </c:pt>
                <c:pt idx="988">
                  <c:v>0.99999967266252088</c:v>
                </c:pt>
                <c:pt idx="989">
                  <c:v>0.99999967757258312</c:v>
                </c:pt>
                <c:pt idx="990">
                  <c:v>0.99999968240899428</c:v>
                </c:pt>
                <c:pt idx="991">
                  <c:v>0.99999968717285936</c:v>
                </c:pt>
                <c:pt idx="992">
                  <c:v>0.99999969186526638</c:v>
                </c:pt>
                <c:pt idx="993">
                  <c:v>0.99999969648728737</c:v>
                </c:pt>
                <c:pt idx="994">
                  <c:v>0.99999970103997782</c:v>
                </c:pt>
                <c:pt idx="995">
                  <c:v>0.99999970552437822</c:v>
                </c:pt>
                <c:pt idx="996">
                  <c:v>0.99999970994151255</c:v>
                </c:pt>
                <c:pt idx="997">
                  <c:v>0.99999971429238976</c:v>
                </c:pt>
                <c:pt idx="998">
                  <c:v>0.99999971857800385</c:v>
                </c:pt>
                <c:pt idx="999">
                  <c:v>0.9999997227993338</c:v>
                </c:pt>
                <c:pt idx="1000">
                  <c:v>0.99999972695734374</c:v>
                </c:pt>
              </c:numCache>
            </c:numRef>
          </c:yVal>
          <c:smooth val="1"/>
        </c:ser>
        <c:ser>
          <c:idx val="1"/>
          <c:order val="1"/>
          <c:tx>
            <c:v>Report to Payment %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w.Calcs'!$AK$9:$AK$1009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7.4999999999999997E-3</c:v>
                </c:pt>
                <c:pt idx="3">
                  <c:v>1.4943749999999999E-2</c:v>
                </c:pt>
                <c:pt idx="4">
                  <c:v>2.2331671874999997E-2</c:v>
                </c:pt>
                <c:pt idx="5">
                  <c:v>2.96641843359375E-2</c:v>
                </c:pt>
                <c:pt idx="6">
                  <c:v>3.6941702953417969E-2</c:v>
                </c:pt>
                <c:pt idx="7">
                  <c:v>4.4164640181267339E-2</c:v>
                </c:pt>
                <c:pt idx="8">
                  <c:v>5.1333405379907833E-2</c:v>
                </c:pt>
                <c:pt idx="9">
                  <c:v>5.8448404839558522E-2</c:v>
                </c:pt>
                <c:pt idx="10">
                  <c:v>6.5510041803261837E-2</c:v>
                </c:pt>
                <c:pt idx="11">
                  <c:v>7.2518716489737373E-2</c:v>
                </c:pt>
                <c:pt idx="12">
                  <c:v>7.9474826116064337E-2</c:v>
                </c:pt>
                <c:pt idx="13">
                  <c:v>8.6378764920193848E-2</c:v>
                </c:pt>
                <c:pt idx="14">
                  <c:v>9.3230924183292402E-2</c:v>
                </c:pt>
                <c:pt idx="15">
                  <c:v>0.10003169225191771</c:v>
                </c:pt>
                <c:pt idx="16">
                  <c:v>0.10678145456002833</c:v>
                </c:pt>
                <c:pt idx="17">
                  <c:v>0.11348059365082812</c:v>
                </c:pt>
                <c:pt idx="18">
                  <c:v>0.1201294891984469</c:v>
                </c:pt>
                <c:pt idx="19">
                  <c:v>0.12672851802945856</c:v>
                </c:pt>
                <c:pt idx="20">
                  <c:v>0.13327805414423763</c:v>
                </c:pt>
                <c:pt idx="21">
                  <c:v>0.13977846873815583</c:v>
                </c:pt>
                <c:pt idx="22">
                  <c:v>0.14623013022261966</c:v>
                </c:pt>
                <c:pt idx="23">
                  <c:v>0.15263340424595001</c:v>
                </c:pt>
                <c:pt idx="24">
                  <c:v>0.15898865371410537</c:v>
                </c:pt>
                <c:pt idx="25">
                  <c:v>0.16529623881124961</c:v>
                </c:pt>
                <c:pt idx="26">
                  <c:v>0.17155651702016522</c:v>
                </c:pt>
                <c:pt idx="27">
                  <c:v>0.17776984314251396</c:v>
                </c:pt>
                <c:pt idx="28">
                  <c:v>0.18393656931894511</c:v>
                </c:pt>
                <c:pt idx="29">
                  <c:v>0.19005704504905302</c:v>
                </c:pt>
                <c:pt idx="30">
                  <c:v>0.19613161721118513</c:v>
                </c:pt>
                <c:pt idx="31">
                  <c:v>0.20216063008210122</c:v>
                </c:pt>
                <c:pt idx="32">
                  <c:v>0.20814442535648545</c:v>
                </c:pt>
                <c:pt idx="33">
                  <c:v>0.21408334216631184</c:v>
                </c:pt>
                <c:pt idx="34">
                  <c:v>0.2199777171000645</c:v>
                </c:pt>
                <c:pt idx="35">
                  <c:v>0.22582788422181402</c:v>
                </c:pt>
                <c:pt idx="36">
                  <c:v>0.23163417509015044</c:v>
                </c:pt>
                <c:pt idx="37">
                  <c:v>0.2373969187769743</c:v>
                </c:pt>
                <c:pt idx="38">
                  <c:v>0.24311644188614698</c:v>
                </c:pt>
                <c:pt idx="39">
                  <c:v>0.2487930685720009</c:v>
                </c:pt>
                <c:pt idx="40">
                  <c:v>0.25442712055771088</c:v>
                </c:pt>
                <c:pt idx="41">
                  <c:v>0.2600189171535281</c:v>
                </c:pt>
                <c:pt idx="42">
                  <c:v>0.2655687752748766</c:v>
                </c:pt>
                <c:pt idx="43">
                  <c:v>0.27107700946031499</c:v>
                </c:pt>
                <c:pt idx="44">
                  <c:v>0.27654393188936266</c:v>
                </c:pt>
                <c:pt idx="45">
                  <c:v>0.28196985240019246</c:v>
                </c:pt>
                <c:pt idx="46">
                  <c:v>0.287355078507191</c:v>
                </c:pt>
                <c:pt idx="47">
                  <c:v>0.29269991541838702</c:v>
                </c:pt>
                <c:pt idx="48">
                  <c:v>0.29800466605274917</c:v>
                </c:pt>
                <c:pt idx="49">
                  <c:v>0.30326963105735355</c:v>
                </c:pt>
                <c:pt idx="50">
                  <c:v>0.30849510882442338</c:v>
                </c:pt>
                <c:pt idx="51">
                  <c:v>0.31368139550824026</c:v>
                </c:pt>
                <c:pt idx="52">
                  <c:v>0.31882878504192846</c:v>
                </c:pt>
                <c:pt idx="53">
                  <c:v>0.32393756915411404</c:v>
                </c:pt>
                <c:pt idx="54">
                  <c:v>0.32900803738545814</c:v>
                </c:pt>
                <c:pt idx="55">
                  <c:v>0.33404047710506724</c:v>
                </c:pt>
                <c:pt idx="56">
                  <c:v>0.3390351735267792</c:v>
                </c:pt>
                <c:pt idx="57">
                  <c:v>0.34399240972532835</c:v>
                </c:pt>
                <c:pt idx="58">
                  <c:v>0.34891246665238845</c:v>
                </c:pt>
                <c:pt idx="59">
                  <c:v>0.35379562315249558</c:v>
                </c:pt>
                <c:pt idx="60">
                  <c:v>0.35864215597885185</c:v>
                </c:pt>
                <c:pt idx="61">
                  <c:v>0.36345233980901043</c:v>
                </c:pt>
                <c:pt idx="62">
                  <c:v>0.3682264472604429</c:v>
                </c:pt>
                <c:pt idx="63">
                  <c:v>0.37296474890598957</c:v>
                </c:pt>
                <c:pt idx="64">
                  <c:v>0.37766751328919462</c:v>
                </c:pt>
                <c:pt idx="65">
                  <c:v>0.38233500693952571</c:v>
                </c:pt>
                <c:pt idx="66">
                  <c:v>0.38696749438747924</c:v>
                </c:pt>
                <c:pt idx="67">
                  <c:v>0.39156523817957317</c:v>
                </c:pt>
                <c:pt idx="68">
                  <c:v>0.39612849889322632</c:v>
                </c:pt>
                <c:pt idx="69">
                  <c:v>0.40065753515152719</c:v>
                </c:pt>
                <c:pt idx="70">
                  <c:v>0.40515260363789068</c:v>
                </c:pt>
                <c:pt idx="71">
                  <c:v>0.40961395911060655</c:v>
                </c:pt>
                <c:pt idx="72">
                  <c:v>0.41404185441727698</c:v>
                </c:pt>
                <c:pt idx="73">
                  <c:v>0.41843654050914736</c:v>
                </c:pt>
                <c:pt idx="74">
                  <c:v>0.4227982664553287</c:v>
                </c:pt>
                <c:pt idx="75">
                  <c:v>0.42712727945691381</c:v>
                </c:pt>
                <c:pt idx="76">
                  <c:v>0.4314238248609869</c:v>
                </c:pt>
                <c:pt idx="77">
                  <c:v>0.4356881461745295</c:v>
                </c:pt>
                <c:pt idx="78">
                  <c:v>0.43992048507822057</c:v>
                </c:pt>
                <c:pt idx="79">
                  <c:v>0.4441210814401339</c:v>
                </c:pt>
                <c:pt idx="80">
                  <c:v>0.44829017332933285</c:v>
                </c:pt>
                <c:pt idx="81">
                  <c:v>0.45242799702936293</c:v>
                </c:pt>
                <c:pt idx="82">
                  <c:v>0.45653478705164263</c:v>
                </c:pt>
                <c:pt idx="83">
                  <c:v>0.46061077614875534</c:v>
                </c:pt>
                <c:pt idx="84">
                  <c:v>0.46465619532763969</c:v>
                </c:pt>
                <c:pt idx="85">
                  <c:v>0.46867127386268237</c:v>
                </c:pt>
                <c:pt idx="86">
                  <c:v>0.47265623930871231</c:v>
                </c:pt>
                <c:pt idx="87">
                  <c:v>0.47661131751389696</c:v>
                </c:pt>
                <c:pt idx="88">
                  <c:v>0.48053673263254271</c:v>
                </c:pt>
                <c:pt idx="89">
                  <c:v>0.48443270713779862</c:v>
                </c:pt>
                <c:pt idx="90">
                  <c:v>0.48829946183426515</c:v>
                </c:pt>
                <c:pt idx="91">
                  <c:v>0.49213721587050818</c:v>
                </c:pt>
                <c:pt idx="92">
                  <c:v>0.49594618675147939</c:v>
                </c:pt>
                <c:pt idx="93">
                  <c:v>0.49972659035084327</c:v>
                </c:pt>
                <c:pt idx="94">
                  <c:v>0.50347864092321204</c:v>
                </c:pt>
                <c:pt idx="95">
                  <c:v>0.50720255111628787</c:v>
                </c:pt>
                <c:pt idx="96">
                  <c:v>0.51089853198291579</c:v>
                </c:pt>
                <c:pt idx="97">
                  <c:v>0.51456679299304375</c:v>
                </c:pt>
                <c:pt idx="98">
                  <c:v>0.51820754204559605</c:v>
                </c:pt>
                <c:pt idx="99">
                  <c:v>0.52182098548025402</c:v>
                </c:pt>
                <c:pt idx="100">
                  <c:v>0.52540732808915203</c:v>
                </c:pt>
                <c:pt idx="101">
                  <c:v>0.52896677312848339</c:v>
                </c:pt>
                <c:pt idx="102">
                  <c:v>0.53249952233001974</c:v>
                </c:pt>
                <c:pt idx="103">
                  <c:v>0.53600577591254461</c:v>
                </c:pt>
                <c:pt idx="104">
                  <c:v>0.53948573259320043</c:v>
                </c:pt>
                <c:pt idx="105">
                  <c:v>0.54293958959875144</c:v>
                </c:pt>
                <c:pt idx="106">
                  <c:v>0.5463675426767608</c:v>
                </c:pt>
                <c:pt idx="107">
                  <c:v>0.54976978610668514</c:v>
                </c:pt>
                <c:pt idx="108">
                  <c:v>0.553146512710885</c:v>
                </c:pt>
                <c:pt idx="109">
                  <c:v>0.55649791386555325</c:v>
                </c:pt>
                <c:pt idx="110">
                  <c:v>0.55982417951156171</c:v>
                </c:pt>
                <c:pt idx="111">
                  <c:v>0.56312549816522495</c:v>
                </c:pt>
                <c:pt idx="112">
                  <c:v>0.56640205692898582</c:v>
                </c:pt>
                <c:pt idx="113">
                  <c:v>0.56965404150201837</c:v>
                </c:pt>
                <c:pt idx="114">
                  <c:v>0.57288163619075316</c:v>
                </c:pt>
                <c:pt idx="115">
                  <c:v>0.57608502391932259</c:v>
                </c:pt>
                <c:pt idx="116">
                  <c:v>0.57926438623992771</c:v>
                </c:pt>
                <c:pt idx="117">
                  <c:v>0.58241990334312821</c:v>
                </c:pt>
                <c:pt idx="118">
                  <c:v>0.5855517540680546</c:v>
                </c:pt>
                <c:pt idx="119">
                  <c:v>0.58866011591254419</c:v>
                </c:pt>
                <c:pt idx="120">
                  <c:v>0.59174516504320018</c:v>
                </c:pt>
                <c:pt idx="121">
                  <c:v>0.59480707630537621</c:v>
                </c:pt>
                <c:pt idx="122">
                  <c:v>0.59784602323308589</c:v>
                </c:pt>
                <c:pt idx="123">
                  <c:v>0.60086217805883768</c:v>
                </c:pt>
                <c:pt idx="124">
                  <c:v>0.60385571172339647</c:v>
                </c:pt>
                <c:pt idx="125">
                  <c:v>0.60682679388547101</c:v>
                </c:pt>
                <c:pt idx="126">
                  <c:v>0.60977559293132999</c:v>
                </c:pt>
                <c:pt idx="127">
                  <c:v>0.61270227598434501</c:v>
                </c:pt>
                <c:pt idx="128">
                  <c:v>0.61560700891446229</c:v>
                </c:pt>
                <c:pt idx="129">
                  <c:v>0.61848995634760384</c:v>
                </c:pt>
                <c:pt idx="130">
                  <c:v>0.62135128167499687</c:v>
                </c:pt>
                <c:pt idx="131">
                  <c:v>0.62419114706243428</c:v>
                </c:pt>
                <c:pt idx="132">
                  <c:v>0.62700971345946599</c:v>
                </c:pt>
                <c:pt idx="133">
                  <c:v>0.62980714060852006</c:v>
                </c:pt>
                <c:pt idx="134">
                  <c:v>0.63258358705395612</c:v>
                </c:pt>
                <c:pt idx="135">
                  <c:v>0.63533921015105144</c:v>
                </c:pt>
                <c:pt idx="136">
                  <c:v>0.63807416607491851</c:v>
                </c:pt>
                <c:pt idx="137">
                  <c:v>0.64078860982935681</c:v>
                </c:pt>
                <c:pt idx="138">
                  <c:v>0.64348269525563651</c:v>
                </c:pt>
                <c:pt idx="139">
                  <c:v>0.64615657504121926</c:v>
                </c:pt>
                <c:pt idx="140">
                  <c:v>0.64881040072841023</c:v>
                </c:pt>
                <c:pt idx="141">
                  <c:v>0.65144432272294717</c:v>
                </c:pt>
                <c:pt idx="142">
                  <c:v>0.65405849030252505</c:v>
                </c:pt>
                <c:pt idx="143">
                  <c:v>0.65665305162525611</c:v>
                </c:pt>
                <c:pt idx="144">
                  <c:v>0.65922815373806676</c:v>
                </c:pt>
                <c:pt idx="145">
                  <c:v>0.66178394258503126</c:v>
                </c:pt>
                <c:pt idx="146">
                  <c:v>0.66432056301564357</c:v>
                </c:pt>
                <c:pt idx="147">
                  <c:v>0.66683815879302621</c:v>
                </c:pt>
                <c:pt idx="148">
                  <c:v>0.66933687260207853</c:v>
                </c:pt>
                <c:pt idx="149">
                  <c:v>0.67181684605756309</c:v>
                </c:pt>
                <c:pt idx="150">
                  <c:v>0.67427821971213131</c:v>
                </c:pt>
                <c:pt idx="151">
                  <c:v>0.67672113306429027</c:v>
                </c:pt>
                <c:pt idx="152">
                  <c:v>0.67914572456630817</c:v>
                </c:pt>
                <c:pt idx="153">
                  <c:v>0.68155213163206085</c:v>
                </c:pt>
                <c:pt idx="154">
                  <c:v>0.68394049064482032</c:v>
                </c:pt>
                <c:pt idx="155">
                  <c:v>0.68631093696498424</c:v>
                </c:pt>
                <c:pt idx="156">
                  <c:v>0.68866360493774681</c:v>
                </c:pt>
                <c:pt idx="157">
                  <c:v>0.69099862790071376</c:v>
                </c:pt>
                <c:pt idx="158">
                  <c:v>0.69331613819145843</c:v>
                </c:pt>
                <c:pt idx="159">
                  <c:v>0.69561626715502256</c:v>
                </c:pt>
                <c:pt idx="160">
                  <c:v>0.69789914515135987</c:v>
                </c:pt>
                <c:pt idx="161">
                  <c:v>0.70016490156272471</c:v>
                </c:pt>
                <c:pt idx="162">
                  <c:v>0.70241366480100431</c:v>
                </c:pt>
                <c:pt idx="163">
                  <c:v>0.70464556231499675</c:v>
                </c:pt>
                <c:pt idx="164">
                  <c:v>0.70686072059763427</c:v>
                </c:pt>
                <c:pt idx="165">
                  <c:v>0.70905926519315199</c:v>
                </c:pt>
                <c:pt idx="166">
                  <c:v>0.71124132070420332</c:v>
                </c:pt>
                <c:pt idx="167">
                  <c:v>0.71340701079892177</c:v>
                </c:pt>
                <c:pt idx="168">
                  <c:v>0.71555645821792979</c:v>
                </c:pt>
                <c:pt idx="169">
                  <c:v>0.7176897847812953</c:v>
                </c:pt>
                <c:pt idx="170">
                  <c:v>0.71980711139543563</c:v>
                </c:pt>
                <c:pt idx="171">
                  <c:v>0.7219085580599699</c:v>
                </c:pt>
                <c:pt idx="172">
                  <c:v>0.72399424387452016</c:v>
                </c:pt>
                <c:pt idx="173">
                  <c:v>0.72606428704546122</c:v>
                </c:pt>
                <c:pt idx="174">
                  <c:v>0.72811880489262026</c:v>
                </c:pt>
                <c:pt idx="175">
                  <c:v>0.73015791385592566</c:v>
                </c:pt>
                <c:pt idx="176">
                  <c:v>0.73218172950200633</c:v>
                </c:pt>
                <c:pt idx="177">
                  <c:v>0.73419036653074121</c:v>
                </c:pt>
                <c:pt idx="178">
                  <c:v>0.73618393878176069</c:v>
                </c:pt>
                <c:pt idx="179">
                  <c:v>0.73816255924089746</c:v>
                </c:pt>
                <c:pt idx="180">
                  <c:v>0.74012634004659072</c:v>
                </c:pt>
                <c:pt idx="181">
                  <c:v>0.74207539249624133</c:v>
                </c:pt>
                <c:pt idx="182">
                  <c:v>0.7440098270525195</c:v>
                </c:pt>
                <c:pt idx="183">
                  <c:v>0.74592975334962552</c:v>
                </c:pt>
                <c:pt idx="184">
                  <c:v>0.7478352801995034</c:v>
                </c:pt>
                <c:pt idx="185">
                  <c:v>0.74972651559800707</c:v>
                </c:pt>
                <c:pt idx="186">
                  <c:v>0.75160356673102213</c:v>
                </c:pt>
                <c:pt idx="187">
                  <c:v>0.75346653998053936</c:v>
                </c:pt>
                <c:pt idx="188">
                  <c:v>0.75531554093068531</c:v>
                </c:pt>
                <c:pt idx="189">
                  <c:v>0.7571506743737052</c:v>
                </c:pt>
                <c:pt idx="190">
                  <c:v>0.75897204431590237</c:v>
                </c:pt>
                <c:pt idx="191">
                  <c:v>0.76077975398353315</c:v>
                </c:pt>
                <c:pt idx="192">
                  <c:v>0.76257390582865681</c:v>
                </c:pt>
                <c:pt idx="193">
                  <c:v>0.76435460153494172</c:v>
                </c:pt>
                <c:pt idx="194">
                  <c:v>0.76612194202342976</c:v>
                </c:pt>
                <c:pt idx="195">
                  <c:v>0.76787602745825401</c:v>
                </c:pt>
                <c:pt idx="196">
                  <c:v>0.76961695725231716</c:v>
                </c:pt>
                <c:pt idx="197">
                  <c:v>0.77134483007292465</c:v>
                </c:pt>
                <c:pt idx="198">
                  <c:v>0.77305974384737774</c:v>
                </c:pt>
                <c:pt idx="199">
                  <c:v>0.77476179576852255</c:v>
                </c:pt>
                <c:pt idx="200">
                  <c:v>0.7764510823002585</c:v>
                </c:pt>
                <c:pt idx="201">
                  <c:v>0.77812769918300673</c:v>
                </c:pt>
                <c:pt idx="202">
                  <c:v>0.7797917414391341</c:v>
                </c:pt>
                <c:pt idx="203">
                  <c:v>0.78144330337834067</c:v>
                </c:pt>
                <c:pt idx="204">
                  <c:v>0.78308247860300306</c:v>
                </c:pt>
                <c:pt idx="205">
                  <c:v>0.78470936001348046</c:v>
                </c:pt>
                <c:pt idx="206">
                  <c:v>0.78632403981337939</c:v>
                </c:pt>
                <c:pt idx="207">
                  <c:v>0.787926609514779</c:v>
                </c:pt>
                <c:pt idx="208">
                  <c:v>0.7895171599434182</c:v>
                </c:pt>
                <c:pt idx="209">
                  <c:v>0.79109578124384261</c:v>
                </c:pt>
                <c:pt idx="210">
                  <c:v>0.79266256288451364</c:v>
                </c:pt>
                <c:pt idx="211">
                  <c:v>0.79421759366287981</c:v>
                </c:pt>
                <c:pt idx="212">
                  <c:v>0.79576096171040822</c:v>
                </c:pt>
                <c:pt idx="213">
                  <c:v>0.79729275449758019</c:v>
                </c:pt>
                <c:pt idx="214">
                  <c:v>0.79881305883884834</c:v>
                </c:pt>
                <c:pt idx="215">
                  <c:v>0.80032196089755692</c:v>
                </c:pt>
                <c:pt idx="216">
                  <c:v>0.80181954619082541</c:v>
                </c:pt>
                <c:pt idx="217">
                  <c:v>0.80330589959439413</c:v>
                </c:pt>
                <c:pt idx="218">
                  <c:v>0.80478110534743608</c:v>
                </c:pt>
                <c:pt idx="219">
                  <c:v>0.80624524705733036</c:v>
                </c:pt>
                <c:pt idx="220">
                  <c:v>0.80769840770440027</c:v>
                </c:pt>
                <c:pt idx="221">
                  <c:v>0.80914066964661746</c:v>
                </c:pt>
                <c:pt idx="222">
                  <c:v>0.8105721146242677</c:v>
                </c:pt>
                <c:pt idx="223">
                  <c:v>0.8119928237645857</c:v>
                </c:pt>
                <c:pt idx="224">
                  <c:v>0.81340287758635132</c:v>
                </c:pt>
                <c:pt idx="225">
                  <c:v>0.81480235600445372</c:v>
                </c:pt>
                <c:pt idx="226">
                  <c:v>0.81619133833442026</c:v>
                </c:pt>
                <c:pt idx="227">
                  <c:v>0.81756990329691226</c:v>
                </c:pt>
                <c:pt idx="228">
                  <c:v>0.81893812902218532</c:v>
                </c:pt>
                <c:pt idx="229">
                  <c:v>0.82029609305451889</c:v>
                </c:pt>
                <c:pt idx="230">
                  <c:v>0.82164387235660996</c:v>
                </c:pt>
                <c:pt idx="231">
                  <c:v>0.82298154331393547</c:v>
                </c:pt>
                <c:pt idx="232">
                  <c:v>0.82430918173908097</c:v>
                </c:pt>
                <c:pt idx="233">
                  <c:v>0.82562686287603781</c:v>
                </c:pt>
                <c:pt idx="234">
                  <c:v>0.82693466140446759</c:v>
                </c:pt>
                <c:pt idx="235">
                  <c:v>0.82823265144393421</c:v>
                </c:pt>
                <c:pt idx="236">
                  <c:v>0.82952090655810462</c:v>
                </c:pt>
                <c:pt idx="237">
                  <c:v>0.83079949975891887</c:v>
                </c:pt>
                <c:pt idx="238">
                  <c:v>0.83206850351072703</c:v>
                </c:pt>
                <c:pt idx="239">
                  <c:v>0.83332798973439659</c:v>
                </c:pt>
                <c:pt idx="240">
                  <c:v>0.83457802981138851</c:v>
                </c:pt>
                <c:pt idx="241">
                  <c:v>0.83581869458780322</c:v>
                </c:pt>
                <c:pt idx="242">
                  <c:v>0.83705005437839475</c:v>
                </c:pt>
                <c:pt idx="243">
                  <c:v>0.83827217897055684</c:v>
                </c:pt>
                <c:pt idx="244">
                  <c:v>0.83948513762827759</c:v>
                </c:pt>
                <c:pt idx="245">
                  <c:v>0.84068899909606554</c:v>
                </c:pt>
                <c:pt idx="246">
                  <c:v>0.84188383160284508</c:v>
                </c:pt>
                <c:pt idx="247">
                  <c:v>0.84306970286582383</c:v>
                </c:pt>
                <c:pt idx="248">
                  <c:v>0.84424668009433024</c:v>
                </c:pt>
                <c:pt idx="249">
                  <c:v>0.84541482999362272</c:v>
                </c:pt>
                <c:pt idx="250">
                  <c:v>0.84657421876867056</c:v>
                </c:pt>
                <c:pt idx="251">
                  <c:v>0.84772491212790546</c:v>
                </c:pt>
                <c:pt idx="252">
                  <c:v>0.84886697528694621</c:v>
                </c:pt>
                <c:pt idx="253">
                  <c:v>0.8500004729722942</c:v>
                </c:pt>
                <c:pt idx="254">
                  <c:v>0.85112546942500189</c:v>
                </c:pt>
                <c:pt idx="255">
                  <c:v>0.85224202840431451</c:v>
                </c:pt>
                <c:pt idx="256">
                  <c:v>0.85335021319128213</c:v>
                </c:pt>
                <c:pt idx="257">
                  <c:v>0.85445008659234745</c:v>
                </c:pt>
                <c:pt idx="258">
                  <c:v>0.85554171094290488</c:v>
                </c:pt>
                <c:pt idx="259">
                  <c:v>0.85662514811083312</c:v>
                </c:pt>
                <c:pt idx="260">
                  <c:v>0.85770045950000195</c:v>
                </c:pt>
                <c:pt idx="261">
                  <c:v>0.85876770605375186</c:v>
                </c:pt>
                <c:pt idx="262">
                  <c:v>0.8598269482583486</c:v>
                </c:pt>
                <c:pt idx="263">
                  <c:v>0.86087824614641106</c:v>
                </c:pt>
                <c:pt idx="264">
                  <c:v>0.86192165930031295</c:v>
                </c:pt>
                <c:pt idx="265">
                  <c:v>0.86295724685556063</c:v>
                </c:pt>
                <c:pt idx="266">
                  <c:v>0.86398506750414383</c:v>
                </c:pt>
                <c:pt idx="267">
                  <c:v>0.86500517949786282</c:v>
                </c:pt>
                <c:pt idx="268">
                  <c:v>0.86601764065162878</c:v>
                </c:pt>
                <c:pt idx="269">
                  <c:v>0.86702250834674166</c:v>
                </c:pt>
                <c:pt idx="270">
                  <c:v>0.86801983953414108</c:v>
                </c:pt>
                <c:pt idx="271">
                  <c:v>0.86900969073763501</c:v>
                </c:pt>
                <c:pt idx="272">
                  <c:v>0.86999211805710275</c:v>
                </c:pt>
                <c:pt idx="273">
                  <c:v>0.8709671771716746</c:v>
                </c:pt>
                <c:pt idx="274">
                  <c:v>0.87193492334288691</c:v>
                </c:pt>
                <c:pt idx="275">
                  <c:v>0.87289541141781535</c:v>
                </c:pt>
                <c:pt idx="276">
                  <c:v>0.87384869583218161</c:v>
                </c:pt>
                <c:pt idx="277">
                  <c:v>0.87479483061344021</c:v>
                </c:pt>
                <c:pt idx="278">
                  <c:v>0.87573386938383957</c:v>
                </c:pt>
                <c:pt idx="279">
                  <c:v>0.87666586536346069</c:v>
                </c:pt>
                <c:pt idx="280">
                  <c:v>0.87759087137323477</c:v>
                </c:pt>
                <c:pt idx="281">
                  <c:v>0.87850893983793554</c:v>
                </c:pt>
                <c:pt idx="282">
                  <c:v>0.87942012278915105</c:v>
                </c:pt>
                <c:pt idx="283">
                  <c:v>0.88032447186823237</c:v>
                </c:pt>
                <c:pt idx="284">
                  <c:v>0.88122203832922064</c:v>
                </c:pt>
                <c:pt idx="285">
                  <c:v>0.88211287304175146</c:v>
                </c:pt>
                <c:pt idx="286">
                  <c:v>0.88299702649393819</c:v>
                </c:pt>
                <c:pt idx="287">
                  <c:v>0.88387454879523375</c:v>
                </c:pt>
                <c:pt idx="288">
                  <c:v>0.88474548967926958</c:v>
                </c:pt>
                <c:pt idx="289">
                  <c:v>0.88560989850667493</c:v>
                </c:pt>
                <c:pt idx="290">
                  <c:v>0.88646782426787496</c:v>
                </c:pt>
                <c:pt idx="291">
                  <c:v>0.88731931558586596</c:v>
                </c:pt>
                <c:pt idx="292">
                  <c:v>0.88816442071897195</c:v>
                </c:pt>
                <c:pt idx="293">
                  <c:v>0.88900318756357977</c:v>
                </c:pt>
                <c:pt idx="294">
                  <c:v>0.88983566365685274</c:v>
                </c:pt>
                <c:pt idx="295">
                  <c:v>0.89066189617942637</c:v>
                </c:pt>
                <c:pt idx="296">
                  <c:v>0.8914819319580809</c:v>
                </c:pt>
                <c:pt idx="297">
                  <c:v>0.89229581746839537</c:v>
                </c:pt>
                <c:pt idx="298">
                  <c:v>0.89310359883738233</c:v>
                </c:pt>
                <c:pt idx="299">
                  <c:v>0.89390532184610194</c:v>
                </c:pt>
                <c:pt idx="300">
                  <c:v>0.89470103193225625</c:v>
                </c:pt>
                <c:pt idx="301">
                  <c:v>0.89549077419276435</c:v>
                </c:pt>
                <c:pt idx="302">
                  <c:v>0.89627459338631865</c:v>
                </c:pt>
                <c:pt idx="303">
                  <c:v>0.89705253393592121</c:v>
                </c:pt>
                <c:pt idx="304">
                  <c:v>0.89782463993140182</c:v>
                </c:pt>
                <c:pt idx="305">
                  <c:v>0.89859095513191634</c:v>
                </c:pt>
                <c:pt idx="306">
                  <c:v>0.89935152296842702</c:v>
                </c:pt>
                <c:pt idx="307">
                  <c:v>0.90010638654616382</c:v>
                </c:pt>
                <c:pt idx="308">
                  <c:v>0.90085558864706761</c:v>
                </c:pt>
                <c:pt idx="309">
                  <c:v>0.9015991717322146</c:v>
                </c:pt>
                <c:pt idx="310">
                  <c:v>0.90233717794422308</c:v>
                </c:pt>
                <c:pt idx="311">
                  <c:v>0.90306964910964127</c:v>
                </c:pt>
                <c:pt idx="312">
                  <c:v>0.90379662674131911</c:v>
                </c:pt>
                <c:pt idx="313">
                  <c:v>0.90451815204075914</c:v>
                </c:pt>
                <c:pt idx="314">
                  <c:v>0.90523426590045342</c:v>
                </c:pt>
                <c:pt idx="315">
                  <c:v>0.90594500890620011</c:v>
                </c:pt>
                <c:pt idx="316">
                  <c:v>0.90665042133940366</c:v>
                </c:pt>
                <c:pt idx="317">
                  <c:v>0.90735054317935815</c:v>
                </c:pt>
                <c:pt idx="318">
                  <c:v>0.90804541410551298</c:v>
                </c:pt>
                <c:pt idx="319">
                  <c:v>0.90873507349972149</c:v>
                </c:pt>
                <c:pt idx="320">
                  <c:v>0.9094195604484735</c:v>
                </c:pt>
                <c:pt idx="321">
                  <c:v>0.91009891374511009</c:v>
                </c:pt>
                <c:pt idx="322">
                  <c:v>0.91077317189202167</c:v>
                </c:pt>
                <c:pt idx="323">
                  <c:v>0.9114423731028316</c:v>
                </c:pt>
                <c:pt idx="324">
                  <c:v>0.9121065553045602</c:v>
                </c:pt>
                <c:pt idx="325">
                  <c:v>0.91276575613977595</c:v>
                </c:pt>
                <c:pt idx="326">
                  <c:v>0.91342001296872777</c:v>
                </c:pt>
                <c:pt idx="327">
                  <c:v>0.91406936287146223</c:v>
                </c:pt>
                <c:pt idx="328">
                  <c:v>0.91471384264992628</c:v>
                </c:pt>
                <c:pt idx="329">
                  <c:v>0.91535348883005185</c:v>
                </c:pt>
                <c:pt idx="330">
                  <c:v>0.91598833766382659</c:v>
                </c:pt>
                <c:pt idx="331">
                  <c:v>0.91661842513134795</c:v>
                </c:pt>
                <c:pt idx="332">
                  <c:v>0.9172437869428629</c:v>
                </c:pt>
                <c:pt idx="333">
                  <c:v>0.91786445854079124</c:v>
                </c:pt>
                <c:pt idx="334">
                  <c:v>0.91848047510173547</c:v>
                </c:pt>
                <c:pt idx="335">
                  <c:v>0.91909187153847238</c:v>
                </c:pt>
                <c:pt idx="336">
                  <c:v>0.91969868250193387</c:v>
                </c:pt>
                <c:pt idx="337">
                  <c:v>0.9203009423831694</c:v>
                </c:pt>
                <c:pt idx="338">
                  <c:v>0.92089868531529562</c:v>
                </c:pt>
                <c:pt idx="339">
                  <c:v>0.92149194517543098</c:v>
                </c:pt>
                <c:pt idx="340">
                  <c:v>0.92208075558661529</c:v>
                </c:pt>
                <c:pt idx="341">
                  <c:v>0.92266514991971571</c:v>
                </c:pt>
                <c:pt idx="342">
                  <c:v>0.92324516129531786</c:v>
                </c:pt>
                <c:pt idx="343">
                  <c:v>0.92382082258560294</c:v>
                </c:pt>
                <c:pt idx="344">
                  <c:v>0.92439216641621091</c:v>
                </c:pt>
                <c:pt idx="345">
                  <c:v>0.92495922516808937</c:v>
                </c:pt>
                <c:pt idx="346">
                  <c:v>0.92552203097932861</c:v>
                </c:pt>
                <c:pt idx="347">
                  <c:v>0.92608061574698386</c:v>
                </c:pt>
                <c:pt idx="348">
                  <c:v>0.92663501112888136</c:v>
                </c:pt>
                <c:pt idx="349">
                  <c:v>0.92718524854541484</c:v>
                </c:pt>
                <c:pt idx="350">
                  <c:v>0.9277313591813241</c:v>
                </c:pt>
                <c:pt idx="351">
                  <c:v>0.92827337398746423</c:v>
                </c:pt>
                <c:pt idx="352">
                  <c:v>0.92881132368255825</c:v>
                </c:pt>
                <c:pt idx="353">
                  <c:v>0.92934523875493913</c:v>
                </c:pt>
                <c:pt idx="354">
                  <c:v>0.92987514946427707</c:v>
                </c:pt>
                <c:pt idx="355">
                  <c:v>0.93040108584329506</c:v>
                </c:pt>
                <c:pt idx="356">
                  <c:v>0.93092307769947036</c:v>
                </c:pt>
                <c:pt idx="357">
                  <c:v>0.93144115461672428</c:v>
                </c:pt>
                <c:pt idx="358">
                  <c:v>0.93195534595709884</c:v>
                </c:pt>
                <c:pt idx="359">
                  <c:v>0.93246568086242065</c:v>
                </c:pt>
                <c:pt idx="360">
                  <c:v>0.93297218825595252</c:v>
                </c:pt>
                <c:pt idx="361">
                  <c:v>0.93347489684403295</c:v>
                </c:pt>
                <c:pt idx="362">
                  <c:v>0.93397383511770271</c:v>
                </c:pt>
                <c:pt idx="363">
                  <c:v>0.9344690313543198</c:v>
                </c:pt>
                <c:pt idx="364">
                  <c:v>0.93496051361916244</c:v>
                </c:pt>
                <c:pt idx="365">
                  <c:v>0.93544830976701865</c:v>
                </c:pt>
                <c:pt idx="366">
                  <c:v>0.93593244744376614</c:v>
                </c:pt>
                <c:pt idx="367">
                  <c:v>0.9364129540879379</c:v>
                </c:pt>
                <c:pt idx="368">
                  <c:v>0.93688985693227822</c:v>
                </c:pt>
                <c:pt idx="369">
                  <c:v>0.93736318300528609</c:v>
                </c:pt>
                <c:pt idx="370">
                  <c:v>0.93783295913274656</c:v>
                </c:pt>
                <c:pt idx="371">
                  <c:v>0.93829921193925092</c:v>
                </c:pt>
                <c:pt idx="372">
                  <c:v>0.93876196784970645</c:v>
                </c:pt>
                <c:pt idx="373">
                  <c:v>0.93922125309083371</c:v>
                </c:pt>
                <c:pt idx="374">
                  <c:v>0.9396770936926524</c:v>
                </c:pt>
                <c:pt idx="375">
                  <c:v>0.94012951548995749</c:v>
                </c:pt>
                <c:pt idx="376">
                  <c:v>0.94057854412378272</c:v>
                </c:pt>
                <c:pt idx="377">
                  <c:v>0.94102420504285433</c:v>
                </c:pt>
                <c:pt idx="378">
                  <c:v>0.94146652350503301</c:v>
                </c:pt>
                <c:pt idx="379">
                  <c:v>0.94190552457874521</c:v>
                </c:pt>
                <c:pt idx="380">
                  <c:v>0.94234123314440443</c:v>
                </c:pt>
                <c:pt idx="381">
                  <c:v>0.94277367389582145</c:v>
                </c:pt>
                <c:pt idx="382">
                  <c:v>0.94320287134160286</c:v>
                </c:pt>
                <c:pt idx="383">
                  <c:v>0.94362884980654083</c:v>
                </c:pt>
                <c:pt idx="384">
                  <c:v>0.9440516334329917</c:v>
                </c:pt>
                <c:pt idx="385">
                  <c:v>0.94447124618224432</c:v>
                </c:pt>
                <c:pt idx="386">
                  <c:v>0.9448877118358775</c:v>
                </c:pt>
                <c:pt idx="387">
                  <c:v>0.9453010539971084</c:v>
                </c:pt>
                <c:pt idx="388">
                  <c:v>0.94571129609213023</c:v>
                </c:pt>
                <c:pt idx="389">
                  <c:v>0.94611846137143929</c:v>
                </c:pt>
                <c:pt idx="390">
                  <c:v>0.94652257291115338</c:v>
                </c:pt>
                <c:pt idx="391">
                  <c:v>0.94692365361431974</c:v>
                </c:pt>
                <c:pt idx="392">
                  <c:v>0.94732172621221233</c:v>
                </c:pt>
                <c:pt idx="393">
                  <c:v>0.94771681326562074</c:v>
                </c:pt>
                <c:pt idx="394">
                  <c:v>0.94810893716612854</c:v>
                </c:pt>
                <c:pt idx="395">
                  <c:v>0.94849812013738255</c:v>
                </c:pt>
                <c:pt idx="396">
                  <c:v>0.94888438423635213</c:v>
                </c:pt>
                <c:pt idx="397">
                  <c:v>0.94926775135457953</c:v>
                </c:pt>
                <c:pt idx="398">
                  <c:v>0.9496482432194201</c:v>
                </c:pt>
                <c:pt idx="399">
                  <c:v>0.95002588139527455</c:v>
                </c:pt>
                <c:pt idx="400">
                  <c:v>0.95040068728480998</c:v>
                </c:pt>
                <c:pt idx="401">
                  <c:v>0.95077268213017396</c:v>
                </c:pt>
                <c:pt idx="402">
                  <c:v>0.95114188701419755</c:v>
                </c:pt>
                <c:pt idx="403">
                  <c:v>0.95150832286159115</c:v>
                </c:pt>
                <c:pt idx="404">
                  <c:v>0.95187201044012915</c:v>
                </c:pt>
                <c:pt idx="405">
                  <c:v>0.95223297036182819</c:v>
                </c:pt>
                <c:pt idx="406">
                  <c:v>0.95259122308411448</c:v>
                </c:pt>
                <c:pt idx="407">
                  <c:v>0.95294678891098372</c:v>
                </c:pt>
                <c:pt idx="408">
                  <c:v>0.95329968799415132</c:v>
                </c:pt>
                <c:pt idx="409">
                  <c:v>0.95364994033419526</c:v>
                </c:pt>
                <c:pt idx="410">
                  <c:v>0.95399756578168871</c:v>
                </c:pt>
                <c:pt idx="411">
                  <c:v>0.95434258403832606</c:v>
                </c:pt>
                <c:pt idx="412">
                  <c:v>0.95468501465803846</c:v>
                </c:pt>
                <c:pt idx="413">
                  <c:v>0.95502487704810335</c:v>
                </c:pt>
                <c:pt idx="414">
                  <c:v>0.95536219047024251</c:v>
                </c:pt>
                <c:pt idx="415">
                  <c:v>0.95569697404171572</c:v>
                </c:pt>
                <c:pt idx="416">
                  <c:v>0.95602924673640288</c:v>
                </c:pt>
                <c:pt idx="417">
                  <c:v>0.95635902738587986</c:v>
                </c:pt>
                <c:pt idx="418">
                  <c:v>0.95668633468048569</c:v>
                </c:pt>
                <c:pt idx="419">
                  <c:v>0.95701118717038214</c:v>
                </c:pt>
                <c:pt idx="420">
                  <c:v>0.95733360326660422</c:v>
                </c:pt>
                <c:pt idx="421">
                  <c:v>0.95765360124210475</c:v>
                </c:pt>
                <c:pt idx="422">
                  <c:v>0.95797119923278895</c:v>
                </c:pt>
                <c:pt idx="423">
                  <c:v>0.95828641523854308</c:v>
                </c:pt>
                <c:pt idx="424">
                  <c:v>0.95859926712425414</c:v>
                </c:pt>
                <c:pt idx="425">
                  <c:v>0.95890977262082211</c:v>
                </c:pt>
                <c:pt idx="426">
                  <c:v>0.95921794932616589</c:v>
                </c:pt>
                <c:pt idx="427">
                  <c:v>0.95952381470621972</c:v>
                </c:pt>
                <c:pt idx="428">
                  <c:v>0.959827386095923</c:v>
                </c:pt>
                <c:pt idx="429">
                  <c:v>0.96012868070020374</c:v>
                </c:pt>
                <c:pt idx="430">
                  <c:v>0.96042771559495221</c:v>
                </c:pt>
                <c:pt idx="431">
                  <c:v>0.96072450772799001</c:v>
                </c:pt>
                <c:pt idx="432">
                  <c:v>0.96101907392003005</c:v>
                </c:pt>
                <c:pt idx="433">
                  <c:v>0.96131143086562987</c:v>
                </c:pt>
                <c:pt idx="434">
                  <c:v>0.96160159513413779</c:v>
                </c:pt>
                <c:pt idx="435">
                  <c:v>0.96188958317063178</c:v>
                </c:pt>
                <c:pt idx="436">
                  <c:v>0.96217541129685202</c:v>
                </c:pt>
                <c:pt idx="437">
                  <c:v>0.96245909571212551</c:v>
                </c:pt>
                <c:pt idx="438">
                  <c:v>0.96274065249428464</c:v>
                </c:pt>
                <c:pt idx="439">
                  <c:v>0.96302009760057761</c:v>
                </c:pt>
                <c:pt idx="440">
                  <c:v>0.9632974468685731</c:v>
                </c:pt>
                <c:pt idx="441">
                  <c:v>0.96357271601705885</c:v>
                </c:pt>
                <c:pt idx="442">
                  <c:v>0.96384592064693086</c:v>
                </c:pt>
                <c:pt idx="443">
                  <c:v>0.96411707624207887</c:v>
                </c:pt>
                <c:pt idx="444">
                  <c:v>0.96438619817026328</c:v>
                </c:pt>
                <c:pt idx="445">
                  <c:v>0.96465330168398633</c:v>
                </c:pt>
                <c:pt idx="446">
                  <c:v>0.96491840192135658</c:v>
                </c:pt>
                <c:pt idx="447">
                  <c:v>0.9651815139069464</c:v>
                </c:pt>
                <c:pt idx="448">
                  <c:v>0.96544265255264416</c:v>
                </c:pt>
                <c:pt idx="449">
                  <c:v>0.96570183265849929</c:v>
                </c:pt>
                <c:pt idx="450">
                  <c:v>0.96595906891356065</c:v>
                </c:pt>
                <c:pt idx="451">
                  <c:v>0.96621437589670889</c:v>
                </c:pt>
                <c:pt idx="452">
                  <c:v>0.96646776807748347</c:v>
                </c:pt>
                <c:pt idx="453">
                  <c:v>0.96671925981690232</c:v>
                </c:pt>
                <c:pt idx="454">
                  <c:v>0.96696886536827553</c:v>
                </c:pt>
                <c:pt idx="455">
                  <c:v>0.96721659887801348</c:v>
                </c:pt>
                <c:pt idx="456">
                  <c:v>0.96746247438642841</c:v>
                </c:pt>
                <c:pt idx="457">
                  <c:v>0.96770650582853013</c:v>
                </c:pt>
                <c:pt idx="458">
                  <c:v>0.96794870703481617</c:v>
                </c:pt>
                <c:pt idx="459">
                  <c:v>0.96818909173205503</c:v>
                </c:pt>
                <c:pt idx="460">
                  <c:v>0.96842767354406467</c:v>
                </c:pt>
                <c:pt idx="461">
                  <c:v>0.96866446599248424</c:v>
                </c:pt>
                <c:pt idx="462">
                  <c:v>0.96889948249754065</c:v>
                </c:pt>
                <c:pt idx="463">
                  <c:v>0.96913273637880892</c:v>
                </c:pt>
                <c:pt idx="464">
                  <c:v>0.96936424085596806</c:v>
                </c:pt>
                <c:pt idx="465">
                  <c:v>0.96959400904954818</c:v>
                </c:pt>
                <c:pt idx="466">
                  <c:v>0.96982205398167665</c:v>
                </c:pt>
                <c:pt idx="467">
                  <c:v>0.97004838857681397</c:v>
                </c:pt>
                <c:pt idx="468">
                  <c:v>0.97027302566248796</c:v>
                </c:pt>
                <c:pt idx="469">
                  <c:v>0.97049597797001919</c:v>
                </c:pt>
                <c:pt idx="470">
                  <c:v>0.97071725813524401</c:v>
                </c:pt>
                <c:pt idx="471">
                  <c:v>0.97093687869922973</c:v>
                </c:pt>
                <c:pt idx="472">
                  <c:v>0.97115485210898544</c:v>
                </c:pt>
                <c:pt idx="473">
                  <c:v>0.97137119071816813</c:v>
                </c:pt>
                <c:pt idx="474">
                  <c:v>0.97158590678778178</c:v>
                </c:pt>
                <c:pt idx="475">
                  <c:v>0.97179901248687361</c:v>
                </c:pt>
                <c:pt idx="476">
                  <c:v>0.97201051989322196</c:v>
                </c:pt>
                <c:pt idx="477">
                  <c:v>0.97222044099402283</c:v>
                </c:pt>
                <c:pt idx="478">
                  <c:v>0.97242878768656771</c:v>
                </c:pt>
                <c:pt idx="479">
                  <c:v>0.97263557177891846</c:v>
                </c:pt>
                <c:pt idx="480">
                  <c:v>0.97284080499057657</c:v>
                </c:pt>
                <c:pt idx="481">
                  <c:v>0.97304449895314726</c:v>
                </c:pt>
                <c:pt idx="482">
                  <c:v>0.97324666521099856</c:v>
                </c:pt>
                <c:pt idx="483">
                  <c:v>0.97344731522191608</c:v>
                </c:pt>
                <c:pt idx="484">
                  <c:v>0.97364646035775171</c:v>
                </c:pt>
                <c:pt idx="485">
                  <c:v>0.97384411190506859</c:v>
                </c:pt>
                <c:pt idx="486">
                  <c:v>0.97404028106578067</c:v>
                </c:pt>
                <c:pt idx="487">
                  <c:v>0.97423497895778732</c:v>
                </c:pt>
                <c:pt idx="488">
                  <c:v>0.97442821661560386</c:v>
                </c:pt>
                <c:pt idx="489">
                  <c:v>0.97462000499098678</c:v>
                </c:pt>
                <c:pt idx="490">
                  <c:v>0.9748103549535545</c:v>
                </c:pt>
                <c:pt idx="491">
                  <c:v>0.9749992772914029</c:v>
                </c:pt>
                <c:pt idx="492">
                  <c:v>0.97518678271171733</c:v>
                </c:pt>
                <c:pt idx="493">
                  <c:v>0.97537288184137949</c:v>
                </c:pt>
                <c:pt idx="494">
                  <c:v>0.97555758522756908</c:v>
                </c:pt>
                <c:pt idx="495">
                  <c:v>0.97574090333836239</c:v>
                </c:pt>
                <c:pt idx="496">
                  <c:v>0.97592284656332462</c:v>
                </c:pt>
                <c:pt idx="497">
                  <c:v>0.97610342521409976</c:v>
                </c:pt>
                <c:pt idx="498">
                  <c:v>0.97628264952499411</c:v>
                </c:pt>
                <c:pt idx="499">
                  <c:v>0.97646052965355656</c:v>
                </c:pt>
                <c:pt idx="500">
                  <c:v>0.97663707568115488</c:v>
                </c:pt>
                <c:pt idx="501">
                  <c:v>0.97681229761354615</c:v>
                </c:pt>
                <c:pt idx="502">
                  <c:v>0.97698620538144454</c:v>
                </c:pt>
                <c:pt idx="503">
                  <c:v>0.97715880884108364</c:v>
                </c:pt>
                <c:pt idx="504">
                  <c:v>0.97733011777477552</c:v>
                </c:pt>
                <c:pt idx="505">
                  <c:v>0.97750014189146461</c:v>
                </c:pt>
                <c:pt idx="506">
                  <c:v>0.9776688908272787</c:v>
                </c:pt>
                <c:pt idx="507">
                  <c:v>0.97783637414607416</c:v>
                </c:pt>
                <c:pt idx="508">
                  <c:v>0.97800260133997852</c:v>
                </c:pt>
                <c:pt idx="509">
                  <c:v>0.9781675818299288</c:v>
                </c:pt>
                <c:pt idx="510">
                  <c:v>0.97833132496620423</c:v>
                </c:pt>
                <c:pt idx="511">
                  <c:v>0.97849384002895778</c:v>
                </c:pt>
                <c:pt idx="512">
                  <c:v>0.97865513622874067</c:v>
                </c:pt>
                <c:pt idx="513">
                  <c:v>0.97881522270702503</c:v>
                </c:pt>
                <c:pt idx="514">
                  <c:v>0.9789741085367224</c:v>
                </c:pt>
                <c:pt idx="515">
                  <c:v>0.97913180272269695</c:v>
                </c:pt>
                <c:pt idx="516">
                  <c:v>0.9792883142022768</c:v>
                </c:pt>
                <c:pt idx="517">
                  <c:v>0.97944365184575966</c:v>
                </c:pt>
                <c:pt idx="518">
                  <c:v>0.97959782445691634</c:v>
                </c:pt>
                <c:pt idx="519">
                  <c:v>0.9797508407734894</c:v>
                </c:pt>
                <c:pt idx="520">
                  <c:v>0.97990270946768832</c:v>
                </c:pt>
                <c:pt idx="521">
                  <c:v>0.98005343914668064</c:v>
                </c:pt>
                <c:pt idx="522">
                  <c:v>0.98020303835308042</c:v>
                </c:pt>
                <c:pt idx="523">
                  <c:v>0.98035151556543232</c:v>
                </c:pt>
                <c:pt idx="524">
                  <c:v>0.9804988791986915</c:v>
                </c:pt>
                <c:pt idx="525">
                  <c:v>0.98064513760470129</c:v>
                </c:pt>
                <c:pt idx="526">
                  <c:v>0.98079029907266602</c:v>
                </c:pt>
                <c:pt idx="527">
                  <c:v>0.98093437182962107</c:v>
                </c:pt>
                <c:pt idx="528">
                  <c:v>0.98107736404089874</c:v>
                </c:pt>
                <c:pt idx="529">
                  <c:v>0.9812192838105922</c:v>
                </c:pt>
                <c:pt idx="530">
                  <c:v>0.9813601391820127</c:v>
                </c:pt>
                <c:pt idx="531">
                  <c:v>0.98149993813814751</c:v>
                </c:pt>
                <c:pt idx="532">
                  <c:v>0.98163868860211156</c:v>
                </c:pt>
                <c:pt idx="533">
                  <c:v>0.98177639843759557</c:v>
                </c:pt>
                <c:pt idx="534">
                  <c:v>0.98191307544931361</c:v>
                </c:pt>
                <c:pt idx="535">
                  <c:v>0.98204872738344373</c:v>
                </c:pt>
                <c:pt idx="536">
                  <c:v>0.98218336192806788</c:v>
                </c:pt>
                <c:pt idx="537">
                  <c:v>0.98231698671360745</c:v>
                </c:pt>
                <c:pt idx="538">
                  <c:v>0.98244960931325531</c:v>
                </c:pt>
                <c:pt idx="539">
                  <c:v>0.98258123724340596</c:v>
                </c:pt>
                <c:pt idx="540">
                  <c:v>0.98271187796408033</c:v>
                </c:pt>
                <c:pt idx="541">
                  <c:v>0.98284153887934966</c:v>
                </c:pt>
                <c:pt idx="542">
                  <c:v>0.98297022733775441</c:v>
                </c:pt>
                <c:pt idx="543">
                  <c:v>0.98309795063272143</c:v>
                </c:pt>
                <c:pt idx="544">
                  <c:v>0.9832247160029759</c:v>
                </c:pt>
                <c:pt idx="545">
                  <c:v>0.98335053063295363</c:v>
                </c:pt>
                <c:pt idx="546">
                  <c:v>0.98347540165320646</c:v>
                </c:pt>
                <c:pt idx="547">
                  <c:v>0.98359933614080741</c:v>
                </c:pt>
                <c:pt idx="548">
                  <c:v>0.98372234111975132</c:v>
                </c:pt>
                <c:pt idx="549">
                  <c:v>0.98384442356135315</c:v>
                </c:pt>
                <c:pt idx="550">
                  <c:v>0.98396559038464304</c:v>
                </c:pt>
                <c:pt idx="551">
                  <c:v>0.98408584845675828</c:v>
                </c:pt>
                <c:pt idx="552">
                  <c:v>0.98420520459333261</c:v>
                </c:pt>
                <c:pt idx="553">
                  <c:v>0.98432366555888251</c:v>
                </c:pt>
                <c:pt idx="554">
                  <c:v>0.98444123806719086</c:v>
                </c:pt>
                <c:pt idx="555">
                  <c:v>0.98455792878168702</c:v>
                </c:pt>
                <c:pt idx="556">
                  <c:v>0.98467374431582433</c:v>
                </c:pt>
                <c:pt idx="557">
                  <c:v>0.98478869123345569</c:v>
                </c:pt>
                <c:pt idx="558">
                  <c:v>0.98490277604920473</c:v>
                </c:pt>
                <c:pt idx="559">
                  <c:v>0.98501600522883559</c:v>
                </c:pt>
                <c:pt idx="560">
                  <c:v>0.98512838518961932</c:v>
                </c:pt>
                <c:pt idx="561">
                  <c:v>0.98523992230069712</c:v>
                </c:pt>
                <c:pt idx="562">
                  <c:v>0.98535062288344188</c:v>
                </c:pt>
                <c:pt idx="563">
                  <c:v>0.98546049321181595</c:v>
                </c:pt>
                <c:pt idx="564">
                  <c:v>0.98556953951272741</c:v>
                </c:pt>
                <c:pt idx="565">
                  <c:v>0.98567776796638185</c:v>
                </c:pt>
                <c:pt idx="566">
                  <c:v>0.98578518470663401</c:v>
                </c:pt>
                <c:pt idx="567">
                  <c:v>0.98589179582133413</c:v>
                </c:pt>
                <c:pt idx="568">
                  <c:v>0.98599760735267405</c:v>
                </c:pt>
                <c:pt idx="569">
                  <c:v>0.98610262529752901</c:v>
                </c:pt>
                <c:pt idx="570">
                  <c:v>0.98620685560779753</c:v>
                </c:pt>
                <c:pt idx="571">
                  <c:v>0.98631030419073895</c:v>
                </c:pt>
                <c:pt idx="572">
                  <c:v>0.9864129769093084</c:v>
                </c:pt>
                <c:pt idx="573">
                  <c:v>0.98651487958248851</c:v>
                </c:pt>
                <c:pt idx="574">
                  <c:v>0.98661601798561993</c:v>
                </c:pt>
                <c:pt idx="575">
                  <c:v>0.98671639785072784</c:v>
                </c:pt>
                <c:pt idx="576">
                  <c:v>0.98681602486684739</c:v>
                </c:pt>
                <c:pt idx="577">
                  <c:v>0.98691490468034593</c:v>
                </c:pt>
                <c:pt idx="578">
                  <c:v>0.98701304289524339</c:v>
                </c:pt>
                <c:pt idx="579">
                  <c:v>0.98711044507352919</c:v>
                </c:pt>
                <c:pt idx="580">
                  <c:v>0.98720711673547767</c:v>
                </c:pt>
                <c:pt idx="581">
                  <c:v>0.98730306335996143</c:v>
                </c:pt>
                <c:pt idx="582">
                  <c:v>0.98739829038476179</c:v>
                </c:pt>
                <c:pt idx="583">
                  <c:v>0.98749280320687605</c:v>
                </c:pt>
                <c:pt idx="584">
                  <c:v>0.98758660718282465</c:v>
                </c:pt>
                <c:pt idx="585">
                  <c:v>0.98767970762895341</c:v>
                </c:pt>
                <c:pt idx="586">
                  <c:v>0.98777210982173624</c:v>
                </c:pt>
                <c:pt idx="587">
                  <c:v>0.98786381899807318</c:v>
                </c:pt>
                <c:pt idx="588">
                  <c:v>0.98795484035558767</c:v>
                </c:pt>
                <c:pt idx="589">
                  <c:v>0.98804517905292077</c:v>
                </c:pt>
                <c:pt idx="590">
                  <c:v>0.98813484021002385</c:v>
                </c:pt>
                <c:pt idx="591">
                  <c:v>0.98822382890844873</c:v>
                </c:pt>
                <c:pt idx="592">
                  <c:v>0.98831215019163532</c:v>
                </c:pt>
                <c:pt idx="593">
                  <c:v>0.98839980906519798</c:v>
                </c:pt>
                <c:pt idx="594">
                  <c:v>0.9884868104972091</c:v>
                </c:pt>
                <c:pt idx="595">
                  <c:v>0.98857315941848001</c:v>
                </c:pt>
                <c:pt idx="596">
                  <c:v>0.98865886072284137</c:v>
                </c:pt>
                <c:pt idx="597">
                  <c:v>0.98874391926742011</c:v>
                </c:pt>
                <c:pt idx="598">
                  <c:v>0.98882833987291452</c:v>
                </c:pt>
                <c:pt idx="599">
                  <c:v>0.98891212732386757</c:v>
                </c:pt>
                <c:pt idx="600">
                  <c:v>0.98899528636893863</c:v>
                </c:pt>
                <c:pt idx="601">
                  <c:v>0.98907782172117142</c:v>
                </c:pt>
                <c:pt idx="602">
                  <c:v>0.98915973805826274</c:v>
                </c:pt>
                <c:pt idx="603">
                  <c:v>0.98924104002282576</c:v>
                </c:pt>
                <c:pt idx="604">
                  <c:v>0.98932173222265452</c:v>
                </c:pt>
                <c:pt idx="605">
                  <c:v>0.98940181923098458</c:v>
                </c:pt>
                <c:pt idx="606">
                  <c:v>0.98948130558675218</c:v>
                </c:pt>
                <c:pt idx="607">
                  <c:v>0.98956019579485144</c:v>
                </c:pt>
                <c:pt idx="608">
                  <c:v>0.98963849432639017</c:v>
                </c:pt>
                <c:pt idx="609">
                  <c:v>0.98971620561894214</c:v>
                </c:pt>
                <c:pt idx="610">
                  <c:v>0.98979333407680026</c:v>
                </c:pt>
                <c:pt idx="611">
                  <c:v>0.98986988407122412</c:v>
                </c:pt>
                <c:pt idx="612">
                  <c:v>0.98994585994069006</c:v>
                </c:pt>
                <c:pt idx="613">
                  <c:v>0.99002126599113482</c:v>
                </c:pt>
                <c:pt idx="614">
                  <c:v>0.99009610649620128</c:v>
                </c:pt>
                <c:pt idx="615">
                  <c:v>0.99017038569747973</c:v>
                </c:pt>
                <c:pt idx="616">
                  <c:v>0.99024410780474859</c:v>
                </c:pt>
                <c:pt idx="617">
                  <c:v>0.99031727699621308</c:v>
                </c:pt>
                <c:pt idx="618">
                  <c:v>0.9903898974187415</c:v>
                </c:pt>
                <c:pt idx="619">
                  <c:v>0.99046197318810092</c:v>
                </c:pt>
                <c:pt idx="620">
                  <c:v>0.99053350838919008</c:v>
                </c:pt>
                <c:pt idx="621">
                  <c:v>0.99060450707627135</c:v>
                </c:pt>
                <c:pt idx="622">
                  <c:v>0.99067497327319931</c:v>
                </c:pt>
                <c:pt idx="623">
                  <c:v>0.99074491097365025</c:v>
                </c:pt>
                <c:pt idx="624">
                  <c:v>0.99081432414134785</c:v>
                </c:pt>
                <c:pt idx="625">
                  <c:v>0.99088321671028778</c:v>
                </c:pt>
                <c:pt idx="626">
                  <c:v>0.99095159258496057</c:v>
                </c:pt>
                <c:pt idx="627">
                  <c:v>0.99101945564057337</c:v>
                </c:pt>
                <c:pt idx="628">
                  <c:v>0.99108680972326912</c:v>
                </c:pt>
                <c:pt idx="629">
                  <c:v>0.99115365865034466</c:v>
                </c:pt>
                <c:pt idx="630">
                  <c:v>0.99122000621046691</c:v>
                </c:pt>
                <c:pt idx="631">
                  <c:v>0.99128585616388842</c:v>
                </c:pt>
                <c:pt idx="632">
                  <c:v>0.99135121224265921</c:v>
                </c:pt>
                <c:pt idx="633">
                  <c:v>0.99141607815083943</c:v>
                </c:pt>
                <c:pt idx="634">
                  <c:v>0.99148045756470804</c:v>
                </c:pt>
                <c:pt idx="635">
                  <c:v>0.99154435413297271</c:v>
                </c:pt>
                <c:pt idx="636">
                  <c:v>0.99160777147697543</c:v>
                </c:pt>
                <c:pt idx="637">
                  <c:v>0.99167071319089806</c:v>
                </c:pt>
                <c:pt idx="638">
                  <c:v>0.99173318284196643</c:v>
                </c:pt>
                <c:pt idx="639">
                  <c:v>0.99179518397065147</c:v>
                </c:pt>
                <c:pt idx="640">
                  <c:v>0.99185672009087167</c:v>
                </c:pt>
                <c:pt idx="641">
                  <c:v>0.99191779469019015</c:v>
                </c:pt>
                <c:pt idx="642">
                  <c:v>0.99197841123001373</c:v>
                </c:pt>
                <c:pt idx="643">
                  <c:v>0.99203857314578858</c:v>
                </c:pt>
                <c:pt idx="644">
                  <c:v>0.99209828384719523</c:v>
                </c:pt>
                <c:pt idx="645">
                  <c:v>0.99215754671834111</c:v>
                </c:pt>
                <c:pt idx="646">
                  <c:v>0.99221636511795364</c:v>
                </c:pt>
                <c:pt idx="647">
                  <c:v>0.99227474237956892</c:v>
                </c:pt>
                <c:pt idx="648">
                  <c:v>0.99233268181172229</c:v>
                </c:pt>
                <c:pt idx="649">
                  <c:v>0.99239018669813428</c:v>
                </c:pt>
                <c:pt idx="650">
                  <c:v>0.99244726029789831</c:v>
                </c:pt>
                <c:pt idx="651">
                  <c:v>0.99250390584566417</c:v>
                </c:pt>
                <c:pt idx="652">
                  <c:v>0.99256012655182158</c:v>
                </c:pt>
                <c:pt idx="653">
                  <c:v>0.99261592560268297</c:v>
                </c:pt>
                <c:pt idx="654">
                  <c:v>0.99267130616066268</c:v>
                </c:pt>
                <c:pt idx="655">
                  <c:v>0.99272627136445768</c:v>
                </c:pt>
                <c:pt idx="656">
                  <c:v>0.99278082432922432</c:v>
                </c:pt>
                <c:pt idx="657">
                  <c:v>0.99283496814675498</c:v>
                </c:pt>
                <c:pt idx="658">
                  <c:v>0.99288870588565437</c:v>
                </c:pt>
                <c:pt idx="659">
                  <c:v>0.99294204059151203</c:v>
                </c:pt>
                <c:pt idx="660">
                  <c:v>0.9929949752870757</c:v>
                </c:pt>
                <c:pt idx="661">
                  <c:v>0.99304751297242266</c:v>
                </c:pt>
                <c:pt idx="662">
                  <c:v>0.99309965662512933</c:v>
                </c:pt>
                <c:pt idx="663">
                  <c:v>0.99315140920044109</c:v>
                </c:pt>
                <c:pt idx="664">
                  <c:v>0.99320277363143761</c:v>
                </c:pt>
                <c:pt idx="665">
                  <c:v>0.99325375282920181</c:v>
                </c:pt>
                <c:pt idx="666">
                  <c:v>0.99330434968298287</c:v>
                </c:pt>
                <c:pt idx="667">
                  <c:v>0.9933545670603604</c:v>
                </c:pt>
                <c:pt idx="668">
                  <c:v>0.99340440780740769</c:v>
                </c:pt>
                <c:pt idx="669">
                  <c:v>0.99345387474885205</c:v>
                </c:pt>
                <c:pt idx="670">
                  <c:v>0.99350297068823579</c:v>
                </c:pt>
                <c:pt idx="671">
                  <c:v>0.993551698408074</c:v>
                </c:pt>
                <c:pt idx="672">
                  <c:v>0.9936000606700135</c:v>
                </c:pt>
                <c:pt idx="673">
                  <c:v>0.9936480602149883</c:v>
                </c:pt>
                <c:pt idx="674">
                  <c:v>0.99369569976337591</c:v>
                </c:pt>
                <c:pt idx="675">
                  <c:v>0.99374298201515054</c:v>
                </c:pt>
                <c:pt idx="676">
                  <c:v>0.993789909650037</c:v>
                </c:pt>
                <c:pt idx="677">
                  <c:v>0.99383648532766156</c:v>
                </c:pt>
                <c:pt idx="678">
                  <c:v>0.99388271168770426</c:v>
                </c:pt>
                <c:pt idx="679">
                  <c:v>0.99392859135004641</c:v>
                </c:pt>
                <c:pt idx="680">
                  <c:v>0.99397412691492115</c:v>
                </c:pt>
                <c:pt idx="681">
                  <c:v>0.99401932096305923</c:v>
                </c:pt>
                <c:pt idx="682">
                  <c:v>0.99406417605583619</c:v>
                </c:pt>
                <c:pt idx="683">
                  <c:v>0.99410869473541741</c:v>
                </c:pt>
                <c:pt idx="684">
                  <c:v>0.99415287952490183</c:v>
                </c:pt>
                <c:pt idx="685">
                  <c:v>0.99419673292846489</c:v>
                </c:pt>
                <c:pt idx="686">
                  <c:v>0.99424025743150135</c:v>
                </c:pt>
                <c:pt idx="687">
                  <c:v>0.99428345550076513</c:v>
                </c:pt>
                <c:pt idx="688">
                  <c:v>0.99432632958450939</c:v>
                </c:pt>
                <c:pt idx="689">
                  <c:v>0.99436888211262564</c:v>
                </c:pt>
                <c:pt idx="690">
                  <c:v>0.99441111549678085</c:v>
                </c:pt>
                <c:pt idx="691">
                  <c:v>0.99445303213055514</c:v>
                </c:pt>
                <c:pt idx="692">
                  <c:v>0.99449463438957597</c:v>
                </c:pt>
                <c:pt idx="693">
                  <c:v>0.99453592463165408</c:v>
                </c:pt>
                <c:pt idx="694">
                  <c:v>0.99457690519691666</c:v>
                </c:pt>
                <c:pt idx="695">
                  <c:v>0.99461757840793974</c:v>
                </c:pt>
                <c:pt idx="696">
                  <c:v>0.99465794656988005</c:v>
                </c:pt>
                <c:pt idx="697">
                  <c:v>0.99469801197060603</c:v>
                </c:pt>
                <c:pt idx="698">
                  <c:v>0.99473777688082643</c:v>
                </c:pt>
                <c:pt idx="699">
                  <c:v>0.99477724355422026</c:v>
                </c:pt>
                <c:pt idx="700">
                  <c:v>0.99481641422756351</c:v>
                </c:pt>
                <c:pt idx="701">
                  <c:v>0.99485529112085691</c:v>
                </c:pt>
                <c:pt idx="702">
                  <c:v>0.99489387643745042</c:v>
                </c:pt>
                <c:pt idx="703">
                  <c:v>0.99493217236416953</c:v>
                </c:pt>
                <c:pt idx="704">
                  <c:v>0.9949701810714382</c:v>
                </c:pt>
                <c:pt idx="705">
                  <c:v>0.99500790471340239</c:v>
                </c:pt>
                <c:pt idx="706">
                  <c:v>0.9950453454280519</c:v>
                </c:pt>
                <c:pt idx="707">
                  <c:v>0.99508250533734155</c:v>
                </c:pt>
                <c:pt idx="708">
                  <c:v>0.99511938654731136</c:v>
                </c:pt>
                <c:pt idx="709">
                  <c:v>0.99515599114820663</c:v>
                </c:pt>
                <c:pt idx="710">
                  <c:v>0.99519232121459511</c:v>
                </c:pt>
                <c:pt idx="711">
                  <c:v>0.99522837880548565</c:v>
                </c:pt>
                <c:pt idx="712">
                  <c:v>0.99526416596444467</c:v>
                </c:pt>
                <c:pt idx="713">
                  <c:v>0.99529968471971131</c:v>
                </c:pt>
                <c:pt idx="714">
                  <c:v>0.99533493708431342</c:v>
                </c:pt>
                <c:pt idx="715">
                  <c:v>0.99536992505618116</c:v>
                </c:pt>
                <c:pt idx="716">
                  <c:v>0.99540465061825978</c:v>
                </c:pt>
                <c:pt idx="717">
                  <c:v>0.99543911573862276</c:v>
                </c:pt>
                <c:pt idx="718">
                  <c:v>0.99547332237058317</c:v>
                </c:pt>
                <c:pt idx="719">
                  <c:v>0.99550727245280379</c:v>
                </c:pt>
                <c:pt idx="720">
                  <c:v>0.99554096790940771</c:v>
                </c:pt>
                <c:pt idx="721">
                  <c:v>0.99557441065008723</c:v>
                </c:pt>
                <c:pt idx="722">
                  <c:v>0.99560760257021153</c:v>
                </c:pt>
                <c:pt idx="723">
                  <c:v>0.99564054555093495</c:v>
                </c:pt>
                <c:pt idx="724">
                  <c:v>0.99567324145930292</c:v>
                </c:pt>
                <c:pt idx="725">
                  <c:v>0.99570569214835813</c:v>
                </c:pt>
                <c:pt idx="726">
                  <c:v>0.99573789945724533</c:v>
                </c:pt>
                <c:pt idx="727">
                  <c:v>0.99576986521131605</c:v>
                </c:pt>
                <c:pt idx="728">
                  <c:v>0.99580159122223122</c:v>
                </c:pt>
                <c:pt idx="729">
                  <c:v>0.9958330792880643</c:v>
                </c:pt>
                <c:pt idx="730">
                  <c:v>0.9958643311934039</c:v>
                </c:pt>
                <c:pt idx="731">
                  <c:v>0.99589534870945329</c:v>
                </c:pt>
                <c:pt idx="732">
                  <c:v>0.9959261335941324</c:v>
                </c:pt>
                <c:pt idx="733">
                  <c:v>0.99595668759217659</c:v>
                </c:pt>
                <c:pt idx="734">
                  <c:v>0.99598701243523513</c:v>
                </c:pt>
                <c:pt idx="735">
                  <c:v>0.99601710984197089</c:v>
                </c:pt>
                <c:pt idx="736">
                  <c:v>0.99604698151815629</c:v>
                </c:pt>
                <c:pt idx="737">
                  <c:v>0.99607662915676998</c:v>
                </c:pt>
                <c:pt idx="738">
                  <c:v>0.99610605443809419</c:v>
                </c:pt>
                <c:pt idx="739">
                  <c:v>0.9961352590298086</c:v>
                </c:pt>
                <c:pt idx="740">
                  <c:v>0.99616424458708508</c:v>
                </c:pt>
                <c:pt idx="741">
                  <c:v>0.99619301275268191</c:v>
                </c:pt>
                <c:pt idx="742">
                  <c:v>0.99622156515703697</c:v>
                </c:pt>
                <c:pt idx="743">
                  <c:v>0.99624990341835906</c:v>
                </c:pt>
                <c:pt idx="744">
                  <c:v>0.99627802914272134</c:v>
                </c:pt>
                <c:pt idx="745">
                  <c:v>0.99630594392415106</c:v>
                </c:pt>
                <c:pt idx="746">
                  <c:v>0.9963336493447198</c:v>
                </c:pt>
                <c:pt idx="747">
                  <c:v>0.9963611469746344</c:v>
                </c:pt>
                <c:pt idx="748">
                  <c:v>0.99638843837232471</c:v>
                </c:pt>
                <c:pt idx="749">
                  <c:v>0.99641552508453213</c:v>
                </c:pt>
                <c:pt idx="750">
                  <c:v>0.99644240864639821</c:v>
                </c:pt>
                <c:pt idx="751">
                  <c:v>0.99646909058155031</c:v>
                </c:pt>
                <c:pt idx="752">
                  <c:v>0.99649557240218856</c:v>
                </c:pt>
                <c:pt idx="753">
                  <c:v>0.99652185560917217</c:v>
                </c:pt>
                <c:pt idx="754">
                  <c:v>0.99654794169210348</c:v>
                </c:pt>
                <c:pt idx="755">
                  <c:v>0.99657383212941264</c:v>
                </c:pt>
                <c:pt idx="756">
                  <c:v>0.99659952838844201</c:v>
                </c:pt>
                <c:pt idx="757">
                  <c:v>0.99662503192552876</c:v>
                </c:pt>
                <c:pt idx="758">
                  <c:v>0.99665034418608722</c:v>
                </c:pt>
                <c:pt idx="759">
                  <c:v>0.99667546660469153</c:v>
                </c:pt>
                <c:pt idx="760">
                  <c:v>0.99670040060515641</c:v>
                </c:pt>
                <c:pt idx="761">
                  <c:v>0.99672514760061759</c:v>
                </c:pt>
                <c:pt idx="762">
                  <c:v>0.99674970899361304</c:v>
                </c:pt>
                <c:pt idx="763">
                  <c:v>0.99677408617616103</c:v>
                </c:pt>
                <c:pt idx="764">
                  <c:v>0.99679828052983965</c:v>
                </c:pt>
                <c:pt idx="765">
                  <c:v>0.99682229342586604</c:v>
                </c:pt>
                <c:pt idx="766">
                  <c:v>0.99684612622517188</c:v>
                </c:pt>
                <c:pt idx="767">
                  <c:v>0.99686978027848316</c:v>
                </c:pt>
                <c:pt idx="768">
                  <c:v>0.99689325692639452</c:v>
                </c:pt>
                <c:pt idx="769">
                  <c:v>0.99691655749944663</c:v>
                </c:pt>
                <c:pt idx="770">
                  <c:v>0.99693968331820082</c:v>
                </c:pt>
                <c:pt idx="771">
                  <c:v>0.99696263569331423</c:v>
                </c:pt>
                <c:pt idx="772">
                  <c:v>0.9969854159256144</c:v>
                </c:pt>
                <c:pt idx="773">
                  <c:v>0.99700802530617216</c:v>
                </c:pt>
                <c:pt idx="774">
                  <c:v>0.99703046511637594</c:v>
                </c:pt>
                <c:pt idx="775">
                  <c:v>0.99705273662800309</c:v>
                </c:pt>
                <c:pt idx="776">
                  <c:v>0.99707484110329303</c:v>
                </c:pt>
                <c:pt idx="777">
                  <c:v>0.99709677979501821</c:v>
                </c:pt>
                <c:pt idx="778">
                  <c:v>0.99711855394655557</c:v>
                </c:pt>
                <c:pt idx="779">
                  <c:v>0.99714016479195644</c:v>
                </c:pt>
                <c:pt idx="780">
                  <c:v>0.99716161355601685</c:v>
                </c:pt>
                <c:pt idx="781">
                  <c:v>0.99718290145434674</c:v>
                </c:pt>
                <c:pt idx="782">
                  <c:v>0.99720402969343913</c:v>
                </c:pt>
                <c:pt idx="783">
                  <c:v>0.99722499947073828</c:v>
                </c:pt>
                <c:pt idx="784">
                  <c:v>0.99724581197470774</c:v>
                </c:pt>
                <c:pt idx="785">
                  <c:v>0.99726646838489752</c:v>
                </c:pt>
                <c:pt idx="786">
                  <c:v>0.99728696987201071</c:v>
                </c:pt>
                <c:pt idx="787">
                  <c:v>0.99730731759797053</c:v>
                </c:pt>
                <c:pt idx="788">
                  <c:v>0.99732751271598574</c:v>
                </c:pt>
                <c:pt idx="789">
                  <c:v>0.99734755637061578</c:v>
                </c:pt>
                <c:pt idx="790">
                  <c:v>0.99736744969783631</c:v>
                </c:pt>
                <c:pt idx="791">
                  <c:v>0.99738719382510255</c:v>
                </c:pt>
                <c:pt idx="792">
                  <c:v>0.99740678987141418</c:v>
                </c:pt>
                <c:pt idx="793">
                  <c:v>0.9974262389473787</c:v>
                </c:pt>
                <c:pt idx="794">
                  <c:v>0.99744554215527348</c:v>
                </c:pt>
                <c:pt idx="795">
                  <c:v>0.99746470058910874</c:v>
                </c:pt>
                <c:pt idx="796">
                  <c:v>0.99748371533469049</c:v>
                </c:pt>
                <c:pt idx="797">
                  <c:v>0.99750258746968024</c:v>
                </c:pt>
                <c:pt idx="798">
                  <c:v>0.99752131806365762</c:v>
                </c:pt>
                <c:pt idx="799">
                  <c:v>0.99753990817818039</c:v>
                </c:pt>
                <c:pt idx="800">
                  <c:v>0.99755835886684385</c:v>
                </c:pt>
                <c:pt idx="801">
                  <c:v>0.99757667117534254</c:v>
                </c:pt>
                <c:pt idx="802">
                  <c:v>0.99759484614152749</c:v>
                </c:pt>
                <c:pt idx="803">
                  <c:v>0.99761288479546606</c:v>
                </c:pt>
                <c:pt idx="804">
                  <c:v>0.99763078815950001</c:v>
                </c:pt>
                <c:pt idx="805">
                  <c:v>0.9976485572483037</c:v>
                </c:pt>
                <c:pt idx="806">
                  <c:v>0.99766619306894133</c:v>
                </c:pt>
                <c:pt idx="807">
                  <c:v>0.99768369662092449</c:v>
                </c:pt>
                <c:pt idx="808">
                  <c:v>0.99770106889626742</c:v>
                </c:pt>
                <c:pt idx="809">
                  <c:v>0.99771831087954543</c:v>
                </c:pt>
                <c:pt idx="810">
                  <c:v>0.99773542354794897</c:v>
                </c:pt>
                <c:pt idx="811">
                  <c:v>0.99775240787133934</c:v>
                </c:pt>
                <c:pt idx="812">
                  <c:v>0.99776926481230432</c:v>
                </c:pt>
                <c:pt idx="813">
                  <c:v>0.99778599532621204</c:v>
                </c:pt>
                <c:pt idx="814">
                  <c:v>0.99780260036126545</c:v>
                </c:pt>
                <c:pt idx="815">
                  <c:v>0.99781908085855608</c:v>
                </c:pt>
                <c:pt idx="816">
                  <c:v>0.99783543775211692</c:v>
                </c:pt>
                <c:pt idx="817">
                  <c:v>0.99785167196897595</c:v>
                </c:pt>
                <c:pt idx="818">
                  <c:v>0.99786778442920854</c:v>
                </c:pt>
                <c:pt idx="819">
                  <c:v>0.99788377604598943</c:v>
                </c:pt>
                <c:pt idx="820">
                  <c:v>0.99789964772564455</c:v>
                </c:pt>
                <c:pt idx="821">
                  <c:v>0.9979154003677021</c:v>
                </c:pt>
                <c:pt idx="822">
                  <c:v>0.99793103486494439</c:v>
                </c:pt>
                <c:pt idx="823">
                  <c:v>0.99794655210345729</c:v>
                </c:pt>
                <c:pt idx="824">
                  <c:v>0.99796195296268142</c:v>
                </c:pt>
                <c:pt idx="825">
                  <c:v>0.99797723831546126</c:v>
                </c:pt>
                <c:pt idx="826">
                  <c:v>0.99799240902809538</c:v>
                </c:pt>
                <c:pt idx="827">
                  <c:v>0.9980074659603847</c:v>
                </c:pt>
                <c:pt idx="828">
                  <c:v>0.99802240996568181</c:v>
                </c:pt>
                <c:pt idx="829">
                  <c:v>0.99803724189093912</c:v>
                </c:pt>
                <c:pt idx="830">
                  <c:v>0.99805196257675721</c:v>
                </c:pt>
                <c:pt idx="831">
                  <c:v>0.99806657285743139</c:v>
                </c:pt>
                <c:pt idx="832">
                  <c:v>0.99808107356100062</c:v>
                </c:pt>
                <c:pt idx="833">
                  <c:v>0.99809546550929318</c:v>
                </c:pt>
                <c:pt idx="834">
                  <c:v>0.99810974951797349</c:v>
                </c:pt>
                <c:pt idx="835">
                  <c:v>0.99812392639658876</c:v>
                </c:pt>
                <c:pt idx="836">
                  <c:v>0.99813799694861416</c:v>
                </c:pt>
                <c:pt idx="837">
                  <c:v>0.99815196197149958</c:v>
                </c:pt>
                <c:pt idx="838">
                  <c:v>0.99816582225671335</c:v>
                </c:pt>
                <c:pt idx="839">
                  <c:v>0.99817957858978801</c:v>
                </c:pt>
                <c:pt idx="840">
                  <c:v>0.99819323175036467</c:v>
                </c:pt>
                <c:pt idx="841">
                  <c:v>0.99820678251223682</c:v>
                </c:pt>
                <c:pt idx="842">
                  <c:v>0.99822023164339502</c:v>
                </c:pt>
                <c:pt idx="843">
                  <c:v>0.99823357990606942</c:v>
                </c:pt>
                <c:pt idx="844">
                  <c:v>0.99824682805677389</c:v>
                </c:pt>
                <c:pt idx="845">
                  <c:v>0.99825997684634815</c:v>
                </c:pt>
                <c:pt idx="846">
                  <c:v>0.99827302702000054</c:v>
                </c:pt>
                <c:pt idx="847">
                  <c:v>0.99828597931735052</c:v>
                </c:pt>
                <c:pt idx="848">
                  <c:v>0.99829883447247036</c:v>
                </c:pt>
                <c:pt idx="849">
                  <c:v>0.99831159321392682</c:v>
                </c:pt>
                <c:pt idx="850">
                  <c:v>0.99832425626482235</c:v>
                </c:pt>
                <c:pt idx="851">
                  <c:v>0.99833682434283622</c:v>
                </c:pt>
                <c:pt idx="852">
                  <c:v>0.99834929816026496</c:v>
                </c:pt>
                <c:pt idx="853">
                  <c:v>0.99836167842406298</c:v>
                </c:pt>
                <c:pt idx="854">
                  <c:v>0.99837396583588245</c:v>
                </c:pt>
                <c:pt idx="855">
                  <c:v>0.99838616109211331</c:v>
                </c:pt>
                <c:pt idx="856">
                  <c:v>0.99839826488392247</c:v>
                </c:pt>
                <c:pt idx="857">
                  <c:v>0.99841027789729309</c:v>
                </c:pt>
                <c:pt idx="858">
                  <c:v>0.99842220081306332</c:v>
                </c:pt>
                <c:pt idx="859">
                  <c:v>0.99843403430696531</c:v>
                </c:pt>
                <c:pt idx="860">
                  <c:v>0.99844577904966314</c:v>
                </c:pt>
                <c:pt idx="861">
                  <c:v>0.9984574357067908</c:v>
                </c:pt>
                <c:pt idx="862">
                  <c:v>0.99846900493898971</c:v>
                </c:pt>
                <c:pt idx="863">
                  <c:v>0.99848048740194728</c:v>
                </c:pt>
                <c:pt idx="864">
                  <c:v>0.99849188374643272</c:v>
                </c:pt>
                <c:pt idx="865">
                  <c:v>0.99850319461833459</c:v>
                </c:pt>
                <c:pt idx="866">
                  <c:v>0.998514420658697</c:v>
                </c:pt>
                <c:pt idx="867">
                  <c:v>0.99852556250375679</c:v>
                </c:pt>
                <c:pt idx="868">
                  <c:v>0.99853662078497862</c:v>
                </c:pt>
                <c:pt idx="869">
                  <c:v>0.99854759612909116</c:v>
                </c:pt>
                <c:pt idx="870">
                  <c:v>0.99855848915812306</c:v>
                </c:pt>
                <c:pt idx="871">
                  <c:v>0.99856930048943704</c:v>
                </c:pt>
                <c:pt idx="872">
                  <c:v>0.9985800307357664</c:v>
                </c:pt>
                <c:pt idx="873">
                  <c:v>0.99859068050524813</c:v>
                </c:pt>
                <c:pt idx="874">
                  <c:v>0.99860125040145875</c:v>
                </c:pt>
                <c:pt idx="875">
                  <c:v>0.99861174102344796</c:v>
                </c:pt>
                <c:pt idx="876">
                  <c:v>0.99862215296577206</c:v>
                </c:pt>
                <c:pt idx="877">
                  <c:v>0.9986324868185289</c:v>
                </c:pt>
                <c:pt idx="878">
                  <c:v>0.99864274316738977</c:v>
                </c:pt>
                <c:pt idx="879">
                  <c:v>0.99865292259363447</c:v>
                </c:pt>
                <c:pt idx="880">
                  <c:v>0.99866302567418208</c:v>
                </c:pt>
                <c:pt idx="881">
                  <c:v>0.99867305298162579</c:v>
                </c:pt>
                <c:pt idx="882">
                  <c:v>0.99868300508426366</c:v>
                </c:pt>
                <c:pt idx="883">
                  <c:v>0.99869288254613175</c:v>
                </c:pt>
                <c:pt idx="884">
                  <c:v>0.99870268592703559</c:v>
                </c:pt>
                <c:pt idx="885">
                  <c:v>0.99871241578258296</c:v>
                </c:pt>
                <c:pt idx="886">
                  <c:v>0.99872207266421342</c:v>
                </c:pt>
                <c:pt idx="887">
                  <c:v>0.99873165711923184</c:v>
                </c:pt>
                <c:pt idx="888">
                  <c:v>0.99874116969083782</c:v>
                </c:pt>
                <c:pt idx="889">
                  <c:v>0.99875061091815653</c:v>
                </c:pt>
                <c:pt idx="890">
                  <c:v>0.99875998133627031</c:v>
                </c:pt>
                <c:pt idx="891">
                  <c:v>0.99876928147624833</c:v>
                </c:pt>
                <c:pt idx="892">
                  <c:v>0.99877851186517641</c:v>
                </c:pt>
                <c:pt idx="893">
                  <c:v>0.99878767302618754</c:v>
                </c:pt>
                <c:pt idx="894">
                  <c:v>0.99879676547849117</c:v>
                </c:pt>
                <c:pt idx="895">
                  <c:v>0.99880578973740253</c:v>
                </c:pt>
                <c:pt idx="896">
                  <c:v>0.99881474631437206</c:v>
                </c:pt>
                <c:pt idx="897">
                  <c:v>0.99882363571701427</c:v>
                </c:pt>
                <c:pt idx="898">
                  <c:v>0.9988324584491366</c:v>
                </c:pt>
                <c:pt idx="899">
                  <c:v>0.99884121501076828</c:v>
                </c:pt>
                <c:pt idx="900">
                  <c:v>0.99884990589818745</c:v>
                </c:pt>
                <c:pt idx="901">
                  <c:v>0.99885853160395111</c:v>
                </c:pt>
                <c:pt idx="902">
                  <c:v>0.99886709261692153</c:v>
                </c:pt>
                <c:pt idx="903">
                  <c:v>0.9988755894222946</c:v>
                </c:pt>
                <c:pt idx="904">
                  <c:v>0.99888402250162733</c:v>
                </c:pt>
                <c:pt idx="905">
                  <c:v>0.99889239233286509</c:v>
                </c:pt>
                <c:pt idx="906">
                  <c:v>0.99890069939036863</c:v>
                </c:pt>
                <c:pt idx="907">
                  <c:v>0.99890894414494102</c:v>
                </c:pt>
                <c:pt idx="908">
                  <c:v>0.99891712706385383</c:v>
                </c:pt>
                <c:pt idx="909">
                  <c:v>0.99892524861087495</c:v>
                </c:pt>
                <c:pt idx="910">
                  <c:v>0.99893330924629331</c:v>
                </c:pt>
                <c:pt idx="911">
                  <c:v>0.99894130942694626</c:v>
                </c:pt>
                <c:pt idx="912">
                  <c:v>0.99894924960624409</c:v>
                </c:pt>
                <c:pt idx="913">
                  <c:v>0.9989571302341973</c:v>
                </c:pt>
                <c:pt idx="914">
                  <c:v>0.99896495175744082</c:v>
                </c:pt>
                <c:pt idx="915">
                  <c:v>0.99897271461925996</c:v>
                </c:pt>
                <c:pt idx="916">
                  <c:v>0.99898041925961556</c:v>
                </c:pt>
                <c:pt idx="917">
                  <c:v>0.99898806611516855</c:v>
                </c:pt>
                <c:pt idx="918">
                  <c:v>0.99899565561930481</c:v>
                </c:pt>
                <c:pt idx="919">
                  <c:v>0.99900318820215994</c:v>
                </c:pt>
                <c:pt idx="920">
                  <c:v>0.99901066429064367</c:v>
                </c:pt>
                <c:pt idx="921">
                  <c:v>0.99901808430846395</c:v>
                </c:pt>
                <c:pt idx="922">
                  <c:v>0.9990254486761504</c:v>
                </c:pt>
                <c:pt idx="923">
                  <c:v>0.99903275781107936</c:v>
                </c:pt>
                <c:pt idx="924">
                  <c:v>0.99904001212749616</c:v>
                </c:pt>
                <c:pt idx="925">
                  <c:v>0.99904721203654001</c:v>
                </c:pt>
                <c:pt idx="926">
                  <c:v>0.99905435794626585</c:v>
                </c:pt>
                <c:pt idx="927">
                  <c:v>0.99906145026166893</c:v>
                </c:pt>
                <c:pt idx="928">
                  <c:v>0.99906848938470649</c:v>
                </c:pt>
                <c:pt idx="929">
                  <c:v>0.99907547571432109</c:v>
                </c:pt>
                <c:pt idx="930">
                  <c:v>0.99908240964646366</c:v>
                </c:pt>
                <c:pt idx="931">
                  <c:v>0.9990892915741153</c:v>
                </c:pt>
                <c:pt idx="932">
                  <c:v>0.99909612188730923</c:v>
                </c:pt>
                <c:pt idx="933">
                  <c:v>0.99910290097315457</c:v>
                </c:pt>
                <c:pt idx="934">
                  <c:v>0.99910962921585589</c:v>
                </c:pt>
                <c:pt idx="935">
                  <c:v>0.99911630699673692</c:v>
                </c:pt>
                <c:pt idx="936">
                  <c:v>0.99912293469426128</c:v>
                </c:pt>
                <c:pt idx="937">
                  <c:v>0.99912951268405437</c:v>
                </c:pt>
                <c:pt idx="938">
                  <c:v>0.99913604133892397</c:v>
                </c:pt>
                <c:pt idx="939">
                  <c:v>0.9991425210288819</c:v>
                </c:pt>
                <c:pt idx="940">
                  <c:v>0.99914895212116539</c:v>
                </c:pt>
                <c:pt idx="941">
                  <c:v>0.99915533498025666</c:v>
                </c:pt>
                <c:pt idx="942">
                  <c:v>0.99916166996790479</c:v>
                </c:pt>
                <c:pt idx="943">
                  <c:v>0.99916795744314546</c:v>
                </c:pt>
                <c:pt idx="944">
                  <c:v>0.99917419776232175</c:v>
                </c:pt>
                <c:pt idx="945">
                  <c:v>0.99918039127910441</c:v>
                </c:pt>
                <c:pt idx="946">
                  <c:v>0.9991865383445111</c:v>
                </c:pt>
                <c:pt idx="947">
                  <c:v>0.99919263930692725</c:v>
                </c:pt>
                <c:pt idx="948">
                  <c:v>0.99919869451212528</c:v>
                </c:pt>
                <c:pt idx="949">
                  <c:v>0.99920470430328445</c:v>
                </c:pt>
                <c:pt idx="950">
                  <c:v>0.99921066902100975</c:v>
                </c:pt>
                <c:pt idx="951">
                  <c:v>0.99921658900335208</c:v>
                </c:pt>
                <c:pt idx="952">
                  <c:v>0.99922246458582697</c:v>
                </c:pt>
                <c:pt idx="953">
                  <c:v>0.99922829610143338</c:v>
                </c:pt>
                <c:pt idx="954">
                  <c:v>0.99923408388067259</c:v>
                </c:pt>
                <c:pt idx="955">
                  <c:v>0.99923982825156743</c:v>
                </c:pt>
                <c:pt idx="956">
                  <c:v>0.99924552953968071</c:v>
                </c:pt>
                <c:pt idx="957">
                  <c:v>0.99925118806813307</c:v>
                </c:pt>
                <c:pt idx="958">
                  <c:v>0.99925680415762219</c:v>
                </c:pt>
                <c:pt idx="959">
                  <c:v>0.99926237812644003</c:v>
                </c:pt>
                <c:pt idx="960">
                  <c:v>0.99926791029049178</c:v>
                </c:pt>
                <c:pt idx="961">
                  <c:v>0.99927340096331307</c:v>
                </c:pt>
                <c:pt idx="962">
                  <c:v>0.99927885045608822</c:v>
                </c:pt>
                <c:pt idx="963">
                  <c:v>0.99928425907766738</c:v>
                </c:pt>
                <c:pt idx="964">
                  <c:v>0.99928962713458502</c:v>
                </c:pt>
                <c:pt idx="965">
                  <c:v>0.99929495493107556</c:v>
                </c:pt>
                <c:pt idx="966">
                  <c:v>0.99930024276909246</c:v>
                </c:pt>
                <c:pt idx="967">
                  <c:v>0.99930549094832433</c:v>
                </c:pt>
                <c:pt idx="968">
                  <c:v>0.99931069976621179</c:v>
                </c:pt>
                <c:pt idx="969">
                  <c:v>0.99931586951796536</c:v>
                </c:pt>
                <c:pt idx="970">
                  <c:v>0.99932100049658046</c:v>
                </c:pt>
                <c:pt idx="971">
                  <c:v>0.99932609299285624</c:v>
                </c:pt>
                <c:pt idx="972">
                  <c:v>0.99933114729540984</c:v>
                </c:pt>
                <c:pt idx="973">
                  <c:v>0.99933616369069422</c:v>
                </c:pt>
                <c:pt idx="974">
                  <c:v>0.99934114246301409</c:v>
                </c:pt>
                <c:pt idx="975">
                  <c:v>0.99934608389454149</c:v>
                </c:pt>
                <c:pt idx="976">
                  <c:v>0.99935098826533253</c:v>
                </c:pt>
                <c:pt idx="977">
                  <c:v>0.99935585585334252</c:v>
                </c:pt>
                <c:pt idx="978">
                  <c:v>0.99936068693444247</c:v>
                </c:pt>
                <c:pt idx="979">
                  <c:v>0.99936548178243423</c:v>
                </c:pt>
                <c:pt idx="980">
                  <c:v>0.99937024066906588</c:v>
                </c:pt>
                <c:pt idx="981">
                  <c:v>0.99937496386404789</c:v>
                </c:pt>
                <c:pt idx="982">
                  <c:v>0.99937965163506759</c:v>
                </c:pt>
                <c:pt idx="983">
                  <c:v>0.99938430424780456</c:v>
                </c:pt>
                <c:pt idx="984">
                  <c:v>0.99938892196594609</c:v>
                </c:pt>
                <c:pt idx="985">
                  <c:v>0.9993935050512015</c:v>
                </c:pt>
                <c:pt idx="986">
                  <c:v>0.99939805376331747</c:v>
                </c:pt>
                <c:pt idx="987">
                  <c:v>0.99940256836009256</c:v>
                </c:pt>
                <c:pt idx="988">
                  <c:v>0.99940704909739186</c:v>
                </c:pt>
                <c:pt idx="989">
                  <c:v>0.99941149622916148</c:v>
                </c:pt>
                <c:pt idx="990">
                  <c:v>0.99941591000744268</c:v>
                </c:pt>
                <c:pt idx="991">
                  <c:v>0.99942029068238691</c:v>
                </c:pt>
                <c:pt idx="992">
                  <c:v>0.99942463850226915</c:v>
                </c:pt>
                <c:pt idx="993">
                  <c:v>0.99942895371350204</c:v>
                </c:pt>
                <c:pt idx="994">
                  <c:v>0.99943323656065075</c:v>
                </c:pt>
                <c:pt idx="995">
                  <c:v>0.99943748728644588</c:v>
                </c:pt>
                <c:pt idx="996">
                  <c:v>0.9994417061317975</c:v>
                </c:pt>
                <c:pt idx="997">
                  <c:v>0.99944589333580913</c:v>
                </c:pt>
                <c:pt idx="998">
                  <c:v>0.99945004913579061</c:v>
                </c:pt>
                <c:pt idx="999">
                  <c:v>0.99945417376727208</c:v>
                </c:pt>
                <c:pt idx="1000">
                  <c:v>0.99945826746401756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586536"/>
        <c:axId val="360619152"/>
      </c:scatterChart>
      <c:valAx>
        <c:axId val="360586536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7451417346761884"/>
              <c:y val="0.7494621572579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19152"/>
        <c:crosses val="autoZero"/>
        <c:crossBetween val="midCat"/>
      </c:valAx>
      <c:valAx>
        <c:axId val="360619152"/>
        <c:scaling>
          <c:orientation val="minMax"/>
          <c:max val="1.15000000000000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Percentage</a:t>
                </a:r>
                <a:b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</a:b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 developed</a:t>
                </a:r>
              </a:p>
            </c:rich>
          </c:tx>
          <c:layout>
            <c:manualLayout>
              <c:xMode val="edge"/>
              <c:yMode val="edge"/>
              <c:x val="5.3157399383968983E-2"/>
              <c:y val="0.37237750735918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6536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1874944180195"/>
          <c:y val="0.10427801515355453"/>
          <c:w val="0.83392498385701375"/>
          <c:h val="0.15271978265699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93095312696677E-2"/>
          <c:y val="0.17712660504864441"/>
          <c:w val="0.9509068855330477"/>
          <c:h val="0.760190418176058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'Baseline model w.Calcs'!$Y$8</c:f>
              <c:strCache>
                <c:ptCount val="1"/>
                <c:pt idx="0">
                  <c:v>IBNR(t)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w.Calcs'!$Y$9:$Y$1009</c:f>
              <c:numCache>
                <c:formatCode>#,##0</c:formatCode>
                <c:ptCount val="1001"/>
                <c:pt idx="0">
                  <c:v>84</c:v>
                </c:pt>
                <c:pt idx="1">
                  <c:v>82.2</c:v>
                </c:pt>
                <c:pt idx="2">
                  <c:v>80.431049999999999</c:v>
                </c:pt>
                <c:pt idx="3">
                  <c:v>78.692653875000005</c:v>
                </c:pt>
                <c:pt idx="4">
                  <c:v>76.984323169687499</c:v>
                </c:pt>
                <c:pt idx="5">
                  <c:v>75.3055769816836</c:v>
                </c:pt>
                <c:pt idx="6">
                  <c:v>73.655941846553191</c:v>
                </c:pt>
                <c:pt idx="7">
                  <c:v>72.034951624552775</c:v>
                </c:pt>
                <c:pt idx="8">
                  <c:v>70.442147389089627</c:v>
                </c:pt>
                <c:pt idx="9">
                  <c:v>68.877077316866647</c:v>
                </c:pt>
                <c:pt idx="10">
                  <c:v>67.339296579687414</c:v>
                </c:pt>
                <c:pt idx="11">
                  <c:v>65.828367237896558</c:v>
                </c:pt>
                <c:pt idx="12">
                  <c:v>64.343858135430793</c:v>
                </c:pt>
                <c:pt idx="13">
                  <c:v>62.885344796456231</c:v>
                </c:pt>
                <c:pt idx="14">
                  <c:v>61.452409323568361</c:v>
                </c:pt>
                <c:pt idx="15">
                  <c:v>60.044640297530869</c:v>
                </c:pt>
                <c:pt idx="16">
                  <c:v>58.661632678530324</c:v>
                </c:pt>
                <c:pt idx="17">
                  <c:v>57.302987708923816</c:v>
                </c:pt>
                <c:pt idx="18">
                  <c:v>55.968312817457118</c:v>
                </c:pt>
                <c:pt idx="19">
                  <c:v>54.657221524931174</c:v>
                </c:pt>
                <c:pt idx="20">
                  <c:v>53.36933335129509</c:v>
                </c:pt>
                <c:pt idx="21">
                  <c:v>52.104273724144271</c:v>
                </c:pt>
                <c:pt idx="22">
                  <c:v>50.861673888602319</c:v>
                </c:pt>
                <c:pt idx="23">
                  <c:v>49.641170818566096</c:v>
                </c:pt>
                <c:pt idx="24">
                  <c:v>48.442407129293223</c:v>
                </c:pt>
                <c:pt idx="25">
                  <c:v>47.265030991311896</c:v>
                </c:pt>
                <c:pt idx="26">
                  <c:v>46.10869604563311</c:v>
                </c:pt>
                <c:pt idx="27">
                  <c:v>44.97306132024557</c:v>
                </c:pt>
                <c:pt idx="28">
                  <c:v>43.85779114787411</c:v>
                </c:pt>
                <c:pt idx="29">
                  <c:v>42.762555084982488</c:v>
                </c:pt>
                <c:pt idx="30">
                  <c:v>41.687027832001803</c:v>
                </c:pt>
                <c:pt idx="31">
                  <c:v>40.630889154766095</c:v>
                </c:pt>
                <c:pt idx="32">
                  <c:v>39.593823807137113</c:v>
                </c:pt>
                <c:pt idx="33">
                  <c:v>38.575521454799862</c:v>
                </c:pt>
                <c:pt idx="34">
                  <c:v>37.575676600211899</c:v>
                </c:pt>
                <c:pt idx="35">
                  <c:v>36.593988508688497</c:v>
                </c:pt>
                <c:pt idx="36">
                  <c:v>35.630161135606855</c:v>
                </c:pt>
                <c:pt idx="37">
                  <c:v>34.683903054712317</c:v>
                </c:pt>
                <c:pt idx="38">
                  <c:v>33.754927387510143</c:v>
                </c:pt>
                <c:pt idx="39">
                  <c:v>32.84295173372638</c:v>
                </c:pt>
                <c:pt idx="40">
                  <c:v>31.947698102821633</c:v>
                </c:pt>
                <c:pt idx="41">
                  <c:v>31.068892846542219</c:v>
                </c:pt>
                <c:pt idx="42">
                  <c:v>30.206266592492518</c:v>
                </c:pt>
                <c:pt idx="43">
                  <c:v>29.359554178713701</c:v>
                </c:pt>
                <c:pt idx="44">
                  <c:v>28.528494589253256</c:v>
                </c:pt>
                <c:pt idx="45">
                  <c:v>27.712830890710563</c:v>
                </c:pt>
                <c:pt idx="46">
                  <c:v>26.91231016974379</c:v>
                </c:pt>
                <c:pt idx="47">
                  <c:v>26.126683471523549</c:v>
                </c:pt>
                <c:pt idx="48">
                  <c:v>25.355705739119188</c:v>
                </c:pt>
                <c:pt idx="49">
                  <c:v>24.599135753803367</c:v>
                </c:pt>
                <c:pt idx="50">
                  <c:v>23.856736076261512</c:v>
                </c:pt>
                <c:pt idx="51">
                  <c:v>23.128272988692039</c:v>
                </c:pt>
                <c:pt idx="52">
                  <c:v>22.41351643778431</c:v>
                </c:pt>
                <c:pt idx="53">
                  <c:v>21.712239978560753</c:v>
                </c:pt>
                <c:pt idx="54">
                  <c:v>21.024220719070492</c:v>
                </c:pt>
                <c:pt idx="55">
                  <c:v>20.34923926592117</c:v>
                </c:pt>
                <c:pt idx="56">
                  <c:v>19.68707967063682</c:v>
                </c:pt>
                <c:pt idx="57">
                  <c:v>19.037529376828942</c:v>
                </c:pt>
                <c:pt idx="58">
                  <c:v>18.400379168168797</c:v>
                </c:pt>
                <c:pt idx="59">
                  <c:v>17.77542311714862</c:v>
                </c:pt>
                <c:pt idx="60">
                  <c:v>17.162458534619958</c:v>
                </c:pt>
                <c:pt idx="61">
                  <c:v>16.561285920097518</c:v>
                </c:pt>
                <c:pt idx="62">
                  <c:v>15.971708912816695</c:v>
                </c:pt>
                <c:pt idx="63">
                  <c:v>15.393534243533679</c:v>
                </c:pt>
                <c:pt idx="64">
                  <c:v>14.826571687056841</c:v>
                </c:pt>
                <c:pt idx="65">
                  <c:v>14.270634015498331</c:v>
                </c:pt>
                <c:pt idx="66">
                  <c:v>13.725536952235089</c:v>
                </c:pt>
                <c:pt idx="67">
                  <c:v>13.191099126568531</c:v>
                </c:pt>
                <c:pt idx="68">
                  <c:v>12.667142029072366</c:v>
                </c:pt>
                <c:pt idx="69">
                  <c:v>12.1534899676181</c:v>
                </c:pt>
                <c:pt idx="70">
                  <c:v>11.649970024068296</c:v>
                </c:pt>
                <c:pt idx="71">
                  <c:v>11.156412011626998</c:v>
                </c:pt>
                <c:pt idx="72">
                  <c:v>10.672648432837931</c:v>
                </c:pt>
                <c:pt idx="73">
                  <c:v>10.1985144382203</c:v>
                </c:pt>
                <c:pt idx="74">
                  <c:v>9.7338477855328733</c:v>
                </c:pt>
                <c:pt idx="75">
                  <c:v>9.2784887996566141</c:v>
                </c:pt>
                <c:pt idx="76">
                  <c:v>8.8322803330867004</c:v>
                </c:pt>
                <c:pt idx="77">
                  <c:v>8.395067727024653</c:v>
                </c:pt>
                <c:pt idx="78">
                  <c:v>7.9666987730615233</c:v>
                </c:pt>
                <c:pt idx="79">
                  <c:v>7.5470236754432563</c:v>
                </c:pt>
                <c:pt idx="80">
                  <c:v>7.1358950139094475</c:v>
                </c:pt>
                <c:pt idx="81">
                  <c:v>6.7331677070966691</c:v>
                </c:pt>
                <c:pt idx="82">
                  <c:v>6.3386989764981081</c:v>
                </c:pt>
                <c:pt idx="83">
                  <c:v>5.9523483109709616</c:v>
                </c:pt>
                <c:pt idx="84">
                  <c:v>5.5739774317833195</c:v>
                </c:pt>
                <c:pt idx="85">
                  <c:v>5.2034502581924187</c:v>
                </c:pt>
                <c:pt idx="86">
                  <c:v>4.8406328735462409</c:v>
                </c:pt>
                <c:pt idx="87">
                  <c:v>4.4853934919005525</c:v>
                </c:pt>
                <c:pt idx="88">
                  <c:v>4.1376024251436121</c:v>
                </c:pt>
                <c:pt idx="89">
                  <c:v>3.7971320506208741</c:v>
                </c:pt>
                <c:pt idx="90">
                  <c:v>3.4638567792520689</c:v>
                </c:pt>
                <c:pt idx="91">
                  <c:v>3.1376530241333569</c:v>
                </c:pt>
                <c:pt idx="92">
                  <c:v>2.8183991696171518</c:v>
                </c:pt>
                <c:pt idx="93">
                  <c:v>2.5059755408623516</c:v>
                </c:pt>
                <c:pt idx="94">
                  <c:v>2.2002643738479435</c:v>
                </c:pt>
                <c:pt idx="95">
                  <c:v>1.9011497858430459</c:v>
                </c:pt>
                <c:pt idx="96">
                  <c:v>1.6085177463261573</c:v>
                </c:pt>
                <c:pt idx="97">
                  <c:v>1.3222560483475263</c:v>
                </c:pt>
                <c:pt idx="98">
                  <c:v>1.0422542803269295</c:v>
                </c:pt>
                <c:pt idx="99">
                  <c:v>0.76840379828136918</c:v>
                </c:pt>
                <c:pt idx="100">
                  <c:v>0.50059769847527491</c:v>
                </c:pt>
                <c:pt idx="101">
                  <c:v>0.23873079048753709</c:v>
                </c:pt>
                <c:pt idx="102">
                  <c:v>-1.7300429311561061E-2</c:v>
                </c:pt>
                <c:pt idx="103">
                  <c:v>-0.26759780387912713</c:v>
                </c:pt>
                <c:pt idx="104">
                  <c:v>-0.51226154122059597</c:v>
                </c:pt>
                <c:pt idx="105">
                  <c:v>-0.75139023971897245</c:v>
                </c:pt>
                <c:pt idx="106">
                  <c:v>-0.98508091307772361</c:v>
                </c:pt>
                <c:pt idx="107">
                  <c:v>-1.2134290148839426</c:v>
                </c:pt>
                <c:pt idx="108">
                  <c:v>-1.4365284627968151</c:v>
                </c:pt>
                <c:pt idx="109">
                  <c:v>-1.654471662367456</c:v>
                </c:pt>
                <c:pt idx="110">
                  <c:v>-1.8673495304956873</c:v>
                </c:pt>
                <c:pt idx="111">
                  <c:v>-2.0752515185290434</c:v>
                </c:pt>
                <c:pt idx="112">
                  <c:v>-2.278265635009447</c:v>
                </c:pt>
                <c:pt idx="113">
                  <c:v>-2.4764784680732106</c:v>
                </c:pt>
                <c:pt idx="114">
                  <c:v>-2.6699752075091112</c:v>
                </c:pt>
                <c:pt idx="115">
                  <c:v>-2.8588396664800371</c:v>
                </c:pt>
                <c:pt idx="116">
                  <c:v>-3.0431543029132797</c:v>
                </c:pt>
                <c:pt idx="117">
                  <c:v>-3.2230002405642892</c:v>
                </c:pt>
                <c:pt idx="118">
                  <c:v>-3.3984572897590795</c:v>
                </c:pt>
                <c:pt idx="119">
                  <c:v>-3.5696039678199156</c:v>
                </c:pt>
                <c:pt idx="120">
                  <c:v>-3.7365175191793014</c:v>
                </c:pt>
                <c:pt idx="121">
                  <c:v>-3.8992739351866987</c:v>
                </c:pt>
                <c:pt idx="122">
                  <c:v>-4.0579479736130395</c:v>
                </c:pt>
                <c:pt idx="123">
                  <c:v>-4.2126131778570652</c:v>
                </c:pt>
                <c:pt idx="124">
                  <c:v>-4.3633418958585821</c:v>
                </c:pt>
                <c:pt idx="125">
                  <c:v>-4.5102052987225392</c:v>
                </c:pt>
                <c:pt idx="126">
                  <c:v>-4.6532733990587758</c:v>
                </c:pt>
                <c:pt idx="127">
                  <c:v>-4.7926150690413465</c:v>
                </c:pt>
                <c:pt idx="128">
                  <c:v>-4.9282980581919134</c:v>
                </c:pt>
                <c:pt idx="129">
                  <c:v>-5.0603890108913276</c:v>
                </c:pt>
                <c:pt idx="130">
                  <c:v>-5.1889534836234645</c:v>
                </c:pt>
                <c:pt idx="131">
                  <c:v>-5.3140559619553898</c:v>
                </c:pt>
                <c:pt idx="132">
                  <c:v>-5.4357598772579507</c:v>
                </c:pt>
                <c:pt idx="133">
                  <c:v>-5.554127623170487</c:v>
                </c:pt>
                <c:pt idx="134">
                  <c:v>-5.6692205718137814</c:v>
                </c:pt>
                <c:pt idx="135">
                  <c:v>-5.781099089755017</c:v>
                </c:pt>
                <c:pt idx="136">
                  <c:v>-5.8898225537282372</c:v>
                </c:pt>
                <c:pt idx="137">
                  <c:v>-5.9954493661144568</c:v>
                </c:pt>
                <c:pt idx="138">
                  <c:v>-6.0980369701846939</c:v>
                </c:pt>
                <c:pt idx="139">
                  <c:v>-6.1976418651096736</c:v>
                </c:pt>
                <c:pt idx="140">
                  <c:v>-6.2943196207396852</c:v>
                </c:pt>
                <c:pt idx="141">
                  <c:v>-6.3881248921581886</c:v>
                </c:pt>
                <c:pt idx="142">
                  <c:v>-6.4791114340124523</c:v>
                </c:pt>
                <c:pt idx="143">
                  <c:v>-6.5673321146246337</c:v>
                </c:pt>
                <c:pt idx="144">
                  <c:v>-6.6528389298866983</c:v>
                </c:pt>
                <c:pt idx="145">
                  <c:v>-6.7356830169424882</c:v>
                </c:pt>
                <c:pt idx="146">
                  <c:v>-6.8159146676598823</c:v>
                </c:pt>
                <c:pt idx="147">
                  <c:v>-6.8935833418967434</c:v>
                </c:pt>
                <c:pt idx="148">
                  <c:v>-6.96873768056318</c:v>
                </c:pt>
                <c:pt idx="149">
                  <c:v>-7.0414255184836492</c:v>
                </c:pt>
                <c:pt idx="150">
                  <c:v>-7.1116938970618406</c:v>
                </c:pt>
                <c:pt idx="151">
                  <c:v>-7.1795890767511992</c:v>
                </c:pt>
                <c:pt idx="152">
                  <c:v>-7.2451565493341263</c:v>
                </c:pt>
                <c:pt idx="153">
                  <c:v>-7.3084410500127888</c:v>
                </c:pt>
                <c:pt idx="154">
                  <c:v>-7.3694865693144038</c:v>
                </c:pt>
                <c:pt idx="155">
                  <c:v>-7.4283363648136032</c:v>
                </c:pt>
                <c:pt idx="156">
                  <c:v>-7.4850329726750289</c:v>
                </c:pt>
                <c:pt idx="157">
                  <c:v>-7.5396182190185073</c:v>
                </c:pt>
                <c:pt idx="158">
                  <c:v>-7.5921332311098411</c:v>
                </c:pt>
                <c:pt idx="159">
                  <c:v>-7.6426184483794799</c:v>
                </c:pt>
                <c:pt idx="160">
                  <c:v>-7.6911136332720531</c:v>
                </c:pt>
                <c:pt idx="161">
                  <c:v>-7.7376578819290955</c:v>
                </c:pt>
                <c:pt idx="162">
                  <c:v>-7.7822896347076238</c:v>
                </c:pt>
                <c:pt idx="163">
                  <c:v>-7.8250466865369077</c:v>
                </c:pt>
                <c:pt idx="164">
                  <c:v>-7.865966197116137</c:v>
                </c:pt>
                <c:pt idx="165">
                  <c:v>-7.9050847009550864</c:v>
                </c:pt>
                <c:pt idx="166">
                  <c:v>-7.9424381172604797</c:v>
                </c:pt>
                <c:pt idx="167">
                  <c:v>-7.9780617596701546</c:v>
                </c:pt>
                <c:pt idx="168">
                  <c:v>-8.011990345837404</c:v>
                </c:pt>
                <c:pt idx="169">
                  <c:v>-8.044258006867949</c:v>
                </c:pt>
                <c:pt idx="170">
                  <c:v>-8.0748982966113942</c:v>
                </c:pt>
                <c:pt idx="171">
                  <c:v>-8.103944200809849</c:v>
                </c:pt>
                <c:pt idx="172">
                  <c:v>-8.1314281461054634</c:v>
                </c:pt>
                <c:pt idx="173">
                  <c:v>-8.1573820089093374</c:v>
                </c:pt>
                <c:pt idx="174">
                  <c:v>-8.1818371241336934</c:v>
                </c:pt>
                <c:pt idx="175">
                  <c:v>-8.2048242937894713</c:v>
                </c:pt>
                <c:pt idx="176">
                  <c:v>-8.2263737954515506</c:v>
                </c:pt>
                <c:pt idx="177">
                  <c:v>-8.2465153905931743</c:v>
                </c:pt>
                <c:pt idx="178">
                  <c:v>-8.2652783327921213</c:v>
                </c:pt>
                <c:pt idx="179">
                  <c:v>-8.2826913758101455</c:v>
                </c:pt>
                <c:pt idx="180">
                  <c:v>-8.2987827815478425</c:v>
                </c:pt>
                <c:pt idx="181">
                  <c:v>-8.3135803278766645</c:v>
                </c:pt>
                <c:pt idx="182">
                  <c:v>-8.3271113163501269</c:v>
                </c:pt>
                <c:pt idx="183">
                  <c:v>-8.3394025797960722</c:v>
                </c:pt>
                <c:pt idx="184">
                  <c:v>-8.3504804897914084</c:v>
                </c:pt>
                <c:pt idx="185">
                  <c:v>-8.3603709640215982</c:v>
                </c:pt>
                <c:pt idx="186">
                  <c:v>-8.3690994735265321</c:v>
                </c:pt>
                <c:pt idx="187">
                  <c:v>-8.3766910498341502</c:v>
                </c:pt>
                <c:pt idx="188">
                  <c:v>-8.3831702919840723</c:v>
                </c:pt>
                <c:pt idx="189">
                  <c:v>-8.3885613734425135</c:v>
                </c:pt>
                <c:pt idx="190">
                  <c:v>-8.3928880489102937</c:v>
                </c:pt>
                <c:pt idx="191">
                  <c:v>-8.3961736610255286</c:v>
                </c:pt>
                <c:pt idx="192">
                  <c:v>-8.3984411469626679</c:v>
                </c:pt>
                <c:pt idx="193">
                  <c:v>-8.3997130449293707</c:v>
                </c:pt>
                <c:pt idx="194">
                  <c:v>-8.4000115005627833</c:v>
                </c:pt>
                <c:pt idx="195">
                  <c:v>-8.3993582732268806</c:v>
                </c:pt>
                <c:pt idx="196">
                  <c:v>-8.3977747422122064</c:v>
                </c:pt>
                <c:pt idx="197">
                  <c:v>-8.3952819128396357</c:v>
                </c:pt>
                <c:pt idx="198">
                  <c:v>-8.3919004224694618</c:v>
                </c:pt>
                <c:pt idx="199">
                  <c:v>-8.3876505464174329</c:v>
                </c:pt>
                <c:pt idx="200">
                  <c:v>-8.3825522037790279</c:v>
                </c:pt>
                <c:pt idx="201">
                  <c:v>-8.3766249631635219</c:v>
                </c:pt>
                <c:pt idx="202">
                  <c:v>-8.369888048338936</c:v>
                </c:pt>
                <c:pt idx="203">
                  <c:v>-8.3623603437895326</c:v>
                </c:pt>
                <c:pt idx="204">
                  <c:v>-8.3540604001870804</c:v>
                </c:pt>
                <c:pt idx="205">
                  <c:v>-8.345006439776995</c:v>
                </c:pt>
                <c:pt idx="206">
                  <c:v>-8.3352163616811197</c:v>
                </c:pt>
                <c:pt idx="207">
                  <c:v>-8.3247077471179125</c:v>
                </c:pt>
                <c:pt idx="208">
                  <c:v>-8.3134978645416879</c:v>
                </c:pt>
                <c:pt idx="209">
                  <c:v>-8.3016036747018802</c:v>
                </c:pt>
                <c:pt idx="210">
                  <c:v>-8.2890418356237348</c:v>
                </c:pt>
                <c:pt idx="211">
                  <c:v>-8.2758287075114083</c:v>
                </c:pt>
                <c:pt idx="212">
                  <c:v>-8.2619803575751121</c:v>
                </c:pt>
                <c:pt idx="213">
                  <c:v>-8.2475125647827952</c:v>
                </c:pt>
                <c:pt idx="214">
                  <c:v>-8.2324408245380596</c:v>
                </c:pt>
                <c:pt idx="215">
                  <c:v>-8.2167803532853156</c:v>
                </c:pt>
                <c:pt idx="216">
                  <c:v>-8.2005460930429876</c:v>
                </c:pt>
                <c:pt idx="217">
                  <c:v>-8.1837527158663619</c:v>
                </c:pt>
                <c:pt idx="218">
                  <c:v>-8.1664146282407444</c:v>
                </c:pt>
                <c:pt idx="219">
                  <c:v>-8.1485459754061793</c:v>
                </c:pt>
                <c:pt idx="220">
                  <c:v>-8.1301606456146942</c:v>
                </c:pt>
                <c:pt idx="221">
                  <c:v>-8.1112722743212942</c:v>
                </c:pt>
                <c:pt idx="222">
                  <c:v>-8.0918942483093588</c:v>
                </c:pt>
                <c:pt idx="223">
                  <c:v>-8.0720397097518486</c:v>
                </c:pt>
                <c:pt idx="224">
                  <c:v>-8.0517215602089465</c:v>
                </c:pt>
                <c:pt idx="225">
                  <c:v>-8.0309524645633985</c:v>
                </c:pt>
                <c:pt idx="226">
                  <c:v>-8.0097448548943504</c:v>
                </c:pt>
                <c:pt idx="227">
                  <c:v>-7.9881109342906029</c:v>
                </c:pt>
                <c:pt idx="228">
                  <c:v>-7.9660626806042671</c:v>
                </c:pt>
                <c:pt idx="229">
                  <c:v>-7.9436118501457571</c:v>
                </c:pt>
                <c:pt idx="230">
                  <c:v>-7.9207699813210013</c:v>
                </c:pt>
                <c:pt idx="231">
                  <c:v>-7.8975483982116828</c:v>
                </c:pt>
                <c:pt idx="232">
                  <c:v>-7.8739582140993889</c:v>
                </c:pt>
                <c:pt idx="233">
                  <c:v>-7.8500103349348365</c:v>
                </c:pt>
                <c:pt idx="234">
                  <c:v>-7.825715462752413</c:v>
                </c:pt>
                <c:pt idx="235">
                  <c:v>-7.8010840990313994</c:v>
                </c:pt>
                <c:pt idx="236">
                  <c:v>-7.776126548004541</c:v>
                </c:pt>
                <c:pt idx="237">
                  <c:v>-7.7508529199146494</c:v>
                </c:pt>
                <c:pt idx="238">
                  <c:v>-7.7252731342201315</c:v>
                </c:pt>
                <c:pt idx="239">
                  <c:v>-7.6993969227502532</c:v>
                </c:pt>
                <c:pt idx="240">
                  <c:v>-7.6732338328108369</c:v>
                </c:pt>
                <c:pt idx="241">
                  <c:v>-7.6467932302412578</c:v>
                </c:pt>
                <c:pt idx="242">
                  <c:v>-7.6200843024233222</c:v>
                </c:pt>
                <c:pt idx="243">
                  <c:v>-7.5931160612428528</c:v>
                </c:pt>
                <c:pt idx="244">
                  <c:v>-7.5658973460049594</c:v>
                </c:pt>
                <c:pt idx="245">
                  <c:v>-7.5384368263029842</c:v>
                </c:pt>
                <c:pt idx="246">
                  <c:v>-7.510743004842908</c:v>
                </c:pt>
                <c:pt idx="247">
                  <c:v>-7.4828242202227102</c:v>
                </c:pt>
                <c:pt idx="248">
                  <c:v>-7.4546886496684408</c:v>
                </c:pt>
                <c:pt idx="249">
                  <c:v>-7.426344311726865</c:v>
                </c:pt>
                <c:pt idx="250">
                  <c:v>-7.397799068915873</c:v>
                </c:pt>
                <c:pt idx="251">
                  <c:v>-7.3690606303330526</c:v>
                </c:pt>
                <c:pt idx="252">
                  <c:v>-7.3401365542231076</c:v>
                </c:pt>
                <c:pt idx="253">
                  <c:v>-7.3110342505047186</c:v>
                </c:pt>
                <c:pt idx="254">
                  <c:v>-7.2817609832576693</c:v>
                </c:pt>
                <c:pt idx="255">
                  <c:v>-7.252323873170468</c:v>
                </c:pt>
                <c:pt idx="256">
                  <c:v>-7.2227298999495986</c:v>
                </c:pt>
                <c:pt idx="257">
                  <c:v>-7.192985904690488</c:v>
                </c:pt>
                <c:pt idx="258">
                  <c:v>-7.1630985922109573</c:v>
                </c:pt>
                <c:pt idx="259">
                  <c:v>-7.1330745333479371</c:v>
                </c:pt>
                <c:pt idx="260">
                  <c:v>-7.1029201672177038</c:v>
                </c:pt>
                <c:pt idx="261">
                  <c:v>-7.0726418034404333</c:v>
                </c:pt>
                <c:pt idx="262">
                  <c:v>-7.042245624329297</c:v>
                </c:pt>
                <c:pt idx="263">
                  <c:v>-7.0117376870452972</c:v>
                </c:pt>
                <c:pt idx="264">
                  <c:v>-6.9811239257174549</c:v>
                </c:pt>
                <c:pt idx="265">
                  <c:v>-6.9504101535296883</c:v>
                </c:pt>
                <c:pt idx="266">
                  <c:v>-6.9196020647744945</c:v>
                </c:pt>
                <c:pt idx="267">
                  <c:v>-6.8887052368740456</c:v>
                </c:pt>
                <c:pt idx="268">
                  <c:v>-6.8577251323690405</c:v>
                </c:pt>
                <c:pt idx="269">
                  <c:v>-6.8266671008762501</c:v>
                </c:pt>
                <c:pt idx="270">
                  <c:v>-6.7955363810146707</c:v>
                </c:pt>
                <c:pt idx="271">
                  <c:v>-6.7643381023011244</c:v>
                </c:pt>
                <c:pt idx="272">
                  <c:v>-6.7330772870157602</c:v>
                </c:pt>
                <c:pt idx="273">
                  <c:v>-6.7017588520378268</c:v>
                </c:pt>
                <c:pt idx="274">
                  <c:v>-6.6703876106520852</c:v>
                </c:pt>
                <c:pt idx="275">
                  <c:v>-6.638968274326686</c:v>
                </c:pt>
                <c:pt idx="276">
                  <c:v>-6.6075054544623981</c:v>
                </c:pt>
                <c:pt idx="277">
                  <c:v>-6.5760036641142108</c:v>
                </c:pt>
                <c:pt idx="278">
                  <c:v>-6.544467319685225</c:v>
                </c:pt>
                <c:pt idx="279">
                  <c:v>-6.5129007425936862</c:v>
                </c:pt>
                <c:pt idx="280">
                  <c:v>-6.4813081609132297</c:v>
                </c:pt>
                <c:pt idx="281">
                  <c:v>-6.4496937109870487</c:v>
                </c:pt>
                <c:pt idx="282">
                  <c:v>-6.4180614390160997</c:v>
                </c:pt>
                <c:pt idx="283">
                  <c:v>-6.3864153026220123</c:v>
                </c:pt>
                <c:pt idx="284">
                  <c:v>-6.3547591723849166</c:v>
                </c:pt>
                <c:pt idx="285">
                  <c:v>-6.3230968333565869</c:v>
                </c:pt>
                <c:pt idx="286">
                  <c:v>-6.2914319865495116</c:v>
                </c:pt>
                <c:pt idx="287">
                  <c:v>-6.2597682504018479</c:v>
                </c:pt>
                <c:pt idx="288">
                  <c:v>-6.2281091622190132</c:v>
                </c:pt>
                <c:pt idx="289">
                  <c:v>-6.1964581795921276</c:v>
                </c:pt>
                <c:pt idx="290">
                  <c:v>-6.1648186817935908</c:v>
                </c:pt>
                <c:pt idx="291">
                  <c:v>-6.1331939711503054</c:v>
                </c:pt>
                <c:pt idx="292">
                  <c:v>-6.1015872743948165</c:v>
                </c:pt>
                <c:pt idx="293">
                  <c:v>-6.0700017439945668</c:v>
                </c:pt>
                <c:pt idx="294">
                  <c:v>-6.0384404594599488</c:v>
                </c:pt>
                <c:pt idx="295">
                  <c:v>-6.0069064286311544</c:v>
                </c:pt>
                <c:pt idx="296">
                  <c:v>-5.9754025889443199</c:v>
                </c:pt>
                <c:pt idx="297">
                  <c:v>-5.9439318086772062</c:v>
                </c:pt>
                <c:pt idx="298">
                  <c:v>-5.9124968881748714</c:v>
                </c:pt>
                <c:pt idx="299">
                  <c:v>-5.8811005610553337</c:v>
                </c:pt>
                <c:pt idx="300">
                  <c:v>-5.8497454953960784</c:v>
                </c:pt>
                <c:pt idx="301">
                  <c:v>-5.8184342949010528</c:v>
                </c:pt>
                <c:pt idx="302">
                  <c:v>-5.7871695000489183</c:v>
                </c:pt>
                <c:pt idx="303">
                  <c:v>-5.7559535892227842</c:v>
                </c:pt>
                <c:pt idx="304">
                  <c:v>-5.724788979821497</c:v>
                </c:pt>
                <c:pt idx="305">
                  <c:v>-5.6936780293529381</c:v>
                </c:pt>
                <c:pt idx="306">
                  <c:v>-5.6626230365097001</c:v>
                </c:pt>
                <c:pt idx="307">
                  <c:v>-5.6316262422271137</c:v>
                </c:pt>
                <c:pt idx="308">
                  <c:v>-5.6006898307242921</c:v>
                </c:pt>
                <c:pt idx="309">
                  <c:v>-5.5698159305280228</c:v>
                </c:pt>
                <c:pt idx="310">
                  <c:v>-5.5390066154802184</c:v>
                </c:pt>
                <c:pt idx="311">
                  <c:v>-5.5082639057288105</c:v>
                </c:pt>
                <c:pt idx="312">
                  <c:v>-5.4775897687025576</c:v>
                </c:pt>
                <c:pt idx="313">
                  <c:v>-5.4469861200699938</c:v>
                </c:pt>
                <c:pt idx="314">
                  <c:v>-5.4164548246827025</c:v>
                </c:pt>
                <c:pt idx="315">
                  <c:v>-5.3859976975031287</c:v>
                </c:pt>
                <c:pt idx="316">
                  <c:v>-5.3556165045173003</c:v>
                </c:pt>
                <c:pt idx="317">
                  <c:v>-5.3253129636326832</c:v>
                </c:pt>
                <c:pt idx="318">
                  <c:v>-5.2950887455612019</c:v>
                </c:pt>
                <c:pt idx="319">
                  <c:v>-5.2649454746879343</c:v>
                </c:pt>
                <c:pt idx="320">
                  <c:v>-5.2348847299254402</c:v>
                </c:pt>
                <c:pt idx="321">
                  <c:v>-5.2049080455542054</c:v>
                </c:pt>
                <c:pt idx="322">
                  <c:v>-5.1750169120491876</c:v>
                </c:pt>
                <c:pt idx="323">
                  <c:v>-5.1452127768929188</c:v>
                </c:pt>
                <c:pt idx="324">
                  <c:v>-5.115497045375065</c:v>
                </c:pt>
                <c:pt idx="325">
                  <c:v>-5.0858710813789543</c:v>
                </c:pt>
                <c:pt idx="326">
                  <c:v>-5.0563362081551588</c:v>
                </c:pt>
                <c:pt idx="327">
                  <c:v>-5.0268937090822448</c:v>
                </c:pt>
                <c:pt idx="328">
                  <c:v>-4.9975448284150588</c:v>
                </c:pt>
                <c:pt idx="329">
                  <c:v>-4.9682907720205947</c:v>
                </c:pt>
                <c:pt idx="330">
                  <c:v>-4.9391327081018233</c:v>
                </c:pt>
                <c:pt idx="331">
                  <c:v>-4.9100717679093577</c:v>
                </c:pt>
                <c:pt idx="332">
                  <c:v>-4.8811090464415798</c:v>
                </c:pt>
                <c:pt idx="333">
                  <c:v>-4.8522456031329142</c:v>
                </c:pt>
                <c:pt idx="334">
                  <c:v>-4.8234824625309898</c:v>
                </c:pt>
                <c:pt idx="335">
                  <c:v>-4.7948206149622337</c:v>
                </c:pt>
                <c:pt idx="336">
                  <c:v>-4.7662610171867499</c:v>
                </c:pt>
                <c:pt idx="337">
                  <c:v>-4.7378045930420285</c:v>
                </c:pt>
                <c:pt idx="338">
                  <c:v>-4.7094522340761529</c:v>
                </c:pt>
                <c:pt idx="339">
                  <c:v>-4.6812048001702777</c:v>
                </c:pt>
                <c:pt idx="340">
                  <c:v>-4.6530631201509607</c:v>
                </c:pt>
                <c:pt idx="341">
                  <c:v>-4.6250279923920488</c:v>
                </c:pt>
                <c:pt idx="342">
                  <c:v>-4.5971001854066884</c:v>
                </c:pt>
                <c:pt idx="343">
                  <c:v>-4.5692804384293737</c:v>
                </c:pt>
                <c:pt idx="344">
                  <c:v>-4.541569461988189</c:v>
                </c:pt>
                <c:pt idx="345">
                  <c:v>-4.5139679384675873</c:v>
                </c:pt>
                <c:pt idx="346">
                  <c:v>-4.4864765226617465</c:v>
                </c:pt>
                <c:pt idx="347">
                  <c:v>-4.4590958423184475</c:v>
                </c:pt>
                <c:pt idx="348">
                  <c:v>-4.4318264986740701</c:v>
                </c:pt>
                <c:pt idx="349">
                  <c:v>-4.4046690669794373</c:v>
                </c:pt>
                <c:pt idx="350">
                  <c:v>-4.3776240970168203</c:v>
                </c:pt>
                <c:pt idx="351">
                  <c:v>-4.3506921136083463</c:v>
                </c:pt>
                <c:pt idx="352">
                  <c:v>-4.3238736171156233</c:v>
                </c:pt>
                <c:pt idx="353">
                  <c:v>-4.2971690839312231</c:v>
                </c:pt>
                <c:pt idx="354">
                  <c:v>-4.2705789669615513</c:v>
                </c:pt>
                <c:pt idx="355">
                  <c:v>-4.244103696101746</c:v>
                </c:pt>
                <c:pt idx="356">
                  <c:v>-4.2177436787025044</c:v>
                </c:pt>
                <c:pt idx="357">
                  <c:v>-4.1914993000289513</c:v>
                </c:pt>
                <c:pt idx="358">
                  <c:v>-4.1653709237116772</c:v>
                </c:pt>
                <c:pt idx="359">
                  <c:v>-4.1393588921902875</c:v>
                </c:pt>
                <c:pt idx="360">
                  <c:v>-4.1134635271492073</c:v>
                </c:pt>
                <c:pt idx="361">
                  <c:v>-4.0876851299461947</c:v>
                </c:pt>
                <c:pt idx="362">
                  <c:v>-4.0620239820334376</c:v>
                </c:pt>
                <c:pt idx="363">
                  <c:v>-4.0364803453716007</c:v>
                </c:pt>
                <c:pt idx="364">
                  <c:v>-4.0110544628366824</c:v>
                </c:pt>
                <c:pt idx="365">
                  <c:v>-3.9857465586199368</c:v>
                </c:pt>
                <c:pt idx="366">
                  <c:v>-3.9605568386210024</c:v>
                </c:pt>
                <c:pt idx="367">
                  <c:v>-3.9354854908341963</c:v>
                </c:pt>
                <c:pt idx="368">
                  <c:v>-3.9105326857282563</c:v>
                </c:pt>
                <c:pt idx="369">
                  <c:v>-3.8856985766194896</c:v>
                </c:pt>
                <c:pt idx="370">
                  <c:v>-3.8609833000385123</c:v>
                </c:pt>
                <c:pt idx="371">
                  <c:v>-3.8363869760907363</c:v>
                </c:pt>
                <c:pt idx="372">
                  <c:v>-3.8119097088105178</c:v>
                </c:pt>
                <c:pt idx="373">
                  <c:v>-3.7875515865093092</c:v>
                </c:pt>
                <c:pt idx="374">
                  <c:v>-3.763312682117629</c:v>
                </c:pt>
                <c:pt idx="375">
                  <c:v>-3.7391930535212907</c:v>
                </c:pt>
                <c:pt idx="376">
                  <c:v>-3.7151927438916346</c:v>
                </c:pt>
                <c:pt idx="377">
                  <c:v>-3.6913117820101178</c:v>
                </c:pt>
                <c:pt idx="378">
                  <c:v>-3.6675501825872345</c:v>
                </c:pt>
                <c:pt idx="379">
                  <c:v>-3.6439079465759221</c:v>
                </c:pt>
                <c:pt idx="380">
                  <c:v>-3.620385061479297</c:v>
                </c:pt>
                <c:pt idx="381">
                  <c:v>-3.5969815016533602</c:v>
                </c:pt>
                <c:pt idx="382">
                  <c:v>-3.5736972286040896</c:v>
                </c:pt>
                <c:pt idx="383">
                  <c:v>-3.5505321912795011</c:v>
                </c:pt>
                <c:pt idx="384">
                  <c:v>-3.5274863263564953</c:v>
                </c:pt>
                <c:pt idx="385">
                  <c:v>-3.5045595585227289</c:v>
                </c:pt>
                <c:pt idx="386">
                  <c:v>-3.4817518007535142</c:v>
                </c:pt>
                <c:pt idx="387">
                  <c:v>-3.4590629545837857</c:v>
                </c:pt>
                <c:pt idx="388">
                  <c:v>-3.4364929103752644</c:v>
                </c:pt>
                <c:pt idx="389">
                  <c:v>-3.4140415475790746</c:v>
                </c:pt>
                <c:pt idx="390">
                  <c:v>-3.3917087349933581</c:v>
                </c:pt>
                <c:pt idx="391">
                  <c:v>-3.3694943310167247</c:v>
                </c:pt>
                <c:pt idx="392">
                  <c:v>-3.3473981838968854</c:v>
                </c:pt>
                <c:pt idx="393">
                  <c:v>-3.3254201319749939</c:v>
                </c:pt>
                <c:pt idx="394">
                  <c:v>-3.3035600039256536</c:v>
                </c:pt>
                <c:pt idx="395">
                  <c:v>-3.2818176189925765</c:v>
                </c:pt>
                <c:pt idx="396">
                  <c:v>-3.2601927872200633</c:v>
                </c:pt>
                <c:pt idx="397">
                  <c:v>-3.2386853096802781</c:v>
                </c:pt>
                <c:pt idx="398">
                  <c:v>-3.2172949786965859</c:v>
                </c:pt>
                <c:pt idx="399">
                  <c:v>-3.1960215780626839</c:v>
                </c:pt>
                <c:pt idx="400">
                  <c:v>-3.1748648832579391</c:v>
                </c:pt>
                <c:pt idx="401">
                  <c:v>-3.1538246616587884</c:v>
                </c:pt>
                <c:pt idx="402">
                  <c:v>-3.1329006727462314</c:v>
                </c:pt>
                <c:pt idx="403">
                  <c:v>-3.1120926683097849</c:v>
                </c:pt>
                <c:pt idx="404">
                  <c:v>-3.091400392647472</c:v>
                </c:pt>
                <c:pt idx="405">
                  <c:v>-3.0708235827623582</c:v>
                </c:pt>
                <c:pt idx="406">
                  <c:v>-3.0503619685555066</c:v>
                </c:pt>
                <c:pt idx="407">
                  <c:v>-3.0300152730152377</c:v>
                </c:pt>
                <c:pt idx="408">
                  <c:v>-3.009783212403164</c:v>
                </c:pt>
                <c:pt idx="409">
                  <c:v>-2.9896654964366576</c:v>
                </c:pt>
                <c:pt idx="410">
                  <c:v>-2.9696618284679914</c:v>
                </c:pt>
                <c:pt idx="411">
                  <c:v>-2.9497719056602705</c:v>
                </c:pt>
                <c:pt idx="412">
                  <c:v>-2.9299954191600364</c:v>
                </c:pt>
                <c:pt idx="413">
                  <c:v>-2.9103320542666609</c:v>
                </c:pt>
                <c:pt idx="414">
                  <c:v>-2.8907814905987266</c:v>
                </c:pt>
                <c:pt idx="415">
                  <c:v>-2.8713434022572244</c:v>
                </c:pt>
                <c:pt idx="416">
                  <c:v>-2.8520174579857098</c:v>
                </c:pt>
                <c:pt idx="417">
                  <c:v>-2.8328033213275603</c:v>
                </c:pt>
                <c:pt idx="418">
                  <c:v>-2.8137006507801914</c:v>
                </c:pt>
                <c:pt idx="419">
                  <c:v>-2.7947090999464734</c:v>
                </c:pt>
                <c:pt idx="420">
                  <c:v>-2.7758283176833061</c:v>
                </c:pt>
                <c:pt idx="421">
                  <c:v>-2.7570579482473221</c:v>
                </c:pt>
                <c:pt idx="422">
                  <c:v>-2.7383976314379055</c:v>
                </c:pt>
                <c:pt idx="423">
                  <c:v>-2.7198470027375095</c:v>
                </c:pt>
                <c:pt idx="424">
                  <c:v>-2.7014056934493595</c:v>
                </c:pt>
                <c:pt idx="425">
                  <c:v>-2.6830733308323715</c:v>
                </c:pt>
                <c:pt idx="426">
                  <c:v>-2.6648495382337529</c:v>
                </c:pt>
                <c:pt idx="427">
                  <c:v>-2.6467339352188901</c:v>
                </c:pt>
                <c:pt idx="428">
                  <c:v>-2.6287261376988056</c:v>
                </c:pt>
                <c:pt idx="429">
                  <c:v>-2.6108257580552134</c:v>
                </c:pt>
                <c:pt idx="430">
                  <c:v>-2.5930324052631022</c:v>
                </c:pt>
                <c:pt idx="431">
                  <c:v>-2.5753456850110297</c:v>
                </c:pt>
                <c:pt idx="432">
                  <c:v>-2.5577651998190447</c:v>
                </c:pt>
                <c:pt idx="433">
                  <c:v>-2.5402905491543208</c:v>
                </c:pt>
                <c:pt idx="434">
                  <c:v>-2.5229213295445732</c:v>
                </c:pt>
                <c:pt idx="435">
                  <c:v>-2.5056571346892582</c:v>
                </c:pt>
                <c:pt idx="436">
                  <c:v>-2.4884975555685998</c:v>
                </c:pt>
                <c:pt idx="437">
                  <c:v>-2.4714421805505253</c:v>
                </c:pt>
                <c:pt idx="438">
                  <c:v>-2.4544905954953578</c:v>
                </c:pt>
                <c:pt idx="439">
                  <c:v>-2.4376423838585879</c:v>
                </c:pt>
                <c:pt idx="440">
                  <c:v>-2.4208971267916866</c:v>
                </c:pt>
                <c:pt idx="441">
                  <c:v>-2.4042544032405999</c:v>
                </c:pt>
                <c:pt idx="442">
                  <c:v>-2.3877137900426533</c:v>
                </c:pt>
                <c:pt idx="443">
                  <c:v>-2.3712748620212949</c:v>
                </c:pt>
                <c:pt idx="444">
                  <c:v>-2.3549371920790207</c:v>
                </c:pt>
                <c:pt idx="445">
                  <c:v>-2.3387003512884803</c:v>
                </c:pt>
                <c:pt idx="446">
                  <c:v>-2.3225639089816212</c:v>
                </c:pt>
                <c:pt idx="447">
                  <c:v>-2.306527432837143</c:v>
                </c:pt>
                <c:pt idx="448">
                  <c:v>-2.2905904889661457</c:v>
                </c:pt>
                <c:pt idx="449">
                  <c:v>-2.2747526419960735</c:v>
                </c:pt>
                <c:pt idx="450">
                  <c:v>-2.2590134551528109</c:v>
                </c:pt>
                <c:pt idx="451">
                  <c:v>-2.2433724903412866</c:v>
                </c:pt>
                <c:pt idx="452">
                  <c:v>-2.2278293082243295</c:v>
                </c:pt>
                <c:pt idx="453">
                  <c:v>-2.2123834682998336</c:v>
                </c:pt>
                <c:pt idx="454">
                  <c:v>-2.1970345289764737</c:v>
                </c:pt>
                <c:pt idx="455">
                  <c:v>-2.1817820476476868</c:v>
                </c:pt>
                <c:pt idx="456">
                  <c:v>-2.1666255807642898</c:v>
                </c:pt>
                <c:pt idx="457">
                  <c:v>-2.1515646839054199</c:v>
                </c:pt>
                <c:pt idx="458">
                  <c:v>-2.1365989118480542</c:v>
                </c:pt>
                <c:pt idx="459">
                  <c:v>-2.1217278186350228</c:v>
                </c:pt>
                <c:pt idx="460">
                  <c:v>-2.1069509576417005</c:v>
                </c:pt>
                <c:pt idx="461">
                  <c:v>-2.0922678816411349</c:v>
                </c:pt>
                <c:pt idx="462">
                  <c:v>-2.0776781428678532</c:v>
                </c:pt>
                <c:pt idx="463">
                  <c:v>-2.0631812930802909</c:v>
                </c:pt>
                <c:pt idx="464">
                  <c:v>-2.0487768836218549</c:v>
                </c:pt>
                <c:pt idx="465">
                  <c:v>-2.0344644654807666</c:v>
                </c:pt>
                <c:pt idx="466">
                  <c:v>-2.0202435893484392</c:v>
                </c:pt>
                <c:pt idx="467">
                  <c:v>-2.0061138056767334</c:v>
                </c:pt>
                <c:pt idx="468">
                  <c:v>-1.992074664733849</c:v>
                </c:pt>
                <c:pt idx="469">
                  <c:v>-1.9781257166590365</c:v>
                </c:pt>
                <c:pt idx="470">
                  <c:v>-1.9642665115161009</c:v>
                </c:pt>
                <c:pt idx="471">
                  <c:v>-1.950496599345783</c:v>
                </c:pt>
                <c:pt idx="472">
                  <c:v>-1.936815530216748</c:v>
                </c:pt>
                <c:pt idx="473">
                  <c:v>-1.9232228542756786</c:v>
                </c:pt>
                <c:pt idx="474">
                  <c:v>-1.9097181217961463</c:v>
                </c:pt>
                <c:pt idx="475">
                  <c:v>-1.8963008832262886</c:v>
                </c:pt>
                <c:pt idx="476">
                  <c:v>-1.8829706892355631</c:v>
                </c:pt>
                <c:pt idx="477">
                  <c:v>-1.8697270907602501</c:v>
                </c:pt>
                <c:pt idx="478">
                  <c:v>-1.8565696390481037</c:v>
                </c:pt>
                <c:pt idx="479">
                  <c:v>-1.8434978857017796</c:v>
                </c:pt>
                <c:pt idx="480">
                  <c:v>-1.8305113827213262</c:v>
                </c:pt>
                <c:pt idx="481">
                  <c:v>-1.8176096825458075</c:v>
                </c:pt>
                <c:pt idx="482">
                  <c:v>-1.8047923380936766</c:v>
                </c:pt>
                <c:pt idx="483">
                  <c:v>-1.7920589028024523</c:v>
                </c:pt>
                <c:pt idx="484">
                  <c:v>-1.7794089306672305</c:v>
                </c:pt>
                <c:pt idx="485">
                  <c:v>-1.766841976278485</c:v>
                </c:pt>
                <c:pt idx="486">
                  <c:v>-1.7543575948587886</c:v>
                </c:pt>
                <c:pt idx="487">
                  <c:v>-1.7419553422986809</c:v>
                </c:pt>
                <c:pt idx="488">
                  <c:v>-1.7296347751917693</c:v>
                </c:pt>
                <c:pt idx="489">
                  <c:v>-1.7173954508687501</c:v>
                </c:pt>
                <c:pt idx="490">
                  <c:v>-1.7052369274308035</c:v>
                </c:pt>
                <c:pt idx="491">
                  <c:v>-1.6931587637819945</c:v>
                </c:pt>
                <c:pt idx="492">
                  <c:v>-1.6811605196609349</c:v>
                </c:pt>
                <c:pt idx="493">
                  <c:v>-1.6692417556716777</c:v>
                </c:pt>
                <c:pt idx="494">
                  <c:v>-1.6574020333137156</c:v>
                </c:pt>
                <c:pt idx="495">
                  <c:v>-1.6456409150112989</c:v>
                </c:pt>
                <c:pt idx="496">
                  <c:v>-1.6339579641419277</c:v>
                </c:pt>
                <c:pt idx="497">
                  <c:v>-1.6223527450641768</c:v>
                </c:pt>
                <c:pt idx="498">
                  <c:v>-1.6108248231447249</c:v>
                </c:pt>
                <c:pt idx="499">
                  <c:v>-1.5993737647846302</c:v>
                </c:pt>
                <c:pt idx="500">
                  <c:v>-1.5879991374450384</c:v>
                </c:pt>
                <c:pt idx="501">
                  <c:v>-1.576700509672051</c:v>
                </c:pt>
                <c:pt idx="502">
                  <c:v>-1.5654774511209837</c:v>
                </c:pt>
                <c:pt idx="503">
                  <c:v>-1.5543295325799704</c:v>
                </c:pt>
                <c:pt idx="504">
                  <c:v>-1.5432563259928997</c:v>
                </c:pt>
                <c:pt idx="505">
                  <c:v>-1.5322574044816264</c:v>
                </c:pt>
                <c:pt idx="506">
                  <c:v>-1.5213323423676712</c:v>
                </c:pt>
                <c:pt idx="507">
                  <c:v>-1.5104807151932675</c:v>
                </c:pt>
                <c:pt idx="508">
                  <c:v>-1.4997020997417678</c:v>
                </c:pt>
                <c:pt idx="509">
                  <c:v>-1.4889960740574821</c:v>
                </c:pt>
                <c:pt idx="510">
                  <c:v>-1.4783622174648627</c:v>
                </c:pt>
                <c:pt idx="511">
                  <c:v>-1.4678001105872625</c:v>
                </c:pt>
                <c:pt idx="512">
                  <c:v>-1.4573093353649256</c:v>
                </c:pt>
                <c:pt idx="513">
                  <c:v>-1.446889475072652</c:v>
                </c:pt>
                <c:pt idx="514">
                  <c:v>-1.4365401143367365</c:v>
                </c:pt>
                <c:pt idx="515">
                  <c:v>-1.4262608391514249</c:v>
                </c:pt>
                <c:pt idx="516">
                  <c:v>-1.4160512368949298</c:v>
                </c:pt>
                <c:pt idx="517">
                  <c:v>-1.4059108963448068</c:v>
                </c:pt>
                <c:pt idx="518">
                  <c:v>-1.3958394076928897</c:v>
                </c:pt>
                <c:pt idx="519">
                  <c:v>-1.3858363625598002</c:v>
                </c:pt>
                <c:pt idx="520">
                  <c:v>-1.3759013540088461</c:v>
                </c:pt>
                <c:pt idx="521">
                  <c:v>-1.3660339765595211</c:v>
                </c:pt>
                <c:pt idx="522">
                  <c:v>-1.3562338262004516</c:v>
                </c:pt>
                <c:pt idx="523">
                  <c:v>-1.3465005004021009</c:v>
                </c:pt>
                <c:pt idx="524">
                  <c:v>-1.3368335981287771</c:v>
                </c:pt>
                <c:pt idx="525">
                  <c:v>-1.3272327198503007</c:v>
                </c:pt>
                <c:pt idx="526">
                  <c:v>-1.317697467553316</c:v>
                </c:pt>
                <c:pt idx="527">
                  <c:v>-1.3082274447520064</c:v>
                </c:pt>
                <c:pt idx="528">
                  <c:v>-1.2988222564986671</c:v>
                </c:pt>
                <c:pt idx="529">
                  <c:v>-1.289481509393454</c:v>
                </c:pt>
                <c:pt idx="530">
                  <c:v>-1.2802048115942739</c:v>
                </c:pt>
                <c:pt idx="531">
                  <c:v>-1.2709917728257665</c:v>
                </c:pt>
                <c:pt idx="532">
                  <c:v>-1.2618420043882423</c:v>
                </c:pt>
                <c:pt idx="533">
                  <c:v>-1.2527551191661104</c:v>
                </c:pt>
                <c:pt idx="534">
                  <c:v>-1.243730731635992</c:v>
                </c:pt>
                <c:pt idx="535">
                  <c:v>-1.2347684578743809</c:v>
                </c:pt>
                <c:pt idx="536">
                  <c:v>-1.2258679155651322</c:v>
                </c:pt>
                <c:pt idx="537">
                  <c:v>-1.2170287240062976</c:v>
                </c:pt>
                <c:pt idx="538">
                  <c:v>-1.2082505041170464</c:v>
                </c:pt>
                <c:pt idx="539">
                  <c:v>-1.1995328784438613</c:v>
                </c:pt>
                <c:pt idx="540">
                  <c:v>-1.1908754711666063</c:v>
                </c:pt>
                <c:pt idx="541">
                  <c:v>-1.1822779081042398</c:v>
                </c:pt>
                <c:pt idx="542">
                  <c:v>-1.1737398167202997</c:v>
                </c:pt>
                <c:pt idx="543">
                  <c:v>-1.1652608261278345</c:v>
                </c:pt>
                <c:pt idx="544">
                  <c:v>-1.1568405670943065</c:v>
                </c:pt>
                <c:pt idx="545">
                  <c:v>-1.148478672046096</c:v>
                </c:pt>
                <c:pt idx="546">
                  <c:v>-1.1401747750726656</c:v>
                </c:pt>
                <c:pt idx="547">
                  <c:v>-1.1319285119305391</c:v>
                </c:pt>
                <c:pt idx="548">
                  <c:v>-1.1237395200469109</c:v>
                </c:pt>
                <c:pt idx="549">
                  <c:v>-1.1156074385230852</c:v>
                </c:pt>
                <c:pt idx="550">
                  <c:v>-1.107531908137517</c:v>
                </c:pt>
                <c:pt idx="551">
                  <c:v>-1.0995125713488108</c:v>
                </c:pt>
                <c:pt idx="552">
                  <c:v>-1.0915490722981787</c:v>
                </c:pt>
                <c:pt idx="553">
                  <c:v>-1.0836410568119135</c:v>
                </c:pt>
                <c:pt idx="554">
                  <c:v>-1.075788172403449</c:v>
                </c:pt>
                <c:pt idx="555">
                  <c:v>-1.0679900682752788</c:v>
                </c:pt>
                <c:pt idx="556">
                  <c:v>-1.0602463953206041</c:v>
                </c:pt>
                <c:pt idx="557">
                  <c:v>-1.052556806124727</c:v>
                </c:pt>
                <c:pt idx="558">
                  <c:v>-1.0449209549662868</c:v>
                </c:pt>
                <c:pt idx="559">
                  <c:v>-1.0373384978182258</c:v>
                </c:pt>
                <c:pt idx="560">
                  <c:v>-1.0298090923485574</c:v>
                </c:pt>
                <c:pt idx="561">
                  <c:v>-1.0223323979209624</c:v>
                </c:pt>
                <c:pt idx="562">
                  <c:v>-1.0149080755951019</c:v>
                </c:pt>
                <c:pt idx="563">
                  <c:v>-1.0075357881267735</c:v>
                </c:pt>
                <c:pt idx="564">
                  <c:v>-1.0002151999680109</c:v>
                </c:pt>
                <c:pt idx="565">
                  <c:v>-0.99294597726664335</c:v>
                </c:pt>
                <c:pt idx="566">
                  <c:v>-0.98572778786603976</c:v>
                </c:pt>
                <c:pt idx="567">
                  <c:v>-0.97856030130452609</c:v>
                </c:pt>
                <c:pt idx="568">
                  <c:v>-0.97144318881450431</c:v>
                </c:pt>
                <c:pt idx="569">
                  <c:v>-0.96437612332162814</c:v>
                </c:pt>
                <c:pt idx="570">
                  <c:v>-0.95735877944359515</c:v>
                </c:pt>
                <c:pt idx="571">
                  <c:v>-0.95039083348893882</c:v>
                </c:pt>
                <c:pt idx="572">
                  <c:v>-0.94347196345557904</c:v>
                </c:pt>
                <c:pt idx="573">
                  <c:v>-0.93660184902918786</c:v>
                </c:pt>
                <c:pt idx="574">
                  <c:v>-0.9297801715815126</c:v>
                </c:pt>
                <c:pt idx="575">
                  <c:v>-0.92300661416838636</c:v>
                </c:pt>
                <c:pt idx="576">
                  <c:v>-0.91628086152776689</c:v>
                </c:pt>
                <c:pt idx="577">
                  <c:v>-0.90960260007746285</c:v>
                </c:pt>
                <c:pt idx="578">
                  <c:v>-0.90297151791288854</c:v>
                </c:pt>
                <c:pt idx="579">
                  <c:v>-0.89638730480447748</c:v>
                </c:pt>
                <c:pt idx="580">
                  <c:v>-0.88984965219525236</c:v>
                </c:pt>
                <c:pt idx="581">
                  <c:v>-0.88335825319795447</c:v>
                </c:pt>
                <c:pt idx="582">
                  <c:v>-0.8769128025922015</c:v>
                </c:pt>
                <c:pt idx="583">
                  <c:v>-0.87051299682160277</c:v>
                </c:pt>
                <c:pt idx="584">
                  <c:v>-0.86415853399056175</c:v>
                </c:pt>
                <c:pt idx="585">
                  <c:v>-0.85784911386106444</c:v>
                </c:pt>
                <c:pt idx="586">
                  <c:v>-0.85158443784942506</c:v>
                </c:pt>
                <c:pt idx="587">
                  <c:v>-0.84536420902271914</c:v>
                </c:pt>
                <c:pt idx="588">
                  <c:v>-0.8391881320953587</c:v>
                </c:pt>
                <c:pt idx="589">
                  <c:v>-0.83305591342534058</c:v>
                </c:pt>
                <c:pt idx="590">
                  <c:v>-0.82696726101055162</c:v>
                </c:pt>
                <c:pt idx="591">
                  <c:v>-0.82092188448481807</c:v>
                </c:pt>
                <c:pt idx="592">
                  <c:v>-0.81491949511406858</c:v>
                </c:pt>
                <c:pt idx="593">
                  <c:v>-0.80895980579215632</c:v>
                </c:pt>
                <c:pt idx="594">
                  <c:v>-0.80304253103679457</c:v>
                </c:pt>
                <c:pt idx="595">
                  <c:v>-0.79716738698526513</c:v>
                </c:pt>
                <c:pt idx="596">
                  <c:v>-0.79133409139014077</c:v>
                </c:pt>
                <c:pt idx="597">
                  <c:v>-0.78554236361487995</c:v>
                </c:pt>
                <c:pt idx="598">
                  <c:v>-0.77979192462927926</c:v>
                </c:pt>
                <c:pt idx="599">
                  <c:v>-0.77408249700495446</c:v>
                </c:pt>
                <c:pt idx="600">
                  <c:v>-0.76841380491065081</c:v>
                </c:pt>
                <c:pt idx="601">
                  <c:v>-0.76278557410756775</c:v>
                </c:pt>
                <c:pt idx="602">
                  <c:v>-0.75719753194448458</c:v>
                </c:pt>
                <c:pt idx="603">
                  <c:v>-0.75164940735298558</c:v>
                </c:pt>
                <c:pt idx="604">
                  <c:v>-0.74614093084245781</c:v>
                </c:pt>
                <c:pt idx="605">
                  <c:v>-0.7406718344951031</c:v>
                </c:pt>
                <c:pt idx="606">
                  <c:v>-0.73524185196080794</c:v>
                </c:pt>
                <c:pt idx="607">
                  <c:v>-0.72985071845218386</c:v>
                </c:pt>
                <c:pt idx="608">
                  <c:v>-0.72449817073915312</c:v>
                </c:pt>
                <c:pt idx="609">
                  <c:v>-0.71918394714383282</c:v>
                </c:pt>
                <c:pt idx="610">
                  <c:v>-0.71390778753520578</c:v>
                </c:pt>
                <c:pt idx="611">
                  <c:v>-0.70866943332372045</c:v>
                </c:pt>
                <c:pt idx="612">
                  <c:v>-0.70346862745589078</c:v>
                </c:pt>
                <c:pt idx="613">
                  <c:v>-0.69830511440882503</c:v>
                </c:pt>
                <c:pt idx="614">
                  <c:v>-0.69317864018475461</c:v>
                </c:pt>
                <c:pt idx="615">
                  <c:v>-0.6880889523053213</c:v>
                </c:pt>
                <c:pt idx="616">
                  <c:v>-0.68303579980617712</c:v>
                </c:pt>
                <c:pt idx="617">
                  <c:v>-0.67801893323111528</c:v>
                </c:pt>
                <c:pt idx="618">
                  <c:v>-0.67303810462654212</c:v>
                </c:pt>
                <c:pt idx="619">
                  <c:v>-0.66809306753556541</c:v>
                </c:pt>
                <c:pt idx="620">
                  <c:v>-0.66318357699236685</c:v>
                </c:pt>
                <c:pt idx="621">
                  <c:v>-0.65830938951629037</c:v>
                </c:pt>
                <c:pt idx="622">
                  <c:v>-0.65347026310602985</c:v>
                </c:pt>
                <c:pt idx="623">
                  <c:v>-0.64866595723366061</c:v>
                </c:pt>
                <c:pt idx="624">
                  <c:v>-0.64389623283882713</c:v>
                </c:pt>
                <c:pt idx="625">
                  <c:v>-0.63916085232268927</c:v>
                </c:pt>
                <c:pt idx="626">
                  <c:v>-0.63445957954195364</c:v>
                </c:pt>
                <c:pt idx="627">
                  <c:v>-0.62979217980291935</c:v>
                </c:pt>
                <c:pt idx="628">
                  <c:v>-0.6251584198553104</c:v>
                </c:pt>
                <c:pt idx="629">
                  <c:v>-0.62055806788629297</c:v>
                </c:pt>
                <c:pt idx="630">
                  <c:v>-0.61599089351432212</c:v>
                </c:pt>
                <c:pt idx="631">
                  <c:v>-0.61145666778311636</c:v>
                </c:pt>
                <c:pt idx="632">
                  <c:v>-0.60695516315533382</c:v>
                </c:pt>
                <c:pt idx="633">
                  <c:v>-0.6024861535065611</c:v>
                </c:pt>
                <c:pt idx="634">
                  <c:v>-0.5980494141190178</c:v>
                </c:pt>
                <c:pt idx="635">
                  <c:v>-0.5936447216754317</c:v>
                </c:pt>
                <c:pt idx="636">
                  <c:v>-0.58927185425271489</c:v>
                </c:pt>
                <c:pt idx="637">
                  <c:v>-0.58493059131583891</c:v>
                </c:pt>
                <c:pt idx="638">
                  <c:v>-0.58062071371143986</c:v>
                </c:pt>
                <c:pt idx="639">
                  <c:v>-0.57634200366160826</c:v>
                </c:pt>
                <c:pt idx="640">
                  <c:v>-0.57209424475762205</c:v>
                </c:pt>
                <c:pt idx="641">
                  <c:v>-0.56787722195353751</c:v>
                </c:pt>
                <c:pt idx="642">
                  <c:v>-0.56369072156003597</c:v>
                </c:pt>
                <c:pt idx="643">
                  <c:v>-0.55953453123791519</c:v>
                </c:pt>
                <c:pt idx="644">
                  <c:v>-0.55540843999185086</c:v>
                </c:pt>
                <c:pt idx="645">
                  <c:v>-0.55131223816407271</c:v>
                </c:pt>
                <c:pt idx="646">
                  <c:v>-0.54724571742791284</c:v>
                </c:pt>
                <c:pt idx="647">
                  <c:v>-0.54320867078152446</c:v>
                </c:pt>
                <c:pt idx="648">
                  <c:v>-0.53920089254145864</c:v>
                </c:pt>
                <c:pt idx="649">
                  <c:v>-0.53522217833635466</c:v>
                </c:pt>
                <c:pt idx="650">
                  <c:v>-0.53127232510044564</c:v>
                </c:pt>
                <c:pt idx="651">
                  <c:v>-0.52735113106727738</c:v>
                </c:pt>
                <c:pt idx="652">
                  <c:v>-0.52345839576328501</c:v>
                </c:pt>
                <c:pt idx="653">
                  <c:v>-0.51959392000136972</c:v>
                </c:pt>
                <c:pt idx="654">
                  <c:v>-0.51575750587458913</c:v>
                </c:pt>
                <c:pt idx="655">
                  <c:v>-0.5119489567496629</c:v>
                </c:pt>
                <c:pt idx="656">
                  <c:v>-0.50816807726063473</c:v>
                </c:pt>
                <c:pt idx="657">
                  <c:v>-0.50441467330247747</c:v>
                </c:pt>
                <c:pt idx="658">
                  <c:v>-0.50068855202466978</c:v>
                </c:pt>
                <c:pt idx="659">
                  <c:v>-0.49698952182488654</c:v>
                </c:pt>
                <c:pt idx="660">
                  <c:v>-0.49331739234249028</c:v>
                </c:pt>
                <c:pt idx="661">
                  <c:v>-0.48967197445224997</c:v>
                </c:pt>
                <c:pt idx="662">
                  <c:v>-0.48605308025788929</c:v>
                </c:pt>
                <c:pt idx="663">
                  <c:v>-0.48246052308579124</c:v>
                </c:pt>
                <c:pt idx="664">
                  <c:v>-0.47889411747853217</c:v>
                </c:pt>
                <c:pt idx="665">
                  <c:v>-0.47535367918857219</c:v>
                </c:pt>
                <c:pt idx="666">
                  <c:v>-0.47183902517194554</c:v>
                </c:pt>
                <c:pt idx="667">
                  <c:v>-0.46834997358176622</c:v>
                </c:pt>
                <c:pt idx="668">
                  <c:v>-0.46488634376201787</c:v>
                </c:pt>
                <c:pt idx="669">
                  <c:v>-0.46144795624121571</c:v>
                </c:pt>
                <c:pt idx="670">
                  <c:v>-0.45803463272595479</c:v>
                </c:pt>
                <c:pt idx="671">
                  <c:v>-0.45464619609471413</c:v>
                </c:pt>
                <c:pt idx="672">
                  <c:v>-0.45128247039149016</c:v>
                </c:pt>
                <c:pt idx="673">
                  <c:v>-0.44794328081951562</c:v>
                </c:pt>
                <c:pt idx="674">
                  <c:v>-0.4446284537350067</c:v>
                </c:pt>
                <c:pt idx="675">
                  <c:v>-0.44133781664078242</c:v>
                </c:pt>
                <c:pt idx="676">
                  <c:v>-0.43807119818015394</c:v>
                </c:pt>
                <c:pt idx="677">
                  <c:v>-0.43482842813051548</c:v>
                </c:pt>
                <c:pt idx="678">
                  <c:v>-0.43160933739719098</c:v>
                </c:pt>
                <c:pt idx="679">
                  <c:v>-0.42841375800719561</c:v>
                </c:pt>
                <c:pt idx="680">
                  <c:v>-0.42524152310303975</c:v>
                </c:pt>
                <c:pt idx="681">
                  <c:v>-0.42209246693643365</c:v>
                </c:pt>
                <c:pt idx="682">
                  <c:v>-0.41896642486223357</c:v>
                </c:pt>
                <c:pt idx="683">
                  <c:v>-0.41586323333216058</c:v>
                </c:pt>
                <c:pt idx="684">
                  <c:v>-0.41278272988873255</c:v>
                </c:pt>
                <c:pt idx="685">
                  <c:v>-0.40972475315903978</c:v>
                </c:pt>
                <c:pt idx="686">
                  <c:v>-0.40668914284863433</c:v>
                </c:pt>
                <c:pt idx="687">
                  <c:v>-0.40367573973547621</c:v>
                </c:pt>
                <c:pt idx="688">
                  <c:v>-0.40068438566380848</c:v>
                </c:pt>
                <c:pt idx="689">
                  <c:v>-0.39771492353803239</c:v>
                </c:pt>
                <c:pt idx="690">
                  <c:v>-0.39476719731669618</c:v>
                </c:pt>
                <c:pt idx="691">
                  <c:v>-0.39184105200644126</c:v>
                </c:pt>
                <c:pt idx="692">
                  <c:v>-0.3889363336559768</c:v>
                </c:pt>
                <c:pt idx="693">
                  <c:v>-0.38605288935002591</c:v>
                </c:pt>
                <c:pt idx="694">
                  <c:v>-0.38319056720345657</c:v>
                </c:pt>
                <c:pt idx="695">
                  <c:v>-0.38034921635511409</c:v>
                </c:pt>
                <c:pt idx="696">
                  <c:v>-0.37752868696203734</c:v>
                </c:pt>
                <c:pt idx="697">
                  <c:v>-0.37472883019347591</c:v>
                </c:pt>
                <c:pt idx="698">
                  <c:v>-0.37194949822493584</c:v>
                </c:pt>
                <c:pt idx="699">
                  <c:v>-0.36919054423226783</c:v>
                </c:pt>
                <c:pt idx="700">
                  <c:v>-0.36645182238589769</c:v>
                </c:pt>
                <c:pt idx="701">
                  <c:v>-0.36373318784484354</c:v>
                </c:pt>
                <c:pt idx="702">
                  <c:v>-0.36103449675096044</c:v>
                </c:pt>
                <c:pt idx="703">
                  <c:v>-0.35835560622302864</c:v>
                </c:pt>
                <c:pt idx="704">
                  <c:v>-0.3556963743511119</c:v>
                </c:pt>
                <c:pt idx="705">
                  <c:v>-0.35305666019061732</c:v>
                </c:pt>
                <c:pt idx="706">
                  <c:v>-0.35043632375659683</c:v>
                </c:pt>
                <c:pt idx="707">
                  <c:v>-0.34783522601809125</c:v>
                </c:pt>
                <c:pt idx="708">
                  <c:v>-0.34525322889227539</c:v>
                </c:pt>
                <c:pt idx="709">
                  <c:v>-0.34269019523884481</c:v>
                </c:pt>
                <c:pt idx="710">
                  <c:v>-0.34014598885437408</c:v>
                </c:pt>
                <c:pt idx="711">
                  <c:v>-0.33762047446660404</c:v>
                </c:pt>
                <c:pt idx="712">
                  <c:v>-0.33511351772880005</c:v>
                </c:pt>
                <c:pt idx="713">
                  <c:v>-0.3326249852142098</c:v>
                </c:pt>
                <c:pt idx="714">
                  <c:v>-0.33015474441046422</c:v>
                </c:pt>
                <c:pt idx="715">
                  <c:v>-0.32770266371397838</c:v>
                </c:pt>
                <c:pt idx="716">
                  <c:v>-0.32526861242439509</c:v>
                </c:pt>
                <c:pt idx="717">
                  <c:v>-0.32285246073918472</c:v>
                </c:pt>
                <c:pt idx="718">
                  <c:v>-0.32045407974797513</c:v>
                </c:pt>
                <c:pt idx="719">
                  <c:v>-0.31807334142723676</c:v>
                </c:pt>
                <c:pt idx="720">
                  <c:v>-0.31571011863474041</c:v>
                </c:pt>
                <c:pt idx="721">
                  <c:v>-0.31336428510417136</c:v>
                </c:pt>
                <c:pt idx="722">
                  <c:v>-0.31103571543967234</c:v>
                </c:pt>
                <c:pt idx="723">
                  <c:v>-0.30872428511057137</c:v>
                </c:pt>
                <c:pt idx="724">
                  <c:v>-0.3064298704458821</c:v>
                </c:pt>
                <c:pt idx="725">
                  <c:v>-0.30415234862908846</c:v>
                </c:pt>
                <c:pt idx="726">
                  <c:v>-0.30189159769273033</c:v>
                </c:pt>
                <c:pt idx="727">
                  <c:v>-0.29964749651323075</c:v>
                </c:pt>
                <c:pt idx="728">
                  <c:v>-0.29741992480552426</c:v>
                </c:pt>
                <c:pt idx="729">
                  <c:v>-0.29520876311788413</c:v>
                </c:pt>
                <c:pt idx="730">
                  <c:v>-0.29301389282667856</c:v>
                </c:pt>
                <c:pt idx="731">
                  <c:v>-0.29083519613116948</c:v>
                </c:pt>
                <c:pt idx="732">
                  <c:v>-0.28867255604836828</c:v>
                </c:pt>
                <c:pt idx="733">
                  <c:v>-0.28652585640786299</c:v>
                </c:pt>
                <c:pt idx="734">
                  <c:v>-0.28439498184670242</c:v>
                </c:pt>
                <c:pt idx="735">
                  <c:v>-0.28227981780433709</c:v>
                </c:pt>
                <c:pt idx="736">
                  <c:v>-0.28018025051747486</c:v>
                </c:pt>
                <c:pt idx="737">
                  <c:v>-0.27809616701503614</c:v>
                </c:pt>
                <c:pt idx="738">
                  <c:v>-0.2760274551132369</c:v>
                </c:pt>
                <c:pt idx="739">
                  <c:v>-0.27397400341044431</c:v>
                </c:pt>
                <c:pt idx="740">
                  <c:v>-0.27193570128225986</c:v>
                </c:pt>
                <c:pt idx="741">
                  <c:v>-0.26991243887658811</c:v>
                </c:pt>
                <c:pt idx="742">
                  <c:v>-0.26790410710862034</c:v>
                </c:pt>
                <c:pt idx="743">
                  <c:v>-0.26591059765608804</c:v>
                </c:pt>
                <c:pt idx="744">
                  <c:v>-0.26393180295417551</c:v>
                </c:pt>
                <c:pt idx="745">
                  <c:v>-0.2619676161908302</c:v>
                </c:pt>
                <c:pt idx="746">
                  <c:v>-0.26001793130181738</c:v>
                </c:pt>
                <c:pt idx="747">
                  <c:v>-0.25808264296598793</c:v>
                </c:pt>
                <c:pt idx="748">
                  <c:v>-0.25616164660043239</c:v>
                </c:pt>
                <c:pt idx="749">
                  <c:v>-0.25425483835576301</c:v>
                </c:pt>
                <c:pt idx="750">
                  <c:v>-0.2523621151113673</c:v>
                </c:pt>
                <c:pt idx="751">
                  <c:v>-0.2504833744706616</c:v>
                </c:pt>
                <c:pt idx="752">
                  <c:v>-0.24861851475641572</c:v>
                </c:pt>
                <c:pt idx="753">
                  <c:v>-0.24676743500610598</c:v>
                </c:pt>
                <c:pt idx="754">
                  <c:v>-0.2449300349672825</c:v>
                </c:pt>
                <c:pt idx="755">
                  <c:v>-0.24310621509289376</c:v>
                </c:pt>
                <c:pt idx="756">
                  <c:v>-0.24129587653672502</c:v>
                </c:pt>
                <c:pt idx="757">
                  <c:v>-0.23949892114889337</c:v>
                </c:pt>
                <c:pt idx="758">
                  <c:v>-0.23771525147115824</c:v>
                </c:pt>
                <c:pt idx="759">
                  <c:v>-0.23594477073257281</c:v>
                </c:pt>
                <c:pt idx="760">
                  <c:v>-0.23418738284479446</c:v>
                </c:pt>
                <c:pt idx="761">
                  <c:v>-0.23244299239777888</c:v>
                </c:pt>
                <c:pt idx="762">
                  <c:v>-0.23071150465524681</c:v>
                </c:pt>
                <c:pt idx="763">
                  <c:v>-0.22899282555029288</c:v>
                </c:pt>
                <c:pt idx="764">
                  <c:v>-0.22728686168092338</c:v>
                </c:pt>
                <c:pt idx="765">
                  <c:v>-0.22559352030575042</c:v>
                </c:pt>
                <c:pt idx="766">
                  <c:v>-0.22391270933955809</c:v>
                </c:pt>
                <c:pt idx="767">
                  <c:v>-0.2222443373490961</c:v>
                </c:pt>
                <c:pt idx="768">
                  <c:v>-0.2205883135485891</c:v>
                </c:pt>
                <c:pt idx="769">
                  <c:v>-0.21894454779567241</c:v>
                </c:pt>
                <c:pt idx="770">
                  <c:v>-0.21731295058690137</c:v>
                </c:pt>
                <c:pt idx="771">
                  <c:v>-0.21569343305370126</c:v>
                </c:pt>
                <c:pt idx="772">
                  <c:v>-0.2140859069580614</c:v>
                </c:pt>
                <c:pt idx="773">
                  <c:v>-0.21249028468835718</c:v>
                </c:pt>
                <c:pt idx="774">
                  <c:v>-0.21090647925518624</c:v>
                </c:pt>
                <c:pt idx="775">
                  <c:v>-0.20933440428723316</c:v>
                </c:pt>
                <c:pt idx="776">
                  <c:v>-0.20777397402714826</c:v>
                </c:pt>
                <c:pt idx="777">
                  <c:v>-0.20622510332744071</c:v>
                </c:pt>
                <c:pt idx="778">
                  <c:v>-0.20468770764638577</c:v>
                </c:pt>
                <c:pt idx="779">
                  <c:v>-0.20316170304403158</c:v>
                </c:pt>
                <c:pt idx="780">
                  <c:v>-0.20164700617810638</c:v>
                </c:pt>
                <c:pt idx="781">
                  <c:v>-0.20014353430011056</c:v>
                </c:pt>
                <c:pt idx="782">
                  <c:v>-0.19865120525115287</c:v>
                </c:pt>
                <c:pt idx="783">
                  <c:v>-0.19716993745818456</c:v>
                </c:pt>
                <c:pt idx="784">
                  <c:v>-0.19569964992996347</c:v>
                </c:pt>
                <c:pt idx="785">
                  <c:v>-0.19424026225316027</c:v>
                </c:pt>
                <c:pt idx="786">
                  <c:v>-0.19279169458847889</c:v>
                </c:pt>
                <c:pt idx="787">
                  <c:v>-0.19135386766672013</c:v>
                </c:pt>
                <c:pt idx="788">
                  <c:v>-0.18992670278508683</c:v>
                </c:pt>
                <c:pt idx="789">
                  <c:v>-0.1885101218031906</c:v>
                </c:pt>
                <c:pt idx="790">
                  <c:v>-0.18710404713931439</c:v>
                </c:pt>
                <c:pt idx="791">
                  <c:v>-0.18570840176667502</c:v>
                </c:pt>
                <c:pt idx="792">
                  <c:v>-0.18432310920960049</c:v>
                </c:pt>
                <c:pt idx="793">
                  <c:v>-0.18294809353986352</c:v>
                </c:pt>
                <c:pt idx="794">
                  <c:v>-0.18158327937292995</c:v>
                </c:pt>
                <c:pt idx="795">
                  <c:v>-0.18022859186419282</c:v>
                </c:pt>
                <c:pt idx="796">
                  <c:v>-0.17888395670550494</c:v>
                </c:pt>
                <c:pt idx="797">
                  <c:v>-0.17754930012129932</c:v>
                </c:pt>
                <c:pt idx="798">
                  <c:v>-0.17622454886509331</c:v>
                </c:pt>
                <c:pt idx="799">
                  <c:v>-0.17490963021590744</c:v>
                </c:pt>
                <c:pt idx="800">
                  <c:v>-0.17360447197457063</c:v>
                </c:pt>
                <c:pt idx="801">
                  <c:v>-0.17230900246025271</c:v>
                </c:pt>
                <c:pt idx="802">
                  <c:v>-0.17102315050692596</c:v>
                </c:pt>
                <c:pt idx="803">
                  <c:v>-0.16974684545978391</c:v>
                </c:pt>
                <c:pt idx="804">
                  <c:v>-0.16848001717174554</c:v>
                </c:pt>
                <c:pt idx="805">
                  <c:v>-0.16722259600008726</c:v>
                </c:pt>
                <c:pt idx="806">
                  <c:v>-0.1659745128028618</c:v>
                </c:pt>
                <c:pt idx="807">
                  <c:v>-0.16473569893551598</c:v>
                </c:pt>
                <c:pt idx="808">
                  <c:v>-0.16350608624750862</c:v>
                </c:pt>
                <c:pt idx="809">
                  <c:v>-0.16228560707882878</c:v>
                </c:pt>
                <c:pt idx="810">
                  <c:v>-0.16107419425675573</c:v>
                </c:pt>
                <c:pt idx="811">
                  <c:v>-0.15987178109237732</c:v>
                </c:pt>
                <c:pt idx="812">
                  <c:v>-0.15867830137733563</c:v>
                </c:pt>
                <c:pt idx="813">
                  <c:v>-0.1574936893805301</c:v>
                </c:pt>
                <c:pt idx="814">
                  <c:v>-0.15631787984474954</c:v>
                </c:pt>
                <c:pt idx="815">
                  <c:v>-0.15515080798344627</c:v>
                </c:pt>
                <c:pt idx="816">
                  <c:v>-0.15399240947753867</c:v>
                </c:pt>
                <c:pt idx="817">
                  <c:v>-0.15284262047212849</c:v>
                </c:pt>
                <c:pt idx="818">
                  <c:v>-0.15170137757326074</c:v>
                </c:pt>
                <c:pt idx="819">
                  <c:v>-0.15056861784482578</c:v>
                </c:pt>
                <c:pt idx="820">
                  <c:v>-0.14944427880530498</c:v>
                </c:pt>
                <c:pt idx="821">
                  <c:v>-0.14832829842467277</c:v>
                </c:pt>
                <c:pt idx="822">
                  <c:v>-0.14722061512121343</c:v>
                </c:pt>
                <c:pt idx="823">
                  <c:v>-0.14612116775852257</c:v>
                </c:pt>
                <c:pt idx="824">
                  <c:v>-0.14502989564230973</c:v>
                </c:pt>
                <c:pt idx="825">
                  <c:v>-0.14394673851731454</c:v>
                </c:pt>
                <c:pt idx="826">
                  <c:v>-0.1428716365643794</c:v>
                </c:pt>
                <c:pt idx="827">
                  <c:v>-0.14180453039730878</c:v>
                </c:pt>
                <c:pt idx="828">
                  <c:v>-0.14074536105987079</c:v>
                </c:pt>
                <c:pt idx="829">
                  <c:v>-0.13969407002286971</c:v>
                </c:pt>
                <c:pt idx="830">
                  <c:v>-0.13865059918107647</c:v>
                </c:pt>
                <c:pt idx="831">
                  <c:v>-0.13761489085034384</c:v>
                </c:pt>
                <c:pt idx="832">
                  <c:v>-0.13658688776463634</c:v>
                </c:pt>
                <c:pt idx="833">
                  <c:v>-0.13556653307315969</c:v>
                </c:pt>
                <c:pt idx="834">
                  <c:v>-0.13455377033734806</c:v>
                </c:pt>
                <c:pt idx="835">
                  <c:v>-0.13354854352813561</c:v>
                </c:pt>
                <c:pt idx="836">
                  <c:v>-0.13255079702295802</c:v>
                </c:pt>
                <c:pt idx="837">
                  <c:v>-0.13156047560299555</c:v>
                </c:pt>
                <c:pt idx="838">
                  <c:v>-0.13057752445031667</c:v>
                </c:pt>
                <c:pt idx="839">
                  <c:v>-0.12960188914507853</c:v>
                </c:pt>
                <c:pt idx="840">
                  <c:v>-0.12863351566271319</c:v>
                </c:pt>
                <c:pt idx="841">
                  <c:v>-0.12767235037115654</c:v>
                </c:pt>
                <c:pt idx="842">
                  <c:v>-0.1267183400281624</c:v>
                </c:pt>
                <c:pt idx="843">
                  <c:v>-0.1257714317784604</c:v>
                </c:pt>
                <c:pt idx="844">
                  <c:v>-0.12483157315111271</c:v>
                </c:pt>
                <c:pt idx="845">
                  <c:v>-0.12389871205681402</c:v>
                </c:pt>
                <c:pt idx="846">
                  <c:v>-0.12297279678517725</c:v>
                </c:pt>
                <c:pt idx="847">
                  <c:v>-0.12205377600203349</c:v>
                </c:pt>
                <c:pt idx="848">
                  <c:v>-0.12114159874685981</c:v>
                </c:pt>
                <c:pt idx="849">
                  <c:v>-0.12023621443015031</c:v>
                </c:pt>
                <c:pt idx="850">
                  <c:v>-0.11933757283068758</c:v>
                </c:pt>
                <c:pt idx="851">
                  <c:v>-0.11844562409308423</c:v>
                </c:pt>
                <c:pt idx="852">
                  <c:v>-0.11756031872513972</c:v>
                </c:pt>
                <c:pt idx="853">
                  <c:v>-0.11668160759526813</c:v>
                </c:pt>
                <c:pt idx="854">
                  <c:v>-0.11580944192996867</c:v>
                </c:pt>
                <c:pt idx="855">
                  <c:v>-0.11494377331126771</c:v>
                </c:pt>
                <c:pt idx="856">
                  <c:v>-0.11408455367428871</c:v>
                </c:pt>
                <c:pt idx="857">
                  <c:v>-0.11323173530463748</c:v>
                </c:pt>
                <c:pt idx="858">
                  <c:v>-0.11238527083601468</c:v>
                </c:pt>
                <c:pt idx="859">
                  <c:v>-0.11154511324771477</c:v>
                </c:pt>
                <c:pt idx="860">
                  <c:v>-0.11071121586218169</c:v>
                </c:pt>
                <c:pt idx="861">
                  <c:v>-0.10988353234257886</c:v>
                </c:pt>
                <c:pt idx="862">
                  <c:v>-0.10906201669038751</c:v>
                </c:pt>
                <c:pt idx="863">
                  <c:v>-0.10824662324299084</c:v>
                </c:pt>
                <c:pt idx="864">
                  <c:v>-0.10743730667125817</c:v>
                </c:pt>
                <c:pt idx="865">
                  <c:v>-0.10663402197728544</c:v>
                </c:pt>
                <c:pt idx="866">
                  <c:v>-0.10583672449193671</c:v>
                </c:pt>
                <c:pt idx="867">
                  <c:v>-0.10504536987252777</c:v>
                </c:pt>
                <c:pt idx="868">
                  <c:v>-0.10425991410055246</c:v>
                </c:pt>
                <c:pt idx="869">
                  <c:v>-0.10348031347932363</c:v>
                </c:pt>
                <c:pt idx="870">
                  <c:v>-0.10270652463175622</c:v>
                </c:pt>
                <c:pt idx="871">
                  <c:v>-0.10193850449797992</c:v>
                </c:pt>
                <c:pt idx="872">
                  <c:v>-0.10117621033317903</c:v>
                </c:pt>
                <c:pt idx="873">
                  <c:v>-0.1004195997053472</c:v>
                </c:pt>
                <c:pt idx="874">
                  <c:v>-9.9668630492985244E-2</c:v>
                </c:pt>
                <c:pt idx="875">
                  <c:v>-9.8923260882941122E-2</c:v>
                </c:pt>
                <c:pt idx="876">
                  <c:v>-9.8183449368164588E-2</c:v>
                </c:pt>
                <c:pt idx="877">
                  <c:v>-9.7449154745632427E-2</c:v>
                </c:pt>
                <c:pt idx="878">
                  <c:v>-9.6720336114060501E-2</c:v>
                </c:pt>
                <c:pt idx="879">
                  <c:v>-9.5996952871772123E-2</c:v>
                </c:pt>
                <c:pt idx="880">
                  <c:v>-9.5278964714637482E-2</c:v>
                </c:pt>
                <c:pt idx="881">
                  <c:v>-9.4566331633828327E-2</c:v>
                </c:pt>
                <c:pt idx="882">
                  <c:v>-9.3859013913814238E-2</c:v>
                </c:pt>
                <c:pt idx="883">
                  <c:v>-9.3156972130202575E-2</c:v>
                </c:pt>
                <c:pt idx="884">
                  <c:v>-9.2460167147649486E-2</c:v>
                </c:pt>
                <c:pt idx="885">
                  <c:v>-9.1768560117856168E-2</c:v>
                </c:pt>
                <c:pt idx="886">
                  <c:v>-9.1082112477408828E-2</c:v>
                </c:pt>
                <c:pt idx="887">
                  <c:v>-9.0400785945845996E-2</c:v>
                </c:pt>
                <c:pt idx="888">
                  <c:v>-8.9724542523612172E-2</c:v>
                </c:pt>
                <c:pt idx="889">
                  <c:v>-8.9053344489954611E-2</c:v>
                </c:pt>
                <c:pt idx="890">
                  <c:v>-8.8387154401019075E-2</c:v>
                </c:pt>
                <c:pt idx="891">
                  <c:v>-8.7725935087817675E-2</c:v>
                </c:pt>
                <c:pt idx="892">
                  <c:v>-8.70696496542962E-2</c:v>
                </c:pt>
                <c:pt idx="893">
                  <c:v>-8.6418261475344593E-2</c:v>
                </c:pt>
                <c:pt idx="894">
                  <c:v>-8.5771734194850069E-2</c:v>
                </c:pt>
                <c:pt idx="895">
                  <c:v>-8.5130031723707589E-2</c:v>
                </c:pt>
                <c:pt idx="896">
                  <c:v>-8.449311823808614E-2</c:v>
                </c:pt>
                <c:pt idx="897">
                  <c:v>-8.3860958177339739E-2</c:v>
                </c:pt>
                <c:pt idx="898">
                  <c:v>-8.3233516242145811E-2</c:v>
                </c:pt>
                <c:pt idx="899">
                  <c:v>-8.2610757392686196E-2</c:v>
                </c:pt>
                <c:pt idx="900">
                  <c:v>-8.1992646846771322E-2</c:v>
                </c:pt>
                <c:pt idx="901">
                  <c:v>-8.1379150077950158E-2</c:v>
                </c:pt>
                <c:pt idx="902">
                  <c:v>-8.0770232813634379E-2</c:v>
                </c:pt>
                <c:pt idx="903">
                  <c:v>-8.0165861033393071E-2</c:v>
                </c:pt>
                <c:pt idx="904">
                  <c:v>-7.9566000967020045E-2</c:v>
                </c:pt>
                <c:pt idx="905">
                  <c:v>-7.8970619092771699E-2</c:v>
                </c:pt>
                <c:pt idx="906">
                  <c:v>-7.8379682135576445E-2</c:v>
                </c:pt>
                <c:pt idx="907">
                  <c:v>-7.7793157065258356E-2</c:v>
                </c:pt>
                <c:pt idx="908">
                  <c:v>-7.7211011094803439E-2</c:v>
                </c:pt>
                <c:pt idx="909">
                  <c:v>-7.6633211678512225E-2</c:v>
                </c:pt>
                <c:pt idx="910">
                  <c:v>-7.6059726510322889E-2</c:v>
                </c:pt>
                <c:pt idx="911">
                  <c:v>-7.5490523522120156E-2</c:v>
                </c:pt>
                <c:pt idx="912">
                  <c:v>-7.4925570881930526E-2</c:v>
                </c:pt>
                <c:pt idx="913">
                  <c:v>-7.4364836992216965E-2</c:v>
                </c:pt>
                <c:pt idx="914">
                  <c:v>-7.380829048831572E-2</c:v>
                </c:pt>
                <c:pt idx="915">
                  <c:v>-7.32559002365889E-2</c:v>
                </c:pt>
                <c:pt idx="916">
                  <c:v>-7.2707635332832865E-2</c:v>
                </c:pt>
                <c:pt idx="917">
                  <c:v>-7.2163465100643975E-2</c:v>
                </c:pt>
                <c:pt idx="918">
                  <c:v>-7.1623359089699079E-2</c:v>
                </c:pt>
                <c:pt idx="919">
                  <c:v>-7.1087287074178107E-2</c:v>
                </c:pt>
                <c:pt idx="920">
                  <c:v>-7.0555219051129825E-2</c:v>
                </c:pt>
                <c:pt idx="921">
                  <c:v>-7.0027125238794952E-2</c:v>
                </c:pt>
                <c:pt idx="922">
                  <c:v>-6.9502976075071388E-2</c:v>
                </c:pt>
                <c:pt idx="923">
                  <c:v>-6.8982742215951021E-2</c:v>
                </c:pt>
                <c:pt idx="924">
                  <c:v>-6.8466394533871267E-2</c:v>
                </c:pt>
                <c:pt idx="925">
                  <c:v>-6.7953904116123454E-2</c:v>
                </c:pt>
                <c:pt idx="926">
                  <c:v>-6.7445242263403316E-2</c:v>
                </c:pt>
                <c:pt idx="927">
                  <c:v>-6.6940380488148321E-2</c:v>
                </c:pt>
                <c:pt idx="928">
                  <c:v>-6.6439290513088167E-2</c:v>
                </c:pt>
                <c:pt idx="929">
                  <c:v>-6.5941944269653163E-2</c:v>
                </c:pt>
                <c:pt idx="930">
                  <c:v>-6.5448313896510513E-2</c:v>
                </c:pt>
                <c:pt idx="931">
                  <c:v>-6.4958371738043752E-2</c:v>
                </c:pt>
                <c:pt idx="932">
                  <c:v>-6.4472090342832189E-2</c:v>
                </c:pt>
                <c:pt idx="933">
                  <c:v>-6.3989442462187185E-2</c:v>
                </c:pt>
                <c:pt idx="934">
                  <c:v>-6.3510401048688436E-2</c:v>
                </c:pt>
                <c:pt idx="935">
                  <c:v>-6.3034939254706046E-2</c:v>
                </c:pt>
                <c:pt idx="936">
                  <c:v>-6.256303043100786E-2</c:v>
                </c:pt>
                <c:pt idx="937">
                  <c:v>-6.209464812515364E-2</c:v>
                </c:pt>
                <c:pt idx="938">
                  <c:v>-6.1629766080244508E-2</c:v>
                </c:pt>
                <c:pt idx="939">
                  <c:v>-6.1168358233430808E-2</c:v>
                </c:pt>
                <c:pt idx="940">
                  <c:v>-6.0710398714505232E-2</c:v>
                </c:pt>
                <c:pt idx="941">
                  <c:v>-6.0255861844439096E-2</c:v>
                </c:pt>
                <c:pt idx="942">
                  <c:v>-5.9804722134103372E-2</c:v>
                </c:pt>
                <c:pt idx="943">
                  <c:v>-5.9356954282776542E-2</c:v>
                </c:pt>
                <c:pt idx="944">
                  <c:v>-5.8912533176865622E-2</c:v>
                </c:pt>
                <c:pt idx="945">
                  <c:v>-5.8471433888513502E-2</c:v>
                </c:pt>
                <c:pt idx="946">
                  <c:v>-5.8033631674149433E-2</c:v>
                </c:pt>
                <c:pt idx="947">
                  <c:v>-5.7599101973295319E-2</c:v>
                </c:pt>
                <c:pt idx="948">
                  <c:v>-5.7167820407144632E-2</c:v>
                </c:pt>
                <c:pt idx="949">
                  <c:v>-5.673976277726922E-2</c:v>
                </c:pt>
                <c:pt idx="950">
                  <c:v>-5.6314905064269283E-2</c:v>
                </c:pt>
                <c:pt idx="951">
                  <c:v>-5.5893223426480176E-2</c:v>
                </c:pt>
                <c:pt idx="952">
                  <c:v>-5.5474694198736074E-2</c:v>
                </c:pt>
                <c:pt idx="953">
                  <c:v>-5.5059293890977301E-2</c:v>
                </c:pt>
                <c:pt idx="954">
                  <c:v>-5.4646999187042411E-2</c:v>
                </c:pt>
                <c:pt idx="955">
                  <c:v>-5.423778694338921E-2</c:v>
                </c:pt>
                <c:pt idx="956">
                  <c:v>-5.3831634187801569E-2</c:v>
                </c:pt>
                <c:pt idx="957">
                  <c:v>-5.3428518118195711E-2</c:v>
                </c:pt>
                <c:pt idx="958">
                  <c:v>-5.3028416101312814E-2</c:v>
                </c:pt>
                <c:pt idx="959">
                  <c:v>-5.2631305671525297E-2</c:v>
                </c:pt>
                <c:pt idx="960">
                  <c:v>-5.2237164529572055E-2</c:v>
                </c:pt>
                <c:pt idx="961">
                  <c:v>-5.1845970541450015E-2</c:v>
                </c:pt>
                <c:pt idx="962">
                  <c:v>-5.1457701737035677E-2</c:v>
                </c:pt>
                <c:pt idx="963">
                  <c:v>-5.1072336309033517E-2</c:v>
                </c:pt>
                <c:pt idx="964">
                  <c:v>-5.0689852611725428E-2</c:v>
                </c:pt>
                <c:pt idx="965">
                  <c:v>-5.0310229159762798E-2</c:v>
                </c:pt>
                <c:pt idx="966">
                  <c:v>-4.9933444627058066E-2</c:v>
                </c:pt>
                <c:pt idx="967">
                  <c:v>-4.9559477845548372E-2</c:v>
                </c:pt>
                <c:pt idx="968">
                  <c:v>-4.9188307804115539E-2</c:v>
                </c:pt>
                <c:pt idx="969">
                  <c:v>-4.8819913647349722E-2</c:v>
                </c:pt>
                <c:pt idx="970">
                  <c:v>-4.8454274674469389E-2</c:v>
                </c:pt>
                <c:pt idx="971">
                  <c:v>-4.8091370338198658E-2</c:v>
                </c:pt>
                <c:pt idx="972">
                  <c:v>-4.7731180243616222E-2</c:v>
                </c:pt>
                <c:pt idx="973">
                  <c:v>-4.7373684146975847E-2</c:v>
                </c:pt>
                <c:pt idx="974">
                  <c:v>-4.7018861954754243E-2</c:v>
                </c:pt>
                <c:pt idx="975">
                  <c:v>-4.6666693722372088E-2</c:v>
                </c:pt>
                <c:pt idx="976">
                  <c:v>-4.6317159653256113E-2</c:v>
                </c:pt>
                <c:pt idx="977">
                  <c:v>-4.5970240097659598E-2</c:v>
                </c:pt>
                <c:pt idx="978">
                  <c:v>-4.5625915551596563E-2</c:v>
                </c:pt>
                <c:pt idx="979">
                  <c:v>-4.528416665580437E-2</c:v>
                </c:pt>
                <c:pt idx="980">
                  <c:v>-4.49449741946637E-2</c:v>
                </c:pt>
                <c:pt idx="981">
                  <c:v>-4.4608319095161164E-2</c:v>
                </c:pt>
                <c:pt idx="982">
                  <c:v>-4.4274182425795061E-2</c:v>
                </c:pt>
                <c:pt idx="983">
                  <c:v>-4.3942545395594834E-2</c:v>
                </c:pt>
                <c:pt idx="984">
                  <c:v>-4.3613389353041043E-2</c:v>
                </c:pt>
                <c:pt idx="985">
                  <c:v>-4.3286695785099027E-2</c:v>
                </c:pt>
                <c:pt idx="986">
                  <c:v>-4.2962446316110459E-2</c:v>
                </c:pt>
                <c:pt idx="987">
                  <c:v>-4.2640622706926479E-2</c:v>
                </c:pt>
                <c:pt idx="988">
                  <c:v>-4.2321206853728199E-2</c:v>
                </c:pt>
                <c:pt idx="989">
                  <c:v>-4.200418078717405E-2</c:v>
                </c:pt>
                <c:pt idx="990">
                  <c:v>-4.1689526671348176E-2</c:v>
                </c:pt>
                <c:pt idx="991">
                  <c:v>-4.1377226802779887E-2</c:v>
                </c:pt>
                <c:pt idx="992">
                  <c:v>-4.1067263609505744E-2</c:v>
                </c:pt>
                <c:pt idx="993">
                  <c:v>-4.0759619650074796E-2</c:v>
                </c:pt>
                <c:pt idx="994">
                  <c:v>-4.0454277612553824E-2</c:v>
                </c:pt>
                <c:pt idx="995">
                  <c:v>-4.0151220313688896E-2</c:v>
                </c:pt>
                <c:pt idx="996">
                  <c:v>-3.9850430697811134E-2</c:v>
                </c:pt>
                <c:pt idx="997">
                  <c:v>-3.9551891835998276E-2</c:v>
                </c:pt>
                <c:pt idx="998">
                  <c:v>-3.9255586925122543E-2</c:v>
                </c:pt>
                <c:pt idx="999">
                  <c:v>-3.8961499286912726E-2</c:v>
                </c:pt>
                <c:pt idx="1000">
                  <c:v>-3.8669612367044692E-2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619936"/>
        <c:axId val="360620328"/>
      </c:scatterChart>
      <c:valAx>
        <c:axId val="360619936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507800870023615"/>
              <c:y val="0.94488931008299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20328"/>
        <c:crosses val="autoZero"/>
        <c:crossBetween val="midCat"/>
      </c:valAx>
      <c:valAx>
        <c:axId val="360620328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IBNR</a:t>
                </a:r>
              </a:p>
            </c:rich>
          </c:tx>
          <c:layout>
            <c:manualLayout>
              <c:xMode val="edge"/>
              <c:yMode val="edge"/>
              <c:x val="2.069752097580025E-3"/>
              <c:y val="0.4541090922211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19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989694999554"/>
          <c:y val="0.17711936913747173"/>
          <c:w val="0.82516089238845147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93095312696677E-2"/>
          <c:y val="0.17712660504864441"/>
          <c:w val="0.9509068855330477"/>
          <c:h val="0.7601904181760585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'Extended model w.Calcs'!$W$8</c:f>
              <c:strCache>
                <c:ptCount val="1"/>
                <c:pt idx="0">
                  <c:v>ExBNR(t)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w.Calcs'!$W$9:$W$1009</c:f>
              <c:numCache>
                <c:formatCode>#,##0</c:formatCode>
                <c:ptCount val="1001"/>
                <c:pt idx="0">
                  <c:v>84</c:v>
                </c:pt>
                <c:pt idx="1">
                  <c:v>84</c:v>
                </c:pt>
                <c:pt idx="2">
                  <c:v>83.974799999999988</c:v>
                </c:pt>
                <c:pt idx="3">
                  <c:v>83.924415119999992</c:v>
                </c:pt>
                <c:pt idx="4">
                  <c:v>83.848883146391984</c:v>
                </c:pt>
                <c:pt idx="5">
                  <c:v>83.748264486616307</c:v>
                </c:pt>
                <c:pt idx="6">
                  <c:v>83.622642089886398</c:v>
                </c:pt>
                <c:pt idx="7">
                  <c:v>83.472121334124594</c:v>
                </c:pt>
                <c:pt idx="8">
                  <c:v>83.296829879322928</c:v>
                </c:pt>
                <c:pt idx="9">
                  <c:v>83.096917487612558</c:v>
                </c:pt>
                <c:pt idx="10">
                  <c:v>82.872555810395994</c:v>
                </c:pt>
                <c:pt idx="11">
                  <c:v>82.623938142964818</c:v>
                </c:pt>
                <c:pt idx="12">
                  <c:v>82.351279147093038</c:v>
                </c:pt>
                <c:pt idx="13">
                  <c:v>82.054814542163484</c:v>
                </c:pt>
                <c:pt idx="14">
                  <c:v>81.734800765449052</c:v>
                </c:pt>
                <c:pt idx="15">
                  <c:v>81.391514602234167</c:v>
                </c:pt>
                <c:pt idx="16">
                  <c:v>81.025252786524121</c:v>
                </c:pt>
                <c:pt idx="17">
                  <c:v>80.636331573148809</c:v>
                </c:pt>
                <c:pt idx="18">
                  <c:v>80.225086282125744</c:v>
                </c:pt>
                <c:pt idx="19">
                  <c:v>79.791870816202263</c:v>
                </c:pt>
                <c:pt idx="20">
                  <c:v>79.337057152549917</c:v>
                </c:pt>
                <c:pt idx="21">
                  <c:v>78.861034809634617</c:v>
                </c:pt>
                <c:pt idx="22">
                  <c:v>78.364210290333901</c:v>
                </c:pt>
                <c:pt idx="23">
                  <c:v>77.847006502417699</c:v>
                </c:pt>
                <c:pt idx="24">
                  <c:v>77.309862157551038</c:v>
                </c:pt>
                <c:pt idx="25">
                  <c:v>76.75323115001666</c:v>
                </c:pt>
                <c:pt idx="26">
                  <c:v>76.177581916391546</c:v>
                </c:pt>
                <c:pt idx="27">
                  <c:v>75.583396777443696</c:v>
                </c:pt>
                <c:pt idx="28">
                  <c:v>74.971171263546395</c:v>
                </c:pt>
                <c:pt idx="29">
                  <c:v>74.341413424932597</c:v>
                </c:pt>
                <c:pt idx="30">
                  <c:v>73.694643128135695</c:v>
                </c:pt>
                <c:pt idx="31">
                  <c:v>73.031391339982463</c:v>
                </c:pt>
                <c:pt idx="32">
                  <c:v>72.352199400520618</c:v>
                </c:pt>
                <c:pt idx="33">
                  <c:v>71.657618286275621</c:v>
                </c:pt>
                <c:pt idx="34">
                  <c:v>70.9482078652415</c:v>
                </c:pt>
                <c:pt idx="35">
                  <c:v>70.224536145016032</c:v>
                </c:pt>
                <c:pt idx="36">
                  <c:v>69.487178515493355</c:v>
                </c:pt>
                <c:pt idx="37">
                  <c:v>68.736716987526023</c:v>
                </c:pt>
                <c:pt idx="38">
                  <c:v>67.973739428964478</c:v>
                </c:pt>
                <c:pt idx="39">
                  <c:v>67.198838799474288</c:v>
                </c:pt>
                <c:pt idx="40">
                  <c:v>66.412612385520433</c:v>
                </c:pt>
                <c:pt idx="41">
                  <c:v>65.615661036894181</c:v>
                </c:pt>
                <c:pt idx="42">
                  <c:v>64.808588406140387</c:v>
                </c:pt>
                <c:pt idx="43">
                  <c:v>63.992000192223024</c:v>
                </c:pt>
                <c:pt idx="44">
                  <c:v>63.16650338974334</c:v>
                </c:pt>
                <c:pt idx="45">
                  <c:v>62.332705544998738</c:v>
                </c:pt>
                <c:pt idx="46">
                  <c:v>61.491214020141257</c:v>
                </c:pt>
                <c:pt idx="47">
                  <c:v>60.642635266663305</c:v>
                </c:pt>
                <c:pt idx="48">
                  <c:v>59.787574109403351</c:v>
                </c:pt>
                <c:pt idx="49">
                  <c:v>58.926633042227941</c:v>
                </c:pt>
                <c:pt idx="50">
                  <c:v>58.060411536507189</c:v>
                </c:pt>
                <c:pt idx="51">
                  <c:v>57.189505363459581</c:v>
                </c:pt>
                <c:pt idx="52">
                  <c:v>56.314505931398656</c:v>
                </c:pt>
                <c:pt idx="53">
                  <c:v>55.435999638868836</c:v>
                </c:pt>
                <c:pt idx="54">
                  <c:v>54.554567244610816</c:v>
                </c:pt>
                <c:pt idx="55">
                  <c:v>53.670783255248125</c:v>
                </c:pt>
                <c:pt idx="56">
                  <c:v>52.785215331536534</c:v>
                </c:pt>
                <c:pt idx="57">
                  <c:v>51.898423713966721</c:v>
                </c:pt>
                <c:pt idx="58">
                  <c:v>51.010960668457891</c:v>
                </c:pt>
                <c:pt idx="59">
                  <c:v>50.123369952826721</c:v>
                </c:pt>
                <c:pt idx="60">
                  <c:v>49.236186304661686</c:v>
                </c:pt>
                <c:pt idx="61">
                  <c:v>48.349934951177779</c:v>
                </c:pt>
                <c:pt idx="62">
                  <c:v>47.465131141571227</c:v>
                </c:pt>
                <c:pt idx="63">
                  <c:v>46.582279702337999</c:v>
                </c:pt>
                <c:pt idx="64">
                  <c:v>45.70187461596381</c:v>
                </c:pt>
                <c:pt idx="65">
                  <c:v>44.824398623337309</c:v>
                </c:pt>
                <c:pt idx="66">
                  <c:v>43.950322850182232</c:v>
                </c:pt>
                <c:pt idx="67">
                  <c:v>43.080106457748627</c:v>
                </c:pt>
                <c:pt idx="68">
                  <c:v>42.214196317947881</c:v>
                </c:pt>
                <c:pt idx="69">
                  <c:v>41.353026713061737</c:v>
                </c:pt>
                <c:pt idx="70">
                  <c:v>40.497019060101366</c:v>
                </c:pt>
                <c:pt idx="71">
                  <c:v>39.646581659839235</c:v>
                </c:pt>
                <c:pt idx="72">
                  <c:v>38.802109470484659</c:v>
                </c:pt>
                <c:pt idx="73">
                  <c:v>37.963983905922191</c:v>
                </c:pt>
                <c:pt idx="74">
                  <c:v>37.132572658382493</c:v>
                </c:pt>
                <c:pt idx="75">
                  <c:v>36.308229545366409</c:v>
                </c:pt>
                <c:pt idx="76">
                  <c:v>35.491294380595662</c:v>
                </c:pt>
                <c:pt idx="77">
                  <c:v>34.682092868718073</c:v>
                </c:pt>
                <c:pt idx="78">
                  <c:v>33.880936523450693</c:v>
                </c:pt>
                <c:pt idx="79">
                  <c:v>33.088122608801946</c:v>
                </c:pt>
                <c:pt idx="80">
                  <c:v>32.303934102973344</c:v>
                </c:pt>
                <c:pt idx="81">
                  <c:v>31.528639684501975</c:v>
                </c:pt>
                <c:pt idx="82">
                  <c:v>30.76249374016858</c:v>
                </c:pt>
                <c:pt idx="83">
                  <c:v>30.005736394160426</c:v>
                </c:pt>
                <c:pt idx="84">
                  <c:v>29.258593557945833</c:v>
                </c:pt>
                <c:pt idx="85">
                  <c:v>28.5212770002856</c:v>
                </c:pt>
                <c:pt idx="86">
                  <c:v>27.793984436778317</c:v>
                </c:pt>
                <c:pt idx="87">
                  <c:v>27.076899638309438</c:v>
                </c:pt>
                <c:pt idx="88">
                  <c:v>26.370192557749558</c:v>
                </c:pt>
                <c:pt idx="89">
                  <c:v>25.67401947422497</c:v>
                </c:pt>
                <c:pt idx="90">
                  <c:v>24.988523154263167</c:v>
                </c:pt>
                <c:pt idx="91">
                  <c:v>24.313833029098063</c:v>
                </c:pt>
                <c:pt idx="92">
                  <c:v>23.650065387403686</c:v>
                </c:pt>
                <c:pt idx="93">
                  <c:v>22.997323582711342</c:v>
                </c:pt>
                <c:pt idx="94">
                  <c:v>22.355698254753698</c:v>
                </c:pt>
                <c:pt idx="95">
                  <c:v>21.725267563969641</c:v>
                </c:pt>
                <c:pt idx="96">
                  <c:v>21.106097438396507</c:v>
                </c:pt>
                <c:pt idx="97">
                  <c:v>20.498241832170688</c:v>
                </c:pt>
                <c:pt idx="98">
                  <c:v>19.901742994854523</c:v>
                </c:pt>
                <c:pt idx="99">
                  <c:v>19.316631750805797</c:v>
                </c:pt>
                <c:pt idx="100">
                  <c:v>18.742927787806867</c:v>
                </c:pt>
                <c:pt idx="101">
                  <c:v>18.180639954172658</c:v>
                </c:pt>
                <c:pt idx="102">
                  <c:v>17.629766563561226</c:v>
                </c:pt>
                <c:pt idx="103">
                  <c:v>17.090295706716255</c:v>
                </c:pt>
                <c:pt idx="104">
                  <c:v>16.562205569378726</c:v>
                </c:pt>
                <c:pt idx="105">
                  <c:v>16.045464755614109</c:v>
                </c:pt>
                <c:pt idx="106">
                  <c:v>15.540032615812263</c:v>
                </c:pt>
                <c:pt idx="107">
                  <c:v>15.045859578629432</c:v>
                </c:pt>
                <c:pt idx="108">
                  <c:v>14.56288748615543</c:v>
                </c:pt>
                <c:pt idx="109">
                  <c:v>14.091049931603992</c:v>
                </c:pt>
                <c:pt idx="110">
                  <c:v>13.630272598840543</c:v>
                </c:pt>
                <c:pt idx="111">
                  <c:v>13.180473603078806</c:v>
                </c:pt>
                <c:pt idx="112">
                  <c:v>12.741563832096281</c:v>
                </c:pt>
                <c:pt idx="113">
                  <c:v>12.313447287337846</c:v>
                </c:pt>
                <c:pt idx="114">
                  <c:v>11.896021424297095</c:v>
                </c:pt>
                <c:pt idx="115">
                  <c:v>11.489177491586132</c:v>
                </c:pt>
                <c:pt idx="116">
                  <c:v>11.09280086812641</c:v>
                </c:pt>
                <c:pt idx="117">
                  <c:v>10.706771397915613</c:v>
                </c:pt>
                <c:pt idx="118">
                  <c:v>10.330963721848775</c:v>
                </c:pt>
                <c:pt idx="119">
                  <c:v>9.9652476060953283</c:v>
                </c:pt>
                <c:pt idx="120">
                  <c:v>9.6094882665577259</c:v>
                </c:pt>
                <c:pt idx="121">
                  <c:v>9.2635466889616485</c:v>
                </c:pt>
                <c:pt idx="122">
                  <c:v>8.9272799441523389</c:v>
                </c:pt>
                <c:pt idx="123">
                  <c:v>8.6005414981963639</c:v>
                </c:pt>
                <c:pt idx="124">
                  <c:v>8.2831815169129186</c:v>
                </c:pt>
                <c:pt idx="125">
                  <c:v>7.9750471644837573</c:v>
                </c:pt>
                <c:pt idx="126">
                  <c:v>7.6759828958156158</c:v>
                </c:pt>
                <c:pt idx="127">
                  <c:v>7.3858307423537841</c:v>
                </c:pt>
                <c:pt idx="128">
                  <c:v>7.1044305910701055</c:v>
                </c:pt>
                <c:pt idx="129">
                  <c:v>6.8316204563730132</c:v>
                </c:pt>
                <c:pt idx="130">
                  <c:v>6.5672367447113773</c:v>
                </c:pt>
                <c:pt idx="131">
                  <c:v>6.3111145116676335</c:v>
                </c:pt>
                <c:pt idx="132">
                  <c:v>6.0630877113590964</c:v>
                </c:pt>
                <c:pt idx="133">
                  <c:v>5.8229894379892757</c:v>
                </c:pt>
                <c:pt idx="134">
                  <c:v>5.5906521594135032</c:v>
                </c:pt>
                <c:pt idx="135">
                  <c:v>5.3659079426050811</c:v>
                </c:pt>
                <c:pt idx="136">
                  <c:v>5.1485886709295752</c:v>
                </c:pt>
                <c:pt idx="137">
                  <c:v>4.938526253155648</c:v>
                </c:pt>
                <c:pt idx="138">
                  <c:v>4.7355528241509512</c:v>
                </c:pt>
                <c:pt idx="139">
                  <c:v>4.539500937231101</c:v>
                </c:pt>
                <c:pt idx="140">
                  <c:v>4.3502037481485649</c:v>
                </c:pt>
                <c:pt idx="141">
                  <c:v>4.1674951907263251</c:v>
                </c:pt>
                <c:pt idx="142">
                  <c:v>3.9912101441586016</c:v>
                </c:pt>
                <c:pt idx="143">
                  <c:v>3.8211845920174454</c:v>
                </c:pt>
                <c:pt idx="144">
                  <c:v>3.6572557730198971</c:v>
                </c:pt>
                <c:pt idx="145">
                  <c:v>3.4992623236254379</c:v>
                </c:pt>
                <c:pt idx="146">
                  <c:v>3.3470444125477314</c:v>
                </c:pt>
                <c:pt idx="147">
                  <c:v>3.2004438672781408</c:v>
                </c:pt>
                <c:pt idx="148">
                  <c:v>3.0593042927311749</c:v>
                </c:pt>
                <c:pt idx="149">
                  <c:v>2.9234711821339103</c:v>
                </c:pt>
                <c:pt idx="150">
                  <c:v>2.7927920202925245</c:v>
                </c:pt>
                <c:pt idx="151">
                  <c:v>2.6671163793793609</c:v>
                </c:pt>
                <c:pt idx="152">
                  <c:v>2.5462960073934755</c:v>
                </c:pt>
                <c:pt idx="153">
                  <c:v>2.430184909456333</c:v>
                </c:pt>
                <c:pt idx="154">
                  <c:v>2.3186394221122875</c:v>
                </c:pt>
                <c:pt idx="155">
                  <c:v>2.2115182808106995</c:v>
                </c:pt>
                <c:pt idx="156">
                  <c:v>2.1086826807530019</c:v>
                </c:pt>
                <c:pt idx="157">
                  <c:v>2.0099963312937614</c:v>
                </c:pt>
                <c:pt idx="158">
                  <c:v>1.9153255040898247</c:v>
                </c:pt>
                <c:pt idx="159">
                  <c:v>1.8245390751959671</c:v>
                </c:pt>
                <c:pt idx="160">
                  <c:v>1.7375085613091197</c:v>
                </c:pt>
                <c:pt idx="161">
                  <c:v>1.654108150366282</c:v>
                </c:pt>
                <c:pt idx="162">
                  <c:v>1.5742147267035906</c:v>
                </c:pt>
                <c:pt idx="163">
                  <c:v>1.4977078909857957</c:v>
                </c:pt>
                <c:pt idx="164">
                  <c:v>1.4244699751165903</c:v>
                </c:pt>
                <c:pt idx="165">
                  <c:v>1.3543860523408542</c:v>
                </c:pt>
                <c:pt idx="166">
                  <c:v>1.2873439427499818</c:v>
                </c:pt>
                <c:pt idx="167">
                  <c:v>1.2232342144010326</c:v>
                </c:pt>
                <c:pt idx="168">
                  <c:v>1.1619501802595411</c:v>
                </c:pt>
                <c:pt idx="169">
                  <c:v>1.1033878911744601</c:v>
                </c:pt>
                <c:pt idx="170">
                  <c:v>1.0474461250919151</c:v>
                </c:pt>
                <c:pt idx="171">
                  <c:v>0.99402637271222738</c:v>
                </c:pt>
                <c:pt idx="172">
                  <c:v>0.94303281979208997</c:v>
                </c:pt>
                <c:pt idx="173">
                  <c:v>0.8943723262908182</c:v>
                </c:pt>
                <c:pt idx="174">
                  <c:v>0.8479544025563247</c:v>
                </c:pt>
                <c:pt idx="175">
                  <c:v>0.80369118274288442</c:v>
                </c:pt>
                <c:pt idx="176">
                  <c:v>0.76149739564888308</c:v>
                </c:pt>
                <c:pt idx="177">
                  <c:v>0.72129033315862201</c:v>
                </c:pt>
                <c:pt idx="178">
                  <c:v>0.68298981646789925</c:v>
                </c:pt>
                <c:pt idx="179">
                  <c:v>0.6465181602685135</c:v>
                </c:pt>
                <c:pt idx="180">
                  <c:v>0.6118001350620943</c:v>
                </c:pt>
                <c:pt idx="181">
                  <c:v>0.57876292776874128</c:v>
                </c:pt>
                <c:pt idx="182">
                  <c:v>0.54733610079089856</c:v>
                </c:pt>
                <c:pt idx="183">
                  <c:v>0.51745154968771545</c:v>
                </c:pt>
                <c:pt idx="184">
                  <c:v>0.4890434596098599</c:v>
                </c:pt>
                <c:pt idx="185">
                  <c:v>0.46204826063939564</c:v>
                </c:pt>
                <c:pt idx="186">
                  <c:v>0.43640458217390921</c:v>
                </c:pt>
                <c:pt idx="187">
                  <c:v>0.41205320648860505</c:v>
                </c:pt>
                <c:pt idx="188">
                  <c:v>0.38893702160459426</c:v>
                </c:pt>
                <c:pt idx="189">
                  <c:v>0.36700097358609512</c:v>
                </c:pt>
                <c:pt idx="190">
                  <c:v>0.34619201838376357</c:v>
                </c:pt>
                <c:pt idx="191">
                  <c:v>0.32645907333588897</c:v>
                </c:pt>
                <c:pt idx="192">
                  <c:v>0.30775296843374256</c:v>
                </c:pt>
                <c:pt idx="193">
                  <c:v>0.29002639745195902</c:v>
                </c:pt>
                <c:pt idx="194">
                  <c:v>0.27323386903949054</c:v>
                </c:pt>
                <c:pt idx="195">
                  <c:v>0.25733165786139223</c:v>
                </c:pt>
                <c:pt idx="196">
                  <c:v>0.24227775587650074</c:v>
                </c:pt>
                <c:pt idx="197">
                  <c:v>0.22803182383096252</c:v>
                </c:pt>
                <c:pt idx="198">
                  <c:v>0.21455514304255263</c:v>
                </c:pt>
                <c:pt idx="199">
                  <c:v>0.20181056754582499</c:v>
                </c:pt>
                <c:pt idx="200">
                  <c:v>0.18976247666333926</c:v>
                </c:pt>
                <c:pt idx="201">
                  <c:v>0.17837672806353891</c:v>
                </c:pt>
                <c:pt idx="202">
                  <c:v>0.16762061136130751</c:v>
                </c:pt>
                <c:pt idx="203">
                  <c:v>0.15746280231281226</c:v>
                </c:pt>
                <c:pt idx="204">
                  <c:v>0.14787331765196202</c:v>
                </c:pt>
                <c:pt idx="205">
                  <c:v>0.13882347061166195</c:v>
                </c:pt>
                <c:pt idx="206">
                  <c:v>0.13028582716904474</c:v>
                </c:pt>
                <c:pt idx="207">
                  <c:v>0.12223416304999776</c:v>
                </c:pt>
                <c:pt idx="208">
                  <c:v>0.11464342152459291</c:v>
                </c:pt>
                <c:pt idx="209">
                  <c:v>0.1074896720214583</c:v>
                </c:pt>
                <c:pt idx="210">
                  <c:v>0.10075006958571288</c:v>
                </c:pt>
                <c:pt idx="211">
                  <c:v>9.4402815201812942E-2</c:v>
                </c:pt>
                <c:pt idx="212">
                  <c:v>8.8427116999538188E-2</c:v>
                </c:pt>
                <c:pt idx="213">
                  <c:v>8.2803152358367563E-2</c:v>
                </c:pt>
                <c:pt idx="214">
                  <c:v>7.7512030922667882E-2</c:v>
                </c:pt>
                <c:pt idx="215">
                  <c:v>7.2535758537432604E-2</c:v>
                </c:pt>
                <c:pt idx="216">
                  <c:v>6.7857202111768211E-2</c:v>
                </c:pt>
                <c:pt idx="217">
                  <c:v>6.3460055414925623E-2</c:v>
                </c:pt>
                <c:pt idx="218">
                  <c:v>5.9328805807413967E-2</c:v>
                </c:pt>
                <c:pt idx="219">
                  <c:v>5.5448701907609095E-2</c:v>
                </c:pt>
                <c:pt idx="220">
                  <c:v>5.1805722192279184E-2</c:v>
                </c:pt>
                <c:pt idx="221">
                  <c:v>4.8386544527588747E-2</c:v>
                </c:pt>
                <c:pt idx="222">
                  <c:v>4.5178516625409622E-2</c:v>
                </c:pt>
                <c:pt idx="223">
                  <c:v>4.2169627418157336E-2</c:v>
                </c:pt>
                <c:pt idx="224">
                  <c:v>3.9348479343882616E-2</c:v>
                </c:pt>
                <c:pt idx="225">
                  <c:v>3.6704261531973703E-2</c:v>
                </c:pt>
                <c:pt idx="226">
                  <c:v>3.4226723878565471E-2</c:v>
                </c:pt>
                <c:pt idx="227">
                  <c:v>3.1906151999598738E-2</c:v>
                </c:pt>
                <c:pt idx="228">
                  <c:v>2.9733343048426064E-2</c:v>
                </c:pt>
                <c:pt idx="229">
                  <c:v>2.7699582383913721E-2</c:v>
                </c:pt>
                <c:pt idx="230">
                  <c:v>2.579662107413885E-2</c:v>
                </c:pt>
                <c:pt idx="231">
                  <c:v>2.4016654220023272E-2</c:v>
                </c:pt>
                <c:pt idx="232">
                  <c:v>2.235230008257566E-2</c:v>
                </c:pt>
                <c:pt idx="233">
                  <c:v>2.0796579996828393E-2</c:v>
                </c:pt>
                <c:pt idx="234">
                  <c:v>1.934289905505009E-2</c:v>
                </c:pt>
                <c:pt idx="235">
                  <c:v>1.7985027541385572E-2</c:v>
                </c:pt>
                <c:pt idx="236">
                  <c:v>1.6717083099717891E-2</c:v>
                </c:pt>
                <c:pt idx="237">
                  <c:v>1.5533513616257865E-2</c:v>
                </c:pt>
                <c:pt idx="238">
                  <c:v>1.4429080798141928E-2</c:v>
                </c:pt>
                <c:pt idx="239">
                  <c:v>1.3398844429154594E-2</c:v>
                </c:pt>
                <c:pt idx="240">
                  <c:v>1.2438147283584212E-2</c:v>
                </c:pt>
                <c:pt idx="241">
                  <c:v>1.1542600679166149E-2</c:v>
                </c:pt>
                <c:pt idx="242">
                  <c:v>1.0708070650062435E-2</c:v>
                </c:pt>
                <c:pt idx="243">
                  <c:v>9.9306647208679023E-3</c:v>
                </c:pt>
                <c:pt idx="244">
                  <c:v>9.2067192627166335E-3</c:v>
                </c:pt>
                <c:pt idx="245">
                  <c:v>8.5327874126857745E-3</c:v>
                </c:pt>
                <c:pt idx="246">
                  <c:v>7.9056275378533714E-3</c:v>
                </c:pt>
                <c:pt idx="247">
                  <c:v>7.3221922255597921E-3</c:v>
                </c:pt>
                <c:pt idx="248">
                  <c:v>6.7796177816458122E-3</c:v>
                </c:pt>
                <c:pt idx="249">
                  <c:v>6.2752142186913639E-3</c:v>
                </c:pt>
                <c:pt idx="250">
                  <c:v>5.8064557165551194E-3</c:v>
                </c:pt>
                <c:pt idx="251">
                  <c:v>5.3709715378134851E-3</c:v>
                </c:pt>
                <c:pt idx="252">
                  <c:v>4.9665373810161293E-3</c:v>
                </c:pt>
                <c:pt idx="253">
                  <c:v>4.5910671550113101E-3</c:v>
                </c:pt>
                <c:pt idx="254">
                  <c:v>4.2426051579459514E-3</c:v>
                </c:pt>
                <c:pt idx="255">
                  <c:v>3.9193186449104703E-3</c:v>
                </c:pt>
                <c:pt idx="256">
                  <c:v>3.6194907685748196E-3</c:v>
                </c:pt>
                <c:pt idx="257">
                  <c:v>3.3415138775482727E-3</c:v>
                </c:pt>
                <c:pt idx="258">
                  <c:v>3.0838831575893009E-3</c:v>
                </c:pt>
                <c:pt idx="259">
                  <c:v>2.8451906011918893E-3</c:v>
                </c:pt>
                <c:pt idx="260">
                  <c:v>2.6241192914792794E-3</c:v>
                </c:pt>
                <c:pt idx="261">
                  <c:v>2.4194379867438953E-3</c:v>
                </c:pt>
                <c:pt idx="262">
                  <c:v>2.2299959923818484E-3</c:v>
                </c:pt>
                <c:pt idx="263">
                  <c:v>2.0547183073806349E-3</c:v>
                </c:pt>
                <c:pt idx="264">
                  <c:v>1.8926010329283027E-3</c:v>
                </c:pt>
                <c:pt idx="265">
                  <c:v>1.7427070311203813E-3</c:v>
                </c:pt>
                <c:pt idx="266">
                  <c:v>1.6041618221463111E-3</c:v>
                </c:pt>
                <c:pt idx="267">
                  <c:v>1.4761497087390351E-3</c:v>
                </c:pt>
                <c:pt idx="268">
                  <c:v>1.3579101170690384E-3</c:v>
                </c:pt>
                <c:pt idx="269">
                  <c:v>1.2487341436566877E-3</c:v>
                </c:pt>
                <c:pt idx="270">
                  <c:v>1.1479612982635929E-3</c:v>
                </c:pt>
                <c:pt idx="271">
                  <c:v>1.0549764331042421E-3</c:v>
                </c:pt>
                <c:pt idx="272">
                  <c:v>9.6920684909286721E-4</c:v>
                </c:pt>
                <c:pt idx="273">
                  <c:v>8.9011957020688928E-4</c:v>
                </c:pt>
                <c:pt idx="274">
                  <c:v>8.1721877740694522E-4</c:v>
                </c:pt>
                <c:pt idx="275">
                  <c:v>7.5004339390409417E-4</c:v>
                </c:pt>
                <c:pt idx="276">
                  <c:v>6.8816481390700647E-4</c:v>
                </c:pt>
                <c:pt idx="277">
                  <c:v>6.311847673155064E-4</c:v>
                </c:pt>
                <c:pt idx="278">
                  <c:v>5.7873331315158778E-4</c:v>
                </c:pt>
                <c:pt idx="279">
                  <c:v>5.304669548347454E-4</c:v>
                </c:pt>
                <c:pt idx="280">
                  <c:v>4.8606687071507714E-4</c:v>
                </c:pt>
                <c:pt idx="281">
                  <c:v>4.4523725357501062E-4</c:v>
                </c:pt>
                <c:pt idx="282">
                  <c:v>4.0770375309863731E-4</c:v>
                </c:pt>
                <c:pt idx="283">
                  <c:v>3.7321201558649254E-4</c:v>
                </c:pt>
                <c:pt idx="284">
                  <c:v>3.4152631546319938E-4</c:v>
                </c:pt>
                <c:pt idx="285">
                  <c:v>3.124282733857348E-4</c:v>
                </c:pt>
                <c:pt idx="286">
                  <c:v>2.8571565601125451E-4</c:v>
                </c:pt>
                <c:pt idx="287">
                  <c:v>2.6120125272548889E-4</c:v>
                </c:pt>
                <c:pt idx="288">
                  <c:v>2.3871182486582428E-4</c:v>
                </c:pt>
                <c:pt idx="289">
                  <c:v>2.1808712319741703E-4</c:v>
                </c:pt>
                <c:pt idx="290">
                  <c:v>1.9917896961620099E-4</c:v>
                </c:pt>
                <c:pt idx="291">
                  <c:v>1.8185039925959151E-4</c:v>
                </c:pt>
                <c:pt idx="292">
                  <c:v>1.6597485940422917E-4</c:v>
                </c:pt>
                <c:pt idx="293">
                  <c:v>1.5143546172041868E-4</c:v>
                </c:pt>
                <c:pt idx="294">
                  <c:v>1.3812428463519391E-4</c:v>
                </c:pt>
                <c:pt idx="295">
                  <c:v>1.2594172273036979E-4</c:v>
                </c:pt>
                <c:pt idx="296">
                  <c:v>1.1479588026873207E-4</c:v>
                </c:pt>
                <c:pt idx="297">
                  <c:v>1.0460200610086866E-4</c:v>
                </c:pt>
                <c:pt idx="298">
                  <c:v>9.5281967357281272E-5</c:v>
                </c:pt>
                <c:pt idx="299">
                  <c:v>8.6763759475540314E-5</c:v>
                </c:pt>
                <c:pt idx="300">
                  <c:v>7.8981050250584355E-5</c:v>
                </c:pt>
                <c:pt idx="301">
                  <c:v>7.1872755728031755E-5</c:v>
                </c:pt>
                <c:pt idx="302">
                  <c:v>6.5382645885790494E-5</c:v>
                </c:pt>
                <c:pt idx="303">
                  <c:v>5.9458978168537873E-5</c:v>
                </c:pt>
                <c:pt idx="304">
                  <c:v>5.4054157053017788E-5</c:v>
                </c:pt>
                <c:pt idx="305">
                  <c:v>4.9124417929782557E-5</c:v>
                </c:pt>
                <c:pt idx="306">
                  <c:v>4.462953368920746E-5</c:v>
                </c:pt>
                <c:pt idx="307">
                  <c:v>4.0532542496538208E-5</c:v>
                </c:pt>
                <c:pt idx="308">
                  <c:v>3.6799495332607042E-5</c:v>
                </c:pt>
                <c:pt idx="309">
                  <c:v>3.3399221963874144E-5</c:v>
                </c:pt>
                <c:pt idx="310">
                  <c:v>3.0303114087823015E-5</c:v>
                </c:pt>
                <c:pt idx="311">
                  <c:v>2.7484924477655473E-5</c:v>
                </c:pt>
                <c:pt idx="312">
                  <c:v>2.4920581023890217E-5</c:v>
                </c:pt>
                <c:pt idx="313">
                  <c:v>2.258801464005409E-5</c:v>
                </c:pt>
                <c:pt idx="314">
                  <c:v>2.0467000065353012E-5</c:v>
                </c:pt>
                <c:pt idx="315">
                  <c:v>1.8539008659196759E-5</c:v>
                </c:pt>
                <c:pt idx="316">
                  <c:v>1.6787072340902664E-5</c:v>
                </c:pt>
                <c:pt idx="317">
                  <c:v>1.5195657882985091E-5</c:v>
                </c:pt>
                <c:pt idx="318">
                  <c:v>1.3750550818313211E-5</c:v>
                </c:pt>
                <c:pt idx="319">
                  <c:v>1.2438748270246133E-5</c:v>
                </c:pt>
                <c:pt idx="320">
                  <c:v>1.1248360060783575E-5</c:v>
                </c:pt>
                <c:pt idx="321">
                  <c:v>1.0168517494948352E-5</c:v>
                </c:pt>
                <c:pt idx="322">
                  <c:v>9.1892892601848267E-6</c:v>
                </c:pt>
                <c:pt idx="323">
                  <c:v>8.3016039176509719E-6</c:v>
                </c:pt>
                <c:pt idx="324">
                  <c:v>7.4971784980305928E-6</c:v>
                </c:pt>
                <c:pt idx="325">
                  <c:v>6.7684527480220192E-6</c:v>
                </c:pt>
                <c:pt idx="326">
                  <c:v>6.1085286050898723E-6</c:v>
                </c:pt>
                <c:pt idx="327">
                  <c:v>5.5111145075120829E-6</c:v>
                </c:pt>
                <c:pt idx="328">
                  <c:v>4.9704741743251478E-6</c:v>
                </c:pt>
                <c:pt idx="329">
                  <c:v>4.4813795155715527E-6</c:v>
                </c:pt>
                <c:pt idx="330">
                  <c:v>4.0390673573846411E-6</c:v>
                </c:pt>
                <c:pt idx="331">
                  <c:v>3.6391996890035621E-6</c:v>
                </c:pt>
                <c:pt idx="332">
                  <c:v>3.2778271598855083E-6</c:v>
                </c:pt>
                <c:pt idx="333">
                  <c:v>2.9513555747609115E-6</c:v>
                </c:pt>
                <c:pt idx="334">
                  <c:v>2.6565151528422961E-6</c:v>
                </c:pt>
                <c:pt idx="335">
                  <c:v>2.3903323345274986E-6</c:v>
                </c:pt>
                <c:pt idx="336">
                  <c:v>2.1501039349074849E-6</c:v>
                </c:pt>
                <c:pt idx="337">
                  <c:v>1.9333734582688102E-6</c:v>
                </c:pt>
                <c:pt idx="338">
                  <c:v>1.7379094016378336E-6</c:v>
                </c:pt>
                <c:pt idx="339">
                  <c:v>1.5616853883117572E-6</c:v>
                </c:pt>
                <c:pt idx="340">
                  <c:v>1.4028619843204515E-6</c:v>
                </c:pt>
                <c:pt idx="341">
                  <c:v>1.2597700619197653E-6</c:v>
                </c:pt>
                <c:pt idx="342">
                  <c:v>1.1308955845853734E-6</c:v>
                </c:pt>
                <c:pt idx="343">
                  <c:v>1.0148656976069141E-6</c:v>
                </c:pt>
                <c:pt idx="344">
                  <c:v>9.1043601732316265E-7</c:v>
                </c:pt>
                <c:pt idx="345">
                  <c:v>8.164790203354124E-7</c:v>
                </c:pt>
                <c:pt idx="346">
                  <c:v>7.3197344173069715E-7</c:v>
                </c:pt>
                <c:pt idx="347">
                  <c:v>6.5599459847905086E-7</c:v>
                </c:pt>
                <c:pt idx="348">
                  <c:v>5.8770556077738159E-7</c:v>
                </c:pt>
                <c:pt idx="349">
                  <c:v>5.2634910023222294E-7</c:v>
                </c:pt>
                <c:pt idx="350">
                  <c:v>4.7124034943790918E-7</c:v>
                </c:pt>
                <c:pt idx="351">
                  <c:v>4.2176011274692871E-7</c:v>
                </c:pt>
                <c:pt idx="352">
                  <c:v>3.7734877287467716E-7</c:v>
                </c:pt>
                <c:pt idx="353">
                  <c:v>3.3750074245911122E-7</c:v>
                </c:pt>
                <c:pt idx="354">
                  <c:v>3.0175941383269131E-7</c:v>
                </c:pt>
                <c:pt idx="355">
                  <c:v>2.6971256408365952E-7</c:v>
                </c:pt>
                <c:pt idx="356">
                  <c:v>2.4098817600874979E-7</c:v>
                </c:pt>
                <c:pt idx="357">
                  <c:v>2.1525063881101532E-7</c:v>
                </c:pt>
                <c:pt idx="358">
                  <c:v>1.9219729539435559E-7</c:v>
                </c:pt>
                <c:pt idx="359">
                  <c:v>1.7155530586900178E-7</c:v>
                </c:pt>
                <c:pt idx="360">
                  <c:v>1.5307879942691033E-7</c:v>
                </c:pt>
                <c:pt idx="361">
                  <c:v>1.3654628908880399E-7</c:v>
                </c:pt>
                <c:pt idx="362">
                  <c:v>1.2175832598048652E-7</c:v>
                </c:pt>
                <c:pt idx="363">
                  <c:v>1.0853537177900567E-7</c:v>
                </c:pt>
                <c:pt idx="364">
                  <c:v>9.6715869792271955E-8</c:v>
                </c:pt>
                <c:pt idx="365">
                  <c:v>8.615449681095586E-8</c:v>
                </c:pt>
                <c:pt idx="366">
                  <c:v>7.6720579410156194E-8</c:v>
                </c:pt>
                <c:pt idx="367">
                  <c:v>6.8296659790921038E-8</c:v>
                </c:pt>
                <c:pt idx="368">
                  <c:v>6.0777197547940639E-8</c:v>
                </c:pt>
                <c:pt idx="369">
                  <c:v>5.4067394938647975E-8</c:v>
                </c:pt>
                <c:pt idx="370">
                  <c:v>4.8082134318939645E-8</c:v>
                </c:pt>
                <c:pt idx="371">
                  <c:v>4.2745017409537345E-8</c:v>
                </c:pt>
                <c:pt idx="372">
                  <c:v>3.7987496971855839E-8</c:v>
                </c:pt>
                <c:pt idx="373">
                  <c:v>3.3748092309796724E-8</c:v>
                </c:pt>
                <c:pt idx="374">
                  <c:v>2.9971680780330468E-8</c:v>
                </c:pt>
                <c:pt idx="375">
                  <c:v>2.6608858196777392E-8</c:v>
                </c:pt>
                <c:pt idx="376">
                  <c:v>2.3615361649639935E-8</c:v>
                </c:pt>
                <c:pt idx="377">
                  <c:v>2.095154885556055E-8</c:v>
                </c:pt>
                <c:pt idx="378">
                  <c:v>1.8581928679996651E-8</c:v>
                </c:pt>
                <c:pt idx="379">
                  <c:v>1.6474737967685034E-8</c:v>
                </c:pt>
                <c:pt idx="380">
                  <c:v>1.4601560260759244E-8</c:v>
                </c:pt>
                <c:pt idx="381">
                  <c:v>1.2936982391032692E-8</c:v>
                </c:pt>
                <c:pt idx="382">
                  <c:v>1.1458285303737656E-8</c:v>
                </c:pt>
                <c:pt idx="383">
                  <c:v>1.0145165807929319E-8</c:v>
                </c:pt>
                <c:pt idx="384">
                  <c:v>8.9794862565982403E-9</c:v>
                </c:pt>
                <c:pt idx="385">
                  <c:v>7.945049439838122E-9</c:v>
                </c:pt>
                <c:pt idx="386">
                  <c:v>7.0273962295368193E-9</c:v>
                </c:pt>
                <c:pt idx="387">
                  <c:v>6.2136237461564551E-9</c:v>
                </c:pt>
                <c:pt idx="388">
                  <c:v>5.4922220292276917E-9</c:v>
                </c:pt>
                <c:pt idx="389">
                  <c:v>4.8529273850255879E-9</c:v>
                </c:pt>
                <c:pt idx="390">
                  <c:v>4.2865907591931017E-9</c:v>
                </c:pt>
                <c:pt idx="391">
                  <c:v>3.7850596403675087E-9</c:v>
                </c:pt>
                <c:pt idx="392">
                  <c:v>3.3410721445523996E-9</c:v>
                </c:pt>
                <c:pt idx="393">
                  <c:v>2.9481620603530373E-9</c:v>
                </c:pt>
                <c:pt idx="394">
                  <c:v>2.6005737534374146E-9</c:v>
                </c:pt>
                <c:pt idx="395">
                  <c:v>2.2931859357811122E-9</c:v>
                </c:pt>
                <c:pt idx="396">
                  <c:v>2.0214434023910506E-9</c:v>
                </c:pt>
                <c:pt idx="397">
                  <c:v>1.7812959261869936E-9</c:v>
                </c:pt>
                <c:pt idx="398">
                  <c:v>1.5691435813781231E-9</c:v>
                </c:pt>
                <c:pt idx="399">
                  <c:v>1.381787837761575E-9</c:v>
                </c:pt>
                <c:pt idx="400">
                  <c:v>1.2163878335815144E-9</c:v>
                </c:pt>
                <c:pt idx="401">
                  <c:v>1.0704212935517329E-9</c:v>
                </c:pt>
                <c:pt idx="402">
                  <c:v>9.4164961193745931E-10</c:v>
                </c:pt>
                <c:pt idx="403">
                  <c:v>8.2808666873780173E-10</c:v>
                </c:pt>
                <c:pt idx="404">
                  <c:v>7.2797099048740158E-10</c:v>
                </c:pt>
                <c:pt idx="405">
                  <c:v>6.3974090644032835E-10</c:v>
                </c:pt>
                <c:pt idx="406">
                  <c:v>5.6201238630782847E-10</c:v>
                </c:pt>
                <c:pt idx="407">
                  <c:v>4.9355927765553491E-10</c:v>
                </c:pt>
                <c:pt idx="408">
                  <c:v>4.3329568985379409E-10</c:v>
                </c:pt>
                <c:pt idx="409">
                  <c:v>3.8026029741568974E-10</c:v>
                </c:pt>
                <c:pt idx="410">
                  <c:v>3.3360235892278459E-10</c:v>
                </c:pt>
                <c:pt idx="411">
                  <c:v>2.9256926877528208E-10</c:v>
                </c:pt>
                <c:pt idx="412">
                  <c:v>2.564954779352898E-10</c:v>
                </c:pt>
                <c:pt idx="413">
                  <c:v>2.2479263686248797E-10</c:v>
                </c:pt>
                <c:pt idx="414">
                  <c:v>1.9694082915522572E-10</c:v>
                </c:pt>
                <c:pt idx="415">
                  <c:v>1.724807781741467E-10</c:v>
                </c:pt>
                <c:pt idx="416">
                  <c:v>1.5100692129146542E-10</c:v>
                </c:pt>
                <c:pt idx="417">
                  <c:v>1.3216125751429051E-10</c:v>
                </c:pt>
                <c:pt idx="418">
                  <c:v>1.1562788419925278E-10</c:v>
                </c:pt>
                <c:pt idx="419">
                  <c:v>1.0112814752066648E-10</c:v>
                </c:pt>
                <c:pt idx="420">
                  <c:v>8.8416339377318698E-11</c:v>
                </c:pt>
                <c:pt idx="421">
                  <c:v>7.7275880615776542E-11</c:v>
                </c:pt>
                <c:pt idx="422">
                  <c:v>6.7515936894003968E-11</c:v>
                </c:pt>
                <c:pt idx="423">
                  <c:v>5.8968419283223064E-11</c:v>
                </c:pt>
                <c:pt idx="424">
                  <c:v>5.148532687618206E-11</c:v>
                </c:pt>
                <c:pt idx="425">
                  <c:v>4.4936393297531704E-11</c:v>
                </c:pt>
                <c:pt idx="426">
                  <c:v>3.9207003152096415E-11</c:v>
                </c:pt>
                <c:pt idx="427">
                  <c:v>3.4196348149258493E-11</c:v>
                </c:pt>
                <c:pt idx="428">
                  <c:v>2.981579595133848E-11</c:v>
                </c:pt>
                <c:pt idx="429">
                  <c:v>2.5987447751186617E-11</c:v>
                </c:pt>
                <c:pt idx="430">
                  <c:v>2.2642863225608902E-11</c:v>
                </c:pt>
                <c:pt idx="431">
                  <c:v>1.9721933869505353E-11</c:v>
                </c:pt>
                <c:pt idx="432">
                  <c:v>1.7171887820178313E-11</c:v>
                </c:pt>
                <c:pt idx="433">
                  <c:v>1.4946411158683204E-11</c:v>
                </c:pt>
                <c:pt idx="434">
                  <c:v>1.3004872349170256E-11</c:v>
                </c:pt>
                <c:pt idx="435">
                  <c:v>1.1311637969308289E-11</c:v>
                </c:pt>
                <c:pt idx="436">
                  <c:v>9.8354692143135578E-12</c:v>
                </c:pt>
                <c:pt idx="437">
                  <c:v>8.5489898410813425E-12</c:v>
                </c:pt>
                <c:pt idx="438">
                  <c:v>7.4282172729155788E-12</c:v>
                </c:pt>
                <c:pt idx="439">
                  <c:v>6.4521495232544715E-12</c:v>
                </c:pt>
                <c:pt idx="440">
                  <c:v>5.6024014310418577E-12</c:v>
                </c:pt>
                <c:pt idx="441">
                  <c:v>4.8628844421443321E-12</c:v>
                </c:pt>
                <c:pt idx="442">
                  <c:v>4.2195248304486376E-12</c:v>
                </c:pt>
                <c:pt idx="443">
                  <c:v>3.6600158379311485E-12</c:v>
                </c:pt>
                <c:pt idx="444">
                  <c:v>3.1735997330700988E-12</c:v>
                </c:pt>
                <c:pt idx="445">
                  <c:v>2.7508762486251619E-12</c:v>
                </c:pt>
                <c:pt idx="446">
                  <c:v>2.3836342694337026E-12</c:v>
                </c:pt>
                <c:pt idx="447">
                  <c:v>2.0647040041834734E-12</c:v>
                </c:pt>
                <c:pt idx="448">
                  <c:v>1.7878271972224693E-12</c:v>
                </c:pt>
                <c:pt idx="449">
                  <c:v>1.5475432219157696E-12</c:v>
                </c:pt>
                <c:pt idx="450">
                  <c:v>1.3390891499237152E-12</c:v>
                </c:pt>
                <c:pt idx="451">
                  <c:v>1.1583121146840136E-12</c:v>
                </c:pt>
                <c:pt idx="452">
                  <c:v>1.0015924855672666E-12</c:v>
                </c:pt>
                <c:pt idx="453">
                  <c:v>8.6577654452434526E-13</c:v>
                </c:pt>
                <c:pt idx="454">
                  <c:v>7.4811751212348674E-13</c:v>
                </c:pt>
                <c:pt idx="455">
                  <c:v>6.462239069722678E-13</c:v>
                </c:pt>
                <c:pt idx="456">
                  <c:v>5.5801434367055335E-13</c:v>
                </c:pt>
                <c:pt idx="457">
                  <c:v>4.8167798145642162E-13</c:v>
                </c:pt>
                <c:pt idx="458">
                  <c:v>4.1563993019874623E-13</c:v>
                </c:pt>
                <c:pt idx="459">
                  <c:v>3.5853100378943844E-13</c:v>
                </c:pt>
                <c:pt idx="460">
                  <c:v>3.0916128456763282E-13</c:v>
                </c:pt>
                <c:pt idx="461">
                  <c:v>2.6649702729729945E-13</c:v>
                </c:pt>
                <c:pt idx="462">
                  <c:v>2.2964048842208292E-13</c:v>
                </c:pt>
                <c:pt idx="463">
                  <c:v>1.9781231672678225E-13</c:v>
                </c:pt>
                <c:pt idx="464">
                  <c:v>1.7033618593343218E-13</c:v>
                </c:pt>
                <c:pt idx="465">
                  <c:v>1.4662538885149843E-13</c:v>
                </c:pt>
                <c:pt idx="466">
                  <c:v>1.2617114710671441E-13</c:v>
                </c:pt>
                <c:pt idx="467">
                  <c:v>1.0853242074119573E-13</c:v>
                </c:pt>
                <c:pt idx="468">
                  <c:v>9.3327028595354218E-14</c:v>
                </c:pt>
                <c:pt idx="469">
                  <c:v>8.0223913780566475E-14</c:v>
                </c:pt>
                <c:pt idx="470">
                  <c:v>6.8936409111640785E-14</c:v>
                </c:pt>
                <c:pt idx="471">
                  <c:v>5.9216375426899426E-14</c:v>
                </c:pt>
                <c:pt idx="472">
                  <c:v>5.0849101579078541E-14</c:v>
                </c:pt>
                <c:pt idx="473">
                  <c:v>4.3648868795481017E-14</c:v>
                </c:pt>
                <c:pt idx="474">
                  <c:v>3.7455094313402263E-14</c:v>
                </c:pt>
                <c:pt idx="475">
                  <c:v>3.2128979902036462E-14</c:v>
                </c:pt>
                <c:pt idx="476">
                  <c:v>2.755060026599627E-14</c:v>
                </c:pt>
                <c:pt idx="477">
                  <c:v>2.3616374548012E-14</c:v>
                </c:pt>
                <c:pt idx="478">
                  <c:v>2.0236871350191483E-14</c:v>
                </c:pt>
                <c:pt idx="479">
                  <c:v>1.7334903998574028E-14</c:v>
                </c:pt>
                <c:pt idx="480">
                  <c:v>1.4843878293978939E-14</c:v>
                </c:pt>
                <c:pt idx="481">
                  <c:v>1.2706359819645974E-14</c:v>
                </c:pt>
                <c:pt idx="482">
                  <c:v>1.087283209767106E-14</c:v>
                </c:pt>
                <c:pt idx="483">
                  <c:v>9.3006205763478224E-15</c:v>
                </c:pt>
                <c:pt idx="484">
                  <c:v>7.9529606548350236E-15</c:v>
                </c:pt>
                <c:pt idx="485">
                  <c:v>6.7981907677529778E-15</c:v>
                </c:pt>
                <c:pt idx="486">
                  <c:v>5.8090540110449197E-15</c:v>
                </c:pt>
                <c:pt idx="487">
                  <c:v>4.9620939362345699E-15</c:v>
                </c:pt>
                <c:pt idx="488">
                  <c:v>4.2371320121506998E-15</c:v>
                </c:pt>
                <c:pt idx="489">
                  <c:v>3.6168158855718376E-15</c:v>
                </c:pt>
                <c:pt idx="490">
                  <c:v>3.0862289951584493E-15</c:v>
                </c:pt>
                <c:pt idx="491">
                  <c:v>2.6325533328701568E-15</c:v>
                </c:pt>
                <c:pt idx="492">
                  <c:v>2.2447782269383824E-15</c:v>
                </c:pt>
                <c:pt idx="493">
                  <c:v>1.9134489606422777E-15</c:v>
                </c:pt>
                <c:pt idx="494">
                  <c:v>1.6304498593632846E-15</c:v>
                </c:pt>
                <c:pt idx="495">
                  <c:v>1.3888171902056458E-15</c:v>
                </c:pt>
                <c:pt idx="496">
                  <c:v>1.1825778374601075E-15</c:v>
                </c:pt>
                <c:pt idx="497">
                  <c:v>1.0066102552460435E-15</c:v>
                </c:pt>
                <c:pt idx="498">
                  <c:v>8.5652466618885846E-16</c:v>
                </c:pt>
                <c:pt idx="499">
                  <c:v>7.2855988106024303E-16</c:v>
                </c:pt>
                <c:pt idx="500">
                  <c:v>6.1949446686552462E-16</c:v>
                </c:pt>
                <c:pt idx="501">
                  <c:v>5.2657029683569593E-16</c:v>
                </c:pt>
                <c:pt idx="502">
                  <c:v>4.4742678122129073E-16</c:v>
                </c:pt>
                <c:pt idx="503">
                  <c:v>3.8004430796936437E-16</c:v>
                </c:pt>
                <c:pt idx="504">
                  <c:v>3.226956218967873E-16</c:v>
                </c:pt>
                <c:pt idx="505">
                  <c:v>2.7390404386599306E-16</c:v>
                </c:pt>
                <c:pt idx="506">
                  <c:v>2.324075812202951E-16</c:v>
                </c:pt>
                <c:pt idx="507">
                  <c:v>1.9712811039105433E-16</c:v>
                </c:pt>
                <c:pt idx="508">
                  <c:v>1.6714492480057494E-16</c:v>
                </c:pt>
                <c:pt idx="509">
                  <c:v>1.4167203826096732E-16</c:v>
                </c:pt>
                <c:pt idx="510">
                  <c:v>1.2003871801851762E-16</c:v>
                </c:pt>
                <c:pt idx="511">
                  <c:v>1.0167279416168443E-16</c:v>
                </c:pt>
                <c:pt idx="512">
                  <c:v>8.6086354816698209E-17</c:v>
                </c:pt>
                <c:pt idx="513">
                  <c:v>7.2863490716853364E-17</c:v>
                </c:pt>
                <c:pt idx="514">
                  <c:v>6.1649799495529626E-17</c:v>
                </c:pt>
                <c:pt idx="515">
                  <c:v>5.2143400413318962E-17</c:v>
                </c:pt>
                <c:pt idx="516">
                  <c:v>4.408724504946118E-17</c:v>
                </c:pt>
                <c:pt idx="517">
                  <c:v>3.726253951580459E-17</c:v>
                </c:pt>
                <c:pt idx="518">
                  <c:v>3.1483119636903301E-17</c:v>
                </c:pt>
                <c:pt idx="519">
                  <c:v>2.6590642845328529E-17</c:v>
                </c:pt>
                <c:pt idx="520">
                  <c:v>2.2450479754310879E-17</c:v>
                </c:pt>
                <c:pt idx="521">
                  <c:v>1.894820491263838E-17</c:v>
                </c:pt>
                <c:pt idx="522">
                  <c:v>1.5986600484793E-17</c:v>
                </c:pt>
                <c:pt idx="523">
                  <c:v>1.3483098848874417E-17</c:v>
                </c:pt>
                <c:pt idx="524">
                  <c:v>1.136760063948602E-17</c:v>
                </c:pt>
                <c:pt idx="525">
                  <c:v>9.5806138189588187E-18</c:v>
                </c:pt>
                <c:pt idx="526">
                  <c:v>8.0716671424728038E-18</c:v>
                </c:pt>
                <c:pt idx="527">
                  <c:v>6.7979580673905961E-18</c:v>
                </c:pt>
                <c:pt idx="528">
                  <c:v>5.7232008969361424E-18</c:v>
                </c:pt>
                <c:pt idx="529">
                  <c:v>4.8166458748614571E-18</c:v>
                </c:pt>
                <c:pt idx="530">
                  <c:v>4.0522441745209437E-18</c:v>
                </c:pt>
                <c:pt idx="531">
                  <c:v>3.4079373507721139E-18</c:v>
                </c:pt>
                <c:pt idx="532">
                  <c:v>2.8650529307941165E-18</c:v>
                </c:pt>
                <c:pt idx="533">
                  <c:v>2.407790483039375E-18</c:v>
                </c:pt>
                <c:pt idx="534">
                  <c:v>2.0227847848013791E-18</c:v>
                </c:pt>
                <c:pt idx="535">
                  <c:v>1.698734662276198E-18</c:v>
                </c:pt>
                <c:pt idx="536">
                  <c:v>1.426087748980868E-18</c:v>
                </c:pt>
                <c:pt idx="537">
                  <c:v>1.1967728389447445E-18</c:v>
                </c:pt>
                <c:pt idx="538">
                  <c:v>1.0039727345907462E-18</c:v>
                </c:pt>
                <c:pt idx="539">
                  <c:v>8.419315352277999E-19</c:v>
                </c:pt>
                <c:pt idx="540">
                  <c:v>7.0579120598146468E-19</c:v>
                </c:pt>
                <c:pt idx="541">
                  <c:v>5.9145303061246726E-19</c:v>
                </c:pt>
                <c:pt idx="542">
                  <c:v>4.9546020374406387E-19</c:v>
                </c:pt>
                <c:pt idx="543">
                  <c:v>4.1489837461527905E-19</c:v>
                </c:pt>
                <c:pt idx="544">
                  <c:v>3.4731142939045007E-19</c:v>
                </c:pt>
                <c:pt idx="545">
                  <c:v>2.9063020411392861E-19</c:v>
                </c:pt>
                <c:pt idx="546">
                  <c:v>2.4311216574130128E-19</c:v>
                </c:pt>
                <c:pt idx="547">
                  <c:v>2.0329039299287615E-19</c:v>
                </c:pt>
                <c:pt idx="548">
                  <c:v>1.6993043950274518E-19</c:v>
                </c:pt>
                <c:pt idx="549">
                  <c:v>1.4199387524849386E-19</c:v>
                </c:pt>
                <c:pt idx="550">
                  <c:v>1.1860748399506691E-19</c:v>
                </c:pt>
                <c:pt idx="551">
                  <c:v>9.9037249135880858E-20</c:v>
                </c:pt>
                <c:pt idx="552">
                  <c:v>8.2666391853719774E-20</c:v>
                </c:pt>
                <c:pt idx="553">
                  <c:v>6.8976837362743767E-20</c:v>
                </c:pt>
                <c:pt idx="554">
                  <c:v>5.7533580044264575E-20</c:v>
                </c:pt>
                <c:pt idx="555">
                  <c:v>4.7971499040907799E-20</c:v>
                </c:pt>
                <c:pt idx="556">
                  <c:v>3.9984244450596655E-20</c:v>
                </c:pt>
                <c:pt idx="557">
                  <c:v>3.3314872476237129E-20</c:v>
                </c:pt>
                <c:pt idx="558">
                  <c:v>2.7747957285457904E-20</c:v>
                </c:pt>
                <c:pt idx="559">
                  <c:v>2.310294923587225E-20</c:v>
                </c:pt>
                <c:pt idx="560">
                  <c:v>1.9228584649016477E-20</c:v>
                </c:pt>
                <c:pt idx="561">
                  <c:v>1.599818242798171E-20</c:v>
                </c:pt>
                <c:pt idx="562">
                  <c:v>1.3305688325352389E-20</c:v>
                </c:pt>
                <c:pt idx="563">
                  <c:v>1.1062349273697977E-20</c:v>
                </c:pt>
                <c:pt idx="564">
                  <c:v>9.1939184813703878E-21</c:v>
                </c:pt>
                <c:pt idx="565">
                  <c:v>7.6383074743225185E-21</c:v>
                </c:pt>
                <c:pt idx="566">
                  <c:v>6.3436143574248513E-21</c:v>
                </c:pt>
                <c:pt idx="567">
                  <c:v>5.2664686395341111E-21</c:v>
                </c:pt>
                <c:pt idx="568">
                  <c:v>4.3706423239493579E-21</c:v>
                </c:pt>
                <c:pt idx="569">
                  <c:v>3.6258848719483879E-21</c:v>
                </c:pt>
                <c:pt idx="570">
                  <c:v>3.0069463243067982E-21</c:v>
                </c:pt>
                <c:pt idx="571">
                  <c:v>2.4927585028503352E-21</c:v>
                </c:pt>
                <c:pt idx="572">
                  <c:v>2.0657489713120734E-21</c:v>
                </c:pt>
                <c:pt idx="573">
                  <c:v>1.7112664478349215E-21</c:v>
                </c:pt>
                <c:pt idx="574">
                  <c:v>1.4170997454520984E-21</c:v>
                </c:pt>
                <c:pt idx="575">
                  <c:v>1.173075169285247E-21</c:v>
                </c:pt>
                <c:pt idx="576">
                  <c:v>9.7071970258354188E-22</c:v>
                </c:pt>
                <c:pt idx="577">
                  <c:v>8.0297933797710586E-22</c:v>
                </c:pt>
                <c:pt idx="578">
                  <c:v>6.6398361457326888E-22</c:v>
                </c:pt>
                <c:pt idx="579">
                  <c:v>5.4884885580626403E-22</c:v>
                </c:pt>
                <c:pt idx="580">
                  <c:v>4.5351380955271593E-22</c:v>
                </c:pt>
                <c:pt idx="581">
                  <c:v>3.7460240669054333E-22</c:v>
                </c:pt>
                <c:pt idx="582">
                  <c:v>3.0930920720438166E-22</c:v>
                </c:pt>
                <c:pt idx="583">
                  <c:v>2.5530381962649665E-22</c:v>
                </c:pt>
                <c:pt idx="584">
                  <c:v>2.1065118157382237E-22</c:v>
                </c:pt>
                <c:pt idx="585">
                  <c:v>1.7374509456208867E-22</c:v>
                </c:pt>
                <c:pt idx="586">
                  <c:v>1.4325283046644214E-22</c:v>
                </c:pt>
                <c:pt idx="587">
                  <c:v>1.1806898287044163E-22</c:v>
                </c:pt>
                <c:pt idx="588">
                  <c:v>9.7277034986956841E-23</c:v>
                </c:pt>
                <c:pt idx="589">
                  <c:v>8.0117366015257646E-23</c:v>
                </c:pt>
                <c:pt idx="590">
                  <c:v>6.5960627440361635E-23</c:v>
                </c:pt>
                <c:pt idx="591">
                  <c:v>5.4285596383417606E-23</c:v>
                </c:pt>
                <c:pt idx="592">
                  <c:v>4.4660760144637669E-23</c:v>
                </c:pt>
                <c:pt idx="593">
                  <c:v>3.6729009142950019E-23</c:v>
                </c:pt>
                <c:pt idx="594">
                  <c:v>3.0194918416419211E-23</c:v>
                </c:pt>
                <c:pt idx="595">
                  <c:v>2.4814183954613307E-23</c:v>
                </c:pt>
                <c:pt idx="596">
                  <c:v>2.0384852118714834E-23</c:v>
                </c:pt>
                <c:pt idx="597">
                  <c:v>1.6740040559888621E-23</c:v>
                </c:pt>
                <c:pt idx="598">
                  <c:v>1.3741899295612569E-23</c:v>
                </c:pt>
                <c:pt idx="599">
                  <c:v>1.1276602561979674E-23</c:v>
                </c:pt>
                <c:pt idx="600">
                  <c:v>9.2501970815919263E-24</c:v>
                </c:pt>
                <c:pt idx="601">
                  <c:v>7.5851616069053794E-24</c:v>
                </c:pt>
                <c:pt idx="602">
                  <c:v>6.2175569691803384E-24</c:v>
                </c:pt>
                <c:pt idx="603">
                  <c:v>5.09466618054637E-24</c:v>
                </c:pt>
                <c:pt idx="604">
                  <c:v>4.1730410684855316E-24</c:v>
                </c:pt>
                <c:pt idx="605">
                  <c:v>3.4168860268759526E-24</c:v>
                </c:pt>
                <c:pt idx="606">
                  <c:v>2.7967212129979672E-24</c:v>
                </c:pt>
                <c:pt idx="607">
                  <c:v>2.2882772964749367E-24</c:v>
                </c:pt>
                <c:pt idx="608">
                  <c:v>1.8715820007868506E-24</c:v>
                </c:pt>
                <c:pt idx="609">
                  <c:v>1.5302054438433292E-24</c:v>
                </c:pt>
                <c:pt idx="610">
                  <c:v>1.250636909253153E-24</c:v>
                </c:pt>
                <c:pt idx="611">
                  <c:v>1.0217703548598258E-24</c:v>
                </c:pt>
                <c:pt idx="612">
                  <c:v>8.3447984881401968E-25</c:v>
                </c:pt>
                <c:pt idx="613">
                  <c:v>6.8126934857176574E-25</c:v>
                </c:pt>
                <c:pt idx="614">
                  <c:v>5.5598391536941805E-25</c:v>
                </c:pt>
                <c:pt idx="615">
                  <c:v>4.5357167815837132E-25</c:v>
                </c:pt>
                <c:pt idx="616">
                  <c:v>3.6988770353815173E-25</c:v>
                </c:pt>
                <c:pt idx="617">
                  <c:v>3.0153245592430129E-25</c:v>
                </c:pt>
                <c:pt idx="618">
                  <c:v>2.4571879833271319E-25</c:v>
                </c:pt>
                <c:pt idx="619">
                  <c:v>2.0016253312182814E-25</c:v>
                </c:pt>
                <c:pt idx="620">
                  <c:v>1.6299235072110466E-25</c:v>
                </c:pt>
                <c:pt idx="621">
                  <c:v>1.3267577348697916E-25</c:v>
                </c:pt>
                <c:pt idx="622">
                  <c:v>1.0795827688635495E-25</c:v>
                </c:pt>
                <c:pt idx="623">
                  <c:v>8.7813262419361126E-26</c:v>
                </c:pt>
                <c:pt idx="624">
                  <c:v>7.1400963673182519E-26</c:v>
                </c:pt>
                <c:pt idx="625">
                  <c:v>5.8034703273562754E-26</c:v>
                </c:pt>
                <c:pt idx="626">
                  <c:v>4.7153196409769742E-26</c:v>
                </c:pt>
                <c:pt idx="627">
                  <c:v>3.8297826124014983E-26</c:v>
                </c:pt>
                <c:pt idx="628">
                  <c:v>3.1094005030087768E-26</c:v>
                </c:pt>
                <c:pt idx="629">
                  <c:v>2.5235894482419233E-26</c:v>
                </c:pt>
                <c:pt idx="630">
                  <c:v>2.0473881193586724E-26</c:v>
                </c:pt>
                <c:pt idx="631">
                  <c:v>1.6604317647998832E-26</c:v>
                </c:pt>
                <c:pt idx="632">
                  <c:v>1.3461120317232652E-26</c:v>
                </c:pt>
                <c:pt idx="633">
                  <c:v>1.0908891905085343E-26</c:v>
                </c:pt>
                <c:pt idx="634">
                  <c:v>8.837293332309635E-27</c:v>
                </c:pt>
                <c:pt idx="635">
                  <c:v>7.1564401405043438E-27</c:v>
                </c:pt>
                <c:pt idx="636">
                  <c:v>5.7931382937382652E-27</c:v>
                </c:pt>
                <c:pt idx="637">
                  <c:v>4.6878075072930042E-27</c:v>
                </c:pt>
                <c:pt idx="638">
                  <c:v>3.7919674926493117E-27</c:v>
                </c:pt>
                <c:pt idx="639">
                  <c:v>3.0661849145562331E-27</c:v>
                </c:pt>
                <c:pt idx="640">
                  <c:v>2.4783972664358034E-27</c:v>
                </c:pt>
                <c:pt idx="641">
                  <c:v>2.0025449912801295E-27</c:v>
                </c:pt>
                <c:pt idx="642">
                  <c:v>1.6174555894569606E-27</c:v>
                </c:pt>
                <c:pt idx="643">
                  <c:v>1.3059336429275499E-27</c:v>
                </c:pt>
                <c:pt idx="644">
                  <c:v>1.0540190432068254E-27</c:v>
                </c:pt>
                <c:pt idx="645">
                  <c:v>8.5038256405926688E-28</c:v>
                </c:pt>
                <c:pt idx="646">
                  <c:v>6.8583353791379859E-28</c:v>
                </c:pt>
                <c:pt idx="647">
                  <c:v>5.5291899826610451E-28</c:v>
                </c:pt>
                <c:pt idx="648">
                  <c:v>4.4559742070265358E-28</c:v>
                </c:pt>
                <c:pt idx="649">
                  <c:v>3.589732821180577E-28</c:v>
                </c:pt>
                <c:pt idx="650">
                  <c:v>2.8908118408967191E-28</c:v>
                </c:pt>
                <c:pt idx="651">
                  <c:v>2.3271035319218589E-28</c:v>
                </c:pt>
                <c:pt idx="652">
                  <c:v>1.87262021213752E-28</c:v>
                </c:pt>
                <c:pt idx="653">
                  <c:v>1.5063356986434209E-28</c:v>
                </c:pt>
                <c:pt idx="654">
                  <c:v>1.2112445352791746E-28</c:v>
                </c:pt>
                <c:pt idx="655">
                  <c:v>9.735983574574007E-29</c:v>
                </c:pt>
                <c:pt idx="656">
                  <c:v>7.8228628021702144E-29</c:v>
                </c:pt>
                <c:pt idx="657">
                  <c:v>6.2833234027031166E-29</c:v>
                </c:pt>
                <c:pt idx="658">
                  <c:v>5.0448803600303329E-29</c:v>
                </c:pt>
                <c:pt idx="659">
                  <c:v>4.049020976960345E-29</c:v>
                </c:pt>
                <c:pt idx="660">
                  <c:v>3.2485295298152846E-29</c:v>
                </c:pt>
                <c:pt idx="661">
                  <c:v>2.6053206829118584E-29</c:v>
                </c:pt>
                <c:pt idx="662">
                  <c:v>2.0886855914904372E-29</c:v>
                </c:pt>
                <c:pt idx="663">
                  <c:v>1.6738726330204363E-29</c:v>
                </c:pt>
                <c:pt idx="664">
                  <c:v>1.3409393663126715E-29</c:v>
                </c:pt>
                <c:pt idx="665">
                  <c:v>1.0738242445431871E-29</c:v>
                </c:pt>
                <c:pt idx="666">
                  <c:v>8.595963077568213E-30</c:v>
                </c:pt>
                <c:pt idx="667">
                  <c:v>6.8784896546700853E-30</c:v>
                </c:pt>
                <c:pt idx="668">
                  <c:v>5.5021038747706018E-30</c:v>
                </c:pt>
                <c:pt idx="669">
                  <c:v>4.3994822582665729E-30</c:v>
                </c:pt>
                <c:pt idx="670">
                  <c:v>3.5165061690324714E-30</c:v>
                </c:pt>
                <c:pt idx="671">
                  <c:v>2.8096884290569444E-30</c:v>
                </c:pt>
                <c:pt idx="672">
                  <c:v>2.2440981482877817E-30</c:v>
                </c:pt>
                <c:pt idx="673">
                  <c:v>1.7916879615929648E-30</c:v>
                </c:pt>
                <c:pt idx="674">
                  <c:v>1.4299461621473453E-30</c:v>
                </c:pt>
                <c:pt idx="675">
                  <c:v>1.1408110481611521E-30</c:v>
                </c:pt>
                <c:pt idx="676">
                  <c:v>9.0979681090851867E-31</c:v>
                </c:pt>
                <c:pt idx="677">
                  <c:v>7.2529001765627113E-31</c:v>
                </c:pt>
                <c:pt idx="678">
                  <c:v>5.7798361507028251E-31</c:v>
                </c:pt>
                <c:pt idx="679">
                  <c:v>4.6042174776498708E-31</c:v>
                </c:pt>
                <c:pt idx="680">
                  <c:v>3.6663383774525919E-31</c:v>
                </c:pt>
                <c:pt idx="681">
                  <c:v>2.9184053484522628E-31</c:v>
                </c:pt>
                <c:pt idx="682">
                  <c:v>2.3221751357634657E-31</c:v>
                </c:pt>
                <c:pt idx="683">
                  <c:v>1.8470581029862605E-31</c:v>
                </c:pt>
                <c:pt idx="684">
                  <c:v>1.4685958976843759E-31</c:v>
                </c:pt>
                <c:pt idx="685">
                  <c:v>1.167240019479542E-31</c:v>
                </c:pt>
                <c:pt idx="686">
                  <c:v>9.2737219547649615E-32</c:v>
                </c:pt>
                <c:pt idx="687">
                  <c:v>7.365189976474333E-32</c:v>
                </c:pt>
                <c:pt idx="688">
                  <c:v>5.8472243223229728E-32</c:v>
                </c:pt>
                <c:pt idx="689">
                  <c:v>4.6403572221955117E-32</c:v>
                </c:pt>
                <c:pt idx="690">
                  <c:v>3.6811953843676994E-32</c:v>
                </c:pt>
                <c:pt idx="691">
                  <c:v>2.9191879398035856E-32</c:v>
                </c:pt>
                <c:pt idx="692">
                  <c:v>2.314040279882302E-32</c:v>
                </c:pt>
                <c:pt idx="693">
                  <c:v>1.8336455177787361E-32</c:v>
                </c:pt>
                <c:pt idx="694">
                  <c:v>1.4524306146325367E-32</c:v>
                </c:pt>
                <c:pt idx="695">
                  <c:v>1.1500345606660426E-32</c:v>
                </c:pt>
                <c:pt idx="696">
                  <c:v>9.1025235476717269E-33</c:v>
                </c:pt>
                <c:pt idx="697">
                  <c:v>7.2019166309178693E-33</c:v>
                </c:pt>
                <c:pt idx="698">
                  <c:v>5.6959958633929435E-33</c:v>
                </c:pt>
                <c:pt idx="699">
                  <c:v>4.5032543295984608E-33</c:v>
                </c:pt>
                <c:pt idx="700">
                  <c:v>3.5589218966816637E-33</c:v>
                </c:pt>
                <c:pt idx="701">
                  <c:v>2.8115482983785146E-33</c:v>
                </c:pt>
                <c:pt idx="702">
                  <c:v>2.2202796912295128E-33</c:v>
                </c:pt>
                <c:pt idx="703">
                  <c:v>1.7526887882565777E-33</c:v>
                </c:pt>
                <c:pt idx="704">
                  <c:v>1.3830467228132652E-33</c:v>
                </c:pt>
                <c:pt idx="705">
                  <c:v>1.0909472549551035E-33</c:v>
                </c:pt>
                <c:pt idx="706">
                  <c:v>8.6021191053209927E-34</c:v>
                </c:pt>
                <c:pt idx="707">
                  <c:v>6.7801902788140054E-34</c:v>
                </c:pt>
                <c:pt idx="708">
                  <c:v>5.3421119206775542E-34</c:v>
                </c:pt>
                <c:pt idx="709">
                  <c:v>4.2074473487256413E-34</c:v>
                </c:pt>
                <c:pt idx="710">
                  <c:v>3.3125232976516973E-34</c:v>
                </c:pt>
                <c:pt idx="711">
                  <c:v>2.6069558352518852E-34</c:v>
                </c:pt>
                <c:pt idx="712">
                  <c:v>2.0508921555926583E-34</c:v>
                </c:pt>
                <c:pt idx="713">
                  <c:v>1.6128215911580665E-34</c:v>
                </c:pt>
                <c:pt idx="714">
                  <c:v>1.2678390528093561E-34</c:v>
                </c:pt>
                <c:pt idx="715">
                  <c:v>9.9626792769759196E-35</c:v>
                </c:pt>
                <c:pt idx="716">
                  <c:v>7.8256845720645845E-35</c:v>
                </c:pt>
                <c:pt idx="717">
                  <c:v>6.1447275259851119E-35</c:v>
                </c:pt>
                <c:pt idx="718">
                  <c:v>4.8229966351457143E-35</c:v>
                </c:pt>
                <c:pt idx="719">
                  <c:v>3.7841231599353273E-35</c:v>
                </c:pt>
                <c:pt idx="720">
                  <c:v>2.9678877943372773E-35</c:v>
                </c:pt>
                <c:pt idx="721">
                  <c:v>2.3268240307604255E-35</c:v>
                </c:pt>
                <c:pt idx="722">
                  <c:v>1.8235319929069454E-35</c:v>
                </c:pt>
                <c:pt idx="723">
                  <c:v>1.428554963243301E-35</c:v>
                </c:pt>
                <c:pt idx="724">
                  <c:v>1.118701391715829E-35</c:v>
                </c:pt>
                <c:pt idx="725">
                  <c:v>8.7571944943515087E-36</c:v>
                </c:pt>
                <c:pt idx="726">
                  <c:v>6.8525046918300554E-36</c:v>
                </c:pt>
                <c:pt idx="727">
                  <c:v>5.3600291699494692E-36</c:v>
                </c:pt>
                <c:pt idx="728">
                  <c:v>4.1910068079834902E-36</c:v>
                </c:pt>
                <c:pt idx="729">
                  <c:v>3.2756909211198957E-36</c:v>
                </c:pt>
                <c:pt idx="730">
                  <c:v>2.5592973166709743E-36</c:v>
                </c:pt>
                <c:pt idx="731">
                  <c:v>1.9988112043200312E-36</c:v>
                </c:pt>
                <c:pt idx="732">
                  <c:v>1.5604719072126485E-36</c:v>
                </c:pt>
                <c:pt idx="733">
                  <c:v>1.2177922763887509E-36</c:v>
                </c:pt>
                <c:pt idx="734">
                  <c:v>9.4999975481086459E-37</c:v>
                </c:pt>
                <c:pt idx="735">
                  <c:v>7.408098088015123E-37</c:v>
                </c:pt>
                <c:pt idx="736">
                  <c:v>5.7746124596077885E-37</c:v>
                </c:pt>
                <c:pt idx="737">
                  <c:v>4.4995780285263891E-37</c:v>
                </c:pt>
                <c:pt idx="738">
                  <c:v>3.5047213264192046E-37</c:v>
                </c:pt>
                <c:pt idx="739">
                  <c:v>2.7287760247499928E-37</c:v>
                </c:pt>
                <c:pt idx="740">
                  <c:v>2.1238063800629194E-37</c:v>
                </c:pt>
                <c:pt idx="741">
                  <c:v>1.6523213636889511E-37</c:v>
                </c:pt>
                <c:pt idx="742">
                  <c:v>1.2850103245408976E-37</c:v>
                </c:pt>
                <c:pt idx="743">
                  <c:v>9.9896702629809372E-38</c:v>
                </c:pt>
                <c:pt idx="744">
                  <c:v>7.7629727613624854E-38</c:v>
                </c:pt>
                <c:pt idx="745">
                  <c:v>6.0302772410263791E-38</c:v>
                </c:pt>
                <c:pt idx="746">
                  <c:v>4.6825102776569825E-38</c:v>
                </c:pt>
                <c:pt idx="747">
                  <c:v>3.6345644775173497E-38</c:v>
                </c:pt>
                <c:pt idx="748">
                  <c:v>2.8200585781057114E-38</c:v>
                </c:pt>
                <c:pt idx="749">
                  <c:v>2.1872374331787899E-38</c:v>
                </c:pt>
                <c:pt idx="750">
                  <c:v>1.6957651819435159E-38</c:v>
                </c:pt>
                <c:pt idx="751">
                  <c:v>1.3142180160062248E-38</c:v>
                </c:pt>
                <c:pt idx="752">
                  <c:v>1.0181246970000222E-38</c:v>
                </c:pt>
                <c:pt idx="753">
                  <c:v>7.8843576535681732E-39</c:v>
                </c:pt>
                <c:pt idx="754">
                  <c:v>6.1032812596271208E-39</c:v>
                </c:pt>
                <c:pt idx="755">
                  <c:v>4.7227190386994661E-39</c:v>
                </c:pt>
                <c:pt idx="756">
                  <c:v>3.6530231764340377E-39</c:v>
                </c:pt>
                <c:pt idx="757">
                  <c:v>2.8245175200187977E-39</c:v>
                </c:pt>
                <c:pt idx="758">
                  <c:v>2.1830695912225284E-39</c:v>
                </c:pt>
                <c:pt idx="759">
                  <c:v>1.6866395661785254E-39</c:v>
                </c:pt>
                <c:pt idx="760">
                  <c:v>1.3025917369596752E-39</c:v>
                </c:pt>
                <c:pt idx="761">
                  <c:v>1.0056008209328692E-39</c:v>
                </c:pt>
                <c:pt idx="762">
                  <c:v>7.760221535138951E-40</c:v>
                </c:pt>
                <c:pt idx="763">
                  <c:v>5.9862348922061877E-40</c:v>
                </c:pt>
                <c:pt idx="764">
                  <c:v>4.6159857253801906E-40</c:v>
                </c:pt>
                <c:pt idx="765">
                  <c:v>3.5580017971230517E-40</c:v>
                </c:pt>
                <c:pt idx="766">
                  <c:v>2.7414403846833115E-40</c:v>
                </c:pt>
                <c:pt idx="767">
                  <c:v>2.1114573842830862E-40</c:v>
                </c:pt>
                <c:pt idx="768">
                  <c:v>1.6256110401595479E-40</c:v>
                </c:pt>
                <c:pt idx="769">
                  <c:v>1.2510702565067881E-40</c:v>
                </c:pt>
                <c:pt idx="770">
                  <c:v>9.6244834833067227E-41</c:v>
                </c:pt>
                <c:pt idx="771">
                  <c:v>7.4012277986628685E-41</c:v>
                </c:pt>
                <c:pt idx="772">
                  <c:v>5.689323808832148E-41</c:v>
                </c:pt>
                <c:pt idx="773">
                  <c:v>4.3716764147066223E-41</c:v>
                </c:pt>
                <c:pt idx="774">
                  <c:v>3.3578846541361568E-41</c:v>
                </c:pt>
                <c:pt idx="775">
                  <c:v>2.5781838374457411E-41</c:v>
                </c:pt>
                <c:pt idx="776">
                  <c:v>1.9787560952396067E-41</c:v>
                </c:pt>
                <c:pt idx="777">
                  <c:v>1.5181016762678261E-41</c:v>
                </c:pt>
                <c:pt idx="778">
                  <c:v>1.1642321755297957E-41</c:v>
                </c:pt>
                <c:pt idx="779">
                  <c:v>8.9250038576114135E-42</c:v>
                </c:pt>
                <c:pt idx="780">
                  <c:v>6.8392304560876264E-42</c:v>
                </c:pt>
                <c:pt idx="781">
                  <c:v>5.238850529363122E-42</c:v>
                </c:pt>
                <c:pt idx="782">
                  <c:v>4.011387850333342E-42</c:v>
                </c:pt>
                <c:pt idx="783">
                  <c:v>3.0703162606451405E-42</c:v>
                </c:pt>
                <c:pt idx="784">
                  <c:v>2.3490989710195969E-42</c:v>
                </c:pt>
                <c:pt idx="785">
                  <c:v>1.7965908930357875E-42</c:v>
                </c:pt>
                <c:pt idx="786">
                  <c:v>1.3734937377258596E-42</c:v>
                </c:pt>
                <c:pt idx="787">
                  <c:v>1.0496239143701017E-42</c:v>
                </c:pt>
                <c:pt idx="788">
                  <c:v>8.0180770818732085E-43</c:v>
                </c:pt>
                <c:pt idx="789">
                  <c:v>6.1226036597183815E-43</c:v>
                </c:pt>
                <c:pt idx="790">
                  <c:v>4.6733833734630402E-43</c:v>
                </c:pt>
                <c:pt idx="791">
                  <c:v>3.5657915139523001E-43</c:v>
                </c:pt>
                <c:pt idx="792">
                  <c:v>2.7196291876914194E-43</c:v>
                </c:pt>
                <c:pt idx="793">
                  <c:v>2.0734452926959381E-43</c:v>
                </c:pt>
                <c:pt idx="794">
                  <c:v>1.5801726575635744E-43</c:v>
                </c:pt>
                <c:pt idx="795">
                  <c:v>1.2037755305319312E-43</c:v>
                </c:pt>
                <c:pt idx="796">
                  <c:v>9.1667506650006556E-44</c:v>
                </c:pt>
                <c:pt idx="797">
                  <c:v>6.9777306061985003E-44</c:v>
                </c:pt>
                <c:pt idx="798">
                  <c:v>5.3093552182564384E-44</c:v>
                </c:pt>
                <c:pt idx="799">
                  <c:v>4.0382955790058469E-44</c:v>
                </c:pt>
                <c:pt idx="800">
                  <c:v>3.0703161287181456E-44</c:v>
                </c:pt>
                <c:pt idx="801">
                  <c:v>2.3334402578257914E-44</c:v>
                </c:pt>
                <c:pt idx="802">
                  <c:v>1.7727145638702532E-44</c:v>
                </c:pt>
                <c:pt idx="803">
                  <c:v>1.3461994398030702E-44</c:v>
                </c:pt>
                <c:pt idx="804">
                  <c:v>1.0218999947545108E-44</c:v>
                </c:pt>
                <c:pt idx="805">
                  <c:v>7.7541771601972288E-45</c:v>
                </c:pt>
                <c:pt idx="806">
                  <c:v>5.8815433760095977E-45</c:v>
                </c:pt>
                <c:pt idx="807">
                  <c:v>4.4593861876904772E-45</c:v>
                </c:pt>
                <c:pt idx="808">
                  <c:v>3.3797687916506125E-45</c:v>
                </c:pt>
                <c:pt idx="809">
                  <c:v>2.5605128365545038E-45</c:v>
                </c:pt>
                <c:pt idx="810">
                  <c:v>1.9390763711227258E-45</c:v>
                </c:pt>
                <c:pt idx="811">
                  <c:v>1.4678808129399033E-45</c:v>
                </c:pt>
                <c:pt idx="812">
                  <c:v>1.1107454111516248E-45</c:v>
                </c:pt>
                <c:pt idx="813">
                  <c:v>8.4016782899508894E-46</c:v>
                </c:pt>
                <c:pt idx="814">
                  <c:v>6.3525089550318668E-46</c:v>
                </c:pt>
                <c:pt idx="815">
                  <c:v>4.8012262682130849E-46</c:v>
                </c:pt>
                <c:pt idx="816">
                  <c:v>3.6273264456349851E-46</c:v>
                </c:pt>
                <c:pt idx="817">
                  <c:v>2.7393569317435408E-46</c:v>
                </c:pt>
                <c:pt idx="818">
                  <c:v>2.067940547773199E-46</c:v>
                </c:pt>
                <c:pt idx="819">
                  <c:v>1.5604679373496559E-46</c:v>
                </c:pt>
                <c:pt idx="820">
                  <c:v>1.1770609651428455E-46</c:v>
                </c:pt>
                <c:pt idx="821">
                  <c:v>8.8750396771770533E-47</c:v>
                </c:pt>
                <c:pt idx="822">
                  <c:v>6.6891174046883454E-47</c:v>
                </c:pt>
                <c:pt idx="823">
                  <c:v>5.039581052692199E-47</c:v>
                </c:pt>
                <c:pt idx="824">
                  <c:v>3.795308490782495E-47</c:v>
                </c:pt>
                <c:pt idx="825">
                  <c:v>2.8571082318610624E-47</c:v>
                </c:pt>
                <c:pt idx="826">
                  <c:v>2.1499739444754492E-47</c:v>
                </c:pt>
                <c:pt idx="827">
                  <c:v>1.6172104010344325E-47</c:v>
                </c:pt>
                <c:pt idx="828">
                  <c:v>1.2159805005377901E-47</c:v>
                </c:pt>
                <c:pt idx="829">
                  <c:v>9.1393094420420305E-48</c:v>
                </c:pt>
                <c:pt idx="830">
                  <c:v>6.8663631838061781E-48</c:v>
                </c:pt>
                <c:pt idx="831">
                  <c:v>5.1566387510384394E-48</c:v>
                </c:pt>
                <c:pt idx="832">
                  <c:v>3.8710887104045564E-48</c:v>
                </c:pt>
                <c:pt idx="833">
                  <c:v>2.9048649682875797E-48</c:v>
                </c:pt>
                <c:pt idx="834">
                  <c:v>2.1789392127125137E-48</c:v>
                </c:pt>
                <c:pt idx="835">
                  <c:v>1.6337686216918424E-48</c:v>
                </c:pt>
                <c:pt idx="836">
                  <c:v>1.2245095819580359E-48</c:v>
                </c:pt>
                <c:pt idx="837">
                  <c:v>9.1740257880296059E-49</c:v>
                </c:pt>
                <c:pt idx="838">
                  <c:v>6.8704279126553717E-49</c:v>
                </c:pt>
                <c:pt idx="839">
                  <c:v>5.1432023354138111E-49</c:v>
                </c:pt>
                <c:pt idx="840">
                  <c:v>3.848658307590155E-49</c:v>
                </c:pt>
                <c:pt idx="841">
                  <c:v>2.8787964140774357E-49</c:v>
                </c:pt>
                <c:pt idx="842">
                  <c:v>2.1524760788056988E-49</c:v>
                </c:pt>
                <c:pt idx="843">
                  <c:v>1.6087606212993794E-49</c:v>
                </c:pt>
                <c:pt idx="844">
                  <c:v>1.2019050601727663E-49</c:v>
                </c:pt>
                <c:pt idx="845">
                  <c:v>8.9758269893702185E-50</c:v>
                </c:pt>
                <c:pt idx="846">
                  <c:v>6.7004548475648684E-50</c:v>
                </c:pt>
                <c:pt idx="847">
                  <c:v>4.9998794072529045E-50</c:v>
                </c:pt>
                <c:pt idx="848">
                  <c:v>3.7294100498699407E-50</c:v>
                </c:pt>
                <c:pt idx="849">
                  <c:v>2.7806481331830276E-50</c:v>
                </c:pt>
                <c:pt idx="850">
                  <c:v>2.0724170536613109E-50</c:v>
                </c:pt>
                <c:pt idx="851">
                  <c:v>1.5439507049776767E-50</c:v>
                </c:pt>
                <c:pt idx="852">
                  <c:v>1.1497800899968757E-50</c:v>
                </c:pt>
                <c:pt idx="853">
                  <c:v>8.5589629899367424E-51</c:v>
                </c:pt>
                <c:pt idx="854">
                  <c:v>6.3687243608119297E-51</c:v>
                </c:pt>
                <c:pt idx="855">
                  <c:v>4.7370571795719137E-51</c:v>
                </c:pt>
                <c:pt idx="856">
                  <c:v>3.5220020130117177E-51</c:v>
                </c:pt>
                <c:pt idx="857">
                  <c:v>2.6175518960703085E-51</c:v>
                </c:pt>
                <c:pt idx="858">
                  <c:v>1.9445793035906322E-51</c:v>
                </c:pt>
                <c:pt idx="859">
                  <c:v>1.4440445908464036E-51</c:v>
                </c:pt>
                <c:pt idx="860">
                  <c:v>1.0719142997852852E-51</c:v>
                </c:pt>
                <c:pt idx="861">
                  <c:v>7.9536041044068164E-52</c:v>
                </c:pt>
                <c:pt idx="862">
                  <c:v>5.8991881642385368E-52</c:v>
                </c:pt>
                <c:pt idx="863">
                  <c:v>4.3736581049664505E-52</c:v>
                </c:pt>
                <c:pt idx="864">
                  <c:v>3.2413180215906359E-52</c:v>
                </c:pt>
                <c:pt idx="865">
                  <c:v>2.4011683903943429E-52</c:v>
                </c:pt>
                <c:pt idx="866">
                  <c:v>1.7780651930870113E-52</c:v>
                </c:pt>
                <c:pt idx="867">
                  <c:v>1.3161238559230055E-52</c:v>
                </c:pt>
                <c:pt idx="868">
                  <c:v>9.7380004099743188E-53</c:v>
                </c:pt>
                <c:pt idx="869">
                  <c:v>7.2022251032170072E-53</c:v>
                </c:pt>
                <c:pt idx="870">
                  <c:v>5.3246050188083326E-53</c:v>
                </c:pt>
                <c:pt idx="871">
                  <c:v>3.9348831088993577E-53</c:v>
                </c:pt>
                <c:pt idx="872">
                  <c:v>2.9066981525439556E-53</c:v>
                </c:pt>
                <c:pt idx="873">
                  <c:v>2.1463059158384562E-53</c:v>
                </c:pt>
                <c:pt idx="874">
                  <c:v>1.5841883964803647E-53</c:v>
                </c:pt>
                <c:pt idx="875">
                  <c:v>1.1688141989232129E-53</c:v>
                </c:pt>
                <c:pt idx="876">
                  <c:v>8.6200047170586945E-54</c:v>
                </c:pt>
                <c:pt idx="877">
                  <c:v>6.35466747741567E-54</c:v>
                </c:pt>
                <c:pt idx="878">
                  <c:v>4.6827544641076075E-54</c:v>
                </c:pt>
                <c:pt idx="879">
                  <c:v>3.4493169382616634E-54</c:v>
                </c:pt>
                <c:pt idx="880">
                  <c:v>2.5397320616420625E-54</c:v>
                </c:pt>
                <c:pt idx="881">
                  <c:v>1.8692427973685581E-54</c:v>
                </c:pt>
                <c:pt idx="882">
                  <c:v>1.3752019260240482E-54</c:v>
                </c:pt>
                <c:pt idx="883">
                  <c:v>1.011323496398085E-54</c:v>
                </c:pt>
                <c:pt idx="884">
                  <c:v>7.4342390220223242E-55</c:v>
                </c:pt>
                <c:pt idx="885">
                  <c:v>5.4626788333820033E-55</c:v>
                </c:pt>
                <c:pt idx="886">
                  <c:v>4.0123376031190818E-55</c:v>
                </c:pt>
                <c:pt idx="887">
                  <c:v>2.9458582682100294E-55</c:v>
                </c:pt>
                <c:pt idx="888">
                  <c:v>2.1619653830393405E-55</c:v>
                </c:pt>
                <c:pt idx="889">
                  <c:v>1.5860178049976604E-55</c:v>
                </c:pt>
                <c:pt idx="890">
                  <c:v>1.1630268564047841E-55</c:v>
                </c:pt>
                <c:pt idx="891">
                  <c:v>8.5249868574470687E-56</c:v>
                </c:pt>
                <c:pt idx="892">
                  <c:v>6.2462578704514661E-56</c:v>
                </c:pt>
                <c:pt idx="893">
                  <c:v>4.5747592643186538E-56</c:v>
                </c:pt>
                <c:pt idx="894">
                  <c:v>3.3491812574076866E-56</c:v>
                </c:pt>
                <c:pt idx="895">
                  <c:v>2.4509308441709449E-56</c:v>
                </c:pt>
                <c:pt idx="896">
                  <c:v>1.7928559125110463E-56</c:v>
                </c:pt>
                <c:pt idx="897">
                  <c:v>1.3109362432280768E-56</c:v>
                </c:pt>
                <c:pt idx="898">
                  <c:v>9.5816330017540143E-57</c:v>
                </c:pt>
                <c:pt idx="899">
                  <c:v>7.0003410710814834E-57</c:v>
                </c:pt>
                <c:pt idx="900">
                  <c:v>5.1123490842108073E-57</c:v>
                </c:pt>
                <c:pt idx="901">
                  <c:v>3.7320148314738888E-57</c:v>
                </c:pt>
                <c:pt idx="902">
                  <c:v>2.723251222526497E-57</c:v>
                </c:pt>
                <c:pt idx="903">
                  <c:v>1.9863394417108268E-57</c:v>
                </c:pt>
                <c:pt idx="904">
                  <c:v>1.4482400869513637E-57</c:v>
                </c:pt>
                <c:pt idx="905">
                  <c:v>1.055477375370154E-57</c:v>
                </c:pt>
                <c:pt idx="906">
                  <c:v>7.6891526795715716E-58</c:v>
                </c:pt>
                <c:pt idx="907">
                  <c:v>5.5992409812640176E-58</c:v>
                </c:pt>
                <c:pt idx="908">
                  <c:v>4.0756875102620787E-58</c:v>
                </c:pt>
                <c:pt idx="909">
                  <c:v>2.9654702324666883E-58</c:v>
                </c:pt>
                <c:pt idx="910">
                  <c:v>2.1567865000730225E-58</c:v>
                </c:pt>
                <c:pt idx="911">
                  <c:v>1.5679837855530873E-58</c:v>
                </c:pt>
                <c:pt idx="912">
                  <c:v>1.1394538169614284E-58</c:v>
                </c:pt>
                <c:pt idx="913">
                  <c:v>8.2769925264078169E-59</c:v>
                </c:pt>
                <c:pt idx="914">
                  <c:v>6.009924273424715E-59</c:v>
                </c:pt>
                <c:pt idx="915">
                  <c:v>4.362003037651658E-59</c:v>
                </c:pt>
                <c:pt idx="916">
                  <c:v>3.1646332038162781E-59</c:v>
                </c:pt>
                <c:pt idx="917">
                  <c:v>2.2949919994075651E-59</c:v>
                </c:pt>
                <c:pt idx="918">
                  <c:v>1.6636397003705435E-59</c:v>
                </c:pt>
                <c:pt idx="919">
                  <c:v>1.205473326888496E-59</c:v>
                </c:pt>
                <c:pt idx="920">
                  <c:v>8.7312433066533769E-60</c:v>
                </c:pt>
                <c:pt idx="921">
                  <c:v>6.3214201540170446E-60</c:v>
                </c:pt>
                <c:pt idx="922">
                  <c:v>4.574811765462135E-60</c:v>
                </c:pt>
                <c:pt idx="923">
                  <c:v>3.3094188311353085E-60</c:v>
                </c:pt>
                <c:pt idx="924">
                  <c:v>2.3930407567939415E-60</c:v>
                </c:pt>
                <c:pt idx="925">
                  <c:v>1.729689859010661E-60</c:v>
                </c:pt>
                <c:pt idx="926">
                  <c:v>1.2497009231352026E-60</c:v>
                </c:pt>
                <c:pt idx="927">
                  <c:v>9.0253400668824316E-61</c:v>
                </c:pt>
                <c:pt idx="928">
                  <c:v>6.5153929942824295E-61</c:v>
                </c:pt>
                <c:pt idx="929">
                  <c:v>4.7015075846742009E-61</c:v>
                </c:pt>
                <c:pt idx="930">
                  <c:v>3.3911974208255012E-61</c:v>
                </c:pt>
                <c:pt idx="931">
                  <c:v>2.4450533404151864E-61</c:v>
                </c:pt>
                <c:pt idx="932">
                  <c:v>1.762149942437225E-61</c:v>
                </c:pt>
                <c:pt idx="933">
                  <c:v>1.2694528185317768E-61</c:v>
                </c:pt>
                <c:pt idx="934">
                  <c:v>9.1413297462473244E-62</c:v>
                </c:pt>
                <c:pt idx="935">
                  <c:v>6.5799291513488227E-62</c:v>
                </c:pt>
                <c:pt idx="936">
                  <c:v>4.734259024395478E-62</c:v>
                </c:pt>
                <c:pt idx="937">
                  <c:v>3.4048790903452273E-62</c:v>
                </c:pt>
                <c:pt idx="938">
                  <c:v>2.447767578049184E-62</c:v>
                </c:pt>
                <c:pt idx="939">
                  <c:v>1.7589657815861434E-62</c:v>
                </c:pt>
                <c:pt idx="940">
                  <c:v>1.2634651209133267E-62</c:v>
                </c:pt>
                <c:pt idx="941">
                  <c:v>9.0716795681576864E-63</c:v>
                </c:pt>
                <c:pt idx="942">
                  <c:v>6.5107444260667704E-63</c:v>
                </c:pt>
                <c:pt idx="943">
                  <c:v>4.6708080512603017E-63</c:v>
                </c:pt>
                <c:pt idx="944">
                  <c:v>3.3494364535587626E-63</c:v>
                </c:pt>
                <c:pt idx="945">
                  <c:v>2.4008760499109212E-63</c:v>
                </c:pt>
                <c:pt idx="946">
                  <c:v>1.720227689761175E-63</c:v>
                </c:pt>
                <c:pt idx="947">
                  <c:v>1.2320270714069534E-63</c:v>
                </c:pt>
                <c:pt idx="948">
                  <c:v>8.8200818042023797E-64</c:v>
                </c:pt>
                <c:pt idx="949">
                  <c:v>6.3116505390872235E-64</c:v>
                </c:pt>
                <c:pt idx="950">
                  <c:v>4.5147236306090905E-64</c:v>
                </c:pt>
                <c:pt idx="951">
                  <c:v>3.2280273958854994E-64</c:v>
                </c:pt>
                <c:pt idx="952">
                  <c:v>2.3070711798393664E-64</c:v>
                </c:pt>
                <c:pt idx="953">
                  <c:v>1.6481716508772432E-64</c:v>
                </c:pt>
                <c:pt idx="954">
                  <c:v>1.1769593758914397E-64</c:v>
                </c:pt>
                <c:pt idx="955">
                  <c:v>8.4011360251130948E-65</c:v>
                </c:pt>
                <c:pt idx="956">
                  <c:v>5.9942105539181927E-65</c:v>
                </c:pt>
                <c:pt idx="957">
                  <c:v>4.275070967054455E-65</c:v>
                </c:pt>
                <c:pt idx="958">
                  <c:v>3.0476980924131213E-65</c:v>
                </c:pt>
                <c:pt idx="959">
                  <c:v>2.17178966065359E-65</c:v>
                </c:pt>
                <c:pt idx="960">
                  <c:v>1.5469657752835524E-65</c:v>
                </c:pt>
                <c:pt idx="961">
                  <c:v>1.1014396320018894E-65</c:v>
                </c:pt>
                <c:pt idx="962">
                  <c:v>7.8389458609574456E-66</c:v>
                </c:pt>
                <c:pt idx="963">
                  <c:v>5.5766260854851263E-66</c:v>
                </c:pt>
                <c:pt idx="964">
                  <c:v>3.9655388093884734E-66</c:v>
                </c:pt>
                <c:pt idx="965">
                  <c:v>2.8187049857133264E-66</c:v>
                </c:pt>
                <c:pt idx="966">
                  <c:v>2.0026898923493186E-66</c:v>
                </c:pt>
                <c:pt idx="967">
                  <c:v>1.4223103615464859E-66</c:v>
                </c:pt>
                <c:pt idx="968">
                  <c:v>1.0096981256618505E-66</c:v>
                </c:pt>
                <c:pt idx="969">
                  <c:v>7.1648178996964913E-67</c:v>
                </c:pt>
                <c:pt idx="970">
                  <c:v>5.082005336254721E-67</c:v>
                </c:pt>
                <c:pt idx="971">
                  <c:v>3.6031417834045972E-67</c:v>
                </c:pt>
                <c:pt idx="972">
                  <c:v>2.5535465818988376E-67</c:v>
                </c:pt>
                <c:pt idx="973">
                  <c:v>1.8089323986171364E-67</c:v>
                </c:pt>
                <c:pt idx="974">
                  <c:v>1.2809050314607943E-67</c:v>
                </c:pt>
                <c:pt idx="975">
                  <c:v>9.0662458126795021E-68</c:v>
                </c:pt>
                <c:pt idx="976">
                  <c:v>6.4143689124707479E-68</c:v>
                </c:pt>
                <c:pt idx="977">
                  <c:v>4.5362416948993117E-68</c:v>
                </c:pt>
                <c:pt idx="978">
                  <c:v>3.2066692541243237E-68</c:v>
                </c:pt>
                <c:pt idx="979">
                  <c:v>2.2658324949642474E-68</c:v>
                </c:pt>
                <c:pt idx="980">
                  <c:v>1.6003574911932478E-68</c:v>
                </c:pt>
                <c:pt idx="981">
                  <c:v>1.129852388782433E-68</c:v>
                </c:pt>
                <c:pt idx="982">
                  <c:v>7.9733683076376306E-69</c:v>
                </c:pt>
                <c:pt idx="983">
                  <c:v>5.6244140042075838E-69</c:v>
                </c:pt>
                <c:pt idx="984">
                  <c:v>3.9657743143667673E-69</c:v>
                </c:pt>
                <c:pt idx="985">
                  <c:v>2.7950777367656977E-69</c:v>
                </c:pt>
                <c:pt idx="986">
                  <c:v>1.969132265551434E-69</c:v>
                </c:pt>
                <c:pt idx="987">
                  <c:v>1.3866629414013201E-69</c:v>
                </c:pt>
                <c:pt idx="988">
                  <c:v>9.7607204445238932E-70</c:v>
                </c:pt>
                <c:pt idx="989">
                  <c:v>6.867642904767011E-70</c:v>
                </c:pt>
                <c:pt idx="990">
                  <c:v>4.8300132549226397E-70</c:v>
                </c:pt>
                <c:pt idx="991">
                  <c:v>3.395499318210615E-70</c:v>
                </c:pt>
                <c:pt idx="992">
                  <c:v>2.3860173709065994E-70</c:v>
                </c:pt>
                <c:pt idx="993">
                  <c:v>1.6759386013247954E-70</c:v>
                </c:pt>
                <c:pt idx="994">
                  <c:v>1.1766764919901388E-70</c:v>
                </c:pt>
                <c:pt idx="995">
                  <c:v>8.2579156207867941E-71</c:v>
                </c:pt>
                <c:pt idx="996">
                  <c:v>5.7929278079819362E-71</c:v>
                </c:pt>
                <c:pt idx="997">
                  <c:v>4.0620009789569331E-71</c:v>
                </c:pt>
                <c:pt idx="998">
                  <c:v>2.8470564861509143E-71</c:v>
                </c:pt>
                <c:pt idx="999">
                  <c:v>1.9946477741973307E-71</c:v>
                </c:pt>
                <c:pt idx="1000">
                  <c:v>1.3968518362703905E-71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'Extended model w.Calcs'!$X$8</c:f>
              <c:strCache>
                <c:ptCount val="1"/>
                <c:pt idx="0">
                  <c:v>RBNS(t)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w.Calcs'!$X$9:$X$1009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2.5199999999999997E-2</c:v>
                </c:pt>
                <c:pt idx="3">
                  <c:v>7.533454887417218E-2</c:v>
                </c:pt>
                <c:pt idx="4">
                  <c:v>0.1501206358596556</c:v>
                </c:pt>
                <c:pt idx="5">
                  <c:v>0.24925784199197409</c:v>
                </c:pt>
                <c:pt idx="6">
                  <c:v>0.3724285222432891</c:v>
                </c:pt>
                <c:pt idx="7">
                  <c:v>0.51929801798309161</c:v>
                </c:pt>
                <c:pt idx="8">
                  <c:v>0.68951489931912047</c:v>
                </c:pt>
                <c:pt idx="9">
                  <c:v>0.88271123681534824</c:v>
                </c:pt>
                <c:pt idx="10">
                  <c:v>1.098502902023986</c:v>
                </c:pt>
                <c:pt idx="11">
                  <c:v>1.3364898962097806</c:v>
                </c:pt>
                <c:pt idx="12">
                  <c:v>1.5962567065875797</c:v>
                </c:pt>
                <c:pt idx="13">
                  <c:v>1.877372689338388</c:v>
                </c:pt>
                <c:pt idx="14">
                  <c:v>2.1793924786150778</c:v>
                </c:pt>
                <c:pt idx="15">
                  <c:v>2.5018564206966984</c:v>
                </c:pt>
                <c:pt idx="16">
                  <c:v>2.8442910324001174</c:v>
                </c:pt>
                <c:pt idx="17">
                  <c:v>3.206209482809609</c:v>
                </c:pt>
                <c:pt idx="18">
                  <c:v>3.5871120973392014</c:v>
                </c:pt>
                <c:pt idx="19">
                  <c:v>3.9864868830991029</c:v>
                </c:pt>
                <c:pt idx="20">
                  <c:v>4.4038100744966053</c:v>
                </c:pt>
                <c:pt idx="21">
                  <c:v>4.8385466979634995</c:v>
                </c:pt>
                <c:pt idx="22">
                  <c:v>5.2901511546664075</c:v>
                </c:pt>
                <c:pt idx="23">
                  <c:v>5.7580678200236077</c:v>
                </c:pt>
                <c:pt idx="24">
                  <c:v>6.2417316588219585</c:v>
                </c:pt>
                <c:pt idx="25">
                  <c:v>6.7405688547005669</c:v>
                </c:pt>
                <c:pt idx="26">
                  <c:v>7.2539974527438416</c:v>
                </c:pt>
                <c:pt idx="27">
                  <c:v>7.7814280139057086</c:v>
                </c:pt>
                <c:pt idx="28">
                  <c:v>8.322264279969005</c:v>
                </c:pt>
                <c:pt idx="29">
                  <c:v>8.8759038477294201</c:v>
                </c:pt>
                <c:pt idx="30">
                  <c:v>9.4417388510819915</c:v>
                </c:pt>
                <c:pt idx="31">
                  <c:v>10.019156649679921</c:v>
                </c:pt>
                <c:pt idx="32">
                  <c:v>10.60754052283046</c:v>
                </c:pt>
                <c:pt idx="33">
                  <c:v>11.206270367290843</c:v>
                </c:pt>
                <c:pt idx="34">
                  <c:v>11.814723397628658</c:v>
                </c:pt>
                <c:pt idx="35">
                  <c:v>12.432274847815544</c:v>
                </c:pt>
                <c:pt idx="36">
                  <c:v>13.05829867273091</c:v>
                </c:pt>
                <c:pt idx="37">
                  <c:v>13.692168248263139</c:v>
                </c:pt>
                <c:pt idx="38">
                  <c:v>14.333257068709573</c:v>
                </c:pt>
                <c:pt idx="39">
                  <c:v>14.980939440193474</c:v>
                </c:pt>
                <c:pt idx="40">
                  <c:v>15.634591168835874</c:v>
                </c:pt>
                <c:pt idx="41">
                  <c:v>16.293590242442981</c:v>
                </c:pt>
                <c:pt idx="42">
                  <c:v>16.957317504494934</c:v>
                </c:pt>
                <c:pt idx="43">
                  <c:v>17.625157319250068</c:v>
                </c:pt>
                <c:pt idx="44">
                  <c:v>18.296498226809192</c:v>
                </c:pt>
                <c:pt idx="45">
                  <c:v>18.970733587017676</c:v>
                </c:pt>
                <c:pt idx="46">
                  <c:v>19.64726221111848</c:v>
                </c:pt>
                <c:pt idx="47">
                  <c:v>20.325488980106972</c:v>
                </c:pt>
                <c:pt idx="48">
                  <c:v>21.004825448778099</c:v>
                </c:pt>
                <c:pt idx="49">
                  <c:v>21.684690434498524</c:v>
                </c:pt>
                <c:pt idx="50">
                  <c:v>22.364510589779456</c:v>
                </c:pt>
                <c:pt idx="51">
                  <c:v>23.043720957771814</c:v>
                </c:pt>
                <c:pt idx="52">
                  <c:v>23.721765509851792</c:v>
                </c:pt>
                <c:pt idx="53">
                  <c:v>24.398097664513553</c:v>
                </c:pt>
                <c:pt idx="54">
                  <c:v>25.072180786835194</c:v>
                </c:pt>
                <c:pt idx="55">
                  <c:v>25.743488667834875</c:v>
                </c:pt>
                <c:pt idx="56">
                  <c:v>26.411505983085895</c:v>
                </c:pt>
                <c:pt idx="57">
                  <c:v>27.075728730011726</c:v>
                </c:pt>
                <c:pt idx="58">
                  <c:v>27.735664643335586</c:v>
                </c:pt>
                <c:pt idx="59">
                  <c:v>28.390833588212544</c:v>
                </c:pt>
                <c:pt idx="60">
                  <c:v>29.040767930626501</c:v>
                </c:pt>
                <c:pt idx="61">
                  <c:v>29.685012884688522</c:v>
                </c:pt>
                <c:pt idx="62">
                  <c:v>30.323126836527578</c:v>
                </c:pt>
                <c:pt idx="63">
                  <c:v>30.954681644518857</c:v>
                </c:pt>
                <c:pt idx="64">
                  <c:v>31.579262915649092</c:v>
                </c:pt>
                <c:pt idx="65">
                  <c:v>32.196470257871894</c:v>
                </c:pt>
                <c:pt idx="66">
                  <c:v>32.805917508359528</c:v>
                </c:pt>
                <c:pt idx="67">
                  <c:v>33.407232937609862</c:v>
                </c:pt>
                <c:pt idx="68">
                  <c:v>34.000059429419245</c:v>
                </c:pt>
                <c:pt idx="69">
                  <c:v>34.584054636782945</c:v>
                </c:pt>
                <c:pt idx="70">
                  <c:v>35.158891113834514</c:v>
                </c:pt>
                <c:pt idx="71">
                  <c:v>35.724256423984471</c:v>
                </c:pt>
                <c:pt idx="72">
                  <c:v>36.27985322446586</c:v>
                </c:pt>
                <c:pt idx="73">
                  <c:v>36.825399327540701</c:v>
                </c:pt>
                <c:pt idx="74">
                  <c:v>37.360627738665855</c:v>
                </c:pt>
                <c:pt idx="75">
                  <c:v>37.885286671960031</c:v>
                </c:pt>
                <c:pt idx="76">
                  <c:v>38.399139543355091</c:v>
                </c:pt>
                <c:pt idx="77">
                  <c:v>38.90196494185485</c:v>
                </c:pt>
                <c:pt idx="78">
                  <c:v>39.393556579362112</c:v>
                </c:pt>
                <c:pt idx="79">
                  <c:v>39.873723219571474</c:v>
                </c:pt>
                <c:pt idx="80">
                  <c:v>40.342288586458878</c:v>
                </c:pt>
                <c:pt idx="81">
                  <c:v>40.799091252931881</c:v>
                </c:pt>
                <c:pt idx="82">
                  <c:v>41.24398451023432</c:v>
                </c:pt>
                <c:pt idx="83">
                  <c:v>41.676836218727551</c:v>
                </c:pt>
                <c:pt idx="84">
                  <c:v>42.097528640696225</c:v>
                </c:pt>
                <c:pt idx="85">
                  <c:v>42.505958255851027</c:v>
                </c:pt>
                <c:pt idx="86">
                  <c:v>42.902035560221805</c:v>
                </c:pt>
                <c:pt idx="87">
                  <c:v>43.285684849155281</c:v>
                </c:pt>
                <c:pt idx="88">
                  <c:v>43.656843985148058</c:v>
                </c:pt>
                <c:pt idx="89">
                  <c:v>44.015464151261718</c:v>
                </c:pt>
                <c:pt idx="90">
                  <c:v>44.361509590879606</c:v>
                </c:pt>
                <c:pt idx="91">
                  <c:v>44.694957334576401</c:v>
                </c:pt>
                <c:pt idx="92">
                  <c:v>45.01579691488017</c:v>
                </c:pt>
                <c:pt idx="93">
                  <c:v>45.324030069713729</c:v>
                </c:pt>
                <c:pt idx="94">
                  <c:v>45.61967043530715</c:v>
                </c:pt>
                <c:pt idx="95">
                  <c:v>45.902743229375666</c:v>
                </c:pt>
                <c:pt idx="96">
                  <c:v>46.173284925358608</c:v>
                </c:pt>
                <c:pt idx="97">
                  <c:v>46.431342918513515</c:v>
                </c:pt>
                <c:pt idx="98">
                  <c:v>46.676975184657032</c:v>
                </c:pt>
                <c:pt idx="99">
                  <c:v>46.910249932338999</c:v>
                </c:pt>
                <c:pt idx="100">
                  <c:v>47.131245249230126</c:v>
                </c:pt>
                <c:pt idx="101">
                  <c:v>47.340048743495103</c:v>
                </c:pt>
                <c:pt idx="102">
                  <c:v>47.536757180913305</c:v>
                </c:pt>
                <c:pt idx="103">
                  <c:v>47.721476118497726</c:v>
                </c:pt>
                <c:pt idx="104">
                  <c:v>47.894319535350157</c:v>
                </c:pt>
                <c:pt idx="105">
                  <c:v>48.055409461476025</c:v>
                </c:pt>
                <c:pt idx="106">
                  <c:v>48.204875605266942</c:v>
                </c:pt>
                <c:pt idx="107">
                  <c:v>48.34285498034189</c:v>
                </c:pt>
                <c:pt idx="108">
                  <c:v>48.46949153242025</c:v>
                </c:pt>
                <c:pt idx="109">
                  <c:v>48.584935766880371</c:v>
                </c:pt>
                <c:pt idx="110">
                  <c:v>48.689344377637369</c:v>
                </c:pt>
                <c:pt idx="111">
                  <c:v>48.782879877952986</c:v>
                </c:pt>
                <c:pt idx="112">
                  <c:v>48.865710233767956</c:v>
                </c:pt>
                <c:pt idx="113">
                  <c:v>48.938008500125171</c:v>
                </c:pt>
                <c:pt idx="114">
                  <c:v>48.999952461227963</c:v>
                </c:pt>
                <c:pt idx="115">
                  <c:v>49.051724274654667</c:v>
                </c:pt>
                <c:pt idx="116">
                  <c:v>49.093510120225318</c:v>
                </c:pt>
                <c:pt idx="117">
                  <c:v>49.125499853992189</c:v>
                </c:pt>
                <c:pt idx="118">
                  <c:v>49.147886667800087</c:v>
                </c:pt>
                <c:pt idx="119">
                  <c:v>49.160866754837272</c:v>
                </c:pt>
                <c:pt idx="120">
                  <c:v>49.164638981571741</c:v>
                </c:pt>
                <c:pt idx="121">
                  <c:v>49.159404566442312</c:v>
                </c:pt>
                <c:pt idx="122">
                  <c:v>49.145366765647509</c:v>
                </c:pt>
                <c:pt idx="123">
                  <c:v>49.122730566350072</c:v>
                </c:pt>
                <c:pt idx="124">
                  <c:v>49.091702387588484</c:v>
                </c:pt>
                <c:pt idx="125">
                  <c:v>49.052489789162067</c:v>
                </c:pt>
                <c:pt idx="126">
                  <c:v>49.005301188730229</c:v>
                </c:pt>
                <c:pt idx="127">
                  <c:v>48.950345587341843</c:v>
                </c:pt>
                <c:pt idx="128">
                  <c:v>48.887832303585647</c:v>
                </c:pt>
                <c:pt idx="129">
                  <c:v>48.817970716528635</c:v>
                </c:pt>
                <c:pt idx="130">
                  <c:v>48.740970017585177</c:v>
                </c:pt>
                <c:pt idx="131">
                  <c:v>48.657038971436471</c:v>
                </c:pt>
                <c:pt idx="132">
                  <c:v>48.566385686096972</c:v>
                </c:pt>
                <c:pt idx="133">
                  <c:v>48.469217392202225</c:v>
                </c:pt>
                <c:pt idx="134">
                  <c:v>48.365740231571046</c:v>
                </c:pt>
                <c:pt idx="135">
                  <c:v>48.256159055073695</c:v>
                </c:pt>
                <c:pt idx="136">
                  <c:v>48.140677229817648</c:v>
                </c:pt>
                <c:pt idx="137">
                  <c:v>48.019496455643285</c:v>
                </c:pt>
                <c:pt idx="138">
                  <c:v>47.892816590902143</c:v>
                </c:pt>
                <c:pt idx="139">
                  <c:v>47.760835487473344</c:v>
                </c:pt>
                <c:pt idx="140">
                  <c:v>47.62374883495584</c:v>
                </c:pt>
                <c:pt idx="141">
                  <c:v>47.481750013957935</c:v>
                </c:pt>
                <c:pt idx="142">
                  <c:v>47.335029958389889</c:v>
                </c:pt>
                <c:pt idx="143">
                  <c:v>47.18377702665056</c:v>
                </c:pt>
                <c:pt idx="144">
                  <c:v>47.028176881585019</c:v>
                </c:pt>
                <c:pt idx="145">
                  <c:v>46.868412379076865</c:v>
                </c:pt>
                <c:pt idx="146">
                  <c:v>46.704663465127069</c:v>
                </c:pt>
                <c:pt idx="147">
                  <c:v>46.537107081259045</c:v>
                </c:pt>
                <c:pt idx="148">
                  <c:v>46.365917078079434</c:v>
                </c:pt>
                <c:pt idx="149">
                  <c:v>46.19126413681456</c:v>
                </c:pt>
                <c:pt idx="150">
                  <c:v>46.013315698632695</c:v>
                </c:pt>
                <c:pt idx="151">
                  <c:v>45.832235901554988</c:v>
                </c:pt>
                <c:pt idx="152">
                  <c:v>45.648185524750026</c:v>
                </c:pt>
                <c:pt idx="153">
                  <c:v>45.461321940000794</c:v>
                </c:pt>
                <c:pt idx="154">
                  <c:v>45.271799070126285</c:v>
                </c:pt>
                <c:pt idx="155">
                  <c:v>45.079767354136308</c:v>
                </c:pt>
                <c:pt idx="156">
                  <c:v>44.885373718892005</c:v>
                </c:pt>
                <c:pt idx="157">
                  <c:v>44.688761557042746</c:v>
                </c:pt>
                <c:pt idx="158">
                  <c:v>44.4900707110057</c:v>
                </c:pt>
                <c:pt idx="159">
                  <c:v>44.289437462753234</c:v>
                </c:pt>
                <c:pt idx="160">
                  <c:v>44.086994529171115</c:v>
                </c:pt>
                <c:pt idx="161">
                  <c:v>43.882871062749793</c:v>
                </c:pt>
                <c:pt idx="162">
                  <c:v>43.677192657370732</c:v>
                </c:pt>
                <c:pt idx="163">
                  <c:v>43.470081358949763</c:v>
                </c:pt>
                <c:pt idx="164">
                  <c:v>43.2616556807005</c:v>
                </c:pt>
                <c:pt idx="165">
                  <c:v>43.052030622782063</c:v>
                </c:pt>
                <c:pt idx="166">
                  <c:v>42.841317696096915</c:v>
                </c:pt>
                <c:pt idx="167">
                  <c:v>42.629624950007468</c:v>
                </c:pt>
                <c:pt idx="168">
                  <c:v>42.417057003742059</c:v>
                </c:pt>
                <c:pt idx="169">
                  <c:v>42.203715081264683</c:v>
                </c:pt>
                <c:pt idx="170">
                  <c:v>41.989697049386052</c:v>
                </c:pt>
                <c:pt idx="171">
                  <c:v>41.775097458897321</c:v>
                </c:pt>
                <c:pt idx="172">
                  <c:v>41.560007588512377</c:v>
                </c:pt>
                <c:pt idx="173">
                  <c:v>41.344515491408693</c:v>
                </c:pt>
                <c:pt idx="174">
                  <c:v>41.128706044161731</c:v>
                </c:pt>
                <c:pt idx="175">
                  <c:v>40.912660997872891</c:v>
                </c:pt>
                <c:pt idx="176">
                  <c:v>40.696459031296108</c:v>
                </c:pt>
                <c:pt idx="177">
                  <c:v>40.480175805773996</c:v>
                </c:pt>
                <c:pt idx="178">
                  <c:v>40.263884021799463</c:v>
                </c:pt>
                <c:pt idx="179">
                  <c:v>40.047653477025214</c:v>
                </c:pt>
                <c:pt idx="180">
                  <c:v>39.831551125548806</c:v>
                </c:pt>
                <c:pt idx="181">
                  <c:v>39.615641138307474</c:v>
                </c:pt>
                <c:pt idx="182">
                  <c:v>39.399984964422707</c:v>
                </c:pt>
                <c:pt idx="183">
                  <c:v>39.184641393340684</c:v>
                </c:pt>
                <c:pt idx="184">
                  <c:v>38.969666617621385</c:v>
                </c:pt>
                <c:pt idx="185">
                  <c:v>38.755114296234694</c:v>
                </c:pt>
                <c:pt idx="186">
                  <c:v>38.541035618228626</c:v>
                </c:pt>
                <c:pt idx="187">
                  <c:v>38.327479366640915</c:v>
                </c:pt>
                <c:pt idx="188">
                  <c:v>38.114491982531248</c:v>
                </c:pt>
                <c:pt idx="189">
                  <c:v>37.902117629017795</c:v>
                </c:pt>
                <c:pt idx="190">
                  <c:v>37.690398255207754</c:v>
                </c:pt>
                <c:pt idx="191">
                  <c:v>37.47937365991762</c:v>
                </c:pt>
                <c:pt idx="192">
                  <c:v>37.26908155508503</c:v>
                </c:pt>
                <c:pt idx="193">
                  <c:v>37.059557628779707</c:v>
                </c:pt>
                <c:pt idx="194">
                  <c:v>36.850835607726992</c:v>
                </c:pt>
                <c:pt idx="195">
                  <c:v>36.642947319263023</c:v>
                </c:pt>
                <c:pt idx="196">
                  <c:v>36.435922752646327</c:v>
                </c:pt>
                <c:pt idx="197">
                  <c:v>36.229790119655696</c:v>
                </c:pt>
                <c:pt idx="198">
                  <c:v>36.024575914409965</c:v>
                </c:pt>
                <c:pt idx="199">
                  <c:v>35.820304972349994</c:v>
                </c:pt>
                <c:pt idx="200">
                  <c:v>35.617000528328582</c:v>
                </c:pt>
                <c:pt idx="201">
                  <c:v>35.414684273758411</c:v>
                </c:pt>
                <c:pt idx="202">
                  <c:v>35.213376412773457</c:v>
                </c:pt>
                <c:pt idx="203">
                  <c:v>35.01309571736315</c:v>
                </c:pt>
                <c:pt idx="204">
                  <c:v>34.81385958144331</c:v>
                </c:pt>
                <c:pt idx="205">
                  <c:v>34.615684073832156</c:v>
                </c:pt>
                <c:pt idx="206">
                  <c:v>34.418583990103492</c:v>
                </c:pt>
                <c:pt idx="207">
                  <c:v>34.222572903293084</c:v>
                </c:pt>
                <c:pt idx="208">
                  <c:v>34.027663213438046</c:v>
                </c:pt>
                <c:pt idx="209">
                  <c:v>33.833866195932686</c:v>
                </c:pt>
                <c:pt idx="210">
                  <c:v>33.641192048687103</c:v>
                </c:pt>
                <c:pt idx="211">
                  <c:v>33.449649938078721</c:v>
                </c:pt>
                <c:pt idx="212">
                  <c:v>33.259248043689539</c:v>
                </c:pt>
                <c:pt idx="213">
                  <c:v>33.069993601824713</c:v>
                </c:pt>
                <c:pt idx="214">
                  <c:v>32.881892947811139</c:v>
                </c:pt>
                <c:pt idx="215">
                  <c:v>32.694951557076855</c:v>
                </c:pt>
                <c:pt idx="216">
                  <c:v>32.509174085014692</c:v>
                </c:pt>
                <c:pt idx="217">
                  <c:v>32.324564405635869</c:v>
                </c:pt>
                <c:pt idx="218">
                  <c:v>32.14112564902112</c:v>
                </c:pt>
                <c:pt idx="219">
                  <c:v>31.958860237579106</c:v>
                </c:pt>
                <c:pt idx="220">
                  <c:v>31.777769921123461</c:v>
                </c:pt>
                <c:pt idx="221">
                  <c:v>31.59785581078166</c:v>
                </c:pt>
                <c:pt idx="222">
                  <c:v>31.419118411750357</c:v>
                </c:pt>
                <c:pt idx="223">
                  <c:v>31.241557654913063</c:v>
                </c:pt>
                <c:pt idx="224">
                  <c:v>31.065172927337734</c:v>
                </c:pt>
                <c:pt idx="225">
                  <c:v>30.889963101672521</c:v>
                </c:pt>
                <c:pt idx="226">
                  <c:v>30.715926564459224</c:v>
                </c:pt>
                <c:pt idx="227">
                  <c:v>30.543061243384994</c:v>
                </c:pt>
                <c:pt idx="228">
                  <c:v>30.371364633493368</c:v>
                </c:pt>
                <c:pt idx="229">
                  <c:v>30.200833822376676</c:v>
                </c:pt>
                <c:pt idx="230">
                  <c:v>30.031465514372414</c:v>
                </c:pt>
                <c:pt idx="231">
                  <c:v>29.863256053786696</c:v>
                </c:pt>
                <c:pt idx="232">
                  <c:v>29.696201447168288</c:v>
                </c:pt>
                <c:pt idx="233">
                  <c:v>29.530297384657231</c:v>
                </c:pt>
                <c:pt idx="234">
                  <c:v>29.365539260432076</c:v>
                </c:pt>
                <c:pt idx="235">
                  <c:v>29.201922192280399</c:v>
                </c:pt>
                <c:pt idx="236">
                  <c:v>29.039441040316763</c:v>
                </c:pt>
                <c:pt idx="237">
                  <c:v>28.878090424873076</c:v>
                </c:pt>
                <c:pt idx="238">
                  <c:v>28.717864743585757</c:v>
                </c:pt>
                <c:pt idx="239">
                  <c:v>28.558758187704267</c:v>
                </c:pt>
                <c:pt idx="240">
                  <c:v>28.40076475764554</c:v>
                </c:pt>
                <c:pt idx="241">
                  <c:v>28.243878277818599</c:v>
                </c:pt>
                <c:pt idx="242">
                  <c:v>28.088092410743347</c:v>
                </c:pt>
                <c:pt idx="243">
                  <c:v>27.933400670487607</c:v>
                </c:pt>
                <c:pt idx="244">
                  <c:v>27.779796435445824</c:v>
                </c:pt>
                <c:pt idx="245">
                  <c:v>27.627272960482728</c:v>
                </c:pt>
                <c:pt idx="246">
                  <c:v>27.475823388464988</c:v>
                </c:pt>
                <c:pt idx="247">
                  <c:v>27.325440761203289</c:v>
                </c:pt>
                <c:pt idx="248">
                  <c:v>27.176118029827069</c:v>
                </c:pt>
                <c:pt idx="249">
                  <c:v>27.027848064613593</c:v>
                </c:pt>
                <c:pt idx="250">
                  <c:v>26.880623664292706</c:v>
                </c:pt>
                <c:pt idx="251">
                  <c:v>26.734437564848037</c:v>
                </c:pt>
                <c:pt idx="252">
                  <c:v>26.58928244783506</c:v>
                </c:pt>
                <c:pt idx="253">
                  <c:v>26.445150948235877</c:v>
                </c:pt>
                <c:pt idx="254">
                  <c:v>26.302035661869994</c:v>
                </c:pt>
                <c:pt idx="255">
                  <c:v>26.159929152380133</c:v>
                </c:pt>
                <c:pt idx="256">
                  <c:v>26.018823957811158</c:v>
                </c:pt>
                <c:pt idx="257">
                  <c:v>25.87871259680033</c:v>
                </c:pt>
                <c:pt idx="258">
                  <c:v>25.739587574395692</c:v>
                </c:pt>
                <c:pt idx="259">
                  <c:v>25.601441387519863</c:v>
                </c:pt>
                <c:pt idx="260">
                  <c:v>25.464266530095131</c:v>
                </c:pt>
                <c:pt idx="261">
                  <c:v>25.328055497845781</c:v>
                </c:pt>
                <c:pt idx="262">
                  <c:v>25.192800792792845</c:v>
                </c:pt>
                <c:pt idx="263">
                  <c:v>25.058494927455822</c:v>
                </c:pt>
                <c:pt idx="264">
                  <c:v>24.925130428775802</c:v>
                </c:pt>
                <c:pt idx="265">
                  <c:v>24.792699841773487</c:v>
                </c:pt>
                <c:pt idx="266">
                  <c:v>24.661195732955346</c:v>
                </c:pt>
                <c:pt idx="267">
                  <c:v>24.530610693480639</c:v>
                </c:pt>
                <c:pt idx="268">
                  <c:v>24.400937342101511</c:v>
                </c:pt>
                <c:pt idx="269">
                  <c:v>24.272168327887766</c:v>
                </c:pt>
                <c:pt idx="270">
                  <c:v>24.144296332747814</c:v>
                </c:pt>
                <c:pt idx="271">
                  <c:v>24.017314073756403</c:v>
                </c:pt>
                <c:pt idx="272">
                  <c:v>23.891214305299656</c:v>
                </c:pt>
                <c:pt idx="273">
                  <c:v>23.765989821047256</c:v>
                </c:pt>
                <c:pt idx="274">
                  <c:v>23.641633455761283</c:v>
                </c:pt>
                <c:pt idx="275">
                  <c:v>23.518138086950902</c:v>
                </c:pt>
                <c:pt idx="276">
                  <c:v>23.395496636381591</c:v>
                </c:pt>
                <c:pt idx="277">
                  <c:v>23.27370207144703</c:v>
                </c:pt>
                <c:pt idx="278">
                  <c:v>23.152747406411866</c:v>
                </c:pt>
                <c:pt idx="279">
                  <c:v>23.032625703532748</c:v>
                </c:pt>
                <c:pt idx="280">
                  <c:v>22.913330074064902</c:v>
                </c:pt>
                <c:pt idx="281">
                  <c:v>22.794853679161015</c:v>
                </c:pt>
                <c:pt idx="282">
                  <c:v>22.677189730669262</c:v>
                </c:pt>
                <c:pt idx="283">
                  <c:v>22.560331491836312</c:v>
                </c:pt>
                <c:pt idx="284">
                  <c:v>22.444272277921499</c:v>
                </c:pt>
                <c:pt idx="285">
                  <c:v>22.329005456727671</c:v>
                </c:pt>
                <c:pt idx="286">
                  <c:v>22.214524449054139</c:v>
                </c:pt>
                <c:pt idx="287">
                  <c:v>22.100822729076604</c:v>
                </c:pt>
                <c:pt idx="288">
                  <c:v>21.987893824659096</c:v>
                </c:pt>
                <c:pt idx="289">
                  <c:v>21.875731317602302</c:v>
                </c:pt>
                <c:pt idx="290">
                  <c:v>21.764328843832615</c:v>
                </c:pt>
                <c:pt idx="291">
                  <c:v>21.653680093536025</c:v>
                </c:pt>
                <c:pt idx="292">
                  <c:v>21.543778811240681</c:v>
                </c:pt>
                <c:pt idx="293">
                  <c:v>21.434618795851662</c:v>
                </c:pt>
                <c:pt idx="294">
                  <c:v>21.326193900641634</c:v>
                </c:pt>
                <c:pt idx="295">
                  <c:v>21.218498033200305</c:v>
                </c:pt>
                <c:pt idx="296">
                  <c:v>21.111525155345962</c:v>
                </c:pt>
                <c:pt idx="297">
                  <c:v>21.005269283001947</c:v>
                </c:pt>
                <c:pt idx="298">
                  <c:v>20.899724486040693</c:v>
                </c:pt>
                <c:pt idx="299">
                  <c:v>20.794884888097879</c:v>
                </c:pt>
                <c:pt idx="300">
                  <c:v>20.690744666359201</c:v>
                </c:pt>
                <c:pt idx="301">
                  <c:v>20.58729805132193</c:v>
                </c:pt>
                <c:pt idx="302">
                  <c:v>20.484539326533326</c:v>
                </c:pt>
                <c:pt idx="303">
                  <c:v>20.382462828308022</c:v>
                </c:pt>
                <c:pt idx="304">
                  <c:v>20.281062945426108</c:v>
                </c:pt>
                <c:pt idx="305">
                  <c:v>20.180334118813775</c:v>
                </c:pt>
                <c:pt idx="306">
                  <c:v>20.080270841208023</c:v>
                </c:pt>
                <c:pt idx="307">
                  <c:v>19.980867656807099</c:v>
                </c:pt>
                <c:pt idx="308">
                  <c:v>19.882119160907941</c:v>
                </c:pt>
                <c:pt idx="309">
                  <c:v>19.784019999532095</c:v>
                </c:pt>
                <c:pt idx="310">
                  <c:v>19.686564869041288</c:v>
                </c:pt>
                <c:pt idx="311">
                  <c:v>19.589748515743803</c:v>
                </c:pt>
                <c:pt idx="312">
                  <c:v>19.493565735492776</c:v>
                </c:pt>
                <c:pt idx="313">
                  <c:v>19.398011373277335</c:v>
                </c:pt>
                <c:pt idx="314">
                  <c:v>19.303080322807681</c:v>
                </c:pt>
                <c:pt idx="315">
                  <c:v>19.208767526094807</c:v>
                </c:pt>
                <c:pt idx="316">
                  <c:v>19.115067973025777</c:v>
                </c:pt>
                <c:pt idx="317">
                  <c:v>19.021976700935227</c:v>
                </c:pt>
                <c:pt idx="318">
                  <c:v>18.929488794173892</c:v>
                </c:pt>
                <c:pt idx="319">
                  <c:v>18.837599383674629</c:v>
                </c:pt>
                <c:pt idx="320">
                  <c:v>18.746303646516754</c:v>
                </c:pt>
                <c:pt idx="321">
                  <c:v>18.655596805489083</c:v>
                </c:pt>
                <c:pt idx="322">
                  <c:v>18.565474128652159</c:v>
                </c:pt>
                <c:pt idx="323">
                  <c:v>18.475930928900269</c:v>
                </c:pt>
                <c:pt idx="324">
                  <c:v>18.386962563523603</c:v>
                </c:pt>
                <c:pt idx="325">
                  <c:v>18.298564433770874</c:v>
                </c:pt>
                <c:pt idx="326">
                  <c:v>18.210731984412927</c:v>
                </c:pt>
                <c:pt idx="327">
                  <c:v>18.123460703307479</c:v>
                </c:pt>
                <c:pt idx="328">
                  <c:v>18.036746120965489</c:v>
                </c:pt>
                <c:pt idx="329">
                  <c:v>17.950583810119227</c:v>
                </c:pt>
                <c:pt idx="330">
                  <c:v>17.864969385292508</c:v>
                </c:pt>
                <c:pt idx="331">
                  <c:v>17.779898502373069</c:v>
                </c:pt>
                <c:pt idx="332">
                  <c:v>17.695366858187555</c:v>
                </c:pt>
                <c:pt idx="333">
                  <c:v>17.611370190079132</c:v>
                </c:pt>
                <c:pt idx="334">
                  <c:v>17.527904275487906</c:v>
                </c:pt>
                <c:pt idx="335">
                  <c:v>17.444964931534354</c:v>
                </c:pt>
                <c:pt idx="336">
                  <c:v>17.362548014605888</c:v>
                </c:pt>
                <c:pt idx="337">
                  <c:v>17.28064941994672</c:v>
                </c:pt>
                <c:pt idx="338">
                  <c:v>17.199265081250893</c:v>
                </c:pt>
                <c:pt idx="339">
                  <c:v>17.118390970258989</c:v>
                </c:pt>
                <c:pt idx="340">
                  <c:v>17.038023096358177</c:v>
                </c:pt>
                <c:pt idx="341">
                  <c:v>16.958157506185927</c:v>
                </c:pt>
                <c:pt idx="342">
                  <c:v>16.878790283237379</c:v>
                </c:pt>
                <c:pt idx="343">
                  <c:v>16.799917547476426</c:v>
                </c:pt>
                <c:pt idx="344">
                  <c:v>16.721535454950534</c:v>
                </c:pt>
                <c:pt idx="345">
                  <c:v>16.643640197409315</c:v>
                </c:pt>
                <c:pt idx="346">
                  <c:v>16.566228001926945</c:v>
                </c:pt>
                <c:pt idx="347">
                  <c:v>16.489295130528426</c:v>
                </c:pt>
                <c:pt idx="348">
                  <c:v>16.412837879819651</c:v>
                </c:pt>
                <c:pt idx="349">
                  <c:v>16.336852580621393</c:v>
                </c:pt>
                <c:pt idx="350">
                  <c:v>16.261335597607083</c:v>
                </c:pt>
                <c:pt idx="351">
                  <c:v>16.186283328944523</c:v>
                </c:pt>
                <c:pt idx="352">
                  <c:v>16.11169220594137</c:v>
                </c:pt>
                <c:pt idx="353">
                  <c:v>16.037558692694585</c:v>
                </c:pt>
                <c:pt idx="354">
                  <c:v>15.963879285743587</c:v>
                </c:pt>
                <c:pt idx="355">
                  <c:v>15.890650513727403</c:v>
                </c:pt>
                <c:pt idx="356">
                  <c:v>15.817868937045409</c:v>
                </c:pt>
                <c:pt idx="357">
                  <c:v>15.745531147522064</c:v>
                </c:pt>
                <c:pt idx="358">
                  <c:v>15.673633768075311</c:v>
                </c:pt>
                <c:pt idx="359">
                  <c:v>15.602173452388682</c:v>
                </c:pt>
                <c:pt idx="360">
                  <c:v>15.531146884587246</c:v>
                </c:pt>
                <c:pt idx="361">
                  <c:v>15.460550778917101</c:v>
                </c:pt>
                <c:pt idx="362">
                  <c:v>15.390381879428583</c:v>
                </c:pt>
                <c:pt idx="363">
                  <c:v>15.320636959663178</c:v>
                </c:pt>
                <c:pt idx="364">
                  <c:v>15.251312822343937</c:v>
                </c:pt>
                <c:pt idx="365">
                  <c:v>15.182406299069424</c:v>
                </c:pt>
                <c:pt idx="366">
                  <c:v>15.113914250011293</c:v>
                </c:pt>
                <c:pt idx="367">
                  <c:v>15.045833563615339</c:v>
                </c:pt>
                <c:pt idx="368">
                  <c:v>14.978161156305953</c:v>
                </c:pt>
                <c:pt idx="369">
                  <c:v>14.910893972194026</c:v>
                </c:pt>
                <c:pt idx="370">
                  <c:v>14.844028982788286</c:v>
                </c:pt>
                <c:pt idx="371">
                  <c:v>14.777563186709939</c:v>
                </c:pt>
                <c:pt idx="372">
                  <c:v>14.711493609410622</c:v>
                </c:pt>
                <c:pt idx="373">
                  <c:v>14.645817302893738</c:v>
                </c:pt>
                <c:pt idx="374">
                  <c:v>14.580531345438834</c:v>
                </c:pt>
                <c:pt idx="375">
                  <c:v>14.515632841329365</c:v>
                </c:pt>
                <c:pt idx="376">
                  <c:v>14.451118920583625</c:v>
                </c:pt>
                <c:pt idx="377">
                  <c:v>14.386986738688634</c:v>
                </c:pt>
                <c:pt idx="378">
                  <c:v>14.323233476337336</c:v>
                </c:pt>
                <c:pt idx="379">
                  <c:v>14.259856339168692</c:v>
                </c:pt>
                <c:pt idx="380">
                  <c:v>14.196852557510928</c:v>
                </c:pt>
                <c:pt idx="381">
                  <c:v>14.134219386127668</c:v>
                </c:pt>
                <c:pt idx="382">
                  <c:v>14.071954103967039</c:v>
                </c:pt>
                <c:pt idx="383">
                  <c:v>14.010054013913734</c:v>
                </c:pt>
                <c:pt idx="384">
                  <c:v>13.948516442543927</c:v>
                </c:pt>
                <c:pt idx="385">
                  <c:v>13.887338739882992</c:v>
                </c:pt>
                <c:pt idx="386">
                  <c:v>13.826518279166123</c:v>
                </c:pt>
                <c:pt idx="387">
                  <c:v>13.76605245660163</c:v>
                </c:pt>
                <c:pt idx="388">
                  <c:v>13.705938691136991</c:v>
                </c:pt>
                <c:pt idx="389">
                  <c:v>13.64617442422772</c:v>
                </c:pt>
                <c:pt idx="390">
                  <c:v>13.586757119608739</c:v>
                </c:pt>
                <c:pt idx="391">
                  <c:v>13.527684263068487</c:v>
                </c:pt>
                <c:pt idx="392">
                  <c:v>13.468953362225633</c:v>
                </c:pt>
                <c:pt idx="393">
                  <c:v>13.410561946308317</c:v>
                </c:pt>
                <c:pt idx="394">
                  <c:v>13.35250756593596</c:v>
                </c:pt>
                <c:pt idx="395">
                  <c:v>13.29478779290357</c:v>
                </c:pt>
                <c:pt idx="396">
                  <c:v>13.237400219968546</c:v>
                </c:pt>
                <c:pt idx="397">
                  <c:v>13.180342460639871</c:v>
                </c:pt>
                <c:pt idx="398">
                  <c:v>13.123612148969777</c:v>
                </c:pt>
                <c:pt idx="399">
                  <c:v>13.067206939347805</c:v>
                </c:pt>
                <c:pt idx="400">
                  <c:v>13.011124506297115</c:v>
                </c:pt>
                <c:pt idx="401">
                  <c:v>12.955362544273243</c:v>
                </c:pt>
                <c:pt idx="402">
                  <c:v>12.899918767465044</c:v>
                </c:pt>
                <c:pt idx="403">
                  <c:v>12.844790909597972</c:v>
                </c:pt>
                <c:pt idx="404">
                  <c:v>12.789976723739638</c:v>
                </c:pt>
                <c:pt idx="405">
                  <c:v>12.735473982107379</c:v>
                </c:pt>
                <c:pt idx="406">
                  <c:v>12.681280475878262</c:v>
                </c:pt>
                <c:pt idx="407">
                  <c:v>12.627394015001055</c:v>
                </c:pt>
                <c:pt idx="408">
                  <c:v>12.573812428010385</c:v>
                </c:pt>
                <c:pt idx="409">
                  <c:v>12.520533561843044</c:v>
                </c:pt>
                <c:pt idx="410">
                  <c:v>12.467555281656239</c:v>
                </c:pt>
                <c:pt idx="411">
                  <c:v>12.414875470648013</c:v>
                </c:pt>
                <c:pt idx="412">
                  <c:v>12.362492029879675</c:v>
                </c:pt>
                <c:pt idx="413">
                  <c:v>12.310402878100085</c:v>
                </c:pt>
                <c:pt idx="414">
                  <c:v>12.258605951572109</c:v>
                </c:pt>
                <c:pt idx="415">
                  <c:v>12.207099203900889</c:v>
                </c:pt>
                <c:pt idx="416">
                  <c:v>12.155880605864043</c:v>
                </c:pt>
                <c:pt idx="417">
                  <c:v>12.104948145243796</c:v>
                </c:pt>
                <c:pt idx="418">
                  <c:v>12.05429982666098</c:v>
                </c:pt>
                <c:pt idx="419">
                  <c:v>12.003933671410884</c:v>
                </c:pt>
                <c:pt idx="420">
                  <c:v>11.95384771730088</c:v>
                </c:pt>
                <c:pt idx="421">
                  <c:v>11.904040018489923</c:v>
                </c:pt>
                <c:pt idx="422">
                  <c:v>11.854508645329828</c:v>
                </c:pt>
                <c:pt idx="423">
                  <c:v>11.805251684208189</c:v>
                </c:pt>
                <c:pt idx="424">
                  <c:v>11.75626723739324</c:v>
                </c:pt>
                <c:pt idx="425">
                  <c:v>11.707553422880197</c:v>
                </c:pt>
                <c:pt idx="426">
                  <c:v>11.65910837423953</c:v>
                </c:pt>
                <c:pt idx="427">
                  <c:v>11.610930240466688</c:v>
                </c:pt>
                <c:pt idx="428">
                  <c:v>11.563017185833665</c:v>
                </c:pt>
                <c:pt idx="429">
                  <c:v>11.515367389742023</c:v>
                </c:pt>
                <c:pt idx="430">
                  <c:v>11.467979046577705</c:v>
                </c:pt>
                <c:pt idx="431">
                  <c:v>11.420850365567293</c:v>
                </c:pt>
                <c:pt idx="432">
                  <c:v>11.373979570635917</c:v>
                </c:pt>
                <c:pt idx="433">
                  <c:v>11.327364900266682</c:v>
                </c:pt>
                <c:pt idx="434">
                  <c:v>11.281004607361673</c:v>
                </c:pt>
                <c:pt idx="435">
                  <c:v>11.234896959104395</c:v>
                </c:pt>
                <c:pt idx="436">
                  <c:v>11.18904023682382</c:v>
                </c:pt>
                <c:pt idx="437">
                  <c:v>11.14343273585979</c:v>
                </c:pt>
                <c:pt idx="438">
                  <c:v>11.098072765430008</c:v>
                </c:pt>
                <c:pt idx="439">
                  <c:v>11.052958648498347</c:v>
                </c:pt>
                <c:pt idx="440">
                  <c:v>11.008088721644661</c:v>
                </c:pt>
                <c:pt idx="441">
                  <c:v>10.963461334936024</c:v>
                </c:pt>
                <c:pt idx="442">
                  <c:v>10.919074851799282</c:v>
                </c:pt>
                <c:pt idx="443">
                  <c:v>10.874927648894991</c:v>
                </c:pt>
                <c:pt idx="444">
                  <c:v>10.831018115992819</c:v>
                </c:pt>
                <c:pt idx="445">
                  <c:v>10.787344655848102</c:v>
                </c:pt>
                <c:pt idx="446">
                  <c:v>10.74390568407995</c:v>
                </c:pt>
                <c:pt idx="447">
                  <c:v>10.700699629050455</c:v>
                </c:pt>
                <c:pt idx="448">
                  <c:v>10.657724931745314</c:v>
                </c:pt>
                <c:pt idx="449">
                  <c:v>10.614980045655663</c:v>
                </c:pt>
                <c:pt idx="450">
                  <c:v>10.572463436661243</c:v>
                </c:pt>
                <c:pt idx="451">
                  <c:v>10.530173582914781</c:v>
                </c:pt>
                <c:pt idx="452">
                  <c:v>10.488108974727526</c:v>
                </c:pt>
                <c:pt idx="453">
                  <c:v>10.446268114456135</c:v>
                </c:pt>
                <c:pt idx="454">
                  <c:v>10.404649516390691</c:v>
                </c:pt>
                <c:pt idx="455">
                  <c:v>10.363251706643892</c:v>
                </c:pt>
                <c:pt idx="456">
                  <c:v>10.322073223041407</c:v>
                </c:pt>
                <c:pt idx="457">
                  <c:v>10.281112615013534</c:v>
                </c:pt>
                <c:pt idx="458">
                  <c:v>10.2403684434878</c:v>
                </c:pt>
                <c:pt idx="459">
                  <c:v>10.199839280782767</c:v>
                </c:pt>
                <c:pt idx="460">
                  <c:v>10.159523710503036</c:v>
                </c:pt>
                <c:pt idx="461">
                  <c:v>10.119420327435314</c:v>
                </c:pt>
                <c:pt idx="462">
                  <c:v>10.079527737445463</c:v>
                </c:pt>
                <c:pt idx="463">
                  <c:v>10.039844557376812</c:v>
                </c:pt>
                <c:pt idx="464">
                  <c:v>10.000369414949411</c:v>
                </c:pt>
                <c:pt idx="465">
                  <c:v>9.9611009486603574</c:v>
                </c:pt>
                <c:pt idx="466">
                  <c:v>9.9220378076852498</c:v>
                </c:pt>
                <c:pt idx="467">
                  <c:v>9.88317865178049</c:v>
                </c:pt>
                <c:pt idx="468">
                  <c:v>9.8445221511868386</c:v>
                </c:pt>
                <c:pt idx="469">
                  <c:v>9.8060669865337715</c:v>
                </c:pt>
                <c:pt idx="470">
                  <c:v>9.7678118487449641</c:v>
                </c:pt>
                <c:pt idx="471">
                  <c:v>9.7297554389446841</c:v>
                </c:pt>
                <c:pt idx="472">
                  <c:v>9.6918964683651456</c:v>
                </c:pt>
                <c:pt idx="473">
                  <c:v>9.654233658254924</c:v>
                </c:pt>
                <c:pt idx="474">
                  <c:v>9.616765739788228</c:v>
                </c:pt>
                <c:pt idx="475">
                  <c:v>9.5794914539750984</c:v>
                </c:pt>
                <c:pt idx="476">
                  <c:v>9.5424095515726179</c:v>
                </c:pt>
                <c:pt idx="477">
                  <c:v>9.505518792996952</c:v>
                </c:pt>
                <c:pt idx="478">
                  <c:v>9.4688179482363442</c:v>
                </c:pt>
                <c:pt idx="479">
                  <c:v>9.4323057967650001</c:v>
                </c:pt>
                <c:pt idx="480">
                  <c:v>9.395981127457814</c:v>
                </c:pt>
                <c:pt idx="481">
                  <c:v>9.3598427385060496</c:v>
                </c:pt>
                <c:pt idx="482">
                  <c:v>9.3238894373338095</c:v>
                </c:pt>
                <c:pt idx="483">
                  <c:v>9.2881200405153912</c:v>
                </c:pt>
                <c:pt idx="484">
                  <c:v>9.2525333736934954</c:v>
                </c:pt>
                <c:pt idx="485">
                  <c:v>9.2171282714982343</c:v>
                </c:pt>
                <c:pt idx="486">
                  <c:v>9.1819035774670343</c:v>
                </c:pt>
                <c:pt idx="487">
                  <c:v>9.1468581439652539</c:v>
                </c:pt>
                <c:pt idx="488">
                  <c:v>9.1119908321077041</c:v>
                </c:pt>
                <c:pt idx="489">
                  <c:v>9.0773005116809031</c:v>
                </c:pt>
                <c:pt idx="490">
                  <c:v>9.0427860610661437</c:v>
                </c:pt>
                <c:pt idx="491">
                  <c:v>9.0084463671633568</c:v>
                </c:pt>
                <c:pt idx="492">
                  <c:v>8.9742803253157035</c:v>
                </c:pt>
                <c:pt idx="493">
                  <c:v>8.9402868392349646</c:v>
                </c:pt>
                <c:pt idx="494">
                  <c:v>8.9064648209276438</c:v>
                </c:pt>
                <c:pt idx="495">
                  <c:v>8.8728131906218728</c:v>
                </c:pt>
                <c:pt idx="496">
                  <c:v>8.8393308766949996</c:v>
                </c:pt>
                <c:pt idx="497">
                  <c:v>8.8060168156019287</c:v>
                </c:pt>
                <c:pt idx="498">
                  <c:v>8.7728699518041768</c:v>
                </c:pt>
                <c:pt idx="499">
                  <c:v>8.7398892376996482</c:v>
                </c:pt>
                <c:pt idx="500">
                  <c:v>8.7070736335530903</c:v>
                </c:pt>
                <c:pt idx="501">
                  <c:v>8.6744221074272669</c:v>
                </c:pt>
                <c:pt idx="502">
                  <c:v>8.6419336351148104</c:v>
                </c:pt>
                <c:pt idx="503">
                  <c:v>8.6096072000707391</c:v>
                </c:pt>
                <c:pt idx="504">
                  <c:v>8.5774417933456917</c:v>
                </c:pt>
                <c:pt idx="505">
                  <c:v>8.54543641351977</c:v>
                </c:pt>
                <c:pt idx="506">
                  <c:v>8.5135900666370912</c:v>
                </c:pt>
                <c:pt idx="507">
                  <c:v>8.4819017661409219</c:v>
                </c:pt>
                <c:pt idx="508">
                  <c:v>8.45037053280954</c:v>
                </c:pt>
                <c:pt idx="509">
                  <c:v>8.4189953946926721</c:v>
                </c:pt>
                <c:pt idx="510">
                  <c:v>8.387775387048567</c:v>
                </c:pt>
                <c:pt idx="511">
                  <c:v>8.356709552281723</c:v>
                </c:pt>
                <c:pt idx="512">
                  <c:v>8.3257969398811777</c:v>
                </c:pt>
                <c:pt idx="513">
                  <c:v>8.2950366063594476</c:v>
                </c:pt>
                <c:pt idx="514">
                  <c:v>8.2644276151920746</c:v>
                </c:pt>
                <c:pt idx="515">
                  <c:v>8.233969036757701</c:v>
                </c:pt>
                <c:pt idx="516">
                  <c:v>8.2036599482788422</c:v>
                </c:pt>
                <c:pt idx="517">
                  <c:v>8.1734994337631086</c:v>
                </c:pt>
                <c:pt idx="518">
                  <c:v>8.1434865839451245</c:v>
                </c:pt>
                <c:pt idx="519">
                  <c:v>8.1136204962289415</c:v>
                </c:pt>
                <c:pt idx="520">
                  <c:v>8.083900274631036</c:v>
                </c:pt>
                <c:pt idx="521">
                  <c:v>8.0543250297238451</c:v>
                </c:pt>
                <c:pt idx="522">
                  <c:v>8.0248938785799098</c:v>
                </c:pt>
                <c:pt idx="523">
                  <c:v>7.9956059447164813</c:v>
                </c:pt>
                <c:pt idx="524">
                  <c:v>7.9664603580407238</c:v>
                </c:pt>
                <c:pt idx="525">
                  <c:v>7.9374562547954346</c:v>
                </c:pt>
                <c:pt idx="526">
                  <c:v>7.9085927775052705</c:v>
                </c:pt>
                <c:pt idx="527">
                  <c:v>7.8798690749235361</c:v>
                </c:pt>
                <c:pt idx="528">
                  <c:v>7.8512843019794323</c:v>
                </c:pt>
                <c:pt idx="529">
                  <c:v>7.8228376197258847</c:v>
                </c:pt>
                <c:pt idx="530">
                  <c:v>7.7945281952877901</c:v>
                </c:pt>
                <c:pt idx="531">
                  <c:v>7.7663552018108497</c:v>
                </c:pt>
                <c:pt idx="532">
                  <c:v>7.738317818410807</c:v>
                </c:pt>
                <c:pt idx="533">
                  <c:v>7.71041523012327</c:v>
                </c:pt>
                <c:pt idx="534">
                  <c:v>7.6826466278539138</c:v>
                </c:pt>
                <c:pt idx="535">
                  <c:v>7.6550112083292623</c:v>
                </c:pt>
                <c:pt idx="536">
                  <c:v>7.6275081740478434</c:v>
                </c:pt>
                <c:pt idx="537">
                  <c:v>7.6001367332318832</c:v>
                </c:pt>
                <c:pt idx="538">
                  <c:v>7.5728960997794381</c:v>
                </c:pt>
                <c:pt idx="539">
                  <c:v>7.5457854932169779</c:v>
                </c:pt>
                <c:pt idx="540">
                  <c:v>7.5188041386524374</c:v>
                </c:pt>
                <c:pt idx="541">
                  <c:v>7.4919512667286758</c:v>
                </c:pt>
                <c:pt idx="542">
                  <c:v>7.4652261135774403</c:v>
                </c:pt>
                <c:pt idx="543">
                  <c:v>7.4386279207737216</c:v>
                </c:pt>
                <c:pt idx="544">
                  <c:v>7.4121559352905448</c:v>
                </c:pt>
                <c:pt idx="545">
                  <c:v>7.3858094094542066</c:v>
                </c:pt>
                <c:pt idx="546">
                  <c:v>7.3595876008999266</c:v>
                </c:pt>
                <c:pt idx="547">
                  <c:v>7.3334897725279395</c:v>
                </c:pt>
                <c:pt idx="548">
                  <c:v>7.307515192459956</c:v>
                </c:pt>
                <c:pt idx="549">
                  <c:v>7.2816631339960658</c:v>
                </c:pt>
                <c:pt idx="550">
                  <c:v>7.2559328755720465</c:v>
                </c:pt>
                <c:pt idx="551">
                  <c:v>7.2303237007170846</c:v>
                </c:pt>
                <c:pt idx="552">
                  <c:v>7.2048348980118559</c:v>
                </c:pt>
                <c:pt idx="553">
                  <c:v>7.1794657610470249</c:v>
                </c:pt>
                <c:pt idx="554">
                  <c:v>7.1542155883821419</c:v>
                </c:pt>
                <c:pt idx="555">
                  <c:v>7.1290836835049261</c:v>
                </c:pt>
                <c:pt idx="556">
                  <c:v>7.1040693547908784</c:v>
                </c:pt>
                <c:pt idx="557">
                  <c:v>7.0791719154633439</c:v>
                </c:pt>
                <c:pt idx="558">
                  <c:v>7.0543906835539074</c:v>
                </c:pt>
                <c:pt idx="559">
                  <c:v>7.0297249818631622</c:v>
                </c:pt>
                <c:pt idx="560">
                  <c:v>7.0051741379218448</c:v>
                </c:pt>
                <c:pt idx="561">
                  <c:v>6.9807374839523471</c:v>
                </c:pt>
                <c:pt idx="562">
                  <c:v>6.9564143568305665</c:v>
                </c:pt>
                <c:pt idx="563">
                  <c:v>6.9322040980480963</c:v>
                </c:pt>
                <c:pt idx="564">
                  <c:v>6.9081060536748122</c:v>
                </c:pt>
                <c:pt idx="565">
                  <c:v>6.8841195743217796</c:v>
                </c:pt>
                <c:pt idx="566">
                  <c:v>6.8602440151044828</c:v>
                </c:pt>
                <c:pt idx="567">
                  <c:v>6.8364787356064323</c:v>
                </c:pt>
                <c:pt idx="568">
                  <c:v>6.8128230998430901</c:v>
                </c:pt>
                <c:pt idx="569">
                  <c:v>6.7892764762261217</c:v>
                </c:pt>
                <c:pt idx="570">
                  <c:v>6.7658382375279897</c:v>
                </c:pt>
                <c:pt idx="571">
                  <c:v>6.7425077608468591</c:v>
                </c:pt>
                <c:pt idx="572">
                  <c:v>6.7192844275718437</c:v>
                </c:pt>
                <c:pt idx="573">
                  <c:v>6.6961676233485434</c:v>
                </c:pt>
                <c:pt idx="574">
                  <c:v>6.6731567380449448</c:v>
                </c:pt>
                <c:pt idx="575">
                  <c:v>6.6502511657175614</c:v>
                </c:pt>
                <c:pt idx="576">
                  <c:v>6.6274503045779589</c:v>
                </c:pt>
                <c:pt idx="577">
                  <c:v>6.6047535569595404</c:v>
                </c:pt>
                <c:pt idx="578">
                  <c:v>6.5821603292846484</c:v>
                </c:pt>
                <c:pt idx="579">
                  <c:v>6.5596700320319679</c:v>
                </c:pt>
                <c:pt idx="580">
                  <c:v>6.5372820797042159</c:v>
                </c:pt>
                <c:pt idx="581">
                  <c:v>6.5149958907961318</c:v>
                </c:pt>
                <c:pt idx="582">
                  <c:v>6.4928108877627704</c:v>
                </c:pt>
                <c:pt idx="583">
                  <c:v>6.4707264969880622</c:v>
                </c:pt>
                <c:pt idx="584">
                  <c:v>6.4487421487536745</c:v>
                </c:pt>
                <c:pt idx="585">
                  <c:v>6.4268572772081356</c:v>
                </c:pt>
                <c:pt idx="586">
                  <c:v>6.4050713203362433</c:v>
                </c:pt>
                <c:pt idx="587">
                  <c:v>6.3833837199287879</c:v>
                </c:pt>
                <c:pt idx="588">
                  <c:v>6.3617939215524792</c:v>
                </c:pt>
                <c:pt idx="589">
                  <c:v>6.3403013745202026</c:v>
                </c:pt>
                <c:pt idx="590">
                  <c:v>6.3189055318615344</c:v>
                </c:pt>
                <c:pt idx="591">
                  <c:v>6.2976058502934658</c:v>
                </c:pt>
                <c:pt idx="592">
                  <c:v>6.2764017901914677</c:v>
                </c:pt>
                <c:pt idx="593">
                  <c:v>6.2552928155607797</c:v>
                </c:pt>
                <c:pt idx="594">
                  <c:v>6.2342783940079398</c:v>
                </c:pt>
                <c:pt idx="595">
                  <c:v>6.2133579967126131</c:v>
                </c:pt>
                <c:pt idx="596">
                  <c:v>6.1925310983996127</c:v>
                </c:pt>
                <c:pt idx="597">
                  <c:v>6.1717971773112179</c:v>
                </c:pt>
                <c:pt idx="598">
                  <c:v>6.1511557151797476</c:v>
                </c:pt>
                <c:pt idx="599">
                  <c:v>6.1306061972003061</c:v>
                </c:pt>
                <c:pt idx="600">
                  <c:v>6.110148112003861</c:v>
                </c:pt>
                <c:pt idx="601">
                  <c:v>6.0897809516305097</c:v>
                </c:pt>
                <c:pt idx="602">
                  <c:v>6.0695042115029914</c:v>
                </c:pt>
                <c:pt idx="603">
                  <c:v>6.0493173904004349</c:v>
                </c:pt>
                <c:pt idx="604">
                  <c:v>6.029219990432324</c:v>
                </c:pt>
                <c:pt idx="605">
                  <c:v>6.0092115170127451</c:v>
                </c:pt>
                <c:pt idx="606">
                  <c:v>5.9892914788348035</c:v>
                </c:pt>
                <c:pt idx="607">
                  <c:v>5.9694593878452817</c:v>
                </c:pt>
                <c:pt idx="608">
                  <c:v>5.9497147592195567</c:v>
                </c:pt>
                <c:pt idx="609">
                  <c:v>5.9300571113366694</c:v>
                </c:pt>
                <c:pt idx="610">
                  <c:v>5.9104859657547033</c:v>
                </c:pt>
                <c:pt idx="611">
                  <c:v>5.8910008471862847</c:v>
                </c:pt>
                <c:pt idx="612">
                  <c:v>5.8716012834743605</c:v>
                </c:pt>
                <c:pt idx="613">
                  <c:v>5.8522868055681938</c:v>
                </c:pt>
                <c:pt idx="614">
                  <c:v>5.83305694749951</c:v>
                </c:pt>
                <c:pt idx="615">
                  <c:v>5.8139112463589209</c:v>
                </c:pt>
                <c:pt idx="616">
                  <c:v>5.7948492422724991</c:v>
                </c:pt>
                <c:pt idx="617">
                  <c:v>5.7758704783785983</c:v>
                </c:pt>
                <c:pt idx="618">
                  <c:v>5.7569745008048452</c:v>
                </c:pt>
                <c:pt idx="619">
                  <c:v>5.738160858645351</c:v>
                </c:pt>
                <c:pt idx="620">
                  <c:v>5.7194291039381264</c:v>
                </c:pt>
                <c:pt idx="621">
                  <c:v>5.7007787916426764</c:v>
                </c:pt>
                <c:pt idx="622">
                  <c:v>5.6822094796177787</c:v>
                </c:pt>
                <c:pt idx="623">
                  <c:v>5.6637207285994986</c:v>
                </c:pt>
                <c:pt idx="624">
                  <c:v>5.6453121021793464</c:v>
                </c:pt>
                <c:pt idx="625">
                  <c:v>5.6269831667826651</c:v>
                </c:pt>
                <c:pt idx="626">
                  <c:v>5.6087334916471532</c:v>
                </c:pt>
                <c:pt idx="627">
                  <c:v>5.5905626488016464</c:v>
                </c:pt>
                <c:pt idx="628">
                  <c:v>5.5724702130450083</c:v>
                </c:pt>
                <c:pt idx="629">
                  <c:v>5.5544557619252499</c:v>
                </c:pt>
                <c:pt idx="630">
                  <c:v>5.5365188757188202</c:v>
                </c:pt>
                <c:pt idx="631">
                  <c:v>5.5186591374100544</c:v>
                </c:pt>
                <c:pt idx="632">
                  <c:v>5.5008761326708182</c:v>
                </c:pt>
                <c:pt idx="633">
                  <c:v>5.4831694498403278</c:v>
                </c:pt>
                <c:pt idx="634">
                  <c:v>5.465538679905154</c:v>
                </c:pt>
                <c:pt idx="635">
                  <c:v>5.4479834164793353</c:v>
                </c:pt>
                <c:pt idx="636">
                  <c:v>5.4305032557847452</c:v>
                </c:pt>
                <c:pt idx="637">
                  <c:v>5.4130977966315896</c:v>
                </c:pt>
                <c:pt idx="638">
                  <c:v>5.3957666403990423</c:v>
                </c:pt>
                <c:pt idx="639">
                  <c:v>5.3785093910161077</c:v>
                </c:pt>
                <c:pt idx="640">
                  <c:v>5.3613256549425756</c:v>
                </c:pt>
                <c:pt idx="641">
                  <c:v>5.3442150411502034</c:v>
                </c:pt>
                <c:pt idx="642">
                  <c:v>5.3271771611040277</c:v>
                </c:pt>
                <c:pt idx="643">
                  <c:v>5.3102116287438248</c:v>
                </c:pt>
                <c:pt idx="644">
                  <c:v>5.2933180604657437</c:v>
                </c:pt>
                <c:pt idx="645">
                  <c:v>5.2764960751040988</c:v>
                </c:pt>
                <c:pt idx="646">
                  <c:v>5.259745293913296</c:v>
                </c:pt>
                <c:pt idx="647">
                  <c:v>5.2430653405499381</c:v>
                </c:pt>
                <c:pt idx="648">
                  <c:v>5.2264558410550563</c:v>
                </c:pt>
                <c:pt idx="649">
                  <c:v>5.209916423836523</c:v>
                </c:pt>
                <c:pt idx="650">
                  <c:v>5.1934467196515763</c:v>
                </c:pt>
                <c:pt idx="651">
                  <c:v>5.177046361589519</c:v>
                </c:pt>
                <c:pt idx="652">
                  <c:v>5.1607149850545397</c:v>
                </c:pt>
                <c:pt idx="653">
                  <c:v>5.1444522277486904</c:v>
                </c:pt>
                <c:pt idx="654">
                  <c:v>5.1282577296550409</c:v>
                </c:pt>
                <c:pt idx="655">
                  <c:v>5.1121311330209105</c:v>
                </c:pt>
                <c:pt idx="656">
                  <c:v>5.0960720823412595</c:v>
                </c:pt>
                <c:pt idx="657">
                  <c:v>5.0800802243422849</c:v>
                </c:pt>
                <c:pt idx="658">
                  <c:v>5.0641552079650349</c:v>
                </c:pt>
                <c:pt idx="659">
                  <c:v>5.0482966843492774</c:v>
                </c:pt>
                <c:pt idx="660">
                  <c:v>5.0325043068174207</c:v>
                </c:pt>
                <c:pt idx="661">
                  <c:v>5.016777730858621</c:v>
                </c:pt>
                <c:pt idx="662">
                  <c:v>5.0011166141129619</c:v>
                </c:pt>
                <c:pt idx="663">
                  <c:v>4.9855206163558501</c:v>
                </c:pt>
                <c:pt idx="664">
                  <c:v>4.9699893994824658</c:v>
                </c:pt>
                <c:pt idx="665">
                  <c:v>4.9545226274923735</c:v>
                </c:pt>
                <c:pt idx="666">
                  <c:v>4.9391199664742613</c:v>
                </c:pt>
                <c:pt idx="667">
                  <c:v>4.9237810845908037</c:v>
                </c:pt>
                <c:pt idx="668">
                  <c:v>4.9085056520636394</c:v>
                </c:pt>
                <c:pt idx="669">
                  <c:v>4.893293341158488</c:v>
                </c:pt>
                <c:pt idx="670">
                  <c:v>4.8781438261703798</c:v>
                </c:pt>
                <c:pt idx="671">
                  <c:v>4.8630567834090312</c:v>
                </c:pt>
                <c:pt idx="672">
                  <c:v>4.8480318911842843</c:v>
                </c:pt>
                <c:pt idx="673">
                  <c:v>4.8330688297917384</c:v>
                </c:pt>
                <c:pt idx="674">
                  <c:v>4.8181672814984404</c:v>
                </c:pt>
                <c:pt idx="675">
                  <c:v>4.8033269305287343</c:v>
                </c:pt>
                <c:pt idx="676">
                  <c:v>4.7885474630501887</c:v>
                </c:pt>
                <c:pt idx="677">
                  <c:v>4.7738285671596685</c:v>
                </c:pt>
                <c:pt idx="678">
                  <c:v>4.7591699328695185</c:v>
                </c:pt>
                <c:pt idx="679">
                  <c:v>4.744571252093845</c:v>
                </c:pt>
                <c:pt idx="680">
                  <c:v>4.7300322186349302</c:v>
                </c:pt>
                <c:pt idx="681">
                  <c:v>4.7155525281697175</c:v>
                </c:pt>
                <c:pt idx="682">
                  <c:v>4.7011318782364775</c:v>
                </c:pt>
                <c:pt idx="683">
                  <c:v>4.6867699682214958</c:v>
                </c:pt>
                <c:pt idx="684">
                  <c:v>4.6724664993459513</c:v>
                </c:pt>
                <c:pt idx="685">
                  <c:v>4.6582211746528257</c:v>
                </c:pt>
                <c:pt idx="686">
                  <c:v>4.644033698993983</c:v>
                </c:pt>
                <c:pt idx="687">
                  <c:v>4.6299037790173267</c:v>
                </c:pt>
                <c:pt idx="688">
                  <c:v>4.615831123154055</c:v>
                </c:pt>
                <c:pt idx="689">
                  <c:v>4.6018154416060177</c:v>
                </c:pt>
                <c:pt idx="690">
                  <c:v>4.5878564463331966</c:v>
                </c:pt>
                <c:pt idx="691">
                  <c:v>4.5739538510412743</c:v>
                </c:pt>
                <c:pt idx="692">
                  <c:v>4.5601073711693028</c:v>
                </c:pt>
                <c:pt idx="693">
                  <c:v>4.5463167238774602</c:v>
                </c:pt>
                <c:pt idx="694">
                  <c:v>4.5325816280349285</c:v>
                </c:pt>
                <c:pt idx="695">
                  <c:v>4.5189018042078626</c:v>
                </c:pt>
                <c:pt idx="696">
                  <c:v>4.5052769746474404</c:v>
                </c:pt>
                <c:pt idx="697">
                  <c:v>4.4917068632780168</c:v>
                </c:pt>
                <c:pt idx="698">
                  <c:v>4.4781911956854028</c:v>
                </c:pt>
                <c:pt idx="699">
                  <c:v>4.4647296991051899</c:v>
                </c:pt>
                <c:pt idx="700">
                  <c:v>4.4513221024111793</c:v>
                </c:pt>
                <c:pt idx="701">
                  <c:v>4.4379681361039438</c:v>
                </c:pt>
                <c:pt idx="702">
                  <c:v>4.424667532299436</c:v>
                </c:pt>
                <c:pt idx="703">
                  <c:v>4.4114200247176978</c:v>
                </c:pt>
                <c:pt idx="704">
                  <c:v>4.3982253486716809</c:v>
                </c:pt>
                <c:pt idx="705">
                  <c:v>4.3850832410561251</c:v>
                </c:pt>
                <c:pt idx="706">
                  <c:v>4.3719934403365537</c:v>
                </c:pt>
                <c:pt idx="707">
                  <c:v>4.3589556865383354</c:v>
                </c:pt>
                <c:pt idx="708">
                  <c:v>4.3459697212358375</c:v>
                </c:pt>
                <c:pt idx="709">
                  <c:v>4.3330352875416844</c:v>
                </c:pt>
                <c:pt idx="710">
                  <c:v>4.3201521300960746</c:v>
                </c:pt>
                <c:pt idx="711">
                  <c:v>4.3073199950561838</c:v>
                </c:pt>
                <c:pt idx="712">
                  <c:v>4.2945386300856931</c:v>
                </c:pt>
                <c:pt idx="713">
                  <c:v>4.2818077843443332</c:v>
                </c:pt>
                <c:pt idx="714">
                  <c:v>4.269127208477566</c:v>
                </c:pt>
                <c:pt idx="715">
                  <c:v>4.256496654606333</c:v>
                </c:pt>
                <c:pt idx="716">
                  <c:v>4.2439158763168559</c:v>
                </c:pt>
                <c:pt idx="717">
                  <c:v>4.2313846286505621</c:v>
                </c:pt>
                <c:pt idx="718">
                  <c:v>4.2189026680940742</c:v>
                </c:pt>
                <c:pt idx="719">
                  <c:v>4.2064697525692347</c:v>
                </c:pt>
                <c:pt idx="720">
                  <c:v>4.1940856414232996</c:v>
                </c:pt>
                <c:pt idx="721">
                  <c:v>4.1817500954191145</c:v>
                </c:pt>
                <c:pt idx="722">
                  <c:v>4.1694628767254214</c:v>
                </c:pt>
                <c:pt idx="723">
                  <c:v>4.1572237489072466</c:v>
                </c:pt>
                <c:pt idx="724">
                  <c:v>4.1450324769163203</c:v>
                </c:pt>
                <c:pt idx="725">
                  <c:v>4.1328888270816089</c:v>
                </c:pt>
                <c:pt idx="726">
                  <c:v>4.1207925670999046</c:v>
                </c:pt>
                <c:pt idx="727">
                  <c:v>4.1087434660265103</c:v>
                </c:pt>
                <c:pt idx="728">
                  <c:v>4.0967412942659633</c:v>
                </c:pt>
                <c:pt idx="729">
                  <c:v>4.0847858235628518</c:v>
                </c:pt>
                <c:pt idx="730">
                  <c:v>4.0728768269926929</c:v>
                </c:pt>
                <c:pt idx="731">
                  <c:v>4.0610140789529092</c:v>
                </c:pt>
                <c:pt idx="732">
                  <c:v>4.0491973551538196</c:v>
                </c:pt>
                <c:pt idx="733">
                  <c:v>4.0374264326097702</c:v>
                </c:pt>
                <c:pt idx="734">
                  <c:v>4.0257010896302674</c:v>
                </c:pt>
                <c:pt idx="735">
                  <c:v>4.0140211058112198</c:v>
                </c:pt>
                <c:pt idx="736">
                  <c:v>4.0023862620262562</c:v>
                </c:pt>
                <c:pt idx="737">
                  <c:v>3.9907963404180689</c:v>
                </c:pt>
                <c:pt idx="738">
                  <c:v>3.9792511243898612</c:v>
                </c:pt>
                <c:pt idx="739">
                  <c:v>3.9677503985968312</c:v>
                </c:pt>
                <c:pt idx="740">
                  <c:v>3.9562939489377453</c:v>
                </c:pt>
                <c:pt idx="741">
                  <c:v>3.9448815625465738</c:v>
                </c:pt>
                <c:pt idx="742">
                  <c:v>3.9335130277841936</c:v>
                </c:pt>
                <c:pt idx="743">
                  <c:v>3.922188134230113</c:v>
                </c:pt>
                <c:pt idx="744">
                  <c:v>3.9109066726743218</c:v>
                </c:pt>
                <c:pt idx="745">
                  <c:v>3.8996684351091684</c:v>
                </c:pt>
                <c:pt idx="746">
                  <c:v>3.8884732147212984</c:v>
                </c:pt>
                <c:pt idx="747">
                  <c:v>3.8773208058836683</c:v>
                </c:pt>
                <c:pt idx="748">
                  <c:v>3.8662110041476079</c:v>
                </c:pt>
                <c:pt idx="749">
                  <c:v>3.8551436062349707</c:v>
                </c:pt>
                <c:pt idx="750">
                  <c:v>3.8441184100302945</c:v>
                </c:pt>
                <c:pt idx="751">
                  <c:v>3.8331352145730646</c:v>
                </c:pt>
                <c:pt idx="752">
                  <c:v>3.8221938200500216</c:v>
                </c:pt>
                <c:pt idx="753">
                  <c:v>3.8112940277875236</c:v>
                </c:pt>
                <c:pt idx="754">
                  <c:v>3.8004356402439652</c:v>
                </c:pt>
                <c:pt idx="755">
                  <c:v>3.7896184610022869</c:v>
                </c:pt>
                <c:pt idx="756">
                  <c:v>3.7788422947624651</c:v>
                </c:pt>
                <c:pt idx="757">
                  <c:v>3.7681069473341604</c:v>
                </c:pt>
                <c:pt idx="758">
                  <c:v>3.7574122256293374</c:v>
                </c:pt>
                <c:pt idx="759">
                  <c:v>3.7467579376549618</c:v>
                </c:pt>
                <c:pt idx="760">
                  <c:v>3.7361438925057993</c:v>
                </c:pt>
                <c:pt idx="761">
                  <c:v>3.7255699003571929</c:v>
                </c:pt>
                <c:pt idx="762">
                  <c:v>3.7150357724579717</c:v>
                </c:pt>
                <c:pt idx="763">
                  <c:v>3.7045413211233464</c:v>
                </c:pt>
                <c:pt idx="764">
                  <c:v>3.6940863597278875</c:v>
                </c:pt>
                <c:pt idx="765">
                  <c:v>3.6836707026985818</c:v>
                </c:pt>
                <c:pt idx="766">
                  <c:v>3.6732941655078788</c:v>
                </c:pt>
                <c:pt idx="767">
                  <c:v>3.6629565646668665</c:v>
                </c:pt>
                <c:pt idx="768">
                  <c:v>3.6526577177184079</c:v>
                </c:pt>
                <c:pt idx="769">
                  <c:v>3.6423974432304358</c:v>
                </c:pt>
                <c:pt idx="770">
                  <c:v>3.6321755607891899</c:v>
                </c:pt>
                <c:pt idx="771">
                  <c:v>3.621991890992589</c:v>
                </c:pt>
                <c:pt idx="772">
                  <c:v>3.6118462554435893</c:v>
                </c:pt>
                <c:pt idx="773">
                  <c:v>3.6017384767436549</c:v>
                </c:pt>
                <c:pt idx="774">
                  <c:v>3.5916683784862169</c:v>
                </c:pt>
                <c:pt idx="775">
                  <c:v>3.5816357852502234</c:v>
                </c:pt>
                <c:pt idx="776">
                  <c:v>3.5716405225937149</c:v>
                </c:pt>
                <c:pt idx="777">
                  <c:v>3.5616824170474484</c:v>
                </c:pt>
                <c:pt idx="778">
                  <c:v>3.5517612961085998</c:v>
                </c:pt>
                <c:pt idx="779">
                  <c:v>3.5418769882344576</c:v>
                </c:pt>
                <c:pt idx="780">
                  <c:v>3.5320293228362143</c:v>
                </c:pt>
                <c:pt idx="781">
                  <c:v>3.5222181302727815</c:v>
                </c:pt>
                <c:pt idx="782">
                  <c:v>3.5124432418446401</c:v>
                </c:pt>
                <c:pt idx="783">
                  <c:v>3.5027044897877726</c:v>
                </c:pt>
                <c:pt idx="784">
                  <c:v>3.4930017072675863</c:v>
                </c:pt>
                <c:pt idx="785">
                  <c:v>3.4833347283729337</c:v>
                </c:pt>
                <c:pt idx="786">
                  <c:v>3.4737033881101538</c:v>
                </c:pt>
                <c:pt idx="787">
                  <c:v>3.464107522397144</c:v>
                </c:pt>
                <c:pt idx="788">
                  <c:v>3.4545469680575009</c:v>
                </c:pt>
                <c:pt idx="789">
                  <c:v>3.4450215628146905</c:v>
                </c:pt>
                <c:pt idx="790">
                  <c:v>3.4355311452862791</c:v>
                </c:pt>
                <c:pt idx="791">
                  <c:v>3.4260755549781532</c:v>
                </c:pt>
                <c:pt idx="792">
                  <c:v>3.4166546322788505</c:v>
                </c:pt>
                <c:pt idx="793">
                  <c:v>3.4072682184539076</c:v>
                </c:pt>
                <c:pt idx="794">
                  <c:v>3.3979161556402215</c:v>
                </c:pt>
                <c:pt idx="795">
                  <c:v>3.3885982868404794</c:v>
                </c:pt>
                <c:pt idx="796">
                  <c:v>3.3793144559176254</c:v>
                </c:pt>
                <c:pt idx="797">
                  <c:v>3.3700645075893814</c:v>
                </c:pt>
                <c:pt idx="798">
                  <c:v>3.3608482874227761</c:v>
                </c:pt>
                <c:pt idx="799">
                  <c:v>3.351665641828721</c:v>
                </c:pt>
                <c:pt idx="800">
                  <c:v>3.3425164180566722</c:v>
                </c:pt>
                <c:pt idx="801" formatCode="#,##0.00">
                  <c:v>3.3334004641892463</c:v>
                </c:pt>
                <c:pt idx="802">
                  <c:v>3.3243176291369578</c:v>
                </c:pt>
                <c:pt idx="803">
                  <c:v>3.315267762632959</c:v>
                </c:pt>
                <c:pt idx="804">
                  <c:v>3.3062507152277956</c:v>
                </c:pt>
                <c:pt idx="805">
                  <c:v>3.2972663382842455</c:v>
                </c:pt>
                <c:pt idx="806">
                  <c:v>3.2883144839721634</c:v>
                </c:pt>
                <c:pt idx="807">
                  <c:v>3.2793950052633818</c:v>
                </c:pt>
                <c:pt idx="808">
                  <c:v>3.2705077559266229</c:v>
                </c:pt>
                <c:pt idx="809">
                  <c:v>3.2616525905224889</c:v>
                </c:pt>
                <c:pt idx="810">
                  <c:v>3.2528293643984467</c:v>
                </c:pt>
                <c:pt idx="811">
                  <c:v>3.2440379336838543</c:v>
                </c:pt>
                <c:pt idx="812">
                  <c:v>3.2352781552850671</c:v>
                </c:pt>
                <c:pt idx="813">
                  <c:v>3.2265498868805222</c:v>
                </c:pt>
                <c:pt idx="814">
                  <c:v>3.2178529869158865</c:v>
                </c:pt>
                <c:pt idx="815">
                  <c:v>3.2091873145992391</c:v>
                </c:pt>
                <c:pt idx="816">
                  <c:v>3.2005527298962804</c:v>
                </c:pt>
                <c:pt idx="817">
                  <c:v>3.1919490935255919</c:v>
                </c:pt>
                <c:pt idx="818">
                  <c:v>3.183376266953907</c:v>
                </c:pt>
                <c:pt idx="819">
                  <c:v>3.1748341123914199</c:v>
                </c:pt>
                <c:pt idx="820">
                  <c:v>3.1663224927871552</c:v>
                </c:pt>
                <c:pt idx="821">
                  <c:v>3.1578412718243283</c:v>
                </c:pt>
                <c:pt idx="822">
                  <c:v>3.1493903139157919</c:v>
                </c:pt>
                <c:pt idx="823">
                  <c:v>3.1409694841994393</c:v>
                </c:pt>
                <c:pt idx="824">
                  <c:v>3.1325786485337273</c:v>
                </c:pt>
                <c:pt idx="825">
                  <c:v>3.1242176734931615</c:v>
                </c:pt>
                <c:pt idx="826">
                  <c:v>3.1158864263638488</c:v>
                </c:pt>
                <c:pt idx="827">
                  <c:v>3.107584775139081</c:v>
                </c:pt>
                <c:pt idx="828">
                  <c:v>3.0993125885149269</c:v>
                </c:pt>
                <c:pt idx="829">
                  <c:v>3.0910697358858967</c:v>
                </c:pt>
                <c:pt idx="830">
                  <c:v>3.0828560873405846</c:v>
                </c:pt>
                <c:pt idx="831">
                  <c:v>3.074671513657381</c:v>
                </c:pt>
                <c:pt idx="832">
                  <c:v>3.0665158863001949</c:v>
                </c:pt>
                <c:pt idx="833">
                  <c:v>3.0583890774142359</c:v>
                </c:pt>
                <c:pt idx="834">
                  <c:v>3.0502909598217882</c:v>
                </c:pt>
                <c:pt idx="835">
                  <c:v>3.04222140701803</c:v>
                </c:pt>
                <c:pt idx="836">
                  <c:v>3.034180293166878</c:v>
                </c:pt>
                <c:pt idx="837">
                  <c:v>3.0261674930968963</c:v>
                </c:pt>
                <c:pt idx="838">
                  <c:v>3.0181828822971708</c:v>
                </c:pt>
                <c:pt idx="839">
                  <c:v>3.0102263369132585</c:v>
                </c:pt>
                <c:pt idx="840">
                  <c:v>3.0022977337431596</c:v>
                </c:pt>
                <c:pt idx="841">
                  <c:v>2.994396950233309</c:v>
                </c:pt>
                <c:pt idx="842">
                  <c:v>2.9865238644745857</c:v>
                </c:pt>
                <c:pt idx="843">
                  <c:v>2.9786783551983858</c:v>
                </c:pt>
                <c:pt idx="844">
                  <c:v>2.9708603017726714</c:v>
                </c:pt>
                <c:pt idx="845">
                  <c:v>2.9630695841980921</c:v>
                </c:pt>
                <c:pt idx="846">
                  <c:v>2.9553060831041247</c:v>
                </c:pt>
                <c:pt idx="847">
                  <c:v>2.9475696797452144</c:v>
                </c:pt>
                <c:pt idx="848">
                  <c:v>2.9398602559969729</c:v>
                </c:pt>
                <c:pt idx="849">
                  <c:v>2.9321776943523812</c:v>
                </c:pt>
                <c:pt idx="850">
                  <c:v>2.9245218779180373</c:v>
                </c:pt>
                <c:pt idx="851">
                  <c:v>2.9168926904104264</c:v>
                </c:pt>
                <c:pt idx="852">
                  <c:v>2.9092900161521911</c:v>
                </c:pt>
                <c:pt idx="853">
                  <c:v>2.9017137400684589</c:v>
                </c:pt>
                <c:pt idx="854">
                  <c:v>2.8941637476831943</c:v>
                </c:pt>
                <c:pt idx="855">
                  <c:v>2.8866399251155554</c:v>
                </c:pt>
                <c:pt idx="856">
                  <c:v>2.8791421590762951</c:v>
                </c:pt>
                <c:pt idx="857">
                  <c:v>2.8716703368641574</c:v>
                </c:pt>
                <c:pt idx="858">
                  <c:v>2.8642243463623487</c:v>
                </c:pt>
                <c:pt idx="859">
                  <c:v>2.8568040760349844</c:v>
                </c:pt>
                <c:pt idx="860">
                  <c:v>2.8494094149235889</c:v>
                </c:pt>
                <c:pt idx="861">
                  <c:v>2.8420402526436135</c:v>
                </c:pt>
                <c:pt idx="862">
                  <c:v>2.8346964793809732</c:v>
                </c:pt>
                <c:pt idx="863">
                  <c:v>2.8273779858885972</c:v>
                </c:pt>
                <c:pt idx="864">
                  <c:v>2.8200846634830352</c:v>
                </c:pt>
                <c:pt idx="865">
                  <c:v>2.8128164040410666</c:v>
                </c:pt>
                <c:pt idx="866">
                  <c:v>2.8055730999963258</c:v>
                </c:pt>
                <c:pt idx="867">
                  <c:v>2.7983546443359626</c:v>
                </c:pt>
                <c:pt idx="868">
                  <c:v>2.7911609305973086</c:v>
                </c:pt>
                <c:pt idx="869">
                  <c:v>2.7839918528646135</c:v>
                </c:pt>
                <c:pt idx="870">
                  <c:v>2.7768473057657346</c:v>
                </c:pt>
                <c:pt idx="871">
                  <c:v>2.7697271844689011</c:v>
                </c:pt>
                <c:pt idx="872">
                  <c:v>2.7626313846794841</c:v>
                </c:pt>
                <c:pt idx="873">
                  <c:v>2.7555598026367916</c:v>
                </c:pt>
                <c:pt idx="874">
                  <c:v>2.7485123351108651</c:v>
                </c:pt>
                <c:pt idx="875">
                  <c:v>2.7414888793993382</c:v>
                </c:pt>
                <c:pt idx="876">
                  <c:v>2.7344893333242806</c:v>
                </c:pt>
                <c:pt idx="877">
                  <c:v>2.7275135952290666</c:v>
                </c:pt>
                <c:pt idx="878">
                  <c:v>2.7205615639753002</c:v>
                </c:pt>
                <c:pt idx="879">
                  <c:v>2.7136331389397128</c:v>
                </c:pt>
                <c:pt idx="880">
                  <c:v>2.7067282200111165</c:v>
                </c:pt>
                <c:pt idx="881">
                  <c:v>2.6998467075873633</c:v>
                </c:pt>
                <c:pt idx="882">
                  <c:v>2.6929885025723195</c:v>
                </c:pt>
                <c:pt idx="883">
                  <c:v>2.6861535063729005</c:v>
                </c:pt>
                <c:pt idx="884">
                  <c:v>2.6793416208960492</c:v>
                </c:pt>
                <c:pt idx="885">
                  <c:v>2.6725527485458085</c:v>
                </c:pt>
                <c:pt idx="886">
                  <c:v>2.6657867922203788</c:v>
                </c:pt>
                <c:pt idx="887">
                  <c:v>2.6590436553091932</c:v>
                </c:pt>
                <c:pt idx="888">
                  <c:v>2.6523232416900511</c:v>
                </c:pt>
                <c:pt idx="889">
                  <c:v>2.6456254557261856</c:v>
                </c:pt>
                <c:pt idx="890">
                  <c:v>2.638950202263457</c:v>
                </c:pt>
                <c:pt idx="891">
                  <c:v>2.6322973866274992</c:v>
                </c:pt>
                <c:pt idx="892">
                  <c:v>2.625666914620882</c:v>
                </c:pt>
                <c:pt idx="893">
                  <c:v>2.619058692520329</c:v>
                </c:pt>
                <c:pt idx="894">
                  <c:v>2.6124726270739203</c:v>
                </c:pt>
                <c:pt idx="895">
                  <c:v>2.6059086254983566</c:v>
                </c:pt>
                <c:pt idx="896">
                  <c:v>2.5993665954761864</c:v>
                </c:pt>
                <c:pt idx="897">
                  <c:v>2.592846445153087</c:v>
                </c:pt>
                <c:pt idx="898">
                  <c:v>2.5863480831351606</c:v>
                </c:pt>
                <c:pt idx="899">
                  <c:v>2.5798714184862388</c:v>
                </c:pt>
                <c:pt idx="900">
                  <c:v>2.5734163607252256</c:v>
                </c:pt>
                <c:pt idx="901">
                  <c:v>2.5669828198234113</c:v>
                </c:pt>
                <c:pt idx="902">
                  <c:v>2.5605707062018679</c:v>
                </c:pt>
                <c:pt idx="903">
                  <c:v>2.5541799307288215</c:v>
                </c:pt>
                <c:pt idx="904">
                  <c:v>2.5478104047170262</c:v>
                </c:pt>
                <c:pt idx="905">
                  <c:v>2.541462039921218</c:v>
                </c:pt>
                <c:pt idx="906">
                  <c:v>2.5351347485355191</c:v>
                </c:pt>
                <c:pt idx="907">
                  <c:v>2.5288284431908989</c:v>
                </c:pt>
                <c:pt idx="908">
                  <c:v>2.5225430369526407</c:v>
                </c:pt>
                <c:pt idx="909">
                  <c:v>2.5162784433178214</c:v>
                </c:pt>
                <c:pt idx="910">
                  <c:v>2.5100345762128184</c:v>
                </c:pt>
                <c:pt idx="911">
                  <c:v>2.5038113499907992</c:v>
                </c:pt>
                <c:pt idx="912">
                  <c:v>2.4976086794293066</c:v>
                </c:pt>
                <c:pt idx="913">
                  <c:v>2.491426479727751</c:v>
                </c:pt>
                <c:pt idx="914">
                  <c:v>2.4852646665050129</c:v>
                </c:pt>
                <c:pt idx="915">
                  <c:v>2.4791231557970064</c:v>
                </c:pt>
                <c:pt idx="916">
                  <c:v>2.4730018640543006</c:v>
                </c:pt>
                <c:pt idx="917">
                  <c:v>2.4669007081396939</c:v>
                </c:pt>
                <c:pt idx="918">
                  <c:v>2.4608196053258751</c:v>
                </c:pt>
                <c:pt idx="919">
                  <c:v>2.4547584732930559</c:v>
                </c:pt>
                <c:pt idx="920">
                  <c:v>2.4487172301266238</c:v>
                </c:pt>
                <c:pt idx="921">
                  <c:v>2.4426957943148349</c:v>
                </c:pt>
                <c:pt idx="922">
                  <c:v>2.4366940847464944</c:v>
                </c:pt>
                <c:pt idx="923">
                  <c:v>2.4307120207086594</c:v>
                </c:pt>
                <c:pt idx="924">
                  <c:v>2.4247495218843524</c:v>
                </c:pt>
                <c:pt idx="925">
                  <c:v>2.4188065083503201</c:v>
                </c:pt>
                <c:pt idx="926">
                  <c:v>2.4128829005747687</c:v>
                </c:pt>
                <c:pt idx="927">
                  <c:v>2.4069786194151233</c:v>
                </c:pt>
                <c:pt idx="928">
                  <c:v>2.4010935861158202</c:v>
                </c:pt>
                <c:pt idx="929">
                  <c:v>2.3952277223060889</c:v>
                </c:pt>
                <c:pt idx="930">
                  <c:v>2.3893809499977734</c:v>
                </c:pt>
                <c:pt idx="931">
                  <c:v>2.3835531915831436</c:v>
                </c:pt>
                <c:pt idx="932">
                  <c:v>2.3777443698327372</c:v>
                </c:pt>
                <c:pt idx="933">
                  <c:v>2.37195440789321</c:v>
                </c:pt>
                <c:pt idx="934">
                  <c:v>2.3661832292851983</c:v>
                </c:pt>
                <c:pt idx="935">
                  <c:v>2.3604307579011987</c:v>
                </c:pt>
                <c:pt idx="936">
                  <c:v>2.3546969180034605</c:v>
                </c:pt>
                <c:pt idx="937">
                  <c:v>2.348981634221897</c:v>
                </c:pt>
                <c:pt idx="938">
                  <c:v>2.3432848315519945</c:v>
                </c:pt>
                <c:pt idx="939">
                  <c:v>2.3376064353527553</c:v>
                </c:pt>
                <c:pt idx="940">
                  <c:v>2.3319463713446367</c:v>
                </c:pt>
                <c:pt idx="941">
                  <c:v>2.3263045656075132</c:v>
                </c:pt>
                <c:pt idx="942">
                  <c:v>2.3206809445786476</c:v>
                </c:pt>
                <c:pt idx="943">
                  <c:v>2.3150754350506784</c:v>
                </c:pt>
                <c:pt idx="944">
                  <c:v>2.3094879641696249</c:v>
                </c:pt>
                <c:pt idx="945">
                  <c:v>2.3039184594328841</c:v>
                </c:pt>
                <c:pt idx="946">
                  <c:v>2.2983668486872628</c:v>
                </c:pt>
                <c:pt idx="947">
                  <c:v>2.2928330601270175</c:v>
                </c:pt>
                <c:pt idx="948">
                  <c:v>2.2873170222919041</c:v>
                </c:pt>
                <c:pt idx="949">
                  <c:v>2.2818186640652396</c:v>
                </c:pt>
                <c:pt idx="950">
                  <c:v>2.2763379146719713</c:v>
                </c:pt>
                <c:pt idx="951">
                  <c:v>2.270874703676756</c:v>
                </c:pt>
                <c:pt idx="952">
                  <c:v>2.2654289609820921</c:v>
                </c:pt>
                <c:pt idx="953">
                  <c:v>2.2600006168263871</c:v>
                </c:pt>
                <c:pt idx="954">
                  <c:v>2.2545896017821105</c:v>
                </c:pt>
                <c:pt idx="955">
                  <c:v>2.2491958467539206</c:v>
                </c:pt>
                <c:pt idx="956">
                  <c:v>2.2438192829768155</c:v>
                </c:pt>
                <c:pt idx="957">
                  <c:v>2.2384598420142936</c:v>
                </c:pt>
                <c:pt idx="958">
                  <c:v>2.2331174557565019</c:v>
                </c:pt>
                <c:pt idx="959">
                  <c:v>2.2277920564184468</c:v>
                </c:pt>
                <c:pt idx="960">
                  <c:v>2.2224835765381825</c:v>
                </c:pt>
                <c:pt idx="961">
                  <c:v>2.2171919489750009</c:v>
                </c:pt>
                <c:pt idx="962">
                  <c:v>2.2119171069076513</c:v>
                </c:pt>
                <c:pt idx="963">
                  <c:v>2.2066589838325896</c:v>
                </c:pt>
                <c:pt idx="964">
                  <c:v>2.2014175135622067</c:v>
                </c:pt>
                <c:pt idx="965">
                  <c:v>2.1961926302230594</c:v>
                </c:pt>
                <c:pt idx="966">
                  <c:v>2.190984268254148</c:v>
                </c:pt>
                <c:pt idx="967">
                  <c:v>2.185792362405206</c:v>
                </c:pt>
                <c:pt idx="968">
                  <c:v>2.1806168477349499</c:v>
                </c:pt>
                <c:pt idx="969">
                  <c:v>2.1754576596093966</c:v>
                </c:pt>
                <c:pt idx="970">
                  <c:v>2.1703147337001538</c:v>
                </c:pt>
                <c:pt idx="971">
                  <c:v>2.1651880059827473</c:v>
                </c:pt>
                <c:pt idx="972">
                  <c:v>2.1600774127349522</c:v>
                </c:pt>
                <c:pt idx="973">
                  <c:v>2.1549828905351092</c:v>
                </c:pt>
                <c:pt idx="974">
                  <c:v>2.1499043762604741</c:v>
                </c:pt>
                <c:pt idx="975">
                  <c:v>2.1448418070856077</c:v>
                </c:pt>
                <c:pt idx="976">
                  <c:v>2.1397951204807026</c:v>
                </c:pt>
                <c:pt idx="977">
                  <c:v>2.1347642542099834</c:v>
                </c:pt>
                <c:pt idx="978">
                  <c:v>2.1297491463300826</c:v>
                </c:pt>
                <c:pt idx="979">
                  <c:v>2.124749735188463</c:v>
                </c:pt>
                <c:pt idx="980">
                  <c:v>2.1197659594218021</c:v>
                </c:pt>
                <c:pt idx="981">
                  <c:v>2.1147977579544031</c:v>
                </c:pt>
                <c:pt idx="982">
                  <c:v>2.1098450699966618</c:v>
                </c:pt>
                <c:pt idx="983">
                  <c:v>2.1049078350434751</c:v>
                </c:pt>
                <c:pt idx="984">
                  <c:v>2.0999859928726803</c:v>
                </c:pt>
                <c:pt idx="985">
                  <c:v>2.0950794835435418</c:v>
                </c:pt>
                <c:pt idx="986">
                  <c:v>2.0901882473951887</c:v>
                </c:pt>
                <c:pt idx="987">
                  <c:v>2.0853122250451248</c:v>
                </c:pt>
                <c:pt idx="988">
                  <c:v>2.0804513573876759</c:v>
                </c:pt>
                <c:pt idx="989">
                  <c:v>2.0756055855925166</c:v>
                </c:pt>
                <c:pt idx="990">
                  <c:v>2.0707748511031596</c:v>
                </c:pt>
                <c:pt idx="991">
                  <c:v>2.0659590956354816</c:v>
                </c:pt>
                <c:pt idx="992">
                  <c:v>2.0611582611762245</c:v>
                </c:pt>
                <c:pt idx="993">
                  <c:v>2.0563722899815389</c:v>
                </c:pt>
                <c:pt idx="994">
                  <c:v>2.0516011245755448</c:v>
                </c:pt>
                <c:pt idx="995">
                  <c:v>2.0468447077488592</c:v>
                </c:pt>
                <c:pt idx="996">
                  <c:v>2.0421029825571608</c:v>
                </c:pt>
                <c:pt idx="997">
                  <c:v>2.0373758923197611</c:v>
                </c:pt>
                <c:pt idx="998">
                  <c:v>2.0326633806181702</c:v>
                </c:pt>
                <c:pt idx="999">
                  <c:v>2.0279653912947038</c:v>
                </c:pt>
                <c:pt idx="1000">
                  <c:v>2.0232818684510718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'Extended model w.Calcs'!$Y$8</c:f>
              <c:strCache>
                <c:ptCount val="1"/>
                <c:pt idx="0">
                  <c:v>Reserve(t)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w.Calcs'!$Y$9:$Y$1009</c:f>
              <c:numCache>
                <c:formatCode>#,##0</c:formatCode>
                <c:ptCount val="1001"/>
                <c:pt idx="0">
                  <c:v>84</c:v>
                </c:pt>
                <c:pt idx="1">
                  <c:v>84</c:v>
                </c:pt>
                <c:pt idx="2">
                  <c:v>83.999999999999986</c:v>
                </c:pt>
                <c:pt idx="3">
                  <c:v>83.999749668874159</c:v>
                </c:pt>
                <c:pt idx="4">
                  <c:v>83.999003782251634</c:v>
                </c:pt>
                <c:pt idx="5">
                  <c:v>83.997522328608284</c:v>
                </c:pt>
                <c:pt idx="6">
                  <c:v>83.99507061212968</c:v>
                </c:pt>
                <c:pt idx="7">
                  <c:v>83.991419352107684</c:v>
                </c:pt>
                <c:pt idx="8">
                  <c:v>83.986344778642049</c:v>
                </c:pt>
                <c:pt idx="9">
                  <c:v>83.979628724427911</c:v>
                </c:pt>
                <c:pt idx="10">
                  <c:v>83.971058712419975</c:v>
                </c:pt>
                <c:pt idx="11">
                  <c:v>83.960428039174602</c:v>
                </c:pt>
                <c:pt idx="12">
                  <c:v>83.94753585368062</c:v>
                </c:pt>
                <c:pt idx="13">
                  <c:v>83.932187231501871</c:v>
                </c:pt>
                <c:pt idx="14">
                  <c:v>83.914193244064123</c:v>
                </c:pt>
                <c:pt idx="15">
                  <c:v>83.893371022930864</c:v>
                </c:pt>
                <c:pt idx="16">
                  <c:v>83.869543818924242</c:v>
                </c:pt>
                <c:pt idx="17">
                  <c:v>83.842541055958421</c:v>
                </c:pt>
                <c:pt idx="18">
                  <c:v>83.812198379464945</c:v>
                </c:pt>
                <c:pt idx="19">
                  <c:v>83.778357699301367</c:v>
                </c:pt>
                <c:pt idx="20">
                  <c:v>83.740867227046522</c:v>
                </c:pt>
                <c:pt idx="21">
                  <c:v>83.699581507598111</c:v>
                </c:pt>
                <c:pt idx="22">
                  <c:v>83.654361445000305</c:v>
                </c:pt>
                <c:pt idx="23">
                  <c:v>83.605074322441311</c:v>
                </c:pt>
                <c:pt idx="24">
                  <c:v>83.551593816373</c:v>
                </c:pt>
                <c:pt idx="25">
                  <c:v>83.49380000471723</c:v>
                </c:pt>
                <c:pt idx="26">
                  <c:v>83.431579369135392</c:v>
                </c:pt>
                <c:pt idx="27">
                  <c:v>83.364824791349406</c:v>
                </c:pt>
                <c:pt idx="28">
                  <c:v>83.2934355435154</c:v>
                </c:pt>
                <c:pt idx="29">
                  <c:v>83.217317272662015</c:v>
                </c:pt>
                <c:pt idx="30">
                  <c:v>83.136381979217688</c:v>
                </c:pt>
                <c:pt idx="31">
                  <c:v>83.050547989662391</c:v>
                </c:pt>
                <c:pt idx="32">
                  <c:v>82.95973992335108</c:v>
                </c:pt>
                <c:pt idx="33">
                  <c:v>82.863888653566462</c:v>
                </c:pt>
                <c:pt idx="34">
                  <c:v>82.762931262870154</c:v>
                </c:pt>
                <c:pt idx="35">
                  <c:v>82.656810992831581</c:v>
                </c:pt>
                <c:pt idx="36">
                  <c:v>82.545477188224268</c:v>
                </c:pt>
                <c:pt idx="37">
                  <c:v>82.428885235789167</c:v>
                </c:pt>
                <c:pt idx="38">
                  <c:v>82.306996497674049</c:v>
                </c:pt>
                <c:pt idx="39">
                  <c:v>82.179778239667769</c:v>
                </c:pt>
                <c:pt idx="40">
                  <c:v>82.047203554356301</c:v>
                </c:pt>
                <c:pt idx="41">
                  <c:v>81.909251279337155</c:v>
                </c:pt>
                <c:pt idx="42">
                  <c:v>81.765905910635325</c:v>
                </c:pt>
                <c:pt idx="43">
                  <c:v>81.617157511473096</c:v>
                </c:pt>
                <c:pt idx="44">
                  <c:v>81.463001616552532</c:v>
                </c:pt>
                <c:pt idx="45">
                  <c:v>81.303439132016422</c:v>
                </c:pt>
                <c:pt idx="46">
                  <c:v>81.138476231259745</c:v>
                </c:pt>
                <c:pt idx="47">
                  <c:v>80.968124246770273</c:v>
                </c:pt>
                <c:pt idx="48">
                  <c:v>80.792399558181444</c:v>
                </c:pt>
                <c:pt idx="49">
                  <c:v>80.611323476726469</c:v>
                </c:pt>
                <c:pt idx="50">
                  <c:v>80.424922126286646</c:v>
                </c:pt>
                <c:pt idx="51">
                  <c:v>80.233226321231399</c:v>
                </c:pt>
                <c:pt idx="52">
                  <c:v>80.036271441250449</c:v>
                </c:pt>
                <c:pt idx="53">
                  <c:v>79.834097303382393</c:v>
                </c:pt>
                <c:pt idx="54">
                  <c:v>79.626748031446013</c:v>
                </c:pt>
                <c:pt idx="55">
                  <c:v>79.414271923082993</c:v>
                </c:pt>
                <c:pt idx="56">
                  <c:v>79.196721314622437</c:v>
                </c:pt>
                <c:pt idx="57">
                  <c:v>78.974152443978454</c:v>
                </c:pt>
                <c:pt idx="58">
                  <c:v>78.74662531179348</c:v>
                </c:pt>
                <c:pt idx="59">
                  <c:v>78.514203541039265</c:v>
                </c:pt>
                <c:pt idx="60">
                  <c:v>78.276954235288187</c:v>
                </c:pt>
                <c:pt idx="61">
                  <c:v>78.034947835866305</c:v>
                </c:pt>
                <c:pt idx="62">
                  <c:v>77.788257978098812</c:v>
                </c:pt>
                <c:pt idx="63">
                  <c:v>77.536961346856856</c:v>
                </c:pt>
                <c:pt idx="64">
                  <c:v>77.281137531612899</c:v>
                </c:pt>
                <c:pt idx="65">
                  <c:v>77.020868881209196</c:v>
                </c:pt>
                <c:pt idx="66">
                  <c:v>76.75624035854176</c:v>
                </c:pt>
                <c:pt idx="67">
                  <c:v>76.487339395358489</c:v>
                </c:pt>
                <c:pt idx="68">
                  <c:v>76.214255747367133</c:v>
                </c:pt>
                <c:pt idx="69">
                  <c:v>75.937081349844675</c:v>
                </c:pt>
                <c:pt idx="70">
                  <c:v>75.655910173935879</c:v>
                </c:pt>
                <c:pt idx="71">
                  <c:v>75.370838083823713</c:v>
                </c:pt>
                <c:pt idx="72">
                  <c:v>75.081962694950519</c:v>
                </c:pt>
                <c:pt idx="73">
                  <c:v>74.7893832334629</c:v>
                </c:pt>
                <c:pt idx="74">
                  <c:v>74.493200397048355</c:v>
                </c:pt>
                <c:pt idx="75">
                  <c:v>74.193516217326447</c:v>
                </c:pt>
                <c:pt idx="76">
                  <c:v>73.890433923950752</c:v>
                </c:pt>
                <c:pt idx="77">
                  <c:v>73.584057810572915</c:v>
                </c:pt>
                <c:pt idx="78">
                  <c:v>73.274493102812812</c:v>
                </c:pt>
                <c:pt idx="79">
                  <c:v>72.961845828373413</c:v>
                </c:pt>
                <c:pt idx="80">
                  <c:v>72.646222689432221</c:v>
                </c:pt>
                <c:pt idx="81">
                  <c:v>72.327730937433856</c:v>
                </c:pt>
                <c:pt idx="82">
                  <c:v>72.006478250402893</c:v>
                </c:pt>
                <c:pt idx="83">
                  <c:v>71.682572612887981</c:v>
                </c:pt>
                <c:pt idx="84">
                  <c:v>71.356122198642055</c:v>
                </c:pt>
                <c:pt idx="85">
                  <c:v>71.027235256136635</c:v>
                </c:pt>
                <c:pt idx="86">
                  <c:v>70.696019997000121</c:v>
                </c:pt>
                <c:pt idx="87">
                  <c:v>70.362584487464716</c:v>
                </c:pt>
                <c:pt idx="88">
                  <c:v>70.027036542897619</c:v>
                </c:pt>
                <c:pt idx="89">
                  <c:v>69.689483625486687</c:v>
                </c:pt>
                <c:pt idx="90">
                  <c:v>69.350032745142769</c:v>
                </c:pt>
                <c:pt idx="91">
                  <c:v>69.008790363674464</c:v>
                </c:pt>
                <c:pt idx="92">
                  <c:v>68.665862302283855</c:v>
                </c:pt>
                <c:pt idx="93">
                  <c:v>68.321353652425074</c:v>
                </c:pt>
                <c:pt idx="94">
                  <c:v>67.975368690060847</c:v>
                </c:pt>
                <c:pt idx="95">
                  <c:v>67.628010793345311</c:v>
                </c:pt>
                <c:pt idx="96">
                  <c:v>67.279382363755118</c:v>
                </c:pt>
                <c:pt idx="97">
                  <c:v>66.929584750684199</c:v>
                </c:pt>
                <c:pt idx="98">
                  <c:v>66.578718179511554</c:v>
                </c:pt>
                <c:pt idx="99">
                  <c:v>66.226881683144796</c:v>
                </c:pt>
                <c:pt idx="100">
                  <c:v>65.874173037036996</c:v>
                </c:pt>
                <c:pt idx="101">
                  <c:v>65.520688697667765</c:v>
                </c:pt>
                <c:pt idx="102">
                  <c:v>65.166523744474532</c:v>
                </c:pt>
                <c:pt idx="103">
                  <c:v>64.811771825213981</c:v>
                </c:pt>
                <c:pt idx="104">
                  <c:v>64.456525104728883</c:v>
                </c:pt>
                <c:pt idx="105">
                  <c:v>64.100874217090137</c:v>
                </c:pt>
                <c:pt idx="106">
                  <c:v>63.744908221079207</c:v>
                </c:pt>
                <c:pt idx="107">
                  <c:v>63.388714558971323</c:v>
                </c:pt>
                <c:pt idx="108">
                  <c:v>63.032379018575682</c:v>
                </c:pt>
                <c:pt idx="109">
                  <c:v>62.675985698484361</c:v>
                </c:pt>
                <c:pt idx="110">
                  <c:v>62.31961697647791</c:v>
                </c:pt>
                <c:pt idx="111">
                  <c:v>61.963353481031788</c:v>
                </c:pt>
                <c:pt idx="112">
                  <c:v>61.607274065864239</c:v>
                </c:pt>
                <c:pt idx="113">
                  <c:v>61.251455787463016</c:v>
                </c:pt>
                <c:pt idx="114">
                  <c:v>60.895973885525059</c:v>
                </c:pt>
                <c:pt idx="115">
                  <c:v>60.5409017662408</c:v>
                </c:pt>
                <c:pt idx="116">
                  <c:v>60.186310988351728</c:v>
                </c:pt>
                <c:pt idx="117">
                  <c:v>59.832271251907798</c:v>
                </c:pt>
                <c:pt idx="118">
                  <c:v>59.478850389648862</c:v>
                </c:pt>
                <c:pt idx="119">
                  <c:v>59.126114360932604</c:v>
                </c:pt>
                <c:pt idx="120">
                  <c:v>58.774127248129467</c:v>
                </c:pt>
                <c:pt idx="121">
                  <c:v>58.422951255403959</c:v>
                </c:pt>
                <c:pt idx="122">
                  <c:v>58.072646709799848</c:v>
                </c:pt>
                <c:pt idx="123">
                  <c:v>57.723272064546435</c:v>
                </c:pt>
                <c:pt idx="124">
                  <c:v>57.374883904501402</c:v>
                </c:pt>
                <c:pt idx="125">
                  <c:v>57.027536953645821</c:v>
                </c:pt>
                <c:pt idx="126">
                  <c:v>56.681284084545844</c:v>
                </c:pt>
                <c:pt idx="127">
                  <c:v>56.336176329695625</c:v>
                </c:pt>
                <c:pt idx="128">
                  <c:v>55.992262894655752</c:v>
                </c:pt>
                <c:pt idx="129">
                  <c:v>55.649591172901651</c:v>
                </c:pt>
                <c:pt idx="130">
                  <c:v>55.308206762296557</c:v>
                </c:pt>
                <c:pt idx="131">
                  <c:v>54.968153483104103</c:v>
                </c:pt>
                <c:pt idx="132">
                  <c:v>54.629473397456067</c:v>
                </c:pt>
                <c:pt idx="133">
                  <c:v>54.292206830191503</c:v>
                </c:pt>
                <c:pt idx="134">
                  <c:v>53.956392390984547</c:v>
                </c:pt>
                <c:pt idx="135">
                  <c:v>53.622066997678779</c:v>
                </c:pt>
                <c:pt idx="136">
                  <c:v>53.289265900747225</c:v>
                </c:pt>
                <c:pt idx="137">
                  <c:v>52.958022708798936</c:v>
                </c:pt>
                <c:pt idx="138">
                  <c:v>52.628369415053093</c:v>
                </c:pt>
                <c:pt idx="139">
                  <c:v>52.300336424704447</c:v>
                </c:pt>
                <c:pt idx="140">
                  <c:v>51.973952583104406</c:v>
                </c:pt>
                <c:pt idx="141">
                  <c:v>51.649245204684263</c:v>
                </c:pt>
                <c:pt idx="142">
                  <c:v>51.326240102548489</c:v>
                </c:pt>
                <c:pt idx="143">
                  <c:v>51.004961618668005</c:v>
                </c:pt>
                <c:pt idx="144">
                  <c:v>50.685432654604917</c:v>
                </c:pt>
                <c:pt idx="145">
                  <c:v>50.367674702702303</c:v>
                </c:pt>
                <c:pt idx="146">
                  <c:v>50.051707877674801</c:v>
                </c:pt>
                <c:pt idx="147">
                  <c:v>49.737550948537184</c:v>
                </c:pt>
                <c:pt idx="148">
                  <c:v>49.425221370810611</c:v>
                </c:pt>
                <c:pt idx="149">
                  <c:v>49.114735318948469</c:v>
                </c:pt>
                <c:pt idx="150">
                  <c:v>48.806107718925219</c:v>
                </c:pt>
                <c:pt idx="151">
                  <c:v>48.499352280934346</c:v>
                </c:pt>
                <c:pt idx="152">
                  <c:v>48.194481532143499</c:v>
                </c:pt>
                <c:pt idx="153">
                  <c:v>47.89150684945713</c:v>
                </c:pt>
                <c:pt idx="154">
                  <c:v>47.590438492238576</c:v>
                </c:pt>
                <c:pt idx="155">
                  <c:v>47.291285634947009</c:v>
                </c:pt>
                <c:pt idx="156">
                  <c:v>46.994056399645004</c:v>
                </c:pt>
                <c:pt idx="157">
                  <c:v>46.698757888336509</c:v>
                </c:pt>
                <c:pt idx="158">
                  <c:v>46.405396215095521</c:v>
                </c:pt>
                <c:pt idx="159">
                  <c:v>46.113976537949199</c:v>
                </c:pt>
                <c:pt idx="160">
                  <c:v>45.824503090480235</c:v>
                </c:pt>
                <c:pt idx="161">
                  <c:v>45.536979213116076</c:v>
                </c:pt>
                <c:pt idx="162">
                  <c:v>45.251407384074319</c:v>
                </c:pt>
                <c:pt idx="163">
                  <c:v>44.967789249935556</c:v>
                </c:pt>
                <c:pt idx="164">
                  <c:v>44.686125655817094</c:v>
                </c:pt>
                <c:pt idx="165">
                  <c:v>44.406416675122919</c:v>
                </c:pt>
                <c:pt idx="166">
                  <c:v>44.1286616388469</c:v>
                </c:pt>
                <c:pt idx="167">
                  <c:v>43.8528591644085</c:v>
                </c:pt>
                <c:pt idx="168">
                  <c:v>43.579007184001597</c:v>
                </c:pt>
                <c:pt idx="169">
                  <c:v>43.307102972439139</c:v>
                </c:pt>
                <c:pt idx="170">
                  <c:v>43.037143174477968</c:v>
                </c:pt>
                <c:pt idx="171">
                  <c:v>42.769123831609548</c:v>
                </c:pt>
                <c:pt idx="172">
                  <c:v>42.503040408304464</c:v>
                </c:pt>
                <c:pt idx="173">
                  <c:v>42.238887817699514</c:v>
                </c:pt>
                <c:pt idx="174">
                  <c:v>41.976660446718057</c:v>
                </c:pt>
                <c:pt idx="175">
                  <c:v>41.716352180615772</c:v>
                </c:pt>
                <c:pt idx="176">
                  <c:v>41.457956426944989</c:v>
                </c:pt>
                <c:pt idx="177">
                  <c:v>41.201466138932616</c:v>
                </c:pt>
                <c:pt idx="178">
                  <c:v>40.946873838267365</c:v>
                </c:pt>
                <c:pt idx="179">
                  <c:v>40.694171637293728</c:v>
                </c:pt>
                <c:pt idx="180">
                  <c:v>40.443351260610903</c:v>
                </c:pt>
                <c:pt idx="181">
                  <c:v>40.194404066076217</c:v>
                </c:pt>
                <c:pt idx="182">
                  <c:v>39.947321065213607</c:v>
                </c:pt>
                <c:pt idx="183">
                  <c:v>39.702092943028397</c:v>
                </c:pt>
                <c:pt idx="184">
                  <c:v>39.458710077231245</c:v>
                </c:pt>
                <c:pt idx="185">
                  <c:v>39.217162556874086</c:v>
                </c:pt>
                <c:pt idx="186">
                  <c:v>38.977440200402533</c:v>
                </c:pt>
                <c:pt idx="187">
                  <c:v>38.739532573129523</c:v>
                </c:pt>
                <c:pt idx="188">
                  <c:v>38.503429004135846</c:v>
                </c:pt>
                <c:pt idx="189">
                  <c:v>38.269118602603889</c:v>
                </c:pt>
                <c:pt idx="190">
                  <c:v>38.036590273591514</c:v>
                </c:pt>
                <c:pt idx="191">
                  <c:v>37.80583273325351</c:v>
                </c:pt>
                <c:pt idx="192">
                  <c:v>37.57683452351877</c:v>
                </c:pt>
                <c:pt idx="193">
                  <c:v>37.349584026231668</c:v>
                </c:pt>
                <c:pt idx="194">
                  <c:v>37.124069476766486</c:v>
                </c:pt>
                <c:pt idx="195">
                  <c:v>36.900278977124415</c:v>
                </c:pt>
                <c:pt idx="196">
                  <c:v>36.678200508522828</c:v>
                </c:pt>
                <c:pt idx="197">
                  <c:v>36.457821943486657</c:v>
                </c:pt>
                <c:pt idx="198">
                  <c:v>36.239131057452518</c:v>
                </c:pt>
                <c:pt idx="199">
                  <c:v>36.022115539895822</c:v>
                </c:pt>
                <c:pt idx="200">
                  <c:v>35.806763004991922</c:v>
                </c:pt>
                <c:pt idx="201">
                  <c:v>35.593061001821951</c:v>
                </c:pt>
                <c:pt idx="202">
                  <c:v>35.380997024134764</c:v>
                </c:pt>
                <c:pt idx="203">
                  <c:v>35.170558519675964</c:v>
                </c:pt>
                <c:pt idx="204">
                  <c:v>34.961732899095274</c:v>
                </c:pt>
                <c:pt idx="205">
                  <c:v>34.754507544443818</c:v>
                </c:pt>
                <c:pt idx="206">
                  <c:v>34.548869817272539</c:v>
                </c:pt>
                <c:pt idx="207">
                  <c:v>34.34480706634308</c:v>
                </c:pt>
                <c:pt idx="208">
                  <c:v>34.142306634962637</c:v>
                </c:pt>
                <c:pt idx="209">
                  <c:v>33.941355867954144</c:v>
                </c:pt>
                <c:pt idx="210">
                  <c:v>33.741942118272817</c:v>
                </c:pt>
                <c:pt idx="211">
                  <c:v>33.544052753280532</c:v>
                </c:pt>
                <c:pt idx="212">
                  <c:v>33.347675160689079</c:v>
                </c:pt>
                <c:pt idx="213">
                  <c:v>33.152796754183079</c:v>
                </c:pt>
                <c:pt idx="214">
                  <c:v>32.959404978733808</c:v>
                </c:pt>
                <c:pt idx="215">
                  <c:v>32.767487315614289</c:v>
                </c:pt>
                <c:pt idx="216">
                  <c:v>32.577031287126459</c:v>
                </c:pt>
                <c:pt idx="217">
                  <c:v>32.388024461050797</c:v>
                </c:pt>
                <c:pt idx="218">
                  <c:v>32.200454454828531</c:v>
                </c:pt>
                <c:pt idx="219">
                  <c:v>32.014308939486718</c:v>
                </c:pt>
                <c:pt idx="220">
                  <c:v>31.829575643315739</c:v>
                </c:pt>
                <c:pt idx="221">
                  <c:v>31.646242355309248</c:v>
                </c:pt>
                <c:pt idx="222">
                  <c:v>31.464296928375767</c:v>
                </c:pt>
                <c:pt idx="223">
                  <c:v>31.28372728233122</c:v>
                </c:pt>
                <c:pt idx="224">
                  <c:v>31.104521406681616</c:v>
                </c:pt>
                <c:pt idx="225">
                  <c:v>30.926667363204494</c:v>
                </c:pt>
                <c:pt idx="226">
                  <c:v>30.750153288337788</c:v>
                </c:pt>
                <c:pt idx="227">
                  <c:v>30.574967395384594</c:v>
                </c:pt>
                <c:pt idx="228">
                  <c:v>30.401097976541795</c:v>
                </c:pt>
                <c:pt idx="229">
                  <c:v>30.22853340476059</c:v>
                </c:pt>
                <c:pt idx="230">
                  <c:v>30.057262135446553</c:v>
                </c:pt>
                <c:pt idx="231">
                  <c:v>29.887272708006719</c:v>
                </c:pt>
                <c:pt idx="232">
                  <c:v>29.718553747250866</c:v>
                </c:pt>
                <c:pt idx="233">
                  <c:v>29.551093964654061</c:v>
                </c:pt>
                <c:pt idx="234">
                  <c:v>29.384882159487127</c:v>
                </c:pt>
                <c:pt idx="235">
                  <c:v>29.219907219821785</c:v>
                </c:pt>
                <c:pt idx="236">
                  <c:v>29.056158123416481</c:v>
                </c:pt>
                <c:pt idx="237">
                  <c:v>28.893623938489334</c:v>
                </c:pt>
                <c:pt idx="238">
                  <c:v>28.732293824383898</c:v>
                </c:pt>
                <c:pt idx="239">
                  <c:v>28.572157032133422</c:v>
                </c:pt>
                <c:pt idx="240">
                  <c:v>28.413202904929125</c:v>
                </c:pt>
                <c:pt idx="241">
                  <c:v>28.255420878497766</c:v>
                </c:pt>
                <c:pt idx="242">
                  <c:v>28.098800481393408</c:v>
                </c:pt>
                <c:pt idx="243">
                  <c:v>27.943331335208477</c:v>
                </c:pt>
                <c:pt idx="244">
                  <c:v>27.789003154708542</c:v>
                </c:pt>
                <c:pt idx="245">
                  <c:v>27.635805747895414</c:v>
                </c:pt>
                <c:pt idx="246">
                  <c:v>27.48372901600284</c:v>
                </c:pt>
                <c:pt idx="247">
                  <c:v>27.332762953428848</c:v>
                </c:pt>
                <c:pt idx="248">
                  <c:v>27.182897647608716</c:v>
                </c:pt>
                <c:pt idx="249">
                  <c:v>27.034123278832286</c:v>
                </c:pt>
                <c:pt idx="250">
                  <c:v>26.886430120009262</c:v>
                </c:pt>
                <c:pt idx="251">
                  <c:v>26.739808536385851</c:v>
                </c:pt>
                <c:pt idx="252">
                  <c:v>26.594248985216076</c:v>
                </c:pt>
                <c:pt idx="253">
                  <c:v>26.449742015390889</c:v>
                </c:pt>
                <c:pt idx="254">
                  <c:v>26.306278267027938</c:v>
                </c:pt>
                <c:pt idx="255">
                  <c:v>26.163848471025045</c:v>
                </c:pt>
                <c:pt idx="256">
                  <c:v>26.022443448579732</c:v>
                </c:pt>
                <c:pt idx="257">
                  <c:v>25.882054110677878</c:v>
                </c:pt>
                <c:pt idx="258">
                  <c:v>25.742671457553282</c:v>
                </c:pt>
                <c:pt idx="259">
                  <c:v>25.604286578121055</c:v>
                </c:pt>
                <c:pt idx="260">
                  <c:v>25.46689064938661</c:v>
                </c:pt>
                <c:pt idx="261">
                  <c:v>25.330474935832527</c:v>
                </c:pt>
                <c:pt idx="262">
                  <c:v>25.195030788785228</c:v>
                </c:pt>
                <c:pt idx="263">
                  <c:v>25.060549645763203</c:v>
                </c:pt>
                <c:pt idx="264">
                  <c:v>24.92702302980873</c:v>
                </c:pt>
                <c:pt idx="265">
                  <c:v>24.794442548804607</c:v>
                </c:pt>
                <c:pt idx="266">
                  <c:v>24.662799894777493</c:v>
                </c:pt>
                <c:pt idx="267">
                  <c:v>24.532086843189379</c:v>
                </c:pt>
                <c:pt idx="268">
                  <c:v>24.402295252218579</c:v>
                </c:pt>
                <c:pt idx="269">
                  <c:v>24.273417062031424</c:v>
                </c:pt>
                <c:pt idx="270">
                  <c:v>24.145444294046076</c:v>
                </c:pt>
                <c:pt idx="271">
                  <c:v>24.018369050189506</c:v>
                </c:pt>
                <c:pt idx="272">
                  <c:v>23.892183512148748</c:v>
                </c:pt>
                <c:pt idx="273">
                  <c:v>23.766879940617464</c:v>
                </c:pt>
                <c:pt idx="274">
                  <c:v>23.64245067453869</c:v>
                </c:pt>
                <c:pt idx="275">
                  <c:v>23.518888130344806</c:v>
                </c:pt>
                <c:pt idx="276">
                  <c:v>23.396184801195499</c:v>
                </c:pt>
                <c:pt idx="277">
                  <c:v>23.274333256214344</c:v>
                </c:pt>
                <c:pt idx="278">
                  <c:v>23.153326139725017</c:v>
                </c:pt>
                <c:pt idx="279">
                  <c:v>23.033156170487583</c:v>
                </c:pt>
                <c:pt idx="280">
                  <c:v>22.913816140935616</c:v>
                </c:pt>
                <c:pt idx="281">
                  <c:v>22.795298916414591</c:v>
                </c:pt>
                <c:pt idx="282">
                  <c:v>22.67759743442236</c:v>
                </c:pt>
                <c:pt idx="283">
                  <c:v>22.560704703851897</c:v>
                </c:pt>
                <c:pt idx="284">
                  <c:v>22.444613804236962</c:v>
                </c:pt>
                <c:pt idx="285">
                  <c:v>22.329317885001057</c:v>
                </c:pt>
                <c:pt idx="286">
                  <c:v>22.214810164710151</c:v>
                </c:pt>
                <c:pt idx="287">
                  <c:v>22.101083930329331</c:v>
                </c:pt>
                <c:pt idx="288">
                  <c:v>21.988132536483963</c:v>
                </c:pt>
                <c:pt idx="289">
                  <c:v>21.8759494047255</c:v>
                </c:pt>
                <c:pt idx="290">
                  <c:v>21.764528022802232</c:v>
                </c:pt>
                <c:pt idx="291">
                  <c:v>21.653861943935283</c:v>
                </c:pt>
                <c:pt idx="292">
                  <c:v>21.543944786100084</c:v>
                </c:pt>
                <c:pt idx="293">
                  <c:v>21.434770231313383</c:v>
                </c:pt>
                <c:pt idx="294">
                  <c:v>21.32633202492627</c:v>
                </c:pt>
                <c:pt idx="295">
                  <c:v>21.218623974923034</c:v>
                </c:pt>
                <c:pt idx="296">
                  <c:v>21.11163995122623</c:v>
                </c:pt>
                <c:pt idx="297">
                  <c:v>21.005373885008048</c:v>
                </c:pt>
                <c:pt idx="298">
                  <c:v>20.899819768008051</c:v>
                </c:pt>
                <c:pt idx="299">
                  <c:v>20.794971651857356</c:v>
                </c:pt>
                <c:pt idx="300">
                  <c:v>20.690823647409452</c:v>
                </c:pt>
                <c:pt idx="301">
                  <c:v>20.58736992407766</c:v>
                </c:pt>
                <c:pt idx="302">
                  <c:v>20.484604709179212</c:v>
                </c:pt>
                <c:pt idx="303">
                  <c:v>20.382522287286189</c:v>
                </c:pt>
                <c:pt idx="304">
                  <c:v>20.281116999583162</c:v>
                </c:pt>
                <c:pt idx="305">
                  <c:v>20.180383243231706</c:v>
                </c:pt>
                <c:pt idx="306">
                  <c:v>20.080315470741713</c:v>
                </c:pt>
                <c:pt idx="307">
                  <c:v>19.980908189349595</c:v>
                </c:pt>
                <c:pt idx="308">
                  <c:v>19.882155960403274</c:v>
                </c:pt>
                <c:pt idx="309">
                  <c:v>19.784053398754057</c:v>
                </c:pt>
                <c:pt idx="310">
                  <c:v>19.686595172155375</c:v>
                </c:pt>
                <c:pt idx="311">
                  <c:v>19.58977600066828</c:v>
                </c:pt>
                <c:pt idx="312">
                  <c:v>19.493590656073799</c:v>
                </c:pt>
                <c:pt idx="313">
                  <c:v>19.398033961291976</c:v>
                </c:pt>
                <c:pt idx="314">
                  <c:v>19.303100789807747</c:v>
                </c:pt>
                <c:pt idx="315">
                  <c:v>19.208786065103467</c:v>
                </c:pt>
                <c:pt idx="316">
                  <c:v>19.115084760098117</c:v>
                </c:pt>
                <c:pt idx="317">
                  <c:v>19.021991896593111</c:v>
                </c:pt>
                <c:pt idx="318">
                  <c:v>18.929502544724709</c:v>
                </c:pt>
                <c:pt idx="319">
                  <c:v>18.8376118224229</c:v>
                </c:pt>
                <c:pt idx="320">
                  <c:v>18.746314894876814</c:v>
                </c:pt>
                <c:pt idx="321">
                  <c:v>18.655606974006577</c:v>
                </c:pt>
                <c:pt idx="322">
                  <c:v>18.565483317941418</c:v>
                </c:pt>
                <c:pt idx="323">
                  <c:v>18.475939230504185</c:v>
                </c:pt>
                <c:pt idx="324">
                  <c:v>18.386970060702101</c:v>
                </c:pt>
                <c:pt idx="325">
                  <c:v>18.298571202223624</c:v>
                </c:pt>
                <c:pt idx="326">
                  <c:v>18.210738092941533</c:v>
                </c:pt>
                <c:pt idx="327">
                  <c:v>18.123466214421988</c:v>
                </c:pt>
                <c:pt idx="328">
                  <c:v>18.036751091439662</c:v>
                </c:pt>
                <c:pt idx="329">
                  <c:v>17.950588291498743</c:v>
                </c:pt>
                <c:pt idx="330">
                  <c:v>17.864973424359864</c:v>
                </c:pt>
                <c:pt idx="331">
                  <c:v>17.779902141572759</c:v>
                </c:pt>
                <c:pt idx="332">
                  <c:v>17.695370136014713</c:v>
                </c:pt>
                <c:pt idx="333">
                  <c:v>17.611373141434708</c:v>
                </c:pt>
                <c:pt idx="334">
                  <c:v>17.527906932003059</c:v>
                </c:pt>
                <c:pt idx="335">
                  <c:v>17.444967321866688</c:v>
                </c:pt>
                <c:pt idx="336">
                  <c:v>17.362550164709823</c:v>
                </c:pt>
                <c:pt idx="337">
                  <c:v>17.280651353320177</c:v>
                </c:pt>
                <c:pt idx="338">
                  <c:v>17.199266819160293</c:v>
                </c:pt>
                <c:pt idx="339">
                  <c:v>17.118392531944377</c:v>
                </c:pt>
                <c:pt idx="340">
                  <c:v>17.03802449922016</c:v>
                </c:pt>
                <c:pt idx="341">
                  <c:v>16.958158765955989</c:v>
                </c:pt>
                <c:pt idx="342">
                  <c:v>16.878791414132962</c:v>
                </c:pt>
                <c:pt idx="343">
                  <c:v>16.799918562342125</c:v>
                </c:pt>
                <c:pt idx="344">
                  <c:v>16.721536365386552</c:v>
                </c:pt>
                <c:pt idx="345">
                  <c:v>16.643641013888335</c:v>
                </c:pt>
                <c:pt idx="346">
                  <c:v>16.566228733900385</c:v>
                </c:pt>
                <c:pt idx="347">
                  <c:v>16.489295786523023</c:v>
                </c:pt>
                <c:pt idx="348">
                  <c:v>16.412838467525212</c:v>
                </c:pt>
                <c:pt idx="349">
                  <c:v>16.336853106970494</c:v>
                </c:pt>
                <c:pt idx="350">
                  <c:v>16.261336068847431</c:v>
                </c:pt>
                <c:pt idx="351">
                  <c:v>16.186283750704636</c:v>
                </c:pt>
                <c:pt idx="352">
                  <c:v>16.111692583290143</c:v>
                </c:pt>
                <c:pt idx="353">
                  <c:v>16.037559030195329</c:v>
                </c:pt>
                <c:pt idx="354">
                  <c:v>15.963879587503001</c:v>
                </c:pt>
                <c:pt idx="355">
                  <c:v>15.890650783439966</c:v>
                </c:pt>
                <c:pt idx="356">
                  <c:v>15.817869178033584</c:v>
                </c:pt>
                <c:pt idx="357">
                  <c:v>15.745531362772702</c:v>
                </c:pt>
                <c:pt idx="358">
                  <c:v>15.673633960272605</c:v>
                </c:pt>
                <c:pt idx="359">
                  <c:v>15.602173623943987</c:v>
                </c:pt>
                <c:pt idx="360">
                  <c:v>15.531147037666045</c:v>
                </c:pt>
                <c:pt idx="361">
                  <c:v>15.46055091546339</c:v>
                </c:pt>
                <c:pt idx="362">
                  <c:v>15.390382001186909</c:v>
                </c:pt>
                <c:pt idx="363">
                  <c:v>15.320637068198549</c:v>
                </c:pt>
                <c:pt idx="364">
                  <c:v>15.251312919059806</c:v>
                </c:pt>
                <c:pt idx="365">
                  <c:v>15.182406385223921</c:v>
                </c:pt>
                <c:pt idx="366">
                  <c:v>15.113914326731873</c:v>
                </c:pt>
                <c:pt idx="367">
                  <c:v>15.045833631911998</c:v>
                </c:pt>
                <c:pt idx="368">
                  <c:v>14.978161217083152</c:v>
                </c:pt>
                <c:pt idx="369">
                  <c:v>14.91089402626142</c:v>
                </c:pt>
                <c:pt idx="370">
                  <c:v>14.84402903087042</c:v>
                </c:pt>
                <c:pt idx="371">
                  <c:v>14.777563229454957</c:v>
                </c:pt>
                <c:pt idx="372">
                  <c:v>14.71149364739812</c:v>
                </c:pt>
                <c:pt idx="373">
                  <c:v>14.64581733664183</c:v>
                </c:pt>
                <c:pt idx="374">
                  <c:v>14.580531375410514</c:v>
                </c:pt>
                <c:pt idx="375">
                  <c:v>14.515632867938223</c:v>
                </c:pt>
                <c:pt idx="376">
                  <c:v>14.451118944198987</c:v>
                </c:pt>
                <c:pt idx="377">
                  <c:v>14.386986759640182</c:v>
                </c:pt>
                <c:pt idx="378">
                  <c:v>14.323233494919265</c:v>
                </c:pt>
                <c:pt idx="379">
                  <c:v>14.25985635564343</c:v>
                </c:pt>
                <c:pt idx="380">
                  <c:v>14.196852572112489</c:v>
                </c:pt>
                <c:pt idx="381">
                  <c:v>14.134219399064651</c:v>
                </c:pt>
                <c:pt idx="382">
                  <c:v>14.071954115425324</c:v>
                </c:pt>
                <c:pt idx="383">
                  <c:v>14.010054024058901</c:v>
                </c:pt>
                <c:pt idx="384">
                  <c:v>13.948516451523412</c:v>
                </c:pt>
                <c:pt idx="385">
                  <c:v>13.887338747828041</c:v>
                </c:pt>
                <c:pt idx="386">
                  <c:v>13.826518286193519</c:v>
                </c:pt>
                <c:pt idx="387">
                  <c:v>13.766052462815253</c:v>
                </c:pt>
                <c:pt idx="388">
                  <c:v>13.705938696629213</c:v>
                </c:pt>
                <c:pt idx="389">
                  <c:v>13.646174429080647</c:v>
                </c:pt>
                <c:pt idx="390">
                  <c:v>13.58675712389533</c:v>
                </c:pt>
                <c:pt idx="391">
                  <c:v>13.527684266853546</c:v>
                </c:pt>
                <c:pt idx="392">
                  <c:v>13.468953365566705</c:v>
                </c:pt>
                <c:pt idx="393">
                  <c:v>13.410561949256479</c:v>
                </c:pt>
                <c:pt idx="394">
                  <c:v>13.352507568536534</c:v>
                </c:pt>
                <c:pt idx="395">
                  <c:v>13.294787795196756</c:v>
                </c:pt>
                <c:pt idx="396">
                  <c:v>13.237400221989988</c:v>
                </c:pt>
                <c:pt idx="397">
                  <c:v>13.180342462421166</c:v>
                </c:pt>
                <c:pt idx="398">
                  <c:v>13.12361215053892</c:v>
                </c:pt>
                <c:pt idx="399">
                  <c:v>13.067206940729593</c:v>
                </c:pt>
                <c:pt idx="400">
                  <c:v>13.011124507513502</c:v>
                </c:pt>
                <c:pt idx="401">
                  <c:v>12.955362545343664</c:v>
                </c:pt>
                <c:pt idx="402">
                  <c:v>12.899918768406694</c:v>
                </c:pt>
                <c:pt idx="403">
                  <c:v>12.844790910426058</c:v>
                </c:pt>
                <c:pt idx="404">
                  <c:v>12.789976724467609</c:v>
                </c:pt>
                <c:pt idx="405">
                  <c:v>12.73547398274712</c:v>
                </c:pt>
                <c:pt idx="406">
                  <c:v>12.681280476440275</c:v>
                </c:pt>
                <c:pt idx="407">
                  <c:v>12.627394015494614</c:v>
                </c:pt>
                <c:pt idx="408">
                  <c:v>12.573812428443681</c:v>
                </c:pt>
                <c:pt idx="409">
                  <c:v>12.520533562223305</c:v>
                </c:pt>
                <c:pt idx="410">
                  <c:v>12.46755528198984</c:v>
                </c:pt>
                <c:pt idx="411">
                  <c:v>12.414875470940583</c:v>
                </c:pt>
                <c:pt idx="412">
                  <c:v>12.36249203013617</c:v>
                </c:pt>
                <c:pt idx="413">
                  <c:v>12.310402878324878</c:v>
                </c:pt>
                <c:pt idx="414">
                  <c:v>12.25860595176905</c:v>
                </c:pt>
                <c:pt idx="415">
                  <c:v>12.207099204073369</c:v>
                </c:pt>
                <c:pt idx="416">
                  <c:v>12.155880606015049</c:v>
                </c:pt>
                <c:pt idx="417">
                  <c:v>12.104948145375957</c:v>
                </c:pt>
                <c:pt idx="418">
                  <c:v>12.054299826776608</c:v>
                </c:pt>
                <c:pt idx="419">
                  <c:v>12.003933671512012</c:v>
                </c:pt>
                <c:pt idx="420">
                  <c:v>11.953847717389296</c:v>
                </c:pt>
                <c:pt idx="421">
                  <c:v>11.904040018567198</c:v>
                </c:pt>
                <c:pt idx="422">
                  <c:v>11.854508645397344</c:v>
                </c:pt>
                <c:pt idx="423">
                  <c:v>11.805251684267157</c:v>
                </c:pt>
                <c:pt idx="424">
                  <c:v>11.756267237444726</c:v>
                </c:pt>
                <c:pt idx="425">
                  <c:v>11.707553422925134</c:v>
                </c:pt>
                <c:pt idx="426">
                  <c:v>11.659108374278738</c:v>
                </c:pt>
                <c:pt idx="427">
                  <c:v>11.610930240500885</c:v>
                </c:pt>
                <c:pt idx="428">
                  <c:v>11.563017185863481</c:v>
                </c:pt>
                <c:pt idx="429">
                  <c:v>11.515367389768011</c:v>
                </c:pt>
                <c:pt idx="430">
                  <c:v>11.467979046600348</c:v>
                </c:pt>
                <c:pt idx="431">
                  <c:v>11.420850365587015</c:v>
                </c:pt>
                <c:pt idx="432">
                  <c:v>11.37397957065309</c:v>
                </c:pt>
                <c:pt idx="433">
                  <c:v>11.327364900281628</c:v>
                </c:pt>
                <c:pt idx="434">
                  <c:v>11.281004607374678</c:v>
                </c:pt>
                <c:pt idx="435">
                  <c:v>11.234896959115707</c:v>
                </c:pt>
                <c:pt idx="436">
                  <c:v>11.189040236833655</c:v>
                </c:pt>
                <c:pt idx="437">
                  <c:v>11.143432735868339</c:v>
                </c:pt>
                <c:pt idx="438">
                  <c:v>11.098072765437436</c:v>
                </c:pt>
                <c:pt idx="439">
                  <c:v>11.052958648504799</c:v>
                </c:pt>
                <c:pt idx="440">
                  <c:v>11.008088721650264</c:v>
                </c:pt>
                <c:pt idx="441">
                  <c:v>10.963461334940888</c:v>
                </c:pt>
                <c:pt idx="442">
                  <c:v>10.919074851803501</c:v>
                </c:pt>
                <c:pt idx="443">
                  <c:v>10.87492764889865</c:v>
                </c:pt>
                <c:pt idx="444">
                  <c:v>10.831018115995994</c:v>
                </c:pt>
                <c:pt idx="445">
                  <c:v>10.787344655850854</c:v>
                </c:pt>
                <c:pt idx="446">
                  <c:v>10.743905684082334</c:v>
                </c:pt>
                <c:pt idx="447">
                  <c:v>10.700699629052519</c:v>
                </c:pt>
                <c:pt idx="448">
                  <c:v>10.657724931747101</c:v>
                </c:pt>
                <c:pt idx="449">
                  <c:v>10.614980045657211</c:v>
                </c:pt>
                <c:pt idx="450">
                  <c:v>10.572463436662582</c:v>
                </c:pt>
                <c:pt idx="451">
                  <c:v>10.530173582915939</c:v>
                </c:pt>
                <c:pt idx="452">
                  <c:v>10.488108974728528</c:v>
                </c:pt>
                <c:pt idx="453">
                  <c:v>10.446268114457</c:v>
                </c:pt>
                <c:pt idx="454">
                  <c:v>10.404649516391439</c:v>
                </c:pt>
                <c:pt idx="455">
                  <c:v>10.363251706644538</c:v>
                </c:pt>
                <c:pt idx="456">
                  <c:v>10.322073223041965</c:v>
                </c:pt>
                <c:pt idx="457">
                  <c:v>10.281112615014015</c:v>
                </c:pt>
                <c:pt idx="458">
                  <c:v>10.240368443488215</c:v>
                </c:pt>
                <c:pt idx="459">
                  <c:v>10.199839280783126</c:v>
                </c:pt>
                <c:pt idx="460">
                  <c:v>10.159523710503345</c:v>
                </c:pt>
                <c:pt idx="461">
                  <c:v>10.119420327435581</c:v>
                </c:pt>
                <c:pt idx="462">
                  <c:v>10.079527737445693</c:v>
                </c:pt>
                <c:pt idx="463">
                  <c:v>10.039844557377009</c:v>
                </c:pt>
                <c:pt idx="464">
                  <c:v>10.000369414949581</c:v>
                </c:pt>
                <c:pt idx="465">
                  <c:v>9.9611009486605049</c:v>
                </c:pt>
                <c:pt idx="466">
                  <c:v>9.9220378076853759</c:v>
                </c:pt>
                <c:pt idx="467">
                  <c:v>9.8831786517805984</c:v>
                </c:pt>
                <c:pt idx="468">
                  <c:v>9.8445221511869327</c:v>
                </c:pt>
                <c:pt idx="469">
                  <c:v>9.8060669865338514</c:v>
                </c:pt>
                <c:pt idx="470">
                  <c:v>9.7678118487450334</c:v>
                </c:pt>
                <c:pt idx="471">
                  <c:v>9.7297554389447427</c:v>
                </c:pt>
                <c:pt idx="472">
                  <c:v>9.6918964683651971</c:v>
                </c:pt>
                <c:pt idx="473">
                  <c:v>9.6542336582549684</c:v>
                </c:pt>
                <c:pt idx="474">
                  <c:v>9.6167657397882653</c:v>
                </c:pt>
                <c:pt idx="475">
                  <c:v>9.5794914539751304</c:v>
                </c:pt>
                <c:pt idx="476">
                  <c:v>9.5424095515726464</c:v>
                </c:pt>
                <c:pt idx="477">
                  <c:v>9.5055187929969751</c:v>
                </c:pt>
                <c:pt idx="478">
                  <c:v>9.4688179482363637</c:v>
                </c:pt>
                <c:pt idx="479">
                  <c:v>9.4323057967650179</c:v>
                </c:pt>
                <c:pt idx="480">
                  <c:v>9.3959811274578282</c:v>
                </c:pt>
                <c:pt idx="481">
                  <c:v>9.3598427385060621</c:v>
                </c:pt>
                <c:pt idx="482">
                  <c:v>9.3238894373338201</c:v>
                </c:pt>
                <c:pt idx="483">
                  <c:v>9.2881200405154001</c:v>
                </c:pt>
                <c:pt idx="484">
                  <c:v>9.2525333736935025</c:v>
                </c:pt>
                <c:pt idx="485">
                  <c:v>9.2171282714982414</c:v>
                </c:pt>
                <c:pt idx="486">
                  <c:v>9.1819035774670397</c:v>
                </c:pt>
                <c:pt idx="487">
                  <c:v>9.1468581439652592</c:v>
                </c:pt>
                <c:pt idx="488">
                  <c:v>9.1119908321077077</c:v>
                </c:pt>
                <c:pt idx="489">
                  <c:v>9.0773005116809067</c:v>
                </c:pt>
                <c:pt idx="490">
                  <c:v>9.0427860610661472</c:v>
                </c:pt>
                <c:pt idx="491">
                  <c:v>9.0084463671633586</c:v>
                </c:pt>
                <c:pt idx="492">
                  <c:v>8.9742803253157053</c:v>
                </c:pt>
                <c:pt idx="493">
                  <c:v>8.9402868392349664</c:v>
                </c:pt>
                <c:pt idx="494">
                  <c:v>8.9064648209276456</c:v>
                </c:pt>
                <c:pt idx="495">
                  <c:v>8.8728131906218746</c:v>
                </c:pt>
                <c:pt idx="496">
                  <c:v>8.8393308766950014</c:v>
                </c:pt>
                <c:pt idx="497">
                  <c:v>8.8060168156019305</c:v>
                </c:pt>
                <c:pt idx="498">
                  <c:v>8.7728699518041768</c:v>
                </c:pt>
                <c:pt idx="499">
                  <c:v>8.7398892376996482</c:v>
                </c:pt>
                <c:pt idx="500">
                  <c:v>8.7070736335530903</c:v>
                </c:pt>
                <c:pt idx="501">
                  <c:v>8.6744221074272669</c:v>
                </c:pt>
                <c:pt idx="502">
                  <c:v>8.6419336351148104</c:v>
                </c:pt>
                <c:pt idx="503">
                  <c:v>8.6096072000707391</c:v>
                </c:pt>
                <c:pt idx="504">
                  <c:v>8.5774417933456917</c:v>
                </c:pt>
                <c:pt idx="505">
                  <c:v>8.54543641351977</c:v>
                </c:pt>
                <c:pt idx="506">
                  <c:v>8.5135900666370912</c:v>
                </c:pt>
                <c:pt idx="507">
                  <c:v>8.4819017661409219</c:v>
                </c:pt>
                <c:pt idx="508">
                  <c:v>8.45037053280954</c:v>
                </c:pt>
                <c:pt idx="509">
                  <c:v>8.4189953946926721</c:v>
                </c:pt>
                <c:pt idx="510">
                  <c:v>8.387775387048567</c:v>
                </c:pt>
                <c:pt idx="511">
                  <c:v>8.356709552281723</c:v>
                </c:pt>
                <c:pt idx="512">
                  <c:v>8.3257969398811777</c:v>
                </c:pt>
                <c:pt idx="513">
                  <c:v>8.2950366063594476</c:v>
                </c:pt>
                <c:pt idx="514">
                  <c:v>8.2644276151920746</c:v>
                </c:pt>
                <c:pt idx="515">
                  <c:v>8.233969036757701</c:v>
                </c:pt>
                <c:pt idx="516">
                  <c:v>8.2036599482788422</c:v>
                </c:pt>
                <c:pt idx="517">
                  <c:v>8.1734994337631086</c:v>
                </c:pt>
                <c:pt idx="518">
                  <c:v>8.1434865839451245</c:v>
                </c:pt>
                <c:pt idx="519">
                  <c:v>8.1136204962289415</c:v>
                </c:pt>
                <c:pt idx="520">
                  <c:v>8.083900274631036</c:v>
                </c:pt>
                <c:pt idx="521">
                  <c:v>8.0543250297238451</c:v>
                </c:pt>
                <c:pt idx="522">
                  <c:v>8.0248938785799098</c:v>
                </c:pt>
                <c:pt idx="523">
                  <c:v>7.9956059447164813</c:v>
                </c:pt>
                <c:pt idx="524">
                  <c:v>7.9664603580407238</c:v>
                </c:pt>
                <c:pt idx="525">
                  <c:v>7.9374562547954346</c:v>
                </c:pt>
                <c:pt idx="526">
                  <c:v>7.9085927775052705</c:v>
                </c:pt>
                <c:pt idx="527">
                  <c:v>7.8798690749235361</c:v>
                </c:pt>
                <c:pt idx="528">
                  <c:v>7.8512843019794323</c:v>
                </c:pt>
                <c:pt idx="529">
                  <c:v>7.8228376197258847</c:v>
                </c:pt>
                <c:pt idx="530">
                  <c:v>7.7945281952877901</c:v>
                </c:pt>
                <c:pt idx="531">
                  <c:v>7.7663552018108497</c:v>
                </c:pt>
                <c:pt idx="532">
                  <c:v>7.738317818410807</c:v>
                </c:pt>
                <c:pt idx="533">
                  <c:v>7.71041523012327</c:v>
                </c:pt>
                <c:pt idx="534">
                  <c:v>7.6826466278539138</c:v>
                </c:pt>
                <c:pt idx="535">
                  <c:v>7.6550112083292623</c:v>
                </c:pt>
                <c:pt idx="536">
                  <c:v>7.6275081740478434</c:v>
                </c:pt>
                <c:pt idx="537">
                  <c:v>7.6001367332318832</c:v>
                </c:pt>
                <c:pt idx="538">
                  <c:v>7.5728960997794381</c:v>
                </c:pt>
                <c:pt idx="539">
                  <c:v>7.5457854932169779</c:v>
                </c:pt>
                <c:pt idx="540">
                  <c:v>7.5188041386524374</c:v>
                </c:pt>
                <c:pt idx="541">
                  <c:v>7.4919512667286758</c:v>
                </c:pt>
                <c:pt idx="542">
                  <c:v>7.4652261135774403</c:v>
                </c:pt>
                <c:pt idx="543">
                  <c:v>7.4386279207737216</c:v>
                </c:pt>
                <c:pt idx="544">
                  <c:v>7.4121559352905448</c:v>
                </c:pt>
                <c:pt idx="545">
                  <c:v>7.3858094094542066</c:v>
                </c:pt>
                <c:pt idx="546">
                  <c:v>7.3595876008999266</c:v>
                </c:pt>
                <c:pt idx="547">
                  <c:v>7.3334897725279395</c:v>
                </c:pt>
                <c:pt idx="548">
                  <c:v>7.307515192459956</c:v>
                </c:pt>
                <c:pt idx="549">
                  <c:v>7.2816631339960658</c:v>
                </c:pt>
                <c:pt idx="550">
                  <c:v>7.2559328755720465</c:v>
                </c:pt>
                <c:pt idx="551">
                  <c:v>7.2303237007170846</c:v>
                </c:pt>
                <c:pt idx="552">
                  <c:v>7.2048348980118559</c:v>
                </c:pt>
                <c:pt idx="553">
                  <c:v>7.1794657610470249</c:v>
                </c:pt>
                <c:pt idx="554">
                  <c:v>7.1542155883821419</c:v>
                </c:pt>
                <c:pt idx="555">
                  <c:v>7.1290836835049261</c:v>
                </c:pt>
                <c:pt idx="556">
                  <c:v>7.1040693547908784</c:v>
                </c:pt>
                <c:pt idx="557">
                  <c:v>7.0791719154633439</c:v>
                </c:pt>
                <c:pt idx="558">
                  <c:v>7.0543906835539074</c:v>
                </c:pt>
                <c:pt idx="559">
                  <c:v>7.0297249818631622</c:v>
                </c:pt>
                <c:pt idx="560">
                  <c:v>7.0051741379218448</c:v>
                </c:pt>
                <c:pt idx="561">
                  <c:v>6.9807374839523471</c:v>
                </c:pt>
                <c:pt idx="562">
                  <c:v>6.9564143568305665</c:v>
                </c:pt>
                <c:pt idx="563">
                  <c:v>6.9322040980480963</c:v>
                </c:pt>
                <c:pt idx="564">
                  <c:v>6.9081060536748122</c:v>
                </c:pt>
                <c:pt idx="565">
                  <c:v>6.8841195743217796</c:v>
                </c:pt>
                <c:pt idx="566">
                  <c:v>6.8602440151044828</c:v>
                </c:pt>
                <c:pt idx="567">
                  <c:v>6.8364787356064323</c:v>
                </c:pt>
                <c:pt idx="568">
                  <c:v>6.8128230998430901</c:v>
                </c:pt>
                <c:pt idx="569">
                  <c:v>6.7892764762261217</c:v>
                </c:pt>
                <c:pt idx="570">
                  <c:v>6.7658382375279897</c:v>
                </c:pt>
                <c:pt idx="571">
                  <c:v>6.7425077608468591</c:v>
                </c:pt>
                <c:pt idx="572">
                  <c:v>6.7192844275718437</c:v>
                </c:pt>
                <c:pt idx="573">
                  <c:v>6.6961676233485434</c:v>
                </c:pt>
                <c:pt idx="574">
                  <c:v>6.6731567380449448</c:v>
                </c:pt>
                <c:pt idx="575">
                  <c:v>6.6502511657175614</c:v>
                </c:pt>
                <c:pt idx="576">
                  <c:v>6.6274503045779589</c:v>
                </c:pt>
                <c:pt idx="577">
                  <c:v>6.6047535569595404</c:v>
                </c:pt>
                <c:pt idx="578">
                  <c:v>6.5821603292846484</c:v>
                </c:pt>
                <c:pt idx="579">
                  <c:v>6.5596700320319679</c:v>
                </c:pt>
                <c:pt idx="580">
                  <c:v>6.5372820797042159</c:v>
                </c:pt>
                <c:pt idx="581">
                  <c:v>6.5149958907961318</c:v>
                </c:pt>
                <c:pt idx="582">
                  <c:v>6.4928108877627704</c:v>
                </c:pt>
                <c:pt idx="583">
                  <c:v>6.4707264969880622</c:v>
                </c:pt>
                <c:pt idx="584">
                  <c:v>6.4487421487536745</c:v>
                </c:pt>
                <c:pt idx="585">
                  <c:v>6.4268572772081356</c:v>
                </c:pt>
                <c:pt idx="586">
                  <c:v>6.4050713203362433</c:v>
                </c:pt>
                <c:pt idx="587">
                  <c:v>6.3833837199287879</c:v>
                </c:pt>
                <c:pt idx="588">
                  <c:v>6.3617939215524792</c:v>
                </c:pt>
                <c:pt idx="589">
                  <c:v>6.3403013745202026</c:v>
                </c:pt>
                <c:pt idx="590">
                  <c:v>6.3189055318615344</c:v>
                </c:pt>
                <c:pt idx="591">
                  <c:v>6.2976058502934658</c:v>
                </c:pt>
                <c:pt idx="592">
                  <c:v>6.2764017901914677</c:v>
                </c:pt>
                <c:pt idx="593">
                  <c:v>6.2552928155607797</c:v>
                </c:pt>
                <c:pt idx="594">
                  <c:v>6.2342783940079398</c:v>
                </c:pt>
                <c:pt idx="595">
                  <c:v>6.2133579967126131</c:v>
                </c:pt>
                <c:pt idx="596">
                  <c:v>6.1925310983996127</c:v>
                </c:pt>
                <c:pt idx="597">
                  <c:v>6.1717971773112179</c:v>
                </c:pt>
                <c:pt idx="598">
                  <c:v>6.1511557151797476</c:v>
                </c:pt>
                <c:pt idx="599">
                  <c:v>6.1306061972003061</c:v>
                </c:pt>
                <c:pt idx="600">
                  <c:v>6.110148112003861</c:v>
                </c:pt>
                <c:pt idx="601">
                  <c:v>6.0897809516305097</c:v>
                </c:pt>
                <c:pt idx="602">
                  <c:v>6.0695042115029914</c:v>
                </c:pt>
                <c:pt idx="603">
                  <c:v>6.0493173904004349</c:v>
                </c:pt>
                <c:pt idx="604">
                  <c:v>6.029219990432324</c:v>
                </c:pt>
                <c:pt idx="605">
                  <c:v>6.0092115170127451</c:v>
                </c:pt>
                <c:pt idx="606">
                  <c:v>5.9892914788348035</c:v>
                </c:pt>
                <c:pt idx="607">
                  <c:v>5.9694593878452817</c:v>
                </c:pt>
                <c:pt idx="608">
                  <c:v>5.9497147592195567</c:v>
                </c:pt>
                <c:pt idx="609">
                  <c:v>5.9300571113366694</c:v>
                </c:pt>
                <c:pt idx="610">
                  <c:v>5.9104859657547033</c:v>
                </c:pt>
                <c:pt idx="611">
                  <c:v>5.8910008471862847</c:v>
                </c:pt>
                <c:pt idx="612">
                  <c:v>5.8716012834743605</c:v>
                </c:pt>
                <c:pt idx="613">
                  <c:v>5.8522868055681938</c:v>
                </c:pt>
                <c:pt idx="614">
                  <c:v>5.83305694749951</c:v>
                </c:pt>
                <c:pt idx="615">
                  <c:v>5.8139112463589209</c:v>
                </c:pt>
                <c:pt idx="616">
                  <c:v>5.7948492422724991</c:v>
                </c:pt>
                <c:pt idx="617">
                  <c:v>5.7758704783785983</c:v>
                </c:pt>
                <c:pt idx="618">
                  <c:v>5.7569745008048452</c:v>
                </c:pt>
                <c:pt idx="619">
                  <c:v>5.738160858645351</c:v>
                </c:pt>
                <c:pt idx="620">
                  <c:v>5.7194291039381264</c:v>
                </c:pt>
                <c:pt idx="621">
                  <c:v>5.7007787916426764</c:v>
                </c:pt>
                <c:pt idx="622">
                  <c:v>5.6822094796177787</c:v>
                </c:pt>
                <c:pt idx="623">
                  <c:v>5.6637207285994986</c:v>
                </c:pt>
                <c:pt idx="624">
                  <c:v>5.6453121021793464</c:v>
                </c:pt>
                <c:pt idx="625">
                  <c:v>5.6269831667826651</c:v>
                </c:pt>
                <c:pt idx="626">
                  <c:v>5.6087334916471532</c:v>
                </c:pt>
                <c:pt idx="627">
                  <c:v>5.5905626488016464</c:v>
                </c:pt>
                <c:pt idx="628">
                  <c:v>5.5724702130450083</c:v>
                </c:pt>
                <c:pt idx="629">
                  <c:v>5.5544557619252499</c:v>
                </c:pt>
                <c:pt idx="630">
                  <c:v>5.5365188757188202</c:v>
                </c:pt>
                <c:pt idx="631">
                  <c:v>5.5186591374100544</c:v>
                </c:pt>
                <c:pt idx="632">
                  <c:v>5.5008761326708182</c:v>
                </c:pt>
                <c:pt idx="633">
                  <c:v>5.4831694498403278</c:v>
                </c:pt>
                <c:pt idx="634">
                  <c:v>5.465538679905154</c:v>
                </c:pt>
                <c:pt idx="635">
                  <c:v>5.4479834164793353</c:v>
                </c:pt>
                <c:pt idx="636">
                  <c:v>5.4305032557847452</c:v>
                </c:pt>
                <c:pt idx="637">
                  <c:v>5.4130977966315896</c:v>
                </c:pt>
                <c:pt idx="638">
                  <c:v>5.3957666403990423</c:v>
                </c:pt>
                <c:pt idx="639">
                  <c:v>5.3785093910161077</c:v>
                </c:pt>
                <c:pt idx="640">
                  <c:v>5.3613256549425756</c:v>
                </c:pt>
                <c:pt idx="641">
                  <c:v>5.3442150411502034</c:v>
                </c:pt>
                <c:pt idx="642">
                  <c:v>5.3271771611040277</c:v>
                </c:pt>
                <c:pt idx="643">
                  <c:v>5.3102116287438248</c:v>
                </c:pt>
                <c:pt idx="644">
                  <c:v>5.2933180604657437</c:v>
                </c:pt>
                <c:pt idx="645">
                  <c:v>5.2764960751040988</c:v>
                </c:pt>
                <c:pt idx="646">
                  <c:v>5.259745293913296</c:v>
                </c:pt>
                <c:pt idx="647">
                  <c:v>5.2430653405499381</c:v>
                </c:pt>
                <c:pt idx="648">
                  <c:v>5.2264558410550563</c:v>
                </c:pt>
                <c:pt idx="649">
                  <c:v>5.209916423836523</c:v>
                </c:pt>
                <c:pt idx="650">
                  <c:v>5.1934467196515763</c:v>
                </c:pt>
                <c:pt idx="651">
                  <c:v>5.177046361589519</c:v>
                </c:pt>
                <c:pt idx="652">
                  <c:v>5.1607149850545397</c:v>
                </c:pt>
                <c:pt idx="653">
                  <c:v>5.1444522277486904</c:v>
                </c:pt>
                <c:pt idx="654">
                  <c:v>5.1282577296550409</c:v>
                </c:pt>
                <c:pt idx="655">
                  <c:v>5.1121311330209105</c:v>
                </c:pt>
                <c:pt idx="656">
                  <c:v>5.0960720823412595</c:v>
                </c:pt>
                <c:pt idx="657">
                  <c:v>5.0800802243422849</c:v>
                </c:pt>
                <c:pt idx="658">
                  <c:v>5.0641552079650349</c:v>
                </c:pt>
                <c:pt idx="659">
                  <c:v>5.0482966843492774</c:v>
                </c:pt>
                <c:pt idx="660">
                  <c:v>5.0325043068174207</c:v>
                </c:pt>
                <c:pt idx="661">
                  <c:v>5.016777730858621</c:v>
                </c:pt>
                <c:pt idx="662">
                  <c:v>5.0011166141129619</c:v>
                </c:pt>
                <c:pt idx="663">
                  <c:v>4.9855206163558501</c:v>
                </c:pt>
                <c:pt idx="664">
                  <c:v>4.9699893994824658</c:v>
                </c:pt>
                <c:pt idx="665">
                  <c:v>4.9545226274923735</c:v>
                </c:pt>
                <c:pt idx="666">
                  <c:v>4.9391199664742613</c:v>
                </c:pt>
                <c:pt idx="667">
                  <c:v>4.9237810845908037</c:v>
                </c:pt>
                <c:pt idx="668">
                  <c:v>4.9085056520636394</c:v>
                </c:pt>
                <c:pt idx="669">
                  <c:v>4.893293341158488</c:v>
                </c:pt>
                <c:pt idx="670">
                  <c:v>4.8781438261703798</c:v>
                </c:pt>
                <c:pt idx="671">
                  <c:v>4.8630567834090312</c:v>
                </c:pt>
                <c:pt idx="672">
                  <c:v>4.8480318911842843</c:v>
                </c:pt>
                <c:pt idx="673">
                  <c:v>4.8330688297917384</c:v>
                </c:pt>
                <c:pt idx="674">
                  <c:v>4.8181672814984404</c:v>
                </c:pt>
                <c:pt idx="675">
                  <c:v>4.8033269305287343</c:v>
                </c:pt>
                <c:pt idx="676">
                  <c:v>4.7885474630501887</c:v>
                </c:pt>
                <c:pt idx="677">
                  <c:v>4.7738285671596685</c:v>
                </c:pt>
                <c:pt idx="678">
                  <c:v>4.7591699328695185</c:v>
                </c:pt>
                <c:pt idx="679">
                  <c:v>4.744571252093845</c:v>
                </c:pt>
                <c:pt idx="680">
                  <c:v>4.7300322186349302</c:v>
                </c:pt>
                <c:pt idx="681">
                  <c:v>4.7155525281697175</c:v>
                </c:pt>
                <c:pt idx="682">
                  <c:v>4.7011318782364775</c:v>
                </c:pt>
                <c:pt idx="683">
                  <c:v>4.6867699682214958</c:v>
                </c:pt>
                <c:pt idx="684">
                  <c:v>4.6724664993459513</c:v>
                </c:pt>
                <c:pt idx="685">
                  <c:v>4.6582211746528257</c:v>
                </c:pt>
                <c:pt idx="686">
                  <c:v>4.644033698993983</c:v>
                </c:pt>
                <c:pt idx="687">
                  <c:v>4.6299037790173267</c:v>
                </c:pt>
                <c:pt idx="688">
                  <c:v>4.615831123154055</c:v>
                </c:pt>
                <c:pt idx="689">
                  <c:v>4.6018154416060177</c:v>
                </c:pt>
                <c:pt idx="690">
                  <c:v>4.5878564463331966</c:v>
                </c:pt>
                <c:pt idx="691">
                  <c:v>4.5739538510412743</c:v>
                </c:pt>
                <c:pt idx="692">
                  <c:v>4.5601073711693028</c:v>
                </c:pt>
                <c:pt idx="693">
                  <c:v>4.5463167238774602</c:v>
                </c:pt>
                <c:pt idx="694">
                  <c:v>4.5325816280349285</c:v>
                </c:pt>
                <c:pt idx="695">
                  <c:v>4.5189018042078626</c:v>
                </c:pt>
                <c:pt idx="696">
                  <c:v>4.5052769746474404</c:v>
                </c:pt>
                <c:pt idx="697">
                  <c:v>4.4917068632780168</c:v>
                </c:pt>
                <c:pt idx="698">
                  <c:v>4.4781911956854028</c:v>
                </c:pt>
                <c:pt idx="699">
                  <c:v>4.4647296991051899</c:v>
                </c:pt>
                <c:pt idx="700">
                  <c:v>4.4513221024111793</c:v>
                </c:pt>
                <c:pt idx="701">
                  <c:v>4.4379681361039438</c:v>
                </c:pt>
                <c:pt idx="702">
                  <c:v>4.424667532299436</c:v>
                </c:pt>
                <c:pt idx="703">
                  <c:v>4.4114200247176978</c:v>
                </c:pt>
                <c:pt idx="704">
                  <c:v>4.3982253486716809</c:v>
                </c:pt>
                <c:pt idx="705">
                  <c:v>4.3850832410561251</c:v>
                </c:pt>
                <c:pt idx="706">
                  <c:v>4.3719934403365537</c:v>
                </c:pt>
                <c:pt idx="707">
                  <c:v>4.3589556865383354</c:v>
                </c:pt>
                <c:pt idx="708">
                  <c:v>4.3459697212358375</c:v>
                </c:pt>
                <c:pt idx="709">
                  <c:v>4.3330352875416844</c:v>
                </c:pt>
                <c:pt idx="710">
                  <c:v>4.3201521300960746</c:v>
                </c:pt>
                <c:pt idx="711">
                  <c:v>4.3073199950561838</c:v>
                </c:pt>
                <c:pt idx="712">
                  <c:v>4.2945386300856931</c:v>
                </c:pt>
                <c:pt idx="713">
                  <c:v>4.2818077843443332</c:v>
                </c:pt>
                <c:pt idx="714">
                  <c:v>4.269127208477566</c:v>
                </c:pt>
                <c:pt idx="715">
                  <c:v>4.256496654606333</c:v>
                </c:pt>
                <c:pt idx="716">
                  <c:v>4.2439158763168559</c:v>
                </c:pt>
                <c:pt idx="717">
                  <c:v>4.2313846286505621</c:v>
                </c:pt>
                <c:pt idx="718">
                  <c:v>4.2189026680940742</c:v>
                </c:pt>
                <c:pt idx="719">
                  <c:v>4.2064697525692347</c:v>
                </c:pt>
                <c:pt idx="720">
                  <c:v>4.1940856414232996</c:v>
                </c:pt>
                <c:pt idx="721">
                  <c:v>4.1817500954191145</c:v>
                </c:pt>
                <c:pt idx="722">
                  <c:v>4.1694628767254214</c:v>
                </c:pt>
                <c:pt idx="723">
                  <c:v>4.1572237489072466</c:v>
                </c:pt>
                <c:pt idx="724">
                  <c:v>4.1450324769163203</c:v>
                </c:pt>
                <c:pt idx="725">
                  <c:v>4.1328888270816089</c:v>
                </c:pt>
                <c:pt idx="726">
                  <c:v>4.1207925670999046</c:v>
                </c:pt>
                <c:pt idx="727">
                  <c:v>4.1087434660265103</c:v>
                </c:pt>
                <c:pt idx="728">
                  <c:v>4.0967412942659633</c:v>
                </c:pt>
                <c:pt idx="729">
                  <c:v>4.0847858235628518</c:v>
                </c:pt>
                <c:pt idx="730">
                  <c:v>4.0728768269926929</c:v>
                </c:pt>
                <c:pt idx="731">
                  <c:v>4.0610140789529092</c:v>
                </c:pt>
                <c:pt idx="732">
                  <c:v>4.0491973551538196</c:v>
                </c:pt>
                <c:pt idx="733">
                  <c:v>4.0374264326097702</c:v>
                </c:pt>
                <c:pt idx="734">
                  <c:v>4.0257010896302674</c:v>
                </c:pt>
                <c:pt idx="735">
                  <c:v>4.0140211058112198</c:v>
                </c:pt>
                <c:pt idx="736">
                  <c:v>4.0023862620262562</c:v>
                </c:pt>
                <c:pt idx="737">
                  <c:v>3.9907963404180689</c:v>
                </c:pt>
                <c:pt idx="738">
                  <c:v>3.9792511243898612</c:v>
                </c:pt>
                <c:pt idx="739">
                  <c:v>3.9677503985968312</c:v>
                </c:pt>
                <c:pt idx="740">
                  <c:v>3.9562939489377453</c:v>
                </c:pt>
                <c:pt idx="741">
                  <c:v>3.9448815625465738</c:v>
                </c:pt>
                <c:pt idx="742">
                  <c:v>3.9335130277841936</c:v>
                </c:pt>
                <c:pt idx="743">
                  <c:v>3.922188134230113</c:v>
                </c:pt>
                <c:pt idx="744">
                  <c:v>3.9109066726743218</c:v>
                </c:pt>
                <c:pt idx="745">
                  <c:v>3.8996684351091684</c:v>
                </c:pt>
                <c:pt idx="746">
                  <c:v>3.8884732147212984</c:v>
                </c:pt>
                <c:pt idx="747">
                  <c:v>3.8773208058836683</c:v>
                </c:pt>
                <c:pt idx="748">
                  <c:v>3.8662110041476079</c:v>
                </c:pt>
                <c:pt idx="749">
                  <c:v>3.8551436062349707</c:v>
                </c:pt>
                <c:pt idx="750">
                  <c:v>3.8441184100302945</c:v>
                </c:pt>
                <c:pt idx="751">
                  <c:v>3.8331352145730646</c:v>
                </c:pt>
                <c:pt idx="752">
                  <c:v>3.8221938200500216</c:v>
                </c:pt>
                <c:pt idx="753">
                  <c:v>3.8112940277875236</c:v>
                </c:pt>
                <c:pt idx="754">
                  <c:v>3.8004356402439652</c:v>
                </c:pt>
                <c:pt idx="755">
                  <c:v>3.7896184610022869</c:v>
                </c:pt>
                <c:pt idx="756">
                  <c:v>3.7788422947624651</c:v>
                </c:pt>
                <c:pt idx="757">
                  <c:v>3.7681069473341604</c:v>
                </c:pt>
                <c:pt idx="758">
                  <c:v>3.7574122256293374</c:v>
                </c:pt>
                <c:pt idx="759">
                  <c:v>3.7467579376549618</c:v>
                </c:pt>
                <c:pt idx="760">
                  <c:v>3.7361438925057993</c:v>
                </c:pt>
                <c:pt idx="761">
                  <c:v>3.7255699003571929</c:v>
                </c:pt>
                <c:pt idx="762">
                  <c:v>3.7150357724579717</c:v>
                </c:pt>
                <c:pt idx="763">
                  <c:v>3.7045413211233464</c:v>
                </c:pt>
                <c:pt idx="764">
                  <c:v>3.6940863597278875</c:v>
                </c:pt>
                <c:pt idx="765">
                  <c:v>3.6836707026985818</c:v>
                </c:pt>
                <c:pt idx="766">
                  <c:v>3.6732941655078788</c:v>
                </c:pt>
                <c:pt idx="767">
                  <c:v>3.6629565646668665</c:v>
                </c:pt>
                <c:pt idx="768">
                  <c:v>3.6526577177184079</c:v>
                </c:pt>
                <c:pt idx="769">
                  <c:v>3.6423974432304358</c:v>
                </c:pt>
                <c:pt idx="770">
                  <c:v>3.6321755607891899</c:v>
                </c:pt>
                <c:pt idx="771">
                  <c:v>3.621991890992589</c:v>
                </c:pt>
                <c:pt idx="772">
                  <c:v>3.6118462554435893</c:v>
                </c:pt>
                <c:pt idx="773">
                  <c:v>3.6017384767436549</c:v>
                </c:pt>
                <c:pt idx="774">
                  <c:v>3.5916683784862169</c:v>
                </c:pt>
                <c:pt idx="775">
                  <c:v>3.5816357852502234</c:v>
                </c:pt>
                <c:pt idx="776">
                  <c:v>3.5716405225937149</c:v>
                </c:pt>
                <c:pt idx="777">
                  <c:v>3.5616824170474484</c:v>
                </c:pt>
                <c:pt idx="778">
                  <c:v>3.5517612961085998</c:v>
                </c:pt>
                <c:pt idx="779">
                  <c:v>3.5418769882344576</c:v>
                </c:pt>
                <c:pt idx="780">
                  <c:v>3.5320293228362143</c:v>
                </c:pt>
                <c:pt idx="781">
                  <c:v>3.5222181302727815</c:v>
                </c:pt>
                <c:pt idx="782">
                  <c:v>3.5124432418446401</c:v>
                </c:pt>
                <c:pt idx="783">
                  <c:v>3.5027044897877726</c:v>
                </c:pt>
                <c:pt idx="784">
                  <c:v>3.4930017072675863</c:v>
                </c:pt>
                <c:pt idx="785">
                  <c:v>3.4833347283729337</c:v>
                </c:pt>
                <c:pt idx="786">
                  <c:v>3.4737033881101538</c:v>
                </c:pt>
                <c:pt idx="787">
                  <c:v>3.464107522397144</c:v>
                </c:pt>
                <c:pt idx="788">
                  <c:v>3.4545469680575009</c:v>
                </c:pt>
                <c:pt idx="789">
                  <c:v>3.4450215628146905</c:v>
                </c:pt>
                <c:pt idx="790">
                  <c:v>3.4355311452862791</c:v>
                </c:pt>
                <c:pt idx="791">
                  <c:v>3.4260755549781532</c:v>
                </c:pt>
                <c:pt idx="792">
                  <c:v>3.4166546322788505</c:v>
                </c:pt>
                <c:pt idx="793">
                  <c:v>3.4072682184539076</c:v>
                </c:pt>
                <c:pt idx="794">
                  <c:v>3.3979161556402215</c:v>
                </c:pt>
                <c:pt idx="795">
                  <c:v>3.3885982868404794</c:v>
                </c:pt>
                <c:pt idx="796">
                  <c:v>3.3793144559176254</c:v>
                </c:pt>
                <c:pt idx="797">
                  <c:v>3.3700645075893814</c:v>
                </c:pt>
                <c:pt idx="798">
                  <c:v>3.3608482874227761</c:v>
                </c:pt>
                <c:pt idx="799">
                  <c:v>3.351665641828721</c:v>
                </c:pt>
                <c:pt idx="800">
                  <c:v>3.3425164180566722</c:v>
                </c:pt>
                <c:pt idx="801" formatCode="#,##0.00">
                  <c:v>3.3334004641892463</c:v>
                </c:pt>
                <c:pt idx="802">
                  <c:v>3.3243176291369578</c:v>
                </c:pt>
                <c:pt idx="803">
                  <c:v>3.315267762632959</c:v>
                </c:pt>
                <c:pt idx="804">
                  <c:v>3.3062507152277956</c:v>
                </c:pt>
                <c:pt idx="805">
                  <c:v>3.2972663382842455</c:v>
                </c:pt>
                <c:pt idx="806">
                  <c:v>3.2883144839721634</c:v>
                </c:pt>
                <c:pt idx="807">
                  <c:v>3.2793950052633818</c:v>
                </c:pt>
                <c:pt idx="808">
                  <c:v>3.2705077559266229</c:v>
                </c:pt>
                <c:pt idx="809">
                  <c:v>3.2616525905224889</c:v>
                </c:pt>
                <c:pt idx="810">
                  <c:v>3.2528293643984467</c:v>
                </c:pt>
                <c:pt idx="811">
                  <c:v>3.2440379336838543</c:v>
                </c:pt>
                <c:pt idx="812">
                  <c:v>3.2352781552850671</c:v>
                </c:pt>
                <c:pt idx="813">
                  <c:v>3.2265498868805222</c:v>
                </c:pt>
                <c:pt idx="814">
                  <c:v>3.2178529869158865</c:v>
                </c:pt>
                <c:pt idx="815">
                  <c:v>3.2091873145992391</c:v>
                </c:pt>
                <c:pt idx="816">
                  <c:v>3.2005527298962804</c:v>
                </c:pt>
                <c:pt idx="817">
                  <c:v>3.1919490935255919</c:v>
                </c:pt>
                <c:pt idx="818">
                  <c:v>3.183376266953907</c:v>
                </c:pt>
                <c:pt idx="819">
                  <c:v>3.1748341123914199</c:v>
                </c:pt>
                <c:pt idx="820">
                  <c:v>3.1663224927871552</c:v>
                </c:pt>
                <c:pt idx="821">
                  <c:v>3.1578412718243283</c:v>
                </c:pt>
                <c:pt idx="822">
                  <c:v>3.1493903139157919</c:v>
                </c:pt>
                <c:pt idx="823">
                  <c:v>3.1409694841994393</c:v>
                </c:pt>
                <c:pt idx="824">
                  <c:v>3.1325786485337273</c:v>
                </c:pt>
                <c:pt idx="825">
                  <c:v>3.1242176734931615</c:v>
                </c:pt>
                <c:pt idx="826">
                  <c:v>3.1158864263638488</c:v>
                </c:pt>
                <c:pt idx="827">
                  <c:v>3.107584775139081</c:v>
                </c:pt>
                <c:pt idx="828">
                  <c:v>3.0993125885149269</c:v>
                </c:pt>
                <c:pt idx="829">
                  <c:v>3.0910697358858967</c:v>
                </c:pt>
                <c:pt idx="830">
                  <c:v>3.0828560873405846</c:v>
                </c:pt>
                <c:pt idx="831">
                  <c:v>3.074671513657381</c:v>
                </c:pt>
                <c:pt idx="832">
                  <c:v>3.0665158863001949</c:v>
                </c:pt>
                <c:pt idx="833">
                  <c:v>3.0583890774142359</c:v>
                </c:pt>
                <c:pt idx="834">
                  <c:v>3.0502909598217882</c:v>
                </c:pt>
                <c:pt idx="835">
                  <c:v>3.04222140701803</c:v>
                </c:pt>
                <c:pt idx="836">
                  <c:v>3.034180293166878</c:v>
                </c:pt>
                <c:pt idx="837">
                  <c:v>3.0261674930968963</c:v>
                </c:pt>
                <c:pt idx="838">
                  <c:v>3.0181828822971708</c:v>
                </c:pt>
                <c:pt idx="839">
                  <c:v>3.0102263369132585</c:v>
                </c:pt>
                <c:pt idx="840">
                  <c:v>3.0022977337431596</c:v>
                </c:pt>
                <c:pt idx="841">
                  <c:v>2.994396950233309</c:v>
                </c:pt>
                <c:pt idx="842">
                  <c:v>2.9865238644745857</c:v>
                </c:pt>
                <c:pt idx="843">
                  <c:v>2.9786783551983858</c:v>
                </c:pt>
                <c:pt idx="844">
                  <c:v>2.9708603017726714</c:v>
                </c:pt>
                <c:pt idx="845">
                  <c:v>2.9630695841980921</c:v>
                </c:pt>
                <c:pt idx="846">
                  <c:v>2.9553060831041247</c:v>
                </c:pt>
                <c:pt idx="847">
                  <c:v>2.9475696797452144</c:v>
                </c:pt>
                <c:pt idx="848">
                  <c:v>2.9398602559969729</c:v>
                </c:pt>
                <c:pt idx="849">
                  <c:v>2.9321776943523812</c:v>
                </c:pt>
                <c:pt idx="850">
                  <c:v>2.9245218779180373</c:v>
                </c:pt>
                <c:pt idx="851">
                  <c:v>2.9168926904104264</c:v>
                </c:pt>
                <c:pt idx="852">
                  <c:v>2.9092900161521911</c:v>
                </c:pt>
                <c:pt idx="853">
                  <c:v>2.9017137400684589</c:v>
                </c:pt>
                <c:pt idx="854">
                  <c:v>2.8941637476831943</c:v>
                </c:pt>
                <c:pt idx="855">
                  <c:v>2.8866399251155554</c:v>
                </c:pt>
                <c:pt idx="856">
                  <c:v>2.8791421590762951</c:v>
                </c:pt>
                <c:pt idx="857">
                  <c:v>2.8716703368641574</c:v>
                </c:pt>
                <c:pt idx="858">
                  <c:v>2.8642243463623487</c:v>
                </c:pt>
                <c:pt idx="859">
                  <c:v>2.8568040760349844</c:v>
                </c:pt>
                <c:pt idx="860">
                  <c:v>2.8494094149235889</c:v>
                </c:pt>
                <c:pt idx="861">
                  <c:v>2.8420402526436135</c:v>
                </c:pt>
                <c:pt idx="862">
                  <c:v>2.8346964793809732</c:v>
                </c:pt>
                <c:pt idx="863">
                  <c:v>2.8273779858885972</c:v>
                </c:pt>
                <c:pt idx="864">
                  <c:v>2.8200846634830352</c:v>
                </c:pt>
                <c:pt idx="865">
                  <c:v>2.8128164040410666</c:v>
                </c:pt>
                <c:pt idx="866">
                  <c:v>2.8055730999963258</c:v>
                </c:pt>
                <c:pt idx="867">
                  <c:v>2.7983546443359626</c:v>
                </c:pt>
                <c:pt idx="868">
                  <c:v>2.7911609305973086</c:v>
                </c:pt>
                <c:pt idx="869">
                  <c:v>2.7839918528646135</c:v>
                </c:pt>
                <c:pt idx="870">
                  <c:v>2.7768473057657346</c:v>
                </c:pt>
                <c:pt idx="871">
                  <c:v>2.7697271844689011</c:v>
                </c:pt>
                <c:pt idx="872">
                  <c:v>2.7626313846794841</c:v>
                </c:pt>
                <c:pt idx="873">
                  <c:v>2.7555598026367916</c:v>
                </c:pt>
                <c:pt idx="874">
                  <c:v>2.7485123351108651</c:v>
                </c:pt>
                <c:pt idx="875">
                  <c:v>2.7414888793993382</c:v>
                </c:pt>
                <c:pt idx="876">
                  <c:v>2.7344893333242806</c:v>
                </c:pt>
                <c:pt idx="877">
                  <c:v>2.7275135952290666</c:v>
                </c:pt>
                <c:pt idx="878">
                  <c:v>2.7205615639753002</c:v>
                </c:pt>
                <c:pt idx="879">
                  <c:v>2.7136331389397128</c:v>
                </c:pt>
                <c:pt idx="880">
                  <c:v>2.7067282200111165</c:v>
                </c:pt>
                <c:pt idx="881">
                  <c:v>2.6998467075873633</c:v>
                </c:pt>
                <c:pt idx="882">
                  <c:v>2.6929885025723195</c:v>
                </c:pt>
                <c:pt idx="883">
                  <c:v>2.6861535063729005</c:v>
                </c:pt>
                <c:pt idx="884">
                  <c:v>2.6793416208960492</c:v>
                </c:pt>
                <c:pt idx="885">
                  <c:v>2.6725527485458085</c:v>
                </c:pt>
                <c:pt idx="886">
                  <c:v>2.6657867922203788</c:v>
                </c:pt>
                <c:pt idx="887">
                  <c:v>2.6590436553091932</c:v>
                </c:pt>
                <c:pt idx="888">
                  <c:v>2.6523232416900511</c:v>
                </c:pt>
                <c:pt idx="889">
                  <c:v>2.6456254557261856</c:v>
                </c:pt>
                <c:pt idx="890">
                  <c:v>2.638950202263457</c:v>
                </c:pt>
                <c:pt idx="891">
                  <c:v>2.6322973866274992</c:v>
                </c:pt>
                <c:pt idx="892">
                  <c:v>2.625666914620882</c:v>
                </c:pt>
                <c:pt idx="893">
                  <c:v>2.619058692520329</c:v>
                </c:pt>
                <c:pt idx="894">
                  <c:v>2.6124726270739203</c:v>
                </c:pt>
                <c:pt idx="895">
                  <c:v>2.6059086254983566</c:v>
                </c:pt>
                <c:pt idx="896">
                  <c:v>2.5993665954761864</c:v>
                </c:pt>
                <c:pt idx="897">
                  <c:v>2.592846445153087</c:v>
                </c:pt>
                <c:pt idx="898">
                  <c:v>2.5863480831351606</c:v>
                </c:pt>
                <c:pt idx="899">
                  <c:v>2.5798714184862388</c:v>
                </c:pt>
                <c:pt idx="900">
                  <c:v>2.5734163607252256</c:v>
                </c:pt>
                <c:pt idx="901">
                  <c:v>2.5669828198234113</c:v>
                </c:pt>
                <c:pt idx="902">
                  <c:v>2.5605707062018679</c:v>
                </c:pt>
                <c:pt idx="903">
                  <c:v>2.5541799307288215</c:v>
                </c:pt>
                <c:pt idx="904">
                  <c:v>2.5478104047170262</c:v>
                </c:pt>
                <c:pt idx="905">
                  <c:v>2.541462039921218</c:v>
                </c:pt>
                <c:pt idx="906">
                  <c:v>2.5351347485355191</c:v>
                </c:pt>
                <c:pt idx="907">
                  <c:v>2.5288284431908989</c:v>
                </c:pt>
                <c:pt idx="908">
                  <c:v>2.5225430369526407</c:v>
                </c:pt>
                <c:pt idx="909">
                  <c:v>2.5162784433178214</c:v>
                </c:pt>
                <c:pt idx="910">
                  <c:v>2.5100345762128184</c:v>
                </c:pt>
                <c:pt idx="911">
                  <c:v>2.5038113499907992</c:v>
                </c:pt>
                <c:pt idx="912">
                  <c:v>2.4976086794293066</c:v>
                </c:pt>
                <c:pt idx="913">
                  <c:v>2.491426479727751</c:v>
                </c:pt>
                <c:pt idx="914">
                  <c:v>2.4852646665050129</c:v>
                </c:pt>
                <c:pt idx="915">
                  <c:v>2.4791231557970064</c:v>
                </c:pt>
                <c:pt idx="916">
                  <c:v>2.4730018640543006</c:v>
                </c:pt>
                <c:pt idx="917">
                  <c:v>2.4669007081396939</c:v>
                </c:pt>
                <c:pt idx="918">
                  <c:v>2.4608196053258751</c:v>
                </c:pt>
                <c:pt idx="919">
                  <c:v>2.4547584732930559</c:v>
                </c:pt>
                <c:pt idx="920">
                  <c:v>2.4487172301266238</c:v>
                </c:pt>
                <c:pt idx="921">
                  <c:v>2.4426957943148349</c:v>
                </c:pt>
                <c:pt idx="922">
                  <c:v>2.4366940847464944</c:v>
                </c:pt>
                <c:pt idx="923">
                  <c:v>2.4307120207086594</c:v>
                </c:pt>
                <c:pt idx="924">
                  <c:v>2.4247495218843524</c:v>
                </c:pt>
                <c:pt idx="925">
                  <c:v>2.4188065083503201</c:v>
                </c:pt>
                <c:pt idx="926">
                  <c:v>2.4128829005747687</c:v>
                </c:pt>
                <c:pt idx="927">
                  <c:v>2.4069786194151233</c:v>
                </c:pt>
                <c:pt idx="928">
                  <c:v>2.4010935861158202</c:v>
                </c:pt>
                <c:pt idx="929">
                  <c:v>2.3952277223060889</c:v>
                </c:pt>
                <c:pt idx="930">
                  <c:v>2.3893809499977734</c:v>
                </c:pt>
                <c:pt idx="931">
                  <c:v>2.3835531915831436</c:v>
                </c:pt>
                <c:pt idx="932">
                  <c:v>2.3777443698327372</c:v>
                </c:pt>
                <c:pt idx="933">
                  <c:v>2.37195440789321</c:v>
                </c:pt>
                <c:pt idx="934">
                  <c:v>2.3661832292851983</c:v>
                </c:pt>
                <c:pt idx="935">
                  <c:v>2.3604307579011987</c:v>
                </c:pt>
                <c:pt idx="936">
                  <c:v>2.3546969180034605</c:v>
                </c:pt>
                <c:pt idx="937">
                  <c:v>2.348981634221897</c:v>
                </c:pt>
                <c:pt idx="938">
                  <c:v>2.3432848315519945</c:v>
                </c:pt>
                <c:pt idx="939">
                  <c:v>2.3376064353527553</c:v>
                </c:pt>
                <c:pt idx="940">
                  <c:v>2.3319463713446367</c:v>
                </c:pt>
                <c:pt idx="941">
                  <c:v>2.3263045656075132</c:v>
                </c:pt>
                <c:pt idx="942">
                  <c:v>2.3206809445786476</c:v>
                </c:pt>
                <c:pt idx="943">
                  <c:v>2.3150754350506784</c:v>
                </c:pt>
                <c:pt idx="944">
                  <c:v>2.3094879641696249</c:v>
                </c:pt>
                <c:pt idx="945">
                  <c:v>2.3039184594328841</c:v>
                </c:pt>
                <c:pt idx="946">
                  <c:v>2.2983668486872628</c:v>
                </c:pt>
                <c:pt idx="947">
                  <c:v>2.2928330601270175</c:v>
                </c:pt>
                <c:pt idx="948">
                  <c:v>2.2873170222919041</c:v>
                </c:pt>
                <c:pt idx="949">
                  <c:v>2.2818186640652396</c:v>
                </c:pt>
                <c:pt idx="950">
                  <c:v>2.2763379146719713</c:v>
                </c:pt>
                <c:pt idx="951">
                  <c:v>2.270874703676756</c:v>
                </c:pt>
                <c:pt idx="952">
                  <c:v>2.2654289609820921</c:v>
                </c:pt>
                <c:pt idx="953">
                  <c:v>2.2600006168263871</c:v>
                </c:pt>
                <c:pt idx="954">
                  <c:v>2.2545896017821105</c:v>
                </c:pt>
                <c:pt idx="955">
                  <c:v>2.2491958467539206</c:v>
                </c:pt>
                <c:pt idx="956">
                  <c:v>2.2438192829768155</c:v>
                </c:pt>
                <c:pt idx="957">
                  <c:v>2.2384598420142936</c:v>
                </c:pt>
                <c:pt idx="958">
                  <c:v>2.2331174557565019</c:v>
                </c:pt>
                <c:pt idx="959">
                  <c:v>2.2277920564184468</c:v>
                </c:pt>
                <c:pt idx="960">
                  <c:v>2.2224835765381825</c:v>
                </c:pt>
                <c:pt idx="961">
                  <c:v>2.2171919489750009</c:v>
                </c:pt>
                <c:pt idx="962">
                  <c:v>2.2119171069076513</c:v>
                </c:pt>
                <c:pt idx="963">
                  <c:v>2.2066589838325896</c:v>
                </c:pt>
                <c:pt idx="964">
                  <c:v>2.2014175135622067</c:v>
                </c:pt>
                <c:pt idx="965">
                  <c:v>2.1961926302230594</c:v>
                </c:pt>
                <c:pt idx="966">
                  <c:v>2.190984268254148</c:v>
                </c:pt>
                <c:pt idx="967">
                  <c:v>2.185792362405206</c:v>
                </c:pt>
                <c:pt idx="968">
                  <c:v>2.1806168477349499</c:v>
                </c:pt>
                <c:pt idx="969">
                  <c:v>2.1754576596093966</c:v>
                </c:pt>
                <c:pt idx="970">
                  <c:v>2.1703147337001538</c:v>
                </c:pt>
                <c:pt idx="971">
                  <c:v>2.1651880059827473</c:v>
                </c:pt>
                <c:pt idx="972">
                  <c:v>2.1600774127349522</c:v>
                </c:pt>
                <c:pt idx="973">
                  <c:v>2.1549828905351092</c:v>
                </c:pt>
                <c:pt idx="974">
                  <c:v>2.1499043762604741</c:v>
                </c:pt>
                <c:pt idx="975">
                  <c:v>2.1448418070856077</c:v>
                </c:pt>
                <c:pt idx="976">
                  <c:v>2.1397951204807026</c:v>
                </c:pt>
                <c:pt idx="977">
                  <c:v>2.1347642542099834</c:v>
                </c:pt>
                <c:pt idx="978">
                  <c:v>2.1297491463300826</c:v>
                </c:pt>
                <c:pt idx="979">
                  <c:v>2.124749735188463</c:v>
                </c:pt>
                <c:pt idx="980">
                  <c:v>2.1197659594218021</c:v>
                </c:pt>
                <c:pt idx="981">
                  <c:v>2.1147977579544031</c:v>
                </c:pt>
                <c:pt idx="982">
                  <c:v>2.1098450699966618</c:v>
                </c:pt>
                <c:pt idx="983">
                  <c:v>2.1049078350434751</c:v>
                </c:pt>
                <c:pt idx="984">
                  <c:v>2.0999859928726803</c:v>
                </c:pt>
                <c:pt idx="985">
                  <c:v>2.0950794835435418</c:v>
                </c:pt>
                <c:pt idx="986">
                  <c:v>2.0901882473951887</c:v>
                </c:pt>
                <c:pt idx="987">
                  <c:v>2.0853122250451248</c:v>
                </c:pt>
                <c:pt idx="988">
                  <c:v>2.0804513573876759</c:v>
                </c:pt>
                <c:pt idx="989">
                  <c:v>2.0756055855925166</c:v>
                </c:pt>
                <c:pt idx="990">
                  <c:v>2.0707748511031596</c:v>
                </c:pt>
                <c:pt idx="991">
                  <c:v>2.0659590956354816</c:v>
                </c:pt>
                <c:pt idx="992">
                  <c:v>2.0611582611762245</c:v>
                </c:pt>
                <c:pt idx="993">
                  <c:v>2.0563722899815389</c:v>
                </c:pt>
                <c:pt idx="994">
                  <c:v>2.0516011245755448</c:v>
                </c:pt>
                <c:pt idx="995">
                  <c:v>2.0468447077488592</c:v>
                </c:pt>
                <c:pt idx="996">
                  <c:v>2.0421029825571608</c:v>
                </c:pt>
                <c:pt idx="997">
                  <c:v>2.0373758923197611</c:v>
                </c:pt>
                <c:pt idx="998">
                  <c:v>2.0326633806181702</c:v>
                </c:pt>
                <c:pt idx="999">
                  <c:v>2.0279653912947038</c:v>
                </c:pt>
                <c:pt idx="1000">
                  <c:v>2.0232818684510718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621112"/>
        <c:axId val="360621504"/>
      </c:scatterChart>
      <c:valAx>
        <c:axId val="360621112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507800870023615"/>
              <c:y val="0.94488931008299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21504"/>
        <c:crosses val="autoZero"/>
        <c:crossBetween val="midCat"/>
      </c:valAx>
      <c:valAx>
        <c:axId val="360621504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Reserves</a:t>
                </a:r>
              </a:p>
            </c:rich>
          </c:tx>
          <c:layout>
            <c:manualLayout>
              <c:xMode val="edge"/>
              <c:yMode val="edge"/>
              <c:x val="2.069752097580025E-3"/>
              <c:y val="0.4541090922211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21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989694999554"/>
          <c:y val="0.17711936913747173"/>
          <c:w val="0.82516089238845147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01763883392967E-2"/>
          <c:y val="0.20611836301699979"/>
          <c:w val="0.89650032958200887"/>
          <c:h val="0.71585720554821231"/>
        </c:manualLayout>
      </c:layout>
      <c:scatterChart>
        <c:scatterStyle val="smoothMarker"/>
        <c:varyColors val="0"/>
        <c:ser>
          <c:idx val="3"/>
          <c:order val="0"/>
          <c:tx>
            <c:v>EX(t)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w.Calcs'!$C$9:$C$1009</c:f>
              <c:numCache>
                <c:formatCode>#,##0</c:formatCode>
                <c:ptCount val="1001"/>
                <c:pt idx="0">
                  <c:v>100</c:v>
                </c:pt>
                <c:pt idx="1">
                  <c:v>100</c:v>
                </c:pt>
                <c:pt idx="2">
                  <c:v>99.97</c:v>
                </c:pt>
                <c:pt idx="3">
                  <c:v>99.910017999999994</c:v>
                </c:pt>
                <c:pt idx="4">
                  <c:v>99.820098983799994</c:v>
                </c:pt>
                <c:pt idx="5">
                  <c:v>99.700314865019436</c:v>
                </c:pt>
                <c:pt idx="6">
                  <c:v>99.550764392721902</c:v>
                </c:pt>
                <c:pt idx="7">
                  <c:v>99.371573016815006</c:v>
                </c:pt>
                <c:pt idx="8">
                  <c:v>99.162892713479692</c:v>
                </c:pt>
                <c:pt idx="9">
                  <c:v>98.924901770967338</c:v>
                </c:pt>
                <c:pt idx="10">
                  <c:v>98.657804536185722</c:v>
                </c:pt>
                <c:pt idx="11">
                  <c:v>98.361831122577172</c:v>
                </c:pt>
                <c:pt idx="12">
                  <c:v>98.037237079872668</c:v>
                </c:pt>
                <c:pt idx="13">
                  <c:v>97.684303026385123</c:v>
                </c:pt>
                <c:pt idx="14">
                  <c:v>97.303334244582217</c:v>
                </c:pt>
                <c:pt idx="15">
                  <c:v>96.894660240754973</c:v>
                </c:pt>
                <c:pt idx="16">
                  <c:v>96.458634269671577</c:v>
                </c:pt>
                <c:pt idx="17">
                  <c:v>95.995632825177154</c:v>
                </c:pt>
                <c:pt idx="18">
                  <c:v>95.506055097768751</c:v>
                </c:pt>
                <c:pt idx="19">
                  <c:v>94.9903224002408</c:v>
                </c:pt>
                <c:pt idx="20">
                  <c:v>94.448877562559431</c:v>
                </c:pt>
                <c:pt idx="21">
                  <c:v>93.882184297184068</c:v>
                </c:pt>
                <c:pt idx="22">
                  <c:v>93.290726536111805</c:v>
                </c:pt>
                <c:pt idx="23">
                  <c:v>92.67500774097347</c:v>
                </c:pt>
                <c:pt idx="24">
                  <c:v>92.035550187560759</c:v>
                </c:pt>
                <c:pt idx="25">
                  <c:v>91.37289422621032</c:v>
                </c:pt>
                <c:pt idx="26">
                  <c:v>90.687597519513744</c:v>
                </c:pt>
                <c:pt idx="27">
                  <c:v>89.980234258861543</c:v>
                </c:pt>
                <c:pt idx="28">
                  <c:v>89.25139436136476</c:v>
                </c:pt>
                <c:pt idx="29">
                  <c:v>88.5016826487293</c:v>
                </c:pt>
                <c:pt idx="30">
                  <c:v>87.731718009685352</c:v>
                </c:pt>
                <c:pt idx="31">
                  <c:v>86.942132547598177</c:v>
                </c:pt>
                <c:pt idx="32">
                  <c:v>86.133570714905517</c:v>
                </c:pt>
                <c:pt idx="33">
                  <c:v>85.306688436042421</c:v>
                </c:pt>
                <c:pt idx="34">
                  <c:v>84.462152220525596</c:v>
                </c:pt>
                <c:pt idx="35">
                  <c:v>83.600638267876235</c:v>
                </c:pt>
                <c:pt idx="36">
                  <c:v>82.722831566063533</c:v>
                </c:pt>
                <c:pt idx="37">
                  <c:v>81.829424985150041</c:v>
                </c:pt>
                <c:pt idx="38">
                  <c:v>80.92111836781487</c:v>
                </c:pt>
                <c:pt idx="39">
                  <c:v>79.998617618421775</c:v>
                </c:pt>
                <c:pt idx="40">
                  <c:v>79.062633792286235</c:v>
                </c:pt>
                <c:pt idx="41">
                  <c:v>78.113882186778795</c:v>
                </c:pt>
                <c:pt idx="42">
                  <c:v>77.153081435881418</c:v>
                </c:pt>
                <c:pt idx="43">
                  <c:v>76.180952609789315</c:v>
                </c:pt>
                <c:pt idx="44">
                  <c:v>75.198218321123036</c:v>
                </c:pt>
                <c:pt idx="45">
                  <c:v>74.205601839284213</c:v>
                </c:pt>
                <c:pt idx="46">
                  <c:v>73.203826214453883</c:v>
                </c:pt>
                <c:pt idx="47">
                  <c:v>72.193613412694418</c:v>
                </c:pt>
                <c:pt idx="48">
                  <c:v>71.175683463575425</c:v>
                </c:pt>
                <c:pt idx="49">
                  <c:v>70.150753621699934</c:v>
                </c:pt>
                <c:pt idx="50">
                  <c:v>69.11953754346095</c:v>
                </c:pt>
                <c:pt idx="51">
                  <c:v>68.082744480309032</c:v>
                </c:pt>
                <c:pt idx="52">
                  <c:v>67.041078489760309</c:v>
                </c:pt>
                <c:pt idx="53">
                  <c:v>65.995237665320047</c:v>
                </c:pt>
                <c:pt idx="54">
                  <c:v>64.945913386441461</c:v>
                </c:pt>
                <c:pt idx="55">
                  <c:v>63.893789589581111</c:v>
                </c:pt>
                <c:pt idx="56">
                  <c:v>62.839542061353022</c:v>
                </c:pt>
                <c:pt idx="57">
                  <c:v>61.783837754722292</c:v>
                </c:pt>
                <c:pt idx="58">
                  <c:v>60.727334129116542</c:v>
                </c:pt>
                <c:pt idx="59">
                  <c:v>59.670678515269913</c:v>
                </c:pt>
                <c:pt idx="60">
                  <c:v>58.614507505549632</c:v>
                </c:pt>
                <c:pt idx="61">
                  <c:v>57.559446370449741</c:v>
                </c:pt>
                <c:pt idx="62">
                  <c:v>56.506108501870514</c:v>
                </c:pt>
                <c:pt idx="63">
                  <c:v>55.455094883735725</c:v>
                </c:pt>
                <c:pt idx="64">
                  <c:v>54.406993590433117</c:v>
                </c:pt>
                <c:pt idx="65">
                  <c:v>53.362379313496803</c:v>
                </c:pt>
                <c:pt idx="66">
                  <c:v>52.321812916883616</c:v>
                </c:pt>
                <c:pt idx="67">
                  <c:v>51.285841021129322</c:v>
                </c:pt>
                <c:pt idx="68">
                  <c:v>50.254995616604624</c:v>
                </c:pt>
                <c:pt idx="69">
                  <c:v>49.229793706025887</c:v>
                </c:pt>
                <c:pt idx="70">
                  <c:v>48.210736976311154</c:v>
                </c:pt>
                <c:pt idx="71">
                  <c:v>47.198311499808618</c:v>
                </c:pt>
                <c:pt idx="72">
                  <c:v>46.192987464862696</c:v>
                </c:pt>
                <c:pt idx="73">
                  <c:v>45.195218935621661</c:v>
                </c:pt>
                <c:pt idx="74">
                  <c:v>44.205443640931549</c:v>
                </c:pt>
                <c:pt idx="75">
                  <c:v>43.22408279210287</c:v>
                </c:pt>
                <c:pt idx="76">
                  <c:v>42.251540929280551</c:v>
                </c:pt>
                <c:pt idx="77">
                  <c:v>41.288205796092953</c:v>
                </c:pt>
                <c:pt idx="78">
                  <c:v>40.334448242203209</c:v>
                </c:pt>
                <c:pt idx="79">
                  <c:v>39.390622153335656</c:v>
                </c:pt>
                <c:pt idx="80">
                  <c:v>38.457064408301598</c:v>
                </c:pt>
                <c:pt idx="81">
                  <c:v>37.534094862502357</c:v>
                </c:pt>
                <c:pt idx="82">
                  <c:v>36.622016357343547</c:v>
                </c:pt>
                <c:pt idx="83">
                  <c:v>35.721114754952893</c:v>
                </c:pt>
                <c:pt idx="84">
                  <c:v>34.83165899755457</c:v>
                </c:pt>
                <c:pt idx="85">
                  <c:v>33.953901190816197</c:v>
                </c:pt>
                <c:pt idx="86">
                  <c:v>33.08807671045038</c:v>
                </c:pt>
                <c:pt idx="87">
                  <c:v>32.234404331320761</c:v>
                </c:pt>
                <c:pt idx="88">
                  <c:v>31.393086378273289</c:v>
                </c:pt>
                <c:pt idx="89">
                  <c:v>30.564308897886875</c:v>
                </c:pt>
                <c:pt idx="90">
                  <c:v>29.748241850313295</c:v>
                </c:pt>
                <c:pt idx="91">
                  <c:v>28.945039320354837</c:v>
                </c:pt>
                <c:pt idx="92">
                  <c:v>28.15483974690915</c:v>
                </c:pt>
                <c:pt idx="93">
                  <c:v>27.377766169894457</c:v>
                </c:pt>
                <c:pt idx="94">
                  <c:v>26.613926493754402</c:v>
                </c:pt>
                <c:pt idx="95">
                  <c:v>25.863413766630529</c:v>
                </c:pt>
                <c:pt idx="96">
                  <c:v>25.126306474281559</c:v>
                </c:pt>
                <c:pt idx="97">
                  <c:v>24.402668847822252</c:v>
                </c:pt>
                <c:pt idx="98">
                  <c:v>23.692551184350624</c:v>
                </c:pt>
                <c:pt idx="99">
                  <c:v>22.995990179530715</c:v>
                </c:pt>
                <c:pt idx="100">
                  <c:v>22.313009271198652</c:v>
                </c:pt>
                <c:pt idx="101">
                  <c:v>21.643618993062692</c:v>
                </c:pt>
                <c:pt idx="102">
                  <c:v>20.987817337572892</c:v>
                </c:pt>
                <c:pt idx="103">
                  <c:v>20.345590127043163</c:v>
                </c:pt>
                <c:pt idx="104">
                  <c:v>19.716911392117531</c:v>
                </c:pt>
                <c:pt idx="105">
                  <c:v>19.101743756683465</c:v>
                </c:pt>
                <c:pt idx="106">
                  <c:v>18.500038828347936</c:v>
                </c:pt>
                <c:pt idx="107">
                  <c:v>17.911737593606471</c:v>
                </c:pt>
                <c:pt idx="108">
                  <c:v>17.336770816851704</c:v>
                </c:pt>
                <c:pt idx="109">
                  <c:v>16.775059442385707</c:v>
                </c:pt>
                <c:pt idx="110">
                  <c:v>16.226514998619695</c:v>
                </c:pt>
                <c:pt idx="111">
                  <c:v>15.691040003665245</c:v>
                </c:pt>
                <c:pt idx="112">
                  <c:v>15.168528371543193</c:v>
                </c:pt>
                <c:pt idx="113">
                  <c:v>14.658865818259342</c:v>
                </c:pt>
                <c:pt idx="114">
                  <c:v>14.161930267020351</c:v>
                </c:pt>
                <c:pt idx="115">
                  <c:v>13.677592251888255</c:v>
                </c:pt>
                <c:pt idx="116">
                  <c:v>13.205715319198109</c:v>
                </c:pt>
                <c:pt idx="117">
                  <c:v>12.746156426090016</c:v>
                </c:pt>
                <c:pt idx="118">
                  <c:v>12.298766335534257</c:v>
                </c:pt>
                <c:pt idx="119">
                  <c:v>11.863390007256344</c:v>
                </c:pt>
                <c:pt idx="120">
                  <c:v>11.439866983997293</c:v>
                </c:pt>
                <c:pt idx="121">
                  <c:v>11.028031772573391</c:v>
                </c:pt>
                <c:pt idx="122">
                  <c:v>10.627714219228977</c:v>
                </c:pt>
                <c:pt idx="123">
                  <c:v>10.238739878805196</c:v>
                </c:pt>
                <c:pt idx="124">
                  <c:v>9.8609303772772847</c:v>
                </c:pt>
                <c:pt idx="125">
                  <c:v>9.494103767242569</c:v>
                </c:pt>
                <c:pt idx="126">
                  <c:v>9.1380748759709718</c:v>
                </c:pt>
                <c:pt idx="127">
                  <c:v>8.7926556456592682</c:v>
                </c:pt>
                <c:pt idx="128">
                  <c:v>8.4576554655596503</c:v>
                </c:pt>
                <c:pt idx="129">
                  <c:v>8.1328814956821596</c:v>
                </c:pt>
                <c:pt idx="130">
                  <c:v>7.8181389817992599</c:v>
                </c:pt>
                <c:pt idx="131">
                  <c:v>7.5132315615090892</c:v>
                </c:pt>
                <c:pt idx="132">
                  <c:v>7.2179615611417818</c:v>
                </c:pt>
                <c:pt idx="133">
                  <c:v>6.9321302833205669</c:v>
                </c:pt>
                <c:pt idx="134">
                  <c:v>6.6555382850160765</c:v>
                </c:pt>
                <c:pt idx="135">
                  <c:v>6.3879856459584303</c:v>
                </c:pt>
                <c:pt idx="136">
                  <c:v>6.1292722272971139</c:v>
                </c:pt>
                <c:pt idx="137">
                  <c:v>5.8791979204233913</c:v>
                </c:pt>
                <c:pt idx="138">
                  <c:v>5.6375628858939901</c:v>
                </c:pt>
                <c:pt idx="139">
                  <c:v>5.4041677824179786</c:v>
                </c:pt>
                <c:pt idx="140">
                  <c:v>5.1788139858911491</c:v>
                </c:pt>
                <c:pt idx="141">
                  <c:v>4.9613037984837209</c:v>
                </c:pt>
                <c:pt idx="142">
                  <c:v>4.7514406478078595</c:v>
                </c:pt>
                <c:pt idx="143">
                  <c:v>4.549029276211245</c:v>
                </c:pt>
                <c:pt idx="144">
                  <c:v>4.3538759202617827</c:v>
                </c:pt>
                <c:pt idx="145">
                  <c:v>4.1657884805064738</c:v>
                </c:pt>
                <c:pt idx="146">
                  <c:v>3.9845766816044423</c:v>
                </c:pt>
                <c:pt idx="147">
                  <c:v>3.8100522229501679</c:v>
                </c:pt>
                <c:pt idx="148">
                  <c:v>3.6420289199180655</c:v>
                </c:pt>
                <c:pt idx="149">
                  <c:v>3.4803228358737033</c:v>
                </c:pt>
                <c:pt idx="150">
                  <c:v>3.3247524051101487</c:v>
                </c:pt>
                <c:pt idx="151">
                  <c:v>3.1751385468801918</c:v>
                </c:pt>
                <c:pt idx="152">
                  <c:v>3.031304770706519</c:v>
                </c:pt>
                <c:pt idx="153">
                  <c:v>2.8930772731623016</c:v>
                </c:pt>
                <c:pt idx="154">
                  <c:v>2.7602850263241518</c:v>
                </c:pt>
                <c:pt idx="155">
                  <c:v>2.6327598581079759</c:v>
                </c:pt>
                <c:pt idx="156">
                  <c:v>2.5103365247059548</c:v>
                </c:pt>
                <c:pt idx="157">
                  <c:v>2.392852775349716</c:v>
                </c:pt>
                <c:pt idx="158">
                  <c:v>2.2801494096307442</c:v>
                </c:pt>
                <c:pt idx="159">
                  <c:v>2.172070327614247</c:v>
                </c:pt>
                <c:pt idx="160">
                  <c:v>2.0684625729870474</c:v>
                </c:pt>
                <c:pt idx="161">
                  <c:v>1.969176369483669</c:v>
                </c:pt>
                <c:pt idx="162">
                  <c:v>1.8740651508376078</c:v>
                </c:pt>
                <c:pt idx="163">
                  <c:v>1.7829855845069</c:v>
                </c:pt>
                <c:pt idx="164">
                  <c:v>1.6957975894245125</c:v>
                </c:pt>
                <c:pt idx="165">
                  <c:v>1.6123643480248264</c:v>
                </c:pt>
                <c:pt idx="166">
                  <c:v>1.5325523127975975</c:v>
                </c:pt>
                <c:pt idx="167">
                  <c:v>1.4562312076202772</c:v>
                </c:pt>
                <c:pt idx="168">
                  <c:v>1.3832740241185013</c:v>
                </c:pt>
                <c:pt idx="169">
                  <c:v>1.3135570133029288</c:v>
                </c:pt>
                <c:pt idx="170">
                  <c:v>1.2469596727284704</c:v>
                </c:pt>
                <c:pt idx="171">
                  <c:v>1.1833647294193184</c:v>
                </c:pt>
                <c:pt idx="172">
                  <c:v>1.1226581188001072</c:v>
                </c:pt>
                <c:pt idx="173">
                  <c:v>1.0647289598700218</c:v>
                </c:pt>
                <c:pt idx="174">
                  <c:v>1.0094695268527676</c:v>
                </c:pt>
                <c:pt idx="175">
                  <c:v>0.9567752175510531</c:v>
                </c:pt>
                <c:pt idx="176">
                  <c:v>0.90654451862962282</c:v>
                </c:pt>
                <c:pt idx="177">
                  <c:v>0.85867896804597876</c:v>
                </c:pt>
                <c:pt idx="178">
                  <c:v>0.81308311484273732</c:v>
                </c:pt>
                <c:pt idx="179">
                  <c:v>0.76966447651013514</c:v>
                </c:pt>
                <c:pt idx="180">
                  <c:v>0.72833349412154091</c:v>
                </c:pt>
                <c:pt idx="181">
                  <c:v>0.68900348543897771</c:v>
                </c:pt>
                <c:pt idx="182">
                  <c:v>0.65159059617964121</c:v>
                </c:pt>
                <c:pt idx="183">
                  <c:v>0.61601374962823274</c:v>
                </c:pt>
                <c:pt idx="184">
                  <c:v>0.58219459477364277</c:v>
                </c:pt>
                <c:pt idx="185">
                  <c:v>0.55005745314213772</c:v>
                </c:pt>
                <c:pt idx="186">
                  <c:v>0.51952926449274905</c:v>
                </c:pt>
                <c:pt idx="187">
                  <c:v>0.49053953153405366</c:v>
                </c:pt>
                <c:pt idx="188">
                  <c:v>0.46302026381499323</c:v>
                </c:pt>
                <c:pt idx="189">
                  <c:v>0.43690592093582759</c:v>
                </c:pt>
                <c:pt idx="190">
                  <c:v>0.41213335521876615</c:v>
                </c:pt>
                <c:pt idx="191">
                  <c:v>0.38864175397129647</c:v>
                </c:pt>
                <c:pt idx="192">
                  <c:v>0.36637258146874119</c:v>
                </c:pt>
                <c:pt idx="193">
                  <c:v>0.3452695207761417</c:v>
                </c:pt>
                <c:pt idx="194">
                  <c:v>0.32527841552320308</c:v>
                </c:pt>
                <c:pt idx="195">
                  <c:v>0.30634721173975266</c:v>
                </c:pt>
                <c:pt idx="196">
                  <c:v>0.28842589985297712</c:v>
                </c:pt>
                <c:pt idx="197">
                  <c:v>0.27146645694162208</c:v>
                </c:pt>
                <c:pt idx="198">
                  <c:v>0.25542278933637219</c:v>
                </c:pt>
                <c:pt idx="199">
                  <c:v>0.24025067564979169</c:v>
                </c:pt>
                <c:pt idx="200">
                  <c:v>0.22590771031349913</c:v>
                </c:pt>
                <c:pt idx="201">
                  <c:v>0.21235324769468919</c:v>
                </c:pt>
                <c:pt idx="202">
                  <c:v>0.19954834685869943</c:v>
                </c:pt>
                <c:pt idx="203">
                  <c:v>0.18745571703906225</c:v>
                </c:pt>
                <c:pt idx="204">
                  <c:v>0.17603966387138337</c:v>
                </c:pt>
                <c:pt idx="205">
                  <c:v>0.16526603644245472</c:v>
                </c:pt>
                <c:pt idx="206">
                  <c:v>0.15510217520124375</c:v>
                </c:pt>
                <c:pt idx="207">
                  <c:v>0.14551686077380688</c:v>
                </c:pt>
                <c:pt idx="208">
                  <c:v>0.13648026371975347</c:v>
                </c:pt>
                <c:pt idx="209">
                  <c:v>0.12796389526364085</c:v>
                </c:pt>
                <c:pt idx="210">
                  <c:v>0.11994055903061057</c:v>
                </c:pt>
                <c:pt idx="211">
                  <c:v>0.1123843038116821</c:v>
                </c:pt>
                <c:pt idx="212">
                  <c:v>0.10527037738040262</c:v>
                </c:pt>
                <c:pt idx="213">
                  <c:v>9.8575181379009016E-2</c:v>
                </c:pt>
                <c:pt idx="214">
                  <c:v>9.2276227288890345E-2</c:v>
                </c:pt>
                <c:pt idx="215">
                  <c:v>8.6352093496943588E-2</c:v>
                </c:pt>
                <c:pt idx="216">
                  <c:v>8.0782383466390731E-2</c:v>
                </c:pt>
                <c:pt idx="217">
                  <c:v>7.5547685017768609E-2</c:v>
                </c:pt>
                <c:pt idx="218">
                  <c:v>7.0629530723111872E-2</c:v>
                </c:pt>
                <c:pt idx="219">
                  <c:v>6.6010359413820358E-2</c:v>
                </c:pt>
                <c:pt idx="220">
                  <c:v>6.167347880033236E-2</c:v>
                </c:pt>
                <c:pt idx="221">
                  <c:v>5.7603029199510422E-2</c:v>
                </c:pt>
                <c:pt idx="222">
                  <c:v>5.3783948363582884E-2</c:v>
                </c:pt>
                <c:pt idx="223">
                  <c:v>5.0201937402568265E-2</c:v>
                </c:pt>
                <c:pt idx="224">
                  <c:v>4.6843427790336449E-2</c:v>
                </c:pt>
                <c:pt idx="225">
                  <c:v>4.3695549442825839E-2</c:v>
                </c:pt>
                <c:pt idx="226">
                  <c:v>4.0746099855435092E-2</c:v>
                </c:pt>
                <c:pt idx="227">
                  <c:v>3.7983514285236594E-2</c:v>
                </c:pt>
                <c:pt idx="228">
                  <c:v>3.5396836962411984E-2</c:v>
                </c:pt>
                <c:pt idx="229">
                  <c:v>3.2975693314183006E-2</c:v>
                </c:pt>
                <c:pt idx="230">
                  <c:v>3.0710263183498634E-2</c:v>
                </c:pt>
                <c:pt idx="231">
                  <c:v>2.859125502383723E-2</c:v>
                </c:pt>
                <c:pt idx="232">
                  <c:v>2.6609881050685312E-2</c:v>
                </c:pt>
                <c:pt idx="233">
                  <c:v>2.4757833329557614E-2</c:v>
                </c:pt>
                <c:pt idx="234">
                  <c:v>2.3027260779821538E-2</c:v>
                </c:pt>
                <c:pt idx="235">
                  <c:v>2.1410747073078065E-2</c:v>
                </c:pt>
                <c:pt idx="236">
                  <c:v>1.9901289404426061E-2</c:v>
                </c:pt>
                <c:pt idx="237">
                  <c:v>1.8492278114592697E-2</c:v>
                </c:pt>
                <c:pt idx="238">
                  <c:v>1.7177477140645155E-2</c:v>
                </c:pt>
                <c:pt idx="239">
                  <c:v>1.595100527280309E-2</c:v>
                </c:pt>
                <c:pt idx="240">
                  <c:v>1.4807318194743109E-2</c:v>
                </c:pt>
                <c:pt idx="241">
                  <c:v>1.3741191284721605E-2</c:v>
                </c:pt>
                <c:pt idx="242">
                  <c:v>1.2747703154836233E-2</c:v>
                </c:pt>
                <c:pt idx="243">
                  <c:v>1.1822219905795123E-2</c:v>
                </c:pt>
                <c:pt idx="244">
                  <c:v>1.0960380074662658E-2</c:v>
                </c:pt>
                <c:pt idx="245">
                  <c:v>1.0158080253197352E-2</c:v>
                </c:pt>
                <c:pt idx="246">
                  <c:v>9.4114613545873468E-3</c:v>
                </c:pt>
                <c:pt idx="247">
                  <c:v>8.7168955066188013E-3</c:v>
                </c:pt>
                <c:pt idx="248">
                  <c:v>8.0709735495783485E-3</c:v>
                </c:pt>
                <c:pt idx="249">
                  <c:v>7.4704931174897193E-3</c:v>
                </c:pt>
                <c:pt idx="250">
                  <c:v>6.9124472816132375E-3</c:v>
                </c:pt>
                <c:pt idx="251">
                  <c:v>6.3940137354922448E-3</c:v>
                </c:pt>
                <c:pt idx="252">
                  <c:v>5.9125445012096784E-3</c:v>
                </c:pt>
                <c:pt idx="253">
                  <c:v>5.4655561369182266E-3</c:v>
                </c:pt>
                <c:pt idx="254">
                  <c:v>5.0507204261261334E-3</c:v>
                </c:pt>
                <c:pt idx="255">
                  <c:v>4.6658555296553222E-3</c:v>
                </c:pt>
                <c:pt idx="256">
                  <c:v>4.30891758163669E-3</c:v>
                </c:pt>
                <c:pt idx="257">
                  <c:v>3.9779927113669919E-3</c:v>
                </c:pt>
                <c:pt idx="258">
                  <c:v>3.6712894733205966E-3</c:v>
                </c:pt>
                <c:pt idx="259">
                  <c:v>3.3871316680855823E-3</c:v>
                </c:pt>
                <c:pt idx="260">
                  <c:v>3.1239515374753327E-3</c:v>
                </c:pt>
                <c:pt idx="261">
                  <c:v>2.8802833175522566E-3</c:v>
                </c:pt>
                <c:pt idx="262">
                  <c:v>2.654757133787915E-3</c:v>
                </c:pt>
                <c:pt idx="263">
                  <c:v>2.4460932230721847E-3</c:v>
                </c:pt>
                <c:pt idx="264">
                  <c:v>2.2530964677717892E-3</c:v>
                </c:pt>
                <c:pt idx="265">
                  <c:v>2.0746512275242636E-3</c:v>
                </c:pt>
                <c:pt idx="266">
                  <c:v>1.9097164549360846E-3</c:v>
                </c:pt>
                <c:pt idx="267">
                  <c:v>1.757321081832185E-3</c:v>
                </c:pt>
                <c:pt idx="268">
                  <c:v>1.6165596631774269E-3</c:v>
                </c:pt>
                <c:pt idx="269">
                  <c:v>1.4865882662579617E-3</c:v>
                </c:pt>
                <c:pt idx="270">
                  <c:v>1.3666205931709443E-3</c:v>
                </c:pt>
                <c:pt idx="271">
                  <c:v>1.2559243251240978E-3</c:v>
                </c:pt>
                <c:pt idx="272">
                  <c:v>1.1538176774915088E-3</c:v>
                </c:pt>
                <c:pt idx="273">
                  <c:v>1.0596661550082017E-3</c:v>
                </c:pt>
                <c:pt idx="274">
                  <c:v>9.7287949691302999E-4</c:v>
                </c:pt>
                <c:pt idx="275">
                  <c:v>8.9290880226677893E-4</c:v>
                </c:pt>
                <c:pt idx="276">
                  <c:v>8.1924382607976968E-4</c:v>
                </c:pt>
                <c:pt idx="277">
                  <c:v>7.5141043728036479E-4</c:v>
                </c:pt>
                <c:pt idx="278">
                  <c:v>6.8896822994236645E-4</c:v>
                </c:pt>
                <c:pt idx="279">
                  <c:v>6.3150827956517312E-4</c:v>
                </c:pt>
                <c:pt idx="280">
                  <c:v>5.7865103656556808E-4</c:v>
                </c:pt>
                <c:pt idx="281">
                  <c:v>5.3004434949406034E-4</c:v>
                </c:pt>
                <c:pt idx="282">
                  <c:v>4.8536161083171108E-4</c:v>
                </c:pt>
                <c:pt idx="283">
                  <c:v>4.4430001855534835E-4</c:v>
                </c:pt>
                <c:pt idx="284">
                  <c:v>4.065789469799993E-4</c:v>
                </c:pt>
                <c:pt idx="285">
                  <c:v>3.7193842069730337E-4</c:v>
                </c:pt>
                <c:pt idx="286">
                  <c:v>3.4013768572768396E-4</c:v>
                </c:pt>
                <c:pt idx="287">
                  <c:v>3.1095387229224868E-4</c:v>
                </c:pt>
                <c:pt idx="288">
                  <c:v>2.8418074388788606E-4</c:v>
                </c:pt>
                <c:pt idx="289">
                  <c:v>2.5962752761597268E-4</c:v>
                </c:pt>
                <c:pt idx="290">
                  <c:v>2.3711782097166786E-4</c:v>
                </c:pt>
                <c:pt idx="291">
                  <c:v>2.1648857054713276E-4</c:v>
                </c:pt>
                <c:pt idx="292">
                  <c:v>1.9758911833836807E-4</c:v>
                </c:pt>
                <c:pt idx="293">
                  <c:v>1.8028031157192703E-4</c:v>
                </c:pt>
                <c:pt idx="294">
                  <c:v>1.6443367218475465E-4</c:v>
                </c:pt>
                <c:pt idx="295">
                  <c:v>1.499306222980593E-4</c:v>
                </c:pt>
                <c:pt idx="296">
                  <c:v>1.3666176222468105E-4</c:v>
                </c:pt>
                <c:pt idx="297">
                  <c:v>1.2452619773912937E-4</c:v>
                </c:pt>
                <c:pt idx="298">
                  <c:v>1.1343091352057294E-4</c:v>
                </c:pt>
                <c:pt idx="299">
                  <c:v>1.0329018985183371E-4</c:v>
                </c:pt>
                <c:pt idx="300">
                  <c:v>9.4025059822124232E-5</c:v>
                </c:pt>
                <c:pt idx="301">
                  <c:v>8.5562804438133055E-5</c:v>
                </c:pt>
                <c:pt idx="302">
                  <c:v>7.783648319736964E-5</c:v>
                </c:pt>
                <c:pt idx="303">
                  <c:v>7.0784497819687957E-5</c:v>
                </c:pt>
                <c:pt idx="304">
                  <c:v>6.4350186967878319E-5</c:v>
                </c:pt>
                <c:pt idx="305">
                  <c:v>5.8481449916407812E-5</c:v>
                </c:pt>
                <c:pt idx="306">
                  <c:v>5.31303972490565E-5</c:v>
                </c:pt>
                <c:pt idx="307">
                  <c:v>4.8253026781593111E-5</c:v>
                </c:pt>
                <c:pt idx="308">
                  <c:v>4.3808923015008383E-5</c:v>
                </c:pt>
                <c:pt idx="309">
                  <c:v>3.9760978528421607E-5</c:v>
                </c:pt>
                <c:pt idx="310">
                  <c:v>3.6075135818836927E-5</c:v>
                </c:pt>
                <c:pt idx="311">
                  <c:v>3.2720148187685089E-5</c:v>
                </c:pt>
                <c:pt idx="312">
                  <c:v>2.9667358361774072E-5</c:v>
                </c:pt>
                <c:pt idx="313">
                  <c:v>2.6890493619112018E-5</c:v>
                </c:pt>
                <c:pt idx="314">
                  <c:v>2.4365476268277398E-5</c:v>
                </c:pt>
                <c:pt idx="315">
                  <c:v>2.2070248403805667E-5</c:v>
                </c:pt>
                <c:pt idx="316">
                  <c:v>1.9984609929646032E-5</c:v>
                </c:pt>
                <c:pt idx="317">
                  <c:v>1.8090068908315588E-5</c:v>
                </c:pt>
                <c:pt idx="318">
                  <c:v>1.6369703355134777E-5</c:v>
                </c:pt>
                <c:pt idx="319">
                  <c:v>1.480803365505492E-5</c:v>
                </c:pt>
                <c:pt idx="320">
                  <c:v>1.3390904834266164E-5</c:v>
                </c:pt>
                <c:pt idx="321">
                  <c:v>1.2105377970176611E-5</c:v>
                </c:pt>
                <c:pt idx="322">
                  <c:v>1.0939630071648604E-5</c:v>
                </c:pt>
                <c:pt idx="323">
                  <c:v>9.8828618067273485E-6</c:v>
                </c:pt>
                <c:pt idx="324">
                  <c:v>8.9252124976554684E-6</c:v>
                </c:pt>
                <c:pt idx="325">
                  <c:v>8.057681842883357E-6</c:v>
                </c:pt>
                <c:pt idx="326">
                  <c:v>7.2720578632022295E-6</c:v>
                </c:pt>
                <c:pt idx="327">
                  <c:v>6.5608506041810517E-6</c:v>
                </c:pt>
                <c:pt idx="328">
                  <c:v>5.9172311599108907E-6</c:v>
                </c:pt>
                <c:pt idx="329">
                  <c:v>5.3349756137756587E-6</c:v>
                </c:pt>
                <c:pt idx="330">
                  <c:v>4.8084135206960014E-6</c:v>
                </c:pt>
                <c:pt idx="331">
                  <c:v>4.3323805821470977E-6</c:v>
                </c:pt>
                <c:pt idx="332">
                  <c:v>3.9021751903398911E-6</c:v>
                </c:pt>
                <c:pt idx="333">
                  <c:v>3.5135185413820378E-6</c:v>
                </c:pt>
                <c:pt idx="334">
                  <c:v>3.1625180390979722E-6</c:v>
                </c:pt>
                <c:pt idx="335">
                  <c:v>2.8456337315803556E-6</c:v>
                </c:pt>
                <c:pt idx="336">
                  <c:v>2.5596475415565299E-6</c:v>
                </c:pt>
                <c:pt idx="337">
                  <c:v>2.3016350693676315E-6</c:v>
                </c:pt>
                <c:pt idx="338">
                  <c:v>2.0689397638545641E-6</c:v>
                </c:pt>
                <c:pt idx="339">
                  <c:v>1.8591492717997111E-6</c:v>
                </c:pt>
                <c:pt idx="340">
                  <c:v>1.6700737908576805E-6</c:v>
                </c:pt>
                <c:pt idx="341">
                  <c:v>1.499726264190197E-6</c:v>
                </c:pt>
                <c:pt idx="342">
                  <c:v>1.3463042673635398E-6</c:v>
                </c:pt>
                <c:pt idx="343">
                  <c:v>1.2081734495320407E-6</c:v>
                </c:pt>
                <c:pt idx="344">
                  <c:v>1.0838524015751937E-6</c:v>
                </c:pt>
                <c:pt idx="345">
                  <c:v>9.7199883373263381E-7</c:v>
                </c:pt>
                <c:pt idx="346">
                  <c:v>8.7139695444130617E-7</c:v>
                </c:pt>
                <c:pt idx="347">
                  <c:v>7.8094595057029864E-7</c:v>
                </c:pt>
                <c:pt idx="348">
                  <c:v>6.996494771159306E-7</c:v>
                </c:pt>
                <c:pt idx="349">
                  <c:v>6.2660607170502741E-7</c:v>
                </c:pt>
                <c:pt idx="350">
                  <c:v>5.6100041599751103E-7</c:v>
                </c:pt>
                <c:pt idx="351">
                  <c:v>5.0209537231777232E-7</c:v>
                </c:pt>
                <c:pt idx="352">
                  <c:v>4.4922472961271091E-7</c:v>
                </c:pt>
                <c:pt idx="353">
                  <c:v>4.0178659816560865E-7</c:v>
                </c:pt>
                <c:pt idx="354">
                  <c:v>3.592373974198707E-7</c:v>
                </c:pt>
                <c:pt idx="355">
                  <c:v>3.2108638581388044E-7</c:v>
                </c:pt>
                <c:pt idx="356">
                  <c:v>2.8689068572470217E-7</c:v>
                </c:pt>
                <c:pt idx="357">
                  <c:v>2.5625076048930397E-7</c:v>
                </c:pt>
                <c:pt idx="358">
                  <c:v>2.2880630404089952E-7</c:v>
                </c:pt>
                <c:pt idx="359">
                  <c:v>2.0423250698690692E-7</c:v>
                </c:pt>
                <c:pt idx="360">
                  <c:v>1.8223666598441705E-7</c:v>
                </c:pt>
                <c:pt idx="361">
                  <c:v>1.625551060581E-7</c:v>
                </c:pt>
                <c:pt idx="362">
                  <c:v>1.4495038807200777E-7</c:v>
                </c:pt>
                <c:pt idx="363">
                  <c:v>1.2920877592738771E-7</c:v>
                </c:pt>
                <c:pt idx="364">
                  <c:v>1.151379402288952E-7</c:v>
                </c:pt>
                <c:pt idx="365">
                  <c:v>1.0256487715589984E-7</c:v>
                </c:pt>
                <c:pt idx="366">
                  <c:v>9.1334023107328809E-8</c:v>
                </c:pt>
                <c:pt idx="367">
                  <c:v>8.1305547370144105E-8</c:v>
                </c:pt>
                <c:pt idx="368">
                  <c:v>7.2353806604691234E-8</c:v>
                </c:pt>
                <c:pt idx="369">
                  <c:v>6.4365946355533316E-8</c:v>
                </c:pt>
                <c:pt idx="370">
                  <c:v>5.7240636093975777E-8</c:v>
                </c:pt>
                <c:pt idx="371">
                  <c:v>5.0886925487544465E-8</c:v>
                </c:pt>
                <c:pt idx="372">
                  <c:v>4.5223210680780763E-8</c:v>
                </c:pt>
                <c:pt idx="373">
                  <c:v>4.0176300368805628E-8</c:v>
                </c:pt>
                <c:pt idx="374">
                  <c:v>3.5680572357536276E-8</c:v>
                </c:pt>
                <c:pt idx="375">
                  <c:v>3.1677212139020706E-8</c:v>
                </c:pt>
                <c:pt idx="376">
                  <c:v>2.8113525773380878E-8</c:v>
                </c:pt>
                <c:pt idx="377">
                  <c:v>2.4942320066143514E-8</c:v>
                </c:pt>
                <c:pt idx="378">
                  <c:v>2.2121343666662684E-8</c:v>
                </c:pt>
                <c:pt idx="379">
                  <c:v>1.9612783294863136E-8</c:v>
                </c:pt>
                <c:pt idx="380">
                  <c:v>1.7382809834237197E-8</c:v>
                </c:pt>
                <c:pt idx="381">
                  <c:v>1.5401169513134159E-8</c:v>
                </c:pt>
                <c:pt idx="382">
                  <c:v>1.3640815837782924E-8</c:v>
                </c:pt>
                <c:pt idx="383">
                  <c:v>1.2077578342773E-8</c:v>
                </c:pt>
                <c:pt idx="384">
                  <c:v>1.0689864591188382E-8</c:v>
                </c:pt>
                <c:pt idx="385">
                  <c:v>9.4583921902834803E-9</c:v>
                </c:pt>
                <c:pt idx="386">
                  <c:v>8.3659478923057382E-9</c:v>
                </c:pt>
                <c:pt idx="387">
                  <c:v>7.3971711263767333E-9</c:v>
                </c:pt>
                <c:pt idx="388">
                  <c:v>6.5383595586043948E-9</c:v>
                </c:pt>
                <c:pt idx="389">
                  <c:v>5.7772945059828433E-9</c:v>
                </c:pt>
                <c:pt idx="390">
                  <c:v>5.1030842371346455E-9</c:v>
                </c:pt>
                <c:pt idx="391">
                  <c:v>4.506023381389892E-9</c:v>
                </c:pt>
                <c:pt idx="392">
                  <c:v>3.9774668387528572E-9</c:v>
                </c:pt>
                <c:pt idx="393">
                  <c:v>3.5097167385155211E-9</c:v>
                </c:pt>
                <c:pt idx="394">
                  <c:v>3.0959211350445412E-9</c:v>
                </c:pt>
                <c:pt idx="395">
                  <c:v>2.7299832568822766E-9</c:v>
                </c:pt>
                <c:pt idx="396">
                  <c:v>2.4064802409417269E-9</c:v>
                </c:pt>
                <c:pt idx="397">
                  <c:v>2.1205903883178499E-9</c:v>
                </c:pt>
                <c:pt idx="398">
                  <c:v>1.8680280730691942E-9</c:v>
                </c:pt>
                <c:pt idx="399">
                  <c:v>1.6449855211447324E-9</c:v>
                </c:pt>
                <c:pt idx="400">
                  <c:v>1.4480807542637079E-9</c:v>
                </c:pt>
                <c:pt idx="401">
                  <c:v>1.274311063752063E-9</c:v>
                </c:pt>
                <c:pt idx="402">
                  <c:v>1.1210114427826898E-9</c:v>
                </c:pt>
                <c:pt idx="403">
                  <c:v>9.8581746278309743E-10</c:v>
                </c:pt>
                <c:pt idx="404">
                  <c:v>8.6663213153262093E-10</c:v>
                </c:pt>
                <c:pt idx="405">
                  <c:v>7.6159631719086722E-10</c:v>
                </c:pt>
                <c:pt idx="406">
                  <c:v>6.6906236465217681E-10</c:v>
                </c:pt>
                <c:pt idx="407">
                  <c:v>5.8757056863754164E-10</c:v>
                </c:pt>
                <c:pt idx="408">
                  <c:v>5.1582820220689783E-10</c:v>
                </c:pt>
                <c:pt idx="409">
                  <c:v>4.526908302567735E-10</c:v>
                </c:pt>
                <c:pt idx="410">
                  <c:v>3.9714566538426742E-10</c:v>
                </c:pt>
                <c:pt idx="411">
                  <c:v>3.4829674854200253E-10</c:v>
                </c:pt>
                <c:pt idx="412">
                  <c:v>3.0535175944677361E-10</c:v>
                </c:pt>
                <c:pt idx="413">
                  <c:v>2.6761028197915237E-10</c:v>
                </c:pt>
                <c:pt idx="414">
                  <c:v>2.344533680419354E-10</c:v>
                </c:pt>
                <c:pt idx="415">
                  <c:v>2.0533425973112702E-10</c:v>
                </c:pt>
                <c:pt idx="416">
                  <c:v>1.797701443946017E-10</c:v>
                </c:pt>
                <c:pt idx="417">
                  <c:v>1.573348303741554E-10</c:v>
                </c:pt>
                <c:pt idx="418">
                  <c:v>1.3765224309434855E-10</c:v>
                </c:pt>
                <c:pt idx="419">
                  <c:v>1.2039065181031725E-10</c:v>
                </c:pt>
                <c:pt idx="420">
                  <c:v>1.0525754687776037E-10</c:v>
                </c:pt>
                <c:pt idx="421">
                  <c:v>9.1995095971162563E-11</c:v>
                </c:pt>
                <c:pt idx="422">
                  <c:v>8.0376115350004736E-11</c:v>
                </c:pt>
                <c:pt idx="423">
                  <c:v>7.0200499146694133E-11</c:v>
                </c:pt>
                <c:pt idx="424">
                  <c:v>6.1292055804978652E-11</c:v>
                </c:pt>
                <c:pt idx="425">
                  <c:v>5.3495706306585368E-11</c:v>
                </c:pt>
                <c:pt idx="426">
                  <c:v>4.6675003752495733E-11</c:v>
                </c:pt>
                <c:pt idx="427">
                  <c:v>4.070993827292678E-11</c:v>
                </c:pt>
                <c:pt idx="428">
                  <c:v>3.5494995180164861E-11</c:v>
                </c:pt>
                <c:pt idx="429">
                  <c:v>3.0937437799031694E-11</c:v>
                </c:pt>
                <c:pt idx="430">
                  <c:v>2.6955789554296315E-11</c:v>
                </c:pt>
                <c:pt idx="431">
                  <c:v>2.3478492701792092E-11</c:v>
                </c:pt>
                <c:pt idx="432">
                  <c:v>2.0442723595450375E-11</c:v>
                </c:pt>
                <c:pt idx="433">
                  <c:v>1.7793346617480007E-11</c:v>
                </c:pt>
                <c:pt idx="434">
                  <c:v>1.5481990891869354E-11</c:v>
                </c:pt>
                <c:pt idx="435">
                  <c:v>1.3466235677747964E-11</c:v>
                </c:pt>
                <c:pt idx="436">
                  <c:v>1.1708891921801855E-11</c:v>
                </c:pt>
                <c:pt idx="437">
                  <c:v>1.0177368858430171E-11</c:v>
                </c:pt>
                <c:pt idx="438">
                  <c:v>8.843115801089976E-12</c:v>
                </c:pt>
                <c:pt idx="439">
                  <c:v>7.6811303848267524E-12</c:v>
                </c:pt>
                <c:pt idx="440">
                  <c:v>6.6695255131450692E-12</c:v>
                </c:pt>
                <c:pt idx="441">
                  <c:v>5.7891481454099202E-12</c:v>
                </c:pt>
                <c:pt idx="442">
                  <c:v>5.0232438457721879E-12</c:v>
                </c:pt>
                <c:pt idx="443">
                  <c:v>4.3571617118227961E-12</c:v>
                </c:pt>
                <c:pt idx="444">
                  <c:v>3.7780949203215466E-12</c:v>
                </c:pt>
                <c:pt idx="445">
                  <c:v>3.2748526769347167E-12</c:v>
                </c:pt>
                <c:pt idx="446">
                  <c:v>2.8376598445639319E-12</c:v>
                </c:pt>
                <c:pt idx="447">
                  <c:v>2.4579809573612779E-12</c:v>
                </c:pt>
                <c:pt idx="448">
                  <c:v>2.1283657109791304E-12</c:v>
                </c:pt>
                <c:pt idx="449">
                  <c:v>1.8423133594235351E-12</c:v>
                </c:pt>
                <c:pt idx="450">
                  <c:v>1.594153749909185E-12</c:v>
                </c:pt>
                <c:pt idx="451">
                  <c:v>1.378942993671445E-12</c:v>
                </c:pt>
                <c:pt idx="452">
                  <c:v>1.1923720066276985E-12</c:v>
                </c:pt>
                <c:pt idx="453">
                  <c:v>1.0306863625289827E-12</c:v>
                </c:pt>
                <c:pt idx="454">
                  <c:v>8.9061608586129387E-13</c:v>
                </c:pt>
                <c:pt idx="455">
                  <c:v>7.6931417496698565E-13</c:v>
                </c:pt>
                <c:pt idx="456">
                  <c:v>6.6430279008399207E-13</c:v>
                </c:pt>
                <c:pt idx="457">
                  <c:v>5.7342616840050197E-13</c:v>
                </c:pt>
                <c:pt idx="458">
                  <c:v>4.948094407127932E-13</c:v>
                </c:pt>
                <c:pt idx="459">
                  <c:v>4.2682262355885538E-13</c:v>
                </c:pt>
                <c:pt idx="460">
                  <c:v>3.6804914829480099E-13</c:v>
                </c:pt>
                <c:pt idx="461">
                  <c:v>3.1725836583011845E-13</c:v>
                </c:pt>
                <c:pt idx="462">
                  <c:v>2.7338153383581306E-13</c:v>
                </c:pt>
                <c:pt idx="463">
                  <c:v>2.3549085324616937E-13</c:v>
                </c:pt>
                <c:pt idx="464">
                  <c:v>2.0278117373027644E-13</c:v>
                </c:pt>
                <c:pt idx="465">
                  <c:v>1.7455403434702197E-13</c:v>
                </c:pt>
                <c:pt idx="466">
                  <c:v>1.5020374655561241E-13</c:v>
                </c:pt>
                <c:pt idx="467">
                  <c:v>1.292052627871378E-13</c:v>
                </c:pt>
                <c:pt idx="468">
                  <c:v>1.1110360547065979E-13</c:v>
                </c:pt>
                <c:pt idx="469">
                  <c:v>9.5504659262579153E-14</c:v>
                </c:pt>
                <c:pt idx="470">
                  <c:v>8.2067153704334269E-14</c:v>
                </c:pt>
                <c:pt idx="471">
                  <c:v>7.0495685032023136E-14</c:v>
                </c:pt>
                <c:pt idx="472">
                  <c:v>6.0534644736998266E-14</c:v>
                </c:pt>
                <c:pt idx="473">
                  <c:v>5.1962939042239312E-14</c:v>
                </c:pt>
                <c:pt idx="474">
                  <c:v>4.4589397992145555E-14</c:v>
                </c:pt>
                <c:pt idx="475">
                  <c:v>3.8248785597662459E-14</c:v>
                </c:pt>
                <c:pt idx="476">
                  <c:v>3.2798333649995562E-14</c:v>
                </c:pt>
                <c:pt idx="477">
                  <c:v>2.8114731604776196E-14</c:v>
                </c:pt>
                <c:pt idx="478">
                  <c:v>2.4091513512132722E-14</c:v>
                </c:pt>
                <c:pt idx="479">
                  <c:v>2.0636790474492891E-14</c:v>
                </c:pt>
                <c:pt idx="480">
                  <c:v>1.7671283683308263E-14</c:v>
                </c:pt>
                <c:pt idx="481">
                  <c:v>1.5126618832911874E-14</c:v>
                </c:pt>
                <c:pt idx="482">
                  <c:v>1.294384773532269E-14</c:v>
                </c:pt>
                <c:pt idx="483">
                  <c:v>1.1072167352795029E-14</c:v>
                </c:pt>
                <c:pt idx="484">
                  <c:v>9.4678103033750288E-15</c:v>
                </c:pt>
                <c:pt idx="485">
                  <c:v>8.0930842473249744E-15</c:v>
                </c:pt>
                <c:pt idx="486">
                  <c:v>6.9155404893391904E-15</c:v>
                </c:pt>
                <c:pt idx="487">
                  <c:v>5.9072546859935362E-15</c:v>
                </c:pt>
                <c:pt idx="488">
                  <c:v>5.0442047763698808E-15</c:v>
                </c:pt>
                <c:pt idx="489">
                  <c:v>4.3057331971093305E-15</c:v>
                </c:pt>
                <c:pt idx="490">
                  <c:v>3.6740821370933918E-15</c:v>
                </c:pt>
                <c:pt idx="491">
                  <c:v>3.1339920629406631E-15</c:v>
                </c:pt>
                <c:pt idx="492">
                  <c:v>2.6723550320695032E-15</c:v>
                </c:pt>
                <c:pt idx="493">
                  <c:v>2.2779154293360447E-15</c:v>
                </c:pt>
                <c:pt idx="494">
                  <c:v>1.9410117373372438E-15</c:v>
                </c:pt>
                <c:pt idx="495">
                  <c:v>1.6533537978638643E-15</c:v>
                </c:pt>
                <c:pt idx="496">
                  <c:v>1.4078307588810804E-15</c:v>
                </c:pt>
                <c:pt idx="497">
                  <c:v>1.1983455419595757E-15</c:v>
                </c:pt>
                <c:pt idx="498">
                  <c:v>1.019672221653403E-15</c:v>
                </c:pt>
                <c:pt idx="499">
                  <c:v>8.6733319173838463E-16</c:v>
                </c:pt>
                <c:pt idx="500">
                  <c:v>7.3749341293514845E-16</c:v>
                </c:pt>
                <c:pt idx="501">
                  <c:v>6.2686940099487615E-16</c:v>
                </c:pt>
                <c:pt idx="502">
                  <c:v>5.3265093002534622E-16</c:v>
                </c:pt>
                <c:pt idx="503">
                  <c:v>4.5243369996352905E-16</c:v>
                </c:pt>
                <c:pt idx="504">
                  <c:v>3.8416145463903248E-16</c:v>
                </c:pt>
                <c:pt idx="505">
                  <c:v>3.2607624269761079E-16</c:v>
                </c:pt>
                <c:pt idx="506">
                  <c:v>2.7667569192892276E-16</c:v>
                </c:pt>
                <c:pt idx="507">
                  <c:v>2.346763218941123E-16</c:v>
                </c:pt>
                <c:pt idx="508">
                  <c:v>1.9898205333401782E-16</c:v>
                </c:pt>
                <c:pt idx="509">
                  <c:v>1.6865718840591349E-16</c:v>
                </c:pt>
                <c:pt idx="510">
                  <c:v>1.4290323573633051E-16</c:v>
                </c:pt>
                <c:pt idx="511">
                  <c:v>1.2103904066867195E-16</c:v>
                </c:pt>
                <c:pt idx="512">
                  <c:v>1.0248375573416454E-16</c:v>
                </c:pt>
                <c:pt idx="513">
                  <c:v>8.6742250853396871E-17</c:v>
                </c:pt>
                <c:pt idx="514">
                  <c:v>7.3392618447059088E-17</c:v>
                </c:pt>
                <c:pt idx="515">
                  <c:v>6.2075476682522577E-17</c:v>
                </c:pt>
                <c:pt idx="516">
                  <c:v>5.248481553507284E-17</c:v>
                </c:pt>
                <c:pt idx="517">
                  <c:v>4.4360166090243565E-17</c:v>
                </c:pt>
                <c:pt idx="518">
                  <c:v>3.747990432964679E-17</c:v>
                </c:pt>
                <c:pt idx="519">
                  <c:v>3.165552719681968E-17</c:v>
                </c:pt>
                <c:pt idx="520">
                  <c:v>2.6726761612274858E-17</c:v>
                </c:pt>
                <c:pt idx="521">
                  <c:v>2.2557386800759979E-17</c:v>
                </c:pt>
                <c:pt idx="522">
                  <c:v>1.9031667243801194E-17</c:v>
                </c:pt>
                <c:pt idx="523">
                  <c:v>1.6051308153421927E-17</c:v>
                </c:pt>
                <c:pt idx="524">
                  <c:v>1.3532857904150026E-17</c:v>
                </c:pt>
                <c:pt idx="525">
                  <c:v>1.1405492641617642E-17</c:v>
                </c:pt>
                <c:pt idx="526">
                  <c:v>9.6091275505628629E-18</c:v>
                </c:pt>
                <c:pt idx="527">
                  <c:v>8.0928072230840433E-18</c:v>
                </c:pt>
                <c:pt idx="528">
                  <c:v>6.8133344011144558E-18</c:v>
                </c:pt>
                <c:pt idx="529">
                  <c:v>5.7341022319779259E-18</c:v>
                </c:pt>
                <c:pt idx="530">
                  <c:v>4.8241002077630289E-18</c:v>
                </c:pt>
                <c:pt idx="531">
                  <c:v>4.0570682747287073E-18</c:v>
                </c:pt>
                <c:pt idx="532">
                  <c:v>3.4107772985644243E-18</c:v>
                </c:pt>
                <c:pt idx="533">
                  <c:v>2.866417241713542E-18</c:v>
                </c:pt>
                <c:pt idx="534">
                  <c:v>2.4080771247635468E-18</c:v>
                </c:pt>
                <c:pt idx="535">
                  <c:v>2.0223031693764264E-18</c:v>
                </c:pt>
                <c:pt idx="536">
                  <c:v>1.69772351069151E-18</c:v>
                </c:pt>
                <c:pt idx="537">
                  <c:v>1.4247295701723151E-18</c:v>
                </c:pt>
                <c:pt idx="538">
                  <c:v>1.1952056364175552E-18</c:v>
                </c:pt>
                <c:pt idx="539">
                  <c:v>1.0022994466997618E-18</c:v>
                </c:pt>
                <c:pt idx="540">
                  <c:v>8.4022762616841033E-19</c:v>
                </c:pt>
                <c:pt idx="541">
                  <c:v>7.0411075072912783E-19</c:v>
                </c:pt>
                <c:pt idx="542">
                  <c:v>5.8983357588579033E-19</c:v>
                </c:pt>
                <c:pt idx="543">
                  <c:v>4.939266364467608E-19</c:v>
                </c:pt>
                <c:pt idx="544">
                  <c:v>4.1346598736958348E-19</c:v>
                </c:pt>
                <c:pt idx="545">
                  <c:v>3.4598833823086746E-19</c:v>
                </c:pt>
                <c:pt idx="546">
                  <c:v>2.8941924493012059E-19</c:v>
                </c:pt>
                <c:pt idx="547">
                  <c:v>2.4201237261056687E-19</c:v>
                </c:pt>
                <c:pt idx="548">
                  <c:v>2.0229814226517283E-19</c:v>
                </c:pt>
                <c:pt idx="549">
                  <c:v>1.690403276767784E-19</c:v>
                </c:pt>
                <c:pt idx="550">
                  <c:v>1.41199385708413E-19</c:v>
                </c:pt>
                <c:pt idx="551">
                  <c:v>1.1790148706652486E-19</c:v>
                </c:pt>
                <c:pt idx="552">
                  <c:v>9.8412371254428303E-20</c:v>
                </c:pt>
                <c:pt idx="553">
                  <c:v>8.2115282574694972E-20</c:v>
                </c:pt>
                <c:pt idx="554">
                  <c:v>6.849235719555307E-20</c:v>
                </c:pt>
                <c:pt idx="555">
                  <c:v>5.7108927429652151E-20</c:v>
                </c:pt>
                <c:pt idx="556">
                  <c:v>4.7600291012615069E-20</c:v>
                </c:pt>
                <c:pt idx="557">
                  <c:v>3.9660562471710875E-20</c:v>
                </c:pt>
                <c:pt idx="558">
                  <c:v>3.3033282482687985E-20</c:v>
                </c:pt>
                <c:pt idx="559">
                  <c:v>2.7503510995086017E-20</c:v>
                </c:pt>
                <c:pt idx="560">
                  <c:v>2.2891172201210092E-20</c:v>
                </c:pt>
                <c:pt idx="561">
                  <c:v>1.9045455271406799E-20</c:v>
                </c:pt>
                <c:pt idx="562">
                  <c:v>1.5840105149229035E-20</c:v>
                </c:pt>
                <c:pt idx="563">
                  <c:v>1.3169463421069021E-20</c:v>
                </c:pt>
                <c:pt idx="564">
                  <c:v>1.0945141049250463E-20</c:v>
                </c:pt>
                <c:pt idx="565">
                  <c:v>9.0932231837172845E-21</c:v>
                </c:pt>
                <c:pt idx="566">
                  <c:v>7.5519218540772042E-21</c:v>
                </c:pt>
                <c:pt idx="567">
                  <c:v>6.2696055232548944E-21</c:v>
                </c:pt>
                <c:pt idx="568">
                  <c:v>5.2031456237492368E-21</c:v>
                </c:pt>
                <c:pt idx="569">
                  <c:v>4.3165296094623672E-21</c:v>
                </c:pt>
                <c:pt idx="570">
                  <c:v>3.5796980051271409E-21</c:v>
                </c:pt>
                <c:pt idx="571">
                  <c:v>2.9675696462503996E-21</c:v>
                </c:pt>
                <c:pt idx="572">
                  <c:v>2.4592249658477064E-21</c:v>
                </c:pt>
                <c:pt idx="573">
                  <c:v>2.03722196170824E-21</c:v>
                </c:pt>
                <c:pt idx="574">
                  <c:v>1.6870235064905934E-21</c:v>
                </c:pt>
                <c:pt idx="575">
                  <c:v>1.3965180586729132E-21</c:v>
                </c:pt>
                <c:pt idx="576">
                  <c:v>1.1556186935518357E-21</c:v>
                </c:pt>
                <c:pt idx="577">
                  <c:v>9.5592778330607844E-22</c:v>
                </c:pt>
                <c:pt idx="578">
                  <c:v>7.9045668401579633E-22</c:v>
                </c:pt>
                <c:pt idx="579">
                  <c:v>6.5339149500745724E-22</c:v>
                </c:pt>
                <c:pt idx="580">
                  <c:v>5.3989739232466189E-22</c:v>
                </c:pt>
                <c:pt idx="581">
                  <c:v>4.4595524606017074E-22</c:v>
                </c:pt>
                <c:pt idx="582">
                  <c:v>3.6822524667188296E-22</c:v>
                </c:pt>
                <c:pt idx="583">
                  <c:v>3.0393311860297221E-22</c:v>
                </c:pt>
                <c:pt idx="584">
                  <c:v>2.5077521615931236E-22</c:v>
                </c:pt>
                <c:pt idx="585">
                  <c:v>2.0683939828820084E-22</c:v>
                </c:pt>
                <c:pt idx="586">
                  <c:v>1.705390838886216E-22</c:v>
                </c:pt>
                <c:pt idx="587">
                  <c:v>1.4055831294100193E-22</c:v>
                </c:pt>
                <c:pt idx="588">
                  <c:v>1.1580599403209149E-22</c:v>
                </c:pt>
                <c:pt idx="589">
                  <c:v>9.5377816684830551E-23</c:v>
                </c:pt>
                <c:pt idx="590">
                  <c:v>7.8524556476620994E-23</c:v>
                </c:pt>
                <c:pt idx="591">
                  <c:v>6.4625709980259071E-23</c:v>
                </c:pt>
                <c:pt idx="592">
                  <c:v>5.3167571600759136E-23</c:v>
                </c:pt>
                <c:pt idx="593">
                  <c:v>4.3725010884464315E-23</c:v>
                </c:pt>
                <c:pt idx="594">
                  <c:v>3.594633144811811E-23</c:v>
                </c:pt>
                <c:pt idx="595">
                  <c:v>2.9540695184063466E-23</c:v>
                </c:pt>
                <c:pt idx="596">
                  <c:v>2.4267681093708138E-23</c:v>
                </c:pt>
                <c:pt idx="597">
                  <c:v>1.9928619714153124E-23</c:v>
                </c:pt>
                <c:pt idx="598">
                  <c:v>1.6359403923348299E-23</c:v>
                </c:pt>
                <c:pt idx="599">
                  <c:v>1.3424526859499613E-23</c:v>
                </c:pt>
                <c:pt idx="600">
                  <c:v>1.1012139382847533E-23</c:v>
                </c:pt>
                <c:pt idx="601">
                  <c:v>9.0299542939349765E-24</c:v>
                </c:pt>
                <c:pt idx="602">
                  <c:v>7.4018535347384997E-24</c:v>
                </c:pt>
                <c:pt idx="603">
                  <c:v>6.0650787863647265E-24</c:v>
                </c:pt>
                <c:pt idx="604">
                  <c:v>4.9679060339113473E-24</c:v>
                </c:pt>
                <c:pt idx="605">
                  <c:v>4.067721460566611E-24</c:v>
                </c:pt>
                <c:pt idx="606">
                  <c:v>3.3294300154737708E-24</c:v>
                </c:pt>
                <c:pt idx="607">
                  <c:v>2.7241396386606393E-24</c:v>
                </c:pt>
                <c:pt idx="608">
                  <c:v>2.2280738104605368E-24</c:v>
                </c:pt>
                <c:pt idx="609">
                  <c:v>1.8216731474325348E-24</c:v>
                </c:pt>
                <c:pt idx="610">
                  <c:v>1.4888534633966107E-24</c:v>
                </c:pt>
                <c:pt idx="611">
                  <c:v>1.2163932795950309E-24</c:v>
                </c:pt>
                <c:pt idx="612">
                  <c:v>9.9342839144526177E-25</c:v>
                </c:pt>
                <c:pt idx="613">
                  <c:v>8.1103493877591173E-25</c:v>
                </c:pt>
                <c:pt idx="614">
                  <c:v>6.6188561353502158E-25</c:v>
                </c:pt>
                <c:pt idx="615">
                  <c:v>5.3996628352187059E-25</c:v>
                </c:pt>
                <c:pt idx="616">
                  <c:v>4.4034250421208544E-25</c:v>
                </c:pt>
                <c:pt idx="617">
                  <c:v>3.5896720943369207E-25</c:v>
                </c:pt>
                <c:pt idx="618">
                  <c:v>2.9252237896751568E-25</c:v>
                </c:pt>
                <c:pt idx="619">
                  <c:v>2.3828872990693827E-25</c:v>
                </c:pt>
                <c:pt idx="620">
                  <c:v>1.9403851276321983E-25</c:v>
                </c:pt>
                <c:pt idx="621">
                  <c:v>1.5794734938926094E-25</c:v>
                </c:pt>
                <c:pt idx="622">
                  <c:v>1.2852175819804163E-25</c:v>
                </c:pt>
                <c:pt idx="623">
                  <c:v>1.0453959811828706E-25</c:v>
                </c:pt>
                <c:pt idx="624">
                  <c:v>8.5001147229979205E-26</c:v>
                </c:pt>
                <c:pt idx="625">
                  <c:v>6.90889324685271E-26</c:v>
                </c:pt>
                <c:pt idx="626">
                  <c:v>5.6134757630678272E-26</c:v>
                </c:pt>
                <c:pt idx="627">
                  <c:v>4.5592650147636892E-26</c:v>
                </c:pt>
                <c:pt idx="628">
                  <c:v>3.7016672654866394E-26</c:v>
                </c:pt>
                <c:pt idx="629">
                  <c:v>3.0042731526689566E-26</c:v>
                </c:pt>
                <c:pt idx="630">
                  <c:v>2.4373668087603244E-26</c:v>
                </c:pt>
                <c:pt idx="631">
                  <c:v>1.9767044819046231E-26</c:v>
                </c:pt>
                <c:pt idx="632">
                  <c:v>1.6025143234800779E-26</c:v>
                </c:pt>
                <c:pt idx="633">
                  <c:v>1.2986776077482551E-26</c:v>
                </c:pt>
                <c:pt idx="634">
                  <c:v>1.0520587300368615E-26</c:v>
                </c:pt>
                <c:pt idx="635">
                  <c:v>8.5195715958385045E-27</c:v>
                </c:pt>
                <c:pt idx="636">
                  <c:v>6.8965932068312694E-27</c:v>
                </c:pt>
                <c:pt idx="637">
                  <c:v>5.5807232229678629E-27</c:v>
                </c:pt>
                <c:pt idx="638">
                  <c:v>4.5142470150587044E-27</c:v>
                </c:pt>
                <c:pt idx="639">
                  <c:v>3.6502201363764686E-27</c:v>
                </c:pt>
                <c:pt idx="640">
                  <c:v>2.9504729362330997E-27</c:v>
                </c:pt>
                <c:pt idx="641">
                  <c:v>2.3839821324763447E-27</c:v>
                </c:pt>
                <c:pt idx="642">
                  <c:v>1.9255423684011436E-27</c:v>
                </c:pt>
                <c:pt idx="643">
                  <c:v>1.5546829082470833E-27</c:v>
                </c:pt>
                <c:pt idx="644">
                  <c:v>1.2547845752462209E-27</c:v>
                </c:pt>
                <c:pt idx="645">
                  <c:v>1.0123601953086511E-27</c:v>
                </c:pt>
                <c:pt idx="646">
                  <c:v>8.1646849751642703E-28</c:v>
                </c:pt>
                <c:pt idx="647">
                  <c:v>6.5823690269774348E-28</c:v>
                </c:pt>
                <c:pt idx="648">
                  <c:v>5.3047311988411145E-28</c:v>
                </c:pt>
                <c:pt idx="649">
                  <c:v>4.2734914537864021E-28</c:v>
                </c:pt>
                <c:pt idx="650">
                  <c:v>3.4414426677341897E-28</c:v>
                </c:pt>
                <c:pt idx="651">
                  <c:v>2.7703613475260228E-28</c:v>
                </c:pt>
                <c:pt idx="652">
                  <c:v>2.2293097763541905E-28</c:v>
                </c:pt>
                <c:pt idx="653">
                  <c:v>1.7932567840993107E-28</c:v>
                </c:pt>
                <c:pt idx="654">
                  <c:v>1.4419577800942557E-28</c:v>
                </c:pt>
                <c:pt idx="655">
                  <c:v>1.1590456636397628E-28</c:v>
                </c:pt>
                <c:pt idx="656">
                  <c:v>9.3129319073454945E-29</c:v>
                </c:pt>
                <c:pt idx="657">
                  <c:v>7.4801469079799015E-29</c:v>
                </c:pt>
                <c:pt idx="658">
                  <c:v>6.0058099524170631E-29</c:v>
                </c:pt>
                <c:pt idx="659">
                  <c:v>4.820263067809935E-29</c:v>
                </c:pt>
                <c:pt idx="660">
                  <c:v>3.8672970593039108E-29</c:v>
                </c:pt>
                <c:pt idx="661">
                  <c:v>3.1015722415617367E-29</c:v>
                </c:pt>
                <c:pt idx="662">
                  <c:v>2.4865304660600442E-29</c:v>
                </c:pt>
                <c:pt idx="663">
                  <c:v>1.9927055155005195E-29</c:v>
                </c:pt>
                <c:pt idx="664">
                  <c:v>1.5963563884674661E-29</c:v>
                </c:pt>
                <c:pt idx="665">
                  <c:v>1.2783621958847468E-29</c:v>
                </c:pt>
                <c:pt idx="666">
                  <c:v>1.0233289378057398E-29</c:v>
                </c:pt>
                <c:pt idx="667">
                  <c:v>8.18867816032153E-30</c:v>
                </c:pt>
                <c:pt idx="668">
                  <c:v>6.5501236604411923E-30</c:v>
                </c:pt>
                <c:pt idx="669">
                  <c:v>5.2374788788887774E-30</c:v>
                </c:pt>
                <c:pt idx="670">
                  <c:v>4.1863168678957999E-30</c:v>
                </c:pt>
                <c:pt idx="671">
                  <c:v>3.3448671774487437E-30</c:v>
                </c:pt>
                <c:pt idx="672">
                  <c:v>2.6715454146283118E-30</c:v>
                </c:pt>
                <c:pt idx="673">
                  <c:v>2.1329618590392441E-30</c:v>
                </c:pt>
                <c:pt idx="674">
                  <c:v>1.7023168596992207E-30</c:v>
                </c:pt>
                <c:pt idx="675">
                  <c:v>1.3581083906680383E-30</c:v>
                </c:pt>
                <c:pt idx="676">
                  <c:v>1.0830914415577606E-30</c:v>
                </c:pt>
                <c:pt idx="677">
                  <c:v>8.634404972098467E-31</c:v>
                </c:pt>
                <c:pt idx="678">
                  <c:v>6.8807573222652688E-31</c:v>
                </c:pt>
                <c:pt idx="679">
                  <c:v>5.481211282916513E-31</c:v>
                </c:pt>
                <c:pt idx="680">
                  <c:v>4.3646885445864194E-31</c:v>
                </c:pt>
                <c:pt idx="681">
                  <c:v>3.4742920814907896E-31</c:v>
                </c:pt>
                <c:pt idx="682">
                  <c:v>2.7644942092422214E-31</c:v>
                </c:pt>
                <c:pt idx="683">
                  <c:v>2.198878694031263E-31</c:v>
                </c:pt>
                <c:pt idx="684">
                  <c:v>1.7483284496242572E-31</c:v>
                </c:pt>
                <c:pt idx="685">
                  <c:v>1.3895714517613596E-31</c:v>
                </c:pt>
                <c:pt idx="686">
                  <c:v>1.1040145184244004E-31</c:v>
                </c:pt>
                <c:pt idx="687">
                  <c:v>8.7680833053265878E-32</c:v>
                </c:pt>
                <c:pt idx="688">
                  <c:v>6.9609813360987784E-32</c:v>
                </c:pt>
                <c:pt idx="689">
                  <c:v>5.524234788327991E-32</c:v>
                </c:pt>
                <c:pt idx="690">
                  <c:v>4.3823754575805952E-32</c:v>
                </c:pt>
                <c:pt idx="691">
                  <c:v>3.4752237378614116E-32</c:v>
                </c:pt>
                <c:pt idx="692">
                  <c:v>2.7548098570027407E-32</c:v>
                </c:pt>
                <c:pt idx="693">
                  <c:v>2.1829113306889716E-32</c:v>
                </c:pt>
                <c:pt idx="694">
                  <c:v>1.7290840650387343E-32</c:v>
                </c:pt>
                <c:pt idx="695">
                  <c:v>1.3690887626976698E-32</c:v>
                </c:pt>
                <c:pt idx="696">
                  <c:v>1.0836337556752056E-32</c:v>
                </c:pt>
                <c:pt idx="697">
                  <c:v>8.5737102749022266E-33</c:v>
                </c:pt>
                <c:pt idx="698">
                  <c:v>6.7809474564201714E-33</c:v>
                </c:pt>
                <c:pt idx="699">
                  <c:v>5.3610170590457873E-33</c:v>
                </c:pt>
                <c:pt idx="700">
                  <c:v>4.2368117817638856E-33</c:v>
                </c:pt>
                <c:pt idx="701">
                  <c:v>3.3470813075934701E-33</c:v>
                </c:pt>
                <c:pt idx="702">
                  <c:v>2.6431901086065634E-33</c:v>
                </c:pt>
                <c:pt idx="703">
                  <c:v>2.0865342717340211E-33</c:v>
                </c:pt>
                <c:pt idx="704">
                  <c:v>1.646484193825316E-33</c:v>
                </c:pt>
                <c:pt idx="705">
                  <c:v>1.2987467320894092E-33</c:v>
                </c:pt>
                <c:pt idx="706">
                  <c:v>1.0240617982524991E-33</c:v>
                </c:pt>
                <c:pt idx="707">
                  <c:v>8.0716550938261972E-34</c:v>
                </c:pt>
                <c:pt idx="708">
                  <c:v>6.3596570484256604E-34</c:v>
                </c:pt>
                <c:pt idx="709">
                  <c:v>5.0088658913400496E-34</c:v>
                </c:pt>
                <c:pt idx="710">
                  <c:v>3.9434801162520206E-34</c:v>
                </c:pt>
                <c:pt idx="711">
                  <c:v>3.1035188514903403E-34</c:v>
                </c:pt>
                <c:pt idx="712">
                  <c:v>2.4415382804674506E-34</c:v>
                </c:pt>
                <c:pt idx="713">
                  <c:v>1.9200257037596031E-34</c:v>
                </c:pt>
                <c:pt idx="714">
                  <c:v>1.509332205725424E-34</c:v>
                </c:pt>
                <c:pt idx="715">
                  <c:v>1.1860332472590381E-34</c:v>
                </c:pt>
                <c:pt idx="716">
                  <c:v>9.3162911572197444E-35</c:v>
                </c:pt>
                <c:pt idx="717">
                  <c:v>7.3151518166489432E-35</c:v>
                </c:pt>
                <c:pt idx="718">
                  <c:v>5.7416626608877559E-35</c:v>
                </c:pt>
                <c:pt idx="719">
                  <c:v>4.5049085237325334E-35</c:v>
                </c:pt>
                <c:pt idx="720">
                  <c:v>3.5331997551634258E-35</c:v>
                </c:pt>
                <c:pt idx="721">
                  <c:v>2.770028608048126E-35</c:v>
                </c:pt>
                <c:pt idx="722">
                  <c:v>2.1708714201273163E-35</c:v>
                </c:pt>
                <c:pt idx="723">
                  <c:v>1.7006606705277395E-35</c:v>
                </c:pt>
                <c:pt idx="724">
                  <c:v>1.3317873710902727E-35</c:v>
                </c:pt>
                <c:pt idx="725">
                  <c:v>1.0425231540894654E-35</c:v>
                </c:pt>
                <c:pt idx="726">
                  <c:v>8.1577436807500665E-36</c:v>
                </c:pt>
                <c:pt idx="727">
                  <c:v>6.3809871070827016E-36</c:v>
                </c:pt>
                <c:pt idx="728">
                  <c:v>4.9892938190279648E-36</c:v>
                </c:pt>
                <c:pt idx="729">
                  <c:v>3.8996320489522575E-36</c:v>
                </c:pt>
                <c:pt idx="730">
                  <c:v>3.0467825198463984E-36</c:v>
                </c:pt>
                <c:pt idx="731">
                  <c:v>2.3795371480000374E-36</c:v>
                </c:pt>
                <c:pt idx="732">
                  <c:v>1.8577046514436294E-36</c:v>
                </c:pt>
                <c:pt idx="733">
                  <c:v>1.4497527099866084E-36</c:v>
                </c:pt>
                <c:pt idx="734">
                  <c:v>1.1309520890605532E-36</c:v>
                </c:pt>
                <c:pt idx="735">
                  <c:v>8.8191643904941955E-37</c:v>
                </c:pt>
                <c:pt idx="736">
                  <c:v>6.8745386423902256E-37</c:v>
                </c:pt>
                <c:pt idx="737">
                  <c:v>5.3566405101504635E-37</c:v>
                </c:pt>
                <c:pt idx="738">
                  <c:v>4.1722872933561965E-37</c:v>
                </c:pt>
                <c:pt idx="739">
                  <c:v>3.2485428866071347E-37</c:v>
                </c:pt>
                <c:pt idx="740">
                  <c:v>2.5283409286463329E-37</c:v>
                </c:pt>
                <c:pt idx="741">
                  <c:v>1.9670492424868469E-37</c:v>
                </c:pt>
                <c:pt idx="742">
                  <c:v>1.529774195882021E-37</c:v>
                </c:pt>
                <c:pt idx="743">
                  <c:v>1.189246459878683E-37</c:v>
                </c:pt>
                <c:pt idx="744">
                  <c:v>9.2416342397172459E-38</c:v>
                </c:pt>
                <c:pt idx="745">
                  <c:v>7.1789014774123563E-38</c:v>
                </c:pt>
                <c:pt idx="746">
                  <c:v>5.5744169972106939E-38</c:v>
                </c:pt>
                <c:pt idx="747">
                  <c:v>4.3268624732349404E-38</c:v>
                </c:pt>
                <c:pt idx="748">
                  <c:v>3.3572125929829902E-38</c:v>
                </c:pt>
                <c:pt idx="749">
                  <c:v>2.6038540871176072E-38</c:v>
                </c:pt>
                <c:pt idx="750">
                  <c:v>2.018768073742281E-38</c:v>
                </c:pt>
                <c:pt idx="751">
                  <c:v>1.5645452571502678E-38</c:v>
                </c:pt>
                <c:pt idx="752">
                  <c:v>1.2120532107143123E-38</c:v>
                </c:pt>
                <c:pt idx="753">
                  <c:v>9.3861400637716348E-39</c:v>
                </c:pt>
                <c:pt idx="754">
                  <c:v>7.2658110233656218E-39</c:v>
                </c:pt>
                <c:pt idx="755">
                  <c:v>5.6222845698803178E-39</c:v>
                </c:pt>
                <c:pt idx="756">
                  <c:v>4.3488371148024264E-39</c:v>
                </c:pt>
                <c:pt idx="757">
                  <c:v>3.3625208571652356E-39</c:v>
                </c:pt>
                <c:pt idx="758">
                  <c:v>2.5988923705030104E-39</c:v>
                </c:pt>
                <c:pt idx="759">
                  <c:v>2.0079042454506256E-39</c:v>
                </c:pt>
                <c:pt idx="760">
                  <c:v>1.5507044487615183E-39</c:v>
                </c:pt>
                <c:pt idx="761">
                  <c:v>1.1971438344438921E-39</c:v>
                </c:pt>
                <c:pt idx="762">
                  <c:v>9.2383589704035145E-40</c:v>
                </c:pt>
                <c:pt idx="763">
                  <c:v>7.1264701097692715E-40</c:v>
                </c:pt>
                <c:pt idx="764">
                  <c:v>5.4952211016430849E-40</c:v>
                </c:pt>
                <c:pt idx="765">
                  <c:v>4.2357164251464904E-40</c:v>
                </c:pt>
                <c:pt idx="766">
                  <c:v>3.2636195055753707E-40</c:v>
                </c:pt>
                <c:pt idx="767">
                  <c:v>2.5136397431941506E-40</c:v>
                </c:pt>
                <c:pt idx="768">
                  <c:v>1.9352512382851764E-40</c:v>
                </c:pt>
                <c:pt idx="769">
                  <c:v>1.4893693529842718E-40</c:v>
                </c:pt>
                <c:pt idx="770">
                  <c:v>1.1457718432508005E-40</c:v>
                </c:pt>
                <c:pt idx="771">
                  <c:v>8.810985474598655E-41</c:v>
                </c:pt>
                <c:pt idx="772">
                  <c:v>6.773004534323986E-41</c:v>
                </c:pt>
                <c:pt idx="773">
                  <c:v>5.2043766841745511E-41</c:v>
                </c:pt>
                <c:pt idx="774">
                  <c:v>3.9974817311144727E-41</c:v>
                </c:pt>
                <c:pt idx="775">
                  <c:v>3.0692664731496921E-41</c:v>
                </c:pt>
                <c:pt idx="776">
                  <c:v>2.3556620181423889E-41</c:v>
                </c:pt>
                <c:pt idx="777">
                  <c:v>1.8072639003188407E-41</c:v>
                </c:pt>
                <c:pt idx="778">
                  <c:v>1.3859906851545188E-41</c:v>
                </c:pt>
                <c:pt idx="779">
                  <c:v>1.0625004592394542E-41</c:v>
                </c:pt>
                <c:pt idx="780">
                  <c:v>8.141941019151937E-42</c:v>
                </c:pt>
                <c:pt idx="781">
                  <c:v>6.2367268206703834E-42</c:v>
                </c:pt>
                <c:pt idx="782">
                  <c:v>4.7754617265873128E-42</c:v>
                </c:pt>
                <c:pt idx="783">
                  <c:v>3.6551384055299292E-42</c:v>
                </c:pt>
                <c:pt idx="784">
                  <c:v>2.7965463940709486E-42</c:v>
                </c:pt>
                <c:pt idx="785">
                  <c:v>2.1387986821854615E-42</c:v>
                </c:pt>
                <c:pt idx="786">
                  <c:v>1.6351115925307854E-42</c:v>
                </c:pt>
                <c:pt idx="787">
                  <c:v>1.2495522790120261E-42</c:v>
                </c:pt>
                <c:pt idx="788">
                  <c:v>9.5453298593728678E-43</c:v>
                </c:pt>
                <c:pt idx="789">
                  <c:v>7.2888138806171214E-43</c:v>
                </c:pt>
                <c:pt idx="790">
                  <c:v>5.5635516350750489E-43</c:v>
                </c:pt>
                <c:pt idx="791">
                  <c:v>4.2449898975622623E-43</c:v>
                </c:pt>
                <c:pt idx="792">
                  <c:v>3.2376537948707377E-43</c:v>
                </c:pt>
                <c:pt idx="793">
                  <c:v>2.4683872532094507E-43</c:v>
                </c:pt>
                <c:pt idx="794">
                  <c:v>1.8811579256709223E-43</c:v>
                </c:pt>
                <c:pt idx="795">
                  <c:v>1.4330661077761086E-43</c:v>
                </c:pt>
                <c:pt idx="796">
                  <c:v>1.0912798410715068E-43</c:v>
                </c:pt>
                <c:pt idx="797">
                  <c:v>8.3068221502363103E-44</c:v>
                </c:pt>
                <c:pt idx="798">
                  <c:v>6.3206609741148083E-44</c:v>
                </c:pt>
                <c:pt idx="799">
                  <c:v>4.8074947369117233E-44</c:v>
                </c:pt>
                <c:pt idx="800">
                  <c:v>3.6551382484739836E-44</c:v>
                </c:pt>
                <c:pt idx="801">
                  <c:v>2.7779050688402277E-44</c:v>
                </c:pt>
                <c:pt idx="802">
                  <c:v>2.1103744807979208E-44</c:v>
                </c:pt>
                <c:pt idx="803">
                  <c:v>1.602618380717941E-44</c:v>
                </c:pt>
                <c:pt idx="804">
                  <c:v>1.2165476128029892E-44</c:v>
                </c:pt>
                <c:pt idx="805">
                  <c:v>9.231163285949082E-45</c:v>
                </c:pt>
                <c:pt idx="806">
                  <c:v>7.001837352392379E-45</c:v>
                </c:pt>
                <c:pt idx="807">
                  <c:v>5.3087930805839022E-45</c:v>
                </c:pt>
                <c:pt idx="808">
                  <c:v>4.0235342757745393E-45</c:v>
                </c:pt>
                <c:pt idx="809">
                  <c:v>3.0482295673267906E-45</c:v>
                </c:pt>
                <c:pt idx="810">
                  <c:v>2.3084242513365783E-45</c:v>
                </c:pt>
                <c:pt idx="811">
                  <c:v>1.7474771582617898E-45</c:v>
                </c:pt>
                <c:pt idx="812">
                  <c:v>1.3223159656566963E-45</c:v>
                </c:pt>
                <c:pt idx="813">
                  <c:v>1.000199796422725E-45</c:v>
                </c:pt>
                <c:pt idx="814">
                  <c:v>7.5625106607522236E-46</c:v>
                </c:pt>
                <c:pt idx="815">
                  <c:v>5.7157455573965302E-46</c:v>
                </c:pt>
                <c:pt idx="816">
                  <c:v>4.3182457686130781E-46</c:v>
                </c:pt>
                <c:pt idx="817">
                  <c:v>3.2611392044565964E-46</c:v>
                </c:pt>
                <c:pt idx="818">
                  <c:v>2.4618339854442847E-46</c:v>
                </c:pt>
                <c:pt idx="819">
                  <c:v>1.8576999254162572E-46</c:v>
                </c:pt>
                <c:pt idx="820">
                  <c:v>1.4012630537414828E-46</c:v>
                </c:pt>
                <c:pt idx="821">
                  <c:v>1.056552342521078E-46</c:v>
                </c:pt>
                <c:pt idx="822">
                  <c:v>7.9632350055813642E-47</c:v>
                </c:pt>
                <c:pt idx="823">
                  <c:v>5.9995012532049995E-47</c:v>
                </c:pt>
                <c:pt idx="824">
                  <c:v>4.5182243937886851E-47</c:v>
                </c:pt>
                <c:pt idx="825">
                  <c:v>3.4013193236441219E-47</c:v>
                </c:pt>
                <c:pt idx="826">
                  <c:v>2.5594927910422016E-47</c:v>
                </c:pt>
                <c:pt idx="827">
                  <c:v>1.9252504774219439E-47</c:v>
                </c:pt>
                <c:pt idx="828">
                  <c:v>1.4475958339735597E-47</c:v>
                </c:pt>
                <c:pt idx="829">
                  <c:v>1.0880130288145275E-47</c:v>
                </c:pt>
                <c:pt idx="830">
                  <c:v>8.1742418854835454E-48</c:v>
                </c:pt>
                <c:pt idx="831">
                  <c:v>6.1388556559981429E-48</c:v>
                </c:pt>
                <c:pt idx="832">
                  <c:v>4.6084389409578059E-48</c:v>
                </c:pt>
                <c:pt idx="833">
                  <c:v>3.4581725812947378E-48</c:v>
                </c:pt>
                <c:pt idx="834">
                  <c:v>2.5939752532291829E-48</c:v>
                </c:pt>
                <c:pt idx="835">
                  <c:v>1.9449626448712413E-48</c:v>
                </c:pt>
                <c:pt idx="836">
                  <c:v>1.4577495023309954E-48</c:v>
                </c:pt>
                <c:pt idx="837">
                  <c:v>1.0921459271463817E-48</c:v>
                </c:pt>
                <c:pt idx="838">
                  <c:v>8.1790808483992532E-49</c:v>
                </c:pt>
                <c:pt idx="839">
                  <c:v>6.1228599231116808E-49</c:v>
                </c:pt>
                <c:pt idx="840">
                  <c:v>4.5817360804644705E-49</c:v>
                </c:pt>
                <c:pt idx="841">
                  <c:v>3.4271385881874239E-49</c:v>
                </c:pt>
                <c:pt idx="842">
                  <c:v>2.5624715223877369E-49</c:v>
                </c:pt>
                <c:pt idx="843">
                  <c:v>1.9151912158325948E-49</c:v>
                </c:pt>
                <c:pt idx="844">
                  <c:v>1.4308393573485316E-49</c:v>
                </c:pt>
                <c:pt idx="845">
                  <c:v>1.0685508320678833E-49</c:v>
                </c:pt>
                <c:pt idx="846">
                  <c:v>7.9767319613867494E-50</c:v>
                </c:pt>
                <c:pt idx="847">
                  <c:v>5.9522373895867921E-50</c:v>
                </c:pt>
                <c:pt idx="848">
                  <c:v>4.4397738688927874E-50</c:v>
                </c:pt>
                <c:pt idx="849">
                  <c:v>3.3102953966464619E-50</c:v>
                </c:pt>
                <c:pt idx="850">
                  <c:v>2.4671631591206081E-50</c:v>
                </c:pt>
                <c:pt idx="851">
                  <c:v>1.8380365535448531E-50</c:v>
                </c:pt>
                <c:pt idx="852">
                  <c:v>1.368785821424852E-50</c:v>
                </c:pt>
                <c:pt idx="853">
                  <c:v>1.0189241654686598E-50</c:v>
                </c:pt>
                <c:pt idx="854">
                  <c:v>7.5818147152522981E-51</c:v>
                </c:pt>
                <c:pt idx="855">
                  <c:v>5.6393537852046598E-51</c:v>
                </c:pt>
                <c:pt idx="856">
                  <c:v>4.1928595392996643E-51</c:v>
                </c:pt>
                <c:pt idx="857">
                  <c:v>3.1161332096075103E-51</c:v>
                </c:pt>
                <c:pt idx="858">
                  <c:v>2.3149753614174195E-51</c:v>
                </c:pt>
                <c:pt idx="859">
                  <c:v>1.7191007033885757E-51</c:v>
                </c:pt>
                <c:pt idx="860">
                  <c:v>1.2760884521253396E-51</c:v>
                </c:pt>
                <c:pt idx="861">
                  <c:v>9.4685763147700212E-52</c:v>
                </c:pt>
                <c:pt idx="862">
                  <c:v>7.0228430526649246E-52</c:v>
                </c:pt>
                <c:pt idx="863">
                  <c:v>5.206735839245775E-52</c:v>
                </c:pt>
                <c:pt idx="864">
                  <c:v>3.8587119304650435E-52</c:v>
                </c:pt>
                <c:pt idx="865">
                  <c:v>2.8585337980885039E-52</c:v>
                </c:pt>
                <c:pt idx="866">
                  <c:v>2.1167442774845373E-52</c:v>
                </c:pt>
                <c:pt idx="867">
                  <c:v>1.5668141141940544E-52</c:v>
                </c:pt>
                <c:pt idx="868">
                  <c:v>1.159285763092181E-52</c:v>
                </c:pt>
                <c:pt idx="869">
                  <c:v>8.5740775038297706E-53</c:v>
                </c:pt>
                <c:pt idx="870">
                  <c:v>6.3388154985813486E-53</c:v>
                </c:pt>
                <c:pt idx="871">
                  <c:v>4.6843846534516169E-53</c:v>
                </c:pt>
                <c:pt idx="872">
                  <c:v>3.4603549435047092E-53</c:v>
                </c:pt>
                <c:pt idx="873">
                  <c:v>2.5551260902838768E-53</c:v>
                </c:pt>
                <c:pt idx="874">
                  <c:v>1.8859385672385296E-53</c:v>
                </c:pt>
                <c:pt idx="875">
                  <c:v>1.391445474908587E-53</c:v>
                </c:pt>
                <c:pt idx="876">
                  <c:v>1.0261910377450829E-53</c:v>
                </c:pt>
                <c:pt idx="877">
                  <c:v>7.5650803302567506E-54</c:v>
                </c:pt>
                <c:pt idx="878">
                  <c:v>5.5747076953661997E-54</c:v>
                </c:pt>
                <c:pt idx="879">
                  <c:v>4.1063296884067429E-54</c:v>
                </c:pt>
                <c:pt idx="880">
                  <c:v>3.0234905495738846E-54</c:v>
                </c:pt>
                <c:pt idx="881">
                  <c:v>2.2252890444863792E-54</c:v>
                </c:pt>
                <c:pt idx="882">
                  <c:v>1.637145150028629E-54</c:v>
                </c:pt>
                <c:pt idx="883">
                  <c:v>1.2039565433310538E-54</c:v>
                </c:pt>
                <c:pt idx="884">
                  <c:v>8.8502845500265761E-55</c:v>
                </c:pt>
                <c:pt idx="885">
                  <c:v>6.5031890873595283E-55</c:v>
                </c:pt>
                <c:pt idx="886">
                  <c:v>4.7765923846655736E-55</c:v>
                </c:pt>
                <c:pt idx="887">
                  <c:v>3.5069741288214641E-55</c:v>
                </c:pt>
                <c:pt idx="888">
                  <c:v>2.5737683131420724E-55</c:v>
                </c:pt>
                <c:pt idx="889">
                  <c:v>1.8881164345210244E-55</c:v>
                </c:pt>
                <c:pt idx="890">
                  <c:v>1.3845557814342671E-55</c:v>
                </c:pt>
                <c:pt idx="891">
                  <c:v>1.0148793877913178E-55</c:v>
                </c:pt>
                <c:pt idx="892">
                  <c:v>7.4360212743469844E-56</c:v>
                </c:pt>
                <c:pt idx="893">
                  <c:v>5.4461419813317314E-56</c:v>
                </c:pt>
                <c:pt idx="894">
                  <c:v>3.9871205445329604E-56</c:v>
                </c:pt>
                <c:pt idx="895">
                  <c:v>2.9177748144892202E-56</c:v>
                </c:pt>
                <c:pt idx="896">
                  <c:v>2.1343522767988648E-56</c:v>
                </c:pt>
                <c:pt idx="897">
                  <c:v>1.5606383847953298E-56</c:v>
                </c:pt>
                <c:pt idx="898">
                  <c:v>1.1406705954469066E-56</c:v>
                </c:pt>
                <c:pt idx="899">
                  <c:v>8.3337393703350999E-57</c:v>
                </c:pt>
                <c:pt idx="900">
                  <c:v>6.086129862155723E-57</c:v>
                </c:pt>
                <c:pt idx="901">
                  <c:v>4.4428747993736779E-57</c:v>
                </c:pt>
                <c:pt idx="902">
                  <c:v>3.2419657411029728E-57</c:v>
                </c:pt>
                <c:pt idx="903">
                  <c:v>2.3646898115605084E-57</c:v>
                </c:pt>
                <c:pt idx="904">
                  <c:v>1.7240953416087665E-57</c:v>
                </c:pt>
                <c:pt idx="905">
                  <c:v>1.2565206849644691E-57</c:v>
                </c:pt>
                <c:pt idx="906">
                  <c:v>9.1537531899661574E-58</c:v>
                </c:pt>
                <c:pt idx="907">
                  <c:v>6.6657630729333555E-58</c:v>
                </c:pt>
                <c:pt idx="908">
                  <c:v>4.8520089407881894E-58</c:v>
                </c:pt>
                <c:pt idx="909">
                  <c:v>3.5303217053174865E-58</c:v>
                </c:pt>
                <c:pt idx="910">
                  <c:v>2.567602976277408E-58</c:v>
                </c:pt>
                <c:pt idx="911">
                  <c:v>1.8666473637536755E-58</c:v>
                </c:pt>
                <c:pt idx="912">
                  <c:v>1.3564926392397961E-58</c:v>
                </c:pt>
                <c:pt idx="913">
                  <c:v>9.8535625314378781E-59</c:v>
                </c:pt>
                <c:pt idx="914">
                  <c:v>7.1546717540770428E-59</c:v>
                </c:pt>
                <c:pt idx="915">
                  <c:v>5.1928607591091175E-59</c:v>
                </c:pt>
                <c:pt idx="916">
                  <c:v>3.7674204807336648E-59</c:v>
                </c:pt>
                <c:pt idx="917">
                  <c:v>2.7321333326280536E-59</c:v>
                </c:pt>
                <c:pt idx="918">
                  <c:v>1.980523452822076E-59</c:v>
                </c:pt>
                <c:pt idx="919">
                  <c:v>1.4350872939148764E-59</c:v>
                </c:pt>
                <c:pt idx="920">
                  <c:v>1.0394337269825449E-59</c:v>
                </c:pt>
                <c:pt idx="921">
                  <c:v>7.5255001833536258E-60</c:v>
                </c:pt>
                <c:pt idx="922">
                  <c:v>5.4462044826930187E-60</c:v>
                </c:pt>
                <c:pt idx="923">
                  <c:v>3.9397843227801297E-60</c:v>
                </c:pt>
                <c:pt idx="924">
                  <c:v>2.8488580438023117E-60</c:v>
                </c:pt>
                <c:pt idx="925">
                  <c:v>2.0591545940603109E-60</c:v>
                </c:pt>
                <c:pt idx="926">
                  <c:v>1.4877391942085746E-60</c:v>
                </c:pt>
                <c:pt idx="927">
                  <c:v>1.0744452460574325E-60</c:v>
                </c:pt>
                <c:pt idx="928">
                  <c:v>7.7564202312886064E-61</c:v>
                </c:pt>
                <c:pt idx="929">
                  <c:v>5.5970328388978589E-61</c:v>
                </c:pt>
                <c:pt idx="930">
                  <c:v>4.0371397866970258E-61</c:v>
                </c:pt>
                <c:pt idx="931">
                  <c:v>2.9107777862085553E-61</c:v>
                </c:pt>
                <c:pt idx="932">
                  <c:v>2.097797550520506E-61</c:v>
                </c:pt>
                <c:pt idx="933">
                  <c:v>1.5112533553949725E-61</c:v>
                </c:pt>
                <c:pt idx="934">
                  <c:v>1.0882535412199195E-61</c:v>
                </c:pt>
                <c:pt idx="935">
                  <c:v>7.8332489897009799E-62</c:v>
                </c:pt>
                <c:pt idx="936">
                  <c:v>5.6360226480898548E-62</c:v>
                </c:pt>
                <c:pt idx="937">
                  <c:v>4.0534274885062235E-62</c:v>
                </c:pt>
                <c:pt idx="938">
                  <c:v>2.9140090214871239E-62</c:v>
                </c:pt>
                <c:pt idx="939">
                  <c:v>2.0940068828406473E-62</c:v>
                </c:pt>
                <c:pt idx="940">
                  <c:v>1.5041251439444369E-62</c:v>
                </c:pt>
                <c:pt idx="941">
                  <c:v>1.0799618533521056E-62</c:v>
                </c:pt>
                <c:pt idx="942">
                  <c:v>7.7508862215080615E-63</c:v>
                </c:pt>
                <c:pt idx="943">
                  <c:v>5.5604857753098836E-63</c:v>
                </c:pt>
                <c:pt idx="944">
                  <c:v>3.9874243494747178E-63</c:v>
                </c:pt>
                <c:pt idx="945">
                  <c:v>2.8581857737034779E-63</c:v>
                </c:pt>
                <c:pt idx="946">
                  <c:v>2.0478901068585419E-63</c:v>
                </c:pt>
                <c:pt idx="947">
                  <c:v>1.4666988945320876E-63</c:v>
                </c:pt>
                <c:pt idx="948">
                  <c:v>1.0500097385955215E-63</c:v>
                </c:pt>
                <c:pt idx="949">
                  <c:v>7.5138696893895519E-64</c:v>
                </c:pt>
                <c:pt idx="950">
                  <c:v>5.3746709888203462E-64</c:v>
                </c:pt>
                <c:pt idx="951">
                  <c:v>3.8428897570065472E-64</c:v>
                </c:pt>
                <c:pt idx="952">
                  <c:v>2.7465133093325794E-64</c:v>
                </c:pt>
                <c:pt idx="953">
                  <c:v>1.9621091081871946E-64</c:v>
                </c:pt>
                <c:pt idx="954">
                  <c:v>1.4011421141564757E-64</c:v>
                </c:pt>
                <c:pt idx="955">
                  <c:v>1.0001352410848923E-64</c:v>
                </c:pt>
                <c:pt idx="956">
                  <c:v>7.1359649451407066E-65</c:v>
                </c:pt>
                <c:pt idx="957">
                  <c:v>5.0893701988743523E-65</c:v>
                </c:pt>
                <c:pt idx="958">
                  <c:v>3.6282120147775259E-65</c:v>
                </c:pt>
                <c:pt idx="959">
                  <c:v>2.5854638817304647E-65</c:v>
                </c:pt>
                <c:pt idx="960">
                  <c:v>1.84162592295661E-65</c:v>
                </c:pt>
                <c:pt idx="961">
                  <c:v>1.3112376571451065E-65</c:v>
                </c:pt>
                <c:pt idx="962">
                  <c:v>9.3320784059017224E-66</c:v>
                </c:pt>
                <c:pt idx="963">
                  <c:v>6.6388405779584845E-66</c:v>
                </c:pt>
                <c:pt idx="964">
                  <c:v>4.7208795349862783E-66</c:v>
                </c:pt>
                <c:pt idx="965">
                  <c:v>3.3556011734682464E-66</c:v>
                </c:pt>
                <c:pt idx="966">
                  <c:v>2.3841546337491887E-66</c:v>
                </c:pt>
                <c:pt idx="967">
                  <c:v>1.6932266208886738E-66</c:v>
                </c:pt>
                <c:pt idx="968">
                  <c:v>1.2020215781688697E-66</c:v>
                </c:pt>
                <c:pt idx="969">
                  <c:v>8.5295451186862999E-67</c:v>
                </c:pt>
                <c:pt idx="970">
                  <c:v>6.0500063526841924E-67</c:v>
                </c:pt>
                <c:pt idx="971">
                  <c:v>4.2894545040530922E-67</c:v>
                </c:pt>
                <c:pt idx="972">
                  <c:v>3.0399364070224262E-67</c:v>
                </c:pt>
                <c:pt idx="973">
                  <c:v>2.1534909507346865E-67</c:v>
                </c:pt>
                <c:pt idx="974">
                  <c:v>1.5248869422152315E-67</c:v>
                </c:pt>
                <c:pt idx="975">
                  <c:v>1.0793149776999408E-67</c:v>
                </c:pt>
                <c:pt idx="976">
                  <c:v>7.6361534672270806E-68</c:v>
                </c:pt>
                <c:pt idx="977">
                  <c:v>5.4002877320229912E-68</c:v>
                </c:pt>
                <c:pt idx="978">
                  <c:v>3.8174633977670523E-68</c:v>
                </c:pt>
                <c:pt idx="979">
                  <c:v>2.6974196368621996E-68</c:v>
                </c:pt>
                <c:pt idx="980">
                  <c:v>1.9051874895157715E-68</c:v>
                </c:pt>
                <c:pt idx="981">
                  <c:v>1.3450623675981347E-68</c:v>
                </c:pt>
                <c:pt idx="982">
                  <c:v>9.4921051281400371E-69</c:v>
                </c:pt>
                <c:pt idx="983">
                  <c:v>6.6957309573899817E-69</c:v>
                </c:pt>
                <c:pt idx="984">
                  <c:v>4.721159898055676E-69</c:v>
                </c:pt>
                <c:pt idx="985">
                  <c:v>3.3274734961496406E-69</c:v>
                </c:pt>
                <c:pt idx="986">
                  <c:v>2.3442050780374218E-69</c:v>
                </c:pt>
                <c:pt idx="987">
                  <c:v>1.6507892159539526E-69</c:v>
                </c:pt>
                <c:pt idx="988">
                  <c:v>1.1619905291099874E-69</c:v>
                </c:pt>
                <c:pt idx="989">
                  <c:v>8.1757653628178713E-70</c:v>
                </c:pt>
                <c:pt idx="990">
                  <c:v>5.7500157796698092E-70</c:v>
                </c:pt>
                <c:pt idx="991">
                  <c:v>4.0422610931078755E-70</c:v>
                </c:pt>
                <c:pt idx="992">
                  <c:v>2.8404968701269043E-70</c:v>
                </c:pt>
                <c:pt idx="993">
                  <c:v>1.9951650015771374E-70</c:v>
                </c:pt>
                <c:pt idx="994">
                  <c:v>1.4008053476073083E-70</c:v>
                </c:pt>
                <c:pt idx="995">
                  <c:v>9.8308519295080888E-71</c:v>
                </c:pt>
                <c:pt idx="996">
                  <c:v>6.8963426285499238E-71</c:v>
                </c:pt>
                <c:pt idx="997">
                  <c:v>4.8357154511392064E-71</c:v>
                </c:pt>
                <c:pt idx="998">
                  <c:v>3.3893529597034695E-71</c:v>
                </c:pt>
                <c:pt idx="999">
                  <c:v>2.3745806835682509E-71</c:v>
                </c:pt>
                <c:pt idx="1000">
                  <c:v>1.6629188527028461E-71</c:v>
                </c:pt>
              </c:numCache>
            </c:numRef>
          </c:yVal>
          <c:smooth val="1"/>
        </c:ser>
        <c:ser>
          <c:idx val="0"/>
          <c:order val="1"/>
          <c:tx>
            <c:v>OS(t)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w.Calcs'!$I$9:$I$1009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3.5999999999999997E-2</c:v>
                </c:pt>
                <c:pt idx="3">
                  <c:v>0.10762078410596027</c:v>
                </c:pt>
                <c:pt idx="4">
                  <c:v>0.21445805122807943</c:v>
                </c:pt>
                <c:pt idx="5">
                  <c:v>0.35608263141710589</c:v>
                </c:pt>
                <c:pt idx="6">
                  <c:v>0.5320407460618416</c:v>
                </c:pt>
                <c:pt idx="7">
                  <c:v>0.7418543114044166</c:v>
                </c:pt>
                <c:pt idx="8">
                  <c:v>0.98502128474160067</c:v>
                </c:pt>
                <c:pt idx="9">
                  <c:v>1.2610160525933547</c:v>
                </c:pt>
                <c:pt idx="10">
                  <c:v>1.569289860034266</c:v>
                </c:pt>
                <c:pt idx="11">
                  <c:v>1.9092712802996867</c:v>
                </c:pt>
                <c:pt idx="12">
                  <c:v>2.2803667236965426</c:v>
                </c:pt>
                <c:pt idx="13">
                  <c:v>2.6819609847691259</c:v>
                </c:pt>
                <c:pt idx="14">
                  <c:v>3.1134178265929684</c:v>
                </c:pt>
                <c:pt idx="15">
                  <c:v>3.5740806009952837</c:v>
                </c:pt>
                <c:pt idx="16">
                  <c:v>4.0632729034287394</c:v>
                </c:pt>
                <c:pt idx="17">
                  <c:v>4.5802992611565845</c:v>
                </c:pt>
                <c:pt idx="18">
                  <c:v>5.124445853341717</c:v>
                </c:pt>
                <c:pt idx="19">
                  <c:v>5.6949812615701472</c:v>
                </c:pt>
                <c:pt idx="20">
                  <c:v>6.2911572492808654</c:v>
                </c:pt>
                <c:pt idx="21">
                  <c:v>6.9122095685192857</c:v>
                </c:pt>
                <c:pt idx="22">
                  <c:v>7.5573587923805832</c:v>
                </c:pt>
                <c:pt idx="23">
                  <c:v>8.225811171462297</c:v>
                </c:pt>
                <c:pt idx="24">
                  <c:v>8.9167595126027983</c:v>
                </c:pt>
                <c:pt idx="25">
                  <c:v>9.6293840781436675</c:v>
                </c:pt>
                <c:pt idx="26">
                  <c:v>10.362853503919775</c:v>
                </c:pt>
                <c:pt idx="27">
                  <c:v>11.116325734151014</c:v>
                </c:pt>
                <c:pt idx="28">
                  <c:v>11.888948971384293</c:v>
                </c:pt>
                <c:pt idx="29">
                  <c:v>12.679862639613457</c:v>
                </c:pt>
                <c:pt idx="30">
                  <c:v>13.48819835868856</c:v>
                </c:pt>
                <c:pt idx="31">
                  <c:v>14.313080928114175</c:v>
                </c:pt>
                <c:pt idx="32">
                  <c:v>15.15362931832923</c:v>
                </c:pt>
                <c:pt idx="33">
                  <c:v>16.008957667558349</c:v>
                </c:pt>
                <c:pt idx="34">
                  <c:v>16.878176282326656</c:v>
                </c:pt>
                <c:pt idx="35">
                  <c:v>17.760392639736491</c:v>
                </c:pt>
                <c:pt idx="36">
                  <c:v>18.654712389615586</c:v>
                </c:pt>
                <c:pt idx="37">
                  <c:v>19.560240354661627</c:v>
                </c:pt>
                <c:pt idx="38">
                  <c:v>20.476081526727963</c:v>
                </c:pt>
                <c:pt idx="39">
                  <c:v>21.401342057419249</c:v>
                </c:pt>
                <c:pt idx="40">
                  <c:v>22.335130241194108</c:v>
                </c:pt>
                <c:pt idx="41">
                  <c:v>23.276557489204261</c:v>
                </c:pt>
                <c:pt idx="42">
                  <c:v>24.224739292135624</c:v>
                </c:pt>
                <c:pt idx="43">
                  <c:v>25.178796170357241</c:v>
                </c:pt>
                <c:pt idx="44">
                  <c:v>26.137854609727416</c:v>
                </c:pt>
                <c:pt idx="45">
                  <c:v>27.101047981453824</c:v>
                </c:pt>
                <c:pt idx="46">
                  <c:v>28.067517444454975</c:v>
                </c:pt>
                <c:pt idx="47">
                  <c:v>29.036412828724245</c:v>
                </c:pt>
                <c:pt idx="48">
                  <c:v>30.006893498254428</c:v>
                </c:pt>
                <c:pt idx="49">
                  <c:v>30.978129192140749</c:v>
                </c:pt>
                <c:pt idx="50">
                  <c:v>31.949300842542083</c:v>
                </c:pt>
                <c:pt idx="51">
                  <c:v>32.919601368245452</c:v>
                </c:pt>
                <c:pt idx="52">
                  <c:v>33.888236442645422</c:v>
                </c:pt>
                <c:pt idx="53">
                  <c:v>34.854425235019363</c:v>
                </c:pt>
                <c:pt idx="54">
                  <c:v>35.817401124050278</c:v>
                </c:pt>
                <c:pt idx="55">
                  <c:v>36.776412382621253</c:v>
                </c:pt>
                <c:pt idx="56">
                  <c:v>37.730722832979851</c:v>
                </c:pt>
                <c:pt idx="57">
                  <c:v>38.679612471445324</c:v>
                </c:pt>
                <c:pt idx="58">
                  <c:v>39.62237806190798</c:v>
                </c:pt>
                <c:pt idx="59">
                  <c:v>40.558333697446493</c:v>
                </c:pt>
                <c:pt idx="60">
                  <c:v>41.486811329466434</c:v>
                </c:pt>
                <c:pt idx="61">
                  <c:v>42.407161263840749</c:v>
                </c:pt>
                <c:pt idx="62">
                  <c:v>43.318752623610827</c:v>
                </c:pt>
                <c:pt idx="63">
                  <c:v>44.220973777884083</c:v>
                </c:pt>
                <c:pt idx="64">
                  <c:v>45.113232736641564</c:v>
                </c:pt>
                <c:pt idx="65">
                  <c:v>45.994957511245566</c:v>
                </c:pt>
                <c:pt idx="66">
                  <c:v>46.865596440513613</c:v>
                </c:pt>
                <c:pt idx="67">
                  <c:v>47.724618482299803</c:v>
                </c:pt>
                <c:pt idx="68">
                  <c:v>48.571513470598923</c:v>
                </c:pt>
                <c:pt idx="69">
                  <c:v>49.40579233826135</c:v>
                </c:pt>
                <c:pt idx="70">
                  <c:v>50.226987305477877</c:v>
                </c:pt>
                <c:pt idx="71">
                  <c:v>51.034652034263537</c:v>
                </c:pt>
                <c:pt idx="72">
                  <c:v>51.828361749236947</c:v>
                </c:pt>
                <c:pt idx="73">
                  <c:v>52.60771332505815</c:v>
                </c:pt>
                <c:pt idx="74">
                  <c:v>53.372325340951221</c:v>
                </c:pt>
                <c:pt idx="75">
                  <c:v>54.121838102800048</c:v>
                </c:pt>
                <c:pt idx="76">
                  <c:v>54.855913633364423</c:v>
                </c:pt>
                <c:pt idx="77">
                  <c:v>55.574235631221214</c:v>
                </c:pt>
                <c:pt idx="78">
                  <c:v>56.276509399088731</c:v>
                </c:pt>
                <c:pt idx="79">
                  <c:v>56.962461742244962</c:v>
                </c:pt>
                <c:pt idx="80">
                  <c:v>57.6318408377984</c:v>
                </c:pt>
                <c:pt idx="81">
                  <c:v>58.284416075616974</c:v>
                </c:pt>
                <c:pt idx="82">
                  <c:v>58.919977871763322</c:v>
                </c:pt>
                <c:pt idx="83">
                  <c:v>59.538337455325077</c:v>
                </c:pt>
                <c:pt idx="84">
                  <c:v>60.139326629566042</c:v>
                </c:pt>
                <c:pt idx="85">
                  <c:v>60.72279750835861</c:v>
                </c:pt>
                <c:pt idx="86">
                  <c:v>61.2886222288883</c:v>
                </c:pt>
                <c:pt idx="87">
                  <c:v>61.836692641650409</c:v>
                </c:pt>
                <c:pt idx="88">
                  <c:v>62.366919978782946</c:v>
                </c:pt>
                <c:pt idx="89">
                  <c:v>62.879234501802458</c:v>
                </c:pt>
                <c:pt idx="90">
                  <c:v>63.373585129828015</c:v>
                </c:pt>
                <c:pt idx="91">
                  <c:v>63.849939049394862</c:v>
                </c:pt>
                <c:pt idx="92">
                  <c:v>64.308281306971679</c:v>
                </c:pt>
                <c:pt idx="93">
                  <c:v>64.748614385305331</c:v>
                </c:pt>
                <c:pt idx="94">
                  <c:v>65.170957764724506</c:v>
                </c:pt>
                <c:pt idx="95">
                  <c:v>65.57534747053667</c:v>
                </c:pt>
                <c:pt idx="96">
                  <c:v>65.961835607655161</c:v>
                </c:pt>
                <c:pt idx="97">
                  <c:v>66.330489883590744</c:v>
                </c:pt>
                <c:pt idx="98">
                  <c:v>66.681393120938623</c:v>
                </c:pt>
                <c:pt idx="99">
                  <c:v>67.014642760484293</c:v>
                </c:pt>
                <c:pt idx="100">
                  <c:v>67.330350356043041</c:v>
                </c:pt>
                <c:pt idx="101">
                  <c:v>67.62864106213587</c:v>
                </c:pt>
                <c:pt idx="102">
                  <c:v>67.909653115590444</c:v>
                </c:pt>
                <c:pt idx="103">
                  <c:v>68.173537312139615</c:v>
                </c:pt>
                <c:pt idx="104">
                  <c:v>68.42045647907166</c:v>
                </c:pt>
                <c:pt idx="105">
                  <c:v>68.650584944965757</c:v>
                </c:pt>
                <c:pt idx="106">
                  <c:v>68.864108007524209</c:v>
                </c:pt>
                <c:pt idx="107">
                  <c:v>69.061221400488421</c:v>
                </c:pt>
                <c:pt idx="108">
                  <c:v>69.242130760600361</c:v>
                </c:pt>
                <c:pt idx="109">
                  <c:v>69.407051095543395</c:v>
                </c:pt>
                <c:pt idx="110">
                  <c:v>69.55620625376767</c:v>
                </c:pt>
                <c:pt idx="111">
                  <c:v>69.689828397075701</c:v>
                </c:pt>
                <c:pt idx="112">
                  <c:v>69.808157476811374</c:v>
                </c:pt>
                <c:pt idx="113">
                  <c:v>69.911440714464533</c:v>
                </c:pt>
                <c:pt idx="114">
                  <c:v>69.999932087468522</c:v>
                </c:pt>
                <c:pt idx="115">
                  <c:v>70.073891820935245</c:v>
                </c:pt>
                <c:pt idx="116">
                  <c:v>70.133585886036172</c:v>
                </c:pt>
                <c:pt idx="117">
                  <c:v>70.179285505703135</c:v>
                </c:pt>
                <c:pt idx="118">
                  <c:v>70.211266668285845</c:v>
                </c:pt>
                <c:pt idx="119">
                  <c:v>70.229809649767532</c:v>
                </c:pt>
                <c:pt idx="120">
                  <c:v>70.235198545102492</c:v>
                </c:pt>
                <c:pt idx="121">
                  <c:v>70.227720809203305</c:v>
                </c:pt>
                <c:pt idx="122">
                  <c:v>70.20766680806787</c:v>
                </c:pt>
                <c:pt idx="123">
                  <c:v>70.175329380500102</c:v>
                </c:pt>
                <c:pt idx="124">
                  <c:v>70.131003410840691</c:v>
                </c:pt>
                <c:pt idx="125">
                  <c:v>70.074985413088669</c:v>
                </c:pt>
                <c:pt idx="126">
                  <c:v>70.007573126757478</c:v>
                </c:pt>
                <c:pt idx="127">
                  <c:v>69.92906512477407</c:v>
                </c:pt>
                <c:pt idx="128">
                  <c:v>69.839760433693783</c:v>
                </c:pt>
                <c:pt idx="129">
                  <c:v>69.739958166469478</c:v>
                </c:pt>
                <c:pt idx="130">
                  <c:v>69.62995716797883</c:v>
                </c:pt>
                <c:pt idx="131">
                  <c:v>69.510055673480679</c:v>
                </c:pt>
                <c:pt idx="132">
                  <c:v>69.380550980138537</c:v>
                </c:pt>
                <c:pt idx="133">
                  <c:v>69.241739131717466</c:v>
                </c:pt>
                <c:pt idx="134">
                  <c:v>69.093914616530071</c:v>
                </c:pt>
                <c:pt idx="135">
                  <c:v>68.937370078676707</c:v>
                </c:pt>
                <c:pt idx="136">
                  <c:v>68.77239604259664</c:v>
                </c:pt>
                <c:pt idx="137">
                  <c:v>68.599280650918985</c:v>
                </c:pt>
                <c:pt idx="138">
                  <c:v>68.418309415574498</c:v>
                </c:pt>
                <c:pt idx="139">
                  <c:v>68.229764982104783</c:v>
                </c:pt>
                <c:pt idx="140">
                  <c:v>68.033926907079774</c:v>
                </c:pt>
                <c:pt idx="141">
                  <c:v>67.831071448511338</c:v>
                </c:pt>
                <c:pt idx="142">
                  <c:v>67.621471369128415</c:v>
                </c:pt>
                <c:pt idx="143">
                  <c:v>67.405395752357947</c:v>
                </c:pt>
                <c:pt idx="144">
                  <c:v>67.183109830835747</c:v>
                </c:pt>
                <c:pt idx="145">
                  <c:v>66.954874827252667</c:v>
                </c:pt>
                <c:pt idx="146">
                  <c:v>66.720947807324393</c:v>
                </c:pt>
                <c:pt idx="147">
                  <c:v>66.481581544655782</c:v>
                </c:pt>
                <c:pt idx="148">
                  <c:v>66.237024397256334</c:v>
                </c:pt>
                <c:pt idx="149">
                  <c:v>65.987520195449378</c:v>
                </c:pt>
                <c:pt idx="150">
                  <c:v>65.733308140903858</c:v>
                </c:pt>
                <c:pt idx="151">
                  <c:v>65.474622716507128</c:v>
                </c:pt>
                <c:pt idx="152">
                  <c:v>65.211693606785758</c:v>
                </c:pt>
                <c:pt idx="153">
                  <c:v>64.944745628572562</c:v>
                </c:pt>
                <c:pt idx="154">
                  <c:v>64.673998671608985</c:v>
                </c:pt>
                <c:pt idx="155">
                  <c:v>64.399667648766155</c:v>
                </c:pt>
                <c:pt idx="156">
                  <c:v>64.121962455560009</c:v>
                </c:pt>
                <c:pt idx="157">
                  <c:v>63.841087938632498</c:v>
                </c:pt>
                <c:pt idx="158">
                  <c:v>63.557243872865293</c:v>
                </c:pt>
                <c:pt idx="159">
                  <c:v>63.270624946790342</c:v>
                </c:pt>
                <c:pt idx="160">
                  <c:v>62.981420755958737</c:v>
                </c:pt>
                <c:pt idx="161">
                  <c:v>62.689815803928283</c:v>
                </c:pt>
                <c:pt idx="162">
                  <c:v>62.395989510529624</c:v>
                </c:pt>
                <c:pt idx="163">
                  <c:v>62.100116227071091</c:v>
                </c:pt>
                <c:pt idx="164">
                  <c:v>61.802365258143574</c:v>
                </c:pt>
                <c:pt idx="165">
                  <c:v>61.502900889688661</c:v>
                </c:pt>
                <c:pt idx="166">
                  <c:v>61.201882422995595</c:v>
                </c:pt>
                <c:pt idx="167">
                  <c:v>60.899464214296387</c:v>
                </c:pt>
                <c:pt idx="168">
                  <c:v>60.595795719631518</c:v>
                </c:pt>
                <c:pt idx="169">
                  <c:v>60.291021544663835</c:v>
                </c:pt>
                <c:pt idx="170">
                  <c:v>59.985281499122934</c:v>
                </c:pt>
                <c:pt idx="171">
                  <c:v>59.678710655567606</c:v>
                </c:pt>
                <c:pt idx="172">
                  <c:v>59.371439412160541</c:v>
                </c:pt>
                <c:pt idx="173">
                  <c:v>59.063593559155279</c:v>
                </c:pt>
                <c:pt idx="174">
                  <c:v>58.755294348802472</c:v>
                </c:pt>
                <c:pt idx="175">
                  <c:v>58.446658568389843</c:v>
                </c:pt>
                <c:pt idx="176">
                  <c:v>58.137798616137296</c:v>
                </c:pt>
                <c:pt idx="177">
                  <c:v>57.828822579677137</c:v>
                </c:pt>
                <c:pt idx="178">
                  <c:v>57.519834316856382</c:v>
                </c:pt>
                <c:pt idx="179">
                  <c:v>57.210933538607449</c:v>
                </c:pt>
                <c:pt idx="180">
                  <c:v>56.902215893641156</c:v>
                </c:pt>
                <c:pt idx="181">
                  <c:v>56.59377305472497</c:v>
                </c:pt>
                <c:pt idx="182">
                  <c:v>56.285692806318153</c:v>
                </c:pt>
                <c:pt idx="183">
                  <c:v>55.978059133343841</c:v>
                </c:pt>
                <c:pt idx="184">
                  <c:v>55.670952310887699</c:v>
                </c:pt>
                <c:pt idx="185">
                  <c:v>55.364448994621</c:v>
                </c:pt>
                <c:pt idx="186">
                  <c:v>55.058622311755187</c:v>
                </c:pt>
                <c:pt idx="187">
                  <c:v>54.753541952344165</c:v>
                </c:pt>
                <c:pt idx="188">
                  <c:v>54.449274260758926</c:v>
                </c:pt>
                <c:pt idx="189">
                  <c:v>54.14588232716828</c:v>
                </c:pt>
                <c:pt idx="190">
                  <c:v>53.84342607886822</c:v>
                </c:pt>
                <c:pt idx="191">
                  <c:v>53.541962371310888</c:v>
                </c:pt>
                <c:pt idx="192">
                  <c:v>53.241545078692909</c:v>
                </c:pt>
                <c:pt idx="193">
                  <c:v>52.942225183971019</c:v>
                </c:pt>
                <c:pt idx="194">
                  <c:v>52.644050868181424</c:v>
                </c:pt>
                <c:pt idx="195">
                  <c:v>52.347067598947177</c:v>
                </c:pt>
                <c:pt idx="196">
                  <c:v>52.051318218066186</c:v>
                </c:pt>
                <c:pt idx="197">
                  <c:v>51.756843028079572</c:v>
                </c:pt>
                <c:pt idx="198">
                  <c:v>51.463679877728524</c:v>
                </c:pt>
                <c:pt idx="199">
                  <c:v>51.171864246214284</c:v>
                </c:pt>
                <c:pt idx="200">
                  <c:v>50.881429326183692</c:v>
                </c:pt>
                <c:pt idx="201">
                  <c:v>50.592406105369164</c:v>
                </c:pt>
                <c:pt idx="202">
                  <c:v>50.304823446819228</c:v>
                </c:pt>
                <c:pt idx="203">
                  <c:v>50.018708167661643</c:v>
                </c:pt>
                <c:pt idx="204">
                  <c:v>49.734085116347586</c:v>
                </c:pt>
                <c:pt idx="205">
                  <c:v>49.450977248331654</c:v>
                </c:pt>
                <c:pt idx="206">
                  <c:v>49.169405700147848</c:v>
                </c:pt>
                <c:pt idx="207">
                  <c:v>48.889389861847263</c:v>
                </c:pt>
                <c:pt idx="208">
                  <c:v>48.610947447768638</c:v>
                </c:pt>
                <c:pt idx="209">
                  <c:v>48.33409456561813</c:v>
                </c:pt>
                <c:pt idx="210">
                  <c:v>48.05884578383872</c:v>
                </c:pt>
                <c:pt idx="211">
                  <c:v>47.785214197255314</c:v>
                </c:pt>
                <c:pt idx="212">
                  <c:v>47.513211490985057</c:v>
                </c:pt>
                <c:pt idx="213">
                  <c:v>47.242848002606735</c:v>
                </c:pt>
                <c:pt idx="214">
                  <c:v>46.974132782587347</c:v>
                </c:pt>
                <c:pt idx="215">
                  <c:v>46.70707365296694</c:v>
                </c:pt>
                <c:pt idx="216">
                  <c:v>46.441677264306705</c:v>
                </c:pt>
                <c:pt idx="217">
                  <c:v>46.17794915090839</c:v>
                </c:pt>
                <c:pt idx="218">
                  <c:v>45.915893784315884</c:v>
                </c:pt>
                <c:pt idx="219">
                  <c:v>45.655514625113014</c:v>
                </c:pt>
                <c:pt idx="220">
                  <c:v>45.396814173033519</c:v>
                </c:pt>
                <c:pt idx="221">
                  <c:v>45.139794015402373</c:v>
                </c:pt>
                <c:pt idx="222">
                  <c:v>44.884454873929087</c:v>
                </c:pt>
                <c:pt idx="223">
                  <c:v>44.630796649875805</c:v>
                </c:pt>
                <c:pt idx="224">
                  <c:v>44.378818467625337</c:v>
                </c:pt>
                <c:pt idx="225">
                  <c:v>44.128518716675032</c:v>
                </c:pt>
                <c:pt idx="226">
                  <c:v>43.87989509208461</c:v>
                </c:pt>
                <c:pt idx="227">
                  <c:v>43.632944633407135</c:v>
                </c:pt>
                <c:pt idx="228">
                  <c:v>43.387663762133386</c:v>
                </c:pt>
                <c:pt idx="229">
                  <c:v>43.144048317680969</c:v>
                </c:pt>
                <c:pt idx="230">
                  <c:v>42.902093591960593</c:v>
                </c:pt>
                <c:pt idx="231">
                  <c:v>42.661794362552428</c:v>
                </c:pt>
                <c:pt idx="232">
                  <c:v>42.423144924526127</c:v>
                </c:pt>
                <c:pt idx="233">
                  <c:v>42.186139120938904</c:v>
                </c:pt>
                <c:pt idx="234">
                  <c:v>41.950770372045824</c:v>
                </c:pt>
                <c:pt idx="235">
                  <c:v>41.717031703257717</c:v>
                </c:pt>
                <c:pt idx="236">
                  <c:v>41.484915771881091</c:v>
                </c:pt>
                <c:pt idx="237">
                  <c:v>41.254414892675825</c:v>
                </c:pt>
                <c:pt idx="238">
                  <c:v>41.025521062265369</c:v>
                </c:pt>
                <c:pt idx="239">
                  <c:v>40.798225982434673</c:v>
                </c:pt>
                <c:pt idx="240">
                  <c:v>40.572521082350775</c:v>
                </c:pt>
                <c:pt idx="241">
                  <c:v>40.348397539740859</c:v>
                </c:pt>
                <c:pt idx="242">
                  <c:v>40.125846301061927</c:v>
                </c:pt>
                <c:pt idx="243">
                  <c:v>39.904858100696586</c:v>
                </c:pt>
                <c:pt idx="244">
                  <c:v>39.685423479208325</c:v>
                </c:pt>
                <c:pt idx="245">
                  <c:v>39.467532800689611</c:v>
                </c:pt>
                <c:pt idx="246">
                  <c:v>39.2511762692357</c:v>
                </c:pt>
                <c:pt idx="247">
                  <c:v>39.036343944576132</c:v>
                </c:pt>
                <c:pt idx="248">
                  <c:v>38.823025756895817</c:v>
                </c:pt>
                <c:pt idx="249">
                  <c:v>38.611211520876566</c:v>
                </c:pt>
                <c:pt idx="250">
                  <c:v>38.400890948989584</c:v>
                </c:pt>
                <c:pt idx="251">
                  <c:v>38.192053664068624</c:v>
                </c:pt>
                <c:pt idx="252">
                  <c:v>37.984689211192944</c:v>
                </c:pt>
                <c:pt idx="253">
                  <c:v>37.7787870689084</c:v>
                </c:pt>
                <c:pt idx="254">
                  <c:v>37.574336659814279</c:v>
                </c:pt>
                <c:pt idx="255">
                  <c:v>37.371327360543049</c:v>
                </c:pt>
                <c:pt idx="256">
                  <c:v>37.169748511158801</c:v>
                </c:pt>
                <c:pt idx="257">
                  <c:v>36.969589424000475</c:v>
                </c:pt>
                <c:pt idx="258">
                  <c:v>36.770839391993846</c:v>
                </c:pt>
                <c:pt idx="259">
                  <c:v>36.573487696456951</c:v>
                </c:pt>
                <c:pt idx="260">
                  <c:v>36.377523614421619</c:v>
                </c:pt>
                <c:pt idx="261">
                  <c:v>36.182936425493978</c:v>
                </c:pt>
                <c:pt idx="262">
                  <c:v>35.989715418275495</c:v>
                </c:pt>
                <c:pt idx="263">
                  <c:v>35.797849896365463</c:v>
                </c:pt>
                <c:pt idx="264">
                  <c:v>35.607329183965433</c:v>
                </c:pt>
                <c:pt idx="265">
                  <c:v>35.418142631104985</c:v>
                </c:pt>
                <c:pt idx="266">
                  <c:v>35.230279618507637</c:v>
                </c:pt>
                <c:pt idx="267">
                  <c:v>35.043729562115203</c:v>
                </c:pt>
                <c:pt idx="268">
                  <c:v>34.858481917287875</c:v>
                </c:pt>
                <c:pt idx="269">
                  <c:v>34.674526182696809</c:v>
                </c:pt>
                <c:pt idx="270">
                  <c:v>34.491851903925451</c:v>
                </c:pt>
                <c:pt idx="271">
                  <c:v>34.310448676794863</c:v>
                </c:pt>
                <c:pt idx="272">
                  <c:v>34.130306150428083</c:v>
                </c:pt>
                <c:pt idx="273">
                  <c:v>33.951414030067511</c:v>
                </c:pt>
                <c:pt idx="274">
                  <c:v>33.773762079658979</c:v>
                </c:pt>
                <c:pt idx="275">
                  <c:v>33.597340124215577</c:v>
                </c:pt>
                <c:pt idx="276">
                  <c:v>33.422138051973704</c:v>
                </c:pt>
                <c:pt idx="277">
                  <c:v>33.248145816352903</c:v>
                </c:pt>
                <c:pt idx="278">
                  <c:v>33.075353437731238</c:v>
                </c:pt>
                <c:pt idx="279">
                  <c:v>32.903751005046786</c:v>
                </c:pt>
                <c:pt idx="280">
                  <c:v>32.733328677235576</c:v>
                </c:pt>
                <c:pt idx="281">
                  <c:v>32.56407668451574</c:v>
                </c:pt>
                <c:pt idx="282">
                  <c:v>32.39598532952752</c:v>
                </c:pt>
                <c:pt idx="283">
                  <c:v>32.229044988337591</c:v>
                </c:pt>
                <c:pt idx="284">
                  <c:v>32.063246111316431</c:v>
                </c:pt>
                <c:pt idx="285">
                  <c:v>31.898579223896675</c:v>
                </c:pt>
                <c:pt idx="286">
                  <c:v>31.735034927220198</c:v>
                </c:pt>
                <c:pt idx="287">
                  <c:v>31.572603898680867</c:v>
                </c:pt>
                <c:pt idx="288">
                  <c:v>31.41127689237014</c:v>
                </c:pt>
                <c:pt idx="289">
                  <c:v>31.251044739431862</c:v>
                </c:pt>
                <c:pt idx="290">
                  <c:v>31.091898348332307</c:v>
                </c:pt>
                <c:pt idx="291">
                  <c:v>30.933828705051468</c:v>
                </c:pt>
                <c:pt idx="292">
                  <c:v>30.776826873200974</c:v>
                </c:pt>
                <c:pt idx="293">
                  <c:v>30.620883994073807</c:v>
                </c:pt>
                <c:pt idx="294">
                  <c:v>30.46599128663091</c:v>
                </c:pt>
                <c:pt idx="295">
                  <c:v>30.312140047429011</c:v>
                </c:pt>
                <c:pt idx="296">
                  <c:v>30.159321650494235</c:v>
                </c:pt>
                <c:pt idx="297">
                  <c:v>30.007527547145642</c:v>
                </c:pt>
                <c:pt idx="298">
                  <c:v>29.856749265772422</c:v>
                </c:pt>
                <c:pt idx="299">
                  <c:v>29.7069784115684</c:v>
                </c:pt>
                <c:pt idx="300">
                  <c:v>29.558206666227434</c:v>
                </c:pt>
                <c:pt idx="301">
                  <c:v>29.410425787602762</c:v>
                </c:pt>
                <c:pt idx="302">
                  <c:v>29.263627609333327</c:v>
                </c:pt>
                <c:pt idx="303">
                  <c:v>29.117804040440035</c:v>
                </c:pt>
                <c:pt idx="304">
                  <c:v>28.972947064894441</c:v>
                </c:pt>
                <c:pt idx="305">
                  <c:v>28.829048741162538</c:v>
                </c:pt>
                <c:pt idx="306">
                  <c:v>28.686101201725748</c:v>
                </c:pt>
                <c:pt idx="307">
                  <c:v>28.544096652581572</c:v>
                </c:pt>
                <c:pt idx="308">
                  <c:v>28.403027372725631</c:v>
                </c:pt>
                <c:pt idx="309">
                  <c:v>28.26288571361728</c:v>
                </c:pt>
                <c:pt idx="310">
                  <c:v>28.123664098630414</c:v>
                </c:pt>
                <c:pt idx="311">
                  <c:v>27.985355022491149</c:v>
                </c:pt>
                <c:pt idx="312">
                  <c:v>27.847951050703969</c:v>
                </c:pt>
                <c:pt idx="313">
                  <c:v>27.711444818967621</c:v>
                </c:pt>
                <c:pt idx="314">
                  <c:v>27.575829032582405</c:v>
                </c:pt>
                <c:pt idx="315">
                  <c:v>27.441096465849725</c:v>
                </c:pt>
                <c:pt idx="316">
                  <c:v>27.307239961465399</c:v>
                </c:pt>
                <c:pt idx="317">
                  <c:v>27.174252429907469</c:v>
                </c:pt>
                <c:pt idx="318">
                  <c:v>27.042126848819848</c:v>
                </c:pt>
                <c:pt idx="319">
                  <c:v>26.910856262392329</c:v>
                </c:pt>
                <c:pt idx="320">
                  <c:v>26.780433780738221</c:v>
                </c:pt>
                <c:pt idx="321">
                  <c:v>26.650852579270122</c:v>
                </c:pt>
                <c:pt idx="322">
                  <c:v>26.522105898074514</c:v>
                </c:pt>
                <c:pt idx="323">
                  <c:v>26.394187041286102</c:v>
                </c:pt>
                <c:pt idx="324">
                  <c:v>26.267089376462295</c:v>
                </c:pt>
                <c:pt idx="325">
                  <c:v>26.140806333958395</c:v>
                </c:pt>
                <c:pt idx="326">
                  <c:v>26.015331406304185</c:v>
                </c:pt>
                <c:pt idx="327">
                  <c:v>25.890658147582116</c:v>
                </c:pt>
                <c:pt idx="328">
                  <c:v>25.766780172807842</c:v>
                </c:pt>
                <c:pt idx="329">
                  <c:v>25.643691157313185</c:v>
                </c:pt>
                <c:pt idx="330">
                  <c:v>25.521384836132157</c:v>
                </c:pt>
                <c:pt idx="331">
                  <c:v>25.399855003390101</c:v>
                </c:pt>
                <c:pt idx="332">
                  <c:v>25.279095511696511</c:v>
                </c:pt>
                <c:pt idx="333">
                  <c:v>25.159100271541618</c:v>
                </c:pt>
                <c:pt idx="334">
                  <c:v>25.03986325069701</c:v>
                </c:pt>
                <c:pt idx="335">
                  <c:v>24.921378473620507</c:v>
                </c:pt>
                <c:pt idx="336">
                  <c:v>24.803640020865558</c:v>
                </c:pt>
                <c:pt idx="337">
                  <c:v>24.686642028495314</c:v>
                </c:pt>
                <c:pt idx="338">
                  <c:v>24.570378687501275</c:v>
                </c:pt>
                <c:pt idx="339">
                  <c:v>24.454844243227129</c:v>
                </c:pt>
                <c:pt idx="340">
                  <c:v>24.340032994797397</c:v>
                </c:pt>
                <c:pt idx="341">
                  <c:v>24.225939294551324</c:v>
                </c:pt>
                <c:pt idx="342">
                  <c:v>24.11255754748197</c:v>
                </c:pt>
                <c:pt idx="343">
                  <c:v>23.99988221068061</c:v>
                </c:pt>
                <c:pt idx="344">
                  <c:v>23.887907792786478</c:v>
                </c:pt>
                <c:pt idx="345">
                  <c:v>23.776628853441878</c:v>
                </c:pt>
                <c:pt idx="346">
                  <c:v>23.66604000275278</c:v>
                </c:pt>
                <c:pt idx="347">
                  <c:v>23.556135900754896</c:v>
                </c:pt>
                <c:pt idx="348">
                  <c:v>23.446911256885215</c:v>
                </c:pt>
                <c:pt idx="349">
                  <c:v>23.338360829459134</c:v>
                </c:pt>
                <c:pt idx="350">
                  <c:v>23.230479425152978</c:v>
                </c:pt>
                <c:pt idx="351">
                  <c:v>23.123261898492174</c:v>
                </c:pt>
                <c:pt idx="352">
                  <c:v>23.016703151344814</c:v>
                </c:pt>
                <c:pt idx="353">
                  <c:v>22.910798132420837</c:v>
                </c:pt>
                <c:pt idx="354">
                  <c:v>22.805541836776555</c:v>
                </c:pt>
                <c:pt idx="355">
                  <c:v>22.700929305324863</c:v>
                </c:pt>
                <c:pt idx="356">
                  <c:v>22.596955624350585</c:v>
                </c:pt>
                <c:pt idx="357">
                  <c:v>22.49361592503152</c:v>
                </c:pt>
                <c:pt idx="358">
                  <c:v>22.390905382964732</c:v>
                </c:pt>
                <c:pt idx="359">
                  <c:v>22.288819217698119</c:v>
                </c:pt>
                <c:pt idx="360">
                  <c:v>22.187352692267496</c:v>
                </c:pt>
                <c:pt idx="361">
                  <c:v>22.086501112738716</c:v>
                </c:pt>
                <c:pt idx="362">
                  <c:v>21.98625982775512</c:v>
                </c:pt>
                <c:pt idx="363">
                  <c:v>21.886624228090255</c:v>
                </c:pt>
                <c:pt idx="364">
                  <c:v>21.787589746205626</c:v>
                </c:pt>
                <c:pt idx="365">
                  <c:v>21.689151855813463</c:v>
                </c:pt>
                <c:pt idx="366">
                  <c:v>21.591306071444706</c:v>
                </c:pt>
                <c:pt idx="367">
                  <c:v>21.494047948021915</c:v>
                </c:pt>
                <c:pt idx="368">
                  <c:v>21.397373080437077</c:v>
                </c:pt>
                <c:pt idx="369">
                  <c:v>21.301277103134325</c:v>
                </c:pt>
                <c:pt idx="370">
                  <c:v>21.205755689697554</c:v>
                </c:pt>
                <c:pt idx="371">
                  <c:v>21.110804552442772</c:v>
                </c:pt>
                <c:pt idx="372">
                  <c:v>21.016419442015177</c:v>
                </c:pt>
                <c:pt idx="373">
                  <c:v>20.922596146991054</c:v>
                </c:pt>
                <c:pt idx="374">
                  <c:v>20.829330493484051</c:v>
                </c:pt>
                <c:pt idx="375">
                  <c:v>20.736618344756238</c:v>
                </c:pt>
                <c:pt idx="376">
                  <c:v>20.644455600833751</c:v>
                </c:pt>
                <c:pt idx="377">
                  <c:v>20.552838198126622</c:v>
                </c:pt>
                <c:pt idx="378">
                  <c:v>20.461762109053339</c:v>
                </c:pt>
                <c:pt idx="379">
                  <c:v>20.371223341669563</c:v>
                </c:pt>
                <c:pt idx="380">
                  <c:v>20.281217939301328</c:v>
                </c:pt>
                <c:pt idx="381">
                  <c:v>20.191741980182385</c:v>
                </c:pt>
                <c:pt idx="382">
                  <c:v>20.102791577095772</c:v>
                </c:pt>
                <c:pt idx="383">
                  <c:v>20.014362877019622</c:v>
                </c:pt>
                <c:pt idx="384">
                  <c:v>19.926452060777038</c:v>
                </c:pt>
                <c:pt idx="385">
                  <c:v>19.839055342689988</c:v>
                </c:pt>
                <c:pt idx="386">
                  <c:v>19.752168970237321</c:v>
                </c:pt>
                <c:pt idx="387">
                  <c:v>19.665789223716615</c:v>
                </c:pt>
                <c:pt idx="388">
                  <c:v>19.579912415909988</c:v>
                </c:pt>
                <c:pt idx="389">
                  <c:v>19.494534891753887</c:v>
                </c:pt>
                <c:pt idx="390">
                  <c:v>19.409653028012485</c:v>
                </c:pt>
                <c:pt idx="391">
                  <c:v>19.325263232954981</c:v>
                </c:pt>
                <c:pt idx="392">
                  <c:v>19.241361946036619</c:v>
                </c:pt>
                <c:pt idx="393">
                  <c:v>19.15794563758331</c:v>
                </c:pt>
                <c:pt idx="394">
                  <c:v>19.075010808479945</c:v>
                </c:pt>
                <c:pt idx="395">
                  <c:v>18.992553989862245</c:v>
                </c:pt>
                <c:pt idx="396">
                  <c:v>18.910571742812209</c:v>
                </c:pt>
                <c:pt idx="397">
                  <c:v>18.82906065805696</c:v>
                </c:pt>
                <c:pt idx="398">
                  <c:v>18.748017355671109</c:v>
                </c:pt>
                <c:pt idx="399">
                  <c:v>18.667438484782579</c:v>
                </c:pt>
                <c:pt idx="400">
                  <c:v>18.587320723281593</c:v>
                </c:pt>
                <c:pt idx="401">
                  <c:v>18.507660777533204</c:v>
                </c:pt>
                <c:pt idx="402">
                  <c:v>18.42845538209292</c:v>
                </c:pt>
                <c:pt idx="403">
                  <c:v>18.349701299425675</c:v>
                </c:pt>
                <c:pt idx="404">
                  <c:v>18.271395319628056</c:v>
                </c:pt>
                <c:pt idx="405">
                  <c:v>18.193534260153399</c:v>
                </c:pt>
                <c:pt idx="406">
                  <c:v>18.116114965540376</c:v>
                </c:pt>
                <c:pt idx="407">
                  <c:v>18.039134307144366</c:v>
                </c:pt>
                <c:pt idx="408">
                  <c:v>17.96258918287198</c:v>
                </c:pt>
                <c:pt idx="409">
                  <c:v>17.886476516918634</c:v>
                </c:pt>
                <c:pt idx="410">
                  <c:v>17.810793259508912</c:v>
                </c:pt>
                <c:pt idx="411">
                  <c:v>17.735536386640021</c:v>
                </c:pt>
                <c:pt idx="412">
                  <c:v>17.660702899828109</c:v>
                </c:pt>
                <c:pt idx="413">
                  <c:v>17.586289825857264</c:v>
                </c:pt>
                <c:pt idx="414">
                  <c:v>17.512294216531586</c:v>
                </c:pt>
                <c:pt idx="415">
                  <c:v>17.438713148429841</c:v>
                </c:pt>
                <c:pt idx="416">
                  <c:v>17.36554372266292</c:v>
                </c:pt>
                <c:pt idx="417">
                  <c:v>17.292783064633994</c:v>
                </c:pt>
                <c:pt idx="418">
                  <c:v>17.2204283238014</c:v>
                </c:pt>
                <c:pt idx="419">
                  <c:v>17.148476673444122</c:v>
                </c:pt>
                <c:pt idx="420">
                  <c:v>17.076925310429829</c:v>
                </c:pt>
                <c:pt idx="421">
                  <c:v>17.005771454985606</c:v>
                </c:pt>
                <c:pt idx="422">
                  <c:v>16.935012350471183</c:v>
                </c:pt>
                <c:pt idx="423">
                  <c:v>16.864645263154557</c:v>
                </c:pt>
                <c:pt idx="424">
                  <c:v>16.794667481990345</c:v>
                </c:pt>
                <c:pt idx="425">
                  <c:v>16.725076318400284</c:v>
                </c:pt>
                <c:pt idx="426">
                  <c:v>16.655869106056471</c:v>
                </c:pt>
                <c:pt idx="427">
                  <c:v>16.587043200666699</c:v>
                </c:pt>
                <c:pt idx="428">
                  <c:v>16.518595979762381</c:v>
                </c:pt>
                <c:pt idx="429">
                  <c:v>16.450524842488605</c:v>
                </c:pt>
                <c:pt idx="430">
                  <c:v>16.382827209396723</c:v>
                </c:pt>
                <c:pt idx="431">
                  <c:v>16.315500522238992</c:v>
                </c:pt>
                <c:pt idx="432">
                  <c:v>16.248542243765598</c:v>
                </c:pt>
                <c:pt idx="433">
                  <c:v>16.181949857523833</c:v>
                </c:pt>
                <c:pt idx="434">
                  <c:v>16.115720867659533</c:v>
                </c:pt>
                <c:pt idx="435">
                  <c:v>16.049852798720565</c:v>
                </c:pt>
                <c:pt idx="436">
                  <c:v>15.9843431954626</c:v>
                </c:pt>
                <c:pt idx="437">
                  <c:v>15.919189622656845</c:v>
                </c:pt>
                <c:pt idx="438">
                  <c:v>15.854389664900012</c:v>
                </c:pt>
                <c:pt idx="439">
                  <c:v>15.789940926426212</c:v>
                </c:pt>
                <c:pt idx="440">
                  <c:v>15.725841030920947</c:v>
                </c:pt>
                <c:pt idx="441">
                  <c:v>15.662087621337179</c:v>
                </c:pt>
                <c:pt idx="442">
                  <c:v>15.598678359713261</c:v>
                </c:pt>
                <c:pt idx="443">
                  <c:v>15.535610926992845</c:v>
                </c:pt>
                <c:pt idx="444">
                  <c:v>15.472883022846887</c:v>
                </c:pt>
                <c:pt idx="445">
                  <c:v>15.410492365497291</c:v>
                </c:pt>
                <c:pt idx="446">
                  <c:v>15.348436691542787</c:v>
                </c:pt>
                <c:pt idx="447">
                  <c:v>15.286713755786366</c:v>
                </c:pt>
                <c:pt idx="448">
                  <c:v>15.225321331064734</c:v>
                </c:pt>
                <c:pt idx="449">
                  <c:v>15.164257208079519</c:v>
                </c:pt>
                <c:pt idx="450">
                  <c:v>15.103519195230348</c:v>
                </c:pt>
                <c:pt idx="451">
                  <c:v>15.043105118449688</c:v>
                </c:pt>
                <c:pt idx="452">
                  <c:v>14.983012821039324</c:v>
                </c:pt>
                <c:pt idx="453">
                  <c:v>14.923240163508765</c:v>
                </c:pt>
                <c:pt idx="454">
                  <c:v>14.863785023415275</c:v>
                </c:pt>
                <c:pt idx="455">
                  <c:v>14.80464529520556</c:v>
                </c:pt>
                <c:pt idx="456">
                  <c:v>14.745818890059155</c:v>
                </c:pt>
                <c:pt idx="457">
                  <c:v>14.687303735733622</c:v>
                </c:pt>
                <c:pt idx="458">
                  <c:v>14.629097776411143</c:v>
                </c:pt>
                <c:pt idx="459">
                  <c:v>14.57119897254681</c:v>
                </c:pt>
                <c:pt idx="460">
                  <c:v>14.513605300718623</c:v>
                </c:pt>
                <c:pt idx="461">
                  <c:v>14.45631475347902</c:v>
                </c:pt>
                <c:pt idx="462">
                  <c:v>14.399325339207806</c:v>
                </c:pt>
                <c:pt idx="463">
                  <c:v>14.342635081966876</c:v>
                </c:pt>
                <c:pt idx="464">
                  <c:v>14.286242021356301</c:v>
                </c:pt>
                <c:pt idx="465">
                  <c:v>14.23014421237194</c:v>
                </c:pt>
                <c:pt idx="466">
                  <c:v>14.174339725264645</c:v>
                </c:pt>
                <c:pt idx="467">
                  <c:v>14.118826645400702</c:v>
                </c:pt>
                <c:pt idx="468">
                  <c:v>14.063603073124057</c:v>
                </c:pt>
                <c:pt idx="469">
                  <c:v>14.008667123619674</c:v>
                </c:pt>
                <c:pt idx="470">
                  <c:v>13.954016926778522</c:v>
                </c:pt>
                <c:pt idx="471">
                  <c:v>13.899650627063835</c:v>
                </c:pt>
                <c:pt idx="472">
                  <c:v>13.845566383378781</c:v>
                </c:pt>
                <c:pt idx="473">
                  <c:v>13.791762368935608</c:v>
                </c:pt>
                <c:pt idx="474">
                  <c:v>13.73823677112604</c:v>
                </c:pt>
                <c:pt idx="475">
                  <c:v>13.684987791392999</c:v>
                </c:pt>
                <c:pt idx="476">
                  <c:v>13.63201364510374</c:v>
                </c:pt>
                <c:pt idx="477">
                  <c:v>13.579312561424217</c:v>
                </c:pt>
                <c:pt idx="478">
                  <c:v>13.526882783194779</c:v>
                </c:pt>
                <c:pt idx="479">
                  <c:v>13.474722566807145</c:v>
                </c:pt>
                <c:pt idx="480">
                  <c:v>13.422830182082592</c:v>
                </c:pt>
                <c:pt idx="481">
                  <c:v>13.371203912151501</c:v>
                </c:pt>
                <c:pt idx="482">
                  <c:v>13.319842053334014</c:v>
                </c:pt>
                <c:pt idx="483">
                  <c:v>13.268742915021988</c:v>
                </c:pt>
                <c:pt idx="484">
                  <c:v>13.217904819562136</c:v>
                </c:pt>
                <c:pt idx="485">
                  <c:v>13.167326102140336</c:v>
                </c:pt>
                <c:pt idx="486">
                  <c:v>13.117005110667193</c:v>
                </c:pt>
                <c:pt idx="487">
                  <c:v>13.06694020566465</c:v>
                </c:pt>
                <c:pt idx="488">
                  <c:v>13.017129760153864</c:v>
                </c:pt>
                <c:pt idx="489">
                  <c:v>12.967572159544147</c:v>
                </c:pt>
                <c:pt idx="490">
                  <c:v>12.918265801523063</c:v>
                </c:pt>
                <c:pt idx="491">
                  <c:v>12.869209095947653</c:v>
                </c:pt>
                <c:pt idx="492">
                  <c:v>12.820400464736721</c:v>
                </c:pt>
                <c:pt idx="493">
                  <c:v>12.771838341764237</c:v>
                </c:pt>
                <c:pt idx="494">
                  <c:v>12.723521172753777</c:v>
                </c:pt>
                <c:pt idx="495">
                  <c:v>12.675447415174105</c:v>
                </c:pt>
                <c:pt idx="496">
                  <c:v>12.627615538135714</c:v>
                </c:pt>
                <c:pt idx="497">
                  <c:v>12.58002402228847</c:v>
                </c:pt>
                <c:pt idx="498">
                  <c:v>12.532671359720254</c:v>
                </c:pt>
                <c:pt idx="499">
                  <c:v>12.485556053856641</c:v>
                </c:pt>
                <c:pt idx="500">
                  <c:v>12.438676619361559</c:v>
                </c:pt>
                <c:pt idx="501">
                  <c:v>12.392031582038953</c:v>
                </c:pt>
                <c:pt idx="502">
                  <c:v>12.345619478735443</c:v>
                </c:pt>
                <c:pt idx="503">
                  <c:v>12.299438857243914</c:v>
                </c:pt>
                <c:pt idx="504">
                  <c:v>12.253488276208131</c:v>
                </c:pt>
                <c:pt idx="505">
                  <c:v>12.207766305028244</c:v>
                </c:pt>
                <c:pt idx="506">
                  <c:v>12.162271523767274</c:v>
                </c:pt>
                <c:pt idx="507">
                  <c:v>12.11700252305846</c:v>
                </c:pt>
                <c:pt idx="508">
                  <c:v>12.07195790401363</c:v>
                </c:pt>
                <c:pt idx="509">
                  <c:v>12.027136278132389</c:v>
                </c:pt>
                <c:pt idx="510">
                  <c:v>11.98253626721224</c:v>
                </c:pt>
                <c:pt idx="511">
                  <c:v>11.938156503259606</c:v>
                </c:pt>
                <c:pt idx="512">
                  <c:v>11.893995628401683</c:v>
                </c:pt>
                <c:pt idx="513">
                  <c:v>11.850052294799212</c:v>
                </c:pt>
                <c:pt idx="514">
                  <c:v>11.806325164560107</c:v>
                </c:pt>
                <c:pt idx="515">
                  <c:v>11.76281290965386</c:v>
                </c:pt>
                <c:pt idx="516">
                  <c:v>11.719514211826919</c:v>
                </c:pt>
                <c:pt idx="517">
                  <c:v>11.676427762518728</c:v>
                </c:pt>
                <c:pt idx="518">
                  <c:v>11.63355226277875</c:v>
                </c:pt>
                <c:pt idx="519">
                  <c:v>11.590886423184202</c:v>
                </c:pt>
                <c:pt idx="520">
                  <c:v>11.548428963758624</c:v>
                </c:pt>
                <c:pt idx="521">
                  <c:v>11.506178613891208</c:v>
                </c:pt>
                <c:pt idx="522">
                  <c:v>11.464134112257014</c:v>
                </c:pt>
                <c:pt idx="523">
                  <c:v>11.422294206737831</c:v>
                </c:pt>
                <c:pt idx="524">
                  <c:v>11.380657654343892</c:v>
                </c:pt>
                <c:pt idx="525">
                  <c:v>11.339223221136336</c:v>
                </c:pt>
                <c:pt idx="526">
                  <c:v>11.297989682150387</c:v>
                </c:pt>
                <c:pt idx="527">
                  <c:v>11.256955821319337</c:v>
                </c:pt>
                <c:pt idx="528">
                  <c:v>11.21612043139919</c:v>
                </c:pt>
                <c:pt idx="529">
                  <c:v>11.175482313894122</c:v>
                </c:pt>
                <c:pt idx="530">
                  <c:v>11.135040278982558</c:v>
                </c:pt>
                <c:pt idx="531">
                  <c:v>11.094793145444072</c:v>
                </c:pt>
                <c:pt idx="532">
                  <c:v>11.054739740586868</c:v>
                </c:pt>
                <c:pt idx="533">
                  <c:v>11.0148789001761</c:v>
                </c:pt>
                <c:pt idx="534">
                  <c:v>10.975209468362735</c:v>
                </c:pt>
                <c:pt idx="535">
                  <c:v>10.935730297613233</c:v>
                </c:pt>
                <c:pt idx="536">
                  <c:v>10.896440248639777</c:v>
                </c:pt>
                <c:pt idx="537">
                  <c:v>10.857338190331262</c:v>
                </c:pt>
                <c:pt idx="538">
                  <c:v>10.818422999684913</c:v>
                </c:pt>
                <c:pt idx="539">
                  <c:v>10.77969356173854</c:v>
                </c:pt>
                <c:pt idx="540">
                  <c:v>10.741148769503482</c:v>
                </c:pt>
                <c:pt idx="541">
                  <c:v>10.70278752389811</c:v>
                </c:pt>
                <c:pt idx="542">
                  <c:v>10.664608733682059</c:v>
                </c:pt>
                <c:pt idx="543">
                  <c:v>10.626611315391031</c:v>
                </c:pt>
                <c:pt idx="544">
                  <c:v>10.588794193272207</c:v>
                </c:pt>
                <c:pt idx="545">
                  <c:v>10.551156299220295</c:v>
                </c:pt>
                <c:pt idx="546">
                  <c:v>10.513696572714181</c:v>
                </c:pt>
                <c:pt idx="547">
                  <c:v>10.476413960754201</c:v>
                </c:pt>
                <c:pt idx="548">
                  <c:v>10.439307417799938</c:v>
                </c:pt>
                <c:pt idx="549">
                  <c:v>10.402375905708666</c:v>
                </c:pt>
                <c:pt idx="550">
                  <c:v>10.365618393674353</c:v>
                </c:pt>
                <c:pt idx="551">
                  <c:v>10.329033858167264</c:v>
                </c:pt>
                <c:pt idx="552">
                  <c:v>10.29262128287408</c:v>
                </c:pt>
                <c:pt idx="553">
                  <c:v>10.256379658638608</c:v>
                </c:pt>
                <c:pt idx="554">
                  <c:v>10.22030798340306</c:v>
                </c:pt>
                <c:pt idx="555">
                  <c:v>10.184405262149895</c:v>
                </c:pt>
                <c:pt idx="556">
                  <c:v>10.148670506844113</c:v>
                </c:pt>
                <c:pt idx="557">
                  <c:v>10.113102736376206</c:v>
                </c:pt>
                <c:pt idx="558">
                  <c:v>10.077700976505582</c:v>
                </c:pt>
                <c:pt idx="559">
                  <c:v>10.042464259804518</c:v>
                </c:pt>
                <c:pt idx="560">
                  <c:v>10.007391625602637</c:v>
                </c:pt>
                <c:pt idx="561">
                  <c:v>9.9724821199319251</c:v>
                </c:pt>
                <c:pt idx="562">
                  <c:v>9.9377347954722381</c:v>
                </c:pt>
                <c:pt idx="563">
                  <c:v>9.9031487114972805</c:v>
                </c:pt>
                <c:pt idx="564">
                  <c:v>9.8687229338211608</c:v>
                </c:pt>
                <c:pt idx="565">
                  <c:v>9.8344565347453994</c:v>
                </c:pt>
                <c:pt idx="566">
                  <c:v>9.8003485930064045</c:v>
                </c:pt>
                <c:pt idx="567">
                  <c:v>9.7663981937234752</c:v>
                </c:pt>
                <c:pt idx="568">
                  <c:v>9.7326044283472726</c:v>
                </c:pt>
                <c:pt idx="569">
                  <c:v>9.6989663946087461</c:v>
                </c:pt>
                <c:pt idx="570">
                  <c:v>9.665483196468557</c:v>
                </c:pt>
                <c:pt idx="571">
                  <c:v>9.6321539440669426</c:v>
                </c:pt>
                <c:pt idx="572">
                  <c:v>9.5989777536740633</c:v>
                </c:pt>
                <c:pt idx="573">
                  <c:v>9.5659537476407763</c:v>
                </c:pt>
                <c:pt idx="574">
                  <c:v>9.5330810543499211</c:v>
                </c:pt>
                <c:pt idx="575">
                  <c:v>9.5003588081679453</c:v>
                </c:pt>
                <c:pt idx="576">
                  <c:v>9.4677861493970852</c:v>
                </c:pt>
                <c:pt idx="577">
                  <c:v>9.4353622242279158</c:v>
                </c:pt>
                <c:pt idx="578">
                  <c:v>9.4030861846923557</c:v>
                </c:pt>
                <c:pt idx="579">
                  <c:v>9.3709571886170977</c:v>
                </c:pt>
                <c:pt idx="580">
                  <c:v>9.3389743995774523</c:v>
                </c:pt>
                <c:pt idx="581">
                  <c:v>9.3071369868516172</c:v>
                </c:pt>
                <c:pt idx="582">
                  <c:v>9.2754441253753868</c:v>
                </c:pt>
                <c:pt idx="583">
                  <c:v>9.2438949956972323</c:v>
                </c:pt>
                <c:pt idx="584">
                  <c:v>9.2124887839338214</c:v>
                </c:pt>
                <c:pt idx="585">
                  <c:v>9.181224681725908</c:v>
                </c:pt>
                <c:pt idx="586">
                  <c:v>9.1501018861946335</c:v>
                </c:pt>
                <c:pt idx="587">
                  <c:v>9.1191195998982693</c:v>
                </c:pt>
                <c:pt idx="588">
                  <c:v>9.0882770307892571</c:v>
                </c:pt>
                <c:pt idx="589">
                  <c:v>9.0575733921717188</c:v>
                </c:pt>
                <c:pt idx="590">
                  <c:v>9.0270079026593351</c:v>
                </c:pt>
                <c:pt idx="591">
                  <c:v>8.9965797861335233</c:v>
                </c:pt>
                <c:pt idx="592">
                  <c:v>8.9662882717020977</c:v>
                </c:pt>
                <c:pt idx="593">
                  <c:v>8.9361325936582574</c:v>
                </c:pt>
                <c:pt idx="594">
                  <c:v>8.9061119914399143</c:v>
                </c:pt>
                <c:pt idx="595">
                  <c:v>8.8762257095894483</c:v>
                </c:pt>
                <c:pt idx="596">
                  <c:v>8.8464729977137324</c:v>
                </c:pt>
                <c:pt idx="597">
                  <c:v>8.8168531104445975</c:v>
                </c:pt>
                <c:pt idx="598">
                  <c:v>8.7873653073996394</c:v>
                </c:pt>
                <c:pt idx="599">
                  <c:v>8.7580088531432949</c:v>
                </c:pt>
                <c:pt idx="600">
                  <c:v>8.7287830171483733</c:v>
                </c:pt>
                <c:pt idx="601">
                  <c:v>8.6996870737578718</c:v>
                </c:pt>
                <c:pt idx="602">
                  <c:v>8.6707203021471315</c:v>
                </c:pt>
                <c:pt idx="603">
                  <c:v>8.6418819862863359</c:v>
                </c:pt>
                <c:pt idx="604">
                  <c:v>8.6131714149033201</c:v>
                </c:pt>
                <c:pt idx="605">
                  <c:v>8.5845878814467795</c:v>
                </c:pt>
                <c:pt idx="606">
                  <c:v>8.5561306840497195</c:v>
                </c:pt>
                <c:pt idx="607">
                  <c:v>8.5277991254932601</c:v>
                </c:pt>
                <c:pt idx="608">
                  <c:v>8.4995925131707963</c:v>
                </c:pt>
                <c:pt idx="609">
                  <c:v>8.4715101590523858</c:v>
                </c:pt>
                <c:pt idx="610">
                  <c:v>8.4435513796495769</c:v>
                </c:pt>
                <c:pt idx="611">
                  <c:v>8.4157154959804075</c:v>
                </c:pt>
                <c:pt idx="612">
                  <c:v>8.3880018335348012</c:v>
                </c:pt>
                <c:pt idx="613">
                  <c:v>8.3604097222402771</c:v>
                </c:pt>
                <c:pt idx="614">
                  <c:v>8.3329384964278717</c:v>
                </c:pt>
                <c:pt idx="615">
                  <c:v>8.3055874947984591</c:v>
                </c:pt>
                <c:pt idx="616">
                  <c:v>8.2783560603892852</c:v>
                </c:pt>
                <c:pt idx="617">
                  <c:v>8.2512435405408553</c:v>
                </c:pt>
                <c:pt idx="618">
                  <c:v>8.2242492868640653</c:v>
                </c:pt>
                <c:pt idx="619">
                  <c:v>8.1973726552076442</c:v>
                </c:pt>
                <c:pt idx="620">
                  <c:v>8.1706130056258957</c:v>
                </c:pt>
                <c:pt idx="621">
                  <c:v>8.1439697023466806</c:v>
                </c:pt>
                <c:pt idx="622">
                  <c:v>8.1174421137396848</c:v>
                </c:pt>
                <c:pt idx="623">
                  <c:v>8.0910296122849985</c:v>
                </c:pt>
                <c:pt idx="624">
                  <c:v>8.0647315745419235</c:v>
                </c:pt>
                <c:pt idx="625">
                  <c:v>8.038547381118093</c:v>
                </c:pt>
                <c:pt idx="626">
                  <c:v>8.0124764166387905</c:v>
                </c:pt>
                <c:pt idx="627">
                  <c:v>7.986518069716638</c:v>
                </c:pt>
                <c:pt idx="628">
                  <c:v>7.9606717329214405</c:v>
                </c:pt>
                <c:pt idx="629">
                  <c:v>7.9349368027503573</c:v>
                </c:pt>
                <c:pt idx="630">
                  <c:v>7.9093126795983153</c:v>
                </c:pt>
                <c:pt idx="631">
                  <c:v>7.8837987677286492</c:v>
                </c:pt>
                <c:pt idx="632">
                  <c:v>7.858394475244026</c:v>
                </c:pt>
                <c:pt idx="633">
                  <c:v>7.8330992140576114</c:v>
                </c:pt>
                <c:pt idx="634">
                  <c:v>7.8079123998645059</c:v>
                </c:pt>
                <c:pt idx="635">
                  <c:v>7.7828334521133371</c:v>
                </c:pt>
                <c:pt idx="636">
                  <c:v>7.7578617939782077</c:v>
                </c:pt>
                <c:pt idx="637">
                  <c:v>7.7329968523308423</c:v>
                </c:pt>
                <c:pt idx="638">
                  <c:v>7.7082380577129186</c:v>
                </c:pt>
                <c:pt idx="639">
                  <c:v>7.6835848443087258</c:v>
                </c:pt>
                <c:pt idx="640">
                  <c:v>7.6590366499179652</c:v>
                </c:pt>
                <c:pt idx="641">
                  <c:v>7.634592915928863</c:v>
                </c:pt>
                <c:pt idx="642">
                  <c:v>7.6102530872914684</c:v>
                </c:pt>
                <c:pt idx="643">
                  <c:v>7.5860166124911785</c:v>
                </c:pt>
                <c:pt idx="644">
                  <c:v>7.561882943522491</c:v>
                </c:pt>
                <c:pt idx="645">
                  <c:v>7.5378515358629983</c:v>
                </c:pt>
                <c:pt idx="646">
                  <c:v>7.5139218484475663</c:v>
                </c:pt>
                <c:pt idx="647">
                  <c:v>7.4900933436427692</c:v>
                </c:pt>
                <c:pt idx="648">
                  <c:v>7.4663654872215091</c:v>
                </c:pt>
                <c:pt idx="649">
                  <c:v>7.4427377483378905</c:v>
                </c:pt>
                <c:pt idx="650">
                  <c:v>7.4192095995022527</c:v>
                </c:pt>
                <c:pt idx="651">
                  <c:v>7.3957805165564565</c:v>
                </c:pt>
                <c:pt idx="652">
                  <c:v>7.3724499786493425</c:v>
                </c:pt>
                <c:pt idx="653">
                  <c:v>7.3492174682124158</c:v>
                </c:pt>
                <c:pt idx="654">
                  <c:v>7.3260824709357735</c:v>
                </c:pt>
                <c:pt idx="655">
                  <c:v>7.3030444757441586</c:v>
                </c:pt>
                <c:pt idx="656">
                  <c:v>7.2801029747732287</c:v>
                </c:pt>
                <c:pt idx="657">
                  <c:v>7.2572574633461215</c:v>
                </c:pt>
                <c:pt idx="658">
                  <c:v>7.2345074399500504</c:v>
                </c:pt>
                <c:pt idx="659">
                  <c:v>7.2118524062132536</c:v>
                </c:pt>
                <c:pt idx="660">
                  <c:v>7.18929186688203</c:v>
                </c:pt>
                <c:pt idx="661">
                  <c:v>7.16682532979803</c:v>
                </c:pt>
                <c:pt idx="662">
                  <c:v>7.1444523058756602</c:v>
                </c:pt>
                <c:pt idx="663">
                  <c:v>7.1221723090797866</c:v>
                </c:pt>
                <c:pt idx="664">
                  <c:v>7.0999848564035233</c:v>
                </c:pt>
                <c:pt idx="665">
                  <c:v>7.0778894678462478</c:v>
                </c:pt>
                <c:pt idx="666">
                  <c:v>7.0558856663918021</c:v>
                </c:pt>
                <c:pt idx="667">
                  <c:v>7.0339729779868634</c:v>
                </c:pt>
                <c:pt idx="668">
                  <c:v>7.0121509315194857</c:v>
                </c:pt>
                <c:pt idx="669">
                  <c:v>6.9904190587978405</c:v>
                </c:pt>
                <c:pt idx="670">
                  <c:v>6.968776894529114</c:v>
                </c:pt>
                <c:pt idx="671">
                  <c:v>6.9472239762986163</c:v>
                </c:pt>
                <c:pt idx="672">
                  <c:v>6.9257598445489776</c:v>
                </c:pt>
                <c:pt idx="673">
                  <c:v>6.9043840425596272</c:v>
                </c:pt>
                <c:pt idx="674">
                  <c:v>6.8830961164263442</c:v>
                </c:pt>
                <c:pt idx="675">
                  <c:v>6.8618956150410497</c:v>
                </c:pt>
                <c:pt idx="676">
                  <c:v>6.8407820900716985</c:v>
                </c:pt>
                <c:pt idx="677">
                  <c:v>6.8197550959423836</c:v>
                </c:pt>
                <c:pt idx="678">
                  <c:v>6.7988141898135979</c:v>
                </c:pt>
                <c:pt idx="679">
                  <c:v>6.7779589315626367</c:v>
                </c:pt>
                <c:pt idx="680">
                  <c:v>6.7571888837641865</c:v>
                </c:pt>
                <c:pt idx="681">
                  <c:v>6.7365036116710257</c:v>
                </c:pt>
                <c:pt idx="682">
                  <c:v>6.7159026831949689</c:v>
                </c:pt>
                <c:pt idx="683">
                  <c:v>6.6953856688878517</c:v>
                </c:pt>
                <c:pt idx="684">
                  <c:v>6.6749521419227875</c:v>
                </c:pt>
                <c:pt idx="685">
                  <c:v>6.6546016780754655</c:v>
                </c:pt>
                <c:pt idx="686">
                  <c:v>6.634333855705691</c:v>
                </c:pt>
                <c:pt idx="687">
                  <c:v>6.614148255739039</c:v>
                </c:pt>
                <c:pt idx="688">
                  <c:v>6.5940444616486502</c:v>
                </c:pt>
                <c:pt idx="689">
                  <c:v>6.5740220594371692</c:v>
                </c:pt>
                <c:pt idx="690">
                  <c:v>6.5540806376188527</c:v>
                </c:pt>
                <c:pt idx="691">
                  <c:v>6.5342197872018204</c:v>
                </c:pt>
                <c:pt idx="692">
                  <c:v>6.5144391016704333</c:v>
                </c:pt>
                <c:pt idx="693">
                  <c:v>6.4947381769678003</c:v>
                </c:pt>
                <c:pt idx="694">
                  <c:v>6.4751166114784695</c:v>
                </c:pt>
                <c:pt idx="695">
                  <c:v>6.4555740060112328</c:v>
                </c:pt>
                <c:pt idx="696">
                  <c:v>6.4361099637820587</c:v>
                </c:pt>
                <c:pt idx="697">
                  <c:v>6.4167240903971674</c:v>
                </c:pt>
                <c:pt idx="698">
                  <c:v>6.3974159938362902</c:v>
                </c:pt>
                <c:pt idx="699">
                  <c:v>6.3781852844359861</c:v>
                </c:pt>
                <c:pt idx="700">
                  <c:v>6.3590315748731143</c:v>
                </c:pt>
                <c:pt idx="701">
                  <c:v>6.3399544801484922</c:v>
                </c:pt>
                <c:pt idx="702">
                  <c:v>6.3209536175706234</c:v>
                </c:pt>
                <c:pt idx="703">
                  <c:v>6.3020286067395688</c:v>
                </c:pt>
                <c:pt idx="704">
                  <c:v>6.2831790695309735</c:v>
                </c:pt>
                <c:pt idx="705">
                  <c:v>6.264404630080179</c:v>
                </c:pt>
                <c:pt idx="706">
                  <c:v>6.245704914766506</c:v>
                </c:pt>
                <c:pt idx="707">
                  <c:v>6.2270795521976225</c:v>
                </c:pt>
                <c:pt idx="708">
                  <c:v>6.208528173194054</c:v>
                </c:pt>
                <c:pt idx="709">
                  <c:v>6.1900504107738357</c:v>
                </c:pt>
                <c:pt idx="710">
                  <c:v>6.1716459001372499</c:v>
                </c:pt>
                <c:pt idx="711">
                  <c:v>6.1533142786516919</c:v>
                </c:pt>
                <c:pt idx="712">
                  <c:v>6.1350551858367055</c:v>
                </c:pt>
                <c:pt idx="713">
                  <c:v>6.1168682633490477</c:v>
                </c:pt>
                <c:pt idx="714">
                  <c:v>6.0987531549679517</c:v>
                </c:pt>
                <c:pt idx="715">
                  <c:v>6.0807095065804759</c:v>
                </c:pt>
                <c:pt idx="716">
                  <c:v>6.0627369661669377</c:v>
                </c:pt>
                <c:pt idx="717">
                  <c:v>6.0448351837865175</c:v>
                </c:pt>
                <c:pt idx="718">
                  <c:v>6.0270038115629632</c:v>
                </c:pt>
                <c:pt idx="719">
                  <c:v>6.0092425036703361</c:v>
                </c:pt>
                <c:pt idx="720">
                  <c:v>5.9915509163189995</c:v>
                </c:pt>
                <c:pt idx="721">
                  <c:v>5.9739287077415923</c:v>
                </c:pt>
                <c:pt idx="722">
                  <c:v>5.9563755381791736</c:v>
                </c:pt>
                <c:pt idx="723">
                  <c:v>5.9388910698674948</c:v>
                </c:pt>
                <c:pt idx="724">
                  <c:v>5.9214749670233147</c:v>
                </c:pt>
                <c:pt idx="725">
                  <c:v>5.9041268958308706</c:v>
                </c:pt>
                <c:pt idx="726">
                  <c:v>5.8868465244284351</c:v>
                </c:pt>
                <c:pt idx="727">
                  <c:v>5.8696335228950147</c:v>
                </c:pt>
                <c:pt idx="728">
                  <c:v>5.8524875632370907</c:v>
                </c:pt>
                <c:pt idx="729">
                  <c:v>5.8354083193755031</c:v>
                </c:pt>
                <c:pt idx="730">
                  <c:v>5.8183954671324187</c:v>
                </c:pt>
                <c:pt idx="731">
                  <c:v>5.8014486842184425</c:v>
                </c:pt>
                <c:pt idx="732">
                  <c:v>5.7845676502197421</c:v>
                </c:pt>
                <c:pt idx="733">
                  <c:v>5.767752046585386</c:v>
                </c:pt>
                <c:pt idx="734">
                  <c:v>5.7510015566146677</c:v>
                </c:pt>
                <c:pt idx="735">
                  <c:v>5.7343158654446</c:v>
                </c:pt>
                <c:pt idx="736">
                  <c:v>5.7176946600375089</c:v>
                </c:pt>
                <c:pt idx="737">
                  <c:v>5.7011376291686702</c:v>
                </c:pt>
                <c:pt idx="738">
                  <c:v>5.684644463414088</c:v>
                </c:pt>
                <c:pt idx="739">
                  <c:v>5.6682148551383307</c:v>
                </c:pt>
                <c:pt idx="740">
                  <c:v>5.6518484984824937</c:v>
                </c:pt>
                <c:pt idx="741">
                  <c:v>5.6355450893522487</c:v>
                </c:pt>
                <c:pt idx="742">
                  <c:v>5.6193043254059916</c:v>
                </c:pt>
                <c:pt idx="743">
                  <c:v>5.6031259060430187</c:v>
                </c:pt>
                <c:pt idx="744">
                  <c:v>5.5870095323918889</c:v>
                </c:pt>
                <c:pt idx="745">
                  <c:v>5.5709549072988125</c:v>
                </c:pt>
                <c:pt idx="746">
                  <c:v>5.5549617353161409</c:v>
                </c:pt>
                <c:pt idx="747">
                  <c:v>5.5390297226909553</c:v>
                </c:pt>
                <c:pt idx="748">
                  <c:v>5.5231585773537262</c:v>
                </c:pt>
                <c:pt idx="749">
                  <c:v>5.5073480089071012</c:v>
                </c:pt>
                <c:pt idx="750">
                  <c:v>5.4915977286147069</c:v>
                </c:pt>
                <c:pt idx="751">
                  <c:v>5.4759074493900926</c:v>
                </c:pt>
                <c:pt idx="752">
                  <c:v>5.4602768857857455</c:v>
                </c:pt>
                <c:pt idx="753">
                  <c:v>5.444705753982177</c:v>
                </c:pt>
                <c:pt idx="754">
                  <c:v>5.4291937717770935</c:v>
                </c:pt>
                <c:pt idx="755">
                  <c:v>5.4137406585746959</c:v>
                </c:pt>
                <c:pt idx="756">
                  <c:v>5.3983461353749504</c:v>
                </c:pt>
                <c:pt idx="757">
                  <c:v>5.3830099247630869</c:v>
                </c:pt>
                <c:pt idx="758">
                  <c:v>5.3677317508990541</c:v>
                </c:pt>
                <c:pt idx="759">
                  <c:v>5.3525113395070889</c:v>
                </c:pt>
                <c:pt idx="760">
                  <c:v>5.337348417865428</c:v>
                </c:pt>
                <c:pt idx="761">
                  <c:v>5.3222427147959905</c:v>
                </c:pt>
                <c:pt idx="762">
                  <c:v>5.3071939606542458</c:v>
                </c:pt>
                <c:pt idx="763">
                  <c:v>5.2922018873190666</c:v>
                </c:pt>
                <c:pt idx="764">
                  <c:v>5.2772662281826968</c:v>
                </c:pt>
                <c:pt idx="765">
                  <c:v>5.2623867181408315</c:v>
                </c:pt>
                <c:pt idx="766">
                  <c:v>5.2475630935826842</c:v>
                </c:pt>
                <c:pt idx="767">
                  <c:v>5.2327950923812381</c:v>
                </c:pt>
                <c:pt idx="768">
                  <c:v>5.2180824538834401</c:v>
                </c:pt>
                <c:pt idx="769">
                  <c:v>5.2034249189006232</c:v>
                </c:pt>
                <c:pt idx="770">
                  <c:v>5.1888222296988431</c:v>
                </c:pt>
                <c:pt idx="771">
                  <c:v>5.1742741299894135</c:v>
                </c:pt>
                <c:pt idx="772">
                  <c:v>5.1597803649194134</c:v>
                </c:pt>
                <c:pt idx="773">
                  <c:v>5.1453406810623648</c:v>
                </c:pt>
                <c:pt idx="774">
                  <c:v>5.1309548264088818</c:v>
                </c:pt>
                <c:pt idx="775">
                  <c:v>5.1166225503574623</c:v>
                </c:pt>
                <c:pt idx="776">
                  <c:v>5.1023436037053074</c:v>
                </c:pt>
                <c:pt idx="777">
                  <c:v>5.0881177386392125</c:v>
                </c:pt>
                <c:pt idx="778">
                  <c:v>5.0739447087265717</c:v>
                </c:pt>
                <c:pt idx="779">
                  <c:v>5.0598242689063682</c:v>
                </c:pt>
                <c:pt idx="780">
                  <c:v>5.0457561754803066</c:v>
                </c:pt>
                <c:pt idx="781">
                  <c:v>5.0317401861039741</c:v>
                </c:pt>
                <c:pt idx="782">
                  <c:v>5.0177760597780576</c:v>
                </c:pt>
                <c:pt idx="783">
                  <c:v>5.0038635568396757</c:v>
                </c:pt>
                <c:pt idx="784">
                  <c:v>4.9900024389536952</c:v>
                </c:pt>
                <c:pt idx="785">
                  <c:v>4.9761924691041912</c:v>
                </c:pt>
                <c:pt idx="786">
                  <c:v>4.9624334115859341</c:v>
                </c:pt>
                <c:pt idx="787">
                  <c:v>4.9487250319959202</c:v>
                </c:pt>
                <c:pt idx="788">
                  <c:v>4.9350670972250015</c:v>
                </c:pt>
                <c:pt idx="789">
                  <c:v>4.9214593754495581</c:v>
                </c:pt>
                <c:pt idx="790">
                  <c:v>4.9079016361232561</c:v>
                </c:pt>
                <c:pt idx="791">
                  <c:v>4.8943936499687908</c:v>
                </c:pt>
                <c:pt idx="792">
                  <c:v>4.8809351889697865</c:v>
                </c:pt>
                <c:pt idx="793">
                  <c:v>4.8675260263627251</c:v>
                </c:pt>
                <c:pt idx="794">
                  <c:v>4.8541659366288883</c:v>
                </c:pt>
                <c:pt idx="795">
                  <c:v>4.8408546954863994</c:v>
                </c:pt>
                <c:pt idx="796">
                  <c:v>4.8275920798823222</c:v>
                </c:pt>
                <c:pt idx="797">
                  <c:v>4.814377867984831</c:v>
                </c:pt>
                <c:pt idx="798">
                  <c:v>4.8012118391753944</c:v>
                </c:pt>
                <c:pt idx="799">
                  <c:v>4.7880937740410303</c:v>
                </c:pt>
                <c:pt idx="800">
                  <c:v>4.775023454366675</c:v>
                </c:pt>
                <c:pt idx="801">
                  <c:v>4.7620006631274947</c:v>
                </c:pt>
                <c:pt idx="802">
                  <c:v>4.7490251844813685</c:v>
                </c:pt>
                <c:pt idx="803">
                  <c:v>4.7360968037613702</c:v>
                </c:pt>
                <c:pt idx="804">
                  <c:v>4.7232153074682799</c:v>
                </c:pt>
                <c:pt idx="805">
                  <c:v>4.7103804832632079</c:v>
                </c:pt>
                <c:pt idx="806">
                  <c:v>4.697592119960234</c:v>
                </c:pt>
                <c:pt idx="807">
                  <c:v>4.6848500075191168</c:v>
                </c:pt>
                <c:pt idx="808">
                  <c:v>4.6721539370380327</c:v>
                </c:pt>
                <c:pt idx="809">
                  <c:v>4.6595037007464128</c:v>
                </c:pt>
                <c:pt idx="810">
                  <c:v>4.6468990919977813</c:v>
                </c:pt>
                <c:pt idx="811">
                  <c:v>4.6343399052626495</c:v>
                </c:pt>
                <c:pt idx="812">
                  <c:v>4.6218259361215246</c:v>
                </c:pt>
                <c:pt idx="813">
                  <c:v>4.6093569812578892</c:v>
                </c:pt>
                <c:pt idx="814">
                  <c:v>4.5969328384512664</c:v>
                </c:pt>
                <c:pt idx="815">
                  <c:v>4.5845533065703421</c:v>
                </c:pt>
                <c:pt idx="816">
                  <c:v>4.5722181855661148</c:v>
                </c:pt>
                <c:pt idx="817">
                  <c:v>4.5599272764651317</c:v>
                </c:pt>
                <c:pt idx="818">
                  <c:v>4.5476803813627242</c:v>
                </c:pt>
                <c:pt idx="819">
                  <c:v>4.5354773034163145</c:v>
                </c:pt>
                <c:pt idx="820">
                  <c:v>4.5233178468387933</c:v>
                </c:pt>
                <c:pt idx="821">
                  <c:v>4.5112018168918979</c:v>
                </c:pt>
                <c:pt idx="822">
                  <c:v>4.4991290198797032</c:v>
                </c:pt>
                <c:pt idx="823">
                  <c:v>4.4870992631420563</c:v>
                </c:pt>
                <c:pt idx="824">
                  <c:v>4.4751123550481822</c:v>
                </c:pt>
                <c:pt idx="825">
                  <c:v>4.4631681049902312</c:v>
                </c:pt>
                <c:pt idx="826">
                  <c:v>4.4512663233769274</c:v>
                </c:pt>
                <c:pt idx="827">
                  <c:v>4.4394068216272586</c:v>
                </c:pt>
                <c:pt idx="828">
                  <c:v>4.4275894121641812</c:v>
                </c:pt>
                <c:pt idx="829">
                  <c:v>4.415813908408424</c:v>
                </c:pt>
                <c:pt idx="830">
                  <c:v>4.4040801247722641</c:v>
                </c:pt>
                <c:pt idx="831">
                  <c:v>4.3923878766534017</c:v>
                </c:pt>
                <c:pt idx="832">
                  <c:v>4.3807369804288498</c:v>
                </c:pt>
                <c:pt idx="833">
                  <c:v>4.3691272534489087</c:v>
                </c:pt>
                <c:pt idx="834">
                  <c:v>4.3575585140311262</c:v>
                </c:pt>
                <c:pt idx="835">
                  <c:v>4.346030581454329</c:v>
                </c:pt>
                <c:pt idx="836">
                  <c:v>4.334543275952683</c:v>
                </c:pt>
                <c:pt idx="837">
                  <c:v>4.3230964187098522</c:v>
                </c:pt>
                <c:pt idx="838">
                  <c:v>4.3116898318531014</c:v>
                </c:pt>
                <c:pt idx="839">
                  <c:v>4.3003233384475124</c:v>
                </c:pt>
                <c:pt idx="840">
                  <c:v>4.2889967624902283</c:v>
                </c:pt>
                <c:pt idx="841">
                  <c:v>4.2777099289047271</c:v>
                </c:pt>
                <c:pt idx="842">
                  <c:v>4.2664626635351226</c:v>
                </c:pt>
                <c:pt idx="843">
                  <c:v>4.2552547931405513</c:v>
                </c:pt>
                <c:pt idx="844">
                  <c:v>4.2440861453895309</c:v>
                </c:pt>
                <c:pt idx="845">
                  <c:v>4.2329565488544176</c:v>
                </c:pt>
                <c:pt idx="846">
                  <c:v>4.2218658330058929</c:v>
                </c:pt>
                <c:pt idx="847">
                  <c:v>4.2108138282074492</c:v>
                </c:pt>
                <c:pt idx="848">
                  <c:v>4.1998003657099616</c:v>
                </c:pt>
                <c:pt idx="849">
                  <c:v>4.1888252776462593</c:v>
                </c:pt>
                <c:pt idx="850">
                  <c:v>4.1778883970257681</c:v>
                </c:pt>
                <c:pt idx="851">
                  <c:v>4.1669895577291811</c:v>
                </c:pt>
                <c:pt idx="852">
                  <c:v>4.1561285945031301</c:v>
                </c:pt>
                <c:pt idx="853">
                  <c:v>4.1453053429549414</c:v>
                </c:pt>
                <c:pt idx="854">
                  <c:v>4.1345196395474204</c:v>
                </c:pt>
                <c:pt idx="855">
                  <c:v>4.1237713215936509</c:v>
                </c:pt>
                <c:pt idx="856">
                  <c:v>4.1130602272518502</c:v>
                </c:pt>
                <c:pt idx="857">
                  <c:v>4.102386195520225</c:v>
                </c:pt>
                <c:pt idx="858">
                  <c:v>4.0917490662319267</c:v>
                </c:pt>
                <c:pt idx="859">
                  <c:v>4.0811486800499779</c:v>
                </c:pt>
                <c:pt idx="860">
                  <c:v>4.0705848784622702</c:v>
                </c:pt>
                <c:pt idx="861">
                  <c:v>4.0600575037765907</c:v>
                </c:pt>
                <c:pt idx="862">
                  <c:v>4.0495663991156761</c:v>
                </c:pt>
                <c:pt idx="863">
                  <c:v>4.0391114084122819</c:v>
                </c:pt>
                <c:pt idx="864">
                  <c:v>4.0286923764043365</c:v>
                </c:pt>
                <c:pt idx="865">
                  <c:v>4.0183091486300953</c:v>
                </c:pt>
                <c:pt idx="866">
                  <c:v>4.0079615714233228</c:v>
                </c:pt>
                <c:pt idx="867">
                  <c:v>3.9976494919085184</c:v>
                </c:pt>
                <c:pt idx="868">
                  <c:v>3.9873727579961553</c:v>
                </c:pt>
                <c:pt idx="869">
                  <c:v>3.9771312183780196</c:v>
                </c:pt>
                <c:pt idx="870">
                  <c:v>3.966924722522478</c:v>
                </c:pt>
                <c:pt idx="871">
                  <c:v>3.956753120669859</c:v>
                </c:pt>
                <c:pt idx="872">
                  <c:v>3.9466162638278348</c:v>
                </c:pt>
                <c:pt idx="873">
                  <c:v>3.9365140037668453</c:v>
                </c:pt>
                <c:pt idx="874">
                  <c:v>3.9264461930155221</c:v>
                </c:pt>
                <c:pt idx="875">
                  <c:v>3.9164126848561978</c:v>
                </c:pt>
                <c:pt idx="876">
                  <c:v>3.9064133333204012</c:v>
                </c:pt>
                <c:pt idx="877">
                  <c:v>3.8964479931843812</c:v>
                </c:pt>
                <c:pt idx="878">
                  <c:v>3.8865165199647151</c:v>
                </c:pt>
                <c:pt idx="879">
                  <c:v>3.8766187699138754</c:v>
                </c:pt>
                <c:pt idx="880">
                  <c:v>3.8667546000158808</c:v>
                </c:pt>
                <c:pt idx="881">
                  <c:v>3.8569238679819478</c:v>
                </c:pt>
                <c:pt idx="882">
                  <c:v>3.8471264322461707</c:v>
                </c:pt>
                <c:pt idx="883">
                  <c:v>3.8373621519612868</c:v>
                </c:pt>
                <c:pt idx="884">
                  <c:v>3.8276308869943563</c:v>
                </c:pt>
                <c:pt idx="885">
                  <c:v>3.8179324979225839</c:v>
                </c:pt>
                <c:pt idx="886">
                  <c:v>3.8082668460291131</c:v>
                </c:pt>
                <c:pt idx="887">
                  <c:v>3.7986337932988476</c:v>
                </c:pt>
                <c:pt idx="888">
                  <c:v>3.7890332024143589</c:v>
                </c:pt>
                <c:pt idx="889">
                  <c:v>3.7794649367516939</c:v>
                </c:pt>
                <c:pt idx="890">
                  <c:v>3.7699288603763677</c:v>
                </c:pt>
                <c:pt idx="891">
                  <c:v>3.7604248380392846</c:v>
                </c:pt>
                <c:pt idx="892">
                  <c:v>3.7509527351726888</c:v>
                </c:pt>
                <c:pt idx="893">
                  <c:v>3.7415124178861845</c:v>
                </c:pt>
                <c:pt idx="894">
                  <c:v>3.7321037529627432</c:v>
                </c:pt>
                <c:pt idx="895">
                  <c:v>3.7227266078547956</c:v>
                </c:pt>
                <c:pt idx="896">
                  <c:v>3.7133808506802666</c:v>
                </c:pt>
                <c:pt idx="897">
                  <c:v>3.7040663502186959</c:v>
                </c:pt>
                <c:pt idx="898">
                  <c:v>3.6947829759073727</c:v>
                </c:pt>
                <c:pt idx="899">
                  <c:v>3.6855305978374844</c:v>
                </c:pt>
                <c:pt idx="900">
                  <c:v>3.6763090867503223</c:v>
                </c:pt>
                <c:pt idx="901">
                  <c:v>3.6671183140334449</c:v>
                </c:pt>
                <c:pt idx="902">
                  <c:v>3.6579581517169544</c:v>
                </c:pt>
                <c:pt idx="903">
                  <c:v>3.6488284724697451</c:v>
                </c:pt>
                <c:pt idx="904">
                  <c:v>3.6397291495957518</c:v>
                </c:pt>
                <c:pt idx="905">
                  <c:v>3.6306600570303118</c:v>
                </c:pt>
                <c:pt idx="906">
                  <c:v>3.6216210693364559</c:v>
                </c:pt>
                <c:pt idx="907">
                  <c:v>3.6126120617012845</c:v>
                </c:pt>
                <c:pt idx="908">
                  <c:v>3.6036329099323439</c:v>
                </c:pt>
                <c:pt idx="909">
                  <c:v>3.594683490454031</c:v>
                </c:pt>
                <c:pt idx="910">
                  <c:v>3.5857636803040265</c:v>
                </c:pt>
                <c:pt idx="911">
                  <c:v>3.5768733571297133</c:v>
                </c:pt>
                <c:pt idx="912">
                  <c:v>3.5680123991847239</c:v>
                </c:pt>
                <c:pt idx="913">
                  <c:v>3.5591806853253587</c:v>
                </c:pt>
                <c:pt idx="914">
                  <c:v>3.5503780950071615</c:v>
                </c:pt>
                <c:pt idx="915">
                  <c:v>3.5416045082814378</c:v>
                </c:pt>
                <c:pt idx="916">
                  <c:v>3.5328598057918583</c:v>
                </c:pt>
                <c:pt idx="917">
                  <c:v>3.5241438687709916</c:v>
                </c:pt>
                <c:pt idx="918">
                  <c:v>3.5154565790369645</c:v>
                </c:pt>
                <c:pt idx="919">
                  <c:v>3.5067978189900799</c:v>
                </c:pt>
                <c:pt idx="920">
                  <c:v>3.4981674716094631</c:v>
                </c:pt>
                <c:pt idx="921">
                  <c:v>3.4895654204497646</c:v>
                </c:pt>
                <c:pt idx="922">
                  <c:v>3.4809915496378494</c:v>
                </c:pt>
                <c:pt idx="923">
                  <c:v>3.472445743869514</c:v>
                </c:pt>
                <c:pt idx="924">
                  <c:v>3.4639278884062179</c:v>
                </c:pt>
                <c:pt idx="925">
                  <c:v>3.4554378690718863</c:v>
                </c:pt>
                <c:pt idx="926">
                  <c:v>3.44697557224967</c:v>
                </c:pt>
                <c:pt idx="927">
                  <c:v>3.4385408848787478</c:v>
                </c:pt>
                <c:pt idx="928">
                  <c:v>3.4301336944511718</c:v>
                </c:pt>
                <c:pt idx="929">
                  <c:v>3.4217538890086985</c:v>
                </c:pt>
                <c:pt idx="930">
                  <c:v>3.4134013571396764</c:v>
                </c:pt>
                <c:pt idx="931">
                  <c:v>3.4050759879759198</c:v>
                </c:pt>
                <c:pt idx="932">
                  <c:v>3.3967776711896249</c:v>
                </c:pt>
                <c:pt idx="933">
                  <c:v>3.3885062969903004</c:v>
                </c:pt>
                <c:pt idx="934">
                  <c:v>3.3802617561217119</c:v>
                </c:pt>
                <c:pt idx="935">
                  <c:v>3.3720439398588553</c:v>
                </c:pt>
                <c:pt idx="936">
                  <c:v>3.3638527400049441</c:v>
                </c:pt>
                <c:pt idx="937">
                  <c:v>3.3556880488884246</c:v>
                </c:pt>
                <c:pt idx="938">
                  <c:v>3.3475497593599925</c:v>
                </c:pt>
                <c:pt idx="939">
                  <c:v>3.3394377647896505</c:v>
                </c:pt>
                <c:pt idx="940">
                  <c:v>3.3313519590637668</c:v>
                </c:pt>
                <c:pt idx="941">
                  <c:v>3.3232922365821622</c:v>
                </c:pt>
                <c:pt idx="942">
                  <c:v>3.3152584922552109</c:v>
                </c:pt>
                <c:pt idx="943">
                  <c:v>3.3072506215009696</c:v>
                </c:pt>
                <c:pt idx="944">
                  <c:v>3.2992685202423218</c:v>
                </c:pt>
                <c:pt idx="945">
                  <c:v>3.2913120849041206</c:v>
                </c:pt>
                <c:pt idx="946">
                  <c:v>3.2833812124103758</c:v>
                </c:pt>
                <c:pt idx="947">
                  <c:v>3.2754758001814537</c:v>
                </c:pt>
                <c:pt idx="948">
                  <c:v>3.2675957461312919</c:v>
                </c:pt>
                <c:pt idx="949">
                  <c:v>3.2597409486646285</c:v>
                </c:pt>
                <c:pt idx="950">
                  <c:v>3.2519113066742449</c:v>
                </c:pt>
                <c:pt idx="951">
                  <c:v>3.2441067195382232</c:v>
                </c:pt>
                <c:pt idx="952">
                  <c:v>3.2363270871172745</c:v>
                </c:pt>
                <c:pt idx="953">
                  <c:v>3.2285723097519821</c:v>
                </c:pt>
                <c:pt idx="954">
                  <c:v>3.2208422882601582</c:v>
                </c:pt>
                <c:pt idx="955">
                  <c:v>3.2131369239341723</c:v>
                </c:pt>
                <c:pt idx="956">
                  <c:v>3.2054561185383079</c:v>
                </c:pt>
                <c:pt idx="957">
                  <c:v>3.1977997743061337</c:v>
                </c:pt>
                <c:pt idx="958">
                  <c:v>3.1901677939378601</c:v>
                </c:pt>
                <c:pt idx="959">
                  <c:v>3.1825600805977814</c:v>
                </c:pt>
                <c:pt idx="960">
                  <c:v>3.1749765379116894</c:v>
                </c:pt>
                <c:pt idx="961">
                  <c:v>3.1674170699642872</c:v>
                </c:pt>
                <c:pt idx="962">
                  <c:v>3.159881581296645</c:v>
                </c:pt>
                <c:pt idx="963">
                  <c:v>3.1523699769036995</c:v>
                </c:pt>
                <c:pt idx="964">
                  <c:v>3.144882162231724</c:v>
                </c:pt>
                <c:pt idx="965">
                  <c:v>3.1374180431757992</c:v>
                </c:pt>
                <c:pt idx="966">
                  <c:v>3.1299775260773544</c:v>
                </c:pt>
                <c:pt idx="967">
                  <c:v>3.1225605177217233</c:v>
                </c:pt>
                <c:pt idx="968">
                  <c:v>3.1151669253356431</c:v>
                </c:pt>
                <c:pt idx="969">
                  <c:v>3.1077966565848527</c:v>
                </c:pt>
                <c:pt idx="970">
                  <c:v>3.1004496195716484</c:v>
                </c:pt>
                <c:pt idx="971">
                  <c:v>3.0931257228324966</c:v>
                </c:pt>
                <c:pt idx="972">
                  <c:v>3.0858248753356463</c:v>
                </c:pt>
                <c:pt idx="973">
                  <c:v>3.0785469864787274</c:v>
                </c:pt>
                <c:pt idx="974">
                  <c:v>3.0712919660863918</c:v>
                </c:pt>
                <c:pt idx="975">
                  <c:v>3.0640597244080112</c:v>
                </c:pt>
                <c:pt idx="976">
                  <c:v>3.0568501721152899</c:v>
                </c:pt>
                <c:pt idx="977">
                  <c:v>3.0496632202999763</c:v>
                </c:pt>
                <c:pt idx="978">
                  <c:v>3.0424987804715471</c:v>
                </c:pt>
                <c:pt idx="979">
                  <c:v>3.0353567645549475</c:v>
                </c:pt>
                <c:pt idx="980">
                  <c:v>3.0282370848882891</c:v>
                </c:pt>
                <c:pt idx="981">
                  <c:v>3.0211396542205762</c:v>
                </c:pt>
                <c:pt idx="982">
                  <c:v>3.0140643857095171</c:v>
                </c:pt>
                <c:pt idx="983">
                  <c:v>3.0070111929192507</c:v>
                </c:pt>
                <c:pt idx="984">
                  <c:v>2.9999799898181152</c:v>
                </c:pt>
                <c:pt idx="985">
                  <c:v>2.9929706907764881</c:v>
                </c:pt>
                <c:pt idx="986">
                  <c:v>2.9859832105645552</c:v>
                </c:pt>
                <c:pt idx="987">
                  <c:v>2.9790174643501786</c:v>
                </c:pt>
                <c:pt idx="988">
                  <c:v>2.9720733676966802</c:v>
                </c:pt>
                <c:pt idx="989">
                  <c:v>2.9651508365607384</c:v>
                </c:pt>
                <c:pt idx="990">
                  <c:v>2.958249787290228</c:v>
                </c:pt>
                <c:pt idx="991">
                  <c:v>2.951370136622117</c:v>
                </c:pt>
                <c:pt idx="992">
                  <c:v>2.9445118016803207</c:v>
                </c:pt>
                <c:pt idx="993">
                  <c:v>2.937674699973627</c:v>
                </c:pt>
                <c:pt idx="994">
                  <c:v>2.9308587493936358</c:v>
                </c:pt>
                <c:pt idx="995">
                  <c:v>2.9240638682126558</c:v>
                </c:pt>
                <c:pt idx="996">
                  <c:v>2.9172899750816583</c:v>
                </c:pt>
                <c:pt idx="997">
                  <c:v>2.9105369890282304</c:v>
                </c:pt>
                <c:pt idx="998">
                  <c:v>2.9038048294545291</c:v>
                </c:pt>
                <c:pt idx="999">
                  <c:v>2.8970934161352915</c:v>
                </c:pt>
                <c:pt idx="1000">
                  <c:v>2.8904026692158169</c:v>
                </c:pt>
              </c:numCache>
            </c:numRef>
          </c:yVal>
          <c:smooth val="1"/>
        </c:ser>
        <c:ser>
          <c:idx val="5"/>
          <c:order val="2"/>
          <c:tx>
            <c:v>PD(t)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w.Calcs'!$M$9:$M$1009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2.5033112582781449E-4</c:v>
                </c:pt>
                <c:pt idx="4">
                  <c:v>9.9621774834437083E-4</c:v>
                </c:pt>
                <c:pt idx="5">
                  <c:v>2.4776713916962352E-3</c:v>
                </c:pt>
                <c:pt idx="6">
                  <c:v>4.9293878703058165E-3</c:v>
                </c:pt>
                <c:pt idx="7">
                  <c:v>8.5806478922988462E-3</c:v>
                </c:pt>
                <c:pt idx="8">
                  <c:v>1.3655221357931662E-2</c:v>
                </c:pt>
                <c:pt idx="9">
                  <c:v>2.0371275572078941E-2</c:v>
                </c:pt>
                <c:pt idx="10">
                  <c:v>2.8941287579994941E-2</c:v>
                </c:pt>
                <c:pt idx="11">
                  <c:v>3.9571960825388351E-2</c:v>
                </c:pt>
                <c:pt idx="12">
                  <c:v>5.2464146319373378E-2</c:v>
                </c:pt>
                <c:pt idx="13">
                  <c:v>6.7812768498100098E-2</c:v>
                </c:pt>
                <c:pt idx="14">
                  <c:v>8.5806755935848231E-2</c:v>
                </c:pt>
                <c:pt idx="15">
                  <c:v>0.1066289770691133</c:v>
                </c:pt>
                <c:pt idx="16">
                  <c:v>0.13045618107574852</c:v>
                </c:pt>
                <c:pt idx="17">
                  <c:v>0.1574589440415724</c:v>
                </c:pt>
                <c:pt idx="18">
                  <c:v>0.18780162053503877</c:v>
                </c:pt>
                <c:pt idx="19">
                  <c:v>0.22164230069861612</c:v>
                </c:pt>
                <c:pt idx="20">
                  <c:v>0.25913277295346659</c:v>
                </c:pt>
                <c:pt idx="21">
                  <c:v>0.30041849240187229</c:v>
                </c:pt>
                <c:pt idx="22">
                  <c:v>0.34563855499966201</c:v>
                </c:pt>
                <c:pt idx="23">
                  <c:v>0.39492567755866581</c:v>
                </c:pt>
                <c:pt idx="24">
                  <c:v>0.44840618362699652</c:v>
                </c:pt>
                <c:pt idx="25">
                  <c:v>0.50619999528275539</c:v>
                </c:pt>
                <c:pt idx="26">
                  <c:v>0.56842063086460681</c:v>
                </c:pt>
                <c:pt idx="27">
                  <c:v>0.63517520865059307</c:v>
                </c:pt>
                <c:pt idx="28">
                  <c:v>0.70656445648459032</c:v>
                </c:pt>
                <c:pt idx="29">
                  <c:v>0.7826827273379654</c:v>
                </c:pt>
                <c:pt idx="30">
                  <c:v>0.86361802078230665</c:v>
                </c:pt>
                <c:pt idx="31">
                  <c:v>0.94945201033759741</c:v>
                </c:pt>
                <c:pt idx="32">
                  <c:v>1.0402600766488959</c:v>
                </c:pt>
                <c:pt idx="33">
                  <c:v>1.1361113464335084</c:v>
                </c:pt>
                <c:pt idx="34">
                  <c:v>1.2370687371298223</c:v>
                </c:pt>
                <c:pt idx="35">
                  <c:v>1.3431890071684032</c:v>
                </c:pt>
                <c:pt idx="36">
                  <c:v>1.4545228117757063</c:v>
                </c:pt>
                <c:pt idx="37">
                  <c:v>1.5711147642108039</c:v>
                </c:pt>
                <c:pt idx="38">
                  <c:v>1.6930035023259058</c:v>
                </c:pt>
                <c:pt idx="39">
                  <c:v>1.820221760332204</c:v>
                </c:pt>
                <c:pt idx="40">
                  <c:v>1.9527964456436506</c:v>
                </c:pt>
                <c:pt idx="41">
                  <c:v>2.0907487206627908</c:v>
                </c:pt>
                <c:pt idx="42">
                  <c:v>2.234094089364635</c:v>
                </c:pt>
                <c:pt idx="43">
                  <c:v>2.3828424885268715</c:v>
                </c:pt>
                <c:pt idx="44">
                  <c:v>2.5369983834474259</c:v>
                </c:pt>
                <c:pt idx="45">
                  <c:v>2.6965608679835529</c:v>
                </c:pt>
                <c:pt idx="46">
                  <c:v>2.861523768740228</c:v>
                </c:pt>
                <c:pt idx="47">
                  <c:v>3.0318757532296945</c:v>
                </c:pt>
                <c:pt idx="48">
                  <c:v>3.2076004418185158</c:v>
                </c:pt>
                <c:pt idx="49">
                  <c:v>3.3886765232734994</c:v>
                </c:pt>
                <c:pt idx="50">
                  <c:v>3.5750778737133149</c:v>
                </c:pt>
                <c:pt idx="51">
                  <c:v>3.7667736787685673</c:v>
                </c:pt>
                <c:pt idx="52">
                  <c:v>3.9637285587495232</c:v>
                </c:pt>
                <c:pt idx="53">
                  <c:v>4.1659026966175778</c:v>
                </c:pt>
                <c:pt idx="54">
                  <c:v>4.3732519685539541</c:v>
                </c:pt>
                <c:pt idx="55">
                  <c:v>4.5857280769169639</c:v>
                </c:pt>
                <c:pt idx="56">
                  <c:v>4.8032786853775402</c:v>
                </c:pt>
                <c:pt idx="57">
                  <c:v>5.0258475560215228</c:v>
                </c:pt>
                <c:pt idx="58">
                  <c:v>5.2533746882064953</c:v>
                </c:pt>
                <c:pt idx="59">
                  <c:v>5.4857964589607038</c:v>
                </c:pt>
                <c:pt idx="60">
                  <c:v>5.7230457647117836</c:v>
                </c:pt>
                <c:pt idx="61">
                  <c:v>5.9650521641336711</c:v>
                </c:pt>
                <c:pt idx="62">
                  <c:v>6.2117420219011663</c:v>
                </c:pt>
                <c:pt idx="63">
                  <c:v>6.4630386531431068</c:v>
                </c:pt>
                <c:pt idx="64">
                  <c:v>6.7188624683870648</c:v>
                </c:pt>
                <c:pt idx="65">
                  <c:v>6.9791311187907663</c:v>
                </c:pt>
                <c:pt idx="66">
                  <c:v>7.2437596414582064</c:v>
                </c:pt>
                <c:pt idx="67">
                  <c:v>7.5126606046414803</c:v>
                </c:pt>
                <c:pt idx="68">
                  <c:v>7.785744252632842</c:v>
                </c:pt>
                <c:pt idx="69">
                  <c:v>8.0629186501552805</c:v>
                </c:pt>
                <c:pt idx="70">
                  <c:v>8.3440898260640868</c:v>
                </c:pt>
                <c:pt idx="71">
                  <c:v>8.6291619161762583</c:v>
                </c:pt>
                <c:pt idx="72">
                  <c:v>8.9180373050494488</c:v>
                </c:pt>
                <c:pt idx="73">
                  <c:v>9.2106167665370773</c:v>
                </c:pt>
                <c:pt idx="74">
                  <c:v>9.5067996029516131</c:v>
                </c:pt>
                <c:pt idx="75">
                  <c:v>9.8064837826735332</c:v>
                </c:pt>
                <c:pt idx="76">
                  <c:v>10.109566076049214</c:v>
                </c:pt>
                <c:pt idx="77">
                  <c:v>10.415942189427048</c:v>
                </c:pt>
                <c:pt idx="78">
                  <c:v>10.725506897187165</c:v>
                </c:pt>
                <c:pt idx="79">
                  <c:v>11.038154171626548</c:v>
                </c:pt>
                <c:pt idx="80">
                  <c:v>11.353777310567747</c:v>
                </c:pt>
                <c:pt idx="81">
                  <c:v>11.672269062566107</c:v>
                </c:pt>
                <c:pt idx="82">
                  <c:v>11.993521749597067</c:v>
                </c:pt>
                <c:pt idx="83">
                  <c:v>12.317427387111996</c:v>
                </c:pt>
                <c:pt idx="84">
                  <c:v>12.643877801357903</c:v>
                </c:pt>
                <c:pt idx="85">
                  <c:v>12.972764743863342</c:v>
                </c:pt>
                <c:pt idx="86">
                  <c:v>13.303980002999841</c:v>
                </c:pt>
                <c:pt idx="87">
                  <c:v>13.637415512535245</c:v>
                </c:pt>
                <c:pt idx="88">
                  <c:v>13.97296345710234</c:v>
                </c:pt>
                <c:pt idx="89">
                  <c:v>14.310516374513279</c:v>
                </c:pt>
                <c:pt idx="90">
                  <c:v>14.649967254857199</c:v>
                </c:pt>
                <c:pt idx="91">
                  <c:v>14.991209636325504</c:v>
                </c:pt>
                <c:pt idx="92">
                  <c:v>15.334137697716118</c:v>
                </c:pt>
                <c:pt idx="93">
                  <c:v>15.678646347574892</c:v>
                </c:pt>
                <c:pt idx="94">
                  <c:v>16.024631309939121</c:v>
                </c:pt>
                <c:pt idx="95">
                  <c:v>16.371989206654657</c:v>
                </c:pt>
                <c:pt idx="96">
                  <c:v>16.720617636244853</c:v>
                </c:pt>
                <c:pt idx="97">
                  <c:v>17.070415249315751</c:v>
                </c:pt>
                <c:pt idx="98">
                  <c:v>17.421281820488399</c:v>
                </c:pt>
                <c:pt idx="99">
                  <c:v>17.773118316855161</c:v>
                </c:pt>
                <c:pt idx="100">
                  <c:v>18.125826962962972</c:v>
                </c:pt>
                <c:pt idx="101">
                  <c:v>18.479311302332196</c:v>
                </c:pt>
                <c:pt idx="102">
                  <c:v>18.833476255525426</c:v>
                </c:pt>
                <c:pt idx="103">
                  <c:v>19.188228174785976</c:v>
                </c:pt>
                <c:pt idx="104">
                  <c:v>19.543474895271071</c:v>
                </c:pt>
                <c:pt idx="105">
                  <c:v>19.89912578290981</c:v>
                </c:pt>
                <c:pt idx="106">
                  <c:v>20.255091778920743</c:v>
                </c:pt>
                <c:pt idx="107">
                  <c:v>20.611285441028627</c:v>
                </c:pt>
                <c:pt idx="108">
                  <c:v>20.967620981424268</c:v>
                </c:pt>
                <c:pt idx="109">
                  <c:v>21.324014301515593</c:v>
                </c:pt>
                <c:pt idx="110">
                  <c:v>21.680383023522051</c:v>
                </c:pt>
                <c:pt idx="111">
                  <c:v>22.036646518968176</c:v>
                </c:pt>
                <c:pt idx="112">
                  <c:v>22.392725934135719</c:v>
                </c:pt>
                <c:pt idx="113">
                  <c:v>22.748544212536942</c:v>
                </c:pt>
                <c:pt idx="114">
                  <c:v>23.104026114474895</c:v>
                </c:pt>
                <c:pt idx="115">
                  <c:v>23.459098233759153</c:v>
                </c:pt>
                <c:pt idx="116">
                  <c:v>23.813689011648226</c:v>
                </c:pt>
                <c:pt idx="117">
                  <c:v>24.167728748092159</c:v>
                </c:pt>
                <c:pt idx="118">
                  <c:v>24.521149610351095</c:v>
                </c:pt>
                <c:pt idx="119">
                  <c:v>24.873885639067364</c:v>
                </c:pt>
                <c:pt idx="120">
                  <c:v>25.225872751870494</c:v>
                </c:pt>
                <c:pt idx="121">
                  <c:v>25.577048744596006</c:v>
                </c:pt>
                <c:pt idx="122">
                  <c:v>25.927353290200106</c:v>
                </c:pt>
                <c:pt idx="123">
                  <c:v>26.276727935453525</c:v>
                </c:pt>
                <c:pt idx="124">
                  <c:v>26.625116095498562</c:v>
                </c:pt>
                <c:pt idx="125">
                  <c:v>26.972463046354143</c:v>
                </c:pt>
                <c:pt idx="126">
                  <c:v>27.318715915454113</c:v>
                </c:pt>
                <c:pt idx="127">
                  <c:v>27.663823670304325</c:v>
                </c:pt>
                <c:pt idx="128">
                  <c:v>28.007737105344198</c:v>
                </c:pt>
                <c:pt idx="129">
                  <c:v>28.350408827098303</c:v>
                </c:pt>
                <c:pt idx="130">
                  <c:v>28.691793237703401</c:v>
                </c:pt>
                <c:pt idx="131">
                  <c:v>29.031846516895854</c:v>
                </c:pt>
                <c:pt idx="132">
                  <c:v>29.370526602543901</c:v>
                </c:pt>
                <c:pt idx="133">
                  <c:v>29.707793169808465</c:v>
                </c:pt>
                <c:pt idx="134">
                  <c:v>30.043607609015407</c:v>
                </c:pt>
                <c:pt idx="135">
                  <c:v>30.3779330023212</c:v>
                </c:pt>
                <c:pt idx="136">
                  <c:v>30.710734099252743</c:v>
                </c:pt>
                <c:pt idx="137">
                  <c:v>31.041977291201029</c:v>
                </c:pt>
                <c:pt idx="138">
                  <c:v>31.371630584946868</c:v>
                </c:pt>
                <c:pt idx="139">
                  <c:v>31.699663575295514</c:v>
                </c:pt>
                <c:pt idx="140">
                  <c:v>32.026047416895558</c:v>
                </c:pt>
                <c:pt idx="141">
                  <c:v>32.350754795315709</c:v>
                </c:pt>
                <c:pt idx="142">
                  <c:v>32.673759897451475</c:v>
                </c:pt>
                <c:pt idx="143">
                  <c:v>32.995038381331952</c:v>
                </c:pt>
                <c:pt idx="144">
                  <c:v>33.314567345395048</c:v>
                </c:pt>
                <c:pt idx="145">
                  <c:v>33.632325297297648</c:v>
                </c:pt>
                <c:pt idx="146">
                  <c:v>33.948292122325135</c:v>
                </c:pt>
                <c:pt idx="147">
                  <c:v>34.262449051462767</c:v>
                </c:pt>
                <c:pt idx="148">
                  <c:v>34.574778629189332</c:v>
                </c:pt>
                <c:pt idx="149">
                  <c:v>34.885264681051474</c:v>
                </c:pt>
                <c:pt idx="150">
                  <c:v>35.193892281074731</c:v>
                </c:pt>
                <c:pt idx="151">
                  <c:v>35.500647719065618</c:v>
                </c:pt>
                <c:pt idx="152">
                  <c:v>35.805518467856452</c:v>
                </c:pt>
                <c:pt idx="153">
                  <c:v>36.108493150542841</c:v>
                </c:pt>
                <c:pt idx="154">
                  <c:v>36.409561507761389</c:v>
                </c:pt>
                <c:pt idx="155">
                  <c:v>36.70871436505297</c:v>
                </c:pt>
                <c:pt idx="156">
                  <c:v>37.005943600354968</c:v>
                </c:pt>
                <c:pt idx="157">
                  <c:v>37.30124211166347</c:v>
                </c:pt>
                <c:pt idx="158">
                  <c:v>37.59460378490445</c:v>
                </c:pt>
                <c:pt idx="159">
                  <c:v>37.886023462050773</c:v>
                </c:pt>
                <c:pt idx="160">
                  <c:v>38.175496909519751</c:v>
                </c:pt>
                <c:pt idx="161">
                  <c:v>38.463020786883909</c:v>
                </c:pt>
                <c:pt idx="162">
                  <c:v>38.748592615925666</c:v>
                </c:pt>
                <c:pt idx="163">
                  <c:v>39.032210750064436</c:v>
                </c:pt>
                <c:pt idx="164">
                  <c:v>39.313874344182899</c:v>
                </c:pt>
                <c:pt idx="165">
                  <c:v>39.593583324877081</c:v>
                </c:pt>
                <c:pt idx="166">
                  <c:v>39.871338361153093</c:v>
                </c:pt>
                <c:pt idx="167">
                  <c:v>40.147140835591486</c:v>
                </c:pt>
                <c:pt idx="168">
                  <c:v>40.420992815998389</c:v>
                </c:pt>
                <c:pt idx="169">
                  <c:v>40.692897027560832</c:v>
                </c:pt>
                <c:pt idx="170">
                  <c:v>40.962856825522017</c:v>
                </c:pt>
                <c:pt idx="171">
                  <c:v>41.230876168390438</c:v>
                </c:pt>
                <c:pt idx="172">
                  <c:v>41.496959591695514</c:v>
                </c:pt>
                <c:pt idx="173">
                  <c:v>41.761112182300472</c:v>
                </c:pt>
                <c:pt idx="174">
                  <c:v>42.023339553281922</c:v>
                </c:pt>
                <c:pt idx="175">
                  <c:v>42.283647819384207</c:v>
                </c:pt>
                <c:pt idx="176">
                  <c:v>42.542043573054983</c:v>
                </c:pt>
                <c:pt idx="177">
                  <c:v>42.798533861067355</c:v>
                </c:pt>
                <c:pt idx="178">
                  <c:v>43.0531261617326</c:v>
                </c:pt>
                <c:pt idx="179">
                  <c:v>43.305828362706237</c:v>
                </c:pt>
                <c:pt idx="180">
                  <c:v>43.556648739389068</c:v>
                </c:pt>
                <c:pt idx="181">
                  <c:v>43.805595933923748</c:v>
                </c:pt>
                <c:pt idx="182">
                  <c:v>44.052678934786371</c:v>
                </c:pt>
                <c:pt idx="183">
                  <c:v>44.297907056971574</c:v>
                </c:pt>
                <c:pt idx="184">
                  <c:v>44.541289922768719</c:v>
                </c:pt>
                <c:pt idx="185">
                  <c:v>44.782837443125878</c:v>
                </c:pt>
                <c:pt idx="186">
                  <c:v>45.022559799597431</c:v>
                </c:pt>
                <c:pt idx="187">
                  <c:v>45.260467426870449</c:v>
                </c:pt>
                <c:pt idx="188">
                  <c:v>45.496570995864126</c:v>
                </c:pt>
                <c:pt idx="189">
                  <c:v>45.730881397396075</c:v>
                </c:pt>
                <c:pt idx="190">
                  <c:v>45.96340972640845</c:v>
                </c:pt>
                <c:pt idx="191">
                  <c:v>46.194167266746454</c:v>
                </c:pt>
                <c:pt idx="192">
                  <c:v>46.423165476481188</c:v>
                </c:pt>
                <c:pt idx="193">
                  <c:v>46.650415973768297</c:v>
                </c:pt>
                <c:pt idx="194">
                  <c:v>46.875930523233485</c:v>
                </c:pt>
                <c:pt idx="195">
                  <c:v>47.099721022875556</c:v>
                </c:pt>
                <c:pt idx="196">
                  <c:v>47.321799491477144</c:v>
                </c:pt>
                <c:pt idx="197">
                  <c:v>47.542178056513315</c:v>
                </c:pt>
                <c:pt idx="198">
                  <c:v>47.760868942547454</c:v>
                </c:pt>
                <c:pt idx="199">
                  <c:v>47.97788446010415</c:v>
                </c:pt>
                <c:pt idx="200">
                  <c:v>48.19323699500805</c:v>
                </c:pt>
                <c:pt idx="201">
                  <c:v>48.406938998178028</c:v>
                </c:pt>
                <c:pt idx="202">
                  <c:v>48.619002975865207</c:v>
                </c:pt>
                <c:pt idx="203">
                  <c:v>48.829441480324014</c:v>
                </c:pt>
                <c:pt idx="204">
                  <c:v>49.038267100904704</c:v>
                </c:pt>
                <c:pt idx="205">
                  <c:v>49.245492455556153</c:v>
                </c:pt>
                <c:pt idx="206">
                  <c:v>49.451130182727432</c:v>
                </c:pt>
                <c:pt idx="207">
                  <c:v>49.655192933656899</c:v>
                </c:pt>
                <c:pt idx="208">
                  <c:v>49.857693365037335</c:v>
                </c:pt>
                <c:pt idx="209">
                  <c:v>50.058644132045821</c:v>
                </c:pt>
                <c:pt idx="210">
                  <c:v>50.258057881727154</c:v>
                </c:pt>
                <c:pt idx="211">
                  <c:v>50.455947246719433</c:v>
                </c:pt>
                <c:pt idx="212">
                  <c:v>50.652324839310893</c:v>
                </c:pt>
                <c:pt idx="213">
                  <c:v>50.847203245816878</c:v>
                </c:pt>
                <c:pt idx="214">
                  <c:v>51.040595021266149</c:v>
                </c:pt>
                <c:pt idx="215">
                  <c:v>51.232512684385675</c:v>
                </c:pt>
                <c:pt idx="216">
                  <c:v>51.422968712873498</c:v>
                </c:pt>
                <c:pt idx="217">
                  <c:v>51.61197553894916</c:v>
                </c:pt>
                <c:pt idx="218">
                  <c:v>51.799545545171419</c:v>
                </c:pt>
                <c:pt idx="219">
                  <c:v>51.98569106051324</c:v>
                </c:pt>
                <c:pt idx="220">
                  <c:v>52.170424356684222</c:v>
                </c:pt>
                <c:pt idx="221">
                  <c:v>52.353757644690702</c:v>
                </c:pt>
                <c:pt idx="222">
                  <c:v>52.535703071624184</c:v>
                </c:pt>
                <c:pt idx="223">
                  <c:v>52.71627271766873</c:v>
                </c:pt>
                <c:pt idx="224">
                  <c:v>52.895478593318323</c:v>
                </c:pt>
                <c:pt idx="225">
                  <c:v>53.073332636795449</c:v>
                </c:pt>
                <c:pt idx="226">
                  <c:v>53.249846711662151</c:v>
                </c:pt>
                <c:pt idx="227">
                  <c:v>53.425032604615339</c:v>
                </c:pt>
                <c:pt idx="228">
                  <c:v>53.598902023458137</c:v>
                </c:pt>
                <c:pt idx="229">
                  <c:v>53.771466595239346</c:v>
                </c:pt>
                <c:pt idx="230">
                  <c:v>53.942737864553393</c:v>
                </c:pt>
                <c:pt idx="231">
                  <c:v>54.112727291993231</c:v>
                </c:pt>
                <c:pt idx="232">
                  <c:v>54.281446252749085</c:v>
                </c:pt>
                <c:pt idx="233">
                  <c:v>54.4489060353459</c:v>
                </c:pt>
                <c:pt idx="234">
                  <c:v>54.615117840512823</c:v>
                </c:pt>
                <c:pt idx="235">
                  <c:v>54.780092780178165</c:v>
                </c:pt>
                <c:pt idx="236">
                  <c:v>54.943841876583477</c:v>
                </c:pt>
                <c:pt idx="237">
                  <c:v>55.106376061510616</c:v>
                </c:pt>
                <c:pt idx="238">
                  <c:v>55.267706175616048</c:v>
                </c:pt>
                <c:pt idx="239">
                  <c:v>55.427842967866525</c:v>
                </c:pt>
                <c:pt idx="240">
                  <c:v>55.586797095070821</c:v>
                </c:pt>
                <c:pt idx="241">
                  <c:v>55.744579121502184</c:v>
                </c:pt>
                <c:pt idx="242">
                  <c:v>55.901199518606532</c:v>
                </c:pt>
                <c:pt idx="243">
                  <c:v>56.056668664791452</c:v>
                </c:pt>
                <c:pt idx="244">
                  <c:v>56.21099684529139</c:v>
                </c:pt>
                <c:pt idx="245">
                  <c:v>56.364194252104511</c:v>
                </c:pt>
                <c:pt idx="246">
                  <c:v>56.516270983997082</c:v>
                </c:pt>
                <c:pt idx="247">
                  <c:v>56.667237046571067</c:v>
                </c:pt>
                <c:pt idx="248">
                  <c:v>56.817102352391196</c:v>
                </c:pt>
                <c:pt idx="249">
                  <c:v>56.965876721167625</c:v>
                </c:pt>
                <c:pt idx="250">
                  <c:v>57.113569879990649</c:v>
                </c:pt>
                <c:pt idx="251">
                  <c:v>57.260191463614063</c:v>
                </c:pt>
                <c:pt idx="252">
                  <c:v>57.405751014783839</c:v>
                </c:pt>
                <c:pt idx="253">
                  <c:v>57.550257984609026</c:v>
                </c:pt>
                <c:pt idx="254">
                  <c:v>57.693721732971966</c:v>
                </c:pt>
                <c:pt idx="255">
                  <c:v>57.836151528974867</c:v>
                </c:pt>
                <c:pt idx="256">
                  <c:v>57.977556551420172</c:v>
                </c:pt>
                <c:pt idx="257">
                  <c:v>58.11794588932203</c:v>
                </c:pt>
                <c:pt idx="258">
                  <c:v>58.257328542446629</c:v>
                </c:pt>
                <c:pt idx="259">
                  <c:v>58.39571342187886</c:v>
                </c:pt>
                <c:pt idx="260">
                  <c:v>58.533109350613309</c:v>
                </c:pt>
                <c:pt idx="261">
                  <c:v>58.669525064167395</c:v>
                </c:pt>
                <c:pt idx="262">
                  <c:v>58.804969211214697</c:v>
                </c:pt>
                <c:pt idx="263">
                  <c:v>58.939450354236719</c:v>
                </c:pt>
                <c:pt idx="264">
                  <c:v>59.072976970191192</c:v>
                </c:pt>
                <c:pt idx="265">
                  <c:v>59.205557451195318</c:v>
                </c:pt>
                <c:pt idx="266">
                  <c:v>59.337200105222436</c:v>
                </c:pt>
                <c:pt idx="267">
                  <c:v>59.467913156810539</c:v>
                </c:pt>
                <c:pt idx="268">
                  <c:v>59.597704747781336</c:v>
                </c:pt>
                <c:pt idx="269">
                  <c:v>59.726582937968494</c:v>
                </c:pt>
                <c:pt idx="270">
                  <c:v>59.854555705953842</c:v>
                </c:pt>
                <c:pt idx="271">
                  <c:v>59.981630949810409</c:v>
                </c:pt>
                <c:pt idx="272">
                  <c:v>60.107816487851167</c:v>
                </c:pt>
                <c:pt idx="273">
                  <c:v>60.233120059382458</c:v>
                </c:pt>
                <c:pt idx="274">
                  <c:v>60.357549325461243</c:v>
                </c:pt>
                <c:pt idx="275">
                  <c:v>60.481111869655116</c:v>
                </c:pt>
                <c:pt idx="276">
                  <c:v>60.603815198804426</c:v>
                </c:pt>
                <c:pt idx="277">
                  <c:v>60.725666743785581</c:v>
                </c:pt>
                <c:pt idx="278">
                  <c:v>60.846673860274912</c:v>
                </c:pt>
                <c:pt idx="279">
                  <c:v>60.966843829512342</c:v>
                </c:pt>
                <c:pt idx="280">
                  <c:v>61.08618385906432</c:v>
                </c:pt>
                <c:pt idx="281">
                  <c:v>61.204701083585341</c:v>
                </c:pt>
                <c:pt idx="282">
                  <c:v>61.322402565577569</c:v>
                </c:pt>
                <c:pt idx="283">
                  <c:v>61.439295296148032</c:v>
                </c:pt>
                <c:pt idx="284">
                  <c:v>61.555386195762971</c:v>
                </c:pt>
                <c:pt idx="285">
                  <c:v>61.670682114998868</c:v>
                </c:pt>
                <c:pt idx="286">
                  <c:v>61.785189835289785</c:v>
                </c:pt>
                <c:pt idx="287">
                  <c:v>61.898916069670605</c:v>
                </c:pt>
                <c:pt idx="288">
                  <c:v>62.011867463515976</c:v>
                </c:pt>
                <c:pt idx="289">
                  <c:v>62.12405059527444</c:v>
                </c:pt>
                <c:pt idx="290">
                  <c:v>62.235471977197712</c:v>
                </c:pt>
                <c:pt idx="291">
                  <c:v>62.34613805606466</c:v>
                </c:pt>
                <c:pt idx="292">
                  <c:v>62.456055213899866</c:v>
                </c:pt>
                <c:pt idx="293">
                  <c:v>62.565229768686564</c:v>
                </c:pt>
                <c:pt idx="294">
                  <c:v>62.67366797507367</c:v>
                </c:pt>
                <c:pt idx="295">
                  <c:v>62.781376025076909</c:v>
                </c:pt>
                <c:pt idx="296">
                  <c:v>62.888360048773713</c:v>
                </c:pt>
                <c:pt idx="297">
                  <c:v>62.994626114991888</c:v>
                </c:pt>
                <c:pt idx="298">
                  <c:v>63.100180231991899</c:v>
                </c:pt>
                <c:pt idx="299">
                  <c:v>63.205028348142598</c:v>
                </c:pt>
                <c:pt idx="300">
                  <c:v>63.309176352590505</c:v>
                </c:pt>
                <c:pt idx="301">
                  <c:v>63.412630075922294</c:v>
                </c:pt>
                <c:pt idx="302">
                  <c:v>63.515395290820734</c:v>
                </c:pt>
                <c:pt idx="303">
                  <c:v>63.617477712713757</c:v>
                </c:pt>
                <c:pt idx="304">
                  <c:v>63.718883000416788</c:v>
                </c:pt>
                <c:pt idx="305">
                  <c:v>63.819616756768241</c:v>
                </c:pt>
                <c:pt idx="306">
                  <c:v>63.919684529258227</c:v>
                </c:pt>
                <c:pt idx="307">
                  <c:v>64.019091810650352</c:v>
                </c:pt>
                <c:pt idx="308">
                  <c:v>64.117844039596676</c:v>
                </c:pt>
                <c:pt idx="309">
                  <c:v>64.215946601245889</c:v>
                </c:pt>
                <c:pt idx="310">
                  <c:v>64.313404827844579</c:v>
                </c:pt>
                <c:pt idx="311">
                  <c:v>64.410223999331663</c:v>
                </c:pt>
                <c:pt idx="312">
                  <c:v>64.506409343926151</c:v>
                </c:pt>
                <c:pt idx="313">
                  <c:v>64.601966038707971</c:v>
                </c:pt>
                <c:pt idx="314">
                  <c:v>64.6968992101922</c:v>
                </c:pt>
                <c:pt idx="315">
                  <c:v>64.791213934896476</c:v>
                </c:pt>
                <c:pt idx="316">
                  <c:v>64.884915239901815</c:v>
                </c:pt>
                <c:pt idx="317">
                  <c:v>64.978008103406822</c:v>
                </c:pt>
                <c:pt idx="318">
                  <c:v>65.07049745527523</c:v>
                </c:pt>
                <c:pt idx="319">
                  <c:v>65.162388177577043</c:v>
                </c:pt>
                <c:pt idx="320">
                  <c:v>65.253685105123125</c:v>
                </c:pt>
                <c:pt idx="321">
                  <c:v>65.344393025993369</c:v>
                </c:pt>
                <c:pt idx="322">
                  <c:v>65.434516682058529</c:v>
                </c:pt>
                <c:pt idx="323">
                  <c:v>65.524060769495762</c:v>
                </c:pt>
                <c:pt idx="324">
                  <c:v>65.613029939297846</c:v>
                </c:pt>
                <c:pt idx="325">
                  <c:v>65.701428797776316</c:v>
                </c:pt>
                <c:pt idx="326">
                  <c:v>65.789261907058417</c:v>
                </c:pt>
                <c:pt idx="327">
                  <c:v>65.876533785577962</c:v>
                </c:pt>
                <c:pt idx="328">
                  <c:v>65.963248908560288</c:v>
                </c:pt>
                <c:pt idx="329">
                  <c:v>66.049411708501211</c:v>
                </c:pt>
                <c:pt idx="330">
                  <c:v>66.135026575640097</c:v>
                </c:pt>
                <c:pt idx="331">
                  <c:v>66.220097858427195</c:v>
                </c:pt>
                <c:pt idx="332">
                  <c:v>66.304629863985227</c:v>
                </c:pt>
                <c:pt idx="333">
                  <c:v>66.388626858565232</c:v>
                </c:pt>
                <c:pt idx="334">
                  <c:v>66.472093067996894</c:v>
                </c:pt>
                <c:pt idx="335">
                  <c:v>66.555032678133273</c:v>
                </c:pt>
                <c:pt idx="336">
                  <c:v>66.637449835290127</c:v>
                </c:pt>
                <c:pt idx="337">
                  <c:v>66.719348646679776</c:v>
                </c:pt>
                <c:pt idx="338">
                  <c:v>66.800733180839657</c:v>
                </c:pt>
                <c:pt idx="339">
                  <c:v>66.881607468055577</c:v>
                </c:pt>
                <c:pt idx="340">
                  <c:v>66.961975500779786</c:v>
                </c:pt>
                <c:pt idx="341">
                  <c:v>67.041841234043957</c:v>
                </c:pt>
                <c:pt idx="342">
                  <c:v>67.121208585866995</c:v>
                </c:pt>
                <c:pt idx="343">
                  <c:v>67.200081437657815</c:v>
                </c:pt>
                <c:pt idx="344">
                  <c:v>67.278463634613388</c:v>
                </c:pt>
                <c:pt idx="345">
                  <c:v>67.356358986111601</c:v>
                </c:pt>
                <c:pt idx="346">
                  <c:v>67.433771266099555</c:v>
                </c:pt>
                <c:pt idx="347">
                  <c:v>67.510704213476927</c:v>
                </c:pt>
                <c:pt idx="348">
                  <c:v>67.587161532474738</c:v>
                </c:pt>
                <c:pt idx="349">
                  <c:v>67.663146893029463</c:v>
                </c:pt>
                <c:pt idx="350">
                  <c:v>67.73866393115253</c:v>
                </c:pt>
                <c:pt idx="351">
                  <c:v>67.813716249295325</c:v>
                </c:pt>
                <c:pt idx="352">
                  <c:v>67.888307416709821</c:v>
                </c:pt>
                <c:pt idx="353">
                  <c:v>67.962440969804646</c:v>
                </c:pt>
                <c:pt idx="354">
                  <c:v>68.03612041249697</c:v>
                </c:pt>
                <c:pt idx="355">
                  <c:v>68.109349216560005</c:v>
                </c:pt>
                <c:pt idx="356">
                  <c:v>68.182130821966382</c:v>
                </c:pt>
                <c:pt idx="357">
                  <c:v>68.254468637227262</c:v>
                </c:pt>
                <c:pt idx="358">
                  <c:v>68.326366039727361</c:v>
                </c:pt>
                <c:pt idx="359">
                  <c:v>68.397826376055974</c:v>
                </c:pt>
                <c:pt idx="360">
                  <c:v>68.468852962333926</c:v>
                </c:pt>
                <c:pt idx="361">
                  <c:v>68.539449084536585</c:v>
                </c:pt>
                <c:pt idx="362">
                  <c:v>68.609617998813064</c:v>
                </c:pt>
                <c:pt idx="363">
                  <c:v>68.679362931801421</c:v>
                </c:pt>
                <c:pt idx="364">
                  <c:v>68.748687080940158</c:v>
                </c:pt>
                <c:pt idx="365">
                  <c:v>68.817593614776058</c:v>
                </c:pt>
                <c:pt idx="366">
                  <c:v>68.886085673268099</c:v>
                </c:pt>
                <c:pt idx="367">
                  <c:v>68.954166368087968</c:v>
                </c:pt>
                <c:pt idx="368">
                  <c:v>69.021838782916817</c:v>
                </c:pt>
                <c:pt idx="369">
                  <c:v>69.089105973738555</c:v>
                </c:pt>
                <c:pt idx="370">
                  <c:v>69.155970969129555</c:v>
                </c:pt>
                <c:pt idx="371">
                  <c:v>69.222436770545031</c:v>
                </c:pt>
                <c:pt idx="372">
                  <c:v>69.288506352601857</c:v>
                </c:pt>
                <c:pt idx="373">
                  <c:v>69.354182663358145</c:v>
                </c:pt>
                <c:pt idx="374">
                  <c:v>69.41946862458947</c:v>
                </c:pt>
                <c:pt idx="375">
                  <c:v>69.484367132061749</c:v>
                </c:pt>
                <c:pt idx="376">
                  <c:v>69.54888105580099</c:v>
                </c:pt>
                <c:pt idx="377">
                  <c:v>69.613013240359791</c:v>
                </c:pt>
                <c:pt idx="378">
                  <c:v>69.676766505080707</c:v>
                </c:pt>
                <c:pt idx="379">
                  <c:v>69.74014364435655</c:v>
                </c:pt>
                <c:pt idx="380">
                  <c:v>69.803147427887481</c:v>
                </c:pt>
                <c:pt idx="381">
                  <c:v>69.865780600935324</c:v>
                </c:pt>
                <c:pt idx="382">
                  <c:v>69.928045884574658</c:v>
                </c:pt>
                <c:pt idx="383">
                  <c:v>69.989945975941083</c:v>
                </c:pt>
                <c:pt idx="384">
                  <c:v>70.051483548476568</c:v>
                </c:pt>
                <c:pt idx="385">
                  <c:v>70.112661252171932</c:v>
                </c:pt>
                <c:pt idx="386">
                  <c:v>70.173481713806453</c:v>
                </c:pt>
                <c:pt idx="387">
                  <c:v>70.233947537184733</c:v>
                </c:pt>
                <c:pt idx="388">
                  <c:v>70.294061303370768</c:v>
                </c:pt>
                <c:pt idx="389">
                  <c:v>70.353825570919327</c:v>
                </c:pt>
                <c:pt idx="390">
                  <c:v>70.413242876104647</c:v>
                </c:pt>
                <c:pt idx="391">
                  <c:v>70.472315733146431</c:v>
                </c:pt>
                <c:pt idx="392">
                  <c:v>70.531046634433267</c:v>
                </c:pt>
                <c:pt idx="393">
                  <c:v>70.589438050743482</c:v>
                </c:pt>
                <c:pt idx="394">
                  <c:v>70.647492431463434</c:v>
                </c:pt>
                <c:pt idx="395">
                  <c:v>70.705212204803217</c:v>
                </c:pt>
                <c:pt idx="396">
                  <c:v>70.762599778009985</c:v>
                </c:pt>
                <c:pt idx="397">
                  <c:v>70.81965753757882</c:v>
                </c:pt>
                <c:pt idx="398">
                  <c:v>70.876387849461054</c:v>
                </c:pt>
                <c:pt idx="399">
                  <c:v>70.932793059270381</c:v>
                </c:pt>
                <c:pt idx="400">
                  <c:v>70.988875492486471</c:v>
                </c:pt>
                <c:pt idx="401">
                  <c:v>71.044637454656311</c:v>
                </c:pt>
                <c:pt idx="402">
                  <c:v>71.100081231593293</c:v>
                </c:pt>
                <c:pt idx="403">
                  <c:v>71.155209089573916</c:v>
                </c:pt>
                <c:pt idx="404">
                  <c:v>71.210023275532365</c:v>
                </c:pt>
                <c:pt idx="405">
                  <c:v>71.264526017252862</c:v>
                </c:pt>
                <c:pt idx="406">
                  <c:v>71.318719523559693</c:v>
                </c:pt>
                <c:pt idx="407">
                  <c:v>71.372605984505356</c:v>
                </c:pt>
                <c:pt idx="408">
                  <c:v>71.42618757155627</c:v>
                </c:pt>
                <c:pt idx="409">
                  <c:v>71.479466437776651</c:v>
                </c:pt>
                <c:pt idx="410">
                  <c:v>71.532444718010126</c:v>
                </c:pt>
                <c:pt idx="411">
                  <c:v>71.585124529059371</c:v>
                </c:pt>
                <c:pt idx="412">
                  <c:v>71.63750796986379</c:v>
                </c:pt>
                <c:pt idx="413">
                  <c:v>71.689597121675078</c:v>
                </c:pt>
                <c:pt idx="414">
                  <c:v>71.741394048230902</c:v>
                </c:pt>
                <c:pt idx="415">
                  <c:v>71.792900795926585</c:v>
                </c:pt>
                <c:pt idx="416">
                  <c:v>71.844119393984911</c:v>
                </c:pt>
                <c:pt idx="417">
                  <c:v>71.895051854624</c:v>
                </c:pt>
                <c:pt idx="418">
                  <c:v>71.945700173223358</c:v>
                </c:pt>
                <c:pt idx="419">
                  <c:v>71.996066328487956</c:v>
                </c:pt>
                <c:pt idx="420">
                  <c:v>72.046152282610677</c:v>
                </c:pt>
                <c:pt idx="421">
                  <c:v>72.095959981432756</c:v>
                </c:pt>
                <c:pt idx="422">
                  <c:v>72.145491354602626</c:v>
                </c:pt>
                <c:pt idx="423">
                  <c:v>72.194748315732809</c:v>
                </c:pt>
                <c:pt idx="424">
                  <c:v>72.24373276255524</c:v>
                </c:pt>
                <c:pt idx="425">
                  <c:v>72.292446577074827</c:v>
                </c:pt>
                <c:pt idx="426">
                  <c:v>72.340891625721227</c:v>
                </c:pt>
                <c:pt idx="427">
                  <c:v>72.38906975949908</c:v>
                </c:pt>
                <c:pt idx="428">
                  <c:v>72.436982814136499</c:v>
                </c:pt>
                <c:pt idx="429">
                  <c:v>72.484632610231969</c:v>
                </c:pt>
                <c:pt idx="430">
                  <c:v>72.532020953399623</c:v>
                </c:pt>
                <c:pt idx="431">
                  <c:v>72.579149634412971</c:v>
                </c:pt>
                <c:pt idx="432">
                  <c:v>72.626020429346895</c:v>
                </c:pt>
                <c:pt idx="433">
                  <c:v>72.672635099718349</c:v>
                </c:pt>
                <c:pt idx="434">
                  <c:v>72.718995392625317</c:v>
                </c:pt>
                <c:pt idx="435">
                  <c:v>72.765103040884284</c:v>
                </c:pt>
                <c:pt idx="436">
                  <c:v>72.810959763166338</c:v>
                </c:pt>
                <c:pt idx="437">
                  <c:v>72.856567264131655</c:v>
                </c:pt>
                <c:pt idx="438">
                  <c:v>72.90192723456255</c:v>
                </c:pt>
                <c:pt idx="439">
                  <c:v>72.947041351495201</c:v>
                </c:pt>
                <c:pt idx="440">
                  <c:v>72.991911278349733</c:v>
                </c:pt>
                <c:pt idx="441">
                  <c:v>73.036538665059112</c:v>
                </c:pt>
                <c:pt idx="442">
                  <c:v>73.080925148196499</c:v>
                </c:pt>
                <c:pt idx="443">
                  <c:v>73.125072351101338</c:v>
                </c:pt>
                <c:pt idx="444">
                  <c:v>73.168981884004012</c:v>
                </c:pt>
                <c:pt idx="445">
                  <c:v>73.212655344149141</c:v>
                </c:pt>
                <c:pt idx="446">
                  <c:v>73.256094315917665</c:v>
                </c:pt>
                <c:pt idx="447">
                  <c:v>73.299300370947478</c:v>
                </c:pt>
                <c:pt idx="448">
                  <c:v>73.342275068252903</c:v>
                </c:pt>
                <c:pt idx="449">
                  <c:v>73.385019954342795</c:v>
                </c:pt>
                <c:pt idx="450">
                  <c:v>73.427536563337412</c:v>
                </c:pt>
                <c:pt idx="451">
                  <c:v>73.46982641708405</c:v>
                </c:pt>
                <c:pt idx="452">
                  <c:v>73.511891025271467</c:v>
                </c:pt>
                <c:pt idx="453">
                  <c:v>73.553731885542987</c:v>
                </c:pt>
                <c:pt idx="454">
                  <c:v>73.595350483608541</c:v>
                </c:pt>
                <c:pt idx="455">
                  <c:v>73.636748293355453</c:v>
                </c:pt>
                <c:pt idx="456">
                  <c:v>73.677926776958017</c:v>
                </c:pt>
                <c:pt idx="457">
                  <c:v>73.718887384985962</c:v>
                </c:pt>
                <c:pt idx="458">
                  <c:v>73.759631556511778</c:v>
                </c:pt>
                <c:pt idx="459">
                  <c:v>73.800160719216876</c:v>
                </c:pt>
                <c:pt idx="460">
                  <c:v>73.840476289496635</c:v>
                </c:pt>
                <c:pt idx="461">
                  <c:v>73.880579672564409</c:v>
                </c:pt>
                <c:pt idx="462">
                  <c:v>73.920472262554298</c:v>
                </c:pt>
                <c:pt idx="463">
                  <c:v>73.960155442622977</c:v>
                </c:pt>
                <c:pt idx="464">
                  <c:v>73.999630585050411</c:v>
                </c:pt>
                <c:pt idx="465">
                  <c:v>74.038899051339484</c:v>
                </c:pt>
                <c:pt idx="466">
                  <c:v>74.077962192314629</c:v>
                </c:pt>
                <c:pt idx="467">
                  <c:v>74.116821348219389</c:v>
                </c:pt>
                <c:pt idx="468">
                  <c:v>74.155477848813049</c:v>
                </c:pt>
                <c:pt idx="469">
                  <c:v>74.193933013466136</c:v>
                </c:pt>
                <c:pt idx="470">
                  <c:v>74.232188151254945</c:v>
                </c:pt>
                <c:pt idx="471">
                  <c:v>74.27024456105525</c:v>
                </c:pt>
                <c:pt idx="472">
                  <c:v>74.308103531634799</c:v>
                </c:pt>
                <c:pt idx="473">
                  <c:v>74.345766341745033</c:v>
                </c:pt>
                <c:pt idx="474">
                  <c:v>74.383234260211736</c:v>
                </c:pt>
                <c:pt idx="475">
                  <c:v>74.420508546024863</c:v>
                </c:pt>
                <c:pt idx="476">
                  <c:v>74.457590448427354</c:v>
                </c:pt>
                <c:pt idx="477">
                  <c:v>74.49448120700302</c:v>
                </c:pt>
                <c:pt idx="478">
                  <c:v>74.531182051763622</c:v>
                </c:pt>
                <c:pt idx="479">
                  <c:v>74.567694203234964</c:v>
                </c:pt>
                <c:pt idx="480">
                  <c:v>74.604018872542156</c:v>
                </c:pt>
                <c:pt idx="481">
                  <c:v>74.640157261493911</c:v>
                </c:pt>
                <c:pt idx="482">
                  <c:v>74.676110562666153</c:v>
                </c:pt>
                <c:pt idx="483">
                  <c:v>74.711879959484577</c:v>
                </c:pt>
                <c:pt idx="484">
                  <c:v>74.747466626306476</c:v>
                </c:pt>
                <c:pt idx="485">
                  <c:v>74.782871728501732</c:v>
                </c:pt>
                <c:pt idx="486">
                  <c:v>74.818096422532932</c:v>
                </c:pt>
                <c:pt idx="487">
                  <c:v>74.853141856034711</c:v>
                </c:pt>
                <c:pt idx="488">
                  <c:v>74.888009167892264</c:v>
                </c:pt>
                <c:pt idx="489">
                  <c:v>74.922699488319068</c:v>
                </c:pt>
                <c:pt idx="490">
                  <c:v>74.957213938933819</c:v>
                </c:pt>
                <c:pt idx="491">
                  <c:v>74.991553632836613</c:v>
                </c:pt>
                <c:pt idx="492">
                  <c:v>75.025719674684254</c:v>
                </c:pt>
                <c:pt idx="493">
                  <c:v>75.059713160765</c:v>
                </c:pt>
                <c:pt idx="494">
                  <c:v>75.093535179072319</c:v>
                </c:pt>
                <c:pt idx="495">
                  <c:v>75.127186809378088</c:v>
                </c:pt>
                <c:pt idx="496">
                  <c:v>75.16066912330497</c:v>
                </c:pt>
                <c:pt idx="497">
                  <c:v>75.193983184398036</c:v>
                </c:pt>
                <c:pt idx="498">
                  <c:v>75.227130048195789</c:v>
                </c:pt>
                <c:pt idx="499">
                  <c:v>75.260110762300314</c:v>
                </c:pt>
                <c:pt idx="500">
                  <c:v>75.292926366446878</c:v>
                </c:pt>
                <c:pt idx="501">
                  <c:v>75.325577892572696</c:v>
                </c:pt>
                <c:pt idx="502">
                  <c:v>75.358066364885161</c:v>
                </c:pt>
                <c:pt idx="503">
                  <c:v>75.390392799929231</c:v>
                </c:pt>
                <c:pt idx="504">
                  <c:v>75.422558206654273</c:v>
                </c:pt>
                <c:pt idx="505">
                  <c:v>75.454563586480191</c:v>
                </c:pt>
                <c:pt idx="506">
                  <c:v>75.486409933362879</c:v>
                </c:pt>
                <c:pt idx="507">
                  <c:v>75.51809823385905</c:v>
                </c:pt>
                <c:pt idx="508">
                  <c:v>75.549629467190428</c:v>
                </c:pt>
                <c:pt idx="509">
                  <c:v>75.581004605307299</c:v>
                </c:pt>
                <c:pt idx="510">
                  <c:v>75.612224612951394</c:v>
                </c:pt>
                <c:pt idx="511">
                  <c:v>75.643290447718243</c:v>
                </c:pt>
                <c:pt idx="512">
                  <c:v>75.674203060118785</c:v>
                </c:pt>
                <c:pt idx="513">
                  <c:v>75.704963393640512</c:v>
                </c:pt>
                <c:pt idx="514">
                  <c:v>75.735572384807895</c:v>
                </c:pt>
                <c:pt idx="515">
                  <c:v>75.766030963242258</c:v>
                </c:pt>
                <c:pt idx="516">
                  <c:v>75.796340051721117</c:v>
                </c:pt>
                <c:pt idx="517">
                  <c:v>75.826500566236859</c:v>
                </c:pt>
                <c:pt idx="518">
                  <c:v>75.856513416054838</c:v>
                </c:pt>
                <c:pt idx="519">
                  <c:v>75.886379503771025</c:v>
                </c:pt>
                <c:pt idx="520">
                  <c:v>75.916099725368923</c:v>
                </c:pt>
                <c:pt idx="521">
                  <c:v>75.945674970276116</c:v>
                </c:pt>
                <c:pt idx="522">
                  <c:v>75.975106121420055</c:v>
                </c:pt>
                <c:pt idx="523">
                  <c:v>76.004394055283484</c:v>
                </c:pt>
                <c:pt idx="524">
                  <c:v>76.033539641959237</c:v>
                </c:pt>
                <c:pt idx="525">
                  <c:v>76.062543745204536</c:v>
                </c:pt>
                <c:pt idx="526">
                  <c:v>76.091407222494695</c:v>
                </c:pt>
                <c:pt idx="527">
                  <c:v>76.120130925076424</c:v>
                </c:pt>
                <c:pt idx="528">
                  <c:v>76.148715698020538</c:v>
                </c:pt>
                <c:pt idx="529">
                  <c:v>76.177162380274083</c:v>
                </c:pt>
                <c:pt idx="530">
                  <c:v>76.205471804712175</c:v>
                </c:pt>
                <c:pt idx="531">
                  <c:v>76.233644798189118</c:v>
                </c:pt>
                <c:pt idx="532">
                  <c:v>76.261682181589151</c:v>
                </c:pt>
                <c:pt idx="533">
                  <c:v>76.289584769876697</c:v>
                </c:pt>
                <c:pt idx="534">
                  <c:v>76.317353372146044</c:v>
                </c:pt>
                <c:pt idx="535">
                  <c:v>76.344988791670701</c:v>
                </c:pt>
                <c:pt idx="536">
                  <c:v>76.372491825952125</c:v>
                </c:pt>
                <c:pt idx="537">
                  <c:v>76.399863266768079</c:v>
                </c:pt>
                <c:pt idx="538">
                  <c:v>76.42710390022053</c:v>
                </c:pt>
                <c:pt idx="539">
                  <c:v>76.454214506782989</c:v>
                </c:pt>
                <c:pt idx="540">
                  <c:v>76.48119586134753</c:v>
                </c:pt>
                <c:pt idx="541">
                  <c:v>76.508048733271295</c:v>
                </c:pt>
                <c:pt idx="542">
                  <c:v>76.534773886422528</c:v>
                </c:pt>
                <c:pt idx="543">
                  <c:v>76.561372079226246</c:v>
                </c:pt>
                <c:pt idx="544">
                  <c:v>76.587844064709415</c:v>
                </c:pt>
                <c:pt idx="545">
                  <c:v>76.614190590545761</c:v>
                </c:pt>
                <c:pt idx="546">
                  <c:v>76.640412399100043</c:v>
                </c:pt>
                <c:pt idx="547">
                  <c:v>76.666510227472031</c:v>
                </c:pt>
                <c:pt idx="548">
                  <c:v>76.692484807540012</c:v>
                </c:pt>
                <c:pt idx="549">
                  <c:v>76.718336866003895</c:v>
                </c:pt>
                <c:pt idx="550">
                  <c:v>76.744067124427914</c:v>
                </c:pt>
                <c:pt idx="551">
                  <c:v>76.769676299282878</c:v>
                </c:pt>
                <c:pt idx="552">
                  <c:v>76.795165101988104</c:v>
                </c:pt>
                <c:pt idx="553">
                  <c:v>76.820534238952945</c:v>
                </c:pt>
                <c:pt idx="554">
                  <c:v>76.845784411617828</c:v>
                </c:pt>
                <c:pt idx="555">
                  <c:v>76.870916316495041</c:v>
                </c:pt>
                <c:pt idx="556">
                  <c:v>76.895930645209091</c:v>
                </c:pt>
                <c:pt idx="557">
                  <c:v>76.920828084536623</c:v>
                </c:pt>
                <c:pt idx="558">
                  <c:v>76.945609316446053</c:v>
                </c:pt>
                <c:pt idx="559">
                  <c:v>76.970275018136803</c:v>
                </c:pt>
                <c:pt idx="560">
                  <c:v>76.994825862078116</c:v>
                </c:pt>
                <c:pt idx="561">
                  <c:v>77.019262516047618</c:v>
                </c:pt>
                <c:pt idx="562">
                  <c:v>77.043585643169394</c:v>
                </c:pt>
                <c:pt idx="563">
                  <c:v>77.067795901951868</c:v>
                </c:pt>
                <c:pt idx="564">
                  <c:v>77.091893946325158</c:v>
                </c:pt>
                <c:pt idx="565">
                  <c:v>77.115880425678185</c:v>
                </c:pt>
                <c:pt idx="566">
                  <c:v>77.139755984895487</c:v>
                </c:pt>
                <c:pt idx="567">
                  <c:v>77.163521264393538</c:v>
                </c:pt>
                <c:pt idx="568">
                  <c:v>77.187176900156871</c:v>
                </c:pt>
                <c:pt idx="569">
                  <c:v>77.210723523773837</c:v>
                </c:pt>
                <c:pt idx="570">
                  <c:v>77.23416176247197</c:v>
                </c:pt>
                <c:pt idx="571">
                  <c:v>77.257492239153109</c:v>
                </c:pt>
                <c:pt idx="572">
                  <c:v>77.280715572428122</c:v>
                </c:pt>
                <c:pt idx="573">
                  <c:v>77.303832376651428</c:v>
                </c:pt>
                <c:pt idx="574">
                  <c:v>77.32684326195502</c:v>
                </c:pt>
                <c:pt idx="575">
                  <c:v>77.349748834282408</c:v>
                </c:pt>
                <c:pt idx="576">
                  <c:v>77.372549695422009</c:v>
                </c:pt>
                <c:pt idx="577">
                  <c:v>77.395246443040421</c:v>
                </c:pt>
                <c:pt idx="578">
                  <c:v>77.41783967071531</c:v>
                </c:pt>
                <c:pt idx="579">
                  <c:v>77.440329967967998</c:v>
                </c:pt>
                <c:pt idx="580">
                  <c:v>77.462717920295745</c:v>
                </c:pt>
                <c:pt idx="581">
                  <c:v>77.485004109203828</c:v>
                </c:pt>
                <c:pt idx="582">
                  <c:v>77.507189112237199</c:v>
                </c:pt>
                <c:pt idx="583">
                  <c:v>77.529273503011908</c:v>
                </c:pt>
                <c:pt idx="584">
                  <c:v>77.551257851246291</c:v>
                </c:pt>
                <c:pt idx="585">
                  <c:v>77.573142722791829</c:v>
                </c:pt>
                <c:pt idx="586">
                  <c:v>77.594928679663724</c:v>
                </c:pt>
                <c:pt idx="587">
                  <c:v>77.61661628007117</c:v>
                </c:pt>
                <c:pt idx="588">
                  <c:v>77.638206078447482</c:v>
                </c:pt>
                <c:pt idx="589">
                  <c:v>77.659698625479763</c:v>
                </c:pt>
                <c:pt idx="590">
                  <c:v>77.681094468138426</c:v>
                </c:pt>
                <c:pt idx="591">
                  <c:v>77.702394149706492</c:v>
                </c:pt>
                <c:pt idx="592">
                  <c:v>77.7235982098085</c:v>
                </c:pt>
                <c:pt idx="593">
                  <c:v>77.744707184439179</c:v>
                </c:pt>
                <c:pt idx="594">
                  <c:v>77.765721605992027</c:v>
                </c:pt>
                <c:pt idx="595">
                  <c:v>77.786642003287355</c:v>
                </c:pt>
                <c:pt idx="596">
                  <c:v>77.807468901600359</c:v>
                </c:pt>
                <c:pt idx="597">
                  <c:v>77.828202822688752</c:v>
                </c:pt>
                <c:pt idx="598">
                  <c:v>77.848844284820217</c:v>
                </c:pt>
                <c:pt idx="599">
                  <c:v>77.869393802799664</c:v>
                </c:pt>
                <c:pt idx="600">
                  <c:v>77.889851887996102</c:v>
                </c:pt>
                <c:pt idx="601">
                  <c:v>77.910219048369456</c:v>
                </c:pt>
                <c:pt idx="602">
                  <c:v>77.93049578849697</c:v>
                </c:pt>
                <c:pt idx="603">
                  <c:v>77.950682609599525</c:v>
                </c:pt>
                <c:pt idx="604">
                  <c:v>77.970780009567648</c:v>
                </c:pt>
                <c:pt idx="605">
                  <c:v>77.990788482987213</c:v>
                </c:pt>
                <c:pt idx="606">
                  <c:v>78.010708521165157</c:v>
                </c:pt>
                <c:pt idx="607">
                  <c:v>78.030540612154681</c:v>
                </c:pt>
                <c:pt idx="608">
                  <c:v>78.050285240780411</c:v>
                </c:pt>
                <c:pt idx="609">
                  <c:v>78.069942888663292</c:v>
                </c:pt>
                <c:pt idx="610">
                  <c:v>78.089514034245255</c:v>
                </c:pt>
                <c:pt idx="611">
                  <c:v>78.108999152813681</c:v>
                </c:pt>
                <c:pt idx="612">
                  <c:v>78.128398716525609</c:v>
                </c:pt>
                <c:pt idx="613">
                  <c:v>78.147713194431773</c:v>
                </c:pt>
                <c:pt idx="614">
                  <c:v>78.166943052500457</c:v>
                </c:pt>
                <c:pt idx="615">
                  <c:v>78.186088753641044</c:v>
                </c:pt>
                <c:pt idx="616">
                  <c:v>78.205150757727466</c:v>
                </c:pt>
                <c:pt idx="617">
                  <c:v>78.224129521621364</c:v>
                </c:pt>
                <c:pt idx="618">
                  <c:v>78.243025499195113</c:v>
                </c:pt>
                <c:pt idx="619">
                  <c:v>78.261839141354614</c:v>
                </c:pt>
                <c:pt idx="620">
                  <c:v>78.280570896061832</c:v>
                </c:pt>
                <c:pt idx="621">
                  <c:v>78.299221208357295</c:v>
                </c:pt>
                <c:pt idx="622">
                  <c:v>78.317790520382189</c:v>
                </c:pt>
                <c:pt idx="623">
                  <c:v>78.336279271400471</c:v>
                </c:pt>
                <c:pt idx="624">
                  <c:v>78.354687897820625</c:v>
                </c:pt>
                <c:pt idx="625">
                  <c:v>78.373016833217306</c:v>
                </c:pt>
                <c:pt idx="626">
                  <c:v>78.391266508352814</c:v>
                </c:pt>
                <c:pt idx="627">
                  <c:v>78.409437351198321</c:v>
                </c:pt>
                <c:pt idx="628">
                  <c:v>78.427529786954963</c:v>
                </c:pt>
                <c:pt idx="629">
                  <c:v>78.445544238074717</c:v>
                </c:pt>
                <c:pt idx="630">
                  <c:v>78.463481124281145</c:v>
                </c:pt>
                <c:pt idx="631">
                  <c:v>78.481340862589917</c:v>
                </c:pt>
                <c:pt idx="632">
                  <c:v>78.499123867329146</c:v>
                </c:pt>
                <c:pt idx="633">
                  <c:v>78.516830550159639</c:v>
                </c:pt>
                <c:pt idx="634">
                  <c:v>78.534461320094806</c:v>
                </c:pt>
                <c:pt idx="635">
                  <c:v>78.552016583520626</c:v>
                </c:pt>
                <c:pt idx="636">
                  <c:v>78.569496744215215</c:v>
                </c:pt>
                <c:pt idx="637">
                  <c:v>78.586902203368382</c:v>
                </c:pt>
                <c:pt idx="638">
                  <c:v>78.604233359600926</c:v>
                </c:pt>
                <c:pt idx="639">
                  <c:v>78.621490608983862</c:v>
                </c:pt>
                <c:pt idx="640">
                  <c:v>78.638674345057396</c:v>
                </c:pt>
                <c:pt idx="641">
                  <c:v>78.655784958849765</c:v>
                </c:pt>
                <c:pt idx="642">
                  <c:v>78.672822838895939</c:v>
                </c:pt>
                <c:pt idx="643">
                  <c:v>78.689788371256142</c:v>
                </c:pt>
                <c:pt idx="644">
                  <c:v>78.706681939534221</c:v>
                </c:pt>
                <c:pt idx="645">
                  <c:v>78.723503924895866</c:v>
                </c:pt>
                <c:pt idx="646">
                  <c:v>78.740254706086674</c:v>
                </c:pt>
                <c:pt idx="647">
                  <c:v>78.756934659450025</c:v>
                </c:pt>
                <c:pt idx="648">
                  <c:v>78.773544158944915</c:v>
                </c:pt>
                <c:pt idx="649">
                  <c:v>78.79008357616344</c:v>
                </c:pt>
                <c:pt idx="650">
                  <c:v>78.806553280348382</c:v>
                </c:pt>
                <c:pt idx="651">
                  <c:v>78.822953638410439</c:v>
                </c:pt>
                <c:pt idx="652">
                  <c:v>78.839285014945432</c:v>
                </c:pt>
                <c:pt idx="653">
                  <c:v>78.855547772251271</c:v>
                </c:pt>
                <c:pt idx="654">
                  <c:v>78.871742270344924</c:v>
                </c:pt>
                <c:pt idx="655">
                  <c:v>78.887868866979048</c:v>
                </c:pt>
                <c:pt idx="656">
                  <c:v>78.903927917658706</c:v>
                </c:pt>
                <c:pt idx="657">
                  <c:v>78.919919775657675</c:v>
                </c:pt>
                <c:pt idx="658">
                  <c:v>78.935844792034928</c:v>
                </c:pt>
                <c:pt idx="659">
                  <c:v>78.95170331565069</c:v>
                </c:pt>
                <c:pt idx="660">
                  <c:v>78.967495693182542</c:v>
                </c:pt>
                <c:pt idx="661">
                  <c:v>78.983222269141351</c:v>
                </c:pt>
                <c:pt idx="662">
                  <c:v>78.998883385886998</c:v>
                </c:pt>
                <c:pt idx="663">
                  <c:v>79.014479383644115</c:v>
                </c:pt>
                <c:pt idx="664">
                  <c:v>79.0300106005175</c:v>
                </c:pt>
                <c:pt idx="665">
                  <c:v>79.045477372507591</c:v>
                </c:pt>
                <c:pt idx="666">
                  <c:v>79.060880033525706</c:v>
                </c:pt>
                <c:pt idx="667">
                  <c:v>79.076218915409157</c:v>
                </c:pt>
                <c:pt idx="668">
                  <c:v>79.091494347936319</c:v>
                </c:pt>
                <c:pt idx="669">
                  <c:v>79.106706658841475</c:v>
                </c:pt>
                <c:pt idx="670">
                  <c:v>79.121856173829585</c:v>
                </c:pt>
                <c:pt idx="671">
                  <c:v>79.136943216590936</c:v>
                </c:pt>
                <c:pt idx="672">
                  <c:v>79.15196810881568</c:v>
                </c:pt>
                <c:pt idx="673">
                  <c:v>79.16693117020823</c:v>
                </c:pt>
                <c:pt idx="674">
                  <c:v>79.181832718501525</c:v>
                </c:pt>
                <c:pt idx="675">
                  <c:v>79.196673069471231</c:v>
                </c:pt>
                <c:pt idx="676">
                  <c:v>79.211452536949778</c:v>
                </c:pt>
                <c:pt idx="677">
                  <c:v>79.226171432840303</c:v>
                </c:pt>
                <c:pt idx="678">
                  <c:v>79.240830067130446</c:v>
                </c:pt>
                <c:pt idx="679">
                  <c:v>79.255428747906123</c:v>
                </c:pt>
                <c:pt idx="680">
                  <c:v>79.26996778136504</c:v>
                </c:pt>
                <c:pt idx="681">
                  <c:v>79.284447471830248</c:v>
                </c:pt>
                <c:pt idx="682">
                  <c:v>79.298868121763491</c:v>
                </c:pt>
                <c:pt idx="683">
                  <c:v>79.313230031778474</c:v>
                </c:pt>
                <c:pt idx="684">
                  <c:v>79.327533500654013</c:v>
                </c:pt>
                <c:pt idx="685">
                  <c:v>79.341778825347134</c:v>
                </c:pt>
                <c:pt idx="686">
                  <c:v>79.355966301005978</c:v>
                </c:pt>
                <c:pt idx="687">
                  <c:v>79.370096220982632</c:v>
                </c:pt>
                <c:pt idx="688">
                  <c:v>79.384168876845905</c:v>
                </c:pt>
                <c:pt idx="689">
                  <c:v>79.39818455839395</c:v>
                </c:pt>
                <c:pt idx="690">
                  <c:v>79.412143553666766</c:v>
                </c:pt>
                <c:pt idx="691">
                  <c:v>79.42604614895869</c:v>
                </c:pt>
                <c:pt idx="692">
                  <c:v>79.439892628830663</c:v>
                </c:pt>
                <c:pt idx="693">
                  <c:v>79.453683276122504</c:v>
                </c:pt>
                <c:pt idx="694">
                  <c:v>79.467418371965039</c:v>
                </c:pt>
                <c:pt idx="695">
                  <c:v>79.4810981957921</c:v>
                </c:pt>
                <c:pt idx="696">
                  <c:v>79.494723025352528</c:v>
                </c:pt>
                <c:pt idx="697">
                  <c:v>79.508293136721946</c:v>
                </c:pt>
                <c:pt idx="698">
                  <c:v>79.52180880431456</c:v>
                </c:pt>
                <c:pt idx="699">
                  <c:v>79.53527030089478</c:v>
                </c:pt>
                <c:pt idx="700">
                  <c:v>79.548677897588789</c:v>
                </c:pt>
                <c:pt idx="701">
                  <c:v>79.562031863896024</c:v>
                </c:pt>
                <c:pt idx="702">
                  <c:v>79.575332467700534</c:v>
                </c:pt>
                <c:pt idx="703">
                  <c:v>79.588579975282272</c:v>
                </c:pt>
                <c:pt idx="704">
                  <c:v>79.601774651328284</c:v>
                </c:pt>
                <c:pt idx="705">
                  <c:v>79.614916758943835</c:v>
                </c:pt>
                <c:pt idx="706">
                  <c:v>79.628006559663405</c:v>
                </c:pt>
                <c:pt idx="707">
                  <c:v>79.641044313461634</c:v>
                </c:pt>
                <c:pt idx="708">
                  <c:v>79.654030278764125</c:v>
                </c:pt>
                <c:pt idx="709">
                  <c:v>79.666964712458281</c:v>
                </c:pt>
                <c:pt idx="710">
                  <c:v>79.679847869903895</c:v>
                </c:pt>
                <c:pt idx="711">
                  <c:v>79.692680004943782</c:v>
                </c:pt>
                <c:pt idx="712">
                  <c:v>79.705461369914275</c:v>
                </c:pt>
                <c:pt idx="713">
                  <c:v>79.718192215655634</c:v>
                </c:pt>
                <c:pt idx="714">
                  <c:v>79.730872791522401</c:v>
                </c:pt>
                <c:pt idx="715">
                  <c:v>79.743503345393634</c:v>
                </c:pt>
                <c:pt idx="716">
                  <c:v>79.75608412368311</c:v>
                </c:pt>
                <c:pt idx="717">
                  <c:v>79.768615371349398</c:v>
                </c:pt>
                <c:pt idx="718">
                  <c:v>79.781097331905897</c:v>
                </c:pt>
                <c:pt idx="719">
                  <c:v>79.793530247430724</c:v>
                </c:pt>
                <c:pt idx="720">
                  <c:v>79.805914358576672</c:v>
                </c:pt>
                <c:pt idx="721">
                  <c:v>79.818249904580853</c:v>
                </c:pt>
                <c:pt idx="722">
                  <c:v>79.830537123274539</c:v>
                </c:pt>
                <c:pt idx="723">
                  <c:v>79.842776251092715</c:v>
                </c:pt>
                <c:pt idx="724">
                  <c:v>79.854967523083644</c:v>
                </c:pt>
                <c:pt idx="725">
                  <c:v>79.867111172918356</c:v>
                </c:pt>
                <c:pt idx="726">
                  <c:v>79.87920743290006</c:v>
                </c:pt>
                <c:pt idx="727">
                  <c:v>79.891256533973461</c:v>
                </c:pt>
                <c:pt idx="728">
                  <c:v>79.903258705734004</c:v>
                </c:pt>
                <c:pt idx="729">
                  <c:v>79.915214176437118</c:v>
                </c:pt>
                <c:pt idx="730">
                  <c:v>79.927123173007274</c:v>
                </c:pt>
                <c:pt idx="731">
                  <c:v>79.938985921047049</c:v>
                </c:pt>
                <c:pt idx="732">
                  <c:v>79.950802644846149</c:v>
                </c:pt>
                <c:pt idx="733">
                  <c:v>79.962573567390194</c:v>
                </c:pt>
                <c:pt idx="734">
                  <c:v>79.974298910369697</c:v>
                </c:pt>
                <c:pt idx="735">
                  <c:v>79.985978894188747</c:v>
                </c:pt>
                <c:pt idx="736">
                  <c:v>79.997613737973708</c:v>
                </c:pt>
                <c:pt idx="737">
                  <c:v>80.0092036595819</c:v>
                </c:pt>
                <c:pt idx="738">
                  <c:v>80.02074887561011</c:v>
                </c:pt>
                <c:pt idx="739">
                  <c:v>80.032249601403137</c:v>
                </c:pt>
                <c:pt idx="740">
                  <c:v>80.043706051062216</c:v>
                </c:pt>
                <c:pt idx="741">
                  <c:v>80.055118437453388</c:v>
                </c:pt>
                <c:pt idx="742">
                  <c:v>80.06648697221577</c:v>
                </c:pt>
                <c:pt idx="743">
                  <c:v>80.077811865769846</c:v>
                </c:pt>
                <c:pt idx="744">
                  <c:v>80.089093327325642</c:v>
                </c:pt>
                <c:pt idx="745">
                  <c:v>80.100331564890794</c:v>
                </c:pt>
                <c:pt idx="746">
                  <c:v>80.11152678527867</c:v>
                </c:pt>
                <c:pt idx="747">
                  <c:v>80.122679194116301</c:v>
                </c:pt>
                <c:pt idx="748">
                  <c:v>80.133788995852356</c:v>
                </c:pt>
                <c:pt idx="749">
                  <c:v>80.144856393764996</c:v>
                </c:pt>
                <c:pt idx="750">
                  <c:v>80.155881589969667</c:v>
                </c:pt>
                <c:pt idx="751">
                  <c:v>80.166864785426895</c:v>
                </c:pt>
                <c:pt idx="752">
                  <c:v>80.17780617994994</c:v>
                </c:pt>
                <c:pt idx="753">
                  <c:v>80.188705972212446</c:v>
                </c:pt>
                <c:pt idx="754">
                  <c:v>80.199564359755996</c:v>
                </c:pt>
                <c:pt idx="755">
                  <c:v>80.21038153899768</c:v>
                </c:pt>
                <c:pt idx="756">
                  <c:v>80.221157705237502</c:v>
                </c:pt>
                <c:pt idx="757">
                  <c:v>80.231893052665811</c:v>
                </c:pt>
                <c:pt idx="758">
                  <c:v>80.242587774370634</c:v>
                </c:pt>
                <c:pt idx="759">
                  <c:v>80.253242062345009</c:v>
                </c:pt>
                <c:pt idx="760">
                  <c:v>80.263856107494163</c:v>
                </c:pt>
                <c:pt idx="761">
                  <c:v>80.274430099642771</c:v>
                </c:pt>
                <c:pt idx="762">
                  <c:v>80.284964227541991</c:v>
                </c:pt>
                <c:pt idx="763">
                  <c:v>80.295458678876614</c:v>
                </c:pt>
                <c:pt idx="764">
                  <c:v>80.305913640272081</c:v>
                </c:pt>
                <c:pt idx="765">
                  <c:v>80.31632929730138</c:v>
                </c:pt>
                <c:pt idx="766">
                  <c:v>80.326705834492088</c:v>
                </c:pt>
                <c:pt idx="767">
                  <c:v>80.337043435333101</c:v>
                </c:pt>
                <c:pt idx="768">
                  <c:v>80.347342282281559</c:v>
                </c:pt>
                <c:pt idx="769">
                  <c:v>80.357602556769535</c:v>
                </c:pt>
                <c:pt idx="770">
                  <c:v>80.367824439210779</c:v>
                </c:pt>
                <c:pt idx="771">
                  <c:v>80.378008109007382</c:v>
                </c:pt>
                <c:pt idx="772">
                  <c:v>80.388153744556377</c:v>
                </c:pt>
                <c:pt idx="773">
                  <c:v>80.398261523256309</c:v>
                </c:pt>
                <c:pt idx="774">
                  <c:v>80.408331621513753</c:v>
                </c:pt>
                <c:pt idx="775">
                  <c:v>80.418364214749744</c:v>
                </c:pt>
                <c:pt idx="776">
                  <c:v>80.428359477406246</c:v>
                </c:pt>
                <c:pt idx="777">
                  <c:v>80.438317582952521</c:v>
                </c:pt>
                <c:pt idx="778">
                  <c:v>80.448238703891363</c:v>
                </c:pt>
                <c:pt idx="779">
                  <c:v>80.458123011765508</c:v>
                </c:pt>
                <c:pt idx="780">
                  <c:v>80.467970677163748</c:v>
                </c:pt>
                <c:pt idx="781">
                  <c:v>80.477781869727181</c:v>
                </c:pt>
                <c:pt idx="782">
                  <c:v>80.487556758155321</c:v>
                </c:pt>
                <c:pt idx="783">
                  <c:v>80.497295510212197</c:v>
                </c:pt>
                <c:pt idx="784">
                  <c:v>80.506998292732376</c:v>
                </c:pt>
                <c:pt idx="785">
                  <c:v>80.516665271627033</c:v>
                </c:pt>
                <c:pt idx="786">
                  <c:v>80.526296611889805</c:v>
                </c:pt>
                <c:pt idx="787">
                  <c:v>80.535892477602815</c:v>
                </c:pt>
                <c:pt idx="788">
                  <c:v>80.545453031942458</c:v>
                </c:pt>
                <c:pt idx="789">
                  <c:v>80.55497843718527</c:v>
                </c:pt>
                <c:pt idx="790">
                  <c:v>80.564468854713681</c:v>
                </c:pt>
                <c:pt idx="791">
                  <c:v>80.573924445021817</c:v>
                </c:pt>
                <c:pt idx="792">
                  <c:v>80.583345367721108</c:v>
                </c:pt>
                <c:pt idx="793">
                  <c:v>80.592731781546064</c:v>
                </c:pt>
                <c:pt idx="794">
                  <c:v>80.60208384435974</c:v>
                </c:pt>
                <c:pt idx="795">
                  <c:v>80.611401713159481</c:v>
                </c:pt>
                <c:pt idx="796">
                  <c:v>80.620685544082335</c:v>
                </c:pt>
                <c:pt idx="797">
                  <c:v>80.629935492410581</c:v>
                </c:pt>
                <c:pt idx="798">
                  <c:v>80.639151712577188</c:v>
                </c:pt>
                <c:pt idx="799">
                  <c:v>80.64833435817124</c:v>
                </c:pt>
                <c:pt idx="800">
                  <c:v>80.657483581943296</c:v>
                </c:pt>
                <c:pt idx="801" formatCode="#,##0.0000">
                  <c:v>80.666599535810718</c:v>
                </c:pt>
                <c:pt idx="802" formatCode="#,##0.000">
                  <c:v>80.675682370863001</c:v>
                </c:pt>
                <c:pt idx="803">
                  <c:v>80.684732237367001</c:v>
                </c:pt>
                <c:pt idx="804">
                  <c:v>80.693749284772167</c:v>
                </c:pt>
                <c:pt idx="805">
                  <c:v>80.702733661715726</c:v>
                </c:pt>
                <c:pt idx="806">
                  <c:v>80.711685516027799</c:v>
                </c:pt>
                <c:pt idx="807">
                  <c:v>80.72060499473659</c:v>
                </c:pt>
                <c:pt idx="808">
                  <c:v>80.729492244073342</c:v>
                </c:pt>
                <c:pt idx="809">
                  <c:v>80.73834740947747</c:v>
                </c:pt>
                <c:pt idx="810">
                  <c:v>80.74717063560152</c:v>
                </c:pt>
                <c:pt idx="811">
                  <c:v>80.755962066316116</c:v>
                </c:pt>
                <c:pt idx="812">
                  <c:v>80.764721844714899</c:v>
                </c:pt>
                <c:pt idx="813">
                  <c:v>80.773450113119438</c:v>
                </c:pt>
                <c:pt idx="814">
                  <c:v>80.782147013084085</c:v>
                </c:pt>
                <c:pt idx="815">
                  <c:v>80.790812685400724</c:v>
                </c:pt>
                <c:pt idx="816">
                  <c:v>80.799447270103684</c:v>
                </c:pt>
                <c:pt idx="817">
                  <c:v>80.808050906474378</c:v>
                </c:pt>
                <c:pt idx="818">
                  <c:v>80.816623733046058</c:v>
                </c:pt>
                <c:pt idx="819">
                  <c:v>80.825165887608549</c:v>
                </c:pt>
                <c:pt idx="820">
                  <c:v>80.833677507212812</c:v>
                </c:pt>
                <c:pt idx="821">
                  <c:v>80.842158728175633</c:v>
                </c:pt>
                <c:pt idx="822">
                  <c:v>80.850609686084169</c:v>
                </c:pt>
                <c:pt idx="823">
                  <c:v>80.859030515800526</c:v>
                </c:pt>
                <c:pt idx="824">
                  <c:v>80.867421351466234</c:v>
                </c:pt>
                <c:pt idx="825">
                  <c:v>80.875782326506808</c:v>
                </c:pt>
                <c:pt idx="826">
                  <c:v>80.884113573636114</c:v>
                </c:pt>
                <c:pt idx="827">
                  <c:v>80.892415224860883</c:v>
                </c:pt>
                <c:pt idx="828">
                  <c:v>80.900687411485038</c:v>
                </c:pt>
                <c:pt idx="829">
                  <c:v>80.908930264114062</c:v>
                </c:pt>
                <c:pt idx="830">
                  <c:v>80.917143912659384</c:v>
                </c:pt>
                <c:pt idx="831">
                  <c:v>80.925328486342579</c:v>
                </c:pt>
                <c:pt idx="832">
                  <c:v>80.933484113699777</c:v>
                </c:pt>
                <c:pt idx="833">
                  <c:v>80.941610922585724</c:v>
                </c:pt>
                <c:pt idx="834">
                  <c:v>80.949709040178178</c:v>
                </c:pt>
                <c:pt idx="835">
                  <c:v>80.957778592981938</c:v>
                </c:pt>
                <c:pt idx="836">
                  <c:v>80.965819706833088</c:v>
                </c:pt>
                <c:pt idx="837">
                  <c:v>80.973832506903065</c:v>
                </c:pt>
                <c:pt idx="838">
                  <c:v>80.981817117702789</c:v>
                </c:pt>
                <c:pt idx="839">
                  <c:v>80.989773663086709</c:v>
                </c:pt>
                <c:pt idx="840">
                  <c:v>80.997702266256809</c:v>
                </c:pt>
                <c:pt idx="841">
                  <c:v>81.005603049766663</c:v>
                </c:pt>
                <c:pt idx="842">
                  <c:v>81.01347613552538</c:v>
                </c:pt>
                <c:pt idx="843">
                  <c:v>81.021321644801574</c:v>
                </c:pt>
                <c:pt idx="844">
                  <c:v>81.029139698227297</c:v>
                </c:pt>
                <c:pt idx="845">
                  <c:v>81.036930415801876</c:v>
                </c:pt>
                <c:pt idx="846">
                  <c:v>81.044693916895838</c:v>
                </c:pt>
                <c:pt idx="847">
                  <c:v>81.052430320254757</c:v>
                </c:pt>
                <c:pt idx="848">
                  <c:v>81.060139744002996</c:v>
                </c:pt>
                <c:pt idx="849">
                  <c:v>81.067822305647582</c:v>
                </c:pt>
                <c:pt idx="850">
                  <c:v>81.075478122081932</c:v>
                </c:pt>
                <c:pt idx="851">
                  <c:v>81.083107309589536</c:v>
                </c:pt>
                <c:pt idx="852">
                  <c:v>81.090709983847773</c:v>
                </c:pt>
                <c:pt idx="853">
                  <c:v>81.098286259931513</c:v>
                </c:pt>
                <c:pt idx="854">
                  <c:v>81.105836252316777</c:v>
                </c:pt>
                <c:pt idx="855">
                  <c:v>81.113360074884412</c:v>
                </c:pt>
                <c:pt idx="856">
                  <c:v>81.120857840923676</c:v>
                </c:pt>
                <c:pt idx="857">
                  <c:v>81.128329663135801</c:v>
                </c:pt>
                <c:pt idx="858">
                  <c:v>81.135775653637623</c:v>
                </c:pt>
                <c:pt idx="859">
                  <c:v>81.143195923964981</c:v>
                </c:pt>
                <c:pt idx="860">
                  <c:v>81.150590585076372</c:v>
                </c:pt>
                <c:pt idx="861">
                  <c:v>81.157959747356358</c:v>
                </c:pt>
                <c:pt idx="862">
                  <c:v>81.165303520618991</c:v>
                </c:pt>
                <c:pt idx="863">
                  <c:v>81.172622014111369</c:v>
                </c:pt>
                <c:pt idx="864">
                  <c:v>81.179915336516927</c:v>
                </c:pt>
                <c:pt idx="865">
                  <c:v>81.187183595958899</c:v>
                </c:pt>
                <c:pt idx="866">
                  <c:v>81.194426900003634</c:v>
                </c:pt>
                <c:pt idx="867">
                  <c:v>81.201645355663999</c:v>
                </c:pt>
                <c:pt idx="868">
                  <c:v>81.208839069402657</c:v>
                </c:pt>
                <c:pt idx="869">
                  <c:v>81.216008147135355</c:v>
                </c:pt>
                <c:pt idx="870">
                  <c:v>81.22315269423423</c:v>
                </c:pt>
                <c:pt idx="871">
                  <c:v>81.230272815531066</c:v>
                </c:pt>
                <c:pt idx="872">
                  <c:v>81.237368615320477</c:v>
                </c:pt>
                <c:pt idx="873">
                  <c:v>81.244440197363176</c:v>
                </c:pt>
                <c:pt idx="874">
                  <c:v>81.251487664889098</c:v>
                </c:pt>
                <c:pt idx="875">
                  <c:v>81.25851112060063</c:v>
                </c:pt>
                <c:pt idx="876">
                  <c:v>81.265510666675681</c:v>
                </c:pt>
                <c:pt idx="877">
                  <c:v>81.272486404770902</c:v>
                </c:pt>
                <c:pt idx="878">
                  <c:v>81.279438436024662</c:v>
                </c:pt>
                <c:pt idx="879">
                  <c:v>81.286366861060259</c:v>
                </c:pt>
                <c:pt idx="880">
                  <c:v>81.293271779988842</c:v>
                </c:pt>
                <c:pt idx="881">
                  <c:v>81.300153292412602</c:v>
                </c:pt>
                <c:pt idx="882">
                  <c:v>81.307011497427652</c:v>
                </c:pt>
                <c:pt idx="883">
                  <c:v>81.313846493627068</c:v>
                </c:pt>
                <c:pt idx="884">
                  <c:v>81.320658379103918</c:v>
                </c:pt>
                <c:pt idx="885">
                  <c:v>81.32744725145416</c:v>
                </c:pt>
                <c:pt idx="886">
                  <c:v>81.334213207779584</c:v>
                </c:pt>
                <c:pt idx="887">
                  <c:v>81.340956344690767</c:v>
                </c:pt>
                <c:pt idx="888">
                  <c:v>81.347676758309916</c:v>
                </c:pt>
                <c:pt idx="889">
                  <c:v>81.354374544273782</c:v>
                </c:pt>
                <c:pt idx="890">
                  <c:v>81.361049797736513</c:v>
                </c:pt>
                <c:pt idx="891">
                  <c:v>81.367702613372472</c:v>
                </c:pt>
                <c:pt idx="892">
                  <c:v>81.374333085379078</c:v>
                </c:pt>
                <c:pt idx="893">
                  <c:v>81.380941307479631</c:v>
                </c:pt>
                <c:pt idx="894">
                  <c:v>81.387527372926044</c:v>
                </c:pt>
                <c:pt idx="895">
                  <c:v>81.394091374501613</c:v>
                </c:pt>
                <c:pt idx="896">
                  <c:v>81.400633404523774</c:v>
                </c:pt>
                <c:pt idx="897">
                  <c:v>81.407153554846872</c:v>
                </c:pt>
                <c:pt idx="898">
                  <c:v>81.413651916864808</c:v>
                </c:pt>
                <c:pt idx="899">
                  <c:v>81.420128581513723</c:v>
                </c:pt>
                <c:pt idx="900">
                  <c:v>81.426583639274739</c:v>
                </c:pt>
                <c:pt idx="901">
                  <c:v>81.433017180176549</c:v>
                </c:pt>
                <c:pt idx="902">
                  <c:v>81.439429293798099</c:v>
                </c:pt>
                <c:pt idx="903">
                  <c:v>81.44582006927115</c:v>
                </c:pt>
                <c:pt idx="904">
                  <c:v>81.452189595282945</c:v>
                </c:pt>
                <c:pt idx="905">
                  <c:v>81.458537960078743</c:v>
                </c:pt>
                <c:pt idx="906">
                  <c:v>81.464865251464445</c:v>
                </c:pt>
                <c:pt idx="907">
                  <c:v>81.471171556809068</c:v>
                </c:pt>
                <c:pt idx="908">
                  <c:v>81.477456963047331</c:v>
                </c:pt>
                <c:pt idx="909">
                  <c:v>81.483721556682141</c:v>
                </c:pt>
                <c:pt idx="910">
                  <c:v>81.48996542378714</c:v>
                </c:pt>
                <c:pt idx="911">
                  <c:v>81.496188650009159</c:v>
                </c:pt>
                <c:pt idx="912">
                  <c:v>81.502391320570652</c:v>
                </c:pt>
                <c:pt idx="913">
                  <c:v>81.508573520272208</c:v>
                </c:pt>
                <c:pt idx="914">
                  <c:v>81.514735333494954</c:v>
                </c:pt>
                <c:pt idx="915">
                  <c:v>81.520876844202959</c:v>
                </c:pt>
                <c:pt idx="916">
                  <c:v>81.526998135945661</c:v>
                </c:pt>
                <c:pt idx="917">
                  <c:v>81.533099291860267</c:v>
                </c:pt>
                <c:pt idx="918">
                  <c:v>81.539180394674091</c:v>
                </c:pt>
                <c:pt idx="919">
                  <c:v>81.545241526706903</c:v>
                </c:pt>
                <c:pt idx="920">
                  <c:v>81.551282769873339</c:v>
                </c:pt>
                <c:pt idx="921">
                  <c:v>81.557304205685128</c:v>
                </c:pt>
                <c:pt idx="922">
                  <c:v>81.563305915253466</c:v>
                </c:pt>
                <c:pt idx="923">
                  <c:v>81.569287979291303</c:v>
                </c:pt>
                <c:pt idx="924">
                  <c:v>81.575250478115606</c:v>
                </c:pt>
                <c:pt idx="925">
                  <c:v>81.581193491649643</c:v>
                </c:pt>
                <c:pt idx="926">
                  <c:v>81.5871170994252</c:v>
                </c:pt>
                <c:pt idx="927">
                  <c:v>81.593021380584844</c:v>
                </c:pt>
                <c:pt idx="928">
                  <c:v>81.598906413884151</c:v>
                </c:pt>
                <c:pt idx="929">
                  <c:v>81.604772277693883</c:v>
                </c:pt>
                <c:pt idx="930">
                  <c:v>81.610619050002185</c:v>
                </c:pt>
                <c:pt idx="931">
                  <c:v>81.616446808416825</c:v>
                </c:pt>
                <c:pt idx="932">
                  <c:v>81.622255630167231</c:v>
                </c:pt>
                <c:pt idx="933">
                  <c:v>81.628045592106758</c:v>
                </c:pt>
                <c:pt idx="934">
                  <c:v>81.633816770714773</c:v>
                </c:pt>
                <c:pt idx="935">
                  <c:v>81.639569242098773</c:v>
                </c:pt>
                <c:pt idx="936">
                  <c:v>81.645303081996502</c:v>
                </c:pt>
                <c:pt idx="937">
                  <c:v>81.651018365778071</c:v>
                </c:pt>
                <c:pt idx="938">
                  <c:v>81.656715168447974</c:v>
                </c:pt>
                <c:pt idx="939">
                  <c:v>81.662393564647203</c:v>
                </c:pt>
                <c:pt idx="940">
                  <c:v>81.668053628655329</c:v>
                </c:pt>
                <c:pt idx="941">
                  <c:v>81.673695434392457</c:v>
                </c:pt>
                <c:pt idx="942">
                  <c:v>81.679319055421317</c:v>
                </c:pt>
                <c:pt idx="943">
                  <c:v>81.684924564949284</c:v>
                </c:pt>
                <c:pt idx="944">
                  <c:v>81.690512035830338</c:v>
                </c:pt>
                <c:pt idx="945">
                  <c:v>81.696081540567079</c:v>
                </c:pt>
                <c:pt idx="946">
                  <c:v>81.701633151312706</c:v>
                </c:pt>
                <c:pt idx="947">
                  <c:v>81.707166939872948</c:v>
                </c:pt>
                <c:pt idx="948">
                  <c:v>81.712682977708056</c:v>
                </c:pt>
                <c:pt idx="949">
                  <c:v>81.71818133593473</c:v>
                </c:pt>
                <c:pt idx="950">
                  <c:v>81.723662085327987</c:v>
                </c:pt>
                <c:pt idx="951">
                  <c:v>81.729125296323204</c:v>
                </c:pt>
                <c:pt idx="952">
                  <c:v>81.734571039017879</c:v>
                </c:pt>
                <c:pt idx="953">
                  <c:v>81.739999383173583</c:v>
                </c:pt>
                <c:pt idx="954">
                  <c:v>81.745410398217857</c:v>
                </c:pt>
                <c:pt idx="955">
                  <c:v>81.750804153246051</c:v>
                </c:pt>
                <c:pt idx="956">
                  <c:v>81.756180717023156</c:v>
                </c:pt>
                <c:pt idx="957">
                  <c:v>81.761540157985678</c:v>
                </c:pt>
                <c:pt idx="958">
                  <c:v>81.766882544243458</c:v>
                </c:pt>
                <c:pt idx="959">
                  <c:v>81.77220794358152</c:v>
                </c:pt>
                <c:pt idx="960">
                  <c:v>81.777516423461776</c:v>
                </c:pt>
                <c:pt idx="961">
                  <c:v>81.782808051024958</c:v>
                </c:pt>
                <c:pt idx="962">
                  <c:v>81.788082893092309</c:v>
                </c:pt>
                <c:pt idx="963">
                  <c:v>81.793341016167375</c:v>
                </c:pt>
                <c:pt idx="964">
                  <c:v>81.798582486437752</c:v>
                </c:pt>
                <c:pt idx="965">
                  <c:v>81.803807369776905</c:v>
                </c:pt>
                <c:pt idx="966">
                  <c:v>81.809015731745816</c:v>
                </c:pt>
                <c:pt idx="967">
                  <c:v>81.814207637594762</c:v>
                </c:pt>
                <c:pt idx="968">
                  <c:v>81.819383152265019</c:v>
                </c:pt>
                <c:pt idx="969">
                  <c:v>81.824542340390565</c:v>
                </c:pt>
                <c:pt idx="970">
                  <c:v>81.829685266299805</c:v>
                </c:pt>
                <c:pt idx="971">
                  <c:v>81.834811994017215</c:v>
                </c:pt>
                <c:pt idx="972">
                  <c:v>81.839922587265008</c:v>
                </c:pt>
                <c:pt idx="973">
                  <c:v>81.845017109464862</c:v>
                </c:pt>
                <c:pt idx="974">
                  <c:v>81.850095623739492</c:v>
                </c:pt>
                <c:pt idx="975">
                  <c:v>81.855158192914359</c:v>
                </c:pt>
                <c:pt idx="976">
                  <c:v>81.860204879519259</c:v>
                </c:pt>
                <c:pt idx="977">
                  <c:v>81.865235745789988</c:v>
                </c:pt>
                <c:pt idx="978">
                  <c:v>81.870250853669887</c:v>
                </c:pt>
                <c:pt idx="979">
                  <c:v>81.875250264811498</c:v>
                </c:pt>
                <c:pt idx="980">
                  <c:v>81.880234040578159</c:v>
                </c:pt>
                <c:pt idx="981">
                  <c:v>81.885202242045565</c:v>
                </c:pt>
                <c:pt idx="982">
                  <c:v>81.890154930003305</c:v>
                </c:pt>
                <c:pt idx="983">
                  <c:v>81.895092164956495</c:v>
                </c:pt>
                <c:pt idx="984">
                  <c:v>81.900014007127282</c:v>
                </c:pt>
                <c:pt idx="985">
                  <c:v>81.904920516456428</c:v>
                </c:pt>
                <c:pt idx="986">
                  <c:v>81.909811752604782</c:v>
                </c:pt>
                <c:pt idx="987">
                  <c:v>81.914687774954842</c:v>
                </c:pt>
                <c:pt idx="988">
                  <c:v>81.919548642612284</c:v>
                </c:pt>
                <c:pt idx="989">
                  <c:v>81.924394414407445</c:v>
                </c:pt>
                <c:pt idx="990">
                  <c:v>81.929225148896805</c:v>
                </c:pt>
                <c:pt idx="991">
                  <c:v>81.93404090436448</c:v>
                </c:pt>
                <c:pt idx="992">
                  <c:v>81.93884173882374</c:v>
                </c:pt>
                <c:pt idx="993">
                  <c:v>81.943627710018433</c:v>
                </c:pt>
                <c:pt idx="994">
                  <c:v>81.948398875424417</c:v>
                </c:pt>
                <c:pt idx="995">
                  <c:v>81.953155292251111</c:v>
                </c:pt>
                <c:pt idx="996">
                  <c:v>81.957897017442804</c:v>
                </c:pt>
                <c:pt idx="997">
                  <c:v>81.962624107680199</c:v>
                </c:pt>
                <c:pt idx="998">
                  <c:v>81.967336619381797</c:v>
                </c:pt>
                <c:pt idx="999">
                  <c:v>81.972034608705258</c:v>
                </c:pt>
                <c:pt idx="1000">
                  <c:v>81.976718131548893</c:v>
                </c:pt>
              </c:numCache>
            </c:numRef>
          </c:yVal>
          <c:smooth val="1"/>
        </c:ser>
        <c:ser>
          <c:idx val="4"/>
          <c:order val="3"/>
          <c:tx>
            <c:v>OS(t)</c:v>
          </c:tx>
          <c:spPr>
            <a:ln w="28575" cap="rnd">
              <a:solidFill>
                <a:srgbClr val="AFABAB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w.Calcs'!$H$9:$H$1009</c:f>
              <c:numCache>
                <c:formatCode>#,##0</c:formatCode>
                <c:ptCount val="1001"/>
                <c:pt idx="0">
                  <c:v>0</c:v>
                </c:pt>
                <c:pt idx="1">
                  <c:v>1.7999999999999998</c:v>
                </c:pt>
                <c:pt idx="2">
                  <c:v>3.5594999999999999</c:v>
                </c:pt>
                <c:pt idx="3">
                  <c:v>5.2792087499999996</c:v>
                </c:pt>
                <c:pt idx="4">
                  <c:v>6.9598236093749986</c:v>
                </c:pt>
                <c:pt idx="5">
                  <c:v>8.6020307234296869</c:v>
                </c:pt>
                <c:pt idx="6">
                  <c:v>10.206505197262087</c:v>
                </c:pt>
                <c:pt idx="7">
                  <c:v>11.773911266976876</c:v>
                </c:pt>
                <c:pt idx="8">
                  <c:v>13.304902468288388</c:v>
                </c:pt>
                <c:pt idx="9">
                  <c:v>14.800121802552857</c:v>
                </c:pt>
                <c:pt idx="10">
                  <c:v>16.260201900268694</c:v>
                </c:pt>
                <c:pt idx="11">
                  <c:v>17.685765182083138</c:v>
                </c:pt>
                <c:pt idx="12">
                  <c:v>19.07742401734297</c:v>
                </c:pt>
                <c:pt idx="13">
                  <c:v>20.435780880226478</c:v>
                </c:pt>
                <c:pt idx="14">
                  <c:v>21.761428503493157</c:v>
                </c:pt>
                <c:pt idx="15">
                  <c:v>23.054950029887308</c:v>
                </c:pt>
                <c:pt idx="16">
                  <c:v>24.316919161230945</c:v>
                </c:pt>
                <c:pt idx="17">
                  <c:v>25.547900305240994</c:v>
                </c:pt>
                <c:pt idx="18">
                  <c:v>26.748448720105173</c:v>
                </c:pt>
                <c:pt idx="19">
                  <c:v>27.919110656850567</c:v>
                </c:pt>
                <c:pt idx="20">
                  <c:v>29.060423499538185</c:v>
                </c:pt>
                <c:pt idx="21">
                  <c:v>30.172915903316429</c:v>
                </c:pt>
                <c:pt idx="22">
                  <c:v>31.257107930365969</c:v>
                </c:pt>
                <c:pt idx="23">
                  <c:v>32.313511183767773</c:v>
                </c:pt>
                <c:pt idx="24">
                  <c:v>33.342628939325863</c:v>
                </c:pt>
                <c:pt idx="25">
                  <c:v>34.344956275375729</c:v>
                </c:pt>
                <c:pt idx="26">
                  <c:v>35.320980200608794</c:v>
                </c:pt>
                <c:pt idx="27">
                  <c:v>36.271179779943139</c:v>
                </c:pt>
                <c:pt idx="28">
                  <c:v>37.196026258469892</c:v>
                </c:pt>
                <c:pt idx="29">
                  <c:v>38.095983183504551</c:v>
                </c:pt>
                <c:pt idx="30">
                  <c:v>38.97150652477184</c:v>
                </c:pt>
                <c:pt idx="31">
                  <c:v>39.823044792752491</c:v>
                </c:pt>
                <c:pt idx="32">
                  <c:v>40.651039155219522</c:v>
                </c:pt>
                <c:pt idx="33">
                  <c:v>41.455923551991873</c:v>
                </c:pt>
                <c:pt idx="34">
                  <c:v>42.238124807931875</c:v>
                </c:pt>
                <c:pt idx="35">
                  <c:v>42.998062744213634</c:v>
                </c:pt>
                <c:pt idx="36">
                  <c:v>43.736150287888158</c:v>
                </c:pt>
                <c:pt idx="37">
                  <c:v>44.452793579771281</c:v>
                </c:pt>
                <c:pt idx="38">
                  <c:v>45.148392080679656</c:v>
                </c:pt>
                <c:pt idx="39">
                  <c:v>45.823338676039853</c:v>
                </c:pt>
                <c:pt idx="40">
                  <c:v>46.478019778895387</c:v>
                </c:pt>
                <c:pt idx="41">
                  <c:v>47.112815431335605</c:v>
                </c:pt>
                <c:pt idx="42">
                  <c:v>47.728099404370795</c:v>
                </c:pt>
                <c:pt idx="43">
                  <c:v>48.324239296276666</c:v>
                </c:pt>
                <c:pt idx="44">
                  <c:v>48.901596629431658</c:v>
                </c:pt>
                <c:pt idx="45">
                  <c:v>49.460526945669834</c:v>
                </c:pt>
                <c:pt idx="46">
                  <c:v>50.001379900171841</c:v>
                </c:pt>
                <c:pt idx="47">
                  <c:v>50.524499353916177</c:v>
                </c:pt>
                <c:pt idx="48">
                  <c:v>51.030223464712478</c:v>
                </c:pt>
                <c:pt idx="49">
                  <c:v>51.518884776838554</c:v>
                </c:pt>
                <c:pt idx="50">
                  <c:v>51.990810309302013</c:v>
                </c:pt>
                <c:pt idx="51">
                  <c:v>52.446321642747648</c:v>
                </c:pt>
                <c:pt idx="52">
                  <c:v>52.885735005030952</c:v>
                </c:pt>
                <c:pt idx="53">
                  <c:v>53.309361355478096</c:v>
                </c:pt>
                <c:pt idx="54">
                  <c:v>53.717506467852097</c:v>
                </c:pt>
                <c:pt idx="55">
                  <c:v>54.110471012045195</c:v>
                </c:pt>
                <c:pt idx="56">
                  <c:v>54.488550634516315</c:v>
                </c:pt>
                <c:pt idx="57">
                  <c:v>54.852036037492979</c:v>
                </c:pt>
                <c:pt idx="58">
                  <c:v>55.201213056956284</c:v>
                </c:pt>
                <c:pt idx="59">
                  <c:v>55.536362739427446</c:v>
                </c:pt>
                <c:pt idx="60">
                  <c:v>55.857761417574103</c:v>
                </c:pt>
                <c:pt idx="61">
                  <c:v>56.165680784654278</c:v>
                </c:pt>
                <c:pt idx="62">
                  <c:v>56.460387967815677</c:v>
                </c:pt>
                <c:pt idx="63">
                  <c:v>56.742145600267655</c:v>
                </c:pt>
                <c:pt idx="64">
                  <c:v>57.011211892343084</c:v>
                </c:pt>
                <c:pt idx="65">
                  <c:v>57.267840701466795</c:v>
                </c:pt>
                <c:pt idx="66">
                  <c:v>57.512281601047334</c:v>
                </c:pt>
                <c:pt idx="67">
                  <c:v>57.744779948308391</c:v>
                </c:pt>
                <c:pt idx="68">
                  <c:v>57.965576951075946</c:v>
                </c:pt>
                <c:pt idx="69">
                  <c:v>58.174909733537056</c:v>
                </c:pt>
                <c:pt idx="70">
                  <c:v>58.373011400985803</c:v>
                </c:pt>
                <c:pt idx="71">
                  <c:v>58.560111103571913</c:v>
                </c:pt>
                <c:pt idx="72">
                  <c:v>58.736434099067239</c:v>
                </c:pt>
                <c:pt idx="73">
                  <c:v>58.902201814664764</c:v>
                </c:pt>
                <c:pt idx="74">
                  <c:v>59.057631907825197</c:v>
                </c:pt>
                <c:pt idx="75">
                  <c:v>59.202938326185375</c:v>
                </c:pt>
                <c:pt idx="76">
                  <c:v>59.338331366542818</c:v>
                </c:pt>
                <c:pt idx="77">
                  <c:v>59.464017732930515</c:v>
                </c:pt>
                <c:pt idx="78">
                  <c:v>59.580200593795766</c:v>
                </c:pt>
                <c:pt idx="79">
                  <c:v>59.687079638296595</c:v>
                </c:pt>
                <c:pt idx="80">
                  <c:v>59.784851131729354</c:v>
                </c:pt>
                <c:pt idx="81">
                  <c:v>59.873707970100554</c:v>
                </c:pt>
                <c:pt idx="82">
                  <c:v>59.953839733856086</c:v>
                </c:pt>
                <c:pt idx="83">
                  <c:v>60.025432740780488</c:v>
                </c:pt>
                <c:pt idx="84">
                  <c:v>60.088670098079021</c:v>
                </c:pt>
                <c:pt idx="85">
                  <c:v>60.143731753655018</c:v>
                </c:pt>
                <c:pt idx="86">
                  <c:v>60.190794546594503</c:v>
                </c:pt>
                <c:pt idx="87">
                  <c:v>60.230032256870572</c:v>
                </c:pt>
                <c:pt idx="88">
                  <c:v>60.261615654278941</c:v>
                </c:pt>
                <c:pt idx="89">
                  <c:v>60.285712546616708</c:v>
                </c:pt>
                <c:pt idx="90">
                  <c:v>60.302487827115783</c:v>
                </c:pt>
                <c:pt idx="91">
                  <c:v>60.312103521142134</c:v>
                </c:pt>
                <c:pt idx="92">
                  <c:v>60.314718832172346</c:v>
                </c:pt>
                <c:pt idx="93">
                  <c:v>60.310490187058242</c:v>
                </c:pt>
                <c:pt idx="94">
                  <c:v>60.299571280590584</c:v>
                </c:pt>
                <c:pt idx="95">
                  <c:v>60.282113119372397</c:v>
                </c:pt>
                <c:pt idx="96">
                  <c:v>60.258264065012568</c:v>
                </c:pt>
                <c:pt idx="97">
                  <c:v>60.228169876649893</c:v>
                </c:pt>
                <c:pt idx="98">
                  <c:v>60.191973752818072</c:v>
                </c:pt>
                <c:pt idx="99">
                  <c:v>60.149816372661341</c:v>
                </c:pt>
                <c:pt idx="100">
                  <c:v>60.101835936510952</c:v>
                </c:pt>
                <c:pt idx="101">
                  <c:v>60.048168205832013</c:v>
                </c:pt>
                <c:pt idx="102">
                  <c:v>59.988946542550501</c:v>
                </c:pt>
                <c:pt idx="103">
                  <c:v>59.924301947769671</c:v>
                </c:pt>
                <c:pt idx="104">
                  <c:v>59.854363099885362</c:v>
                </c:pt>
                <c:pt idx="105">
                  <c:v>59.779256392109325</c:v>
                </c:pt>
                <c:pt idx="106">
                  <c:v>59.699105969409509</c:v>
                </c:pt>
                <c:pt idx="107">
                  <c:v>59.614033764876325</c:v>
                </c:pt>
                <c:pt idx="108">
                  <c:v>59.524159535523594</c:v>
                </c:pt>
                <c:pt idx="109">
                  <c:v>59.429600897532737</c:v>
                </c:pt>
                <c:pt idx="110">
                  <c:v>59.330473360948936</c:v>
                </c:pt>
                <c:pt idx="111">
                  <c:v>59.226890363837299</c:v>
                </c:pt>
                <c:pt idx="112">
                  <c:v>59.118963305907563</c:v>
                </c:pt>
                <c:pt idx="113">
                  <c:v>59.006801581615314</c:v>
                </c:pt>
                <c:pt idx="114">
                  <c:v>58.890512612747727</c:v>
                </c:pt>
                <c:pt idx="115">
                  <c:v>58.770201880501723</c:v>
                </c:pt>
                <c:pt idx="116">
                  <c:v>58.645972957062334</c:v>
                </c:pt>
                <c:pt idx="117">
                  <c:v>58.517927536688781</c:v>
                </c:pt>
                <c:pt idx="118">
                  <c:v>58.386165466315944</c:v>
                </c:pt>
                <c:pt idx="119">
                  <c:v>58.250784775678632</c:v>
                </c:pt>
                <c:pt idx="120">
                  <c:v>58.111881706965697</c:v>
                </c:pt>
                <c:pt idx="121">
                  <c:v>57.969550744011535</c:v>
                </c:pt>
                <c:pt idx="122">
                  <c:v>57.823884641031803</c:v>
                </c:pt>
                <c:pt idx="123">
                  <c:v>57.674974450910412</c:v>
                </c:pt>
                <c:pt idx="124">
                  <c:v>57.522909553044649</c:v>
                </c:pt>
                <c:pt idx="125">
                  <c:v>57.367777680755125</c:v>
                </c:pt>
                <c:pt idx="126">
                  <c:v>57.209664948267402</c:v>
                </c:pt>
                <c:pt idx="127">
                  <c:v>57.048655877271557</c:v>
                </c:pt>
                <c:pt idx="128">
                  <c:v>56.884833423066453</c:v>
                </c:pt>
                <c:pt idx="129">
                  <c:v>56.718279000294757</c:v>
                </c:pt>
                <c:pt idx="130">
                  <c:v>56.549072508275351</c:v>
                </c:pt>
                <c:pt idx="131">
                  <c:v>56.377292355938835</c:v>
                </c:pt>
                <c:pt idx="132">
                  <c:v>56.20301548637272</c:v>
                </c:pt>
                <c:pt idx="133">
                  <c:v>56.026317400981796</c:v>
                </c:pt>
                <c:pt idx="134">
                  <c:v>55.847272183269951</c:v>
                </c:pt>
                <c:pt idx="135">
                  <c:v>55.665952522249007</c:v>
                </c:pt>
                <c:pt idx="136">
                  <c:v>55.48242973548043</c:v>
                </c:pt>
                <c:pt idx="137">
                  <c:v>55.296773791755371</c:v>
                </c:pt>
                <c:pt idx="138">
                  <c:v>55.109053333418892</c:v>
                </c:pt>
                <c:pt idx="139">
                  <c:v>54.919335698343417</c:v>
                </c:pt>
                <c:pt idx="140">
                  <c:v>54.727686941557124</c:v>
                </c:pt>
                <c:pt idx="141">
                  <c:v>54.534171856532453</c:v>
                </c:pt>
                <c:pt idx="142">
                  <c:v>54.338853996139932</c:v>
                </c:pt>
                <c:pt idx="143">
                  <c:v>54.141795693272378</c:v>
                </c:pt>
                <c:pt idx="144">
                  <c:v>53.943058081144756</c:v>
                </c:pt>
                <c:pt idx="145">
                  <c:v>53.742701113274535</c:v>
                </c:pt>
                <c:pt idx="146">
                  <c:v>53.540783583147245</c:v>
                </c:pt>
                <c:pt idx="147">
                  <c:v>53.337363143572588</c:v>
                </c:pt>
                <c:pt idx="148">
                  <c:v>53.132496325735261</c:v>
                </c:pt>
                <c:pt idx="149">
                  <c:v>52.926238557945616</c:v>
                </c:pt>
                <c:pt idx="150">
                  <c:v>52.7186441840946</c:v>
                </c:pt>
                <c:pt idx="151">
                  <c:v>52.509766481817451</c:v>
                </c:pt>
                <c:pt idx="152">
                  <c:v>52.299657680370842</c:v>
                </c:pt>
                <c:pt idx="153">
                  <c:v>52.088368978227571</c:v>
                </c:pt>
                <c:pt idx="154">
                  <c:v>51.875950560393484</c:v>
                </c:pt>
                <c:pt idx="155">
                  <c:v>51.662451615450614</c:v>
                </c:pt>
                <c:pt idx="156">
                  <c:v>51.447920352330925</c:v>
                </c:pt>
                <c:pt idx="157">
                  <c:v>51.232404016824674</c:v>
                </c:pt>
                <c:pt idx="158">
                  <c:v>51.015948907827664</c:v>
                </c:pt>
                <c:pt idx="159">
                  <c:v>50.798600393331213</c:v>
                </c:pt>
                <c:pt idx="160">
                  <c:v>50.580402926158797</c:v>
                </c:pt>
                <c:pt idx="161">
                  <c:v>50.361400059453509</c:v>
                </c:pt>
                <c:pt idx="162">
                  <c:v>50.141634461919899</c:v>
                </c:pt>
                <c:pt idx="163">
                  <c:v>49.921147932824105</c:v>
                </c:pt>
                <c:pt idx="164">
                  <c:v>49.699981416756003</c:v>
                </c:pt>
                <c:pt idx="165">
                  <c:v>49.478175018156982</c:v>
                </c:pt>
                <c:pt idx="166">
                  <c:v>49.255768015617058</c:v>
                </c:pt>
                <c:pt idx="167">
                  <c:v>49.032798875944742</c:v>
                </c:pt>
                <c:pt idx="168">
                  <c:v>48.80930526801329</c:v>
                </c:pt>
                <c:pt idx="169">
                  <c:v>48.585324076386762</c:v>
                </c:pt>
                <c:pt idx="170">
                  <c:v>48.360891414729174</c:v>
                </c:pt>
                <c:pt idx="171">
                  <c:v>48.136042639000308</c:v>
                </c:pt>
                <c:pt idx="172">
                  <c:v>47.910812360441156</c:v>
                </c:pt>
                <c:pt idx="173">
                  <c:v>47.685234458352717</c:v>
                </c:pt>
                <c:pt idx="174">
                  <c:v>47.459342092670717</c:v>
                </c:pt>
                <c:pt idx="175">
                  <c:v>47.233167716339977</c:v>
                </c:pt>
                <c:pt idx="176">
                  <c:v>47.006743087491273</c:v>
                </c:pt>
                <c:pt idx="177">
                  <c:v>46.780099281423574</c:v>
                </c:pt>
                <c:pt idx="178">
                  <c:v>46.553266702395035</c:v>
                </c:pt>
                <c:pt idx="179">
                  <c:v>46.326275095225498</c:v>
                </c:pt>
                <c:pt idx="180">
                  <c:v>46.099153556713262</c:v>
                </c:pt>
                <c:pt idx="181">
                  <c:v>45.871930546869336</c:v>
                </c:pt>
                <c:pt idx="182">
                  <c:v>45.644633899971737</c:v>
                </c:pt>
                <c:pt idx="183">
                  <c:v>45.417290835442827</c:v>
                </c:pt>
                <c:pt idx="184">
                  <c:v>45.189927968552084</c:v>
                </c:pt>
                <c:pt idx="185">
                  <c:v>44.962571320947376</c:v>
                </c:pt>
                <c:pt idx="186">
                  <c:v>44.735246331017336</c:v>
                </c:pt>
                <c:pt idx="187">
                  <c:v>44.50797786408711</c:v>
                </c:pt>
                <c:pt idx="188">
                  <c:v>44.280790222450577</c:v>
                </c:pt>
                <c:pt idx="189">
                  <c:v>44.053707155241156</c:v>
                </c:pt>
                <c:pt idx="190">
                  <c:v>43.826751868143916</c:v>
                </c:pt>
                <c:pt idx="191">
                  <c:v>43.599947032951405</c:v>
                </c:pt>
                <c:pt idx="192">
                  <c:v>43.373314796965545</c:v>
                </c:pt>
                <c:pt idx="193">
                  <c:v>43.146876792248179</c:v>
                </c:pt>
                <c:pt idx="194">
                  <c:v>42.920654144722278</c:v>
                </c:pt>
                <c:pt idx="195">
                  <c:v>42.69466748312658</c:v>
                </c:pt>
                <c:pt idx="196">
                  <c:v>42.468936947825497</c:v>
                </c:pt>
                <c:pt idx="197">
                  <c:v>42.243482199476844</c:v>
                </c:pt>
                <c:pt idx="198">
                  <c:v>42.018322427559426</c:v>
                </c:pt>
                <c:pt idx="199">
                  <c:v>41.793476358762703</c:v>
                </c:pt>
                <c:pt idx="200">
                  <c:v>41.568962265240799</c:v>
                </c:pt>
                <c:pt idx="201">
                  <c:v>41.344797972732763</c:v>
                </c:pt>
                <c:pt idx="202">
                  <c:v>41.121000868551334</c:v>
                </c:pt>
                <c:pt idx="203">
                  <c:v>40.897587909442052</c:v>
                </c:pt>
                <c:pt idx="204">
                  <c:v>40.674575629315015</c:v>
                </c:pt>
                <c:pt idx="205">
                  <c:v>40.451980146851028</c:v>
                </c:pt>
                <c:pt idx="206">
                  <c:v>40.229817172984184</c:v>
                </c:pt>
                <c:pt idx="207">
                  <c:v>40.008102018262818</c:v>
                </c:pt>
                <c:pt idx="208">
                  <c:v>39.786849600090719</c:v>
                </c:pt>
                <c:pt idx="209">
                  <c:v>39.566074449850433</c:v>
                </c:pt>
                <c:pt idx="210">
                  <c:v>39.345790719910568</c:v>
                </c:pt>
                <c:pt idx="211">
                  <c:v>39.126012190518708</c:v>
                </c:pt>
                <c:pt idx="212">
                  <c:v>38.906752276582182</c:v>
                </c:pt>
                <c:pt idx="213">
                  <c:v>38.688024034337815</c:v>
                </c:pt>
                <c:pt idx="214">
                  <c:v>38.469840167912821</c:v>
                </c:pt>
                <c:pt idx="215">
                  <c:v>38.252213035778524</c:v>
                </c:pt>
                <c:pt idx="216">
                  <c:v>38.035154657098346</c:v>
                </c:pt>
                <c:pt idx="217">
                  <c:v>37.818676717971968</c:v>
                </c:pt>
                <c:pt idx="218">
                  <c:v>37.602790577576997</c:v>
                </c:pt>
                <c:pt idx="219">
                  <c:v>37.387507274210151</c:v>
                </c:pt>
                <c:pt idx="220">
                  <c:v>37.172837531229064</c:v>
                </c:pt>
                <c:pt idx="221">
                  <c:v>36.958791762896709</c:v>
                </c:pt>
                <c:pt idx="222">
                  <c:v>36.745380080129578</c:v>
                </c:pt>
                <c:pt idx="223">
                  <c:v>36.53261229615137</c:v>
                </c:pt>
                <c:pt idx="224">
                  <c:v>36.320497932053684</c:v>
                </c:pt>
                <c:pt idx="225">
                  <c:v>36.109046222264865</c:v>
                </c:pt>
                <c:pt idx="226">
                  <c:v>35.89826611992892</c:v>
                </c:pt>
                <c:pt idx="227">
                  <c:v>35.68816630219554</c:v>
                </c:pt>
                <c:pt idx="228">
                  <c:v>35.478755175422691</c:v>
                </c:pt>
                <c:pt idx="229">
                  <c:v>35.270040880293209</c:v>
                </c:pt>
                <c:pt idx="230">
                  <c:v>35.062031296846925</c:v>
                </c:pt>
                <c:pt idx="231">
                  <c:v>34.85473404942914</c:v>
                </c:pt>
                <c:pt idx="232">
                  <c:v>34.64815651155736</c:v>
                </c:pt>
                <c:pt idx="233">
                  <c:v>34.442305810707126</c:v>
                </c:pt>
                <c:pt idx="234">
                  <c:v>34.237188833018479</c:v>
                </c:pt>
                <c:pt idx="235">
                  <c:v>34.032812227924126</c:v>
                </c:pt>
                <c:pt idx="236">
                  <c:v>33.829182412700661</c:v>
                </c:pt>
                <c:pt idx="237">
                  <c:v>33.626305576944091</c:v>
                </c:pt>
                <c:pt idx="238">
                  <c:v>33.424187686970612</c:v>
                </c:pt>
                <c:pt idx="239">
                  <c:v>33.222834490144137</c:v>
                </c:pt>
                <c:pt idx="240">
                  <c:v>33.022251519131473</c:v>
                </c:pt>
                <c:pt idx="241">
                  <c:v>32.822444096086443</c:v>
                </c:pt>
                <c:pt idx="242">
                  <c:v>32.623417336764049</c:v>
                </c:pt>
                <c:pt idx="243">
                  <c:v>32.425176154565577</c:v>
                </c:pt>
                <c:pt idx="244">
                  <c:v>32.227725264516209</c:v>
                </c:pt>
                <c:pt idx="245">
                  <c:v>32.031069187175532</c:v>
                </c:pt>
                <c:pt idx="246">
                  <c:v>31.835212252482776</c:v>
                </c:pt>
                <c:pt idx="247">
                  <c:v>31.64015860353706</c:v>
                </c:pt>
                <c:pt idx="248">
                  <c:v>31.445912200314211</c:v>
                </c:pt>
                <c:pt idx="249">
                  <c:v>31.252476823320976</c:v>
                </c:pt>
                <c:pt idx="250">
                  <c:v>31.059856077187561</c:v>
                </c:pt>
                <c:pt idx="251">
                  <c:v>30.868053394199507</c:v>
                </c:pt>
                <c:pt idx="252">
                  <c:v>30.677072037770003</c:v>
                </c:pt>
                <c:pt idx="253">
                  <c:v>30.486915105853328</c:v>
                </c:pt>
                <c:pt idx="254">
                  <c:v>30.297585534300538</c:v>
                </c:pt>
                <c:pt idx="255">
                  <c:v>30.109086100158251</c:v>
                </c:pt>
                <c:pt idx="256">
                  <c:v>29.921419424911548</c:v>
                </c:pt>
                <c:pt idx="257">
                  <c:v>29.734587977671652</c:v>
                </c:pt>
                <c:pt idx="258">
                  <c:v>29.54859407830935</c:v>
                </c:pt>
                <c:pt idx="259">
                  <c:v>29.363439900535212</c:v>
                </c:pt>
                <c:pt idx="260">
                  <c:v>29.179127474927171</c:v>
                </c:pt>
                <c:pt idx="261">
                  <c:v>28.995658691906527</c:v>
                </c:pt>
                <c:pt idx="262">
                  <c:v>28.813035304662904</c:v>
                </c:pt>
                <c:pt idx="263">
                  <c:v>28.631258932029411</c:v>
                </c:pt>
                <c:pt idx="264">
                  <c:v>28.450331061308418</c:v>
                </c:pt>
                <c:pt idx="265">
                  <c:v>28.270253051048783</c:v>
                </c:pt>
                <c:pt idx="266">
                  <c:v>28.091026133775586</c:v>
                </c:pt>
                <c:pt idx="267">
                  <c:v>27.912651418672809</c:v>
                </c:pt>
                <c:pt idx="268">
                  <c:v>27.735129894219767</c:v>
                </c:pt>
                <c:pt idx="269">
                  <c:v>27.558462430782328</c:v>
                </c:pt>
                <c:pt idx="270">
                  <c:v>27.382649783159138</c:v>
                </c:pt>
                <c:pt idx="271">
                  <c:v>27.207692593084005</c:v>
                </c:pt>
                <c:pt idx="272">
                  <c:v>27.033591391684951</c:v>
                </c:pt>
                <c:pt idx="273">
                  <c:v>26.860346601900673</c:v>
                </c:pt>
                <c:pt idx="274">
                  <c:v>26.687958540854964</c:v>
                </c:pt>
                <c:pt idx="275">
                  <c:v>26.516427422190077</c:v>
                </c:pt>
                <c:pt idx="276">
                  <c:v>26.345753358359289</c:v>
                </c:pt>
                <c:pt idx="277">
                  <c:v>26.17593636287971</c:v>
                </c:pt>
                <c:pt idx="278">
                  <c:v>26.006976352545607</c:v>
                </c:pt>
                <c:pt idx="279">
                  <c:v>25.838873149603202</c:v>
                </c:pt>
                <c:pt idx="280">
                  <c:v>25.671626483887323</c:v>
                </c:pt>
                <c:pt idx="281">
                  <c:v>25.505235994920739</c:v>
                </c:pt>
                <c:pt idx="282">
                  <c:v>25.339701233976456</c:v>
                </c:pt>
                <c:pt idx="283">
                  <c:v>25.175021666103987</c:v>
                </c:pt>
                <c:pt idx="284">
                  <c:v>25.011196672119851</c:v>
                </c:pt>
                <c:pt idx="285">
                  <c:v>24.848225550562901</c:v>
                </c:pt>
                <c:pt idx="286">
                  <c:v>24.686107519615376</c:v>
                </c:pt>
                <c:pt idx="287">
                  <c:v>24.52484171898972</c:v>
                </c:pt>
                <c:pt idx="288">
                  <c:v>24.364427211782186</c:v>
                </c:pt>
                <c:pt idx="289">
                  <c:v>24.204862986293449</c:v>
                </c:pt>
                <c:pt idx="290">
                  <c:v>24.046147957816871</c:v>
                </c:pt>
                <c:pt idx="291">
                  <c:v>23.888280970395058</c:v>
                </c:pt>
                <c:pt idx="292">
                  <c:v>23.731260798544994</c:v>
                </c:pt>
                <c:pt idx="293">
                  <c:v>23.57508614895238</c:v>
                </c:pt>
                <c:pt idx="294">
                  <c:v>23.419755662135756</c:v>
                </c:pt>
                <c:pt idx="295">
                  <c:v>23.265267914080752</c:v>
                </c:pt>
                <c:pt idx="296">
                  <c:v>23.111621417844987</c:v>
                </c:pt>
                <c:pt idx="297">
                  <c:v>22.958814625134195</c:v>
                </c:pt>
                <c:pt idx="298">
                  <c:v>22.806845927849892</c:v>
                </c:pt>
                <c:pt idx="299">
                  <c:v>22.655713659609148</c:v>
                </c:pt>
                <c:pt idx="300">
                  <c:v>22.505416097236946</c:v>
                </c:pt>
                <c:pt idx="301">
                  <c:v>22.355951462231417</c:v>
                </c:pt>
                <c:pt idx="302">
                  <c:v>22.207317922202577</c:v>
                </c:pt>
                <c:pt idx="303">
                  <c:v>22.059513592284887</c:v>
                </c:pt>
                <c:pt idx="304">
                  <c:v>21.912536536524101</c:v>
                </c:pt>
                <c:pt idx="305">
                  <c:v>21.766384769238783</c:v>
                </c:pt>
                <c:pt idx="306">
                  <c:v>21.621056256357036</c:v>
                </c:pt>
                <c:pt idx="307">
                  <c:v>21.476548916728575</c:v>
                </c:pt>
                <c:pt idx="308">
                  <c:v>21.332860623412927</c:v>
                </c:pt>
                <c:pt idx="309">
                  <c:v>21.189989204943743</c:v>
                </c:pt>
                <c:pt idx="310">
                  <c:v>21.047932446569988</c:v>
                </c:pt>
                <c:pt idx="311">
                  <c:v>20.906688091474081</c:v>
                </c:pt>
                <c:pt idx="312">
                  <c:v>20.766253841967583</c:v>
                </c:pt>
                <c:pt idx="313">
                  <c:v>20.626627360664699</c:v>
                </c:pt>
                <c:pt idx="314">
                  <c:v>20.487806271633914</c:v>
                </c:pt>
                <c:pt idx="315">
                  <c:v>20.349788161528252</c:v>
                </c:pt>
                <c:pt idx="316">
                  <c:v>20.212570580694404</c:v>
                </c:pt>
                <c:pt idx="317">
                  <c:v>20.076151044261138</c:v>
                </c:pt>
                <c:pt idx="318">
                  <c:v>19.940527033207289</c:v>
                </c:pt>
                <c:pt idx="319">
                  <c:v>19.805695995409678</c:v>
                </c:pt>
                <c:pt idx="320">
                  <c:v>19.671655346671287</c:v>
                </c:pt>
                <c:pt idx="321">
                  <c:v>19.538402471730024</c:v>
                </c:pt>
                <c:pt idx="322">
                  <c:v>19.405934725248414</c:v>
                </c:pt>
                <c:pt idx="323">
                  <c:v>19.2742494327846</c:v>
                </c:pt>
                <c:pt idx="324">
                  <c:v>19.143343891744621</c:v>
                </c:pt>
                <c:pt idx="325">
                  <c:v>19.01321537231685</c:v>
                </c:pt>
                <c:pt idx="326">
                  <c:v>18.883861118388396</c:v>
                </c:pt>
                <c:pt idx="327">
                  <c:v>18.755278348443952</c:v>
                </c:pt>
                <c:pt idx="328">
                  <c:v>18.627464256447425</c:v>
                </c:pt>
                <c:pt idx="329">
                  <c:v>18.500416012706623</c:v>
                </c:pt>
                <c:pt idx="330">
                  <c:v>18.37413076472113</c:v>
                </c:pt>
                <c:pt idx="331">
                  <c:v>18.248605638013885</c:v>
                </c:pt>
                <c:pt idx="332">
                  <c:v>18.123837736946527</c:v>
                </c:pt>
                <c:pt idx="333">
                  <c:v>17.9998241455189</c:v>
                </c:pt>
                <c:pt idx="334">
                  <c:v>17.876561928152995</c:v>
                </c:pt>
                <c:pt idx="335">
                  <c:v>17.754048130461442</c:v>
                </c:pt>
                <c:pt idx="336">
                  <c:v>17.632279780001028</c:v>
                </c:pt>
                <c:pt idx="337">
                  <c:v>17.511253887011307</c:v>
                </c:pt>
                <c:pt idx="338">
                  <c:v>17.390967445138614</c:v>
                </c:pt>
                <c:pt idx="339">
                  <c:v>17.271417432145768</c:v>
                </c:pt>
                <c:pt idx="340">
                  <c:v>17.15260081060768</c:v>
                </c:pt>
                <c:pt idx="341">
                  <c:v>17.034514528593093</c:v>
                </c:pt>
                <c:pt idx="342">
                  <c:v>16.917155520332614</c:v>
                </c:pt>
                <c:pt idx="343">
                  <c:v>16.800520706873556</c:v>
                </c:pt>
                <c:pt idx="344">
                  <c:v>16.684606996721286</c:v>
                </c:pt>
                <c:pt idx="345">
                  <c:v>16.569411286467897</c:v>
                </c:pt>
                <c:pt idx="346">
                  <c:v>16.454930461408097</c:v>
                </c:pt>
                <c:pt idx="347">
                  <c:v>16.341161396142397</c:v>
                </c:pt>
                <c:pt idx="348">
                  <c:v>16.228100955168273</c:v>
                </c:pt>
                <c:pt idx="349">
                  <c:v>16.115745993459001</c:v>
                </c:pt>
                <c:pt idx="350">
                  <c:v>16.004093357030726</c:v>
                </c:pt>
                <c:pt idx="351">
                  <c:v>15.893139883497838</c:v>
                </c:pt>
                <c:pt idx="352">
                  <c:v>15.78288240261675</c:v>
                </c:pt>
                <c:pt idx="353">
                  <c:v>15.673317736818618</c:v>
                </c:pt>
                <c:pt idx="354">
                  <c:v>15.564442701730641</c:v>
                </c:pt>
                <c:pt idx="355">
                  <c:v>15.456254106686742</c:v>
                </c:pt>
                <c:pt idx="356">
                  <c:v>15.348748755227405</c:v>
                </c:pt>
                <c:pt idx="357">
                  <c:v>15.241923445588895</c:v>
                </c:pt>
                <c:pt idx="358">
                  <c:v>15.135774971182286</c:v>
                </c:pt>
                <c:pt idx="359">
                  <c:v>15.030300121062183</c:v>
                </c:pt>
                <c:pt idx="360">
                  <c:v>14.925495680385538</c:v>
                </c:pt>
                <c:pt idx="361">
                  <c:v>14.821358430860499</c:v>
                </c:pt>
                <c:pt idx="362">
                  <c:v>14.717885151185726</c:v>
                </c:pt>
                <c:pt idx="363">
                  <c:v>14.615072617480166</c:v>
                </c:pt>
                <c:pt idx="364">
                  <c:v>14.512917603703471</c:v>
                </c:pt>
                <c:pt idx="365">
                  <c:v>14.411416882067286</c:v>
                </c:pt>
                <c:pt idx="366">
                  <c:v>14.310567223437502</c:v>
                </c:pt>
                <c:pt idx="367">
                  <c:v>14.210365397727642</c:v>
                </c:pt>
                <c:pt idx="368">
                  <c:v>14.110808174283633</c:v>
                </c:pt>
                <c:pt idx="369">
                  <c:v>14.011892322259868</c:v>
                </c:pt>
                <c:pt idx="370">
                  <c:v>13.913614610987025</c:v>
                </c:pt>
                <c:pt idx="371">
                  <c:v>13.815971810331561</c:v>
                </c:pt>
                <c:pt idx="372">
                  <c:v>13.718960691047101</c:v>
                </c:pt>
                <c:pt idx="373">
                  <c:v>13.622578025117903</c:v>
                </c:pt>
                <c:pt idx="374">
                  <c:v>13.52682058609436</c:v>
                </c:pt>
                <c:pt idx="375">
                  <c:v>13.431685149421028</c:v>
                </c:pt>
                <c:pt idx="376">
                  <c:v>13.337168492756902</c:v>
                </c:pt>
                <c:pt idx="377">
                  <c:v>13.243267396288417</c:v>
                </c:pt>
                <c:pt idx="378">
                  <c:v>13.149978643035013</c:v>
                </c:pt>
                <c:pt idx="379">
                  <c:v>13.057299019147763</c:v>
                </c:pt>
                <c:pt idx="380">
                  <c:v>12.965225314200609</c:v>
                </c:pt>
                <c:pt idx="381">
                  <c:v>12.873754321475118</c:v>
                </c:pt>
                <c:pt idx="382">
                  <c:v>12.782882838238109</c:v>
                </c:pt>
                <c:pt idx="383">
                  <c:v>12.692607666012762</c:v>
                </c:pt>
                <c:pt idx="384">
                  <c:v>12.602925610843187</c:v>
                </c:pt>
                <c:pt idx="385">
                  <c:v>12.513833483552503</c:v>
                </c:pt>
                <c:pt idx="386">
                  <c:v>12.42532809999463</c:v>
                </c:pt>
                <c:pt idx="387">
                  <c:v>12.337406281299934</c:v>
                </c:pt>
                <c:pt idx="388">
                  <c:v>12.250064854114598</c:v>
                </c:pt>
                <c:pt idx="389">
                  <c:v>12.163300650834302</c:v>
                </c:pt>
                <c:pt idx="390">
                  <c:v>12.077110509831712</c:v>
                </c:pt>
                <c:pt idx="391">
                  <c:v>11.991491275678456</c:v>
                </c:pt>
                <c:pt idx="392">
                  <c:v>11.906439799361308</c:v>
                </c:pt>
                <c:pt idx="393">
                  <c:v>11.821952938492771</c:v>
                </c:pt>
                <c:pt idx="394">
                  <c:v>11.738027557516347</c:v>
                </c:pt>
                <c:pt idx="395">
                  <c:v>11.654660527906302</c:v>
                </c:pt>
                <c:pt idx="396">
                  <c:v>11.571848728362284</c:v>
                </c:pt>
                <c:pt idx="397">
                  <c:v>11.489589044998596</c:v>
                </c:pt>
                <c:pt idx="398">
                  <c:v>11.407878371528653</c:v>
                </c:pt>
                <c:pt idx="399">
                  <c:v>11.326713609444226</c:v>
                </c:pt>
                <c:pt idx="400">
                  <c:v>11.246091668189905</c:v>
                </c:pt>
                <c:pt idx="401">
                  <c:v>11.166009465332749</c:v>
                </c:pt>
                <c:pt idx="402">
                  <c:v>11.086463926727205</c:v>
                </c:pt>
                <c:pt idx="403">
                  <c:v>11.007451986675434</c:v>
                </c:pt>
                <c:pt idx="404">
                  <c:v>10.928970588083075</c:v>
                </c:pt>
                <c:pt idx="405">
                  <c:v>10.851016682610535</c:v>
                </c:pt>
                <c:pt idx="406">
                  <c:v>10.77358723081997</c:v>
                </c:pt>
                <c:pt idx="407">
                  <c:v>10.696679202317895</c:v>
                </c:pt>
                <c:pt idx="408">
                  <c:v>10.620289575893665</c:v>
                </c:pt>
                <c:pt idx="409">
                  <c:v>10.54441533965371</c:v>
                </c:pt>
                <c:pt idx="410">
                  <c:v>10.469053491151868</c:v>
                </c:pt>
                <c:pt idx="411">
                  <c:v>10.3942010375156</c:v>
                </c:pt>
                <c:pt idx="412">
                  <c:v>10.319854995568406</c:v>
                </c:pt>
                <c:pt idx="413">
                  <c:v>10.246012391948298</c:v>
                </c:pt>
                <c:pt idx="414">
                  <c:v>10.172670263222642</c:v>
                </c:pt>
                <c:pt idx="415">
                  <c:v>10.099825655999226</c:v>
                </c:pt>
                <c:pt idx="416">
                  <c:v>10.027475627033709</c:v>
                </c:pt>
                <c:pt idx="417">
                  <c:v>9.9556172433336343</c:v>
                </c:pt>
                <c:pt idx="418">
                  <c:v>9.8842475822587517</c:v>
                </c:pt>
                <c:pt idx="419">
                  <c:v>9.8133637316181819</c:v>
                </c:pt>
                <c:pt idx="420">
                  <c:v>9.7429627897640074</c:v>
                </c:pt>
                <c:pt idx="421">
                  <c:v>9.6730418656817676</c:v>
                </c:pt>
                <c:pt idx="422">
                  <c:v>9.6035980790775142</c:v>
                </c:pt>
                <c:pt idx="423">
                  <c:v>9.534628560461968</c:v>
                </c:pt>
                <c:pt idx="424">
                  <c:v>9.4661304512313933</c:v>
                </c:pt>
                <c:pt idx="425">
                  <c:v>9.3981009037454442</c:v>
                </c:pt>
                <c:pt idx="426">
                  <c:v>9.3305370814021558</c:v>
                </c:pt>
                <c:pt idx="427">
                  <c:v>9.2634361587099363</c:v>
                </c:pt>
                <c:pt idx="428">
                  <c:v>9.1967953213566176</c:v>
                </c:pt>
                <c:pt idx="429">
                  <c:v>9.130611766275905</c:v>
                </c:pt>
                <c:pt idx="430">
                  <c:v>9.0648827017108431</c:v>
                </c:pt>
                <c:pt idx="431">
                  <c:v>8.9996053472747946</c:v>
                </c:pt>
                <c:pt idx="432">
                  <c:v>8.9347769340096193</c:v>
                </c:pt>
                <c:pt idx="433">
                  <c:v>8.8703947044413383</c:v>
                </c:pt>
                <c:pt idx="434">
                  <c:v>8.8064559126332682</c:v>
                </c:pt>
                <c:pt idx="435">
                  <c:v>8.7429578242366262</c:v>
                </c:pt>
                <c:pt idx="436">
                  <c:v>8.6798977165387328</c:v>
                </c:pt>
                <c:pt idx="437">
                  <c:v>8.617272878508814</c:v>
                </c:pt>
                <c:pt idx="438">
                  <c:v>8.5550806108414719</c:v>
                </c:pt>
                <c:pt idx="439">
                  <c:v>8.4933182259977968</c:v>
                </c:pt>
                <c:pt idx="440">
                  <c:v>8.4319830482444047</c:v>
                </c:pt>
                <c:pt idx="441">
                  <c:v>8.3710724136900438</c:v>
                </c:pt>
                <c:pt idx="442">
                  <c:v>8.3105836703202272</c:v>
                </c:pt>
                <c:pt idx="443">
                  <c:v>8.2505141780296753</c:v>
                </c:pt>
                <c:pt idx="444">
                  <c:v>8.1908613086527424</c:v>
                </c:pt>
                <c:pt idx="445">
                  <c:v>8.1316224459917805</c:v>
                </c:pt>
                <c:pt idx="446">
                  <c:v>8.0727949858434584</c:v>
                </c:pt>
                <c:pt idx="447">
                  <c:v>8.0143763360233038</c:v>
                </c:pt>
                <c:pt idx="448">
                  <c:v>7.9563639163881845</c:v>
                </c:pt>
                <c:pt idx="449">
                  <c:v>7.898755158857071</c:v>
                </c:pt>
                <c:pt idx="450">
                  <c:v>7.8415475074298087</c:v>
                </c:pt>
                <c:pt idx="451">
                  <c:v>7.7847384182042845</c:v>
                </c:pt>
                <c:pt idx="452">
                  <c:v>7.7283253593917465</c:v>
                </c:pt>
                <c:pt idx="453">
                  <c:v>7.6723058113304461</c:v>
                </c:pt>
                <c:pt idx="454">
                  <c:v>7.6166772664976037</c:v>
                </c:pt>
                <c:pt idx="455">
                  <c:v>7.5614372295197114</c:v>
                </c:pt>
                <c:pt idx="456">
                  <c:v>7.5065832171813298</c:v>
                </c:pt>
                <c:pt idx="457">
                  <c:v>7.4521127584322642</c:v>
                </c:pt>
                <c:pt idx="458">
                  <c:v>7.3980233943931211</c:v>
                </c:pt>
                <c:pt idx="459">
                  <c:v>7.3443126783595289</c:v>
                </c:pt>
                <c:pt idx="460">
                  <c:v>7.290978175804824</c:v>
                </c:pt>
                <c:pt idx="461">
                  <c:v>7.2380174643812865</c:v>
                </c:pt>
                <c:pt idx="462">
                  <c:v>7.1854281339199986</c:v>
                </c:pt>
                <c:pt idx="463">
                  <c:v>7.1332077864293524</c:v>
                </c:pt>
                <c:pt idx="464">
                  <c:v>7.081354036092165</c:v>
                </c:pt>
                <c:pt idx="465">
                  <c:v>7.0298645092615999</c:v>
                </c:pt>
                <c:pt idx="466">
                  <c:v>6.9787368444556535</c:v>
                </c:pt>
                <c:pt idx="467">
                  <c:v>6.9279686923505466</c:v>
                </c:pt>
                <c:pt idx="468">
                  <c:v>6.8775577157728094</c:v>
                </c:pt>
                <c:pt idx="469">
                  <c:v>6.8275015896901863</c:v>
                </c:pt>
                <c:pt idx="470">
                  <c:v>6.7777980012013899</c:v>
                </c:pt>
                <c:pt idx="471">
                  <c:v>6.7284446495247607</c:v>
                </c:pt>
                <c:pt idx="472">
                  <c:v>6.6794392459857193</c:v>
                </c:pt>
                <c:pt idx="473">
                  <c:v>6.6307795140032226</c:v>
                </c:pt>
                <c:pt idx="474">
                  <c:v>6.5824631890751704</c:v>
                </c:pt>
                <c:pt idx="475">
                  <c:v>6.5344880187626728</c:v>
                </c:pt>
                <c:pt idx="476">
                  <c:v>6.486851762673453</c:v>
                </c:pt>
                <c:pt idx="477">
                  <c:v>6.439552192444097</c:v>
                </c:pt>
                <c:pt idx="478">
                  <c:v>6.392587091721623</c:v>
                </c:pt>
                <c:pt idx="479">
                  <c:v>6.3459542561437559</c:v>
                </c:pt>
                <c:pt idx="480">
                  <c:v>6.2996514933185495</c:v>
                </c:pt>
                <c:pt idx="481">
                  <c:v>6.2536766228031127</c:v>
                </c:pt>
                <c:pt idx="482">
                  <c:v>6.2080274760812699</c:v>
                </c:pt>
                <c:pt idx="483">
                  <c:v>6.1627018965406108</c:v>
                </c:pt>
                <c:pt idx="484">
                  <c:v>6.1176977394485448</c:v>
                </c:pt>
                <c:pt idx="485">
                  <c:v>6.0730128719277019</c:v>
                </c:pt>
                <c:pt idx="486">
                  <c:v>6.028645172930382</c:v>
                </c:pt>
                <c:pt idx="487">
                  <c:v>5.9845925332123926</c:v>
                </c:pt>
                <c:pt idx="488">
                  <c:v>5.9408528553061188</c:v>
                </c:pt>
                <c:pt idx="489">
                  <c:v>5.8974240534927418</c:v>
                </c:pt>
                <c:pt idx="490">
                  <c:v>5.8543040537739586</c:v>
                </c:pt>
                <c:pt idx="491">
                  <c:v>5.811490793842836</c:v>
                </c:pt>
                <c:pt idx="492">
                  <c:v>5.7689822230540955</c:v>
                </c:pt>
                <c:pt idx="493">
                  <c:v>5.7267763023938016</c:v>
                </c:pt>
                <c:pt idx="494">
                  <c:v>5.6848710044482686</c:v>
                </c:pt>
                <c:pt idx="495">
                  <c:v>5.643264313372498</c:v>
                </c:pt>
                <c:pt idx="496">
                  <c:v>5.6019542248579199</c:v>
                </c:pt>
                <c:pt idx="497">
                  <c:v>5.5609387460996658</c:v>
                </c:pt>
                <c:pt idx="498">
                  <c:v>5.5202158957631866</c:v>
                </c:pt>
                <c:pt idx="499">
                  <c:v>5.4797837039503463</c:v>
                </c:pt>
                <c:pt idx="500">
                  <c:v>5.4396402121650027</c:v>
                </c:pt>
                <c:pt idx="501">
                  <c:v>5.3997834732781484</c:v>
                </c:pt>
                <c:pt idx="502">
                  <c:v>5.3602115514923696</c:v>
                </c:pt>
                <c:pt idx="503">
                  <c:v>5.3209225223060344</c:v>
                </c:pt>
                <c:pt idx="504">
                  <c:v>5.2819144724768563</c:v>
                </c:pt>
                <c:pt idx="505">
                  <c:v>5.2431854999850742</c:v>
                </c:pt>
                <c:pt idx="506">
                  <c:v>5.2047337139961911</c:v>
                </c:pt>
                <c:pt idx="507">
                  <c:v>5.1665572348233155</c:v>
                </c:pt>
                <c:pt idx="508">
                  <c:v>5.1286541938889911</c:v>
                </c:pt>
                <c:pt idx="509">
                  <c:v>5.0910227336867848</c:v>
                </c:pt>
                <c:pt idx="510">
                  <c:v>5.0536610077423205</c:v>
                </c:pt>
                <c:pt idx="511">
                  <c:v>5.0165671805740715</c:v>
                </c:pt>
                <c:pt idx="512">
                  <c:v>4.9797394276537261</c:v>
                </c:pt>
                <c:pt idx="513">
                  <c:v>4.9431759353662699</c:v>
                </c:pt>
                <c:pt idx="514">
                  <c:v>4.906874900969683</c:v>
                </c:pt>
                <c:pt idx="515">
                  <c:v>4.8708345325542837</c:v>
                </c:pt>
                <c:pt idx="516">
                  <c:v>4.8350530490018713</c:v>
                </c:pt>
                <c:pt idx="517">
                  <c:v>4.799528679944487</c:v>
                </c:pt>
                <c:pt idx="518">
                  <c:v>4.7642596657228609</c:v>
                </c:pt>
                <c:pt idx="519">
                  <c:v>4.7292442573447317</c:v>
                </c:pt>
                <c:pt idx="520">
                  <c:v>4.6944807164427118</c:v>
                </c:pt>
                <c:pt idx="521">
                  <c:v>4.659967315232052</c:v>
                </c:pt>
                <c:pt idx="522">
                  <c:v>4.6257023364680236</c:v>
                </c:pt>
                <c:pt idx="523">
                  <c:v>4.5916840734032149</c:v>
                </c:pt>
                <c:pt idx="524">
                  <c:v>4.5579108297445146</c:v>
                </c:pt>
                <c:pt idx="525">
                  <c:v>4.5243809196098823</c:v>
                </c:pt>
                <c:pt idx="526">
                  <c:v>4.4910926674849492</c:v>
                </c:pt>
                <c:pt idx="527">
                  <c:v>4.4580444081793473</c:v>
                </c:pt>
                <c:pt idx="528">
                  <c:v>4.4252344867830544</c:v>
                </c:pt>
                <c:pt idx="529">
                  <c:v>4.3926612586222262</c:v>
                </c:pt>
                <c:pt idx="530">
                  <c:v>4.3603230892152851</c:v>
                </c:pt>
                <c:pt idx="531">
                  <c:v>4.3282183542283974</c:v>
                </c:pt>
                <c:pt idx="532">
                  <c:v>4.2963454394311782</c:v>
                </c:pt>
                <c:pt idx="533">
                  <c:v>4.2647027406520266</c:v>
                </c:pt>
                <c:pt idx="534">
                  <c:v>4.2332886637334894</c:v>
                </c:pt>
                <c:pt idx="535">
                  <c:v>4.202101624487284</c:v>
                </c:pt>
                <c:pt idx="536">
                  <c:v>4.1711400486494625</c:v>
                </c:pt>
                <c:pt idx="537">
                  <c:v>4.1404023718352221</c:v>
                </c:pt>
                <c:pt idx="538">
                  <c:v>4.1098870394938416</c:v>
                </c:pt>
                <c:pt idx="539">
                  <c:v>4.0795925068633068</c:v>
                </c:pt>
                <c:pt idx="540">
                  <c:v>4.04951723892502</c:v>
                </c:pt>
                <c:pt idx="541">
                  <c:v>4.0196597103583116</c:v>
                </c:pt>
                <c:pt idx="542">
                  <c:v>3.990018405494979</c:v>
                </c:pt>
                <c:pt idx="543">
                  <c:v>3.9605918182736701</c:v>
                </c:pt>
                <c:pt idx="544">
                  <c:v>3.9313784521942097</c:v>
                </c:pt>
                <c:pt idx="545">
                  <c:v>3.9023768202719822</c:v>
                </c:pt>
                <c:pt idx="546">
                  <c:v>3.8735854449921305</c:v>
                </c:pt>
                <c:pt idx="547">
                  <c:v>3.845002858263797</c:v>
                </c:pt>
                <c:pt idx="548">
                  <c:v>3.8166276013742788</c:v>
                </c:pt>
                <c:pt idx="549">
                  <c:v>3.788458224943227</c:v>
                </c:pt>
                <c:pt idx="550">
                  <c:v>3.7604932888767166</c:v>
                </c:pt>
                <c:pt idx="551">
                  <c:v>3.7327313623214025</c:v>
                </c:pt>
                <c:pt idx="552">
                  <c:v>3.7051710236185755</c:v>
                </c:pt>
                <c:pt idx="553">
                  <c:v>3.6778108602583188</c:v>
                </c:pt>
                <c:pt idx="554">
                  <c:v>3.6506494688335067</c:v>
                </c:pt>
                <c:pt idx="555">
                  <c:v>3.6236854549939608</c:v>
                </c:pt>
                <c:pt idx="556">
                  <c:v>3.5969174334005629</c:v>
                </c:pt>
                <c:pt idx="557">
                  <c:v>3.5703440276793259</c:v>
                </c:pt>
                <c:pt idx="558">
                  <c:v>3.5439638703755776</c:v>
                </c:pt>
                <c:pt idx="559">
                  <c:v>3.5177756029080456</c:v>
                </c:pt>
                <c:pt idx="560">
                  <c:v>3.4917778755230984</c:v>
                </c:pt>
                <c:pt idx="561">
                  <c:v>3.4659693472490147</c:v>
                </c:pt>
                <c:pt idx="562">
                  <c:v>3.4403486858500969</c:v>
                </c:pt>
                <c:pt idx="563">
                  <c:v>3.4149145677810679</c:v>
                </c:pt>
                <c:pt idx="564">
                  <c:v>3.3896656781414407</c:v>
                </c:pt>
                <c:pt idx="565">
                  <c:v>3.3646007106298299</c:v>
                </c:pt>
                <c:pt idx="566">
                  <c:v>3.3397183674984348</c:v>
                </c:pt>
                <c:pt idx="567">
                  <c:v>3.3150173595075501</c:v>
                </c:pt>
                <c:pt idx="568">
                  <c:v>3.2904964058801056</c:v>
                </c:pt>
                <c:pt idx="569">
                  <c:v>3.2661542342563621</c:v>
                </c:pt>
                <c:pt idx="570">
                  <c:v>3.2419895806484789</c:v>
                </c:pt>
                <c:pt idx="571">
                  <c:v>3.2180011893954088</c:v>
                </c:pt>
                <c:pt idx="572">
                  <c:v>3.1941878131177219</c:v>
                </c:pt>
                <c:pt idx="573">
                  <c:v>3.1705482126724718</c:v>
                </c:pt>
                <c:pt idx="574">
                  <c:v>3.1470811571082606</c:v>
                </c:pt>
                <c:pt idx="575">
                  <c:v>3.1237854236203191</c:v>
                </c:pt>
                <c:pt idx="576">
                  <c:v>3.1006597975056849</c:v>
                </c:pt>
                <c:pt idx="577">
                  <c:v>3.0777030721184815</c:v>
                </c:pt>
                <c:pt idx="578">
                  <c:v>3.0549140488252817</c:v>
                </c:pt>
                <c:pt idx="579">
                  <c:v>3.0322915369605425</c:v>
                </c:pt>
                <c:pt idx="580">
                  <c:v>3.0098343537822672</c:v>
                </c:pt>
                <c:pt idx="581">
                  <c:v>2.9875413244276103</c:v>
                </c:pt>
                <c:pt idx="582">
                  <c:v>2.9654112818686258</c:v>
                </c:pt>
                <c:pt idx="583">
                  <c:v>2.9434430668682126</c:v>
                </c:pt>
                <c:pt idx="584">
                  <c:v>2.9216355279361181</c:v>
                </c:pt>
                <c:pt idx="585">
                  <c:v>2.899987521284956</c:v>
                </c:pt>
                <c:pt idx="586">
                  <c:v>2.8784979107865638</c:v>
                </c:pt>
                <c:pt idx="587">
                  <c:v>2.8571655679282202</c:v>
                </c:pt>
                <c:pt idx="588">
                  <c:v>2.8359893717692444</c:v>
                </c:pt>
                <c:pt idx="589">
                  <c:v>2.8149682088974259</c:v>
                </c:pt>
                <c:pt idx="590">
                  <c:v>2.7941009733859232</c:v>
                </c:pt>
                <c:pt idx="591">
                  <c:v>2.7733865667499202</c:v>
                </c:pt>
                <c:pt idx="592">
                  <c:v>2.7528238979037383</c:v>
                </c:pt>
                <c:pt idx="593">
                  <c:v>2.7324118831178339</c:v>
                </c:pt>
                <c:pt idx="594">
                  <c:v>2.7121494459760953</c:v>
                </c:pt>
                <c:pt idx="595">
                  <c:v>2.6920355173331956</c:v>
                </c:pt>
                <c:pt idx="596">
                  <c:v>2.6720690352720737</c:v>
                </c:pt>
                <c:pt idx="597">
                  <c:v>2.6522489450616291</c:v>
                </c:pt>
                <c:pt idx="598">
                  <c:v>2.6325741991144582</c:v>
                </c:pt>
                <c:pt idx="599">
                  <c:v>2.6130437569447764</c:v>
                </c:pt>
                <c:pt idx="600">
                  <c:v>2.5936565851265243</c:v>
                </c:pt>
                <c:pt idx="601">
                  <c:v>2.5744116572515168</c:v>
                </c:pt>
                <c:pt idx="602">
                  <c:v>2.5553079538878762</c:v>
                </c:pt>
                <c:pt idx="603">
                  <c:v>2.5363444625384659</c:v>
                </c:pt>
                <c:pt idx="604">
                  <c:v>2.5175201775996072</c:v>
                </c:pt>
                <c:pt idx="605">
                  <c:v>2.4988341003198542</c:v>
                </c:pt>
                <c:pt idx="606">
                  <c:v>2.4802852387588814</c:v>
                </c:pt>
                <c:pt idx="607">
                  <c:v>2.4618726077467699</c:v>
                </c:pt>
                <c:pt idx="608">
                  <c:v>2.4435952288430656</c:v>
                </c:pt>
                <c:pt idx="609">
                  <c:v>2.4254521302963212</c:v>
                </c:pt>
                <c:pt idx="610">
                  <c:v>2.4074423470036379</c:v>
                </c:pt>
                <c:pt idx="611">
                  <c:v>2.3895649204703773</c:v>
                </c:pt>
                <c:pt idx="612">
                  <c:v>2.3718188987700728</c:v>
                </c:pt>
                <c:pt idx="613">
                  <c:v>2.3542033365044688</c:v>
                </c:pt>
                <c:pt idx="614">
                  <c:v>2.3367172947637442</c:v>
                </c:pt>
                <c:pt idx="615">
                  <c:v>2.3193598410868077</c:v>
                </c:pt>
                <c:pt idx="616">
                  <c:v>2.3021300494219616</c:v>
                </c:pt>
                <c:pt idx="617">
                  <c:v>2.2850270000874389</c:v>
                </c:pt>
                <c:pt idx="618">
                  <c:v>2.2680497797323937</c:v>
                </c:pt>
                <c:pt idx="619">
                  <c:v>2.2511974812978224</c:v>
                </c:pt>
                <c:pt idx="620">
                  <c:v>2.2344692039778238</c:v>
                </c:pt>
                <c:pt idx="621">
                  <c:v>2.2178640531808611</c:v>
                </c:pt>
                <c:pt idx="622">
                  <c:v>2.2013811404914065</c:v>
                </c:pt>
                <c:pt idx="623">
                  <c:v>2.1850195836314583</c:v>
                </c:pt>
                <c:pt idx="624">
                  <c:v>2.1687785064225551</c:v>
                </c:pt>
                <c:pt idx="625">
                  <c:v>2.1526570387477051</c:v>
                </c:pt>
                <c:pt idx="626">
                  <c:v>2.1366543165135425</c:v>
                </c:pt>
                <c:pt idx="627">
                  <c:v>2.1207694816128111</c:v>
                </c:pt>
                <c:pt idx="628">
                  <c:v>2.1050016818867334</c:v>
                </c:pt>
                <c:pt idx="629">
                  <c:v>2.0893500710878072</c:v>
                </c:pt>
                <c:pt idx="630">
                  <c:v>2.0738138088426297</c:v>
                </c:pt>
                <c:pt idx="631">
                  <c:v>2.0583920606149917</c:v>
                </c:pt>
                <c:pt idx="632">
                  <c:v>2.0430839976689867</c:v>
                </c:pt>
                <c:pt idx="633">
                  <c:v>2.0278887970324462</c:v>
                </c:pt>
                <c:pt idx="634">
                  <c:v>2.0128056414604885</c:v>
                </c:pt>
                <c:pt idx="635">
                  <c:v>1.9978337193992246</c:v>
                </c:pt>
                <c:pt idx="636">
                  <c:v>1.9829722249496768</c:v>
                </c:pt>
                <c:pt idx="637">
                  <c:v>1.9682203578318109</c:v>
                </c:pt>
                <c:pt idx="638">
                  <c:v>1.9535773233487816</c:v>
                </c:pt>
                <c:pt idx="639">
                  <c:v>1.9390423323513772</c:v>
                </c:pt>
                <c:pt idx="640">
                  <c:v>1.9246146012025349</c:v>
                </c:pt>
                <c:pt idx="641">
                  <c:v>1.9102933517421405</c:v>
                </c:pt>
                <c:pt idx="642">
                  <c:v>1.8960778112519847</c:v>
                </c:pt>
                <c:pt idx="643">
                  <c:v>1.8819672124207898</c:v>
                </c:pt>
                <c:pt idx="644">
                  <c:v>1.8679607933095213</c:v>
                </c:pt>
                <c:pt idx="645">
                  <c:v>1.8540577973168695</c:v>
                </c:pt>
                <c:pt idx="646">
                  <c:v>1.8402574731448027</c:v>
                </c:pt>
                <c:pt idx="647">
                  <c:v>1.8265590747643898</c:v>
                </c:pt>
                <c:pt idx="648">
                  <c:v>1.8129618613818224</c:v>
                </c:pt>
                <c:pt idx="649">
                  <c:v>1.7994650974044646</c:v>
                </c:pt>
                <c:pt idx="650">
                  <c:v>1.7860680524071739</c:v>
                </c:pt>
                <c:pt idx="651">
                  <c:v>1.7727700010988769</c:v>
                </c:pt>
                <c:pt idx="652">
                  <c:v>1.7595702232891028</c:v>
                </c:pt>
                <c:pt idx="653">
                  <c:v>1.746468003854929</c:v>
                </c:pt>
                <c:pt idx="654">
                  <c:v>1.7334626327079121</c:v>
                </c:pt>
                <c:pt idx="655">
                  <c:v>1.7205534047612758</c:v>
                </c:pt>
                <c:pt idx="656">
                  <c:v>1.7077396198972536</c:v>
                </c:pt>
                <c:pt idx="657">
                  <c:v>1.6950205829346316</c:v>
                </c:pt>
                <c:pt idx="658">
                  <c:v>1.6823956035964187</c:v>
                </c:pt>
                <c:pt idx="659">
                  <c:v>1.6698639964777584</c:v>
                </c:pt>
                <c:pt idx="660">
                  <c:v>1.6574250810138551</c:v>
                </c:pt>
                <c:pt idx="661">
                  <c:v>1.6450781814482838</c:v>
                </c:pt>
                <c:pt idx="662">
                  <c:v>1.6328226268013282</c:v>
                </c:pt>
                <c:pt idx="663">
                  <c:v>1.620657750838518</c:v>
                </c:pt>
                <c:pt idx="664">
                  <c:v>1.6085828920393652</c:v>
                </c:pt>
                <c:pt idx="665">
                  <c:v>1.5965973935661992</c:v>
                </c:pt>
                <c:pt idx="666">
                  <c:v>1.5847006032333439</c:v>
                </c:pt>
                <c:pt idx="667">
                  <c:v>1.5728918734761947</c:v>
                </c:pt>
                <c:pt idx="668">
                  <c:v>1.5611705613207079</c:v>
                </c:pt>
                <c:pt idx="669">
                  <c:v>1.5495360283529607</c:v>
                </c:pt>
                <c:pt idx="670">
                  <c:v>1.5379876406888542</c:v>
                </c:pt>
                <c:pt idx="671">
                  <c:v>1.5265247689440002</c:v>
                </c:pt>
                <c:pt idx="672">
                  <c:v>1.5151467882038219</c:v>
                </c:pt>
                <c:pt idx="673">
                  <c:v>1.5038530779937815</c:v>
                </c:pt>
                <c:pt idx="674">
                  <c:v>1.4926430222498084</c:v>
                </c:pt>
                <c:pt idx="675">
                  <c:v>1.481516009288768</c:v>
                </c:pt>
                <c:pt idx="676">
                  <c:v>1.4704714317793588</c:v>
                </c:pt>
                <c:pt idx="677">
                  <c:v>1.4595086867128799</c:v>
                </c:pt>
                <c:pt idx="678">
                  <c:v>1.4486271753743125</c:v>
                </c:pt>
                <c:pt idx="679">
                  <c:v>1.4378263033136136</c:v>
                </c:pt>
                <c:pt idx="680">
                  <c:v>1.4271054803170529</c:v>
                </c:pt>
                <c:pt idx="681">
                  <c:v>1.4164641203787909</c:v>
                </c:pt>
                <c:pt idx="682">
                  <c:v>1.4059016416725996</c:v>
                </c:pt>
                <c:pt idx="683">
                  <c:v>1.3954174665237531</c:v>
                </c:pt>
                <c:pt idx="684">
                  <c:v>1.3850110213810751</c:v>
                </c:pt>
                <c:pt idx="685">
                  <c:v>1.3746817367891282</c:v>
                </c:pt>
                <c:pt idx="686">
                  <c:v>1.3644290473605736</c:v>
                </c:pt>
                <c:pt idx="687">
                  <c:v>1.354252391748787</c:v>
                </c:pt>
                <c:pt idx="688">
                  <c:v>1.3441512126204316</c:v>
                </c:pt>
                <c:pt idx="689">
                  <c:v>1.3341249566284006</c:v>
                </c:pt>
                <c:pt idx="690">
                  <c:v>1.3241730743847739</c:v>
                </c:pt>
                <c:pt idx="691">
                  <c:v>1.3142950204340025</c:v>
                </c:pt>
                <c:pt idx="692">
                  <c:v>1.3044902532262483</c:v>
                </c:pt>
                <c:pt idx="693">
                  <c:v>1.2947582350908675</c:v>
                </c:pt>
                <c:pt idx="694">
                  <c:v>1.2850984322100629</c:v>
                </c:pt>
                <c:pt idx="695">
                  <c:v>1.2755103145926086</c:v>
                </c:pt>
                <c:pt idx="696">
                  <c:v>1.2659933560479288</c:v>
                </c:pt>
                <c:pt idx="697">
                  <c:v>1.256547034160107</c:v>
                </c:pt>
                <c:pt idx="698">
                  <c:v>1.2471708302622204</c:v>
                </c:pt>
                <c:pt idx="699">
                  <c:v>1.2378642294106896</c:v>
                </c:pt>
                <c:pt idx="700">
                  <c:v>1.2286267203598982</c:v>
                </c:pt>
                <c:pt idx="701">
                  <c:v>1.2194577955369681</c:v>
                </c:pt>
                <c:pt idx="702">
                  <c:v>1.2103569510165073</c:v>
                </c:pt>
                <c:pt idx="703">
                  <c:v>1.2013236864957406</c:v>
                </c:pt>
                <c:pt idx="704">
                  <c:v>1.1923575052697259</c:v>
                </c:pt>
                <c:pt idx="705">
                  <c:v>1.1834579142065564</c:v>
                </c:pt>
                <c:pt idx="706">
                  <c:v>1.1746244237229604</c:v>
                </c:pt>
                <c:pt idx="707">
                  <c:v>1.1658565477599012</c:v>
                </c:pt>
                <c:pt idx="708">
                  <c:v>1.157153803758348</c:v>
                </c:pt>
                <c:pt idx="709">
                  <c:v>1.1485157126351879</c:v>
                </c:pt>
                <c:pt idx="710">
                  <c:v>1.1399417987593807</c:v>
                </c:pt>
                <c:pt idx="711">
                  <c:v>1.1314315899281269</c:v>
                </c:pt>
                <c:pt idx="712">
                  <c:v>1.1229846173432065</c:v>
                </c:pt>
                <c:pt idx="713">
                  <c:v>1.1146004155875602</c:v>
                </c:pt>
                <c:pt idx="714">
                  <c:v>1.1062785226019827</c:v>
                </c:pt>
                <c:pt idx="715">
                  <c:v>1.0980184796618317</c:v>
                </c:pt>
                <c:pt idx="716">
                  <c:v>1.0898198313540206</c:v>
                </c:pt>
                <c:pt idx="717">
                  <c:v>1.0816821255541953</c:v>
                </c:pt>
                <c:pt idx="718">
                  <c:v>1.0736049134038268</c:v>
                </c:pt>
                <c:pt idx="719">
                  <c:v>1.0655877492877295</c:v>
                </c:pt>
                <c:pt idx="720">
                  <c:v>1.0576301908114658</c:v>
                </c:pt>
                <c:pt idx="721">
                  <c:v>1.0497317987791348</c:v>
                </c:pt>
                <c:pt idx="722">
                  <c:v>1.0418921371710468</c:v>
                </c:pt>
                <c:pt idx="723">
                  <c:v>1.034110773121796</c:v>
                </c:pt>
                <c:pt idx="724">
                  <c:v>1.0263872768982196</c:v>
                </c:pt>
                <c:pt idx="725">
                  <c:v>1.018721221877712</c:v>
                </c:pt>
                <c:pt idx="726">
                  <c:v>1.0111121845264961</c:v>
                </c:pt>
                <c:pt idx="727">
                  <c:v>1.0035597443782365</c:v>
                </c:pt>
                <c:pt idx="728">
                  <c:v>0.99606348401253797</c:v>
                </c:pt>
                <c:pt idx="729">
                  <c:v>0.9886229890338285</c:v>
                </c:pt>
                <c:pt idx="730">
                  <c:v>0.98123784805019909</c:v>
                </c:pt>
                <c:pt idx="731">
                  <c:v>0.97390765265241441</c:v>
                </c:pt>
                <c:pt idx="732">
                  <c:v>0.96663199739319339</c:v>
                </c:pt>
                <c:pt idx="733">
                  <c:v>0.95941047976637606</c:v>
                </c:pt>
                <c:pt idx="734">
                  <c:v>0.95224270018644575</c:v>
                </c:pt>
                <c:pt idx="735">
                  <c:v>0.94512826196809385</c:v>
                </c:pt>
                <c:pt idx="736">
                  <c:v>0.93806677130589833</c:v>
                </c:pt>
                <c:pt idx="737">
                  <c:v>0.93105783725411584</c:v>
                </c:pt>
                <c:pt idx="738">
                  <c:v>0.92410107170671552</c:v>
                </c:pt>
                <c:pt idx="739">
                  <c:v>0.91719608937746955</c:v>
                </c:pt>
                <c:pt idx="740">
                  <c:v>0.91034250778005799</c:v>
                </c:pt>
                <c:pt idx="741">
                  <c:v>0.90353994720854303</c:v>
                </c:pt>
                <c:pt idx="742">
                  <c:v>0.89678803071772961</c:v>
                </c:pt>
                <c:pt idx="743">
                  <c:v>0.89008638410392393</c:v>
                </c:pt>
                <c:pt idx="744">
                  <c:v>0.88343463588546456</c:v>
                </c:pt>
                <c:pt idx="745">
                  <c:v>0.87683241728372252</c:v>
                </c:pt>
                <c:pt idx="746">
                  <c:v>0.87027936220397351</c:v>
                </c:pt>
                <c:pt idx="747">
                  <c:v>0.86377510721656847</c:v>
                </c:pt>
                <c:pt idx="748">
                  <c:v>0.85731929153811848</c:v>
                </c:pt>
                <c:pt idx="749">
                  <c:v>0.85091155701287846</c:v>
                </c:pt>
                <c:pt idx="750">
                  <c:v>0.84455154809417365</c:v>
                </c:pt>
                <c:pt idx="751">
                  <c:v>0.8382389118259681</c:v>
                </c:pt>
                <c:pt idx="752">
                  <c:v>0.83197329782464635</c:v>
                </c:pt>
                <c:pt idx="753">
                  <c:v>0.8257543582607525</c:v>
                </c:pt>
                <c:pt idx="754">
                  <c:v>0.81958174784105609</c:v>
                </c:pt>
                <c:pt idx="755">
                  <c:v>0.81345512379050433</c:v>
                </c:pt>
                <c:pt idx="756">
                  <c:v>0.80737414583444433</c:v>
                </c:pt>
                <c:pt idx="757">
                  <c:v>0.8013384761809732</c:v>
                </c:pt>
                <c:pt idx="758">
                  <c:v>0.79534777950328817</c:v>
                </c:pt>
                <c:pt idx="759">
                  <c:v>0.7894017229223067</c:v>
                </c:pt>
                <c:pt idx="760">
                  <c:v>0.78349997598918719</c:v>
                </c:pt>
                <c:pt idx="761">
                  <c:v>0.77764221066823325</c:v>
                </c:pt>
                <c:pt idx="762">
                  <c:v>0.77182810131969859</c:v>
                </c:pt>
                <c:pt idx="763">
                  <c:v>0.76605732468280507</c:v>
                </c:pt>
                <c:pt idx="764">
                  <c:v>0.76032955985886019</c:v>
                </c:pt>
                <c:pt idx="765">
                  <c:v>0.75464448829443143</c:v>
                </c:pt>
                <c:pt idx="766">
                  <c:v>0.74900179376469112</c:v>
                </c:pt>
                <c:pt idx="767">
                  <c:v>0.7434011623569603</c:v>
                </c:pt>
                <c:pt idx="768">
                  <c:v>0.73784228245408201</c:v>
                </c:pt>
                <c:pt idx="769">
                  <c:v>0.73232484471827775</c:v>
                </c:pt>
                <c:pt idx="770">
                  <c:v>0.72684854207473393</c:v>
                </c:pt>
                <c:pt idx="771">
                  <c:v>0.72141306969564312</c:v>
                </c:pt>
                <c:pt idx="772">
                  <c:v>0.71601812498410311</c:v>
                </c:pt>
                <c:pt idx="773">
                  <c:v>0.71066340755822921</c:v>
                </c:pt>
                <c:pt idx="774">
                  <c:v>0.70534861923536596</c:v>
                </c:pt>
                <c:pt idx="775">
                  <c:v>0.70007346401642678</c:v>
                </c:pt>
                <c:pt idx="776">
                  <c:v>0.69483764807026205</c:v>
                </c:pt>
                <c:pt idx="777">
                  <c:v>0.68964087971818344</c:v>
                </c:pt>
                <c:pt idx="778">
                  <c:v>0.68448286941861625</c:v>
                </c:pt>
                <c:pt idx="779">
                  <c:v>0.67936332975180846</c:v>
                </c:pt>
                <c:pt idx="780">
                  <c:v>0.67428197540469625</c:v>
                </c:pt>
                <c:pt idx="781">
                  <c:v>0.66923852315582621</c:v>
                </c:pt>
                <c:pt idx="782">
                  <c:v>0.66423269186030609</c:v>
                </c:pt>
                <c:pt idx="783">
                  <c:v>0.65926420243506811</c:v>
                </c:pt>
                <c:pt idx="784">
                  <c:v>0.6543327778440613</c:v>
                </c:pt>
                <c:pt idx="785">
                  <c:v>0.64943814308357162</c:v>
                </c:pt>
                <c:pt idx="786">
                  <c:v>0.64458002516769852</c:v>
                </c:pt>
                <c:pt idx="787">
                  <c:v>0.63975815311381723</c:v>
                </c:pt>
                <c:pt idx="788">
                  <c:v>0.63497225792833945</c:v>
                </c:pt>
                <c:pt idx="789">
                  <c:v>0.63022207259230356</c:v>
                </c:pt>
                <c:pt idx="790">
                  <c:v>0.62550733204732012</c:v>
                </c:pt>
                <c:pt idx="791">
                  <c:v>0.62082777318143201</c:v>
                </c:pt>
                <c:pt idx="792">
                  <c:v>0.61618313481515941</c:v>
                </c:pt>
                <c:pt idx="793">
                  <c:v>0.6115731576876442</c:v>
                </c:pt>
                <c:pt idx="794">
                  <c:v>0.60699758444285123</c:v>
                </c:pt>
                <c:pt idx="795">
                  <c:v>0.60245615961579801</c:v>
                </c:pt>
                <c:pt idx="796">
                  <c:v>0.59794862961912543</c:v>
                </c:pt>
                <c:pt idx="797">
                  <c:v>0.5934747427294127</c:v>
                </c:pt>
                <c:pt idx="798">
                  <c:v>0.58903424907387603</c:v>
                </c:pt>
                <c:pt idx="799">
                  <c:v>0.58462690061705302</c:v>
                </c:pt>
                <c:pt idx="800">
                  <c:v>0.58025245114747293</c:v>
                </c:pt>
                <c:pt idx="801">
                  <c:v>0.57591065626463944</c:v>
                </c:pt>
                <c:pt idx="802">
                  <c:v>0.57160127336592836</c:v>
                </c:pt>
                <c:pt idx="803">
                  <c:v>0.56732406163361304</c:v>
                </c:pt>
                <c:pt idx="804">
                  <c:v>0.56307878202200357</c:v>
                </c:pt>
                <c:pt idx="805">
                  <c:v>0.55886519724472805</c:v>
                </c:pt>
                <c:pt idx="806">
                  <c:v>0.55468307176197129</c:v>
                </c:pt>
                <c:pt idx="807">
                  <c:v>0.55053217176786973</c:v>
                </c:pt>
                <c:pt idx="808">
                  <c:v>0.54641226517807695</c:v>
                </c:pt>
                <c:pt idx="809">
                  <c:v>0.54232312161721552</c:v>
                </c:pt>
                <c:pt idx="810">
                  <c:v>0.53826451240665563</c:v>
                </c:pt>
                <c:pt idx="811">
                  <c:v>0.53423621055213744</c:v>
                </c:pt>
                <c:pt idx="812">
                  <c:v>0.53023799073170608</c:v>
                </c:pt>
                <c:pt idx="813">
                  <c:v>0.52626962928356136</c:v>
                </c:pt>
                <c:pt idx="814">
                  <c:v>0.52233090419403538</c:v>
                </c:pt>
                <c:pt idx="815">
                  <c:v>0.51842159508571228</c:v>
                </c:pt>
                <c:pt idx="816">
                  <c:v>0.51454148320560478</c:v>
                </c:pt>
                <c:pt idx="817">
                  <c:v>0.51069035141335917</c:v>
                </c:pt>
                <c:pt idx="818">
                  <c:v>0.50686798416957402</c:v>
                </c:pt>
                <c:pt idx="819">
                  <c:v>0.50307416752424672</c:v>
                </c:pt>
                <c:pt idx="820">
                  <c:v>0.49930868910522008</c:v>
                </c:pt>
                <c:pt idx="821">
                  <c:v>0.49557133810678522</c:v>
                </c:pt>
                <c:pt idx="822">
                  <c:v>0.49186190527827023</c:v>
                </c:pt>
                <c:pt idx="823">
                  <c:v>0.48818018291287046</c:v>
                </c:pt>
                <c:pt idx="824">
                  <c:v>0.48452596483636512</c:v>
                </c:pt>
                <c:pt idx="825">
                  <c:v>0.48089904639597592</c:v>
                </c:pt>
                <c:pt idx="826">
                  <c:v>0.47729922444946737</c:v>
                </c:pt>
                <c:pt idx="827">
                  <c:v>0.47372629735403393</c:v>
                </c:pt>
                <c:pt idx="828">
                  <c:v>0.47018006495548548</c:v>
                </c:pt>
                <c:pt idx="829">
                  <c:v>0.46666032857746131</c:v>
                </c:pt>
                <c:pt idx="830">
                  <c:v>0.46316689101064412</c:v>
                </c:pt>
                <c:pt idx="831">
                  <c:v>0.45969955650210181</c:v>
                </c:pt>
                <c:pt idx="832">
                  <c:v>0.4562581307447573</c:v>
                </c:pt>
                <c:pt idx="833">
                  <c:v>0.45284242086687243</c:v>
                </c:pt>
                <c:pt idx="834">
                  <c:v>0.4494522354215178</c:v>
                </c:pt>
                <c:pt idx="835">
                  <c:v>0.44608738437634088</c:v>
                </c:pt>
                <c:pt idx="836">
                  <c:v>0.44274767910319213</c:v>
                </c:pt>
                <c:pt idx="837">
                  <c:v>0.43943293236793579</c:v>
                </c:pt>
                <c:pt idx="838">
                  <c:v>0.43614295832031758</c:v>
                </c:pt>
                <c:pt idx="839">
                  <c:v>0.43287757248390335</c:v>
                </c:pt>
                <c:pt idx="840">
                  <c:v>0.42963659174598945</c:v>
                </c:pt>
                <c:pt idx="841">
                  <c:v>0.42641983434776876</c:v>
                </c:pt>
                <c:pt idx="842">
                  <c:v>0.42322711987443995</c:v>
                </c:pt>
                <c:pt idx="843">
                  <c:v>0.42005826924540202</c:v>
                </c:pt>
                <c:pt idx="844">
                  <c:v>0.41691310470451981</c:v>
                </c:pt>
                <c:pt idx="845">
                  <c:v>0.41379144981051752</c:v>
                </c:pt>
                <c:pt idx="846">
                  <c:v>0.41069312942737213</c:v>
                </c:pt>
                <c:pt idx="847">
                  <c:v>0.4076179697147353</c:v>
                </c:pt>
                <c:pt idx="848">
                  <c:v>0.40456579811856841</c:v>
                </c:pt>
                <c:pt idx="849">
                  <c:v>0.401536443361735</c:v>
                </c:pt>
                <c:pt idx="850">
                  <c:v>0.39852973543462156</c:v>
                </c:pt>
                <c:pt idx="851">
                  <c:v>0.39554550558598578</c:v>
                </c:pt>
                <c:pt idx="852">
                  <c:v>0.39258358631371948</c:v>
                </c:pt>
                <c:pt idx="853">
                  <c:v>0.38964381135569681</c:v>
                </c:pt>
                <c:pt idx="854">
                  <c:v>0.3867260156807788</c:v>
                </c:pt>
                <c:pt idx="855">
                  <c:v>0.38383003547976102</c:v>
                </c:pt>
                <c:pt idx="856">
                  <c:v>0.38095570815650603</c:v>
                </c:pt>
                <c:pt idx="857">
                  <c:v>0.37810287231903317</c:v>
                </c:pt>
                <c:pt idx="858">
                  <c:v>0.37527136777073622</c:v>
                </c:pt>
                <c:pt idx="859">
                  <c:v>0.37246103550164378</c:v>
                </c:pt>
                <c:pt idx="860">
                  <c:v>0.36967171767972218</c:v>
                </c:pt>
                <c:pt idx="861">
                  <c:v>0.36690325764230636</c:v>
                </c:pt>
                <c:pt idx="862">
                  <c:v>0.36415549988750229</c:v>
                </c:pt>
                <c:pt idx="863">
                  <c:v>0.36142829006568888</c:v>
                </c:pt>
                <c:pt idx="864">
                  <c:v>0.35872147497110518</c:v>
                </c:pt>
                <c:pt idx="865">
                  <c:v>0.35603490253353698</c:v>
                </c:pt>
                <c:pt idx="866">
                  <c:v>0.35336842180988981</c:v>
                </c:pt>
                <c:pt idx="867">
                  <c:v>0.35072188297597506</c:v>
                </c:pt>
                <c:pt idx="868">
                  <c:v>0.34809513731836716</c:v>
                </c:pt>
                <c:pt idx="869">
                  <c:v>0.34548803722621813</c:v>
                </c:pt>
                <c:pt idx="870">
                  <c:v>0.3429004361832142</c:v>
                </c:pt>
                <c:pt idx="871">
                  <c:v>0.3403321887594899</c:v>
                </c:pt>
                <c:pt idx="872">
                  <c:v>0.33778315060369835</c:v>
                </c:pt>
                <c:pt idx="873">
                  <c:v>0.33525317843519531</c:v>
                </c:pt>
                <c:pt idx="874">
                  <c:v>0.33274213003605269</c:v>
                </c:pt>
                <c:pt idx="875">
                  <c:v>0.3302498642433136</c:v>
                </c:pt>
                <c:pt idx="876">
                  <c:v>0.32777624094126168</c:v>
                </c:pt>
                <c:pt idx="877">
                  <c:v>0.32532112105378985</c:v>
                </c:pt>
                <c:pt idx="878">
                  <c:v>0.32288436653668384</c:v>
                </c:pt>
                <c:pt idx="879">
                  <c:v>0.3204658403700904</c:v>
                </c:pt>
                <c:pt idx="880">
                  <c:v>0.31806540655101401</c:v>
                </c:pt>
                <c:pt idx="881">
                  <c:v>0.3156829300858135</c:v>
                </c:pt>
                <c:pt idx="882">
                  <c:v>0.31331827698285508</c:v>
                </c:pt>
                <c:pt idx="883">
                  <c:v>0.31097131424508007</c:v>
                </c:pt>
                <c:pt idx="884">
                  <c:v>0.30864190986274309</c:v>
                </c:pt>
                <c:pt idx="885">
                  <c:v>0.30632993280616461</c:v>
                </c:pt>
                <c:pt idx="886">
                  <c:v>0.30403525301848333</c:v>
                </c:pt>
                <c:pt idx="887">
                  <c:v>0.30175774140857925</c:v>
                </c:pt>
                <c:pt idx="888">
                  <c:v>0.29949726984395397</c:v>
                </c:pt>
                <c:pt idx="889">
                  <c:v>0.2972537111436111</c:v>
                </c:pt>
                <c:pt idx="890">
                  <c:v>0.29502693907116395</c:v>
                </c:pt>
                <c:pt idx="891">
                  <c:v>0.29281682832784384</c:v>
                </c:pt>
                <c:pt idx="892">
                  <c:v>0.29062325454560778</c:v>
                </c:pt>
                <c:pt idx="893">
                  <c:v>0.28844609428028889</c:v>
                </c:pt>
                <c:pt idx="894">
                  <c:v>0.28628522500481779</c:v>
                </c:pt>
                <c:pt idx="895">
                  <c:v>0.2841405251024014</c:v>
                </c:pt>
                <c:pt idx="896">
                  <c:v>0.28201187385998594</c:v>
                </c:pt>
                <c:pt idx="897">
                  <c:v>0.27989915146147837</c:v>
                </c:pt>
                <c:pt idx="898">
                  <c:v>0.27780223898110989</c:v>
                </c:pt>
                <c:pt idx="899">
                  <c:v>0.27572101837699847</c:v>
                </c:pt>
                <c:pt idx="900">
                  <c:v>0.2736553724846118</c:v>
                </c:pt>
                <c:pt idx="901">
                  <c:v>0.27160518501024455</c:v>
                </c:pt>
                <c:pt idx="902">
                  <c:v>0.26957034052462348</c:v>
                </c:pt>
                <c:pt idx="903">
                  <c:v>0.2675507244566262</c:v>
                </c:pt>
                <c:pt idx="904">
                  <c:v>0.26554622308685794</c:v>
                </c:pt>
                <c:pt idx="905">
                  <c:v>0.2635567235413987</c:v>
                </c:pt>
                <c:pt idx="906">
                  <c:v>0.26158211378560736</c:v>
                </c:pt>
                <c:pt idx="907">
                  <c:v>0.25962228261792575</c:v>
                </c:pt>
                <c:pt idx="908">
                  <c:v>0.25767711966372531</c:v>
                </c:pt>
                <c:pt idx="909">
                  <c:v>0.25574651536919646</c:v>
                </c:pt>
                <c:pt idx="910">
                  <c:v>0.25383036099532319</c:v>
                </c:pt>
                <c:pt idx="911">
                  <c:v>0.25192854861188607</c:v>
                </c:pt>
                <c:pt idx="912">
                  <c:v>0.25004097109147949</c:v>
                </c:pt>
                <c:pt idx="913">
                  <c:v>0.24816752210354309</c:v>
                </c:pt>
                <c:pt idx="914">
                  <c:v>0.24630809610859217</c:v>
                </c:pt>
                <c:pt idx="915">
                  <c:v>0.24446258835229173</c:v>
                </c:pt>
                <c:pt idx="916">
                  <c:v>0.24263089485968692</c:v>
                </c:pt>
                <c:pt idx="917">
                  <c:v>0.24081291242949021</c:v>
                </c:pt>
                <c:pt idx="918">
                  <c:v>0.23900853862828342</c:v>
                </c:pt>
                <c:pt idx="919">
                  <c:v>0.23721767178496123</c:v>
                </c:pt>
                <c:pt idx="920">
                  <c:v>0.23544021098503265</c:v>
                </c:pt>
                <c:pt idx="921">
                  <c:v>0.23367605606502195</c:v>
                </c:pt>
                <c:pt idx="922">
                  <c:v>0.23192510760695484</c:v>
                </c:pt>
                <c:pt idx="923">
                  <c:v>0.23018726693290148</c:v>
                </c:pt>
                <c:pt idx="924">
                  <c:v>0.22846243609942007</c:v>
                </c:pt>
                <c:pt idx="925">
                  <c:v>0.22675051789215672</c:v>
                </c:pt>
                <c:pt idx="926">
                  <c:v>0.22505141582048793</c:v>
                </c:pt>
                <c:pt idx="927">
                  <c:v>0.22336503411217734</c:v>
                </c:pt>
                <c:pt idx="928">
                  <c:v>0.22169127770803243</c:v>
                </c:pt>
                <c:pt idx="929">
                  <c:v>0.2200300522566323</c:v>
                </c:pt>
                <c:pt idx="930">
                  <c:v>0.21838126410914072</c:v>
                </c:pt>
                <c:pt idx="931">
                  <c:v>0.2167448203140907</c:v>
                </c:pt>
                <c:pt idx="932">
                  <c:v>0.21512062861222603</c:v>
                </c:pt>
                <c:pt idx="933">
                  <c:v>0.21350859743137107</c:v>
                </c:pt>
                <c:pt idx="934">
                  <c:v>0.21190863588135755</c:v>
                </c:pt>
                <c:pt idx="935">
                  <c:v>0.2103206537490081</c:v>
                </c:pt>
                <c:pt idx="936">
                  <c:v>0.20874456149311982</c:v>
                </c:pt>
                <c:pt idx="937">
                  <c:v>0.20718027023943364</c:v>
                </c:pt>
                <c:pt idx="938">
                  <c:v>0.20562769177576001</c:v>
                </c:pt>
                <c:pt idx="939">
                  <c:v>0.204086738547133</c:v>
                </c:pt>
                <c:pt idx="940">
                  <c:v>0.20255732365082224</c:v>
                </c:pt>
                <c:pt idx="941">
                  <c:v>0.20103936083158658</c:v>
                </c:pt>
                <c:pt idx="942">
                  <c:v>0.19953276447688495</c:v>
                </c:pt>
                <c:pt idx="943">
                  <c:v>0.19803744961205894</c:v>
                </c:pt>
                <c:pt idx="944">
                  <c:v>0.1965533318956858</c:v>
                </c:pt>
                <c:pt idx="945">
                  <c:v>0.1950803276148747</c:v>
                </c:pt>
                <c:pt idx="946">
                  <c:v>0.19361835368053448</c:v>
                </c:pt>
                <c:pt idx="947">
                  <c:v>0.1921673276228546</c:v>
                </c:pt>
                <c:pt idx="948">
                  <c:v>0.19072716758668662</c:v>
                </c:pt>
                <c:pt idx="949">
                  <c:v>0.18929779232698252</c:v>
                </c:pt>
                <c:pt idx="950">
                  <c:v>0.18787912120427563</c:v>
                </c:pt>
                <c:pt idx="951">
                  <c:v>0.18647107418016162</c:v>
                </c:pt>
                <c:pt idx="952">
                  <c:v>0.18507357181296413</c:v>
                </c:pt>
                <c:pt idx="953">
                  <c:v>0.18368653525320155</c:v>
                </c:pt>
                <c:pt idx="954">
                  <c:v>0.18230988623918165</c:v>
                </c:pt>
                <c:pt idx="955">
                  <c:v>0.18094354709276672</c:v>
                </c:pt>
                <c:pt idx="956">
                  <c:v>0.17958744071493982</c:v>
                </c:pt>
                <c:pt idx="957">
                  <c:v>0.17824149058158412</c:v>
                </c:pt>
                <c:pt idx="958">
                  <c:v>0.17690562073914862</c:v>
                </c:pt>
                <c:pt idx="959">
                  <c:v>0.17557975580048435</c:v>
                </c:pt>
                <c:pt idx="960">
                  <c:v>0.17426382094058113</c:v>
                </c:pt>
                <c:pt idx="961">
                  <c:v>0.17295774189251745</c:v>
                </c:pt>
                <c:pt idx="962">
                  <c:v>0.17166144494316882</c:v>
                </c:pt>
                <c:pt idx="963">
                  <c:v>0.1703748569292145</c:v>
                </c:pt>
                <c:pt idx="964">
                  <c:v>0.16909790523301638</c:v>
                </c:pt>
                <c:pt idx="965">
                  <c:v>0.16783051777859725</c:v>
                </c:pt>
                <c:pt idx="966">
                  <c:v>0.16657262302754816</c:v>
                </c:pt>
                <c:pt idx="967">
                  <c:v>0.16532414997514877</c:v>
                </c:pt>
                <c:pt idx="968">
                  <c:v>0.16408502814634573</c:v>
                </c:pt>
                <c:pt idx="969">
                  <c:v>0.16285518759180206</c:v>
                </c:pt>
                <c:pt idx="970">
                  <c:v>0.16163455888407441</c:v>
                </c:pt>
                <c:pt idx="971">
                  <c:v>0.16042307311366244</c:v>
                </c:pt>
                <c:pt idx="972">
                  <c:v>0.15922066188522876</c:v>
                </c:pt>
                <c:pt idx="973">
                  <c:v>0.15802725731369094</c:v>
                </c:pt>
                <c:pt idx="974">
                  <c:v>0.15684279202056928</c:v>
                </c:pt>
                <c:pt idx="975">
                  <c:v>0.15566719913006466</c:v>
                </c:pt>
                <c:pt idx="976">
                  <c:v>0.15450041226552003</c:v>
                </c:pt>
                <c:pt idx="977">
                  <c:v>0.15334236554554082</c:v>
                </c:pt>
                <c:pt idx="978">
                  <c:v>0.15219299358035698</c:v>
                </c:pt>
                <c:pt idx="979">
                  <c:v>0.15105223146827029</c:v>
                </c:pt>
                <c:pt idx="980">
                  <c:v>0.14992001479193107</c:v>
                </c:pt>
                <c:pt idx="981">
                  <c:v>0.14879627961477127</c:v>
                </c:pt>
                <c:pt idx="982">
                  <c:v>0.14768096247742335</c:v>
                </c:pt>
                <c:pt idx="983">
                  <c:v>0.1465740003942102</c:v>
                </c:pt>
                <c:pt idx="984">
                  <c:v>0.14547533084959241</c:v>
                </c:pt>
                <c:pt idx="985">
                  <c:v>0.14438489179468661</c:v>
                </c:pt>
                <c:pt idx="986">
                  <c:v>0.14330262164378382</c:v>
                </c:pt>
                <c:pt idx="987">
                  <c:v>0.14222845927096728</c:v>
                </c:pt>
                <c:pt idx="988">
                  <c:v>0.14116234400660232</c:v>
                </c:pt>
                <c:pt idx="989">
                  <c:v>0.1401042156340111</c:v>
                </c:pt>
                <c:pt idx="990">
                  <c:v>0.13905401438610454</c:v>
                </c:pt>
                <c:pt idx="991">
                  <c:v>0.13801168094201444</c:v>
                </c:pt>
                <c:pt idx="992">
                  <c:v>0.13697715642379649</c:v>
                </c:pt>
                <c:pt idx="993">
                  <c:v>0.1359503823931334</c:v>
                </c:pt>
                <c:pt idx="994">
                  <c:v>0.13493130084805216</c:v>
                </c:pt>
                <c:pt idx="995">
                  <c:v>0.13391985421974084</c:v>
                </c:pt>
                <c:pt idx="996">
                  <c:v>0.13291598536920901</c:v>
                </c:pt>
                <c:pt idx="997">
                  <c:v>0.131919637584204</c:v>
                </c:pt>
                <c:pt idx="998">
                  <c:v>0.13093075457601344</c:v>
                </c:pt>
                <c:pt idx="999">
                  <c:v>0.12994928047628207</c:v>
                </c:pt>
                <c:pt idx="1000">
                  <c:v>0.12897515983391372</c:v>
                </c:pt>
              </c:numCache>
            </c:numRef>
          </c:yVal>
          <c:smooth val="1"/>
        </c:ser>
        <c:ser>
          <c:idx val="1"/>
          <c:order val="4"/>
          <c:tx>
            <c:v>PD(t)</c:v>
          </c:tx>
          <c:spPr>
            <a:ln w="28575" cap="rnd">
              <a:solidFill>
                <a:srgbClr val="FFAFA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w.Calcs'!$K$9:$K$1009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9.4499999999999983E-3</c:v>
                </c:pt>
                <c:pt idx="3">
                  <c:v>2.8137374999999999E-2</c:v>
                </c:pt>
                <c:pt idx="4">
                  <c:v>5.5853220937499996E-2</c:v>
                </c:pt>
                <c:pt idx="5">
                  <c:v>9.2392294886718726E-2</c:v>
                </c:pt>
                <c:pt idx="6">
                  <c:v>0.13755295618472457</c:v>
                </c:pt>
                <c:pt idx="7">
                  <c:v>0.19113710847035056</c:v>
                </c:pt>
                <c:pt idx="8">
                  <c:v>0.25295014262197912</c:v>
                </c:pt>
                <c:pt idx="9">
                  <c:v>0.32280088058049317</c:v>
                </c:pt>
                <c:pt idx="10">
                  <c:v>0.40050152004389572</c:v>
                </c:pt>
                <c:pt idx="11">
                  <c:v>0.48586758002030633</c:v>
                </c:pt>
                <c:pt idx="12">
                  <c:v>0.57871784722624287</c:v>
                </c:pt>
                <c:pt idx="13">
                  <c:v>0.67887432331729336</c:v>
                </c:pt>
                <c:pt idx="14">
                  <c:v>0.78616217293848245</c:v>
                </c:pt>
                <c:pt idx="15">
                  <c:v>0.90040967258182147</c:v>
                </c:pt>
                <c:pt idx="16">
                  <c:v>1.0214481602387298</c:v>
                </c:pt>
                <c:pt idx="17">
                  <c:v>1.1491119858351921</c:v>
                </c:pt>
                <c:pt idx="18">
                  <c:v>1.2832384624377073</c:v>
                </c:pt>
                <c:pt idx="19">
                  <c:v>1.4236678182182594</c:v>
                </c:pt>
                <c:pt idx="20">
                  <c:v>1.570243149166725</c:v>
                </c:pt>
                <c:pt idx="21">
                  <c:v>1.7228103725393007</c:v>
                </c:pt>
                <c:pt idx="22">
                  <c:v>1.8812181810317117</c:v>
                </c:pt>
                <c:pt idx="23">
                  <c:v>2.0453179976661331</c:v>
                </c:pt>
                <c:pt idx="24">
                  <c:v>2.2149639313809137</c:v>
                </c:pt>
                <c:pt idx="25">
                  <c:v>2.3900127333123744</c:v>
                </c:pt>
                <c:pt idx="26">
                  <c:v>2.570323753758097</c:v>
                </c:pt>
                <c:pt idx="27">
                  <c:v>2.7557588998112932</c:v>
                </c:pt>
                <c:pt idx="28">
                  <c:v>2.9461825936559944</c:v>
                </c:pt>
                <c:pt idx="29">
                  <c:v>3.1414617315129614</c:v>
                </c:pt>
                <c:pt idx="30">
                  <c:v>3.3414656432263605</c:v>
                </c:pt>
                <c:pt idx="31">
                  <c:v>3.5460660524814127</c:v>
                </c:pt>
                <c:pt idx="32">
                  <c:v>3.7551370376433635</c:v>
                </c:pt>
                <c:pt idx="33">
                  <c:v>3.968554993208266</c:v>
                </c:pt>
                <c:pt idx="34">
                  <c:v>4.1861985918562228</c:v>
                </c:pt>
                <c:pt idx="35">
                  <c:v>4.4079487470978655</c:v>
                </c:pt>
                <c:pt idx="36">
                  <c:v>4.6336885765049871</c:v>
                </c:pt>
                <c:pt idx="37">
                  <c:v>4.8633033655163995</c:v>
                </c:pt>
                <c:pt idx="38">
                  <c:v>5.0966805318101995</c:v>
                </c:pt>
                <c:pt idx="39">
                  <c:v>5.3337095902337675</c:v>
                </c:pt>
                <c:pt idx="40">
                  <c:v>5.5742821182829765</c:v>
                </c:pt>
                <c:pt idx="41">
                  <c:v>5.8182917221221775</c:v>
                </c:pt>
                <c:pt idx="42">
                  <c:v>6.0656340031366893</c:v>
                </c:pt>
                <c:pt idx="43">
                  <c:v>6.316206525009636</c:v>
                </c:pt>
                <c:pt idx="44">
                  <c:v>6.5699087813150889</c:v>
                </c:pt>
                <c:pt idx="45">
                  <c:v>6.8266421636196055</c:v>
                </c:pt>
                <c:pt idx="46">
                  <c:v>7.0863099300843722</c:v>
                </c:pt>
                <c:pt idx="47">
                  <c:v>7.3488171745602742</c:v>
                </c:pt>
                <c:pt idx="48">
                  <c:v>7.6140707961683347</c:v>
                </c:pt>
                <c:pt idx="49">
                  <c:v>7.8819794693580754</c:v>
                </c:pt>
                <c:pt idx="50">
                  <c:v>8.1524536144364781</c:v>
                </c:pt>
                <c:pt idx="51">
                  <c:v>8.4254053685603143</c:v>
                </c:pt>
                <c:pt idx="52">
                  <c:v>8.7007485571847401</c:v>
                </c:pt>
                <c:pt idx="53">
                  <c:v>8.9783986659611514</c:v>
                </c:pt>
                <c:pt idx="54">
                  <c:v>9.2582728130774115</c:v>
                </c:pt>
                <c:pt idx="55">
                  <c:v>9.540289722033636</c:v>
                </c:pt>
                <c:pt idx="56">
                  <c:v>9.8243696948468724</c:v>
                </c:pt>
                <c:pt idx="57">
                  <c:v>10.110434585678084</c:v>
                </c:pt>
                <c:pt idx="58">
                  <c:v>10.398407774874922</c:v>
                </c:pt>
                <c:pt idx="59">
                  <c:v>10.688214143423941</c:v>
                </c:pt>
                <c:pt idx="60">
                  <c:v>10.979780047805935</c:v>
                </c:pt>
                <c:pt idx="61">
                  <c:v>11.273033295248199</c:v>
                </c:pt>
                <c:pt idx="62">
                  <c:v>11.567903119367633</c:v>
                </c:pt>
                <c:pt idx="63">
                  <c:v>11.864320156198664</c:v>
                </c:pt>
                <c:pt idx="64">
                  <c:v>12.162216420600069</c:v>
                </c:pt>
                <c:pt idx="65">
                  <c:v>12.461525283034872</c:v>
                </c:pt>
                <c:pt idx="66">
                  <c:v>12.762181446717573</c:v>
                </c:pt>
                <c:pt idx="67">
                  <c:v>13.064120925123071</c:v>
                </c:pt>
                <c:pt idx="68">
                  <c:v>13.367281019851688</c:v>
                </c:pt>
                <c:pt idx="69">
                  <c:v>13.671600298844838</c:v>
                </c:pt>
                <c:pt idx="70">
                  <c:v>13.977018574945907</c:v>
                </c:pt>
                <c:pt idx="71">
                  <c:v>14.283476884801082</c:v>
                </c:pt>
                <c:pt idx="72">
                  <c:v>14.590917468094835</c:v>
                </c:pt>
                <c:pt idx="73">
                  <c:v>14.899283747114938</c:v>
                </c:pt>
                <c:pt idx="74">
                  <c:v>15.208520306641926</c:v>
                </c:pt>
                <c:pt idx="75">
                  <c:v>15.518572874158009</c:v>
                </c:pt>
                <c:pt idx="76">
                  <c:v>15.829388300370482</c:v>
                </c:pt>
                <c:pt idx="77">
                  <c:v>16.140914540044832</c:v>
                </c:pt>
                <c:pt idx="78">
                  <c:v>16.453100633142718</c:v>
                </c:pt>
                <c:pt idx="79">
                  <c:v>16.765896686260145</c:v>
                </c:pt>
                <c:pt idx="80">
                  <c:v>17.079253854361205</c:v>
                </c:pt>
                <c:pt idx="81">
                  <c:v>17.393124322802784</c:v>
                </c:pt>
                <c:pt idx="82">
                  <c:v>17.707461289645813</c:v>
                </c:pt>
                <c:pt idx="83">
                  <c:v>18.022218948248558</c:v>
                </c:pt>
                <c:pt idx="84">
                  <c:v>18.337352470137656</c:v>
                </c:pt>
                <c:pt idx="85">
                  <c:v>18.65281798815257</c:v>
                </c:pt>
                <c:pt idx="86">
                  <c:v>18.968572579859259</c:v>
                </c:pt>
                <c:pt idx="87">
                  <c:v>19.284574251228879</c:v>
                </c:pt>
                <c:pt idx="88">
                  <c:v>19.60078192057745</c:v>
                </c:pt>
                <c:pt idx="89">
                  <c:v>19.917155402762415</c:v>
                </c:pt>
                <c:pt idx="90">
                  <c:v>20.233655393632151</c:v>
                </c:pt>
                <c:pt idx="91">
                  <c:v>20.550243454724509</c:v>
                </c:pt>
                <c:pt idx="92">
                  <c:v>20.866881998210506</c:v>
                </c:pt>
                <c:pt idx="93">
                  <c:v>21.18353427207941</c:v>
                </c:pt>
                <c:pt idx="94">
                  <c:v>21.500164345561465</c:v>
                </c:pt>
                <c:pt idx="95">
                  <c:v>21.816737094784564</c:v>
                </c:pt>
                <c:pt idx="96">
                  <c:v>22.133218188661271</c:v>
                </c:pt>
                <c:pt idx="97">
                  <c:v>22.449574075002584</c:v>
                </c:pt>
                <c:pt idx="98">
                  <c:v>22.765771966854999</c:v>
                </c:pt>
                <c:pt idx="99">
                  <c:v>23.081779829057293</c:v>
                </c:pt>
                <c:pt idx="100">
                  <c:v>23.397566365013766</c:v>
                </c:pt>
                <c:pt idx="101">
                  <c:v>23.713101003680446</c:v>
                </c:pt>
                <c:pt idx="102">
                  <c:v>24.028353886761064</c:v>
                </c:pt>
                <c:pt idx="103">
                  <c:v>24.343295856109453</c:v>
                </c:pt>
                <c:pt idx="104">
                  <c:v>24.657898441335242</c:v>
                </c:pt>
                <c:pt idx="105">
                  <c:v>24.972133847609641</c:v>
                </c:pt>
                <c:pt idx="106">
                  <c:v>25.285974943668215</c:v>
                </c:pt>
                <c:pt idx="107">
                  <c:v>25.599395250007614</c:v>
                </c:pt>
                <c:pt idx="108">
                  <c:v>25.912368927273214</c:v>
                </c:pt>
                <c:pt idx="109">
                  <c:v>26.224870764834712</c:v>
                </c:pt>
                <c:pt idx="110">
                  <c:v>26.536876169546758</c:v>
                </c:pt>
                <c:pt idx="111">
                  <c:v>26.848361154691741</c:v>
                </c:pt>
                <c:pt idx="112">
                  <c:v>27.159302329101887</c:v>
                </c:pt>
                <c:pt idx="113">
                  <c:v>27.469676886457901</c:v>
                </c:pt>
                <c:pt idx="114">
                  <c:v>27.779462594761384</c:v>
                </c:pt>
                <c:pt idx="115">
                  <c:v>28.088637785978307</c:v>
                </c:pt>
                <c:pt idx="116">
                  <c:v>28.397181345850939</c:v>
                </c:pt>
                <c:pt idx="117">
                  <c:v>28.705072703875516</c:v>
                </c:pt>
                <c:pt idx="118">
                  <c:v>29.012291823443132</c:v>
                </c:pt>
                <c:pt idx="119">
                  <c:v>29.318819192141291</c:v>
                </c:pt>
                <c:pt idx="120">
                  <c:v>29.624635812213601</c:v>
                </c:pt>
                <c:pt idx="121">
                  <c:v>29.929723191175171</c:v>
                </c:pt>
                <c:pt idx="122">
                  <c:v>30.234063332581233</c:v>
                </c:pt>
                <c:pt idx="123">
                  <c:v>30.53763872694665</c:v>
                </c:pt>
                <c:pt idx="124">
                  <c:v>30.840432342813926</c:v>
                </c:pt>
                <c:pt idx="125">
                  <c:v>31.142427617967414</c:v>
                </c:pt>
                <c:pt idx="126">
                  <c:v>31.443608450791377</c:v>
                </c:pt>
                <c:pt idx="127">
                  <c:v>31.743959191769783</c:v>
                </c:pt>
                <c:pt idx="128">
                  <c:v>32.04346463512546</c:v>
                </c:pt>
                <c:pt idx="129">
                  <c:v>32.342110010596564</c:v>
                </c:pt>
                <c:pt idx="130">
                  <c:v>32.639880975348106</c:v>
                </c:pt>
                <c:pt idx="131">
                  <c:v>32.936763606016555</c:v>
                </c:pt>
                <c:pt idx="132">
                  <c:v>33.23274439088523</c:v>
                </c:pt>
                <c:pt idx="133">
                  <c:v>33.527810222188691</c:v>
                </c:pt>
                <c:pt idx="134">
                  <c:v>33.821948388543838</c:v>
                </c:pt>
                <c:pt idx="135">
                  <c:v>34.115146567506009</c:v>
                </c:pt>
                <c:pt idx="136">
                  <c:v>34.407392818247814</c:v>
                </c:pt>
                <c:pt idx="137">
                  <c:v>34.698675574359086</c:v>
                </c:pt>
                <c:pt idx="138">
                  <c:v>34.988983636765802</c:v>
                </c:pt>
                <c:pt idx="139">
                  <c:v>35.278306166766257</c:v>
                </c:pt>
                <c:pt idx="140">
                  <c:v>35.566632679182561</c:v>
                </c:pt>
                <c:pt idx="141">
                  <c:v>35.853953035625736</c:v>
                </c:pt>
                <c:pt idx="142">
                  <c:v>36.140257437872528</c:v>
                </c:pt>
                <c:pt idx="143">
                  <c:v>36.425536421352263</c:v>
                </c:pt>
                <c:pt idx="144">
                  <c:v>36.709780848741943</c:v>
                </c:pt>
                <c:pt idx="145">
                  <c:v>36.992981903667953</c:v>
                </c:pt>
                <c:pt idx="146">
                  <c:v>37.275131084512644</c:v>
                </c:pt>
                <c:pt idx="147">
                  <c:v>37.556220198324162</c:v>
                </c:pt>
                <c:pt idx="148">
                  <c:v>37.836241354827919</c:v>
                </c:pt>
                <c:pt idx="149">
                  <c:v>38.115186960538033</c:v>
                </c:pt>
                <c:pt idx="150">
                  <c:v>38.39304971296724</c:v>
                </c:pt>
                <c:pt idx="151">
                  <c:v>38.669822594933741</c:v>
                </c:pt>
                <c:pt idx="152">
                  <c:v>38.945498868963277</c:v>
                </c:pt>
                <c:pt idx="153">
                  <c:v>39.220072071785225</c:v>
                </c:pt>
                <c:pt idx="154">
                  <c:v>39.49353600892092</c:v>
                </c:pt>
                <c:pt idx="155">
                  <c:v>39.765884749362989</c:v>
                </c:pt>
                <c:pt idx="156">
                  <c:v>40.037112620344104</c:v>
                </c:pt>
                <c:pt idx="157">
                  <c:v>40.30721420219384</c:v>
                </c:pt>
                <c:pt idx="158">
                  <c:v>40.57618432328217</c:v>
                </c:pt>
                <c:pt idx="159">
                  <c:v>40.844018055048267</c:v>
                </c:pt>
                <c:pt idx="160">
                  <c:v>41.110710707113256</c:v>
                </c:pt>
                <c:pt idx="161">
                  <c:v>41.376257822475594</c:v>
                </c:pt>
                <c:pt idx="162">
                  <c:v>41.640655172787724</c:v>
                </c:pt>
                <c:pt idx="163">
                  <c:v>41.903898753712802</c:v>
                </c:pt>
                <c:pt idx="164">
                  <c:v>42.165984780360127</c:v>
                </c:pt>
                <c:pt idx="165">
                  <c:v>42.426909682798097</c:v>
                </c:pt>
                <c:pt idx="166">
                  <c:v>42.686670101643422</c:v>
                </c:pt>
                <c:pt idx="167">
                  <c:v>42.945262883725412</c:v>
                </c:pt>
                <c:pt idx="168">
                  <c:v>43.202685077824121</c:v>
                </c:pt>
                <c:pt idx="169">
                  <c:v>43.458933930481194</c:v>
                </c:pt>
                <c:pt idx="170">
                  <c:v>43.71400688188222</c:v>
                </c:pt>
                <c:pt idx="171">
                  <c:v>43.967901561809548</c:v>
                </c:pt>
                <c:pt idx="172">
                  <c:v>44.2206157856643</c:v>
                </c:pt>
                <c:pt idx="173">
                  <c:v>44.472147550556613</c:v>
                </c:pt>
                <c:pt idx="174">
                  <c:v>44.722495031462969</c:v>
                </c:pt>
                <c:pt idx="175">
                  <c:v>44.971656577449487</c:v>
                </c:pt>
                <c:pt idx="176">
                  <c:v>45.219630707960278</c:v>
                </c:pt>
                <c:pt idx="177">
                  <c:v>45.4664161091696</c:v>
                </c:pt>
                <c:pt idx="178">
                  <c:v>45.712011630397079</c:v>
                </c:pt>
                <c:pt idx="179">
                  <c:v>45.956416280584648</c:v>
                </c:pt>
                <c:pt idx="180">
                  <c:v>46.199629224834581</c:v>
                </c:pt>
                <c:pt idx="181">
                  <c:v>46.441649781007328</c:v>
                </c:pt>
                <c:pt idx="182">
                  <c:v>46.68247741637839</c:v>
                </c:pt>
                <c:pt idx="183">
                  <c:v>46.922111744353245</c:v>
                </c:pt>
                <c:pt idx="184">
                  <c:v>47.160552521239325</c:v>
                </c:pt>
                <c:pt idx="185">
                  <c:v>47.397799643074222</c:v>
                </c:pt>
                <c:pt idx="186">
                  <c:v>47.633853142509196</c:v>
                </c:pt>
                <c:pt idx="187">
                  <c:v>47.86871318574704</c:v>
                </c:pt>
                <c:pt idx="188">
                  <c:v>48.102380069533496</c:v>
                </c:pt>
                <c:pt idx="189">
                  <c:v>48.334854218201357</c:v>
                </c:pt>
                <c:pt idx="190">
                  <c:v>48.566136180766378</c:v>
                </c:pt>
                <c:pt idx="191">
                  <c:v>48.79622662807413</c:v>
                </c:pt>
                <c:pt idx="192">
                  <c:v>49.025126349997123</c:v>
                </c:pt>
                <c:pt idx="193">
                  <c:v>49.252836252681192</c:v>
                </c:pt>
                <c:pt idx="194">
                  <c:v>49.479357355840499</c:v>
                </c:pt>
                <c:pt idx="195">
                  <c:v>49.704690790100294</c:v>
                </c:pt>
                <c:pt idx="196">
                  <c:v>49.928837794386709</c:v>
                </c:pt>
                <c:pt idx="197">
                  <c:v>50.151799713362792</c:v>
                </c:pt>
                <c:pt idx="198">
                  <c:v>50.373577994910043</c:v>
                </c:pt>
                <c:pt idx="199">
                  <c:v>50.59417418765473</c:v>
                </c:pt>
                <c:pt idx="200">
                  <c:v>50.813589938538236</c:v>
                </c:pt>
                <c:pt idx="201">
                  <c:v>51.031826990430751</c:v>
                </c:pt>
                <c:pt idx="202">
                  <c:v>51.248887179787594</c:v>
                </c:pt>
                <c:pt idx="203">
                  <c:v>51.464772434347488</c:v>
                </c:pt>
                <c:pt idx="204">
                  <c:v>51.679484770872058</c:v>
                </c:pt>
                <c:pt idx="205">
                  <c:v>51.89302629292596</c:v>
                </c:pt>
                <c:pt idx="206">
                  <c:v>52.105399188696929</c:v>
                </c:pt>
                <c:pt idx="207">
                  <c:v>52.316605728855095</c:v>
                </c:pt>
                <c:pt idx="208">
                  <c:v>52.526648264450976</c:v>
                </c:pt>
                <c:pt idx="209">
                  <c:v>52.735529224851454</c:v>
                </c:pt>
                <c:pt idx="210">
                  <c:v>52.943251115713167</c:v>
                </c:pt>
                <c:pt idx="211">
                  <c:v>53.149816516992701</c:v>
                </c:pt>
                <c:pt idx="212">
                  <c:v>53.355228080992923</c:v>
                </c:pt>
                <c:pt idx="213">
                  <c:v>53.55948853044498</c:v>
                </c:pt>
                <c:pt idx="214">
                  <c:v>53.762600656625246</c:v>
                </c:pt>
                <c:pt idx="215">
                  <c:v>53.964567317506791</c:v>
                </c:pt>
                <c:pt idx="216">
                  <c:v>54.165391435944635</c:v>
                </c:pt>
                <c:pt idx="217">
                  <c:v>54.365075997894394</c:v>
                </c:pt>
                <c:pt idx="218">
                  <c:v>54.563624050663755</c:v>
                </c:pt>
                <c:pt idx="219">
                  <c:v>54.761038701196028</c:v>
                </c:pt>
                <c:pt idx="220">
                  <c:v>54.95732311438563</c:v>
                </c:pt>
                <c:pt idx="221">
                  <c:v>55.152480511424585</c:v>
                </c:pt>
                <c:pt idx="222">
                  <c:v>55.346514168179787</c:v>
                </c:pt>
                <c:pt idx="223">
                  <c:v>55.539427413600478</c:v>
                </c:pt>
                <c:pt idx="224">
                  <c:v>55.731223628155263</c:v>
                </c:pt>
                <c:pt idx="225">
                  <c:v>55.92190624229854</c:v>
                </c:pt>
                <c:pt idx="226">
                  <c:v>56.111478734965431</c:v>
                </c:pt>
                <c:pt idx="227">
                  <c:v>56.299944632095055</c:v>
                </c:pt>
                <c:pt idx="228">
                  <c:v>56.487307505181576</c:v>
                </c:pt>
                <c:pt idx="229">
                  <c:v>56.673570969852548</c:v>
                </c:pt>
                <c:pt idx="230">
                  <c:v>56.858738684474083</c:v>
                </c:pt>
                <c:pt idx="231">
                  <c:v>57.042814348782535</c:v>
                </c:pt>
                <c:pt idx="232">
                  <c:v>57.225801702542036</c:v>
                </c:pt>
                <c:pt idx="233">
                  <c:v>57.407704524227711</c:v>
                </c:pt>
                <c:pt idx="234">
                  <c:v>57.588526629733927</c:v>
                </c:pt>
                <c:pt idx="235">
                  <c:v>57.768271871107274</c:v>
                </c:pt>
                <c:pt idx="236">
                  <c:v>57.94694413530388</c:v>
                </c:pt>
                <c:pt idx="237">
                  <c:v>58.124547342970558</c:v>
                </c:pt>
                <c:pt idx="238">
                  <c:v>58.30108544724952</c:v>
                </c:pt>
                <c:pt idx="239">
                  <c:v>58.476562432606116</c:v>
                </c:pt>
                <c:pt idx="240">
                  <c:v>58.650982313679371</c:v>
                </c:pt>
                <c:pt idx="241">
                  <c:v>58.824349134154815</c:v>
                </c:pt>
                <c:pt idx="242">
                  <c:v>58.996666965659273</c:v>
                </c:pt>
                <c:pt idx="243">
                  <c:v>59.167939906677276</c:v>
                </c:pt>
                <c:pt idx="244">
                  <c:v>59.338172081488743</c:v>
                </c:pt>
                <c:pt idx="245">
                  <c:v>59.507367639127452</c:v>
                </c:pt>
                <c:pt idx="246">
                  <c:v>59.675530752360132</c:v>
                </c:pt>
                <c:pt idx="247">
                  <c:v>59.842665616685657</c:v>
                </c:pt>
                <c:pt idx="248">
                  <c:v>60.008776449354237</c:v>
                </c:pt>
                <c:pt idx="249">
                  <c:v>60.173867488405882</c:v>
                </c:pt>
                <c:pt idx="250">
                  <c:v>60.337942991728319</c:v>
                </c:pt>
                <c:pt idx="251">
                  <c:v>60.501007236133553</c:v>
                </c:pt>
                <c:pt idx="252">
                  <c:v>60.663064516453105</c:v>
                </c:pt>
                <c:pt idx="253">
                  <c:v>60.824119144651398</c:v>
                </c:pt>
                <c:pt idx="254">
                  <c:v>60.984175448957131</c:v>
                </c:pt>
                <c:pt idx="255">
                  <c:v>61.14323777301221</c:v>
                </c:pt>
                <c:pt idx="256">
                  <c:v>61.301310475038044</c:v>
                </c:pt>
                <c:pt idx="257">
                  <c:v>61.458397927018829</c:v>
                </c:pt>
                <c:pt idx="258">
                  <c:v>61.614504513901608</c:v>
                </c:pt>
                <c:pt idx="259">
                  <c:v>61.769634632812725</c:v>
                </c:pt>
                <c:pt idx="260">
                  <c:v>61.923792692290533</c:v>
                </c:pt>
                <c:pt idx="261">
                  <c:v>62.076983111533899</c:v>
                </c:pt>
                <c:pt idx="262">
                  <c:v>62.2292103196664</c:v>
                </c:pt>
                <c:pt idx="263">
                  <c:v>62.380478755015886</c:v>
                </c:pt>
                <c:pt idx="264">
                  <c:v>62.530792864409037</c:v>
                </c:pt>
                <c:pt idx="265">
                  <c:v>62.680157102480905</c:v>
                </c:pt>
                <c:pt idx="266">
                  <c:v>62.828575930998916</c:v>
                </c:pt>
                <c:pt idx="267">
                  <c:v>62.976053818201237</c:v>
                </c:pt>
                <c:pt idx="268">
                  <c:v>63.122595238149273</c:v>
                </c:pt>
                <c:pt idx="269">
                  <c:v>63.26820467009393</c:v>
                </c:pt>
                <c:pt idx="270">
                  <c:v>63.412886597855533</c:v>
                </c:pt>
                <c:pt idx="271">
                  <c:v>63.55664550921712</c:v>
                </c:pt>
                <c:pt idx="272">
                  <c:v>63.69948589533081</c:v>
                </c:pt>
                <c:pt idx="273">
                  <c:v>63.841412250137154</c:v>
                </c:pt>
                <c:pt idx="274">
                  <c:v>63.982429069797128</c:v>
                </c:pt>
                <c:pt idx="275">
                  <c:v>64.122540852136609</c:v>
                </c:pt>
                <c:pt idx="276">
                  <c:v>64.261752096103109</c:v>
                </c:pt>
                <c:pt idx="277">
                  <c:v>64.4000673012345</c:v>
                </c:pt>
                <c:pt idx="278">
                  <c:v>64.537490967139618</c:v>
                </c:pt>
                <c:pt idx="279">
                  <c:v>64.674027592990484</c:v>
                </c:pt>
                <c:pt idx="280">
                  <c:v>64.809681677025907</c:v>
                </c:pt>
                <c:pt idx="281">
                  <c:v>64.94445771606631</c:v>
                </c:pt>
                <c:pt idx="282">
                  <c:v>65.078360205039644</c:v>
                </c:pt>
                <c:pt idx="283">
                  <c:v>65.211393636518025</c:v>
                </c:pt>
                <c:pt idx="284">
                  <c:v>65.343562500265065</c:v>
                </c:pt>
                <c:pt idx="285">
                  <c:v>65.474871282793686</c:v>
                </c:pt>
                <c:pt idx="286">
                  <c:v>65.605324466934135</c:v>
                </c:pt>
                <c:pt idx="287">
                  <c:v>65.734926531412128</c:v>
                </c:pt>
                <c:pt idx="288">
                  <c:v>65.863681950436828</c:v>
                </c:pt>
                <c:pt idx="289">
                  <c:v>65.991595193298679</c:v>
                </c:pt>
                <c:pt idx="290">
                  <c:v>66.11867072397672</c:v>
                </c:pt>
                <c:pt idx="291">
                  <c:v>66.244913000755247</c:v>
                </c:pt>
                <c:pt idx="292">
                  <c:v>66.370326475849822</c:v>
                </c:pt>
                <c:pt idx="293">
                  <c:v>66.494915595042187</c:v>
                </c:pt>
                <c:pt idx="294">
                  <c:v>66.618684797324192</c:v>
                </c:pt>
                <c:pt idx="295">
                  <c:v>66.741638514550402</c:v>
                </c:pt>
                <c:pt idx="296">
                  <c:v>66.863781171099333</c:v>
                </c:pt>
                <c:pt idx="297">
                  <c:v>66.985117183543011</c:v>
                </c:pt>
                <c:pt idx="298">
                  <c:v>67.105650960324979</c:v>
                </c:pt>
                <c:pt idx="299">
                  <c:v>67.225386901446186</c:v>
                </c:pt>
                <c:pt idx="300">
                  <c:v>67.344329398159132</c:v>
                </c:pt>
                <c:pt idx="301">
                  <c:v>67.462482832669636</c:v>
                </c:pt>
                <c:pt idx="302">
                  <c:v>67.579851577846341</c:v>
                </c:pt>
                <c:pt idx="303">
                  <c:v>67.696439996937897</c:v>
                </c:pt>
                <c:pt idx="304">
                  <c:v>67.812252443297396</c:v>
                </c:pt>
                <c:pt idx="305">
                  <c:v>67.927293260114155</c:v>
                </c:pt>
                <c:pt idx="306">
                  <c:v>68.041566780152664</c:v>
                </c:pt>
                <c:pt idx="307">
                  <c:v>68.155077325498539</c:v>
                </c:pt>
                <c:pt idx="308">
                  <c:v>68.267829207311365</c:v>
                </c:pt>
                <c:pt idx="309">
                  <c:v>68.37982672558428</c:v>
                </c:pt>
                <c:pt idx="310">
                  <c:v>68.491074168910231</c:v>
                </c:pt>
                <c:pt idx="311">
                  <c:v>68.60157581425473</c:v>
                </c:pt>
                <c:pt idx="312">
                  <c:v>68.711335926734975</c:v>
                </c:pt>
                <c:pt idx="313">
                  <c:v>68.820358759405295</c:v>
                </c:pt>
                <c:pt idx="314">
                  <c:v>68.928648553048788</c:v>
                </c:pt>
                <c:pt idx="315">
                  <c:v>69.036209535974876</c:v>
                </c:pt>
                <c:pt idx="316">
                  <c:v>69.143045923822896</c:v>
                </c:pt>
                <c:pt idx="317">
                  <c:v>69.249161919371545</c:v>
                </c:pt>
                <c:pt idx="318">
                  <c:v>69.354561712353913</c:v>
                </c:pt>
                <c:pt idx="319">
                  <c:v>69.459249479278256</c:v>
                </c:pt>
                <c:pt idx="320">
                  <c:v>69.563229383254154</c:v>
                </c:pt>
                <c:pt idx="321">
                  <c:v>69.666505573824182</c:v>
                </c:pt>
                <c:pt idx="322">
                  <c:v>69.769082186800773</c:v>
                </c:pt>
                <c:pt idx="323">
                  <c:v>69.870963344108318</c:v>
                </c:pt>
                <c:pt idx="324">
                  <c:v>69.972153153630444</c:v>
                </c:pt>
                <c:pt idx="325">
                  <c:v>70.072655709062104</c:v>
                </c:pt>
                <c:pt idx="326">
                  <c:v>70.172475089766763</c:v>
                </c:pt>
                <c:pt idx="327">
                  <c:v>70.271615360638293</c:v>
                </c:pt>
                <c:pt idx="328">
                  <c:v>70.370080571967634</c:v>
                </c:pt>
                <c:pt idx="329">
                  <c:v>70.467874759313972</c:v>
                </c:pt>
                <c:pt idx="330">
                  <c:v>70.565001943380693</c:v>
                </c:pt>
                <c:pt idx="331">
                  <c:v>70.661466129895473</c:v>
                </c:pt>
                <c:pt idx="332">
                  <c:v>70.757271309495053</c:v>
                </c:pt>
                <c:pt idx="333">
                  <c:v>70.852421457614014</c:v>
                </c:pt>
                <c:pt idx="334">
                  <c:v>70.946920534377995</c:v>
                </c:pt>
                <c:pt idx="335">
                  <c:v>71.040772484500792</c:v>
                </c:pt>
                <c:pt idx="336">
                  <c:v>71.133981237185722</c:v>
                </c:pt>
                <c:pt idx="337">
                  <c:v>71.226550706030721</c:v>
                </c:pt>
                <c:pt idx="338">
                  <c:v>71.318484788937539</c:v>
                </c:pt>
                <c:pt idx="339">
                  <c:v>71.40978736802451</c:v>
                </c:pt>
                <c:pt idx="340">
                  <c:v>71.500462309543281</c:v>
                </c:pt>
                <c:pt idx="341">
                  <c:v>71.590513463798956</c:v>
                </c:pt>
                <c:pt idx="342">
                  <c:v>71.679944665074075</c:v>
                </c:pt>
                <c:pt idx="343">
                  <c:v>71.768759731555818</c:v>
                </c:pt>
                <c:pt idx="344">
                  <c:v>71.856962465266903</c:v>
                </c:pt>
                <c:pt idx="345">
                  <c:v>71.94455665199969</c:v>
                </c:pt>
                <c:pt idx="346">
                  <c:v>72.03154606125365</c:v>
                </c:pt>
                <c:pt idx="347">
                  <c:v>72.117934446176051</c:v>
                </c:pt>
                <c:pt idx="348">
                  <c:v>72.203725543505797</c:v>
                </c:pt>
                <c:pt idx="349">
                  <c:v>72.288923073520436</c:v>
                </c:pt>
                <c:pt idx="350">
                  <c:v>72.373530739986094</c:v>
                </c:pt>
                <c:pt idx="351">
                  <c:v>72.457552230110508</c:v>
                </c:pt>
                <c:pt idx="352">
                  <c:v>72.540991214498874</c:v>
                </c:pt>
                <c:pt idx="353">
                  <c:v>72.623851347112605</c:v>
                </c:pt>
                <c:pt idx="354">
                  <c:v>72.70613626523091</c:v>
                </c:pt>
                <c:pt idx="355">
                  <c:v>72.787849589415003</c:v>
                </c:pt>
                <c:pt idx="356">
                  <c:v>72.8689949234751</c:v>
                </c:pt>
                <c:pt idx="357">
                  <c:v>72.949575854440056</c:v>
                </c:pt>
                <c:pt idx="358">
                  <c:v>73.029595952529391</c:v>
                </c:pt>
                <c:pt idx="359">
                  <c:v>73.109058771128105</c:v>
                </c:pt>
                <c:pt idx="360">
                  <c:v>73.187967846763669</c:v>
                </c:pt>
                <c:pt idx="361">
                  <c:v>73.266326699085695</c:v>
                </c:pt>
                <c:pt idx="362">
                  <c:v>73.344138830847712</c:v>
                </c:pt>
                <c:pt idx="363">
                  <c:v>73.421407727891435</c:v>
                </c:pt>
                <c:pt idx="364">
                  <c:v>73.498136859133211</c:v>
                </c:pt>
                <c:pt idx="365">
                  <c:v>73.574329676552651</c:v>
                </c:pt>
                <c:pt idx="366">
                  <c:v>73.6499896151835</c:v>
                </c:pt>
                <c:pt idx="367">
                  <c:v>73.725120093106554</c:v>
                </c:pt>
                <c:pt idx="368">
                  <c:v>73.799724511444623</c:v>
                </c:pt>
                <c:pt idx="369">
                  <c:v>73.873806254359621</c:v>
                </c:pt>
                <c:pt idx="370">
                  <c:v>73.947368689051487</c:v>
                </c:pt>
                <c:pt idx="371">
                  <c:v>74.020415165759175</c:v>
                </c:pt>
                <c:pt idx="372">
                  <c:v>74.092949017763416</c:v>
                </c:pt>
                <c:pt idx="373">
                  <c:v>74.164973561391406</c:v>
                </c:pt>
                <c:pt idx="374">
                  <c:v>74.236492096023269</c:v>
                </c:pt>
                <c:pt idx="375">
                  <c:v>74.307507904100262</c:v>
                </c:pt>
                <c:pt idx="376">
                  <c:v>74.378024251134732</c:v>
                </c:pt>
                <c:pt idx="377">
                  <c:v>74.448044385721701</c:v>
                </c:pt>
                <c:pt idx="378">
                  <c:v>74.517571539552222</c:v>
                </c:pt>
                <c:pt idx="379">
                  <c:v>74.586608927428159</c:v>
                </c:pt>
                <c:pt idx="380">
                  <c:v>74.655159747278688</c:v>
                </c:pt>
                <c:pt idx="381">
                  <c:v>74.723227180178242</c:v>
                </c:pt>
                <c:pt idx="382">
                  <c:v>74.790814390365981</c:v>
                </c:pt>
                <c:pt idx="383">
                  <c:v>74.857924525266739</c:v>
                </c:pt>
                <c:pt idx="384">
                  <c:v>74.924560715513309</c:v>
                </c:pt>
                <c:pt idx="385">
                  <c:v>74.990726074970226</c:v>
                </c:pt>
                <c:pt idx="386">
                  <c:v>75.056423700758884</c:v>
                </c:pt>
                <c:pt idx="387">
                  <c:v>75.121656673283852</c:v>
                </c:pt>
                <c:pt idx="388">
                  <c:v>75.186428056260667</c:v>
                </c:pt>
                <c:pt idx="389">
                  <c:v>75.250740896744773</c:v>
                </c:pt>
                <c:pt idx="390">
                  <c:v>75.314598225161646</c:v>
                </c:pt>
                <c:pt idx="391">
                  <c:v>75.378003055338269</c:v>
                </c:pt>
                <c:pt idx="392">
                  <c:v>75.440958384535577</c:v>
                </c:pt>
                <c:pt idx="393">
                  <c:v>75.503467193482223</c:v>
                </c:pt>
                <c:pt idx="394">
                  <c:v>75.565532446409307</c:v>
                </c:pt>
                <c:pt idx="395">
                  <c:v>75.627157091086275</c:v>
                </c:pt>
                <c:pt idx="396">
                  <c:v>75.68834405885778</c:v>
                </c:pt>
                <c:pt idx="397">
                  <c:v>75.749096264681683</c:v>
                </c:pt>
                <c:pt idx="398">
                  <c:v>75.809416607167933</c:v>
                </c:pt>
                <c:pt idx="399">
                  <c:v>75.869307968618457</c:v>
                </c:pt>
                <c:pt idx="400">
                  <c:v>75.928773215068034</c:v>
                </c:pt>
                <c:pt idx="401">
                  <c:v>75.987815196326039</c:v>
                </c:pt>
                <c:pt idx="402">
                  <c:v>76.046436746019026</c:v>
                </c:pt>
                <c:pt idx="403">
                  <c:v>76.104640681634351</c:v>
                </c:pt>
                <c:pt idx="404">
                  <c:v>76.162429804564397</c:v>
                </c:pt>
                <c:pt idx="405">
                  <c:v>76.219806900151823</c:v>
                </c:pt>
                <c:pt idx="406">
                  <c:v>76.276774737735536</c:v>
                </c:pt>
                <c:pt idx="407">
                  <c:v>76.333336070697342</c:v>
                </c:pt>
                <c:pt idx="408">
                  <c:v>76.389493636509499</c:v>
                </c:pt>
                <c:pt idx="409">
                  <c:v>76.445250156782947</c:v>
                </c:pt>
                <c:pt idx="410">
                  <c:v>76.500608337316123</c:v>
                </c:pt>
                <c:pt idx="411">
                  <c:v>76.55557086814467</c:v>
                </c:pt>
                <c:pt idx="412">
                  <c:v>76.610140423591631</c:v>
                </c:pt>
                <c:pt idx="413">
                  <c:v>76.664319662318363</c:v>
                </c:pt>
                <c:pt idx="414">
                  <c:v>76.718111227376085</c:v>
                </c:pt>
                <c:pt idx="415">
                  <c:v>76.771517746257999</c:v>
                </c:pt>
                <c:pt idx="416">
                  <c:v>76.824541830952001</c:v>
                </c:pt>
                <c:pt idx="417">
                  <c:v>76.877186077993926</c:v>
                </c:pt>
                <c:pt idx="418">
                  <c:v>76.92945306852144</c:v>
                </c:pt>
                <c:pt idx="419">
                  <c:v>76.981345368328292</c:v>
                </c:pt>
                <c:pt idx="420">
                  <c:v>77.032865527919299</c:v>
                </c:pt>
                <c:pt idx="421">
                  <c:v>77.084016082565554</c:v>
                </c:pt>
                <c:pt idx="422">
                  <c:v>77.134799552360391</c:v>
                </c:pt>
                <c:pt idx="423">
                  <c:v>77.185218442275541</c:v>
                </c:pt>
                <c:pt idx="424">
                  <c:v>77.235275242217966</c:v>
                </c:pt>
                <c:pt idx="425">
                  <c:v>77.284972427086927</c:v>
                </c:pt>
                <c:pt idx="426">
                  <c:v>77.334312456831597</c:v>
                </c:pt>
                <c:pt idx="427">
                  <c:v>77.383297776508954</c:v>
                </c:pt>
                <c:pt idx="428">
                  <c:v>77.431930816342188</c:v>
                </c:pt>
                <c:pt idx="429">
                  <c:v>77.480213991779308</c:v>
                </c:pt>
                <c:pt idx="430">
                  <c:v>77.528149703552259</c:v>
                </c:pt>
                <c:pt idx="431">
                  <c:v>77.575740337736235</c:v>
                </c:pt>
                <c:pt idx="432">
                  <c:v>77.622988265809425</c:v>
                </c:pt>
                <c:pt idx="433">
                  <c:v>77.669895844712983</c:v>
                </c:pt>
                <c:pt idx="434">
                  <c:v>77.716465416911305</c:v>
                </c:pt>
                <c:pt idx="435">
                  <c:v>77.762699310452632</c:v>
                </c:pt>
                <c:pt idx="436">
                  <c:v>77.808599839029867</c:v>
                </c:pt>
                <c:pt idx="437">
                  <c:v>77.854169302041711</c:v>
                </c:pt>
                <c:pt idx="438">
                  <c:v>77.899409984653886</c:v>
                </c:pt>
                <c:pt idx="439">
                  <c:v>77.944324157860791</c:v>
                </c:pt>
                <c:pt idx="440">
                  <c:v>77.988914078547282</c:v>
                </c:pt>
                <c:pt idx="441">
                  <c:v>78.033181989550556</c:v>
                </c:pt>
                <c:pt idx="442">
                  <c:v>78.077130119722426</c:v>
                </c:pt>
                <c:pt idx="443">
                  <c:v>78.12076068399162</c:v>
                </c:pt>
                <c:pt idx="444">
                  <c:v>78.164075883426278</c:v>
                </c:pt>
                <c:pt idx="445">
                  <c:v>78.2070779052967</c:v>
                </c:pt>
                <c:pt idx="446">
                  <c:v>78.249768923138163</c:v>
                </c:pt>
                <c:pt idx="447">
                  <c:v>78.292151096813839</c:v>
                </c:pt>
                <c:pt idx="448">
                  <c:v>78.334226572577961</c:v>
                </c:pt>
                <c:pt idx="449">
                  <c:v>78.375997483139002</c:v>
                </c:pt>
                <c:pt idx="450">
                  <c:v>78.417465947723002</c:v>
                </c:pt>
                <c:pt idx="451">
                  <c:v>78.458634072137002</c:v>
                </c:pt>
                <c:pt idx="452">
                  <c:v>78.499503948832583</c:v>
                </c:pt>
                <c:pt idx="453">
                  <c:v>78.540077656969387</c:v>
                </c:pt>
                <c:pt idx="454">
                  <c:v>78.58035726247887</c:v>
                </c:pt>
                <c:pt idx="455">
                  <c:v>78.620344818127975</c:v>
                </c:pt>
                <c:pt idx="456">
                  <c:v>78.66004236358296</c:v>
                </c:pt>
                <c:pt idx="457">
                  <c:v>78.699451925473156</c:v>
                </c:pt>
                <c:pt idx="458">
                  <c:v>78.738575517454933</c:v>
                </c:pt>
                <c:pt idx="459">
                  <c:v>78.777415140275494</c:v>
                </c:pt>
                <c:pt idx="460">
                  <c:v>78.815972781836876</c:v>
                </c:pt>
                <c:pt idx="461">
                  <c:v>78.854250417259848</c:v>
                </c:pt>
                <c:pt idx="462">
                  <c:v>78.892250008947855</c:v>
                </c:pt>
                <c:pt idx="463">
                  <c:v>78.929973506650938</c:v>
                </c:pt>
                <c:pt idx="464">
                  <c:v>78.96742284752969</c:v>
                </c:pt>
                <c:pt idx="465">
                  <c:v>79.004599956219167</c:v>
                </c:pt>
                <c:pt idx="466">
                  <c:v>79.041506744892786</c:v>
                </c:pt>
                <c:pt idx="467">
                  <c:v>79.078145113326187</c:v>
                </c:pt>
                <c:pt idx="468">
                  <c:v>79.11451694896104</c:v>
                </c:pt>
                <c:pt idx="469">
                  <c:v>79.15062412696885</c:v>
                </c:pt>
                <c:pt idx="470">
                  <c:v>79.186468510314711</c:v>
                </c:pt>
                <c:pt idx="471">
                  <c:v>79.222051949821022</c:v>
                </c:pt>
                <c:pt idx="472">
                  <c:v>79.257376284231029</c:v>
                </c:pt>
                <c:pt idx="473">
                  <c:v>79.292443340272456</c:v>
                </c:pt>
                <c:pt idx="474">
                  <c:v>79.327254932720976</c:v>
                </c:pt>
                <c:pt idx="475">
                  <c:v>79.361812864463616</c:v>
                </c:pt>
                <c:pt idx="476">
                  <c:v>79.39611892656211</c:v>
                </c:pt>
                <c:pt idx="477">
                  <c:v>79.430174898316153</c:v>
                </c:pt>
                <c:pt idx="478">
                  <c:v>79.463982547326481</c:v>
                </c:pt>
                <c:pt idx="479">
                  <c:v>79.497543629558024</c:v>
                </c:pt>
                <c:pt idx="480">
                  <c:v>79.530859889402777</c:v>
                </c:pt>
                <c:pt idx="481">
                  <c:v>79.563933059742695</c:v>
                </c:pt>
                <c:pt idx="482">
                  <c:v>79.596764862012407</c:v>
                </c:pt>
                <c:pt idx="483">
                  <c:v>79.629357006261841</c:v>
                </c:pt>
                <c:pt idx="484">
                  <c:v>79.661711191218686</c:v>
                </c:pt>
                <c:pt idx="485">
                  <c:v>79.693829104350783</c:v>
                </c:pt>
                <c:pt idx="486">
                  <c:v>79.725712421928407</c:v>
                </c:pt>
                <c:pt idx="487">
                  <c:v>79.757362809086288</c:v>
                </c:pt>
                <c:pt idx="488">
                  <c:v>79.78878191988565</c:v>
                </c:pt>
                <c:pt idx="489">
                  <c:v>79.819971397376008</c:v>
                </c:pt>
                <c:pt idx="490">
                  <c:v>79.850932873656845</c:v>
                </c:pt>
                <c:pt idx="491">
                  <c:v>79.881667969939159</c:v>
                </c:pt>
                <c:pt idx="492">
                  <c:v>79.912178296606839</c:v>
                </c:pt>
                <c:pt idx="493">
                  <c:v>79.942465453277876</c:v>
                </c:pt>
                <c:pt idx="494">
                  <c:v>79.972531028865447</c:v>
                </c:pt>
                <c:pt idx="495">
                  <c:v>80.002376601638801</c:v>
                </c:pt>
                <c:pt idx="496">
                  <c:v>80.032003739284008</c:v>
                </c:pt>
                <c:pt idx="497">
                  <c:v>80.061413998964511</c:v>
                </c:pt>
                <c:pt idx="498">
                  <c:v>80.090608927381538</c:v>
                </c:pt>
                <c:pt idx="499">
                  <c:v>80.119590060834284</c:v>
                </c:pt>
                <c:pt idx="500">
                  <c:v>80.148358925280036</c:v>
                </c:pt>
                <c:pt idx="501">
                  <c:v>80.176917036393903</c:v>
                </c:pt>
                <c:pt idx="502">
                  <c:v>80.205265899628614</c:v>
                </c:pt>
                <c:pt idx="503">
                  <c:v>80.233407010273936</c:v>
                </c:pt>
                <c:pt idx="504">
                  <c:v>80.261341853516043</c:v>
                </c:pt>
                <c:pt idx="505">
                  <c:v>80.289071904496552</c:v>
                </c:pt>
                <c:pt idx="506">
                  <c:v>80.31659862837148</c:v>
                </c:pt>
                <c:pt idx="507">
                  <c:v>80.343923480369952</c:v>
                </c:pt>
                <c:pt idx="508">
                  <c:v>80.371047905852777</c:v>
                </c:pt>
                <c:pt idx="509">
                  <c:v>80.397973340370697</c:v>
                </c:pt>
                <c:pt idx="510">
                  <c:v>80.424701209722542</c:v>
                </c:pt>
                <c:pt idx="511">
                  <c:v>80.451232930013191</c:v>
                </c:pt>
                <c:pt idx="512">
                  <c:v>80.477569907711199</c:v>
                </c:pt>
                <c:pt idx="513">
                  <c:v>80.503713539706382</c:v>
                </c:pt>
                <c:pt idx="514">
                  <c:v>80.529665213367053</c:v>
                </c:pt>
                <c:pt idx="515">
                  <c:v>80.555426306597141</c:v>
                </c:pt>
                <c:pt idx="516">
                  <c:v>80.580998187893059</c:v>
                </c:pt>
                <c:pt idx="517">
                  <c:v>80.60638221640032</c:v>
                </c:pt>
                <c:pt idx="518">
                  <c:v>80.631579741970029</c:v>
                </c:pt>
                <c:pt idx="519">
                  <c:v>80.656592105215069</c:v>
                </c:pt>
                <c:pt idx="520">
                  <c:v>80.681420637566134</c:v>
                </c:pt>
                <c:pt idx="521">
                  <c:v>80.706066661327469</c:v>
                </c:pt>
                <c:pt idx="522">
                  <c:v>80.730531489732428</c:v>
                </c:pt>
                <c:pt idx="523">
                  <c:v>80.754816426998886</c:v>
                </c:pt>
                <c:pt idx="524">
                  <c:v>80.778922768384263</c:v>
                </c:pt>
                <c:pt idx="525">
                  <c:v>80.802851800240418</c:v>
                </c:pt>
                <c:pt idx="526">
                  <c:v>80.826604800068367</c:v>
                </c:pt>
                <c:pt idx="527">
                  <c:v>80.850183036572659</c:v>
                </c:pt>
                <c:pt idx="528">
                  <c:v>80.873587769715613</c:v>
                </c:pt>
                <c:pt idx="529">
                  <c:v>80.896820250771228</c:v>
                </c:pt>
                <c:pt idx="530">
                  <c:v>80.919881722378989</c:v>
                </c:pt>
                <c:pt idx="531">
                  <c:v>80.942773418597369</c:v>
                </c:pt>
                <c:pt idx="532">
                  <c:v>80.965496564957064</c:v>
                </c:pt>
                <c:pt idx="533">
                  <c:v>80.988052378514084</c:v>
                </c:pt>
                <c:pt idx="534">
                  <c:v>81.010442067902503</c:v>
                </c:pt>
                <c:pt idx="535">
                  <c:v>81.032666833387097</c:v>
                </c:pt>
                <c:pt idx="536">
                  <c:v>81.05472786691567</c:v>
                </c:pt>
                <c:pt idx="537">
                  <c:v>81.076626352171075</c:v>
                </c:pt>
                <c:pt idx="538">
                  <c:v>81.098363464623205</c:v>
                </c:pt>
                <c:pt idx="539">
                  <c:v>81.119940371580554</c:v>
                </c:pt>
                <c:pt idx="540">
                  <c:v>81.141358232241586</c:v>
                </c:pt>
                <c:pt idx="541">
                  <c:v>81.162618197745928</c:v>
                </c:pt>
                <c:pt idx="542">
                  <c:v>81.183721411225321</c:v>
                </c:pt>
                <c:pt idx="543">
                  <c:v>81.204669007854164</c:v>
                </c:pt>
                <c:pt idx="544">
                  <c:v>81.225462114900097</c:v>
                </c:pt>
                <c:pt idx="545">
                  <c:v>81.246101851774114</c:v>
                </c:pt>
                <c:pt idx="546">
                  <c:v>81.266589330080535</c:v>
                </c:pt>
                <c:pt idx="547">
                  <c:v>81.286925653666742</c:v>
                </c:pt>
                <c:pt idx="548">
                  <c:v>81.307111918672632</c:v>
                </c:pt>
                <c:pt idx="549">
                  <c:v>81.327149213579858</c:v>
                </c:pt>
                <c:pt idx="550">
                  <c:v>81.3470386192608</c:v>
                </c:pt>
                <c:pt idx="551">
                  <c:v>81.366781209027408</c:v>
                </c:pt>
                <c:pt idx="552">
                  <c:v>81.386378048679603</c:v>
                </c:pt>
                <c:pt idx="553">
                  <c:v>81.405830196553595</c:v>
                </c:pt>
                <c:pt idx="554">
                  <c:v>81.425138703569942</c:v>
                </c:pt>
                <c:pt idx="555">
                  <c:v>81.444304613281318</c:v>
                </c:pt>
                <c:pt idx="556">
                  <c:v>81.463328961920041</c:v>
                </c:pt>
                <c:pt idx="557">
                  <c:v>81.482212778445401</c:v>
                </c:pt>
                <c:pt idx="558">
                  <c:v>81.500957084590709</c:v>
                </c:pt>
                <c:pt idx="559">
                  <c:v>81.51956289491018</c:v>
                </c:pt>
                <c:pt idx="560">
                  <c:v>81.538031216825459</c:v>
                </c:pt>
                <c:pt idx="561">
                  <c:v>81.556363050671948</c:v>
                </c:pt>
                <c:pt idx="562">
                  <c:v>81.574559389745005</c:v>
                </c:pt>
                <c:pt idx="563">
                  <c:v>81.592621220345706</c:v>
                </c:pt>
                <c:pt idx="564">
                  <c:v>81.61054952182657</c:v>
                </c:pt>
                <c:pt idx="565">
                  <c:v>81.628345266636813</c:v>
                </c:pt>
                <c:pt idx="566">
                  <c:v>81.646009420367605</c:v>
                </c:pt>
                <c:pt idx="567">
                  <c:v>81.663542941796976</c:v>
                </c:pt>
                <c:pt idx="568">
                  <c:v>81.680946782934399</c:v>
                </c:pt>
                <c:pt idx="569">
                  <c:v>81.698221889065266</c:v>
                </c:pt>
                <c:pt idx="570">
                  <c:v>81.715369198795116</c:v>
                </c:pt>
                <c:pt idx="571">
                  <c:v>81.73238964409353</c:v>
                </c:pt>
                <c:pt idx="572">
                  <c:v>81.749284150337857</c:v>
                </c:pt>
                <c:pt idx="573">
                  <c:v>81.766053636356716</c:v>
                </c:pt>
                <c:pt idx="574">
                  <c:v>81.782699014473252</c:v>
                </c:pt>
                <c:pt idx="575">
                  <c:v>81.799221190548067</c:v>
                </c:pt>
                <c:pt idx="576">
                  <c:v>81.815621064022082</c:v>
                </c:pt>
                <c:pt idx="577">
                  <c:v>81.831899527958981</c:v>
                </c:pt>
                <c:pt idx="578">
                  <c:v>81.848057469087607</c:v>
                </c:pt>
                <c:pt idx="579">
                  <c:v>81.864095767843935</c:v>
                </c:pt>
                <c:pt idx="580">
                  <c:v>81.880015298412985</c:v>
                </c:pt>
                <c:pt idx="581">
                  <c:v>81.895816928770344</c:v>
                </c:pt>
                <c:pt idx="582">
                  <c:v>81.911501520723576</c:v>
                </c:pt>
                <c:pt idx="583">
                  <c:v>81.92706992995339</c:v>
                </c:pt>
                <c:pt idx="584">
                  <c:v>81.942523006054444</c:v>
                </c:pt>
                <c:pt idx="585">
                  <c:v>81.957861592576108</c:v>
                </c:pt>
                <c:pt idx="586">
                  <c:v>81.973086527062861</c:v>
                </c:pt>
                <c:pt idx="587">
                  <c:v>81.988198641094499</c:v>
                </c:pt>
                <c:pt idx="588">
                  <c:v>82.003198760326114</c:v>
                </c:pt>
                <c:pt idx="589">
                  <c:v>82.018087704527915</c:v>
                </c:pt>
                <c:pt idx="590">
                  <c:v>82.032866287624628</c:v>
                </c:pt>
                <c:pt idx="591">
                  <c:v>82.047535317734898</c:v>
                </c:pt>
                <c:pt idx="592">
                  <c:v>82.06209559721033</c:v>
                </c:pt>
                <c:pt idx="593">
                  <c:v>82.076547922674322</c:v>
                </c:pt>
                <c:pt idx="594">
                  <c:v>82.090893085060699</c:v>
                </c:pt>
                <c:pt idx="595">
                  <c:v>82.10513186965207</c:v>
                </c:pt>
                <c:pt idx="596">
                  <c:v>82.119265056118067</c:v>
                </c:pt>
                <c:pt idx="597">
                  <c:v>82.133293418553251</c:v>
                </c:pt>
                <c:pt idx="598">
                  <c:v>82.147217725514821</c:v>
                </c:pt>
                <c:pt idx="599">
                  <c:v>82.161038740060178</c:v>
                </c:pt>
                <c:pt idx="600">
                  <c:v>82.174757219784127</c:v>
                </c:pt>
                <c:pt idx="601">
                  <c:v>82.188373916856051</c:v>
                </c:pt>
                <c:pt idx="602">
                  <c:v>82.201889578056608</c:v>
                </c:pt>
                <c:pt idx="603">
                  <c:v>82.21530494481452</c:v>
                </c:pt>
                <c:pt idx="604">
                  <c:v>82.228620753242851</c:v>
                </c:pt>
                <c:pt idx="605">
                  <c:v>82.241837734175249</c:v>
                </c:pt>
                <c:pt idx="606">
                  <c:v>82.254956613201927</c:v>
                </c:pt>
                <c:pt idx="607">
                  <c:v>82.267978110705414</c:v>
                </c:pt>
                <c:pt idx="608">
                  <c:v>82.280902941896088</c:v>
                </c:pt>
                <c:pt idx="609">
                  <c:v>82.293731816847512</c:v>
                </c:pt>
                <c:pt idx="610">
                  <c:v>82.306465440531568</c:v>
                </c:pt>
                <c:pt idx="611">
                  <c:v>82.319104512853343</c:v>
                </c:pt>
                <c:pt idx="612">
                  <c:v>82.331649728685818</c:v>
                </c:pt>
                <c:pt idx="613">
                  <c:v>82.344101777904356</c:v>
                </c:pt>
                <c:pt idx="614">
                  <c:v>82.35646134542101</c:v>
                </c:pt>
                <c:pt idx="615">
                  <c:v>82.368729111218514</c:v>
                </c:pt>
                <c:pt idx="616">
                  <c:v>82.380905750384215</c:v>
                </c:pt>
                <c:pt idx="617">
                  <c:v>82.392991933143676</c:v>
                </c:pt>
                <c:pt idx="618">
                  <c:v>82.404988324894148</c:v>
                </c:pt>
                <c:pt idx="619">
                  <c:v>82.416895586237743</c:v>
                </c:pt>
                <c:pt idx="620">
                  <c:v>82.428714373014543</c:v>
                </c:pt>
                <c:pt idx="621">
                  <c:v>82.440445336335429</c:v>
                </c:pt>
                <c:pt idx="622">
                  <c:v>82.452089122614623</c:v>
                </c:pt>
                <c:pt idx="623">
                  <c:v>82.463646373602202</c:v>
                </c:pt>
                <c:pt idx="624">
                  <c:v>82.475117726416272</c:v>
                </c:pt>
                <c:pt idx="625">
                  <c:v>82.486503813574984</c:v>
                </c:pt>
                <c:pt idx="626">
                  <c:v>82.497805263028411</c:v>
                </c:pt>
                <c:pt idx="627">
                  <c:v>82.509022698190108</c:v>
                </c:pt>
                <c:pt idx="628">
                  <c:v>82.520156737968577</c:v>
                </c:pt>
                <c:pt idx="629">
                  <c:v>82.531207996798486</c:v>
                </c:pt>
                <c:pt idx="630">
                  <c:v>82.542177084671692</c:v>
                </c:pt>
                <c:pt idx="631">
                  <c:v>82.553064607168125</c:v>
                </c:pt>
                <c:pt idx="632">
                  <c:v>82.563871165486347</c:v>
                </c:pt>
                <c:pt idx="633">
                  <c:v>82.574597356474115</c:v>
                </c:pt>
                <c:pt idx="634">
                  <c:v>82.585243772658529</c:v>
                </c:pt>
                <c:pt idx="635">
                  <c:v>82.595811002276207</c:v>
                </c:pt>
                <c:pt idx="636">
                  <c:v>82.606299629303038</c:v>
                </c:pt>
                <c:pt idx="637">
                  <c:v>82.616710233484028</c:v>
                </c:pt>
                <c:pt idx="638">
                  <c:v>82.627043390362658</c:v>
                </c:pt>
                <c:pt idx="639">
                  <c:v>82.637299671310231</c:v>
                </c:pt>
                <c:pt idx="640">
                  <c:v>82.647479643555087</c:v>
                </c:pt>
                <c:pt idx="641">
                  <c:v>82.657583870211397</c:v>
                </c:pt>
                <c:pt idx="642">
                  <c:v>82.667612910308051</c:v>
                </c:pt>
                <c:pt idx="643">
                  <c:v>82.677567318817125</c:v>
                </c:pt>
                <c:pt idx="644">
                  <c:v>82.68744764668233</c:v>
                </c:pt>
                <c:pt idx="645">
                  <c:v>82.697254440847203</c:v>
                </c:pt>
                <c:pt idx="646">
                  <c:v>82.70698824428311</c:v>
                </c:pt>
                <c:pt idx="647">
                  <c:v>82.716649596017135</c:v>
                </c:pt>
                <c:pt idx="648">
                  <c:v>82.726239031159636</c:v>
                </c:pt>
                <c:pt idx="649">
                  <c:v>82.73575708093189</c:v>
                </c:pt>
                <c:pt idx="650">
                  <c:v>82.745204272693272</c:v>
                </c:pt>
                <c:pt idx="651">
                  <c:v>82.7545811299684</c:v>
                </c:pt>
                <c:pt idx="652">
                  <c:v>82.763888172474182</c:v>
                </c:pt>
                <c:pt idx="653">
                  <c:v>82.773125916146441</c:v>
                </c:pt>
                <c:pt idx="654">
                  <c:v>82.782294873166677</c:v>
                </c:pt>
                <c:pt idx="655">
                  <c:v>82.791395551988387</c:v>
                </c:pt>
                <c:pt idx="656">
                  <c:v>82.800428457363381</c:v>
                </c:pt>
                <c:pt idx="657">
                  <c:v>82.809394090367846</c:v>
                </c:pt>
                <c:pt idx="658">
                  <c:v>82.818292948428251</c:v>
                </c:pt>
                <c:pt idx="659">
                  <c:v>82.827125525347128</c:v>
                </c:pt>
                <c:pt idx="660">
                  <c:v>82.835892311328635</c:v>
                </c:pt>
                <c:pt idx="661">
                  <c:v>82.844593793003966</c:v>
                </c:pt>
                <c:pt idx="662">
                  <c:v>82.853230453456561</c:v>
                </c:pt>
                <c:pt idx="663">
                  <c:v>82.861802772247273</c:v>
                </c:pt>
                <c:pt idx="664">
                  <c:v>82.870311225439167</c:v>
                </c:pt>
                <c:pt idx="665">
                  <c:v>82.878756285622373</c:v>
                </c:pt>
                <c:pt idx="666">
                  <c:v>82.887138421938602</c:v>
                </c:pt>
                <c:pt idx="667">
                  <c:v>82.895458100105571</c:v>
                </c:pt>
                <c:pt idx="668">
                  <c:v>82.90371578244131</c:v>
                </c:pt>
                <c:pt idx="669">
                  <c:v>82.911911927888255</c:v>
                </c:pt>
                <c:pt idx="670">
                  <c:v>82.920046992037101</c:v>
                </c:pt>
                <c:pt idx="671">
                  <c:v>82.928121427150714</c:v>
                </c:pt>
                <c:pt idx="672">
                  <c:v>82.936135682187668</c:v>
                </c:pt>
                <c:pt idx="673">
                  <c:v>82.944090202825734</c:v>
                </c:pt>
                <c:pt idx="674">
                  <c:v>82.951985431485198</c:v>
                </c:pt>
                <c:pt idx="675">
                  <c:v>82.959821807352014</c:v>
                </c:pt>
                <c:pt idx="676">
                  <c:v>82.967599766400795</c:v>
                </c:pt>
                <c:pt idx="677">
                  <c:v>82.975319741417636</c:v>
                </c:pt>
                <c:pt idx="678">
                  <c:v>82.982982162022878</c:v>
                </c:pt>
                <c:pt idx="679">
                  <c:v>82.990587454693582</c:v>
                </c:pt>
                <c:pt idx="680">
                  <c:v>82.998136042785987</c:v>
                </c:pt>
                <c:pt idx="681">
                  <c:v>83.005628346557643</c:v>
                </c:pt>
                <c:pt idx="682">
                  <c:v>83.013064783189634</c:v>
                </c:pt>
                <c:pt idx="683">
                  <c:v>83.020445766808407</c:v>
                </c:pt>
                <c:pt idx="684">
                  <c:v>83.027771708507657</c:v>
                </c:pt>
                <c:pt idx="685">
                  <c:v>83.035043016369912</c:v>
                </c:pt>
                <c:pt idx="686">
                  <c:v>83.042260095488061</c:v>
                </c:pt>
                <c:pt idx="687">
                  <c:v>83.049423347986689</c:v>
                </c:pt>
                <c:pt idx="688">
                  <c:v>83.056533173043377</c:v>
                </c:pt>
                <c:pt idx="689">
                  <c:v>83.063589966909632</c:v>
                </c:pt>
                <c:pt idx="690">
                  <c:v>83.070594122931922</c:v>
                </c:pt>
                <c:pt idx="691">
                  <c:v>83.077546031572439</c:v>
                </c:pt>
                <c:pt idx="692">
                  <c:v>83.084446080429728</c:v>
                </c:pt>
                <c:pt idx="693">
                  <c:v>83.091294654259158</c:v>
                </c:pt>
                <c:pt idx="694">
                  <c:v>83.098092134993394</c:v>
                </c:pt>
                <c:pt idx="695">
                  <c:v>83.104838901762506</c:v>
                </c:pt>
                <c:pt idx="696">
                  <c:v>83.111535330914108</c:v>
                </c:pt>
                <c:pt idx="697">
                  <c:v>83.118181796033369</c:v>
                </c:pt>
                <c:pt idx="698">
                  <c:v>83.124778667962715</c:v>
                </c:pt>
                <c:pt idx="699">
                  <c:v>83.131326314821578</c:v>
                </c:pt>
                <c:pt idx="700">
                  <c:v>83.137825102026</c:v>
                </c:pt>
                <c:pt idx="701">
                  <c:v>83.144275392307875</c:v>
                </c:pt>
                <c:pt idx="702">
                  <c:v>83.150677545734453</c:v>
                </c:pt>
                <c:pt idx="703">
                  <c:v>83.157031919727288</c:v>
                </c:pt>
                <c:pt idx="704">
                  <c:v>83.163338869081386</c:v>
                </c:pt>
                <c:pt idx="705">
                  <c:v>83.169598745984061</c:v>
                </c:pt>
                <c:pt idx="706">
                  <c:v>83.175811900033636</c:v>
                </c:pt>
                <c:pt idx="707">
                  <c:v>83.18197867825819</c:v>
                </c:pt>
                <c:pt idx="708">
                  <c:v>83.188099425133927</c:v>
                </c:pt>
                <c:pt idx="709">
                  <c:v>83.194174482603657</c:v>
                </c:pt>
                <c:pt idx="710">
                  <c:v>83.200204190094993</c:v>
                </c:pt>
                <c:pt idx="711">
                  <c:v>83.206188884538477</c:v>
                </c:pt>
                <c:pt idx="712">
                  <c:v>83.212128900385594</c:v>
                </c:pt>
                <c:pt idx="713">
                  <c:v>83.21802456962665</c:v>
                </c:pt>
                <c:pt idx="714">
                  <c:v>83.223876221808482</c:v>
                </c:pt>
                <c:pt idx="715">
                  <c:v>83.229684184052147</c:v>
                </c:pt>
                <c:pt idx="716">
                  <c:v>83.235448781070374</c:v>
                </c:pt>
                <c:pt idx="717">
                  <c:v>83.241170335184989</c:v>
                </c:pt>
                <c:pt idx="718">
                  <c:v>83.246849166344148</c:v>
                </c:pt>
                <c:pt idx="719">
                  <c:v>83.252485592139507</c:v>
                </c:pt>
                <c:pt idx="720">
                  <c:v>83.258079927823275</c:v>
                </c:pt>
                <c:pt idx="721">
                  <c:v>83.263632486325037</c:v>
                </c:pt>
                <c:pt idx="722">
                  <c:v>83.269143578268626</c:v>
                </c:pt>
                <c:pt idx="723">
                  <c:v>83.274613511988775</c:v>
                </c:pt>
                <c:pt idx="724">
                  <c:v>83.280042593547662</c:v>
                </c:pt>
                <c:pt idx="725">
                  <c:v>83.285431126751376</c:v>
                </c:pt>
                <c:pt idx="726">
                  <c:v>83.290779413166234</c:v>
                </c:pt>
                <c:pt idx="727">
                  <c:v>83.296087752134994</c:v>
                </c:pt>
                <c:pt idx="728">
                  <c:v>83.301356440792986</c:v>
                </c:pt>
                <c:pt idx="729">
                  <c:v>83.306585774084056</c:v>
                </c:pt>
                <c:pt idx="730">
                  <c:v>83.311776044776479</c:v>
                </c:pt>
                <c:pt idx="731">
                  <c:v>83.316927543478755</c:v>
                </c:pt>
                <c:pt idx="732">
                  <c:v>83.322040558655175</c:v>
                </c:pt>
                <c:pt idx="733">
                  <c:v>83.327115376641487</c:v>
                </c:pt>
                <c:pt idx="734">
                  <c:v>83.332152281660257</c:v>
                </c:pt>
                <c:pt idx="735">
                  <c:v>83.337151555836243</c:v>
                </c:pt>
                <c:pt idx="736">
                  <c:v>83.342113479211577</c:v>
                </c:pt>
                <c:pt idx="737">
                  <c:v>83.34703832976092</c:v>
                </c:pt>
                <c:pt idx="738">
                  <c:v>83.351926383406521</c:v>
                </c:pt>
                <c:pt idx="739">
                  <c:v>83.356777914032975</c:v>
                </c:pt>
                <c:pt idx="740">
                  <c:v>83.361593193502202</c:v>
                </c:pt>
                <c:pt idx="741">
                  <c:v>83.366372491668045</c:v>
                </c:pt>
                <c:pt idx="742">
                  <c:v>83.371116076390891</c:v>
                </c:pt>
                <c:pt idx="743">
                  <c:v>83.375824213552164</c:v>
                </c:pt>
                <c:pt idx="744">
                  <c:v>83.380497167068711</c:v>
                </c:pt>
                <c:pt idx="745">
                  <c:v>83.385135198907108</c:v>
                </c:pt>
                <c:pt idx="746">
                  <c:v>83.389738569097844</c:v>
                </c:pt>
                <c:pt idx="747">
                  <c:v>83.394307535749419</c:v>
                </c:pt>
                <c:pt idx="748">
                  <c:v>83.398842355062314</c:v>
                </c:pt>
                <c:pt idx="749">
                  <c:v>83.403343281342885</c:v>
                </c:pt>
                <c:pt idx="750">
                  <c:v>83.407810567017194</c:v>
                </c:pt>
                <c:pt idx="751">
                  <c:v>83.412244462644693</c:v>
                </c:pt>
                <c:pt idx="752">
                  <c:v>83.416645216931769</c:v>
                </c:pt>
                <c:pt idx="753">
                  <c:v>83.421013076745353</c:v>
                </c:pt>
                <c:pt idx="754">
                  <c:v>83.425348287126226</c:v>
                </c:pt>
                <c:pt idx="755">
                  <c:v>83.429651091302389</c:v>
                </c:pt>
                <c:pt idx="756">
                  <c:v>83.433921730702281</c:v>
                </c:pt>
                <c:pt idx="757">
                  <c:v>83.43816044496792</c:v>
                </c:pt>
                <c:pt idx="758">
                  <c:v>83.44236747196787</c:v>
                </c:pt>
                <c:pt idx="759">
                  <c:v>83.446543047810266</c:v>
                </c:pt>
                <c:pt idx="760">
                  <c:v>83.450687406855607</c:v>
                </c:pt>
                <c:pt idx="761">
                  <c:v>83.454800781729546</c:v>
                </c:pt>
                <c:pt idx="762">
                  <c:v>83.458883403335548</c:v>
                </c:pt>
                <c:pt idx="763">
                  <c:v>83.462935500867488</c:v>
                </c:pt>
                <c:pt idx="764">
                  <c:v>83.466957301822063</c:v>
                </c:pt>
                <c:pt idx="765">
                  <c:v>83.470949032011319</c:v>
                </c:pt>
                <c:pt idx="766">
                  <c:v>83.474910915574867</c:v>
                </c:pt>
                <c:pt idx="767">
                  <c:v>83.478843174992136</c:v>
                </c:pt>
                <c:pt idx="768">
                  <c:v>83.482746031094507</c:v>
                </c:pt>
                <c:pt idx="769">
                  <c:v>83.486619703077395</c:v>
                </c:pt>
                <c:pt idx="770">
                  <c:v>83.490464408512167</c:v>
                </c:pt>
                <c:pt idx="771">
                  <c:v>83.494280363358058</c:v>
                </c:pt>
                <c:pt idx="772">
                  <c:v>83.498067781973958</c:v>
                </c:pt>
                <c:pt idx="773">
                  <c:v>83.501826877130128</c:v>
                </c:pt>
                <c:pt idx="774">
                  <c:v>83.50555786001982</c:v>
                </c:pt>
                <c:pt idx="775">
                  <c:v>83.509260940270806</c:v>
                </c:pt>
                <c:pt idx="776">
                  <c:v>83.512936325956886</c:v>
                </c:pt>
                <c:pt idx="777">
                  <c:v>83.516584223609257</c:v>
                </c:pt>
                <c:pt idx="778">
                  <c:v>83.52020483822777</c:v>
                </c:pt>
                <c:pt idx="779">
                  <c:v>83.523798373292223</c:v>
                </c:pt>
                <c:pt idx="780">
                  <c:v>83.52736503077341</c:v>
                </c:pt>
                <c:pt idx="781">
                  <c:v>83.530905011144284</c:v>
                </c:pt>
                <c:pt idx="782">
                  <c:v>83.534418513390847</c:v>
                </c:pt>
                <c:pt idx="783">
                  <c:v>83.537905735023116</c:v>
                </c:pt>
                <c:pt idx="784">
                  <c:v>83.541366872085902</c:v>
                </c:pt>
                <c:pt idx="785">
                  <c:v>83.544802119169589</c:v>
                </c:pt>
                <c:pt idx="786">
                  <c:v>83.54821166942078</c:v>
                </c:pt>
                <c:pt idx="787">
                  <c:v>83.551595714552903</c:v>
                </c:pt>
                <c:pt idx="788">
                  <c:v>83.554954444856747</c:v>
                </c:pt>
                <c:pt idx="789">
                  <c:v>83.558288049210887</c:v>
                </c:pt>
                <c:pt idx="790">
                  <c:v>83.561596715091994</c:v>
                </c:pt>
                <c:pt idx="791">
                  <c:v>83.564880628585243</c:v>
                </c:pt>
                <c:pt idx="792">
                  <c:v>83.568139974394441</c:v>
                </c:pt>
                <c:pt idx="793">
                  <c:v>83.571374935852219</c:v>
                </c:pt>
                <c:pt idx="794">
                  <c:v>83.574585694930079</c:v>
                </c:pt>
                <c:pt idx="795">
                  <c:v>83.577772432248395</c:v>
                </c:pt>
                <c:pt idx="796">
                  <c:v>83.58093532708638</c:v>
                </c:pt>
                <c:pt idx="797">
                  <c:v>83.584074557391887</c:v>
                </c:pt>
                <c:pt idx="798">
                  <c:v>83.587190299791217</c:v>
                </c:pt>
                <c:pt idx="799">
                  <c:v>83.590282729598854</c:v>
                </c:pt>
                <c:pt idx="800">
                  <c:v>83.593352020827098</c:v>
                </c:pt>
                <c:pt idx="801" formatCode="#,##0.0000">
                  <c:v>83.596398346195613</c:v>
                </c:pt>
                <c:pt idx="802" formatCode="#,##0.000">
                  <c:v>83.599421877140998</c:v>
                </c:pt>
                <c:pt idx="803">
                  <c:v>83.602422783826171</c:v>
                </c:pt>
                <c:pt idx="804">
                  <c:v>83.605401235149742</c:v>
                </c:pt>
                <c:pt idx="805">
                  <c:v>83.608357398755359</c:v>
                </c:pt>
                <c:pt idx="806">
                  <c:v>83.611291441040891</c:v>
                </c:pt>
                <c:pt idx="807">
                  <c:v>83.614203527167646</c:v>
                </c:pt>
                <c:pt idx="808">
                  <c:v>83.617093821069432</c:v>
                </c:pt>
                <c:pt idx="809">
                  <c:v>83.619962485461613</c:v>
                </c:pt>
                <c:pt idx="810">
                  <c:v>83.6228096818501</c:v>
                </c:pt>
                <c:pt idx="811">
                  <c:v>83.62563557054024</c:v>
                </c:pt>
                <c:pt idx="812">
                  <c:v>83.62844031064563</c:v>
                </c:pt>
                <c:pt idx="813">
                  <c:v>83.631224060096969</c:v>
                </c:pt>
                <c:pt idx="814">
                  <c:v>83.633986975650714</c:v>
                </c:pt>
                <c:pt idx="815">
                  <c:v>83.636729212897734</c:v>
                </c:pt>
                <c:pt idx="816">
                  <c:v>83.639450926271934</c:v>
                </c:pt>
                <c:pt idx="817">
                  <c:v>83.642152269058769</c:v>
                </c:pt>
                <c:pt idx="818">
                  <c:v>83.644833393403687</c:v>
                </c:pt>
                <c:pt idx="819">
                  <c:v>83.647494450320579</c:v>
                </c:pt>
                <c:pt idx="820">
                  <c:v>83.650135589700085</c:v>
                </c:pt>
                <c:pt idx="821">
                  <c:v>83.652756960317888</c:v>
                </c:pt>
                <c:pt idx="822">
                  <c:v>83.655358709842943</c:v>
                </c:pt>
                <c:pt idx="823">
                  <c:v>83.657940984845652</c:v>
                </c:pt>
                <c:pt idx="824">
                  <c:v>83.660503930805945</c:v>
                </c:pt>
                <c:pt idx="825">
                  <c:v>83.663047692121339</c:v>
                </c:pt>
                <c:pt idx="826">
                  <c:v>83.665572412114912</c:v>
                </c:pt>
                <c:pt idx="827">
                  <c:v>83.668078233043275</c:v>
                </c:pt>
                <c:pt idx="828">
                  <c:v>83.670565296104385</c:v>
                </c:pt>
                <c:pt idx="829">
                  <c:v>83.673033741445408</c:v>
                </c:pt>
                <c:pt idx="830">
                  <c:v>83.675483708170432</c:v>
                </c:pt>
                <c:pt idx="831">
                  <c:v>83.677915334348242</c:v>
                </c:pt>
                <c:pt idx="832">
                  <c:v>83.680328757019879</c:v>
                </c:pt>
                <c:pt idx="833">
                  <c:v>83.682724112206287</c:v>
                </c:pt>
                <c:pt idx="834">
                  <c:v>83.68510153491583</c:v>
                </c:pt>
                <c:pt idx="835">
                  <c:v>83.687461159151795</c:v>
                </c:pt>
                <c:pt idx="836">
                  <c:v>83.689803117919766</c:v>
                </c:pt>
                <c:pt idx="837">
                  <c:v>83.69212754323506</c:v>
                </c:pt>
                <c:pt idx="838">
                  <c:v>83.694434566129999</c:v>
                </c:pt>
                <c:pt idx="839">
                  <c:v>83.696724316661175</c:v>
                </c:pt>
                <c:pt idx="840">
                  <c:v>83.698996923916724</c:v>
                </c:pt>
                <c:pt idx="841">
                  <c:v>83.701252516023388</c:v>
                </c:pt>
                <c:pt idx="842">
                  <c:v>83.703491220153722</c:v>
                </c:pt>
                <c:pt idx="843">
                  <c:v>83.705713162533058</c:v>
                </c:pt>
                <c:pt idx="844">
                  <c:v>83.707918468446593</c:v>
                </c:pt>
                <c:pt idx="845">
                  <c:v>83.710107262246297</c:v>
                </c:pt>
                <c:pt idx="846">
                  <c:v>83.712279667357805</c:v>
                </c:pt>
                <c:pt idx="847">
                  <c:v>83.714435806287298</c:v>
                </c:pt>
                <c:pt idx="848">
                  <c:v>83.716575800628291</c:v>
                </c:pt>
                <c:pt idx="849">
                  <c:v>83.718699771068415</c:v>
                </c:pt>
                <c:pt idx="850">
                  <c:v>83.720807837396066</c:v>
                </c:pt>
                <c:pt idx="851">
                  <c:v>83.722900118507098</c:v>
                </c:pt>
                <c:pt idx="852">
                  <c:v>83.72497673241142</c:v>
                </c:pt>
                <c:pt idx="853">
                  <c:v>83.727037796239571</c:v>
                </c:pt>
                <c:pt idx="854">
                  <c:v>83.72908342624919</c:v>
                </c:pt>
                <c:pt idx="855">
                  <c:v>83.731113737831507</c:v>
                </c:pt>
                <c:pt idx="856">
                  <c:v>83.733128845517783</c:v>
                </c:pt>
                <c:pt idx="857">
                  <c:v>83.735128862985604</c:v>
                </c:pt>
                <c:pt idx="858">
                  <c:v>83.737113903065278</c:v>
                </c:pt>
                <c:pt idx="859">
                  <c:v>83.739084077746071</c:v>
                </c:pt>
                <c:pt idx="860">
                  <c:v>83.74103949818246</c:v>
                </c:pt>
                <c:pt idx="861">
                  <c:v>83.742980274700273</c:v>
                </c:pt>
                <c:pt idx="862">
                  <c:v>83.744906516802885</c:v>
                </c:pt>
                <c:pt idx="863">
                  <c:v>83.746818333177302</c:v>
                </c:pt>
                <c:pt idx="864">
                  <c:v>83.748715831700153</c:v>
                </c:pt>
                <c:pt idx="865">
                  <c:v>83.750599119443748</c:v>
                </c:pt>
                <c:pt idx="866">
                  <c:v>83.752468302682047</c:v>
                </c:pt>
                <c:pt idx="867">
                  <c:v>83.754323486896553</c:v>
                </c:pt>
                <c:pt idx="868">
                  <c:v>83.756164776782185</c:v>
                </c:pt>
                <c:pt idx="869">
                  <c:v>83.757992276253106</c:v>
                </c:pt>
                <c:pt idx="870">
                  <c:v>83.759806088448542</c:v>
                </c:pt>
                <c:pt idx="871">
                  <c:v>83.76160631573849</c:v>
                </c:pt>
                <c:pt idx="872">
                  <c:v>83.763393059729481</c:v>
                </c:pt>
                <c:pt idx="873">
                  <c:v>83.765166421270152</c:v>
                </c:pt>
                <c:pt idx="874">
                  <c:v>83.766926500456933</c:v>
                </c:pt>
                <c:pt idx="875">
                  <c:v>83.768673396639628</c:v>
                </c:pt>
                <c:pt idx="876">
                  <c:v>83.770407208426903</c:v>
                </c:pt>
                <c:pt idx="877">
                  <c:v>83.772128033691843</c:v>
                </c:pt>
                <c:pt idx="878">
                  <c:v>83.773835969577377</c:v>
                </c:pt>
                <c:pt idx="879">
                  <c:v>83.775531112501682</c:v>
                </c:pt>
                <c:pt idx="880">
                  <c:v>83.777213558163623</c:v>
                </c:pt>
                <c:pt idx="881">
                  <c:v>83.778883401548015</c:v>
                </c:pt>
                <c:pt idx="882">
                  <c:v>83.780540736930959</c:v>
                </c:pt>
                <c:pt idx="883">
                  <c:v>83.782185657885123</c:v>
                </c:pt>
                <c:pt idx="884">
                  <c:v>83.783818257284906</c:v>
                </c:pt>
                <c:pt idx="885">
                  <c:v>83.785438627311692</c:v>
                </c:pt>
                <c:pt idx="886">
                  <c:v>83.787046859458925</c:v>
                </c:pt>
                <c:pt idx="887">
                  <c:v>83.788643044537267</c:v>
                </c:pt>
                <c:pt idx="888">
                  <c:v>83.790227272679658</c:v>
                </c:pt>
                <c:pt idx="889">
                  <c:v>83.791799633346344</c:v>
                </c:pt>
                <c:pt idx="890">
                  <c:v>83.793360215329855</c:v>
                </c:pt>
                <c:pt idx="891">
                  <c:v>83.794909106759974</c:v>
                </c:pt>
                <c:pt idx="892">
                  <c:v>83.796446395108688</c:v>
                </c:pt>
                <c:pt idx="893">
                  <c:v>83.797972167195056</c:v>
                </c:pt>
                <c:pt idx="894">
                  <c:v>83.799486509190032</c:v>
                </c:pt>
                <c:pt idx="895">
                  <c:v>83.800989506621306</c:v>
                </c:pt>
                <c:pt idx="896">
                  <c:v>83.8024812443781</c:v>
                </c:pt>
                <c:pt idx="897">
                  <c:v>83.803961806715861</c:v>
                </c:pt>
                <c:pt idx="898">
                  <c:v>83.805431277261036</c:v>
                </c:pt>
                <c:pt idx="899">
                  <c:v>83.806889739015688</c:v>
                </c:pt>
                <c:pt idx="900">
                  <c:v>83.80833727436216</c:v>
                </c:pt>
                <c:pt idx="901">
                  <c:v>83.809773965067706</c:v>
                </c:pt>
                <c:pt idx="902">
                  <c:v>83.811199892289011</c:v>
                </c:pt>
                <c:pt idx="903">
                  <c:v>83.812615136576767</c:v>
                </c:pt>
                <c:pt idx="904">
                  <c:v>83.814019777880162</c:v>
                </c:pt>
                <c:pt idx="905">
                  <c:v>83.815413895551373</c:v>
                </c:pt>
                <c:pt idx="906">
                  <c:v>83.816797568349969</c:v>
                </c:pt>
                <c:pt idx="907">
                  <c:v>83.818170874447333</c:v>
                </c:pt>
                <c:pt idx="908">
                  <c:v>83.819533891431078</c:v>
                </c:pt>
                <c:pt idx="909">
                  <c:v>83.820886696309316</c:v>
                </c:pt>
                <c:pt idx="910">
                  <c:v>83.822229365515</c:v>
                </c:pt>
                <c:pt idx="911">
                  <c:v>83.823561974910234</c:v>
                </c:pt>
                <c:pt idx="912">
                  <c:v>83.824884599790451</c:v>
                </c:pt>
                <c:pt idx="913">
                  <c:v>83.826197314888674</c:v>
                </c:pt>
                <c:pt idx="914">
                  <c:v>83.827500194379724</c:v>
                </c:pt>
                <c:pt idx="915">
                  <c:v>83.828793311884297</c:v>
                </c:pt>
                <c:pt idx="916">
                  <c:v>83.830076740473146</c:v>
                </c:pt>
                <c:pt idx="917">
                  <c:v>83.831350552671154</c:v>
                </c:pt>
                <c:pt idx="918">
                  <c:v>83.832614820461416</c:v>
                </c:pt>
                <c:pt idx="919">
                  <c:v>83.833869615289217</c:v>
                </c:pt>
                <c:pt idx="920">
                  <c:v>83.835115008066097</c:v>
                </c:pt>
                <c:pt idx="921">
                  <c:v>83.836351069173773</c:v>
                </c:pt>
                <c:pt idx="922">
                  <c:v>83.837577868468117</c:v>
                </c:pt>
                <c:pt idx="923">
                  <c:v>83.83879547528305</c:v>
                </c:pt>
                <c:pt idx="924">
                  <c:v>83.840003958434451</c:v>
                </c:pt>
                <c:pt idx="925">
                  <c:v>83.841203386223967</c:v>
                </c:pt>
                <c:pt idx="926">
                  <c:v>83.842393826442915</c:v>
                </c:pt>
                <c:pt idx="927">
                  <c:v>83.843575346375971</c:v>
                </c:pt>
                <c:pt idx="928">
                  <c:v>83.844748012805056</c:v>
                </c:pt>
                <c:pt idx="929">
                  <c:v>83.845911892013021</c:v>
                </c:pt>
                <c:pt idx="930">
                  <c:v>83.84706704978737</c:v>
                </c:pt>
                <c:pt idx="931">
                  <c:v>83.848213551423953</c:v>
                </c:pt>
                <c:pt idx="932">
                  <c:v>83.849351461730606</c:v>
                </c:pt>
                <c:pt idx="933">
                  <c:v>83.850480845030816</c:v>
                </c:pt>
                <c:pt idx="934">
                  <c:v>83.851601765167331</c:v>
                </c:pt>
                <c:pt idx="935">
                  <c:v>83.852714285505698</c:v>
                </c:pt>
                <c:pt idx="936">
                  <c:v>83.853818468937888</c:v>
                </c:pt>
                <c:pt idx="937">
                  <c:v>83.85491437788572</c:v>
                </c:pt>
                <c:pt idx="938">
                  <c:v>83.856002074304484</c:v>
                </c:pt>
                <c:pt idx="939">
                  <c:v>83.857081619686298</c:v>
                </c:pt>
                <c:pt idx="940">
                  <c:v>83.858153075063683</c:v>
                </c:pt>
                <c:pt idx="941">
                  <c:v>83.859216501012853</c:v>
                </c:pt>
                <c:pt idx="942">
                  <c:v>83.860271957657218</c:v>
                </c:pt>
                <c:pt idx="943">
                  <c:v>83.861319504670718</c:v>
                </c:pt>
                <c:pt idx="944">
                  <c:v>83.86235920128118</c:v>
                </c:pt>
                <c:pt idx="945">
                  <c:v>83.863391106273639</c:v>
                </c:pt>
                <c:pt idx="946">
                  <c:v>83.864415277993615</c:v>
                </c:pt>
                <c:pt idx="947">
                  <c:v>83.865431774350441</c:v>
                </c:pt>
                <c:pt idx="948">
                  <c:v>83.866440652820458</c:v>
                </c:pt>
                <c:pt idx="949">
                  <c:v>83.867441970450287</c:v>
                </c:pt>
                <c:pt idx="950">
                  <c:v>83.868435783859994</c:v>
                </c:pt>
                <c:pt idx="951">
                  <c:v>83.869422149246319</c:v>
                </c:pt>
                <c:pt idx="952">
                  <c:v>83.870401122385772</c:v>
                </c:pt>
                <c:pt idx="953">
                  <c:v>83.871372758637776</c:v>
                </c:pt>
                <c:pt idx="954">
                  <c:v>83.872337112947861</c:v>
                </c:pt>
                <c:pt idx="955">
                  <c:v>83.873294239850622</c:v>
                </c:pt>
                <c:pt idx="956">
                  <c:v>83.874244193472862</c:v>
                </c:pt>
                <c:pt idx="957">
                  <c:v>83.875187027536612</c:v>
                </c:pt>
                <c:pt idx="958">
                  <c:v>83.876122795362164</c:v>
                </c:pt>
                <c:pt idx="959">
                  <c:v>83.877051549871041</c:v>
                </c:pt>
                <c:pt idx="960">
                  <c:v>83.877973343588991</c:v>
                </c:pt>
                <c:pt idx="961">
                  <c:v>83.878888228648933</c:v>
                </c:pt>
                <c:pt idx="962">
                  <c:v>83.879796256793867</c:v>
                </c:pt>
                <c:pt idx="963">
                  <c:v>83.880697479379819</c:v>
                </c:pt>
                <c:pt idx="964">
                  <c:v>83.881591947378709</c:v>
                </c:pt>
                <c:pt idx="965">
                  <c:v>83.882479711381166</c:v>
                </c:pt>
                <c:pt idx="966">
                  <c:v>83.88336082159951</c:v>
                </c:pt>
                <c:pt idx="967">
                  <c:v>83.8842353278704</c:v>
                </c:pt>
                <c:pt idx="968">
                  <c:v>83.88510327965777</c:v>
                </c:pt>
                <c:pt idx="969">
                  <c:v>83.885964726055548</c:v>
                </c:pt>
                <c:pt idx="970">
                  <c:v>83.886819715790395</c:v>
                </c:pt>
                <c:pt idx="971">
                  <c:v>83.887668297224536</c:v>
                </c:pt>
                <c:pt idx="972">
                  <c:v>83.888510518358387</c:v>
                </c:pt>
                <c:pt idx="973">
                  <c:v>83.889346426833285</c:v>
                </c:pt>
                <c:pt idx="974">
                  <c:v>83.890176069934185</c:v>
                </c:pt>
                <c:pt idx="975">
                  <c:v>83.890999494592307</c:v>
                </c:pt>
                <c:pt idx="976">
                  <c:v>83.891816747387736</c:v>
                </c:pt>
                <c:pt idx="977">
                  <c:v>83.892627874552119</c:v>
                </c:pt>
                <c:pt idx="978">
                  <c:v>83.89343292197124</c:v>
                </c:pt>
                <c:pt idx="979">
                  <c:v>83.894231935187534</c:v>
                </c:pt>
                <c:pt idx="980">
                  <c:v>83.895024959402733</c:v>
                </c:pt>
                <c:pt idx="981">
                  <c:v>83.89581203948039</c:v>
                </c:pt>
                <c:pt idx="982">
                  <c:v>83.896593219948372</c:v>
                </c:pt>
                <c:pt idx="983">
                  <c:v>83.897368545001385</c:v>
                </c:pt>
                <c:pt idx="984">
                  <c:v>83.898138058503449</c:v>
                </c:pt>
                <c:pt idx="985">
                  <c:v>83.898901803990412</c:v>
                </c:pt>
                <c:pt idx="986">
                  <c:v>83.899659824672327</c:v>
                </c:pt>
                <c:pt idx="987">
                  <c:v>83.900412163435959</c:v>
                </c:pt>
                <c:pt idx="988">
                  <c:v>83.901158862847126</c:v>
                </c:pt>
                <c:pt idx="989">
                  <c:v>83.901899965153163</c:v>
                </c:pt>
                <c:pt idx="990">
                  <c:v>83.902635512285244</c:v>
                </c:pt>
                <c:pt idx="991">
                  <c:v>83.903365545860765</c:v>
                </c:pt>
                <c:pt idx="992">
                  <c:v>83.904090107185709</c:v>
                </c:pt>
                <c:pt idx="993">
                  <c:v>83.904809237256941</c:v>
                </c:pt>
                <c:pt idx="994">
                  <c:v>83.905522976764502</c:v>
                </c:pt>
                <c:pt idx="995">
                  <c:v>83.906231366093948</c:v>
                </c:pt>
                <c:pt idx="996">
                  <c:v>83.906934445328602</c:v>
                </c:pt>
                <c:pt idx="997">
                  <c:v>83.907632254251794</c:v>
                </c:pt>
                <c:pt idx="998">
                  <c:v>83.908324832349109</c:v>
                </c:pt>
                <c:pt idx="999">
                  <c:v>83.909012218810631</c:v>
                </c:pt>
                <c:pt idx="1000">
                  <c:v>83.909694452533131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622288"/>
        <c:axId val="360622680"/>
      </c:scatterChart>
      <c:valAx>
        <c:axId val="360622288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0204578459425729"/>
              <c:y val="0.92222224563625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22680"/>
        <c:crosses val="autoZero"/>
        <c:crossBetween val="midCat"/>
      </c:valAx>
      <c:valAx>
        <c:axId val="360622680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State-variable solutions</a:t>
                </a:r>
              </a:p>
            </c:rich>
          </c:tx>
          <c:layout>
            <c:manualLayout>
              <c:xMode val="edge"/>
              <c:yMode val="edge"/>
              <c:x val="2.7650691094891519E-3"/>
              <c:y val="0.314772650046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22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8209139179271539E-2"/>
          <c:y val="0.16448173144723777"/>
          <c:w val="0.83539269771668201"/>
          <c:h val="0.103349210689153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01763883392967E-2"/>
          <c:y val="0.20611836301699979"/>
          <c:w val="0.89650032958200887"/>
          <c:h val="0.71585720554821231"/>
        </c:manualLayout>
      </c:layout>
      <c:scatterChart>
        <c:scatterStyle val="smoothMarker"/>
        <c:varyColors val="0"/>
        <c:ser>
          <c:idx val="1"/>
          <c:order val="0"/>
          <c:tx>
            <c:v>INC(t)</c:v>
          </c:tx>
          <c:spPr>
            <a:ln w="28575" cap="rnd">
              <a:solidFill>
                <a:srgbClr val="B6D99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w.Calcs'!$M$9:$M$1009</c:f>
              <c:numCache>
                <c:formatCode>#,##0</c:formatCode>
                <c:ptCount val="1001"/>
                <c:pt idx="0">
                  <c:v>0</c:v>
                </c:pt>
                <c:pt idx="1">
                  <c:v>1.7999999999999998</c:v>
                </c:pt>
                <c:pt idx="2">
                  <c:v>3.5689500000000001</c:v>
                </c:pt>
                <c:pt idx="3">
                  <c:v>5.3073461249999996</c:v>
                </c:pt>
                <c:pt idx="4">
                  <c:v>7.0156768303124988</c:v>
                </c:pt>
                <c:pt idx="5">
                  <c:v>8.6944230183164048</c:v>
                </c:pt>
                <c:pt idx="6">
                  <c:v>10.344058153446811</c:v>
                </c:pt>
                <c:pt idx="7">
                  <c:v>11.965048375447227</c:v>
                </c:pt>
                <c:pt idx="8">
                  <c:v>13.557852610910366</c:v>
                </c:pt>
                <c:pt idx="9">
                  <c:v>15.12292268313335</c:v>
                </c:pt>
                <c:pt idx="10">
                  <c:v>16.66070342031259</c:v>
                </c:pt>
                <c:pt idx="11">
                  <c:v>18.171632762103446</c:v>
                </c:pt>
                <c:pt idx="12">
                  <c:v>19.656141864569214</c:v>
                </c:pt>
                <c:pt idx="13">
                  <c:v>21.114655203543769</c:v>
                </c:pt>
                <c:pt idx="14">
                  <c:v>22.547590676431639</c:v>
                </c:pt>
                <c:pt idx="15">
                  <c:v>23.955359702469131</c:v>
                </c:pt>
                <c:pt idx="16">
                  <c:v>25.338367321469676</c:v>
                </c:pt>
                <c:pt idx="17">
                  <c:v>26.697012291076184</c:v>
                </c:pt>
                <c:pt idx="18">
                  <c:v>28.031687182542882</c:v>
                </c:pt>
                <c:pt idx="19">
                  <c:v>29.342778475068826</c:v>
                </c:pt>
                <c:pt idx="20">
                  <c:v>30.63066664870491</c:v>
                </c:pt>
                <c:pt idx="21">
                  <c:v>31.895726275855729</c:v>
                </c:pt>
                <c:pt idx="22">
                  <c:v>33.138326111397681</c:v>
                </c:pt>
                <c:pt idx="23">
                  <c:v>34.358829181433904</c:v>
                </c:pt>
                <c:pt idx="24">
                  <c:v>35.557592870706777</c:v>
                </c:pt>
                <c:pt idx="25">
                  <c:v>36.734969008688104</c:v>
                </c:pt>
                <c:pt idx="26">
                  <c:v>37.89130395436689</c:v>
                </c:pt>
                <c:pt idx="27">
                  <c:v>39.02693867975443</c:v>
                </c:pt>
                <c:pt idx="28">
                  <c:v>40.14220885212589</c:v>
                </c:pt>
                <c:pt idx="29">
                  <c:v>41.237444915017512</c:v>
                </c:pt>
                <c:pt idx="30">
                  <c:v>42.312972167998197</c:v>
                </c:pt>
                <c:pt idx="31">
                  <c:v>43.369110845233905</c:v>
                </c:pt>
                <c:pt idx="32">
                  <c:v>44.406176192862887</c:v>
                </c:pt>
                <c:pt idx="33">
                  <c:v>45.424478545200138</c:v>
                </c:pt>
                <c:pt idx="34">
                  <c:v>46.424323399788101</c:v>
                </c:pt>
                <c:pt idx="35">
                  <c:v>47.406011491311503</c:v>
                </c:pt>
                <c:pt idx="36">
                  <c:v>48.369838864393145</c:v>
                </c:pt>
                <c:pt idx="37">
                  <c:v>49.316096945287683</c:v>
                </c:pt>
                <c:pt idx="38">
                  <c:v>50.245072612489857</c:v>
                </c:pt>
                <c:pt idx="39">
                  <c:v>51.15704826627362</c:v>
                </c:pt>
                <c:pt idx="40">
                  <c:v>52.052301897178367</c:v>
                </c:pt>
                <c:pt idx="41">
                  <c:v>52.931107153457781</c:v>
                </c:pt>
                <c:pt idx="42">
                  <c:v>53.793733407507482</c:v>
                </c:pt>
                <c:pt idx="43">
                  <c:v>54.640445821286299</c:v>
                </c:pt>
                <c:pt idx="44">
                  <c:v>55.471505410746744</c:v>
                </c:pt>
                <c:pt idx="45">
                  <c:v>56.287169109289437</c:v>
                </c:pt>
                <c:pt idx="46">
                  <c:v>57.08768983025621</c:v>
                </c:pt>
                <c:pt idx="47">
                  <c:v>57.873316528476451</c:v>
                </c:pt>
                <c:pt idx="48">
                  <c:v>58.644294260880812</c:v>
                </c:pt>
                <c:pt idx="49">
                  <c:v>59.400864246196633</c:v>
                </c:pt>
                <c:pt idx="50">
                  <c:v>60.143263923738488</c:v>
                </c:pt>
                <c:pt idx="51">
                  <c:v>60.871727011307961</c:v>
                </c:pt>
                <c:pt idx="52">
                  <c:v>61.58648356221569</c:v>
                </c:pt>
                <c:pt idx="53">
                  <c:v>62.287760021439247</c:v>
                </c:pt>
                <c:pt idx="54">
                  <c:v>62.975779280929508</c:v>
                </c:pt>
                <c:pt idx="55">
                  <c:v>63.65076073407883</c:v>
                </c:pt>
                <c:pt idx="56">
                  <c:v>64.31292032936318</c:v>
                </c:pt>
                <c:pt idx="57">
                  <c:v>64.962470623171058</c:v>
                </c:pt>
                <c:pt idx="58">
                  <c:v>65.599620831831203</c:v>
                </c:pt>
                <c:pt idx="59">
                  <c:v>66.22457688285138</c:v>
                </c:pt>
                <c:pt idx="60">
                  <c:v>66.837541465380042</c:v>
                </c:pt>
                <c:pt idx="61">
                  <c:v>67.438714079902482</c:v>
                </c:pt>
                <c:pt idx="62">
                  <c:v>68.028291087183305</c:v>
                </c:pt>
                <c:pt idx="63">
                  <c:v>68.606465756466321</c:v>
                </c:pt>
                <c:pt idx="64">
                  <c:v>69.173428312943159</c:v>
                </c:pt>
                <c:pt idx="65">
                  <c:v>69.729365984501669</c:v>
                </c:pt>
                <c:pt idx="66">
                  <c:v>70.274463047764911</c:v>
                </c:pt>
                <c:pt idx="67">
                  <c:v>70.808900873431469</c:v>
                </c:pt>
                <c:pt idx="68">
                  <c:v>71.332857970927634</c:v>
                </c:pt>
                <c:pt idx="69">
                  <c:v>71.8465100323819</c:v>
                </c:pt>
                <c:pt idx="70">
                  <c:v>72.350029975931704</c:v>
                </c:pt>
                <c:pt idx="71">
                  <c:v>72.843587988373002</c:v>
                </c:pt>
                <c:pt idx="72">
                  <c:v>73.327351567162069</c:v>
                </c:pt>
                <c:pt idx="73">
                  <c:v>73.8014855617797</c:v>
                </c:pt>
                <c:pt idx="74">
                  <c:v>74.266152214467127</c:v>
                </c:pt>
                <c:pt idx="75">
                  <c:v>74.721511200343386</c:v>
                </c:pt>
                <c:pt idx="76">
                  <c:v>75.1677196669133</c:v>
                </c:pt>
                <c:pt idx="77">
                  <c:v>75.604932272975347</c:v>
                </c:pt>
                <c:pt idx="78">
                  <c:v>76.033301226938477</c:v>
                </c:pt>
                <c:pt idx="79">
                  <c:v>76.452976324556744</c:v>
                </c:pt>
                <c:pt idx="80">
                  <c:v>76.864104986090553</c:v>
                </c:pt>
                <c:pt idx="81">
                  <c:v>77.266832292903331</c:v>
                </c:pt>
                <c:pt idx="82">
                  <c:v>77.661301023501892</c:v>
                </c:pt>
                <c:pt idx="83">
                  <c:v>78.047651689029038</c:v>
                </c:pt>
                <c:pt idx="84">
                  <c:v>78.42602256821668</c:v>
                </c:pt>
                <c:pt idx="85">
                  <c:v>78.796549741807581</c:v>
                </c:pt>
                <c:pt idx="86">
                  <c:v>79.159367126453759</c:v>
                </c:pt>
                <c:pt idx="87">
                  <c:v>79.514606508099448</c:v>
                </c:pt>
                <c:pt idx="88">
                  <c:v>79.862397574856388</c:v>
                </c:pt>
                <c:pt idx="89">
                  <c:v>80.202867949379126</c:v>
                </c:pt>
                <c:pt idx="90">
                  <c:v>80.536143220747931</c:v>
                </c:pt>
                <c:pt idx="91">
                  <c:v>80.862346975866643</c:v>
                </c:pt>
                <c:pt idx="92">
                  <c:v>81.181600830382848</c:v>
                </c:pt>
                <c:pt idx="93">
                  <c:v>81.494024459137648</c:v>
                </c:pt>
                <c:pt idx="94">
                  <c:v>81.799735626152057</c:v>
                </c:pt>
                <c:pt idx="95">
                  <c:v>82.098850214156954</c:v>
                </c:pt>
                <c:pt idx="96">
                  <c:v>82.391482253673843</c:v>
                </c:pt>
                <c:pt idx="97">
                  <c:v>82.677743951652474</c:v>
                </c:pt>
                <c:pt idx="98">
                  <c:v>82.957745719673071</c:v>
                </c:pt>
                <c:pt idx="99">
                  <c:v>83.231596201718631</c:v>
                </c:pt>
                <c:pt idx="100">
                  <c:v>83.499402301524725</c:v>
                </c:pt>
                <c:pt idx="101">
                  <c:v>83.761269209512463</c:v>
                </c:pt>
                <c:pt idx="102">
                  <c:v>84.017300429311561</c:v>
                </c:pt>
                <c:pt idx="103">
                  <c:v>84.267597803879127</c:v>
                </c:pt>
                <c:pt idx="104">
                  <c:v>84.512261541220596</c:v>
                </c:pt>
                <c:pt idx="105">
                  <c:v>84.751390239718972</c:v>
                </c:pt>
                <c:pt idx="106">
                  <c:v>84.985080913077724</c:v>
                </c:pt>
                <c:pt idx="107">
                  <c:v>85.213429014883943</c:v>
                </c:pt>
                <c:pt idx="108">
                  <c:v>85.436528462796815</c:v>
                </c:pt>
                <c:pt idx="109">
                  <c:v>85.654471662367456</c:v>
                </c:pt>
                <c:pt idx="110">
                  <c:v>85.867349530495687</c:v>
                </c:pt>
                <c:pt idx="111">
                  <c:v>86.075251518529043</c:v>
                </c:pt>
                <c:pt idx="112">
                  <c:v>86.278265635009447</c:v>
                </c:pt>
                <c:pt idx="113">
                  <c:v>86.476478468073211</c:v>
                </c:pt>
                <c:pt idx="114">
                  <c:v>86.669975207509111</c:v>
                </c:pt>
                <c:pt idx="115">
                  <c:v>86.858839666480037</c:v>
                </c:pt>
                <c:pt idx="116">
                  <c:v>87.04315430291328</c:v>
                </c:pt>
                <c:pt idx="117">
                  <c:v>87.223000240564289</c:v>
                </c:pt>
                <c:pt idx="118">
                  <c:v>87.398457289759079</c:v>
                </c:pt>
                <c:pt idx="119">
                  <c:v>87.569603967819916</c:v>
                </c:pt>
                <c:pt idx="120">
                  <c:v>87.736517519179301</c:v>
                </c:pt>
                <c:pt idx="121">
                  <c:v>87.899273935186699</c:v>
                </c:pt>
                <c:pt idx="122">
                  <c:v>88.057947973613039</c:v>
                </c:pt>
                <c:pt idx="123">
                  <c:v>88.212613177857065</c:v>
                </c:pt>
                <c:pt idx="124">
                  <c:v>88.363341895858582</c:v>
                </c:pt>
                <c:pt idx="125">
                  <c:v>88.510205298722539</c:v>
                </c:pt>
                <c:pt idx="126">
                  <c:v>88.653273399058776</c:v>
                </c:pt>
                <c:pt idx="127">
                  <c:v>88.792615069041346</c:v>
                </c:pt>
                <c:pt idx="128">
                  <c:v>88.928298058191913</c:v>
                </c:pt>
                <c:pt idx="129">
                  <c:v>89.060389010891328</c:v>
                </c:pt>
                <c:pt idx="130">
                  <c:v>89.188953483623465</c:v>
                </c:pt>
                <c:pt idx="131">
                  <c:v>89.31405596195539</c:v>
                </c:pt>
                <c:pt idx="132">
                  <c:v>89.435759877257951</c:v>
                </c:pt>
                <c:pt idx="133">
                  <c:v>89.554127623170487</c:v>
                </c:pt>
                <c:pt idx="134">
                  <c:v>89.669220571813781</c:v>
                </c:pt>
                <c:pt idx="135">
                  <c:v>89.781099089755017</c:v>
                </c:pt>
                <c:pt idx="136">
                  <c:v>89.889822553728237</c:v>
                </c:pt>
                <c:pt idx="137">
                  <c:v>89.995449366114457</c:v>
                </c:pt>
                <c:pt idx="138">
                  <c:v>90.098036970184694</c:v>
                </c:pt>
                <c:pt idx="139">
                  <c:v>90.197641865109674</c:v>
                </c:pt>
                <c:pt idx="140">
                  <c:v>90.294319620739685</c:v>
                </c:pt>
                <c:pt idx="141">
                  <c:v>90.388124892158189</c:v>
                </c:pt>
                <c:pt idx="142">
                  <c:v>90.479111434012452</c:v>
                </c:pt>
                <c:pt idx="143">
                  <c:v>90.567332114624634</c:v>
                </c:pt>
                <c:pt idx="144">
                  <c:v>90.652838929886698</c:v>
                </c:pt>
                <c:pt idx="145">
                  <c:v>90.735683016942488</c:v>
                </c:pt>
                <c:pt idx="146">
                  <c:v>90.815914667659882</c:v>
                </c:pt>
                <c:pt idx="147">
                  <c:v>90.893583341896743</c:v>
                </c:pt>
                <c:pt idx="148">
                  <c:v>90.96873768056318</c:v>
                </c:pt>
                <c:pt idx="149">
                  <c:v>91.041425518483649</c:v>
                </c:pt>
                <c:pt idx="150">
                  <c:v>91.111693897061841</c:v>
                </c:pt>
                <c:pt idx="151">
                  <c:v>91.179589076751199</c:v>
                </c:pt>
                <c:pt idx="152">
                  <c:v>91.245156549334126</c:v>
                </c:pt>
                <c:pt idx="153">
                  <c:v>91.308441050012789</c:v>
                </c:pt>
                <c:pt idx="154">
                  <c:v>91.369486569314404</c:v>
                </c:pt>
                <c:pt idx="155">
                  <c:v>91.428336364813603</c:v>
                </c:pt>
                <c:pt idx="156">
                  <c:v>91.485032972675029</c:v>
                </c:pt>
                <c:pt idx="157">
                  <c:v>91.539618219018507</c:v>
                </c:pt>
                <c:pt idx="158">
                  <c:v>91.592133231109841</c:v>
                </c:pt>
                <c:pt idx="159">
                  <c:v>91.64261844837948</c:v>
                </c:pt>
                <c:pt idx="160">
                  <c:v>91.691113633272053</c:v>
                </c:pt>
                <c:pt idx="161">
                  <c:v>91.737657881929096</c:v>
                </c:pt>
                <c:pt idx="162">
                  <c:v>91.782289634707624</c:v>
                </c:pt>
                <c:pt idx="163">
                  <c:v>91.825046686536908</c:v>
                </c:pt>
                <c:pt idx="164">
                  <c:v>91.865966197116137</c:v>
                </c:pt>
                <c:pt idx="165">
                  <c:v>91.905084700955086</c:v>
                </c:pt>
                <c:pt idx="166">
                  <c:v>91.94243811726048</c:v>
                </c:pt>
                <c:pt idx="167">
                  <c:v>91.978061759670155</c:v>
                </c:pt>
                <c:pt idx="168">
                  <c:v>92.011990345837404</c:v>
                </c:pt>
                <c:pt idx="169">
                  <c:v>92.044258006867949</c:v>
                </c:pt>
                <c:pt idx="170">
                  <c:v>92.074898296611394</c:v>
                </c:pt>
                <c:pt idx="171">
                  <c:v>92.103944200809849</c:v>
                </c:pt>
                <c:pt idx="172">
                  <c:v>92.131428146105463</c:v>
                </c:pt>
                <c:pt idx="173">
                  <c:v>92.157382008909337</c:v>
                </c:pt>
                <c:pt idx="174">
                  <c:v>92.181837124133693</c:v>
                </c:pt>
                <c:pt idx="175">
                  <c:v>92.204824293789471</c:v>
                </c:pt>
                <c:pt idx="176">
                  <c:v>92.226373795451551</c:v>
                </c:pt>
                <c:pt idx="177">
                  <c:v>92.246515390593174</c:v>
                </c:pt>
                <c:pt idx="178">
                  <c:v>92.265278332792121</c:v>
                </c:pt>
                <c:pt idx="179">
                  <c:v>92.282691375810145</c:v>
                </c:pt>
                <c:pt idx="180">
                  <c:v>92.298782781547843</c:v>
                </c:pt>
                <c:pt idx="181">
                  <c:v>92.313580327876664</c:v>
                </c:pt>
                <c:pt idx="182">
                  <c:v>92.327111316350127</c:v>
                </c:pt>
                <c:pt idx="183">
                  <c:v>92.339402579796072</c:v>
                </c:pt>
                <c:pt idx="184">
                  <c:v>92.350480489791408</c:v>
                </c:pt>
                <c:pt idx="185">
                  <c:v>92.360370964021598</c:v>
                </c:pt>
                <c:pt idx="186">
                  <c:v>92.369099473526532</c:v>
                </c:pt>
                <c:pt idx="187">
                  <c:v>92.37669104983415</c:v>
                </c:pt>
                <c:pt idx="188">
                  <c:v>92.383170291984072</c:v>
                </c:pt>
                <c:pt idx="189">
                  <c:v>92.388561373442514</c:v>
                </c:pt>
                <c:pt idx="190">
                  <c:v>92.392888048910294</c:v>
                </c:pt>
                <c:pt idx="191">
                  <c:v>92.396173661025529</c:v>
                </c:pt>
                <c:pt idx="192">
                  <c:v>92.398441146962668</c:v>
                </c:pt>
                <c:pt idx="193">
                  <c:v>92.399713044929371</c:v>
                </c:pt>
                <c:pt idx="194">
                  <c:v>92.400011500562783</c:v>
                </c:pt>
                <c:pt idx="195">
                  <c:v>92.399358273226881</c:v>
                </c:pt>
                <c:pt idx="196">
                  <c:v>92.397774742212206</c:v>
                </c:pt>
                <c:pt idx="197">
                  <c:v>92.395281912839636</c:v>
                </c:pt>
                <c:pt idx="198">
                  <c:v>92.391900422469462</c:v>
                </c:pt>
                <c:pt idx="199">
                  <c:v>92.387650546417433</c:v>
                </c:pt>
                <c:pt idx="200">
                  <c:v>92.382552203779028</c:v>
                </c:pt>
                <c:pt idx="201">
                  <c:v>92.376624963163522</c:v>
                </c:pt>
                <c:pt idx="202">
                  <c:v>92.369888048338936</c:v>
                </c:pt>
                <c:pt idx="203">
                  <c:v>92.362360343789533</c:v>
                </c:pt>
                <c:pt idx="204">
                  <c:v>92.35406040018708</c:v>
                </c:pt>
                <c:pt idx="205">
                  <c:v>92.345006439776995</c:v>
                </c:pt>
                <c:pt idx="206">
                  <c:v>92.33521636168112</c:v>
                </c:pt>
                <c:pt idx="207">
                  <c:v>92.324707747117913</c:v>
                </c:pt>
                <c:pt idx="208">
                  <c:v>92.313497864541688</c:v>
                </c:pt>
                <c:pt idx="209">
                  <c:v>92.30160367470188</c:v>
                </c:pt>
                <c:pt idx="210">
                  <c:v>92.289041835623735</c:v>
                </c:pt>
                <c:pt idx="211">
                  <c:v>92.275828707511408</c:v>
                </c:pt>
                <c:pt idx="212">
                  <c:v>92.261980357575112</c:v>
                </c:pt>
                <c:pt idx="213">
                  <c:v>92.247512564782795</c:v>
                </c:pt>
                <c:pt idx="214">
                  <c:v>92.23244082453806</c:v>
                </c:pt>
                <c:pt idx="215">
                  <c:v>92.216780353285316</c:v>
                </c:pt>
                <c:pt idx="216">
                  <c:v>92.200546093042988</c:v>
                </c:pt>
                <c:pt idx="217">
                  <c:v>92.183752715866362</c:v>
                </c:pt>
                <c:pt idx="218">
                  <c:v>92.166414628240744</c:v>
                </c:pt>
                <c:pt idx="219">
                  <c:v>92.148545975406179</c:v>
                </c:pt>
                <c:pt idx="220">
                  <c:v>92.130160645614694</c:v>
                </c:pt>
                <c:pt idx="221">
                  <c:v>92.111272274321294</c:v>
                </c:pt>
                <c:pt idx="222">
                  <c:v>92.091894248309359</c:v>
                </c:pt>
                <c:pt idx="223">
                  <c:v>92.072039709751849</c:v>
                </c:pt>
                <c:pt idx="224">
                  <c:v>92.051721560208946</c:v>
                </c:pt>
                <c:pt idx="225">
                  <c:v>92.030952464563399</c:v>
                </c:pt>
                <c:pt idx="226">
                  <c:v>92.00974485489435</c:v>
                </c:pt>
                <c:pt idx="227">
                  <c:v>91.988110934290603</c:v>
                </c:pt>
                <c:pt idx="228">
                  <c:v>91.966062680604267</c:v>
                </c:pt>
                <c:pt idx="229">
                  <c:v>91.943611850145757</c:v>
                </c:pt>
                <c:pt idx="230">
                  <c:v>91.920769981321001</c:v>
                </c:pt>
                <c:pt idx="231">
                  <c:v>91.897548398211683</c:v>
                </c:pt>
                <c:pt idx="232">
                  <c:v>91.873958214099389</c:v>
                </c:pt>
                <c:pt idx="233">
                  <c:v>91.850010334934836</c:v>
                </c:pt>
                <c:pt idx="234">
                  <c:v>91.825715462752413</c:v>
                </c:pt>
                <c:pt idx="235">
                  <c:v>91.801084099031399</c:v>
                </c:pt>
                <c:pt idx="236">
                  <c:v>91.776126548004541</c:v>
                </c:pt>
                <c:pt idx="237">
                  <c:v>91.750852919914649</c:v>
                </c:pt>
                <c:pt idx="238">
                  <c:v>91.725273134220132</c:v>
                </c:pt>
                <c:pt idx="239">
                  <c:v>91.699396922750253</c:v>
                </c:pt>
                <c:pt idx="240">
                  <c:v>91.673233832810837</c:v>
                </c:pt>
                <c:pt idx="241">
                  <c:v>91.646793230241258</c:v>
                </c:pt>
                <c:pt idx="242">
                  <c:v>91.620084302423322</c:v>
                </c:pt>
                <c:pt idx="243">
                  <c:v>91.593116061242853</c:v>
                </c:pt>
                <c:pt idx="244">
                  <c:v>91.565897346004959</c:v>
                </c:pt>
                <c:pt idx="245">
                  <c:v>91.538436826302984</c:v>
                </c:pt>
                <c:pt idx="246">
                  <c:v>91.510743004842908</c:v>
                </c:pt>
                <c:pt idx="247">
                  <c:v>91.48282422022271</c:v>
                </c:pt>
                <c:pt idx="248">
                  <c:v>91.454688649668441</c:v>
                </c:pt>
                <c:pt idx="249">
                  <c:v>91.426344311726865</c:v>
                </c:pt>
                <c:pt idx="250">
                  <c:v>91.397799068915873</c:v>
                </c:pt>
                <c:pt idx="251">
                  <c:v>91.369060630333053</c:v>
                </c:pt>
                <c:pt idx="252">
                  <c:v>91.340136554223108</c:v>
                </c:pt>
                <c:pt idx="253">
                  <c:v>91.311034250504719</c:v>
                </c:pt>
                <c:pt idx="254">
                  <c:v>91.281760983257669</c:v>
                </c:pt>
                <c:pt idx="255">
                  <c:v>91.252323873170468</c:v>
                </c:pt>
                <c:pt idx="256">
                  <c:v>91.222729899949599</c:v>
                </c:pt>
                <c:pt idx="257">
                  <c:v>91.192985904690488</c:v>
                </c:pt>
                <c:pt idx="258">
                  <c:v>91.163098592210957</c:v>
                </c:pt>
                <c:pt idx="259">
                  <c:v>91.133074533347937</c:v>
                </c:pt>
                <c:pt idx="260">
                  <c:v>91.102920167217704</c:v>
                </c:pt>
                <c:pt idx="261">
                  <c:v>91.072641803440433</c:v>
                </c:pt>
                <c:pt idx="262">
                  <c:v>91.042245624329297</c:v>
                </c:pt>
                <c:pt idx="263">
                  <c:v>91.011737687045297</c:v>
                </c:pt>
                <c:pt idx="264">
                  <c:v>90.981123925717455</c:v>
                </c:pt>
                <c:pt idx="265">
                  <c:v>90.950410153529688</c:v>
                </c:pt>
                <c:pt idx="266">
                  <c:v>90.919602064774494</c:v>
                </c:pt>
                <c:pt idx="267">
                  <c:v>90.888705236874046</c:v>
                </c:pt>
                <c:pt idx="268">
                  <c:v>90.85772513236904</c:v>
                </c:pt>
                <c:pt idx="269">
                  <c:v>90.82666710087625</c:v>
                </c:pt>
                <c:pt idx="270">
                  <c:v>90.795536381014671</c:v>
                </c:pt>
                <c:pt idx="271">
                  <c:v>90.764338102301124</c:v>
                </c:pt>
                <c:pt idx="272">
                  <c:v>90.73307728701576</c:v>
                </c:pt>
                <c:pt idx="273">
                  <c:v>90.701758852037827</c:v>
                </c:pt>
                <c:pt idx="274">
                  <c:v>90.670387610652085</c:v>
                </c:pt>
                <c:pt idx="275">
                  <c:v>90.638968274326686</c:v>
                </c:pt>
                <c:pt idx="276">
                  <c:v>90.607505454462398</c:v>
                </c:pt>
                <c:pt idx="277">
                  <c:v>90.576003664114211</c:v>
                </c:pt>
                <c:pt idx="278">
                  <c:v>90.544467319685225</c:v>
                </c:pt>
                <c:pt idx="279">
                  <c:v>90.512900742593686</c:v>
                </c:pt>
                <c:pt idx="280">
                  <c:v>90.48130816091323</c:v>
                </c:pt>
                <c:pt idx="281">
                  <c:v>90.449693710987049</c:v>
                </c:pt>
                <c:pt idx="282">
                  <c:v>90.4180614390161</c:v>
                </c:pt>
                <c:pt idx="283">
                  <c:v>90.386415302622012</c:v>
                </c:pt>
                <c:pt idx="284">
                  <c:v>90.354759172384917</c:v>
                </c:pt>
                <c:pt idx="285">
                  <c:v>90.323096833356587</c:v>
                </c:pt>
                <c:pt idx="286">
                  <c:v>90.291431986549512</c:v>
                </c:pt>
                <c:pt idx="287">
                  <c:v>90.259768250401848</c:v>
                </c:pt>
                <c:pt idx="288">
                  <c:v>90.228109162219013</c:v>
                </c:pt>
                <c:pt idx="289">
                  <c:v>90.196458179592128</c:v>
                </c:pt>
                <c:pt idx="290">
                  <c:v>90.164818681793591</c:v>
                </c:pt>
                <c:pt idx="291">
                  <c:v>90.133193971150305</c:v>
                </c:pt>
                <c:pt idx="292">
                  <c:v>90.101587274394817</c:v>
                </c:pt>
                <c:pt idx="293">
                  <c:v>90.070001743994567</c:v>
                </c:pt>
                <c:pt idx="294">
                  <c:v>90.038440459459949</c:v>
                </c:pt>
                <c:pt idx="295">
                  <c:v>90.006906428631154</c:v>
                </c:pt>
                <c:pt idx="296">
                  <c:v>89.97540258894432</c:v>
                </c:pt>
                <c:pt idx="297">
                  <c:v>89.943931808677206</c:v>
                </c:pt>
                <c:pt idx="298">
                  <c:v>89.912496888174871</c:v>
                </c:pt>
                <c:pt idx="299">
                  <c:v>89.881100561055334</c:v>
                </c:pt>
                <c:pt idx="300">
                  <c:v>89.849745495396078</c:v>
                </c:pt>
                <c:pt idx="301">
                  <c:v>89.818434294901053</c:v>
                </c:pt>
                <c:pt idx="302">
                  <c:v>89.787169500048918</c:v>
                </c:pt>
                <c:pt idx="303">
                  <c:v>89.755953589222784</c:v>
                </c:pt>
                <c:pt idx="304">
                  <c:v>89.724788979821497</c:v>
                </c:pt>
                <c:pt idx="305">
                  <c:v>89.693678029352938</c:v>
                </c:pt>
                <c:pt idx="306">
                  <c:v>89.6626230365097</c:v>
                </c:pt>
                <c:pt idx="307">
                  <c:v>89.631626242227114</c:v>
                </c:pt>
                <c:pt idx="308">
                  <c:v>89.600689830724292</c:v>
                </c:pt>
                <c:pt idx="309">
                  <c:v>89.569815930528023</c:v>
                </c:pt>
                <c:pt idx="310">
                  <c:v>89.539006615480218</c:v>
                </c:pt>
                <c:pt idx="311">
                  <c:v>89.508263905728811</c:v>
                </c:pt>
                <c:pt idx="312">
                  <c:v>89.477589768702558</c:v>
                </c:pt>
                <c:pt idx="313">
                  <c:v>89.446986120069994</c:v>
                </c:pt>
                <c:pt idx="314">
                  <c:v>89.416454824682702</c:v>
                </c:pt>
                <c:pt idx="315">
                  <c:v>89.385997697503129</c:v>
                </c:pt>
                <c:pt idx="316">
                  <c:v>89.3556165045173</c:v>
                </c:pt>
                <c:pt idx="317">
                  <c:v>89.325312963632683</c:v>
                </c:pt>
                <c:pt idx="318">
                  <c:v>89.295088745561202</c:v>
                </c:pt>
                <c:pt idx="319">
                  <c:v>89.264945474687934</c:v>
                </c:pt>
                <c:pt idx="320">
                  <c:v>89.23488472992544</c:v>
                </c:pt>
                <c:pt idx="321">
                  <c:v>89.204908045554205</c:v>
                </c:pt>
                <c:pt idx="322">
                  <c:v>89.175016912049188</c:v>
                </c:pt>
                <c:pt idx="323">
                  <c:v>89.145212776892919</c:v>
                </c:pt>
                <c:pt idx="324">
                  <c:v>89.115497045375065</c:v>
                </c:pt>
                <c:pt idx="325">
                  <c:v>89.085871081378954</c:v>
                </c:pt>
                <c:pt idx="326">
                  <c:v>89.056336208155159</c:v>
                </c:pt>
                <c:pt idx="327">
                  <c:v>89.026893709082245</c:v>
                </c:pt>
                <c:pt idx="328">
                  <c:v>88.997544828415059</c:v>
                </c:pt>
                <c:pt idx="329">
                  <c:v>88.968290772020595</c:v>
                </c:pt>
                <c:pt idx="330">
                  <c:v>88.939132708101823</c:v>
                </c:pt>
                <c:pt idx="331">
                  <c:v>88.910071767909358</c:v>
                </c:pt>
                <c:pt idx="332">
                  <c:v>88.88110904644158</c:v>
                </c:pt>
                <c:pt idx="333">
                  <c:v>88.852245603132914</c:v>
                </c:pt>
                <c:pt idx="334">
                  <c:v>88.82348246253099</c:v>
                </c:pt>
                <c:pt idx="335">
                  <c:v>88.794820614962234</c:v>
                </c:pt>
                <c:pt idx="336">
                  <c:v>88.76626101718675</c:v>
                </c:pt>
                <c:pt idx="337">
                  <c:v>88.737804593042029</c:v>
                </c:pt>
                <c:pt idx="338">
                  <c:v>88.709452234076153</c:v>
                </c:pt>
                <c:pt idx="339">
                  <c:v>88.681204800170278</c:v>
                </c:pt>
                <c:pt idx="340">
                  <c:v>88.653063120150961</c:v>
                </c:pt>
                <c:pt idx="341">
                  <c:v>88.625027992392049</c:v>
                </c:pt>
                <c:pt idx="342">
                  <c:v>88.597100185406688</c:v>
                </c:pt>
                <c:pt idx="343">
                  <c:v>88.569280438429374</c:v>
                </c:pt>
                <c:pt idx="344">
                  <c:v>88.541569461988189</c:v>
                </c:pt>
                <c:pt idx="345">
                  <c:v>88.513967938467587</c:v>
                </c:pt>
                <c:pt idx="346">
                  <c:v>88.486476522661746</c:v>
                </c:pt>
                <c:pt idx="347">
                  <c:v>88.459095842318447</c:v>
                </c:pt>
                <c:pt idx="348">
                  <c:v>88.43182649867407</c:v>
                </c:pt>
                <c:pt idx="349">
                  <c:v>88.404669066979437</c:v>
                </c:pt>
                <c:pt idx="350">
                  <c:v>88.37762409701682</c:v>
                </c:pt>
                <c:pt idx="351">
                  <c:v>88.350692113608346</c:v>
                </c:pt>
                <c:pt idx="352">
                  <c:v>88.323873617115623</c:v>
                </c:pt>
                <c:pt idx="353">
                  <c:v>88.297169083931223</c:v>
                </c:pt>
                <c:pt idx="354">
                  <c:v>88.270578966961551</c:v>
                </c:pt>
                <c:pt idx="355">
                  <c:v>88.244103696101746</c:v>
                </c:pt>
                <c:pt idx="356">
                  <c:v>88.217743678702504</c:v>
                </c:pt>
                <c:pt idx="357">
                  <c:v>88.191499300028951</c:v>
                </c:pt>
                <c:pt idx="358">
                  <c:v>88.165370923711677</c:v>
                </c:pt>
                <c:pt idx="359">
                  <c:v>88.139358892190288</c:v>
                </c:pt>
                <c:pt idx="360">
                  <c:v>88.113463527149207</c:v>
                </c:pt>
                <c:pt idx="361">
                  <c:v>88.087685129946195</c:v>
                </c:pt>
                <c:pt idx="362">
                  <c:v>88.062023982033438</c:v>
                </c:pt>
                <c:pt idx="363">
                  <c:v>88.036480345371601</c:v>
                </c:pt>
                <c:pt idx="364">
                  <c:v>88.011054462836682</c:v>
                </c:pt>
                <c:pt idx="365">
                  <c:v>87.985746558619937</c:v>
                </c:pt>
                <c:pt idx="366">
                  <c:v>87.960556838621002</c:v>
                </c:pt>
                <c:pt idx="367">
                  <c:v>87.935485490834196</c:v>
                </c:pt>
                <c:pt idx="368">
                  <c:v>87.910532685728256</c:v>
                </c:pt>
                <c:pt idx="369">
                  <c:v>87.88569857661949</c:v>
                </c:pt>
                <c:pt idx="370">
                  <c:v>87.860983300038512</c:v>
                </c:pt>
                <c:pt idx="371">
                  <c:v>87.836386976090736</c:v>
                </c:pt>
                <c:pt idx="372">
                  <c:v>87.811909708810518</c:v>
                </c:pt>
                <c:pt idx="373">
                  <c:v>87.787551586509309</c:v>
                </c:pt>
                <c:pt idx="374">
                  <c:v>87.763312682117629</c:v>
                </c:pt>
                <c:pt idx="375">
                  <c:v>87.739193053521291</c:v>
                </c:pt>
                <c:pt idx="376">
                  <c:v>87.715192743891635</c:v>
                </c:pt>
                <c:pt idx="377">
                  <c:v>87.691311782010118</c:v>
                </c:pt>
                <c:pt idx="378">
                  <c:v>87.667550182587235</c:v>
                </c:pt>
                <c:pt idx="379">
                  <c:v>87.643907946575922</c:v>
                </c:pt>
                <c:pt idx="380">
                  <c:v>87.620385061479297</c:v>
                </c:pt>
                <c:pt idx="381">
                  <c:v>87.59698150165336</c:v>
                </c:pt>
                <c:pt idx="382">
                  <c:v>87.57369722860409</c:v>
                </c:pt>
                <c:pt idx="383">
                  <c:v>87.550532191279501</c:v>
                </c:pt>
                <c:pt idx="384">
                  <c:v>87.527486326356495</c:v>
                </c:pt>
                <c:pt idx="385">
                  <c:v>87.504559558522729</c:v>
                </c:pt>
                <c:pt idx="386">
                  <c:v>87.481751800753514</c:v>
                </c:pt>
                <c:pt idx="387">
                  <c:v>87.459062954583786</c:v>
                </c:pt>
                <c:pt idx="388">
                  <c:v>87.436492910375264</c:v>
                </c:pt>
                <c:pt idx="389">
                  <c:v>87.414041547579075</c:v>
                </c:pt>
                <c:pt idx="390">
                  <c:v>87.391708734993358</c:v>
                </c:pt>
                <c:pt idx="391">
                  <c:v>87.369494331016725</c:v>
                </c:pt>
                <c:pt idx="392">
                  <c:v>87.347398183896885</c:v>
                </c:pt>
                <c:pt idx="393">
                  <c:v>87.325420131974994</c:v>
                </c:pt>
                <c:pt idx="394">
                  <c:v>87.303560003925654</c:v>
                </c:pt>
                <c:pt idx="395">
                  <c:v>87.281817618992577</c:v>
                </c:pt>
                <c:pt idx="396">
                  <c:v>87.260192787220063</c:v>
                </c:pt>
                <c:pt idx="397">
                  <c:v>87.238685309680278</c:v>
                </c:pt>
                <c:pt idx="398">
                  <c:v>87.217294978696586</c:v>
                </c:pt>
                <c:pt idx="399">
                  <c:v>87.196021578062684</c:v>
                </c:pt>
                <c:pt idx="400">
                  <c:v>87.174864883257939</c:v>
                </c:pt>
                <c:pt idx="401">
                  <c:v>87.153824661658788</c:v>
                </c:pt>
                <c:pt idx="402">
                  <c:v>87.132900672746231</c:v>
                </c:pt>
                <c:pt idx="403">
                  <c:v>87.112092668309785</c:v>
                </c:pt>
                <c:pt idx="404">
                  <c:v>87.091400392647472</c:v>
                </c:pt>
                <c:pt idx="405">
                  <c:v>87.070823582762358</c:v>
                </c:pt>
                <c:pt idx="406">
                  <c:v>87.050361968555507</c:v>
                </c:pt>
                <c:pt idx="407">
                  <c:v>87.030015273015238</c:v>
                </c:pt>
                <c:pt idx="408">
                  <c:v>87.009783212403164</c:v>
                </c:pt>
                <c:pt idx="409">
                  <c:v>86.989665496436658</c:v>
                </c:pt>
                <c:pt idx="410">
                  <c:v>86.969661828467991</c:v>
                </c:pt>
                <c:pt idx="411">
                  <c:v>86.94977190566027</c:v>
                </c:pt>
                <c:pt idx="412">
                  <c:v>86.929995419160036</c:v>
                </c:pt>
                <c:pt idx="413">
                  <c:v>86.910332054266661</c:v>
                </c:pt>
                <c:pt idx="414">
                  <c:v>86.890781490598727</c:v>
                </c:pt>
                <c:pt idx="415">
                  <c:v>86.871343402257224</c:v>
                </c:pt>
                <c:pt idx="416">
                  <c:v>86.85201745798571</c:v>
                </c:pt>
                <c:pt idx="417">
                  <c:v>86.83280332132756</c:v>
                </c:pt>
                <c:pt idx="418">
                  <c:v>86.813700650780191</c:v>
                </c:pt>
                <c:pt idx="419">
                  <c:v>86.794709099946473</c:v>
                </c:pt>
                <c:pt idx="420">
                  <c:v>86.775828317683306</c:v>
                </c:pt>
                <c:pt idx="421">
                  <c:v>86.757057948247322</c:v>
                </c:pt>
                <c:pt idx="422">
                  <c:v>86.738397631437905</c:v>
                </c:pt>
                <c:pt idx="423">
                  <c:v>86.719847002737509</c:v>
                </c:pt>
                <c:pt idx="424">
                  <c:v>86.70140569344936</c:v>
                </c:pt>
                <c:pt idx="425">
                  <c:v>86.683073330832372</c:v>
                </c:pt>
                <c:pt idx="426">
                  <c:v>86.664849538233753</c:v>
                </c:pt>
                <c:pt idx="427">
                  <c:v>86.64673393521889</c:v>
                </c:pt>
                <c:pt idx="428">
                  <c:v>86.628726137698806</c:v>
                </c:pt>
                <c:pt idx="429">
                  <c:v>86.610825758055213</c:v>
                </c:pt>
                <c:pt idx="430">
                  <c:v>86.593032405263102</c:v>
                </c:pt>
                <c:pt idx="431">
                  <c:v>86.57534568501103</c:v>
                </c:pt>
                <c:pt idx="432">
                  <c:v>86.557765199819045</c:v>
                </c:pt>
                <c:pt idx="433">
                  <c:v>86.540290549154321</c:v>
                </c:pt>
                <c:pt idx="434">
                  <c:v>86.522921329544573</c:v>
                </c:pt>
                <c:pt idx="435">
                  <c:v>86.505657134689258</c:v>
                </c:pt>
                <c:pt idx="436">
                  <c:v>86.4884975555686</c:v>
                </c:pt>
                <c:pt idx="437">
                  <c:v>86.471442180550525</c:v>
                </c:pt>
                <c:pt idx="438">
                  <c:v>86.454490595495358</c:v>
                </c:pt>
                <c:pt idx="439">
                  <c:v>86.437642383858588</c:v>
                </c:pt>
                <c:pt idx="440">
                  <c:v>86.420897126791687</c:v>
                </c:pt>
                <c:pt idx="441">
                  <c:v>86.4042544032406</c:v>
                </c:pt>
                <c:pt idx="442">
                  <c:v>86.387713790042653</c:v>
                </c:pt>
                <c:pt idx="443">
                  <c:v>86.371274862021295</c:v>
                </c:pt>
                <c:pt idx="444">
                  <c:v>86.354937192079021</c:v>
                </c:pt>
                <c:pt idx="445">
                  <c:v>86.33870035128848</c:v>
                </c:pt>
                <c:pt idx="446">
                  <c:v>86.322563908981621</c:v>
                </c:pt>
                <c:pt idx="447">
                  <c:v>86.306527432837143</c:v>
                </c:pt>
                <c:pt idx="448">
                  <c:v>86.290590488966146</c:v>
                </c:pt>
                <c:pt idx="449">
                  <c:v>86.274752641996074</c:v>
                </c:pt>
                <c:pt idx="450">
                  <c:v>86.259013455152811</c:v>
                </c:pt>
                <c:pt idx="451">
                  <c:v>86.243372490341287</c:v>
                </c:pt>
                <c:pt idx="452">
                  <c:v>86.227829308224329</c:v>
                </c:pt>
                <c:pt idx="453">
                  <c:v>86.212383468299834</c:v>
                </c:pt>
                <c:pt idx="454">
                  <c:v>86.197034528976474</c:v>
                </c:pt>
                <c:pt idx="455">
                  <c:v>86.181782047647687</c:v>
                </c:pt>
                <c:pt idx="456">
                  <c:v>86.16662558076429</c:v>
                </c:pt>
                <c:pt idx="457">
                  <c:v>86.15156468390542</c:v>
                </c:pt>
                <c:pt idx="458">
                  <c:v>86.136598911848054</c:v>
                </c:pt>
                <c:pt idx="459">
                  <c:v>86.121727818635023</c:v>
                </c:pt>
                <c:pt idx="460">
                  <c:v>86.1069509576417</c:v>
                </c:pt>
                <c:pt idx="461">
                  <c:v>86.092267881641135</c:v>
                </c:pt>
                <c:pt idx="462">
                  <c:v>86.077678142867853</c:v>
                </c:pt>
                <c:pt idx="463">
                  <c:v>86.063181293080291</c:v>
                </c:pt>
                <c:pt idx="464">
                  <c:v>86.048776883621855</c:v>
                </c:pt>
                <c:pt idx="465">
                  <c:v>86.034464465480767</c:v>
                </c:pt>
                <c:pt idx="466">
                  <c:v>86.020243589348439</c:v>
                </c:pt>
                <c:pt idx="467">
                  <c:v>86.006113805676733</c:v>
                </c:pt>
                <c:pt idx="468">
                  <c:v>85.992074664733849</c:v>
                </c:pt>
                <c:pt idx="469">
                  <c:v>85.978125716659036</c:v>
                </c:pt>
                <c:pt idx="470">
                  <c:v>85.964266511516101</c:v>
                </c:pt>
                <c:pt idx="471">
                  <c:v>85.950496599345783</c:v>
                </c:pt>
                <c:pt idx="472">
                  <c:v>85.936815530216748</c:v>
                </c:pt>
                <c:pt idx="473">
                  <c:v>85.923222854275679</c:v>
                </c:pt>
                <c:pt idx="474">
                  <c:v>85.909718121796146</c:v>
                </c:pt>
                <c:pt idx="475">
                  <c:v>85.896300883226289</c:v>
                </c:pt>
                <c:pt idx="476">
                  <c:v>85.882970689235563</c:v>
                </c:pt>
                <c:pt idx="477">
                  <c:v>85.86972709076025</c:v>
                </c:pt>
                <c:pt idx="478">
                  <c:v>85.856569639048104</c:v>
                </c:pt>
                <c:pt idx="479">
                  <c:v>85.84349788570178</c:v>
                </c:pt>
                <c:pt idx="480">
                  <c:v>85.830511382721326</c:v>
                </c:pt>
                <c:pt idx="481">
                  <c:v>85.817609682545807</c:v>
                </c:pt>
                <c:pt idx="482">
                  <c:v>85.804792338093677</c:v>
                </c:pt>
                <c:pt idx="483">
                  <c:v>85.792058902802452</c:v>
                </c:pt>
                <c:pt idx="484">
                  <c:v>85.77940893066723</c:v>
                </c:pt>
                <c:pt idx="485">
                  <c:v>85.766841976278485</c:v>
                </c:pt>
                <c:pt idx="486">
                  <c:v>85.754357594858789</c:v>
                </c:pt>
                <c:pt idx="487">
                  <c:v>85.741955342298681</c:v>
                </c:pt>
                <c:pt idx="488">
                  <c:v>85.729634775191769</c:v>
                </c:pt>
                <c:pt idx="489">
                  <c:v>85.71739545086875</c:v>
                </c:pt>
                <c:pt idx="490">
                  <c:v>85.705236927430803</c:v>
                </c:pt>
                <c:pt idx="491">
                  <c:v>85.693158763781994</c:v>
                </c:pt>
                <c:pt idx="492">
                  <c:v>85.681160519660935</c:v>
                </c:pt>
                <c:pt idx="493">
                  <c:v>85.669241755671678</c:v>
                </c:pt>
                <c:pt idx="494">
                  <c:v>85.657402033313716</c:v>
                </c:pt>
                <c:pt idx="495">
                  <c:v>85.645640915011299</c:v>
                </c:pt>
                <c:pt idx="496">
                  <c:v>85.633957964141928</c:v>
                </c:pt>
                <c:pt idx="497">
                  <c:v>85.622352745064177</c:v>
                </c:pt>
                <c:pt idx="498">
                  <c:v>85.610824823144725</c:v>
                </c:pt>
                <c:pt idx="499">
                  <c:v>85.59937376478463</c:v>
                </c:pt>
                <c:pt idx="500">
                  <c:v>85.587999137445038</c:v>
                </c:pt>
                <c:pt idx="501">
                  <c:v>85.576700509672051</c:v>
                </c:pt>
                <c:pt idx="502">
                  <c:v>85.565477451120984</c:v>
                </c:pt>
                <c:pt idx="503">
                  <c:v>85.55432953257997</c:v>
                </c:pt>
                <c:pt idx="504">
                  <c:v>85.5432563259929</c:v>
                </c:pt>
                <c:pt idx="505">
                  <c:v>85.532257404481626</c:v>
                </c:pt>
                <c:pt idx="506">
                  <c:v>85.521332342367671</c:v>
                </c:pt>
                <c:pt idx="507">
                  <c:v>85.510480715193268</c:v>
                </c:pt>
                <c:pt idx="508">
                  <c:v>85.499702099741768</c:v>
                </c:pt>
                <c:pt idx="509">
                  <c:v>85.488996074057482</c:v>
                </c:pt>
                <c:pt idx="510">
                  <c:v>85.478362217464863</c:v>
                </c:pt>
                <c:pt idx="511">
                  <c:v>85.467800110587262</c:v>
                </c:pt>
                <c:pt idx="512">
                  <c:v>85.457309335364926</c:v>
                </c:pt>
                <c:pt idx="513">
                  <c:v>85.446889475072652</c:v>
                </c:pt>
                <c:pt idx="514">
                  <c:v>85.436540114336736</c:v>
                </c:pt>
                <c:pt idx="515">
                  <c:v>85.426260839151425</c:v>
                </c:pt>
                <c:pt idx="516">
                  <c:v>85.41605123689493</c:v>
                </c:pt>
                <c:pt idx="517">
                  <c:v>85.405910896344807</c:v>
                </c:pt>
                <c:pt idx="518">
                  <c:v>85.39583940769289</c:v>
                </c:pt>
                <c:pt idx="519">
                  <c:v>85.3858363625598</c:v>
                </c:pt>
                <c:pt idx="520">
                  <c:v>85.375901354008846</c:v>
                </c:pt>
                <c:pt idx="521">
                  <c:v>85.366033976559521</c:v>
                </c:pt>
                <c:pt idx="522">
                  <c:v>85.356233826200452</c:v>
                </c:pt>
                <c:pt idx="523">
                  <c:v>85.346500500402101</c:v>
                </c:pt>
                <c:pt idx="524">
                  <c:v>85.336833598128777</c:v>
                </c:pt>
                <c:pt idx="525">
                  <c:v>85.327232719850301</c:v>
                </c:pt>
                <c:pt idx="526">
                  <c:v>85.317697467553316</c:v>
                </c:pt>
                <c:pt idx="527">
                  <c:v>85.308227444752006</c:v>
                </c:pt>
                <c:pt idx="528">
                  <c:v>85.298822256498667</c:v>
                </c:pt>
                <c:pt idx="529">
                  <c:v>85.289481509393454</c:v>
                </c:pt>
                <c:pt idx="530">
                  <c:v>85.280204811594274</c:v>
                </c:pt>
                <c:pt idx="531">
                  <c:v>85.270991772825766</c:v>
                </c:pt>
                <c:pt idx="532">
                  <c:v>85.261842004388242</c:v>
                </c:pt>
                <c:pt idx="533">
                  <c:v>85.25275511916611</c:v>
                </c:pt>
                <c:pt idx="534">
                  <c:v>85.243730731635992</c:v>
                </c:pt>
                <c:pt idx="535">
                  <c:v>85.234768457874381</c:v>
                </c:pt>
                <c:pt idx="536">
                  <c:v>85.225867915565132</c:v>
                </c:pt>
                <c:pt idx="537">
                  <c:v>85.217028724006298</c:v>
                </c:pt>
                <c:pt idx="538">
                  <c:v>85.208250504117046</c:v>
                </c:pt>
                <c:pt idx="539">
                  <c:v>85.199532878443861</c:v>
                </c:pt>
                <c:pt idx="540">
                  <c:v>85.190875471166606</c:v>
                </c:pt>
                <c:pt idx="541">
                  <c:v>85.18227790810424</c:v>
                </c:pt>
                <c:pt idx="542">
                  <c:v>85.1737398167203</c:v>
                </c:pt>
                <c:pt idx="543">
                  <c:v>85.165260826127835</c:v>
                </c:pt>
                <c:pt idx="544">
                  <c:v>85.156840567094306</c:v>
                </c:pt>
                <c:pt idx="545">
                  <c:v>85.148478672046096</c:v>
                </c:pt>
                <c:pt idx="546">
                  <c:v>85.140174775072666</c:v>
                </c:pt>
                <c:pt idx="547">
                  <c:v>85.131928511930539</c:v>
                </c:pt>
                <c:pt idx="548">
                  <c:v>85.123739520046911</c:v>
                </c:pt>
                <c:pt idx="549">
                  <c:v>85.115607438523085</c:v>
                </c:pt>
                <c:pt idx="550">
                  <c:v>85.107531908137517</c:v>
                </c:pt>
                <c:pt idx="551">
                  <c:v>85.099512571348811</c:v>
                </c:pt>
                <c:pt idx="552">
                  <c:v>85.091549072298179</c:v>
                </c:pt>
                <c:pt idx="553">
                  <c:v>85.083641056811913</c:v>
                </c:pt>
                <c:pt idx="554">
                  <c:v>85.075788172403449</c:v>
                </c:pt>
                <c:pt idx="555">
                  <c:v>85.067990068275279</c:v>
                </c:pt>
                <c:pt idx="556">
                  <c:v>85.060246395320604</c:v>
                </c:pt>
                <c:pt idx="557">
                  <c:v>85.052556806124727</c:v>
                </c:pt>
                <c:pt idx="558">
                  <c:v>85.044920954966287</c:v>
                </c:pt>
                <c:pt idx="559">
                  <c:v>85.037338497818226</c:v>
                </c:pt>
                <c:pt idx="560">
                  <c:v>85.029809092348557</c:v>
                </c:pt>
                <c:pt idx="561">
                  <c:v>85.022332397920962</c:v>
                </c:pt>
                <c:pt idx="562">
                  <c:v>85.014908075595102</c:v>
                </c:pt>
                <c:pt idx="563">
                  <c:v>85.007535788126773</c:v>
                </c:pt>
                <c:pt idx="564">
                  <c:v>85.000215199968011</c:v>
                </c:pt>
                <c:pt idx="565">
                  <c:v>84.992945977266643</c:v>
                </c:pt>
                <c:pt idx="566">
                  <c:v>84.98572778786604</c:v>
                </c:pt>
                <c:pt idx="567">
                  <c:v>84.978560301304526</c:v>
                </c:pt>
                <c:pt idx="568">
                  <c:v>84.971443188814504</c:v>
                </c:pt>
                <c:pt idx="569">
                  <c:v>84.964376123321628</c:v>
                </c:pt>
                <c:pt idx="570">
                  <c:v>84.957358779443595</c:v>
                </c:pt>
                <c:pt idx="571">
                  <c:v>84.950390833488939</c:v>
                </c:pt>
                <c:pt idx="572">
                  <c:v>84.943471963455579</c:v>
                </c:pt>
                <c:pt idx="573">
                  <c:v>84.936601849029188</c:v>
                </c:pt>
                <c:pt idx="574">
                  <c:v>84.929780171581513</c:v>
                </c:pt>
                <c:pt idx="575">
                  <c:v>84.923006614168386</c:v>
                </c:pt>
                <c:pt idx="576">
                  <c:v>84.916280861527767</c:v>
                </c:pt>
                <c:pt idx="577">
                  <c:v>84.909602600077463</c:v>
                </c:pt>
                <c:pt idx="578">
                  <c:v>84.902971517912889</c:v>
                </c:pt>
                <c:pt idx="579">
                  <c:v>84.896387304804477</c:v>
                </c:pt>
                <c:pt idx="580">
                  <c:v>84.889849652195252</c:v>
                </c:pt>
                <c:pt idx="581">
                  <c:v>84.883358253197954</c:v>
                </c:pt>
                <c:pt idx="582">
                  <c:v>84.876912802592202</c:v>
                </c:pt>
                <c:pt idx="583">
                  <c:v>84.870512996821603</c:v>
                </c:pt>
                <c:pt idx="584">
                  <c:v>84.864158533990562</c:v>
                </c:pt>
                <c:pt idx="585">
                  <c:v>84.857849113861064</c:v>
                </c:pt>
                <c:pt idx="586">
                  <c:v>84.851584437849425</c:v>
                </c:pt>
                <c:pt idx="587">
                  <c:v>84.845364209022719</c:v>
                </c:pt>
                <c:pt idx="588">
                  <c:v>84.839188132095359</c:v>
                </c:pt>
                <c:pt idx="589">
                  <c:v>84.833055913425341</c:v>
                </c:pt>
                <c:pt idx="590">
                  <c:v>84.826967261010552</c:v>
                </c:pt>
                <c:pt idx="591">
                  <c:v>84.820921884484818</c:v>
                </c:pt>
                <c:pt idx="592">
                  <c:v>84.814919495114069</c:v>
                </c:pt>
                <c:pt idx="593">
                  <c:v>84.808959805792156</c:v>
                </c:pt>
                <c:pt idx="594">
                  <c:v>84.803042531036795</c:v>
                </c:pt>
                <c:pt idx="595">
                  <c:v>84.797167386985265</c:v>
                </c:pt>
                <c:pt idx="596">
                  <c:v>84.791334091390141</c:v>
                </c:pt>
                <c:pt idx="597">
                  <c:v>84.78554236361488</c:v>
                </c:pt>
                <c:pt idx="598">
                  <c:v>84.779791924629279</c:v>
                </c:pt>
                <c:pt idx="599">
                  <c:v>84.774082497004954</c:v>
                </c:pt>
                <c:pt idx="600">
                  <c:v>84.768413804910651</c:v>
                </c:pt>
                <c:pt idx="601">
                  <c:v>84.762785574107568</c:v>
                </c:pt>
                <c:pt idx="602">
                  <c:v>84.757197531944485</c:v>
                </c:pt>
                <c:pt idx="603">
                  <c:v>84.751649407352986</c:v>
                </c:pt>
                <c:pt idx="604">
                  <c:v>84.746140930842458</c:v>
                </c:pt>
                <c:pt idx="605">
                  <c:v>84.740671834495103</c:v>
                </c:pt>
                <c:pt idx="606">
                  <c:v>84.735241851960808</c:v>
                </c:pt>
                <c:pt idx="607">
                  <c:v>84.729850718452184</c:v>
                </c:pt>
                <c:pt idx="608">
                  <c:v>84.724498170739153</c:v>
                </c:pt>
                <c:pt idx="609">
                  <c:v>84.719183947143833</c:v>
                </c:pt>
                <c:pt idx="610">
                  <c:v>84.713907787535206</c:v>
                </c:pt>
                <c:pt idx="611">
                  <c:v>84.70866943332372</c:v>
                </c:pt>
                <c:pt idx="612">
                  <c:v>84.703468627455891</c:v>
                </c:pt>
                <c:pt idx="613">
                  <c:v>84.698305114408825</c:v>
                </c:pt>
                <c:pt idx="614">
                  <c:v>84.693178640184755</c:v>
                </c:pt>
                <c:pt idx="615">
                  <c:v>84.688088952305321</c:v>
                </c:pt>
                <c:pt idx="616">
                  <c:v>84.683035799806177</c:v>
                </c:pt>
                <c:pt idx="617">
                  <c:v>84.678018933231115</c:v>
                </c:pt>
                <c:pt idx="618">
                  <c:v>84.673038104626542</c:v>
                </c:pt>
                <c:pt idx="619">
                  <c:v>84.668093067535565</c:v>
                </c:pt>
                <c:pt idx="620">
                  <c:v>84.663183576992367</c:v>
                </c:pt>
                <c:pt idx="621">
                  <c:v>84.65830938951629</c:v>
                </c:pt>
                <c:pt idx="622">
                  <c:v>84.65347026310603</c:v>
                </c:pt>
                <c:pt idx="623">
                  <c:v>84.648665957233661</c:v>
                </c:pt>
                <c:pt idx="624">
                  <c:v>84.643896232838827</c:v>
                </c:pt>
                <c:pt idx="625">
                  <c:v>84.639160852322689</c:v>
                </c:pt>
                <c:pt idx="626">
                  <c:v>84.634459579541954</c:v>
                </c:pt>
                <c:pt idx="627">
                  <c:v>84.629792179802919</c:v>
                </c:pt>
                <c:pt idx="628">
                  <c:v>84.62515841985531</c:v>
                </c:pt>
                <c:pt idx="629">
                  <c:v>84.620558067886293</c:v>
                </c:pt>
                <c:pt idx="630">
                  <c:v>84.615990893514322</c:v>
                </c:pt>
                <c:pt idx="631">
                  <c:v>84.611456667783116</c:v>
                </c:pt>
                <c:pt idx="632">
                  <c:v>84.606955163155334</c:v>
                </c:pt>
                <c:pt idx="633">
                  <c:v>84.602486153506561</c:v>
                </c:pt>
                <c:pt idx="634">
                  <c:v>84.598049414119018</c:v>
                </c:pt>
                <c:pt idx="635">
                  <c:v>84.593644721675432</c:v>
                </c:pt>
                <c:pt idx="636">
                  <c:v>84.589271854252715</c:v>
                </c:pt>
                <c:pt idx="637">
                  <c:v>84.584930591315839</c:v>
                </c:pt>
                <c:pt idx="638">
                  <c:v>84.58062071371144</c:v>
                </c:pt>
                <c:pt idx="639">
                  <c:v>84.576342003661608</c:v>
                </c:pt>
                <c:pt idx="640">
                  <c:v>84.572094244757622</c:v>
                </c:pt>
                <c:pt idx="641">
                  <c:v>84.567877221953538</c:v>
                </c:pt>
                <c:pt idx="642">
                  <c:v>84.563690721560036</c:v>
                </c:pt>
                <c:pt idx="643">
                  <c:v>84.559534531237915</c:v>
                </c:pt>
                <c:pt idx="644">
                  <c:v>84.555408439991851</c:v>
                </c:pt>
                <c:pt idx="645">
                  <c:v>84.551312238164073</c:v>
                </c:pt>
                <c:pt idx="646">
                  <c:v>84.547245717427913</c:v>
                </c:pt>
                <c:pt idx="647">
                  <c:v>84.543208670781524</c:v>
                </c:pt>
                <c:pt idx="648">
                  <c:v>84.539200892541459</c:v>
                </c:pt>
                <c:pt idx="649">
                  <c:v>84.535222178336355</c:v>
                </c:pt>
                <c:pt idx="650">
                  <c:v>84.531272325100446</c:v>
                </c:pt>
                <c:pt idx="651">
                  <c:v>84.527351131067277</c:v>
                </c:pt>
                <c:pt idx="652">
                  <c:v>84.523458395763285</c:v>
                </c:pt>
                <c:pt idx="653">
                  <c:v>84.51959392000137</c:v>
                </c:pt>
                <c:pt idx="654">
                  <c:v>84.515757505874589</c:v>
                </c:pt>
                <c:pt idx="655">
                  <c:v>84.511948956749663</c:v>
                </c:pt>
                <c:pt idx="656">
                  <c:v>84.508168077260635</c:v>
                </c:pt>
                <c:pt idx="657">
                  <c:v>84.504414673302477</c:v>
                </c:pt>
                <c:pt idx="658">
                  <c:v>84.50068855202467</c:v>
                </c:pt>
                <c:pt idx="659">
                  <c:v>84.496989521824887</c:v>
                </c:pt>
                <c:pt idx="660">
                  <c:v>84.49331739234249</c:v>
                </c:pt>
                <c:pt idx="661">
                  <c:v>84.48967197445225</c:v>
                </c:pt>
                <c:pt idx="662">
                  <c:v>84.486053080257889</c:v>
                </c:pt>
                <c:pt idx="663">
                  <c:v>84.482460523085791</c:v>
                </c:pt>
                <c:pt idx="664">
                  <c:v>84.478894117478532</c:v>
                </c:pt>
                <c:pt idx="665">
                  <c:v>84.475353679188572</c:v>
                </c:pt>
                <c:pt idx="666">
                  <c:v>84.471839025171946</c:v>
                </c:pt>
                <c:pt idx="667">
                  <c:v>84.468349973581766</c:v>
                </c:pt>
                <c:pt idx="668">
                  <c:v>84.464886343762018</c:v>
                </c:pt>
                <c:pt idx="669">
                  <c:v>84.461447956241216</c:v>
                </c:pt>
                <c:pt idx="670">
                  <c:v>84.458034632725955</c:v>
                </c:pt>
                <c:pt idx="671">
                  <c:v>84.454646196094714</c:v>
                </c:pt>
                <c:pt idx="672">
                  <c:v>84.45128247039149</c:v>
                </c:pt>
                <c:pt idx="673">
                  <c:v>84.447943280819516</c:v>
                </c:pt>
                <c:pt idx="674">
                  <c:v>84.444628453735007</c:v>
                </c:pt>
                <c:pt idx="675">
                  <c:v>84.441337816640782</c:v>
                </c:pt>
                <c:pt idx="676">
                  <c:v>84.438071198180154</c:v>
                </c:pt>
                <c:pt idx="677">
                  <c:v>84.434828428130515</c:v>
                </c:pt>
                <c:pt idx="678">
                  <c:v>84.431609337397191</c:v>
                </c:pt>
                <c:pt idx="679">
                  <c:v>84.428413758007196</c:v>
                </c:pt>
                <c:pt idx="680">
                  <c:v>84.42524152310304</c:v>
                </c:pt>
                <c:pt idx="681">
                  <c:v>84.422092466936434</c:v>
                </c:pt>
                <c:pt idx="682">
                  <c:v>84.418966424862234</c:v>
                </c:pt>
                <c:pt idx="683">
                  <c:v>84.415863233332161</c:v>
                </c:pt>
                <c:pt idx="684">
                  <c:v>84.412782729888733</c:v>
                </c:pt>
                <c:pt idx="685">
                  <c:v>84.40972475315904</c:v>
                </c:pt>
                <c:pt idx="686">
                  <c:v>84.406689142848634</c:v>
                </c:pt>
                <c:pt idx="687">
                  <c:v>84.403675739735476</c:v>
                </c:pt>
                <c:pt idx="688">
                  <c:v>84.400684385663808</c:v>
                </c:pt>
                <c:pt idx="689">
                  <c:v>84.397714923538032</c:v>
                </c:pt>
                <c:pt idx="690">
                  <c:v>84.394767197316696</c:v>
                </c:pt>
                <c:pt idx="691">
                  <c:v>84.391841052006441</c:v>
                </c:pt>
                <c:pt idx="692">
                  <c:v>84.388936333655977</c:v>
                </c:pt>
                <c:pt idx="693">
                  <c:v>84.386052889350026</c:v>
                </c:pt>
                <c:pt idx="694">
                  <c:v>84.383190567203457</c:v>
                </c:pt>
                <c:pt idx="695">
                  <c:v>84.380349216355114</c:v>
                </c:pt>
                <c:pt idx="696">
                  <c:v>84.377528686962037</c:v>
                </c:pt>
                <c:pt idx="697">
                  <c:v>84.374728830193476</c:v>
                </c:pt>
                <c:pt idx="698">
                  <c:v>84.371949498224936</c:v>
                </c:pt>
                <c:pt idx="699">
                  <c:v>84.369190544232268</c:v>
                </c:pt>
                <c:pt idx="700">
                  <c:v>84.366451822385898</c:v>
                </c:pt>
                <c:pt idx="701">
                  <c:v>84.363733187844844</c:v>
                </c:pt>
                <c:pt idx="702">
                  <c:v>84.36103449675096</c:v>
                </c:pt>
                <c:pt idx="703">
                  <c:v>84.358355606223029</c:v>
                </c:pt>
                <c:pt idx="704">
                  <c:v>84.355696374351112</c:v>
                </c:pt>
                <c:pt idx="705">
                  <c:v>84.353056660190617</c:v>
                </c:pt>
                <c:pt idx="706">
                  <c:v>84.350436323756597</c:v>
                </c:pt>
                <c:pt idx="707">
                  <c:v>84.347835226018091</c:v>
                </c:pt>
                <c:pt idx="708">
                  <c:v>84.345253228892275</c:v>
                </c:pt>
                <c:pt idx="709">
                  <c:v>84.342690195238845</c:v>
                </c:pt>
                <c:pt idx="710">
                  <c:v>84.340145988854374</c:v>
                </c:pt>
                <c:pt idx="711">
                  <c:v>84.337620474466604</c:v>
                </c:pt>
                <c:pt idx="712">
                  <c:v>84.3351135177288</c:v>
                </c:pt>
                <c:pt idx="713">
                  <c:v>84.33262498521421</c:v>
                </c:pt>
                <c:pt idx="714">
                  <c:v>84.330154744410464</c:v>
                </c:pt>
                <c:pt idx="715">
                  <c:v>84.327702663713978</c:v>
                </c:pt>
                <c:pt idx="716">
                  <c:v>84.325268612424395</c:v>
                </c:pt>
                <c:pt idx="717">
                  <c:v>84.322852460739185</c:v>
                </c:pt>
                <c:pt idx="718">
                  <c:v>84.320454079747975</c:v>
                </c:pt>
                <c:pt idx="719">
                  <c:v>84.318073341427237</c:v>
                </c:pt>
                <c:pt idx="720">
                  <c:v>84.31571011863474</c:v>
                </c:pt>
                <c:pt idx="721">
                  <c:v>84.313364285104171</c:v>
                </c:pt>
                <c:pt idx="722">
                  <c:v>84.311035715439672</c:v>
                </c:pt>
                <c:pt idx="723">
                  <c:v>84.308724285110571</c:v>
                </c:pt>
                <c:pt idx="724">
                  <c:v>84.306429870445882</c:v>
                </c:pt>
                <c:pt idx="725">
                  <c:v>84.304152348629088</c:v>
                </c:pt>
                <c:pt idx="726">
                  <c:v>84.30189159769273</c:v>
                </c:pt>
                <c:pt idx="727">
                  <c:v>84.299647496513231</c:v>
                </c:pt>
                <c:pt idx="728">
                  <c:v>84.297419924805524</c:v>
                </c:pt>
                <c:pt idx="729">
                  <c:v>84.295208763117884</c:v>
                </c:pt>
                <c:pt idx="730">
                  <c:v>84.293013892826679</c:v>
                </c:pt>
                <c:pt idx="731">
                  <c:v>84.290835196131169</c:v>
                </c:pt>
                <c:pt idx="732">
                  <c:v>84.288672556048368</c:v>
                </c:pt>
                <c:pt idx="733">
                  <c:v>84.286525856407863</c:v>
                </c:pt>
                <c:pt idx="734">
                  <c:v>84.284394981846702</c:v>
                </c:pt>
                <c:pt idx="735">
                  <c:v>84.282279817804337</c:v>
                </c:pt>
                <c:pt idx="736">
                  <c:v>84.280180250517475</c:v>
                </c:pt>
                <c:pt idx="737">
                  <c:v>84.278096167015036</c:v>
                </c:pt>
                <c:pt idx="738">
                  <c:v>84.276027455113237</c:v>
                </c:pt>
                <c:pt idx="739">
                  <c:v>84.273974003410444</c:v>
                </c:pt>
                <c:pt idx="740">
                  <c:v>84.27193570128226</c:v>
                </c:pt>
                <c:pt idx="741">
                  <c:v>84.269912438876588</c:v>
                </c:pt>
                <c:pt idx="742">
                  <c:v>84.26790410710862</c:v>
                </c:pt>
                <c:pt idx="743">
                  <c:v>84.265910597656088</c:v>
                </c:pt>
                <c:pt idx="744">
                  <c:v>84.263931802954176</c:v>
                </c:pt>
                <c:pt idx="745">
                  <c:v>84.26196761619083</c:v>
                </c:pt>
                <c:pt idx="746">
                  <c:v>84.260017931301817</c:v>
                </c:pt>
                <c:pt idx="747">
                  <c:v>84.258082642965988</c:v>
                </c:pt>
                <c:pt idx="748">
                  <c:v>84.256161646600432</c:v>
                </c:pt>
                <c:pt idx="749">
                  <c:v>84.254254838355763</c:v>
                </c:pt>
                <c:pt idx="750">
                  <c:v>84.252362115111367</c:v>
                </c:pt>
                <c:pt idx="751">
                  <c:v>84.250483374470662</c:v>
                </c:pt>
                <c:pt idx="752">
                  <c:v>84.248618514756416</c:v>
                </c:pt>
                <c:pt idx="753">
                  <c:v>84.246767435006106</c:v>
                </c:pt>
                <c:pt idx="754">
                  <c:v>84.244930034967282</c:v>
                </c:pt>
                <c:pt idx="755">
                  <c:v>84.243106215092894</c:v>
                </c:pt>
                <c:pt idx="756">
                  <c:v>84.241295876536725</c:v>
                </c:pt>
                <c:pt idx="757">
                  <c:v>84.239498921148893</c:v>
                </c:pt>
                <c:pt idx="758">
                  <c:v>84.237715251471158</c:v>
                </c:pt>
                <c:pt idx="759">
                  <c:v>84.235944770732573</c:v>
                </c:pt>
                <c:pt idx="760">
                  <c:v>84.234187382844794</c:v>
                </c:pt>
                <c:pt idx="761">
                  <c:v>84.232442992397779</c:v>
                </c:pt>
                <c:pt idx="762">
                  <c:v>84.230711504655247</c:v>
                </c:pt>
                <c:pt idx="763">
                  <c:v>84.228992825550293</c:v>
                </c:pt>
                <c:pt idx="764">
                  <c:v>84.227286861680923</c:v>
                </c:pt>
                <c:pt idx="765">
                  <c:v>84.22559352030575</c:v>
                </c:pt>
                <c:pt idx="766">
                  <c:v>84.223912709339558</c:v>
                </c:pt>
                <c:pt idx="767">
                  <c:v>84.222244337349096</c:v>
                </c:pt>
                <c:pt idx="768">
                  <c:v>84.220588313548589</c:v>
                </c:pt>
                <c:pt idx="769">
                  <c:v>84.218944547795672</c:v>
                </c:pt>
                <c:pt idx="770">
                  <c:v>84.217312950586901</c:v>
                </c:pt>
                <c:pt idx="771">
                  <c:v>84.215693433053701</c:v>
                </c:pt>
                <c:pt idx="772">
                  <c:v>84.214085906958061</c:v>
                </c:pt>
                <c:pt idx="773">
                  <c:v>84.212490284688357</c:v>
                </c:pt>
                <c:pt idx="774">
                  <c:v>84.210906479255186</c:v>
                </c:pt>
                <c:pt idx="775">
                  <c:v>84.209334404287233</c:v>
                </c:pt>
                <c:pt idx="776">
                  <c:v>84.207773974027148</c:v>
                </c:pt>
                <c:pt idx="777">
                  <c:v>84.206225103327441</c:v>
                </c:pt>
                <c:pt idx="778">
                  <c:v>84.204687707646386</c:v>
                </c:pt>
                <c:pt idx="779">
                  <c:v>84.203161703044032</c:v>
                </c:pt>
                <c:pt idx="780">
                  <c:v>84.201647006178106</c:v>
                </c:pt>
                <c:pt idx="781">
                  <c:v>84.200143534300111</c:v>
                </c:pt>
                <c:pt idx="782">
                  <c:v>84.198651205251153</c:v>
                </c:pt>
                <c:pt idx="783">
                  <c:v>84.197169937458185</c:v>
                </c:pt>
                <c:pt idx="784">
                  <c:v>84.195699649929963</c:v>
                </c:pt>
                <c:pt idx="785">
                  <c:v>84.19424026225316</c:v>
                </c:pt>
                <c:pt idx="786">
                  <c:v>84.192791694588479</c:v>
                </c:pt>
                <c:pt idx="787">
                  <c:v>84.19135386766672</c:v>
                </c:pt>
                <c:pt idx="788">
                  <c:v>84.189926702785087</c:v>
                </c:pt>
                <c:pt idx="789">
                  <c:v>84.188510121803191</c:v>
                </c:pt>
                <c:pt idx="790">
                  <c:v>84.187104047139314</c:v>
                </c:pt>
                <c:pt idx="791">
                  <c:v>84.185708401766675</c:v>
                </c:pt>
                <c:pt idx="792">
                  <c:v>84.1843231092096</c:v>
                </c:pt>
                <c:pt idx="793">
                  <c:v>84.182948093539864</c:v>
                </c:pt>
                <c:pt idx="794">
                  <c:v>84.18158327937293</c:v>
                </c:pt>
                <c:pt idx="795">
                  <c:v>84.180228591864193</c:v>
                </c:pt>
                <c:pt idx="796">
                  <c:v>84.178883956705505</c:v>
                </c:pt>
                <c:pt idx="797">
                  <c:v>84.177549300121299</c:v>
                </c:pt>
                <c:pt idx="798">
                  <c:v>84.176224548865093</c:v>
                </c:pt>
                <c:pt idx="799">
                  <c:v>84.174909630215907</c:v>
                </c:pt>
                <c:pt idx="800">
                  <c:v>84.173604471974571</c:v>
                </c:pt>
                <c:pt idx="801">
                  <c:v>84.172309002460253</c:v>
                </c:pt>
                <c:pt idx="802">
                  <c:v>84.171023150506926</c:v>
                </c:pt>
                <c:pt idx="803">
                  <c:v>84.169746845459784</c:v>
                </c:pt>
                <c:pt idx="804">
                  <c:v>84.168480017171746</c:v>
                </c:pt>
                <c:pt idx="805">
                  <c:v>84.167222596000087</c:v>
                </c:pt>
                <c:pt idx="806">
                  <c:v>84.165974512802862</c:v>
                </c:pt>
                <c:pt idx="807">
                  <c:v>84.164735698935516</c:v>
                </c:pt>
                <c:pt idx="808">
                  <c:v>84.163506086247509</c:v>
                </c:pt>
                <c:pt idx="809">
                  <c:v>84.162285607078829</c:v>
                </c:pt>
                <c:pt idx="810">
                  <c:v>84.161074194256756</c:v>
                </c:pt>
                <c:pt idx="811">
                  <c:v>84.159871781092377</c:v>
                </c:pt>
                <c:pt idx="812">
                  <c:v>84.158678301377336</c:v>
                </c:pt>
                <c:pt idx="813">
                  <c:v>84.15749368938053</c:v>
                </c:pt>
                <c:pt idx="814">
                  <c:v>84.15631787984475</c:v>
                </c:pt>
                <c:pt idx="815">
                  <c:v>84.155150807983446</c:v>
                </c:pt>
                <c:pt idx="816">
                  <c:v>84.153992409477539</c:v>
                </c:pt>
                <c:pt idx="817">
                  <c:v>84.152842620472128</c:v>
                </c:pt>
                <c:pt idx="818">
                  <c:v>84.151701377573261</c:v>
                </c:pt>
                <c:pt idx="819">
                  <c:v>84.150568617844826</c:v>
                </c:pt>
                <c:pt idx="820">
                  <c:v>84.149444278805305</c:v>
                </c:pt>
                <c:pt idx="821">
                  <c:v>84.148328298424673</c:v>
                </c:pt>
                <c:pt idx="822">
                  <c:v>84.147220615121213</c:v>
                </c:pt>
                <c:pt idx="823">
                  <c:v>84.146121167758523</c:v>
                </c:pt>
                <c:pt idx="824">
                  <c:v>84.14502989564231</c:v>
                </c:pt>
                <c:pt idx="825">
                  <c:v>84.143946738517315</c:v>
                </c:pt>
                <c:pt idx="826">
                  <c:v>84.142871636564379</c:v>
                </c:pt>
                <c:pt idx="827">
                  <c:v>84.141804530397309</c:v>
                </c:pt>
                <c:pt idx="828">
                  <c:v>84.140745361059871</c:v>
                </c:pt>
                <c:pt idx="829">
                  <c:v>84.13969407002287</c:v>
                </c:pt>
                <c:pt idx="830">
                  <c:v>84.138650599181076</c:v>
                </c:pt>
                <c:pt idx="831">
                  <c:v>84.137614890850344</c:v>
                </c:pt>
                <c:pt idx="832">
                  <c:v>84.136586887764636</c:v>
                </c:pt>
                <c:pt idx="833">
                  <c:v>84.13556653307316</c:v>
                </c:pt>
                <c:pt idx="834">
                  <c:v>84.134553770337348</c:v>
                </c:pt>
                <c:pt idx="835">
                  <c:v>84.133548543528136</c:v>
                </c:pt>
                <c:pt idx="836">
                  <c:v>84.132550797022958</c:v>
                </c:pt>
                <c:pt idx="837">
                  <c:v>84.131560475602996</c:v>
                </c:pt>
                <c:pt idx="838">
                  <c:v>84.130577524450317</c:v>
                </c:pt>
                <c:pt idx="839">
                  <c:v>84.129601889145079</c:v>
                </c:pt>
                <c:pt idx="840">
                  <c:v>84.128633515662713</c:v>
                </c:pt>
                <c:pt idx="841">
                  <c:v>84.127672350371157</c:v>
                </c:pt>
                <c:pt idx="842">
                  <c:v>84.126718340028162</c:v>
                </c:pt>
                <c:pt idx="843">
                  <c:v>84.12577143177846</c:v>
                </c:pt>
                <c:pt idx="844">
                  <c:v>84.124831573151113</c:v>
                </c:pt>
                <c:pt idx="845">
                  <c:v>84.123898712056814</c:v>
                </c:pt>
                <c:pt idx="846">
                  <c:v>84.122972796785177</c:v>
                </c:pt>
                <c:pt idx="847">
                  <c:v>84.122053776002033</c:v>
                </c:pt>
                <c:pt idx="848">
                  <c:v>84.12114159874686</c:v>
                </c:pt>
                <c:pt idx="849">
                  <c:v>84.12023621443015</c:v>
                </c:pt>
                <c:pt idx="850">
                  <c:v>84.119337572830688</c:v>
                </c:pt>
                <c:pt idx="851">
                  <c:v>84.118445624093084</c:v>
                </c:pt>
                <c:pt idx="852">
                  <c:v>84.11756031872514</c:v>
                </c:pt>
                <c:pt idx="853">
                  <c:v>84.116681607595268</c:v>
                </c:pt>
                <c:pt idx="854">
                  <c:v>84.115809441929969</c:v>
                </c:pt>
                <c:pt idx="855">
                  <c:v>84.114943773311268</c:v>
                </c:pt>
                <c:pt idx="856">
                  <c:v>84.114084553674289</c:v>
                </c:pt>
                <c:pt idx="857">
                  <c:v>84.113231735304637</c:v>
                </c:pt>
                <c:pt idx="858">
                  <c:v>84.112385270836015</c:v>
                </c:pt>
                <c:pt idx="859">
                  <c:v>84.111545113247715</c:v>
                </c:pt>
                <c:pt idx="860">
                  <c:v>84.110711215862182</c:v>
                </c:pt>
                <c:pt idx="861">
                  <c:v>84.109883532342579</c:v>
                </c:pt>
                <c:pt idx="862">
                  <c:v>84.109062016690388</c:v>
                </c:pt>
                <c:pt idx="863">
                  <c:v>84.108246623242991</c:v>
                </c:pt>
                <c:pt idx="864">
                  <c:v>84.107437306671258</c:v>
                </c:pt>
                <c:pt idx="865">
                  <c:v>84.106634021977285</c:v>
                </c:pt>
                <c:pt idx="866">
                  <c:v>84.105836724491937</c:v>
                </c:pt>
                <c:pt idx="867">
                  <c:v>84.105045369872528</c:v>
                </c:pt>
                <c:pt idx="868">
                  <c:v>84.104259914100552</c:v>
                </c:pt>
                <c:pt idx="869">
                  <c:v>84.103480313479324</c:v>
                </c:pt>
                <c:pt idx="870">
                  <c:v>84.102706524631756</c:v>
                </c:pt>
                <c:pt idx="871">
                  <c:v>84.10193850449798</c:v>
                </c:pt>
                <c:pt idx="872">
                  <c:v>84.101176210333179</c:v>
                </c:pt>
                <c:pt idx="873">
                  <c:v>84.100419599705347</c:v>
                </c:pt>
                <c:pt idx="874">
                  <c:v>84.099668630492985</c:v>
                </c:pt>
                <c:pt idx="875">
                  <c:v>84.098923260882941</c:v>
                </c:pt>
                <c:pt idx="876">
                  <c:v>84.098183449368165</c:v>
                </c:pt>
                <c:pt idx="877">
                  <c:v>84.097449154745632</c:v>
                </c:pt>
                <c:pt idx="878">
                  <c:v>84.096720336114061</c:v>
                </c:pt>
                <c:pt idx="879">
                  <c:v>84.095996952871772</c:v>
                </c:pt>
                <c:pt idx="880">
                  <c:v>84.095278964714637</c:v>
                </c:pt>
                <c:pt idx="881">
                  <c:v>84.094566331633828</c:v>
                </c:pt>
                <c:pt idx="882">
                  <c:v>84.093859013913814</c:v>
                </c:pt>
                <c:pt idx="883">
                  <c:v>84.093156972130203</c:v>
                </c:pt>
                <c:pt idx="884">
                  <c:v>84.092460167147649</c:v>
                </c:pt>
                <c:pt idx="885">
                  <c:v>84.091768560117856</c:v>
                </c:pt>
                <c:pt idx="886">
                  <c:v>84.091082112477409</c:v>
                </c:pt>
                <c:pt idx="887">
                  <c:v>84.090400785945846</c:v>
                </c:pt>
                <c:pt idx="888">
                  <c:v>84.089724542523612</c:v>
                </c:pt>
                <c:pt idx="889">
                  <c:v>84.089053344489955</c:v>
                </c:pt>
                <c:pt idx="890">
                  <c:v>84.088387154401019</c:v>
                </c:pt>
                <c:pt idx="891">
                  <c:v>84.087725935087818</c:v>
                </c:pt>
                <c:pt idx="892">
                  <c:v>84.087069649654296</c:v>
                </c:pt>
                <c:pt idx="893">
                  <c:v>84.086418261475345</c:v>
                </c:pt>
                <c:pt idx="894">
                  <c:v>84.08577173419485</c:v>
                </c:pt>
                <c:pt idx="895">
                  <c:v>84.085130031723708</c:v>
                </c:pt>
                <c:pt idx="896">
                  <c:v>84.084493118238086</c:v>
                </c:pt>
                <c:pt idx="897">
                  <c:v>84.08386095817734</c:v>
                </c:pt>
                <c:pt idx="898">
                  <c:v>84.083233516242146</c:v>
                </c:pt>
                <c:pt idx="899">
                  <c:v>84.082610757392686</c:v>
                </c:pt>
                <c:pt idx="900">
                  <c:v>84.081992646846771</c:v>
                </c:pt>
                <c:pt idx="901">
                  <c:v>84.08137915007795</c:v>
                </c:pt>
                <c:pt idx="902">
                  <c:v>84.080770232813634</c:v>
                </c:pt>
                <c:pt idx="903">
                  <c:v>84.080165861033393</c:v>
                </c:pt>
                <c:pt idx="904">
                  <c:v>84.07956600096702</c:v>
                </c:pt>
                <c:pt idx="905">
                  <c:v>84.078970619092772</c:v>
                </c:pt>
                <c:pt idx="906">
                  <c:v>84.078379682135576</c:v>
                </c:pt>
                <c:pt idx="907">
                  <c:v>84.077793157065258</c:v>
                </c:pt>
                <c:pt idx="908">
                  <c:v>84.077211011094803</c:v>
                </c:pt>
                <c:pt idx="909">
                  <c:v>84.076633211678512</c:v>
                </c:pt>
                <c:pt idx="910">
                  <c:v>84.076059726510323</c:v>
                </c:pt>
                <c:pt idx="911">
                  <c:v>84.07549052352212</c:v>
                </c:pt>
                <c:pt idx="912">
                  <c:v>84.074925570881931</c:v>
                </c:pt>
                <c:pt idx="913">
                  <c:v>84.074364836992217</c:v>
                </c:pt>
                <c:pt idx="914">
                  <c:v>84.073808290488316</c:v>
                </c:pt>
                <c:pt idx="915">
                  <c:v>84.073255900236589</c:v>
                </c:pt>
                <c:pt idx="916">
                  <c:v>84.072707635332833</c:v>
                </c:pt>
                <c:pt idx="917">
                  <c:v>84.072163465100644</c:v>
                </c:pt>
                <c:pt idx="918">
                  <c:v>84.071623359089699</c:v>
                </c:pt>
                <c:pt idx="919">
                  <c:v>84.071087287074178</c:v>
                </c:pt>
                <c:pt idx="920">
                  <c:v>84.07055521905113</c:v>
                </c:pt>
                <c:pt idx="921">
                  <c:v>84.070027125238795</c:v>
                </c:pt>
                <c:pt idx="922">
                  <c:v>84.069502976075071</c:v>
                </c:pt>
                <c:pt idx="923">
                  <c:v>84.068982742215951</c:v>
                </c:pt>
                <c:pt idx="924">
                  <c:v>84.068466394533871</c:v>
                </c:pt>
                <c:pt idx="925">
                  <c:v>84.067953904116123</c:v>
                </c:pt>
                <c:pt idx="926">
                  <c:v>84.067445242263403</c:v>
                </c:pt>
                <c:pt idx="927">
                  <c:v>84.066940380488148</c:v>
                </c:pt>
                <c:pt idx="928">
                  <c:v>84.066439290513088</c:v>
                </c:pt>
                <c:pt idx="929">
                  <c:v>84.065941944269653</c:v>
                </c:pt>
                <c:pt idx="930">
                  <c:v>84.065448313896511</c:v>
                </c:pt>
                <c:pt idx="931">
                  <c:v>84.064958371738044</c:v>
                </c:pt>
                <c:pt idx="932">
                  <c:v>84.064472090342832</c:v>
                </c:pt>
                <c:pt idx="933">
                  <c:v>84.063989442462187</c:v>
                </c:pt>
                <c:pt idx="934">
                  <c:v>84.063510401048688</c:v>
                </c:pt>
                <c:pt idx="935">
                  <c:v>84.063034939254706</c:v>
                </c:pt>
                <c:pt idx="936">
                  <c:v>84.062563030431008</c:v>
                </c:pt>
                <c:pt idx="937">
                  <c:v>84.062094648125154</c:v>
                </c:pt>
                <c:pt idx="938">
                  <c:v>84.061629766080245</c:v>
                </c:pt>
                <c:pt idx="939">
                  <c:v>84.061168358233431</c:v>
                </c:pt>
                <c:pt idx="940">
                  <c:v>84.060710398714505</c:v>
                </c:pt>
                <c:pt idx="941">
                  <c:v>84.060255861844439</c:v>
                </c:pt>
                <c:pt idx="942">
                  <c:v>84.059804722134103</c:v>
                </c:pt>
                <c:pt idx="943">
                  <c:v>84.059356954282777</c:v>
                </c:pt>
                <c:pt idx="944">
                  <c:v>84.058912533176866</c:v>
                </c:pt>
                <c:pt idx="945">
                  <c:v>84.058471433888514</c:v>
                </c:pt>
                <c:pt idx="946">
                  <c:v>84.058033631674149</c:v>
                </c:pt>
                <c:pt idx="947">
                  <c:v>84.057599101973295</c:v>
                </c:pt>
                <c:pt idx="948">
                  <c:v>84.057167820407145</c:v>
                </c:pt>
                <c:pt idx="949">
                  <c:v>84.056739762777269</c:v>
                </c:pt>
                <c:pt idx="950">
                  <c:v>84.056314905064269</c:v>
                </c:pt>
                <c:pt idx="951">
                  <c:v>84.05589322342648</c:v>
                </c:pt>
                <c:pt idx="952">
                  <c:v>84.055474694198736</c:v>
                </c:pt>
                <c:pt idx="953">
                  <c:v>84.055059293890977</c:v>
                </c:pt>
                <c:pt idx="954">
                  <c:v>84.054646999187042</c:v>
                </c:pt>
                <c:pt idx="955">
                  <c:v>84.054237786943389</c:v>
                </c:pt>
                <c:pt idx="956">
                  <c:v>84.053831634187802</c:v>
                </c:pt>
                <c:pt idx="957">
                  <c:v>84.053428518118196</c:v>
                </c:pt>
                <c:pt idx="958">
                  <c:v>84.053028416101313</c:v>
                </c:pt>
                <c:pt idx="959">
                  <c:v>84.052631305671525</c:v>
                </c:pt>
                <c:pt idx="960">
                  <c:v>84.052237164529572</c:v>
                </c:pt>
                <c:pt idx="961">
                  <c:v>84.05184597054145</c:v>
                </c:pt>
                <c:pt idx="962">
                  <c:v>84.051457701737036</c:v>
                </c:pt>
                <c:pt idx="963">
                  <c:v>84.051072336309034</c:v>
                </c:pt>
                <c:pt idx="964">
                  <c:v>84.050689852611725</c:v>
                </c:pt>
                <c:pt idx="965">
                  <c:v>84.050310229159763</c:v>
                </c:pt>
                <c:pt idx="966">
                  <c:v>84.049933444627058</c:v>
                </c:pt>
                <c:pt idx="967">
                  <c:v>84.049559477845548</c:v>
                </c:pt>
                <c:pt idx="968">
                  <c:v>84.049188307804116</c:v>
                </c:pt>
                <c:pt idx="969">
                  <c:v>84.04881991364735</c:v>
                </c:pt>
                <c:pt idx="970">
                  <c:v>84.048454274674469</c:v>
                </c:pt>
                <c:pt idx="971">
                  <c:v>84.048091370338199</c:v>
                </c:pt>
                <c:pt idx="972">
                  <c:v>84.047731180243616</c:v>
                </c:pt>
                <c:pt idx="973">
                  <c:v>84.047373684146976</c:v>
                </c:pt>
                <c:pt idx="974">
                  <c:v>84.047018861954754</c:v>
                </c:pt>
                <c:pt idx="975">
                  <c:v>84.046666693722372</c:v>
                </c:pt>
                <c:pt idx="976">
                  <c:v>84.046317159653256</c:v>
                </c:pt>
                <c:pt idx="977">
                  <c:v>84.04597024009766</c:v>
                </c:pt>
                <c:pt idx="978">
                  <c:v>84.045625915551597</c:v>
                </c:pt>
                <c:pt idx="979">
                  <c:v>84.045284166655804</c:v>
                </c:pt>
                <c:pt idx="980">
                  <c:v>84.044944974194664</c:v>
                </c:pt>
                <c:pt idx="981">
                  <c:v>84.044608319095161</c:v>
                </c:pt>
                <c:pt idx="982">
                  <c:v>84.044274182425795</c:v>
                </c:pt>
                <c:pt idx="983">
                  <c:v>84.043942545395595</c:v>
                </c:pt>
                <c:pt idx="984">
                  <c:v>84.043613389353041</c:v>
                </c:pt>
                <c:pt idx="985">
                  <c:v>84.043286695785099</c:v>
                </c:pt>
                <c:pt idx="986">
                  <c:v>84.04296244631611</c:v>
                </c:pt>
                <c:pt idx="987">
                  <c:v>84.042640622706926</c:v>
                </c:pt>
                <c:pt idx="988">
                  <c:v>84.042321206853728</c:v>
                </c:pt>
                <c:pt idx="989">
                  <c:v>84.042004180787174</c:v>
                </c:pt>
                <c:pt idx="990">
                  <c:v>84.041689526671348</c:v>
                </c:pt>
                <c:pt idx="991">
                  <c:v>84.04137722680278</c:v>
                </c:pt>
                <c:pt idx="992">
                  <c:v>84.041067263609506</c:v>
                </c:pt>
                <c:pt idx="993">
                  <c:v>84.040759619650075</c:v>
                </c:pt>
                <c:pt idx="994">
                  <c:v>84.040454277612554</c:v>
                </c:pt>
                <c:pt idx="995">
                  <c:v>84.040151220313689</c:v>
                </c:pt>
                <c:pt idx="996">
                  <c:v>84.039850430697811</c:v>
                </c:pt>
                <c:pt idx="997">
                  <c:v>84.039551891835998</c:v>
                </c:pt>
                <c:pt idx="998">
                  <c:v>84.039255586925123</c:v>
                </c:pt>
                <c:pt idx="999">
                  <c:v>84.038961499286913</c:v>
                </c:pt>
                <c:pt idx="1000">
                  <c:v>84.038669612367045</c:v>
                </c:pt>
              </c:numCache>
            </c:numRef>
          </c:yVal>
          <c:smooth val="1"/>
        </c:ser>
        <c:ser>
          <c:idx val="0"/>
          <c:order val="1"/>
          <c:tx>
            <c:v>INC(t)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w.Calcs'!$O$9:$O$1009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3.5999999999999997E-2</c:v>
                </c:pt>
                <c:pt idx="3">
                  <c:v>0.10787111523178808</c:v>
                </c:pt>
                <c:pt idx="4">
                  <c:v>0.21545426897642381</c:v>
                </c:pt>
                <c:pt idx="5">
                  <c:v>0.35856030280880213</c:v>
                </c:pt>
                <c:pt idx="6">
                  <c:v>0.53697013393214743</c:v>
                </c:pt>
                <c:pt idx="7">
                  <c:v>0.75043495929671544</c:v>
                </c:pt>
                <c:pt idx="8">
                  <c:v>0.99867650609953229</c:v>
                </c:pt>
                <c:pt idx="9">
                  <c:v>1.2813873281654335</c:v>
                </c:pt>
                <c:pt idx="10">
                  <c:v>1.598231147614261</c:v>
                </c:pt>
                <c:pt idx="11">
                  <c:v>1.9488432411250751</c:v>
                </c:pt>
                <c:pt idx="12">
                  <c:v>2.3328308700159162</c:v>
                </c:pt>
                <c:pt idx="13">
                  <c:v>2.7497737532672262</c:v>
                </c:pt>
                <c:pt idx="14">
                  <c:v>3.1992245825288168</c:v>
                </c:pt>
                <c:pt idx="15">
                  <c:v>3.680709578064397</c:v>
                </c:pt>
                <c:pt idx="16">
                  <c:v>4.1937290845044881</c:v>
                </c:pt>
                <c:pt idx="17">
                  <c:v>4.7377582051981566</c:v>
                </c:pt>
                <c:pt idx="18">
                  <c:v>5.3122474738767558</c:v>
                </c:pt>
                <c:pt idx="19">
                  <c:v>5.9166235622687635</c:v>
                </c:pt>
                <c:pt idx="20">
                  <c:v>6.5502900222343321</c:v>
                </c:pt>
                <c:pt idx="21">
                  <c:v>7.2126280609211584</c:v>
                </c:pt>
                <c:pt idx="22">
                  <c:v>7.9029973473802455</c:v>
                </c:pt>
                <c:pt idx="23">
                  <c:v>8.6207368490209628</c:v>
                </c:pt>
                <c:pt idx="24">
                  <c:v>9.3651656962297949</c:v>
                </c:pt>
                <c:pt idx="25">
                  <c:v>10.135584073426422</c:v>
                </c:pt>
                <c:pt idx="26">
                  <c:v>10.931274134784381</c:v>
                </c:pt>
                <c:pt idx="27">
                  <c:v>11.751500942801606</c:v>
                </c:pt>
                <c:pt idx="28">
                  <c:v>12.595513427868884</c:v>
                </c:pt>
                <c:pt idx="29">
                  <c:v>13.462545366951423</c:v>
                </c:pt>
                <c:pt idx="30">
                  <c:v>14.351816379470867</c:v>
                </c:pt>
                <c:pt idx="31">
                  <c:v>15.262532938451773</c:v>
                </c:pt>
                <c:pt idx="32">
                  <c:v>16.193889394978125</c:v>
                </c:pt>
                <c:pt idx="33">
                  <c:v>17.145069013991858</c:v>
                </c:pt>
                <c:pt idx="34">
                  <c:v>18.115245019456477</c:v>
                </c:pt>
                <c:pt idx="35">
                  <c:v>19.103581646904892</c:v>
                </c:pt>
                <c:pt idx="36">
                  <c:v>20.109235201391293</c:v>
                </c:pt>
                <c:pt idx="37">
                  <c:v>21.131355118872431</c:v>
                </c:pt>
                <c:pt idx="38">
                  <c:v>22.169085029053868</c:v>
                </c:pt>
                <c:pt idx="39">
                  <c:v>23.221563817751452</c:v>
                </c:pt>
                <c:pt idx="40">
                  <c:v>24.287926686837757</c:v>
                </c:pt>
                <c:pt idx="41">
                  <c:v>25.367306209867053</c:v>
                </c:pt>
                <c:pt idx="42">
                  <c:v>26.458833381500259</c:v>
                </c:pt>
                <c:pt idx="43">
                  <c:v>27.561638658884114</c:v>
                </c:pt>
                <c:pt idx="44">
                  <c:v>28.674852993174841</c:v>
                </c:pt>
                <c:pt idx="45">
                  <c:v>29.797608849437378</c:v>
                </c:pt>
                <c:pt idx="46">
                  <c:v>30.929041213195202</c:v>
                </c:pt>
                <c:pt idx="47">
                  <c:v>32.068288581953937</c:v>
                </c:pt>
                <c:pt idx="48">
                  <c:v>33.214493940072941</c:v>
                </c:pt>
                <c:pt idx="49">
                  <c:v>34.366805715414245</c:v>
                </c:pt>
                <c:pt idx="50">
                  <c:v>35.524378716255399</c:v>
                </c:pt>
                <c:pt idx="51">
                  <c:v>36.686375047014018</c:v>
                </c:pt>
                <c:pt idx="52">
                  <c:v>37.851965001394944</c:v>
                </c:pt>
                <c:pt idx="53">
                  <c:v>39.020327931636942</c:v>
                </c:pt>
                <c:pt idx="54">
                  <c:v>40.190653092604229</c:v>
                </c:pt>
                <c:pt idx="55">
                  <c:v>41.362140459538217</c:v>
                </c:pt>
                <c:pt idx="56">
                  <c:v>42.534001518357393</c:v>
                </c:pt>
                <c:pt idx="57">
                  <c:v>43.705460027466849</c:v>
                </c:pt>
                <c:pt idx="58">
                  <c:v>44.875752750114472</c:v>
                </c:pt>
                <c:pt idx="59">
                  <c:v>46.044130156407199</c:v>
                </c:pt>
                <c:pt idx="60">
                  <c:v>47.209857094178219</c:v>
                </c:pt>
                <c:pt idx="61">
                  <c:v>48.372213427974422</c:v>
                </c:pt>
                <c:pt idx="62">
                  <c:v>49.530494645511993</c:v>
                </c:pt>
                <c:pt idx="63">
                  <c:v>50.684012431027192</c:v>
                </c:pt>
                <c:pt idx="64">
                  <c:v>51.832095205028629</c:v>
                </c:pt>
                <c:pt idx="65">
                  <c:v>52.974088630036334</c:v>
                </c:pt>
                <c:pt idx="66">
                  <c:v>54.109356081971818</c:v>
                </c:pt>
                <c:pt idx="67">
                  <c:v>55.237279086941285</c:v>
                </c:pt>
                <c:pt idx="68">
                  <c:v>56.357257723231768</c:v>
                </c:pt>
                <c:pt idx="69">
                  <c:v>57.468710988416632</c:v>
                </c:pt>
                <c:pt idx="70">
                  <c:v>58.571077131541962</c:v>
                </c:pt>
                <c:pt idx="71">
                  <c:v>59.663813950439796</c:v>
                </c:pt>
                <c:pt idx="72">
                  <c:v>60.7463990542864</c:v>
                </c:pt>
                <c:pt idx="73">
                  <c:v>61.818330091595229</c:v>
                </c:pt>
                <c:pt idx="74">
                  <c:v>62.879124943902838</c:v>
                </c:pt>
                <c:pt idx="75">
                  <c:v>63.928321885473579</c:v>
                </c:pt>
                <c:pt idx="76">
                  <c:v>64.965479709413643</c:v>
                </c:pt>
                <c:pt idx="77">
                  <c:v>65.990177820648256</c:v>
                </c:pt>
                <c:pt idx="78">
                  <c:v>67.002016296275897</c:v>
                </c:pt>
                <c:pt idx="79">
                  <c:v>68.000615913871513</c:v>
                </c:pt>
                <c:pt idx="80">
                  <c:v>68.985618148366143</c:v>
                </c:pt>
                <c:pt idx="81">
                  <c:v>69.956685138183076</c:v>
                </c:pt>
                <c:pt idx="82">
                  <c:v>70.913499621360387</c:v>
                </c:pt>
                <c:pt idx="83">
                  <c:v>71.855764842437068</c:v>
                </c:pt>
                <c:pt idx="84">
                  <c:v>72.783204430923945</c:v>
                </c:pt>
                <c:pt idx="85">
                  <c:v>73.695562252221947</c:v>
                </c:pt>
                <c:pt idx="86">
                  <c:v>74.592602231888137</c:v>
                </c:pt>
                <c:pt idx="87">
                  <c:v>75.474108154185657</c:v>
                </c:pt>
                <c:pt idx="88">
                  <c:v>76.339883435885284</c:v>
                </c:pt>
                <c:pt idx="89">
                  <c:v>77.189750876315742</c:v>
                </c:pt>
                <c:pt idx="90">
                  <c:v>78.023552384685217</c:v>
                </c:pt>
                <c:pt idx="91">
                  <c:v>78.84114868572037</c:v>
                </c:pt>
                <c:pt idx="92">
                  <c:v>79.642419004687795</c:v>
                </c:pt>
                <c:pt idx="93">
                  <c:v>80.427260732880228</c:v>
                </c:pt>
                <c:pt idx="94">
                  <c:v>81.19558907466363</c:v>
                </c:pt>
                <c:pt idx="95">
                  <c:v>81.947336677191331</c:v>
                </c:pt>
                <c:pt idx="96">
                  <c:v>82.682453243900014</c:v>
                </c:pt>
                <c:pt idx="97">
                  <c:v>83.400905132906502</c:v>
                </c:pt>
                <c:pt idx="98">
                  <c:v>84.102674941427026</c:v>
                </c:pt>
                <c:pt idx="99">
                  <c:v>84.787761077339454</c:v>
                </c:pt>
                <c:pt idx="100">
                  <c:v>85.456177319006017</c:v>
                </c:pt>
                <c:pt idx="101">
                  <c:v>86.107952364468062</c:v>
                </c:pt>
                <c:pt idx="102">
                  <c:v>86.74312937111587</c:v>
                </c:pt>
                <c:pt idx="103">
                  <c:v>87.361765486925592</c:v>
                </c:pt>
                <c:pt idx="104">
                  <c:v>87.963931374342735</c:v>
                </c:pt>
                <c:pt idx="105">
                  <c:v>88.549710727875564</c:v>
                </c:pt>
                <c:pt idx="106">
                  <c:v>89.119199786444952</c:v>
                </c:pt>
                <c:pt idx="107">
                  <c:v>89.672506841517048</c:v>
                </c:pt>
                <c:pt idx="108">
                  <c:v>90.209751742024622</c:v>
                </c:pt>
                <c:pt idx="109">
                  <c:v>90.731065397058984</c:v>
                </c:pt>
                <c:pt idx="110">
                  <c:v>91.236589277289724</c:v>
                </c:pt>
                <c:pt idx="111">
                  <c:v>91.726474916043884</c:v>
                </c:pt>
                <c:pt idx="112">
                  <c:v>92.200883410947085</c:v>
                </c:pt>
                <c:pt idx="113">
                  <c:v>92.659984927001474</c:v>
                </c:pt>
                <c:pt idx="114">
                  <c:v>93.103958201943414</c:v>
                </c:pt>
                <c:pt idx="115">
                  <c:v>93.532990054694395</c:v>
                </c:pt>
                <c:pt idx="116">
                  <c:v>93.947274897684395</c:v>
                </c:pt>
                <c:pt idx="117">
                  <c:v>94.347014253795294</c:v>
                </c:pt>
                <c:pt idx="118">
                  <c:v>94.732416278636947</c:v>
                </c:pt>
                <c:pt idx="119">
                  <c:v>95.103695288834899</c:v>
                </c:pt>
                <c:pt idx="120">
                  <c:v>95.461071296972989</c:v>
                </c:pt>
                <c:pt idx="121">
                  <c:v>95.804769553799304</c:v>
                </c:pt>
                <c:pt idx="122">
                  <c:v>96.135020098267972</c:v>
                </c:pt>
                <c:pt idx="123">
                  <c:v>96.452057315953624</c:v>
                </c:pt>
                <c:pt idx="124">
                  <c:v>96.756119506339246</c:v>
                </c:pt>
                <c:pt idx="125">
                  <c:v>97.047448459442819</c:v>
                </c:pt>
                <c:pt idx="126">
                  <c:v>97.326289042211585</c:v>
                </c:pt>
                <c:pt idx="127">
                  <c:v>97.592888795078395</c:v>
                </c:pt>
                <c:pt idx="128">
                  <c:v>97.847497539037988</c:v>
                </c:pt>
                <c:pt idx="129">
                  <c:v>98.090366993567784</c:v>
                </c:pt>
                <c:pt idx="130">
                  <c:v>98.321750405682224</c:v>
                </c:pt>
                <c:pt idx="131">
                  <c:v>98.541902190376533</c:v>
                </c:pt>
                <c:pt idx="132">
                  <c:v>98.751077582682441</c:v>
                </c:pt>
                <c:pt idx="133">
                  <c:v>98.949532301525934</c:v>
                </c:pt>
                <c:pt idx="134">
                  <c:v>99.137522225545482</c:v>
                </c:pt>
                <c:pt idx="135">
                  <c:v>99.315303080997907</c:v>
                </c:pt>
                <c:pt idx="136">
                  <c:v>99.483130141849387</c:v>
                </c:pt>
                <c:pt idx="137">
                  <c:v>99.641257942120006</c:v>
                </c:pt>
                <c:pt idx="138">
                  <c:v>99.789940000521369</c:v>
                </c:pt>
                <c:pt idx="139">
                  <c:v>99.9294285574003</c:v>
                </c:pt>
                <c:pt idx="140">
                  <c:v>100.05997432397533</c:v>
                </c:pt>
                <c:pt idx="141">
                  <c:v>100.18182624382705</c:v>
                </c:pt>
                <c:pt idx="142">
                  <c:v>100.29523126657989</c:v>
                </c:pt>
                <c:pt idx="143">
                  <c:v>100.4004341336899</c:v>
                </c:pt>
                <c:pt idx="144">
                  <c:v>100.49767717623079</c:v>
                </c:pt>
                <c:pt idx="145">
                  <c:v>100.58720012455032</c:v>
                </c:pt>
                <c:pt idx="146">
                  <c:v>100.66923992964954</c:v>
                </c:pt>
                <c:pt idx="147">
                  <c:v>100.74403059611855</c:v>
                </c:pt>
                <c:pt idx="148">
                  <c:v>100.81180302644566</c:v>
                </c:pt>
                <c:pt idx="149">
                  <c:v>100.87278487650084</c:v>
                </c:pt>
                <c:pt idx="150">
                  <c:v>100.9272004219786</c:v>
                </c:pt>
                <c:pt idx="151">
                  <c:v>100.97527043557275</c:v>
                </c:pt>
                <c:pt idx="152">
                  <c:v>101.0172120746422</c:v>
                </c:pt>
                <c:pt idx="153">
                  <c:v>101.0532387791154</c:v>
                </c:pt>
                <c:pt idx="154">
                  <c:v>101.08356017937038</c:v>
                </c:pt>
                <c:pt idx="155">
                  <c:v>101.10838201381912</c:v>
                </c:pt>
                <c:pt idx="156">
                  <c:v>101.12790605591498</c:v>
                </c:pt>
                <c:pt idx="157">
                  <c:v>101.14233005029597</c:v>
                </c:pt>
                <c:pt idx="158">
                  <c:v>101.15184765776974</c:v>
                </c:pt>
                <c:pt idx="159">
                  <c:v>101.15664840884111</c:v>
                </c:pt>
                <c:pt idx="160">
                  <c:v>101.15691766547849</c:v>
                </c:pt>
                <c:pt idx="161">
                  <c:v>101.1528365908122</c:v>
                </c:pt>
                <c:pt idx="162">
                  <c:v>101.14458212645529</c:v>
                </c:pt>
                <c:pt idx="163">
                  <c:v>101.13232697713553</c:v>
                </c:pt>
                <c:pt idx="164">
                  <c:v>101.11623960232647</c:v>
                </c:pt>
                <c:pt idx="165">
                  <c:v>101.09648421456575</c:v>
                </c:pt>
                <c:pt idx="166">
                  <c:v>101.07322078414869</c:v>
                </c:pt>
                <c:pt idx="167">
                  <c:v>101.04660504988787</c:v>
                </c:pt>
                <c:pt idx="168">
                  <c:v>101.0167885356299</c:v>
                </c:pt>
                <c:pt idx="169">
                  <c:v>100.98391857222467</c:v>
                </c:pt>
                <c:pt idx="170">
                  <c:v>100.94813832464496</c:v>
                </c:pt>
                <c:pt idx="171">
                  <c:v>100.90958682395805</c:v>
                </c:pt>
                <c:pt idx="172">
                  <c:v>100.86839900385606</c:v>
                </c:pt>
                <c:pt idx="173">
                  <c:v>100.82470574145574</c:v>
                </c:pt>
                <c:pt idx="174">
                  <c:v>100.77863390208439</c:v>
                </c:pt>
                <c:pt idx="175">
                  <c:v>100.73030638777405</c:v>
                </c:pt>
                <c:pt idx="176">
                  <c:v>100.67984218919227</c:v>
                </c:pt>
                <c:pt idx="177">
                  <c:v>100.62735644074449</c:v>
                </c:pt>
                <c:pt idx="178">
                  <c:v>100.57296047858898</c:v>
                </c:pt>
                <c:pt idx="179">
                  <c:v>100.51676190131369</c:v>
                </c:pt>
                <c:pt idx="180">
                  <c:v>100.45886463303023</c:v>
                </c:pt>
                <c:pt idx="181">
                  <c:v>100.39936898864872</c:v>
                </c:pt>
                <c:pt idx="182">
                  <c:v>100.33837174110452</c:v>
                </c:pt>
                <c:pt idx="183">
                  <c:v>100.27596619031542</c:v>
                </c:pt>
                <c:pt idx="184">
                  <c:v>100.21224223365641</c:v>
                </c:pt>
                <c:pt idx="185">
                  <c:v>100.14728643774689</c:v>
                </c:pt>
                <c:pt idx="186">
                  <c:v>100.08118211135262</c:v>
                </c:pt>
                <c:pt idx="187">
                  <c:v>100.01400937921461</c:v>
                </c:pt>
                <c:pt idx="188">
                  <c:v>99.945845256623045</c:v>
                </c:pt>
                <c:pt idx="189">
                  <c:v>99.876763724564356</c:v>
                </c:pt>
                <c:pt idx="190">
                  <c:v>99.806835805276677</c:v>
                </c:pt>
                <c:pt idx="191">
                  <c:v>99.736129638057349</c:v>
                </c:pt>
                <c:pt idx="192">
                  <c:v>99.664710555174096</c:v>
                </c:pt>
                <c:pt idx="193">
                  <c:v>99.592641157739308</c:v>
                </c:pt>
                <c:pt idx="194">
                  <c:v>99.519981391414916</c:v>
                </c:pt>
                <c:pt idx="195">
                  <c:v>99.446788621822733</c:v>
                </c:pt>
                <c:pt idx="196">
                  <c:v>99.373117709543322</c:v>
                </c:pt>
                <c:pt idx="197">
                  <c:v>99.29902108459288</c:v>
                </c:pt>
                <c:pt idx="198">
                  <c:v>99.22454882027597</c:v>
                </c:pt>
                <c:pt idx="199">
                  <c:v>99.149748706318434</c:v>
                </c:pt>
                <c:pt idx="200">
                  <c:v>99.074666321191742</c:v>
                </c:pt>
                <c:pt idx="201">
                  <c:v>98.999345103547199</c:v>
                </c:pt>
                <c:pt idx="202">
                  <c:v>98.923826422684442</c:v>
                </c:pt>
                <c:pt idx="203">
                  <c:v>98.84814964798565</c:v>
                </c:pt>
                <c:pt idx="204">
                  <c:v>98.772352217252291</c:v>
                </c:pt>
                <c:pt idx="205">
                  <c:v>98.6964697038878</c:v>
                </c:pt>
                <c:pt idx="206">
                  <c:v>98.620535882875288</c:v>
                </c:pt>
                <c:pt idx="207">
                  <c:v>98.544582795504169</c:v>
                </c:pt>
                <c:pt idx="208">
                  <c:v>98.468640812805972</c:v>
                </c:pt>
                <c:pt idx="209">
                  <c:v>98.392738697663958</c:v>
                </c:pt>
                <c:pt idx="210">
                  <c:v>98.316903665565874</c:v>
                </c:pt>
                <c:pt idx="211">
                  <c:v>98.241161443974747</c:v>
                </c:pt>
                <c:pt idx="212">
                  <c:v>98.16553633029595</c:v>
                </c:pt>
                <c:pt idx="213">
                  <c:v>98.090051248423606</c:v>
                </c:pt>
                <c:pt idx="214">
                  <c:v>98.014727803853503</c:v>
                </c:pt>
                <c:pt idx="215">
                  <c:v>97.939586337352608</c:v>
                </c:pt>
                <c:pt idx="216">
                  <c:v>97.864645977180203</c:v>
                </c:pt>
                <c:pt idx="217">
                  <c:v>97.789924689857543</c:v>
                </c:pt>
                <c:pt idx="218">
                  <c:v>97.71543932948731</c:v>
                </c:pt>
                <c:pt idx="219">
                  <c:v>97.641205685626261</c:v>
                </c:pt>
                <c:pt idx="220">
                  <c:v>97.567238529717741</c:v>
                </c:pt>
                <c:pt idx="221">
                  <c:v>97.493551660093075</c:v>
                </c:pt>
                <c:pt idx="222">
                  <c:v>97.420157945553271</c:v>
                </c:pt>
                <c:pt idx="223">
                  <c:v>97.347069367544535</c:v>
                </c:pt>
                <c:pt idx="224">
                  <c:v>97.274297060943667</c:v>
                </c:pt>
                <c:pt idx="225">
                  <c:v>97.201851353470488</c:v>
                </c:pt>
                <c:pt idx="226">
                  <c:v>97.129741803746754</c:v>
                </c:pt>
                <c:pt idx="227">
                  <c:v>97.057977238022474</c:v>
                </c:pt>
                <c:pt idx="228">
                  <c:v>96.986565785591523</c:v>
                </c:pt>
                <c:pt idx="229">
                  <c:v>96.915514912920315</c:v>
                </c:pt>
                <c:pt idx="230">
                  <c:v>96.844831456513987</c:v>
                </c:pt>
                <c:pt idx="231">
                  <c:v>96.774521654545651</c:v>
                </c:pt>
                <c:pt idx="232">
                  <c:v>96.704591177275205</c:v>
                </c:pt>
                <c:pt idx="233">
                  <c:v>96.635045156284804</c:v>
                </c:pt>
                <c:pt idx="234">
                  <c:v>96.565888212558647</c:v>
                </c:pt>
                <c:pt idx="235">
                  <c:v>96.497124483435883</c:v>
                </c:pt>
                <c:pt idx="236">
                  <c:v>96.428757648464568</c:v>
                </c:pt>
                <c:pt idx="237">
                  <c:v>96.360790954186442</c:v>
                </c:pt>
                <c:pt idx="238">
                  <c:v>96.29322723788141</c:v>
                </c:pt>
                <c:pt idx="239">
                  <c:v>96.226068950301197</c:v>
                </c:pt>
                <c:pt idx="240">
                  <c:v>96.159318177421596</c:v>
                </c:pt>
                <c:pt idx="241">
                  <c:v>96.092976661243043</c:v>
                </c:pt>
                <c:pt idx="242">
                  <c:v>96.027045819668459</c:v>
                </c:pt>
                <c:pt idx="243">
                  <c:v>95.961526765488031</c:v>
                </c:pt>
                <c:pt idx="244">
                  <c:v>95.896420324499715</c:v>
                </c:pt>
                <c:pt idx="245">
                  <c:v>95.831727052794122</c:v>
                </c:pt>
                <c:pt idx="246">
                  <c:v>95.767447253232774</c:v>
                </c:pt>
                <c:pt idx="247">
                  <c:v>95.703580991147192</c:v>
                </c:pt>
                <c:pt idx="248">
                  <c:v>95.640128109287019</c:v>
                </c:pt>
                <c:pt idx="249">
                  <c:v>95.577088242044198</c:v>
                </c:pt>
                <c:pt idx="250">
                  <c:v>95.514460828980233</c:v>
                </c:pt>
                <c:pt idx="251">
                  <c:v>95.452245127682687</c:v>
                </c:pt>
                <c:pt idx="252">
                  <c:v>95.390440225976789</c:v>
                </c:pt>
                <c:pt idx="253">
                  <c:v>95.329045053517433</c:v>
                </c:pt>
                <c:pt idx="254">
                  <c:v>95.268058392786244</c:v>
                </c:pt>
                <c:pt idx="255">
                  <c:v>95.207478889517915</c:v>
                </c:pt>
                <c:pt idx="256">
                  <c:v>95.147305062578965</c:v>
                </c:pt>
                <c:pt idx="257">
                  <c:v>95.087535313322505</c:v>
                </c:pt>
                <c:pt idx="258">
                  <c:v>95.028167934440475</c:v>
                </c:pt>
                <c:pt idx="259">
                  <c:v>94.969201118335803</c:v>
                </c:pt>
                <c:pt idx="260">
                  <c:v>94.910632965034921</c:v>
                </c:pt>
                <c:pt idx="261">
                  <c:v>94.85246148966138</c:v>
                </c:pt>
                <c:pt idx="262">
                  <c:v>94.794684629490192</c:v>
                </c:pt>
                <c:pt idx="263">
                  <c:v>94.737300250602175</c:v>
                </c:pt>
                <c:pt idx="264">
                  <c:v>94.680306154156625</c:v>
                </c:pt>
                <c:pt idx="265">
                  <c:v>94.623700082300303</c:v>
                </c:pt>
                <c:pt idx="266">
                  <c:v>94.567479723730074</c:v>
                </c:pt>
                <c:pt idx="267">
                  <c:v>94.511642718925742</c:v>
                </c:pt>
                <c:pt idx="268">
                  <c:v>94.456186665069211</c:v>
                </c:pt>
                <c:pt idx="269">
                  <c:v>94.401109120665296</c:v>
                </c:pt>
                <c:pt idx="270">
                  <c:v>94.346407609879293</c:v>
                </c:pt>
                <c:pt idx="271">
                  <c:v>94.292079626605272</c:v>
                </c:pt>
                <c:pt idx="272">
                  <c:v>94.238122638279251</c:v>
                </c:pt>
                <c:pt idx="273">
                  <c:v>94.184534089449969</c:v>
                </c:pt>
                <c:pt idx="274">
                  <c:v>94.131311405120215</c:v>
                </c:pt>
                <c:pt idx="275">
                  <c:v>94.078451993870686</c:v>
                </c:pt>
                <c:pt idx="276">
                  <c:v>94.02595325077813</c:v>
                </c:pt>
                <c:pt idx="277">
                  <c:v>93.973812560138484</c:v>
                </c:pt>
                <c:pt idx="278">
                  <c:v>93.922027298006157</c:v>
                </c:pt>
                <c:pt idx="279">
                  <c:v>93.870594834559128</c:v>
                </c:pt>
                <c:pt idx="280">
                  <c:v>93.819512536299897</c:v>
                </c:pt>
                <c:pt idx="281">
                  <c:v>93.768777768101074</c:v>
                </c:pt>
                <c:pt idx="282">
                  <c:v>93.718387895105081</c:v>
                </c:pt>
                <c:pt idx="283">
                  <c:v>93.668340284485623</c:v>
                </c:pt>
                <c:pt idx="284">
                  <c:v>93.618632307079395</c:v>
                </c:pt>
                <c:pt idx="285">
                  <c:v>93.569261338895544</c:v>
                </c:pt>
                <c:pt idx="286">
                  <c:v>93.520224762509983</c:v>
                </c:pt>
                <c:pt idx="287">
                  <c:v>93.471519968351473</c:v>
                </c:pt>
                <c:pt idx="288">
                  <c:v>93.423144355886109</c:v>
                </c:pt>
                <c:pt idx="289">
                  <c:v>93.375095334706302</c:v>
                </c:pt>
                <c:pt idx="290">
                  <c:v>93.327370325530012</c:v>
                </c:pt>
                <c:pt idx="291">
                  <c:v>93.279966761116128</c:v>
                </c:pt>
                <c:pt idx="292">
                  <c:v>93.232882087100847</c:v>
                </c:pt>
                <c:pt idx="293">
                  <c:v>93.186113762760371</c:v>
                </c:pt>
                <c:pt idx="294">
                  <c:v>93.13965926170458</c:v>
                </c:pt>
                <c:pt idx="295">
                  <c:v>93.093516072505921</c:v>
                </c:pt>
                <c:pt idx="296">
                  <c:v>93.04768169926794</c:v>
                </c:pt>
                <c:pt idx="297">
                  <c:v>93.00215366213753</c:v>
                </c:pt>
                <c:pt idx="298">
                  <c:v>92.956929497764321</c:v>
                </c:pt>
                <c:pt idx="299">
                  <c:v>92.912006759711005</c:v>
                </c:pt>
                <c:pt idx="300">
                  <c:v>92.867383018817947</c:v>
                </c:pt>
                <c:pt idx="301">
                  <c:v>92.823055863525056</c:v>
                </c:pt>
                <c:pt idx="302">
                  <c:v>92.779022900154061</c:v>
                </c:pt>
                <c:pt idx="303">
                  <c:v>92.735281753153799</c:v>
                </c:pt>
                <c:pt idx="304">
                  <c:v>92.691830065311223</c:v>
                </c:pt>
                <c:pt idx="305">
                  <c:v>92.648665497930779</c:v>
                </c:pt>
                <c:pt idx="306">
                  <c:v>92.605785730983968</c:v>
                </c:pt>
                <c:pt idx="307">
                  <c:v>92.563188463231924</c:v>
                </c:pt>
                <c:pt idx="308">
                  <c:v>92.520871412322307</c:v>
                </c:pt>
                <c:pt idx="309">
                  <c:v>92.478832314863169</c:v>
                </c:pt>
                <c:pt idx="310">
                  <c:v>92.437068926474993</c:v>
                </c:pt>
                <c:pt idx="311">
                  <c:v>92.395579021822812</c:v>
                </c:pt>
                <c:pt idx="312">
                  <c:v>92.35436039463012</c:v>
                </c:pt>
                <c:pt idx="313">
                  <c:v>92.313410857675592</c:v>
                </c:pt>
                <c:pt idx="314">
                  <c:v>92.272728242774605</c:v>
                </c:pt>
                <c:pt idx="315">
                  <c:v>92.232310400746201</c:v>
                </c:pt>
                <c:pt idx="316">
                  <c:v>92.192155201367214</c:v>
                </c:pt>
                <c:pt idx="317">
                  <c:v>92.152260533314291</c:v>
                </c:pt>
                <c:pt idx="318">
                  <c:v>92.112624304095078</c:v>
                </c:pt>
                <c:pt idx="319">
                  <c:v>92.073244439969372</c:v>
                </c:pt>
                <c:pt idx="320">
                  <c:v>92.034118885861346</c:v>
                </c:pt>
                <c:pt idx="321">
                  <c:v>91.995245605263491</c:v>
                </c:pt>
                <c:pt idx="322">
                  <c:v>91.956622580133043</c:v>
                </c:pt>
                <c:pt idx="323">
                  <c:v>91.918247810781864</c:v>
                </c:pt>
                <c:pt idx="324">
                  <c:v>91.88011931576014</c:v>
                </c:pt>
                <c:pt idx="325">
                  <c:v>91.842235131734711</c:v>
                </c:pt>
                <c:pt idx="326">
                  <c:v>91.804593313362602</c:v>
                </c:pt>
                <c:pt idx="327">
                  <c:v>91.767191933160078</c:v>
                </c:pt>
                <c:pt idx="328">
                  <c:v>91.73002908136813</c:v>
                </c:pt>
                <c:pt idx="329">
                  <c:v>91.693102865814396</c:v>
                </c:pt>
                <c:pt idx="330">
                  <c:v>91.656411411772254</c:v>
                </c:pt>
                <c:pt idx="331">
                  <c:v>91.619952861817296</c:v>
                </c:pt>
                <c:pt idx="332">
                  <c:v>91.583725375681738</c:v>
                </c:pt>
                <c:pt idx="333">
                  <c:v>91.54772713010685</c:v>
                </c:pt>
                <c:pt idx="334">
                  <c:v>91.511956318693905</c:v>
                </c:pt>
                <c:pt idx="335">
                  <c:v>91.47641115175378</c:v>
                </c:pt>
                <c:pt idx="336">
                  <c:v>91.441089856155685</c:v>
                </c:pt>
                <c:pt idx="337">
                  <c:v>91.40599067517509</c:v>
                </c:pt>
                <c:pt idx="338">
                  <c:v>91.371111868340932</c:v>
                </c:pt>
                <c:pt idx="339">
                  <c:v>91.336451711282706</c:v>
                </c:pt>
                <c:pt idx="340">
                  <c:v>91.302008495577184</c:v>
                </c:pt>
                <c:pt idx="341">
                  <c:v>91.267780528595281</c:v>
                </c:pt>
                <c:pt idx="342">
                  <c:v>91.233766133348965</c:v>
                </c:pt>
                <c:pt idx="343">
                  <c:v>91.199963648338425</c:v>
                </c:pt>
                <c:pt idx="344">
                  <c:v>91.166371427399866</c:v>
                </c:pt>
                <c:pt idx="345">
                  <c:v>91.132987839553479</c:v>
                </c:pt>
                <c:pt idx="346">
                  <c:v>91.099811268852335</c:v>
                </c:pt>
                <c:pt idx="347">
                  <c:v>91.066840114231823</c:v>
                </c:pt>
                <c:pt idx="348">
                  <c:v>91.034072789359954</c:v>
                </c:pt>
                <c:pt idx="349">
                  <c:v>91.001507722488597</c:v>
                </c:pt>
                <c:pt idx="350">
                  <c:v>90.969143356305509</c:v>
                </c:pt>
                <c:pt idx="351">
                  <c:v>90.936978147787499</c:v>
                </c:pt>
                <c:pt idx="352">
                  <c:v>90.905010568054635</c:v>
                </c:pt>
                <c:pt idx="353">
                  <c:v>90.873239102225483</c:v>
                </c:pt>
                <c:pt idx="354">
                  <c:v>90.841662249273526</c:v>
                </c:pt>
                <c:pt idx="355">
                  <c:v>90.810278521884868</c:v>
                </c:pt>
                <c:pt idx="356">
                  <c:v>90.779086446316967</c:v>
                </c:pt>
                <c:pt idx="357">
                  <c:v>90.748084562258782</c:v>
                </c:pt>
                <c:pt idx="358">
                  <c:v>90.717271422692093</c:v>
                </c:pt>
                <c:pt idx="359">
                  <c:v>90.686645593754093</c:v>
                </c:pt>
                <c:pt idx="360">
                  <c:v>90.656205654601422</c:v>
                </c:pt>
                <c:pt idx="361">
                  <c:v>90.625950197275301</c:v>
                </c:pt>
                <c:pt idx="362">
                  <c:v>90.595877826568184</c:v>
                </c:pt>
                <c:pt idx="363">
                  <c:v>90.565987159891677</c:v>
                </c:pt>
                <c:pt idx="364">
                  <c:v>90.536276827145784</c:v>
                </c:pt>
                <c:pt idx="365">
                  <c:v>90.506745470589522</c:v>
                </c:pt>
                <c:pt idx="366">
                  <c:v>90.477391744712804</c:v>
                </c:pt>
                <c:pt idx="367">
                  <c:v>90.448214316109883</c:v>
                </c:pt>
                <c:pt idx="368">
                  <c:v>90.419211863353894</c:v>
                </c:pt>
                <c:pt idx="369">
                  <c:v>90.39038307687288</c:v>
                </c:pt>
                <c:pt idx="370">
                  <c:v>90.361726658827109</c:v>
                </c:pt>
                <c:pt idx="371">
                  <c:v>90.333241322987803</c:v>
                </c:pt>
                <c:pt idx="372">
                  <c:v>90.304925794617034</c:v>
                </c:pt>
                <c:pt idx="373">
                  <c:v>90.276778810349199</c:v>
                </c:pt>
                <c:pt idx="374">
                  <c:v>90.248799118073521</c:v>
                </c:pt>
                <c:pt idx="375">
                  <c:v>90.220985476817987</c:v>
                </c:pt>
                <c:pt idx="376">
                  <c:v>90.193336656634742</c:v>
                </c:pt>
                <c:pt idx="377">
                  <c:v>90.165851438486413</c:v>
                </c:pt>
                <c:pt idx="378">
                  <c:v>90.138528614134046</c:v>
                </c:pt>
                <c:pt idx="379">
                  <c:v>90.111366986026113</c:v>
                </c:pt>
                <c:pt idx="380">
                  <c:v>90.084365367188809</c:v>
                </c:pt>
                <c:pt idx="381">
                  <c:v>90.057522581117709</c:v>
                </c:pt>
                <c:pt idx="382">
                  <c:v>90.03083746167043</c:v>
                </c:pt>
                <c:pt idx="383">
                  <c:v>90.004308852960705</c:v>
                </c:pt>
                <c:pt idx="384">
                  <c:v>89.977935609253606</c:v>
                </c:pt>
                <c:pt idx="385">
                  <c:v>89.951716594861921</c:v>
                </c:pt>
                <c:pt idx="386">
                  <c:v>89.925650684043774</c:v>
                </c:pt>
                <c:pt idx="387">
                  <c:v>89.899736760901348</c:v>
                </c:pt>
                <c:pt idx="388">
                  <c:v>89.873973719280755</c:v>
                </c:pt>
                <c:pt idx="389">
                  <c:v>89.848360462673213</c:v>
                </c:pt>
                <c:pt idx="390">
                  <c:v>89.822895904117132</c:v>
                </c:pt>
                <c:pt idx="391">
                  <c:v>89.797578966101412</c:v>
                </c:pt>
                <c:pt idx="392">
                  <c:v>89.772408580469886</c:v>
                </c:pt>
                <c:pt idx="393">
                  <c:v>89.747383688326792</c:v>
                </c:pt>
                <c:pt idx="394">
                  <c:v>89.722503239943379</c:v>
                </c:pt>
                <c:pt idx="395">
                  <c:v>89.697766194665462</c:v>
                </c:pt>
                <c:pt idx="396">
                  <c:v>89.673171520822194</c:v>
                </c:pt>
                <c:pt idx="397">
                  <c:v>89.64871819563578</c:v>
                </c:pt>
                <c:pt idx="398">
                  <c:v>89.624405205132163</c:v>
                </c:pt>
                <c:pt idx="399">
                  <c:v>89.60023154405296</c:v>
                </c:pt>
                <c:pt idx="400">
                  <c:v>89.576196215768064</c:v>
                </c:pt>
                <c:pt idx="401">
                  <c:v>89.552298232189514</c:v>
                </c:pt>
                <c:pt idx="402">
                  <c:v>89.528536613686214</c:v>
                </c:pt>
                <c:pt idx="403">
                  <c:v>89.504910388999591</c:v>
                </c:pt>
                <c:pt idx="404">
                  <c:v>89.48141859516042</c:v>
                </c:pt>
                <c:pt idx="405">
                  <c:v>89.458060277406261</c:v>
                </c:pt>
                <c:pt idx="406">
                  <c:v>89.434834489100069</c:v>
                </c:pt>
                <c:pt idx="407">
                  <c:v>89.411740291649721</c:v>
                </c:pt>
                <c:pt idx="408">
                  <c:v>89.38877675442825</c:v>
                </c:pt>
                <c:pt idx="409">
                  <c:v>89.365942954695285</c:v>
                </c:pt>
                <c:pt idx="410">
                  <c:v>89.343237977519038</c:v>
                </c:pt>
                <c:pt idx="411">
                  <c:v>89.320660915699392</c:v>
                </c:pt>
                <c:pt idx="412">
                  <c:v>89.2982108696919</c:v>
                </c:pt>
                <c:pt idx="413">
                  <c:v>89.275886947532342</c:v>
                </c:pt>
                <c:pt idx="414">
                  <c:v>89.253688264762488</c:v>
                </c:pt>
                <c:pt idx="415">
                  <c:v>89.231613944356425</c:v>
                </c:pt>
                <c:pt idx="416">
                  <c:v>89.209663116647832</c:v>
                </c:pt>
                <c:pt idx="417">
                  <c:v>89.187834919257995</c:v>
                </c:pt>
                <c:pt idx="418">
                  <c:v>89.166128497024758</c:v>
                </c:pt>
                <c:pt idx="419">
                  <c:v>89.144543001932078</c:v>
                </c:pt>
                <c:pt idx="420">
                  <c:v>89.123077593040506</c:v>
                </c:pt>
                <c:pt idx="421">
                  <c:v>89.101731436418362</c:v>
                </c:pt>
                <c:pt idx="422">
                  <c:v>89.080503705073809</c:v>
                </c:pt>
                <c:pt idx="423">
                  <c:v>89.059393578887367</c:v>
                </c:pt>
                <c:pt idx="424">
                  <c:v>89.038400244545585</c:v>
                </c:pt>
                <c:pt idx="425">
                  <c:v>89.017522895475111</c:v>
                </c:pt>
                <c:pt idx="426">
                  <c:v>88.996760731777698</c:v>
                </c:pt>
                <c:pt idx="427">
                  <c:v>88.976112960165779</c:v>
                </c:pt>
                <c:pt idx="428">
                  <c:v>88.95557879389888</c:v>
                </c:pt>
                <c:pt idx="429">
                  <c:v>88.935157452720574</c:v>
                </c:pt>
                <c:pt idx="430">
                  <c:v>88.914848162796346</c:v>
                </c:pt>
                <c:pt idx="431">
                  <c:v>88.894650156651963</c:v>
                </c:pt>
                <c:pt idx="432">
                  <c:v>88.874562673112493</c:v>
                </c:pt>
                <c:pt idx="433">
                  <c:v>88.854584957242182</c:v>
                </c:pt>
                <c:pt idx="434">
                  <c:v>88.83471626028485</c:v>
                </c:pt>
                <c:pt idx="435">
                  <c:v>88.814955839604849</c:v>
                </c:pt>
                <c:pt idx="436">
                  <c:v>88.795302958628938</c:v>
                </c:pt>
                <c:pt idx="437">
                  <c:v>88.7757568867885</c:v>
                </c:pt>
                <c:pt idx="438">
                  <c:v>88.756316899462561</c:v>
                </c:pt>
                <c:pt idx="439">
                  <c:v>88.736982277921413</c:v>
                </c:pt>
                <c:pt idx="440">
                  <c:v>88.717752309270679</c:v>
                </c:pt>
                <c:pt idx="441">
                  <c:v>88.698626286396291</c:v>
                </c:pt>
                <c:pt idx="442">
                  <c:v>88.679603507909761</c:v>
                </c:pt>
                <c:pt idx="443">
                  <c:v>88.660683278094183</c:v>
                </c:pt>
                <c:pt idx="444">
                  <c:v>88.641864906850898</c:v>
                </c:pt>
                <c:pt idx="445">
                  <c:v>88.623147709646432</c:v>
                </c:pt>
                <c:pt idx="446">
                  <c:v>88.604531007460452</c:v>
                </c:pt>
                <c:pt idx="447">
                  <c:v>88.586014126733843</c:v>
                </c:pt>
                <c:pt idx="448">
                  <c:v>88.567596399317637</c:v>
                </c:pt>
                <c:pt idx="449">
                  <c:v>88.549277162422314</c:v>
                </c:pt>
                <c:pt idx="450">
                  <c:v>88.53105575856776</c:v>
                </c:pt>
                <c:pt idx="451">
                  <c:v>88.512931535533738</c:v>
                </c:pt>
                <c:pt idx="452">
                  <c:v>88.494903846310791</c:v>
                </c:pt>
                <c:pt idx="453">
                  <c:v>88.476972049051753</c:v>
                </c:pt>
                <c:pt idx="454">
                  <c:v>88.459135507023817</c:v>
                </c:pt>
                <c:pt idx="455">
                  <c:v>88.441393588561013</c:v>
                </c:pt>
                <c:pt idx="456">
                  <c:v>88.423745667017172</c:v>
                </c:pt>
                <c:pt idx="457">
                  <c:v>88.406191120719583</c:v>
                </c:pt>
                <c:pt idx="458">
                  <c:v>88.388729332922921</c:v>
                </c:pt>
                <c:pt idx="459">
                  <c:v>88.371359691763686</c:v>
                </c:pt>
                <c:pt idx="460">
                  <c:v>88.354081590215259</c:v>
                </c:pt>
                <c:pt idx="461">
                  <c:v>88.336894426043429</c:v>
                </c:pt>
                <c:pt idx="462">
                  <c:v>88.319797601762104</c:v>
                </c:pt>
                <c:pt idx="463">
                  <c:v>88.302790524589852</c:v>
                </c:pt>
                <c:pt idx="464">
                  <c:v>88.285872606406713</c:v>
                </c:pt>
                <c:pt idx="465">
                  <c:v>88.269043263711424</c:v>
                </c:pt>
                <c:pt idx="466">
                  <c:v>88.252301917579274</c:v>
                </c:pt>
                <c:pt idx="467">
                  <c:v>88.235647993620091</c:v>
                </c:pt>
                <c:pt idx="468">
                  <c:v>88.219080921937106</c:v>
                </c:pt>
                <c:pt idx="469">
                  <c:v>88.20260013708581</c:v>
                </c:pt>
                <c:pt idx="470">
                  <c:v>88.186205078033467</c:v>
                </c:pt>
                <c:pt idx="471">
                  <c:v>88.169895188119085</c:v>
                </c:pt>
                <c:pt idx="472">
                  <c:v>88.15366991501358</c:v>
                </c:pt>
                <c:pt idx="473">
                  <c:v>88.137528710680641</c:v>
                </c:pt>
                <c:pt idx="474">
                  <c:v>88.121471031337776</c:v>
                </c:pt>
                <c:pt idx="475">
                  <c:v>88.105496337417861</c:v>
                </c:pt>
                <c:pt idx="476">
                  <c:v>88.089604093531094</c:v>
                </c:pt>
                <c:pt idx="477">
                  <c:v>88.073793768427237</c:v>
                </c:pt>
                <c:pt idx="478">
                  <c:v>88.058064834958401</c:v>
                </c:pt>
                <c:pt idx="479">
                  <c:v>88.042416770042109</c:v>
                </c:pt>
                <c:pt idx="480">
                  <c:v>88.026849054624748</c:v>
                </c:pt>
                <c:pt idx="481">
                  <c:v>88.011361173645412</c:v>
                </c:pt>
                <c:pt idx="482">
                  <c:v>87.995952616000167</c:v>
                </c:pt>
                <c:pt idx="483">
                  <c:v>87.980622874506565</c:v>
                </c:pt>
                <c:pt idx="484">
                  <c:v>87.965371445868612</c:v>
                </c:pt>
                <c:pt idx="485">
                  <c:v>87.950197830642068</c:v>
                </c:pt>
                <c:pt idx="486">
                  <c:v>87.935101533200125</c:v>
                </c:pt>
                <c:pt idx="487">
                  <c:v>87.920082061699361</c:v>
                </c:pt>
                <c:pt idx="488">
                  <c:v>87.905138928046128</c:v>
                </c:pt>
                <c:pt idx="489">
                  <c:v>87.890271647863216</c:v>
                </c:pt>
                <c:pt idx="490">
                  <c:v>87.875479740456882</c:v>
                </c:pt>
                <c:pt idx="491">
                  <c:v>87.860762728784266</c:v>
                </c:pt>
                <c:pt idx="492">
                  <c:v>87.846120139420975</c:v>
                </c:pt>
                <c:pt idx="493">
                  <c:v>87.831551502529237</c:v>
                </c:pt>
                <c:pt idx="494">
                  <c:v>87.817056351826096</c:v>
                </c:pt>
                <c:pt idx="495">
                  <c:v>87.802634224552193</c:v>
                </c:pt>
                <c:pt idx="496">
                  <c:v>87.788284661440684</c:v>
                </c:pt>
                <c:pt idx="497">
                  <c:v>87.774007206686505</c:v>
                </c:pt>
                <c:pt idx="498">
                  <c:v>87.759801407916044</c:v>
                </c:pt>
                <c:pt idx="499">
                  <c:v>87.745666816156955</c:v>
                </c:pt>
                <c:pt idx="500">
                  <c:v>87.731602985808436</c:v>
                </c:pt>
                <c:pt idx="501">
                  <c:v>87.717609474611649</c:v>
                </c:pt>
                <c:pt idx="502">
                  <c:v>87.703685843620605</c:v>
                </c:pt>
                <c:pt idx="503">
                  <c:v>87.689831657173144</c:v>
                </c:pt>
                <c:pt idx="504">
                  <c:v>87.676046482862404</c:v>
                </c:pt>
                <c:pt idx="505">
                  <c:v>87.662329891508435</c:v>
                </c:pt>
                <c:pt idx="506">
                  <c:v>87.648681457130152</c:v>
                </c:pt>
                <c:pt idx="507">
                  <c:v>87.63510075691751</c:v>
                </c:pt>
                <c:pt idx="508">
                  <c:v>87.621587371204058</c:v>
                </c:pt>
                <c:pt idx="509">
                  <c:v>87.608140883439688</c:v>
                </c:pt>
                <c:pt idx="510">
                  <c:v>87.594760880163633</c:v>
                </c:pt>
                <c:pt idx="511">
                  <c:v>87.581446950977849</c:v>
                </c:pt>
                <c:pt idx="512">
                  <c:v>87.568198688520468</c:v>
                </c:pt>
                <c:pt idx="513">
                  <c:v>87.555015688439724</c:v>
                </c:pt>
                <c:pt idx="514">
                  <c:v>87.541897549368002</c:v>
                </c:pt>
                <c:pt idx="515">
                  <c:v>87.528843872896118</c:v>
                </c:pt>
                <c:pt idx="516">
                  <c:v>87.515854263548036</c:v>
                </c:pt>
                <c:pt idx="517">
                  <c:v>87.502928328755587</c:v>
                </c:pt>
                <c:pt idx="518">
                  <c:v>87.490065678833588</c:v>
                </c:pt>
                <c:pt idx="519">
                  <c:v>87.477265926955226</c:v>
                </c:pt>
                <c:pt idx="520">
                  <c:v>87.464528689127548</c:v>
                </c:pt>
                <c:pt idx="521">
                  <c:v>87.451853584167324</c:v>
                </c:pt>
                <c:pt idx="522">
                  <c:v>87.439240233677069</c:v>
                </c:pt>
                <c:pt idx="523">
                  <c:v>87.426688262021315</c:v>
                </c:pt>
                <c:pt idx="524">
                  <c:v>87.414197296303129</c:v>
                </c:pt>
                <c:pt idx="525">
                  <c:v>87.401766966340873</c:v>
                </c:pt>
                <c:pt idx="526">
                  <c:v>87.389396904645082</c:v>
                </c:pt>
                <c:pt idx="527">
                  <c:v>87.377086746395761</c:v>
                </c:pt>
                <c:pt idx="528">
                  <c:v>87.364836129419729</c:v>
                </c:pt>
                <c:pt idx="529">
                  <c:v>87.352644694168205</c:v>
                </c:pt>
                <c:pt idx="530">
                  <c:v>87.340512083694733</c:v>
                </c:pt>
                <c:pt idx="531">
                  <c:v>87.32843794363319</c:v>
                </c:pt>
                <c:pt idx="532">
                  <c:v>87.316421922176019</c:v>
                </c:pt>
                <c:pt idx="533">
                  <c:v>87.304463670052797</c:v>
                </c:pt>
                <c:pt idx="534">
                  <c:v>87.292562840508779</c:v>
                </c:pt>
                <c:pt idx="535">
                  <c:v>87.280719089283934</c:v>
                </c:pt>
                <c:pt idx="536">
                  <c:v>87.268932074591902</c:v>
                </c:pt>
                <c:pt idx="537">
                  <c:v>87.257201457099342</c:v>
                </c:pt>
                <c:pt idx="538">
                  <c:v>87.245526899905443</c:v>
                </c:pt>
                <c:pt idx="539">
                  <c:v>87.233908068521529</c:v>
                </c:pt>
                <c:pt idx="540">
                  <c:v>87.222344630851012</c:v>
                </c:pt>
                <c:pt idx="541">
                  <c:v>87.210836257169404</c:v>
                </c:pt>
                <c:pt idx="542">
                  <c:v>87.199382620104586</c:v>
                </c:pt>
                <c:pt idx="543">
                  <c:v>87.187983394617277</c:v>
                </c:pt>
                <c:pt idx="544">
                  <c:v>87.176638257981622</c:v>
                </c:pt>
                <c:pt idx="545">
                  <c:v>87.165346889766056</c:v>
                </c:pt>
                <c:pt idx="546">
                  <c:v>87.154108971814225</c:v>
                </c:pt>
                <c:pt idx="547">
                  <c:v>87.142924188226232</c:v>
                </c:pt>
                <c:pt idx="548">
                  <c:v>87.13179222533995</c:v>
                </c:pt>
                <c:pt idx="549">
                  <c:v>87.120712771712562</c:v>
                </c:pt>
                <c:pt idx="550">
                  <c:v>87.109685518102268</c:v>
                </c:pt>
                <c:pt idx="551">
                  <c:v>87.098710157450142</c:v>
                </c:pt>
                <c:pt idx="552">
                  <c:v>87.087786384862184</c:v>
                </c:pt>
                <c:pt idx="553">
                  <c:v>87.076913897591552</c:v>
                </c:pt>
                <c:pt idx="554">
                  <c:v>87.066092395020888</c:v>
                </c:pt>
                <c:pt idx="555">
                  <c:v>87.055321578644936</c:v>
                </c:pt>
                <c:pt idx="556">
                  <c:v>87.044601152053204</c:v>
                </c:pt>
                <c:pt idx="557">
                  <c:v>87.033930820912829</c:v>
                </c:pt>
                <c:pt idx="558">
                  <c:v>87.023310292951635</c:v>
                </c:pt>
                <c:pt idx="559">
                  <c:v>87.012739277941321</c:v>
                </c:pt>
                <c:pt idx="560">
                  <c:v>87.002217487680753</c:v>
                </c:pt>
                <c:pt idx="561">
                  <c:v>86.991744635979543</c:v>
                </c:pt>
                <c:pt idx="562">
                  <c:v>86.981320438641632</c:v>
                </c:pt>
                <c:pt idx="563">
                  <c:v>86.970944613449149</c:v>
                </c:pt>
                <c:pt idx="564">
                  <c:v>86.960616880146318</c:v>
                </c:pt>
                <c:pt idx="565">
                  <c:v>86.950336960423584</c:v>
                </c:pt>
                <c:pt idx="566">
                  <c:v>86.940104577901892</c:v>
                </c:pt>
                <c:pt idx="567">
                  <c:v>86.929919458117013</c:v>
                </c:pt>
                <c:pt idx="568">
                  <c:v>86.919781328504143</c:v>
                </c:pt>
                <c:pt idx="569">
                  <c:v>86.909689918382583</c:v>
                </c:pt>
                <c:pt idx="570">
                  <c:v>86.899644958940527</c:v>
                </c:pt>
                <c:pt idx="571">
                  <c:v>86.889646183220052</c:v>
                </c:pt>
                <c:pt idx="572">
                  <c:v>86.879693326102185</c:v>
                </c:pt>
                <c:pt idx="573">
                  <c:v>86.869786124292204</c:v>
                </c:pt>
                <c:pt idx="574">
                  <c:v>86.859924316304941</c:v>
                </c:pt>
                <c:pt idx="575">
                  <c:v>86.850107642450354</c:v>
                </c:pt>
                <c:pt idx="576">
                  <c:v>86.840335844819094</c:v>
                </c:pt>
                <c:pt idx="577">
                  <c:v>86.830608667268336</c:v>
                </c:pt>
                <c:pt idx="578">
                  <c:v>86.820925855407665</c:v>
                </c:pt>
                <c:pt idx="579">
                  <c:v>86.811287156585095</c:v>
                </c:pt>
                <c:pt idx="580">
                  <c:v>86.801692319873197</c:v>
                </c:pt>
                <c:pt idx="581">
                  <c:v>86.792141096055445</c:v>
                </c:pt>
                <c:pt idx="582">
                  <c:v>86.782633237612586</c:v>
                </c:pt>
                <c:pt idx="583">
                  <c:v>86.77316849870914</c:v>
                </c:pt>
                <c:pt idx="584">
                  <c:v>86.763746635180112</c:v>
                </c:pt>
                <c:pt idx="585">
                  <c:v>86.754367404517737</c:v>
                </c:pt>
                <c:pt idx="586">
                  <c:v>86.745030565858357</c:v>
                </c:pt>
                <c:pt idx="587">
                  <c:v>86.73573587996944</c:v>
                </c:pt>
                <c:pt idx="588">
                  <c:v>86.726483109236739</c:v>
                </c:pt>
                <c:pt idx="589">
                  <c:v>86.717272017651482</c:v>
                </c:pt>
                <c:pt idx="590">
                  <c:v>86.708102370797761</c:v>
                </c:pt>
                <c:pt idx="591">
                  <c:v>86.698973935840016</c:v>
                </c:pt>
                <c:pt idx="592">
                  <c:v>86.689886481510598</c:v>
                </c:pt>
                <c:pt idx="593">
                  <c:v>86.680839778097436</c:v>
                </c:pt>
                <c:pt idx="594">
                  <c:v>86.671833597431942</c:v>
                </c:pt>
                <c:pt idx="595">
                  <c:v>86.662867712876803</c:v>
                </c:pt>
                <c:pt idx="596">
                  <c:v>86.653941899314091</c:v>
                </c:pt>
                <c:pt idx="597">
                  <c:v>86.645055933133349</c:v>
                </c:pt>
                <c:pt idx="598">
                  <c:v>86.636209592219856</c:v>
                </c:pt>
                <c:pt idx="599">
                  <c:v>86.627402655942959</c:v>
                </c:pt>
                <c:pt idx="600">
                  <c:v>86.618634905144475</c:v>
                </c:pt>
                <c:pt idx="601">
                  <c:v>86.609906122127327</c:v>
                </c:pt>
                <c:pt idx="602">
                  <c:v>86.601216090644101</c:v>
                </c:pt>
                <c:pt idx="603">
                  <c:v>86.592564595885861</c:v>
                </c:pt>
                <c:pt idx="604">
                  <c:v>86.583951424470968</c:v>
                </c:pt>
                <c:pt idx="605">
                  <c:v>86.575376364433993</c:v>
                </c:pt>
                <c:pt idx="606">
                  <c:v>86.566839205214876</c:v>
                </c:pt>
                <c:pt idx="607">
                  <c:v>86.558339737647941</c:v>
                </c:pt>
                <c:pt idx="608">
                  <c:v>86.549877753951208</c:v>
                </c:pt>
                <c:pt idx="609">
                  <c:v>86.541453047715677</c:v>
                </c:pt>
                <c:pt idx="610">
                  <c:v>86.533065413894832</c:v>
                </c:pt>
                <c:pt idx="611">
                  <c:v>86.524714648794088</c:v>
                </c:pt>
                <c:pt idx="612">
                  <c:v>86.516400550060411</c:v>
                </c:pt>
                <c:pt idx="613">
                  <c:v>86.50812291667205</c:v>
                </c:pt>
                <c:pt idx="614">
                  <c:v>86.499881548928329</c:v>
                </c:pt>
                <c:pt idx="615">
                  <c:v>86.491676248439504</c:v>
                </c:pt>
                <c:pt idx="616">
                  <c:v>86.483506818116751</c:v>
                </c:pt>
                <c:pt idx="617">
                  <c:v>86.47537306216222</c:v>
                </c:pt>
                <c:pt idx="618">
                  <c:v>86.467274786059178</c:v>
                </c:pt>
                <c:pt idx="619">
                  <c:v>86.459211796562258</c:v>
                </c:pt>
                <c:pt idx="620">
                  <c:v>86.451183901687727</c:v>
                </c:pt>
                <c:pt idx="621">
                  <c:v>86.443190910703976</c:v>
                </c:pt>
                <c:pt idx="622">
                  <c:v>86.435232634121874</c:v>
                </c:pt>
                <c:pt idx="623">
                  <c:v>86.42730888368547</c:v>
                </c:pt>
                <c:pt idx="624">
                  <c:v>86.419419472362549</c:v>
                </c:pt>
                <c:pt idx="625">
                  <c:v>86.411564214335399</c:v>
                </c:pt>
                <c:pt idx="626">
                  <c:v>86.403742924991604</c:v>
                </c:pt>
                <c:pt idx="627">
                  <c:v>86.395955420914959</c:v>
                </c:pt>
                <c:pt idx="628">
                  <c:v>86.388201519876404</c:v>
                </c:pt>
                <c:pt idx="629">
                  <c:v>86.380481040825075</c:v>
                </c:pt>
                <c:pt idx="630">
                  <c:v>86.37279380387946</c:v>
                </c:pt>
                <c:pt idx="631">
                  <c:v>86.365139630318566</c:v>
                </c:pt>
                <c:pt idx="632">
                  <c:v>86.357518342573172</c:v>
                </c:pt>
                <c:pt idx="633">
                  <c:v>86.349929764217251</c:v>
                </c:pt>
                <c:pt idx="634">
                  <c:v>86.342373719959312</c:v>
                </c:pt>
                <c:pt idx="635">
                  <c:v>86.334850035633963</c:v>
                </c:pt>
                <c:pt idx="636">
                  <c:v>86.327358538193423</c:v>
                </c:pt>
                <c:pt idx="637">
                  <c:v>86.319899055699224</c:v>
                </c:pt>
                <c:pt idx="638">
                  <c:v>86.312471417313844</c:v>
                </c:pt>
                <c:pt idx="639">
                  <c:v>86.305075453292588</c:v>
                </c:pt>
                <c:pt idx="640">
                  <c:v>86.297710994975361</c:v>
                </c:pt>
                <c:pt idx="641">
                  <c:v>86.290377874778628</c:v>
                </c:pt>
                <c:pt idx="642">
                  <c:v>86.283075926187408</c:v>
                </c:pt>
                <c:pt idx="643">
                  <c:v>86.275804983747321</c:v>
                </c:pt>
                <c:pt idx="644">
                  <c:v>86.268564883056712</c:v>
                </c:pt>
                <c:pt idx="645">
                  <c:v>86.261355460758864</c:v>
                </c:pt>
                <c:pt idx="646">
                  <c:v>86.25417655453424</c:v>
                </c:pt>
                <c:pt idx="647">
                  <c:v>86.247028003092794</c:v>
                </c:pt>
                <c:pt idx="648">
                  <c:v>86.239909646166424</c:v>
                </c:pt>
                <c:pt idx="649">
                  <c:v>86.23282132450133</c:v>
                </c:pt>
                <c:pt idx="650">
                  <c:v>86.225762879850635</c:v>
                </c:pt>
                <c:pt idx="651">
                  <c:v>86.218734154966896</c:v>
                </c:pt>
                <c:pt idx="652">
                  <c:v>86.211734993594774</c:v>
                </c:pt>
                <c:pt idx="653">
                  <c:v>86.204765240463686</c:v>
                </c:pt>
                <c:pt idx="654">
                  <c:v>86.197824741280698</c:v>
                </c:pt>
                <c:pt idx="655">
                  <c:v>86.190913342723206</c:v>
                </c:pt>
                <c:pt idx="656">
                  <c:v>86.184030892431934</c:v>
                </c:pt>
                <c:pt idx="657">
                  <c:v>86.177177239003797</c:v>
                </c:pt>
                <c:pt idx="658">
                  <c:v>86.170352231984978</c:v>
                </c:pt>
                <c:pt idx="659">
                  <c:v>86.163555721863943</c:v>
                </c:pt>
                <c:pt idx="660">
                  <c:v>86.156787560064572</c:v>
                </c:pt>
                <c:pt idx="661">
                  <c:v>86.150047598939381</c:v>
                </c:pt>
                <c:pt idx="662">
                  <c:v>86.143335691762658</c:v>
                </c:pt>
                <c:pt idx="663">
                  <c:v>86.136651692723902</c:v>
                </c:pt>
                <c:pt idx="664">
                  <c:v>86.129995456921023</c:v>
                </c:pt>
                <c:pt idx="665">
                  <c:v>86.123366840353839</c:v>
                </c:pt>
                <c:pt idx="666">
                  <c:v>86.116765699917508</c:v>
                </c:pt>
                <c:pt idx="667">
                  <c:v>86.110191893396021</c:v>
                </c:pt>
                <c:pt idx="668">
                  <c:v>86.103645279455804</c:v>
                </c:pt>
                <c:pt idx="669">
                  <c:v>86.097125717639315</c:v>
                </c:pt>
                <c:pt idx="670">
                  <c:v>86.090633068358699</c:v>
                </c:pt>
                <c:pt idx="671">
                  <c:v>86.084167192889552</c:v>
                </c:pt>
                <c:pt idx="672">
                  <c:v>86.077727953364658</c:v>
                </c:pt>
                <c:pt idx="673">
                  <c:v>86.071315212767857</c:v>
                </c:pt>
                <c:pt idx="674">
                  <c:v>86.064928834927869</c:v>
                </c:pt>
                <c:pt idx="675">
                  <c:v>86.058568684512281</c:v>
                </c:pt>
                <c:pt idx="676">
                  <c:v>86.052234627021477</c:v>
                </c:pt>
                <c:pt idx="677">
                  <c:v>86.045926528782687</c:v>
                </c:pt>
                <c:pt idx="678">
                  <c:v>86.039644256944044</c:v>
                </c:pt>
                <c:pt idx="679">
                  <c:v>86.03338767946876</c:v>
                </c:pt>
                <c:pt idx="680">
                  <c:v>86.027156665129226</c:v>
                </c:pt>
                <c:pt idx="681">
                  <c:v>86.020951083501274</c:v>
                </c:pt>
                <c:pt idx="682">
                  <c:v>86.014770804958459</c:v>
                </c:pt>
                <c:pt idx="683">
                  <c:v>86.008615700666326</c:v>
                </c:pt>
                <c:pt idx="684">
                  <c:v>86.002485642576801</c:v>
                </c:pt>
                <c:pt idx="685">
                  <c:v>85.9963805034226</c:v>
                </c:pt>
                <c:pt idx="686">
                  <c:v>85.990300156711669</c:v>
                </c:pt>
                <c:pt idx="687">
                  <c:v>85.98424447672167</c:v>
                </c:pt>
                <c:pt idx="688">
                  <c:v>85.978213338494555</c:v>
                </c:pt>
                <c:pt idx="689">
                  <c:v>85.97220661783112</c:v>
                </c:pt>
                <c:pt idx="690">
                  <c:v>85.966224191285619</c:v>
                </c:pt>
                <c:pt idx="691">
                  <c:v>85.960265936160511</c:v>
                </c:pt>
                <c:pt idx="692">
                  <c:v>85.954331730501096</c:v>
                </c:pt>
                <c:pt idx="693">
                  <c:v>85.948421453090305</c:v>
                </c:pt>
                <c:pt idx="694">
                  <c:v>85.942534983443508</c:v>
                </c:pt>
                <c:pt idx="695">
                  <c:v>85.936672201803333</c:v>
                </c:pt>
                <c:pt idx="696">
                  <c:v>85.930832989134586</c:v>
                </c:pt>
                <c:pt idx="697">
                  <c:v>85.925017227119113</c:v>
                </c:pt>
                <c:pt idx="698">
                  <c:v>85.91922479815085</c:v>
                </c:pt>
                <c:pt idx="699">
                  <c:v>85.913455585330766</c:v>
                </c:pt>
                <c:pt idx="700">
                  <c:v>85.907709472461903</c:v>
                </c:pt>
                <c:pt idx="701">
                  <c:v>85.901986344044516</c:v>
                </c:pt>
                <c:pt idx="702">
                  <c:v>85.896286085271157</c:v>
                </c:pt>
                <c:pt idx="703">
                  <c:v>85.890608582021841</c:v>
                </c:pt>
                <c:pt idx="704">
                  <c:v>85.884953720859258</c:v>
                </c:pt>
                <c:pt idx="705">
                  <c:v>85.879321389024014</c:v>
                </c:pt>
                <c:pt idx="706">
                  <c:v>85.873711474429911</c:v>
                </c:pt>
                <c:pt idx="707">
                  <c:v>85.868123865659257</c:v>
                </c:pt>
                <c:pt idx="708">
                  <c:v>85.862558451958179</c:v>
                </c:pt>
                <c:pt idx="709">
                  <c:v>85.857015123232117</c:v>
                </c:pt>
                <c:pt idx="710">
                  <c:v>85.851493770041145</c:v>
                </c:pt>
                <c:pt idx="711">
                  <c:v>85.845994283595473</c:v>
                </c:pt>
                <c:pt idx="712">
                  <c:v>85.84051655575098</c:v>
                </c:pt>
                <c:pt idx="713">
                  <c:v>85.835060479004682</c:v>
                </c:pt>
                <c:pt idx="714">
                  <c:v>85.829625946490353</c:v>
                </c:pt>
                <c:pt idx="715">
                  <c:v>85.82421285197411</c:v>
                </c:pt>
                <c:pt idx="716">
                  <c:v>85.818821089850047</c:v>
                </c:pt>
                <c:pt idx="717">
                  <c:v>85.813450555135915</c:v>
                </c:pt>
                <c:pt idx="718">
                  <c:v>85.808101143468861</c:v>
                </c:pt>
                <c:pt idx="719">
                  <c:v>85.80277275110106</c:v>
                </c:pt>
                <c:pt idx="720">
                  <c:v>85.797465274895671</c:v>
                </c:pt>
                <c:pt idx="721">
                  <c:v>85.792178612322445</c:v>
                </c:pt>
                <c:pt idx="722">
                  <c:v>85.786912661453712</c:v>
                </c:pt>
                <c:pt idx="723">
                  <c:v>85.78166732096021</c:v>
                </c:pt>
                <c:pt idx="724">
                  <c:v>85.776442490106959</c:v>
                </c:pt>
                <c:pt idx="725">
                  <c:v>85.771238068749227</c:v>
                </c:pt>
                <c:pt idx="726">
                  <c:v>85.766053957328495</c:v>
                </c:pt>
                <c:pt idx="727">
                  <c:v>85.760890056868476</c:v>
                </c:pt>
                <c:pt idx="728">
                  <c:v>85.755746268971095</c:v>
                </c:pt>
                <c:pt idx="729">
                  <c:v>85.750622495812621</c:v>
                </c:pt>
                <c:pt idx="730">
                  <c:v>85.745518640139693</c:v>
                </c:pt>
                <c:pt idx="731">
                  <c:v>85.740434605265492</c:v>
                </c:pt>
                <c:pt idx="732">
                  <c:v>85.735370295065891</c:v>
                </c:pt>
                <c:pt idx="733">
                  <c:v>85.73032561397558</c:v>
                </c:pt>
                <c:pt idx="734">
                  <c:v>85.725300466984365</c:v>
                </c:pt>
                <c:pt idx="735">
                  <c:v>85.720294759633347</c:v>
                </c:pt>
                <c:pt idx="736">
                  <c:v>85.715308398011217</c:v>
                </c:pt>
                <c:pt idx="737">
                  <c:v>85.71034128875057</c:v>
                </c:pt>
                <c:pt idx="738">
                  <c:v>85.705393339024198</c:v>
                </c:pt>
                <c:pt idx="739">
                  <c:v>85.700464456541468</c:v>
                </c:pt>
                <c:pt idx="740">
                  <c:v>85.69555454954471</c:v>
                </c:pt>
                <c:pt idx="741">
                  <c:v>85.690663526805636</c:v>
                </c:pt>
                <c:pt idx="742">
                  <c:v>85.685791297621762</c:v>
                </c:pt>
                <c:pt idx="743">
                  <c:v>85.680937771812864</c:v>
                </c:pt>
                <c:pt idx="744">
                  <c:v>85.676102859717531</c:v>
                </c:pt>
                <c:pt idx="745">
                  <c:v>85.671286472189607</c:v>
                </c:pt>
                <c:pt idx="746">
                  <c:v>85.666488520594811</c:v>
                </c:pt>
                <c:pt idx="747">
                  <c:v>85.661708916807257</c:v>
                </c:pt>
                <c:pt idx="748">
                  <c:v>85.656947573206082</c:v>
                </c:pt>
                <c:pt idx="749">
                  <c:v>85.652204402672098</c:v>
                </c:pt>
                <c:pt idx="750">
                  <c:v>85.647479318584374</c:v>
                </c:pt>
                <c:pt idx="751">
                  <c:v>85.642772234816988</c:v>
                </c:pt>
                <c:pt idx="752">
                  <c:v>85.638083065735685</c:v>
                </c:pt>
                <c:pt idx="753">
                  <c:v>85.633411726194623</c:v>
                </c:pt>
                <c:pt idx="754">
                  <c:v>85.62875813153309</c:v>
                </c:pt>
                <c:pt idx="755">
                  <c:v>85.624122197572376</c:v>
                </c:pt>
                <c:pt idx="756">
                  <c:v>85.619503840612452</c:v>
                </c:pt>
                <c:pt idx="757">
                  <c:v>85.614902977428898</c:v>
                </c:pt>
                <c:pt idx="758">
                  <c:v>85.610319525269688</c:v>
                </c:pt>
                <c:pt idx="759">
                  <c:v>85.605753401852098</c:v>
                </c:pt>
                <c:pt idx="760">
                  <c:v>85.601204525359591</c:v>
                </c:pt>
                <c:pt idx="761">
                  <c:v>85.596672814438762</c:v>
                </c:pt>
                <c:pt idx="762">
                  <c:v>85.592158188196237</c:v>
                </c:pt>
                <c:pt idx="763">
                  <c:v>85.58766056619568</c:v>
                </c:pt>
                <c:pt idx="764">
                  <c:v>85.583179868454778</c:v>
                </c:pt>
                <c:pt idx="765">
                  <c:v>85.578716015442211</c:v>
                </c:pt>
                <c:pt idx="766">
                  <c:v>85.574268928074773</c:v>
                </c:pt>
                <c:pt idx="767">
                  <c:v>85.569838527714339</c:v>
                </c:pt>
                <c:pt idx="768">
                  <c:v>85.565424736164999</c:v>
                </c:pt>
                <c:pt idx="769">
                  <c:v>85.561027475670159</c:v>
                </c:pt>
                <c:pt idx="770">
                  <c:v>85.556646668909622</c:v>
                </c:pt>
                <c:pt idx="771">
                  <c:v>85.552282238996796</c:v>
                </c:pt>
                <c:pt idx="772">
                  <c:v>85.54793410947579</c:v>
                </c:pt>
                <c:pt idx="773">
                  <c:v>85.543602204318674</c:v>
                </c:pt>
                <c:pt idx="774">
                  <c:v>85.539286447922635</c:v>
                </c:pt>
                <c:pt idx="775">
                  <c:v>85.534986765107206</c:v>
                </c:pt>
                <c:pt idx="776">
                  <c:v>85.530703081111554</c:v>
                </c:pt>
                <c:pt idx="777">
                  <c:v>85.526435321591734</c:v>
                </c:pt>
                <c:pt idx="778">
                  <c:v>85.522183412617935</c:v>
                </c:pt>
                <c:pt idx="779">
                  <c:v>85.517947280671876</c:v>
                </c:pt>
                <c:pt idx="780">
                  <c:v>85.513726852644055</c:v>
                </c:pt>
                <c:pt idx="781">
                  <c:v>85.509522055831155</c:v>
                </c:pt>
                <c:pt idx="782">
                  <c:v>85.505332817933379</c:v>
                </c:pt>
                <c:pt idx="783">
                  <c:v>85.501159067051873</c:v>
                </c:pt>
                <c:pt idx="784">
                  <c:v>85.497000731686072</c:v>
                </c:pt>
                <c:pt idx="785">
                  <c:v>85.492857740731225</c:v>
                </c:pt>
                <c:pt idx="786">
                  <c:v>85.488730023475739</c:v>
                </c:pt>
                <c:pt idx="787">
                  <c:v>85.484617509598735</c:v>
                </c:pt>
                <c:pt idx="788">
                  <c:v>85.480520129167459</c:v>
                </c:pt>
                <c:pt idx="789">
                  <c:v>85.476437812634828</c:v>
                </c:pt>
                <c:pt idx="790">
                  <c:v>85.472370490836937</c:v>
                </c:pt>
                <c:pt idx="791">
                  <c:v>85.468318094990607</c:v>
                </c:pt>
                <c:pt idx="792">
                  <c:v>85.464280556690895</c:v>
                </c:pt>
                <c:pt idx="793">
                  <c:v>85.460257807908789</c:v>
                </c:pt>
                <c:pt idx="794">
                  <c:v>85.456249780988628</c:v>
                </c:pt>
                <c:pt idx="795">
                  <c:v>85.45225640864588</c:v>
                </c:pt>
                <c:pt idx="796">
                  <c:v>85.448277623964657</c:v>
                </c:pt>
                <c:pt idx="797">
                  <c:v>85.444313360395412</c:v>
                </c:pt>
                <c:pt idx="798">
                  <c:v>85.440363551752583</c:v>
                </c:pt>
                <c:pt idx="799">
                  <c:v>85.436428132212271</c:v>
                </c:pt>
                <c:pt idx="800">
                  <c:v>85.432507036309971</c:v>
                </c:pt>
                <c:pt idx="801">
                  <c:v>85.428600198938213</c:v>
                </c:pt>
                <c:pt idx="802">
                  <c:v>85.424707555344369</c:v>
                </c:pt>
                <c:pt idx="803">
                  <c:v>85.420829041128371</c:v>
                </c:pt>
                <c:pt idx="804">
                  <c:v>85.416964592240447</c:v>
                </c:pt>
                <c:pt idx="805">
                  <c:v>85.413114144978934</c:v>
                </c:pt>
                <c:pt idx="806">
                  <c:v>85.409277635988033</c:v>
                </c:pt>
                <c:pt idx="807">
                  <c:v>85.405455002255707</c:v>
                </c:pt>
                <c:pt idx="808">
                  <c:v>85.401646181111374</c:v>
                </c:pt>
                <c:pt idx="809">
                  <c:v>85.397851110223883</c:v>
                </c:pt>
                <c:pt idx="810">
                  <c:v>85.394069727599302</c:v>
                </c:pt>
                <c:pt idx="811">
                  <c:v>85.390301971578765</c:v>
                </c:pt>
                <c:pt idx="812">
                  <c:v>85.386547780836423</c:v>
                </c:pt>
                <c:pt idx="813">
                  <c:v>85.382807094377327</c:v>
                </c:pt>
                <c:pt idx="814">
                  <c:v>85.379079851535352</c:v>
                </c:pt>
                <c:pt idx="815">
                  <c:v>85.375365991971066</c:v>
                </c:pt>
                <c:pt idx="816">
                  <c:v>85.371665455669799</c:v>
                </c:pt>
                <c:pt idx="817">
                  <c:v>85.36797818293951</c:v>
                </c:pt>
                <c:pt idx="818">
                  <c:v>85.364304114408782</c:v>
                </c:pt>
                <c:pt idx="819">
                  <c:v>85.360643191024863</c:v>
                </c:pt>
                <c:pt idx="820">
                  <c:v>85.356995354051605</c:v>
                </c:pt>
                <c:pt idx="821">
                  <c:v>85.353360545067531</c:v>
                </c:pt>
                <c:pt idx="822">
                  <c:v>85.349738705963873</c:v>
                </c:pt>
                <c:pt idx="823">
                  <c:v>85.346129778942583</c:v>
                </c:pt>
                <c:pt idx="824">
                  <c:v>85.342533706514416</c:v>
                </c:pt>
                <c:pt idx="825">
                  <c:v>85.33895043149704</c:v>
                </c:pt>
                <c:pt idx="826">
                  <c:v>85.335379897013041</c:v>
                </c:pt>
                <c:pt idx="827">
                  <c:v>85.331822046488142</c:v>
                </c:pt>
                <c:pt idx="828">
                  <c:v>85.328276823649219</c:v>
                </c:pt>
                <c:pt idx="829">
                  <c:v>85.324744172522486</c:v>
                </c:pt>
                <c:pt idx="830">
                  <c:v>85.321224037431648</c:v>
                </c:pt>
                <c:pt idx="831">
                  <c:v>85.317716362995981</c:v>
                </c:pt>
                <c:pt idx="832">
                  <c:v>85.314221094128627</c:v>
                </c:pt>
                <c:pt idx="833">
                  <c:v>85.310738176034633</c:v>
                </c:pt>
                <c:pt idx="834">
                  <c:v>85.307267554209304</c:v>
                </c:pt>
                <c:pt idx="835">
                  <c:v>85.303809174436267</c:v>
                </c:pt>
                <c:pt idx="836">
                  <c:v>85.300362982785771</c:v>
                </c:pt>
                <c:pt idx="837">
                  <c:v>85.296928925612917</c:v>
                </c:pt>
                <c:pt idx="838">
                  <c:v>85.293506949555891</c:v>
                </c:pt>
                <c:pt idx="839">
                  <c:v>85.290097001534221</c:v>
                </c:pt>
                <c:pt idx="840">
                  <c:v>85.286699028747037</c:v>
                </c:pt>
                <c:pt idx="841">
                  <c:v>85.28331297867139</c:v>
                </c:pt>
                <c:pt idx="842">
                  <c:v>85.279938799060503</c:v>
                </c:pt>
                <c:pt idx="843">
                  <c:v>85.276576437942126</c:v>
                </c:pt>
                <c:pt idx="844">
                  <c:v>85.273225843616828</c:v>
                </c:pt>
                <c:pt idx="845">
                  <c:v>85.269886964656294</c:v>
                </c:pt>
                <c:pt idx="846">
                  <c:v>85.266559749901731</c:v>
                </c:pt>
                <c:pt idx="847">
                  <c:v>85.263244148462206</c:v>
                </c:pt>
                <c:pt idx="848">
                  <c:v>85.259940109712957</c:v>
                </c:pt>
                <c:pt idx="849">
                  <c:v>85.256647583293841</c:v>
                </c:pt>
                <c:pt idx="850">
                  <c:v>85.253366519107701</c:v>
                </c:pt>
                <c:pt idx="851">
                  <c:v>85.250096867318717</c:v>
                </c:pt>
                <c:pt idx="852">
                  <c:v>85.246838578350904</c:v>
                </c:pt>
                <c:pt idx="853">
                  <c:v>85.243591602886454</c:v>
                </c:pt>
                <c:pt idx="854">
                  <c:v>85.240355891864198</c:v>
                </c:pt>
                <c:pt idx="855">
                  <c:v>85.237131396478063</c:v>
                </c:pt>
                <c:pt idx="856">
                  <c:v>85.233918068175527</c:v>
                </c:pt>
                <c:pt idx="857">
                  <c:v>85.230715858656026</c:v>
                </c:pt>
                <c:pt idx="858">
                  <c:v>85.22752471986955</c:v>
                </c:pt>
                <c:pt idx="859">
                  <c:v>85.224344604014959</c:v>
                </c:pt>
                <c:pt idx="860">
                  <c:v>85.221175463538643</c:v>
                </c:pt>
                <c:pt idx="861">
                  <c:v>85.218017251132949</c:v>
                </c:pt>
                <c:pt idx="862">
                  <c:v>85.214869919734667</c:v>
                </c:pt>
                <c:pt idx="863">
                  <c:v>85.21173342252365</c:v>
                </c:pt>
                <c:pt idx="864">
                  <c:v>85.208607712921264</c:v>
                </c:pt>
                <c:pt idx="865">
                  <c:v>85.205492744588994</c:v>
                </c:pt>
                <c:pt idx="866">
                  <c:v>85.202388471426957</c:v>
                </c:pt>
                <c:pt idx="867">
                  <c:v>85.199294847572517</c:v>
                </c:pt>
                <c:pt idx="868">
                  <c:v>85.196211827398812</c:v>
                </c:pt>
                <c:pt idx="869">
                  <c:v>85.193139365513375</c:v>
                </c:pt>
                <c:pt idx="870">
                  <c:v>85.190077416756708</c:v>
                </c:pt>
                <c:pt idx="871">
                  <c:v>85.187025936200925</c:v>
                </c:pt>
                <c:pt idx="872">
                  <c:v>85.183984879148312</c:v>
                </c:pt>
                <c:pt idx="873">
                  <c:v>85.180954201130021</c:v>
                </c:pt>
                <c:pt idx="874">
                  <c:v>85.17793385790462</c:v>
                </c:pt>
                <c:pt idx="875">
                  <c:v>85.174923805456828</c:v>
                </c:pt>
                <c:pt idx="876">
                  <c:v>85.171923999996082</c:v>
                </c:pt>
                <c:pt idx="877">
                  <c:v>85.168934397955283</c:v>
                </c:pt>
                <c:pt idx="878">
                  <c:v>85.165954955989378</c:v>
                </c:pt>
                <c:pt idx="879">
                  <c:v>85.162985630974134</c:v>
                </c:pt>
                <c:pt idx="880">
                  <c:v>85.160026380004723</c:v>
                </c:pt>
                <c:pt idx="881">
                  <c:v>85.15707716039455</c:v>
                </c:pt>
                <c:pt idx="882">
                  <c:v>85.154137929673823</c:v>
                </c:pt>
                <c:pt idx="883">
                  <c:v>85.151208645588355</c:v>
                </c:pt>
                <c:pt idx="884">
                  <c:v>85.148289266098274</c:v>
                </c:pt>
                <c:pt idx="885">
                  <c:v>85.145379749376744</c:v>
                </c:pt>
                <c:pt idx="886">
                  <c:v>85.142480053808697</c:v>
                </c:pt>
                <c:pt idx="887">
                  <c:v>85.139590137989615</c:v>
                </c:pt>
                <c:pt idx="888">
                  <c:v>85.136709960724275</c:v>
                </c:pt>
                <c:pt idx="889">
                  <c:v>85.133839481025475</c:v>
                </c:pt>
                <c:pt idx="890">
                  <c:v>85.13097865811288</c:v>
                </c:pt>
                <c:pt idx="891">
                  <c:v>85.128127451411757</c:v>
                </c:pt>
                <c:pt idx="892">
                  <c:v>85.125285820551767</c:v>
                </c:pt>
                <c:pt idx="893">
                  <c:v>85.122453725365816</c:v>
                </c:pt>
                <c:pt idx="894">
                  <c:v>85.119631125888787</c:v>
                </c:pt>
                <c:pt idx="895">
                  <c:v>85.116817982356409</c:v>
                </c:pt>
                <c:pt idx="896">
                  <c:v>85.11401425520404</c:v>
                </c:pt>
                <c:pt idx="897">
                  <c:v>85.111219905065568</c:v>
                </c:pt>
                <c:pt idx="898">
                  <c:v>85.108434892772181</c:v>
                </c:pt>
                <c:pt idx="899">
                  <c:v>85.105659179351207</c:v>
                </c:pt>
                <c:pt idx="900">
                  <c:v>85.102892726025061</c:v>
                </c:pt>
                <c:pt idx="901">
                  <c:v>85.100135494209994</c:v>
                </c:pt>
                <c:pt idx="902">
                  <c:v>85.097387445515054</c:v>
                </c:pt>
                <c:pt idx="903">
                  <c:v>85.094648541740895</c:v>
                </c:pt>
                <c:pt idx="904">
                  <c:v>85.091918744878697</c:v>
                </c:pt>
                <c:pt idx="905">
                  <c:v>85.089198017109055</c:v>
                </c:pt>
                <c:pt idx="906">
                  <c:v>85.086486320800901</c:v>
                </c:pt>
                <c:pt idx="907">
                  <c:v>85.083783618510353</c:v>
                </c:pt>
                <c:pt idx="908">
                  <c:v>85.081089872979675</c:v>
                </c:pt>
                <c:pt idx="909">
                  <c:v>85.078405047136172</c:v>
                </c:pt>
                <c:pt idx="910">
                  <c:v>85.075729104091167</c:v>
                </c:pt>
                <c:pt idx="911">
                  <c:v>85.073062007138873</c:v>
                </c:pt>
                <c:pt idx="912">
                  <c:v>85.070403719755376</c:v>
                </c:pt>
                <c:pt idx="913">
                  <c:v>85.067754205597566</c:v>
                </c:pt>
                <c:pt idx="914">
                  <c:v>85.065113428502116</c:v>
                </c:pt>
                <c:pt idx="915">
                  <c:v>85.062481352484397</c:v>
                </c:pt>
                <c:pt idx="916">
                  <c:v>85.059857941737519</c:v>
                </c:pt>
                <c:pt idx="917">
                  <c:v>85.057243160631259</c:v>
                </c:pt>
                <c:pt idx="918">
                  <c:v>85.054636973711055</c:v>
                </c:pt>
                <c:pt idx="919">
                  <c:v>85.052039345696983</c:v>
                </c:pt>
                <c:pt idx="920">
                  <c:v>85.049450241482802</c:v>
                </c:pt>
                <c:pt idx="921">
                  <c:v>85.046869626134892</c:v>
                </c:pt>
                <c:pt idx="922">
                  <c:v>85.044297464891315</c:v>
                </c:pt>
                <c:pt idx="923">
                  <c:v>85.041733723160817</c:v>
                </c:pt>
                <c:pt idx="924">
                  <c:v>85.039178366521824</c:v>
                </c:pt>
                <c:pt idx="925">
                  <c:v>85.036631360721529</c:v>
                </c:pt>
                <c:pt idx="926">
                  <c:v>85.03409267167487</c:v>
                </c:pt>
                <c:pt idx="927">
                  <c:v>85.031562265463592</c:v>
                </c:pt>
                <c:pt idx="928">
                  <c:v>85.029040108335323</c:v>
                </c:pt>
                <c:pt idx="929">
                  <c:v>85.026526166702581</c:v>
                </c:pt>
                <c:pt idx="930">
                  <c:v>85.024020407141862</c:v>
                </c:pt>
                <c:pt idx="931">
                  <c:v>85.021522796392745</c:v>
                </c:pt>
                <c:pt idx="932">
                  <c:v>85.019033301356856</c:v>
                </c:pt>
                <c:pt idx="933">
                  <c:v>85.016551889097059</c:v>
                </c:pt>
                <c:pt idx="934">
                  <c:v>85.014078526836485</c:v>
                </c:pt>
                <c:pt idx="935">
                  <c:v>85.011613181957628</c:v>
                </c:pt>
                <c:pt idx="936">
                  <c:v>85.009155822001446</c:v>
                </c:pt>
                <c:pt idx="937">
                  <c:v>85.006706414666496</c:v>
                </c:pt>
                <c:pt idx="938">
                  <c:v>85.004264927807967</c:v>
                </c:pt>
                <c:pt idx="939">
                  <c:v>85.001831329436854</c:v>
                </c:pt>
                <c:pt idx="940">
                  <c:v>84.999405587719096</c:v>
                </c:pt>
                <c:pt idx="941">
                  <c:v>84.996987670974619</c:v>
                </c:pt>
                <c:pt idx="942">
                  <c:v>84.994577547676528</c:v>
                </c:pt>
                <c:pt idx="943">
                  <c:v>84.992175186450254</c:v>
                </c:pt>
                <c:pt idx="944">
                  <c:v>84.98978055607266</c:v>
                </c:pt>
                <c:pt idx="945">
                  <c:v>84.987393625471199</c:v>
                </c:pt>
                <c:pt idx="946">
                  <c:v>84.985014363723081</c:v>
                </c:pt>
                <c:pt idx="947">
                  <c:v>84.982642740054402</c:v>
                </c:pt>
                <c:pt idx="948">
                  <c:v>84.980278723839348</c:v>
                </c:pt>
                <c:pt idx="949">
                  <c:v>84.977922284599359</c:v>
                </c:pt>
                <c:pt idx="950">
                  <c:v>84.975573392002232</c:v>
                </c:pt>
                <c:pt idx="951">
                  <c:v>84.973232015861427</c:v>
                </c:pt>
                <c:pt idx="952">
                  <c:v>84.970898126135154</c:v>
                </c:pt>
                <c:pt idx="953">
                  <c:v>84.968571692925565</c:v>
                </c:pt>
                <c:pt idx="954">
                  <c:v>84.966252686478015</c:v>
                </c:pt>
                <c:pt idx="955">
                  <c:v>84.963941077180223</c:v>
                </c:pt>
                <c:pt idx="956">
                  <c:v>84.961636835561464</c:v>
                </c:pt>
                <c:pt idx="957">
                  <c:v>84.959339932291812</c:v>
                </c:pt>
                <c:pt idx="958">
                  <c:v>84.957050338181318</c:v>
                </c:pt>
                <c:pt idx="959">
                  <c:v>84.954768024179302</c:v>
                </c:pt>
                <c:pt idx="960">
                  <c:v>84.952492961373466</c:v>
                </c:pt>
                <c:pt idx="961">
                  <c:v>84.950225120989245</c:v>
                </c:pt>
                <c:pt idx="962">
                  <c:v>84.947964474388954</c:v>
                </c:pt>
                <c:pt idx="963">
                  <c:v>84.945710993071074</c:v>
                </c:pt>
                <c:pt idx="964">
                  <c:v>84.943464648669476</c:v>
                </c:pt>
                <c:pt idx="965">
                  <c:v>84.941225412952704</c:v>
                </c:pt>
                <c:pt idx="966">
                  <c:v>84.938993257823171</c:v>
                </c:pt>
                <c:pt idx="967">
                  <c:v>84.936768155316486</c:v>
                </c:pt>
                <c:pt idx="968">
                  <c:v>84.934550077600662</c:v>
                </c:pt>
                <c:pt idx="969">
                  <c:v>84.932338996975417</c:v>
                </c:pt>
                <c:pt idx="970">
                  <c:v>84.930134885871453</c:v>
                </c:pt>
                <c:pt idx="971">
                  <c:v>84.927937716849712</c:v>
                </c:pt>
                <c:pt idx="972">
                  <c:v>84.925747462600654</c:v>
                </c:pt>
                <c:pt idx="973">
                  <c:v>84.92356409594359</c:v>
                </c:pt>
                <c:pt idx="974">
                  <c:v>84.921387589825883</c:v>
                </c:pt>
                <c:pt idx="975">
                  <c:v>84.919217917322371</c:v>
                </c:pt>
                <c:pt idx="976">
                  <c:v>84.917055051634549</c:v>
                </c:pt>
                <c:pt idx="977">
                  <c:v>84.914898966089964</c:v>
                </c:pt>
                <c:pt idx="978">
                  <c:v>84.912749634141434</c:v>
                </c:pt>
                <c:pt idx="979">
                  <c:v>84.910607029366446</c:v>
                </c:pt>
                <c:pt idx="980">
                  <c:v>84.908471125466448</c:v>
                </c:pt>
                <c:pt idx="981">
                  <c:v>84.906341896266142</c:v>
                </c:pt>
                <c:pt idx="982">
                  <c:v>84.904219315712822</c:v>
                </c:pt>
                <c:pt idx="983">
                  <c:v>84.902103357875745</c:v>
                </c:pt>
                <c:pt idx="984">
                  <c:v>84.899993996945398</c:v>
                </c:pt>
                <c:pt idx="985">
                  <c:v>84.897891207232917</c:v>
                </c:pt>
                <c:pt idx="986">
                  <c:v>84.895794963169337</c:v>
                </c:pt>
                <c:pt idx="987">
                  <c:v>84.893705239305021</c:v>
                </c:pt>
                <c:pt idx="988">
                  <c:v>84.891622010308964</c:v>
                </c:pt>
                <c:pt idx="989">
                  <c:v>84.889545250968183</c:v>
                </c:pt>
                <c:pt idx="990">
                  <c:v>84.887474936187033</c:v>
                </c:pt>
                <c:pt idx="991">
                  <c:v>84.885411040986597</c:v>
                </c:pt>
                <c:pt idx="992">
                  <c:v>84.883353540504061</c:v>
                </c:pt>
                <c:pt idx="993">
                  <c:v>84.88130240999206</c:v>
                </c:pt>
                <c:pt idx="994">
                  <c:v>84.879257624818052</c:v>
                </c:pt>
                <c:pt idx="995">
                  <c:v>84.877219160463767</c:v>
                </c:pt>
                <c:pt idx="996">
                  <c:v>84.875186992524462</c:v>
                </c:pt>
                <c:pt idx="997">
                  <c:v>84.873161096708429</c:v>
                </c:pt>
                <c:pt idx="998">
                  <c:v>84.871141448836326</c:v>
                </c:pt>
                <c:pt idx="999">
                  <c:v>84.869128024840549</c:v>
                </c:pt>
                <c:pt idx="1000">
                  <c:v>84.86712080076471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20016"/>
        <c:axId val="357520408"/>
      </c:scatterChart>
      <c:valAx>
        <c:axId val="357520016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0204578459425729"/>
              <c:y val="0.92222224563625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520408"/>
        <c:crosses val="autoZero"/>
        <c:crossBetween val="midCat"/>
      </c:valAx>
      <c:valAx>
        <c:axId val="35752040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State-variable solutions</a:t>
                </a:r>
              </a:p>
            </c:rich>
          </c:tx>
          <c:layout>
            <c:manualLayout>
              <c:xMode val="edge"/>
              <c:yMode val="edge"/>
              <c:x val="2.7650691094891519E-3"/>
              <c:y val="0.314772650046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520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8620503065474142"/>
          <c:y val="0.17680725446305098"/>
          <c:w val="0.57015408910187371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663826447884"/>
          <c:y val="0.3022302092786408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ker</c:v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w.Calcs'!$AX$9:$AX$1009</c:f>
              <c:numCache>
                <c:formatCode>General</c:formatCode>
                <c:ptCount val="1001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1.5</c:v>
                </c:pt>
                <c:pt idx="119">
                  <c:v>1.5</c:v>
                </c:pt>
                <c:pt idx="120">
                  <c:v>1.5</c:v>
                </c:pt>
                <c:pt idx="121">
                  <c:v>1.5</c:v>
                </c:pt>
                <c:pt idx="122">
                  <c:v>1.5</c:v>
                </c:pt>
                <c:pt idx="123">
                  <c:v>1.5</c:v>
                </c:pt>
                <c:pt idx="124">
                  <c:v>1.5</c:v>
                </c:pt>
                <c:pt idx="125">
                  <c:v>1.5</c:v>
                </c:pt>
                <c:pt idx="126">
                  <c:v>1.5</c:v>
                </c:pt>
                <c:pt idx="127">
                  <c:v>1.5</c:v>
                </c:pt>
                <c:pt idx="128">
                  <c:v>1.5</c:v>
                </c:pt>
                <c:pt idx="129">
                  <c:v>1.5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1.5</c:v>
                </c:pt>
                <c:pt idx="231">
                  <c:v>1.5</c:v>
                </c:pt>
                <c:pt idx="232">
                  <c:v>1.5</c:v>
                </c:pt>
                <c:pt idx="233">
                  <c:v>1.5</c:v>
                </c:pt>
                <c:pt idx="234">
                  <c:v>1.5</c:v>
                </c:pt>
                <c:pt idx="235">
                  <c:v>1.5</c:v>
                </c:pt>
                <c:pt idx="236">
                  <c:v>1.5</c:v>
                </c:pt>
                <c:pt idx="237">
                  <c:v>1.5</c:v>
                </c:pt>
                <c:pt idx="238">
                  <c:v>1.5</c:v>
                </c:pt>
                <c:pt idx="239">
                  <c:v>1.5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1.5</c:v>
                </c:pt>
                <c:pt idx="244">
                  <c:v>1.5</c:v>
                </c:pt>
                <c:pt idx="245">
                  <c:v>1.5</c:v>
                </c:pt>
                <c:pt idx="246">
                  <c:v>1.5</c:v>
                </c:pt>
                <c:pt idx="247">
                  <c:v>1.5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1.5</c:v>
                </c:pt>
                <c:pt idx="318">
                  <c:v>1.5</c:v>
                </c:pt>
                <c:pt idx="319">
                  <c:v>1.5</c:v>
                </c:pt>
                <c:pt idx="320">
                  <c:v>1.5</c:v>
                </c:pt>
                <c:pt idx="321">
                  <c:v>1.5</c:v>
                </c:pt>
                <c:pt idx="322">
                  <c:v>1.5</c:v>
                </c:pt>
                <c:pt idx="323">
                  <c:v>1.5</c:v>
                </c:pt>
                <c:pt idx="324">
                  <c:v>1.5</c:v>
                </c:pt>
                <c:pt idx="325">
                  <c:v>1.5</c:v>
                </c:pt>
                <c:pt idx="326">
                  <c:v>1.5</c:v>
                </c:pt>
                <c:pt idx="327">
                  <c:v>1.5</c:v>
                </c:pt>
                <c:pt idx="328">
                  <c:v>1.5</c:v>
                </c:pt>
                <c:pt idx="329">
                  <c:v>1.5</c:v>
                </c:pt>
                <c:pt idx="330">
                  <c:v>1.5</c:v>
                </c:pt>
                <c:pt idx="331">
                  <c:v>1.5</c:v>
                </c:pt>
                <c:pt idx="332">
                  <c:v>1.5</c:v>
                </c:pt>
                <c:pt idx="333">
                  <c:v>1.5</c:v>
                </c:pt>
                <c:pt idx="334">
                  <c:v>1.5</c:v>
                </c:pt>
                <c:pt idx="335">
                  <c:v>1.5</c:v>
                </c:pt>
                <c:pt idx="336">
                  <c:v>1.5</c:v>
                </c:pt>
                <c:pt idx="337">
                  <c:v>1.5</c:v>
                </c:pt>
                <c:pt idx="338">
                  <c:v>1.5</c:v>
                </c:pt>
                <c:pt idx="339">
                  <c:v>1.5</c:v>
                </c:pt>
                <c:pt idx="340">
                  <c:v>1.5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1.5</c:v>
                </c:pt>
                <c:pt idx="358">
                  <c:v>1.5</c:v>
                </c:pt>
                <c:pt idx="359">
                  <c:v>1.5</c:v>
                </c:pt>
                <c:pt idx="360">
                  <c:v>1.5</c:v>
                </c:pt>
                <c:pt idx="361">
                  <c:v>1.5</c:v>
                </c:pt>
                <c:pt idx="362">
                  <c:v>1.5</c:v>
                </c:pt>
                <c:pt idx="363">
                  <c:v>1.5</c:v>
                </c:pt>
                <c:pt idx="364">
                  <c:v>1.5</c:v>
                </c:pt>
                <c:pt idx="365">
                  <c:v>1.5</c:v>
                </c:pt>
                <c:pt idx="366">
                  <c:v>1.5</c:v>
                </c:pt>
                <c:pt idx="367">
                  <c:v>1.5</c:v>
                </c:pt>
                <c:pt idx="368">
                  <c:v>1.5</c:v>
                </c:pt>
                <c:pt idx="369">
                  <c:v>1.5</c:v>
                </c:pt>
                <c:pt idx="370">
                  <c:v>1.5</c:v>
                </c:pt>
                <c:pt idx="371">
                  <c:v>1.5</c:v>
                </c:pt>
                <c:pt idx="372">
                  <c:v>1.5</c:v>
                </c:pt>
                <c:pt idx="373">
                  <c:v>1.5</c:v>
                </c:pt>
                <c:pt idx="374">
                  <c:v>1.5</c:v>
                </c:pt>
                <c:pt idx="375">
                  <c:v>1.5</c:v>
                </c:pt>
                <c:pt idx="376">
                  <c:v>1.5</c:v>
                </c:pt>
                <c:pt idx="377">
                  <c:v>1.5</c:v>
                </c:pt>
                <c:pt idx="378">
                  <c:v>1.5</c:v>
                </c:pt>
                <c:pt idx="379">
                  <c:v>1.5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1.5</c:v>
                </c:pt>
                <c:pt idx="384">
                  <c:v>1.5</c:v>
                </c:pt>
                <c:pt idx="385">
                  <c:v>1.5</c:v>
                </c:pt>
                <c:pt idx="386">
                  <c:v>1.5</c:v>
                </c:pt>
                <c:pt idx="387">
                  <c:v>1.5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1.5</c:v>
                </c:pt>
                <c:pt idx="406">
                  <c:v>1.5</c:v>
                </c:pt>
                <c:pt idx="407">
                  <c:v>1.5</c:v>
                </c:pt>
                <c:pt idx="408">
                  <c:v>1.5</c:v>
                </c:pt>
                <c:pt idx="409">
                  <c:v>1.5</c:v>
                </c:pt>
                <c:pt idx="410">
                  <c:v>1.5</c:v>
                </c:pt>
                <c:pt idx="411">
                  <c:v>1.5</c:v>
                </c:pt>
                <c:pt idx="412">
                  <c:v>1.5</c:v>
                </c:pt>
                <c:pt idx="413">
                  <c:v>1.5</c:v>
                </c:pt>
                <c:pt idx="414">
                  <c:v>1.5</c:v>
                </c:pt>
                <c:pt idx="415">
                  <c:v>1.5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1.5</c:v>
                </c:pt>
                <c:pt idx="443">
                  <c:v>1.5</c:v>
                </c:pt>
                <c:pt idx="444">
                  <c:v>1.5</c:v>
                </c:pt>
                <c:pt idx="445">
                  <c:v>1.5</c:v>
                </c:pt>
                <c:pt idx="446">
                  <c:v>1.5</c:v>
                </c:pt>
                <c:pt idx="447">
                  <c:v>1.5</c:v>
                </c:pt>
                <c:pt idx="448">
                  <c:v>1.5</c:v>
                </c:pt>
                <c:pt idx="449">
                  <c:v>1.5</c:v>
                </c:pt>
                <c:pt idx="450">
                  <c:v>1.5</c:v>
                </c:pt>
                <c:pt idx="451">
                  <c:v>1.5</c:v>
                </c:pt>
                <c:pt idx="452">
                  <c:v>1.5</c:v>
                </c:pt>
                <c:pt idx="453">
                  <c:v>1.5</c:v>
                </c:pt>
                <c:pt idx="454">
                  <c:v>1.5</c:v>
                </c:pt>
                <c:pt idx="455">
                  <c:v>1.5</c:v>
                </c:pt>
                <c:pt idx="456">
                  <c:v>1.5</c:v>
                </c:pt>
                <c:pt idx="457">
                  <c:v>1.5</c:v>
                </c:pt>
                <c:pt idx="458">
                  <c:v>1.5</c:v>
                </c:pt>
                <c:pt idx="459">
                  <c:v>1.5</c:v>
                </c:pt>
                <c:pt idx="460">
                  <c:v>1.5</c:v>
                </c:pt>
                <c:pt idx="461">
                  <c:v>1.5</c:v>
                </c:pt>
                <c:pt idx="462">
                  <c:v>1.5</c:v>
                </c:pt>
                <c:pt idx="463">
                  <c:v>1.5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1.5</c:v>
                </c:pt>
                <c:pt idx="470">
                  <c:v>1.5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1.5</c:v>
                </c:pt>
                <c:pt idx="477">
                  <c:v>1.5</c:v>
                </c:pt>
                <c:pt idx="478">
                  <c:v>1.5</c:v>
                </c:pt>
                <c:pt idx="479">
                  <c:v>1.5</c:v>
                </c:pt>
                <c:pt idx="480">
                  <c:v>1.5</c:v>
                </c:pt>
                <c:pt idx="481">
                  <c:v>1.5</c:v>
                </c:pt>
                <c:pt idx="482">
                  <c:v>1.5</c:v>
                </c:pt>
                <c:pt idx="483">
                  <c:v>1.5</c:v>
                </c:pt>
                <c:pt idx="484">
                  <c:v>1.5</c:v>
                </c:pt>
                <c:pt idx="485">
                  <c:v>1.5</c:v>
                </c:pt>
                <c:pt idx="486">
                  <c:v>1.5</c:v>
                </c:pt>
                <c:pt idx="487">
                  <c:v>1.5</c:v>
                </c:pt>
                <c:pt idx="488">
                  <c:v>1.5</c:v>
                </c:pt>
                <c:pt idx="489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1.5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1.5</c:v>
                </c:pt>
                <c:pt idx="579">
                  <c:v>1.5</c:v>
                </c:pt>
                <c:pt idx="580">
                  <c:v>1.5</c:v>
                </c:pt>
                <c:pt idx="581">
                  <c:v>1.5</c:v>
                </c:pt>
                <c:pt idx="582">
                  <c:v>1.5</c:v>
                </c:pt>
                <c:pt idx="583">
                  <c:v>1.5</c:v>
                </c:pt>
                <c:pt idx="584">
                  <c:v>1.5</c:v>
                </c:pt>
                <c:pt idx="585">
                  <c:v>1.5</c:v>
                </c:pt>
                <c:pt idx="586">
                  <c:v>1.5</c:v>
                </c:pt>
                <c:pt idx="587">
                  <c:v>1.5</c:v>
                </c:pt>
                <c:pt idx="588">
                  <c:v>1.5</c:v>
                </c:pt>
                <c:pt idx="589">
                  <c:v>1.5</c:v>
                </c:pt>
                <c:pt idx="590">
                  <c:v>1.5</c:v>
                </c:pt>
                <c:pt idx="591">
                  <c:v>1.5</c:v>
                </c:pt>
                <c:pt idx="592">
                  <c:v>1.5</c:v>
                </c:pt>
                <c:pt idx="593">
                  <c:v>1.5</c:v>
                </c:pt>
                <c:pt idx="594">
                  <c:v>1.5</c:v>
                </c:pt>
                <c:pt idx="595">
                  <c:v>1.5</c:v>
                </c:pt>
                <c:pt idx="596">
                  <c:v>1.5</c:v>
                </c:pt>
                <c:pt idx="597">
                  <c:v>1.5</c:v>
                </c:pt>
                <c:pt idx="598">
                  <c:v>1.5</c:v>
                </c:pt>
                <c:pt idx="599">
                  <c:v>1.5</c:v>
                </c:pt>
                <c:pt idx="600">
                  <c:v>1.5</c:v>
                </c:pt>
                <c:pt idx="601">
                  <c:v>1.5</c:v>
                </c:pt>
                <c:pt idx="602">
                  <c:v>1.5</c:v>
                </c:pt>
                <c:pt idx="603">
                  <c:v>1.5</c:v>
                </c:pt>
                <c:pt idx="604">
                  <c:v>1.5</c:v>
                </c:pt>
                <c:pt idx="605">
                  <c:v>1.5</c:v>
                </c:pt>
                <c:pt idx="606">
                  <c:v>1.5</c:v>
                </c:pt>
                <c:pt idx="607">
                  <c:v>1.5</c:v>
                </c:pt>
                <c:pt idx="608">
                  <c:v>1.5</c:v>
                </c:pt>
                <c:pt idx="609">
                  <c:v>1.5</c:v>
                </c:pt>
                <c:pt idx="610">
                  <c:v>1.5</c:v>
                </c:pt>
                <c:pt idx="611">
                  <c:v>1.5</c:v>
                </c:pt>
                <c:pt idx="612">
                  <c:v>1.5</c:v>
                </c:pt>
                <c:pt idx="613">
                  <c:v>1.5</c:v>
                </c:pt>
                <c:pt idx="614">
                  <c:v>1.5</c:v>
                </c:pt>
                <c:pt idx="615">
                  <c:v>1.5</c:v>
                </c:pt>
                <c:pt idx="616">
                  <c:v>1.5</c:v>
                </c:pt>
                <c:pt idx="617">
                  <c:v>1.5</c:v>
                </c:pt>
                <c:pt idx="618">
                  <c:v>1.5</c:v>
                </c:pt>
                <c:pt idx="619">
                  <c:v>1.5</c:v>
                </c:pt>
                <c:pt idx="620">
                  <c:v>1.5</c:v>
                </c:pt>
                <c:pt idx="621">
                  <c:v>1.5</c:v>
                </c:pt>
                <c:pt idx="622">
                  <c:v>1.5</c:v>
                </c:pt>
                <c:pt idx="623">
                  <c:v>1.5</c:v>
                </c:pt>
                <c:pt idx="624">
                  <c:v>1.5</c:v>
                </c:pt>
                <c:pt idx="625">
                  <c:v>1.5</c:v>
                </c:pt>
                <c:pt idx="626">
                  <c:v>1.5</c:v>
                </c:pt>
                <c:pt idx="627">
                  <c:v>1.5</c:v>
                </c:pt>
                <c:pt idx="628">
                  <c:v>1.5</c:v>
                </c:pt>
                <c:pt idx="629">
                  <c:v>1.5</c:v>
                </c:pt>
                <c:pt idx="630">
                  <c:v>1.5</c:v>
                </c:pt>
                <c:pt idx="631">
                  <c:v>1.5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1.5</c:v>
                </c:pt>
                <c:pt idx="646">
                  <c:v>1.5</c:v>
                </c:pt>
                <c:pt idx="647">
                  <c:v>1.5</c:v>
                </c:pt>
                <c:pt idx="648">
                  <c:v>1.5</c:v>
                </c:pt>
                <c:pt idx="649">
                  <c:v>1.5</c:v>
                </c:pt>
                <c:pt idx="650">
                  <c:v>1.5</c:v>
                </c:pt>
                <c:pt idx="651">
                  <c:v>1.5</c:v>
                </c:pt>
                <c:pt idx="652">
                  <c:v>1.5</c:v>
                </c:pt>
                <c:pt idx="653">
                  <c:v>1.5</c:v>
                </c:pt>
                <c:pt idx="654">
                  <c:v>1.5</c:v>
                </c:pt>
                <c:pt idx="655">
                  <c:v>1.5</c:v>
                </c:pt>
                <c:pt idx="656">
                  <c:v>1.5</c:v>
                </c:pt>
                <c:pt idx="657">
                  <c:v>1.5</c:v>
                </c:pt>
                <c:pt idx="658">
                  <c:v>1.5</c:v>
                </c:pt>
                <c:pt idx="659">
                  <c:v>1.5</c:v>
                </c:pt>
                <c:pt idx="660">
                  <c:v>1.5</c:v>
                </c:pt>
                <c:pt idx="661">
                  <c:v>1.5</c:v>
                </c:pt>
                <c:pt idx="662">
                  <c:v>1.5</c:v>
                </c:pt>
                <c:pt idx="663">
                  <c:v>1.5</c:v>
                </c:pt>
                <c:pt idx="664">
                  <c:v>1.5</c:v>
                </c:pt>
                <c:pt idx="665">
                  <c:v>1.5</c:v>
                </c:pt>
                <c:pt idx="666">
                  <c:v>1.5</c:v>
                </c:pt>
                <c:pt idx="667">
                  <c:v>1.5</c:v>
                </c:pt>
                <c:pt idx="668">
                  <c:v>1.5</c:v>
                </c:pt>
                <c:pt idx="669">
                  <c:v>1.5</c:v>
                </c:pt>
                <c:pt idx="670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3">
                  <c:v>1.5</c:v>
                </c:pt>
                <c:pt idx="684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7">
                  <c:v>1.5</c:v>
                </c:pt>
                <c:pt idx="698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1.5</c:v>
                </c:pt>
                <c:pt idx="702">
                  <c:v>1.5</c:v>
                </c:pt>
                <c:pt idx="703">
                  <c:v>1.5</c:v>
                </c:pt>
                <c:pt idx="704">
                  <c:v>1.5</c:v>
                </c:pt>
                <c:pt idx="705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1.5</c:v>
                </c:pt>
                <c:pt idx="709">
                  <c:v>1.5</c:v>
                </c:pt>
                <c:pt idx="710">
                  <c:v>1.5</c:v>
                </c:pt>
                <c:pt idx="711">
                  <c:v>1.5</c:v>
                </c:pt>
                <c:pt idx="712">
                  <c:v>1.5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1.5</c:v>
                </c:pt>
                <c:pt idx="717">
                  <c:v>1.5</c:v>
                </c:pt>
                <c:pt idx="718">
                  <c:v>1.5</c:v>
                </c:pt>
                <c:pt idx="719">
                  <c:v>1.5</c:v>
                </c:pt>
                <c:pt idx="720">
                  <c:v>1.5</c:v>
                </c:pt>
                <c:pt idx="721">
                  <c:v>1.5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1.5</c:v>
                </c:pt>
                <c:pt idx="740">
                  <c:v>1.5</c:v>
                </c:pt>
                <c:pt idx="741">
                  <c:v>1.5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1.5</c:v>
                </c:pt>
                <c:pt idx="772">
                  <c:v>1.5</c:v>
                </c:pt>
                <c:pt idx="773">
                  <c:v>1.5</c:v>
                </c:pt>
                <c:pt idx="774">
                  <c:v>1.5</c:v>
                </c:pt>
                <c:pt idx="775">
                  <c:v>1.5</c:v>
                </c:pt>
                <c:pt idx="776">
                  <c:v>1.5</c:v>
                </c:pt>
                <c:pt idx="777">
                  <c:v>1.5</c:v>
                </c:pt>
                <c:pt idx="778">
                  <c:v>1.5</c:v>
                </c:pt>
                <c:pt idx="779">
                  <c:v>1.5</c:v>
                </c:pt>
                <c:pt idx="780">
                  <c:v>1.5</c:v>
                </c:pt>
                <c:pt idx="781">
                  <c:v>1.5</c:v>
                </c:pt>
                <c:pt idx="782">
                  <c:v>1.5</c:v>
                </c:pt>
                <c:pt idx="783">
                  <c:v>1.5</c:v>
                </c:pt>
                <c:pt idx="784">
                  <c:v>1.5</c:v>
                </c:pt>
                <c:pt idx="785">
                  <c:v>1.5</c:v>
                </c:pt>
                <c:pt idx="786">
                  <c:v>1.5</c:v>
                </c:pt>
                <c:pt idx="787">
                  <c:v>1.5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1.5</c:v>
                </c:pt>
                <c:pt idx="809">
                  <c:v>1.5</c:v>
                </c:pt>
                <c:pt idx="810">
                  <c:v>1.5</c:v>
                </c:pt>
                <c:pt idx="811">
                  <c:v>1.5</c:v>
                </c:pt>
                <c:pt idx="812">
                  <c:v>1.5</c:v>
                </c:pt>
                <c:pt idx="813">
                  <c:v>1.5</c:v>
                </c:pt>
                <c:pt idx="814">
                  <c:v>1.5</c:v>
                </c:pt>
                <c:pt idx="815">
                  <c:v>1.5</c:v>
                </c:pt>
                <c:pt idx="816">
                  <c:v>1.5</c:v>
                </c:pt>
                <c:pt idx="817">
                  <c:v>1.5</c:v>
                </c:pt>
                <c:pt idx="818">
                  <c:v>1.5</c:v>
                </c:pt>
                <c:pt idx="819">
                  <c:v>1.5</c:v>
                </c:pt>
                <c:pt idx="820">
                  <c:v>1.5</c:v>
                </c:pt>
                <c:pt idx="821">
                  <c:v>1.5</c:v>
                </c:pt>
                <c:pt idx="822">
                  <c:v>1.5</c:v>
                </c:pt>
                <c:pt idx="823">
                  <c:v>1.5</c:v>
                </c:pt>
                <c:pt idx="824">
                  <c:v>1.5</c:v>
                </c:pt>
                <c:pt idx="825">
                  <c:v>1.5</c:v>
                </c:pt>
                <c:pt idx="826">
                  <c:v>1.5</c:v>
                </c:pt>
                <c:pt idx="827">
                  <c:v>1.5</c:v>
                </c:pt>
                <c:pt idx="828">
                  <c:v>1.5</c:v>
                </c:pt>
                <c:pt idx="829">
                  <c:v>1.5</c:v>
                </c:pt>
                <c:pt idx="830">
                  <c:v>1.5</c:v>
                </c:pt>
                <c:pt idx="831">
                  <c:v>1.5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1.5</c:v>
                </c:pt>
                <c:pt idx="853">
                  <c:v>1.5</c:v>
                </c:pt>
                <c:pt idx="854">
                  <c:v>1.5</c:v>
                </c:pt>
                <c:pt idx="855">
                  <c:v>1.5</c:v>
                </c:pt>
                <c:pt idx="856">
                  <c:v>1.5</c:v>
                </c:pt>
                <c:pt idx="857">
                  <c:v>1.5</c:v>
                </c:pt>
                <c:pt idx="858">
                  <c:v>1.5</c:v>
                </c:pt>
                <c:pt idx="859">
                  <c:v>1.5</c:v>
                </c:pt>
                <c:pt idx="860">
                  <c:v>1.5</c:v>
                </c:pt>
                <c:pt idx="861">
                  <c:v>1.5</c:v>
                </c:pt>
                <c:pt idx="862">
                  <c:v>1.5</c:v>
                </c:pt>
                <c:pt idx="863">
                  <c:v>1.5</c:v>
                </c:pt>
                <c:pt idx="864">
                  <c:v>1.5</c:v>
                </c:pt>
                <c:pt idx="865">
                  <c:v>1.5</c:v>
                </c:pt>
                <c:pt idx="866">
                  <c:v>1.5</c:v>
                </c:pt>
                <c:pt idx="867">
                  <c:v>1.5</c:v>
                </c:pt>
                <c:pt idx="868">
                  <c:v>1.5</c:v>
                </c:pt>
                <c:pt idx="869">
                  <c:v>1.5</c:v>
                </c:pt>
                <c:pt idx="870">
                  <c:v>1.5</c:v>
                </c:pt>
                <c:pt idx="871">
                  <c:v>1.5</c:v>
                </c:pt>
                <c:pt idx="872">
                  <c:v>1.5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1.5</c:v>
                </c:pt>
                <c:pt idx="894">
                  <c:v>1.5</c:v>
                </c:pt>
                <c:pt idx="895">
                  <c:v>1.5</c:v>
                </c:pt>
                <c:pt idx="896">
                  <c:v>1.5</c:v>
                </c:pt>
                <c:pt idx="897">
                  <c:v>1.5</c:v>
                </c:pt>
                <c:pt idx="898">
                  <c:v>1.5</c:v>
                </c:pt>
                <c:pt idx="899">
                  <c:v>1.5</c:v>
                </c:pt>
                <c:pt idx="900">
                  <c:v>1.5</c:v>
                </c:pt>
                <c:pt idx="901">
                  <c:v>1.5</c:v>
                </c:pt>
                <c:pt idx="902">
                  <c:v>1.5</c:v>
                </c:pt>
                <c:pt idx="903">
                  <c:v>1.5</c:v>
                </c:pt>
                <c:pt idx="904">
                  <c:v>1.5</c:v>
                </c:pt>
                <c:pt idx="905">
                  <c:v>1.5</c:v>
                </c:pt>
                <c:pt idx="906">
                  <c:v>1.5</c:v>
                </c:pt>
                <c:pt idx="907">
                  <c:v>1.5</c:v>
                </c:pt>
                <c:pt idx="908">
                  <c:v>1.5</c:v>
                </c:pt>
                <c:pt idx="909">
                  <c:v>1.5</c:v>
                </c:pt>
                <c:pt idx="910">
                  <c:v>1.5</c:v>
                </c:pt>
                <c:pt idx="911">
                  <c:v>1.5</c:v>
                </c:pt>
                <c:pt idx="912">
                  <c:v>1.5</c:v>
                </c:pt>
                <c:pt idx="913">
                  <c:v>1.5</c:v>
                </c:pt>
                <c:pt idx="914">
                  <c:v>1.5</c:v>
                </c:pt>
                <c:pt idx="915">
                  <c:v>1.5</c:v>
                </c:pt>
                <c:pt idx="916">
                  <c:v>1.5</c:v>
                </c:pt>
                <c:pt idx="917">
                  <c:v>1.5</c:v>
                </c:pt>
                <c:pt idx="918">
                  <c:v>1.5</c:v>
                </c:pt>
                <c:pt idx="919">
                  <c:v>1.5</c:v>
                </c:pt>
                <c:pt idx="920">
                  <c:v>1.5</c:v>
                </c:pt>
                <c:pt idx="921">
                  <c:v>1.5</c:v>
                </c:pt>
                <c:pt idx="922">
                  <c:v>1.5</c:v>
                </c:pt>
                <c:pt idx="923">
                  <c:v>1.5</c:v>
                </c:pt>
                <c:pt idx="924">
                  <c:v>1.5</c:v>
                </c:pt>
                <c:pt idx="925">
                  <c:v>1.5</c:v>
                </c:pt>
                <c:pt idx="926">
                  <c:v>1.5</c:v>
                </c:pt>
                <c:pt idx="927">
                  <c:v>1.5</c:v>
                </c:pt>
                <c:pt idx="928">
                  <c:v>1.5</c:v>
                </c:pt>
                <c:pt idx="929">
                  <c:v>1.5</c:v>
                </c:pt>
                <c:pt idx="930">
                  <c:v>1.5</c:v>
                </c:pt>
                <c:pt idx="931">
                  <c:v>1.5</c:v>
                </c:pt>
                <c:pt idx="932">
                  <c:v>1.5</c:v>
                </c:pt>
                <c:pt idx="933">
                  <c:v>1.5</c:v>
                </c:pt>
                <c:pt idx="934">
                  <c:v>1.5</c:v>
                </c:pt>
                <c:pt idx="935">
                  <c:v>1.5</c:v>
                </c:pt>
                <c:pt idx="936">
                  <c:v>1.5</c:v>
                </c:pt>
                <c:pt idx="937">
                  <c:v>1.5</c:v>
                </c:pt>
                <c:pt idx="938">
                  <c:v>1.5</c:v>
                </c:pt>
                <c:pt idx="939">
                  <c:v>1.5</c:v>
                </c:pt>
                <c:pt idx="940">
                  <c:v>1.5</c:v>
                </c:pt>
                <c:pt idx="941">
                  <c:v>1.5</c:v>
                </c:pt>
                <c:pt idx="942">
                  <c:v>1.5</c:v>
                </c:pt>
                <c:pt idx="943">
                  <c:v>1.5</c:v>
                </c:pt>
                <c:pt idx="944">
                  <c:v>1.5</c:v>
                </c:pt>
                <c:pt idx="945">
                  <c:v>1.5</c:v>
                </c:pt>
                <c:pt idx="946">
                  <c:v>1.5</c:v>
                </c:pt>
                <c:pt idx="947">
                  <c:v>1.5</c:v>
                </c:pt>
                <c:pt idx="948">
                  <c:v>1.5</c:v>
                </c:pt>
                <c:pt idx="949">
                  <c:v>1.5</c:v>
                </c:pt>
                <c:pt idx="950">
                  <c:v>1.5</c:v>
                </c:pt>
                <c:pt idx="951">
                  <c:v>1.5</c:v>
                </c:pt>
                <c:pt idx="952">
                  <c:v>1.5</c:v>
                </c:pt>
                <c:pt idx="953">
                  <c:v>1.5</c:v>
                </c:pt>
                <c:pt idx="954">
                  <c:v>1.5</c:v>
                </c:pt>
                <c:pt idx="955">
                  <c:v>1.5</c:v>
                </c:pt>
                <c:pt idx="956">
                  <c:v>1.5</c:v>
                </c:pt>
                <c:pt idx="957">
                  <c:v>1.5</c:v>
                </c:pt>
                <c:pt idx="958">
                  <c:v>1.5</c:v>
                </c:pt>
                <c:pt idx="959">
                  <c:v>1.5</c:v>
                </c:pt>
                <c:pt idx="960">
                  <c:v>1.5</c:v>
                </c:pt>
                <c:pt idx="961">
                  <c:v>1.5</c:v>
                </c:pt>
                <c:pt idx="962">
                  <c:v>1.5</c:v>
                </c:pt>
                <c:pt idx="963">
                  <c:v>1.5</c:v>
                </c:pt>
                <c:pt idx="964">
                  <c:v>1.5</c:v>
                </c:pt>
                <c:pt idx="965">
                  <c:v>1.5</c:v>
                </c:pt>
                <c:pt idx="966">
                  <c:v>1.5</c:v>
                </c:pt>
                <c:pt idx="967">
                  <c:v>1.5</c:v>
                </c:pt>
                <c:pt idx="968">
                  <c:v>1.5</c:v>
                </c:pt>
                <c:pt idx="969">
                  <c:v>1.5</c:v>
                </c:pt>
                <c:pt idx="970">
                  <c:v>1.5</c:v>
                </c:pt>
                <c:pt idx="971">
                  <c:v>1.5</c:v>
                </c:pt>
                <c:pt idx="972">
                  <c:v>1.5</c:v>
                </c:pt>
                <c:pt idx="973">
                  <c:v>1.5</c:v>
                </c:pt>
                <c:pt idx="974">
                  <c:v>1.5</c:v>
                </c:pt>
                <c:pt idx="975">
                  <c:v>1.5</c:v>
                </c:pt>
                <c:pt idx="976">
                  <c:v>1.5</c:v>
                </c:pt>
                <c:pt idx="977">
                  <c:v>1.5</c:v>
                </c:pt>
                <c:pt idx="978">
                  <c:v>1.5</c:v>
                </c:pt>
                <c:pt idx="979">
                  <c:v>1.5</c:v>
                </c:pt>
                <c:pt idx="980">
                  <c:v>1.5</c:v>
                </c:pt>
                <c:pt idx="981">
                  <c:v>1.5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1.5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</c:numCache>
            </c:numRef>
          </c:yVal>
          <c:smooth val="1"/>
        </c:ser>
        <c:ser>
          <c:idx val="1"/>
          <c:order val="1"/>
          <c:tx>
            <c:v>ker(t)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w.Calcs'!$E$9:$E$1009</c:f>
              <c:numCache>
                <c:formatCode>0.00</c:formatCode>
                <c:ptCount val="1001"/>
                <c:pt idx="0">
                  <c:v>0</c:v>
                </c:pt>
                <c:pt idx="1">
                  <c:v>0.03</c:v>
                </c:pt>
                <c:pt idx="2">
                  <c:v>0.06</c:v>
                </c:pt>
                <c:pt idx="3">
                  <c:v>0.09</c:v>
                </c:pt>
                <c:pt idx="4">
                  <c:v>0.12</c:v>
                </c:pt>
                <c:pt idx="5">
                  <c:v>0.15000000000000002</c:v>
                </c:pt>
                <c:pt idx="6">
                  <c:v>0.18</c:v>
                </c:pt>
                <c:pt idx="7">
                  <c:v>0.21000000000000002</c:v>
                </c:pt>
                <c:pt idx="8">
                  <c:v>0.24</c:v>
                </c:pt>
                <c:pt idx="9">
                  <c:v>0.27</c:v>
                </c:pt>
                <c:pt idx="10">
                  <c:v>0.30000000000000004</c:v>
                </c:pt>
                <c:pt idx="11">
                  <c:v>0.33</c:v>
                </c:pt>
                <c:pt idx="12">
                  <c:v>0.36</c:v>
                </c:pt>
                <c:pt idx="13">
                  <c:v>0.39</c:v>
                </c:pt>
                <c:pt idx="14">
                  <c:v>0.42000000000000004</c:v>
                </c:pt>
                <c:pt idx="15">
                  <c:v>0.44999999999999996</c:v>
                </c:pt>
                <c:pt idx="16">
                  <c:v>0.48</c:v>
                </c:pt>
                <c:pt idx="17">
                  <c:v>0.51</c:v>
                </c:pt>
                <c:pt idx="18">
                  <c:v>0.54</c:v>
                </c:pt>
                <c:pt idx="19">
                  <c:v>0.57000000000000006</c:v>
                </c:pt>
                <c:pt idx="20">
                  <c:v>0.60000000000000009</c:v>
                </c:pt>
                <c:pt idx="21">
                  <c:v>0.63</c:v>
                </c:pt>
                <c:pt idx="22">
                  <c:v>0.66</c:v>
                </c:pt>
                <c:pt idx="23">
                  <c:v>0.69000000000000006</c:v>
                </c:pt>
                <c:pt idx="24">
                  <c:v>0.72</c:v>
                </c:pt>
                <c:pt idx="25">
                  <c:v>0.75</c:v>
                </c:pt>
                <c:pt idx="26">
                  <c:v>0.78</c:v>
                </c:pt>
                <c:pt idx="27">
                  <c:v>0.81</c:v>
                </c:pt>
                <c:pt idx="28">
                  <c:v>0.84000000000000008</c:v>
                </c:pt>
                <c:pt idx="29">
                  <c:v>0.86999999999999988</c:v>
                </c:pt>
                <c:pt idx="30">
                  <c:v>0.89999999999999991</c:v>
                </c:pt>
                <c:pt idx="31">
                  <c:v>0.92999999999999994</c:v>
                </c:pt>
                <c:pt idx="32">
                  <c:v>0.96</c:v>
                </c:pt>
                <c:pt idx="33">
                  <c:v>0.99</c:v>
                </c:pt>
                <c:pt idx="34">
                  <c:v>1.02</c:v>
                </c:pt>
                <c:pt idx="35">
                  <c:v>1.0499999999999998</c:v>
                </c:pt>
                <c:pt idx="36">
                  <c:v>1.08</c:v>
                </c:pt>
                <c:pt idx="37">
                  <c:v>1.1099999999999999</c:v>
                </c:pt>
                <c:pt idx="38">
                  <c:v>1.1400000000000001</c:v>
                </c:pt>
                <c:pt idx="39">
                  <c:v>1.17</c:v>
                </c:pt>
                <c:pt idx="40">
                  <c:v>1.2000000000000002</c:v>
                </c:pt>
                <c:pt idx="41">
                  <c:v>1.23</c:v>
                </c:pt>
                <c:pt idx="42">
                  <c:v>1.26</c:v>
                </c:pt>
                <c:pt idx="43">
                  <c:v>1.29</c:v>
                </c:pt>
                <c:pt idx="44">
                  <c:v>1.32</c:v>
                </c:pt>
                <c:pt idx="45">
                  <c:v>1.35</c:v>
                </c:pt>
                <c:pt idx="46">
                  <c:v>1.3800000000000001</c:v>
                </c:pt>
                <c:pt idx="47">
                  <c:v>1.41</c:v>
                </c:pt>
                <c:pt idx="48">
                  <c:v>1.44</c:v>
                </c:pt>
                <c:pt idx="49">
                  <c:v>1.47</c:v>
                </c:pt>
                <c:pt idx="50">
                  <c:v>1.5</c:v>
                </c:pt>
                <c:pt idx="51">
                  <c:v>1.53</c:v>
                </c:pt>
                <c:pt idx="52">
                  <c:v>1.56</c:v>
                </c:pt>
                <c:pt idx="53">
                  <c:v>1.59</c:v>
                </c:pt>
                <c:pt idx="54">
                  <c:v>1.62</c:v>
                </c:pt>
                <c:pt idx="55">
                  <c:v>1.6500000000000001</c:v>
                </c:pt>
                <c:pt idx="56">
                  <c:v>1.6800000000000002</c:v>
                </c:pt>
                <c:pt idx="57">
                  <c:v>1.71</c:v>
                </c:pt>
                <c:pt idx="58">
                  <c:v>1.7399999999999998</c:v>
                </c:pt>
                <c:pt idx="59">
                  <c:v>1.77</c:v>
                </c:pt>
                <c:pt idx="60">
                  <c:v>1.7999999999999998</c:v>
                </c:pt>
                <c:pt idx="61">
                  <c:v>1.83</c:v>
                </c:pt>
                <c:pt idx="62">
                  <c:v>1.8599999999999999</c:v>
                </c:pt>
                <c:pt idx="63">
                  <c:v>1.8900000000000001</c:v>
                </c:pt>
                <c:pt idx="64">
                  <c:v>1.92</c:v>
                </c:pt>
                <c:pt idx="65">
                  <c:v>1.9500000000000002</c:v>
                </c:pt>
                <c:pt idx="66">
                  <c:v>1.98</c:v>
                </c:pt>
                <c:pt idx="67">
                  <c:v>2.0100000000000002</c:v>
                </c:pt>
                <c:pt idx="68">
                  <c:v>2.04</c:v>
                </c:pt>
                <c:pt idx="69">
                  <c:v>2.0699999999999998</c:v>
                </c:pt>
                <c:pt idx="70">
                  <c:v>2.0999999999999996</c:v>
                </c:pt>
                <c:pt idx="71">
                  <c:v>2.13</c:v>
                </c:pt>
                <c:pt idx="72">
                  <c:v>2.16</c:v>
                </c:pt>
                <c:pt idx="73">
                  <c:v>2.19</c:v>
                </c:pt>
                <c:pt idx="74">
                  <c:v>2.2199999999999998</c:v>
                </c:pt>
                <c:pt idx="75">
                  <c:v>2.25</c:v>
                </c:pt>
                <c:pt idx="76">
                  <c:v>2.2800000000000002</c:v>
                </c:pt>
                <c:pt idx="77">
                  <c:v>2.31</c:v>
                </c:pt>
                <c:pt idx="78">
                  <c:v>2.34</c:v>
                </c:pt>
                <c:pt idx="79">
                  <c:v>2.37</c:v>
                </c:pt>
                <c:pt idx="80">
                  <c:v>2.4000000000000004</c:v>
                </c:pt>
                <c:pt idx="81">
                  <c:v>2.4300000000000002</c:v>
                </c:pt>
                <c:pt idx="82">
                  <c:v>2.46</c:v>
                </c:pt>
                <c:pt idx="83">
                  <c:v>2.4899999999999998</c:v>
                </c:pt>
                <c:pt idx="84">
                  <c:v>2.52</c:v>
                </c:pt>
                <c:pt idx="85">
                  <c:v>2.5499999999999998</c:v>
                </c:pt>
                <c:pt idx="86">
                  <c:v>2.58</c:v>
                </c:pt>
                <c:pt idx="87">
                  <c:v>2.61</c:v>
                </c:pt>
                <c:pt idx="88">
                  <c:v>2.64</c:v>
                </c:pt>
                <c:pt idx="89">
                  <c:v>2.67</c:v>
                </c:pt>
                <c:pt idx="90">
                  <c:v>2.7</c:v>
                </c:pt>
                <c:pt idx="91">
                  <c:v>2.73</c:v>
                </c:pt>
                <c:pt idx="92">
                  <c:v>2.7600000000000002</c:v>
                </c:pt>
                <c:pt idx="93">
                  <c:v>2.79</c:v>
                </c:pt>
                <c:pt idx="94">
                  <c:v>2.82</c:v>
                </c:pt>
                <c:pt idx="95">
                  <c:v>2.8499999999999996</c:v>
                </c:pt>
                <c:pt idx="96">
                  <c:v>2.88</c:v>
                </c:pt>
                <c:pt idx="97">
                  <c:v>2.91</c:v>
                </c:pt>
                <c:pt idx="98">
                  <c:v>2.94</c:v>
                </c:pt>
                <c:pt idx="99">
                  <c:v>2.9699999999999998</c:v>
                </c:pt>
                <c:pt idx="100">
                  <c:v>3</c:v>
                </c:pt>
                <c:pt idx="101">
                  <c:v>3.0300000000000002</c:v>
                </c:pt>
                <c:pt idx="102">
                  <c:v>3.06</c:v>
                </c:pt>
                <c:pt idx="103">
                  <c:v>3.09</c:v>
                </c:pt>
                <c:pt idx="104">
                  <c:v>3.12</c:v>
                </c:pt>
                <c:pt idx="105">
                  <c:v>3.1500000000000004</c:v>
                </c:pt>
                <c:pt idx="106">
                  <c:v>3.18</c:v>
                </c:pt>
                <c:pt idx="107">
                  <c:v>3.21</c:v>
                </c:pt>
                <c:pt idx="108">
                  <c:v>3.24</c:v>
                </c:pt>
                <c:pt idx="109">
                  <c:v>3.2700000000000005</c:v>
                </c:pt>
                <c:pt idx="110">
                  <c:v>3.3000000000000003</c:v>
                </c:pt>
                <c:pt idx="111">
                  <c:v>3.33</c:v>
                </c:pt>
                <c:pt idx="112">
                  <c:v>3.3600000000000003</c:v>
                </c:pt>
                <c:pt idx="113">
                  <c:v>3.3899999999999997</c:v>
                </c:pt>
                <c:pt idx="114">
                  <c:v>3.42</c:v>
                </c:pt>
                <c:pt idx="115">
                  <c:v>3.4499999999999997</c:v>
                </c:pt>
                <c:pt idx="116">
                  <c:v>3.4799999999999995</c:v>
                </c:pt>
                <c:pt idx="117">
                  <c:v>3.51</c:v>
                </c:pt>
                <c:pt idx="118">
                  <c:v>3.54</c:v>
                </c:pt>
                <c:pt idx="119">
                  <c:v>3.57</c:v>
                </c:pt>
                <c:pt idx="120">
                  <c:v>3.5999999999999996</c:v>
                </c:pt>
                <c:pt idx="121">
                  <c:v>3.63</c:v>
                </c:pt>
                <c:pt idx="122">
                  <c:v>3.66</c:v>
                </c:pt>
                <c:pt idx="123">
                  <c:v>3.69</c:v>
                </c:pt>
                <c:pt idx="124">
                  <c:v>3.7199999999999998</c:v>
                </c:pt>
                <c:pt idx="125">
                  <c:v>3.75</c:v>
                </c:pt>
                <c:pt idx="126">
                  <c:v>3.7800000000000002</c:v>
                </c:pt>
                <c:pt idx="127">
                  <c:v>3.81</c:v>
                </c:pt>
                <c:pt idx="128">
                  <c:v>3.84</c:v>
                </c:pt>
                <c:pt idx="129">
                  <c:v>3.87</c:v>
                </c:pt>
                <c:pt idx="130">
                  <c:v>3.9000000000000004</c:v>
                </c:pt>
                <c:pt idx="131">
                  <c:v>3.93</c:v>
                </c:pt>
                <c:pt idx="132">
                  <c:v>3.96</c:v>
                </c:pt>
                <c:pt idx="133">
                  <c:v>3.99</c:v>
                </c:pt>
                <c:pt idx="134">
                  <c:v>4.0200000000000005</c:v>
                </c:pt>
                <c:pt idx="135">
                  <c:v>4.0500000000000007</c:v>
                </c:pt>
                <c:pt idx="136">
                  <c:v>4.08</c:v>
                </c:pt>
                <c:pt idx="137">
                  <c:v>4.1100000000000003</c:v>
                </c:pt>
                <c:pt idx="138">
                  <c:v>4.1399999999999997</c:v>
                </c:pt>
                <c:pt idx="139">
                  <c:v>4.17</c:v>
                </c:pt>
                <c:pt idx="140">
                  <c:v>4.1999999999999993</c:v>
                </c:pt>
                <c:pt idx="141">
                  <c:v>4.2299999999999995</c:v>
                </c:pt>
                <c:pt idx="142">
                  <c:v>4.26</c:v>
                </c:pt>
                <c:pt idx="143">
                  <c:v>4.29</c:v>
                </c:pt>
                <c:pt idx="144">
                  <c:v>4.32</c:v>
                </c:pt>
                <c:pt idx="145">
                  <c:v>4.3499999999999996</c:v>
                </c:pt>
                <c:pt idx="146">
                  <c:v>4.38</c:v>
                </c:pt>
                <c:pt idx="147">
                  <c:v>4.41</c:v>
                </c:pt>
                <c:pt idx="148">
                  <c:v>4.4399999999999995</c:v>
                </c:pt>
                <c:pt idx="149">
                  <c:v>4.47</c:v>
                </c:pt>
                <c:pt idx="150">
                  <c:v>4.5</c:v>
                </c:pt>
                <c:pt idx="151">
                  <c:v>4.53</c:v>
                </c:pt>
                <c:pt idx="152">
                  <c:v>4.5600000000000005</c:v>
                </c:pt>
                <c:pt idx="153">
                  <c:v>4.59</c:v>
                </c:pt>
                <c:pt idx="154">
                  <c:v>4.62</c:v>
                </c:pt>
                <c:pt idx="155">
                  <c:v>4.6500000000000004</c:v>
                </c:pt>
                <c:pt idx="156">
                  <c:v>4.68</c:v>
                </c:pt>
                <c:pt idx="157">
                  <c:v>4.71</c:v>
                </c:pt>
                <c:pt idx="158">
                  <c:v>4.74</c:v>
                </c:pt>
                <c:pt idx="159">
                  <c:v>4.7700000000000005</c:v>
                </c:pt>
                <c:pt idx="160">
                  <c:v>4.8000000000000007</c:v>
                </c:pt>
                <c:pt idx="161">
                  <c:v>4.83</c:v>
                </c:pt>
                <c:pt idx="162">
                  <c:v>4.8600000000000003</c:v>
                </c:pt>
                <c:pt idx="163">
                  <c:v>4.8899999999999997</c:v>
                </c:pt>
                <c:pt idx="164">
                  <c:v>4.92</c:v>
                </c:pt>
                <c:pt idx="165">
                  <c:v>4.9499999999999993</c:v>
                </c:pt>
                <c:pt idx="166">
                  <c:v>4.9799999999999995</c:v>
                </c:pt>
                <c:pt idx="167">
                  <c:v>5.01</c:v>
                </c:pt>
                <c:pt idx="168">
                  <c:v>5.04</c:v>
                </c:pt>
                <c:pt idx="169">
                  <c:v>5.07</c:v>
                </c:pt>
                <c:pt idx="170">
                  <c:v>5.0999999999999996</c:v>
                </c:pt>
                <c:pt idx="171">
                  <c:v>5.13</c:v>
                </c:pt>
                <c:pt idx="172">
                  <c:v>5.16</c:v>
                </c:pt>
                <c:pt idx="173">
                  <c:v>5.1899999999999995</c:v>
                </c:pt>
                <c:pt idx="174">
                  <c:v>5.22</c:v>
                </c:pt>
                <c:pt idx="175">
                  <c:v>5.25</c:v>
                </c:pt>
                <c:pt idx="176">
                  <c:v>5.28</c:v>
                </c:pt>
                <c:pt idx="177">
                  <c:v>5.3100000000000005</c:v>
                </c:pt>
                <c:pt idx="178">
                  <c:v>5.34</c:v>
                </c:pt>
                <c:pt idx="179">
                  <c:v>5.37</c:v>
                </c:pt>
                <c:pt idx="180">
                  <c:v>5.4</c:v>
                </c:pt>
                <c:pt idx="181">
                  <c:v>5.43</c:v>
                </c:pt>
                <c:pt idx="182">
                  <c:v>5.46</c:v>
                </c:pt>
                <c:pt idx="183">
                  <c:v>5.49</c:v>
                </c:pt>
                <c:pt idx="184">
                  <c:v>5.5200000000000005</c:v>
                </c:pt>
                <c:pt idx="185">
                  <c:v>5.5500000000000007</c:v>
                </c:pt>
                <c:pt idx="186">
                  <c:v>5.58</c:v>
                </c:pt>
                <c:pt idx="187">
                  <c:v>5.61</c:v>
                </c:pt>
                <c:pt idx="188">
                  <c:v>5.64</c:v>
                </c:pt>
                <c:pt idx="189">
                  <c:v>5.67</c:v>
                </c:pt>
                <c:pt idx="190">
                  <c:v>5.6999999999999993</c:v>
                </c:pt>
                <c:pt idx="191">
                  <c:v>5.7299999999999995</c:v>
                </c:pt>
                <c:pt idx="192">
                  <c:v>5.76</c:v>
                </c:pt>
                <c:pt idx="193">
                  <c:v>5.79</c:v>
                </c:pt>
                <c:pt idx="194">
                  <c:v>5.82</c:v>
                </c:pt>
                <c:pt idx="195">
                  <c:v>5.85</c:v>
                </c:pt>
                <c:pt idx="196">
                  <c:v>5.88</c:v>
                </c:pt>
                <c:pt idx="197">
                  <c:v>5.91</c:v>
                </c:pt>
                <c:pt idx="198">
                  <c:v>5.9399999999999995</c:v>
                </c:pt>
                <c:pt idx="199">
                  <c:v>5.97</c:v>
                </c:pt>
                <c:pt idx="200">
                  <c:v>6</c:v>
                </c:pt>
                <c:pt idx="201">
                  <c:v>6.0299999999999994</c:v>
                </c:pt>
                <c:pt idx="202">
                  <c:v>6.0600000000000005</c:v>
                </c:pt>
                <c:pt idx="203">
                  <c:v>6.09</c:v>
                </c:pt>
                <c:pt idx="204">
                  <c:v>6.12</c:v>
                </c:pt>
                <c:pt idx="205">
                  <c:v>6.1499999999999995</c:v>
                </c:pt>
                <c:pt idx="206">
                  <c:v>6.18</c:v>
                </c:pt>
                <c:pt idx="207">
                  <c:v>6.2099999999999991</c:v>
                </c:pt>
                <c:pt idx="208">
                  <c:v>6.24</c:v>
                </c:pt>
                <c:pt idx="209">
                  <c:v>6.27</c:v>
                </c:pt>
                <c:pt idx="210">
                  <c:v>6.3000000000000007</c:v>
                </c:pt>
                <c:pt idx="211">
                  <c:v>6.33</c:v>
                </c:pt>
                <c:pt idx="212">
                  <c:v>6.36</c:v>
                </c:pt>
                <c:pt idx="213">
                  <c:v>6.39</c:v>
                </c:pt>
                <c:pt idx="214">
                  <c:v>6.42</c:v>
                </c:pt>
                <c:pt idx="215">
                  <c:v>6.4499999999999993</c:v>
                </c:pt>
                <c:pt idx="216">
                  <c:v>6.48</c:v>
                </c:pt>
                <c:pt idx="217">
                  <c:v>6.51</c:v>
                </c:pt>
                <c:pt idx="218">
                  <c:v>6.5400000000000009</c:v>
                </c:pt>
                <c:pt idx="219">
                  <c:v>6.57</c:v>
                </c:pt>
                <c:pt idx="220">
                  <c:v>6.6000000000000005</c:v>
                </c:pt>
                <c:pt idx="221">
                  <c:v>6.63</c:v>
                </c:pt>
                <c:pt idx="222">
                  <c:v>6.66</c:v>
                </c:pt>
                <c:pt idx="223">
                  <c:v>6.6899999999999995</c:v>
                </c:pt>
                <c:pt idx="224">
                  <c:v>6.7200000000000006</c:v>
                </c:pt>
                <c:pt idx="225">
                  <c:v>6.75</c:v>
                </c:pt>
                <c:pt idx="226">
                  <c:v>6.7799999999999994</c:v>
                </c:pt>
                <c:pt idx="227">
                  <c:v>6.8100000000000005</c:v>
                </c:pt>
                <c:pt idx="228">
                  <c:v>6.84</c:v>
                </c:pt>
                <c:pt idx="229">
                  <c:v>6.87</c:v>
                </c:pt>
                <c:pt idx="230">
                  <c:v>6.8999999999999995</c:v>
                </c:pt>
                <c:pt idx="231">
                  <c:v>6.93</c:v>
                </c:pt>
                <c:pt idx="232">
                  <c:v>6.9599999999999991</c:v>
                </c:pt>
                <c:pt idx="233">
                  <c:v>6.99</c:v>
                </c:pt>
                <c:pt idx="234">
                  <c:v>7.02</c:v>
                </c:pt>
                <c:pt idx="235">
                  <c:v>7.0500000000000007</c:v>
                </c:pt>
                <c:pt idx="236">
                  <c:v>7.08</c:v>
                </c:pt>
                <c:pt idx="237">
                  <c:v>7.11</c:v>
                </c:pt>
                <c:pt idx="238">
                  <c:v>7.14</c:v>
                </c:pt>
                <c:pt idx="239">
                  <c:v>7.17</c:v>
                </c:pt>
                <c:pt idx="240">
                  <c:v>7.1999999999999993</c:v>
                </c:pt>
                <c:pt idx="241">
                  <c:v>7.23</c:v>
                </c:pt>
                <c:pt idx="242">
                  <c:v>7.26</c:v>
                </c:pt>
                <c:pt idx="243">
                  <c:v>7.2900000000000009</c:v>
                </c:pt>
                <c:pt idx="244">
                  <c:v>7.32</c:v>
                </c:pt>
                <c:pt idx="245">
                  <c:v>7.3500000000000005</c:v>
                </c:pt>
                <c:pt idx="246">
                  <c:v>7.38</c:v>
                </c:pt>
                <c:pt idx="247">
                  <c:v>7.41</c:v>
                </c:pt>
                <c:pt idx="248">
                  <c:v>7.4399999999999995</c:v>
                </c:pt>
                <c:pt idx="249">
                  <c:v>7.4700000000000006</c:v>
                </c:pt>
                <c:pt idx="250">
                  <c:v>7.5</c:v>
                </c:pt>
                <c:pt idx="251">
                  <c:v>7.5299999999999994</c:v>
                </c:pt>
                <c:pt idx="252">
                  <c:v>7.5600000000000005</c:v>
                </c:pt>
                <c:pt idx="253">
                  <c:v>7.59</c:v>
                </c:pt>
                <c:pt idx="254">
                  <c:v>7.62</c:v>
                </c:pt>
                <c:pt idx="255">
                  <c:v>7.6499999999999995</c:v>
                </c:pt>
                <c:pt idx="256">
                  <c:v>7.68</c:v>
                </c:pt>
                <c:pt idx="257">
                  <c:v>7.7099999999999991</c:v>
                </c:pt>
                <c:pt idx="258">
                  <c:v>7.74</c:v>
                </c:pt>
                <c:pt idx="259">
                  <c:v>7.77</c:v>
                </c:pt>
                <c:pt idx="260">
                  <c:v>7.8000000000000007</c:v>
                </c:pt>
                <c:pt idx="261">
                  <c:v>7.83</c:v>
                </c:pt>
                <c:pt idx="262">
                  <c:v>7.86</c:v>
                </c:pt>
                <c:pt idx="263">
                  <c:v>7.89</c:v>
                </c:pt>
                <c:pt idx="264">
                  <c:v>7.92</c:v>
                </c:pt>
                <c:pt idx="265">
                  <c:v>7.9499999999999993</c:v>
                </c:pt>
                <c:pt idx="266">
                  <c:v>7.98</c:v>
                </c:pt>
                <c:pt idx="267">
                  <c:v>8.01</c:v>
                </c:pt>
                <c:pt idx="268">
                  <c:v>8.0400000000000009</c:v>
                </c:pt>
                <c:pt idx="269">
                  <c:v>8.07</c:v>
                </c:pt>
                <c:pt idx="270">
                  <c:v>8.1000000000000014</c:v>
                </c:pt>
                <c:pt idx="271">
                  <c:v>8.129999999999999</c:v>
                </c:pt>
                <c:pt idx="272">
                  <c:v>8.16</c:v>
                </c:pt>
                <c:pt idx="273">
                  <c:v>8.19</c:v>
                </c:pt>
                <c:pt idx="274">
                  <c:v>8.2200000000000006</c:v>
                </c:pt>
                <c:pt idx="275">
                  <c:v>8.25</c:v>
                </c:pt>
                <c:pt idx="276">
                  <c:v>8.2799999999999994</c:v>
                </c:pt>
                <c:pt idx="277">
                  <c:v>8.31</c:v>
                </c:pt>
                <c:pt idx="278">
                  <c:v>8.34</c:v>
                </c:pt>
                <c:pt idx="279">
                  <c:v>8.370000000000001</c:v>
                </c:pt>
                <c:pt idx="280">
                  <c:v>8.3999999999999986</c:v>
                </c:pt>
                <c:pt idx="281">
                  <c:v>8.43</c:v>
                </c:pt>
                <c:pt idx="282">
                  <c:v>8.4599999999999991</c:v>
                </c:pt>
                <c:pt idx="283">
                  <c:v>8.49</c:v>
                </c:pt>
                <c:pt idx="284">
                  <c:v>8.52</c:v>
                </c:pt>
                <c:pt idx="285">
                  <c:v>8.5500000000000007</c:v>
                </c:pt>
                <c:pt idx="286">
                  <c:v>8.58</c:v>
                </c:pt>
                <c:pt idx="287">
                  <c:v>8.61</c:v>
                </c:pt>
                <c:pt idx="288">
                  <c:v>8.64</c:v>
                </c:pt>
                <c:pt idx="289">
                  <c:v>8.67</c:v>
                </c:pt>
                <c:pt idx="290">
                  <c:v>8.6999999999999993</c:v>
                </c:pt>
                <c:pt idx="291">
                  <c:v>8.73</c:v>
                </c:pt>
                <c:pt idx="292">
                  <c:v>8.76</c:v>
                </c:pt>
                <c:pt idx="293">
                  <c:v>8.7900000000000009</c:v>
                </c:pt>
                <c:pt idx="294">
                  <c:v>8.82</c:v>
                </c:pt>
                <c:pt idx="295">
                  <c:v>8.8500000000000014</c:v>
                </c:pt>
                <c:pt idx="296">
                  <c:v>8.879999999999999</c:v>
                </c:pt>
                <c:pt idx="297">
                  <c:v>8.91</c:v>
                </c:pt>
                <c:pt idx="298">
                  <c:v>8.94</c:v>
                </c:pt>
                <c:pt idx="299">
                  <c:v>8.9700000000000006</c:v>
                </c:pt>
                <c:pt idx="300">
                  <c:v>9</c:v>
                </c:pt>
                <c:pt idx="301">
                  <c:v>9.0299999999999994</c:v>
                </c:pt>
                <c:pt idx="302">
                  <c:v>9.06</c:v>
                </c:pt>
                <c:pt idx="303">
                  <c:v>9.09</c:v>
                </c:pt>
                <c:pt idx="304">
                  <c:v>9.120000000000001</c:v>
                </c:pt>
                <c:pt idx="305">
                  <c:v>9.1499999999999986</c:v>
                </c:pt>
                <c:pt idx="306">
                  <c:v>9.18</c:v>
                </c:pt>
                <c:pt idx="307">
                  <c:v>9.2099999999999991</c:v>
                </c:pt>
                <c:pt idx="308">
                  <c:v>9.24</c:v>
                </c:pt>
                <c:pt idx="309">
                  <c:v>9.27</c:v>
                </c:pt>
                <c:pt idx="310">
                  <c:v>9.3000000000000007</c:v>
                </c:pt>
                <c:pt idx="311">
                  <c:v>9.33</c:v>
                </c:pt>
                <c:pt idx="312">
                  <c:v>9.36</c:v>
                </c:pt>
                <c:pt idx="313">
                  <c:v>9.39</c:v>
                </c:pt>
                <c:pt idx="314">
                  <c:v>9.42</c:v>
                </c:pt>
                <c:pt idx="315">
                  <c:v>9.4499999999999993</c:v>
                </c:pt>
                <c:pt idx="316">
                  <c:v>9.48</c:v>
                </c:pt>
                <c:pt idx="317">
                  <c:v>9.51</c:v>
                </c:pt>
                <c:pt idx="318">
                  <c:v>9.5400000000000009</c:v>
                </c:pt>
                <c:pt idx="319">
                  <c:v>9.57</c:v>
                </c:pt>
                <c:pt idx="320">
                  <c:v>9.6000000000000014</c:v>
                </c:pt>
                <c:pt idx="321">
                  <c:v>9.629999999999999</c:v>
                </c:pt>
                <c:pt idx="322">
                  <c:v>9.66</c:v>
                </c:pt>
                <c:pt idx="323">
                  <c:v>9.69</c:v>
                </c:pt>
                <c:pt idx="324">
                  <c:v>9.7200000000000006</c:v>
                </c:pt>
                <c:pt idx="325">
                  <c:v>9.75</c:v>
                </c:pt>
                <c:pt idx="326">
                  <c:v>9.7799999999999994</c:v>
                </c:pt>
                <c:pt idx="327">
                  <c:v>9.81</c:v>
                </c:pt>
                <c:pt idx="328">
                  <c:v>9.84</c:v>
                </c:pt>
                <c:pt idx="329">
                  <c:v>9.870000000000001</c:v>
                </c:pt>
                <c:pt idx="330">
                  <c:v>9.8999999999999986</c:v>
                </c:pt>
                <c:pt idx="331">
                  <c:v>9.93</c:v>
                </c:pt>
                <c:pt idx="332">
                  <c:v>9.9599999999999991</c:v>
                </c:pt>
                <c:pt idx="333">
                  <c:v>9.99</c:v>
                </c:pt>
                <c:pt idx="334">
                  <c:v>10.02</c:v>
                </c:pt>
                <c:pt idx="335">
                  <c:v>10.050000000000001</c:v>
                </c:pt>
                <c:pt idx="336">
                  <c:v>10.08</c:v>
                </c:pt>
                <c:pt idx="337">
                  <c:v>10.11</c:v>
                </c:pt>
                <c:pt idx="338">
                  <c:v>10.14</c:v>
                </c:pt>
                <c:pt idx="339">
                  <c:v>10.17</c:v>
                </c:pt>
                <c:pt idx="340">
                  <c:v>10.199999999999999</c:v>
                </c:pt>
                <c:pt idx="341">
                  <c:v>10.23</c:v>
                </c:pt>
                <c:pt idx="342">
                  <c:v>10.26</c:v>
                </c:pt>
                <c:pt idx="343">
                  <c:v>10.290000000000001</c:v>
                </c:pt>
                <c:pt idx="344">
                  <c:v>10.32</c:v>
                </c:pt>
                <c:pt idx="345">
                  <c:v>10.350000000000001</c:v>
                </c:pt>
                <c:pt idx="346">
                  <c:v>10.379999999999999</c:v>
                </c:pt>
                <c:pt idx="347">
                  <c:v>10.41</c:v>
                </c:pt>
                <c:pt idx="348">
                  <c:v>10.44</c:v>
                </c:pt>
                <c:pt idx="349">
                  <c:v>10.47</c:v>
                </c:pt>
                <c:pt idx="350">
                  <c:v>10.5</c:v>
                </c:pt>
                <c:pt idx="351">
                  <c:v>10.53</c:v>
                </c:pt>
                <c:pt idx="352">
                  <c:v>10.56</c:v>
                </c:pt>
                <c:pt idx="353">
                  <c:v>10.59</c:v>
                </c:pt>
                <c:pt idx="354">
                  <c:v>10.620000000000001</c:v>
                </c:pt>
                <c:pt idx="355">
                  <c:v>10.649999999999999</c:v>
                </c:pt>
                <c:pt idx="356">
                  <c:v>10.68</c:v>
                </c:pt>
                <c:pt idx="357">
                  <c:v>10.709999999999999</c:v>
                </c:pt>
                <c:pt idx="358">
                  <c:v>10.74</c:v>
                </c:pt>
                <c:pt idx="359">
                  <c:v>10.77</c:v>
                </c:pt>
                <c:pt idx="360">
                  <c:v>10.8</c:v>
                </c:pt>
                <c:pt idx="361">
                  <c:v>10.83</c:v>
                </c:pt>
                <c:pt idx="362">
                  <c:v>10.86</c:v>
                </c:pt>
                <c:pt idx="363">
                  <c:v>10.89</c:v>
                </c:pt>
                <c:pt idx="364">
                  <c:v>10.92</c:v>
                </c:pt>
                <c:pt idx="365">
                  <c:v>10.95</c:v>
                </c:pt>
                <c:pt idx="366">
                  <c:v>10.98</c:v>
                </c:pt>
                <c:pt idx="367">
                  <c:v>11.01</c:v>
                </c:pt>
                <c:pt idx="368">
                  <c:v>11.040000000000001</c:v>
                </c:pt>
                <c:pt idx="369">
                  <c:v>11.07</c:v>
                </c:pt>
                <c:pt idx="370">
                  <c:v>11.100000000000001</c:v>
                </c:pt>
                <c:pt idx="371">
                  <c:v>11.129999999999999</c:v>
                </c:pt>
                <c:pt idx="372">
                  <c:v>11.16</c:v>
                </c:pt>
                <c:pt idx="373">
                  <c:v>11.19</c:v>
                </c:pt>
                <c:pt idx="374">
                  <c:v>11.22</c:v>
                </c:pt>
                <c:pt idx="375">
                  <c:v>11.25</c:v>
                </c:pt>
                <c:pt idx="376">
                  <c:v>11.28</c:v>
                </c:pt>
                <c:pt idx="377">
                  <c:v>11.31</c:v>
                </c:pt>
                <c:pt idx="378">
                  <c:v>11.34</c:v>
                </c:pt>
                <c:pt idx="379">
                  <c:v>11.370000000000001</c:v>
                </c:pt>
                <c:pt idx="380">
                  <c:v>11.399999999999999</c:v>
                </c:pt>
                <c:pt idx="381">
                  <c:v>11.43</c:v>
                </c:pt>
                <c:pt idx="382">
                  <c:v>11.459999999999999</c:v>
                </c:pt>
                <c:pt idx="383">
                  <c:v>11.49</c:v>
                </c:pt>
                <c:pt idx="384">
                  <c:v>11.52</c:v>
                </c:pt>
                <c:pt idx="385">
                  <c:v>11.55</c:v>
                </c:pt>
                <c:pt idx="386">
                  <c:v>11.58</c:v>
                </c:pt>
                <c:pt idx="387">
                  <c:v>11.61</c:v>
                </c:pt>
                <c:pt idx="388">
                  <c:v>11.64</c:v>
                </c:pt>
                <c:pt idx="389">
                  <c:v>11.67</c:v>
                </c:pt>
                <c:pt idx="390">
                  <c:v>11.7</c:v>
                </c:pt>
                <c:pt idx="391">
                  <c:v>11.73</c:v>
                </c:pt>
                <c:pt idx="392">
                  <c:v>11.76</c:v>
                </c:pt>
                <c:pt idx="393">
                  <c:v>11.790000000000001</c:v>
                </c:pt>
                <c:pt idx="394">
                  <c:v>11.82</c:v>
                </c:pt>
                <c:pt idx="395">
                  <c:v>11.850000000000001</c:v>
                </c:pt>
                <c:pt idx="396">
                  <c:v>11.879999999999999</c:v>
                </c:pt>
                <c:pt idx="397">
                  <c:v>11.91</c:v>
                </c:pt>
                <c:pt idx="398">
                  <c:v>11.94</c:v>
                </c:pt>
                <c:pt idx="399">
                  <c:v>11.97</c:v>
                </c:pt>
                <c:pt idx="400">
                  <c:v>12</c:v>
                </c:pt>
                <c:pt idx="401">
                  <c:v>12.03</c:v>
                </c:pt>
                <c:pt idx="402">
                  <c:v>12.059999999999999</c:v>
                </c:pt>
                <c:pt idx="403">
                  <c:v>12.09</c:v>
                </c:pt>
                <c:pt idx="404">
                  <c:v>12.120000000000001</c:v>
                </c:pt>
                <c:pt idx="405">
                  <c:v>12.149999999999999</c:v>
                </c:pt>
                <c:pt idx="406">
                  <c:v>12.18</c:v>
                </c:pt>
                <c:pt idx="407">
                  <c:v>12.21</c:v>
                </c:pt>
                <c:pt idx="408">
                  <c:v>12.24</c:v>
                </c:pt>
                <c:pt idx="409">
                  <c:v>12.27</c:v>
                </c:pt>
                <c:pt idx="410">
                  <c:v>12.299999999999999</c:v>
                </c:pt>
                <c:pt idx="411">
                  <c:v>12.330000000000002</c:v>
                </c:pt>
                <c:pt idx="412">
                  <c:v>12.36</c:v>
                </c:pt>
                <c:pt idx="413">
                  <c:v>12.39</c:v>
                </c:pt>
                <c:pt idx="414">
                  <c:v>12.419999999999998</c:v>
                </c:pt>
                <c:pt idx="415">
                  <c:v>12.450000000000001</c:v>
                </c:pt>
                <c:pt idx="416">
                  <c:v>12.48</c:v>
                </c:pt>
                <c:pt idx="417">
                  <c:v>12.51</c:v>
                </c:pt>
                <c:pt idx="418">
                  <c:v>12.54</c:v>
                </c:pt>
                <c:pt idx="419">
                  <c:v>12.57</c:v>
                </c:pt>
                <c:pt idx="420">
                  <c:v>12.600000000000001</c:v>
                </c:pt>
                <c:pt idx="421">
                  <c:v>12.629999999999999</c:v>
                </c:pt>
                <c:pt idx="422">
                  <c:v>12.66</c:v>
                </c:pt>
                <c:pt idx="423">
                  <c:v>12.690000000000001</c:v>
                </c:pt>
                <c:pt idx="424">
                  <c:v>12.72</c:v>
                </c:pt>
                <c:pt idx="425">
                  <c:v>12.75</c:v>
                </c:pt>
                <c:pt idx="426">
                  <c:v>12.78</c:v>
                </c:pt>
                <c:pt idx="427">
                  <c:v>12.809999999999999</c:v>
                </c:pt>
                <c:pt idx="428">
                  <c:v>12.84</c:v>
                </c:pt>
                <c:pt idx="429">
                  <c:v>12.870000000000001</c:v>
                </c:pt>
                <c:pt idx="430">
                  <c:v>12.899999999999999</c:v>
                </c:pt>
                <c:pt idx="431">
                  <c:v>12.93</c:v>
                </c:pt>
                <c:pt idx="432">
                  <c:v>12.96</c:v>
                </c:pt>
                <c:pt idx="433">
                  <c:v>12.99</c:v>
                </c:pt>
                <c:pt idx="434">
                  <c:v>13.02</c:v>
                </c:pt>
                <c:pt idx="435">
                  <c:v>13.049999999999999</c:v>
                </c:pt>
                <c:pt idx="436">
                  <c:v>13.080000000000002</c:v>
                </c:pt>
                <c:pt idx="437">
                  <c:v>13.11</c:v>
                </c:pt>
                <c:pt idx="438">
                  <c:v>13.14</c:v>
                </c:pt>
                <c:pt idx="439">
                  <c:v>13.169999999999998</c:v>
                </c:pt>
                <c:pt idx="440">
                  <c:v>13.200000000000001</c:v>
                </c:pt>
                <c:pt idx="441">
                  <c:v>13.23</c:v>
                </c:pt>
                <c:pt idx="442">
                  <c:v>13.26</c:v>
                </c:pt>
                <c:pt idx="443">
                  <c:v>13.29</c:v>
                </c:pt>
                <c:pt idx="444">
                  <c:v>13.32</c:v>
                </c:pt>
                <c:pt idx="445">
                  <c:v>13.350000000000001</c:v>
                </c:pt>
                <c:pt idx="446">
                  <c:v>13.379999999999999</c:v>
                </c:pt>
                <c:pt idx="447">
                  <c:v>13.41</c:v>
                </c:pt>
                <c:pt idx="448">
                  <c:v>13.440000000000001</c:v>
                </c:pt>
                <c:pt idx="449">
                  <c:v>13.47</c:v>
                </c:pt>
                <c:pt idx="450">
                  <c:v>13.5</c:v>
                </c:pt>
                <c:pt idx="451">
                  <c:v>13.53</c:v>
                </c:pt>
                <c:pt idx="452">
                  <c:v>13.559999999999999</c:v>
                </c:pt>
                <c:pt idx="453">
                  <c:v>13.59</c:v>
                </c:pt>
                <c:pt idx="454">
                  <c:v>13.620000000000001</c:v>
                </c:pt>
                <c:pt idx="455">
                  <c:v>13.649999999999999</c:v>
                </c:pt>
                <c:pt idx="456">
                  <c:v>13.68</c:v>
                </c:pt>
                <c:pt idx="457">
                  <c:v>13.71</c:v>
                </c:pt>
                <c:pt idx="458">
                  <c:v>13.74</c:v>
                </c:pt>
                <c:pt idx="459">
                  <c:v>13.77</c:v>
                </c:pt>
                <c:pt idx="460">
                  <c:v>13.799999999999999</c:v>
                </c:pt>
                <c:pt idx="461">
                  <c:v>13.830000000000002</c:v>
                </c:pt>
                <c:pt idx="462">
                  <c:v>13.86</c:v>
                </c:pt>
                <c:pt idx="463">
                  <c:v>13.89</c:v>
                </c:pt>
                <c:pt idx="464">
                  <c:v>13.919999999999998</c:v>
                </c:pt>
                <c:pt idx="465">
                  <c:v>13.950000000000001</c:v>
                </c:pt>
                <c:pt idx="466">
                  <c:v>13.98</c:v>
                </c:pt>
                <c:pt idx="467">
                  <c:v>14.01</c:v>
                </c:pt>
                <c:pt idx="468">
                  <c:v>14.04</c:v>
                </c:pt>
                <c:pt idx="469">
                  <c:v>14.07</c:v>
                </c:pt>
                <c:pt idx="470">
                  <c:v>14.100000000000001</c:v>
                </c:pt>
                <c:pt idx="471">
                  <c:v>14.129999999999999</c:v>
                </c:pt>
                <c:pt idx="472">
                  <c:v>14.16</c:v>
                </c:pt>
                <c:pt idx="473">
                  <c:v>14.190000000000001</c:v>
                </c:pt>
                <c:pt idx="474">
                  <c:v>14.22</c:v>
                </c:pt>
                <c:pt idx="475">
                  <c:v>14.25</c:v>
                </c:pt>
                <c:pt idx="476">
                  <c:v>14.28</c:v>
                </c:pt>
                <c:pt idx="477">
                  <c:v>14.309999999999999</c:v>
                </c:pt>
                <c:pt idx="478">
                  <c:v>14.34</c:v>
                </c:pt>
                <c:pt idx="479">
                  <c:v>14.370000000000001</c:v>
                </c:pt>
                <c:pt idx="480">
                  <c:v>14.399999999999999</c:v>
                </c:pt>
                <c:pt idx="481">
                  <c:v>14.43</c:v>
                </c:pt>
                <c:pt idx="482">
                  <c:v>14.46</c:v>
                </c:pt>
                <c:pt idx="483">
                  <c:v>14.49</c:v>
                </c:pt>
                <c:pt idx="484">
                  <c:v>14.52</c:v>
                </c:pt>
                <c:pt idx="485">
                  <c:v>14.549999999999999</c:v>
                </c:pt>
                <c:pt idx="486">
                  <c:v>14.580000000000002</c:v>
                </c:pt>
                <c:pt idx="487">
                  <c:v>14.61</c:v>
                </c:pt>
                <c:pt idx="488">
                  <c:v>14.64</c:v>
                </c:pt>
                <c:pt idx="489">
                  <c:v>14.669999999999998</c:v>
                </c:pt>
                <c:pt idx="490">
                  <c:v>14.700000000000001</c:v>
                </c:pt>
                <c:pt idx="491">
                  <c:v>14.73</c:v>
                </c:pt>
                <c:pt idx="492">
                  <c:v>14.76</c:v>
                </c:pt>
                <c:pt idx="493">
                  <c:v>14.79</c:v>
                </c:pt>
                <c:pt idx="494">
                  <c:v>14.82</c:v>
                </c:pt>
                <c:pt idx="495">
                  <c:v>14.850000000000001</c:v>
                </c:pt>
                <c:pt idx="496">
                  <c:v>14.879999999999999</c:v>
                </c:pt>
                <c:pt idx="497">
                  <c:v>14.91</c:v>
                </c:pt>
                <c:pt idx="498">
                  <c:v>14.940000000000001</c:v>
                </c:pt>
                <c:pt idx="499">
                  <c:v>14.97</c:v>
                </c:pt>
                <c:pt idx="500">
                  <c:v>15</c:v>
                </c:pt>
                <c:pt idx="501">
                  <c:v>15.03</c:v>
                </c:pt>
                <c:pt idx="502">
                  <c:v>15.059999999999999</c:v>
                </c:pt>
                <c:pt idx="503">
                  <c:v>15.09</c:v>
                </c:pt>
                <c:pt idx="504">
                  <c:v>15.120000000000001</c:v>
                </c:pt>
                <c:pt idx="505">
                  <c:v>15.149999999999999</c:v>
                </c:pt>
                <c:pt idx="506">
                  <c:v>15.18</c:v>
                </c:pt>
                <c:pt idx="507">
                  <c:v>15.21</c:v>
                </c:pt>
                <c:pt idx="508">
                  <c:v>15.24</c:v>
                </c:pt>
                <c:pt idx="509">
                  <c:v>15.27</c:v>
                </c:pt>
                <c:pt idx="510">
                  <c:v>15.299999999999999</c:v>
                </c:pt>
                <c:pt idx="511">
                  <c:v>15.330000000000002</c:v>
                </c:pt>
                <c:pt idx="512">
                  <c:v>15.36</c:v>
                </c:pt>
                <c:pt idx="513">
                  <c:v>15.39</c:v>
                </c:pt>
                <c:pt idx="514">
                  <c:v>15.419999999999998</c:v>
                </c:pt>
                <c:pt idx="515">
                  <c:v>15.450000000000001</c:v>
                </c:pt>
                <c:pt idx="516">
                  <c:v>15.48</c:v>
                </c:pt>
                <c:pt idx="517">
                  <c:v>15.51</c:v>
                </c:pt>
                <c:pt idx="518">
                  <c:v>15.54</c:v>
                </c:pt>
                <c:pt idx="519">
                  <c:v>15.57</c:v>
                </c:pt>
                <c:pt idx="520">
                  <c:v>15.600000000000001</c:v>
                </c:pt>
                <c:pt idx="521">
                  <c:v>15.629999999999999</c:v>
                </c:pt>
                <c:pt idx="522">
                  <c:v>15.66</c:v>
                </c:pt>
                <c:pt idx="523">
                  <c:v>15.690000000000001</c:v>
                </c:pt>
                <c:pt idx="524">
                  <c:v>15.72</c:v>
                </c:pt>
                <c:pt idx="525">
                  <c:v>15.75</c:v>
                </c:pt>
                <c:pt idx="526">
                  <c:v>15.78</c:v>
                </c:pt>
                <c:pt idx="527">
                  <c:v>15.809999999999999</c:v>
                </c:pt>
                <c:pt idx="528">
                  <c:v>15.84</c:v>
                </c:pt>
                <c:pt idx="529">
                  <c:v>15.870000000000001</c:v>
                </c:pt>
                <c:pt idx="530">
                  <c:v>15.899999999999999</c:v>
                </c:pt>
                <c:pt idx="531">
                  <c:v>15.93</c:v>
                </c:pt>
                <c:pt idx="532">
                  <c:v>15.96</c:v>
                </c:pt>
                <c:pt idx="533">
                  <c:v>15.99</c:v>
                </c:pt>
                <c:pt idx="534">
                  <c:v>16.02</c:v>
                </c:pt>
                <c:pt idx="535">
                  <c:v>16.049999999999997</c:v>
                </c:pt>
                <c:pt idx="536">
                  <c:v>16.080000000000002</c:v>
                </c:pt>
                <c:pt idx="537">
                  <c:v>16.11</c:v>
                </c:pt>
                <c:pt idx="538">
                  <c:v>16.14</c:v>
                </c:pt>
                <c:pt idx="539">
                  <c:v>16.169999999999998</c:v>
                </c:pt>
                <c:pt idx="540">
                  <c:v>16.200000000000003</c:v>
                </c:pt>
                <c:pt idx="541">
                  <c:v>16.23</c:v>
                </c:pt>
                <c:pt idx="542">
                  <c:v>16.259999999999998</c:v>
                </c:pt>
                <c:pt idx="543">
                  <c:v>16.29</c:v>
                </c:pt>
                <c:pt idx="544">
                  <c:v>16.32</c:v>
                </c:pt>
                <c:pt idx="545">
                  <c:v>16.350000000000001</c:v>
                </c:pt>
                <c:pt idx="546">
                  <c:v>16.38</c:v>
                </c:pt>
                <c:pt idx="547">
                  <c:v>16.41</c:v>
                </c:pt>
                <c:pt idx="548">
                  <c:v>16.440000000000001</c:v>
                </c:pt>
                <c:pt idx="549">
                  <c:v>16.47</c:v>
                </c:pt>
                <c:pt idx="550">
                  <c:v>16.5</c:v>
                </c:pt>
                <c:pt idx="551">
                  <c:v>16.53</c:v>
                </c:pt>
                <c:pt idx="552">
                  <c:v>16.559999999999999</c:v>
                </c:pt>
                <c:pt idx="553">
                  <c:v>16.59</c:v>
                </c:pt>
                <c:pt idx="554">
                  <c:v>16.62</c:v>
                </c:pt>
                <c:pt idx="555">
                  <c:v>16.649999999999999</c:v>
                </c:pt>
                <c:pt idx="556">
                  <c:v>16.68</c:v>
                </c:pt>
                <c:pt idx="557">
                  <c:v>16.71</c:v>
                </c:pt>
                <c:pt idx="558">
                  <c:v>16.740000000000002</c:v>
                </c:pt>
                <c:pt idx="559">
                  <c:v>16.77</c:v>
                </c:pt>
                <c:pt idx="560">
                  <c:v>16.799999999999997</c:v>
                </c:pt>
                <c:pt idx="561">
                  <c:v>16.830000000000002</c:v>
                </c:pt>
                <c:pt idx="562">
                  <c:v>16.86</c:v>
                </c:pt>
                <c:pt idx="563">
                  <c:v>16.89</c:v>
                </c:pt>
                <c:pt idx="564">
                  <c:v>16.919999999999998</c:v>
                </c:pt>
                <c:pt idx="565">
                  <c:v>16.950000000000003</c:v>
                </c:pt>
                <c:pt idx="566">
                  <c:v>16.98</c:v>
                </c:pt>
                <c:pt idx="567">
                  <c:v>17.009999999999998</c:v>
                </c:pt>
                <c:pt idx="568">
                  <c:v>17.04</c:v>
                </c:pt>
                <c:pt idx="569">
                  <c:v>17.07</c:v>
                </c:pt>
                <c:pt idx="570">
                  <c:v>17.100000000000001</c:v>
                </c:pt>
                <c:pt idx="571">
                  <c:v>17.13</c:v>
                </c:pt>
                <c:pt idx="572">
                  <c:v>17.16</c:v>
                </c:pt>
                <c:pt idx="573">
                  <c:v>17.190000000000001</c:v>
                </c:pt>
                <c:pt idx="574">
                  <c:v>17.22</c:v>
                </c:pt>
                <c:pt idx="575">
                  <c:v>17.25</c:v>
                </c:pt>
                <c:pt idx="576">
                  <c:v>17.28</c:v>
                </c:pt>
                <c:pt idx="577">
                  <c:v>17.309999999999999</c:v>
                </c:pt>
                <c:pt idx="578">
                  <c:v>17.34</c:v>
                </c:pt>
                <c:pt idx="579">
                  <c:v>17.37</c:v>
                </c:pt>
                <c:pt idx="580">
                  <c:v>17.399999999999999</c:v>
                </c:pt>
                <c:pt idx="581">
                  <c:v>17.43</c:v>
                </c:pt>
                <c:pt idx="582">
                  <c:v>17.46</c:v>
                </c:pt>
                <c:pt idx="583">
                  <c:v>17.490000000000002</c:v>
                </c:pt>
                <c:pt idx="584">
                  <c:v>17.52</c:v>
                </c:pt>
                <c:pt idx="585">
                  <c:v>17.549999999999997</c:v>
                </c:pt>
                <c:pt idx="586">
                  <c:v>17.580000000000002</c:v>
                </c:pt>
                <c:pt idx="587">
                  <c:v>17.61</c:v>
                </c:pt>
                <c:pt idx="588">
                  <c:v>17.64</c:v>
                </c:pt>
                <c:pt idx="589">
                  <c:v>17.669999999999998</c:v>
                </c:pt>
                <c:pt idx="590">
                  <c:v>17.700000000000003</c:v>
                </c:pt>
                <c:pt idx="591">
                  <c:v>17.73</c:v>
                </c:pt>
                <c:pt idx="592">
                  <c:v>17.759999999999998</c:v>
                </c:pt>
                <c:pt idx="593">
                  <c:v>17.79</c:v>
                </c:pt>
                <c:pt idx="594">
                  <c:v>17.82</c:v>
                </c:pt>
                <c:pt idx="595">
                  <c:v>17.850000000000001</c:v>
                </c:pt>
                <c:pt idx="596">
                  <c:v>17.88</c:v>
                </c:pt>
                <c:pt idx="597">
                  <c:v>17.91</c:v>
                </c:pt>
                <c:pt idx="598">
                  <c:v>17.940000000000001</c:v>
                </c:pt>
                <c:pt idx="599">
                  <c:v>17.97</c:v>
                </c:pt>
                <c:pt idx="600">
                  <c:v>18</c:v>
                </c:pt>
                <c:pt idx="601">
                  <c:v>18.03</c:v>
                </c:pt>
                <c:pt idx="602">
                  <c:v>18.059999999999999</c:v>
                </c:pt>
                <c:pt idx="603">
                  <c:v>18.09</c:v>
                </c:pt>
                <c:pt idx="604">
                  <c:v>18.12</c:v>
                </c:pt>
                <c:pt idx="605">
                  <c:v>18.149999999999999</c:v>
                </c:pt>
                <c:pt idx="606">
                  <c:v>18.18</c:v>
                </c:pt>
                <c:pt idx="607">
                  <c:v>18.21</c:v>
                </c:pt>
                <c:pt idx="608">
                  <c:v>18.240000000000002</c:v>
                </c:pt>
                <c:pt idx="609">
                  <c:v>18.27</c:v>
                </c:pt>
                <c:pt idx="610">
                  <c:v>18.299999999999997</c:v>
                </c:pt>
                <c:pt idx="611">
                  <c:v>18.330000000000002</c:v>
                </c:pt>
                <c:pt idx="612">
                  <c:v>18.36</c:v>
                </c:pt>
                <c:pt idx="613">
                  <c:v>18.39</c:v>
                </c:pt>
                <c:pt idx="614">
                  <c:v>18.419999999999998</c:v>
                </c:pt>
                <c:pt idx="615">
                  <c:v>18.450000000000003</c:v>
                </c:pt>
                <c:pt idx="616">
                  <c:v>18.48</c:v>
                </c:pt>
                <c:pt idx="617">
                  <c:v>18.509999999999998</c:v>
                </c:pt>
                <c:pt idx="618">
                  <c:v>18.54</c:v>
                </c:pt>
                <c:pt idx="619">
                  <c:v>18.57</c:v>
                </c:pt>
                <c:pt idx="620">
                  <c:v>18.600000000000001</c:v>
                </c:pt>
                <c:pt idx="621">
                  <c:v>18.63</c:v>
                </c:pt>
                <c:pt idx="622">
                  <c:v>18.66</c:v>
                </c:pt>
                <c:pt idx="623">
                  <c:v>18.690000000000001</c:v>
                </c:pt>
                <c:pt idx="624">
                  <c:v>18.72</c:v>
                </c:pt>
                <c:pt idx="625">
                  <c:v>18.75</c:v>
                </c:pt>
                <c:pt idx="626">
                  <c:v>18.78</c:v>
                </c:pt>
                <c:pt idx="627">
                  <c:v>18.809999999999999</c:v>
                </c:pt>
                <c:pt idx="628">
                  <c:v>18.84</c:v>
                </c:pt>
                <c:pt idx="629">
                  <c:v>18.87</c:v>
                </c:pt>
                <c:pt idx="630">
                  <c:v>18.899999999999999</c:v>
                </c:pt>
                <c:pt idx="631">
                  <c:v>18.93</c:v>
                </c:pt>
                <c:pt idx="632">
                  <c:v>18.96</c:v>
                </c:pt>
                <c:pt idx="633">
                  <c:v>18.990000000000002</c:v>
                </c:pt>
                <c:pt idx="634">
                  <c:v>19.02</c:v>
                </c:pt>
                <c:pt idx="635">
                  <c:v>19.049999999999997</c:v>
                </c:pt>
                <c:pt idx="636">
                  <c:v>19.080000000000002</c:v>
                </c:pt>
                <c:pt idx="637">
                  <c:v>19.11</c:v>
                </c:pt>
                <c:pt idx="638">
                  <c:v>19.14</c:v>
                </c:pt>
                <c:pt idx="639">
                  <c:v>19.169999999999998</c:v>
                </c:pt>
                <c:pt idx="640">
                  <c:v>19.200000000000003</c:v>
                </c:pt>
                <c:pt idx="641">
                  <c:v>19.23</c:v>
                </c:pt>
                <c:pt idx="642">
                  <c:v>19.259999999999998</c:v>
                </c:pt>
                <c:pt idx="643">
                  <c:v>19.29</c:v>
                </c:pt>
                <c:pt idx="644">
                  <c:v>19.32</c:v>
                </c:pt>
                <c:pt idx="645">
                  <c:v>19.350000000000001</c:v>
                </c:pt>
                <c:pt idx="646">
                  <c:v>19.38</c:v>
                </c:pt>
                <c:pt idx="647">
                  <c:v>19.41</c:v>
                </c:pt>
                <c:pt idx="648">
                  <c:v>19.440000000000001</c:v>
                </c:pt>
                <c:pt idx="649">
                  <c:v>19.47</c:v>
                </c:pt>
                <c:pt idx="650">
                  <c:v>19.5</c:v>
                </c:pt>
                <c:pt idx="651">
                  <c:v>19.53</c:v>
                </c:pt>
                <c:pt idx="652">
                  <c:v>19.559999999999999</c:v>
                </c:pt>
                <c:pt idx="653">
                  <c:v>19.59</c:v>
                </c:pt>
                <c:pt idx="654">
                  <c:v>19.62</c:v>
                </c:pt>
                <c:pt idx="655">
                  <c:v>19.649999999999999</c:v>
                </c:pt>
                <c:pt idx="656">
                  <c:v>19.68</c:v>
                </c:pt>
                <c:pt idx="657">
                  <c:v>19.71</c:v>
                </c:pt>
                <c:pt idx="658">
                  <c:v>19.740000000000002</c:v>
                </c:pt>
                <c:pt idx="659">
                  <c:v>19.77</c:v>
                </c:pt>
                <c:pt idx="660">
                  <c:v>19.799999999999997</c:v>
                </c:pt>
                <c:pt idx="661">
                  <c:v>19.830000000000002</c:v>
                </c:pt>
                <c:pt idx="662">
                  <c:v>19.86</c:v>
                </c:pt>
                <c:pt idx="663">
                  <c:v>19.89</c:v>
                </c:pt>
                <c:pt idx="664">
                  <c:v>19.919999999999998</c:v>
                </c:pt>
                <c:pt idx="665">
                  <c:v>19.950000000000003</c:v>
                </c:pt>
                <c:pt idx="666">
                  <c:v>19.98</c:v>
                </c:pt>
                <c:pt idx="667">
                  <c:v>20.009999999999998</c:v>
                </c:pt>
                <c:pt idx="668">
                  <c:v>20.04</c:v>
                </c:pt>
                <c:pt idx="669">
                  <c:v>20.07</c:v>
                </c:pt>
                <c:pt idx="670">
                  <c:v>20.100000000000001</c:v>
                </c:pt>
                <c:pt idx="671">
                  <c:v>20.13</c:v>
                </c:pt>
                <c:pt idx="672">
                  <c:v>20.16</c:v>
                </c:pt>
                <c:pt idx="673">
                  <c:v>20.190000000000001</c:v>
                </c:pt>
                <c:pt idx="674">
                  <c:v>20.22</c:v>
                </c:pt>
                <c:pt idx="675">
                  <c:v>20.25</c:v>
                </c:pt>
                <c:pt idx="676">
                  <c:v>20.28</c:v>
                </c:pt>
                <c:pt idx="677">
                  <c:v>20.309999999999999</c:v>
                </c:pt>
                <c:pt idx="678">
                  <c:v>20.34</c:v>
                </c:pt>
                <c:pt idx="679">
                  <c:v>20.37</c:v>
                </c:pt>
                <c:pt idx="680">
                  <c:v>20.399999999999999</c:v>
                </c:pt>
                <c:pt idx="681">
                  <c:v>20.43</c:v>
                </c:pt>
                <c:pt idx="682">
                  <c:v>20.46</c:v>
                </c:pt>
                <c:pt idx="683">
                  <c:v>20.490000000000002</c:v>
                </c:pt>
                <c:pt idx="684">
                  <c:v>20.52</c:v>
                </c:pt>
                <c:pt idx="685">
                  <c:v>20.549999999999997</c:v>
                </c:pt>
                <c:pt idx="686">
                  <c:v>20.580000000000002</c:v>
                </c:pt>
                <c:pt idx="687">
                  <c:v>20.61</c:v>
                </c:pt>
                <c:pt idx="688">
                  <c:v>20.64</c:v>
                </c:pt>
                <c:pt idx="689">
                  <c:v>20.669999999999998</c:v>
                </c:pt>
                <c:pt idx="690">
                  <c:v>20.700000000000003</c:v>
                </c:pt>
                <c:pt idx="691">
                  <c:v>20.73</c:v>
                </c:pt>
                <c:pt idx="692">
                  <c:v>20.759999999999998</c:v>
                </c:pt>
                <c:pt idx="693">
                  <c:v>20.79</c:v>
                </c:pt>
                <c:pt idx="694">
                  <c:v>20.82</c:v>
                </c:pt>
                <c:pt idx="695">
                  <c:v>20.85</c:v>
                </c:pt>
                <c:pt idx="696">
                  <c:v>20.88</c:v>
                </c:pt>
                <c:pt idx="697">
                  <c:v>20.91</c:v>
                </c:pt>
                <c:pt idx="698">
                  <c:v>20.94</c:v>
                </c:pt>
                <c:pt idx="699">
                  <c:v>20.97</c:v>
                </c:pt>
                <c:pt idx="700">
                  <c:v>21</c:v>
                </c:pt>
                <c:pt idx="701">
                  <c:v>21.03</c:v>
                </c:pt>
                <c:pt idx="702">
                  <c:v>21.06</c:v>
                </c:pt>
                <c:pt idx="703">
                  <c:v>21.09</c:v>
                </c:pt>
                <c:pt idx="704">
                  <c:v>21.12</c:v>
                </c:pt>
                <c:pt idx="705">
                  <c:v>21.15</c:v>
                </c:pt>
                <c:pt idx="706">
                  <c:v>21.18</c:v>
                </c:pt>
                <c:pt idx="707">
                  <c:v>21.21</c:v>
                </c:pt>
                <c:pt idx="708">
                  <c:v>21.240000000000002</c:v>
                </c:pt>
                <c:pt idx="709">
                  <c:v>21.27</c:v>
                </c:pt>
                <c:pt idx="710">
                  <c:v>21.299999999999997</c:v>
                </c:pt>
                <c:pt idx="711">
                  <c:v>21.330000000000002</c:v>
                </c:pt>
                <c:pt idx="712">
                  <c:v>21.36</c:v>
                </c:pt>
                <c:pt idx="713">
                  <c:v>21.39</c:v>
                </c:pt>
                <c:pt idx="714">
                  <c:v>21.419999999999998</c:v>
                </c:pt>
                <c:pt idx="715">
                  <c:v>21.450000000000003</c:v>
                </c:pt>
                <c:pt idx="716">
                  <c:v>21.48</c:v>
                </c:pt>
                <c:pt idx="717">
                  <c:v>21.509999999999998</c:v>
                </c:pt>
                <c:pt idx="718">
                  <c:v>21.54</c:v>
                </c:pt>
                <c:pt idx="719">
                  <c:v>21.57</c:v>
                </c:pt>
                <c:pt idx="720">
                  <c:v>21.6</c:v>
                </c:pt>
                <c:pt idx="721">
                  <c:v>21.63</c:v>
                </c:pt>
                <c:pt idx="722">
                  <c:v>21.66</c:v>
                </c:pt>
                <c:pt idx="723">
                  <c:v>21.69</c:v>
                </c:pt>
                <c:pt idx="724">
                  <c:v>21.72</c:v>
                </c:pt>
                <c:pt idx="725">
                  <c:v>21.75</c:v>
                </c:pt>
                <c:pt idx="726">
                  <c:v>21.78</c:v>
                </c:pt>
                <c:pt idx="727">
                  <c:v>21.81</c:v>
                </c:pt>
                <c:pt idx="728">
                  <c:v>21.84</c:v>
                </c:pt>
                <c:pt idx="729">
                  <c:v>21.87</c:v>
                </c:pt>
                <c:pt idx="730">
                  <c:v>21.9</c:v>
                </c:pt>
                <c:pt idx="731">
                  <c:v>21.93</c:v>
                </c:pt>
                <c:pt idx="732">
                  <c:v>21.96</c:v>
                </c:pt>
                <c:pt idx="733">
                  <c:v>21.990000000000002</c:v>
                </c:pt>
                <c:pt idx="734">
                  <c:v>22.02</c:v>
                </c:pt>
                <c:pt idx="735">
                  <c:v>22.049999999999997</c:v>
                </c:pt>
                <c:pt idx="736">
                  <c:v>22.080000000000002</c:v>
                </c:pt>
                <c:pt idx="737">
                  <c:v>22.11</c:v>
                </c:pt>
                <c:pt idx="738">
                  <c:v>22.14</c:v>
                </c:pt>
                <c:pt idx="739">
                  <c:v>22.169999999999998</c:v>
                </c:pt>
                <c:pt idx="740">
                  <c:v>22.200000000000003</c:v>
                </c:pt>
                <c:pt idx="741">
                  <c:v>22.23</c:v>
                </c:pt>
                <c:pt idx="742">
                  <c:v>22.259999999999998</c:v>
                </c:pt>
                <c:pt idx="743">
                  <c:v>22.29</c:v>
                </c:pt>
                <c:pt idx="744">
                  <c:v>22.32</c:v>
                </c:pt>
                <c:pt idx="745">
                  <c:v>22.35</c:v>
                </c:pt>
                <c:pt idx="746">
                  <c:v>22.38</c:v>
                </c:pt>
                <c:pt idx="747">
                  <c:v>22.41</c:v>
                </c:pt>
                <c:pt idx="748">
                  <c:v>22.44</c:v>
                </c:pt>
                <c:pt idx="749">
                  <c:v>22.47</c:v>
                </c:pt>
                <c:pt idx="750">
                  <c:v>22.5</c:v>
                </c:pt>
                <c:pt idx="751">
                  <c:v>22.53</c:v>
                </c:pt>
                <c:pt idx="752">
                  <c:v>22.56</c:v>
                </c:pt>
                <c:pt idx="753">
                  <c:v>22.59</c:v>
                </c:pt>
                <c:pt idx="754">
                  <c:v>22.62</c:v>
                </c:pt>
                <c:pt idx="755">
                  <c:v>22.65</c:v>
                </c:pt>
                <c:pt idx="756">
                  <c:v>22.68</c:v>
                </c:pt>
                <c:pt idx="757">
                  <c:v>22.71</c:v>
                </c:pt>
                <c:pt idx="758">
                  <c:v>22.740000000000002</c:v>
                </c:pt>
                <c:pt idx="759">
                  <c:v>22.77</c:v>
                </c:pt>
                <c:pt idx="760">
                  <c:v>22.799999999999997</c:v>
                </c:pt>
                <c:pt idx="761">
                  <c:v>22.830000000000002</c:v>
                </c:pt>
                <c:pt idx="762">
                  <c:v>22.86</c:v>
                </c:pt>
                <c:pt idx="763">
                  <c:v>22.89</c:v>
                </c:pt>
                <c:pt idx="764">
                  <c:v>22.919999999999998</c:v>
                </c:pt>
                <c:pt idx="765">
                  <c:v>22.950000000000003</c:v>
                </c:pt>
                <c:pt idx="766">
                  <c:v>22.98</c:v>
                </c:pt>
                <c:pt idx="767">
                  <c:v>23.009999999999998</c:v>
                </c:pt>
                <c:pt idx="768">
                  <c:v>23.04</c:v>
                </c:pt>
                <c:pt idx="769">
                  <c:v>23.07</c:v>
                </c:pt>
                <c:pt idx="770">
                  <c:v>23.1</c:v>
                </c:pt>
                <c:pt idx="771">
                  <c:v>23.13</c:v>
                </c:pt>
                <c:pt idx="772">
                  <c:v>23.16</c:v>
                </c:pt>
                <c:pt idx="773">
                  <c:v>23.19</c:v>
                </c:pt>
                <c:pt idx="774">
                  <c:v>23.22</c:v>
                </c:pt>
                <c:pt idx="775">
                  <c:v>23.25</c:v>
                </c:pt>
                <c:pt idx="776">
                  <c:v>23.28</c:v>
                </c:pt>
                <c:pt idx="777">
                  <c:v>23.31</c:v>
                </c:pt>
                <c:pt idx="778">
                  <c:v>23.34</c:v>
                </c:pt>
                <c:pt idx="779">
                  <c:v>23.37</c:v>
                </c:pt>
                <c:pt idx="780">
                  <c:v>23.4</c:v>
                </c:pt>
                <c:pt idx="781">
                  <c:v>23.43</c:v>
                </c:pt>
                <c:pt idx="782">
                  <c:v>23.46</c:v>
                </c:pt>
                <c:pt idx="783">
                  <c:v>23.490000000000002</c:v>
                </c:pt>
                <c:pt idx="784">
                  <c:v>23.52</c:v>
                </c:pt>
                <c:pt idx="785">
                  <c:v>23.549999999999997</c:v>
                </c:pt>
                <c:pt idx="786">
                  <c:v>23.580000000000002</c:v>
                </c:pt>
                <c:pt idx="787">
                  <c:v>23.61</c:v>
                </c:pt>
                <c:pt idx="788">
                  <c:v>23.64</c:v>
                </c:pt>
                <c:pt idx="789">
                  <c:v>23.669999999999998</c:v>
                </c:pt>
                <c:pt idx="790">
                  <c:v>23.700000000000003</c:v>
                </c:pt>
                <c:pt idx="791">
                  <c:v>23.73</c:v>
                </c:pt>
                <c:pt idx="792">
                  <c:v>23.759999999999998</c:v>
                </c:pt>
                <c:pt idx="793">
                  <c:v>23.79</c:v>
                </c:pt>
                <c:pt idx="794">
                  <c:v>23.82</c:v>
                </c:pt>
                <c:pt idx="795">
                  <c:v>23.85</c:v>
                </c:pt>
                <c:pt idx="796">
                  <c:v>23.88</c:v>
                </c:pt>
                <c:pt idx="797">
                  <c:v>23.91</c:v>
                </c:pt>
                <c:pt idx="798">
                  <c:v>23.94</c:v>
                </c:pt>
                <c:pt idx="799">
                  <c:v>23.97</c:v>
                </c:pt>
                <c:pt idx="800">
                  <c:v>24</c:v>
                </c:pt>
                <c:pt idx="801">
                  <c:v>24.03</c:v>
                </c:pt>
                <c:pt idx="802">
                  <c:v>24.06</c:v>
                </c:pt>
                <c:pt idx="803">
                  <c:v>24.089999999999996</c:v>
                </c:pt>
                <c:pt idx="804">
                  <c:v>24.119999999999997</c:v>
                </c:pt>
                <c:pt idx="805">
                  <c:v>24.150000000000002</c:v>
                </c:pt>
                <c:pt idx="806">
                  <c:v>24.18</c:v>
                </c:pt>
                <c:pt idx="807">
                  <c:v>24.21</c:v>
                </c:pt>
                <c:pt idx="808">
                  <c:v>24.240000000000002</c:v>
                </c:pt>
                <c:pt idx="809">
                  <c:v>24.27</c:v>
                </c:pt>
                <c:pt idx="810">
                  <c:v>24.299999999999997</c:v>
                </c:pt>
                <c:pt idx="811">
                  <c:v>24.33</c:v>
                </c:pt>
                <c:pt idx="812">
                  <c:v>24.36</c:v>
                </c:pt>
                <c:pt idx="813">
                  <c:v>24.39</c:v>
                </c:pt>
                <c:pt idx="814">
                  <c:v>24.42</c:v>
                </c:pt>
                <c:pt idx="815">
                  <c:v>24.450000000000003</c:v>
                </c:pt>
                <c:pt idx="816">
                  <c:v>24.48</c:v>
                </c:pt>
                <c:pt idx="817">
                  <c:v>24.509999999999998</c:v>
                </c:pt>
                <c:pt idx="818">
                  <c:v>24.54</c:v>
                </c:pt>
                <c:pt idx="819">
                  <c:v>24.57</c:v>
                </c:pt>
                <c:pt idx="820">
                  <c:v>24.599999999999998</c:v>
                </c:pt>
                <c:pt idx="821">
                  <c:v>24.630000000000003</c:v>
                </c:pt>
                <c:pt idx="822">
                  <c:v>24.660000000000004</c:v>
                </c:pt>
                <c:pt idx="823">
                  <c:v>24.69</c:v>
                </c:pt>
                <c:pt idx="824">
                  <c:v>24.72</c:v>
                </c:pt>
                <c:pt idx="825">
                  <c:v>24.75</c:v>
                </c:pt>
                <c:pt idx="826">
                  <c:v>24.78</c:v>
                </c:pt>
                <c:pt idx="827">
                  <c:v>24.81</c:v>
                </c:pt>
                <c:pt idx="828">
                  <c:v>24.839999999999996</c:v>
                </c:pt>
                <c:pt idx="829">
                  <c:v>24.869999999999997</c:v>
                </c:pt>
                <c:pt idx="830">
                  <c:v>24.900000000000002</c:v>
                </c:pt>
                <c:pt idx="831">
                  <c:v>24.93</c:v>
                </c:pt>
                <c:pt idx="832">
                  <c:v>24.96</c:v>
                </c:pt>
                <c:pt idx="833">
                  <c:v>24.990000000000002</c:v>
                </c:pt>
                <c:pt idx="834">
                  <c:v>25.02</c:v>
                </c:pt>
                <c:pt idx="835">
                  <c:v>25.049999999999997</c:v>
                </c:pt>
                <c:pt idx="836">
                  <c:v>25.08</c:v>
                </c:pt>
                <c:pt idx="837">
                  <c:v>25.11</c:v>
                </c:pt>
                <c:pt idx="838">
                  <c:v>25.14</c:v>
                </c:pt>
                <c:pt idx="839">
                  <c:v>25.17</c:v>
                </c:pt>
                <c:pt idx="840">
                  <c:v>25.200000000000003</c:v>
                </c:pt>
                <c:pt idx="841">
                  <c:v>25.23</c:v>
                </c:pt>
                <c:pt idx="842">
                  <c:v>25.259999999999998</c:v>
                </c:pt>
                <c:pt idx="843">
                  <c:v>25.29</c:v>
                </c:pt>
                <c:pt idx="844">
                  <c:v>25.32</c:v>
                </c:pt>
                <c:pt idx="845">
                  <c:v>25.349999999999998</c:v>
                </c:pt>
                <c:pt idx="846">
                  <c:v>25.380000000000003</c:v>
                </c:pt>
                <c:pt idx="847">
                  <c:v>25.410000000000004</c:v>
                </c:pt>
                <c:pt idx="848">
                  <c:v>25.44</c:v>
                </c:pt>
                <c:pt idx="849">
                  <c:v>25.47</c:v>
                </c:pt>
                <c:pt idx="850">
                  <c:v>25.5</c:v>
                </c:pt>
                <c:pt idx="851">
                  <c:v>25.53</c:v>
                </c:pt>
                <c:pt idx="852">
                  <c:v>25.56</c:v>
                </c:pt>
                <c:pt idx="853">
                  <c:v>25.589999999999996</c:v>
                </c:pt>
                <c:pt idx="854">
                  <c:v>25.619999999999997</c:v>
                </c:pt>
                <c:pt idx="855">
                  <c:v>25.650000000000002</c:v>
                </c:pt>
                <c:pt idx="856">
                  <c:v>25.68</c:v>
                </c:pt>
                <c:pt idx="857">
                  <c:v>25.71</c:v>
                </c:pt>
                <c:pt idx="858">
                  <c:v>25.740000000000002</c:v>
                </c:pt>
                <c:pt idx="859">
                  <c:v>25.77</c:v>
                </c:pt>
                <c:pt idx="860">
                  <c:v>25.799999999999997</c:v>
                </c:pt>
                <c:pt idx="861">
                  <c:v>25.83</c:v>
                </c:pt>
                <c:pt idx="862">
                  <c:v>25.86</c:v>
                </c:pt>
                <c:pt idx="863">
                  <c:v>25.89</c:v>
                </c:pt>
                <c:pt idx="864">
                  <c:v>25.92</c:v>
                </c:pt>
                <c:pt idx="865">
                  <c:v>25.950000000000003</c:v>
                </c:pt>
                <c:pt idx="866">
                  <c:v>25.98</c:v>
                </c:pt>
                <c:pt idx="867">
                  <c:v>26.009999999999998</c:v>
                </c:pt>
                <c:pt idx="868">
                  <c:v>26.04</c:v>
                </c:pt>
                <c:pt idx="869">
                  <c:v>26.07</c:v>
                </c:pt>
                <c:pt idx="870">
                  <c:v>26.099999999999998</c:v>
                </c:pt>
                <c:pt idx="871">
                  <c:v>26.130000000000003</c:v>
                </c:pt>
                <c:pt idx="872">
                  <c:v>26.160000000000004</c:v>
                </c:pt>
                <c:pt idx="873">
                  <c:v>26.19</c:v>
                </c:pt>
                <c:pt idx="874">
                  <c:v>26.22</c:v>
                </c:pt>
                <c:pt idx="875">
                  <c:v>26.25</c:v>
                </c:pt>
                <c:pt idx="876">
                  <c:v>26.28</c:v>
                </c:pt>
                <c:pt idx="877">
                  <c:v>26.31</c:v>
                </c:pt>
                <c:pt idx="878">
                  <c:v>26.339999999999996</c:v>
                </c:pt>
                <c:pt idx="879">
                  <c:v>26.369999999999997</c:v>
                </c:pt>
                <c:pt idx="880">
                  <c:v>26.400000000000002</c:v>
                </c:pt>
                <c:pt idx="881">
                  <c:v>26.43</c:v>
                </c:pt>
                <c:pt idx="882">
                  <c:v>26.46</c:v>
                </c:pt>
                <c:pt idx="883">
                  <c:v>26.490000000000002</c:v>
                </c:pt>
                <c:pt idx="884">
                  <c:v>26.52</c:v>
                </c:pt>
                <c:pt idx="885">
                  <c:v>26.549999999999997</c:v>
                </c:pt>
                <c:pt idx="886">
                  <c:v>26.58</c:v>
                </c:pt>
                <c:pt idx="887">
                  <c:v>26.61</c:v>
                </c:pt>
                <c:pt idx="888">
                  <c:v>26.64</c:v>
                </c:pt>
                <c:pt idx="889">
                  <c:v>26.67</c:v>
                </c:pt>
                <c:pt idx="890">
                  <c:v>26.700000000000003</c:v>
                </c:pt>
                <c:pt idx="891">
                  <c:v>26.73</c:v>
                </c:pt>
                <c:pt idx="892">
                  <c:v>26.759999999999998</c:v>
                </c:pt>
                <c:pt idx="893">
                  <c:v>26.79</c:v>
                </c:pt>
                <c:pt idx="894">
                  <c:v>26.82</c:v>
                </c:pt>
                <c:pt idx="895">
                  <c:v>26.849999999999998</c:v>
                </c:pt>
                <c:pt idx="896">
                  <c:v>26.880000000000003</c:v>
                </c:pt>
                <c:pt idx="897">
                  <c:v>26.910000000000004</c:v>
                </c:pt>
                <c:pt idx="898">
                  <c:v>26.94</c:v>
                </c:pt>
                <c:pt idx="899">
                  <c:v>26.97</c:v>
                </c:pt>
                <c:pt idx="900">
                  <c:v>27</c:v>
                </c:pt>
                <c:pt idx="901">
                  <c:v>27.03</c:v>
                </c:pt>
                <c:pt idx="902">
                  <c:v>27.06</c:v>
                </c:pt>
                <c:pt idx="903">
                  <c:v>27.089999999999996</c:v>
                </c:pt>
                <c:pt idx="904">
                  <c:v>27.119999999999997</c:v>
                </c:pt>
                <c:pt idx="905">
                  <c:v>27.150000000000002</c:v>
                </c:pt>
                <c:pt idx="906">
                  <c:v>27.18</c:v>
                </c:pt>
                <c:pt idx="907">
                  <c:v>27.21</c:v>
                </c:pt>
                <c:pt idx="908">
                  <c:v>27.240000000000002</c:v>
                </c:pt>
                <c:pt idx="909">
                  <c:v>27.27</c:v>
                </c:pt>
                <c:pt idx="910">
                  <c:v>27.299999999999997</c:v>
                </c:pt>
                <c:pt idx="911">
                  <c:v>27.33</c:v>
                </c:pt>
                <c:pt idx="912">
                  <c:v>27.36</c:v>
                </c:pt>
                <c:pt idx="913">
                  <c:v>27.39</c:v>
                </c:pt>
                <c:pt idx="914">
                  <c:v>27.42</c:v>
                </c:pt>
                <c:pt idx="915">
                  <c:v>27.450000000000003</c:v>
                </c:pt>
                <c:pt idx="916">
                  <c:v>27.48</c:v>
                </c:pt>
                <c:pt idx="917">
                  <c:v>27.509999999999998</c:v>
                </c:pt>
                <c:pt idx="918">
                  <c:v>27.54</c:v>
                </c:pt>
                <c:pt idx="919">
                  <c:v>27.57</c:v>
                </c:pt>
                <c:pt idx="920">
                  <c:v>27.599999999999998</c:v>
                </c:pt>
                <c:pt idx="921">
                  <c:v>27.630000000000003</c:v>
                </c:pt>
                <c:pt idx="922">
                  <c:v>27.660000000000004</c:v>
                </c:pt>
                <c:pt idx="923">
                  <c:v>27.69</c:v>
                </c:pt>
                <c:pt idx="924">
                  <c:v>27.72</c:v>
                </c:pt>
                <c:pt idx="925">
                  <c:v>27.75</c:v>
                </c:pt>
                <c:pt idx="926">
                  <c:v>27.78</c:v>
                </c:pt>
                <c:pt idx="927">
                  <c:v>27.81</c:v>
                </c:pt>
                <c:pt idx="928">
                  <c:v>27.839999999999996</c:v>
                </c:pt>
                <c:pt idx="929">
                  <c:v>27.869999999999997</c:v>
                </c:pt>
                <c:pt idx="930">
                  <c:v>27.900000000000002</c:v>
                </c:pt>
                <c:pt idx="931">
                  <c:v>27.93</c:v>
                </c:pt>
                <c:pt idx="932">
                  <c:v>27.96</c:v>
                </c:pt>
                <c:pt idx="933">
                  <c:v>27.990000000000002</c:v>
                </c:pt>
                <c:pt idx="934">
                  <c:v>28.02</c:v>
                </c:pt>
                <c:pt idx="935">
                  <c:v>28.049999999999997</c:v>
                </c:pt>
                <c:pt idx="936">
                  <c:v>28.08</c:v>
                </c:pt>
                <c:pt idx="937">
                  <c:v>28.11</c:v>
                </c:pt>
                <c:pt idx="938">
                  <c:v>28.14</c:v>
                </c:pt>
                <c:pt idx="939">
                  <c:v>28.17</c:v>
                </c:pt>
                <c:pt idx="940">
                  <c:v>28.200000000000003</c:v>
                </c:pt>
                <c:pt idx="941">
                  <c:v>28.23</c:v>
                </c:pt>
                <c:pt idx="942">
                  <c:v>28.259999999999998</c:v>
                </c:pt>
                <c:pt idx="943">
                  <c:v>28.29</c:v>
                </c:pt>
                <c:pt idx="944">
                  <c:v>28.32</c:v>
                </c:pt>
                <c:pt idx="945">
                  <c:v>28.349999999999998</c:v>
                </c:pt>
                <c:pt idx="946">
                  <c:v>28.380000000000003</c:v>
                </c:pt>
                <c:pt idx="947">
                  <c:v>28.410000000000004</c:v>
                </c:pt>
                <c:pt idx="948">
                  <c:v>28.44</c:v>
                </c:pt>
                <c:pt idx="949">
                  <c:v>28.47</c:v>
                </c:pt>
                <c:pt idx="950">
                  <c:v>28.5</c:v>
                </c:pt>
                <c:pt idx="951">
                  <c:v>28.53</c:v>
                </c:pt>
                <c:pt idx="952">
                  <c:v>28.56</c:v>
                </c:pt>
                <c:pt idx="953">
                  <c:v>28.589999999999996</c:v>
                </c:pt>
                <c:pt idx="954">
                  <c:v>28.619999999999997</c:v>
                </c:pt>
                <c:pt idx="955">
                  <c:v>28.650000000000002</c:v>
                </c:pt>
                <c:pt idx="956">
                  <c:v>28.68</c:v>
                </c:pt>
                <c:pt idx="957">
                  <c:v>28.71</c:v>
                </c:pt>
                <c:pt idx="958">
                  <c:v>28.740000000000002</c:v>
                </c:pt>
                <c:pt idx="959">
                  <c:v>28.77</c:v>
                </c:pt>
                <c:pt idx="960">
                  <c:v>28.799999999999997</c:v>
                </c:pt>
                <c:pt idx="961">
                  <c:v>28.83</c:v>
                </c:pt>
                <c:pt idx="962">
                  <c:v>28.86</c:v>
                </c:pt>
                <c:pt idx="963">
                  <c:v>28.89</c:v>
                </c:pt>
                <c:pt idx="964">
                  <c:v>28.92</c:v>
                </c:pt>
                <c:pt idx="965">
                  <c:v>28.950000000000003</c:v>
                </c:pt>
                <c:pt idx="966">
                  <c:v>28.98</c:v>
                </c:pt>
                <c:pt idx="967">
                  <c:v>29.009999999999998</c:v>
                </c:pt>
                <c:pt idx="968">
                  <c:v>29.04</c:v>
                </c:pt>
                <c:pt idx="969">
                  <c:v>29.07</c:v>
                </c:pt>
                <c:pt idx="970">
                  <c:v>29.099999999999998</c:v>
                </c:pt>
                <c:pt idx="971">
                  <c:v>29.130000000000003</c:v>
                </c:pt>
                <c:pt idx="972">
                  <c:v>29.160000000000004</c:v>
                </c:pt>
                <c:pt idx="973">
                  <c:v>29.19</c:v>
                </c:pt>
                <c:pt idx="974">
                  <c:v>29.22</c:v>
                </c:pt>
                <c:pt idx="975">
                  <c:v>29.25</c:v>
                </c:pt>
                <c:pt idx="976">
                  <c:v>29.28</c:v>
                </c:pt>
                <c:pt idx="977">
                  <c:v>29.31</c:v>
                </c:pt>
                <c:pt idx="978">
                  <c:v>29.339999999999996</c:v>
                </c:pt>
                <c:pt idx="979">
                  <c:v>29.369999999999997</c:v>
                </c:pt>
                <c:pt idx="980">
                  <c:v>29.400000000000002</c:v>
                </c:pt>
                <c:pt idx="981">
                  <c:v>29.43</c:v>
                </c:pt>
                <c:pt idx="982">
                  <c:v>29.46</c:v>
                </c:pt>
                <c:pt idx="983">
                  <c:v>29.490000000000002</c:v>
                </c:pt>
                <c:pt idx="984">
                  <c:v>29.52</c:v>
                </c:pt>
                <c:pt idx="985">
                  <c:v>29.549999999999997</c:v>
                </c:pt>
                <c:pt idx="986">
                  <c:v>29.58</c:v>
                </c:pt>
                <c:pt idx="987">
                  <c:v>29.61</c:v>
                </c:pt>
                <c:pt idx="988">
                  <c:v>29.64</c:v>
                </c:pt>
                <c:pt idx="989">
                  <c:v>29.67</c:v>
                </c:pt>
                <c:pt idx="990">
                  <c:v>29.700000000000003</c:v>
                </c:pt>
                <c:pt idx="991">
                  <c:v>29.73</c:v>
                </c:pt>
                <c:pt idx="992">
                  <c:v>29.759999999999998</c:v>
                </c:pt>
                <c:pt idx="993">
                  <c:v>29.79</c:v>
                </c:pt>
                <c:pt idx="994">
                  <c:v>29.82</c:v>
                </c:pt>
                <c:pt idx="995">
                  <c:v>29.849999999999998</c:v>
                </c:pt>
                <c:pt idx="996">
                  <c:v>29.880000000000003</c:v>
                </c:pt>
                <c:pt idx="997">
                  <c:v>29.910000000000004</c:v>
                </c:pt>
                <c:pt idx="998">
                  <c:v>29.94</c:v>
                </c:pt>
                <c:pt idx="999">
                  <c:v>29.97</c:v>
                </c:pt>
                <c:pt idx="1000">
                  <c:v>30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21192"/>
        <c:axId val="357521584"/>
      </c:scatterChart>
      <c:valAx>
        <c:axId val="357521192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18093074957660396"/>
              <c:y val="0.873810950703481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521584"/>
        <c:crosses val="autoZero"/>
        <c:crossBetween val="midCat"/>
      </c:valAx>
      <c:valAx>
        <c:axId val="357521584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Parameter value</a:t>
                </a:r>
              </a:p>
            </c:rich>
          </c:tx>
          <c:layout>
            <c:manualLayout>
              <c:xMode val="edge"/>
              <c:yMode val="edge"/>
              <c:x val="1.3895365564051855E-2"/>
              <c:y val="0.286886310889799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521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731243118475419E-2"/>
          <c:y val="0.19496348195535979"/>
          <c:w val="0.76766852546786124"/>
          <c:h val="9.01268362482599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663826447884"/>
          <c:y val="0.3022302092786408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kp</c:v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 w.Calcs'!$AY$9:$AY$1009</c:f>
              <c:numCache>
                <c:formatCode>General</c:formatCode>
                <c:ptCount val="1001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0.75</c:v>
                </c:pt>
                <c:pt idx="64">
                  <c:v>0.75</c:v>
                </c:pt>
                <c:pt idx="65">
                  <c:v>0.75</c:v>
                </c:pt>
                <c:pt idx="66">
                  <c:v>0.75</c:v>
                </c:pt>
                <c:pt idx="67">
                  <c:v>0.75</c:v>
                </c:pt>
                <c:pt idx="68">
                  <c:v>0.75</c:v>
                </c:pt>
                <c:pt idx="69">
                  <c:v>0.75</c:v>
                </c:pt>
                <c:pt idx="70">
                  <c:v>0.75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0.75</c:v>
                </c:pt>
                <c:pt idx="75">
                  <c:v>0.75</c:v>
                </c:pt>
                <c:pt idx="76">
                  <c:v>0.75</c:v>
                </c:pt>
                <c:pt idx="77">
                  <c:v>0.75</c:v>
                </c:pt>
                <c:pt idx="78">
                  <c:v>0.75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0.75</c:v>
                </c:pt>
                <c:pt idx="83">
                  <c:v>0.75</c:v>
                </c:pt>
                <c:pt idx="84">
                  <c:v>0.75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0.75</c:v>
                </c:pt>
                <c:pt idx="439">
                  <c:v>0.75</c:v>
                </c:pt>
                <c:pt idx="440">
                  <c:v>0.75</c:v>
                </c:pt>
                <c:pt idx="441">
                  <c:v>0.75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</c:numCache>
            </c:numRef>
          </c:yVal>
          <c:smooth val="1"/>
        </c:ser>
        <c:ser>
          <c:idx val="1"/>
          <c:order val="1"/>
          <c:tx>
            <c:v>kp(t)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w.Calcs'!$K$9:$K$1009</c:f>
              <c:numCache>
                <c:formatCode>0.00</c:formatCode>
                <c:ptCount val="1001"/>
                <c:pt idx="0">
                  <c:v>1</c:v>
                </c:pt>
                <c:pt idx="1">
                  <c:v>0.99667774086378746</c:v>
                </c:pt>
                <c:pt idx="2">
                  <c:v>0.99337748344370858</c:v>
                </c:pt>
                <c:pt idx="3">
                  <c:v>0.9900990099009902</c:v>
                </c:pt>
                <c:pt idx="4">
                  <c:v>0.98684210526315785</c:v>
                </c:pt>
                <c:pt idx="5">
                  <c:v>0.98360655737704927</c:v>
                </c:pt>
                <c:pt idx="6">
                  <c:v>0.98039215686274506</c:v>
                </c:pt>
                <c:pt idx="7">
                  <c:v>0.97719869706840401</c:v>
                </c:pt>
                <c:pt idx="8">
                  <c:v>0.97402597402597402</c:v>
                </c:pt>
                <c:pt idx="9">
                  <c:v>0.970873786407767</c:v>
                </c:pt>
                <c:pt idx="10">
                  <c:v>0.96774193548387089</c:v>
                </c:pt>
                <c:pt idx="11">
                  <c:v>0.96463022508038587</c:v>
                </c:pt>
                <c:pt idx="12">
                  <c:v>0.96153846153846145</c:v>
                </c:pt>
                <c:pt idx="13">
                  <c:v>0.95846645367412142</c:v>
                </c:pt>
                <c:pt idx="14">
                  <c:v>0.95541401273885351</c:v>
                </c:pt>
                <c:pt idx="15">
                  <c:v>0.95238095238095244</c:v>
                </c:pt>
                <c:pt idx="16">
                  <c:v>0.94936708860759489</c:v>
                </c:pt>
                <c:pt idx="17">
                  <c:v>0.94637223974763407</c:v>
                </c:pt>
                <c:pt idx="18">
                  <c:v>0.94339622641509424</c:v>
                </c:pt>
                <c:pt idx="19">
                  <c:v>0.94043887147335425</c:v>
                </c:pt>
                <c:pt idx="20">
                  <c:v>0.9375</c:v>
                </c:pt>
                <c:pt idx="21">
                  <c:v>0.93457943925233644</c:v>
                </c:pt>
                <c:pt idx="22">
                  <c:v>0.93167701863354035</c:v>
                </c:pt>
                <c:pt idx="23">
                  <c:v>0.92879256965944268</c:v>
                </c:pt>
                <c:pt idx="24">
                  <c:v>0.92592592592592582</c:v>
                </c:pt>
                <c:pt idx="25">
                  <c:v>0.92307692307692313</c:v>
                </c:pt>
                <c:pt idx="26">
                  <c:v>0.92024539877300615</c:v>
                </c:pt>
                <c:pt idx="27">
                  <c:v>0.9174311926605504</c:v>
                </c:pt>
                <c:pt idx="28">
                  <c:v>0.91463414634146334</c:v>
                </c:pt>
                <c:pt idx="29">
                  <c:v>0.91185410334346506</c:v>
                </c:pt>
                <c:pt idx="30">
                  <c:v>0.90909090909090917</c:v>
                </c:pt>
                <c:pt idx="31">
                  <c:v>0.90634441087613293</c:v>
                </c:pt>
                <c:pt idx="32">
                  <c:v>0.90361445783132532</c:v>
                </c:pt>
                <c:pt idx="33">
                  <c:v>0.90090090090090091</c:v>
                </c:pt>
                <c:pt idx="34">
                  <c:v>0.89820359281437134</c:v>
                </c:pt>
                <c:pt idx="35">
                  <c:v>0.89552238805970152</c:v>
                </c:pt>
                <c:pt idx="36">
                  <c:v>0.8928571428571429</c:v>
                </c:pt>
                <c:pt idx="37">
                  <c:v>0.89020771513353114</c:v>
                </c:pt>
                <c:pt idx="38">
                  <c:v>0.8875739644970414</c:v>
                </c:pt>
                <c:pt idx="39">
                  <c:v>0.88495575221238931</c:v>
                </c:pt>
                <c:pt idx="40">
                  <c:v>0.88235294117647056</c:v>
                </c:pt>
                <c:pt idx="41">
                  <c:v>0.87976539589442815</c:v>
                </c:pt>
                <c:pt idx="42">
                  <c:v>0.87719298245614041</c:v>
                </c:pt>
                <c:pt idx="43">
                  <c:v>0.87463556851311952</c:v>
                </c:pt>
                <c:pt idx="44">
                  <c:v>0.87209302325581395</c:v>
                </c:pt>
                <c:pt idx="45">
                  <c:v>0.86956521739130432</c:v>
                </c:pt>
                <c:pt idx="46">
                  <c:v>0.86705202312138729</c:v>
                </c:pt>
                <c:pt idx="47">
                  <c:v>0.86455331412103753</c:v>
                </c:pt>
                <c:pt idx="48">
                  <c:v>0.86206896551724144</c:v>
                </c:pt>
                <c:pt idx="49">
                  <c:v>0.85959885386819479</c:v>
                </c:pt>
                <c:pt idx="50">
                  <c:v>0.8571428571428571</c:v>
                </c:pt>
                <c:pt idx="51">
                  <c:v>0.85470085470085477</c:v>
                </c:pt>
                <c:pt idx="52">
                  <c:v>0.85227272727272729</c:v>
                </c:pt>
                <c:pt idx="53">
                  <c:v>0.84985835694050982</c:v>
                </c:pt>
                <c:pt idx="54">
                  <c:v>0.84745762711864403</c:v>
                </c:pt>
                <c:pt idx="55">
                  <c:v>0.84507042253521136</c:v>
                </c:pt>
                <c:pt idx="56">
                  <c:v>0.84269662921348309</c:v>
                </c:pt>
                <c:pt idx="57">
                  <c:v>0.84033613445378152</c:v>
                </c:pt>
                <c:pt idx="58">
                  <c:v>0.83798882681564246</c:v>
                </c:pt>
                <c:pt idx="59">
                  <c:v>0.83565459610027859</c:v>
                </c:pt>
                <c:pt idx="60">
                  <c:v>0.83333333333333326</c:v>
                </c:pt>
                <c:pt idx="61">
                  <c:v>0.8310249307479225</c:v>
                </c:pt>
                <c:pt idx="62">
                  <c:v>0.82872928176795579</c:v>
                </c:pt>
                <c:pt idx="63">
                  <c:v>0.82644628099173556</c:v>
                </c:pt>
                <c:pt idx="64">
                  <c:v>0.82417582417582413</c:v>
                </c:pt>
                <c:pt idx="65">
                  <c:v>0.82191780821917815</c:v>
                </c:pt>
                <c:pt idx="66">
                  <c:v>0.81967213114754101</c:v>
                </c:pt>
                <c:pt idx="67">
                  <c:v>0.81743869209809261</c:v>
                </c:pt>
                <c:pt idx="68">
                  <c:v>0.81521739130434778</c:v>
                </c:pt>
                <c:pt idx="69">
                  <c:v>0.81300813008130079</c:v>
                </c:pt>
                <c:pt idx="70">
                  <c:v>0.81081081081081074</c:v>
                </c:pt>
                <c:pt idx="71">
                  <c:v>0.80862533692722371</c:v>
                </c:pt>
                <c:pt idx="72">
                  <c:v>0.80645161290322587</c:v>
                </c:pt>
                <c:pt idx="73">
                  <c:v>0.80428954423592491</c:v>
                </c:pt>
                <c:pt idx="74">
                  <c:v>0.80213903743315507</c:v>
                </c:pt>
                <c:pt idx="75">
                  <c:v>0.8</c:v>
                </c:pt>
                <c:pt idx="76">
                  <c:v>0.79787234042553201</c:v>
                </c:pt>
                <c:pt idx="77">
                  <c:v>0.79575596816976124</c:v>
                </c:pt>
                <c:pt idx="78">
                  <c:v>0.79365079365079361</c:v>
                </c:pt>
                <c:pt idx="79">
                  <c:v>0.79155672823218992</c:v>
                </c:pt>
                <c:pt idx="80">
                  <c:v>0.78947368421052633</c:v>
                </c:pt>
                <c:pt idx="81">
                  <c:v>0.78740157480314954</c:v>
                </c:pt>
                <c:pt idx="82">
                  <c:v>0.78534031413612571</c:v>
                </c:pt>
                <c:pt idx="83">
                  <c:v>0.78328981723237601</c:v>
                </c:pt>
                <c:pt idx="84">
                  <c:v>0.78125</c:v>
                </c:pt>
                <c:pt idx="85">
                  <c:v>0.77922077922077926</c:v>
                </c:pt>
                <c:pt idx="86">
                  <c:v>0.77720207253886009</c:v>
                </c:pt>
                <c:pt idx="87">
                  <c:v>0.77519379844961234</c:v>
                </c:pt>
                <c:pt idx="88">
                  <c:v>0.77319587628865982</c:v>
                </c:pt>
                <c:pt idx="89">
                  <c:v>0.77120822622107965</c:v>
                </c:pt>
                <c:pt idx="90">
                  <c:v>0.76923076923076927</c:v>
                </c:pt>
                <c:pt idx="91">
                  <c:v>0.76726342710997442</c:v>
                </c:pt>
                <c:pt idx="92">
                  <c:v>0.76530612244897955</c:v>
                </c:pt>
                <c:pt idx="93">
                  <c:v>0.76335877862595414</c:v>
                </c:pt>
                <c:pt idx="94">
                  <c:v>0.76142131979695438</c:v>
                </c:pt>
                <c:pt idx="95">
                  <c:v>0.75949367088607589</c:v>
                </c:pt>
                <c:pt idx="96">
                  <c:v>0.75757575757575757</c:v>
                </c:pt>
                <c:pt idx="97">
                  <c:v>0.75566750629722923</c:v>
                </c:pt>
                <c:pt idx="98">
                  <c:v>0.75376884422110557</c:v>
                </c:pt>
                <c:pt idx="99">
                  <c:v>0.75187969924812026</c:v>
                </c:pt>
                <c:pt idx="100">
                  <c:v>0.75</c:v>
                </c:pt>
                <c:pt idx="101">
                  <c:v>0.74812967581047385</c:v>
                </c:pt>
                <c:pt idx="102">
                  <c:v>0.74626865671641796</c:v>
                </c:pt>
                <c:pt idx="103">
                  <c:v>0.74441687344913143</c:v>
                </c:pt>
                <c:pt idx="104">
                  <c:v>0.74257425742574257</c:v>
                </c:pt>
                <c:pt idx="105">
                  <c:v>0.74074074074074081</c:v>
                </c:pt>
                <c:pt idx="106">
                  <c:v>0.73891625615763534</c:v>
                </c:pt>
                <c:pt idx="107">
                  <c:v>0.73710073710073709</c:v>
                </c:pt>
                <c:pt idx="108">
                  <c:v>0.73529411764705876</c:v>
                </c:pt>
                <c:pt idx="109">
                  <c:v>0.73349633251833746</c:v>
                </c:pt>
                <c:pt idx="110">
                  <c:v>0.73170731707317083</c:v>
                </c:pt>
                <c:pt idx="111">
                  <c:v>0.72992700729927007</c:v>
                </c:pt>
                <c:pt idx="112">
                  <c:v>0.72815533980582525</c:v>
                </c:pt>
                <c:pt idx="113">
                  <c:v>0.72639225181598066</c:v>
                </c:pt>
                <c:pt idx="114">
                  <c:v>0.7246376811594204</c:v>
                </c:pt>
                <c:pt idx="115">
                  <c:v>0.72289156626506013</c:v>
                </c:pt>
                <c:pt idx="116">
                  <c:v>0.72115384615384615</c:v>
                </c:pt>
                <c:pt idx="117">
                  <c:v>0.71942446043165464</c:v>
                </c:pt>
                <c:pt idx="118">
                  <c:v>0.71770334928229673</c:v>
                </c:pt>
                <c:pt idx="119">
                  <c:v>0.71599045346062062</c:v>
                </c:pt>
                <c:pt idx="120">
                  <c:v>0.7142857142857143</c:v>
                </c:pt>
                <c:pt idx="121">
                  <c:v>0.71258907363420432</c:v>
                </c:pt>
                <c:pt idx="122">
                  <c:v>0.7109004739336493</c:v>
                </c:pt>
                <c:pt idx="123">
                  <c:v>0.70921985815602828</c:v>
                </c:pt>
                <c:pt idx="124">
                  <c:v>0.70754716981132071</c:v>
                </c:pt>
                <c:pt idx="125">
                  <c:v>0.70588235294117652</c:v>
                </c:pt>
                <c:pt idx="126">
                  <c:v>0.70422535211267612</c:v>
                </c:pt>
                <c:pt idx="127">
                  <c:v>0.7025761124121781</c:v>
                </c:pt>
                <c:pt idx="128">
                  <c:v>0.7009345794392523</c:v>
                </c:pt>
                <c:pt idx="129">
                  <c:v>0.69930069930069927</c:v>
                </c:pt>
                <c:pt idx="130">
                  <c:v>0.69767441860465118</c:v>
                </c:pt>
                <c:pt idx="131">
                  <c:v>0.6960556844547563</c:v>
                </c:pt>
                <c:pt idx="132">
                  <c:v>0.69444444444444442</c:v>
                </c:pt>
                <c:pt idx="133">
                  <c:v>0.69284064665127021</c:v>
                </c:pt>
                <c:pt idx="134">
                  <c:v>0.69124423963133641</c:v>
                </c:pt>
                <c:pt idx="135">
                  <c:v>0.68965517241379315</c:v>
                </c:pt>
                <c:pt idx="136">
                  <c:v>0.68807339449541283</c:v>
                </c:pt>
                <c:pt idx="137">
                  <c:v>0.68649885583524028</c:v>
                </c:pt>
                <c:pt idx="138">
                  <c:v>0.68493150684931503</c:v>
                </c:pt>
                <c:pt idx="139">
                  <c:v>0.68337129840546706</c:v>
                </c:pt>
                <c:pt idx="140">
                  <c:v>0.68181818181818177</c:v>
                </c:pt>
                <c:pt idx="141">
                  <c:v>0.68027210884353739</c:v>
                </c:pt>
                <c:pt idx="142">
                  <c:v>0.67873303167420818</c:v>
                </c:pt>
                <c:pt idx="143">
                  <c:v>0.67720090293453727</c:v>
                </c:pt>
                <c:pt idx="144">
                  <c:v>0.67567567567567577</c:v>
                </c:pt>
                <c:pt idx="145">
                  <c:v>0.6741573033707865</c:v>
                </c:pt>
                <c:pt idx="146">
                  <c:v>0.67264573991031396</c:v>
                </c:pt>
                <c:pt idx="147">
                  <c:v>0.67114093959731547</c:v>
                </c:pt>
                <c:pt idx="148">
                  <c:v>0.6696428571428571</c:v>
                </c:pt>
                <c:pt idx="149">
                  <c:v>0.66815144766146994</c:v>
                </c:pt>
                <c:pt idx="150">
                  <c:v>0.66666666666666663</c:v>
                </c:pt>
                <c:pt idx="151">
                  <c:v>0.66518847006651893</c:v>
                </c:pt>
                <c:pt idx="152">
                  <c:v>0.66371681415929207</c:v>
                </c:pt>
                <c:pt idx="153">
                  <c:v>0.66225165562913901</c:v>
                </c:pt>
                <c:pt idx="154">
                  <c:v>0.66079295154185025</c:v>
                </c:pt>
                <c:pt idx="155">
                  <c:v>0.65934065934065933</c:v>
                </c:pt>
                <c:pt idx="156">
                  <c:v>0.6578947368421052</c:v>
                </c:pt>
                <c:pt idx="157">
                  <c:v>0.65645514223194745</c:v>
                </c:pt>
                <c:pt idx="158">
                  <c:v>0.65502183406113534</c:v>
                </c:pt>
                <c:pt idx="159">
                  <c:v>0.65359477124183007</c:v>
                </c:pt>
                <c:pt idx="160">
                  <c:v>0.65217391304347827</c:v>
                </c:pt>
                <c:pt idx="161">
                  <c:v>0.65075921908893708</c:v>
                </c:pt>
                <c:pt idx="162">
                  <c:v>0.64935064935064934</c:v>
                </c:pt>
                <c:pt idx="163">
                  <c:v>0.64794816414686829</c:v>
                </c:pt>
                <c:pt idx="164">
                  <c:v>0.64655172413793105</c:v>
                </c:pt>
                <c:pt idx="165">
                  <c:v>0.64516129032258063</c:v>
                </c:pt>
                <c:pt idx="166">
                  <c:v>0.64377682403433478</c:v>
                </c:pt>
                <c:pt idx="167">
                  <c:v>0.64239828693790146</c:v>
                </c:pt>
                <c:pt idx="168">
                  <c:v>0.64102564102564108</c:v>
                </c:pt>
                <c:pt idx="169">
                  <c:v>0.63965884861407252</c:v>
                </c:pt>
                <c:pt idx="170">
                  <c:v>0.63829787234042545</c:v>
                </c:pt>
                <c:pt idx="171">
                  <c:v>0.63694267515923564</c:v>
                </c:pt>
                <c:pt idx="172">
                  <c:v>0.63559322033898313</c:v>
                </c:pt>
                <c:pt idx="173">
                  <c:v>0.63424947145877375</c:v>
                </c:pt>
                <c:pt idx="174">
                  <c:v>0.63291139240506322</c:v>
                </c:pt>
                <c:pt idx="175">
                  <c:v>0.63157894736842102</c:v>
                </c:pt>
                <c:pt idx="176">
                  <c:v>0.63025210084033612</c:v>
                </c:pt>
                <c:pt idx="177">
                  <c:v>0.62893081761006298</c:v>
                </c:pt>
                <c:pt idx="178">
                  <c:v>0.62761506276150625</c:v>
                </c:pt>
                <c:pt idx="179">
                  <c:v>0.62630480167014613</c:v>
                </c:pt>
                <c:pt idx="180">
                  <c:v>0.625</c:v>
                </c:pt>
                <c:pt idx="181">
                  <c:v>0.62370062370062362</c:v>
                </c:pt>
                <c:pt idx="182">
                  <c:v>0.62240663900414939</c:v>
                </c:pt>
                <c:pt idx="183">
                  <c:v>0.6211180124223602</c:v>
                </c:pt>
                <c:pt idx="184">
                  <c:v>0.6198347107438017</c:v>
                </c:pt>
                <c:pt idx="185">
                  <c:v>0.61855670103092786</c:v>
                </c:pt>
                <c:pt idx="186">
                  <c:v>0.61728395061728392</c:v>
                </c:pt>
                <c:pt idx="187">
                  <c:v>0.61601642710472282</c:v>
                </c:pt>
                <c:pt idx="188">
                  <c:v>0.61475409836065575</c:v>
                </c:pt>
                <c:pt idx="189">
                  <c:v>0.61349693251533743</c:v>
                </c:pt>
                <c:pt idx="190">
                  <c:v>0.61224489795918358</c:v>
                </c:pt>
                <c:pt idx="191">
                  <c:v>0.61099796334012213</c:v>
                </c:pt>
                <c:pt idx="192">
                  <c:v>0.6097560975609756</c:v>
                </c:pt>
                <c:pt idx="193">
                  <c:v>0.60851926977687631</c:v>
                </c:pt>
                <c:pt idx="194">
                  <c:v>0.60728744939271262</c:v>
                </c:pt>
                <c:pt idx="195">
                  <c:v>0.60606060606060608</c:v>
                </c:pt>
                <c:pt idx="196">
                  <c:v>0.60483870967741937</c:v>
                </c:pt>
                <c:pt idx="197">
                  <c:v>0.60362173038229383</c:v>
                </c:pt>
                <c:pt idx="198">
                  <c:v>0.60240963855421681</c:v>
                </c:pt>
                <c:pt idx="199">
                  <c:v>0.60120240480961917</c:v>
                </c:pt>
                <c:pt idx="200">
                  <c:v>0.6</c:v>
                </c:pt>
                <c:pt idx="201">
                  <c:v>0.5988023952095809</c:v>
                </c:pt>
                <c:pt idx="202">
                  <c:v>0.59760956175298807</c:v>
                </c:pt>
                <c:pt idx="203">
                  <c:v>0.59642147117296229</c:v>
                </c:pt>
                <c:pt idx="204">
                  <c:v>0.59523809523809523</c:v>
                </c:pt>
                <c:pt idx="205">
                  <c:v>0.59405940594059403</c:v>
                </c:pt>
                <c:pt idx="206">
                  <c:v>0.59288537549407105</c:v>
                </c:pt>
                <c:pt idx="207">
                  <c:v>0.59171597633136086</c:v>
                </c:pt>
                <c:pt idx="208">
                  <c:v>0.59055118110236215</c:v>
                </c:pt>
                <c:pt idx="209">
                  <c:v>0.58939096267190572</c:v>
                </c:pt>
                <c:pt idx="210">
                  <c:v>0.58823529411764708</c:v>
                </c:pt>
                <c:pt idx="211">
                  <c:v>0.58708414872798442</c:v>
                </c:pt>
                <c:pt idx="212">
                  <c:v>0.5859375</c:v>
                </c:pt>
                <c:pt idx="213">
                  <c:v>0.58479532163742687</c:v>
                </c:pt>
                <c:pt idx="214">
                  <c:v>0.58365758754863806</c:v>
                </c:pt>
                <c:pt idx="215">
                  <c:v>0.58252427184466016</c:v>
                </c:pt>
                <c:pt idx="216">
                  <c:v>0.58139534883720934</c:v>
                </c:pt>
                <c:pt idx="217">
                  <c:v>0.58027079303675044</c:v>
                </c:pt>
                <c:pt idx="218">
                  <c:v>0.57915057915057921</c:v>
                </c:pt>
                <c:pt idx="219">
                  <c:v>0.5780346820809249</c:v>
                </c:pt>
                <c:pt idx="220">
                  <c:v>0.57692307692307687</c:v>
                </c:pt>
                <c:pt idx="221">
                  <c:v>0.57581573896353166</c:v>
                </c:pt>
                <c:pt idx="222">
                  <c:v>0.57471264367816088</c:v>
                </c:pt>
                <c:pt idx="223">
                  <c:v>0.57361376673040143</c:v>
                </c:pt>
                <c:pt idx="224">
                  <c:v>0.5725190839694656</c:v>
                </c:pt>
                <c:pt idx="225">
                  <c:v>0.5714285714285714</c:v>
                </c:pt>
                <c:pt idx="226">
                  <c:v>0.57034220532319391</c:v>
                </c:pt>
                <c:pt idx="227">
                  <c:v>0.56925996204933593</c:v>
                </c:pt>
                <c:pt idx="228">
                  <c:v>0.56818181818181823</c:v>
                </c:pt>
                <c:pt idx="229">
                  <c:v>0.56710775047258977</c:v>
                </c:pt>
                <c:pt idx="230">
                  <c:v>0.56603773584905659</c:v>
                </c:pt>
                <c:pt idx="231">
                  <c:v>0.56497175141242928</c:v>
                </c:pt>
                <c:pt idx="232">
                  <c:v>0.56390977443609025</c:v>
                </c:pt>
                <c:pt idx="233">
                  <c:v>0.56285178236397748</c:v>
                </c:pt>
                <c:pt idx="234">
                  <c:v>0.5617977528089888</c:v>
                </c:pt>
                <c:pt idx="235">
                  <c:v>0.56074766355140193</c:v>
                </c:pt>
                <c:pt idx="236">
                  <c:v>0.55970149253731349</c:v>
                </c:pt>
                <c:pt idx="237">
                  <c:v>0.55865921787709494</c:v>
                </c:pt>
                <c:pt idx="238">
                  <c:v>0.55762081784386619</c:v>
                </c:pt>
                <c:pt idx="239">
                  <c:v>0.55658627087198509</c:v>
                </c:pt>
                <c:pt idx="240">
                  <c:v>0.55555555555555547</c:v>
                </c:pt>
                <c:pt idx="241">
                  <c:v>0.55452865064695012</c:v>
                </c:pt>
                <c:pt idx="242">
                  <c:v>0.55350553505535061</c:v>
                </c:pt>
                <c:pt idx="243">
                  <c:v>0.5524861878453039</c:v>
                </c:pt>
                <c:pt idx="244">
                  <c:v>0.55147058823529416</c:v>
                </c:pt>
                <c:pt idx="245">
                  <c:v>0.55045871559633031</c:v>
                </c:pt>
                <c:pt idx="246">
                  <c:v>0.5494505494505495</c:v>
                </c:pt>
                <c:pt idx="247">
                  <c:v>0.54844606946983543</c:v>
                </c:pt>
                <c:pt idx="248">
                  <c:v>0.54744525547445255</c:v>
                </c:pt>
                <c:pt idx="249">
                  <c:v>0.54644808743169393</c:v>
                </c:pt>
                <c:pt idx="250">
                  <c:v>0.54545454545454541</c:v>
                </c:pt>
                <c:pt idx="251">
                  <c:v>0.54446460980036304</c:v>
                </c:pt>
                <c:pt idx="252">
                  <c:v>0.5434782608695653</c:v>
                </c:pt>
                <c:pt idx="253">
                  <c:v>0.54249547920434005</c:v>
                </c:pt>
                <c:pt idx="254">
                  <c:v>0.54151624548736466</c:v>
                </c:pt>
                <c:pt idx="255">
                  <c:v>0.54054054054054057</c:v>
                </c:pt>
                <c:pt idx="256">
                  <c:v>0.53956834532374098</c:v>
                </c:pt>
                <c:pt idx="257">
                  <c:v>0.53859964093357271</c:v>
                </c:pt>
                <c:pt idx="258">
                  <c:v>0.5376344086021505</c:v>
                </c:pt>
                <c:pt idx="259">
                  <c:v>0.53667262969588547</c:v>
                </c:pt>
                <c:pt idx="260">
                  <c:v>0.5357142857142857</c:v>
                </c:pt>
                <c:pt idx="261">
                  <c:v>0.53475935828877008</c:v>
                </c:pt>
                <c:pt idx="262">
                  <c:v>0.53380782918149461</c:v>
                </c:pt>
                <c:pt idx="263">
                  <c:v>0.53285968028419184</c:v>
                </c:pt>
                <c:pt idx="264">
                  <c:v>0.53191489361702127</c:v>
                </c:pt>
                <c:pt idx="265">
                  <c:v>0.53097345132743357</c:v>
                </c:pt>
                <c:pt idx="266">
                  <c:v>0.53003533568904593</c:v>
                </c:pt>
                <c:pt idx="267">
                  <c:v>0.52910052910052907</c:v>
                </c:pt>
                <c:pt idx="268">
                  <c:v>0.52816901408450712</c:v>
                </c:pt>
                <c:pt idx="269">
                  <c:v>0.52724077328646757</c:v>
                </c:pt>
                <c:pt idx="270">
                  <c:v>0.52631578947368418</c:v>
                </c:pt>
                <c:pt idx="271">
                  <c:v>0.52539404553415059</c:v>
                </c:pt>
                <c:pt idx="272">
                  <c:v>0.52447552447552437</c:v>
                </c:pt>
                <c:pt idx="273">
                  <c:v>0.52356020942408377</c:v>
                </c:pt>
                <c:pt idx="274">
                  <c:v>0.52264808362369342</c:v>
                </c:pt>
                <c:pt idx="275">
                  <c:v>0.52173913043478259</c:v>
                </c:pt>
                <c:pt idx="276">
                  <c:v>0.52083333333333337</c:v>
                </c:pt>
                <c:pt idx="277">
                  <c:v>0.51993067590987874</c:v>
                </c:pt>
                <c:pt idx="278">
                  <c:v>0.51903114186851218</c:v>
                </c:pt>
                <c:pt idx="279">
                  <c:v>0.51813471502590669</c:v>
                </c:pt>
                <c:pt idx="280">
                  <c:v>0.51724137931034486</c:v>
                </c:pt>
                <c:pt idx="281">
                  <c:v>0.51635111876075723</c:v>
                </c:pt>
                <c:pt idx="282">
                  <c:v>0.51546391752577314</c:v>
                </c:pt>
                <c:pt idx="283">
                  <c:v>0.51457975986277871</c:v>
                </c:pt>
                <c:pt idx="284">
                  <c:v>0.51369863013698636</c:v>
                </c:pt>
                <c:pt idx="285">
                  <c:v>0.51282051282051289</c:v>
                </c:pt>
                <c:pt idx="286">
                  <c:v>0.51194539249146764</c:v>
                </c:pt>
                <c:pt idx="287">
                  <c:v>0.51107325383304936</c:v>
                </c:pt>
                <c:pt idx="288">
                  <c:v>0.51020408163265307</c:v>
                </c:pt>
                <c:pt idx="289">
                  <c:v>0.50933786078098464</c:v>
                </c:pt>
                <c:pt idx="290">
                  <c:v>0.50847457627118642</c:v>
                </c:pt>
                <c:pt idx="291">
                  <c:v>0.50761421319796951</c:v>
                </c:pt>
                <c:pt idx="292">
                  <c:v>0.5067567567567568</c:v>
                </c:pt>
                <c:pt idx="293">
                  <c:v>0.50590219224283306</c:v>
                </c:pt>
                <c:pt idx="294">
                  <c:v>0.50505050505050508</c:v>
                </c:pt>
                <c:pt idx="295">
                  <c:v>0.50420168067226889</c:v>
                </c:pt>
                <c:pt idx="296">
                  <c:v>0.50335570469798663</c:v>
                </c:pt>
                <c:pt idx="297">
                  <c:v>0.50251256281407031</c:v>
                </c:pt>
                <c:pt idx="298">
                  <c:v>0.50167224080267558</c:v>
                </c:pt>
                <c:pt idx="299">
                  <c:v>0.5008347245409015</c:v>
                </c:pt>
                <c:pt idx="300">
                  <c:v>0.5</c:v>
                </c:pt>
                <c:pt idx="301">
                  <c:v>0.49916805324459235</c:v>
                </c:pt>
                <c:pt idx="302">
                  <c:v>0.49833887043189373</c:v>
                </c:pt>
                <c:pt idx="303">
                  <c:v>0.49751243781094534</c:v>
                </c:pt>
                <c:pt idx="304">
                  <c:v>0.49668874172185429</c:v>
                </c:pt>
                <c:pt idx="305">
                  <c:v>0.49586776859504134</c:v>
                </c:pt>
                <c:pt idx="306">
                  <c:v>0.49504950495049499</c:v>
                </c:pt>
                <c:pt idx="307">
                  <c:v>0.49423393739703458</c:v>
                </c:pt>
                <c:pt idx="308">
                  <c:v>0.49342105263157893</c:v>
                </c:pt>
                <c:pt idx="309">
                  <c:v>0.49261083743842365</c:v>
                </c:pt>
                <c:pt idx="310">
                  <c:v>0.49180327868852464</c:v>
                </c:pt>
                <c:pt idx="311">
                  <c:v>0.49099836333878893</c:v>
                </c:pt>
                <c:pt idx="312">
                  <c:v>0.49019607843137253</c:v>
                </c:pt>
                <c:pt idx="313">
                  <c:v>0.48939641109298532</c:v>
                </c:pt>
                <c:pt idx="314">
                  <c:v>0.48859934853420189</c:v>
                </c:pt>
                <c:pt idx="315">
                  <c:v>0.48780487804878048</c:v>
                </c:pt>
                <c:pt idx="316">
                  <c:v>0.48701298701298701</c:v>
                </c:pt>
                <c:pt idx="317">
                  <c:v>0.48622366288492708</c:v>
                </c:pt>
                <c:pt idx="318">
                  <c:v>0.4854368932038835</c:v>
                </c:pt>
                <c:pt idx="319">
                  <c:v>0.4846526655896608</c:v>
                </c:pt>
                <c:pt idx="320">
                  <c:v>0.48387096774193544</c:v>
                </c:pt>
                <c:pt idx="321">
                  <c:v>0.48309178743961351</c:v>
                </c:pt>
                <c:pt idx="322">
                  <c:v>0.48231511254019288</c:v>
                </c:pt>
                <c:pt idx="323">
                  <c:v>0.4815409309791332</c:v>
                </c:pt>
                <c:pt idx="324">
                  <c:v>0.48076923076923073</c:v>
                </c:pt>
                <c:pt idx="325">
                  <c:v>0.48</c:v>
                </c:pt>
                <c:pt idx="326">
                  <c:v>0.47923322683706071</c:v>
                </c:pt>
                <c:pt idx="327">
                  <c:v>0.47846889952153115</c:v>
                </c:pt>
                <c:pt idx="328">
                  <c:v>0.47770700636942681</c:v>
                </c:pt>
                <c:pt idx="329">
                  <c:v>0.47694753577106519</c:v>
                </c:pt>
                <c:pt idx="330">
                  <c:v>0.47619047619047622</c:v>
                </c:pt>
                <c:pt idx="331">
                  <c:v>0.47543581616481773</c:v>
                </c:pt>
                <c:pt idx="332">
                  <c:v>0.47468354430379744</c:v>
                </c:pt>
                <c:pt idx="333">
                  <c:v>0.47393364928909953</c:v>
                </c:pt>
                <c:pt idx="334">
                  <c:v>0.47318611987381703</c:v>
                </c:pt>
                <c:pt idx="335">
                  <c:v>0.47244094488188981</c:v>
                </c:pt>
                <c:pt idx="336">
                  <c:v>0.47169811320754723</c:v>
                </c:pt>
                <c:pt idx="337">
                  <c:v>0.47095761381475665</c:v>
                </c:pt>
                <c:pt idx="338">
                  <c:v>0.47021943573667713</c:v>
                </c:pt>
                <c:pt idx="339">
                  <c:v>0.46948356807511732</c:v>
                </c:pt>
                <c:pt idx="340">
                  <c:v>0.46875</c:v>
                </c:pt>
                <c:pt idx="341">
                  <c:v>0.46801872074882994</c:v>
                </c:pt>
                <c:pt idx="342">
                  <c:v>0.46728971962616822</c:v>
                </c:pt>
                <c:pt idx="343">
                  <c:v>0.46656298600311041</c:v>
                </c:pt>
                <c:pt idx="344">
                  <c:v>0.46583850931677023</c:v>
                </c:pt>
                <c:pt idx="345">
                  <c:v>0.46511627906976744</c:v>
                </c:pt>
                <c:pt idx="346">
                  <c:v>0.46439628482972134</c:v>
                </c:pt>
                <c:pt idx="347">
                  <c:v>0.46367851622874801</c:v>
                </c:pt>
                <c:pt idx="348">
                  <c:v>0.46296296296296291</c:v>
                </c:pt>
                <c:pt idx="349">
                  <c:v>0.46224961479198767</c:v>
                </c:pt>
                <c:pt idx="350">
                  <c:v>0.46153846153846156</c:v>
                </c:pt>
                <c:pt idx="351">
                  <c:v>0.46082949308755761</c:v>
                </c:pt>
                <c:pt idx="352">
                  <c:v>0.46012269938650308</c:v>
                </c:pt>
                <c:pt idx="353">
                  <c:v>0.45941807044410415</c:v>
                </c:pt>
                <c:pt idx="354">
                  <c:v>0.4587155963302752</c:v>
                </c:pt>
                <c:pt idx="355">
                  <c:v>0.4580152671755725</c:v>
                </c:pt>
                <c:pt idx="356">
                  <c:v>0.45731707317073167</c:v>
                </c:pt>
                <c:pt idx="357">
                  <c:v>0.45662100456621002</c:v>
                </c:pt>
                <c:pt idx="358">
                  <c:v>0.45592705167173253</c:v>
                </c:pt>
                <c:pt idx="359">
                  <c:v>0.45523520485584218</c:v>
                </c:pt>
                <c:pt idx="360">
                  <c:v>0.45454545454545459</c:v>
                </c:pt>
                <c:pt idx="361">
                  <c:v>0.45385779122541609</c:v>
                </c:pt>
                <c:pt idx="362">
                  <c:v>0.45317220543806647</c:v>
                </c:pt>
                <c:pt idx="363">
                  <c:v>0.45248868778280543</c:v>
                </c:pt>
                <c:pt idx="364">
                  <c:v>0.45180722891566261</c:v>
                </c:pt>
                <c:pt idx="365">
                  <c:v>0.45112781954887216</c:v>
                </c:pt>
                <c:pt idx="366">
                  <c:v>0.45045045045045046</c:v>
                </c:pt>
                <c:pt idx="367">
                  <c:v>0.4497751124437781</c:v>
                </c:pt>
                <c:pt idx="368">
                  <c:v>0.44910179640718567</c:v>
                </c:pt>
                <c:pt idx="369">
                  <c:v>0.44843049327354262</c:v>
                </c:pt>
                <c:pt idx="370">
                  <c:v>0.44776119402985076</c:v>
                </c:pt>
                <c:pt idx="371">
                  <c:v>0.44709388971684055</c:v>
                </c:pt>
                <c:pt idx="372">
                  <c:v>0.4464285714285714</c:v>
                </c:pt>
                <c:pt idx="373">
                  <c:v>0.44576523031203563</c:v>
                </c:pt>
                <c:pt idx="374">
                  <c:v>0.44510385756676557</c:v>
                </c:pt>
                <c:pt idx="375">
                  <c:v>0.44444444444444442</c:v>
                </c:pt>
                <c:pt idx="376">
                  <c:v>0.4437869822485207</c:v>
                </c:pt>
                <c:pt idx="377">
                  <c:v>0.44313146233382572</c:v>
                </c:pt>
                <c:pt idx="378">
                  <c:v>0.44247787610619471</c:v>
                </c:pt>
                <c:pt idx="379">
                  <c:v>0.4418262150220913</c:v>
                </c:pt>
                <c:pt idx="380">
                  <c:v>0.44117647058823528</c:v>
                </c:pt>
                <c:pt idx="381">
                  <c:v>0.44052863436123346</c:v>
                </c:pt>
                <c:pt idx="382">
                  <c:v>0.43988269794721407</c:v>
                </c:pt>
                <c:pt idx="383">
                  <c:v>0.43923865300146414</c:v>
                </c:pt>
                <c:pt idx="384">
                  <c:v>0.43859649122807021</c:v>
                </c:pt>
                <c:pt idx="385">
                  <c:v>0.43795620437956206</c:v>
                </c:pt>
                <c:pt idx="386">
                  <c:v>0.43731778425655982</c:v>
                </c:pt>
                <c:pt idx="387">
                  <c:v>0.4366812227074236</c:v>
                </c:pt>
                <c:pt idx="388">
                  <c:v>0.43604651162790697</c:v>
                </c:pt>
                <c:pt idx="389">
                  <c:v>0.43541364296081275</c:v>
                </c:pt>
                <c:pt idx="390">
                  <c:v>0.43478260869565216</c:v>
                </c:pt>
                <c:pt idx="391">
                  <c:v>0.43415340086830678</c:v>
                </c:pt>
                <c:pt idx="392">
                  <c:v>0.43352601156069365</c:v>
                </c:pt>
                <c:pt idx="393">
                  <c:v>0.4329004329004329</c:v>
                </c:pt>
                <c:pt idx="394">
                  <c:v>0.43227665706051877</c:v>
                </c:pt>
                <c:pt idx="395">
                  <c:v>0.43165467625899279</c:v>
                </c:pt>
                <c:pt idx="396">
                  <c:v>0.43103448275862072</c:v>
                </c:pt>
                <c:pt idx="397">
                  <c:v>0.43041606886657097</c:v>
                </c:pt>
                <c:pt idx="398">
                  <c:v>0.42979942693409739</c:v>
                </c:pt>
                <c:pt idx="399">
                  <c:v>0.42918454935622319</c:v>
                </c:pt>
                <c:pt idx="400">
                  <c:v>0.42857142857142855</c:v>
                </c:pt>
                <c:pt idx="401">
                  <c:v>0.42796005706134094</c:v>
                </c:pt>
                <c:pt idx="402">
                  <c:v>0.42735042735042739</c:v>
                </c:pt>
                <c:pt idx="403">
                  <c:v>0.4267425320056899</c:v>
                </c:pt>
                <c:pt idx="404">
                  <c:v>0.42613636363636365</c:v>
                </c:pt>
                <c:pt idx="405">
                  <c:v>0.42553191489361702</c:v>
                </c:pt>
                <c:pt idx="406">
                  <c:v>0.42492917847025496</c:v>
                </c:pt>
                <c:pt idx="407">
                  <c:v>0.42432814710042432</c:v>
                </c:pt>
                <c:pt idx="408">
                  <c:v>0.42372881355932202</c:v>
                </c:pt>
                <c:pt idx="409">
                  <c:v>0.42313117066290551</c:v>
                </c:pt>
                <c:pt idx="410">
                  <c:v>0.42253521126760568</c:v>
                </c:pt>
                <c:pt idx="411">
                  <c:v>0.42194092827004215</c:v>
                </c:pt>
                <c:pt idx="412">
                  <c:v>0.42134831460674155</c:v>
                </c:pt>
                <c:pt idx="413">
                  <c:v>0.42075736325385693</c:v>
                </c:pt>
                <c:pt idx="414">
                  <c:v>0.42016806722689076</c:v>
                </c:pt>
                <c:pt idx="415">
                  <c:v>0.41958041958041958</c:v>
                </c:pt>
                <c:pt idx="416">
                  <c:v>0.41899441340782123</c:v>
                </c:pt>
                <c:pt idx="417">
                  <c:v>0.41841004184100417</c:v>
                </c:pt>
                <c:pt idx="418">
                  <c:v>0.4178272980501393</c:v>
                </c:pt>
                <c:pt idx="419">
                  <c:v>0.41724617524339358</c:v>
                </c:pt>
                <c:pt idx="420">
                  <c:v>0.41666666666666663</c:v>
                </c:pt>
                <c:pt idx="421">
                  <c:v>0.41608876560332869</c:v>
                </c:pt>
                <c:pt idx="422">
                  <c:v>0.41551246537396125</c:v>
                </c:pt>
                <c:pt idx="423">
                  <c:v>0.41493775933609955</c:v>
                </c:pt>
                <c:pt idx="424">
                  <c:v>0.4143646408839779</c:v>
                </c:pt>
                <c:pt idx="425">
                  <c:v>0.41379310344827586</c:v>
                </c:pt>
                <c:pt idx="426">
                  <c:v>0.41322314049586778</c:v>
                </c:pt>
                <c:pt idx="427">
                  <c:v>0.4126547455295736</c:v>
                </c:pt>
                <c:pt idx="428">
                  <c:v>0.41208791208791207</c:v>
                </c:pt>
                <c:pt idx="429">
                  <c:v>0.41152263374485598</c:v>
                </c:pt>
                <c:pt idx="430">
                  <c:v>0.41095890410958907</c:v>
                </c:pt>
                <c:pt idx="431">
                  <c:v>0.41039671682626538</c:v>
                </c:pt>
                <c:pt idx="432">
                  <c:v>0.4098360655737705</c:v>
                </c:pt>
                <c:pt idx="433">
                  <c:v>0.40927694406548432</c:v>
                </c:pt>
                <c:pt idx="434">
                  <c:v>0.40871934604904631</c:v>
                </c:pt>
                <c:pt idx="435">
                  <c:v>0.40816326530612246</c:v>
                </c:pt>
                <c:pt idx="436">
                  <c:v>0.40760869565217389</c:v>
                </c:pt>
                <c:pt idx="437">
                  <c:v>0.40705563093622793</c:v>
                </c:pt>
                <c:pt idx="438">
                  <c:v>0.4065040650406504</c:v>
                </c:pt>
                <c:pt idx="439">
                  <c:v>0.40595399188092018</c:v>
                </c:pt>
                <c:pt idx="440">
                  <c:v>0.40540540540540537</c:v>
                </c:pt>
                <c:pt idx="441">
                  <c:v>0.40485829959514169</c:v>
                </c:pt>
                <c:pt idx="442">
                  <c:v>0.40431266846361186</c:v>
                </c:pt>
                <c:pt idx="443">
                  <c:v>0.40376850605652759</c:v>
                </c:pt>
                <c:pt idx="444">
                  <c:v>0.40322580645161288</c:v>
                </c:pt>
                <c:pt idx="445">
                  <c:v>0.40268456375838924</c:v>
                </c:pt>
                <c:pt idx="446">
                  <c:v>0.40214477211796246</c:v>
                </c:pt>
                <c:pt idx="447">
                  <c:v>0.40160642570281124</c:v>
                </c:pt>
                <c:pt idx="448">
                  <c:v>0.40106951871657753</c:v>
                </c:pt>
                <c:pt idx="449">
                  <c:v>0.40053404539385845</c:v>
                </c:pt>
                <c:pt idx="450">
                  <c:v>0.4</c:v>
                </c:pt>
                <c:pt idx="451">
                  <c:v>0.39946737683089217</c:v>
                </c:pt>
                <c:pt idx="452">
                  <c:v>0.39893617021276601</c:v>
                </c:pt>
                <c:pt idx="453">
                  <c:v>0.39840637450199201</c:v>
                </c:pt>
                <c:pt idx="454">
                  <c:v>0.39787798408488062</c:v>
                </c:pt>
                <c:pt idx="455">
                  <c:v>0.39735099337748347</c:v>
                </c:pt>
                <c:pt idx="456">
                  <c:v>0.39682539682539686</c:v>
                </c:pt>
                <c:pt idx="457">
                  <c:v>0.39630118890356669</c:v>
                </c:pt>
                <c:pt idx="458">
                  <c:v>0.39577836411609496</c:v>
                </c:pt>
                <c:pt idx="459">
                  <c:v>0.39525691699604742</c:v>
                </c:pt>
                <c:pt idx="460">
                  <c:v>0.39473684210526316</c:v>
                </c:pt>
                <c:pt idx="461">
                  <c:v>0.39421813403416556</c:v>
                </c:pt>
                <c:pt idx="462">
                  <c:v>0.39370078740157477</c:v>
                </c:pt>
                <c:pt idx="463">
                  <c:v>0.39318479685452162</c:v>
                </c:pt>
                <c:pt idx="464">
                  <c:v>0.39267015706806285</c:v>
                </c:pt>
                <c:pt idx="465">
                  <c:v>0.39215686274509803</c:v>
                </c:pt>
                <c:pt idx="466">
                  <c:v>0.391644908616188</c:v>
                </c:pt>
                <c:pt idx="467">
                  <c:v>0.39113428943937417</c:v>
                </c:pt>
                <c:pt idx="468">
                  <c:v>0.390625</c:v>
                </c:pt>
                <c:pt idx="469">
                  <c:v>0.39011703511053314</c:v>
                </c:pt>
                <c:pt idx="470">
                  <c:v>0.38961038961038963</c:v>
                </c:pt>
                <c:pt idx="471">
                  <c:v>0.38910505836575876</c:v>
                </c:pt>
                <c:pt idx="472">
                  <c:v>0.38860103626943004</c:v>
                </c:pt>
                <c:pt idx="473">
                  <c:v>0.38809831824062091</c:v>
                </c:pt>
                <c:pt idx="474">
                  <c:v>0.38759689922480617</c:v>
                </c:pt>
                <c:pt idx="475">
                  <c:v>0.38709677419354838</c:v>
                </c:pt>
                <c:pt idx="476">
                  <c:v>0.38659793814432991</c:v>
                </c:pt>
                <c:pt idx="477">
                  <c:v>0.38610038610038611</c:v>
                </c:pt>
                <c:pt idx="478">
                  <c:v>0.38560411311053983</c:v>
                </c:pt>
                <c:pt idx="479">
                  <c:v>0.38510911424903721</c:v>
                </c:pt>
                <c:pt idx="480">
                  <c:v>0.38461538461538464</c:v>
                </c:pt>
                <c:pt idx="481">
                  <c:v>0.38412291933418696</c:v>
                </c:pt>
                <c:pt idx="482">
                  <c:v>0.38363171355498721</c:v>
                </c:pt>
                <c:pt idx="483">
                  <c:v>0.38314176245210729</c:v>
                </c:pt>
                <c:pt idx="484">
                  <c:v>0.38265306122448978</c:v>
                </c:pt>
                <c:pt idx="485">
                  <c:v>0.38216560509554143</c:v>
                </c:pt>
                <c:pt idx="486">
                  <c:v>0.38167938931297707</c:v>
                </c:pt>
                <c:pt idx="487">
                  <c:v>0.38119440914866581</c:v>
                </c:pt>
                <c:pt idx="488">
                  <c:v>0.38071065989847719</c:v>
                </c:pt>
                <c:pt idx="489">
                  <c:v>0.38022813688212931</c:v>
                </c:pt>
                <c:pt idx="490">
                  <c:v>0.37974683544303794</c:v>
                </c:pt>
                <c:pt idx="491">
                  <c:v>0.37926675094816686</c:v>
                </c:pt>
                <c:pt idx="492">
                  <c:v>0.37878787878787878</c:v>
                </c:pt>
                <c:pt idx="493">
                  <c:v>0.37831021437578816</c:v>
                </c:pt>
                <c:pt idx="494">
                  <c:v>0.37783375314861462</c:v>
                </c:pt>
                <c:pt idx="495">
                  <c:v>0.37735849056603771</c:v>
                </c:pt>
                <c:pt idx="496">
                  <c:v>0.37688442211055279</c:v>
                </c:pt>
                <c:pt idx="497">
                  <c:v>0.37641154328732751</c:v>
                </c:pt>
                <c:pt idx="498">
                  <c:v>0.37593984962406013</c:v>
                </c:pt>
                <c:pt idx="499">
                  <c:v>0.37546933667083854</c:v>
                </c:pt>
                <c:pt idx="500">
                  <c:v>0.375</c:v>
                </c:pt>
                <c:pt idx="501">
                  <c:v>0.37453183520599254</c:v>
                </c:pt>
                <c:pt idx="502">
                  <c:v>0.37406483790523692</c:v>
                </c:pt>
                <c:pt idx="503">
                  <c:v>0.37359900373598998</c:v>
                </c:pt>
                <c:pt idx="504">
                  <c:v>0.37313432835820898</c:v>
                </c:pt>
                <c:pt idx="505">
                  <c:v>0.37267080745341613</c:v>
                </c:pt>
                <c:pt idx="506">
                  <c:v>0.37220843672456583</c:v>
                </c:pt>
                <c:pt idx="507">
                  <c:v>0.37174721189591076</c:v>
                </c:pt>
                <c:pt idx="508">
                  <c:v>0.37128712871287128</c:v>
                </c:pt>
                <c:pt idx="509">
                  <c:v>0.37082818294190362</c:v>
                </c:pt>
                <c:pt idx="510">
                  <c:v>0.37037037037037041</c:v>
                </c:pt>
                <c:pt idx="511">
                  <c:v>0.36991368680641185</c:v>
                </c:pt>
                <c:pt idx="512">
                  <c:v>0.36945812807881767</c:v>
                </c:pt>
                <c:pt idx="513">
                  <c:v>0.36900369003690042</c:v>
                </c:pt>
                <c:pt idx="514">
                  <c:v>0.36855036855036855</c:v>
                </c:pt>
                <c:pt idx="515">
                  <c:v>0.36809815950920244</c:v>
                </c:pt>
                <c:pt idx="516">
                  <c:v>0.36764705882352938</c:v>
                </c:pt>
                <c:pt idx="517">
                  <c:v>0.36719706242350064</c:v>
                </c:pt>
                <c:pt idx="518">
                  <c:v>0.36674816625916873</c:v>
                </c:pt>
                <c:pt idx="519">
                  <c:v>0.36630036630036622</c:v>
                </c:pt>
                <c:pt idx="520">
                  <c:v>0.36585365853658541</c:v>
                </c:pt>
                <c:pt idx="521">
                  <c:v>0.36540803897685747</c:v>
                </c:pt>
                <c:pt idx="522">
                  <c:v>0.36496350364963509</c:v>
                </c:pt>
                <c:pt idx="523">
                  <c:v>0.36452004860267312</c:v>
                </c:pt>
                <c:pt idx="524">
                  <c:v>0.36407766990291263</c:v>
                </c:pt>
                <c:pt idx="525">
                  <c:v>0.36363636363636365</c:v>
                </c:pt>
                <c:pt idx="526">
                  <c:v>0.36319612590799033</c:v>
                </c:pt>
                <c:pt idx="527">
                  <c:v>0.36275695284159615</c:v>
                </c:pt>
                <c:pt idx="528">
                  <c:v>0.36231884057971009</c:v>
                </c:pt>
                <c:pt idx="529">
                  <c:v>0.36188178528347409</c:v>
                </c:pt>
                <c:pt idx="530">
                  <c:v>0.36144578313253006</c:v>
                </c:pt>
                <c:pt idx="531">
                  <c:v>0.36101083032490983</c:v>
                </c:pt>
                <c:pt idx="532">
                  <c:v>0.36057692307692307</c:v>
                </c:pt>
                <c:pt idx="533">
                  <c:v>0.36014405762304924</c:v>
                </c:pt>
                <c:pt idx="534">
                  <c:v>0.35971223021582732</c:v>
                </c:pt>
                <c:pt idx="535">
                  <c:v>0.3592814371257485</c:v>
                </c:pt>
                <c:pt idx="536">
                  <c:v>0.35885167464114837</c:v>
                </c:pt>
                <c:pt idx="537">
                  <c:v>0.3584229390681003</c:v>
                </c:pt>
                <c:pt idx="538">
                  <c:v>0.35799522673031031</c:v>
                </c:pt>
                <c:pt idx="539">
                  <c:v>0.35756853396901073</c:v>
                </c:pt>
                <c:pt idx="540">
                  <c:v>0.35714285714285715</c:v>
                </c:pt>
                <c:pt idx="541">
                  <c:v>0.356718192627824</c:v>
                </c:pt>
                <c:pt idx="542">
                  <c:v>0.35629453681710216</c:v>
                </c:pt>
                <c:pt idx="543">
                  <c:v>0.35587188612099646</c:v>
                </c:pt>
                <c:pt idx="544">
                  <c:v>0.3554502369668246</c:v>
                </c:pt>
                <c:pt idx="545">
                  <c:v>0.3550295857988166</c:v>
                </c:pt>
                <c:pt idx="546">
                  <c:v>0.35460992907801414</c:v>
                </c:pt>
                <c:pt idx="547">
                  <c:v>0.35419126328217243</c:v>
                </c:pt>
                <c:pt idx="548">
                  <c:v>0.35377358490566035</c:v>
                </c:pt>
                <c:pt idx="549">
                  <c:v>0.35335689045936397</c:v>
                </c:pt>
                <c:pt idx="550">
                  <c:v>0.35294117647058826</c:v>
                </c:pt>
                <c:pt idx="551">
                  <c:v>0.35252643948296125</c:v>
                </c:pt>
                <c:pt idx="552">
                  <c:v>0.35211267605633806</c:v>
                </c:pt>
                <c:pt idx="553">
                  <c:v>0.35169988276670572</c:v>
                </c:pt>
                <c:pt idx="554">
                  <c:v>0.35128805620608905</c:v>
                </c:pt>
                <c:pt idx="555">
                  <c:v>0.35087719298245612</c:v>
                </c:pt>
                <c:pt idx="556">
                  <c:v>0.35046728971962621</c:v>
                </c:pt>
                <c:pt idx="557">
                  <c:v>0.3500583430571762</c:v>
                </c:pt>
                <c:pt idx="558">
                  <c:v>0.34965034965034963</c:v>
                </c:pt>
                <c:pt idx="559">
                  <c:v>0.34924330616996507</c:v>
                </c:pt>
                <c:pt idx="560">
                  <c:v>0.34883720930232559</c:v>
                </c:pt>
                <c:pt idx="561">
                  <c:v>0.34843205574912894</c:v>
                </c:pt>
                <c:pt idx="562">
                  <c:v>0.34802784222737815</c:v>
                </c:pt>
                <c:pt idx="563">
                  <c:v>0.34762456546929321</c:v>
                </c:pt>
                <c:pt idx="564">
                  <c:v>0.34722222222222221</c:v>
                </c:pt>
                <c:pt idx="565">
                  <c:v>0.34682080924855491</c:v>
                </c:pt>
                <c:pt idx="566">
                  <c:v>0.3464203233256351</c:v>
                </c:pt>
                <c:pt idx="567">
                  <c:v>0.34602076124567477</c:v>
                </c:pt>
                <c:pt idx="568">
                  <c:v>0.34562211981566821</c:v>
                </c:pt>
                <c:pt idx="569">
                  <c:v>0.34522439585730719</c:v>
                </c:pt>
                <c:pt idx="570">
                  <c:v>0.34482758620689657</c:v>
                </c:pt>
                <c:pt idx="571">
                  <c:v>0.34443168771526977</c:v>
                </c:pt>
                <c:pt idx="572">
                  <c:v>0.34403669724770647</c:v>
                </c:pt>
                <c:pt idx="573">
                  <c:v>0.3436426116838488</c:v>
                </c:pt>
                <c:pt idx="574">
                  <c:v>0.34324942791762014</c:v>
                </c:pt>
                <c:pt idx="575">
                  <c:v>0.34285714285714286</c:v>
                </c:pt>
                <c:pt idx="576">
                  <c:v>0.34246575342465752</c:v>
                </c:pt>
                <c:pt idx="577">
                  <c:v>0.34207525655644244</c:v>
                </c:pt>
                <c:pt idx="578">
                  <c:v>0.34168564920273342</c:v>
                </c:pt>
                <c:pt idx="579">
                  <c:v>0.34129692832764508</c:v>
                </c:pt>
                <c:pt idx="580">
                  <c:v>0.34090909090909088</c:v>
                </c:pt>
                <c:pt idx="581">
                  <c:v>0.34052213393870606</c:v>
                </c:pt>
                <c:pt idx="582">
                  <c:v>0.3401360544217687</c:v>
                </c:pt>
                <c:pt idx="583">
                  <c:v>0.33975084937712347</c:v>
                </c:pt>
                <c:pt idx="584">
                  <c:v>0.33936651583710409</c:v>
                </c:pt>
                <c:pt idx="585">
                  <c:v>0.33898305084745767</c:v>
                </c:pt>
                <c:pt idx="586">
                  <c:v>0.33860045146726864</c:v>
                </c:pt>
                <c:pt idx="587">
                  <c:v>0.33821871476888382</c:v>
                </c:pt>
                <c:pt idx="588">
                  <c:v>0.33783783783783788</c:v>
                </c:pt>
                <c:pt idx="589">
                  <c:v>0.33745781777277839</c:v>
                </c:pt>
                <c:pt idx="590">
                  <c:v>0.33707865168539325</c:v>
                </c:pt>
                <c:pt idx="591">
                  <c:v>0.33670033670033672</c:v>
                </c:pt>
                <c:pt idx="592">
                  <c:v>0.33632286995515698</c:v>
                </c:pt>
                <c:pt idx="593">
                  <c:v>0.33594624860022398</c:v>
                </c:pt>
                <c:pt idx="594">
                  <c:v>0.33557046979865768</c:v>
                </c:pt>
                <c:pt idx="595">
                  <c:v>0.33519553072625702</c:v>
                </c:pt>
                <c:pt idx="596">
                  <c:v>0.33482142857142855</c:v>
                </c:pt>
                <c:pt idx="597">
                  <c:v>0.33444816053511711</c:v>
                </c:pt>
                <c:pt idx="598">
                  <c:v>0.33407572383073497</c:v>
                </c:pt>
                <c:pt idx="599">
                  <c:v>0.33370411568409342</c:v>
                </c:pt>
                <c:pt idx="600">
                  <c:v>0.33333333333333331</c:v>
                </c:pt>
                <c:pt idx="601">
                  <c:v>0.33296337402885684</c:v>
                </c:pt>
                <c:pt idx="602">
                  <c:v>0.33259423503325947</c:v>
                </c:pt>
                <c:pt idx="603">
                  <c:v>0.33222591362126241</c:v>
                </c:pt>
                <c:pt idx="604">
                  <c:v>0.33185840707964603</c:v>
                </c:pt>
                <c:pt idx="605">
                  <c:v>0.33149171270718231</c:v>
                </c:pt>
                <c:pt idx="606">
                  <c:v>0.33112582781456956</c:v>
                </c:pt>
                <c:pt idx="607">
                  <c:v>0.33076074972436603</c:v>
                </c:pt>
                <c:pt idx="608">
                  <c:v>0.33039647577092512</c:v>
                </c:pt>
                <c:pt idx="609">
                  <c:v>0.33003300330033003</c:v>
                </c:pt>
                <c:pt idx="610">
                  <c:v>0.32967032967032966</c:v>
                </c:pt>
                <c:pt idx="611">
                  <c:v>0.32930845225027444</c:v>
                </c:pt>
                <c:pt idx="612">
                  <c:v>0.3289473684210526</c:v>
                </c:pt>
                <c:pt idx="613">
                  <c:v>0.32858707557502742</c:v>
                </c:pt>
                <c:pt idx="614">
                  <c:v>0.32822757111597373</c:v>
                </c:pt>
                <c:pt idx="615">
                  <c:v>0.32786885245901637</c:v>
                </c:pt>
                <c:pt idx="616">
                  <c:v>0.32751091703056767</c:v>
                </c:pt>
                <c:pt idx="617">
                  <c:v>0.32715376226826609</c:v>
                </c:pt>
                <c:pt idx="618">
                  <c:v>0.32679738562091504</c:v>
                </c:pt>
                <c:pt idx="619">
                  <c:v>0.32644178454842215</c:v>
                </c:pt>
                <c:pt idx="620">
                  <c:v>0.32608695652173914</c:v>
                </c:pt>
                <c:pt idx="621">
                  <c:v>0.32573289902280128</c:v>
                </c:pt>
                <c:pt idx="622">
                  <c:v>0.3253796095444686</c:v>
                </c:pt>
                <c:pt idx="623">
                  <c:v>0.32502708559046584</c:v>
                </c:pt>
                <c:pt idx="624">
                  <c:v>0.32467532467532467</c:v>
                </c:pt>
                <c:pt idx="625">
                  <c:v>0.32432432432432434</c:v>
                </c:pt>
                <c:pt idx="626">
                  <c:v>0.32397408207343414</c:v>
                </c:pt>
                <c:pt idx="627">
                  <c:v>0.3236245954692557</c:v>
                </c:pt>
                <c:pt idx="628">
                  <c:v>0.32327586206896547</c:v>
                </c:pt>
                <c:pt idx="629">
                  <c:v>0.32292787944025836</c:v>
                </c:pt>
                <c:pt idx="630">
                  <c:v>0.32258064516129031</c:v>
                </c:pt>
                <c:pt idx="631">
                  <c:v>0.32223415682062301</c:v>
                </c:pt>
                <c:pt idx="632">
                  <c:v>0.32188841201716739</c:v>
                </c:pt>
                <c:pt idx="633">
                  <c:v>0.32154340836012862</c:v>
                </c:pt>
                <c:pt idx="634">
                  <c:v>0.32119914346895073</c:v>
                </c:pt>
                <c:pt idx="635">
                  <c:v>0.32085561497326204</c:v>
                </c:pt>
                <c:pt idx="636">
                  <c:v>0.32051282051282054</c:v>
                </c:pt>
                <c:pt idx="637">
                  <c:v>0.32017075773745995</c:v>
                </c:pt>
                <c:pt idx="638">
                  <c:v>0.31982942430703626</c:v>
                </c:pt>
                <c:pt idx="639">
                  <c:v>0.31948881789137379</c:v>
                </c:pt>
                <c:pt idx="640">
                  <c:v>0.31914893617021273</c:v>
                </c:pt>
                <c:pt idx="641">
                  <c:v>0.3188097768331562</c:v>
                </c:pt>
                <c:pt idx="642">
                  <c:v>0.31847133757961782</c:v>
                </c:pt>
                <c:pt idx="643">
                  <c:v>0.31813361611876989</c:v>
                </c:pt>
                <c:pt idx="644">
                  <c:v>0.31779661016949146</c:v>
                </c:pt>
                <c:pt idx="645">
                  <c:v>0.3174603174603175</c:v>
                </c:pt>
                <c:pt idx="646">
                  <c:v>0.31712473572938688</c:v>
                </c:pt>
                <c:pt idx="647">
                  <c:v>0.31678986272439286</c:v>
                </c:pt>
                <c:pt idx="648">
                  <c:v>0.31645569620253161</c:v>
                </c:pt>
                <c:pt idx="649">
                  <c:v>0.31612223393045308</c:v>
                </c:pt>
                <c:pt idx="650">
                  <c:v>0.31578947368421051</c:v>
                </c:pt>
                <c:pt idx="651">
                  <c:v>0.31545741324921134</c:v>
                </c:pt>
                <c:pt idx="652">
                  <c:v>0.31512605042016806</c:v>
                </c:pt>
                <c:pt idx="653">
                  <c:v>0.31479538300104926</c:v>
                </c:pt>
                <c:pt idx="654">
                  <c:v>0.31446540880503149</c:v>
                </c:pt>
                <c:pt idx="655">
                  <c:v>0.31413612565445026</c:v>
                </c:pt>
                <c:pt idx="656">
                  <c:v>0.31380753138075318</c:v>
                </c:pt>
                <c:pt idx="657">
                  <c:v>0.31347962382445138</c:v>
                </c:pt>
                <c:pt idx="658">
                  <c:v>0.31315240083507306</c:v>
                </c:pt>
                <c:pt idx="659">
                  <c:v>0.31282586027111575</c:v>
                </c:pt>
                <c:pt idx="660">
                  <c:v>0.3125</c:v>
                </c:pt>
                <c:pt idx="661">
                  <c:v>0.31217481789802293</c:v>
                </c:pt>
                <c:pt idx="662">
                  <c:v>0.31185031185031181</c:v>
                </c:pt>
                <c:pt idx="663">
                  <c:v>0.31152647975077885</c:v>
                </c:pt>
                <c:pt idx="664">
                  <c:v>0.31120331950207469</c:v>
                </c:pt>
                <c:pt idx="665">
                  <c:v>0.31088082901554404</c:v>
                </c:pt>
                <c:pt idx="666">
                  <c:v>0.3105590062111801</c:v>
                </c:pt>
                <c:pt idx="667">
                  <c:v>0.31023784901758017</c:v>
                </c:pt>
                <c:pt idx="668">
                  <c:v>0.30991735537190085</c:v>
                </c:pt>
                <c:pt idx="669">
                  <c:v>0.30959752321981421</c:v>
                </c:pt>
                <c:pt idx="670">
                  <c:v>0.30927835051546393</c:v>
                </c:pt>
                <c:pt idx="671">
                  <c:v>0.30895983522142118</c:v>
                </c:pt>
                <c:pt idx="672">
                  <c:v>0.30864197530864201</c:v>
                </c:pt>
                <c:pt idx="673">
                  <c:v>0.3083247687564234</c:v>
                </c:pt>
                <c:pt idx="674">
                  <c:v>0.30800821355236141</c:v>
                </c:pt>
                <c:pt idx="675">
                  <c:v>0.30769230769230771</c:v>
                </c:pt>
                <c:pt idx="676">
                  <c:v>0.30737704918032788</c:v>
                </c:pt>
                <c:pt idx="677">
                  <c:v>0.30706243602865918</c:v>
                </c:pt>
                <c:pt idx="678">
                  <c:v>0.30674846625766866</c:v>
                </c:pt>
                <c:pt idx="679">
                  <c:v>0.30643513789581206</c:v>
                </c:pt>
                <c:pt idx="680">
                  <c:v>0.30612244897959179</c:v>
                </c:pt>
                <c:pt idx="681">
                  <c:v>0.30581039755351686</c:v>
                </c:pt>
                <c:pt idx="682">
                  <c:v>0.30549898167006106</c:v>
                </c:pt>
                <c:pt idx="683">
                  <c:v>0.3051881993896236</c:v>
                </c:pt>
                <c:pt idx="684">
                  <c:v>0.3048780487804878</c:v>
                </c:pt>
                <c:pt idx="685">
                  <c:v>0.30456852791878175</c:v>
                </c:pt>
                <c:pt idx="686">
                  <c:v>0.30425963488843816</c:v>
                </c:pt>
                <c:pt idx="687">
                  <c:v>0.303951367781155</c:v>
                </c:pt>
                <c:pt idx="688">
                  <c:v>0.30364372469635631</c:v>
                </c:pt>
                <c:pt idx="689">
                  <c:v>0.30333670374115268</c:v>
                </c:pt>
                <c:pt idx="690">
                  <c:v>0.30303030303030304</c:v>
                </c:pt>
                <c:pt idx="691">
                  <c:v>0.30272452068617556</c:v>
                </c:pt>
                <c:pt idx="692">
                  <c:v>0.30241935483870969</c:v>
                </c:pt>
                <c:pt idx="693">
                  <c:v>0.30211480362537763</c:v>
                </c:pt>
                <c:pt idx="694">
                  <c:v>0.30181086519114686</c:v>
                </c:pt>
                <c:pt idx="695">
                  <c:v>0.30150753768844224</c:v>
                </c:pt>
                <c:pt idx="696">
                  <c:v>0.3012048192771084</c:v>
                </c:pt>
                <c:pt idx="697">
                  <c:v>0.30090270812437314</c:v>
                </c:pt>
                <c:pt idx="698">
                  <c:v>0.30060120240480959</c:v>
                </c:pt>
                <c:pt idx="699">
                  <c:v>0.3003003003003003</c:v>
                </c:pt>
                <c:pt idx="700">
                  <c:v>0.3</c:v>
                </c:pt>
                <c:pt idx="701">
                  <c:v>0.29970029970029971</c:v>
                </c:pt>
                <c:pt idx="702">
                  <c:v>0.29940119760479045</c:v>
                </c:pt>
                <c:pt idx="703">
                  <c:v>0.29910269192422728</c:v>
                </c:pt>
                <c:pt idx="704">
                  <c:v>0.29880478087649404</c:v>
                </c:pt>
                <c:pt idx="705">
                  <c:v>0.29850746268656714</c:v>
                </c:pt>
                <c:pt idx="706">
                  <c:v>0.29821073558648115</c:v>
                </c:pt>
                <c:pt idx="707">
                  <c:v>0.29791459781529295</c:v>
                </c:pt>
                <c:pt idx="708">
                  <c:v>0.29761904761904762</c:v>
                </c:pt>
                <c:pt idx="709">
                  <c:v>0.29732408325074333</c:v>
                </c:pt>
                <c:pt idx="710">
                  <c:v>0.29702970297029702</c:v>
                </c:pt>
                <c:pt idx="711">
                  <c:v>0.29673590504451042</c:v>
                </c:pt>
                <c:pt idx="712">
                  <c:v>0.29644268774703553</c:v>
                </c:pt>
                <c:pt idx="713">
                  <c:v>0.2961500493583416</c:v>
                </c:pt>
                <c:pt idx="714">
                  <c:v>0.29585798816568043</c:v>
                </c:pt>
                <c:pt idx="715">
                  <c:v>0.29556650246305416</c:v>
                </c:pt>
                <c:pt idx="716">
                  <c:v>0.29527559055118108</c:v>
                </c:pt>
                <c:pt idx="717">
                  <c:v>0.29498525073746312</c:v>
                </c:pt>
                <c:pt idx="718">
                  <c:v>0.29469548133595286</c:v>
                </c:pt>
                <c:pt idx="719">
                  <c:v>0.29440628066732089</c:v>
                </c:pt>
                <c:pt idx="720">
                  <c:v>0.29411764705882354</c:v>
                </c:pt>
                <c:pt idx="721">
                  <c:v>0.2938295788442703</c:v>
                </c:pt>
                <c:pt idx="722">
                  <c:v>0.29354207436399221</c:v>
                </c:pt>
                <c:pt idx="723">
                  <c:v>0.29325513196480935</c:v>
                </c:pt>
                <c:pt idx="724">
                  <c:v>0.29296875</c:v>
                </c:pt>
                <c:pt idx="725">
                  <c:v>0.29268292682926828</c:v>
                </c:pt>
                <c:pt idx="726">
                  <c:v>0.29239766081871343</c:v>
                </c:pt>
                <c:pt idx="727">
                  <c:v>0.29211295034079843</c:v>
                </c:pt>
                <c:pt idx="728">
                  <c:v>0.29182879377431903</c:v>
                </c:pt>
                <c:pt idx="729">
                  <c:v>0.29154518950437319</c:v>
                </c:pt>
                <c:pt idx="730">
                  <c:v>0.29126213592233008</c:v>
                </c:pt>
                <c:pt idx="731">
                  <c:v>0.29097963142580024</c:v>
                </c:pt>
                <c:pt idx="732">
                  <c:v>0.29069767441860467</c:v>
                </c:pt>
                <c:pt idx="733">
                  <c:v>0.29041626331074538</c:v>
                </c:pt>
                <c:pt idx="734">
                  <c:v>0.29013539651837522</c:v>
                </c:pt>
                <c:pt idx="735">
                  <c:v>0.28985507246376813</c:v>
                </c:pt>
                <c:pt idx="736">
                  <c:v>0.28957528957528961</c:v>
                </c:pt>
                <c:pt idx="737">
                  <c:v>0.28929604628736738</c:v>
                </c:pt>
                <c:pt idx="738">
                  <c:v>0.28901734104046245</c:v>
                </c:pt>
                <c:pt idx="739">
                  <c:v>0.28873917228103946</c:v>
                </c:pt>
                <c:pt idx="740">
                  <c:v>0.28846153846153844</c:v>
                </c:pt>
                <c:pt idx="741">
                  <c:v>0.28818443804034583</c:v>
                </c:pt>
                <c:pt idx="742">
                  <c:v>0.28790786948176583</c:v>
                </c:pt>
                <c:pt idx="743">
                  <c:v>0.28763183125599234</c:v>
                </c:pt>
                <c:pt idx="744">
                  <c:v>0.28735632183908044</c:v>
                </c:pt>
                <c:pt idx="745">
                  <c:v>0.28708133971291866</c:v>
                </c:pt>
                <c:pt idx="746">
                  <c:v>0.28680688336520072</c:v>
                </c:pt>
                <c:pt idx="747">
                  <c:v>0.28653295128939832</c:v>
                </c:pt>
                <c:pt idx="748">
                  <c:v>0.2862595419847328</c:v>
                </c:pt>
                <c:pt idx="749">
                  <c:v>0.2859866539561487</c:v>
                </c:pt>
                <c:pt idx="750">
                  <c:v>0.2857142857142857</c:v>
                </c:pt>
                <c:pt idx="751">
                  <c:v>0.28544243577545197</c:v>
                </c:pt>
                <c:pt idx="752">
                  <c:v>0.28517110266159695</c:v>
                </c:pt>
                <c:pt idx="753">
                  <c:v>0.28490028490028485</c:v>
                </c:pt>
                <c:pt idx="754">
                  <c:v>0.28462998102466797</c:v>
                </c:pt>
                <c:pt idx="755">
                  <c:v>0.28436018957345971</c:v>
                </c:pt>
                <c:pt idx="756">
                  <c:v>0.28409090909090912</c:v>
                </c:pt>
                <c:pt idx="757">
                  <c:v>0.28382213812677387</c:v>
                </c:pt>
                <c:pt idx="758">
                  <c:v>0.28355387523629488</c:v>
                </c:pt>
                <c:pt idx="759">
                  <c:v>0.28328611898016998</c:v>
                </c:pt>
                <c:pt idx="760">
                  <c:v>0.28301886792452829</c:v>
                </c:pt>
                <c:pt idx="761">
                  <c:v>0.28275212064090482</c:v>
                </c:pt>
                <c:pt idx="762">
                  <c:v>0.28248587570621464</c:v>
                </c:pt>
                <c:pt idx="763">
                  <c:v>0.28222013170272814</c:v>
                </c:pt>
                <c:pt idx="764">
                  <c:v>0.28195488721804512</c:v>
                </c:pt>
                <c:pt idx="765">
                  <c:v>0.28169014084507044</c:v>
                </c:pt>
                <c:pt idx="766">
                  <c:v>0.28142589118198874</c:v>
                </c:pt>
                <c:pt idx="767">
                  <c:v>0.28116213683223995</c:v>
                </c:pt>
                <c:pt idx="768">
                  <c:v>0.2808988764044944</c:v>
                </c:pt>
                <c:pt idx="769">
                  <c:v>0.2806361085126286</c:v>
                </c:pt>
                <c:pt idx="770">
                  <c:v>0.28037383177570097</c:v>
                </c:pt>
                <c:pt idx="771">
                  <c:v>0.28011204481792717</c:v>
                </c:pt>
                <c:pt idx="772">
                  <c:v>0.27985074626865675</c:v>
                </c:pt>
                <c:pt idx="773">
                  <c:v>0.27958993476234856</c:v>
                </c:pt>
                <c:pt idx="774">
                  <c:v>0.27932960893854747</c:v>
                </c:pt>
                <c:pt idx="775">
                  <c:v>0.27906976744186046</c:v>
                </c:pt>
                <c:pt idx="776">
                  <c:v>0.27881040892193309</c:v>
                </c:pt>
                <c:pt idx="777">
                  <c:v>0.2785515320334262</c:v>
                </c:pt>
                <c:pt idx="778">
                  <c:v>0.27829313543599254</c:v>
                </c:pt>
                <c:pt idx="779">
                  <c:v>0.27803521779425394</c:v>
                </c:pt>
                <c:pt idx="780">
                  <c:v>0.27777777777777773</c:v>
                </c:pt>
                <c:pt idx="781">
                  <c:v>0.27752081406105461</c:v>
                </c:pt>
                <c:pt idx="782">
                  <c:v>0.27726432532347506</c:v>
                </c:pt>
                <c:pt idx="783">
                  <c:v>0.2770083102493075</c:v>
                </c:pt>
                <c:pt idx="784">
                  <c:v>0.2767527675276753</c:v>
                </c:pt>
                <c:pt idx="785">
                  <c:v>0.27649769585253459</c:v>
                </c:pt>
                <c:pt idx="786">
                  <c:v>0.27624309392265195</c:v>
                </c:pt>
                <c:pt idx="787">
                  <c:v>0.27598896044158233</c:v>
                </c:pt>
                <c:pt idx="788">
                  <c:v>0.27573529411764708</c:v>
                </c:pt>
                <c:pt idx="789">
                  <c:v>0.27548209366391185</c:v>
                </c:pt>
                <c:pt idx="790">
                  <c:v>0.27522935779816515</c:v>
                </c:pt>
                <c:pt idx="791">
                  <c:v>0.27497708524289644</c:v>
                </c:pt>
                <c:pt idx="792">
                  <c:v>0.27472527472527475</c:v>
                </c:pt>
                <c:pt idx="793">
                  <c:v>0.27447392497712719</c:v>
                </c:pt>
                <c:pt idx="794">
                  <c:v>0.27422303473491771</c:v>
                </c:pt>
                <c:pt idx="795">
                  <c:v>0.27397260273972607</c:v>
                </c:pt>
                <c:pt idx="796">
                  <c:v>0.27372262773722628</c:v>
                </c:pt>
                <c:pt idx="797">
                  <c:v>0.27347310847766637</c:v>
                </c:pt>
                <c:pt idx="798">
                  <c:v>0.27322404371584696</c:v>
                </c:pt>
                <c:pt idx="799">
                  <c:v>0.27297543221110099</c:v>
                </c:pt>
                <c:pt idx="800">
                  <c:v>0.27272727272727271</c:v>
                </c:pt>
                <c:pt idx="801">
                  <c:v>0.27247956403269757</c:v>
                </c:pt>
                <c:pt idx="802">
                  <c:v>0.27223230490018152</c:v>
                </c:pt>
                <c:pt idx="803">
                  <c:v>0.27198549410698097</c:v>
                </c:pt>
                <c:pt idx="804">
                  <c:v>0.27173913043478265</c:v>
                </c:pt>
                <c:pt idx="805">
                  <c:v>0.27149321266968324</c:v>
                </c:pt>
                <c:pt idx="806">
                  <c:v>0.27124773960216997</c:v>
                </c:pt>
                <c:pt idx="807">
                  <c:v>0.27100271002710025</c:v>
                </c:pt>
                <c:pt idx="808">
                  <c:v>0.27075812274368233</c:v>
                </c:pt>
                <c:pt idx="809">
                  <c:v>0.27051397655545539</c:v>
                </c:pt>
                <c:pt idx="810">
                  <c:v>0.27027027027027029</c:v>
                </c:pt>
                <c:pt idx="811">
                  <c:v>0.27002700270027002</c:v>
                </c:pt>
                <c:pt idx="812">
                  <c:v>0.26978417266187055</c:v>
                </c:pt>
                <c:pt idx="813">
                  <c:v>0.26954177897574122</c:v>
                </c:pt>
                <c:pt idx="814">
                  <c:v>0.26929982046678635</c:v>
                </c:pt>
                <c:pt idx="815">
                  <c:v>0.26905829596412556</c:v>
                </c:pt>
                <c:pt idx="816">
                  <c:v>0.26881720430107525</c:v>
                </c:pt>
                <c:pt idx="817">
                  <c:v>0.26857654431512984</c:v>
                </c:pt>
                <c:pt idx="818">
                  <c:v>0.26833631484794274</c:v>
                </c:pt>
                <c:pt idx="819">
                  <c:v>0.26809651474530832</c:v>
                </c:pt>
                <c:pt idx="820">
                  <c:v>0.26785714285714285</c:v>
                </c:pt>
                <c:pt idx="821">
                  <c:v>0.2676181980374665</c:v>
                </c:pt>
                <c:pt idx="822">
                  <c:v>0.26737967914438499</c:v>
                </c:pt>
                <c:pt idx="823">
                  <c:v>0.26714158504007124</c:v>
                </c:pt>
                <c:pt idx="824">
                  <c:v>0.2669039145907473</c:v>
                </c:pt>
                <c:pt idx="825">
                  <c:v>0.26666666666666666</c:v>
                </c:pt>
                <c:pt idx="826">
                  <c:v>0.26642984014209592</c:v>
                </c:pt>
                <c:pt idx="827">
                  <c:v>0.26619343389529726</c:v>
                </c:pt>
                <c:pt idx="828">
                  <c:v>0.26595744680851063</c:v>
                </c:pt>
                <c:pt idx="829">
                  <c:v>0.26572187776793627</c:v>
                </c:pt>
                <c:pt idx="830">
                  <c:v>0.26548672566371678</c:v>
                </c:pt>
                <c:pt idx="831">
                  <c:v>0.2652519893899204</c:v>
                </c:pt>
                <c:pt idx="832">
                  <c:v>0.26501766784452296</c:v>
                </c:pt>
                <c:pt idx="833">
                  <c:v>0.26478375992939102</c:v>
                </c:pt>
                <c:pt idx="834">
                  <c:v>0.26455026455026454</c:v>
                </c:pt>
                <c:pt idx="835">
                  <c:v>0.26431718061674009</c:v>
                </c:pt>
                <c:pt idx="836">
                  <c:v>0.26408450704225356</c:v>
                </c:pt>
                <c:pt idx="837">
                  <c:v>0.26385224274406333</c:v>
                </c:pt>
                <c:pt idx="838">
                  <c:v>0.26362038664323373</c:v>
                </c:pt>
                <c:pt idx="839">
                  <c:v>0.26338893766461807</c:v>
                </c:pt>
                <c:pt idx="840">
                  <c:v>0.26315789473684209</c:v>
                </c:pt>
                <c:pt idx="841">
                  <c:v>0.26292725679228746</c:v>
                </c:pt>
                <c:pt idx="842">
                  <c:v>0.26269702276707529</c:v>
                </c:pt>
                <c:pt idx="843">
                  <c:v>0.26246719160104987</c:v>
                </c:pt>
                <c:pt idx="844">
                  <c:v>0.26223776223776224</c:v>
                </c:pt>
                <c:pt idx="845">
                  <c:v>0.26200873362445415</c:v>
                </c:pt>
                <c:pt idx="846">
                  <c:v>0.26178010471204188</c:v>
                </c:pt>
                <c:pt idx="847">
                  <c:v>0.26155187445510025</c:v>
                </c:pt>
                <c:pt idx="848">
                  <c:v>0.26132404181184671</c:v>
                </c:pt>
                <c:pt idx="849">
                  <c:v>0.2610966057441253</c:v>
                </c:pt>
                <c:pt idx="850">
                  <c:v>0.2608695652173913</c:v>
                </c:pt>
                <c:pt idx="851">
                  <c:v>0.26064291920069504</c:v>
                </c:pt>
                <c:pt idx="852">
                  <c:v>0.26041666666666669</c:v>
                </c:pt>
                <c:pt idx="853">
                  <c:v>0.26019080659150046</c:v>
                </c:pt>
                <c:pt idx="854">
                  <c:v>0.25996533795493937</c:v>
                </c:pt>
                <c:pt idx="855">
                  <c:v>0.25974025974025972</c:v>
                </c:pt>
                <c:pt idx="856">
                  <c:v>0.25951557093425603</c:v>
                </c:pt>
                <c:pt idx="857">
                  <c:v>0.25929127052722556</c:v>
                </c:pt>
                <c:pt idx="858">
                  <c:v>0.25906735751295334</c:v>
                </c:pt>
                <c:pt idx="859">
                  <c:v>0.25884383088869717</c:v>
                </c:pt>
                <c:pt idx="860">
                  <c:v>0.25862068965517243</c:v>
                </c:pt>
                <c:pt idx="861">
                  <c:v>0.2583979328165375</c:v>
                </c:pt>
                <c:pt idx="862">
                  <c:v>0.25817555938037867</c:v>
                </c:pt>
                <c:pt idx="863">
                  <c:v>0.25795356835769562</c:v>
                </c:pt>
                <c:pt idx="864">
                  <c:v>0.25773195876288657</c:v>
                </c:pt>
                <c:pt idx="865">
                  <c:v>0.25751072961373389</c:v>
                </c:pt>
                <c:pt idx="866">
                  <c:v>0.25728987993138935</c:v>
                </c:pt>
                <c:pt idx="867">
                  <c:v>0.25706940874035988</c:v>
                </c:pt>
                <c:pt idx="868">
                  <c:v>0.25684931506849318</c:v>
                </c:pt>
                <c:pt idx="869">
                  <c:v>0.25662959794696322</c:v>
                </c:pt>
                <c:pt idx="870">
                  <c:v>0.25641025641025644</c:v>
                </c:pt>
                <c:pt idx="871">
                  <c:v>0.2561912894961571</c:v>
                </c:pt>
                <c:pt idx="872">
                  <c:v>0.25597269624573377</c:v>
                </c:pt>
                <c:pt idx="873">
                  <c:v>0.25575447570332482</c:v>
                </c:pt>
                <c:pt idx="874">
                  <c:v>0.25553662691652468</c:v>
                </c:pt>
                <c:pt idx="875">
                  <c:v>0.25531914893617019</c:v>
                </c:pt>
                <c:pt idx="876">
                  <c:v>0.25510204081632654</c:v>
                </c:pt>
                <c:pt idx="877">
                  <c:v>0.25488530161427359</c:v>
                </c:pt>
                <c:pt idx="878">
                  <c:v>0.25466893039049238</c:v>
                </c:pt>
                <c:pt idx="879">
                  <c:v>0.2544529262086514</c:v>
                </c:pt>
                <c:pt idx="880">
                  <c:v>0.25423728813559321</c:v>
                </c:pt>
                <c:pt idx="881">
                  <c:v>0.2540220152413209</c:v>
                </c:pt>
                <c:pt idx="882">
                  <c:v>0.25380710659898476</c:v>
                </c:pt>
                <c:pt idx="883">
                  <c:v>0.25359256128486896</c:v>
                </c:pt>
                <c:pt idx="884">
                  <c:v>0.2533783783783784</c:v>
                </c:pt>
                <c:pt idx="885">
                  <c:v>0.25316455696202533</c:v>
                </c:pt>
                <c:pt idx="886">
                  <c:v>0.25295109612141653</c:v>
                </c:pt>
                <c:pt idx="887">
                  <c:v>0.25273799494524013</c:v>
                </c:pt>
                <c:pt idx="888">
                  <c:v>0.25252525252525249</c:v>
                </c:pt>
                <c:pt idx="889">
                  <c:v>0.25231286795626579</c:v>
                </c:pt>
                <c:pt idx="890">
                  <c:v>0.25210084033613445</c:v>
                </c:pt>
                <c:pt idx="891">
                  <c:v>0.25188916876574308</c:v>
                </c:pt>
                <c:pt idx="892">
                  <c:v>0.25167785234899331</c:v>
                </c:pt>
                <c:pt idx="893">
                  <c:v>0.25146689019279128</c:v>
                </c:pt>
                <c:pt idx="894">
                  <c:v>0.25125628140703521</c:v>
                </c:pt>
                <c:pt idx="895">
                  <c:v>0.2510460251046025</c:v>
                </c:pt>
                <c:pt idx="896">
                  <c:v>0.25083612040133779</c:v>
                </c:pt>
                <c:pt idx="897">
                  <c:v>0.25062656641604009</c:v>
                </c:pt>
                <c:pt idx="898">
                  <c:v>0.25041736227045075</c:v>
                </c:pt>
                <c:pt idx="899">
                  <c:v>0.25020850708924103</c:v>
                </c:pt>
                <c:pt idx="900">
                  <c:v>0.25</c:v>
                </c:pt>
                <c:pt idx="901">
                  <c:v>0.24979184013322231</c:v>
                </c:pt>
                <c:pt idx="902">
                  <c:v>0.24958402662229617</c:v>
                </c:pt>
                <c:pt idx="903">
                  <c:v>0.24937655860349128</c:v>
                </c:pt>
                <c:pt idx="904">
                  <c:v>0.24916943521594687</c:v>
                </c:pt>
                <c:pt idx="905">
                  <c:v>0.24896265560165973</c:v>
                </c:pt>
                <c:pt idx="906">
                  <c:v>0.24875621890547261</c:v>
                </c:pt>
                <c:pt idx="907">
                  <c:v>0.24855012427506212</c:v>
                </c:pt>
                <c:pt idx="908">
                  <c:v>0.24834437086092714</c:v>
                </c:pt>
                <c:pt idx="909">
                  <c:v>0.24813895781637718</c:v>
                </c:pt>
                <c:pt idx="910">
                  <c:v>0.24793388429752067</c:v>
                </c:pt>
                <c:pt idx="911">
                  <c:v>0.24772914946325353</c:v>
                </c:pt>
                <c:pt idx="912">
                  <c:v>0.24752475247524755</c:v>
                </c:pt>
                <c:pt idx="913">
                  <c:v>0.24732069249793898</c:v>
                </c:pt>
                <c:pt idx="914">
                  <c:v>0.24711696869851729</c:v>
                </c:pt>
                <c:pt idx="915">
                  <c:v>0.24691358024691357</c:v>
                </c:pt>
                <c:pt idx="916">
                  <c:v>0.24671052631578946</c:v>
                </c:pt>
                <c:pt idx="917">
                  <c:v>0.24650780608052589</c:v>
                </c:pt>
                <c:pt idx="918">
                  <c:v>0.24630541871921183</c:v>
                </c:pt>
                <c:pt idx="919">
                  <c:v>0.24610336341263331</c:v>
                </c:pt>
                <c:pt idx="920">
                  <c:v>0.24590163934426232</c:v>
                </c:pt>
                <c:pt idx="921">
                  <c:v>0.24570024570024568</c:v>
                </c:pt>
                <c:pt idx="922">
                  <c:v>0.24549918166939441</c:v>
                </c:pt>
                <c:pt idx="923">
                  <c:v>0.24529844644317253</c:v>
                </c:pt>
                <c:pt idx="924">
                  <c:v>0.24509803921568626</c:v>
                </c:pt>
                <c:pt idx="925">
                  <c:v>0.24489795918367346</c:v>
                </c:pt>
                <c:pt idx="926">
                  <c:v>0.24469820554649266</c:v>
                </c:pt>
                <c:pt idx="927">
                  <c:v>0.24449877750611249</c:v>
                </c:pt>
                <c:pt idx="928">
                  <c:v>0.244299674267101</c:v>
                </c:pt>
                <c:pt idx="929">
                  <c:v>0.24410089503661514</c:v>
                </c:pt>
                <c:pt idx="930">
                  <c:v>0.24390243902439024</c:v>
                </c:pt>
                <c:pt idx="931">
                  <c:v>0.24370430544272947</c:v>
                </c:pt>
                <c:pt idx="932">
                  <c:v>0.2435064935064935</c:v>
                </c:pt>
                <c:pt idx="933">
                  <c:v>0.24330900243309003</c:v>
                </c:pt>
                <c:pt idx="934">
                  <c:v>0.24311183144246354</c:v>
                </c:pt>
                <c:pt idx="935">
                  <c:v>0.24291497975708504</c:v>
                </c:pt>
                <c:pt idx="936">
                  <c:v>0.24271844660194175</c:v>
                </c:pt>
                <c:pt idx="937">
                  <c:v>0.24252223120452709</c:v>
                </c:pt>
                <c:pt idx="938">
                  <c:v>0.24232633279483035</c:v>
                </c:pt>
                <c:pt idx="939">
                  <c:v>0.24213075060532688</c:v>
                </c:pt>
                <c:pt idx="940">
                  <c:v>0.24193548387096772</c:v>
                </c:pt>
                <c:pt idx="941">
                  <c:v>0.24174053182917002</c:v>
                </c:pt>
                <c:pt idx="942">
                  <c:v>0.24154589371980675</c:v>
                </c:pt>
                <c:pt idx="943">
                  <c:v>0.24135156878519712</c:v>
                </c:pt>
                <c:pt idx="944">
                  <c:v>0.24115755627009647</c:v>
                </c:pt>
                <c:pt idx="945">
                  <c:v>0.24096385542168677</c:v>
                </c:pt>
                <c:pt idx="946">
                  <c:v>0.2407704654895666</c:v>
                </c:pt>
                <c:pt idx="947">
                  <c:v>0.24057738572574178</c:v>
                </c:pt>
                <c:pt idx="948">
                  <c:v>0.24038461538461536</c:v>
                </c:pt>
                <c:pt idx="949">
                  <c:v>0.24019215372297839</c:v>
                </c:pt>
                <c:pt idx="950">
                  <c:v>0.24</c:v>
                </c:pt>
                <c:pt idx="951">
                  <c:v>0.23980815347721823</c:v>
                </c:pt>
                <c:pt idx="952">
                  <c:v>0.23961661341853036</c:v>
                </c:pt>
                <c:pt idx="953">
                  <c:v>0.23942537909018358</c:v>
                </c:pt>
                <c:pt idx="954">
                  <c:v>0.23923444976076558</c:v>
                </c:pt>
                <c:pt idx="955">
                  <c:v>0.2390438247011952</c:v>
                </c:pt>
                <c:pt idx="956">
                  <c:v>0.23885350318471338</c:v>
                </c:pt>
                <c:pt idx="957">
                  <c:v>0.2386634844868735</c:v>
                </c:pt>
                <c:pt idx="958">
                  <c:v>0.23847376788553259</c:v>
                </c:pt>
                <c:pt idx="959">
                  <c:v>0.23828435266084194</c:v>
                </c:pt>
                <c:pt idx="960">
                  <c:v>0.23809523809523811</c:v>
                </c:pt>
                <c:pt idx="961">
                  <c:v>0.2379064234734338</c:v>
                </c:pt>
                <c:pt idx="962">
                  <c:v>0.23771790808240889</c:v>
                </c:pt>
                <c:pt idx="963">
                  <c:v>0.23752969121140141</c:v>
                </c:pt>
                <c:pt idx="964">
                  <c:v>0.23734177215189872</c:v>
                </c:pt>
                <c:pt idx="965">
                  <c:v>0.23715415019762845</c:v>
                </c:pt>
                <c:pt idx="966">
                  <c:v>0.23696682464454977</c:v>
                </c:pt>
                <c:pt idx="967">
                  <c:v>0.23677979479084452</c:v>
                </c:pt>
                <c:pt idx="968">
                  <c:v>0.23659305993690852</c:v>
                </c:pt>
                <c:pt idx="969">
                  <c:v>0.2364066193853428</c:v>
                </c:pt>
                <c:pt idx="970">
                  <c:v>0.23622047244094491</c:v>
                </c:pt>
                <c:pt idx="971">
                  <c:v>0.23603461841070023</c:v>
                </c:pt>
                <c:pt idx="972">
                  <c:v>0.23584905660377356</c:v>
                </c:pt>
                <c:pt idx="973">
                  <c:v>0.2356637863315004</c:v>
                </c:pt>
                <c:pt idx="974">
                  <c:v>0.23547880690737832</c:v>
                </c:pt>
                <c:pt idx="975">
                  <c:v>0.23529411764705882</c:v>
                </c:pt>
                <c:pt idx="976">
                  <c:v>0.23510971786833856</c:v>
                </c:pt>
                <c:pt idx="977">
                  <c:v>0.23492560689115113</c:v>
                </c:pt>
                <c:pt idx="978">
                  <c:v>0.23474178403755869</c:v>
                </c:pt>
                <c:pt idx="979">
                  <c:v>0.23455824863174357</c:v>
                </c:pt>
                <c:pt idx="980">
                  <c:v>0.234375</c:v>
                </c:pt>
                <c:pt idx="981">
                  <c:v>0.23419203747072598</c:v>
                </c:pt>
                <c:pt idx="982">
                  <c:v>0.23400936037441497</c:v>
                </c:pt>
                <c:pt idx="983">
                  <c:v>0.23382696804364769</c:v>
                </c:pt>
                <c:pt idx="984">
                  <c:v>0.23364485981308411</c:v>
                </c:pt>
                <c:pt idx="985">
                  <c:v>0.23346303501945526</c:v>
                </c:pt>
                <c:pt idx="986">
                  <c:v>0.23328149300155521</c:v>
                </c:pt>
                <c:pt idx="987">
                  <c:v>0.23310023310023312</c:v>
                </c:pt>
                <c:pt idx="988">
                  <c:v>0.23291925465838509</c:v>
                </c:pt>
                <c:pt idx="989">
                  <c:v>0.23273855702094645</c:v>
                </c:pt>
                <c:pt idx="990">
                  <c:v>0.23255813953488372</c:v>
                </c:pt>
                <c:pt idx="991">
                  <c:v>0.23237800154918667</c:v>
                </c:pt>
                <c:pt idx="992">
                  <c:v>0.23219814241486067</c:v>
                </c:pt>
                <c:pt idx="993">
                  <c:v>0.23201856148491881</c:v>
                </c:pt>
                <c:pt idx="994">
                  <c:v>0.23183925811437403</c:v>
                </c:pt>
                <c:pt idx="995">
                  <c:v>0.23166023166023167</c:v>
                </c:pt>
                <c:pt idx="996">
                  <c:v>0.23148148148148145</c:v>
                </c:pt>
                <c:pt idx="997">
                  <c:v>0.2313030069390902</c:v>
                </c:pt>
                <c:pt idx="998">
                  <c:v>0.23112480739599384</c:v>
                </c:pt>
                <c:pt idx="999">
                  <c:v>0.23094688221709006</c:v>
                </c:pt>
                <c:pt idx="1000">
                  <c:v>0.23076923076923078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22368"/>
        <c:axId val="357522760"/>
      </c:scatterChart>
      <c:valAx>
        <c:axId val="357522368"/>
        <c:scaling>
          <c:orientation val="minMax"/>
          <c:max val="1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24606744661428756"/>
              <c:y val="0.86316383417084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522760"/>
        <c:crosses val="autoZero"/>
        <c:crossBetween val="midCat"/>
      </c:valAx>
      <c:valAx>
        <c:axId val="357522760"/>
        <c:scaling>
          <c:orientation val="minMax"/>
          <c:max val="1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Parameter value</a:t>
                </a:r>
              </a:p>
            </c:rich>
          </c:tx>
          <c:layout>
            <c:manualLayout>
              <c:xMode val="edge"/>
              <c:yMode val="edge"/>
              <c:x val="3.3190932855739583E-2"/>
              <c:y val="0.302881376912684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522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86681074950228"/>
          <c:y val="0.2494856853845038"/>
          <c:w val="0.63606054600191253"/>
          <c:h val="9.01268362482599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5576991287207"/>
          <c:y val="0.18374385869787815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INC(t) %</c:v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w.Calcs'!$AI$9:$AI$1009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4.2857142857142855E-4</c:v>
                </c:pt>
                <c:pt idx="3">
                  <c:v>1.2841799432355724E-3</c:v>
                </c:pt>
                <c:pt idx="4">
                  <c:v>2.564931773528855E-3</c:v>
                </c:pt>
                <c:pt idx="5">
                  <c:v>4.2685750334381205E-3</c:v>
                </c:pt>
                <c:pt idx="6">
                  <c:v>6.3925015944303262E-3</c:v>
                </c:pt>
                <c:pt idx="7">
                  <c:v>8.9337495154370884E-3</c:v>
                </c:pt>
                <c:pt idx="8">
                  <c:v>1.1889006024994432E-2</c:v>
                </c:pt>
                <c:pt idx="9">
                  <c:v>1.5254611049588494E-2</c:v>
                </c:pt>
                <c:pt idx="10">
                  <c:v>1.9026561281122154E-2</c:v>
                </c:pt>
                <c:pt idx="11">
                  <c:v>2.3200514775298515E-2</c:v>
                </c:pt>
                <c:pt idx="12">
                  <c:v>2.777179607161805E-2</c:v>
                </c:pt>
                <c:pt idx="13">
                  <c:v>3.2735401824609836E-2</c:v>
                </c:pt>
                <c:pt idx="14">
                  <c:v>3.808600693486687E-2</c:v>
                </c:pt>
                <c:pt idx="15">
                  <c:v>4.3817971167433301E-2</c:v>
                </c:pt>
                <c:pt idx="16">
                  <c:v>4.9925346244101047E-2</c:v>
                </c:pt>
                <c:pt idx="17">
                  <c:v>5.6401883395216151E-2</c:v>
                </c:pt>
                <c:pt idx="18">
                  <c:v>6.3241041355675667E-2</c:v>
                </c:pt>
                <c:pt idx="19">
                  <c:v>7.0435994788913853E-2</c:v>
                </c:pt>
                <c:pt idx="20">
                  <c:v>7.7979643121837292E-2</c:v>
                </c:pt>
                <c:pt idx="21">
                  <c:v>8.5864619772870937E-2</c:v>
                </c:pt>
                <c:pt idx="22">
                  <c:v>9.4083301754526727E-2</c:v>
                </c:pt>
                <c:pt idx="23">
                  <c:v>0.10262781963120193</c:v>
                </c:pt>
                <c:pt idx="24">
                  <c:v>0.11149006781225947</c:v>
                </c:pt>
                <c:pt idx="25">
                  <c:v>0.12066171515983835</c:v>
                </c:pt>
                <c:pt idx="26">
                  <c:v>0.13013421589029026</c:v>
                </c:pt>
                <c:pt idx="27">
                  <c:v>0.13989882074763815</c:v>
                </c:pt>
                <c:pt idx="28">
                  <c:v>0.14994658842701053</c:v>
                </c:pt>
                <c:pt idx="29">
                  <c:v>0.16026839722561217</c:v>
                </c:pt>
                <c:pt idx="30">
                  <c:v>0.1708549568984627</c:v>
                </c:pt>
                <c:pt idx="31">
                  <c:v>0.18169682069585444</c:v>
                </c:pt>
                <c:pt idx="32">
                  <c:v>0.19278439755926341</c:v>
                </c:pt>
                <c:pt idx="33">
                  <c:v>0.20410796445228402</c:v>
                </c:pt>
                <c:pt idx="34">
                  <c:v>0.21565767880305331</c:v>
                </c:pt>
                <c:pt idx="35">
                  <c:v>0.22742359103458204</c:v>
                </c:pt>
                <c:pt idx="36">
                  <c:v>0.23939565715942016</c:v>
                </c:pt>
                <c:pt idx="37">
                  <c:v>0.25156375141514797</c:v>
                </c:pt>
                <c:pt idx="38">
                  <c:v>0.26391767891730794</c:v>
                </c:pt>
                <c:pt idx="39">
                  <c:v>0.27644718830656489</c:v>
                </c:pt>
                <c:pt idx="40">
                  <c:v>0.28914198436711613</c:v>
                </c:pt>
                <c:pt idx="41">
                  <c:v>0.30199174059365541</c:v>
                </c:pt>
                <c:pt idx="42">
                  <c:v>0.31498611168452689</c:v>
                </c:pt>
                <c:pt idx="43">
                  <c:v>0.32811474593909662</c:v>
                </c:pt>
                <c:pt idx="44">
                  <c:v>0.34136729753779571</c:v>
                </c:pt>
                <c:pt idx="45">
                  <c:v>0.35473343868377832</c:v>
                </c:pt>
                <c:pt idx="46">
                  <c:v>0.36820287158565718</c:v>
                </c:pt>
                <c:pt idx="47">
                  <c:v>0.38176534026135639</c:v>
                </c:pt>
                <c:pt idx="48">
                  <c:v>0.39541064214372551</c:v>
                </c:pt>
                <c:pt idx="49">
                  <c:v>0.40912863946921718</c:v>
                </c:pt>
                <c:pt idx="50">
                  <c:v>0.42290927043161186</c:v>
                </c:pt>
                <c:pt idx="51">
                  <c:v>0.43674256008350021</c:v>
                </c:pt>
                <c:pt idx="52">
                  <c:v>0.45061863096898741</c:v>
                </c:pt>
                <c:pt idx="53">
                  <c:v>0.46452771347186833</c:v>
                </c:pt>
                <c:pt idx="54">
                  <c:v>0.47846015586433605</c:v>
                </c:pt>
                <c:pt idx="55">
                  <c:v>0.49240643404212164</c:v>
                </c:pt>
                <c:pt idx="56">
                  <c:v>0.50635716093282612</c:v>
                </c:pt>
                <c:pt idx="57">
                  <c:v>0.52030309556508159</c:v>
                </c:pt>
                <c:pt idx="58">
                  <c:v>0.53423515178707703</c:v>
                </c:pt>
                <c:pt idx="59">
                  <c:v>0.54814440662389519</c:v>
                </c:pt>
                <c:pt idx="60">
                  <c:v>0.56202210826402643</c:v>
                </c:pt>
                <c:pt idx="61">
                  <c:v>0.5758596836663622</c:v>
                </c:pt>
                <c:pt idx="62">
                  <c:v>0.58964874577990467</c:v>
                </c:pt>
                <c:pt idx="63">
                  <c:v>0.60338110036937131</c:v>
                </c:pt>
                <c:pt idx="64">
                  <c:v>0.61704875244081703</c:v>
                </c:pt>
                <c:pt idx="65">
                  <c:v>0.63064391226233729</c:v>
                </c:pt>
                <c:pt idx="66">
                  <c:v>0.64415900097585499</c:v>
                </c:pt>
                <c:pt idx="67">
                  <c:v>0.65758665579692011</c:v>
                </c:pt>
                <c:pt idx="68">
                  <c:v>0.67091973480037814</c:v>
                </c:pt>
                <c:pt idx="69">
                  <c:v>0.68415132129067424</c:v>
                </c:pt>
                <c:pt idx="70">
                  <c:v>0.69727472775645194</c:v>
                </c:pt>
                <c:pt idx="71">
                  <c:v>0.71028349940999758</c:v>
                </c:pt>
                <c:pt idx="72">
                  <c:v>0.72317141731293333</c:v>
                </c:pt>
                <c:pt idx="73">
                  <c:v>0.73593250109041941</c:v>
                </c:pt>
                <c:pt idx="74">
                  <c:v>0.74856101123693852</c:v>
                </c:pt>
                <c:pt idx="75">
                  <c:v>0.76105145101754257</c:v>
                </c:pt>
                <c:pt idx="76">
                  <c:v>0.77339856796921003</c:v>
                </c:pt>
                <c:pt idx="77">
                  <c:v>0.78559735500771732</c:v>
                </c:pt>
                <c:pt idx="78">
                  <c:v>0.79764305114614165</c:v>
                </c:pt>
                <c:pt idx="79">
                  <c:v>0.80953114183180375</c:v>
                </c:pt>
                <c:pt idx="80">
                  <c:v>0.82125735890912077</c:v>
                </c:pt>
                <c:pt idx="81">
                  <c:v>0.83281768021646518</c:v>
                </c:pt>
                <c:pt idx="82">
                  <c:v>0.84420832882571895</c:v>
                </c:pt>
                <c:pt idx="83">
                  <c:v>0.85542577193377467</c:v>
                </c:pt>
                <c:pt idx="84">
                  <c:v>0.86646671941576126</c:v>
                </c:pt>
                <c:pt idx="85">
                  <c:v>0.87732812205026123</c:v>
                </c:pt>
                <c:pt idx="86">
                  <c:v>0.88800716942723967</c:v>
                </c:pt>
                <c:pt idx="87">
                  <c:v>0.89850128754982928</c:v>
                </c:pt>
                <c:pt idx="88">
                  <c:v>0.90880813614149147</c:v>
                </c:pt>
                <c:pt idx="89">
                  <c:v>0.91892560567042547</c:v>
                </c:pt>
                <c:pt idx="90">
                  <c:v>0.92885181410339546</c:v>
                </c:pt>
                <c:pt idx="91">
                  <c:v>0.93858510340143297</c:v>
                </c:pt>
                <c:pt idx="92">
                  <c:v>0.94812403577009285</c:v>
                </c:pt>
                <c:pt idx="93">
                  <c:v>0.95746738967714562</c:v>
                </c:pt>
                <c:pt idx="94">
                  <c:v>0.96661415565075748</c:v>
                </c:pt>
                <c:pt idx="95">
                  <c:v>0.97556353187132538</c:v>
                </c:pt>
                <c:pt idx="96">
                  <c:v>0.98431491957023831</c:v>
                </c:pt>
                <c:pt idx="97">
                  <c:v>0.99286791824888687</c:v>
                </c:pt>
                <c:pt idx="98">
                  <c:v>1.001222320731274</c:v>
                </c:pt>
                <c:pt idx="99">
                  <c:v>1.0093781080635649</c:v>
                </c:pt>
                <c:pt idx="100">
                  <c:v>1.0173354442738811</c:v>
                </c:pt>
                <c:pt idx="101">
                  <c:v>1.0250946710055722</c:v>
                </c:pt>
                <c:pt idx="102">
                  <c:v>1.0326563020370938</c:v>
                </c:pt>
                <c:pt idx="103">
                  <c:v>1.0400210177014952</c:v>
                </c:pt>
                <c:pt idx="104">
                  <c:v>1.0471896592183658</c:v>
                </c:pt>
                <c:pt idx="105">
                  <c:v>1.0541632229508995</c:v>
                </c:pt>
                <c:pt idx="106">
                  <c:v>1.0609428546005351</c:v>
                </c:pt>
                <c:pt idx="107">
                  <c:v>1.0675298433513933</c:v>
                </c:pt>
                <c:pt idx="108">
                  <c:v>1.0739256159764836</c:v>
                </c:pt>
                <c:pt idx="109">
                  <c:v>1.0801317309173688</c:v>
                </c:pt>
                <c:pt idx="110">
                  <c:v>1.0861498723486871</c:v>
                </c:pt>
                <c:pt idx="111">
                  <c:v>1.0919818442386178</c:v>
                </c:pt>
                <c:pt idx="112">
                  <c:v>1.0976295644160368</c:v>
                </c:pt>
                <c:pt idx="113">
                  <c:v>1.1030950586547794</c:v>
                </c:pt>
                <c:pt idx="114">
                  <c:v>1.1083804547850407</c:v>
                </c:pt>
                <c:pt idx="115">
                  <c:v>1.1134879768415999</c:v>
                </c:pt>
                <c:pt idx="116">
                  <c:v>1.1184199392581475</c:v>
                </c:pt>
                <c:pt idx="117">
                  <c:v>1.1231787411166105</c:v>
                </c:pt>
                <c:pt idx="118">
                  <c:v>1.1277668604599635</c:v>
                </c:pt>
                <c:pt idx="119">
                  <c:v>1.132186848676606</c:v>
                </c:pt>
                <c:pt idx="120">
                  <c:v>1.1364413249639642</c:v>
                </c:pt>
                <c:pt idx="121">
                  <c:v>1.1405329708785632</c:v>
                </c:pt>
                <c:pt idx="122">
                  <c:v>1.1444645249793806</c:v>
                </c:pt>
                <c:pt idx="123">
                  <c:v>1.1482387775708764</c:v>
                </c:pt>
                <c:pt idx="124">
                  <c:v>1.1518585655516578</c:v>
                </c:pt>
                <c:pt idx="125">
                  <c:v>1.1553267673743193</c:v>
                </c:pt>
                <c:pt idx="126">
                  <c:v>1.1586462981215664</c:v>
                </c:pt>
                <c:pt idx="127">
                  <c:v>1.1618201047033143</c:v>
                </c:pt>
                <c:pt idx="128">
                  <c:v>1.1648511611790238</c:v>
                </c:pt>
                <c:pt idx="129">
                  <c:v>1.1677424642091403</c:v>
                </c:pt>
                <c:pt idx="130">
                  <c:v>1.1704970286390741</c:v>
                </c:pt>
                <c:pt idx="131">
                  <c:v>1.1731178832187683</c:v>
                </c:pt>
                <c:pt idx="132">
                  <c:v>1.1756080664605053</c:v>
                </c:pt>
                <c:pt idx="133">
                  <c:v>1.1779706226372135</c:v>
                </c:pt>
                <c:pt idx="134">
                  <c:v>1.1802085979231605</c:v>
                </c:pt>
                <c:pt idx="135">
                  <c:v>1.1823250366785465</c:v>
                </c:pt>
                <c:pt idx="136">
                  <c:v>1.1843229778791593</c:v>
                </c:pt>
                <c:pt idx="137">
                  <c:v>1.1862054516919049</c:v>
                </c:pt>
                <c:pt idx="138">
                  <c:v>1.187975476196683</c:v>
                </c:pt>
                <c:pt idx="139">
                  <c:v>1.1896360542547655</c:v>
                </c:pt>
                <c:pt idx="140">
                  <c:v>1.1911901705235157</c:v>
                </c:pt>
                <c:pt idx="141">
                  <c:v>1.1926407886169887</c:v>
                </c:pt>
                <c:pt idx="142">
                  <c:v>1.1939908484116653</c:v>
                </c:pt>
                <c:pt idx="143">
                  <c:v>1.1952432634963084</c:v>
                </c:pt>
                <c:pt idx="144">
                  <c:v>1.1964009187646523</c:v>
                </c:pt>
                <c:pt idx="145">
                  <c:v>1.1974666681494086</c:v>
                </c:pt>
                <c:pt idx="146">
                  <c:v>1.1984433324958279</c:v>
                </c:pt>
                <c:pt idx="147">
                  <c:v>1.1993336975728399</c:v>
                </c:pt>
                <c:pt idx="148">
                  <c:v>1.2001405122195912</c:v>
                </c:pt>
                <c:pt idx="149">
                  <c:v>1.2008664866250101</c:v>
                </c:pt>
                <c:pt idx="150">
                  <c:v>1.2015142907378404</c:v>
                </c:pt>
                <c:pt idx="151">
                  <c:v>1.2020865528044375</c:v>
                </c:pt>
                <c:pt idx="152">
                  <c:v>1.2025858580314548</c:v>
                </c:pt>
                <c:pt idx="153">
                  <c:v>1.2030147473704216</c:v>
                </c:pt>
                <c:pt idx="154">
                  <c:v>1.2033757164210759</c:v>
                </c:pt>
                <c:pt idx="155">
                  <c:v>1.2036712144502277</c:v>
                </c:pt>
                <c:pt idx="156">
                  <c:v>1.2039036435227974</c:v>
                </c:pt>
                <c:pt idx="157">
                  <c:v>1.2040753577416186</c:v>
                </c:pt>
                <c:pt idx="158">
                  <c:v>1.2041886625924969</c:v>
                </c:pt>
                <c:pt idx="159">
                  <c:v>1.2042458143909656</c:v>
                </c:pt>
                <c:pt idx="160">
                  <c:v>1.204249019827125</c:v>
                </c:pt>
                <c:pt idx="161">
                  <c:v>1.2042004356049072</c:v>
                </c:pt>
                <c:pt idx="162">
                  <c:v>1.2041021681720867</c:v>
                </c:pt>
                <c:pt idx="163">
                  <c:v>1.2039562735373277</c:v>
                </c:pt>
                <c:pt idx="164">
                  <c:v>1.2037647571705532</c:v>
                </c:pt>
                <c:pt idx="165">
                  <c:v>1.2035295739829255</c:v>
                </c:pt>
                <c:pt idx="166">
                  <c:v>1.2032526283827225</c:v>
                </c:pt>
                <c:pt idx="167">
                  <c:v>1.202935774403427</c:v>
                </c:pt>
                <c:pt idx="168">
                  <c:v>1.2025808159003559</c:v>
                </c:pt>
                <c:pt idx="169">
                  <c:v>1.2021895068121984</c:v>
                </c:pt>
                <c:pt idx="170">
                  <c:v>1.2017635514838685</c:v>
                </c:pt>
                <c:pt idx="171">
                  <c:v>1.2013046050471197</c:v>
                </c:pt>
                <c:pt idx="172">
                  <c:v>1.2008142738554293</c:v>
                </c:pt>
                <c:pt idx="173">
                  <c:v>1.2002941159697111</c:v>
                </c:pt>
                <c:pt idx="174">
                  <c:v>1.1997456416914809</c:v>
                </c:pt>
                <c:pt idx="175">
                  <c:v>1.1991703141401673</c:v>
                </c:pt>
                <c:pt idx="176">
                  <c:v>1.1985695498713365</c:v>
                </c:pt>
                <c:pt idx="177">
                  <c:v>1.1979447195326725</c:v>
                </c:pt>
                <c:pt idx="178">
                  <c:v>1.1972971485546307</c:v>
                </c:pt>
                <c:pt idx="179">
                  <c:v>1.196628117872782</c:v>
                </c:pt>
                <c:pt idx="180">
                  <c:v>1.1959388646789313</c:v>
                </c:pt>
                <c:pt idx="181">
                  <c:v>1.1952305831981991</c:v>
                </c:pt>
                <c:pt idx="182">
                  <c:v>1.1945044254893395</c:v>
                </c:pt>
                <c:pt idx="183">
                  <c:v>1.1937615022656598</c:v>
                </c:pt>
                <c:pt idx="184">
                  <c:v>1.193002883734005</c:v>
                </c:pt>
                <c:pt idx="185">
                  <c:v>1.1922296004493678</c:v>
                </c:pt>
                <c:pt idx="186">
                  <c:v>1.1914426441827692</c:v>
                </c:pt>
                <c:pt idx="187">
                  <c:v>1.1906429688001741</c:v>
                </c:pt>
                <c:pt idx="188">
                  <c:v>1.1898314911502743</c:v>
                </c:pt>
                <c:pt idx="189">
                  <c:v>1.1890090919590994</c:v>
                </c:pt>
                <c:pt idx="190">
                  <c:v>1.1881766167294843</c:v>
                </c:pt>
                <c:pt idx="191">
                  <c:v>1.1873348766435399</c:v>
                </c:pt>
                <c:pt idx="192">
                  <c:v>1.1864846494663583</c:v>
                </c:pt>
                <c:pt idx="193">
                  <c:v>1.1856266804492774</c:v>
                </c:pt>
                <c:pt idx="194">
                  <c:v>1.1847616832311298</c:v>
                </c:pt>
                <c:pt idx="195">
                  <c:v>1.1838903407359849</c:v>
                </c:pt>
                <c:pt idx="196">
                  <c:v>1.183013306065992</c:v>
                </c:pt>
                <c:pt idx="197">
                  <c:v>1.1821312033880105</c:v>
                </c:pt>
                <c:pt idx="198">
                  <c:v>1.1812446288128091</c:v>
                </c:pt>
                <c:pt idx="199">
                  <c:v>1.1803541512656957</c:v>
                </c:pt>
                <c:pt idx="200">
                  <c:v>1.1794603133475208</c:v>
                </c:pt>
                <c:pt idx="201">
                  <c:v>1.1785636321850856</c:v>
                </c:pt>
                <c:pt idx="202">
                  <c:v>1.1776646002700528</c:v>
                </c:pt>
                <c:pt idx="203">
                  <c:v>1.1767636862855435</c:v>
                </c:pt>
                <c:pt idx="204">
                  <c:v>1.1758613359196701</c:v>
                </c:pt>
                <c:pt idx="205">
                  <c:v>1.174957972665331</c:v>
                </c:pt>
                <c:pt idx="206">
                  <c:v>1.1740539986056582</c:v>
                </c:pt>
                <c:pt idx="207">
                  <c:v>1.1731497951845735</c:v>
                </c:pt>
                <c:pt idx="208">
                  <c:v>1.1722457239619759</c:v>
                </c:pt>
                <c:pt idx="209">
                  <c:v>1.1713421273531424</c:v>
                </c:pt>
                <c:pt idx="210">
                  <c:v>1.1704393293519746</c:v>
                </c:pt>
                <c:pt idx="211">
                  <c:v>1.1695376362377945</c:v>
                </c:pt>
                <c:pt idx="212">
                  <c:v>1.168637337265428</c:v>
                </c:pt>
                <c:pt idx="213">
                  <c:v>1.1677387053383763</c:v>
                </c:pt>
                <c:pt idx="214">
                  <c:v>1.1668419976649227</c:v>
                </c:pt>
                <c:pt idx="215">
                  <c:v>1.1659474563970549</c:v>
                </c:pt>
                <c:pt idx="216">
                  <c:v>1.1650553092521452</c:v>
                </c:pt>
                <c:pt idx="217">
                  <c:v>1.1641657701173518</c:v>
                </c:pt>
                <c:pt idx="218">
                  <c:v>1.1632790396367536</c:v>
                </c:pt>
                <c:pt idx="219">
                  <c:v>1.162395305781265</c:v>
                </c:pt>
                <c:pt idx="220">
                  <c:v>1.1615147444014018</c:v>
                </c:pt>
                <c:pt idx="221">
                  <c:v>1.1606375197630128</c:v>
                </c:pt>
                <c:pt idx="222">
                  <c:v>1.1597637850661104</c:v>
                </c:pt>
                <c:pt idx="223">
                  <c:v>1.1588936829469587</c:v>
                </c:pt>
                <c:pt idx="224">
                  <c:v>1.158027345963615</c:v>
                </c:pt>
                <c:pt idx="225">
                  <c:v>1.1571648970651249</c:v>
                </c:pt>
                <c:pt idx="226">
                  <c:v>1.1563064500446043</c:v>
                </c:pt>
                <c:pt idx="227">
                  <c:v>1.1554521099764581</c:v>
                </c:pt>
                <c:pt idx="228">
                  <c:v>1.1546019736379942</c:v>
                </c:pt>
                <c:pt idx="229">
                  <c:v>1.153756129915718</c:v>
                </c:pt>
                <c:pt idx="230">
                  <c:v>1.1529146601965952</c:v>
                </c:pt>
                <c:pt idx="231">
                  <c:v>1.152077638744591</c:v>
                </c:pt>
                <c:pt idx="232">
                  <c:v>1.1512451330628</c:v>
                </c:pt>
                <c:pt idx="233">
                  <c:v>1.1504172042414857</c:v>
                </c:pt>
                <c:pt idx="234">
                  <c:v>1.1495939072923649</c:v>
                </c:pt>
                <c:pt idx="235">
                  <c:v>1.1487752914694749</c:v>
                </c:pt>
                <c:pt idx="236">
                  <c:v>1.1479614005769592</c:v>
                </c:pt>
                <c:pt idx="237">
                  <c:v>1.1471522732641244</c:v>
                </c:pt>
                <c:pt idx="238">
                  <c:v>1.1463479433081121</c:v>
                </c:pt>
                <c:pt idx="239">
                  <c:v>1.1455484398845381</c:v>
                </c:pt>
                <c:pt idx="240">
                  <c:v>1.1447537878264475</c:v>
                </c:pt>
                <c:pt idx="241">
                  <c:v>1.1439640078719411</c:v>
                </c:pt>
                <c:pt idx="242">
                  <c:v>1.143179116900815</c:v>
                </c:pt>
                <c:pt idx="243">
                  <c:v>1.1423991281605719</c:v>
                </c:pt>
                <c:pt idx="244">
                  <c:v>1.1416240514821394</c:v>
                </c:pt>
                <c:pt idx="245">
                  <c:v>1.1408538934856443</c:v>
                </c:pt>
                <c:pt idx="246">
                  <c:v>1.1400886577765807</c:v>
                </c:pt>
                <c:pt idx="247">
                  <c:v>1.1393283451327048</c:v>
                </c:pt>
                <c:pt idx="248">
                  <c:v>1.1385729536819884</c:v>
                </c:pt>
                <c:pt idx="249">
                  <c:v>1.1378224790719547</c:v>
                </c:pt>
                <c:pt idx="250">
                  <c:v>1.1370769146307171</c:v>
                </c:pt>
                <c:pt idx="251">
                  <c:v>1.1363362515200319</c:v>
                </c:pt>
                <c:pt idx="252">
                  <c:v>1.1356004788806762</c:v>
                </c:pt>
                <c:pt idx="253">
                  <c:v>1.1348695839704457</c:v>
                </c:pt>
                <c:pt idx="254">
                  <c:v>1.1341435522950742</c:v>
                </c:pt>
                <c:pt idx="255">
                  <c:v>1.1334223677323561</c:v>
                </c:pt>
                <c:pt idx="256">
                  <c:v>1.1327060126497497</c:v>
                </c:pt>
                <c:pt idx="257">
                  <c:v>1.1319944680157441</c:v>
                </c:pt>
                <c:pt idx="258">
                  <c:v>1.1312877135052437</c:v>
                </c:pt>
                <c:pt idx="259">
                  <c:v>1.1305857275992357</c:v>
                </c:pt>
                <c:pt idx="260">
                  <c:v>1.1298884876789872</c:v>
                </c:pt>
                <c:pt idx="261">
                  <c:v>1.1291959701150165</c:v>
                </c:pt>
                <c:pt idx="262">
                  <c:v>1.1285081503510737</c:v>
                </c:pt>
                <c:pt idx="263">
                  <c:v>1.1278250029833592</c:v>
                </c:pt>
                <c:pt idx="264">
                  <c:v>1.1271465018351978</c:v>
                </c:pt>
                <c:pt idx="265">
                  <c:v>1.1264726200273845</c:v>
                </c:pt>
                <c:pt idx="266">
                  <c:v>1.1258033300444057</c:v>
                </c:pt>
                <c:pt idx="267">
                  <c:v>1.125138603796735</c:v>
                </c:pt>
                <c:pt idx="268">
                  <c:v>1.1244784126793954</c:v>
                </c:pt>
                <c:pt idx="269">
                  <c:v>1.1238227276269679</c:v>
                </c:pt>
                <c:pt idx="270">
                  <c:v>1.1231715191652296</c:v>
                </c:pt>
                <c:pt idx="271">
                  <c:v>1.1225247574595865</c:v>
                </c:pt>
                <c:pt idx="272">
                  <c:v>1.1218824123604674</c:v>
                </c:pt>
                <c:pt idx="273">
                  <c:v>1.121244453445833</c:v>
                </c:pt>
                <c:pt idx="274">
                  <c:v>1.1206108500609548</c:v>
                </c:pt>
                <c:pt idx="275">
                  <c:v>1.1199815713556034</c:v>
                </c:pt>
                <c:pt idx="276">
                  <c:v>1.1193565863187873</c:v>
                </c:pt>
                <c:pt idx="277">
                  <c:v>1.1187358638111724</c:v>
                </c:pt>
                <c:pt idx="278">
                  <c:v>1.1181193725953114</c:v>
                </c:pt>
                <c:pt idx="279">
                  <c:v>1.1175070813637991</c:v>
                </c:pt>
                <c:pt idx="280">
                  <c:v>1.116898958765475</c:v>
                </c:pt>
                <c:pt idx="281">
                  <c:v>1.1162949734297747</c:v>
                </c:pt>
                <c:pt idx="282">
                  <c:v>1.1156950939893462</c:v>
                </c:pt>
                <c:pt idx="283">
                  <c:v>1.1150992891010194</c:v>
                </c:pt>
                <c:pt idx="284">
                  <c:v>1.114507527465231</c:v>
                </c:pt>
                <c:pt idx="285">
                  <c:v>1.1139197778439947</c:v>
                </c:pt>
                <c:pt idx="286">
                  <c:v>1.1133360090774997</c:v>
                </c:pt>
                <c:pt idx="287">
                  <c:v>1.1127561900994223</c:v>
                </c:pt>
                <c:pt idx="288">
                  <c:v>1.1121802899510251</c:v>
                </c:pt>
                <c:pt idx="289">
                  <c:v>1.1116082777941227</c:v>
                </c:pt>
                <c:pt idx="290">
                  <c:v>1.1110401229229763</c:v>
                </c:pt>
                <c:pt idx="291">
                  <c:v>1.110475794775192</c:v>
                </c:pt>
                <c:pt idx="292">
                  <c:v>1.1099152629416769</c:v>
                </c:pt>
                <c:pt idx="293">
                  <c:v>1.1093584971757187</c:v>
                </c:pt>
                <c:pt idx="294">
                  <c:v>1.1088054674012451</c:v>
                </c:pt>
                <c:pt idx="295">
                  <c:v>1.1082561437203087</c:v>
                </c:pt>
                <c:pt idx="296">
                  <c:v>1.1077104964198565</c:v>
                </c:pt>
                <c:pt idx="297">
                  <c:v>1.1071684959778278</c:v>
                </c:pt>
                <c:pt idx="298">
                  <c:v>1.1066301130686229</c:v>
                </c:pt>
                <c:pt idx="299">
                  <c:v>1.1060953185679883</c:v>
                </c:pt>
                <c:pt idx="300">
                  <c:v>1.1055640835573566</c:v>
                </c:pt>
                <c:pt idx="301">
                  <c:v>1.1050363793276792</c:v>
                </c:pt>
                <c:pt idx="302">
                  <c:v>1.1045121773827864</c:v>
                </c:pt>
                <c:pt idx="303">
                  <c:v>1.1039914494423071</c:v>
                </c:pt>
                <c:pt idx="304">
                  <c:v>1.1034741674441813</c:v>
                </c:pt>
                <c:pt idx="305">
                  <c:v>1.102960303546795</c:v>
                </c:pt>
                <c:pt idx="306">
                  <c:v>1.1024498301307615</c:v>
                </c:pt>
                <c:pt idx="307">
                  <c:v>1.1019427198003799</c:v>
                </c:pt>
                <c:pt idx="308">
                  <c:v>1.1014389453847895</c:v>
                </c:pt>
                <c:pt idx="309">
                  <c:v>1.1009384799388473</c:v>
                </c:pt>
                <c:pt idx="310">
                  <c:v>1.10044129674375</c:v>
                </c:pt>
                <c:pt idx="311">
                  <c:v>1.0999473693074144</c:v>
                </c:pt>
                <c:pt idx="312">
                  <c:v>1.0994566713646443</c:v>
                </c:pt>
                <c:pt idx="313">
                  <c:v>1.0989691768770904</c:v>
                </c:pt>
                <c:pt idx="314">
                  <c:v>1.098484860033031</c:v>
                </c:pt>
                <c:pt idx="315">
                  <c:v>1.0980036952469785</c:v>
                </c:pt>
                <c:pt idx="316">
                  <c:v>1.0975256571591334</c:v>
                </c:pt>
                <c:pt idx="317">
                  <c:v>1.097050720634694</c:v>
                </c:pt>
                <c:pt idx="318">
                  <c:v>1.0965788607630367</c:v>
                </c:pt>
                <c:pt idx="319">
                  <c:v>1.0961100528567782</c:v>
                </c:pt>
                <c:pt idx="320">
                  <c:v>1.0956442724507303</c:v>
                </c:pt>
                <c:pt idx="321">
                  <c:v>1.0951814953007559</c:v>
                </c:pt>
                <c:pt idx="322">
                  <c:v>1.0947216973825362</c:v>
                </c:pt>
                <c:pt idx="323">
                  <c:v>1.0942648548902603</c:v>
                </c:pt>
                <c:pt idx="324">
                  <c:v>1.0938109442352397</c:v>
                </c:pt>
                <c:pt idx="325">
                  <c:v>1.0933599420444609</c:v>
                </c:pt>
                <c:pt idx="326">
                  <c:v>1.0929118251590786</c:v>
                </c:pt>
                <c:pt idx="327">
                  <c:v>1.092466570632858</c:v>
                </c:pt>
                <c:pt idx="328">
                  <c:v>1.092024155730573</c:v>
                </c:pt>
                <c:pt idx="329">
                  <c:v>1.0915845579263619</c:v>
                </c:pt>
                <c:pt idx="330">
                  <c:v>1.0911477549020507</c:v>
                </c:pt>
                <c:pt idx="331">
                  <c:v>1.0907137245454439</c:v>
                </c:pt>
                <c:pt idx="332">
                  <c:v>1.0902824449485922</c:v>
                </c:pt>
                <c:pt idx="333">
                  <c:v>1.0898538944060339</c:v>
                </c:pt>
                <c:pt idx="334">
                  <c:v>1.0894280514130226</c:v>
                </c:pt>
                <c:pt idx="335">
                  <c:v>1.0890048946637354</c:v>
                </c:pt>
                <c:pt idx="336">
                  <c:v>1.0885844030494725</c:v>
                </c:pt>
                <c:pt idx="337">
                  <c:v>1.0881665556568463</c:v>
                </c:pt>
                <c:pt idx="338">
                  <c:v>1.0877513317659635</c:v>
                </c:pt>
                <c:pt idx="339">
                  <c:v>1.0873387108486037</c:v>
                </c:pt>
                <c:pt idx="340">
                  <c:v>1.0869286725663951</c:v>
                </c:pt>
                <c:pt idx="341">
                  <c:v>1.0865211967689914</c:v>
                </c:pt>
                <c:pt idx="342">
                  <c:v>1.0861162634922497</c:v>
                </c:pt>
                <c:pt idx="343">
                  <c:v>1.0857138529564099</c:v>
                </c:pt>
                <c:pt idx="344">
                  <c:v>1.0853139455642842</c:v>
                </c:pt>
                <c:pt idx="345">
                  <c:v>1.0849165218994461</c:v>
                </c:pt>
                <c:pt idx="346">
                  <c:v>1.0845215627244325</c:v>
                </c:pt>
                <c:pt idx="347">
                  <c:v>1.0841290489789503</c:v>
                </c:pt>
                <c:pt idx="348">
                  <c:v>1.0837389617780946</c:v>
                </c:pt>
                <c:pt idx="349">
                  <c:v>1.0833512824105784</c:v>
                </c:pt>
                <c:pt idx="350">
                  <c:v>1.0829659923369703</c:v>
                </c:pt>
                <c:pt idx="351">
                  <c:v>1.0825830731879464</c:v>
                </c:pt>
                <c:pt idx="352">
                  <c:v>1.0822025067625551</c:v>
                </c:pt>
                <c:pt idx="353">
                  <c:v>1.0818242750264939</c:v>
                </c:pt>
                <c:pt idx="354">
                  <c:v>1.081448360110399</c:v>
                </c:pt>
                <c:pt idx="355">
                  <c:v>1.0810747443081532</c:v>
                </c:pt>
                <c:pt idx="356">
                  <c:v>1.080703410075202</c:v>
                </c:pt>
                <c:pt idx="357">
                  <c:v>1.0803343400268903</c:v>
                </c:pt>
                <c:pt idx="358">
                  <c:v>1.0799675169368106</c:v>
                </c:pt>
                <c:pt idx="359">
                  <c:v>1.0796029237351679</c:v>
                </c:pt>
                <c:pt idx="360">
                  <c:v>1.0792405435071597</c:v>
                </c:pt>
                <c:pt idx="361">
                  <c:v>1.0788803594913727</c:v>
                </c:pt>
                <c:pt idx="362">
                  <c:v>1.0785223550781926</c:v>
                </c:pt>
                <c:pt idx="363">
                  <c:v>1.0781665138082341</c:v>
                </c:pt>
                <c:pt idx="364">
                  <c:v>1.0778128193707832</c:v>
                </c:pt>
                <c:pt idx="365">
                  <c:v>1.0774612556022563</c:v>
                </c:pt>
                <c:pt idx="366">
                  <c:v>1.0771118064846763</c:v>
                </c:pt>
                <c:pt idx="367">
                  <c:v>1.0767644561441654</c:v>
                </c:pt>
                <c:pt idx="368">
                  <c:v>1.0764191888494512</c:v>
                </c:pt>
                <c:pt idx="369">
                  <c:v>1.0760759890103915</c:v>
                </c:pt>
                <c:pt idx="370">
                  <c:v>1.0757348411765133</c:v>
                </c:pt>
                <c:pt idx="371">
                  <c:v>1.075395730035569</c:v>
                </c:pt>
                <c:pt idx="372">
                  <c:v>1.0750586404121076</c:v>
                </c:pt>
                <c:pt idx="373">
                  <c:v>1.0747235572660618</c:v>
                </c:pt>
                <c:pt idx="374">
                  <c:v>1.0743904656913514</c:v>
                </c:pt>
                <c:pt idx="375">
                  <c:v>1.0740593509144998</c:v>
                </c:pt>
                <c:pt idx="376">
                  <c:v>1.0737301982932708</c:v>
                </c:pt>
                <c:pt idx="377">
                  <c:v>1.0734029933153144</c:v>
                </c:pt>
                <c:pt idx="378">
                  <c:v>1.0730777215968339</c:v>
                </c:pt>
                <c:pt idx="379">
                  <c:v>1.0727543688812633</c:v>
                </c:pt>
                <c:pt idx="380">
                  <c:v>1.072432921037962</c:v>
                </c:pt>
                <c:pt idx="381">
                  <c:v>1.0721133640609251</c:v>
                </c:pt>
                <c:pt idx="382">
                  <c:v>1.0717956840675051</c:v>
                </c:pt>
                <c:pt idx="383">
                  <c:v>1.0714798672971513</c:v>
                </c:pt>
                <c:pt idx="384">
                  <c:v>1.0711659001101619</c:v>
                </c:pt>
                <c:pt idx="385">
                  <c:v>1.0708537689864515</c:v>
                </c:pt>
                <c:pt idx="386">
                  <c:v>1.0705434605243307</c:v>
                </c:pt>
                <c:pt idx="387">
                  <c:v>1.0702349614393019</c:v>
                </c:pt>
                <c:pt idx="388">
                  <c:v>1.0699282585628662</c:v>
                </c:pt>
                <c:pt idx="389">
                  <c:v>1.0696233388413479</c:v>
                </c:pt>
                <c:pt idx="390">
                  <c:v>1.0693201893347277</c:v>
                </c:pt>
                <c:pt idx="391">
                  <c:v>1.069018797215493</c:v>
                </c:pt>
                <c:pt idx="392">
                  <c:v>1.0687191497674986</c:v>
                </c:pt>
                <c:pt idx="393">
                  <c:v>1.0684212343848427</c:v>
                </c:pt>
                <c:pt idx="394">
                  <c:v>1.0681250385707546</c:v>
                </c:pt>
                <c:pt idx="395">
                  <c:v>1.0678305499364935</c:v>
                </c:pt>
                <c:pt idx="396">
                  <c:v>1.0675377562002641</c:v>
                </c:pt>
                <c:pt idx="397">
                  <c:v>1.0672466451861402</c:v>
                </c:pt>
                <c:pt idx="398">
                  <c:v>1.066957204823002</c:v>
                </c:pt>
                <c:pt idx="399">
                  <c:v>1.0666694231434877</c:v>
                </c:pt>
                <c:pt idx="400">
                  <c:v>1.0663832882829531</c:v>
                </c:pt>
                <c:pt idx="401">
                  <c:v>1.0660987884784465</c:v>
                </c:pt>
                <c:pt idx="402">
                  <c:v>1.0658159120676931</c:v>
                </c:pt>
                <c:pt idx="403">
                  <c:v>1.0655346474880905</c:v>
                </c:pt>
                <c:pt idx="404">
                  <c:v>1.0652549832757192</c:v>
                </c:pt>
                <c:pt idx="405">
                  <c:v>1.0649769080643603</c:v>
                </c:pt>
                <c:pt idx="406">
                  <c:v>1.0647004105845246</c:v>
                </c:pt>
                <c:pt idx="407">
                  <c:v>1.0644254796624968</c:v>
                </c:pt>
                <c:pt idx="408">
                  <c:v>1.064152104219384</c:v>
                </c:pt>
                <c:pt idx="409">
                  <c:v>1.063880273270182</c:v>
                </c:pt>
                <c:pt idx="410">
                  <c:v>1.0636099759228457</c:v>
                </c:pt>
                <c:pt idx="411">
                  <c:v>1.0633412013773738</c:v>
                </c:pt>
                <c:pt idx="412">
                  <c:v>1.0630739389249035</c:v>
                </c:pt>
                <c:pt idx="413">
                  <c:v>1.0628081779468137</c:v>
                </c:pt>
                <c:pt idx="414">
                  <c:v>1.0625439079138392</c:v>
                </c:pt>
                <c:pt idx="415">
                  <c:v>1.0622811183851955</c:v>
                </c:pt>
                <c:pt idx="416">
                  <c:v>1.0620197990077123</c:v>
                </c:pt>
                <c:pt idx="417">
                  <c:v>1.0617599395149762</c:v>
                </c:pt>
                <c:pt idx="418">
                  <c:v>1.0615015297264851</c:v>
                </c:pt>
                <c:pt idx="419">
                  <c:v>1.0612445595468105</c:v>
                </c:pt>
                <c:pt idx="420">
                  <c:v>1.0609890189647679</c:v>
                </c:pt>
                <c:pt idx="421">
                  <c:v>1.0607348980525995</c:v>
                </c:pt>
                <c:pt idx="422">
                  <c:v>1.0604821869651644</c:v>
                </c:pt>
                <c:pt idx="423">
                  <c:v>1.0602308759391352</c:v>
                </c:pt>
                <c:pt idx="424">
                  <c:v>1.0599809552922093</c:v>
                </c:pt>
                <c:pt idx="425">
                  <c:v>1.0597324154223227</c:v>
                </c:pt>
                <c:pt idx="426">
                  <c:v>1.0594852468068774</c:v>
                </c:pt>
                <c:pt idx="427">
                  <c:v>1.0592394400019736</c:v>
                </c:pt>
                <c:pt idx="428">
                  <c:v>1.0589949856416534</c:v>
                </c:pt>
                <c:pt idx="429">
                  <c:v>1.0587518744371498</c:v>
                </c:pt>
                <c:pt idx="430">
                  <c:v>1.058510097176147</c:v>
                </c:pt>
                <c:pt idx="431">
                  <c:v>1.0582696447220472</c:v>
                </c:pt>
                <c:pt idx="432">
                  <c:v>1.0580305080132439</c:v>
                </c:pt>
                <c:pt idx="433">
                  <c:v>1.057792678062407</c:v>
                </c:pt>
                <c:pt idx="434">
                  <c:v>1.0575561459557721</c:v>
                </c:pt>
                <c:pt idx="435">
                  <c:v>1.0573209028524386</c:v>
                </c:pt>
                <c:pt idx="436">
                  <c:v>1.0570869399836778</c:v>
                </c:pt>
                <c:pt idx="437">
                  <c:v>1.0568542486522441</c:v>
                </c:pt>
                <c:pt idx="438">
                  <c:v>1.0566228202316972</c:v>
                </c:pt>
                <c:pt idx="439">
                  <c:v>1.0563926461657311</c:v>
                </c:pt>
                <c:pt idx="440">
                  <c:v>1.0561637179675081</c:v>
                </c:pt>
                <c:pt idx="441">
                  <c:v>1.0559360272190035</c:v>
                </c:pt>
                <c:pt idx="442">
                  <c:v>1.0557095655703543</c:v>
                </c:pt>
                <c:pt idx="443">
                  <c:v>1.0554843247392165</c:v>
                </c:pt>
                <c:pt idx="444">
                  <c:v>1.0552602965101296</c:v>
                </c:pt>
                <c:pt idx="445">
                  <c:v>1.055037472733886</c:v>
                </c:pt>
                <c:pt idx="446">
                  <c:v>1.0548158453269101</c:v>
                </c:pt>
                <c:pt idx="447">
                  <c:v>1.0545954062706411</c:v>
                </c:pt>
                <c:pt idx="448">
                  <c:v>1.0543761476109244</c:v>
                </c:pt>
                <c:pt idx="449">
                  <c:v>1.0541580614574084</c:v>
                </c:pt>
                <c:pt idx="450">
                  <c:v>1.0539411399829495</c:v>
                </c:pt>
                <c:pt idx="451">
                  <c:v>1.0537253754230207</c:v>
                </c:pt>
                <c:pt idx="452">
                  <c:v>1.0535107600751286</c:v>
                </c:pt>
                <c:pt idx="453">
                  <c:v>1.053297286298235</c:v>
                </c:pt>
                <c:pt idx="454">
                  <c:v>1.0530849465121883</c:v>
                </c:pt>
                <c:pt idx="455">
                  <c:v>1.0528737331971549</c:v>
                </c:pt>
                <c:pt idx="456">
                  <c:v>1.0526636388930615</c:v>
                </c:pt>
                <c:pt idx="457">
                  <c:v>1.0524546561990427</c:v>
                </c:pt>
                <c:pt idx="458">
                  <c:v>1.0522467777728919</c:v>
                </c:pt>
                <c:pt idx="459">
                  <c:v>1.05203999633052</c:v>
                </c:pt>
                <c:pt idx="460">
                  <c:v>1.0518343046454197</c:v>
                </c:pt>
                <c:pt idx="461">
                  <c:v>1.0516296955481361</c:v>
                </c:pt>
                <c:pt idx="462">
                  <c:v>1.0514261619257392</c:v>
                </c:pt>
                <c:pt idx="463">
                  <c:v>1.0512236967213078</c:v>
                </c:pt>
                <c:pt idx="464">
                  <c:v>1.0510222929334132</c:v>
                </c:pt>
                <c:pt idx="465">
                  <c:v>1.0508219436156121</c:v>
                </c:pt>
                <c:pt idx="466">
                  <c:v>1.0506226418759437</c:v>
                </c:pt>
                <c:pt idx="467">
                  <c:v>1.0504243808764298</c:v>
                </c:pt>
                <c:pt idx="468">
                  <c:v>1.0502271538325847</c:v>
                </c:pt>
                <c:pt idx="469">
                  <c:v>1.0500309540129262</c:v>
                </c:pt>
                <c:pt idx="470">
                  <c:v>1.0498357747384937</c:v>
                </c:pt>
                <c:pt idx="471">
                  <c:v>1.0496416093823702</c:v>
                </c:pt>
                <c:pt idx="472">
                  <c:v>1.0494484513692093</c:v>
                </c:pt>
                <c:pt idx="473">
                  <c:v>1.0492562941747696</c:v>
                </c:pt>
                <c:pt idx="474">
                  <c:v>1.0490651313254498</c:v>
                </c:pt>
                <c:pt idx="475">
                  <c:v>1.0488749563978317</c:v>
                </c:pt>
                <c:pt idx="476">
                  <c:v>1.0486857630182274</c:v>
                </c:pt>
                <c:pt idx="477">
                  <c:v>1.0484975448622289</c:v>
                </c:pt>
                <c:pt idx="478">
                  <c:v>1.0483102956542667</c:v>
                </c:pt>
                <c:pt idx="479">
                  <c:v>1.048124009167168</c:v>
                </c:pt>
                <c:pt idx="480">
                  <c:v>1.0479386792217231</c:v>
                </c:pt>
                <c:pt idx="481">
                  <c:v>1.047754299686255</c:v>
                </c:pt>
                <c:pt idx="482">
                  <c:v>1.0475708644761925</c:v>
                </c:pt>
                <c:pt idx="483">
                  <c:v>1.0473883675536495</c:v>
                </c:pt>
                <c:pt idx="484">
                  <c:v>1.0472068029270072</c:v>
                </c:pt>
                <c:pt idx="485">
                  <c:v>1.0470261646505008</c:v>
                </c:pt>
                <c:pt idx="486">
                  <c:v>1.046846446823811</c:v>
                </c:pt>
                <c:pt idx="487">
                  <c:v>1.0466676435916591</c:v>
                </c:pt>
                <c:pt idx="488">
                  <c:v>1.0464897491434062</c:v>
                </c:pt>
                <c:pt idx="489">
                  <c:v>1.0463127577126574</c:v>
                </c:pt>
                <c:pt idx="490">
                  <c:v>1.0461366635768676</c:v>
                </c:pt>
                <c:pt idx="491">
                  <c:v>1.0459614610569556</c:v>
                </c:pt>
                <c:pt idx="492">
                  <c:v>1.0457871445169165</c:v>
                </c:pt>
                <c:pt idx="493">
                  <c:v>1.0456137083634434</c:v>
                </c:pt>
                <c:pt idx="494">
                  <c:v>1.0454411470455487</c:v>
                </c:pt>
                <c:pt idx="495">
                  <c:v>1.0452694550541928</c:v>
                </c:pt>
                <c:pt idx="496">
                  <c:v>1.0450986269219129</c:v>
                </c:pt>
                <c:pt idx="497">
                  <c:v>1.0449286572224583</c:v>
                </c:pt>
                <c:pt idx="498">
                  <c:v>1.0447595405704291</c:v>
                </c:pt>
                <c:pt idx="499">
                  <c:v>1.044591271620916</c:v>
                </c:pt>
                <c:pt idx="500">
                  <c:v>1.0444238450691481</c:v>
                </c:pt>
                <c:pt idx="501">
                  <c:v>1.0442572556501386</c:v>
                </c:pt>
                <c:pt idx="502">
                  <c:v>1.0440914981383405</c:v>
                </c:pt>
                <c:pt idx="503">
                  <c:v>1.0439265673472993</c:v>
                </c:pt>
                <c:pt idx="504">
                  <c:v>1.0437624581293143</c:v>
                </c:pt>
                <c:pt idx="505">
                  <c:v>1.0435991653751004</c:v>
                </c:pt>
                <c:pt idx="506">
                  <c:v>1.0434366840134541</c:v>
                </c:pt>
                <c:pt idx="507">
                  <c:v>1.0432750090109226</c:v>
                </c:pt>
                <c:pt idx="508">
                  <c:v>1.0431141353714768</c:v>
                </c:pt>
                <c:pt idx="509">
                  <c:v>1.0429540581361867</c:v>
                </c:pt>
                <c:pt idx="510">
                  <c:v>1.0427947723829003</c:v>
                </c:pt>
                <c:pt idx="511">
                  <c:v>1.0426362732259267</c:v>
                </c:pt>
                <c:pt idx="512">
                  <c:v>1.0424785558157199</c:v>
                </c:pt>
                <c:pt idx="513">
                  <c:v>1.0423216153385682</c:v>
                </c:pt>
                <c:pt idx="514">
                  <c:v>1.0421654470162858</c:v>
                </c:pt>
                <c:pt idx="515">
                  <c:v>1.0420100461059061</c:v>
                </c:pt>
                <c:pt idx="516">
                  <c:v>1.0418554078993814</c:v>
                </c:pt>
                <c:pt idx="517">
                  <c:v>1.0417015277232808</c:v>
                </c:pt>
                <c:pt idx="518">
                  <c:v>1.041548400938495</c:v>
                </c:pt>
                <c:pt idx="519">
                  <c:v>1.0413960229399433</c:v>
                </c:pt>
                <c:pt idx="520">
                  <c:v>1.0412443891562804</c:v>
                </c:pt>
                <c:pt idx="521">
                  <c:v>1.0410934950496109</c:v>
                </c:pt>
                <c:pt idx="522">
                  <c:v>1.0409433361152032</c:v>
                </c:pt>
                <c:pt idx="523">
                  <c:v>1.0407939078812061</c:v>
                </c:pt>
                <c:pt idx="524">
                  <c:v>1.0406452059083706</c:v>
                </c:pt>
                <c:pt idx="525">
                  <c:v>1.0404972257897722</c:v>
                </c:pt>
                <c:pt idx="526">
                  <c:v>1.0403499631505366</c:v>
                </c:pt>
                <c:pt idx="527">
                  <c:v>1.0402034136475686</c:v>
                </c:pt>
                <c:pt idx="528">
                  <c:v>1.0400575729692825</c:v>
                </c:pt>
                <c:pt idx="529">
                  <c:v>1.0399124368353359</c:v>
                </c:pt>
                <c:pt idx="530">
                  <c:v>1.0397680009963659</c:v>
                </c:pt>
                <c:pt idx="531">
                  <c:v>1.0396242612337285</c:v>
                </c:pt>
                <c:pt idx="532">
                  <c:v>1.0394812133592384</c:v>
                </c:pt>
                <c:pt idx="533">
                  <c:v>1.0393388532149141</c:v>
                </c:pt>
                <c:pt idx="534">
                  <c:v>1.0391971766727235</c:v>
                </c:pt>
                <c:pt idx="535">
                  <c:v>1.0390561796343325</c:v>
                </c:pt>
                <c:pt idx="536">
                  <c:v>1.038915858030856</c:v>
                </c:pt>
                <c:pt idx="537">
                  <c:v>1.0387762078226113</c:v>
                </c:pt>
                <c:pt idx="538">
                  <c:v>1.0386372249988742</c:v>
                </c:pt>
                <c:pt idx="539">
                  <c:v>1.0384989055776372</c:v>
                </c:pt>
                <c:pt idx="540">
                  <c:v>1.0383612456053692</c:v>
                </c:pt>
                <c:pt idx="541">
                  <c:v>1.0382242411567786</c:v>
                </c:pt>
                <c:pt idx="542">
                  <c:v>1.0380878883345783</c:v>
                </c:pt>
                <c:pt idx="543">
                  <c:v>1.0379521832692533</c:v>
                </c:pt>
                <c:pt idx="544">
                  <c:v>1.0378171221188288</c:v>
                </c:pt>
                <c:pt idx="545">
                  <c:v>1.0376827010686436</c:v>
                </c:pt>
                <c:pt idx="546">
                  <c:v>1.0375489163311218</c:v>
                </c:pt>
                <c:pt idx="547">
                  <c:v>1.0374157641455504</c:v>
                </c:pt>
                <c:pt idx="548">
                  <c:v>1.0372832407778565</c:v>
                </c:pt>
                <c:pt idx="549">
                  <c:v>1.0371513425203875</c:v>
                </c:pt>
                <c:pt idx="550">
                  <c:v>1.0370200656916937</c:v>
                </c:pt>
                <c:pt idx="551">
                  <c:v>1.0368894066363112</c:v>
                </c:pt>
                <c:pt idx="552">
                  <c:v>1.0367593617245499</c:v>
                </c:pt>
                <c:pt idx="553">
                  <c:v>1.0366299273522803</c:v>
                </c:pt>
                <c:pt idx="554">
                  <c:v>1.0365010999407249</c:v>
                </c:pt>
                <c:pt idx="555">
                  <c:v>1.0363728759362492</c:v>
                </c:pt>
                <c:pt idx="556">
                  <c:v>1.0362452518101573</c:v>
                </c:pt>
                <c:pt idx="557">
                  <c:v>1.0361182240584861</c:v>
                </c:pt>
                <c:pt idx="558">
                  <c:v>1.0359917892018051</c:v>
                </c:pt>
                <c:pt idx="559">
                  <c:v>1.0358659437850157</c:v>
                </c:pt>
                <c:pt idx="560">
                  <c:v>1.0357406843771517</c:v>
                </c:pt>
                <c:pt idx="561">
                  <c:v>1.0356160075711851</c:v>
                </c:pt>
                <c:pt idx="562">
                  <c:v>1.0354919099838289</c:v>
                </c:pt>
                <c:pt idx="563">
                  <c:v>1.035368388255347</c:v>
                </c:pt>
                <c:pt idx="564">
                  <c:v>1.0352454390493608</c:v>
                </c:pt>
                <c:pt idx="565">
                  <c:v>1.0351230590526617</c:v>
                </c:pt>
                <c:pt idx="566">
                  <c:v>1.0350012449750225</c:v>
                </c:pt>
                <c:pt idx="567">
                  <c:v>1.0348799935490121</c:v>
                </c:pt>
                <c:pt idx="568">
                  <c:v>1.0347593015298113</c:v>
                </c:pt>
                <c:pt idx="569">
                  <c:v>1.0346391656950307</c:v>
                </c:pt>
                <c:pt idx="570">
                  <c:v>1.0345195828445302</c:v>
                </c:pt>
                <c:pt idx="571">
                  <c:v>1.0344005498002387</c:v>
                </c:pt>
                <c:pt idx="572">
                  <c:v>1.0342820634059784</c:v>
                </c:pt>
                <c:pt idx="573">
                  <c:v>1.0341641205272882</c:v>
                </c:pt>
                <c:pt idx="574">
                  <c:v>1.0340467180512494</c:v>
                </c:pt>
                <c:pt idx="575">
                  <c:v>1.0339298528863137</c:v>
                </c:pt>
                <c:pt idx="576">
                  <c:v>1.0338135219621321</c:v>
                </c:pt>
                <c:pt idx="577">
                  <c:v>1.0336977222293851</c:v>
                </c:pt>
                <c:pt idx="578">
                  <c:v>1.033582450659615</c:v>
                </c:pt>
                <c:pt idx="579">
                  <c:v>1.0334677042450606</c:v>
                </c:pt>
                <c:pt idx="580">
                  <c:v>1.0333534799984905</c:v>
                </c:pt>
                <c:pt idx="581">
                  <c:v>1.0332397749530411</c:v>
                </c:pt>
                <c:pt idx="582">
                  <c:v>1.0331265861620547</c:v>
                </c:pt>
                <c:pt idx="583">
                  <c:v>1.0330139106989182</c:v>
                </c:pt>
                <c:pt idx="584">
                  <c:v>1.0329017456569061</c:v>
                </c:pt>
                <c:pt idx="585">
                  <c:v>1.0327900881490206</c:v>
                </c:pt>
                <c:pt idx="586">
                  <c:v>1.0326789353078376</c:v>
                </c:pt>
                <c:pt idx="587">
                  <c:v>1.0325682842853505</c:v>
                </c:pt>
                <c:pt idx="588">
                  <c:v>1.0324581322528184</c:v>
                </c:pt>
                <c:pt idx="589">
                  <c:v>1.0323484764006128</c:v>
                </c:pt>
                <c:pt idx="590">
                  <c:v>1.0322393139380686</c:v>
                </c:pt>
                <c:pt idx="591">
                  <c:v>1.0321306420933336</c:v>
                </c:pt>
                <c:pt idx="592">
                  <c:v>1.0320224581132214</c:v>
                </c:pt>
                <c:pt idx="593">
                  <c:v>1.0319147592630646</c:v>
                </c:pt>
                <c:pt idx="594">
                  <c:v>1.0318075428265707</c:v>
                </c:pt>
                <c:pt idx="595">
                  <c:v>1.0317008061056763</c:v>
                </c:pt>
                <c:pt idx="596">
                  <c:v>1.0315945464204059</c:v>
                </c:pt>
                <c:pt idx="597">
                  <c:v>1.0314887611087304</c:v>
                </c:pt>
                <c:pt idx="598">
                  <c:v>1.031383447526427</c:v>
                </c:pt>
                <c:pt idx="599">
                  <c:v>1.0312786030469401</c:v>
                </c:pt>
                <c:pt idx="600">
                  <c:v>1.0311742250612437</c:v>
                </c:pt>
                <c:pt idx="601">
                  <c:v>1.0310703109777062</c:v>
                </c:pt>
                <c:pt idx="602">
                  <c:v>1.0309668582219536</c:v>
                </c:pt>
                <c:pt idx="603">
                  <c:v>1.0308638642367365</c:v>
                </c:pt>
                <c:pt idx="604">
                  <c:v>1.0307613264817972</c:v>
                </c:pt>
                <c:pt idx="605">
                  <c:v>1.030659242433738</c:v>
                </c:pt>
                <c:pt idx="606">
                  <c:v>1.0305576095858915</c:v>
                </c:pt>
                <c:pt idx="607">
                  <c:v>1.0304564254481898</c:v>
                </c:pt>
                <c:pt idx="608">
                  <c:v>1.0303556875470381</c:v>
                </c:pt>
                <c:pt idx="609">
                  <c:v>1.0302553934251866</c:v>
                </c:pt>
                <c:pt idx="610">
                  <c:v>1.0301555406416052</c:v>
                </c:pt>
                <c:pt idx="611">
                  <c:v>1.0300561267713582</c:v>
                </c:pt>
                <c:pt idx="612">
                  <c:v>1.0299571494054811</c:v>
                </c:pt>
                <c:pt idx="613">
                  <c:v>1.0298586061508577</c:v>
                </c:pt>
                <c:pt idx="614">
                  <c:v>1.0297604946300991</c:v>
                </c:pt>
                <c:pt idx="615">
                  <c:v>1.0296628124814227</c:v>
                </c:pt>
                <c:pt idx="616">
                  <c:v>1.0295655573585327</c:v>
                </c:pt>
                <c:pt idx="617">
                  <c:v>1.0294687269305025</c:v>
                </c:pt>
                <c:pt idx="618">
                  <c:v>1.0293723188816568</c:v>
                </c:pt>
                <c:pt idx="619">
                  <c:v>1.0292763309114554</c:v>
                </c:pt>
                <c:pt idx="620">
                  <c:v>1.0291807607343777</c:v>
                </c:pt>
                <c:pt idx="621">
                  <c:v>1.0290856060798093</c:v>
                </c:pt>
                <c:pt idx="622">
                  <c:v>1.028990864691927</c:v>
                </c:pt>
                <c:pt idx="623">
                  <c:v>1.0288965343295888</c:v>
                </c:pt>
                <c:pt idx="624">
                  <c:v>1.0288026127662209</c:v>
                </c:pt>
                <c:pt idx="625">
                  <c:v>1.0287090977897071</c:v>
                </c:pt>
                <c:pt idx="626">
                  <c:v>1.0286159872022811</c:v>
                </c:pt>
                <c:pt idx="627">
                  <c:v>1.0285232788204162</c:v>
                </c:pt>
                <c:pt idx="628">
                  <c:v>1.028430970474719</c:v>
                </c:pt>
                <c:pt idx="629">
                  <c:v>1.0283390600098223</c:v>
                </c:pt>
                <c:pt idx="630">
                  <c:v>1.0282475452842792</c:v>
                </c:pt>
                <c:pt idx="631">
                  <c:v>1.028156424170459</c:v>
                </c:pt>
                <c:pt idx="632">
                  <c:v>1.0280656945544426</c:v>
                </c:pt>
                <c:pt idx="633">
                  <c:v>1.0279753543359196</c:v>
                </c:pt>
                <c:pt idx="634">
                  <c:v>1.0278854014280872</c:v>
                </c:pt>
                <c:pt idx="635">
                  <c:v>1.0277958337575472</c:v>
                </c:pt>
                <c:pt idx="636">
                  <c:v>1.0277066492642075</c:v>
                </c:pt>
                <c:pt idx="637">
                  <c:v>1.0276178459011813</c:v>
                </c:pt>
                <c:pt idx="638">
                  <c:v>1.0275294216346886</c:v>
                </c:pt>
                <c:pt idx="639">
                  <c:v>1.0274413744439594</c:v>
                </c:pt>
                <c:pt idx="640">
                  <c:v>1.0273537023211352</c:v>
                </c:pt>
                <c:pt idx="641">
                  <c:v>1.0272664032711742</c:v>
                </c:pt>
                <c:pt idx="642">
                  <c:v>1.0271794753117549</c:v>
                </c:pt>
                <c:pt idx="643">
                  <c:v>1.0270929164731823</c:v>
                </c:pt>
                <c:pt idx="644">
                  <c:v>1.0270067247982941</c:v>
                </c:pt>
                <c:pt idx="645">
                  <c:v>1.0269208983423674</c:v>
                </c:pt>
                <c:pt idx="646">
                  <c:v>1.0268354351730267</c:v>
                </c:pt>
                <c:pt idx="647">
                  <c:v>1.0267503333701522</c:v>
                </c:pt>
                <c:pt idx="648">
                  <c:v>1.0266655910257907</c:v>
                </c:pt>
                <c:pt idx="649">
                  <c:v>1.0265812062440633</c:v>
                </c:pt>
                <c:pt idx="650">
                  <c:v>1.0264971771410789</c:v>
                </c:pt>
                <c:pt idx="651">
                  <c:v>1.0264135018448439</c:v>
                </c:pt>
                <c:pt idx="652">
                  <c:v>1.0263301784951759</c:v>
                </c:pt>
                <c:pt idx="653">
                  <c:v>1.0262472052436153</c:v>
                </c:pt>
                <c:pt idx="654">
                  <c:v>1.0261645802533417</c:v>
                </c:pt>
                <c:pt idx="655">
                  <c:v>1.0260823016990859</c:v>
                </c:pt>
                <c:pt idx="656">
                  <c:v>1.0260003677670468</c:v>
                </c:pt>
                <c:pt idx="657">
                  <c:v>1.025918776654807</c:v>
                </c:pt>
                <c:pt idx="658">
                  <c:v>1.0258375265712498</c:v>
                </c:pt>
                <c:pt idx="659">
                  <c:v>1.0257566157364755</c:v>
                </c:pt>
                <c:pt idx="660">
                  <c:v>1.0256760423817211</c:v>
                </c:pt>
                <c:pt idx="661">
                  <c:v>1.0255958047492784</c:v>
                </c:pt>
                <c:pt idx="662">
                  <c:v>1.0255159010924126</c:v>
                </c:pt>
                <c:pt idx="663">
                  <c:v>1.0254363296752846</c:v>
                </c:pt>
                <c:pt idx="664">
                  <c:v>1.0253570887728694</c:v>
                </c:pt>
                <c:pt idx="665">
                  <c:v>1.0252781766708789</c:v>
                </c:pt>
                <c:pt idx="666">
                  <c:v>1.0251995916656846</c:v>
                </c:pt>
                <c:pt idx="667">
                  <c:v>1.0251213320642383</c:v>
                </c:pt>
                <c:pt idx="668">
                  <c:v>1.0250433961839978</c:v>
                </c:pt>
                <c:pt idx="669">
                  <c:v>1.0249657823528491</c:v>
                </c:pt>
                <c:pt idx="670">
                  <c:v>1.0248884889090322</c:v>
                </c:pt>
                <c:pt idx="671">
                  <c:v>1.0248115142010661</c:v>
                </c:pt>
                <c:pt idx="672">
                  <c:v>1.0247348565876746</c:v>
                </c:pt>
                <c:pt idx="673">
                  <c:v>1.0246585144377125</c:v>
                </c:pt>
                <c:pt idx="674">
                  <c:v>1.0245824861300936</c:v>
                </c:pt>
                <c:pt idx="675">
                  <c:v>1.0245067700537176</c:v>
                </c:pt>
                <c:pt idx="676">
                  <c:v>1.0244313646073986</c:v>
                </c:pt>
                <c:pt idx="677">
                  <c:v>1.024356268199794</c:v>
                </c:pt>
                <c:pt idx="678">
                  <c:v>1.0242814792493338</c:v>
                </c:pt>
                <c:pt idx="679">
                  <c:v>1.024206996184152</c:v>
                </c:pt>
                <c:pt idx="680">
                  <c:v>1.0241328174420146</c:v>
                </c:pt>
                <c:pt idx="681">
                  <c:v>1.0240589414702532</c:v>
                </c:pt>
                <c:pt idx="682">
                  <c:v>1.023985366725696</c:v>
                </c:pt>
                <c:pt idx="683">
                  <c:v>1.0239120916745992</c:v>
                </c:pt>
                <c:pt idx="684">
                  <c:v>1.0238391147925809</c:v>
                </c:pt>
                <c:pt idx="685">
                  <c:v>1.0237664345645547</c:v>
                </c:pt>
                <c:pt idx="686">
                  <c:v>1.0236940494846627</c:v>
                </c:pt>
                <c:pt idx="687">
                  <c:v>1.0236219580562103</c:v>
                </c:pt>
                <c:pt idx="688">
                  <c:v>1.0235501587916018</c:v>
                </c:pt>
                <c:pt idx="689">
                  <c:v>1.0234786502122752</c:v>
                </c:pt>
                <c:pt idx="690">
                  <c:v>1.0234074308486383</c:v>
                </c:pt>
                <c:pt idx="691">
                  <c:v>1.023336499240006</c:v>
                </c:pt>
                <c:pt idx="692">
                  <c:v>1.023265853934537</c:v>
                </c:pt>
                <c:pt idx="693">
                  <c:v>1.0231954934891703</c:v>
                </c:pt>
                <c:pt idx="694">
                  <c:v>1.0231254164695656</c:v>
                </c:pt>
                <c:pt idx="695">
                  <c:v>1.0230556214500397</c:v>
                </c:pt>
                <c:pt idx="696">
                  <c:v>1.0229861070135069</c:v>
                </c:pt>
                <c:pt idx="697">
                  <c:v>1.0229168717514181</c:v>
                </c:pt>
                <c:pt idx="698">
                  <c:v>1.0228479142637006</c:v>
                </c:pt>
                <c:pt idx="699">
                  <c:v>1.0227792331586996</c:v>
                </c:pt>
                <c:pt idx="700">
                  <c:v>1.022710827053118</c:v>
                </c:pt>
                <c:pt idx="701">
                  <c:v>1.0226426945719584</c:v>
                </c:pt>
                <c:pt idx="702">
                  <c:v>1.0225748343484662</c:v>
                </c:pt>
                <c:pt idx="703">
                  <c:v>1.0225072450240695</c:v>
                </c:pt>
                <c:pt idx="704">
                  <c:v>1.0224399252483245</c:v>
                </c:pt>
                <c:pt idx="705">
                  <c:v>1.0223728736788573</c:v>
                </c:pt>
                <c:pt idx="706">
                  <c:v>1.0223060889813085</c:v>
                </c:pt>
                <c:pt idx="707">
                  <c:v>1.0222395698292768</c:v>
                </c:pt>
                <c:pt idx="708">
                  <c:v>1.022173314904264</c:v>
                </c:pt>
                <c:pt idx="709">
                  <c:v>1.0221073228956203</c:v>
                </c:pt>
                <c:pt idx="710">
                  <c:v>1.0220415925004898</c:v>
                </c:pt>
                <c:pt idx="711">
                  <c:v>1.0219761224237556</c:v>
                </c:pt>
                <c:pt idx="712">
                  <c:v>1.0219109113779878</c:v>
                </c:pt>
                <c:pt idx="713">
                  <c:v>1.021845958083389</c:v>
                </c:pt>
                <c:pt idx="714">
                  <c:v>1.0217812612677424</c:v>
                </c:pt>
                <c:pt idx="715">
                  <c:v>1.0217168196663584</c:v>
                </c:pt>
                <c:pt idx="716">
                  <c:v>1.0216526320220243</c:v>
                </c:pt>
                <c:pt idx="717">
                  <c:v>1.0215886970849515</c:v>
                </c:pt>
                <c:pt idx="718">
                  <c:v>1.0215250136127245</c:v>
                </c:pt>
                <c:pt idx="719">
                  <c:v>1.0214615803702507</c:v>
                </c:pt>
                <c:pt idx="720">
                  <c:v>1.0213983961297104</c:v>
                </c:pt>
                <c:pt idx="721">
                  <c:v>1.0213354596705053</c:v>
                </c:pt>
                <c:pt idx="722">
                  <c:v>1.0212727697792108</c:v>
                </c:pt>
                <c:pt idx="723">
                  <c:v>1.0212103252495264</c:v>
                </c:pt>
                <c:pt idx="724">
                  <c:v>1.0211481248822256</c:v>
                </c:pt>
                <c:pt idx="725">
                  <c:v>1.0210861674851099</c:v>
                </c:pt>
                <c:pt idx="726">
                  <c:v>1.0210244518729583</c:v>
                </c:pt>
                <c:pt idx="727">
                  <c:v>1.0209629768674819</c:v>
                </c:pt>
                <c:pt idx="728">
                  <c:v>1.020901741297275</c:v>
                </c:pt>
                <c:pt idx="729">
                  <c:v>1.0208407439977694</c:v>
                </c:pt>
                <c:pt idx="730">
                  <c:v>1.0207799838111868</c:v>
                </c:pt>
                <c:pt idx="731">
                  <c:v>1.0207194595864939</c:v>
                </c:pt>
                <c:pt idx="732">
                  <c:v>1.0206591701793559</c:v>
                </c:pt>
                <c:pt idx="733">
                  <c:v>1.0205991144520903</c:v>
                </c:pt>
                <c:pt idx="734">
                  <c:v>1.0205392912736233</c:v>
                </c:pt>
                <c:pt idx="735">
                  <c:v>1.0204796995194445</c:v>
                </c:pt>
                <c:pt idx="736">
                  <c:v>1.0204203380715622</c:v>
                </c:pt>
                <c:pt idx="737">
                  <c:v>1.0203612058184592</c:v>
                </c:pt>
                <c:pt idx="738">
                  <c:v>1.0203023016550499</c:v>
                </c:pt>
                <c:pt idx="739">
                  <c:v>1.0202436244826365</c:v>
                </c:pt>
                <c:pt idx="740">
                  <c:v>1.0201851732088656</c:v>
                </c:pt>
                <c:pt idx="741">
                  <c:v>1.0201269467476861</c:v>
                </c:pt>
                <c:pt idx="742">
                  <c:v>1.0200689440193067</c:v>
                </c:pt>
                <c:pt idx="743">
                  <c:v>1.0200111639501532</c:v>
                </c:pt>
                <c:pt idx="744">
                  <c:v>1.0199536054728278</c:v>
                </c:pt>
                <c:pt idx="745">
                  <c:v>1.0198962675260668</c:v>
                </c:pt>
                <c:pt idx="746">
                  <c:v>1.0198391490547001</c:v>
                </c:pt>
                <c:pt idx="747">
                  <c:v>1.0197822490096102</c:v>
                </c:pt>
                <c:pt idx="748">
                  <c:v>1.0197255663476914</c:v>
                </c:pt>
                <c:pt idx="749">
                  <c:v>1.0196691000318108</c:v>
                </c:pt>
                <c:pt idx="750">
                  <c:v>1.0196128490307663</c:v>
                </c:pt>
                <c:pt idx="751">
                  <c:v>1.0195568123192498</c:v>
                </c:pt>
                <c:pt idx="752">
                  <c:v>1.0195009888778057</c:v>
                </c:pt>
                <c:pt idx="753">
                  <c:v>1.0194453776927932</c:v>
                </c:pt>
                <c:pt idx="754">
                  <c:v>1.0193899777563462</c:v>
                </c:pt>
                <c:pt idx="755">
                  <c:v>1.0193347880663377</c:v>
                </c:pt>
                <c:pt idx="756">
                  <c:v>1.0192798076263387</c:v>
                </c:pt>
                <c:pt idx="757">
                  <c:v>1.0192250354455821</c:v>
                </c:pt>
                <c:pt idx="758">
                  <c:v>1.0191704705389248</c:v>
                </c:pt>
                <c:pt idx="759">
                  <c:v>1.0191161119268106</c:v>
                </c:pt>
                <c:pt idx="760">
                  <c:v>1.0190619586352332</c:v>
                </c:pt>
                <c:pt idx="761">
                  <c:v>1.0190080096956995</c:v>
                </c:pt>
                <c:pt idx="762">
                  <c:v>1.0189542641451932</c:v>
                </c:pt>
                <c:pt idx="763">
                  <c:v>1.0189007210261392</c:v>
                </c:pt>
                <c:pt idx="764">
                  <c:v>1.0188473793863664</c:v>
                </c:pt>
                <c:pt idx="765">
                  <c:v>1.018794238279074</c:v>
                </c:pt>
                <c:pt idx="766">
                  <c:v>1.0187412967627949</c:v>
                </c:pt>
                <c:pt idx="767">
                  <c:v>1.0186885539013613</c:v>
                </c:pt>
                <c:pt idx="768">
                  <c:v>1.0186360087638691</c:v>
                </c:pt>
                <c:pt idx="769">
                  <c:v>1.0185836604246448</c:v>
                </c:pt>
                <c:pt idx="770">
                  <c:v>1.0185315079632098</c:v>
                </c:pt>
                <c:pt idx="771">
                  <c:v>1.0184795504642477</c:v>
                </c:pt>
                <c:pt idx="772">
                  <c:v>1.0184277870175689</c:v>
                </c:pt>
                <c:pt idx="773">
                  <c:v>1.0183762167180794</c:v>
                </c:pt>
                <c:pt idx="774">
                  <c:v>1.0183248386657457</c:v>
                </c:pt>
                <c:pt idx="775">
                  <c:v>1.018273651965562</c:v>
                </c:pt>
                <c:pt idx="776">
                  <c:v>1.0182226557275185</c:v>
                </c:pt>
                <c:pt idx="777">
                  <c:v>1.0181718490665683</c:v>
                </c:pt>
                <c:pt idx="778">
                  <c:v>1.0181212311025944</c:v>
                </c:pt>
                <c:pt idx="779">
                  <c:v>1.0180708009603794</c:v>
                </c:pt>
                <c:pt idx="780">
                  <c:v>1.018020557769572</c:v>
                </c:pt>
                <c:pt idx="781">
                  <c:v>1.0179705006646567</c:v>
                </c:pt>
                <c:pt idx="782">
                  <c:v>1.0179206287849212</c:v>
                </c:pt>
                <c:pt idx="783">
                  <c:v>1.0178709412744271</c:v>
                </c:pt>
                <c:pt idx="784">
                  <c:v>1.0178214372819769</c:v>
                </c:pt>
                <c:pt idx="785">
                  <c:v>1.017772115961086</c:v>
                </c:pt>
                <c:pt idx="786">
                  <c:v>1.0177229764699494</c:v>
                </c:pt>
                <c:pt idx="787">
                  <c:v>1.0176740179714134</c:v>
                </c:pt>
                <c:pt idx="788">
                  <c:v>1.0176252396329459</c:v>
                </c:pt>
                <c:pt idx="789">
                  <c:v>1.0175766406266051</c:v>
                </c:pt>
                <c:pt idx="790">
                  <c:v>1.0175282201290112</c:v>
                </c:pt>
                <c:pt idx="791">
                  <c:v>1.0174799773213168</c:v>
                </c:pt>
                <c:pt idx="792">
                  <c:v>1.0174319113891772</c:v>
                </c:pt>
                <c:pt idx="793">
                  <c:v>1.0173840215227237</c:v>
                </c:pt>
                <c:pt idx="794">
                  <c:v>1.0173363069165313</c:v>
                </c:pt>
                <c:pt idx="795">
                  <c:v>1.0172887667695938</c:v>
                </c:pt>
                <c:pt idx="796">
                  <c:v>1.0172414002852936</c:v>
                </c:pt>
                <c:pt idx="797">
                  <c:v>1.0171942066713739</c:v>
                </c:pt>
                <c:pt idx="798">
                  <c:v>1.0171471851399116</c:v>
                </c:pt>
                <c:pt idx="799">
                  <c:v>1.0171003349072889</c:v>
                </c:pt>
                <c:pt idx="800">
                  <c:v>1.0170536551941662</c:v>
                </c:pt>
                <c:pt idx="801">
                  <c:v>1.017007145225455</c:v>
                </c:pt>
                <c:pt idx="802">
                  <c:v>1.01696080423029</c:v>
                </c:pt>
                <c:pt idx="803">
                  <c:v>1.0169146314420043</c:v>
                </c:pt>
                <c:pt idx="804">
                  <c:v>1.0168686260981006</c:v>
                </c:pt>
                <c:pt idx="805">
                  <c:v>1.0168227874402254</c:v>
                </c:pt>
                <c:pt idx="806">
                  <c:v>1.0167771147141433</c:v>
                </c:pt>
                <c:pt idx="807">
                  <c:v>1.0167316071697108</c:v>
                </c:pt>
                <c:pt idx="808">
                  <c:v>1.0166862640608496</c:v>
                </c:pt>
                <c:pt idx="809">
                  <c:v>1.0166410846455225</c:v>
                </c:pt>
                <c:pt idx="810">
                  <c:v>1.016596068185706</c:v>
                </c:pt>
                <c:pt idx="811">
                  <c:v>1.0165512139473663</c:v>
                </c:pt>
                <c:pt idx="812">
                  <c:v>1.0165065212004336</c:v>
                </c:pt>
                <c:pt idx="813">
                  <c:v>1.0164619892187776</c:v>
                </c:pt>
                <c:pt idx="814">
                  <c:v>1.0164176172801827</c:v>
                </c:pt>
                <c:pt idx="815">
                  <c:v>1.0163734046663222</c:v>
                </c:pt>
                <c:pt idx="816">
                  <c:v>1.0163293506627358</c:v>
                </c:pt>
                <c:pt idx="817">
                  <c:v>1.0162854545588036</c:v>
                </c:pt>
                <c:pt idx="818">
                  <c:v>1.0162417156477237</c:v>
                </c:pt>
                <c:pt idx="819">
                  <c:v>1.0161981332264864</c:v>
                </c:pt>
                <c:pt idx="820">
                  <c:v>1.0161547065958525</c:v>
                </c:pt>
                <c:pt idx="821">
                  <c:v>1.0161114350603278</c:v>
                </c:pt>
                <c:pt idx="822">
                  <c:v>1.0160683179281413</c:v>
                </c:pt>
                <c:pt idx="823">
                  <c:v>1.0160253545112212</c:v>
                </c:pt>
                <c:pt idx="824">
                  <c:v>1.0159825441251715</c:v>
                </c:pt>
                <c:pt idx="825">
                  <c:v>1.0159398860892506</c:v>
                </c:pt>
                <c:pt idx="826">
                  <c:v>1.0158973797263458</c:v>
                </c:pt>
                <c:pt idx="827">
                  <c:v>1.0158550243629541</c:v>
                </c:pt>
                <c:pt idx="828">
                  <c:v>1.0158128193291573</c:v>
                </c:pt>
                <c:pt idx="829">
                  <c:v>1.0157707639586011</c:v>
                </c:pt>
                <c:pt idx="830">
                  <c:v>1.015728857588472</c:v>
                </c:pt>
                <c:pt idx="831">
                  <c:v>1.015687099559476</c:v>
                </c:pt>
                <c:pt idx="832">
                  <c:v>1.0156454892158169</c:v>
                </c:pt>
                <c:pt idx="833">
                  <c:v>1.0156040259051742</c:v>
                </c:pt>
                <c:pt idx="834">
                  <c:v>1.0155627089786823</c:v>
                </c:pt>
                <c:pt idx="835">
                  <c:v>1.0155215377909079</c:v>
                </c:pt>
                <c:pt idx="836">
                  <c:v>1.0154805116998307</c:v>
                </c:pt>
                <c:pt idx="837">
                  <c:v>1.0154396300668205</c:v>
                </c:pt>
                <c:pt idx="838">
                  <c:v>1.0153988922566177</c:v>
                </c:pt>
                <c:pt idx="839">
                  <c:v>1.0153582976373121</c:v>
                </c:pt>
                <c:pt idx="840">
                  <c:v>1.0153178455803218</c:v>
                </c:pt>
                <c:pt idx="841">
                  <c:v>1.0152775354603736</c:v>
                </c:pt>
                <c:pt idx="842">
                  <c:v>1.0152373666554821</c:v>
                </c:pt>
                <c:pt idx="843">
                  <c:v>1.0151973385469302</c:v>
                </c:pt>
                <c:pt idx="844">
                  <c:v>1.015157450519248</c:v>
                </c:pt>
                <c:pt idx="845">
                  <c:v>1.015117701960194</c:v>
                </c:pt>
                <c:pt idx="846">
                  <c:v>1.015078092260735</c:v>
                </c:pt>
                <c:pt idx="847">
                  <c:v>1.0150386208150262</c:v>
                </c:pt>
                <c:pt idx="848">
                  <c:v>1.0149992870203923</c:v>
                </c:pt>
                <c:pt idx="849">
                  <c:v>1.0149600902773077</c:v>
                </c:pt>
                <c:pt idx="850">
                  <c:v>1.0149210299893774</c:v>
                </c:pt>
                <c:pt idx="851">
                  <c:v>1.0148821055633181</c:v>
                </c:pt>
                <c:pt idx="852">
                  <c:v>1.0148433164089394</c:v>
                </c:pt>
                <c:pt idx="853">
                  <c:v>1.0148046619391244</c:v>
                </c:pt>
                <c:pt idx="854">
                  <c:v>1.0147661415698119</c:v>
                </c:pt>
                <c:pt idx="855">
                  <c:v>1.0147277547199769</c:v>
                </c:pt>
                <c:pt idx="856">
                  <c:v>1.0146895008116135</c:v>
                </c:pt>
                <c:pt idx="857">
                  <c:v>1.0146513792697145</c:v>
                </c:pt>
                <c:pt idx="858">
                  <c:v>1.0146133895222564</c:v>
                </c:pt>
                <c:pt idx="859">
                  <c:v>1.0145755310001781</c:v>
                </c:pt>
                <c:pt idx="860">
                  <c:v>1.0145378031373649</c:v>
                </c:pt>
                <c:pt idx="861">
                  <c:v>1.0145002053706302</c:v>
                </c:pt>
                <c:pt idx="862">
                  <c:v>1.0144627371396984</c:v>
                </c:pt>
                <c:pt idx="863">
                  <c:v>1.0144253978871862</c:v>
                </c:pt>
                <c:pt idx="864">
                  <c:v>1.0143881870585865</c:v>
                </c:pt>
                <c:pt idx="865">
                  <c:v>1.0143511041022499</c:v>
                </c:pt>
                <c:pt idx="866">
                  <c:v>1.0143141484693685</c:v>
                </c:pt>
                <c:pt idx="867">
                  <c:v>1.0142773196139585</c:v>
                </c:pt>
                <c:pt idx="868">
                  <c:v>1.0142406169928431</c:v>
                </c:pt>
                <c:pt idx="869">
                  <c:v>1.0142040400656354</c:v>
                </c:pt>
                <c:pt idx="870">
                  <c:v>1.0141675882947228</c:v>
                </c:pt>
                <c:pt idx="871">
                  <c:v>1.0141312611452491</c:v>
                </c:pt>
                <c:pt idx="872">
                  <c:v>1.0140950580850989</c:v>
                </c:pt>
                <c:pt idx="873">
                  <c:v>1.0140589785848813</c:v>
                </c:pt>
                <c:pt idx="874">
                  <c:v>1.0140230221179121</c:v>
                </c:pt>
                <c:pt idx="875">
                  <c:v>1.0139871881602003</c:v>
                </c:pt>
                <c:pt idx="876">
                  <c:v>1.0139514761904296</c:v>
                </c:pt>
                <c:pt idx="877">
                  <c:v>1.013915885689944</c:v>
                </c:pt>
                <c:pt idx="878">
                  <c:v>1.0138804161427306</c:v>
                </c:pt>
                <c:pt idx="879">
                  <c:v>1.0138450670354064</c:v>
                </c:pt>
                <c:pt idx="880">
                  <c:v>1.0138098378571991</c:v>
                </c:pt>
                <c:pt idx="881">
                  <c:v>1.0137747280999352</c:v>
                </c:pt>
                <c:pt idx="882">
                  <c:v>1.0137397372580217</c:v>
                </c:pt>
                <c:pt idx="883">
                  <c:v>1.0137048648284328</c:v>
                </c:pt>
                <c:pt idx="884">
                  <c:v>1.0136701103106938</c:v>
                </c:pt>
                <c:pt idx="885">
                  <c:v>1.013635473206866</c:v>
                </c:pt>
                <c:pt idx="886">
                  <c:v>1.0136009530215322</c:v>
                </c:pt>
                <c:pt idx="887">
                  <c:v>1.0135665492617811</c:v>
                </c:pt>
                <c:pt idx="888">
                  <c:v>1.0135322614371938</c:v>
                </c:pt>
                <c:pt idx="889">
                  <c:v>1.0134980890598271</c:v>
                </c:pt>
                <c:pt idx="890">
                  <c:v>1.013464031644201</c:v>
                </c:pt>
                <c:pt idx="891">
                  <c:v>1.0134300887072829</c:v>
                </c:pt>
                <c:pt idx="892">
                  <c:v>1.0133962597684734</c:v>
                </c:pt>
                <c:pt idx="893">
                  <c:v>1.0133625443495931</c:v>
                </c:pt>
                <c:pt idx="894">
                  <c:v>1.0133289419748666</c:v>
                </c:pt>
                <c:pt idx="895">
                  <c:v>1.0132954521709097</c:v>
                </c:pt>
                <c:pt idx="896">
                  <c:v>1.0132620744667147</c:v>
                </c:pt>
                <c:pt idx="897">
                  <c:v>1.0132288083936376</c:v>
                </c:pt>
                <c:pt idx="898">
                  <c:v>1.0131956534853832</c:v>
                </c:pt>
                <c:pt idx="899">
                  <c:v>1.0131626092779906</c:v>
                </c:pt>
                <c:pt idx="900">
                  <c:v>1.0131296753098222</c:v>
                </c:pt>
                <c:pt idx="901">
                  <c:v>1.0130968511215475</c:v>
                </c:pt>
                <c:pt idx="902">
                  <c:v>1.0130641362561317</c:v>
                </c:pt>
                <c:pt idx="903">
                  <c:v>1.0130315302588202</c:v>
                </c:pt>
                <c:pt idx="904">
                  <c:v>1.0129990326771274</c:v>
                </c:pt>
                <c:pt idx="905">
                  <c:v>1.0129666430608222</c:v>
                </c:pt>
                <c:pt idx="906">
                  <c:v>1.0129343609619155</c:v>
                </c:pt>
                <c:pt idx="907">
                  <c:v>1.012902185934647</c:v>
                </c:pt>
                <c:pt idx="908">
                  <c:v>1.0128701175354724</c:v>
                </c:pt>
                <c:pt idx="909">
                  <c:v>1.0128381553230497</c:v>
                </c:pt>
                <c:pt idx="910">
                  <c:v>1.0128062988582283</c:v>
                </c:pt>
                <c:pt idx="911">
                  <c:v>1.0127745477040342</c:v>
                </c:pt>
                <c:pt idx="912">
                  <c:v>1.0127429014256593</c:v>
                </c:pt>
                <c:pt idx="913">
                  <c:v>1.0127113595904471</c:v>
                </c:pt>
                <c:pt idx="914">
                  <c:v>1.0126799217678824</c:v>
                </c:pt>
                <c:pt idx="915">
                  <c:v>1.0126485875295761</c:v>
                </c:pt>
                <c:pt idx="916">
                  <c:v>1.0126173564492562</c:v>
                </c:pt>
                <c:pt idx="917">
                  <c:v>1.0125862281027531</c:v>
                </c:pt>
                <c:pt idx="918">
                  <c:v>1.0125552020679887</c:v>
                </c:pt>
                <c:pt idx="919">
                  <c:v>1.0125242779249641</c:v>
                </c:pt>
                <c:pt idx="920">
                  <c:v>1.0124934552557476</c:v>
                </c:pt>
                <c:pt idx="921">
                  <c:v>1.0124627336444629</c:v>
                </c:pt>
                <c:pt idx="922">
                  <c:v>1.0124321126772775</c:v>
                </c:pt>
                <c:pt idx="923">
                  <c:v>1.0124015919423908</c:v>
                </c:pt>
                <c:pt idx="924">
                  <c:v>1.0123711710300216</c:v>
                </c:pt>
                <c:pt idx="925">
                  <c:v>1.0123408495323991</c:v>
                </c:pt>
                <c:pt idx="926">
                  <c:v>1.0123106270437485</c:v>
                </c:pt>
                <c:pt idx="927">
                  <c:v>1.0122805031602808</c:v>
                </c:pt>
                <c:pt idx="928">
                  <c:v>1.0122504774801824</c:v>
                </c:pt>
                <c:pt idx="929">
                  <c:v>1.0122205496036021</c:v>
                </c:pt>
                <c:pt idx="930">
                  <c:v>1.0121907191326411</c:v>
                </c:pt>
                <c:pt idx="931">
                  <c:v>1.0121609856713423</c:v>
                </c:pt>
                <c:pt idx="932">
                  <c:v>1.0121313488256769</c:v>
                </c:pt>
                <c:pt idx="933">
                  <c:v>1.0121018082035365</c:v>
                </c:pt>
                <c:pt idx="934">
                  <c:v>1.01207236341472</c:v>
                </c:pt>
                <c:pt idx="935">
                  <c:v>1.0120430140709242</c:v>
                </c:pt>
                <c:pt idx="936">
                  <c:v>1.0120137597857315</c:v>
                </c:pt>
                <c:pt idx="937">
                  <c:v>1.0119846001746011</c:v>
                </c:pt>
                <c:pt idx="938">
                  <c:v>1.0119555348548568</c:v>
                </c:pt>
                <c:pt idx="939">
                  <c:v>1.0119265634456769</c:v>
                </c:pt>
                <c:pt idx="940">
                  <c:v>1.0118976855680846</c:v>
                </c:pt>
                <c:pt idx="941">
                  <c:v>1.011868900844936</c:v>
                </c:pt>
                <c:pt idx="942">
                  <c:v>1.0118402089009111</c:v>
                </c:pt>
                <c:pt idx="943">
                  <c:v>1.0118116093625029</c:v>
                </c:pt>
                <c:pt idx="944">
                  <c:v>1.0117831018580079</c:v>
                </c:pt>
                <c:pt idx="945">
                  <c:v>1.0117546860175142</c:v>
                </c:pt>
                <c:pt idx="946">
                  <c:v>1.0117263614728937</c:v>
                </c:pt>
                <c:pt idx="947">
                  <c:v>1.0116981278577906</c:v>
                </c:pt>
                <c:pt idx="948">
                  <c:v>1.0116699848076114</c:v>
                </c:pt>
                <c:pt idx="949">
                  <c:v>1.0116419319595162</c:v>
                </c:pt>
                <c:pt idx="950">
                  <c:v>1.0116139689524075</c:v>
                </c:pt>
                <c:pt idx="951">
                  <c:v>1.0115860954269218</c:v>
                </c:pt>
                <c:pt idx="952">
                  <c:v>1.0115583110254185</c:v>
                </c:pt>
                <c:pt idx="953">
                  <c:v>1.011530615391971</c:v>
                </c:pt>
                <c:pt idx="954">
                  <c:v>1.0115030081723573</c:v>
                </c:pt>
                <c:pt idx="955">
                  <c:v>1.0114754890140503</c:v>
                </c:pt>
                <c:pt idx="956">
                  <c:v>1.0114480575662079</c:v>
                </c:pt>
                <c:pt idx="957">
                  <c:v>1.0114207134796644</c:v>
                </c:pt>
                <c:pt idx="958">
                  <c:v>1.0113934564069205</c:v>
                </c:pt>
                <c:pt idx="959">
                  <c:v>1.0113662860021346</c:v>
                </c:pt>
                <c:pt idx="960">
                  <c:v>1.0113392019211127</c:v>
                </c:pt>
                <c:pt idx="961">
                  <c:v>1.0113122038213005</c:v>
                </c:pt>
                <c:pt idx="962">
                  <c:v>1.0112852913617734</c:v>
                </c:pt>
                <c:pt idx="963">
                  <c:v>1.0112584642032272</c:v>
                </c:pt>
                <c:pt idx="964">
                  <c:v>1.0112317220079698</c:v>
                </c:pt>
                <c:pt idx="965">
                  <c:v>1.0112050644399131</c:v>
                </c:pt>
                <c:pt idx="966">
                  <c:v>1.0111784911645616</c:v>
                </c:pt>
                <c:pt idx="967">
                  <c:v>1.0111520018490059</c:v>
                </c:pt>
                <c:pt idx="968">
                  <c:v>1.0111255961619126</c:v>
                </c:pt>
                <c:pt idx="969">
                  <c:v>1.0110992737735169</c:v>
                </c:pt>
                <c:pt idx="970">
                  <c:v>1.0110730343556125</c:v>
                </c:pt>
                <c:pt idx="971">
                  <c:v>1.0110468775815442</c:v>
                </c:pt>
                <c:pt idx="972">
                  <c:v>1.0110208031261982</c:v>
                </c:pt>
                <c:pt idx="973">
                  <c:v>1.0109948106659952</c:v>
                </c:pt>
                <c:pt idx="974">
                  <c:v>1.0109688998788795</c:v>
                </c:pt>
                <c:pt idx="975">
                  <c:v>1.0109430704443139</c:v>
                </c:pt>
                <c:pt idx="976">
                  <c:v>1.0109173220432683</c:v>
                </c:pt>
                <c:pt idx="977">
                  <c:v>1.0108916543582138</c:v>
                </c:pt>
                <c:pt idx="978">
                  <c:v>1.0108660670731122</c:v>
                </c:pt>
                <c:pt idx="979">
                  <c:v>1.01084055987341</c:v>
                </c:pt>
                <c:pt idx="980">
                  <c:v>1.0108151324460291</c:v>
                </c:pt>
                <c:pt idx="981">
                  <c:v>1.0107897844793587</c:v>
                </c:pt>
                <c:pt idx="982">
                  <c:v>1.0107645156632479</c:v>
                </c:pt>
                <c:pt idx="983">
                  <c:v>1.0107393256889969</c:v>
                </c:pt>
                <c:pt idx="984">
                  <c:v>1.0107142142493499</c:v>
                </c:pt>
                <c:pt idx="985">
                  <c:v>1.010689181038487</c:v>
                </c:pt>
                <c:pt idx="986">
                  <c:v>1.010664225752016</c:v>
                </c:pt>
                <c:pt idx="987">
                  <c:v>1.0106393480869644</c:v>
                </c:pt>
                <c:pt idx="988">
                  <c:v>1.0106145477417734</c:v>
                </c:pt>
                <c:pt idx="989">
                  <c:v>1.0105898244162879</c:v>
                </c:pt>
                <c:pt idx="990">
                  <c:v>1.0105651778117504</c:v>
                </c:pt>
                <c:pt idx="991">
                  <c:v>1.0105406076307928</c:v>
                </c:pt>
                <c:pt idx="992">
                  <c:v>1.0105161135774292</c:v>
                </c:pt>
                <c:pt idx="993">
                  <c:v>1.0104916953570484</c:v>
                </c:pt>
                <c:pt idx="994">
                  <c:v>1.0104673526764054</c:v>
                </c:pt>
                <c:pt idx="995">
                  <c:v>1.0104430852436164</c:v>
                </c:pt>
                <c:pt idx="996">
                  <c:v>1.0104188927681483</c:v>
                </c:pt>
                <c:pt idx="997">
                  <c:v>1.0103947749608146</c:v>
                </c:pt>
                <c:pt idx="998">
                  <c:v>1.0103707315337658</c:v>
                </c:pt>
                <c:pt idx="999">
                  <c:v>1.0103467622004827</c:v>
                </c:pt>
                <c:pt idx="1000">
                  <c:v>1.0103228666757704</c:v>
                </c:pt>
              </c:numCache>
            </c:numRef>
          </c:yVal>
          <c:smooth val="1"/>
        </c:ser>
        <c:ser>
          <c:idx val="1"/>
          <c:order val="1"/>
          <c:tx>
            <c:v>PD(t) %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w.Calcs'!$AH$9:$AH$1009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2.9801324503311249E-6</c:v>
                </c:pt>
                <c:pt idx="4">
                  <c:v>1.1859735099337747E-5</c:v>
                </c:pt>
                <c:pt idx="5">
                  <c:v>2.9496087996383753E-5</c:v>
                </c:pt>
                <c:pt idx="6">
                  <c:v>5.86831889322121E-5</c:v>
                </c:pt>
                <c:pt idx="7">
                  <c:v>1.0215057014641484E-4</c:v>
                </c:pt>
                <c:pt idx="8">
                  <c:v>1.6256215902299599E-4</c:v>
                </c:pt>
                <c:pt idx="9">
                  <c:v>2.4251518538189216E-4</c:v>
                </c:pt>
                <c:pt idx="10">
                  <c:v>3.4453913785708262E-4</c:v>
                </c:pt>
                <c:pt idx="11">
                  <c:v>4.7109477173081372E-4</c:v>
                </c:pt>
                <c:pt idx="12">
                  <c:v>6.2457317046873072E-4</c:v>
                </c:pt>
                <c:pt idx="13">
                  <c:v>8.0729486307262017E-4</c:v>
                </c:pt>
                <c:pt idx="14">
                  <c:v>1.0215089992362885E-3</c:v>
                </c:pt>
                <c:pt idx="15">
                  <c:v>1.2693925841561107E-3</c:v>
                </c:pt>
                <c:pt idx="16">
                  <c:v>1.553049774711292E-3</c:v>
                </c:pt>
                <c:pt idx="17">
                  <c:v>1.8745112385901476E-3</c:v>
                </c:pt>
                <c:pt idx="18">
                  <c:v>2.2357335777980804E-3</c:v>
                </c:pt>
                <c:pt idx="19">
                  <c:v>2.6385988178406683E-3</c:v>
                </c:pt>
                <c:pt idx="20">
                  <c:v>3.0849139637317453E-3</c:v>
                </c:pt>
                <c:pt idx="21">
                  <c:v>3.5764106238318129E-3</c:v>
                </c:pt>
                <c:pt idx="22">
                  <c:v>4.1147447023769284E-3</c:v>
                </c:pt>
                <c:pt idx="23">
                  <c:v>4.7014961614126882E-3</c:v>
                </c:pt>
                <c:pt idx="24">
                  <c:v>5.3381688527023392E-3</c:v>
                </c:pt>
                <c:pt idx="25">
                  <c:v>6.0261904200328027E-3</c:v>
                </c:pt>
                <c:pt idx="26">
                  <c:v>6.7669122721977001E-3</c:v>
                </c:pt>
                <c:pt idx="27">
                  <c:v>7.5616096267927743E-3</c:v>
                </c:pt>
                <c:pt idx="28">
                  <c:v>8.4114816248165511E-3</c:v>
                </c:pt>
                <c:pt idx="29">
                  <c:v>9.3176515159281593E-3</c:v>
                </c:pt>
                <c:pt idx="30">
                  <c:v>1.0281166914075079E-2</c:v>
                </c:pt>
                <c:pt idx="31">
                  <c:v>1.1303000123066636E-2</c:v>
                </c:pt>
                <c:pt idx="32">
                  <c:v>1.2384048531534474E-2</c:v>
                </c:pt>
                <c:pt idx="33">
                  <c:v>1.3525135076589387E-2</c:v>
                </c:pt>
                <c:pt idx="34">
                  <c:v>1.4727008775355028E-2</c:v>
                </c:pt>
                <c:pt idx="35">
                  <c:v>1.599034532343337E-2</c:v>
                </c:pt>
                <c:pt idx="36">
                  <c:v>1.7315747759234598E-2</c:v>
                </c:pt>
                <c:pt idx="37">
                  <c:v>1.8703747192985759E-2</c:v>
                </c:pt>
                <c:pt idx="38">
                  <c:v>2.0154803599117928E-2</c:v>
                </c:pt>
                <c:pt idx="39">
                  <c:v>2.1669306670621474E-2</c:v>
                </c:pt>
                <c:pt idx="40">
                  <c:v>2.3247576733852984E-2</c:v>
                </c:pt>
                <c:pt idx="41">
                  <c:v>2.488986572217608E-2</c:v>
                </c:pt>
                <c:pt idx="42">
                  <c:v>2.6596358206721845E-2</c:v>
                </c:pt>
                <c:pt idx="43">
                  <c:v>2.8367172482462757E-2</c:v>
                </c:pt>
                <c:pt idx="44">
                  <c:v>3.0202361707707452E-2</c:v>
                </c:pt>
                <c:pt idx="45">
                  <c:v>3.2101915095042295E-2</c:v>
                </c:pt>
                <c:pt idx="46">
                  <c:v>3.4065759151669379E-2</c:v>
                </c:pt>
                <c:pt idx="47">
                  <c:v>3.6093758967020176E-2</c:v>
                </c:pt>
                <c:pt idx="48">
                  <c:v>3.8185719545458519E-2</c:v>
                </c:pt>
                <c:pt idx="49">
                  <c:v>4.0341387181827372E-2</c:v>
                </c:pt>
                <c:pt idx="50">
                  <c:v>4.2560450877539464E-2</c:v>
                </c:pt>
                <c:pt idx="51">
                  <c:v>4.4842543794863896E-2</c:v>
                </c:pt>
                <c:pt idx="52">
                  <c:v>4.7187244747018131E-2</c:v>
                </c:pt>
                <c:pt idx="53">
                  <c:v>4.9594079721637832E-2</c:v>
                </c:pt>
                <c:pt idx="54">
                  <c:v>5.2062523435166118E-2</c:v>
                </c:pt>
                <c:pt idx="55">
                  <c:v>5.4592000915678139E-2</c:v>
                </c:pt>
                <c:pt idx="56">
                  <c:v>5.7181889111637386E-2</c:v>
                </c:pt>
                <c:pt idx="57">
                  <c:v>5.9831518524065749E-2</c:v>
                </c:pt>
                <c:pt idx="58">
                  <c:v>6.254017485960113E-2</c:v>
                </c:pt>
                <c:pt idx="59">
                  <c:v>6.5307100701913146E-2</c:v>
                </c:pt>
                <c:pt idx="60">
                  <c:v>6.81314971989498E-2</c:v>
                </c:pt>
                <c:pt idx="61">
                  <c:v>7.1012525763496079E-2</c:v>
                </c:pt>
                <c:pt idx="62">
                  <c:v>7.394930978453769E-2</c:v>
                </c:pt>
                <c:pt idx="63">
                  <c:v>7.6940936346941741E-2</c:v>
                </c:pt>
                <c:pt idx="64">
                  <c:v>7.998645795698886E-2</c:v>
                </c:pt>
                <c:pt idx="65">
                  <c:v>8.3084894271318641E-2</c:v>
                </c:pt>
                <c:pt idx="66">
                  <c:v>8.6235233826883403E-2</c:v>
                </c:pt>
                <c:pt idx="67">
                  <c:v>8.9436435769541439E-2</c:v>
                </c:pt>
                <c:pt idx="68">
                  <c:v>9.2687431578962406E-2</c:v>
                </c:pt>
                <c:pt idx="69">
                  <c:v>9.5987126787562868E-2</c:v>
                </c:pt>
                <c:pt idx="70">
                  <c:v>9.9334402691239124E-2</c:v>
                </c:pt>
                <c:pt idx="71">
                  <c:v>0.10272811804971736</c:v>
                </c:pt>
                <c:pt idx="72">
                  <c:v>0.10616711077439819</c:v>
                </c:pt>
                <c:pt idx="73">
                  <c:v>0.10965019960163187</c:v>
                </c:pt>
                <c:pt idx="74">
                  <c:v>0.11317618574942397</c:v>
                </c:pt>
                <c:pt idx="75">
                  <c:v>0.11674385455563729</c:v>
                </c:pt>
                <c:pt idx="76">
                  <c:v>0.12035197709582397</c:v>
                </c:pt>
                <c:pt idx="77">
                  <c:v>0.12399931177889342</c:v>
                </c:pt>
                <c:pt idx="78">
                  <c:v>0.12768460591889483</c:v>
                </c:pt>
                <c:pt idx="79">
                  <c:v>0.13140659728126844</c:v>
                </c:pt>
                <c:pt idx="80">
                  <c:v>0.13516401560199698</c:v>
                </c:pt>
                <c:pt idx="81">
                  <c:v>0.13895558407816794</c:v>
                </c:pt>
                <c:pt idx="82">
                  <c:v>0.1427800208285365</c:v>
                </c:pt>
                <c:pt idx="83">
                  <c:v>0.14663604032276187</c:v>
                </c:pt>
                <c:pt idx="84">
                  <c:v>0.15052235477807027</c:v>
                </c:pt>
                <c:pt idx="85">
                  <c:v>0.15443767552218265</c:v>
                </c:pt>
                <c:pt idx="86">
                  <c:v>0.1583807143214267</c:v>
                </c:pt>
                <c:pt idx="87">
                  <c:v>0.16235018467303863</c:v>
                </c:pt>
                <c:pt idx="88">
                  <c:v>0.16634480306074215</c:v>
                </c:pt>
                <c:pt idx="89">
                  <c:v>0.17036329017277713</c:v>
                </c:pt>
                <c:pt idx="90">
                  <c:v>0.17440437208163331</c:v>
                </c:pt>
                <c:pt idx="91">
                  <c:v>0.17846678138482744</c:v>
                </c:pt>
                <c:pt idx="92">
                  <c:v>0.18254925830614427</c:v>
                </c:pt>
                <c:pt idx="93">
                  <c:v>0.18665055175684395</c:v>
                </c:pt>
                <c:pt idx="94">
                  <c:v>0.19076942035641811</c:v>
                </c:pt>
                <c:pt idx="95">
                  <c:v>0.19490463341255543</c:v>
                </c:pt>
                <c:pt idx="96">
                  <c:v>0.19905497186005777</c:v>
                </c:pt>
                <c:pt idx="97">
                  <c:v>0.20321922915852084</c:v>
                </c:pt>
                <c:pt idx="98">
                  <c:v>0.20739621214867143</c:v>
                </c:pt>
                <c:pt idx="99">
                  <c:v>0.21158474186732334</c:v>
                </c:pt>
                <c:pt idx="100">
                  <c:v>0.21578365432098776</c:v>
                </c:pt>
                <c:pt idx="101">
                  <c:v>0.21999180121824041</c:v>
                </c:pt>
                <c:pt idx="102">
                  <c:v>0.22420805066101698</c:v>
                </c:pt>
                <c:pt idx="103">
                  <c:v>0.22843128779507116</c:v>
                </c:pt>
                <c:pt idx="104">
                  <c:v>0.23266041541989371</c:v>
                </c:pt>
                <c:pt idx="105">
                  <c:v>0.23689435455845012</c:v>
                </c:pt>
                <c:pt idx="106">
                  <c:v>0.24113204498715171</c:v>
                </c:pt>
                <c:pt idx="107">
                  <c:v>0.24537244572653127</c:v>
                </c:pt>
                <c:pt idx="108">
                  <c:v>0.24961453549314605</c:v>
                </c:pt>
                <c:pt idx="109">
                  <c:v>0.25385731311328086</c:v>
                </c:pt>
                <c:pt idx="110">
                  <c:v>0.25809979789907206</c:v>
                </c:pt>
                <c:pt idx="111">
                  <c:v>0.26234102998771636</c:v>
                </c:pt>
                <c:pt idx="112">
                  <c:v>0.26658007064447287</c:v>
                </c:pt>
                <c:pt idx="113">
                  <c:v>0.27081600253020166</c:v>
                </c:pt>
                <c:pt idx="114">
                  <c:v>0.27504792993422494</c:v>
                </c:pt>
                <c:pt idx="115">
                  <c:v>0.27927497897332326</c:v>
                </c:pt>
                <c:pt idx="116">
                  <c:v>0.28349629775771695</c:v>
                </c:pt>
                <c:pt idx="117">
                  <c:v>0.28771105652490664</c:v>
                </c:pt>
                <c:pt idx="118">
                  <c:v>0.29191844774227493</c:v>
                </c:pt>
                <c:pt idx="119">
                  <c:v>0.2961176861793734</c:v>
                </c:pt>
                <c:pt idx="120">
                  <c:v>0.3003080089508392</c:v>
                </c:pt>
                <c:pt idx="121">
                  <c:v>0.30448867553090481</c:v>
                </c:pt>
                <c:pt idx="122">
                  <c:v>0.30865896774047746</c:v>
                </c:pt>
                <c:pt idx="123">
                  <c:v>0.31281818970778008</c:v>
                </c:pt>
                <c:pt idx="124">
                  <c:v>0.31696566780355429</c:v>
                </c:pt>
                <c:pt idx="125">
                  <c:v>0.32110075055183501</c:v>
                </c:pt>
                <c:pt idx="126">
                  <c:v>0.32522280851731089</c:v>
                </c:pt>
                <c:pt idx="127">
                  <c:v>0.32933123417028959</c:v>
                </c:pt>
                <c:pt idx="128">
                  <c:v>0.3334254417302881</c:v>
                </c:pt>
                <c:pt idx="129">
                  <c:v>0.33750486698926552</c:v>
                </c:pt>
                <c:pt idx="130">
                  <c:v>0.34156896711551665</c:v>
                </c:pt>
                <c:pt idx="131">
                  <c:v>0.34561722043923637</c:v>
                </c:pt>
                <c:pt idx="132">
                  <c:v>0.34964912622076072</c:v>
                </c:pt>
                <c:pt idx="133">
                  <c:v>0.3536642044024817</c:v>
                </c:pt>
                <c:pt idx="134">
                  <c:v>0.35766199534542154</c:v>
                </c:pt>
                <c:pt idx="135">
                  <c:v>0.36164205955144285</c:v>
                </c:pt>
                <c:pt idx="136">
                  <c:v>0.36560397737205647</c:v>
                </c:pt>
                <c:pt idx="137">
                  <c:v>0.36954734870477413</c:v>
                </c:pt>
                <c:pt idx="138">
                  <c:v>0.3734717926779389</c:v>
                </c:pt>
                <c:pt idx="139">
                  <c:v>0.37737694732494659</c:v>
                </c:pt>
                <c:pt idx="140">
                  <c:v>0.38126246924875662</c:v>
                </c:pt>
                <c:pt idx="141">
                  <c:v>0.38512803327756795</c:v>
                </c:pt>
                <c:pt idx="142">
                  <c:v>0.38897333211251756</c:v>
                </c:pt>
                <c:pt idx="143">
                  <c:v>0.39279807596823751</c:v>
                </c:pt>
                <c:pt idx="144">
                  <c:v>0.39660199220708392</c:v>
                </c:pt>
                <c:pt idx="145">
                  <c:v>0.40038482496782912</c:v>
                </c:pt>
                <c:pt idx="146">
                  <c:v>0.40414633478958495</c:v>
                </c:pt>
                <c:pt idx="147">
                  <c:v>0.40788629823169958</c:v>
                </c:pt>
                <c:pt idx="148">
                  <c:v>0.41160450749034921</c:v>
                </c:pt>
                <c:pt idx="149">
                  <c:v>0.41530077001251753</c:v>
                </c:pt>
                <c:pt idx="150">
                  <c:v>0.41897490810803251</c:v>
                </c:pt>
                <c:pt idx="151">
                  <c:v>0.42262675856030496</c:v>
                </c:pt>
                <c:pt idx="152">
                  <c:v>0.42625617223638634</c:v>
                </c:pt>
                <c:pt idx="153">
                  <c:v>0.42986301369693858</c:v>
                </c:pt>
                <c:pt idx="154">
                  <c:v>0.43344716080668322</c:v>
                </c:pt>
                <c:pt idx="155">
                  <c:v>0.43700850434586869</c:v>
                </c:pt>
                <c:pt idx="156">
                  <c:v>0.4405469476232734</c:v>
                </c:pt>
                <c:pt idx="157">
                  <c:v>0.44406240609123176</c:v>
                </c:pt>
                <c:pt idx="158">
                  <c:v>0.4475548069631482</c:v>
                </c:pt>
                <c:pt idx="159">
                  <c:v>0.45102408883393774</c:v>
                </c:pt>
                <c:pt idx="160">
                  <c:v>0.45447020130380655</c:v>
                </c:pt>
                <c:pt idx="161">
                  <c:v>0.45789310460576083</c:v>
                </c:pt>
                <c:pt idx="162">
                  <c:v>0.4612927692372103</c:v>
                </c:pt>
                <c:pt idx="163">
                  <c:v>0.46466917559600518</c:v>
                </c:pt>
                <c:pt idx="164">
                  <c:v>0.46802231362122498</c:v>
                </c:pt>
                <c:pt idx="165">
                  <c:v>0.47135218243901289</c:v>
                </c:pt>
                <c:pt idx="166">
                  <c:v>0.47465879001372729</c:v>
                </c:pt>
                <c:pt idx="167">
                  <c:v>0.47794215280466057</c:v>
                </c:pt>
                <c:pt idx="168">
                  <c:v>0.48120229542855225</c:v>
                </c:pt>
                <c:pt idx="169">
                  <c:v>0.48443925032810514</c:v>
                </c:pt>
                <c:pt idx="170">
                  <c:v>0.48765305744669069</c:v>
                </c:pt>
                <c:pt idx="171">
                  <c:v>0.49084376390940998</c:v>
                </c:pt>
                <c:pt idx="172">
                  <c:v>0.49401142371066087</c:v>
                </c:pt>
                <c:pt idx="173">
                  <c:v>0.49715609740833894</c:v>
                </c:pt>
                <c:pt idx="174">
                  <c:v>0.50027785182478479</c:v>
                </c:pt>
                <c:pt idx="175">
                  <c:v>0.50337675975457385</c:v>
                </c:pt>
                <c:pt idx="176">
                  <c:v>0.50645289967922602</c:v>
                </c:pt>
                <c:pt idx="177">
                  <c:v>0.50950635548889711</c:v>
                </c:pt>
                <c:pt idx="178">
                  <c:v>0.51253721621110238</c:v>
                </c:pt>
                <c:pt idx="179">
                  <c:v>0.51554557574650284</c:v>
                </c:pt>
                <c:pt idx="180">
                  <c:v>0.51853153261177465</c:v>
                </c:pt>
                <c:pt idx="181">
                  <c:v>0.52149518968956843</c:v>
                </c:pt>
                <c:pt idx="182">
                  <c:v>0.52443665398555206</c:v>
                </c:pt>
                <c:pt idx="183">
                  <c:v>0.52735603639251871</c:v>
                </c:pt>
                <c:pt idx="184">
                  <c:v>0.53025345146153235</c:v>
                </c:pt>
                <c:pt idx="185">
                  <c:v>0.53312901718007</c:v>
                </c:pt>
                <c:pt idx="186">
                  <c:v>0.53598285475711227</c:v>
                </c:pt>
                <c:pt idx="187">
                  <c:v>0.53881508841512438</c:v>
                </c:pt>
                <c:pt idx="188">
                  <c:v>0.54162584518885859</c:v>
                </c:pt>
                <c:pt idx="189">
                  <c:v>0.54441525473090568</c:v>
                </c:pt>
                <c:pt idx="190">
                  <c:v>0.54718344912391015</c:v>
                </c:pt>
                <c:pt idx="191">
                  <c:v>0.54993056269936258</c:v>
                </c:pt>
                <c:pt idx="192">
                  <c:v>0.55265673186287123</c:v>
                </c:pt>
                <c:pt idx="193">
                  <c:v>0.55536209492581301</c:v>
                </c:pt>
                <c:pt idx="194">
                  <c:v>0.55804679194325579</c:v>
                </c:pt>
                <c:pt idx="195">
                  <c:v>0.56071096455804237</c:v>
                </c:pt>
                <c:pt idx="196">
                  <c:v>0.56335475585091843</c:v>
                </c:pt>
                <c:pt idx="197">
                  <c:v>0.56597831019658706</c:v>
                </c:pt>
                <c:pt idx="198">
                  <c:v>0.5685817731255649</c:v>
                </c:pt>
                <c:pt idx="199">
                  <c:v>0.57116529119171611</c:v>
                </c:pt>
                <c:pt idx="200">
                  <c:v>0.57372901184533398</c:v>
                </c:pt>
                <c:pt idx="201">
                  <c:v>0.57627308331164318</c:v>
                </c:pt>
                <c:pt idx="202">
                  <c:v>0.57879765447458575</c:v>
                </c:pt>
                <c:pt idx="203">
                  <c:v>0.58130287476576203</c:v>
                </c:pt>
                <c:pt idx="204">
                  <c:v>0.5837888940583893</c:v>
                </c:pt>
                <c:pt idx="205">
                  <c:v>0.5862558625661447</c:v>
                </c:pt>
                <c:pt idx="206">
                  <c:v>0.5887039307467552</c:v>
                </c:pt>
                <c:pt idx="207">
                  <c:v>0.59113324921020116</c:v>
                </c:pt>
                <c:pt idx="208">
                  <c:v>0.5935439686313968</c:v>
                </c:pt>
                <c:pt idx="209">
                  <c:v>0.5959362396672121</c:v>
                </c:pt>
                <c:pt idx="210">
                  <c:v>0.59831021287770425</c:v>
                </c:pt>
                <c:pt idx="211">
                  <c:v>0.60066603865142176</c:v>
                </c:pt>
                <c:pt idx="212">
                  <c:v>0.60300386713465348</c:v>
                </c:pt>
                <c:pt idx="213">
                  <c:v>0.6053238481644867</c:v>
                </c:pt>
                <c:pt idx="214">
                  <c:v>0.60762613120554942</c:v>
                </c:pt>
                <c:pt idx="215">
                  <c:v>0.60991086529030569</c:v>
                </c:pt>
                <c:pt idx="216">
                  <c:v>0.6121781989627797</c:v>
                </c:pt>
                <c:pt idx="217">
                  <c:v>0.61442828022558527</c:v>
                </c:pt>
                <c:pt idx="218">
                  <c:v>0.61666125649013592</c:v>
                </c:pt>
                <c:pt idx="219">
                  <c:v>0.61887727452991947</c:v>
                </c:pt>
                <c:pt idx="220">
                  <c:v>0.62107648043671693</c:v>
                </c:pt>
                <c:pt idx="221">
                  <c:v>0.62325901957965124</c:v>
                </c:pt>
                <c:pt idx="222">
                  <c:v>0.62542503656695458</c:v>
                </c:pt>
                <c:pt idx="223">
                  <c:v>0.62757467521034205</c:v>
                </c:pt>
                <c:pt idx="224">
                  <c:v>0.62970807849188482</c:v>
                </c:pt>
                <c:pt idx="225">
                  <c:v>0.63182538853327919</c:v>
                </c:pt>
                <c:pt idx="226">
                  <c:v>0.63392674656740655</c:v>
                </c:pt>
                <c:pt idx="227">
                  <c:v>0.63601229291208738</c:v>
                </c:pt>
                <c:pt idx="228">
                  <c:v>0.63808216694593023</c:v>
                </c:pt>
                <c:pt idx="229">
                  <c:v>0.64013650708618264</c:v>
                </c:pt>
                <c:pt idx="230">
                  <c:v>0.64217545076849281</c:v>
                </c:pt>
                <c:pt idx="231">
                  <c:v>0.64419913442849086</c:v>
                </c:pt>
                <c:pt idx="232">
                  <c:v>0.6462076934851082</c:v>
                </c:pt>
                <c:pt idx="233">
                  <c:v>0.64820126232554642</c:v>
                </c:pt>
                <c:pt idx="234">
                  <c:v>0.65017997429181928</c:v>
                </c:pt>
                <c:pt idx="235">
                  <c:v>0.65214396166878763</c:v>
                </c:pt>
                <c:pt idx="236">
                  <c:v>0.65409335567361282</c:v>
                </c:pt>
                <c:pt idx="237">
                  <c:v>0.65602828644655498</c:v>
                </c:pt>
                <c:pt idx="238">
                  <c:v>0.65794888304304822</c:v>
                </c:pt>
                <c:pt idx="239">
                  <c:v>0.65985527342698247</c:v>
                </c:pt>
                <c:pt idx="240">
                  <c:v>0.66174758446512882</c:v>
                </c:pt>
                <c:pt idx="241">
                  <c:v>0.66362594192264501</c:v>
                </c:pt>
                <c:pt idx="242">
                  <c:v>0.66549047045960152</c:v>
                </c:pt>
                <c:pt idx="243">
                  <c:v>0.66734129362846972</c:v>
                </c:pt>
                <c:pt idx="244">
                  <c:v>0.66917853387251658</c:v>
                </c:pt>
                <c:pt idx="245">
                  <c:v>0.67100231252505371</c:v>
                </c:pt>
                <c:pt idx="246">
                  <c:v>0.67281274980948902</c:v>
                </c:pt>
                <c:pt idx="247">
                  <c:v>0.6746099648401318</c:v>
                </c:pt>
                <c:pt idx="248">
                  <c:v>0.67639407562370468</c:v>
                </c:pt>
                <c:pt idx="249">
                  <c:v>0.6781651990615194</c:v>
                </c:pt>
                <c:pt idx="250">
                  <c:v>0.67992345095226958</c:v>
                </c:pt>
                <c:pt idx="251">
                  <c:v>0.68166894599540551</c:v>
                </c:pt>
                <c:pt idx="252">
                  <c:v>0.68340179779504573</c:v>
                </c:pt>
                <c:pt idx="253">
                  <c:v>0.68512211886439311</c:v>
                </c:pt>
                <c:pt idx="254">
                  <c:v>0.6868300206306186</c:v>
                </c:pt>
                <c:pt idx="255">
                  <c:v>0.68852561344017693</c:v>
                </c:pt>
                <c:pt idx="256">
                  <c:v>0.69020900656452588</c:v>
                </c:pt>
                <c:pt idx="257">
                  <c:v>0.6918803082062146</c:v>
                </c:pt>
                <c:pt idx="258">
                  <c:v>0.693539625505317</c:v>
                </c:pt>
                <c:pt idx="259">
                  <c:v>0.69518706454617685</c:v>
                </c:pt>
                <c:pt idx="260">
                  <c:v>0.6968227303644442</c:v>
                </c:pt>
                <c:pt idx="261">
                  <c:v>0.69844672695437371</c:v>
                </c:pt>
                <c:pt idx="262">
                  <c:v>0.70005915727636547</c:v>
                </c:pt>
                <c:pt idx="263">
                  <c:v>0.70166012326472282</c:v>
                </c:pt>
                <c:pt idx="264">
                  <c:v>0.70324972583560941</c:v>
                </c:pt>
                <c:pt idx="265">
                  <c:v>0.70482806489518235</c:v>
                </c:pt>
                <c:pt idx="266">
                  <c:v>0.70639523934788617</c:v>
                </c:pt>
                <c:pt idx="267">
                  <c:v>0.70795134710488739</c:v>
                </c:pt>
                <c:pt idx="268">
                  <c:v>0.70949648509263497</c:v>
                </c:pt>
                <c:pt idx="269">
                  <c:v>0.71103074926152965</c:v>
                </c:pt>
                <c:pt idx="270">
                  <c:v>0.71255423459468858</c:v>
                </c:pt>
                <c:pt idx="271">
                  <c:v>0.71406703511679059</c:v>
                </c:pt>
                <c:pt idx="272">
                  <c:v>0.71556924390299004</c:v>
                </c:pt>
                <c:pt idx="273">
                  <c:v>0.71706095308788642</c:v>
                </c:pt>
                <c:pt idx="274">
                  <c:v>0.71854225387453863</c:v>
                </c:pt>
                <c:pt idx="275">
                  <c:v>0.72001323654351324</c:v>
                </c:pt>
                <c:pt idx="276">
                  <c:v>0.72147399046195748</c:v>
                </c:pt>
                <c:pt idx="277">
                  <c:v>0.72292460409268544</c:v>
                </c:pt>
                <c:pt idx="278">
                  <c:v>0.72436516500327275</c:v>
                </c:pt>
                <c:pt idx="279">
                  <c:v>0.72579575987514688</c:v>
                </c:pt>
                <c:pt idx="280">
                  <c:v>0.72721647451267046</c:v>
                </c:pt>
                <c:pt idx="281">
                  <c:v>0.72862739385220643</c:v>
                </c:pt>
                <c:pt idx="282">
                  <c:v>0.73002860197116148</c:v>
                </c:pt>
                <c:pt idx="283">
                  <c:v>0.73142018209700033</c:v>
                </c:pt>
                <c:pt idx="284">
                  <c:v>0.7328022166162258</c:v>
                </c:pt>
                <c:pt idx="285">
                  <c:v>0.73417478708331985</c:v>
                </c:pt>
                <c:pt idx="286">
                  <c:v>0.73553797422964029</c:v>
                </c:pt>
                <c:pt idx="287">
                  <c:v>0.73689185797226908</c:v>
                </c:pt>
                <c:pt idx="288">
                  <c:v>0.73823651742280927</c:v>
                </c:pt>
                <c:pt idx="289">
                  <c:v>0.73957203089612433</c:v>
                </c:pt>
                <c:pt idx="290">
                  <c:v>0.74089847591902036</c:v>
                </c:pt>
                <c:pt idx="291">
                  <c:v>0.74221592923886504</c:v>
                </c:pt>
                <c:pt idx="292">
                  <c:v>0.74352446683214124</c:v>
                </c:pt>
                <c:pt idx="293">
                  <c:v>0.74482416391293527</c:v>
                </c:pt>
                <c:pt idx="294">
                  <c:v>0.7461150949413532</c:v>
                </c:pt>
                <c:pt idx="295">
                  <c:v>0.747397333631868</c:v>
                </c:pt>
                <c:pt idx="296">
                  <c:v>0.74867095296159181</c:v>
                </c:pt>
                <c:pt idx="297">
                  <c:v>0.74993602517847491</c:v>
                </c:pt>
                <c:pt idx="298">
                  <c:v>0.75119262180942736</c:v>
                </c:pt>
                <c:pt idx="299">
                  <c:v>0.75244081366836424</c:v>
                </c:pt>
                <c:pt idx="300">
                  <c:v>0.75368067086417267</c:v>
                </c:pt>
                <c:pt idx="301">
                  <c:v>0.75491226280859869</c:v>
                </c:pt>
                <c:pt idx="302">
                  <c:v>0.75613565822405637</c:v>
                </c:pt>
                <c:pt idx="303">
                  <c:v>0.75735092515135427</c:v>
                </c:pt>
                <c:pt idx="304">
                  <c:v>0.7585581309573427</c:v>
                </c:pt>
                <c:pt idx="305">
                  <c:v>0.75975734234247905</c:v>
                </c:pt>
                <c:pt idx="306">
                  <c:v>0.7609486253483122</c:v>
                </c:pt>
                <c:pt idx="307">
                  <c:v>0.7621320453648851</c:v>
                </c:pt>
                <c:pt idx="308">
                  <c:v>0.76330766713805565</c:v>
                </c:pt>
                <c:pt idx="309">
                  <c:v>0.76447555477673679</c:v>
                </c:pt>
                <c:pt idx="310">
                  <c:v>0.76563577176005448</c:v>
                </c:pt>
                <c:pt idx="311">
                  <c:v>0.76678838094442459</c:v>
                </c:pt>
                <c:pt idx="312">
                  <c:v>0.76793344457054946</c:v>
                </c:pt>
                <c:pt idx="313">
                  <c:v>0.76907102427033303</c:v>
                </c:pt>
                <c:pt idx="314">
                  <c:v>0.77020118107371671</c:v>
                </c:pt>
                <c:pt idx="315">
                  <c:v>0.77132397541543418</c:v>
                </c:pt>
                <c:pt idx="316">
                  <c:v>0.77243946714168832</c:v>
                </c:pt>
                <c:pt idx="317">
                  <c:v>0.77354771551674784</c:v>
                </c:pt>
                <c:pt idx="318">
                  <c:v>0.77464877922946707</c:v>
                </c:pt>
                <c:pt idx="319">
                  <c:v>0.7757427163997267</c:v>
                </c:pt>
                <c:pt idx="320">
                  <c:v>0.77682958458479912</c:v>
                </c:pt>
                <c:pt idx="321">
                  <c:v>0.7779094407856354</c:v>
                </c:pt>
                <c:pt idx="322">
                  <c:v>0.77898234145307776</c:v>
                </c:pt>
                <c:pt idx="323">
                  <c:v>0.78004834249399713</c:v>
                </c:pt>
                <c:pt idx="324">
                  <c:v>0.78110749927735534</c:v>
                </c:pt>
                <c:pt idx="325">
                  <c:v>0.78215986664019421</c:v>
                </c:pt>
                <c:pt idx="326">
                  <c:v>0.78320549889355262</c:v>
                </c:pt>
                <c:pt idx="327">
                  <c:v>0.7842444498283091</c:v>
                </c:pt>
                <c:pt idx="328">
                  <c:v>0.78527677272095586</c:v>
                </c:pt>
                <c:pt idx="329">
                  <c:v>0.78630252033930015</c:v>
                </c:pt>
                <c:pt idx="330">
                  <c:v>0.78732174494809637</c:v>
                </c:pt>
                <c:pt idx="331">
                  <c:v>0.78833449831460944</c:v>
                </c:pt>
                <c:pt idx="332">
                  <c:v>0.78934083171410985</c:v>
                </c:pt>
                <c:pt idx="333">
                  <c:v>0.79034079593530038</c:v>
                </c:pt>
                <c:pt idx="334">
                  <c:v>0.79133444128567731</c:v>
                </c:pt>
                <c:pt idx="335">
                  <c:v>0.79232181759682463</c:v>
                </c:pt>
                <c:pt idx="336">
                  <c:v>0.79330297422964435</c:v>
                </c:pt>
                <c:pt idx="337">
                  <c:v>0.79427796007952112</c:v>
                </c:pt>
                <c:pt idx="338">
                  <c:v>0.79524682358142451</c:v>
                </c:pt>
                <c:pt idx="339">
                  <c:v>0.79620961271494739</c:v>
                </c:pt>
                <c:pt idx="340">
                  <c:v>0.79716637500928322</c:v>
                </c:pt>
                <c:pt idx="341">
                  <c:v>0.79811715754814239</c:v>
                </c:pt>
                <c:pt idx="342">
                  <c:v>0.79906200697460705</c:v>
                </c:pt>
                <c:pt idx="343">
                  <c:v>0.80000096949592636</c:v>
                </c:pt>
                <c:pt idx="344">
                  <c:v>0.80093409088825462</c:v>
                </c:pt>
                <c:pt idx="345">
                  <c:v>0.80186141650132858</c:v>
                </c:pt>
                <c:pt idx="346">
                  <c:v>0.80278299126308994</c:v>
                </c:pt>
                <c:pt idx="347">
                  <c:v>0.80369885968424915</c:v>
                </c:pt>
                <c:pt idx="348">
                  <c:v>0.80460906586279446</c:v>
                </c:pt>
                <c:pt idx="349">
                  <c:v>0.80551365348844595</c:v>
                </c:pt>
                <c:pt idx="350">
                  <c:v>0.80641266584705396</c:v>
                </c:pt>
                <c:pt idx="351">
                  <c:v>0.80730614582494431</c:v>
                </c:pt>
                <c:pt idx="352">
                  <c:v>0.80819413591321221</c:v>
                </c:pt>
                <c:pt idx="353">
                  <c:v>0.80907667821196005</c:v>
                </c:pt>
                <c:pt idx="354">
                  <c:v>0.80995381443448777</c:v>
                </c:pt>
                <c:pt idx="355">
                  <c:v>0.81082558591142861</c:v>
                </c:pt>
                <c:pt idx="356">
                  <c:v>0.81169203359483788</c:v>
                </c:pt>
                <c:pt idx="357">
                  <c:v>0.81255319806222936</c:v>
                </c:pt>
                <c:pt idx="358">
                  <c:v>0.81340911952056383</c:v>
                </c:pt>
                <c:pt idx="359">
                  <c:v>0.81425983781019018</c:v>
                </c:pt>
                <c:pt idx="360">
                  <c:v>0.81510539240873725</c:v>
                </c:pt>
                <c:pt idx="361">
                  <c:v>0.81594582243495939</c:v>
                </c:pt>
                <c:pt idx="362">
                  <c:v>0.81678116665253653</c:v>
                </c:pt>
                <c:pt idx="363">
                  <c:v>0.81761146347382641</c:v>
                </c:pt>
                <c:pt idx="364">
                  <c:v>0.81843675096357327</c:v>
                </c:pt>
                <c:pt idx="365">
                  <c:v>0.81925706684257216</c:v>
                </c:pt>
                <c:pt idx="366">
                  <c:v>0.82007244849128691</c:v>
                </c:pt>
                <c:pt idx="367">
                  <c:v>0.82088293295342818</c:v>
                </c:pt>
                <c:pt idx="368">
                  <c:v>0.82168855693948595</c:v>
                </c:pt>
                <c:pt idx="369">
                  <c:v>0.82248935683022084</c:v>
                </c:pt>
                <c:pt idx="370">
                  <c:v>0.8232853686801137</c:v>
                </c:pt>
                <c:pt idx="371">
                  <c:v>0.82407662822077421</c:v>
                </c:pt>
                <c:pt idx="372">
                  <c:v>0.82486317086430783</c:v>
                </c:pt>
                <c:pt idx="373">
                  <c:v>0.82564503170664461</c:v>
                </c:pt>
                <c:pt idx="374">
                  <c:v>0.82642224553082699</c:v>
                </c:pt>
                <c:pt idx="375">
                  <c:v>0.8271948468102589</c:v>
                </c:pt>
                <c:pt idx="376">
                  <c:v>0.82796286971191657</c:v>
                </c:pt>
                <c:pt idx="377">
                  <c:v>0.82872634809952128</c:v>
                </c:pt>
                <c:pt idx="378">
                  <c:v>0.82948531553667504</c:v>
                </c:pt>
                <c:pt idx="379">
                  <c:v>0.83023980528995889</c:v>
                </c:pt>
                <c:pt idx="380">
                  <c:v>0.8309898503319938</c:v>
                </c:pt>
                <c:pt idx="381">
                  <c:v>0.83173548334446812</c:v>
                </c:pt>
                <c:pt idx="382">
                  <c:v>0.83247673672112688</c:v>
                </c:pt>
                <c:pt idx="383">
                  <c:v>0.83321364257072716</c:v>
                </c:pt>
                <c:pt idx="384">
                  <c:v>0.83394623271995916</c:v>
                </c:pt>
                <c:pt idx="385">
                  <c:v>0.83467453871633257</c:v>
                </c:pt>
                <c:pt idx="386">
                  <c:v>0.83539859183102916</c:v>
                </c:pt>
                <c:pt idx="387">
                  <c:v>0.83611842306172302</c:v>
                </c:pt>
                <c:pt idx="388">
                  <c:v>0.83683406313536624</c:v>
                </c:pt>
                <c:pt idx="389">
                  <c:v>0.83754554251094437</c:v>
                </c:pt>
                <c:pt idx="390">
                  <c:v>0.83825289138219816</c:v>
                </c:pt>
                <c:pt idx="391">
                  <c:v>0.83895613968031468</c:v>
                </c:pt>
                <c:pt idx="392">
                  <c:v>0.83965531707658647</c:v>
                </c:pt>
                <c:pt idx="393">
                  <c:v>0.84035045298504141</c:v>
                </c:pt>
                <c:pt idx="394">
                  <c:v>0.84104157656504086</c:v>
                </c:pt>
                <c:pt idx="395">
                  <c:v>0.84172871672384786</c:v>
                </c:pt>
                <c:pt idx="396">
                  <c:v>0.8424119021191665</c:v>
                </c:pt>
                <c:pt idx="397">
                  <c:v>0.84309116116165261</c:v>
                </c:pt>
                <c:pt idx="398">
                  <c:v>0.84376652201739355</c:v>
                </c:pt>
                <c:pt idx="399">
                  <c:v>0.84443801261036167</c:v>
                </c:pt>
                <c:pt idx="400">
                  <c:v>0.84510566062483894</c:v>
                </c:pt>
                <c:pt idx="401">
                  <c:v>0.84576949350781327</c:v>
                </c:pt>
                <c:pt idx="402">
                  <c:v>0.84642953847134872</c:v>
                </c:pt>
                <c:pt idx="403">
                  <c:v>0.84708582249492759</c:v>
                </c:pt>
                <c:pt idx="404">
                  <c:v>0.84773837232776628</c:v>
                </c:pt>
                <c:pt idx="405">
                  <c:v>0.84838721449110555</c:v>
                </c:pt>
                <c:pt idx="406">
                  <c:v>0.84903237528047248</c:v>
                </c:pt>
                <c:pt idx="407">
                  <c:v>0.84967388076792094</c:v>
                </c:pt>
                <c:pt idx="408">
                  <c:v>0.85031175680424131</c:v>
                </c:pt>
                <c:pt idx="409">
                  <c:v>0.85094602902115057</c:v>
                </c:pt>
                <c:pt idx="410">
                  <c:v>0.85157672283345387</c:v>
                </c:pt>
                <c:pt idx="411">
                  <c:v>0.85220386344118304</c:v>
                </c:pt>
                <c:pt idx="412">
                  <c:v>0.85282747583171181</c:v>
                </c:pt>
                <c:pt idx="413">
                  <c:v>0.85344758478184612</c:v>
                </c:pt>
                <c:pt idx="414">
                  <c:v>0.8540642148598917</c:v>
                </c:pt>
                <c:pt idx="415">
                  <c:v>0.85467739042769741</c:v>
                </c:pt>
                <c:pt idx="416">
                  <c:v>0.85528713564267755</c:v>
                </c:pt>
                <c:pt idx="417">
                  <c:v>0.85589347445980957</c:v>
                </c:pt>
                <c:pt idx="418">
                  <c:v>0.85649643063361136</c:v>
                </c:pt>
                <c:pt idx="419">
                  <c:v>0.85709602772009474</c:v>
                </c:pt>
                <c:pt idx="420">
                  <c:v>0.85769228907869854</c:v>
                </c:pt>
                <c:pt idx="421">
                  <c:v>0.85828523787419952</c:v>
                </c:pt>
                <c:pt idx="422">
                  <c:v>0.85887489707860265</c:v>
                </c:pt>
                <c:pt idx="423">
                  <c:v>0.85946128947300959</c:v>
                </c:pt>
                <c:pt idx="424">
                  <c:v>0.86004443764946714</c:v>
                </c:pt>
                <c:pt idx="425">
                  <c:v>0.86062436401279552</c:v>
                </c:pt>
                <c:pt idx="426">
                  <c:v>0.8612010907823956</c:v>
                </c:pt>
                <c:pt idx="427">
                  <c:v>0.8617746399940367</c:v>
                </c:pt>
                <c:pt idx="428">
                  <c:v>0.86234503350162495</c:v>
                </c:pt>
                <c:pt idx="429">
                  <c:v>0.862912292978952</c:v>
                </c:pt>
                <c:pt idx="430">
                  <c:v>0.86347643992142409</c:v>
                </c:pt>
                <c:pt idx="431">
                  <c:v>0.86403749564777343</c:v>
                </c:pt>
                <c:pt idx="432">
                  <c:v>0.86459548130174879</c:v>
                </c:pt>
                <c:pt idx="433">
                  <c:v>0.86515041785378988</c:v>
                </c:pt>
                <c:pt idx="434">
                  <c:v>0.86570232610268238</c:v>
                </c:pt>
                <c:pt idx="435">
                  <c:v>0.8662512266771939</c:v>
                </c:pt>
                <c:pt idx="436">
                  <c:v>0.86679714003769448</c:v>
                </c:pt>
                <c:pt idx="437">
                  <c:v>0.86734008647775784</c:v>
                </c:pt>
                <c:pt idx="438">
                  <c:v>0.86788008612574463</c:v>
                </c:pt>
                <c:pt idx="439">
                  <c:v>0.86841715894637139</c:v>
                </c:pt>
                <c:pt idx="440">
                  <c:v>0.86895132474225867</c:v>
                </c:pt>
                <c:pt idx="441">
                  <c:v>0.86948260315546566</c:v>
                </c:pt>
                <c:pt idx="442">
                  <c:v>0.87001101366900591</c:v>
                </c:pt>
                <c:pt idx="443">
                  <c:v>0.87053657560834929</c:v>
                </c:pt>
                <c:pt idx="444">
                  <c:v>0.87105930814290489</c:v>
                </c:pt>
                <c:pt idx="445">
                  <c:v>0.87157923028748974</c:v>
                </c:pt>
                <c:pt idx="446">
                  <c:v>0.87209636090378173</c:v>
                </c:pt>
                <c:pt idx="447">
                  <c:v>0.87261071870175566</c:v>
                </c:pt>
                <c:pt idx="448">
                  <c:v>0.87312232224110597</c:v>
                </c:pt>
                <c:pt idx="449">
                  <c:v>0.87363118993265232</c:v>
                </c:pt>
                <c:pt idx="450">
                  <c:v>0.87413734003973109</c:v>
                </c:pt>
                <c:pt idx="451">
                  <c:v>0.87464079067957201</c:v>
                </c:pt>
                <c:pt idx="452">
                  <c:v>0.87514155982466035</c:v>
                </c:pt>
                <c:pt idx="453">
                  <c:v>0.87563966530408321</c:v>
                </c:pt>
                <c:pt idx="454">
                  <c:v>0.87613512480486355</c:v>
                </c:pt>
                <c:pt idx="455">
                  <c:v>0.87662795587327924</c:v>
                </c:pt>
                <c:pt idx="456">
                  <c:v>0.87711817591616692</c:v>
                </c:pt>
                <c:pt idx="457">
                  <c:v>0.87760580220221385</c:v>
                </c:pt>
                <c:pt idx="458">
                  <c:v>0.87809085186323543</c:v>
                </c:pt>
                <c:pt idx="459">
                  <c:v>0.87857334189543901</c:v>
                </c:pt>
                <c:pt idx="460">
                  <c:v>0.87905328916067427</c:v>
                </c:pt>
                <c:pt idx="461">
                  <c:v>0.8795307103876715</c:v>
                </c:pt>
                <c:pt idx="462">
                  <c:v>0.8800056221732655</c:v>
                </c:pt>
                <c:pt idx="463">
                  <c:v>0.88047804098360682</c:v>
                </c:pt>
                <c:pt idx="464">
                  <c:v>0.88094798315536205</c:v>
                </c:pt>
                <c:pt idx="465">
                  <c:v>0.88141546489689859</c:v>
                </c:pt>
                <c:pt idx="466">
                  <c:v>0.88188050228945991</c:v>
                </c:pt>
                <c:pt idx="467">
                  <c:v>0.8823431112883261</c:v>
                </c:pt>
                <c:pt idx="468">
                  <c:v>0.88280330772396487</c:v>
                </c:pt>
                <c:pt idx="469">
                  <c:v>0.88326110730316831</c:v>
                </c:pt>
                <c:pt idx="470">
                  <c:v>0.88371652561017788</c:v>
                </c:pt>
                <c:pt idx="471">
                  <c:v>0.88416957810780061</c:v>
                </c:pt>
                <c:pt idx="472">
                  <c:v>0.88462028013850946</c:v>
                </c:pt>
                <c:pt idx="473">
                  <c:v>0.88506864692553611</c:v>
                </c:pt>
                <c:pt idx="474">
                  <c:v>0.8855146935739493</c:v>
                </c:pt>
                <c:pt idx="475">
                  <c:v>0.88595843507172456</c:v>
                </c:pt>
                <c:pt idx="476">
                  <c:v>0.8863998862908018</c:v>
                </c:pt>
                <c:pt idx="477">
                  <c:v>0.88683906198813123</c:v>
                </c:pt>
                <c:pt idx="478">
                  <c:v>0.88727597680670978</c:v>
                </c:pt>
                <c:pt idx="479">
                  <c:v>0.8877106452766067</c:v>
                </c:pt>
                <c:pt idx="480">
                  <c:v>0.88814308181597801</c:v>
                </c:pt>
                <c:pt idx="481">
                  <c:v>0.88857330073207041</c:v>
                </c:pt>
                <c:pt idx="482">
                  <c:v>0.88900131622221612</c:v>
                </c:pt>
                <c:pt idx="483">
                  <c:v>0.88942714237481635</c:v>
                </c:pt>
                <c:pt idx="484">
                  <c:v>0.88985079317031524</c:v>
                </c:pt>
                <c:pt idx="485">
                  <c:v>0.8902722824821635</c:v>
                </c:pt>
                <c:pt idx="486">
                  <c:v>0.89069162407777303</c:v>
                </c:pt>
                <c:pt idx="487">
                  <c:v>0.89110883161946086</c:v>
                </c:pt>
                <c:pt idx="488">
                  <c:v>0.89152391866538405</c:v>
                </c:pt>
                <c:pt idx="489">
                  <c:v>0.89193689867046511</c:v>
                </c:pt>
                <c:pt idx="490">
                  <c:v>0.89234778498730738</c:v>
                </c:pt>
                <c:pt idx="491">
                  <c:v>0.89275659086710257</c:v>
                </c:pt>
                <c:pt idx="492">
                  <c:v>0.89316332946052679</c:v>
                </c:pt>
                <c:pt idx="493">
                  <c:v>0.89356801381863094</c:v>
                </c:pt>
                <c:pt idx="494">
                  <c:v>0.89397065689371813</c:v>
                </c:pt>
                <c:pt idx="495">
                  <c:v>0.89437127154021534</c:v>
                </c:pt>
                <c:pt idx="496">
                  <c:v>0.89476987051553536</c:v>
                </c:pt>
                <c:pt idx="497">
                  <c:v>0.89516646648092901</c:v>
                </c:pt>
                <c:pt idx="498">
                  <c:v>0.89556107200233082</c:v>
                </c:pt>
                <c:pt idx="499">
                  <c:v>0.89595369955119419</c:v>
                </c:pt>
                <c:pt idx="500">
                  <c:v>0.89634436150531993</c:v>
                </c:pt>
                <c:pt idx="501">
                  <c:v>0.89673307014967496</c:v>
                </c:pt>
                <c:pt idx="502">
                  <c:v>0.89711983767720427</c:v>
                </c:pt>
                <c:pt idx="503">
                  <c:v>0.8975046761896337</c:v>
                </c:pt>
                <c:pt idx="504">
                  <c:v>0.89788759769826521</c:v>
                </c:pt>
                <c:pt idx="505">
                  <c:v>0.89826861412476422</c:v>
                </c:pt>
                <c:pt idx="506">
                  <c:v>0.89864773730193903</c:v>
                </c:pt>
                <c:pt idx="507">
                  <c:v>0.8990249789745125</c:v>
                </c:pt>
                <c:pt idx="508">
                  <c:v>0.89940035079988601</c:v>
                </c:pt>
                <c:pt idx="509">
                  <c:v>0.89977386434889639</c:v>
                </c:pt>
                <c:pt idx="510">
                  <c:v>0.90014553110656426</c:v>
                </c:pt>
                <c:pt idx="511">
                  <c:v>0.90051536247283626</c:v>
                </c:pt>
                <c:pt idx="512">
                  <c:v>0.90088336976331884</c:v>
                </c:pt>
                <c:pt idx="513">
                  <c:v>0.90124956421000613</c:v>
                </c:pt>
                <c:pt idx="514">
                  <c:v>0.90161395696199875</c:v>
                </c:pt>
                <c:pt idx="515">
                  <c:v>0.90197655908621732</c:v>
                </c:pt>
                <c:pt idx="516">
                  <c:v>0.9023373815681085</c:v>
                </c:pt>
                <c:pt idx="517">
                  <c:v>0.90269643531234356</c:v>
                </c:pt>
                <c:pt idx="518">
                  <c:v>0.90305373114350995</c:v>
                </c:pt>
                <c:pt idx="519">
                  <c:v>0.90340927980679786</c:v>
                </c:pt>
                <c:pt idx="520">
                  <c:v>0.90376309196867766</c:v>
                </c:pt>
                <c:pt idx="521">
                  <c:v>0.90411517821757281</c:v>
                </c:pt>
                <c:pt idx="522">
                  <c:v>0.90446554906452448</c:v>
                </c:pt>
                <c:pt idx="523">
                  <c:v>0.90481421494385095</c:v>
                </c:pt>
                <c:pt idx="524">
                  <c:v>0.90516118621380048</c:v>
                </c:pt>
                <c:pt idx="525">
                  <c:v>0.9055064731571969</c:v>
                </c:pt>
                <c:pt idx="526">
                  <c:v>0.90585008598207972</c:v>
                </c:pt>
                <c:pt idx="527">
                  <c:v>0.90619203482233834</c:v>
                </c:pt>
                <c:pt idx="528">
                  <c:v>0.90653232973833975</c:v>
                </c:pt>
                <c:pt idx="529">
                  <c:v>0.90687098071754857</c:v>
                </c:pt>
                <c:pt idx="530">
                  <c:v>0.90720799767514493</c:v>
                </c:pt>
                <c:pt idx="531">
                  <c:v>0.90754339045463239</c:v>
                </c:pt>
                <c:pt idx="532">
                  <c:v>0.90787716882844227</c:v>
                </c:pt>
                <c:pt idx="533">
                  <c:v>0.90820934249853214</c:v>
                </c:pt>
                <c:pt idx="534">
                  <c:v>0.90853992109697668</c:v>
                </c:pt>
                <c:pt idx="535">
                  <c:v>0.90886891418655602</c:v>
                </c:pt>
                <c:pt idx="536">
                  <c:v>0.90919633126133481</c:v>
                </c:pt>
                <c:pt idx="537">
                  <c:v>0.90952218174723909</c:v>
                </c:pt>
                <c:pt idx="538">
                  <c:v>0.90984647500262539</c:v>
                </c:pt>
                <c:pt idx="539">
                  <c:v>0.91016922031884506</c:v>
                </c:pt>
                <c:pt idx="540">
                  <c:v>0.91049042692080395</c:v>
                </c:pt>
                <c:pt idx="541">
                  <c:v>0.91081010396751538</c:v>
                </c:pt>
                <c:pt idx="542">
                  <c:v>0.91112826055264917</c:v>
                </c:pt>
                <c:pt idx="543">
                  <c:v>0.9114449057050743</c:v>
                </c:pt>
                <c:pt idx="544">
                  <c:v>0.91176004838939784</c:v>
                </c:pt>
                <c:pt idx="545">
                  <c:v>0.91207369750649714</c:v>
                </c:pt>
                <c:pt idx="546">
                  <c:v>0.91238586189404813</c:v>
                </c:pt>
                <c:pt idx="547">
                  <c:v>0.912696550327048</c:v>
                </c:pt>
                <c:pt idx="548">
                  <c:v>0.91300577151833351</c:v>
                </c:pt>
                <c:pt idx="549">
                  <c:v>0.91331353411909399</c:v>
                </c:pt>
                <c:pt idx="550">
                  <c:v>0.9136198467193799</c:v>
                </c:pt>
                <c:pt idx="551">
                  <c:v>0.91392471784860574</c:v>
                </c:pt>
                <c:pt idx="552">
                  <c:v>0.9142281559760489</c:v>
                </c:pt>
                <c:pt idx="553">
                  <c:v>0.91453016951134458</c:v>
                </c:pt>
                <c:pt idx="554">
                  <c:v>0.9148307668049741</c:v>
                </c:pt>
                <c:pt idx="555">
                  <c:v>0.91512995614875048</c:v>
                </c:pt>
                <c:pt idx="556">
                  <c:v>0.91542774577629871</c:v>
                </c:pt>
                <c:pt idx="557">
                  <c:v>0.91572414386353118</c:v>
                </c:pt>
                <c:pt idx="558">
                  <c:v>0.91601915852911964</c:v>
                </c:pt>
                <c:pt idx="559">
                  <c:v>0.91631279783496189</c:v>
                </c:pt>
                <c:pt idx="560">
                  <c:v>0.91660506978664424</c:v>
                </c:pt>
                <c:pt idx="561">
                  <c:v>0.91689598233390024</c:v>
                </c:pt>
                <c:pt idx="562">
                  <c:v>0.91718554337106417</c:v>
                </c:pt>
                <c:pt idx="563">
                  <c:v>0.91747376073752229</c:v>
                </c:pt>
                <c:pt idx="564">
                  <c:v>0.91776064221815667</c:v>
                </c:pt>
                <c:pt idx="565">
                  <c:v>0.91804619554378797</c:v>
                </c:pt>
                <c:pt idx="566">
                  <c:v>0.91833042839161294</c:v>
                </c:pt>
                <c:pt idx="567">
                  <c:v>0.91861334838563735</c:v>
                </c:pt>
                <c:pt idx="568">
                  <c:v>0.91889496309710561</c:v>
                </c:pt>
                <c:pt idx="569">
                  <c:v>0.91917528004492666</c:v>
                </c:pt>
                <c:pt idx="570">
                  <c:v>0.91945430669609485</c:v>
                </c:pt>
                <c:pt idx="571">
                  <c:v>0.9197320504661084</c:v>
                </c:pt>
                <c:pt idx="572">
                  <c:v>0.92000851871938238</c:v>
                </c:pt>
                <c:pt idx="573">
                  <c:v>0.92028371876965986</c:v>
                </c:pt>
                <c:pt idx="574">
                  <c:v>0.92055765788041688</c:v>
                </c:pt>
                <c:pt idx="575">
                  <c:v>0.9208303432652668</c:v>
                </c:pt>
                <c:pt idx="576">
                  <c:v>0.92110178208835725</c:v>
                </c:pt>
                <c:pt idx="577">
                  <c:v>0.92137198146476695</c:v>
                </c:pt>
                <c:pt idx="578">
                  <c:v>0.9216409484608965</c:v>
                </c:pt>
                <c:pt idx="579">
                  <c:v>0.9219086900948571</c:v>
                </c:pt>
                <c:pt idx="580">
                  <c:v>0.92217521333685415</c:v>
                </c:pt>
                <c:pt idx="581">
                  <c:v>0.92244052510956942</c:v>
                </c:pt>
                <c:pt idx="582">
                  <c:v>0.92270463228853805</c:v>
                </c:pt>
                <c:pt idx="583">
                  <c:v>0.92296754170252271</c:v>
                </c:pt>
                <c:pt idx="584">
                  <c:v>0.9232292601338844</c:v>
                </c:pt>
                <c:pt idx="585">
                  <c:v>0.9234897943189504</c:v>
                </c:pt>
                <c:pt idx="586">
                  <c:v>0.92374915094837762</c:v>
                </c:pt>
                <c:pt idx="587">
                  <c:v>0.92400733666751389</c:v>
                </c:pt>
                <c:pt idx="588">
                  <c:v>0.92426435807675578</c:v>
                </c:pt>
                <c:pt idx="589">
                  <c:v>0.92452022173190196</c:v>
                </c:pt>
                <c:pt idx="590">
                  <c:v>0.92477493414450507</c:v>
                </c:pt>
                <c:pt idx="591">
                  <c:v>0.92502850178222018</c:v>
                </c:pt>
                <c:pt idx="592">
                  <c:v>0.92528093106914877</c:v>
                </c:pt>
                <c:pt idx="593">
                  <c:v>0.92553222838618066</c:v>
                </c:pt>
                <c:pt idx="594">
                  <c:v>0.92578240007133361</c:v>
                </c:pt>
                <c:pt idx="595">
                  <c:v>0.92603145242008755</c:v>
                </c:pt>
                <c:pt idx="596">
                  <c:v>0.9262793916857186</c:v>
                </c:pt>
                <c:pt idx="597">
                  <c:v>0.92652622407962804</c:v>
                </c:pt>
                <c:pt idx="598">
                  <c:v>0.92677195577166926</c:v>
                </c:pt>
                <c:pt idx="599">
                  <c:v>0.92701659289047222</c:v>
                </c:pt>
                <c:pt idx="600">
                  <c:v>0.92726014152376313</c:v>
                </c:pt>
                <c:pt idx="601">
                  <c:v>0.92750260771868398</c:v>
                </c:pt>
                <c:pt idx="602">
                  <c:v>0.92774399748210679</c:v>
                </c:pt>
                <c:pt idx="603">
                  <c:v>0.92798431678094673</c:v>
                </c:pt>
                <c:pt idx="604">
                  <c:v>0.92822357154247204</c:v>
                </c:pt>
                <c:pt idx="605">
                  <c:v>0.92846176765460964</c:v>
                </c:pt>
                <c:pt idx="606">
                  <c:v>0.9286989109662519</c:v>
                </c:pt>
                <c:pt idx="607">
                  <c:v>0.92893500728755574</c:v>
                </c:pt>
                <c:pt idx="608">
                  <c:v>0.92917006239024302</c:v>
                </c:pt>
                <c:pt idx="609">
                  <c:v>0.92940408200789637</c:v>
                </c:pt>
                <c:pt idx="610">
                  <c:v>0.92963707183625299</c:v>
                </c:pt>
                <c:pt idx="611">
                  <c:v>0.92986903753349615</c:v>
                </c:pt>
                <c:pt idx="612">
                  <c:v>0.930099984720543</c:v>
                </c:pt>
                <c:pt idx="613">
                  <c:v>0.93032991898133066</c:v>
                </c:pt>
                <c:pt idx="614">
                  <c:v>0.93055884586310067</c:v>
                </c:pt>
                <c:pt idx="615">
                  <c:v>0.93078677087667905</c:v>
                </c:pt>
                <c:pt idx="616">
                  <c:v>0.9310136994967555</c:v>
                </c:pt>
                <c:pt idx="617">
                  <c:v>0.93123963716215907</c:v>
                </c:pt>
                <c:pt idx="618">
                  <c:v>0.93146458927613229</c:v>
                </c:pt>
                <c:pt idx="619">
                  <c:v>0.93168856120660259</c:v>
                </c:pt>
                <c:pt idx="620">
                  <c:v>0.93191155828645034</c:v>
                </c:pt>
                <c:pt idx="621">
                  <c:v>0.93213358581377737</c:v>
                </c:pt>
                <c:pt idx="622">
                  <c:v>0.93235464905216892</c:v>
                </c:pt>
                <c:pt idx="623">
                  <c:v>0.93257475323095795</c:v>
                </c:pt>
                <c:pt idx="624">
                  <c:v>0.93279390354548364</c:v>
                </c:pt>
                <c:pt idx="625">
                  <c:v>0.93301210515734889</c:v>
                </c:pt>
                <c:pt idx="626">
                  <c:v>0.93322936319467631</c:v>
                </c:pt>
                <c:pt idx="627">
                  <c:v>0.93344568275236095</c:v>
                </c:pt>
                <c:pt idx="628">
                  <c:v>0.93366106889232103</c:v>
                </c:pt>
                <c:pt idx="629">
                  <c:v>0.93387552664374662</c:v>
                </c:pt>
                <c:pt idx="630">
                  <c:v>0.93408906100334699</c:v>
                </c:pt>
                <c:pt idx="631">
                  <c:v>0.93430167693559429</c:v>
                </c:pt>
                <c:pt idx="632">
                  <c:v>0.93451337937296608</c:v>
                </c:pt>
                <c:pt idx="633">
                  <c:v>0.93472417321618617</c:v>
                </c:pt>
                <c:pt idx="634">
                  <c:v>0.93493406333446194</c:v>
                </c:pt>
                <c:pt idx="635">
                  <c:v>0.93514305456572178</c:v>
                </c:pt>
                <c:pt idx="636">
                  <c:v>0.9353511517168478</c:v>
                </c:pt>
                <c:pt idx="637">
                  <c:v>0.93555835956390931</c:v>
                </c:pt>
                <c:pt idx="638">
                  <c:v>0.935764682852392</c:v>
                </c:pt>
                <c:pt idx="639">
                  <c:v>0.93597012629742693</c:v>
                </c:pt>
                <c:pt idx="640">
                  <c:v>0.93617469458401659</c:v>
                </c:pt>
                <c:pt idx="641">
                  <c:v>0.93637839236725906</c:v>
                </c:pt>
                <c:pt idx="642">
                  <c:v>0.93658122427257073</c:v>
                </c:pt>
                <c:pt idx="643">
                  <c:v>0.93678319489590645</c:v>
                </c:pt>
                <c:pt idx="644">
                  <c:v>0.93698430880397887</c:v>
                </c:pt>
                <c:pt idx="645">
                  <c:v>0.93718457053447457</c:v>
                </c:pt>
                <c:pt idx="646">
                  <c:v>0.93738398459626993</c:v>
                </c:pt>
                <c:pt idx="647">
                  <c:v>0.9375825554696432</c:v>
                </c:pt>
                <c:pt idx="648">
                  <c:v>0.93778028760648713</c:v>
                </c:pt>
                <c:pt idx="649">
                  <c:v>0.93797718543051711</c:v>
                </c:pt>
                <c:pt idx="650">
                  <c:v>0.93817325333748069</c:v>
                </c:pt>
                <c:pt idx="651">
                  <c:v>0.9383684956953624</c:v>
                </c:pt>
                <c:pt idx="652">
                  <c:v>0.93856291684458848</c:v>
                </c:pt>
                <c:pt idx="653">
                  <c:v>0.93875652109822938</c:v>
                </c:pt>
                <c:pt idx="654">
                  <c:v>0.9389493127422015</c:v>
                </c:pt>
                <c:pt idx="655">
                  <c:v>0.93914129603546481</c:v>
                </c:pt>
                <c:pt idx="656">
                  <c:v>0.93933247521022267</c:v>
                </c:pt>
                <c:pt idx="657">
                  <c:v>0.93952285447211514</c:v>
                </c:pt>
                <c:pt idx="658">
                  <c:v>0.93971243800041582</c:v>
                </c:pt>
                <c:pt idx="659">
                  <c:v>0.93990122994822245</c:v>
                </c:pt>
                <c:pt idx="660">
                  <c:v>0.94008923444264936</c:v>
                </c:pt>
                <c:pt idx="661">
                  <c:v>0.94027645558501605</c:v>
                </c:pt>
                <c:pt idx="662">
                  <c:v>0.94046289745103573</c:v>
                </c:pt>
                <c:pt idx="663">
                  <c:v>0.94064856409100139</c:v>
                </c:pt>
                <c:pt idx="664">
                  <c:v>0.94083345952997022</c:v>
                </c:pt>
                <c:pt idx="665">
                  <c:v>0.94101758776794753</c:v>
                </c:pt>
                <c:pt idx="666">
                  <c:v>0.94120095278006788</c:v>
                </c:pt>
                <c:pt idx="667">
                  <c:v>0.94138355851677569</c:v>
                </c:pt>
                <c:pt idx="668">
                  <c:v>0.94156540890400375</c:v>
                </c:pt>
                <c:pt idx="669">
                  <c:v>0.9417465078433509</c:v>
                </c:pt>
                <c:pt idx="670">
                  <c:v>0.94192685921225694</c:v>
                </c:pt>
                <c:pt idx="671">
                  <c:v>0.94210646686417776</c:v>
                </c:pt>
                <c:pt idx="672">
                  <c:v>0.94228533462875808</c:v>
                </c:pt>
                <c:pt idx="673">
                  <c:v>0.94246346631200273</c:v>
                </c:pt>
                <c:pt idx="674">
                  <c:v>0.94264086569644667</c:v>
                </c:pt>
                <c:pt idx="675">
                  <c:v>0.94281753654132416</c:v>
                </c:pt>
                <c:pt idx="676">
                  <c:v>0.94299348258273541</c:v>
                </c:pt>
                <c:pt idx="677">
                  <c:v>0.9431687075338131</c:v>
                </c:pt>
                <c:pt idx="678">
                  <c:v>0.94334321508488628</c:v>
                </c:pt>
                <c:pt idx="679">
                  <c:v>0.94351700890364432</c:v>
                </c:pt>
                <c:pt idx="680">
                  <c:v>0.94369009263529813</c:v>
                </c:pt>
                <c:pt idx="681">
                  <c:v>0.94386246990274103</c:v>
                </c:pt>
                <c:pt idx="682">
                  <c:v>0.94403414430670818</c:v>
                </c:pt>
                <c:pt idx="683">
                  <c:v>0.94420511942593421</c:v>
                </c:pt>
                <c:pt idx="684">
                  <c:v>0.9443753988173097</c:v>
                </c:pt>
                <c:pt idx="685">
                  <c:v>0.94454498601603731</c:v>
                </c:pt>
                <c:pt idx="686">
                  <c:v>0.94471388453578542</c:v>
                </c:pt>
                <c:pt idx="687">
                  <c:v>0.94488209786884081</c:v>
                </c:pt>
                <c:pt idx="688">
                  <c:v>0.94504962948626081</c:v>
                </c:pt>
                <c:pt idx="689">
                  <c:v>0.94521648283802318</c:v>
                </c:pt>
                <c:pt idx="690">
                  <c:v>0.94538266135317583</c:v>
                </c:pt>
                <c:pt idx="691">
                  <c:v>0.94554816843998446</c:v>
                </c:pt>
                <c:pt idx="692">
                  <c:v>0.94571300748607934</c:v>
                </c:pt>
                <c:pt idx="693">
                  <c:v>0.94587718185860126</c:v>
                </c:pt>
                <c:pt idx="694">
                  <c:v>0.94604069490434572</c:v>
                </c:pt>
                <c:pt idx="695">
                  <c:v>0.94620354994990596</c:v>
                </c:pt>
                <c:pt idx="696">
                  <c:v>0.9463657503018158</c:v>
                </c:pt>
                <c:pt idx="697">
                  <c:v>0.94652729924668988</c:v>
                </c:pt>
                <c:pt idx="698">
                  <c:v>0.94668820005136378</c:v>
                </c:pt>
                <c:pt idx="699">
                  <c:v>0.94684845596303313</c:v>
                </c:pt>
                <c:pt idx="700">
                  <c:v>0.94700807020939037</c:v>
                </c:pt>
                <c:pt idx="701">
                  <c:v>0.94716704599876222</c:v>
                </c:pt>
                <c:pt idx="702">
                  <c:v>0.94732538652024445</c:v>
                </c:pt>
                <c:pt idx="703">
                  <c:v>0.94748309494383653</c:v>
                </c:pt>
                <c:pt idx="704">
                  <c:v>0.9476401744205748</c:v>
                </c:pt>
                <c:pt idx="705">
                  <c:v>0.94779662808266474</c:v>
                </c:pt>
                <c:pt idx="706">
                  <c:v>0.94795245904361192</c:v>
                </c:pt>
                <c:pt idx="707">
                  <c:v>0.94810767039835275</c:v>
                </c:pt>
                <c:pt idx="708">
                  <c:v>0.94826226522338242</c:v>
                </c:pt>
                <c:pt idx="709">
                  <c:v>0.94841624657688428</c:v>
                </c:pt>
                <c:pt idx="710">
                  <c:v>0.94856961749885593</c:v>
                </c:pt>
                <c:pt idx="711">
                  <c:v>0.94872238101123552</c:v>
                </c:pt>
                <c:pt idx="712">
                  <c:v>0.94887454011802708</c:v>
                </c:pt>
                <c:pt idx="713">
                  <c:v>0.94902609780542424</c:v>
                </c:pt>
                <c:pt idx="714">
                  <c:v>0.94917705704193334</c:v>
                </c:pt>
                <c:pt idx="715">
                  <c:v>0.94932742077849563</c:v>
                </c:pt>
                <c:pt idx="716">
                  <c:v>0.94947719194860847</c:v>
                </c:pt>
                <c:pt idx="717">
                  <c:v>0.94962637346844525</c:v>
                </c:pt>
                <c:pt idx="718">
                  <c:v>0.94977496823697494</c:v>
                </c:pt>
                <c:pt idx="719">
                  <c:v>0.94992297913608004</c:v>
                </c:pt>
                <c:pt idx="720">
                  <c:v>0.95007040903067463</c:v>
                </c:pt>
                <c:pt idx="721">
                  <c:v>0.95021726076881963</c:v>
                </c:pt>
                <c:pt idx="722">
                  <c:v>0.95036353718183975</c:v>
                </c:pt>
                <c:pt idx="723">
                  <c:v>0.95050924108443713</c:v>
                </c:pt>
                <c:pt idx="724">
                  <c:v>0.95065437527480534</c:v>
                </c:pt>
                <c:pt idx="725">
                  <c:v>0.95079894253474229</c:v>
                </c:pt>
                <c:pt idx="726">
                  <c:v>0.95094294562976267</c:v>
                </c:pt>
                <c:pt idx="727">
                  <c:v>0.95108638730920791</c:v>
                </c:pt>
                <c:pt idx="728">
                  <c:v>0.95122927030635718</c:v>
                </c:pt>
                <c:pt idx="729">
                  <c:v>0.95137159733853716</c:v>
                </c:pt>
                <c:pt idx="730">
                  <c:v>0.95151337110722944</c:v>
                </c:pt>
                <c:pt idx="731">
                  <c:v>0.95165459429817911</c:v>
                </c:pt>
                <c:pt idx="732">
                  <c:v>0.95179526958150173</c:v>
                </c:pt>
                <c:pt idx="733">
                  <c:v>0.95193539961178808</c:v>
                </c:pt>
                <c:pt idx="734">
                  <c:v>0.9520749870282107</c:v>
                </c:pt>
                <c:pt idx="735">
                  <c:v>0.95221403445462793</c:v>
                </c:pt>
                <c:pt idx="736">
                  <c:v>0.95235254449968698</c:v>
                </c:pt>
                <c:pt idx="737">
                  <c:v>0.95249051975692733</c:v>
                </c:pt>
                <c:pt idx="738">
                  <c:v>0.95262796280488227</c:v>
                </c:pt>
                <c:pt idx="739">
                  <c:v>0.9527648762071802</c:v>
                </c:pt>
                <c:pt idx="740">
                  <c:v>0.9529012625126454</c:v>
                </c:pt>
                <c:pt idx="741">
                  <c:v>0.95303712425539744</c:v>
                </c:pt>
                <c:pt idx="742">
                  <c:v>0.9531724639549497</c:v>
                </c:pt>
                <c:pt idx="743">
                  <c:v>0.95330728411630772</c:v>
                </c:pt>
                <c:pt idx="744">
                  <c:v>0.95344158723006722</c:v>
                </c:pt>
                <c:pt idx="745">
                  <c:v>0.9535753757725095</c:v>
                </c:pt>
                <c:pt idx="746">
                  <c:v>0.95370865220569845</c:v>
                </c:pt>
                <c:pt idx="747">
                  <c:v>0.95384141897757502</c:v>
                </c:pt>
                <c:pt idx="748">
                  <c:v>0.95397367852205184</c:v>
                </c:pt>
                <c:pt idx="749">
                  <c:v>0.95410543325910713</c:v>
                </c:pt>
                <c:pt idx="750">
                  <c:v>0.95423668559487695</c:v>
                </c:pt>
                <c:pt idx="751">
                  <c:v>0.95436743792174872</c:v>
                </c:pt>
                <c:pt idx="752">
                  <c:v>0.95449769261845163</c:v>
                </c:pt>
                <c:pt idx="753">
                  <c:v>0.95462745205014821</c:v>
                </c:pt>
                <c:pt idx="754">
                  <c:v>0.95475671856852373</c:v>
                </c:pt>
                <c:pt idx="755">
                  <c:v>0.9548854945118771</c:v>
                </c:pt>
                <c:pt idx="756">
                  <c:v>0.95501378220520838</c:v>
                </c:pt>
                <c:pt idx="757">
                  <c:v>0.95514158396030724</c:v>
                </c:pt>
                <c:pt idx="758">
                  <c:v>0.95526890207584092</c:v>
                </c:pt>
                <c:pt idx="759">
                  <c:v>0.95539573883744056</c:v>
                </c:pt>
                <c:pt idx="760">
                  <c:v>0.95552209651778763</c:v>
                </c:pt>
                <c:pt idx="761">
                  <c:v>0.95564797737669971</c:v>
                </c:pt>
                <c:pt idx="762">
                  <c:v>0.95577338366121423</c:v>
                </c:pt>
                <c:pt idx="763">
                  <c:v>0.95589831760567401</c:v>
                </c:pt>
                <c:pt idx="764">
                  <c:v>0.95602278143181052</c:v>
                </c:pt>
                <c:pt idx="765">
                  <c:v>0.95614677734882592</c:v>
                </c:pt>
                <c:pt idx="766">
                  <c:v>0.95627030755347719</c:v>
                </c:pt>
                <c:pt idx="767">
                  <c:v>0.95639337423015591</c:v>
                </c:pt>
                <c:pt idx="768">
                  <c:v>0.9565159795509709</c:v>
                </c:pt>
                <c:pt idx="769">
                  <c:v>0.95663812567582784</c:v>
                </c:pt>
                <c:pt idx="770">
                  <c:v>0.95675981475250926</c:v>
                </c:pt>
                <c:pt idx="771">
                  <c:v>0.95688104891675452</c:v>
                </c:pt>
                <c:pt idx="772">
                  <c:v>0.95700183029233776</c:v>
                </c:pt>
                <c:pt idx="773">
                  <c:v>0.95712216099114655</c:v>
                </c:pt>
                <c:pt idx="774">
                  <c:v>0.957242043113259</c:v>
                </c:pt>
                <c:pt idx="775">
                  <c:v>0.95736147874702071</c:v>
                </c:pt>
                <c:pt idx="776">
                  <c:v>0.95748046996912195</c:v>
                </c:pt>
                <c:pt idx="777">
                  <c:v>0.95759901884467291</c:v>
                </c:pt>
                <c:pt idx="778">
                  <c:v>0.9577171274272781</c:v>
                </c:pt>
                <c:pt idx="779">
                  <c:v>0.95783479775911318</c:v>
                </c:pt>
                <c:pt idx="780">
                  <c:v>0.95795203187099698</c:v>
                </c:pt>
                <c:pt idx="781">
                  <c:v>0.95806883178246649</c:v>
                </c:pt>
                <c:pt idx="782">
                  <c:v>0.95818519950184911</c:v>
                </c:pt>
                <c:pt idx="783">
                  <c:v>0.95830113702633568</c:v>
                </c:pt>
                <c:pt idx="784">
                  <c:v>0.95841664634205215</c:v>
                </c:pt>
                <c:pt idx="785">
                  <c:v>0.95853172942413134</c:v>
                </c:pt>
                <c:pt idx="786">
                  <c:v>0.95864638823678339</c:v>
                </c:pt>
                <c:pt idx="787">
                  <c:v>0.95876062473336687</c:v>
                </c:pt>
                <c:pt idx="788">
                  <c:v>0.95887444085645779</c:v>
                </c:pt>
                <c:pt idx="789">
                  <c:v>0.95898783853791991</c:v>
                </c:pt>
                <c:pt idx="790">
                  <c:v>0.95910081969897243</c:v>
                </c:pt>
                <c:pt idx="791">
                  <c:v>0.95921338625025976</c:v>
                </c:pt>
                <c:pt idx="792">
                  <c:v>0.95932554009191795</c:v>
                </c:pt>
                <c:pt idx="793">
                  <c:v>0.95943728311364362</c:v>
                </c:pt>
                <c:pt idx="794">
                  <c:v>0.95954861719475881</c:v>
                </c:pt>
                <c:pt idx="795">
                  <c:v>0.95965954420427957</c:v>
                </c:pt>
                <c:pt idx="796">
                  <c:v>0.95977006600098014</c:v>
                </c:pt>
                <c:pt idx="797">
                  <c:v>0.95988018443345935</c:v>
                </c:pt>
                <c:pt idx="798">
                  <c:v>0.95998990134020468</c:v>
                </c:pt>
                <c:pt idx="799">
                  <c:v>0.96009921854965763</c:v>
                </c:pt>
                <c:pt idx="800">
                  <c:v>0.96020813788027737</c:v>
                </c:pt>
                <c:pt idx="801">
                  <c:v>0.96031666114060377</c:v>
                </c:pt>
                <c:pt idx="802">
                  <c:v>0.96042479012932147</c:v>
                </c:pt>
                <c:pt idx="803">
                  <c:v>0.9605325266353214</c:v>
                </c:pt>
                <c:pt idx="804">
                  <c:v>0.96063987243776394</c:v>
                </c:pt>
                <c:pt idx="805">
                  <c:v>0.96074682930613964</c:v>
                </c:pt>
                <c:pt idx="806">
                  <c:v>0.96085339900033095</c:v>
                </c:pt>
                <c:pt idx="807">
                  <c:v>0.96095958327067366</c:v>
                </c:pt>
                <c:pt idx="808">
                  <c:v>0.96106538385801599</c:v>
                </c:pt>
                <c:pt idx="809">
                  <c:v>0.9611708024937794</c:v>
                </c:pt>
                <c:pt idx="810">
                  <c:v>0.96127584090001805</c:v>
                </c:pt>
                <c:pt idx="811">
                  <c:v>0.96138050078947757</c:v>
                </c:pt>
                <c:pt idx="812">
                  <c:v>0.9614847838656535</c:v>
                </c:pt>
                <c:pt idx="813">
                  <c:v>0.96158869182285045</c:v>
                </c:pt>
                <c:pt idx="814">
                  <c:v>0.96169222634623908</c:v>
                </c:pt>
                <c:pt idx="815">
                  <c:v>0.96179538911191342</c:v>
                </c:pt>
                <c:pt idx="816">
                  <c:v>0.96189818178694864</c:v>
                </c:pt>
                <c:pt idx="817">
                  <c:v>0.96200060602945692</c:v>
                </c:pt>
                <c:pt idx="818">
                  <c:v>0.96210266348864359</c:v>
                </c:pt>
                <c:pt idx="819">
                  <c:v>0.96220435580486363</c:v>
                </c:pt>
                <c:pt idx="820">
                  <c:v>0.96230568460967636</c:v>
                </c:pt>
                <c:pt idx="821">
                  <c:v>0.96240665152590044</c:v>
                </c:pt>
                <c:pt idx="822">
                  <c:v>0.96250725816766869</c:v>
                </c:pt>
                <c:pt idx="823">
                  <c:v>0.96260750614048241</c:v>
                </c:pt>
                <c:pt idx="824">
                  <c:v>0.96270739704126473</c:v>
                </c:pt>
                <c:pt idx="825">
                  <c:v>0.96280693245841442</c:v>
                </c:pt>
                <c:pt idx="826">
                  <c:v>0.96290611397185855</c:v>
                </c:pt>
                <c:pt idx="827">
                  <c:v>0.96300494315310581</c:v>
                </c:pt>
                <c:pt idx="828">
                  <c:v>0.96310342156529805</c:v>
                </c:pt>
                <c:pt idx="829">
                  <c:v>0.96320155076326264</c:v>
                </c:pt>
                <c:pt idx="830">
                  <c:v>0.96329933229356413</c:v>
                </c:pt>
                <c:pt idx="831">
                  <c:v>0.96339676769455451</c:v>
                </c:pt>
                <c:pt idx="832">
                  <c:v>0.96349385849642588</c:v>
                </c:pt>
                <c:pt idx="833">
                  <c:v>0.96359060622125858</c:v>
                </c:pt>
                <c:pt idx="834">
                  <c:v>0.96368701238307353</c:v>
                </c:pt>
                <c:pt idx="835">
                  <c:v>0.96378307848788025</c:v>
                </c:pt>
                <c:pt idx="836">
                  <c:v>0.96387880603372722</c:v>
                </c:pt>
                <c:pt idx="837">
                  <c:v>0.96397419651075078</c:v>
                </c:pt>
                <c:pt idx="838">
                  <c:v>0.96406925140122368</c:v>
                </c:pt>
                <c:pt idx="839">
                  <c:v>0.9641639721796037</c:v>
                </c:pt>
                <c:pt idx="840">
                  <c:v>0.96425836031258105</c:v>
                </c:pt>
                <c:pt idx="841">
                  <c:v>0.9643524172591269</c:v>
                </c:pt>
                <c:pt idx="842">
                  <c:v>0.96444614447054022</c:v>
                </c:pt>
                <c:pt idx="843">
                  <c:v>0.96453954339049497</c:v>
                </c:pt>
                <c:pt idx="844">
                  <c:v>0.96463261545508683</c:v>
                </c:pt>
                <c:pt idx="845">
                  <c:v>0.96472536209287951</c:v>
                </c:pt>
                <c:pt idx="846">
                  <c:v>0.9648177847249505</c:v>
                </c:pt>
                <c:pt idx="847">
                  <c:v>0.96490988476493755</c:v>
                </c:pt>
                <c:pt idx="848">
                  <c:v>0.96500166361908324</c:v>
                </c:pt>
                <c:pt idx="849">
                  <c:v>0.96509312268628078</c:v>
                </c:pt>
                <c:pt idx="850">
                  <c:v>0.96518426335811824</c:v>
                </c:pt>
                <c:pt idx="851">
                  <c:v>0.96527508701892306</c:v>
                </c:pt>
                <c:pt idx="852">
                  <c:v>0.96536559504580688</c:v>
                </c:pt>
                <c:pt idx="853">
                  <c:v>0.96545578880870853</c:v>
                </c:pt>
                <c:pt idx="854">
                  <c:v>0.96554566967043787</c:v>
                </c:pt>
                <c:pt idx="855">
                  <c:v>0.96563523898671921</c:v>
                </c:pt>
                <c:pt idx="856">
                  <c:v>0.96572449810623429</c:v>
                </c:pt>
                <c:pt idx="857">
                  <c:v>0.9658134483706643</c:v>
                </c:pt>
                <c:pt idx="858">
                  <c:v>0.96590209111473357</c:v>
                </c:pt>
                <c:pt idx="859">
                  <c:v>0.96599042766624976</c:v>
                </c:pt>
                <c:pt idx="860">
                  <c:v>0.96607845934614733</c:v>
                </c:pt>
                <c:pt idx="861">
                  <c:v>0.96616618746852811</c:v>
                </c:pt>
                <c:pt idx="862">
                  <c:v>0.96625361334070226</c:v>
                </c:pt>
                <c:pt idx="863">
                  <c:v>0.96634073826323053</c:v>
                </c:pt>
                <c:pt idx="864">
                  <c:v>0.9664275635299634</c:v>
                </c:pt>
                <c:pt idx="865">
                  <c:v>0.96651409042808212</c:v>
                </c:pt>
                <c:pt idx="866">
                  <c:v>0.96660032023813847</c:v>
                </c:pt>
                <c:pt idx="867">
                  <c:v>0.96668625423409527</c:v>
                </c:pt>
                <c:pt idx="868">
                  <c:v>0.96677189368336491</c:v>
                </c:pt>
                <c:pt idx="869">
                  <c:v>0.96685723984684946</c:v>
                </c:pt>
                <c:pt idx="870">
                  <c:v>0.96694229397897891</c:v>
                </c:pt>
                <c:pt idx="871">
                  <c:v>0.96702705732775074</c:v>
                </c:pt>
                <c:pt idx="872">
                  <c:v>0.96711153113476755</c:v>
                </c:pt>
                <c:pt idx="873">
                  <c:v>0.96719571663527593</c:v>
                </c:pt>
                <c:pt idx="874">
                  <c:v>0.96727961505820359</c:v>
                </c:pt>
                <c:pt idx="875">
                  <c:v>0.96736322762619797</c:v>
                </c:pt>
                <c:pt idx="876">
                  <c:v>0.96744655555566283</c:v>
                </c:pt>
                <c:pt idx="877">
                  <c:v>0.96752960005679645</c:v>
                </c:pt>
                <c:pt idx="878">
                  <c:v>0.96761236233362691</c:v>
                </c:pt>
                <c:pt idx="879">
                  <c:v>0.96769484358405067</c:v>
                </c:pt>
                <c:pt idx="880">
                  <c:v>0.96777704499986716</c:v>
                </c:pt>
                <c:pt idx="881">
                  <c:v>0.96785896776681668</c:v>
                </c:pt>
                <c:pt idx="882">
                  <c:v>0.96794061306461487</c:v>
                </c:pt>
                <c:pt idx="883">
                  <c:v>0.96802198206698886</c:v>
                </c:pt>
                <c:pt idx="884">
                  <c:v>0.9681030759417133</c:v>
                </c:pt>
                <c:pt idx="885">
                  <c:v>0.96818389585064479</c:v>
                </c:pt>
                <c:pt idx="886">
                  <c:v>0.968264442949757</c:v>
                </c:pt>
                <c:pt idx="887">
                  <c:v>0.9683447183891758</c:v>
                </c:pt>
                <c:pt idx="888">
                  <c:v>0.96842472331321328</c:v>
                </c:pt>
                <c:pt idx="889">
                  <c:v>0.96850445886040215</c:v>
                </c:pt>
                <c:pt idx="890">
                  <c:v>0.96858392616352995</c:v>
                </c:pt>
                <c:pt idx="891">
                  <c:v>0.96866312634967233</c:v>
                </c:pt>
                <c:pt idx="892">
                  <c:v>0.96874206054022716</c:v>
                </c:pt>
                <c:pt idx="893">
                  <c:v>0.96882072985094803</c:v>
                </c:pt>
                <c:pt idx="894">
                  <c:v>0.9688991353919767</c:v>
                </c:pt>
                <c:pt idx="895">
                  <c:v>0.96897727826787639</c:v>
                </c:pt>
                <c:pt idx="896">
                  <c:v>0.96905515957766397</c:v>
                </c:pt>
                <c:pt idx="897">
                  <c:v>0.96913278041484374</c:v>
                </c:pt>
                <c:pt idx="898">
                  <c:v>0.96921014186743815</c:v>
                </c:pt>
                <c:pt idx="899">
                  <c:v>0.96928724501802055</c:v>
                </c:pt>
                <c:pt idx="900">
                  <c:v>0.96936409094374687</c:v>
                </c:pt>
                <c:pt idx="901">
                  <c:v>0.96944068071638745</c:v>
                </c:pt>
                <c:pt idx="902">
                  <c:v>0.96951701540235835</c:v>
                </c:pt>
                <c:pt idx="903">
                  <c:v>0.96959309606275179</c:v>
                </c:pt>
                <c:pt idx="904">
                  <c:v>0.96966892375336844</c:v>
                </c:pt>
                <c:pt idx="905">
                  <c:v>0.96974449952474695</c:v>
                </c:pt>
                <c:pt idx="906">
                  <c:v>0.96981982442219583</c:v>
                </c:pt>
                <c:pt idx="907">
                  <c:v>0.96989489948582219</c:v>
                </c:pt>
                <c:pt idx="908">
                  <c:v>0.96996972575056351</c:v>
                </c:pt>
                <c:pt idx="909">
                  <c:v>0.97004430424621602</c:v>
                </c:pt>
                <c:pt idx="910">
                  <c:v>0.97011863599746595</c:v>
                </c:pt>
                <c:pt idx="911">
                  <c:v>0.9701927220239186</c:v>
                </c:pt>
                <c:pt idx="912">
                  <c:v>0.97026656334012684</c:v>
                </c:pt>
                <c:pt idx="913">
                  <c:v>0.97034016095562148</c:v>
                </c:pt>
                <c:pt idx="914">
                  <c:v>0.97041351587493996</c:v>
                </c:pt>
                <c:pt idx="915">
                  <c:v>0.97048662909765426</c:v>
                </c:pt>
                <c:pt idx="916">
                  <c:v>0.97055950161840077</c:v>
                </c:pt>
                <c:pt idx="917">
                  <c:v>0.97063213442690799</c:v>
                </c:pt>
                <c:pt idx="918">
                  <c:v>0.97070452850802491</c:v>
                </c:pt>
                <c:pt idx="919">
                  <c:v>0.97077668484174884</c:v>
                </c:pt>
                <c:pt idx="920">
                  <c:v>0.97084860440325405</c:v>
                </c:pt>
                <c:pt idx="921">
                  <c:v>0.9709202881629182</c:v>
                </c:pt>
                <c:pt idx="922">
                  <c:v>0.97099173708635078</c:v>
                </c:pt>
                <c:pt idx="923">
                  <c:v>0.97106295213442029</c:v>
                </c:pt>
                <c:pt idx="924">
                  <c:v>0.97113393426328098</c:v>
                </c:pt>
                <c:pt idx="925">
                  <c:v>0.97120468442440056</c:v>
                </c:pt>
                <c:pt idx="926">
                  <c:v>0.97127520356458574</c:v>
                </c:pt>
                <c:pt idx="927">
                  <c:v>0.97134549262601</c:v>
                </c:pt>
                <c:pt idx="928">
                  <c:v>0.9714155525462399</c:v>
                </c:pt>
                <c:pt idx="929">
                  <c:v>0.97148538425826048</c:v>
                </c:pt>
                <c:pt idx="930">
                  <c:v>0.97155498869050216</c:v>
                </c:pt>
                <c:pt idx="931">
                  <c:v>0.97162436676686692</c:v>
                </c:pt>
                <c:pt idx="932">
                  <c:v>0.97169351940675275</c:v>
                </c:pt>
                <c:pt idx="933">
                  <c:v>0.97176244752508045</c:v>
                </c:pt>
                <c:pt idx="934">
                  <c:v>0.97183115203231873</c:v>
                </c:pt>
                <c:pt idx="935">
                  <c:v>0.97189963383450917</c:v>
                </c:pt>
                <c:pt idx="936">
                  <c:v>0.97196789383329174</c:v>
                </c:pt>
                <c:pt idx="937">
                  <c:v>0.97203593292592938</c:v>
                </c:pt>
                <c:pt idx="938">
                  <c:v>0.97210375200533305</c:v>
                </c:pt>
                <c:pt idx="939">
                  <c:v>0.97217135196008575</c:v>
                </c:pt>
                <c:pt idx="940">
                  <c:v>0.97223873367446823</c:v>
                </c:pt>
                <c:pt idx="941">
                  <c:v>0.97230589802848166</c:v>
                </c:pt>
                <c:pt idx="942">
                  <c:v>0.97237284589787287</c:v>
                </c:pt>
                <c:pt idx="943">
                  <c:v>0.97243957815415816</c:v>
                </c:pt>
                <c:pt idx="944">
                  <c:v>0.97250609566464685</c:v>
                </c:pt>
                <c:pt idx="945">
                  <c:v>0.9725723992924652</c:v>
                </c:pt>
                <c:pt idx="946">
                  <c:v>0.97263848989657986</c:v>
                </c:pt>
                <c:pt idx="947">
                  <c:v>0.97270436833182083</c:v>
                </c:pt>
                <c:pt idx="948">
                  <c:v>0.97277003544890539</c:v>
                </c:pt>
                <c:pt idx="949">
                  <c:v>0.97283549209446107</c:v>
                </c:pt>
                <c:pt idx="950">
                  <c:v>0.97290073911104746</c:v>
                </c:pt>
                <c:pt idx="951">
                  <c:v>0.97296577733718104</c:v>
                </c:pt>
                <c:pt idx="952">
                  <c:v>0.97303060760735571</c:v>
                </c:pt>
                <c:pt idx="953">
                  <c:v>0.9730952307520665</c:v>
                </c:pt>
                <c:pt idx="954">
                  <c:v>0.97315964759783158</c:v>
                </c:pt>
                <c:pt idx="955">
                  <c:v>0.97322385896721486</c:v>
                </c:pt>
                <c:pt idx="956">
                  <c:v>0.97328786567884706</c:v>
                </c:pt>
                <c:pt idx="957">
                  <c:v>0.97335166854744859</c:v>
                </c:pt>
                <c:pt idx="958">
                  <c:v>0.97341526838385073</c:v>
                </c:pt>
                <c:pt idx="959">
                  <c:v>0.97347866599501809</c:v>
                </c:pt>
                <c:pt idx="960">
                  <c:v>0.9735418621840688</c:v>
                </c:pt>
                <c:pt idx="961">
                  <c:v>0.97360485775029715</c:v>
                </c:pt>
                <c:pt idx="962">
                  <c:v>0.97366765348919415</c:v>
                </c:pt>
                <c:pt idx="963">
                  <c:v>0.97373025019246873</c:v>
                </c:pt>
                <c:pt idx="964">
                  <c:v>0.97379264864806847</c:v>
                </c:pt>
                <c:pt idx="965">
                  <c:v>0.9738548496402013</c:v>
                </c:pt>
                <c:pt idx="966">
                  <c:v>0.97391685394935501</c:v>
                </c:pt>
                <c:pt idx="967">
                  <c:v>0.97397866235231856</c:v>
                </c:pt>
                <c:pt idx="968">
                  <c:v>0.97404027562220263</c:v>
                </c:pt>
                <c:pt idx="969">
                  <c:v>0.97410169452845907</c:v>
                </c:pt>
                <c:pt idx="970">
                  <c:v>0.9741629198369024</c:v>
                </c:pt>
                <c:pt idx="971">
                  <c:v>0.9742239523097288</c:v>
                </c:pt>
                <c:pt idx="972">
                  <c:v>0.97428479270553581</c:v>
                </c:pt>
                <c:pt idx="973">
                  <c:v>0.97434544177934357</c:v>
                </c:pt>
                <c:pt idx="974">
                  <c:v>0.97440590028261298</c:v>
                </c:pt>
                <c:pt idx="975">
                  <c:v>0.97446616896326621</c:v>
                </c:pt>
                <c:pt idx="976">
                  <c:v>0.97452624856570547</c:v>
                </c:pt>
                <c:pt idx="977">
                  <c:v>0.9745861398308332</c:v>
                </c:pt>
                <c:pt idx="978">
                  <c:v>0.97464584349607009</c:v>
                </c:pt>
                <c:pt idx="979">
                  <c:v>0.97470536029537502</c:v>
                </c:pt>
                <c:pt idx="980">
                  <c:v>0.97476469095926377</c:v>
                </c:pt>
                <c:pt idx="981">
                  <c:v>0.97482383621482815</c:v>
                </c:pt>
                <c:pt idx="982">
                  <c:v>0.97488279678575362</c:v>
                </c:pt>
                <c:pt idx="983">
                  <c:v>0.97494157339233922</c:v>
                </c:pt>
                <c:pt idx="984">
                  <c:v>0.97500016675151524</c:v>
                </c:pt>
                <c:pt idx="985">
                  <c:v>0.97505857757686221</c:v>
                </c:pt>
                <c:pt idx="986">
                  <c:v>0.97511680657862831</c:v>
                </c:pt>
                <c:pt idx="987">
                  <c:v>0.97517485446374808</c:v>
                </c:pt>
                <c:pt idx="988">
                  <c:v>0.97523272193586052</c:v>
                </c:pt>
                <c:pt idx="989">
                  <c:v>0.97529040969532677</c:v>
                </c:pt>
                <c:pt idx="990">
                  <c:v>0.97534791843924773</c:v>
                </c:pt>
                <c:pt idx="991">
                  <c:v>0.97540524886148194</c:v>
                </c:pt>
                <c:pt idx="992">
                  <c:v>0.97546240165266362</c:v>
                </c:pt>
                <c:pt idx="993">
                  <c:v>0.97551937750021944</c:v>
                </c:pt>
                <c:pt idx="994">
                  <c:v>0.97557617708838595</c:v>
                </c:pt>
                <c:pt idx="995">
                  <c:v>0.97563280109822748</c:v>
                </c:pt>
                <c:pt idx="996">
                  <c:v>0.9756892502076524</c:v>
                </c:pt>
                <c:pt idx="997">
                  <c:v>0.97574552509143098</c:v>
                </c:pt>
                <c:pt idx="998">
                  <c:v>0.97580162642121182</c:v>
                </c:pt>
                <c:pt idx="999">
                  <c:v>0.97585755486553882</c:v>
                </c:pt>
                <c:pt idx="1000">
                  <c:v>0.97591331108986779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500960"/>
        <c:axId val="363501352"/>
      </c:scatterChart>
      <c:valAx>
        <c:axId val="363500960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73544837652719"/>
              <c:y val="0.74946217894081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01352"/>
        <c:crosses val="autoZero"/>
        <c:crossBetween val="midCat"/>
      </c:valAx>
      <c:valAx>
        <c:axId val="363501352"/>
        <c:scaling>
          <c:orientation val="minMax"/>
          <c:max val="1.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Percentage</a:t>
                </a:r>
                <a:b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</a:b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 developed</a:t>
                </a:r>
              </a:p>
            </c:rich>
          </c:tx>
          <c:layout>
            <c:manualLayout>
              <c:xMode val="edge"/>
              <c:yMode val="edge"/>
              <c:x val="4.9847471733434907E-2"/>
              <c:y val="0.37833630654134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00960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18133046811388"/>
          <c:y val="7.3615999295015083E-2"/>
          <c:w val="0.46311332406978539"/>
          <c:h val="0.15271978265699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5576991287207"/>
          <c:y val="0.18374385869787815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EtR to Report %</c:v>
          </c:tx>
          <c:spPr>
            <a:ln w="2857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w.Calcs'!$AJ$9:$AJ$1009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2.9999999999999997E-4</c:v>
                </c:pt>
                <c:pt idx="3">
                  <c:v>8.9982000000000007E-4</c:v>
                </c:pt>
                <c:pt idx="4">
                  <c:v>1.7990101619999998E-3</c:v>
                </c:pt>
                <c:pt idx="5">
                  <c:v>2.9968513498055999E-3</c:v>
                </c:pt>
                <c:pt idx="6">
                  <c:v>4.4923560727808919E-3</c:v>
                </c:pt>
                <c:pt idx="7">
                  <c:v>6.284269831849887E-3</c:v>
                </c:pt>
                <c:pt idx="8">
                  <c:v>8.3710728652030015E-3</c:v>
                </c:pt>
                <c:pt idx="9">
                  <c:v>1.0750982290326514E-2</c:v>
                </c:pt>
                <c:pt idx="10">
                  <c:v>1.3421954638142632E-2</c:v>
                </c:pt>
                <c:pt idx="11">
                  <c:v>1.6381688774228204E-2</c:v>
                </c:pt>
                <c:pt idx="12">
                  <c:v>1.9627629201273252E-2</c:v>
                </c:pt>
                <c:pt idx="13">
                  <c:v>2.3156969736148669E-2</c:v>
                </c:pt>
                <c:pt idx="14">
                  <c:v>2.6966657554177691E-2</c:v>
                </c:pt>
                <c:pt idx="15">
                  <c:v>3.1053397592450141E-2</c:v>
                </c:pt>
                <c:pt idx="16">
                  <c:v>3.5413657303284121E-2</c:v>
                </c:pt>
                <c:pt idx="17">
                  <c:v>4.004367174822835E-2</c:v>
                </c:pt>
                <c:pt idx="18">
                  <c:v>4.4939449022312387E-2</c:v>
                </c:pt>
                <c:pt idx="19">
                  <c:v>5.0096775997591894E-2</c:v>
                </c:pt>
                <c:pt idx="20">
                  <c:v>5.5511224374405622E-2</c:v>
                </c:pt>
                <c:pt idx="21">
                  <c:v>6.1178157028159194E-2</c:v>
                </c:pt>
                <c:pt idx="22">
                  <c:v>6.7092734638881796E-2</c:v>
                </c:pt>
                <c:pt idx="23">
                  <c:v>7.3249922590265165E-2</c:v>
                </c:pt>
                <c:pt idx="24">
                  <c:v>7.9644498124392324E-2</c:v>
                </c:pt>
                <c:pt idx="25">
                  <c:v>8.62710577378967E-2</c:v>
                </c:pt>
                <c:pt idx="26">
                  <c:v>9.3124024804862496E-2</c:v>
                </c:pt>
                <c:pt idx="27">
                  <c:v>0.10019765741138455</c:v>
                </c:pt>
                <c:pt idx="28">
                  <c:v>0.10748605638635232</c:v>
                </c:pt>
                <c:pt idx="29">
                  <c:v>0.11498317351270697</c:v>
                </c:pt>
                <c:pt idx="30">
                  <c:v>0.12268281990314642</c:v>
                </c:pt>
                <c:pt idx="31">
                  <c:v>0.13057867452401811</c:v>
                </c:pt>
                <c:pt idx="32">
                  <c:v>0.13866429285094473</c:v>
                </c:pt>
                <c:pt idx="33">
                  <c:v>0.14693311563957562</c:v>
                </c:pt>
                <c:pt idx="34">
                  <c:v>0.15537847779474384</c:v>
                </c:pt>
                <c:pt idx="35">
                  <c:v>0.16399361732123746</c:v>
                </c:pt>
                <c:pt idx="36">
                  <c:v>0.17277168433936446</c:v>
                </c:pt>
                <c:pt idx="37">
                  <c:v>0.18170575014849932</c:v>
                </c:pt>
                <c:pt idx="38">
                  <c:v>0.19078881632185096</c:v>
                </c:pt>
                <c:pt idx="39">
                  <c:v>0.20001382381578189</c:v>
                </c:pt>
                <c:pt idx="40">
                  <c:v>0.20937366207713723</c:v>
                </c:pt>
                <c:pt idx="41">
                  <c:v>0.21886117813221159</c:v>
                </c:pt>
                <c:pt idx="42">
                  <c:v>0.2284691856411854</c:v>
                </c:pt>
                <c:pt idx="43">
                  <c:v>0.23819047390210643</c:v>
                </c:pt>
                <c:pt idx="44">
                  <c:v>0.24801781678876927</c:v>
                </c:pt>
                <c:pt idx="45">
                  <c:v>0.25794398160715748</c:v>
                </c:pt>
                <c:pt idx="46">
                  <c:v>0.26796173785546085</c:v>
                </c:pt>
                <c:pt idx="47">
                  <c:v>0.27806386587305554</c:v>
                </c:pt>
                <c:pt idx="48">
                  <c:v>0.28824316536424544</c:v>
                </c:pt>
                <c:pt idx="49">
                  <c:v>0.29849246378300026</c:v>
                </c:pt>
                <c:pt idx="50">
                  <c:v>0.30880462456539015</c:v>
                </c:pt>
                <c:pt idx="51">
                  <c:v>0.31917255519690929</c:v>
                </c:pt>
                <c:pt idx="52">
                  <c:v>0.32958921510239664</c:v>
                </c:pt>
                <c:pt idx="53">
                  <c:v>0.34004762334679922</c:v>
                </c:pt>
                <c:pt idx="54">
                  <c:v>0.35054086613558511</c:v>
                </c:pt>
                <c:pt idx="55">
                  <c:v>0.3610621041041886</c:v>
                </c:pt>
                <c:pt idx="56">
                  <c:v>0.37160457938646946</c:v>
                </c:pt>
                <c:pt idx="57">
                  <c:v>0.38216162245277674</c:v>
                </c:pt>
                <c:pt idx="58">
                  <c:v>0.39272665870883433</c:v>
                </c:pt>
                <c:pt idx="59">
                  <c:v>0.40329321484730057</c:v>
                </c:pt>
                <c:pt idx="60">
                  <c:v>0.41385492494450343</c:v>
                </c:pt>
                <c:pt idx="61">
                  <c:v>0.42440553629550232</c:v>
                </c:pt>
                <c:pt idx="62">
                  <c:v>0.43493891498129461</c:v>
                </c:pt>
                <c:pt idx="63">
                  <c:v>0.44544905116264244</c:v>
                </c:pt>
                <c:pt idx="64">
                  <c:v>0.45593006409566855</c:v>
                </c:pt>
                <c:pt idx="65">
                  <c:v>0.46637620686503173</c:v>
                </c:pt>
                <c:pt idx="66">
                  <c:v>0.47678187083116352</c:v>
                </c:pt>
                <c:pt idx="67">
                  <c:v>0.48714158978870647</c:v>
                </c:pt>
                <c:pt idx="68">
                  <c:v>0.49745004383395341</c:v>
                </c:pt>
                <c:pt idx="69">
                  <c:v>0.50770206293974085</c:v>
                </c:pt>
                <c:pt idx="70">
                  <c:v>0.51789263023688814</c:v>
                </c:pt>
                <c:pt idx="71">
                  <c:v>0.52801688500191346</c:v>
                </c:pt>
                <c:pt idx="72">
                  <c:v>0.53807012535137277</c:v>
                </c:pt>
                <c:pt idx="73">
                  <c:v>0.54804781064378316</c:v>
                </c:pt>
                <c:pt idx="74">
                  <c:v>0.55794556359068415</c:v>
                </c:pt>
                <c:pt idx="75">
                  <c:v>0.56775917207897098</c:v>
                </c:pt>
                <c:pt idx="76">
                  <c:v>0.57748459070719416</c:v>
                </c:pt>
                <c:pt idx="77">
                  <c:v>0.5871179420390702</c:v>
                </c:pt>
                <c:pt idx="78">
                  <c:v>0.59665551757796764</c:v>
                </c:pt>
                <c:pt idx="79">
                  <c:v>0.60609377846664314</c:v>
                </c:pt>
                <c:pt idx="80">
                  <c:v>0.61542935591698367</c:v>
                </c:pt>
                <c:pt idx="81">
                  <c:v>0.62465905137497613</c:v>
                </c:pt>
                <c:pt idx="82">
                  <c:v>0.63377983642656421</c:v>
                </c:pt>
                <c:pt idx="83">
                  <c:v>0.64278885245047079</c:v>
                </c:pt>
                <c:pt idx="84">
                  <c:v>0.65168341002445396</c:v>
                </c:pt>
                <c:pt idx="85">
                  <c:v>0.66046098809183773</c:v>
                </c:pt>
                <c:pt idx="86">
                  <c:v>0.6691192328954958</c:v>
                </c:pt>
                <c:pt idx="87">
                  <c:v>0.67765595668679202</c:v>
                </c:pt>
                <c:pt idx="88">
                  <c:v>0.68606913621726673</c:v>
                </c:pt>
                <c:pt idx="89">
                  <c:v>0.69435691102113095</c:v>
                </c:pt>
                <c:pt idx="90">
                  <c:v>0.70251758149686683</c:v>
                </c:pt>
                <c:pt idx="91">
                  <c:v>0.71054960679645129</c:v>
                </c:pt>
                <c:pt idx="92">
                  <c:v>0.71845160253090823</c:v>
                </c:pt>
                <c:pt idx="93">
                  <c:v>0.72622233830105509</c:v>
                </c:pt>
                <c:pt idx="94">
                  <c:v>0.73386073506245564</c:v>
                </c:pt>
                <c:pt idx="95">
                  <c:v>0.74136586233369439</c:v>
                </c:pt>
                <c:pt idx="96">
                  <c:v>0.7487369352571841</c:v>
                </c:pt>
                <c:pt idx="97">
                  <c:v>0.75597331152177705</c:v>
                </c:pt>
                <c:pt idx="98">
                  <c:v>0.76307448815649326</c:v>
                </c:pt>
                <c:pt idx="99">
                  <c:v>0.77004009820469244</c:v>
                </c:pt>
                <c:pt idx="100">
                  <c:v>0.77686990728801308</c:v>
                </c:pt>
                <c:pt idx="101">
                  <c:v>0.7835638100693727</c:v>
                </c:pt>
                <c:pt idx="102">
                  <c:v>0.79012182662427066</c:v>
                </c:pt>
                <c:pt idx="103">
                  <c:v>0.79654409872956788</c:v>
                </c:pt>
                <c:pt idx="104">
                  <c:v>0.80283088607882425</c:v>
                </c:pt>
                <c:pt idx="105">
                  <c:v>0.8089825624331648</c:v>
                </c:pt>
                <c:pt idx="106">
                  <c:v>0.81499961171652013</c:v>
                </c:pt>
                <c:pt idx="107">
                  <c:v>0.82088262406393475</c:v>
                </c:pt>
                <c:pt idx="108">
                  <c:v>0.82663229183148235</c:v>
                </c:pt>
                <c:pt idx="109">
                  <c:v>0.83224940557614246</c:v>
                </c:pt>
                <c:pt idx="110">
                  <c:v>0.83773485001380266</c:v>
                </c:pt>
                <c:pt idx="111">
                  <c:v>0.8430895999633472</c:v>
                </c:pt>
                <c:pt idx="112">
                  <c:v>0.84831471628456767</c:v>
                </c:pt>
                <c:pt idx="113">
                  <c:v>0.85341134181740608</c:v>
                </c:pt>
                <c:pt idx="114">
                  <c:v>0.85838069732979605</c:v>
                </c:pt>
                <c:pt idx="115">
                  <c:v>0.86322407748111696</c:v>
                </c:pt>
                <c:pt idx="116">
                  <c:v>0.86794284680801848</c:v>
                </c:pt>
                <c:pt idx="117">
                  <c:v>0.87253843573909939</c:v>
                </c:pt>
                <c:pt idx="118">
                  <c:v>0.87701233664465705</c:v>
                </c:pt>
                <c:pt idx="119">
                  <c:v>0.8813660999274362</c:v>
                </c:pt>
                <c:pt idx="120">
                  <c:v>0.88560133016002662</c:v>
                </c:pt>
                <c:pt idx="121">
                  <c:v>0.88971968227426568</c:v>
                </c:pt>
                <c:pt idx="122">
                  <c:v>0.89372285780770977</c:v>
                </c:pt>
                <c:pt idx="123">
                  <c:v>0.89761260121194764</c:v>
                </c:pt>
                <c:pt idx="124">
                  <c:v>0.90139069622722667</c:v>
                </c:pt>
                <c:pt idx="125">
                  <c:v>0.90505896232757399</c:v>
                </c:pt>
                <c:pt idx="126">
                  <c:v>0.90861925124028986</c:v>
                </c:pt>
                <c:pt idx="127">
                  <c:v>0.91207344354340691</c:v>
                </c:pt>
                <c:pt idx="128">
                  <c:v>0.91542344534440301</c:v>
                </c:pt>
                <c:pt idx="129">
                  <c:v>0.9186711850431778</c:v>
                </c:pt>
                <c:pt idx="130">
                  <c:v>0.92181861018200684</c:v>
                </c:pt>
                <c:pt idx="131">
                  <c:v>0.92486768438490863</c:v>
                </c:pt>
                <c:pt idx="132">
                  <c:v>0.92782038438858183</c:v>
                </c:pt>
                <c:pt idx="133">
                  <c:v>0.93067869716679397</c:v>
                </c:pt>
                <c:pt idx="134">
                  <c:v>0.93344461714983884</c:v>
                </c:pt>
                <c:pt idx="135">
                  <c:v>0.93612014354041539</c:v>
                </c:pt>
                <c:pt idx="136">
                  <c:v>0.93870727772702844</c:v>
                </c:pt>
                <c:pt idx="137">
                  <c:v>0.94120802079576582</c:v>
                </c:pt>
                <c:pt idx="138">
                  <c:v>0.94362437114105968</c:v>
                </c:pt>
                <c:pt idx="139">
                  <c:v>0.94595832217581977</c:v>
                </c:pt>
                <c:pt idx="140">
                  <c:v>0.94821186014108816</c:v>
                </c:pt>
                <c:pt idx="141">
                  <c:v>0.95038696201516248</c:v>
                </c:pt>
                <c:pt idx="142">
                  <c:v>0.95248559352192097</c:v>
                </c:pt>
                <c:pt idx="143">
                  <c:v>0.95450970723788719</c:v>
                </c:pt>
                <c:pt idx="144">
                  <c:v>0.95646124079738171</c:v>
                </c:pt>
                <c:pt idx="145">
                  <c:v>0.95834211519493473</c:v>
                </c:pt>
                <c:pt idx="146">
                  <c:v>0.96015423318395499</c:v>
                </c:pt>
                <c:pt idx="147">
                  <c:v>0.96189947777049778</c:v>
                </c:pt>
                <c:pt idx="148">
                  <c:v>0.96357971080081872</c:v>
                </c:pt>
                <c:pt idx="149">
                  <c:v>0.96519677164126239</c:v>
                </c:pt>
                <c:pt idx="150">
                  <c:v>0.96675247594889802</c:v>
                </c:pt>
                <c:pt idx="151">
                  <c:v>0.9682486145311977</c:v>
                </c:pt>
                <c:pt idx="152">
                  <c:v>0.96968695229293433</c:v>
                </c:pt>
                <c:pt idx="153">
                  <c:v>0.97106922726837663</c:v>
                </c:pt>
                <c:pt idx="154">
                  <c:v>0.97239714973675817</c:v>
                </c:pt>
                <c:pt idx="155">
                  <c:v>0.97367240141891997</c:v>
                </c:pt>
                <c:pt idx="156">
                  <c:v>0.97489663475294008</c:v>
                </c:pt>
                <c:pt idx="157">
                  <c:v>0.97607147224650259</c:v>
                </c:pt>
                <c:pt idx="158">
                  <c:v>0.97719850590369228</c:v>
                </c:pt>
                <c:pt idx="159">
                  <c:v>0.97827929672385727</c:v>
                </c:pt>
                <c:pt idx="160">
                  <c:v>0.97931537427012938</c:v>
                </c:pt>
                <c:pt idx="161">
                  <c:v>0.98030823630516317</c:v>
                </c:pt>
                <c:pt idx="162">
                  <c:v>0.98125934849162388</c:v>
                </c:pt>
                <c:pt idx="163">
                  <c:v>0.98217014415493098</c:v>
                </c:pt>
                <c:pt idx="164">
                  <c:v>0.98304202410575481</c:v>
                </c:pt>
                <c:pt idx="165">
                  <c:v>0.98387635651975169</c:v>
                </c:pt>
                <c:pt idx="166">
                  <c:v>0.98467447687202403</c:v>
                </c:pt>
                <c:pt idx="167">
                  <c:v>0.98543768792379716</c:v>
                </c:pt>
                <c:pt idx="168">
                  <c:v>0.98616725975881492</c:v>
                </c:pt>
                <c:pt idx="169">
                  <c:v>0.98686442986697054</c:v>
                </c:pt>
                <c:pt idx="170">
                  <c:v>0.98753040327271513</c:v>
                </c:pt>
                <c:pt idx="171">
                  <c:v>0.98816635270580677</c:v>
                </c:pt>
                <c:pt idx="172">
                  <c:v>0.98877341881199876</c:v>
                </c:pt>
                <c:pt idx="173">
                  <c:v>0.98935271040129957</c:v>
                </c:pt>
                <c:pt idx="174">
                  <c:v>0.98990530473147209</c:v>
                </c:pt>
                <c:pt idx="175">
                  <c:v>0.99043224782448935</c:v>
                </c:pt>
                <c:pt idx="176">
                  <c:v>0.99093455481370352</c:v>
                </c:pt>
                <c:pt idx="177">
                  <c:v>0.99141321031953988</c:v>
                </c:pt>
                <c:pt idx="178">
                  <c:v>0.99186916885157228</c:v>
                </c:pt>
                <c:pt idx="179">
                  <c:v>0.99230335523489832</c:v>
                </c:pt>
                <c:pt idx="180">
                  <c:v>0.99271666505878431</c:v>
                </c:pt>
                <c:pt idx="181">
                  <c:v>0.9931099651456099</c:v>
                </c:pt>
                <c:pt idx="182">
                  <c:v>0.99348409403820337</c:v>
                </c:pt>
                <c:pt idx="183">
                  <c:v>0.99383986250371747</c:v>
                </c:pt>
                <c:pt idx="184">
                  <c:v>0.99417805405226323</c:v>
                </c:pt>
                <c:pt idx="185">
                  <c:v>0.99449942546857839</c:v>
                </c:pt>
                <c:pt idx="186">
                  <c:v>0.9948047073550722</c:v>
                </c:pt>
                <c:pt idx="187">
                  <c:v>0.99509460468465916</c:v>
                </c:pt>
                <c:pt idx="188">
                  <c:v>0.99536979736184972</c:v>
                </c:pt>
                <c:pt idx="189">
                  <c:v>0.99563094079064141</c:v>
                </c:pt>
                <c:pt idx="190">
                  <c:v>0.99587866644781198</c:v>
                </c:pt>
                <c:pt idx="191">
                  <c:v>0.9961135824602867</c:v>
                </c:pt>
                <c:pt idx="192">
                  <c:v>0.99633627418531223</c:v>
                </c:pt>
                <c:pt idx="193">
                  <c:v>0.9965473047922383</c:v>
                </c:pt>
                <c:pt idx="194">
                  <c:v>0.99674721584476766</c:v>
                </c:pt>
                <c:pt idx="195">
                  <c:v>0.99693652788260212</c:v>
                </c:pt>
                <c:pt idx="196">
                  <c:v>0.99711574100147005</c:v>
                </c:pt>
                <c:pt idx="197">
                  <c:v>0.99728533543058362</c:v>
                </c:pt>
                <c:pt idx="198">
                  <c:v>0.99744577210663599</c:v>
                </c:pt>
                <c:pt idx="199">
                  <c:v>0.99759749324350178</c:v>
                </c:pt>
                <c:pt idx="200">
                  <c:v>0.99774092289686478</c:v>
                </c:pt>
                <c:pt idx="201">
                  <c:v>0.99787646752305292</c:v>
                </c:pt>
                <c:pt idx="202">
                  <c:v>0.99800451653141276</c:v>
                </c:pt>
                <c:pt idx="203">
                  <c:v>0.99812544282960913</c:v>
                </c:pt>
                <c:pt idx="204">
                  <c:v>0.99823960336128592</c:v>
                </c:pt>
                <c:pt idx="205">
                  <c:v>0.9983473396355752</c:v>
                </c:pt>
                <c:pt idx="206">
                  <c:v>0.99844897824798728</c:v>
                </c:pt>
                <c:pt idx="207">
                  <c:v>0.9985448313922618</c:v>
                </c:pt>
                <c:pt idx="208">
                  <c:v>0.99863519736280215</c:v>
                </c:pt>
                <c:pt idx="209">
                  <c:v>0.99872036104736328</c:v>
                </c:pt>
                <c:pt idx="210">
                  <c:v>0.9988005944096936</c:v>
                </c:pt>
                <c:pt idx="211">
                  <c:v>0.99887615696188281</c:v>
                </c:pt>
                <c:pt idx="212">
                  <c:v>0.9989472962261956</c:v>
                </c:pt>
                <c:pt idx="213">
                  <c:v>0.99901424818620954</c:v>
                </c:pt>
                <c:pt idx="214">
                  <c:v>0.99907723772711066</c:v>
                </c:pt>
                <c:pt idx="215">
                  <c:v>0.99913647906503011</c:v>
                </c:pt>
                <c:pt idx="216">
                  <c:v>0.99919217616533562</c:v>
                </c:pt>
                <c:pt idx="217">
                  <c:v>0.99924452314982182</c:v>
                </c:pt>
                <c:pt idx="218">
                  <c:v>0.99929370469276835</c:v>
                </c:pt>
                <c:pt idx="219">
                  <c:v>0.99933989640586129</c:v>
                </c:pt>
                <c:pt idx="220">
                  <c:v>0.99938326521199627</c:v>
                </c:pt>
                <c:pt idx="221">
                  <c:v>0.9994239697080044</c:v>
                </c:pt>
                <c:pt idx="222">
                  <c:v>0.99946216051636372</c:v>
                </c:pt>
                <c:pt idx="223">
                  <c:v>0.99949798062597373</c:v>
                </c:pt>
                <c:pt idx="224">
                  <c:v>0.999531565722096</c:v>
                </c:pt>
                <c:pt idx="225">
                  <c:v>0.9995630445055711</c:v>
                </c:pt>
                <c:pt idx="226">
                  <c:v>0.99959253900144496</c:v>
                </c:pt>
                <c:pt idx="227">
                  <c:v>0.99962016485714689</c:v>
                </c:pt>
                <c:pt idx="228">
                  <c:v>0.99964603163037513</c:v>
                </c:pt>
                <c:pt idx="229">
                  <c:v>0.99967024306685748</c:v>
                </c:pt>
                <c:pt idx="230">
                  <c:v>0.99969289736816447</c:v>
                </c:pt>
                <c:pt idx="231">
                  <c:v>0.99971408744976109</c:v>
                </c:pt>
                <c:pt idx="232">
                  <c:v>0.99973390118949257</c:v>
                </c:pt>
                <c:pt idx="233">
                  <c:v>0.99975242166670397</c:v>
                </c:pt>
                <c:pt idx="234">
                  <c:v>0.99976972739220116</c:v>
                </c:pt>
                <c:pt idx="235">
                  <c:v>0.99978589252926875</c:v>
                </c:pt>
                <c:pt idx="236">
                  <c:v>0.99980098710595522</c:v>
                </c:pt>
                <c:pt idx="237">
                  <c:v>0.99981507721885354</c:v>
                </c:pt>
                <c:pt idx="238">
                  <c:v>0.99982822522859294</c:v>
                </c:pt>
                <c:pt idx="239">
                  <c:v>0.99984048994727137</c:v>
                </c:pt>
                <c:pt idx="240">
                  <c:v>0.99985192681805191</c:v>
                </c:pt>
                <c:pt idx="241">
                  <c:v>0.99986258808715223</c:v>
                </c:pt>
                <c:pt idx="242">
                  <c:v>0.99987252296845097</c:v>
                </c:pt>
                <c:pt idx="243">
                  <c:v>0.99988177780094134</c:v>
                </c:pt>
                <c:pt idx="244">
                  <c:v>0.99989039619925257</c:v>
                </c:pt>
                <c:pt idx="245">
                  <c:v>0.99989841919746725</c:v>
                </c:pt>
                <c:pt idx="246">
                  <c:v>0.99990588538645331</c:v>
                </c:pt>
                <c:pt idx="247">
                  <c:v>0.99991283104493289</c:v>
                </c:pt>
                <c:pt idx="248">
                  <c:v>0.99991929026450321</c:v>
                </c:pt>
                <c:pt idx="249">
                  <c:v>0.9999252950688241</c:v>
                </c:pt>
                <c:pt idx="250">
                  <c:v>0.99993087552718285</c:v>
                </c:pt>
                <c:pt idx="251">
                  <c:v>0.99993605986264411</c:v>
                </c:pt>
                <c:pt idx="252">
                  <c:v>0.99994087455498692</c:v>
                </c:pt>
                <c:pt idx="253">
                  <c:v>0.99994534443862981</c:v>
                </c:pt>
                <c:pt idx="254">
                  <c:v>0.99994949279573764</c:v>
                </c:pt>
                <c:pt idx="255">
                  <c:v>0.99995334144470249</c:v>
                </c:pt>
                <c:pt idx="256">
                  <c:v>0.99995691082418259</c:v>
                </c:pt>
                <c:pt idx="257">
                  <c:v>0.99996022007288532</c:v>
                </c:pt>
                <c:pt idx="258">
                  <c:v>0.99996328710526572</c:v>
                </c:pt>
                <c:pt idx="259">
                  <c:v>0.99996612868331824</c:v>
                </c:pt>
                <c:pt idx="260">
                  <c:v>0.99996876048462435</c:v>
                </c:pt>
                <c:pt idx="261">
                  <c:v>0.99997119716682359</c:v>
                </c:pt>
                <c:pt idx="262">
                  <c:v>0.9999734524286612</c:v>
                </c:pt>
                <c:pt idx="263">
                  <c:v>0.99997553906776848</c:v>
                </c:pt>
                <c:pt idx="264">
                  <c:v>0.99997746903532148</c:v>
                </c:pt>
                <c:pt idx="265">
                  <c:v>0.99997925348772398</c:v>
                </c:pt>
                <c:pt idx="266">
                  <c:v>0.99998090283544983</c:v>
                </c:pt>
                <c:pt idx="267">
                  <c:v>0.99998242678918081</c:v>
                </c:pt>
                <c:pt idx="268">
                  <c:v>0.99998383440336736</c:v>
                </c:pt>
                <c:pt idx="269">
                  <c:v>0.99998513411733647</c:v>
                </c:pt>
                <c:pt idx="270">
                  <c:v>0.99998633379406743</c:v>
                </c:pt>
                <c:pt idx="271">
                  <c:v>0.99998744075674784</c:v>
                </c:pt>
                <c:pt idx="272">
                  <c:v>0.9999884618232241</c:v>
                </c:pt>
                <c:pt idx="273">
                  <c:v>0.99998940333844899</c:v>
                </c:pt>
                <c:pt idx="274">
                  <c:v>0.99999027120503015</c:v>
                </c:pt>
                <c:pt idx="275">
                  <c:v>0.99999107091197648</c:v>
                </c:pt>
                <c:pt idx="276">
                  <c:v>0.99999180756173833</c:v>
                </c:pt>
                <c:pt idx="277">
                  <c:v>0.99999248589562639</c:v>
                </c:pt>
                <c:pt idx="278">
                  <c:v>0.99999311031769977</c:v>
                </c:pt>
                <c:pt idx="279">
                  <c:v>0.99999368491720353</c:v>
                </c:pt>
                <c:pt idx="280">
                  <c:v>0.99999421348963369</c:v>
                </c:pt>
                <c:pt idx="281">
                  <c:v>0.99999469955650433</c:v>
                </c:pt>
                <c:pt idx="282">
                  <c:v>0.99999514638389086</c:v>
                </c:pt>
                <c:pt idx="283">
                  <c:v>0.99999555699981368</c:v>
                </c:pt>
                <c:pt idx="284">
                  <c:v>0.99999593421052946</c:v>
                </c:pt>
                <c:pt idx="285">
                  <c:v>0.99999628061579215</c:v>
                </c:pt>
                <c:pt idx="286">
                  <c:v>0.99999659862314194</c:v>
                </c:pt>
                <c:pt idx="287">
                  <c:v>0.99999689046127638</c:v>
                </c:pt>
                <c:pt idx="288">
                  <c:v>0.99999715819256041</c:v>
                </c:pt>
                <c:pt idx="289">
                  <c:v>0.99999740372472323</c:v>
                </c:pt>
                <c:pt idx="290">
                  <c:v>0.99999762882178966</c:v>
                </c:pt>
                <c:pt idx="291">
                  <c:v>0.99999783511429396</c:v>
                </c:pt>
                <c:pt idx="292">
                  <c:v>0.99999802410881611</c:v>
                </c:pt>
                <c:pt idx="293">
                  <c:v>0.99999819719688376</c:v>
                </c:pt>
                <c:pt idx="294">
                  <c:v>0.99999835566327755</c:v>
                </c:pt>
                <c:pt idx="295">
                  <c:v>0.99999850069377638</c:v>
                </c:pt>
                <c:pt idx="296">
                  <c:v>0.99999863338237716</c:v>
                </c:pt>
                <c:pt idx="297">
                  <c:v>0.99999875473802191</c:v>
                </c:pt>
                <c:pt idx="298">
                  <c:v>0.99999886569086427</c:v>
                </c:pt>
                <c:pt idx="299">
                  <c:v>0.99999896709810099</c:v>
                </c:pt>
                <c:pt idx="300">
                  <c:v>0.99999905974940129</c:v>
                </c:pt>
                <c:pt idx="301">
                  <c:v>0.99999914437195514</c:v>
                </c:pt>
                <c:pt idx="302">
                  <c:v>0.99999922163516752</c:v>
                </c:pt>
                <c:pt idx="303">
                  <c:v>0.99999929215502126</c:v>
                </c:pt>
                <c:pt idx="304">
                  <c:v>0.99999935649812977</c:v>
                </c:pt>
                <c:pt idx="305">
                  <c:v>0.99999941518550028</c:v>
                </c:pt>
                <c:pt idx="306">
                  <c:v>0.99999946869602685</c:v>
                </c:pt>
                <c:pt idx="307">
                  <c:v>0.99999951746973159</c:v>
                </c:pt>
                <c:pt idx="308">
                  <c:v>0.99999956191076933</c:v>
                </c:pt>
                <c:pt idx="309">
                  <c:v>0.99999960239021424</c:v>
                </c:pt>
                <c:pt idx="310">
                  <c:v>0.99999963924864121</c:v>
                </c:pt>
                <c:pt idx="311">
                  <c:v>0.99999967279851754</c:v>
                </c:pt>
                <c:pt idx="312">
                  <c:v>0.99999970332641586</c:v>
                </c:pt>
                <c:pt idx="313">
                  <c:v>0.99999973109506324</c:v>
                </c:pt>
                <c:pt idx="314">
                  <c:v>0.99999975634523675</c:v>
                </c:pt>
                <c:pt idx="315">
                  <c:v>0.99999977929751538</c:v>
                </c:pt>
                <c:pt idx="316">
                  <c:v>0.9999998001539</c:v>
                </c:pt>
                <c:pt idx="317">
                  <c:v>0.99999981909931013</c:v>
                </c:pt>
                <c:pt idx="318">
                  <c:v>0.99999983630296574</c:v>
                </c:pt>
                <c:pt idx="319">
                  <c:v>0.99999985191966279</c:v>
                </c:pt>
                <c:pt idx="320">
                  <c:v>0.99999986609095093</c:v>
                </c:pt>
                <c:pt idx="321">
                  <c:v>0.99999987894621967</c:v>
                </c:pt>
                <c:pt idx="322">
                  <c:v>0.99999989060369865</c:v>
                </c:pt>
                <c:pt idx="323">
                  <c:v>0.99999990117138138</c:v>
                </c:pt>
                <c:pt idx="324">
                  <c:v>0.99999991074787442</c:v>
                </c:pt>
                <c:pt idx="325">
                  <c:v>0.99999991942318089</c:v>
                </c:pt>
                <c:pt idx="326">
                  <c:v>0.99999992727942077</c:v>
                </c:pt>
                <c:pt idx="327">
                  <c:v>0.99999993439149337</c:v>
                </c:pt>
                <c:pt idx="328">
                  <c:v>0.99999994082768795</c:v>
                </c:pt>
                <c:pt idx="329">
                  <c:v>0.99999994665024339</c:v>
                </c:pt>
                <c:pt idx="330">
                  <c:v>0.99999995191586433</c:v>
                </c:pt>
                <c:pt idx="331">
                  <c:v>0.99999995667619368</c:v>
                </c:pt>
                <c:pt idx="332">
                  <c:v>0.9999999609782475</c:v>
                </c:pt>
                <c:pt idx="333">
                  <c:v>0.99999996486481402</c:v>
                </c:pt>
                <c:pt idx="334">
                  <c:v>0.99999996837481908</c:v>
                </c:pt>
                <c:pt idx="335">
                  <c:v>0.99999997154366227</c:v>
                </c:pt>
                <c:pt idx="336">
                  <c:v>0.99999997440352406</c:v>
                </c:pt>
                <c:pt idx="337">
                  <c:v>0.99999997698364884</c:v>
                </c:pt>
                <c:pt idx="338">
                  <c:v>0.99999997931060181</c:v>
                </c:pt>
                <c:pt idx="339">
                  <c:v>0.99999998140850677</c:v>
                </c:pt>
                <c:pt idx="340">
                  <c:v>0.99999998329926154</c:v>
                </c:pt>
                <c:pt idx="341">
                  <c:v>0.99999998500273679</c:v>
                </c:pt>
                <c:pt idx="342">
                  <c:v>0.99999998653695676</c:v>
                </c:pt>
                <c:pt idx="343">
                  <c:v>0.99999998791826494</c:v>
                </c:pt>
                <c:pt idx="344">
                  <c:v>0.99999998916147537</c:v>
                </c:pt>
                <c:pt idx="345">
                  <c:v>0.99999999028001108</c:v>
                </c:pt>
                <c:pt idx="346">
                  <c:v>0.9999999912860299</c:v>
                </c:pt>
                <c:pt idx="347">
                  <c:v>0.99999999219054003</c:v>
                </c:pt>
                <c:pt idx="348">
                  <c:v>0.99999999300350473</c:v>
                </c:pt>
                <c:pt idx="349">
                  <c:v>0.99999999373393889</c:v>
                </c:pt>
                <c:pt idx="350">
                  <c:v>0.99999999438999543</c:v>
                </c:pt>
                <c:pt idx="351">
                  <c:v>0.9999999949790459</c:v>
                </c:pt>
                <c:pt idx="352">
                  <c:v>0.99999999550775232</c:v>
                </c:pt>
                <c:pt idx="353">
                  <c:v>0.99999999598213374</c:v>
                </c:pt>
                <c:pt idx="354">
                  <c:v>0.99999999640762571</c:v>
                </c:pt>
                <c:pt idx="355">
                  <c:v>0.99999999678913587</c:v>
                </c:pt>
                <c:pt idx="356">
                  <c:v>0.99999999713109289</c:v>
                </c:pt>
                <c:pt idx="357">
                  <c:v>0.99999999743749202</c:v>
                </c:pt>
                <c:pt idx="358">
                  <c:v>0.99999999771193671</c:v>
                </c:pt>
                <c:pt idx="359">
                  <c:v>0.99999999795767458</c:v>
                </c:pt>
                <c:pt idx="360">
                  <c:v>0.99999999817763308</c:v>
                </c:pt>
                <c:pt idx="361">
                  <c:v>0.99999999837444875</c:v>
                </c:pt>
                <c:pt idx="362">
                  <c:v>0.99999999855049593</c:v>
                </c:pt>
                <c:pt idx="363">
                  <c:v>0.9999999987079119</c:v>
                </c:pt>
                <c:pt idx="364">
                  <c:v>0.99999999884862034</c:v>
                </c:pt>
                <c:pt idx="365">
                  <c:v>0.99999999897435099</c:v>
                </c:pt>
                <c:pt idx="366">
                  <c:v>0.99999999908665949</c:v>
                </c:pt>
                <c:pt idx="367">
                  <c:v>0.99999999918694416</c:v>
                </c:pt>
                <c:pt idx="368">
                  <c:v>0.99999999927646166</c:v>
                </c:pt>
                <c:pt idx="369">
                  <c:v>0.99999999935634032</c:v>
                </c:pt>
                <c:pt idx="370">
                  <c:v>0.99999999942759343</c:v>
                </c:pt>
                <c:pt idx="371">
                  <c:v>0.99999999949113061</c:v>
                </c:pt>
                <c:pt idx="372">
                  <c:v>0.99999999954776764</c:v>
                </c:pt>
                <c:pt idx="373">
                  <c:v>0.99999999959823671</c:v>
                </c:pt>
                <c:pt idx="374">
                  <c:v>0.99999999964319408</c:v>
                </c:pt>
                <c:pt idx="375">
                  <c:v>0.99999999968322761</c:v>
                </c:pt>
                <c:pt idx="376">
                  <c:v>0.99999999971886455</c:v>
                </c:pt>
                <c:pt idx="377">
                  <c:v>0.99999999975057652</c:v>
                </c:pt>
                <c:pt idx="378">
                  <c:v>0.9999999997787864</c:v>
                </c:pt>
                <c:pt idx="379">
                  <c:v>0.999999999803872</c:v>
                </c:pt>
                <c:pt idx="380">
                  <c:v>0.9999999998261716</c:v>
                </c:pt>
                <c:pt idx="381">
                  <c:v>0.99999999984598809</c:v>
                </c:pt>
                <c:pt idx="382">
                  <c:v>0.99999999986359167</c:v>
                </c:pt>
                <c:pt idx="383">
                  <c:v>0.99999999987922406</c:v>
                </c:pt>
                <c:pt idx="384">
                  <c:v>0.99999999989310118</c:v>
                </c:pt>
                <c:pt idx="385">
                  <c:v>0.99999999990541588</c:v>
                </c:pt>
                <c:pt idx="386">
                  <c:v>0.99999999991634037</c:v>
                </c:pt>
                <c:pt idx="387">
                  <c:v>0.99999999992602828</c:v>
                </c:pt>
                <c:pt idx="388">
                  <c:v>0.99999999993461619</c:v>
                </c:pt>
                <c:pt idx="389">
                  <c:v>0.99999999994222688</c:v>
                </c:pt>
                <c:pt idx="390">
                  <c:v>0.99999999994896893</c:v>
                </c:pt>
                <c:pt idx="391">
                  <c:v>0.99999999995493949</c:v>
                </c:pt>
                <c:pt idx="392">
                  <c:v>0.99999999996022504</c:v>
                </c:pt>
                <c:pt idx="393">
                  <c:v>0.99999999996490252</c:v>
                </c:pt>
                <c:pt idx="394">
                  <c:v>0.99999999996904043</c:v>
                </c:pt>
                <c:pt idx="395">
                  <c:v>0.99999999997269984</c:v>
                </c:pt>
                <c:pt idx="396">
                  <c:v>0.99999999997593503</c:v>
                </c:pt>
                <c:pt idx="397">
                  <c:v>0.99999999997879396</c:v>
                </c:pt>
                <c:pt idx="398">
                  <c:v>0.9999999999813195</c:v>
                </c:pt>
                <c:pt idx="399">
                  <c:v>0.99999999998354983</c:v>
                </c:pt>
                <c:pt idx="400">
                  <c:v>0.99999999998551892</c:v>
                </c:pt>
                <c:pt idx="401">
                  <c:v>0.99999999998725664</c:v>
                </c:pt>
                <c:pt idx="402">
                  <c:v>0.99999999998878975</c:v>
                </c:pt>
                <c:pt idx="403">
                  <c:v>0.99999999999014155</c:v>
                </c:pt>
                <c:pt idx="404">
                  <c:v>0.99999999999133349</c:v>
                </c:pt>
                <c:pt idx="405">
                  <c:v>0.99999999999238376</c:v>
                </c:pt>
                <c:pt idx="406">
                  <c:v>0.99999999999330902</c:v>
                </c:pt>
                <c:pt idx="407">
                  <c:v>0.99999999999412392</c:v>
                </c:pt>
                <c:pt idx="408">
                  <c:v>0.99999999999484124</c:v>
                </c:pt>
                <c:pt idx="409">
                  <c:v>0.99999999999547262</c:v>
                </c:pt>
                <c:pt idx="410">
                  <c:v>0.99999999999602818</c:v>
                </c:pt>
                <c:pt idx="411">
                  <c:v>0.99999999999651656</c:v>
                </c:pt>
                <c:pt idx="412">
                  <c:v>0.99999999999694611</c:v>
                </c:pt>
                <c:pt idx="413">
                  <c:v>0.99999999999732347</c:v>
                </c:pt>
                <c:pt idx="414">
                  <c:v>0.99999999999765499</c:v>
                </c:pt>
                <c:pt idx="415">
                  <c:v>0.9999999999979462</c:v>
                </c:pt>
                <c:pt idx="416">
                  <c:v>0.99999999999820188</c:v>
                </c:pt>
                <c:pt idx="417">
                  <c:v>0.99999999999842626</c:v>
                </c:pt>
                <c:pt idx="418">
                  <c:v>0.9999999999986231</c:v>
                </c:pt>
                <c:pt idx="419">
                  <c:v>0.99999999999879574</c:v>
                </c:pt>
                <c:pt idx="420">
                  <c:v>0.99999999999894706</c:v>
                </c:pt>
                <c:pt idx="421">
                  <c:v>0.99999999999907963</c:v>
                </c:pt>
                <c:pt idx="422">
                  <c:v>0.99999999999919587</c:v>
                </c:pt>
                <c:pt idx="423">
                  <c:v>0.99999999999929767</c:v>
                </c:pt>
                <c:pt idx="424">
                  <c:v>0.99999999999938682</c:v>
                </c:pt>
                <c:pt idx="425">
                  <c:v>0.99999999999946476</c:v>
                </c:pt>
                <c:pt idx="426">
                  <c:v>0.99999999999953293</c:v>
                </c:pt>
                <c:pt idx="427">
                  <c:v>0.99999999999959266</c:v>
                </c:pt>
                <c:pt idx="428">
                  <c:v>0.99999999999964484</c:v>
                </c:pt>
                <c:pt idx="429">
                  <c:v>0.99999999999969047</c:v>
                </c:pt>
                <c:pt idx="430">
                  <c:v>0.99999999999973022</c:v>
                </c:pt>
                <c:pt idx="431">
                  <c:v>0.99999999999976508</c:v>
                </c:pt>
                <c:pt idx="432">
                  <c:v>0.9999999999997955</c:v>
                </c:pt>
                <c:pt idx="433">
                  <c:v>0.99999999999982192</c:v>
                </c:pt>
                <c:pt idx="434">
                  <c:v>0.99999999999984512</c:v>
                </c:pt>
                <c:pt idx="435">
                  <c:v>0.99999999999986522</c:v>
                </c:pt>
                <c:pt idx="436">
                  <c:v>0.99999999999988287</c:v>
                </c:pt>
                <c:pt idx="437">
                  <c:v>0.99999999999989819</c:v>
                </c:pt>
                <c:pt idx="438">
                  <c:v>0.99999999999991152</c:v>
                </c:pt>
                <c:pt idx="439">
                  <c:v>0.99999999999992328</c:v>
                </c:pt>
                <c:pt idx="440">
                  <c:v>0.99999999999993328</c:v>
                </c:pt>
                <c:pt idx="441">
                  <c:v>0.99999999999994205</c:v>
                </c:pt>
                <c:pt idx="442">
                  <c:v>0.99999999999994982</c:v>
                </c:pt>
                <c:pt idx="443">
                  <c:v>0.99999999999995637</c:v>
                </c:pt>
                <c:pt idx="444">
                  <c:v>0.99999999999996236</c:v>
                </c:pt>
                <c:pt idx="445">
                  <c:v>0.99999999999996736</c:v>
                </c:pt>
                <c:pt idx="446">
                  <c:v>0.99999999999997169</c:v>
                </c:pt>
                <c:pt idx="447">
                  <c:v>0.99999999999997546</c:v>
                </c:pt>
                <c:pt idx="448">
                  <c:v>0.99999999999997879</c:v>
                </c:pt>
                <c:pt idx="449">
                  <c:v>0.99999999999998168</c:v>
                </c:pt>
                <c:pt idx="450">
                  <c:v>0.99999999999998401</c:v>
                </c:pt>
                <c:pt idx="451">
                  <c:v>0.99999999999998612</c:v>
                </c:pt>
                <c:pt idx="452">
                  <c:v>0.99999999999998801</c:v>
                </c:pt>
                <c:pt idx="453">
                  <c:v>0.99999999999998956</c:v>
                </c:pt>
                <c:pt idx="454">
                  <c:v>0.99999999999999101</c:v>
                </c:pt>
                <c:pt idx="455">
                  <c:v>0.99999999999999234</c:v>
                </c:pt>
                <c:pt idx="456">
                  <c:v>0.99999999999999323</c:v>
                </c:pt>
                <c:pt idx="457">
                  <c:v>0.99999999999999412</c:v>
                </c:pt>
                <c:pt idx="458">
                  <c:v>0.999999999999995</c:v>
                </c:pt>
                <c:pt idx="459">
                  <c:v>0.99999999999999578</c:v>
                </c:pt>
                <c:pt idx="460">
                  <c:v>0.99999999999999623</c:v>
                </c:pt>
                <c:pt idx="461">
                  <c:v>0.99999999999999678</c:v>
                </c:pt>
                <c:pt idx="462">
                  <c:v>0.99999999999999722</c:v>
                </c:pt>
                <c:pt idx="463">
                  <c:v>0.99999999999999767</c:v>
                </c:pt>
                <c:pt idx="464">
                  <c:v>0.999999999999998</c:v>
                </c:pt>
                <c:pt idx="465">
                  <c:v>0.99999999999999822</c:v>
                </c:pt>
                <c:pt idx="466">
                  <c:v>0.99999999999999856</c:v>
                </c:pt>
                <c:pt idx="467">
                  <c:v>0.99999999999999867</c:v>
                </c:pt>
                <c:pt idx="468">
                  <c:v>0.99999999999999878</c:v>
                </c:pt>
                <c:pt idx="469">
                  <c:v>0.99999999999999889</c:v>
                </c:pt>
                <c:pt idx="470">
                  <c:v>0.999999999999999</c:v>
                </c:pt>
                <c:pt idx="471">
                  <c:v>0.99999999999999933</c:v>
                </c:pt>
                <c:pt idx="472">
                  <c:v>0.99999999999999944</c:v>
                </c:pt>
                <c:pt idx="473">
                  <c:v>0.99999999999999956</c:v>
                </c:pt>
                <c:pt idx="474">
                  <c:v>0.99999999999999967</c:v>
                </c:pt>
                <c:pt idx="475">
                  <c:v>0.99999999999999967</c:v>
                </c:pt>
                <c:pt idx="476">
                  <c:v>0.99999999999999967</c:v>
                </c:pt>
                <c:pt idx="477">
                  <c:v>0.99999999999999967</c:v>
                </c:pt>
                <c:pt idx="478">
                  <c:v>0.99999999999999967</c:v>
                </c:pt>
                <c:pt idx="479">
                  <c:v>0.99999999999999967</c:v>
                </c:pt>
                <c:pt idx="480">
                  <c:v>0.99999999999999967</c:v>
                </c:pt>
                <c:pt idx="481">
                  <c:v>0.99999999999999967</c:v>
                </c:pt>
                <c:pt idx="482">
                  <c:v>0.99999999999999967</c:v>
                </c:pt>
                <c:pt idx="483">
                  <c:v>0.99999999999999967</c:v>
                </c:pt>
                <c:pt idx="484">
                  <c:v>0.99999999999999967</c:v>
                </c:pt>
                <c:pt idx="485">
                  <c:v>0.99999999999999967</c:v>
                </c:pt>
                <c:pt idx="486">
                  <c:v>0.99999999999999967</c:v>
                </c:pt>
                <c:pt idx="487">
                  <c:v>0.99999999999999967</c:v>
                </c:pt>
                <c:pt idx="488">
                  <c:v>0.99999999999999967</c:v>
                </c:pt>
                <c:pt idx="489">
                  <c:v>0.99999999999999967</c:v>
                </c:pt>
                <c:pt idx="490">
                  <c:v>0.99999999999999967</c:v>
                </c:pt>
                <c:pt idx="491">
                  <c:v>0.99999999999999967</c:v>
                </c:pt>
                <c:pt idx="492">
                  <c:v>0.99999999999999967</c:v>
                </c:pt>
                <c:pt idx="493">
                  <c:v>0.99999999999999967</c:v>
                </c:pt>
                <c:pt idx="494">
                  <c:v>0.99999999999999967</c:v>
                </c:pt>
                <c:pt idx="495">
                  <c:v>0.99999999999999967</c:v>
                </c:pt>
                <c:pt idx="496">
                  <c:v>0.99999999999999967</c:v>
                </c:pt>
                <c:pt idx="497">
                  <c:v>0.99999999999999967</c:v>
                </c:pt>
                <c:pt idx="498">
                  <c:v>0.99999999999999967</c:v>
                </c:pt>
                <c:pt idx="499">
                  <c:v>0.99999999999999967</c:v>
                </c:pt>
                <c:pt idx="500">
                  <c:v>0.99999999999999967</c:v>
                </c:pt>
                <c:pt idx="501">
                  <c:v>0.99999999999999967</c:v>
                </c:pt>
                <c:pt idx="502">
                  <c:v>0.99999999999999967</c:v>
                </c:pt>
                <c:pt idx="503">
                  <c:v>0.99999999999999967</c:v>
                </c:pt>
                <c:pt idx="504">
                  <c:v>0.99999999999999967</c:v>
                </c:pt>
                <c:pt idx="505">
                  <c:v>0.99999999999999967</c:v>
                </c:pt>
                <c:pt idx="506">
                  <c:v>0.99999999999999967</c:v>
                </c:pt>
                <c:pt idx="507">
                  <c:v>0.99999999999999967</c:v>
                </c:pt>
                <c:pt idx="508">
                  <c:v>0.99999999999999967</c:v>
                </c:pt>
                <c:pt idx="509">
                  <c:v>0.99999999999999967</c:v>
                </c:pt>
                <c:pt idx="510">
                  <c:v>0.99999999999999967</c:v>
                </c:pt>
                <c:pt idx="511">
                  <c:v>0.99999999999999967</c:v>
                </c:pt>
                <c:pt idx="512">
                  <c:v>0.99999999999999967</c:v>
                </c:pt>
                <c:pt idx="513">
                  <c:v>0.99999999999999967</c:v>
                </c:pt>
                <c:pt idx="514">
                  <c:v>0.99999999999999967</c:v>
                </c:pt>
                <c:pt idx="515">
                  <c:v>0.99999999999999967</c:v>
                </c:pt>
                <c:pt idx="516">
                  <c:v>0.99999999999999967</c:v>
                </c:pt>
                <c:pt idx="517">
                  <c:v>0.99999999999999967</c:v>
                </c:pt>
                <c:pt idx="518">
                  <c:v>0.99999999999999967</c:v>
                </c:pt>
                <c:pt idx="519">
                  <c:v>0.99999999999999967</c:v>
                </c:pt>
                <c:pt idx="520">
                  <c:v>0.99999999999999967</c:v>
                </c:pt>
                <c:pt idx="521">
                  <c:v>0.99999999999999967</c:v>
                </c:pt>
                <c:pt idx="522">
                  <c:v>0.99999999999999967</c:v>
                </c:pt>
                <c:pt idx="523">
                  <c:v>0.99999999999999967</c:v>
                </c:pt>
                <c:pt idx="524">
                  <c:v>0.99999999999999967</c:v>
                </c:pt>
                <c:pt idx="525">
                  <c:v>0.99999999999999967</c:v>
                </c:pt>
                <c:pt idx="526">
                  <c:v>0.99999999999999967</c:v>
                </c:pt>
                <c:pt idx="527">
                  <c:v>0.99999999999999967</c:v>
                </c:pt>
                <c:pt idx="528">
                  <c:v>0.99999999999999967</c:v>
                </c:pt>
                <c:pt idx="529">
                  <c:v>0.99999999999999967</c:v>
                </c:pt>
                <c:pt idx="530">
                  <c:v>0.99999999999999967</c:v>
                </c:pt>
                <c:pt idx="531">
                  <c:v>0.99999999999999967</c:v>
                </c:pt>
                <c:pt idx="532">
                  <c:v>0.99999999999999967</c:v>
                </c:pt>
                <c:pt idx="533">
                  <c:v>0.99999999999999967</c:v>
                </c:pt>
                <c:pt idx="534">
                  <c:v>0.99999999999999967</c:v>
                </c:pt>
                <c:pt idx="535">
                  <c:v>0.99999999999999967</c:v>
                </c:pt>
                <c:pt idx="536">
                  <c:v>0.99999999999999967</c:v>
                </c:pt>
                <c:pt idx="537">
                  <c:v>0.99999999999999967</c:v>
                </c:pt>
                <c:pt idx="538">
                  <c:v>0.99999999999999967</c:v>
                </c:pt>
                <c:pt idx="539">
                  <c:v>0.99999999999999967</c:v>
                </c:pt>
                <c:pt idx="540">
                  <c:v>0.99999999999999967</c:v>
                </c:pt>
                <c:pt idx="541">
                  <c:v>0.99999999999999967</c:v>
                </c:pt>
                <c:pt idx="542">
                  <c:v>0.99999999999999967</c:v>
                </c:pt>
                <c:pt idx="543">
                  <c:v>0.99999999999999967</c:v>
                </c:pt>
                <c:pt idx="544">
                  <c:v>0.99999999999999967</c:v>
                </c:pt>
                <c:pt idx="545">
                  <c:v>0.99999999999999967</c:v>
                </c:pt>
                <c:pt idx="546">
                  <c:v>0.99999999999999967</c:v>
                </c:pt>
                <c:pt idx="547">
                  <c:v>0.99999999999999967</c:v>
                </c:pt>
                <c:pt idx="548">
                  <c:v>0.99999999999999967</c:v>
                </c:pt>
                <c:pt idx="549">
                  <c:v>0.99999999999999967</c:v>
                </c:pt>
                <c:pt idx="550">
                  <c:v>0.99999999999999967</c:v>
                </c:pt>
                <c:pt idx="551">
                  <c:v>0.99999999999999967</c:v>
                </c:pt>
                <c:pt idx="552">
                  <c:v>0.99999999999999967</c:v>
                </c:pt>
                <c:pt idx="553">
                  <c:v>0.99999999999999967</c:v>
                </c:pt>
                <c:pt idx="554">
                  <c:v>0.99999999999999967</c:v>
                </c:pt>
                <c:pt idx="555">
                  <c:v>0.99999999999999967</c:v>
                </c:pt>
                <c:pt idx="556">
                  <c:v>0.99999999999999967</c:v>
                </c:pt>
                <c:pt idx="557">
                  <c:v>0.99999999999999967</c:v>
                </c:pt>
                <c:pt idx="558">
                  <c:v>0.99999999999999967</c:v>
                </c:pt>
                <c:pt idx="559">
                  <c:v>0.99999999999999967</c:v>
                </c:pt>
                <c:pt idx="560">
                  <c:v>0.99999999999999967</c:v>
                </c:pt>
                <c:pt idx="561">
                  <c:v>0.99999999999999967</c:v>
                </c:pt>
                <c:pt idx="562">
                  <c:v>0.99999999999999967</c:v>
                </c:pt>
                <c:pt idx="563">
                  <c:v>0.99999999999999967</c:v>
                </c:pt>
                <c:pt idx="564">
                  <c:v>0.99999999999999967</c:v>
                </c:pt>
                <c:pt idx="565">
                  <c:v>0.99999999999999967</c:v>
                </c:pt>
                <c:pt idx="566">
                  <c:v>0.99999999999999967</c:v>
                </c:pt>
                <c:pt idx="567">
                  <c:v>0.99999999999999967</c:v>
                </c:pt>
                <c:pt idx="568">
                  <c:v>0.99999999999999967</c:v>
                </c:pt>
                <c:pt idx="569">
                  <c:v>0.99999999999999967</c:v>
                </c:pt>
                <c:pt idx="570">
                  <c:v>0.99999999999999967</c:v>
                </c:pt>
                <c:pt idx="571">
                  <c:v>0.99999999999999967</c:v>
                </c:pt>
                <c:pt idx="572">
                  <c:v>0.99999999999999967</c:v>
                </c:pt>
                <c:pt idx="573">
                  <c:v>0.99999999999999967</c:v>
                </c:pt>
                <c:pt idx="574">
                  <c:v>0.99999999999999967</c:v>
                </c:pt>
                <c:pt idx="575">
                  <c:v>0.99999999999999967</c:v>
                </c:pt>
                <c:pt idx="576">
                  <c:v>0.99999999999999967</c:v>
                </c:pt>
                <c:pt idx="577">
                  <c:v>0.99999999999999967</c:v>
                </c:pt>
                <c:pt idx="578">
                  <c:v>0.99999999999999967</c:v>
                </c:pt>
                <c:pt idx="579">
                  <c:v>0.99999999999999967</c:v>
                </c:pt>
                <c:pt idx="580">
                  <c:v>0.99999999999999967</c:v>
                </c:pt>
                <c:pt idx="581">
                  <c:v>0.99999999999999967</c:v>
                </c:pt>
                <c:pt idx="582">
                  <c:v>0.99999999999999967</c:v>
                </c:pt>
                <c:pt idx="583">
                  <c:v>0.99999999999999967</c:v>
                </c:pt>
                <c:pt idx="584">
                  <c:v>0.99999999999999967</c:v>
                </c:pt>
                <c:pt idx="585">
                  <c:v>0.99999999999999967</c:v>
                </c:pt>
                <c:pt idx="586">
                  <c:v>0.99999999999999967</c:v>
                </c:pt>
                <c:pt idx="587">
                  <c:v>0.99999999999999967</c:v>
                </c:pt>
                <c:pt idx="588">
                  <c:v>0.99999999999999967</c:v>
                </c:pt>
                <c:pt idx="589">
                  <c:v>0.99999999999999967</c:v>
                </c:pt>
                <c:pt idx="590">
                  <c:v>0.99999999999999967</c:v>
                </c:pt>
                <c:pt idx="591">
                  <c:v>0.99999999999999967</c:v>
                </c:pt>
                <c:pt idx="592">
                  <c:v>0.99999999999999967</c:v>
                </c:pt>
                <c:pt idx="593">
                  <c:v>0.99999999999999967</c:v>
                </c:pt>
                <c:pt idx="594">
                  <c:v>0.99999999999999967</c:v>
                </c:pt>
                <c:pt idx="595">
                  <c:v>0.99999999999999967</c:v>
                </c:pt>
                <c:pt idx="596">
                  <c:v>0.99999999999999967</c:v>
                </c:pt>
                <c:pt idx="597">
                  <c:v>0.99999999999999967</c:v>
                </c:pt>
                <c:pt idx="598">
                  <c:v>0.99999999999999967</c:v>
                </c:pt>
                <c:pt idx="599">
                  <c:v>0.99999999999999967</c:v>
                </c:pt>
                <c:pt idx="600">
                  <c:v>0.99999999999999967</c:v>
                </c:pt>
                <c:pt idx="601">
                  <c:v>0.99999999999999967</c:v>
                </c:pt>
                <c:pt idx="602">
                  <c:v>0.99999999999999967</c:v>
                </c:pt>
                <c:pt idx="603">
                  <c:v>0.99999999999999967</c:v>
                </c:pt>
                <c:pt idx="604">
                  <c:v>0.99999999999999967</c:v>
                </c:pt>
                <c:pt idx="605">
                  <c:v>0.99999999999999967</c:v>
                </c:pt>
                <c:pt idx="606">
                  <c:v>0.99999999999999967</c:v>
                </c:pt>
                <c:pt idx="607">
                  <c:v>0.99999999999999967</c:v>
                </c:pt>
                <c:pt idx="608">
                  <c:v>0.99999999999999967</c:v>
                </c:pt>
                <c:pt idx="609">
                  <c:v>0.99999999999999967</c:v>
                </c:pt>
                <c:pt idx="610">
                  <c:v>0.99999999999999967</c:v>
                </c:pt>
                <c:pt idx="611">
                  <c:v>0.99999999999999967</c:v>
                </c:pt>
                <c:pt idx="612">
                  <c:v>0.99999999999999967</c:v>
                </c:pt>
                <c:pt idx="613">
                  <c:v>0.99999999999999967</c:v>
                </c:pt>
                <c:pt idx="614">
                  <c:v>0.99999999999999967</c:v>
                </c:pt>
                <c:pt idx="615">
                  <c:v>0.99999999999999967</c:v>
                </c:pt>
                <c:pt idx="616">
                  <c:v>0.99999999999999967</c:v>
                </c:pt>
                <c:pt idx="617">
                  <c:v>0.99999999999999967</c:v>
                </c:pt>
                <c:pt idx="618">
                  <c:v>0.99999999999999967</c:v>
                </c:pt>
                <c:pt idx="619">
                  <c:v>0.99999999999999967</c:v>
                </c:pt>
                <c:pt idx="620">
                  <c:v>0.99999999999999967</c:v>
                </c:pt>
                <c:pt idx="621">
                  <c:v>0.99999999999999967</c:v>
                </c:pt>
                <c:pt idx="622">
                  <c:v>0.99999999999999967</c:v>
                </c:pt>
                <c:pt idx="623">
                  <c:v>0.99999999999999967</c:v>
                </c:pt>
                <c:pt idx="624">
                  <c:v>0.99999999999999967</c:v>
                </c:pt>
                <c:pt idx="625">
                  <c:v>0.99999999999999967</c:v>
                </c:pt>
                <c:pt idx="626">
                  <c:v>0.99999999999999967</c:v>
                </c:pt>
                <c:pt idx="627">
                  <c:v>0.99999999999999967</c:v>
                </c:pt>
                <c:pt idx="628">
                  <c:v>0.99999999999999967</c:v>
                </c:pt>
                <c:pt idx="629">
                  <c:v>0.99999999999999967</c:v>
                </c:pt>
                <c:pt idx="630">
                  <c:v>0.99999999999999967</c:v>
                </c:pt>
                <c:pt idx="631">
                  <c:v>0.99999999999999967</c:v>
                </c:pt>
                <c:pt idx="632">
                  <c:v>0.99999999999999967</c:v>
                </c:pt>
                <c:pt idx="633">
                  <c:v>0.99999999999999967</c:v>
                </c:pt>
                <c:pt idx="634">
                  <c:v>0.99999999999999967</c:v>
                </c:pt>
                <c:pt idx="635">
                  <c:v>0.99999999999999967</c:v>
                </c:pt>
                <c:pt idx="636">
                  <c:v>0.99999999999999967</c:v>
                </c:pt>
                <c:pt idx="637">
                  <c:v>0.99999999999999967</c:v>
                </c:pt>
                <c:pt idx="638">
                  <c:v>0.99999999999999967</c:v>
                </c:pt>
                <c:pt idx="639">
                  <c:v>0.99999999999999967</c:v>
                </c:pt>
                <c:pt idx="640">
                  <c:v>0.99999999999999967</c:v>
                </c:pt>
                <c:pt idx="641">
                  <c:v>0.99999999999999967</c:v>
                </c:pt>
                <c:pt idx="642">
                  <c:v>0.99999999999999967</c:v>
                </c:pt>
                <c:pt idx="643">
                  <c:v>0.99999999999999967</c:v>
                </c:pt>
                <c:pt idx="644">
                  <c:v>0.99999999999999967</c:v>
                </c:pt>
                <c:pt idx="645">
                  <c:v>0.99999999999999967</c:v>
                </c:pt>
                <c:pt idx="646">
                  <c:v>0.99999999999999967</c:v>
                </c:pt>
                <c:pt idx="647">
                  <c:v>0.99999999999999967</c:v>
                </c:pt>
                <c:pt idx="648">
                  <c:v>0.99999999999999967</c:v>
                </c:pt>
                <c:pt idx="649">
                  <c:v>0.99999999999999967</c:v>
                </c:pt>
                <c:pt idx="650">
                  <c:v>0.99999999999999967</c:v>
                </c:pt>
                <c:pt idx="651">
                  <c:v>0.99999999999999967</c:v>
                </c:pt>
                <c:pt idx="652">
                  <c:v>0.99999999999999967</c:v>
                </c:pt>
                <c:pt idx="653">
                  <c:v>0.99999999999999967</c:v>
                </c:pt>
                <c:pt idx="654">
                  <c:v>0.99999999999999967</c:v>
                </c:pt>
                <c:pt idx="655">
                  <c:v>0.99999999999999967</c:v>
                </c:pt>
                <c:pt idx="656">
                  <c:v>0.99999999999999967</c:v>
                </c:pt>
                <c:pt idx="657">
                  <c:v>0.99999999999999967</c:v>
                </c:pt>
                <c:pt idx="658">
                  <c:v>0.99999999999999967</c:v>
                </c:pt>
                <c:pt idx="659">
                  <c:v>0.99999999999999967</c:v>
                </c:pt>
                <c:pt idx="660">
                  <c:v>0.99999999999999967</c:v>
                </c:pt>
                <c:pt idx="661">
                  <c:v>0.99999999999999967</c:v>
                </c:pt>
                <c:pt idx="662">
                  <c:v>0.99999999999999967</c:v>
                </c:pt>
                <c:pt idx="663">
                  <c:v>0.99999999999999967</c:v>
                </c:pt>
                <c:pt idx="664">
                  <c:v>0.99999999999999967</c:v>
                </c:pt>
                <c:pt idx="665">
                  <c:v>0.99999999999999967</c:v>
                </c:pt>
                <c:pt idx="666">
                  <c:v>0.99999999999999967</c:v>
                </c:pt>
                <c:pt idx="667">
                  <c:v>0.99999999999999967</c:v>
                </c:pt>
                <c:pt idx="668">
                  <c:v>0.99999999999999967</c:v>
                </c:pt>
                <c:pt idx="669">
                  <c:v>0.99999999999999967</c:v>
                </c:pt>
                <c:pt idx="670">
                  <c:v>0.99999999999999967</c:v>
                </c:pt>
                <c:pt idx="671">
                  <c:v>0.99999999999999967</c:v>
                </c:pt>
                <c:pt idx="672">
                  <c:v>0.99999999999999967</c:v>
                </c:pt>
                <c:pt idx="673">
                  <c:v>0.99999999999999967</c:v>
                </c:pt>
                <c:pt idx="674">
                  <c:v>0.99999999999999967</c:v>
                </c:pt>
                <c:pt idx="675">
                  <c:v>0.99999999999999967</c:v>
                </c:pt>
                <c:pt idx="676">
                  <c:v>0.99999999999999967</c:v>
                </c:pt>
                <c:pt idx="677">
                  <c:v>0.99999999999999967</c:v>
                </c:pt>
                <c:pt idx="678">
                  <c:v>0.99999999999999967</c:v>
                </c:pt>
                <c:pt idx="679">
                  <c:v>0.99999999999999967</c:v>
                </c:pt>
                <c:pt idx="680">
                  <c:v>0.99999999999999967</c:v>
                </c:pt>
                <c:pt idx="681">
                  <c:v>0.99999999999999967</c:v>
                </c:pt>
                <c:pt idx="682">
                  <c:v>0.99999999999999967</c:v>
                </c:pt>
                <c:pt idx="683">
                  <c:v>0.99999999999999967</c:v>
                </c:pt>
                <c:pt idx="684">
                  <c:v>0.99999999999999967</c:v>
                </c:pt>
                <c:pt idx="685">
                  <c:v>0.99999999999999967</c:v>
                </c:pt>
                <c:pt idx="686">
                  <c:v>0.99999999999999967</c:v>
                </c:pt>
                <c:pt idx="687">
                  <c:v>0.99999999999999967</c:v>
                </c:pt>
                <c:pt idx="688">
                  <c:v>0.99999999999999967</c:v>
                </c:pt>
                <c:pt idx="689">
                  <c:v>0.99999999999999967</c:v>
                </c:pt>
                <c:pt idx="690">
                  <c:v>0.99999999999999967</c:v>
                </c:pt>
                <c:pt idx="691">
                  <c:v>0.99999999999999967</c:v>
                </c:pt>
                <c:pt idx="692">
                  <c:v>0.99999999999999967</c:v>
                </c:pt>
                <c:pt idx="693">
                  <c:v>0.99999999999999967</c:v>
                </c:pt>
                <c:pt idx="694">
                  <c:v>0.99999999999999967</c:v>
                </c:pt>
                <c:pt idx="695">
                  <c:v>0.99999999999999967</c:v>
                </c:pt>
                <c:pt idx="696">
                  <c:v>0.99999999999999967</c:v>
                </c:pt>
                <c:pt idx="697">
                  <c:v>0.99999999999999967</c:v>
                </c:pt>
                <c:pt idx="698">
                  <c:v>0.99999999999999967</c:v>
                </c:pt>
                <c:pt idx="699">
                  <c:v>0.99999999999999967</c:v>
                </c:pt>
                <c:pt idx="700">
                  <c:v>0.99999999999999967</c:v>
                </c:pt>
                <c:pt idx="701">
                  <c:v>0.99999999999999967</c:v>
                </c:pt>
                <c:pt idx="702">
                  <c:v>0.99999999999999967</c:v>
                </c:pt>
                <c:pt idx="703">
                  <c:v>0.99999999999999967</c:v>
                </c:pt>
                <c:pt idx="704">
                  <c:v>0.99999999999999967</c:v>
                </c:pt>
                <c:pt idx="705">
                  <c:v>0.99999999999999967</c:v>
                </c:pt>
                <c:pt idx="706">
                  <c:v>0.99999999999999967</c:v>
                </c:pt>
                <c:pt idx="707">
                  <c:v>0.99999999999999967</c:v>
                </c:pt>
                <c:pt idx="708">
                  <c:v>0.99999999999999967</c:v>
                </c:pt>
                <c:pt idx="709">
                  <c:v>0.99999999999999967</c:v>
                </c:pt>
                <c:pt idx="710">
                  <c:v>0.99999999999999967</c:v>
                </c:pt>
                <c:pt idx="711">
                  <c:v>0.99999999999999967</c:v>
                </c:pt>
                <c:pt idx="712">
                  <c:v>0.99999999999999967</c:v>
                </c:pt>
                <c:pt idx="713">
                  <c:v>0.99999999999999967</c:v>
                </c:pt>
                <c:pt idx="714">
                  <c:v>0.99999999999999967</c:v>
                </c:pt>
                <c:pt idx="715">
                  <c:v>0.99999999999999967</c:v>
                </c:pt>
                <c:pt idx="716">
                  <c:v>0.99999999999999967</c:v>
                </c:pt>
                <c:pt idx="717">
                  <c:v>0.99999999999999967</c:v>
                </c:pt>
                <c:pt idx="718">
                  <c:v>0.99999999999999967</c:v>
                </c:pt>
                <c:pt idx="719">
                  <c:v>0.99999999999999967</c:v>
                </c:pt>
                <c:pt idx="720">
                  <c:v>0.99999999999999967</c:v>
                </c:pt>
                <c:pt idx="721">
                  <c:v>0.99999999999999967</c:v>
                </c:pt>
                <c:pt idx="722">
                  <c:v>0.99999999999999967</c:v>
                </c:pt>
                <c:pt idx="723">
                  <c:v>0.99999999999999967</c:v>
                </c:pt>
                <c:pt idx="724">
                  <c:v>0.99999999999999967</c:v>
                </c:pt>
                <c:pt idx="725">
                  <c:v>0.99999999999999967</c:v>
                </c:pt>
                <c:pt idx="726">
                  <c:v>0.99999999999999967</c:v>
                </c:pt>
                <c:pt idx="727">
                  <c:v>0.99999999999999967</c:v>
                </c:pt>
                <c:pt idx="728">
                  <c:v>0.99999999999999967</c:v>
                </c:pt>
                <c:pt idx="729">
                  <c:v>0.99999999999999967</c:v>
                </c:pt>
                <c:pt idx="730">
                  <c:v>0.99999999999999967</c:v>
                </c:pt>
                <c:pt idx="731">
                  <c:v>0.99999999999999967</c:v>
                </c:pt>
                <c:pt idx="732">
                  <c:v>0.99999999999999967</c:v>
                </c:pt>
                <c:pt idx="733">
                  <c:v>0.99999999999999967</c:v>
                </c:pt>
                <c:pt idx="734">
                  <c:v>0.99999999999999967</c:v>
                </c:pt>
                <c:pt idx="735">
                  <c:v>0.99999999999999967</c:v>
                </c:pt>
                <c:pt idx="736">
                  <c:v>0.99999999999999967</c:v>
                </c:pt>
                <c:pt idx="737">
                  <c:v>0.99999999999999967</c:v>
                </c:pt>
                <c:pt idx="738">
                  <c:v>0.99999999999999967</c:v>
                </c:pt>
                <c:pt idx="739">
                  <c:v>0.99999999999999967</c:v>
                </c:pt>
                <c:pt idx="740">
                  <c:v>0.99999999999999967</c:v>
                </c:pt>
                <c:pt idx="741">
                  <c:v>0.99999999999999967</c:v>
                </c:pt>
                <c:pt idx="742">
                  <c:v>0.99999999999999967</c:v>
                </c:pt>
                <c:pt idx="743">
                  <c:v>0.99999999999999967</c:v>
                </c:pt>
                <c:pt idx="744">
                  <c:v>0.99999999999999967</c:v>
                </c:pt>
                <c:pt idx="745">
                  <c:v>0.99999999999999967</c:v>
                </c:pt>
                <c:pt idx="746">
                  <c:v>0.99999999999999967</c:v>
                </c:pt>
                <c:pt idx="747">
                  <c:v>0.99999999999999967</c:v>
                </c:pt>
                <c:pt idx="748">
                  <c:v>0.99999999999999967</c:v>
                </c:pt>
                <c:pt idx="749">
                  <c:v>0.99999999999999967</c:v>
                </c:pt>
                <c:pt idx="750">
                  <c:v>0.99999999999999967</c:v>
                </c:pt>
                <c:pt idx="751">
                  <c:v>0.99999999999999967</c:v>
                </c:pt>
                <c:pt idx="752">
                  <c:v>0.99999999999999967</c:v>
                </c:pt>
                <c:pt idx="753">
                  <c:v>0.99999999999999967</c:v>
                </c:pt>
                <c:pt idx="754">
                  <c:v>0.99999999999999967</c:v>
                </c:pt>
                <c:pt idx="755">
                  <c:v>0.99999999999999967</c:v>
                </c:pt>
                <c:pt idx="756">
                  <c:v>0.99999999999999967</c:v>
                </c:pt>
                <c:pt idx="757">
                  <c:v>0.99999999999999967</c:v>
                </c:pt>
                <c:pt idx="758">
                  <c:v>0.99999999999999967</c:v>
                </c:pt>
                <c:pt idx="759">
                  <c:v>0.99999999999999967</c:v>
                </c:pt>
                <c:pt idx="760">
                  <c:v>0.99999999999999967</c:v>
                </c:pt>
                <c:pt idx="761">
                  <c:v>0.99999999999999967</c:v>
                </c:pt>
                <c:pt idx="762">
                  <c:v>0.99999999999999967</c:v>
                </c:pt>
                <c:pt idx="763">
                  <c:v>0.99999999999999967</c:v>
                </c:pt>
                <c:pt idx="764">
                  <c:v>0.99999999999999967</c:v>
                </c:pt>
                <c:pt idx="765">
                  <c:v>0.99999999999999967</c:v>
                </c:pt>
                <c:pt idx="766">
                  <c:v>0.99999999999999967</c:v>
                </c:pt>
                <c:pt idx="767">
                  <c:v>0.99999999999999967</c:v>
                </c:pt>
                <c:pt idx="768">
                  <c:v>0.99999999999999967</c:v>
                </c:pt>
                <c:pt idx="769">
                  <c:v>0.99999999999999967</c:v>
                </c:pt>
                <c:pt idx="770">
                  <c:v>0.99999999999999967</c:v>
                </c:pt>
                <c:pt idx="771">
                  <c:v>0.99999999999999967</c:v>
                </c:pt>
                <c:pt idx="772">
                  <c:v>0.99999999999999967</c:v>
                </c:pt>
                <c:pt idx="773">
                  <c:v>0.99999999999999967</c:v>
                </c:pt>
                <c:pt idx="774">
                  <c:v>0.99999999999999967</c:v>
                </c:pt>
                <c:pt idx="775">
                  <c:v>0.99999999999999967</c:v>
                </c:pt>
                <c:pt idx="776">
                  <c:v>0.99999999999999967</c:v>
                </c:pt>
                <c:pt idx="777">
                  <c:v>0.99999999999999967</c:v>
                </c:pt>
                <c:pt idx="778">
                  <c:v>0.99999999999999967</c:v>
                </c:pt>
                <c:pt idx="779">
                  <c:v>0.99999999999999967</c:v>
                </c:pt>
                <c:pt idx="780">
                  <c:v>0.99999999999999967</c:v>
                </c:pt>
                <c:pt idx="781">
                  <c:v>0.99999999999999967</c:v>
                </c:pt>
                <c:pt idx="782">
                  <c:v>0.99999999999999967</c:v>
                </c:pt>
                <c:pt idx="783">
                  <c:v>0.99999999999999967</c:v>
                </c:pt>
                <c:pt idx="784">
                  <c:v>0.99999999999999967</c:v>
                </c:pt>
                <c:pt idx="785">
                  <c:v>0.99999999999999967</c:v>
                </c:pt>
                <c:pt idx="786">
                  <c:v>0.99999999999999967</c:v>
                </c:pt>
                <c:pt idx="787">
                  <c:v>0.99999999999999967</c:v>
                </c:pt>
                <c:pt idx="788">
                  <c:v>0.99999999999999967</c:v>
                </c:pt>
                <c:pt idx="789">
                  <c:v>0.99999999999999967</c:v>
                </c:pt>
                <c:pt idx="790">
                  <c:v>0.99999999999999967</c:v>
                </c:pt>
                <c:pt idx="791">
                  <c:v>0.99999999999999967</c:v>
                </c:pt>
                <c:pt idx="792">
                  <c:v>0.99999999999999967</c:v>
                </c:pt>
                <c:pt idx="793">
                  <c:v>0.99999999999999967</c:v>
                </c:pt>
                <c:pt idx="794">
                  <c:v>0.99999999999999967</c:v>
                </c:pt>
                <c:pt idx="795">
                  <c:v>0.99999999999999967</c:v>
                </c:pt>
                <c:pt idx="796">
                  <c:v>0.99999999999999967</c:v>
                </c:pt>
                <c:pt idx="797">
                  <c:v>0.99999999999999967</c:v>
                </c:pt>
                <c:pt idx="798">
                  <c:v>0.99999999999999967</c:v>
                </c:pt>
                <c:pt idx="799">
                  <c:v>0.99999999999999967</c:v>
                </c:pt>
                <c:pt idx="800">
                  <c:v>0.99999999999999967</c:v>
                </c:pt>
                <c:pt idx="801">
                  <c:v>0.99999999999999967</c:v>
                </c:pt>
                <c:pt idx="802">
                  <c:v>0.99999999999999967</c:v>
                </c:pt>
                <c:pt idx="803">
                  <c:v>0.99999999999999967</c:v>
                </c:pt>
                <c:pt idx="804">
                  <c:v>0.99999999999999967</c:v>
                </c:pt>
                <c:pt idx="805">
                  <c:v>0.99999999999999967</c:v>
                </c:pt>
                <c:pt idx="806">
                  <c:v>0.99999999999999967</c:v>
                </c:pt>
                <c:pt idx="807">
                  <c:v>0.99999999999999967</c:v>
                </c:pt>
                <c:pt idx="808">
                  <c:v>0.99999999999999967</c:v>
                </c:pt>
                <c:pt idx="809">
                  <c:v>0.99999999999999967</c:v>
                </c:pt>
                <c:pt idx="810">
                  <c:v>0.99999999999999967</c:v>
                </c:pt>
                <c:pt idx="811">
                  <c:v>0.99999999999999967</c:v>
                </c:pt>
                <c:pt idx="812">
                  <c:v>0.99999999999999967</c:v>
                </c:pt>
                <c:pt idx="813">
                  <c:v>0.99999999999999967</c:v>
                </c:pt>
                <c:pt idx="814">
                  <c:v>0.99999999999999967</c:v>
                </c:pt>
                <c:pt idx="815">
                  <c:v>0.99999999999999967</c:v>
                </c:pt>
                <c:pt idx="816">
                  <c:v>0.99999999999999967</c:v>
                </c:pt>
                <c:pt idx="817">
                  <c:v>0.99999999999999967</c:v>
                </c:pt>
                <c:pt idx="818">
                  <c:v>0.99999999999999967</c:v>
                </c:pt>
                <c:pt idx="819">
                  <c:v>0.99999999999999967</c:v>
                </c:pt>
                <c:pt idx="820">
                  <c:v>0.99999999999999967</c:v>
                </c:pt>
                <c:pt idx="821">
                  <c:v>0.99999999999999967</c:v>
                </c:pt>
                <c:pt idx="822">
                  <c:v>0.99999999999999967</c:v>
                </c:pt>
                <c:pt idx="823">
                  <c:v>0.99999999999999967</c:v>
                </c:pt>
                <c:pt idx="824">
                  <c:v>0.99999999999999967</c:v>
                </c:pt>
                <c:pt idx="825">
                  <c:v>0.99999999999999967</c:v>
                </c:pt>
                <c:pt idx="826">
                  <c:v>0.99999999999999967</c:v>
                </c:pt>
                <c:pt idx="827">
                  <c:v>0.99999999999999967</c:v>
                </c:pt>
                <c:pt idx="828">
                  <c:v>0.99999999999999967</c:v>
                </c:pt>
                <c:pt idx="829">
                  <c:v>0.99999999999999967</c:v>
                </c:pt>
                <c:pt idx="830">
                  <c:v>0.99999999999999967</c:v>
                </c:pt>
                <c:pt idx="831">
                  <c:v>0.99999999999999967</c:v>
                </c:pt>
                <c:pt idx="832">
                  <c:v>0.99999999999999967</c:v>
                </c:pt>
                <c:pt idx="833">
                  <c:v>0.99999999999999967</c:v>
                </c:pt>
                <c:pt idx="834">
                  <c:v>0.99999999999999967</c:v>
                </c:pt>
                <c:pt idx="835">
                  <c:v>0.99999999999999967</c:v>
                </c:pt>
                <c:pt idx="836">
                  <c:v>0.99999999999999967</c:v>
                </c:pt>
                <c:pt idx="837">
                  <c:v>0.99999999999999967</c:v>
                </c:pt>
                <c:pt idx="838">
                  <c:v>0.99999999999999967</c:v>
                </c:pt>
                <c:pt idx="839">
                  <c:v>0.99999999999999967</c:v>
                </c:pt>
                <c:pt idx="840">
                  <c:v>0.99999999999999967</c:v>
                </c:pt>
                <c:pt idx="841">
                  <c:v>0.99999999999999967</c:v>
                </c:pt>
                <c:pt idx="842">
                  <c:v>0.99999999999999967</c:v>
                </c:pt>
                <c:pt idx="843">
                  <c:v>0.99999999999999967</c:v>
                </c:pt>
                <c:pt idx="844">
                  <c:v>0.99999999999999967</c:v>
                </c:pt>
                <c:pt idx="845">
                  <c:v>0.99999999999999967</c:v>
                </c:pt>
                <c:pt idx="846">
                  <c:v>0.99999999999999967</c:v>
                </c:pt>
                <c:pt idx="847">
                  <c:v>0.99999999999999967</c:v>
                </c:pt>
                <c:pt idx="848">
                  <c:v>0.99999999999999967</c:v>
                </c:pt>
                <c:pt idx="849">
                  <c:v>0.99999999999999967</c:v>
                </c:pt>
                <c:pt idx="850">
                  <c:v>0.99999999999999967</c:v>
                </c:pt>
                <c:pt idx="851">
                  <c:v>0.99999999999999967</c:v>
                </c:pt>
                <c:pt idx="852">
                  <c:v>0.99999999999999967</c:v>
                </c:pt>
                <c:pt idx="853">
                  <c:v>0.99999999999999967</c:v>
                </c:pt>
                <c:pt idx="854">
                  <c:v>0.99999999999999967</c:v>
                </c:pt>
                <c:pt idx="855">
                  <c:v>0.99999999999999967</c:v>
                </c:pt>
                <c:pt idx="856">
                  <c:v>0.99999999999999967</c:v>
                </c:pt>
                <c:pt idx="857">
                  <c:v>0.99999999999999967</c:v>
                </c:pt>
                <c:pt idx="858">
                  <c:v>0.99999999999999967</c:v>
                </c:pt>
                <c:pt idx="859">
                  <c:v>0.99999999999999967</c:v>
                </c:pt>
                <c:pt idx="860">
                  <c:v>0.99999999999999967</c:v>
                </c:pt>
                <c:pt idx="861">
                  <c:v>0.99999999999999967</c:v>
                </c:pt>
                <c:pt idx="862">
                  <c:v>0.99999999999999967</c:v>
                </c:pt>
                <c:pt idx="863">
                  <c:v>0.99999999999999967</c:v>
                </c:pt>
                <c:pt idx="864">
                  <c:v>0.99999999999999967</c:v>
                </c:pt>
                <c:pt idx="865">
                  <c:v>0.99999999999999967</c:v>
                </c:pt>
                <c:pt idx="866">
                  <c:v>0.99999999999999967</c:v>
                </c:pt>
                <c:pt idx="867">
                  <c:v>0.99999999999999967</c:v>
                </c:pt>
                <c:pt idx="868">
                  <c:v>0.99999999999999967</c:v>
                </c:pt>
                <c:pt idx="869">
                  <c:v>0.99999999999999967</c:v>
                </c:pt>
                <c:pt idx="870">
                  <c:v>0.99999999999999967</c:v>
                </c:pt>
                <c:pt idx="871">
                  <c:v>0.99999999999999967</c:v>
                </c:pt>
                <c:pt idx="872">
                  <c:v>0.99999999999999967</c:v>
                </c:pt>
                <c:pt idx="873">
                  <c:v>0.99999999999999967</c:v>
                </c:pt>
                <c:pt idx="874">
                  <c:v>0.99999999999999967</c:v>
                </c:pt>
                <c:pt idx="875">
                  <c:v>0.99999999999999967</c:v>
                </c:pt>
                <c:pt idx="876">
                  <c:v>0.99999999999999967</c:v>
                </c:pt>
                <c:pt idx="877">
                  <c:v>0.99999999999999967</c:v>
                </c:pt>
                <c:pt idx="878">
                  <c:v>0.99999999999999967</c:v>
                </c:pt>
                <c:pt idx="879">
                  <c:v>0.99999999999999967</c:v>
                </c:pt>
                <c:pt idx="880">
                  <c:v>0.99999999999999967</c:v>
                </c:pt>
                <c:pt idx="881">
                  <c:v>0.99999999999999967</c:v>
                </c:pt>
                <c:pt idx="882">
                  <c:v>0.99999999999999967</c:v>
                </c:pt>
                <c:pt idx="883">
                  <c:v>0.99999999999999967</c:v>
                </c:pt>
                <c:pt idx="884">
                  <c:v>0.99999999999999967</c:v>
                </c:pt>
                <c:pt idx="885">
                  <c:v>0.99999999999999967</c:v>
                </c:pt>
                <c:pt idx="886">
                  <c:v>0.99999999999999967</c:v>
                </c:pt>
                <c:pt idx="887">
                  <c:v>0.99999999999999967</c:v>
                </c:pt>
                <c:pt idx="888">
                  <c:v>0.99999999999999967</c:v>
                </c:pt>
                <c:pt idx="889">
                  <c:v>0.99999999999999967</c:v>
                </c:pt>
                <c:pt idx="890">
                  <c:v>0.99999999999999967</c:v>
                </c:pt>
                <c:pt idx="891">
                  <c:v>0.99999999999999967</c:v>
                </c:pt>
                <c:pt idx="892">
                  <c:v>0.99999999999999967</c:v>
                </c:pt>
                <c:pt idx="893">
                  <c:v>0.99999999999999967</c:v>
                </c:pt>
                <c:pt idx="894">
                  <c:v>0.99999999999999967</c:v>
                </c:pt>
                <c:pt idx="895">
                  <c:v>0.99999999999999967</c:v>
                </c:pt>
                <c:pt idx="896">
                  <c:v>0.99999999999999967</c:v>
                </c:pt>
                <c:pt idx="897">
                  <c:v>0.99999999999999967</c:v>
                </c:pt>
                <c:pt idx="898">
                  <c:v>0.99999999999999967</c:v>
                </c:pt>
                <c:pt idx="899">
                  <c:v>0.99999999999999967</c:v>
                </c:pt>
                <c:pt idx="900">
                  <c:v>0.99999999999999967</c:v>
                </c:pt>
                <c:pt idx="901">
                  <c:v>0.99999999999999967</c:v>
                </c:pt>
                <c:pt idx="902">
                  <c:v>0.99999999999999967</c:v>
                </c:pt>
                <c:pt idx="903">
                  <c:v>0.99999999999999967</c:v>
                </c:pt>
                <c:pt idx="904">
                  <c:v>0.99999999999999967</c:v>
                </c:pt>
                <c:pt idx="905">
                  <c:v>0.99999999999999967</c:v>
                </c:pt>
                <c:pt idx="906">
                  <c:v>0.99999999999999967</c:v>
                </c:pt>
                <c:pt idx="907">
                  <c:v>0.99999999999999967</c:v>
                </c:pt>
                <c:pt idx="908">
                  <c:v>0.99999999999999967</c:v>
                </c:pt>
                <c:pt idx="909">
                  <c:v>0.99999999999999967</c:v>
                </c:pt>
                <c:pt idx="910">
                  <c:v>0.99999999999999967</c:v>
                </c:pt>
                <c:pt idx="911">
                  <c:v>0.99999999999999967</c:v>
                </c:pt>
                <c:pt idx="912">
                  <c:v>0.99999999999999967</c:v>
                </c:pt>
                <c:pt idx="913">
                  <c:v>0.99999999999999967</c:v>
                </c:pt>
                <c:pt idx="914">
                  <c:v>0.99999999999999967</c:v>
                </c:pt>
                <c:pt idx="915">
                  <c:v>0.99999999999999967</c:v>
                </c:pt>
                <c:pt idx="916">
                  <c:v>0.99999999999999967</c:v>
                </c:pt>
                <c:pt idx="917">
                  <c:v>0.99999999999999967</c:v>
                </c:pt>
                <c:pt idx="918">
                  <c:v>0.99999999999999967</c:v>
                </c:pt>
                <c:pt idx="919">
                  <c:v>0.99999999999999967</c:v>
                </c:pt>
                <c:pt idx="920">
                  <c:v>0.99999999999999967</c:v>
                </c:pt>
                <c:pt idx="921">
                  <c:v>0.99999999999999967</c:v>
                </c:pt>
                <c:pt idx="922">
                  <c:v>0.99999999999999967</c:v>
                </c:pt>
                <c:pt idx="923">
                  <c:v>0.99999999999999967</c:v>
                </c:pt>
                <c:pt idx="924">
                  <c:v>0.99999999999999967</c:v>
                </c:pt>
                <c:pt idx="925">
                  <c:v>0.99999999999999967</c:v>
                </c:pt>
                <c:pt idx="926">
                  <c:v>0.99999999999999967</c:v>
                </c:pt>
                <c:pt idx="927">
                  <c:v>0.99999999999999967</c:v>
                </c:pt>
                <c:pt idx="928">
                  <c:v>0.99999999999999967</c:v>
                </c:pt>
                <c:pt idx="929">
                  <c:v>0.99999999999999967</c:v>
                </c:pt>
                <c:pt idx="930">
                  <c:v>0.99999999999999967</c:v>
                </c:pt>
                <c:pt idx="931">
                  <c:v>0.99999999999999967</c:v>
                </c:pt>
                <c:pt idx="932">
                  <c:v>0.99999999999999967</c:v>
                </c:pt>
                <c:pt idx="933">
                  <c:v>0.99999999999999967</c:v>
                </c:pt>
                <c:pt idx="934">
                  <c:v>0.99999999999999967</c:v>
                </c:pt>
                <c:pt idx="935">
                  <c:v>0.99999999999999967</c:v>
                </c:pt>
                <c:pt idx="936">
                  <c:v>0.99999999999999967</c:v>
                </c:pt>
                <c:pt idx="937">
                  <c:v>0.99999999999999967</c:v>
                </c:pt>
                <c:pt idx="938">
                  <c:v>0.99999999999999967</c:v>
                </c:pt>
                <c:pt idx="939">
                  <c:v>0.99999999999999967</c:v>
                </c:pt>
                <c:pt idx="940">
                  <c:v>0.99999999999999967</c:v>
                </c:pt>
                <c:pt idx="941">
                  <c:v>0.99999999999999967</c:v>
                </c:pt>
                <c:pt idx="942">
                  <c:v>0.99999999999999967</c:v>
                </c:pt>
                <c:pt idx="943">
                  <c:v>0.99999999999999967</c:v>
                </c:pt>
                <c:pt idx="944">
                  <c:v>0.99999999999999967</c:v>
                </c:pt>
                <c:pt idx="945">
                  <c:v>0.99999999999999967</c:v>
                </c:pt>
                <c:pt idx="946">
                  <c:v>0.99999999999999967</c:v>
                </c:pt>
                <c:pt idx="947">
                  <c:v>0.99999999999999967</c:v>
                </c:pt>
                <c:pt idx="948">
                  <c:v>0.99999999999999967</c:v>
                </c:pt>
                <c:pt idx="949">
                  <c:v>0.99999999999999967</c:v>
                </c:pt>
                <c:pt idx="950">
                  <c:v>0.99999999999999967</c:v>
                </c:pt>
                <c:pt idx="951">
                  <c:v>0.99999999999999967</c:v>
                </c:pt>
                <c:pt idx="952">
                  <c:v>0.99999999999999967</c:v>
                </c:pt>
                <c:pt idx="953">
                  <c:v>0.99999999999999967</c:v>
                </c:pt>
                <c:pt idx="954">
                  <c:v>0.99999999999999967</c:v>
                </c:pt>
                <c:pt idx="955">
                  <c:v>0.99999999999999967</c:v>
                </c:pt>
                <c:pt idx="956">
                  <c:v>0.99999999999999967</c:v>
                </c:pt>
                <c:pt idx="957">
                  <c:v>0.99999999999999967</c:v>
                </c:pt>
                <c:pt idx="958">
                  <c:v>0.99999999999999967</c:v>
                </c:pt>
                <c:pt idx="959">
                  <c:v>0.99999999999999967</c:v>
                </c:pt>
                <c:pt idx="960">
                  <c:v>0.99999999999999967</c:v>
                </c:pt>
                <c:pt idx="961">
                  <c:v>0.99999999999999967</c:v>
                </c:pt>
                <c:pt idx="962">
                  <c:v>0.99999999999999967</c:v>
                </c:pt>
                <c:pt idx="963">
                  <c:v>0.99999999999999967</c:v>
                </c:pt>
                <c:pt idx="964">
                  <c:v>0.99999999999999967</c:v>
                </c:pt>
                <c:pt idx="965">
                  <c:v>0.99999999999999967</c:v>
                </c:pt>
                <c:pt idx="966">
                  <c:v>0.99999999999999967</c:v>
                </c:pt>
                <c:pt idx="967">
                  <c:v>0.99999999999999967</c:v>
                </c:pt>
                <c:pt idx="968">
                  <c:v>0.99999999999999967</c:v>
                </c:pt>
                <c:pt idx="969">
                  <c:v>0.99999999999999967</c:v>
                </c:pt>
                <c:pt idx="970">
                  <c:v>0.99999999999999967</c:v>
                </c:pt>
                <c:pt idx="971">
                  <c:v>0.99999999999999967</c:v>
                </c:pt>
                <c:pt idx="972">
                  <c:v>0.99999999999999967</c:v>
                </c:pt>
                <c:pt idx="973">
                  <c:v>0.99999999999999967</c:v>
                </c:pt>
                <c:pt idx="974">
                  <c:v>0.99999999999999967</c:v>
                </c:pt>
                <c:pt idx="975">
                  <c:v>0.99999999999999967</c:v>
                </c:pt>
                <c:pt idx="976">
                  <c:v>0.99999999999999967</c:v>
                </c:pt>
                <c:pt idx="977">
                  <c:v>0.99999999999999967</c:v>
                </c:pt>
                <c:pt idx="978">
                  <c:v>0.99999999999999967</c:v>
                </c:pt>
                <c:pt idx="979">
                  <c:v>0.99999999999999967</c:v>
                </c:pt>
                <c:pt idx="980">
                  <c:v>0.99999999999999967</c:v>
                </c:pt>
                <c:pt idx="981">
                  <c:v>0.99999999999999967</c:v>
                </c:pt>
                <c:pt idx="982">
                  <c:v>0.99999999999999967</c:v>
                </c:pt>
                <c:pt idx="983">
                  <c:v>0.99999999999999967</c:v>
                </c:pt>
                <c:pt idx="984">
                  <c:v>0.99999999999999967</c:v>
                </c:pt>
                <c:pt idx="985">
                  <c:v>0.99999999999999967</c:v>
                </c:pt>
                <c:pt idx="986">
                  <c:v>0.99999999999999967</c:v>
                </c:pt>
                <c:pt idx="987">
                  <c:v>0.99999999999999967</c:v>
                </c:pt>
                <c:pt idx="988">
                  <c:v>0.99999999999999967</c:v>
                </c:pt>
                <c:pt idx="989">
                  <c:v>0.99999999999999967</c:v>
                </c:pt>
                <c:pt idx="990">
                  <c:v>0.99999999999999967</c:v>
                </c:pt>
                <c:pt idx="991">
                  <c:v>0.99999999999999967</c:v>
                </c:pt>
                <c:pt idx="992">
                  <c:v>0.99999999999999967</c:v>
                </c:pt>
                <c:pt idx="993">
                  <c:v>0.99999999999999967</c:v>
                </c:pt>
                <c:pt idx="994">
                  <c:v>0.99999999999999967</c:v>
                </c:pt>
                <c:pt idx="995">
                  <c:v>0.99999999999999967</c:v>
                </c:pt>
                <c:pt idx="996">
                  <c:v>0.99999999999999967</c:v>
                </c:pt>
                <c:pt idx="997">
                  <c:v>0.99999999999999967</c:v>
                </c:pt>
                <c:pt idx="998">
                  <c:v>0.99999999999999967</c:v>
                </c:pt>
                <c:pt idx="999">
                  <c:v>0.99999999999999967</c:v>
                </c:pt>
                <c:pt idx="1000">
                  <c:v>0.99999999999999967</c:v>
                </c:pt>
              </c:numCache>
            </c:numRef>
          </c:yVal>
          <c:smooth val="1"/>
        </c:ser>
        <c:ser>
          <c:idx val="1"/>
          <c:order val="1"/>
          <c:tx>
            <c:v>Report to Payment %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w.Calcs'!$AL$9:$AL$1009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9.9667774086378749E-3</c:v>
                </c:pt>
                <c:pt idx="3">
                  <c:v>1.9801544520472596E-2</c:v>
                </c:pt>
                <c:pt idx="4">
                  <c:v>2.9506479723240192E-2</c:v>
                </c:pt>
                <c:pt idx="5">
                  <c:v>3.9083718410181899E-2</c:v>
                </c:pt>
                <c:pt idx="6">
                  <c:v>4.8535353966803058E-2</c:v>
                </c:pt>
                <c:pt idx="7">
                  <c:v>5.7863438731834395E-2</c:v>
                </c:pt>
                <c:pt idx="8">
                  <c:v>6.7069984933151985E-2</c:v>
                </c:pt>
                <c:pt idx="9">
                  <c:v>7.6156965599387519E-2</c:v>
                </c:pt>
                <c:pt idx="10">
                  <c:v>8.5126315447937154E-2</c:v>
                </c:pt>
                <c:pt idx="11">
                  <c:v>9.3979931750053883E-2</c:v>
                </c:pt>
                <c:pt idx="12">
                  <c:v>0.10271967517368678</c:v>
                </c:pt>
                <c:pt idx="13">
                  <c:v>0.11134737060470903</c:v>
                </c:pt>
                <c:pt idx="14">
                  <c:v>0.11986480794715591</c:v>
                </c:pt>
                <c:pt idx="15">
                  <c:v>0.12827374290307481</c:v>
                </c:pt>
                <c:pt idx="16">
                  <c:v>0.13657589773256934</c:v>
                </c:pt>
                <c:pt idx="17">
                  <c:v>0.14477296199460191</c:v>
                </c:pt>
                <c:pt idx="18">
                  <c:v>0.15286659326910093</c:v>
                </c:pt>
                <c:pt idx="19">
                  <c:v>0.16085841786090185</c:v>
                </c:pt>
                <c:pt idx="20">
                  <c:v>0.16875003148603446</c:v>
                </c:pt>
                <c:pt idx="21">
                  <c:v>0.17654299994085287</c:v>
                </c:pt>
                <c:pt idx="22">
                  <c:v>0.18423885975448975</c:v>
                </c:pt>
                <c:pt idx="23">
                  <c:v>0.1918391188251001</c:v>
                </c:pt>
                <c:pt idx="24">
                  <c:v>0.19934525704034686</c:v>
                </c:pt>
                <c:pt idx="25">
                  <c:v>0.20675872688256586</c:v>
                </c:pt>
                <c:pt idx="26">
                  <c:v>0.21408095401903449</c:v>
                </c:pt>
                <c:pt idx="27">
                  <c:v>0.22131333787775503</c:v>
                </c:pt>
                <c:pt idx="28">
                  <c:v>0.22845725220915178</c:v>
                </c:pt>
                <c:pt idx="29">
                  <c:v>0.23551404563406808</c:v>
                </c:pt>
                <c:pt idx="30">
                  <c:v>0.2424850421784383</c:v>
                </c:pt>
                <c:pt idx="31">
                  <c:v>0.2493715417949979</c:v>
                </c:pt>
                <c:pt idx="32">
                  <c:v>0.25617482087238463</c:v>
                </c:pt>
                <c:pt idx="33">
                  <c:v>0.26289613273197154</c:v>
                </c:pt>
                <c:pt idx="34">
                  <c:v>0.26953670811276459</c:v>
                </c:pt>
                <c:pt idx="35">
                  <c:v>0.27609775564468586</c:v>
                </c:pt>
                <c:pt idx="36">
                  <c:v>0.28258046231055434</c:v>
                </c:pt>
                <c:pt idx="37">
                  <c:v>0.28898599389706731</c:v>
                </c:pt>
                <c:pt idx="38">
                  <c:v>0.29531549543507563</c:v>
                </c:pt>
                <c:pt idx="39">
                  <c:v>0.30157009162943882</c:v>
                </c:pt>
                <c:pt idx="40">
                  <c:v>0.30775088727873584</c:v>
                </c:pt>
                <c:pt idx="41">
                  <c:v>0.31385896768509997</c:v>
                </c:pt>
                <c:pt idx="42">
                  <c:v>0.31989539905443926</c:v>
                </c:pt>
                <c:pt idx="43">
                  <c:v>0.32586122888729502</c:v>
                </c:pt>
                <c:pt idx="44">
                  <c:v>0.33175748636058405</c:v>
                </c:pt>
                <c:pt idx="45">
                  <c:v>0.33758518270046267</c:v>
                </c:pt>
                <c:pt idx="46">
                  <c:v>0.34334531154654557</c:v>
                </c:pt>
                <c:pt idx="47">
                  <c:v>0.34903884930770268</c:v>
                </c:pt>
                <c:pt idx="48">
                  <c:v>0.35466675550965338</c:v>
                </c:pt>
                <c:pt idx="49">
                  <c:v>0.36022997313457017</c:v>
                </c:pt>
                <c:pt idx="50">
                  <c:v>0.36572942895289762</c:v>
                </c:pt>
                <c:pt idx="51">
                  <c:v>0.37116603384758706</c:v>
                </c:pt>
                <c:pt idx="52">
                  <c:v>0.37654068313094102</c:v>
                </c:pt>
                <c:pt idx="53">
                  <c:v>0.38185425685425689</c:v>
                </c:pt>
                <c:pt idx="54">
                  <c:v>0.38710762011045302</c:v>
                </c:pt>
                <c:pt idx="55">
                  <c:v>0.39230162332985591</c:v>
                </c:pt>
                <c:pt idx="56">
                  <c:v>0.39743710256932197</c:v>
                </c:pt>
                <c:pt idx="57">
                  <c:v>0.40251487979486134</c:v>
                </c:pt>
                <c:pt idx="58">
                  <c:v>0.40753576315792972</c:v>
                </c:pt>
                <c:pt idx="59">
                  <c:v>0.41250054726554486</c:v>
                </c:pt>
                <c:pt idx="60">
                  <c:v>0.41741001344438428</c:v>
                </c:pt>
                <c:pt idx="61">
                  <c:v>0.42226492999901444</c:v>
                </c:pt>
                <c:pt idx="62">
                  <c:v>0.42706605246439661</c:v>
                </c:pt>
                <c:pt idx="63">
                  <c:v>0.4318141238528132</c:v>
                </c:pt>
                <c:pt idx="64">
                  <c:v>0.43650987489535192</c:v>
                </c:pt>
                <c:pt idx="65">
                  <c:v>0.44115402427808253</c:v>
                </c:pt>
                <c:pt idx="66">
                  <c:v>0.44574727887305715</c:v>
                </c:pt>
                <c:pt idx="67">
                  <c:v>0.4502903339642616</c:v>
                </c:pt>
                <c:pt idx="68">
                  <c:v>0.45478387346864096</c:v>
                </c:pt>
                <c:pt idx="69">
                  <c:v>0.45922857015232055</c:v>
                </c:pt>
                <c:pt idx="70">
                  <c:v>0.46362508584213902</c:v>
                </c:pt>
                <c:pt idx="71">
                  <c:v>0.46797407163260824</c:v>
                </c:pt>
                <c:pt idx="72">
                  <c:v>0.47227616808840917</c:v>
                </c:pt>
                <c:pt idx="73">
                  <c:v>0.47653200544253493</c:v>
                </c:pt>
                <c:pt idx="74">
                  <c:v>0.48074220379018212</c:v>
                </c:pt>
                <c:pt idx="75">
                  <c:v>0.4849073732784962</c:v>
                </c:pt>
                <c:pt idx="76">
                  <c:v>0.48902811429226822</c:v>
                </c:pt>
                <c:pt idx="77">
                  <c:v>0.49310501763568099</c:v>
                </c:pt>
                <c:pt idx="78">
                  <c:v>0.49713866471019813</c:v>
                </c:pt>
                <c:pt idx="79">
                  <c:v>0.50112962768868863</c:v>
                </c:pt>
                <c:pt idx="80">
                  <c:v>0.50507846968587577</c:v>
                </c:pt>
                <c:pt idx="81">
                  <c:v>0.50898574492519777</c:v>
                </c:pt>
                <c:pt idx="82">
                  <c:v>0.51285199890216482</c:v>
                </c:pt>
                <c:pt idx="83">
                  <c:v>0.51667776854429437</c:v>
                </c:pt>
                <c:pt idx="84">
                  <c:v>0.52046358236770718</c:v>
                </c:pt>
                <c:pt idx="85">
                  <c:v>0.52420996063045944</c:v>
                </c:pt>
                <c:pt idx="86">
                  <c:v>0.52791741548268967</c:v>
                </c:pt>
                <c:pt idx="87">
                  <c:v>0.53158645111365321</c:v>
                </c:pt>
                <c:pt idx="88">
                  <c:v>0.53521756389571784</c:v>
                </c:pt>
                <c:pt idx="89">
                  <c:v>0.53881124252539025</c:v>
                </c:pt>
                <c:pt idx="90">
                  <c:v>0.54236796816144106</c:v>
                </c:pt>
                <c:pt idx="91">
                  <c:v>0.54588821456019931</c:v>
                </c:pt>
                <c:pt idx="92">
                  <c:v>0.54937244820807507</c:v>
                </c:pt>
                <c:pt idx="93">
                  <c:v>0.55282112845138065</c:v>
                </c:pt>
                <c:pt idx="94">
                  <c:v>0.55623470762350757</c:v>
                </c:pt>
                <c:pt idx="95">
                  <c:v>0.55961363116952145</c:v>
                </c:pt>
                <c:pt idx="96">
                  <c:v>0.5629583377682339</c:v>
                </c:pt>
                <c:pt idx="97">
                  <c:v>0.56626925945180795</c:v>
                </c:pt>
                <c:pt idx="98">
                  <c:v>0.56954682172295301</c:v>
                </c:pt>
                <c:pt idx="99">
                  <c:v>0.57279144366976487</c:v>
                </c:pt>
                <c:pt idx="100">
                  <c:v>0.57600353807826288</c:v>
                </c:pt>
                <c:pt idx="101">
                  <c:v>0.57918351154267589</c:v>
                </c:pt>
                <c:pt idx="102">
                  <c:v>0.58233176457352864</c:v>
                </c:pt>
                <c:pt idx="103">
                  <c:v>0.58544869170357694</c:v>
                </c:pt>
                <c:pt idx="104">
                  <c:v>0.58853468159163969</c:v>
                </c:pt>
                <c:pt idx="105">
                  <c:v>0.59159011712437504</c:v>
                </c:pt>
                <c:pt idx="106">
                  <c:v>0.59461537551604637</c:v>
                </c:pt>
                <c:pt idx="107">
                  <c:v>0.59761082840632185</c:v>
                </c:pt>
                <c:pt idx="108">
                  <c:v>0.60057684195615246</c:v>
                </c:pt>
                <c:pt idx="109">
                  <c:v>0.60351377694176889</c:v>
                </c:pt>
                <c:pt idx="110">
                  <c:v>0.60642198884684162</c:v>
                </c:pt>
                <c:pt idx="111">
                  <c:v>0.60930182795284027</c:v>
                </c:pt>
                <c:pt idx="112">
                  <c:v>0.61215363942763701</c:v>
                </c:pt>
                <c:pt idx="113">
                  <c:v>0.6149777634123873</c:v>
                </c:pt>
                <c:pt idx="114">
                  <c:v>0.61777453510672831</c:v>
                </c:pt>
                <c:pt idx="115">
                  <c:v>0.62054428485233171</c:v>
                </c:pt>
                <c:pt idx="116">
                  <c:v>0.62328733821484494</c:v>
                </c:pt>
                <c:pt idx="117">
                  <c:v>0.62600401606425704</c:v>
                </c:pt>
                <c:pt idx="118">
                  <c:v>0.62869463465372288</c:v>
                </c:pt>
                <c:pt idx="119">
                  <c:v>0.63135950569687793</c:v>
                </c:pt>
                <c:pt idx="120">
                  <c:v>0.63399893644367833</c:v>
                </c:pt>
                <c:pt idx="121">
                  <c:v>0.63661322975479484</c:v>
                </c:pt>
                <c:pt idx="122">
                  <c:v>0.63920268417459447</c:v>
                </c:pt>
                <c:pt idx="123">
                  <c:v>0.6417675940027372</c:v>
                </c:pt>
                <c:pt idx="124">
                  <c:v>0.64430824936441988</c:v>
                </c:pt>
                <c:pt idx="125">
                  <c:v>0.64682493627929416</c:v>
                </c:pt>
                <c:pt idx="126">
                  <c:v>0.64931793672908744</c:v>
                </c:pt>
                <c:pt idx="127">
                  <c:v>0.65178752872395296</c:v>
                </c:pt>
                <c:pt idx="128">
                  <c:v>0.65423398636757868</c:v>
                </c:pt>
                <c:pt idx="129">
                  <c:v>0.65665757992107687</c:v>
                </c:pt>
                <c:pt idx="130">
                  <c:v>0.65905857586568473</c:v>
                </c:pt>
                <c:pt idx="131">
                  <c:v>0.66143723696429624</c:v>
                </c:pt>
                <c:pt idx="132">
                  <c:v>0.66379382232185336</c:v>
                </c:pt>
                <c:pt idx="133">
                  <c:v>0.66612858744461823</c:v>
                </c:pt>
                <c:pt idx="134">
                  <c:v>0.66844178429835066</c:v>
                </c:pt>
                <c:pt idx="135">
                  <c:v>0.67073366136541279</c:v>
                </c:pt>
                <c:pt idx="136">
                  <c:v>0.67300446370082367</c:v>
                </c:pt>
                <c:pt idx="137">
                  <c:v>0.67525443298728594</c:v>
                </c:pt>
                <c:pt idx="138">
                  <c:v>0.67748380758920379</c:v>
                </c:pt>
                <c:pt idx="139">
                  <c:v>0.67969282260571606</c:v>
                </c:pt>
                <c:pt idx="140">
                  <c:v>0.68188170992276143</c:v>
                </c:pt>
                <c:pt idx="141">
                  <c:v>0.68405069826419707</c:v>
                </c:pt>
                <c:pt idx="142">
                  <c:v>0.68620001324199165</c:v>
                </c:pt>
                <c:pt idx="143">
                  <c:v>0.68832987740550755</c:v>
                </c:pt>
                <c:pt idx="144">
                  <c:v>0.69044051028989473</c:v>
                </c:pt>
                <c:pt idx="145">
                  <c:v>0.69253212846361167</c:v>
                </c:pt>
                <c:pt idx="146">
                  <c:v>0.69460494557509289</c:v>
                </c:pt>
                <c:pt idx="147">
                  <c:v>0.69665917239857877</c:v>
                </c:pt>
                <c:pt idx="148">
                  <c:v>0.69869501687912527</c:v>
                </c:pt>
                <c:pt idx="149">
                  <c:v>0.70071268417680965</c:v>
                </c:pt>
                <c:pt idx="150">
                  <c:v>0.70271237671014952</c:v>
                </c:pt>
                <c:pt idx="151">
                  <c:v>0.70469429419874841</c:v>
                </c:pt>
                <c:pt idx="152">
                  <c:v>0.70665863370518689</c:v>
                </c:pt>
                <c:pt idx="153">
                  <c:v>0.70860558967617027</c:v>
                </c:pt>
                <c:pt idx="154">
                  <c:v>0.71053535398295053</c:v>
                </c:pt>
                <c:pt idx="155">
                  <c:v>0.71244811596103674</c:v>
                </c:pt>
                <c:pt idx="156">
                  <c:v>0.71434406244920567</c:v>
                </c:pt>
                <c:pt idx="157">
                  <c:v>0.7162233778278293</c:v>
                </c:pt>
                <c:pt idx="158">
                  <c:v>0.71808624405653054</c:v>
                </c:pt>
                <c:pt idx="159">
                  <c:v>0.71993284071118224</c:v>
                </c:pt>
                <c:pt idx="160">
                  <c:v>0.72176334502025941</c:v>
                </c:pt>
                <c:pt idx="161">
                  <c:v>0.72357793190056208</c:v>
                </c:pt>
                <c:pt idx="162">
                  <c:v>0.72537677399231548</c:v>
                </c:pt>
                <c:pt idx="163">
                  <c:v>0.72716004169366411</c:v>
                </c:pt>
                <c:pt idx="164">
                  <c:v>0.72892790319456913</c:v>
                </c:pt>
                <c:pt idx="165">
                  <c:v>0.73068052451012144</c:v>
                </c:pt>
                <c:pt idx="166">
                  <c:v>0.73241806951328203</c:v>
                </c:pt>
                <c:pt idx="167">
                  <c:v>0.73414069996705922</c:v>
                </c:pt>
                <c:pt idx="168">
                  <c:v>0.73584857555613592</c:v>
                </c:pt>
                <c:pt idx="169">
                  <c:v>0.73754185391795557</c:v>
                </c:pt>
                <c:pt idx="170">
                  <c:v>0.73922069067327789</c:v>
                </c:pt>
                <c:pt idx="171">
                  <c:v>0.74088523945621432</c:v>
                </c:pt>
                <c:pt idx="172">
                  <c:v>0.74253565194375437</c:v>
                </c:pt>
                <c:pt idx="173">
                  <c:v>0.74417207788478978</c:v>
                </c:pt>
                <c:pt idx="174">
                  <c:v>0.74579466512864945</c:v>
                </c:pt>
                <c:pt idx="175">
                  <c:v>0.74740355965315164</c:v>
                </c:pt>
                <c:pt idx="176">
                  <c:v>0.74899890559218441</c:v>
                </c:pt>
                <c:pt idx="177">
                  <c:v>0.75058084526282187</c:v>
                </c:pt>
                <c:pt idx="178">
                  <c:v>0.75214951919198658</c:v>
                </c:pt>
                <c:pt idx="179">
                  <c:v>0.75370506614266453</c:v>
                </c:pt>
                <c:pt idx="180">
                  <c:v>0.7552476231396833</c:v>
                </c:pt>
                <c:pt idx="181">
                  <c:v>0.75677732549506027</c:v>
                </c:pt>
                <c:pt idx="182">
                  <c:v>0.75829430683292887</c:v>
                </c:pt>
                <c:pt idx="183">
                  <c:v>0.75979869911405173</c:v>
                </c:pt>
                <c:pt idx="184">
                  <c:v>0.76129063265992714</c:v>
                </c:pt>
                <c:pt idx="185">
                  <c:v>0.76277023617649775</c:v>
                </c:pt>
                <c:pt idx="186">
                  <c:v>0.76423763677746792</c:v>
                </c:pt>
                <c:pt idx="187">
                  <c:v>0.76569296000723663</c:v>
                </c:pt>
                <c:pt idx="188">
                  <c:v>0.76713632986345492</c:v>
                </c:pt>
                <c:pt idx="189">
                  <c:v>0.76856786881921246</c:v>
                </c:pt>
                <c:pt idx="190">
                  <c:v>0.76998769784486143</c:v>
                </c:pt>
                <c:pt idx="191">
                  <c:v>0.77139593642948479</c:v>
                </c:pt>
                <c:pt idx="192">
                  <c:v>0.77279270260201338</c:v>
                </c:pt>
                <c:pt idx="193">
                  <c:v>0.77417811295200123</c:v>
                </c:pt>
                <c:pt idx="194">
                  <c:v>0.77555228265006193</c:v>
                </c:pt>
                <c:pt idx="195">
                  <c:v>0.77691532546797659</c:v>
                </c:pt>
                <c:pt idx="196">
                  <c:v>0.77826735379847367</c:v>
                </c:pt>
                <c:pt idx="197">
                  <c:v>0.77960847867469263</c:v>
                </c:pt>
                <c:pt idx="198">
                  <c:v>0.78093880978933228</c:v>
                </c:pt>
                <c:pt idx="199">
                  <c:v>0.78225845551349293</c:v>
                </c:pt>
                <c:pt idx="200">
                  <c:v>0.78356752291521536</c:v>
                </c:pt>
                <c:pt idx="201">
                  <c:v>0.78486611777772397</c:v>
                </c:pt>
                <c:pt idx="202">
                  <c:v>0.78615434461737821</c:v>
                </c:pt>
                <c:pt idx="203">
                  <c:v>0.78743230670133812</c:v>
                </c:pt>
                <c:pt idx="204">
                  <c:v>0.78870010606494845</c:v>
                </c:pt>
                <c:pt idx="205">
                  <c:v>0.78995784352884768</c:v>
                </c:pt>
                <c:pt idx="206">
                  <c:v>0.79120561871580497</c:v>
                </c:pt>
                <c:pt idx="207">
                  <c:v>0.7924435300672924</c:v>
                </c:pt>
                <c:pt idx="208">
                  <c:v>0.79367167485979362</c:v>
                </c:pt>
                <c:pt idx="209">
                  <c:v>0.79489014922085777</c:v>
                </c:pt>
                <c:pt idx="210">
                  <c:v>0.79609904814490007</c:v>
                </c:pt>
                <c:pt idx="211">
                  <c:v>0.7972984655087535</c:v>
                </c:pt>
                <c:pt idx="212">
                  <c:v>0.79848849408697997</c:v>
                </c:pt>
                <c:pt idx="213">
                  <c:v>0.7996692255669392</c:v>
                </c:pt>
                <c:pt idx="214">
                  <c:v>0.80084075056362369</c:v>
                </c:pt>
                <c:pt idx="215">
                  <c:v>0.80200315863426397</c:v>
                </c:pt>
                <c:pt idx="216">
                  <c:v>0.80315653829270517</c:v>
                </c:pt>
                <c:pt idx="217">
                  <c:v>0.80430097702356151</c:v>
                </c:pt>
                <c:pt idx="218">
                  <c:v>0.80543656129615204</c:v>
                </c:pt>
                <c:pt idx="219">
                  <c:v>0.80656337657822064</c:v>
                </c:pt>
                <c:pt idx="220">
                  <c:v>0.80768150734944488</c:v>
                </c:pt>
                <c:pt idx="221">
                  <c:v>0.80879103711473643</c:v>
                </c:pt>
                <c:pt idx="222">
                  <c:v>0.80989204841733875</c:v>
                </c:pt>
                <c:pt idx="223">
                  <c:v>0.8109846228517219</c:v>
                </c:pt>
                <c:pt idx="224">
                  <c:v>0.81206884107628174</c:v>
                </c:pt>
                <c:pt idx="225">
                  <c:v>0.81314478282584501</c:v>
                </c:pt>
                <c:pt idx="226">
                  <c:v>0.81421252692398294</c:v>
                </c:pt>
                <c:pt idx="227">
                  <c:v>0.81527215129513897</c:v>
                </c:pt>
                <c:pt idx="228">
                  <c:v>0.81632373297657068</c:v>
                </c:pt>
                <c:pt idx="229">
                  <c:v>0.81736734813011291</c:v>
                </c:pt>
                <c:pt idx="230">
                  <c:v>0.81840307205376073</c:v>
                </c:pt>
                <c:pt idx="231">
                  <c:v>0.81943097919307895</c:v>
                </c:pt>
                <c:pt idx="232">
                  <c:v>0.82045114315244017</c:v>
                </c:pt>
                <c:pt idx="233">
                  <c:v>0.8214636367060919</c:v>
                </c:pt>
                <c:pt idx="234">
                  <c:v>0.82246853180905943</c:v>
                </c:pt>
                <c:pt idx="235">
                  <c:v>0.82346589960788497</c:v>
                </c:pt>
                <c:pt idx="236">
                  <c:v>0.8244558104512052</c:v>
                </c:pt>
                <c:pt idx="237">
                  <c:v>0.82543833390017241</c:v>
                </c:pt>
                <c:pt idx="238">
                  <c:v>0.82641353873871892</c:v>
                </c:pt>
                <c:pt idx="239">
                  <c:v>0.82738149298367025</c:v>
                </c:pt>
                <c:pt idx="240">
                  <c:v>0.82834226389470733</c:v>
                </c:pt>
                <c:pt idx="241">
                  <c:v>0.82929591798418112</c:v>
                </c:pt>
                <c:pt idx="242">
                  <c:v>0.83024252102678275</c:v>
                </c:pt>
                <c:pt idx="243">
                  <c:v>0.83118213806906993</c:v>
                </c:pt>
                <c:pt idx="244">
                  <c:v>0.83211483343885406</c:v>
                </c:pt>
                <c:pt idx="245">
                  <c:v>0.83304067075444854</c:v>
                </c:pt>
                <c:pt idx="246">
                  <c:v>0.83395971293378202</c:v>
                </c:pt>
                <c:pt idx="247">
                  <c:v>0.83487202220337664</c:v>
                </c:pt>
                <c:pt idx="248">
                  <c:v>0.83577766010719723</c:v>
                </c:pt>
                <c:pt idx="249">
                  <c:v>0.8366766875153695</c:v>
                </c:pt>
                <c:pt idx="250">
                  <c:v>0.83756916463277198</c:v>
                </c:pt>
                <c:pt idx="251">
                  <c:v>0.83845515100750223</c:v>
                </c:pt>
                <c:pt idx="252">
                  <c:v>0.83933470553922174</c:v>
                </c:pt>
                <c:pt idx="253">
                  <c:v>0.84020788648737821</c:v>
                </c:pt>
                <c:pt idx="254">
                  <c:v>0.84107475147930921</c:v>
                </c:pt>
                <c:pt idx="255">
                  <c:v>0.84193535751823001</c:v>
                </c:pt>
                <c:pt idx="256">
                  <c:v>0.84278976099110436</c:v>
                </c:pt>
                <c:pt idx="257">
                  <c:v>0.84363801767640434</c:v>
                </c:pt>
                <c:pt idx="258">
                  <c:v>0.84448018275175585</c:v>
                </c:pt>
                <c:pt idx="259">
                  <c:v>0.84531631080147762</c:v>
                </c:pt>
                <c:pt idx="260">
                  <c:v>0.84614645582401005</c:v>
                </c:pt>
                <c:pt idx="261">
                  <c:v>0.84697067123923853</c:v>
                </c:pt>
                <c:pt idx="262">
                  <c:v>0.84778900989571304</c:v>
                </c:pt>
                <c:pt idx="263">
                  <c:v>0.84860152407776435</c:v>
                </c:pt>
                <c:pt idx="264">
                  <c:v>0.84940826551251869</c:v>
                </c:pt>
                <c:pt idx="265">
                  <c:v>0.85020928537681384</c:v>
                </c:pt>
                <c:pt idx="266">
                  <c:v>0.85100463430401652</c:v>
                </c:pt>
                <c:pt idx="267">
                  <c:v>0.85179436239074435</c:v>
                </c:pt>
                <c:pt idx="268">
                  <c:v>0.85257851920349181</c:v>
                </c:pt>
                <c:pt idx="269">
                  <c:v>0.85335715378516341</c:v>
                </c:pt>
                <c:pt idx="270">
                  <c:v>0.85413031466151579</c:v>
                </c:pt>
                <c:pt idx="271">
                  <c:v>0.85489804984750795</c:v>
                </c:pt>
                <c:pt idx="272">
                  <c:v>0.85566040685356304</c:v>
                </c:pt>
                <c:pt idx="273">
                  <c:v>0.85641743269174364</c:v>
                </c:pt>
                <c:pt idx="274">
                  <c:v>0.85716917388183922</c:v>
                </c:pt>
                <c:pt idx="275">
                  <c:v>0.85791567645736966</c:v>
                </c:pt>
                <c:pt idx="276">
                  <c:v>0.85865698597150508</c:v>
                </c:pt>
                <c:pt idx="277">
                  <c:v>0.85939314750290341</c:v>
                </c:pt>
                <c:pt idx="278">
                  <c:v>0.8601242056614673</c:v>
                </c:pt>
                <c:pt idx="279">
                  <c:v>0.86085020459402017</c:v>
                </c:pt>
                <c:pt idx="280">
                  <c:v>0.86157118798990617</c:v>
                </c:pt>
                <c:pt idx="281">
                  <c:v>0.86228719908651019</c:v>
                </c:pt>
                <c:pt idx="282">
                  <c:v>0.86299828067470363</c:v>
                </c:pt>
                <c:pt idx="283">
                  <c:v>0.86370447510421555</c:v>
                </c:pt>
                <c:pt idx="284">
                  <c:v>0.86440582428892787</c:v>
                </c:pt>
                <c:pt idx="285">
                  <c:v>0.86510236971210119</c:v>
                </c:pt>
                <c:pt idx="286">
                  <c:v>0.86579415243152646</c:v>
                </c:pt>
                <c:pt idx="287">
                  <c:v>0.86648121308460735</c:v>
                </c:pt>
                <c:pt idx="288">
                  <c:v>0.86716359189337433</c:v>
                </c:pt>
                <c:pt idx="289">
                  <c:v>0.86784132866942831</c:v>
                </c:pt>
                <c:pt idx="290">
                  <c:v>0.86851446281882005</c:v>
                </c:pt>
                <c:pt idx="291">
                  <c:v>0.86918303334685998</c:v>
                </c:pt>
                <c:pt idx="292">
                  <c:v>0.86984707886286572</c:v>
                </c:pt>
                <c:pt idx="293">
                  <c:v>0.87050663758484448</c:v>
                </c:pt>
                <c:pt idx="294">
                  <c:v>0.87116174734411178</c:v>
                </c:pt>
                <c:pt idx="295">
                  <c:v>0.87181244558984849</c:v>
                </c:pt>
                <c:pt idx="296">
                  <c:v>0.87245876939359712</c:v>
                </c:pt>
                <c:pt idx="297">
                  <c:v>0.87310075545369648</c:v>
                </c:pt>
                <c:pt idx="298">
                  <c:v>0.87373844009965784</c:v>
                </c:pt>
                <c:pt idx="299">
                  <c:v>0.87437185929648231</c:v>
                </c:pt>
                <c:pt idx="300">
                  <c:v>0.87500104864892048</c:v>
                </c:pt>
                <c:pt idx="301">
                  <c:v>0.87562604340567585</c:v>
                </c:pt>
                <c:pt idx="302">
                  <c:v>0.87624687846355109</c:v>
                </c:pt>
                <c:pt idx="303">
                  <c:v>0.87686358837153999</c:v>
                </c:pt>
                <c:pt idx="304">
                  <c:v>0.87747620733486575</c:v>
                </c:pt>
                <c:pt idx="305">
                  <c:v>0.87808476921896406</c:v>
                </c:pt>
                <c:pt idx="306">
                  <c:v>0.87868930755341546</c:v>
                </c:pt>
                <c:pt idx="307">
                  <c:v>0.87928985553582439</c:v>
                </c:pt>
                <c:pt idx="308">
                  <c:v>0.87988644603564714</c:v>
                </c:pt>
                <c:pt idx="309">
                  <c:v>0.88047911159797143</c:v>
                </c:pt>
                <c:pt idx="310">
                  <c:v>0.88106788444724249</c:v>
                </c:pt>
                <c:pt idx="311">
                  <c:v>0.88165279649094452</c:v>
                </c:pt>
                <c:pt idx="312">
                  <c:v>0.88223387932323138</c:v>
                </c:pt>
                <c:pt idx="313">
                  <c:v>0.88281116422850947</c:v>
                </c:pt>
                <c:pt idx="314">
                  <c:v>0.8833846821849769</c:v>
                </c:pt>
                <c:pt idx="315">
                  <c:v>0.88395446386811216</c:v>
                </c:pt>
                <c:pt idx="316">
                  <c:v>0.88452053965412125</c:v>
                </c:pt>
                <c:pt idx="317">
                  <c:v>0.88508293962333828</c:v>
                </c:pt>
                <c:pt idx="318">
                  <c:v>0.88564169356358136</c:v>
                </c:pt>
                <c:pt idx="319">
                  <c:v>0.8861968309734668</c:v>
                </c:pt>
                <c:pt idx="320">
                  <c:v>0.88674838106567933</c:v>
                </c:pt>
                <c:pt idx="321">
                  <c:v>0.88729637277020024</c:v>
                </c:pt>
                <c:pt idx="322">
                  <c:v>0.88784083473749409</c:v>
                </c:pt>
                <c:pt idx="323">
                  <c:v>0.88838179534165407</c:v>
                </c:pt>
                <c:pt idx="324">
                  <c:v>0.88891928268350806</c:v>
                </c:pt>
                <c:pt idx="325">
                  <c:v>0.88945332459368354</c:v>
                </c:pt>
                <c:pt idx="326">
                  <c:v>0.88998394863563368</c:v>
                </c:pt>
                <c:pt idx="327">
                  <c:v>0.89051118210862601</c:v>
                </c:pt>
                <c:pt idx="328">
                  <c:v>0.89103505205068989</c:v>
                </c:pt>
                <c:pt idx="329">
                  <c:v>0.89155558524153056</c:v>
                </c:pt>
                <c:pt idx="330">
                  <c:v>0.89207280820540247</c:v>
                </c:pt>
                <c:pt idx="331">
                  <c:v>0.89258674721394815</c:v>
                </c:pt>
                <c:pt idx="332">
                  <c:v>0.89309742828900074</c:v>
                </c:pt>
                <c:pt idx="333">
                  <c:v>0.89360487720535042</c:v>
                </c:pt>
                <c:pt idx="334">
                  <c:v>0.8941091194934766</c:v>
                </c:pt>
                <c:pt idx="335">
                  <c:v>0.89461018044224583</c:v>
                </c:pt>
                <c:pt idx="336">
                  <c:v>0.89510808510157369</c:v>
                </c:pt>
                <c:pt idx="337">
                  <c:v>0.89560285828505692</c:v>
                </c:pt>
                <c:pt idx="338">
                  <c:v>0.89609452457256822</c:v>
                </c:pt>
                <c:pt idx="339">
                  <c:v>0.89658310831282273</c:v>
                </c:pt>
                <c:pt idx="340">
                  <c:v>0.89706863362590794</c:v>
                </c:pt>
                <c:pt idx="341">
                  <c:v>0.89755112440578666</c:v>
                </c:pt>
                <c:pt idx="342">
                  <c:v>0.89803060432276416</c:v>
                </c:pt>
                <c:pt idx="343">
                  <c:v>0.89850709682592877</c:v>
                </c:pt>
                <c:pt idx="344">
                  <c:v>0.89898062514555899</c:v>
                </c:pt>
                <c:pt idx="345">
                  <c:v>0.89945121229550207</c:v>
                </c:pt>
                <c:pt idx="346">
                  <c:v>0.89991888107552298</c:v>
                </c:pt>
                <c:pt idx="347">
                  <c:v>0.90038365407362431</c:v>
                </c:pt>
                <c:pt idx="348">
                  <c:v>0.90084555366833707</c:v>
                </c:pt>
                <c:pt idx="349">
                  <c:v>0.90130460203098361</c:v>
                </c:pt>
                <c:pt idx="350">
                  <c:v>0.90176082112791278</c:v>
                </c:pt>
                <c:pt idx="351">
                  <c:v>0.90221423272270707</c:v>
                </c:pt>
                <c:pt idx="352">
                  <c:v>0.90266485837836286</c:v>
                </c:pt>
                <c:pt idx="353">
                  <c:v>0.90311271945944416</c:v>
                </c:pt>
                <c:pt idx="354">
                  <c:v>0.90355783713420923</c:v>
                </c:pt>
                <c:pt idx="355">
                  <c:v>0.90400023237671279</c:v>
                </c:pt>
                <c:pt idx="356">
                  <c:v>0.90443992596888056</c:v>
                </c:pt>
                <c:pt idx="357">
                  <c:v>0.90487693850255946</c:v>
                </c:pt>
                <c:pt idx="358">
                  <c:v>0.90531129038154301</c:v>
                </c:pt>
                <c:pt idx="359">
                  <c:v>0.90574300182357259</c:v>
                </c:pt>
                <c:pt idx="360">
                  <c:v>0.90617209286231193</c:v>
                </c:pt>
                <c:pt idx="361">
                  <c:v>0.90659858334930143</c:v>
                </c:pt>
                <c:pt idx="362">
                  <c:v>0.90702249295588566</c:v>
                </c:pt>
                <c:pt idx="363">
                  <c:v>0.90744384117511867</c:v>
                </c:pt>
                <c:pt idx="364">
                  <c:v>0.90786264732364774</c:v>
                </c:pt>
                <c:pt idx="365">
                  <c:v>0.90827893054357089</c:v>
                </c:pt>
                <c:pt idx="366">
                  <c:v>0.90869270980427663</c:v>
                </c:pt>
                <c:pt idx="367">
                  <c:v>0.90910400390425727</c:v>
                </c:pt>
                <c:pt idx="368">
                  <c:v>0.90951283147290396</c:v>
                </c:pt>
                <c:pt idx="369">
                  <c:v>0.90991921097227713</c:v>
                </c:pt>
                <c:pt idx="370">
                  <c:v>0.91032316069885888</c:v>
                </c:pt>
                <c:pt idx="371">
                  <c:v>0.91072469878528195</c:v>
                </c:pt>
                <c:pt idx="372">
                  <c:v>0.91112384320203921</c:v>
                </c:pt>
                <c:pt idx="373">
                  <c:v>0.91152061175917287</c:v>
                </c:pt>
                <c:pt idx="374">
                  <c:v>0.9119150221079434</c:v>
                </c:pt>
                <c:pt idx="375">
                  <c:v>0.91230709174247782</c:v>
                </c:pt>
                <c:pt idx="376">
                  <c:v>0.91269683800140011</c:v>
                </c:pt>
                <c:pt idx="377">
                  <c:v>0.91308427806944137</c:v>
                </c:pt>
                <c:pt idx="378">
                  <c:v>0.91346942897903016</c:v>
                </c:pt>
                <c:pt idx="379">
                  <c:v>0.91385230761186642</c:v>
                </c:pt>
                <c:pt idx="380">
                  <c:v>0.91423293070047384</c:v>
                </c:pt>
                <c:pt idx="381">
                  <c:v>0.91461131482973645</c:v>
                </c:pt>
                <c:pt idx="382">
                  <c:v>0.91498747643841605</c:v>
                </c:pt>
                <c:pt idx="383">
                  <c:v>0.91536143182065166</c:v>
                </c:pt>
                <c:pt idx="384">
                  <c:v>0.9157331971274425</c:v>
                </c:pt>
                <c:pt idx="385">
                  <c:v>0.91610278836811165</c:v>
                </c:pt>
                <c:pt idx="386">
                  <c:v>0.91647022141175483</c:v>
                </c:pt>
                <c:pt idx="387">
                  <c:v>0.91683551198867141</c:v>
                </c:pt>
                <c:pt idx="388">
                  <c:v>0.91719867569177771</c:v>
                </c:pt>
                <c:pt idx="389">
                  <c:v>0.91755972797800534</c:v>
                </c:pt>
                <c:pt idx="390">
                  <c:v>0.91791868416968314</c:v>
                </c:pt>
                <c:pt idx="391">
                  <c:v>0.91827555945590178</c:v>
                </c:pt>
                <c:pt idx="392">
                  <c:v>0.91863036889386473</c:v>
                </c:pt>
                <c:pt idx="393">
                  <c:v>0.91898312741022059</c:v>
                </c:pt>
                <c:pt idx="394">
                  <c:v>0.9193338498023842</c:v>
                </c:pt>
                <c:pt idx="395">
                  <c:v>0.91968255073983785</c:v>
                </c:pt>
                <c:pt idx="396">
                  <c:v>0.92002924476542147</c:v>
                </c:pt>
                <c:pt idx="397">
                  <c:v>0.92037394629660496</c:v>
                </c:pt>
                <c:pt idx="398">
                  <c:v>0.92071666962674859</c:v>
                </c:pt>
                <c:pt idx="399">
                  <c:v>0.92105742892634712</c:v>
                </c:pt>
                <c:pt idx="400">
                  <c:v>0.92139623824425987</c:v>
                </c:pt>
                <c:pt idx="401">
                  <c:v>0.92173311150892712</c:v>
                </c:pt>
                <c:pt idx="402">
                  <c:v>0.92206806252957374</c:v>
                </c:pt>
                <c:pt idx="403">
                  <c:v>0.92240110499739614</c:v>
                </c:pt>
                <c:pt idx="404">
                  <c:v>0.92273225248673874</c:v>
                </c:pt>
                <c:pt idx="405">
                  <c:v>0.9230615184562555</c:v>
                </c:pt>
                <c:pt idx="406">
                  <c:v>0.9233889162500587</c:v>
                </c:pt>
                <c:pt idx="407">
                  <c:v>0.92371445909885441</c:v>
                </c:pt>
                <c:pt idx="408">
                  <c:v>0.92403816012106588</c:v>
                </c:pt>
                <c:pt idx="409">
                  <c:v>0.9243600323239427</c:v>
                </c:pt>
                <c:pt idx="410">
                  <c:v>0.92468008860465933</c:v>
                </c:pt>
                <c:pt idx="411">
                  <c:v>0.92499834175140005</c:v>
                </c:pt>
                <c:pt idx="412">
                  <c:v>0.92531480444443215</c:v>
                </c:pt>
                <c:pt idx="413">
                  <c:v>0.92562948925716648</c:v>
                </c:pt>
                <c:pt idx="414">
                  <c:v>0.92594240865720645</c:v>
                </c:pt>
                <c:pt idx="415">
                  <c:v>0.92625357500738625</c:v>
                </c:pt>
                <c:pt idx="416">
                  <c:v>0.92656300056679575</c:v>
                </c:pt>
                <c:pt idx="417">
                  <c:v>0.92687069749179529</c:v>
                </c:pt>
                <c:pt idx="418">
                  <c:v>0.92717667783701785</c:v>
                </c:pt>
                <c:pt idx="419">
                  <c:v>0.92748095355636195</c:v>
                </c:pt>
                <c:pt idx="420">
                  <c:v>0.92778353650397094</c:v>
                </c:pt>
                <c:pt idx="421">
                  <c:v>0.9280844384352045</c:v>
                </c:pt>
                <c:pt idx="422">
                  <c:v>0.92838367100759611</c:v>
                </c:pt>
                <c:pt idx="423">
                  <c:v>0.92868124578180267</c:v>
                </c:pt>
                <c:pt idx="424">
                  <c:v>0.92897717422254211</c:v>
                </c:pt>
                <c:pt idx="425">
                  <c:v>0.92927146769952051</c:v>
                </c:pt>
                <c:pt idx="426">
                  <c:v>0.92956413748834998</c:v>
                </c:pt>
                <c:pt idx="427">
                  <c:v>0.92985519477145606</c:v>
                </c:pt>
                <c:pt idx="428">
                  <c:v>0.930144650638974</c:v>
                </c:pt>
                <c:pt idx="429">
                  <c:v>0.93043251608963762</c:v>
                </c:pt>
                <c:pt idx="430">
                  <c:v>0.93071880203165558</c:v>
                </c:pt>
                <c:pt idx="431">
                  <c:v>0.93100351928358038</c:v>
                </c:pt>
                <c:pt idx="432">
                  <c:v>0.93128667857516623</c:v>
                </c:pt>
                <c:pt idx="433">
                  <c:v>0.93156829054821888</c:v>
                </c:pt>
                <c:pt idx="434">
                  <c:v>0.93184836575743479</c:v>
                </c:pt>
                <c:pt idx="435">
                  <c:v>0.93212691467123288</c:v>
                </c:pt>
                <c:pt idx="436">
                  <c:v>0.93240394767257462</c:v>
                </c:pt>
                <c:pt idx="437">
                  <c:v>0.93267947505977877</c:v>
                </c:pt>
                <c:pt idx="438">
                  <c:v>0.93295350704732394</c:v>
                </c:pt>
                <c:pt idx="439">
                  <c:v>0.93322605376664369</c:v>
                </c:pt>
                <c:pt idx="440">
                  <c:v>0.93349712526691442</c:v>
                </c:pt>
                <c:pt idx="441">
                  <c:v>0.93376673151583234</c:v>
                </c:pt>
                <c:pt idx="442">
                  <c:v>0.93403488240038357</c:v>
                </c:pt>
                <c:pt idx="443">
                  <c:v>0.93430158772760574</c:v>
                </c:pt>
                <c:pt idx="444">
                  <c:v>0.93456685722534072</c:v>
                </c:pt>
                <c:pt idx="445">
                  <c:v>0.93483070054298045</c:v>
                </c:pt>
                <c:pt idx="446">
                  <c:v>0.93509312725220339</c:v>
                </c:pt>
                <c:pt idx="447">
                  <c:v>0.93535414684770402</c:v>
                </c:pt>
                <c:pt idx="448">
                  <c:v>0.93561376874791402</c:v>
                </c:pt>
                <c:pt idx="449">
                  <c:v>0.93587200229571632</c:v>
                </c:pt>
                <c:pt idx="450">
                  <c:v>0.93612885675915147</c:v>
                </c:pt>
                <c:pt idx="451">
                  <c:v>0.9363843413321149</c:v>
                </c:pt>
                <c:pt idx="452">
                  <c:v>0.93663846513504923</c:v>
                </c:pt>
                <c:pt idx="453">
                  <c:v>0.9368912372156275</c:v>
                </c:pt>
                <c:pt idx="454">
                  <c:v>0.93714266654942957</c:v>
                </c:pt>
                <c:pt idx="455">
                  <c:v>0.93739276204061228</c:v>
                </c:pt>
                <c:pt idx="456">
                  <c:v>0.93764153252257021</c:v>
                </c:pt>
                <c:pt idx="457">
                  <c:v>0.93788898675859167</c:v>
                </c:pt>
                <c:pt idx="458">
                  <c:v>0.93813513344250743</c:v>
                </c:pt>
                <c:pt idx="459">
                  <c:v>0.93837998119933119</c:v>
                </c:pt>
                <c:pt idx="460">
                  <c:v>0.9386235385858952</c:v>
                </c:pt>
                <c:pt idx="461">
                  <c:v>0.93886581409147729</c:v>
                </c:pt>
                <c:pt idx="462">
                  <c:v>0.93910681613842295</c:v>
                </c:pt>
                <c:pt idx="463">
                  <c:v>0.93934655308275983</c:v>
                </c:pt>
                <c:pt idx="464">
                  <c:v>0.93958503321480669</c:v>
                </c:pt>
                <c:pt idx="465">
                  <c:v>0.93982226475977471</c:v>
                </c:pt>
                <c:pt idx="466">
                  <c:v>0.94005825587836378</c:v>
                </c:pt>
                <c:pt idx="467">
                  <c:v>0.94029301466735205</c:v>
                </c:pt>
                <c:pt idx="468">
                  <c:v>0.94052654916017853</c:v>
                </c:pt>
                <c:pt idx="469">
                  <c:v>0.94075886732752156</c:v>
                </c:pt>
                <c:pt idx="470">
                  <c:v>0.94098997707786913</c:v>
                </c:pt>
                <c:pt idx="471">
                  <c:v>0.94121988625808528</c:v>
                </c:pt>
                <c:pt idx="472">
                  <c:v>0.94144860265396824</c:v>
                </c:pt>
                <c:pt idx="473">
                  <c:v>0.94167613399080508</c:v>
                </c:pt>
                <c:pt idx="474">
                  <c:v>0.94190248793391973</c:v>
                </c:pt>
                <c:pt idx="475">
                  <c:v>0.94212767208921466</c:v>
                </c:pt>
                <c:pt idx="476">
                  <c:v>0.94235169400370788</c:v>
                </c:pt>
                <c:pt idx="477">
                  <c:v>0.94257456116606464</c:v>
                </c:pt>
                <c:pt idx="478">
                  <c:v>0.94279628100712232</c:v>
                </c:pt>
                <c:pt idx="479">
                  <c:v>0.94301686090041115</c:v>
                </c:pt>
                <c:pt idx="480">
                  <c:v>0.94323630816266879</c:v>
                </c:pt>
                <c:pt idx="481">
                  <c:v>0.94345463005435093</c:v>
                </c:pt>
                <c:pt idx="482">
                  <c:v>0.94367183378013442</c:v>
                </c:pt>
                <c:pt idx="483">
                  <c:v>0.94388792648941777</c:v>
                </c:pt>
                <c:pt idx="484">
                  <c:v>0.94410291527681467</c:v>
                </c:pt>
                <c:pt idx="485">
                  <c:v>0.94431680718264321</c:v>
                </c:pt>
                <c:pt idx="486">
                  <c:v>0.94452960919341</c:v>
                </c:pt>
                <c:pt idx="487">
                  <c:v>0.94474132824229018</c:v>
                </c:pt>
                <c:pt idx="488">
                  <c:v>0.94495197120960039</c:v>
                </c:pt>
                <c:pt idx="489">
                  <c:v>0.94516154492326943</c:v>
                </c:pt>
                <c:pt idx="490">
                  <c:v>0.9453700561593027</c:v>
                </c:pt>
                <c:pt idx="491">
                  <c:v>0.94557751164224213</c:v>
                </c:pt>
                <c:pt idx="492">
                  <c:v>0.94578391804562167</c:v>
                </c:pt>
                <c:pt idx="493">
                  <c:v>0.94598928199241872</c:v>
                </c:pt>
                <c:pt idx="494">
                  <c:v>0.94619361005549896</c:v>
                </c:pt>
                <c:pt idx="495">
                  <c:v>0.94639690875806015</c:v>
                </c:pt>
                <c:pt idx="496">
                  <c:v>0.94659918457406755</c:v>
                </c:pt>
                <c:pt idx="497">
                  <c:v>0.9468004439286879</c:v>
                </c:pt>
                <c:pt idx="498">
                  <c:v>0.94700069319871805</c:v>
                </c:pt>
                <c:pt idx="499">
                  <c:v>0.94719993871300845</c:v>
                </c:pt>
                <c:pt idx="500">
                  <c:v>0.94739818675288456</c:v>
                </c:pt>
                <c:pt idx="501">
                  <c:v>0.9475954435525612</c:v>
                </c:pt>
                <c:pt idx="502">
                  <c:v>0.94779171529955519</c:v>
                </c:pt>
                <c:pt idx="503">
                  <c:v>0.94798700813509296</c:v>
                </c:pt>
                <c:pt idx="504">
                  <c:v>0.94818132815451373</c:v>
                </c:pt>
                <c:pt idx="505">
                  <c:v>0.94837468140766845</c:v>
                </c:pt>
                <c:pt idx="506">
                  <c:v>0.94856707389931694</c:v>
                </c:pt>
                <c:pt idx="507">
                  <c:v>0.94875851158951807</c:v>
                </c:pt>
                <c:pt idx="508">
                  <c:v>0.94894900039401786</c:v>
                </c:pt>
                <c:pt idx="509">
                  <c:v>0.94913854618463422</c:v>
                </c:pt>
                <c:pt idx="510">
                  <c:v>0.94932715478963559</c:v>
                </c:pt>
                <c:pt idx="511">
                  <c:v>0.94951483199411846</c:v>
                </c:pt>
                <c:pt idx="512">
                  <c:v>0.94970158354037948</c:v>
                </c:pt>
                <c:pt idx="513">
                  <c:v>0.94988741512828445</c:v>
                </c:pt>
                <c:pt idx="514">
                  <c:v>0.95007233241563416</c:v>
                </c:pt>
                <c:pt idx="515">
                  <c:v>0.95025634101852474</c:v>
                </c:pt>
                <c:pt idx="516">
                  <c:v>0.95043944651170809</c:v>
                </c:pt>
                <c:pt idx="517">
                  <c:v>0.95062165442894453</c:v>
                </c:pt>
                <c:pt idx="518">
                  <c:v>0.95080297026335481</c:v>
                </c:pt>
                <c:pt idx="519">
                  <c:v>0.95098339946776789</c:v>
                </c:pt>
                <c:pt idx="520">
                  <c:v>0.95116294745506536</c:v>
                </c:pt>
                <c:pt idx="521">
                  <c:v>0.95134161959852259</c:v>
                </c:pt>
                <c:pt idx="522">
                  <c:v>0.95151942123214539</c:v>
                </c:pt>
                <c:pt idx="523">
                  <c:v>0.95169635765100613</c:v>
                </c:pt>
                <c:pt idx="524">
                  <c:v>0.95187243411157363</c:v>
                </c:pt>
                <c:pt idx="525">
                  <c:v>0.95204765583204121</c:v>
                </c:pt>
                <c:pt idx="526">
                  <c:v>0.95222202799265199</c:v>
                </c:pt>
                <c:pt idx="527">
                  <c:v>0.95239555573602008</c:v>
                </c:pt>
                <c:pt idx="528">
                  <c:v>0.95256824416744923</c:v>
                </c:pt>
                <c:pt idx="529">
                  <c:v>0.95274009835524831</c:v>
                </c:pt>
                <c:pt idx="530">
                  <c:v>0.95291112333104355</c:v>
                </c:pt>
                <c:pt idx="531">
                  <c:v>0.95308132409008783</c:v>
                </c:pt>
                <c:pt idx="532">
                  <c:v>0.95325070559156777</c:v>
                </c:pt>
                <c:pt idx="533">
                  <c:v>0.95341927275890592</c:v>
                </c:pt>
                <c:pt idx="534">
                  <c:v>0.95358703048006233</c:v>
                </c:pt>
                <c:pt idx="535">
                  <c:v>0.95375398360783181</c:v>
                </c:pt>
                <c:pt idx="536">
                  <c:v>0.953920136960139</c:v>
                </c:pt>
                <c:pt idx="537">
                  <c:v>0.95408549532032993</c:v>
                </c:pt>
                <c:pt idx="538">
                  <c:v>0.95425006343746133</c:v>
                </c:pt>
                <c:pt idx="539">
                  <c:v>0.95441384602658752</c:v>
                </c:pt>
                <c:pt idx="540">
                  <c:v>0.95457684776904284</c:v>
                </c:pt>
                <c:pt idx="541">
                  <c:v>0.95473907331272501</c:v>
                </c:pt>
                <c:pt idx="542">
                  <c:v>0.95490052727237029</c:v>
                </c:pt>
                <c:pt idx="543">
                  <c:v>0.95506121422983237</c:v>
                </c:pt>
                <c:pt idx="544">
                  <c:v>0.95522113873435244</c:v>
                </c:pt>
                <c:pt idx="545">
                  <c:v>0.95538030530283213</c:v>
                </c:pt>
                <c:pt idx="546">
                  <c:v>0.9555387184201003</c:v>
                </c:pt>
                <c:pt idx="547">
                  <c:v>0.9556963825391781</c:v>
                </c:pt>
                <c:pt idx="548">
                  <c:v>0.95585330208154218</c:v>
                </c:pt>
                <c:pt idx="549">
                  <c:v>0.95600948143738573</c:v>
                </c:pt>
                <c:pt idx="550">
                  <c:v>0.95616492496587568</c:v>
                </c:pt>
                <c:pt idx="551">
                  <c:v>0.9563196369954079</c:v>
                </c:pt>
                <c:pt idx="552">
                  <c:v>0.95647362182386109</c:v>
                </c:pt>
                <c:pt idx="553">
                  <c:v>0.95662688371884763</c:v>
                </c:pt>
                <c:pt idx="554">
                  <c:v>0.95677942691796058</c:v>
                </c:pt>
                <c:pt idx="555">
                  <c:v>0.95693125562902159</c:v>
                </c:pt>
                <c:pt idx="556">
                  <c:v>0.95708237403032337</c:v>
                </c:pt>
                <c:pt idx="557">
                  <c:v>0.95723278627087127</c:v>
                </c:pt>
                <c:pt idx="558">
                  <c:v>0.95738249647062312</c:v>
                </c:pt>
                <c:pt idx="559">
                  <c:v>0.9575315087207259</c:v>
                </c:pt>
                <c:pt idx="560">
                  <c:v>0.9576798270837501</c:v>
                </c:pt>
                <c:pt idx="561">
                  <c:v>0.95782745559392302</c:v>
                </c:pt>
                <c:pt idx="562">
                  <c:v>0.95797439825735875</c:v>
                </c:pt>
                <c:pt idx="563">
                  <c:v>0.95812065905228683</c:v>
                </c:pt>
                <c:pt idx="564">
                  <c:v>0.95826624192927767</c:v>
                </c:pt>
                <c:pt idx="565">
                  <c:v>0.95841115081146777</c:v>
                </c:pt>
                <c:pt idx="566">
                  <c:v>0.95855538959478059</c:v>
                </c:pt>
                <c:pt idx="567">
                  <c:v>0.95869896214814732</c:v>
                </c:pt>
                <c:pt idx="568">
                  <c:v>0.95884187231372464</c:v>
                </c:pt>
                <c:pt idx="569">
                  <c:v>0.95898412390711041</c:v>
                </c:pt>
                <c:pt idx="570">
                  <c:v>0.95912572071755753</c:v>
                </c:pt>
                <c:pt idx="571">
                  <c:v>0.95926666650818671</c:v>
                </c:pt>
                <c:pt idx="572">
                  <c:v>0.95940696501619527</c:v>
                </c:pt>
                <c:pt idx="573">
                  <c:v>0.95954661995306623</c:v>
                </c:pt>
                <c:pt idx="574">
                  <c:v>0.95968563500477377</c:v>
                </c:pt>
                <c:pt idx="575">
                  <c:v>0.95982401383198857</c:v>
                </c:pt>
                <c:pt idx="576">
                  <c:v>0.95996176007027878</c:v>
                </c:pt>
                <c:pt idx="577">
                  <c:v>0.96009887733031207</c:v>
                </c:pt>
                <c:pt idx="578">
                  <c:v>0.96023536919805341</c:v>
                </c:pt>
                <c:pt idx="579">
                  <c:v>0.96037123923496193</c:v>
                </c:pt>
                <c:pt idx="580">
                  <c:v>0.96050649097818752</c:v>
                </c:pt>
                <c:pt idx="581">
                  <c:v>0.96064112794076184</c:v>
                </c:pt>
                <c:pt idx="582">
                  <c:v>0.960775153611792</c:v>
                </c:pt>
                <c:pt idx="583">
                  <c:v>0.96090857145664987</c:v>
                </c:pt>
                <c:pt idx="584">
                  <c:v>0.96104138491715962</c:v>
                </c:pt>
                <c:pt idx="585">
                  <c:v>0.96117359741178465</c:v>
                </c:pt>
                <c:pt idx="586">
                  <c:v>0.96130521233581234</c:v>
                </c:pt>
                <c:pt idx="587">
                  <c:v>0.96143623306153769</c:v>
                </c:pt>
                <c:pt idx="588">
                  <c:v>0.96156666293844339</c:v>
                </c:pt>
                <c:pt idx="589">
                  <c:v>0.96169650529338091</c:v>
                </c:pt>
                <c:pt idx="590">
                  <c:v>0.96182576343074866</c:v>
                </c:pt>
                <c:pt idx="591">
                  <c:v>0.96195444063266766</c:v>
                </c:pt>
                <c:pt idx="592">
                  <c:v>0.96208254015915684</c:v>
                </c:pt>
                <c:pt idx="593">
                  <c:v>0.96221006524830788</c:v>
                </c:pt>
                <c:pt idx="594">
                  <c:v>0.96233701911645453</c:v>
                </c:pt>
                <c:pt idx="595">
                  <c:v>0.96246340495834559</c:v>
                </c:pt>
                <c:pt idx="596">
                  <c:v>0.96258922594731211</c:v>
                </c:pt>
                <c:pt idx="597">
                  <c:v>0.96271448523543501</c:v>
                </c:pt>
                <c:pt idx="598">
                  <c:v>0.96283918595371087</c:v>
                </c:pt>
                <c:pt idx="599">
                  <c:v>0.96296333121221755</c:v>
                </c:pt>
                <c:pt idx="600">
                  <c:v>0.96308692410027452</c:v>
                </c:pt>
                <c:pt idx="601">
                  <c:v>0.96320996768660705</c:v>
                </c:pt>
                <c:pt idx="602">
                  <c:v>0.96333246501950398</c:v>
                </c:pt>
                <c:pt idx="603">
                  <c:v>0.96345441912697793</c:v>
                </c:pt>
                <c:pt idx="604">
                  <c:v>0.96357583301692151</c:v>
                </c:pt>
                <c:pt idx="605">
                  <c:v>0.96369670967726351</c:v>
                </c:pt>
                <c:pt idx="606">
                  <c:v>0.96381705207612356</c:v>
                </c:pt>
                <c:pt idx="607">
                  <c:v>0.96393686316196414</c:v>
                </c:pt>
                <c:pt idx="608">
                  <c:v>0.96405614586374377</c:v>
                </c:pt>
                <c:pt idx="609">
                  <c:v>0.96417490309106613</c:v>
                </c:pt>
                <c:pt idx="610">
                  <c:v>0.9642931377343299</c:v>
                </c:pt>
                <c:pt idx="611">
                  <c:v>0.96441085266487614</c:v>
                </c:pt>
                <c:pt idx="612">
                  <c:v>0.96452805073513437</c:v>
                </c:pt>
                <c:pt idx="613">
                  <c:v>0.96464473477876889</c:v>
                </c:pt>
                <c:pt idx="614">
                  <c:v>0.96476090761082101</c:v>
                </c:pt>
                <c:pt idx="615">
                  <c:v>0.96487657202785337</c:v>
                </c:pt>
                <c:pt idx="616">
                  <c:v>0.96499173080808986</c:v>
                </c:pt>
                <c:pt idx="617">
                  <c:v>0.9651063867115568</c:v>
                </c:pt>
                <c:pt idx="618">
                  <c:v>0.96522054248022138</c:v>
                </c:pt>
                <c:pt idx="619">
                  <c:v>0.96533420083812904</c:v>
                </c:pt>
                <c:pt idx="620">
                  <c:v>0.96544736449154112</c:v>
                </c:pt>
                <c:pt idx="621">
                  <c:v>0.9655600361290686</c:v>
                </c:pt>
                <c:pt idx="622">
                  <c:v>0.96567221842180795</c:v>
                </c:pt>
                <c:pt idx="623">
                  <c:v>0.9657839140234723</c:v>
                </c:pt>
                <c:pt idx="624">
                  <c:v>0.96589512557052493</c:v>
                </c:pt>
                <c:pt idx="625">
                  <c:v>0.96600585568230901</c:v>
                </c:pt>
                <c:pt idx="626">
                  <c:v>0.966116106961177</c:v>
                </c:pt>
                <c:pt idx="627">
                  <c:v>0.96622588199262027</c:v>
                </c:pt>
                <c:pt idx="628">
                  <c:v>0.96633518334539503</c:v>
                </c:pt>
                <c:pt idx="629">
                  <c:v>0.96644401357164911</c:v>
                </c:pt>
                <c:pt idx="630">
                  <c:v>0.9665523752070474</c:v>
                </c:pt>
                <c:pt idx="631">
                  <c:v>0.96666027077089567</c:v>
                </c:pt>
                <c:pt idx="632">
                  <c:v>0.96676770276626334</c:v>
                </c:pt>
                <c:pt idx="633">
                  <c:v>0.96687467368010582</c:v>
                </c:pt>
                <c:pt idx="634">
                  <c:v>0.96698118598338534</c:v>
                </c:pt>
                <c:pt idx="635">
                  <c:v>0.96708724213119035</c:v>
                </c:pt>
                <c:pt idx="636">
                  <c:v>0.96719284456285493</c:v>
                </c:pt>
                <c:pt idx="637">
                  <c:v>0.96729799570207664</c:v>
                </c:pt>
                <c:pt idx="638">
                  <c:v>0.9674026979570326</c:v>
                </c:pt>
                <c:pt idx="639">
                  <c:v>0.96750695372049611</c:v>
                </c:pt>
                <c:pt idx="640">
                  <c:v>0.96761076536995139</c:v>
                </c:pt>
                <c:pt idx="641">
                  <c:v>0.967714135267707</c:v>
                </c:pt>
                <c:pt idx="642">
                  <c:v>0.96781706576100868</c:v>
                </c:pt>
                <c:pt idx="643">
                  <c:v>0.96791955918215189</c:v>
                </c:pt>
                <c:pt idx="644">
                  <c:v>0.96802161784859242</c:v>
                </c:pt>
                <c:pt idx="645">
                  <c:v>0.96812324406305672</c:v>
                </c:pt>
                <c:pt idx="646">
                  <c:v>0.96822444011365016</c:v>
                </c:pt>
                <c:pt idx="647">
                  <c:v>0.96832520827396618</c:v>
                </c:pt>
                <c:pt idx="648">
                  <c:v>0.96842555080319348</c:v>
                </c:pt>
                <c:pt idx="649">
                  <c:v>0.96852546994622135</c:v>
                </c:pt>
                <c:pt idx="650">
                  <c:v>0.96862496793374664</c:v>
                </c:pt>
                <c:pt idx="651">
                  <c:v>0.9687240469823768</c:v>
                </c:pt>
                <c:pt idx="652">
                  <c:v>0.96882270929473524</c:v>
                </c:pt>
                <c:pt idx="653">
                  <c:v>0.96892095705956272</c:v>
                </c:pt>
                <c:pt idx="654">
                  <c:v>0.96901879245182021</c:v>
                </c:pt>
                <c:pt idx="655">
                  <c:v>0.96911621763278921</c:v>
                </c:pt>
                <c:pt idx="656">
                  <c:v>0.96921323475017318</c:v>
                </c:pt>
                <c:pt idx="657">
                  <c:v>0.96930984593819558</c:v>
                </c:pt>
                <c:pt idx="658">
                  <c:v>0.96940605331769958</c:v>
                </c:pt>
                <c:pt idx="659">
                  <c:v>0.96950185899624552</c:v>
                </c:pt>
                <c:pt idx="660">
                  <c:v>0.96959726506820709</c:v>
                </c:pt>
                <c:pt idx="661">
                  <c:v>0.96969227361486909</c:v>
                </c:pt>
                <c:pt idx="662">
                  <c:v>0.96978688670452073</c:v>
                </c:pt>
                <c:pt idx="663">
                  <c:v>0.96988110639255254</c:v>
                </c:pt>
                <c:pt idx="664">
                  <c:v>0.9699749347215475</c:v>
                </c:pt>
                <c:pt idx="665">
                  <c:v>0.97006837372137678</c:v>
                </c:pt>
                <c:pt idx="666">
                  <c:v>0.97016142540928962</c:v>
                </c:pt>
                <c:pt idx="667">
                  <c:v>0.9702540917900061</c:v>
                </c:pt>
                <c:pt idx="668">
                  <c:v>0.97034637485580755</c:v>
                </c:pt>
                <c:pt idx="669">
                  <c:v>0.97043827658662618</c:v>
                </c:pt>
                <c:pt idx="670">
                  <c:v>0.97052979895013514</c:v>
                </c:pt>
                <c:pt idx="671">
                  <c:v>0.97062094390183584</c:v>
                </c:pt>
                <c:pt idx="672">
                  <c:v>0.97071171338514639</c:v>
                </c:pt>
                <c:pt idx="673">
                  <c:v>0.97080210933148847</c:v>
                </c:pt>
                <c:pt idx="674">
                  <c:v>0.97089213366037408</c:v>
                </c:pt>
                <c:pt idx="675">
                  <c:v>0.97098178827948989</c:v>
                </c:pt>
                <c:pt idx="676">
                  <c:v>0.97107107508478374</c:v>
                </c:pt>
                <c:pt idx="677">
                  <c:v>0.9711599959605477</c:v>
                </c:pt>
                <c:pt idx="678">
                  <c:v>0.97124855277950195</c:v>
                </c:pt>
                <c:pt idx="679">
                  <c:v>0.97133674740287779</c:v>
                </c:pt>
                <c:pt idx="680">
                  <c:v>0.97142458168049928</c:v>
                </c:pt>
                <c:pt idx="681">
                  <c:v>0.97151205745086511</c:v>
                </c:pt>
                <c:pt idx="682">
                  <c:v>0.9715991765412294</c:v>
                </c:pt>
                <c:pt idx="683">
                  <c:v>0.971685940767682</c:v>
                </c:pt>
                <c:pt idx="684">
                  <c:v>0.97177235193522715</c:v>
                </c:pt>
                <c:pt idx="685">
                  <c:v>0.9718584118378637</c:v>
                </c:pt>
                <c:pt idx="686">
                  <c:v>0.97194412225866211</c:v>
                </c:pt>
                <c:pt idx="687">
                  <c:v>0.97202948496984276</c:v>
                </c:pt>
                <c:pt idx="688">
                  <c:v>0.9721145017328523</c:v>
                </c:pt>
                <c:pt idx="689">
                  <c:v>0.97219917429844083</c:v>
                </c:pt>
                <c:pt idx="690">
                  <c:v>0.97228350440673683</c:v>
                </c:pt>
                <c:pt idx="691">
                  <c:v>0.97236749378732246</c:v>
                </c:pt>
                <c:pt idx="692">
                  <c:v>0.97245114415930833</c:v>
                </c:pt>
                <c:pt idx="693">
                  <c:v>0.97253445723140719</c:v>
                </c:pt>
                <c:pt idx="694">
                  <c:v>0.97261743470200712</c:v>
                </c:pt>
                <c:pt idx="695">
                  <c:v>0.97270007825924465</c:v>
                </c:pt>
                <c:pt idx="696">
                  <c:v>0.97278238958107599</c:v>
                </c:pt>
                <c:pt idx="697">
                  <c:v>0.97286437033535</c:v>
                </c:pt>
                <c:pt idx="698">
                  <c:v>0.97294602217987758</c:v>
                </c:pt>
                <c:pt idx="699">
                  <c:v>0.97302734676250302</c:v>
                </c:pt>
                <c:pt idx="700">
                  <c:v>0.97310834572117433</c:v>
                </c:pt>
                <c:pt idx="701">
                  <c:v>0.97318902068401081</c:v>
                </c:pt>
                <c:pt idx="702">
                  <c:v>0.97326937326937335</c:v>
                </c:pt>
                <c:pt idx="703">
                  <c:v>0.97334940508593215</c:v>
                </c:pt>
                <c:pt idx="704">
                  <c:v>0.97342911773273377</c:v>
                </c:pt>
                <c:pt idx="705">
                  <c:v>0.97350851279926953</c:v>
                </c:pt>
                <c:pt idx="706">
                  <c:v>0.97358759186554045</c:v>
                </c:pt>
                <c:pt idx="707">
                  <c:v>0.9736663565021243</c:v>
                </c:pt>
                <c:pt idx="708">
                  <c:v>0.97374480827024124</c:v>
                </c:pt>
                <c:pt idx="709">
                  <c:v>0.97382294872181774</c:v>
                </c:pt>
                <c:pt idx="710">
                  <c:v>0.97390077939955266</c:v>
                </c:pt>
                <c:pt idx="711">
                  <c:v>0.97397830183697975</c:v>
                </c:pt>
                <c:pt idx="712">
                  <c:v>0.97405551755853159</c:v>
                </c:pt>
                <c:pt idx="713">
                  <c:v>0.97413242807960321</c:v>
                </c:pt>
                <c:pt idx="714">
                  <c:v>0.97420903490661337</c:v>
                </c:pt>
                <c:pt idx="715">
                  <c:v>0.9742853395370672</c:v>
                </c:pt>
                <c:pt idx="716">
                  <c:v>0.97436134345961767</c:v>
                </c:pt>
                <c:pt idx="717">
                  <c:v>0.97443704815412668</c:v>
                </c:pt>
                <c:pt idx="718">
                  <c:v>0.97451245509172513</c:v>
                </c:pt>
                <c:pt idx="719">
                  <c:v>0.97458756573487326</c:v>
                </c:pt>
                <c:pt idx="720">
                  <c:v>0.97466238153742035</c:v>
                </c:pt>
                <c:pt idx="721">
                  <c:v>0.97473690394466317</c:v>
                </c:pt>
                <c:pt idx="722">
                  <c:v>0.97481113439340561</c:v>
                </c:pt>
                <c:pt idx="723">
                  <c:v>0.97488507431201588</c:v>
                </c:pt>
                <c:pt idx="724">
                  <c:v>0.97495872512048498</c:v>
                </c:pt>
                <c:pt idx="725">
                  <c:v>0.9750320882304836</c:v>
                </c:pt>
                <c:pt idx="726">
                  <c:v>0.97510516504541878</c:v>
                </c:pt>
                <c:pt idx="727">
                  <c:v>0.97517795696049059</c:v>
                </c:pt>
                <c:pt idx="728">
                  <c:v>0.97525046536274806</c:v>
                </c:pt>
                <c:pt idx="729">
                  <c:v>0.9753226916311446</c:v>
                </c:pt>
                <c:pt idx="730">
                  <c:v>0.97539463713659325</c:v>
                </c:pt>
                <c:pt idx="731">
                  <c:v>0.97546630324202066</c:v>
                </c:pt>
                <c:pt idx="732">
                  <c:v>0.97553769130242229</c:v>
                </c:pt>
                <c:pt idx="733">
                  <c:v>0.97560880266491523</c:v>
                </c:pt>
                <c:pt idx="734">
                  <c:v>0.97567963866879248</c:v>
                </c:pt>
                <c:pt idx="735">
                  <c:v>0.97575020064557549</c:v>
                </c:pt>
                <c:pt idx="736">
                  <c:v>0.97582048991906656</c:v>
                </c:pt>
                <c:pt idx="737">
                  <c:v>0.97589050780540121</c:v>
                </c:pt>
                <c:pt idx="738">
                  <c:v>0.97596025561310018</c:v>
                </c:pt>
                <c:pt idx="739">
                  <c:v>0.97602973464312015</c:v>
                </c:pt>
                <c:pt idx="740">
                  <c:v>0.97609894618890503</c:v>
                </c:pt>
                <c:pt idx="741">
                  <c:v>0.9761678915364369</c:v>
                </c:pt>
                <c:pt idx="742">
                  <c:v>0.97623657196428582</c:v>
                </c:pt>
                <c:pt idx="743">
                  <c:v>0.97630498874365923</c:v>
                </c:pt>
                <c:pt idx="744">
                  <c:v>0.97637314313845225</c:v>
                </c:pt>
                <c:pt idx="745">
                  <c:v>0.97644103640529578</c:v>
                </c:pt>
                <c:pt idx="746">
                  <c:v>0.97650866979360595</c:v>
                </c:pt>
                <c:pt idx="747">
                  <c:v>0.97657604454563207</c:v>
                </c:pt>
                <c:pt idx="748">
                  <c:v>0.97664316189650402</c:v>
                </c:pt>
                <c:pt idx="749">
                  <c:v>0.97671002307428112</c:v>
                </c:pt>
                <c:pt idx="750">
                  <c:v>0.97677662929999831</c:v>
                </c:pt>
                <c:pt idx="751">
                  <c:v>0.97684298178771256</c:v>
                </c:pt>
                <c:pt idx="752">
                  <c:v>0.97690908174455071</c:v>
                </c:pt>
                <c:pt idx="753">
                  <c:v>0.97697493037075456</c:v>
                </c:pt>
                <c:pt idx="754">
                  <c:v>0.97704052885972659</c:v>
                </c:pt>
                <c:pt idx="755">
                  <c:v>0.9771058783980765</c:v>
                </c:pt>
                <c:pt idx="756">
                  <c:v>0.97717098016566495</c:v>
                </c:pt>
                <c:pt idx="757">
                  <c:v>0.97723583533564895</c:v>
                </c:pt>
                <c:pt idx="758">
                  <c:v>0.97730044507452596</c:v>
                </c:pt>
                <c:pt idx="759">
                  <c:v>0.97736481054217861</c:v>
                </c:pt>
                <c:pt idx="760">
                  <c:v>0.97742893289191723</c:v>
                </c:pt>
                <c:pt idx="761">
                  <c:v>0.97749281327052506</c:v>
                </c:pt>
                <c:pt idx="762">
                  <c:v>0.9775564528182995</c:v>
                </c:pt>
                <c:pt idx="763">
                  <c:v>0.97761985266909524</c:v>
                </c:pt>
                <c:pt idx="764">
                  <c:v>0.97768301395036772</c:v>
                </c:pt>
                <c:pt idx="765">
                  <c:v>0.97774593778321428</c:v>
                </c:pt>
                <c:pt idx="766">
                  <c:v>0.97780862528241652</c:v>
                </c:pt>
                <c:pt idx="767">
                  <c:v>0.97787107755648117</c:v>
                </c:pt>
                <c:pt idx="768">
                  <c:v>0.97793329570768128</c:v>
                </c:pt>
                <c:pt idx="769">
                  <c:v>0.97799528083209797</c:v>
                </c:pt>
                <c:pt idx="770">
                  <c:v>0.97805703401965971</c:v>
                </c:pt>
                <c:pt idx="771">
                  <c:v>0.9781185563541841</c:v>
                </c:pt>
                <c:pt idx="772">
                  <c:v>0.97817984891341614</c:v>
                </c:pt>
                <c:pt idx="773">
                  <c:v>0.97824091276906899</c:v>
                </c:pt>
                <c:pt idx="774">
                  <c:v>0.97830174898686284</c:v>
                </c:pt>
                <c:pt idx="775">
                  <c:v>0.97836235862656429</c:v>
                </c:pt>
                <c:pt idx="776">
                  <c:v>0.97842274274202501</c:v>
                </c:pt>
                <c:pt idx="777">
                  <c:v>0.97848290238122027</c:v>
                </c:pt>
                <c:pt idx="778">
                  <c:v>0.97854283858628643</c:v>
                </c:pt>
                <c:pt idx="779">
                  <c:v>0.97860255239356031</c:v>
                </c:pt>
                <c:pt idx="780">
                  <c:v>0.97866204483361519</c:v>
                </c:pt>
                <c:pt idx="781">
                  <c:v>0.97872131693129949</c:v>
                </c:pt>
                <c:pt idx="782">
                  <c:v>0.97878036970577331</c:v>
                </c:pt>
                <c:pt idx="783">
                  <c:v>0.97883920417054482</c:v>
                </c:pt>
                <c:pt idx="784">
                  <c:v>0.97889782133350722</c:v>
                </c:pt>
                <c:pt idx="785">
                  <c:v>0.97895622219697542</c:v>
                </c:pt>
                <c:pt idx="786">
                  <c:v>0.97901440775772119</c:v>
                </c:pt>
                <c:pt idx="787">
                  <c:v>0.97907237900700905</c:v>
                </c:pt>
                <c:pt idx="788">
                  <c:v>0.97913013693063278</c:v>
                </c:pt>
                <c:pt idx="789">
                  <c:v>0.97918768250894905</c:v>
                </c:pt>
                <c:pt idx="790">
                  <c:v>0.97924501671691322</c:v>
                </c:pt>
                <c:pt idx="791">
                  <c:v>0.97930214052411435</c:v>
                </c:pt>
                <c:pt idx="792">
                  <c:v>0.97935905489480901</c:v>
                </c:pt>
                <c:pt idx="793">
                  <c:v>0.97941576078795511</c:v>
                </c:pt>
                <c:pt idx="794">
                  <c:v>0.97947225915724712</c:v>
                </c:pt>
                <c:pt idx="795">
                  <c:v>0.97952855095114866</c:v>
                </c:pt>
                <c:pt idx="796">
                  <c:v>0.97958463711292632</c:v>
                </c:pt>
                <c:pt idx="797">
                  <c:v>0.9796405185806828</c:v>
                </c:pt>
                <c:pt idx="798">
                  <c:v>0.97969619628739024</c:v>
                </c:pt>
                <c:pt idx="799">
                  <c:v>0.97975167116092199</c:v>
                </c:pt>
                <c:pt idx="800">
                  <c:v>0.97980694412408587</c:v>
                </c:pt>
                <c:pt idx="801">
                  <c:v>0.97986201609465662</c:v>
                </c:pt>
                <c:pt idx="802">
                  <c:v>0.97991688798540688</c:v>
                </c:pt>
                <c:pt idx="803">
                  <c:v>0.97997156070413993</c:v>
                </c:pt>
                <c:pt idx="804">
                  <c:v>0.98002603515372066</c:v>
                </c:pt>
                <c:pt idx="805">
                  <c:v>0.98008031223210723</c:v>
                </c:pt>
                <c:pt idx="806">
                  <c:v>0.98013439283238213</c:v>
                </c:pt>
                <c:pt idx="807">
                  <c:v>0.98018827784278262</c:v>
                </c:pt>
                <c:pt idx="808">
                  <c:v>0.9802419681467317</c:v>
                </c:pt>
                <c:pt idx="809">
                  <c:v>0.98029546462286865</c:v>
                </c:pt>
                <c:pt idx="810">
                  <c:v>0.9803487681450791</c:v>
                </c:pt>
                <c:pt idx="811">
                  <c:v>0.98040187958252489</c:v>
                </c:pt>
                <c:pt idx="812">
                  <c:v>0.98045479979967376</c:v>
                </c:pt>
                <c:pt idx="813">
                  <c:v>0.98050752965632915</c:v>
                </c:pt>
                <c:pt idx="814">
                  <c:v>0.98056007000765988</c:v>
                </c:pt>
                <c:pt idx="815">
                  <c:v>0.98061242170422802</c:v>
                </c:pt>
                <c:pt idx="816">
                  <c:v>0.9806645855920193</c:v>
                </c:pt>
                <c:pt idx="817">
                  <c:v>0.98071656251247097</c:v>
                </c:pt>
                <c:pt idx="818">
                  <c:v>0.98076835330250012</c:v>
                </c:pt>
                <c:pt idx="819">
                  <c:v>0.98081995879453288</c:v>
                </c:pt>
                <c:pt idx="820">
                  <c:v>0.98087137981653161</c:v>
                </c:pt>
                <c:pt idx="821">
                  <c:v>0.98092261719202289</c:v>
                </c:pt>
                <c:pt idx="822">
                  <c:v>0.98097367174012629</c:v>
                </c:pt>
                <c:pt idx="823">
                  <c:v>0.9810245442755805</c:v>
                </c:pt>
                <c:pt idx="824">
                  <c:v>0.9810752356087713</c:v>
                </c:pt>
                <c:pt idx="825">
                  <c:v>0.98112574654575857</c:v>
                </c:pt>
                <c:pt idx="826">
                  <c:v>0.98117607788830319</c:v>
                </c:pt>
                <c:pt idx="827">
                  <c:v>0.9812262304338939</c:v>
                </c:pt>
                <c:pt idx="828">
                  <c:v>0.9812762049757735</c:v>
                </c:pt>
                <c:pt idx="829">
                  <c:v>0.98132600230296552</c:v>
                </c:pt>
                <c:pt idx="830">
                  <c:v>0.98137562320030047</c:v>
                </c:pt>
                <c:pt idx="831">
                  <c:v>0.98142506844844113</c:v>
                </c:pt>
                <c:pt idx="832">
                  <c:v>0.98147433882390955</c:v>
                </c:pt>
                <c:pt idx="833">
                  <c:v>0.98152343509911111</c:v>
                </c:pt>
                <c:pt idx="834">
                  <c:v>0.98157235804236143</c:v>
                </c:pt>
                <c:pt idx="835">
                  <c:v>0.98162110841791073</c:v>
                </c:pt>
                <c:pt idx="836">
                  <c:v>0.98166968698596913</c:v>
                </c:pt>
                <c:pt idx="837">
                  <c:v>0.98171809450273151</c:v>
                </c:pt>
                <c:pt idx="838">
                  <c:v>0.9817663317204024</c:v>
                </c:pt>
                <c:pt idx="839">
                  <c:v>0.98181439938722037</c:v>
                </c:pt>
                <c:pt idx="840">
                  <c:v>0.98186229824748228</c:v>
                </c:pt>
                <c:pt idx="841">
                  <c:v>0.98191002904156799</c:v>
                </c:pt>
                <c:pt idx="842">
                  <c:v>0.98195759250596348</c:v>
                </c:pt>
                <c:pt idx="843">
                  <c:v>0.98200498937328562</c:v>
                </c:pt>
                <c:pt idx="844">
                  <c:v>0.98205222037230588</c:v>
                </c:pt>
                <c:pt idx="845">
                  <c:v>0.98209928622797293</c:v>
                </c:pt>
                <c:pt idx="846">
                  <c:v>0.98214618766143669</c:v>
                </c:pt>
                <c:pt idx="847">
                  <c:v>0.98219292539007175</c:v>
                </c:pt>
                <c:pt idx="848">
                  <c:v>0.98223950012749961</c:v>
                </c:pt>
                <c:pt idx="849">
                  <c:v>0.98228591258361231</c:v>
                </c:pt>
                <c:pt idx="850">
                  <c:v>0.98233216346459518</c:v>
                </c:pt>
                <c:pt idx="851">
                  <c:v>0.98237825347294849</c:v>
                </c:pt>
                <c:pt idx="852">
                  <c:v>0.98242418330751069</c:v>
                </c:pt>
                <c:pt idx="853">
                  <c:v>0.98246995366348078</c:v>
                </c:pt>
                <c:pt idx="854">
                  <c:v>0.98251556523243955</c:v>
                </c:pt>
                <c:pt idx="855">
                  <c:v>0.98256101870237256</c:v>
                </c:pt>
                <c:pt idx="856">
                  <c:v>0.98260631475769111</c:v>
                </c:pt>
                <c:pt idx="857">
                  <c:v>0.98265145407925425</c:v>
                </c:pt>
                <c:pt idx="858">
                  <c:v>0.98269643734439005</c:v>
                </c:pt>
                <c:pt idx="859">
                  <c:v>0.98274126522691763</c:v>
                </c:pt>
                <c:pt idx="860">
                  <c:v>0.9827859383971671</c:v>
                </c:pt>
                <c:pt idx="861">
                  <c:v>0.98283045752200204</c:v>
                </c:pt>
                <c:pt idx="862">
                  <c:v>0.98287482326483921</c:v>
                </c:pt>
                <c:pt idx="863">
                  <c:v>0.98291903628567012</c:v>
                </c:pt>
                <c:pt idx="864">
                  <c:v>0.98296309724108122</c:v>
                </c:pt>
                <c:pt idx="865">
                  <c:v>0.98300700678427433</c:v>
                </c:pt>
                <c:pt idx="866">
                  <c:v>0.98305076556508741</c:v>
                </c:pt>
                <c:pt idx="867">
                  <c:v>0.98309437423001422</c:v>
                </c:pt>
                <c:pt idx="868">
                  <c:v>0.98313783342222494</c:v>
                </c:pt>
                <c:pt idx="869">
                  <c:v>0.98318114378158583</c:v>
                </c:pt>
                <c:pt idx="870">
                  <c:v>0.98322430594467836</c:v>
                </c:pt>
                <c:pt idx="871">
                  <c:v>0.98326732054482013</c:v>
                </c:pt>
                <c:pt idx="872">
                  <c:v>0.9833101882120836</c:v>
                </c:pt>
                <c:pt idx="873">
                  <c:v>0.98335290957331556</c:v>
                </c:pt>
                <c:pt idx="874">
                  <c:v>0.98339548525215614</c:v>
                </c:pt>
                <c:pt idx="875">
                  <c:v>0.9834379158690586</c:v>
                </c:pt>
                <c:pt idx="876">
                  <c:v>0.98348020204130782</c:v>
                </c:pt>
                <c:pt idx="877">
                  <c:v>0.9835223443830392</c:v>
                </c:pt>
                <c:pt idx="878">
                  <c:v>0.98356434350525745</c:v>
                </c:pt>
                <c:pt idx="879">
                  <c:v>0.9836062000158553</c:v>
                </c:pt>
                <c:pt idx="880">
                  <c:v>0.98364791451963163</c:v>
                </c:pt>
                <c:pt idx="881">
                  <c:v>0.98368948761831054</c:v>
                </c:pt>
                <c:pt idx="882">
                  <c:v>0.98373091991055883</c:v>
                </c:pt>
                <c:pt idx="883">
                  <c:v>0.98377221199200415</c:v>
                </c:pt>
                <c:pt idx="884">
                  <c:v>0.98381336445525336</c:v>
                </c:pt>
                <c:pt idx="885">
                  <c:v>0.9838543778899107</c:v>
                </c:pt>
                <c:pt idx="886">
                  <c:v>0.9838952528825945</c:v>
                </c:pt>
                <c:pt idx="887">
                  <c:v>0.98393599001695553</c:v>
                </c:pt>
                <c:pt idx="888">
                  <c:v>0.98397658987369463</c:v>
                </c:pt>
                <c:pt idx="889">
                  <c:v>0.98401705303057918</c:v>
                </c:pt>
                <c:pt idx="890">
                  <c:v>0.98405738006246168</c:v>
                </c:pt>
                <c:pt idx="891">
                  <c:v>0.98409757154129573</c:v>
                </c:pt>
                <c:pt idx="892">
                  <c:v>0.9841376280361539</c:v>
                </c:pt>
                <c:pt idx="893">
                  <c:v>0.98417755011324426</c:v>
                </c:pt>
                <c:pt idx="894">
                  <c:v>0.98421733833592673</c:v>
                </c:pt>
                <c:pt idx="895">
                  <c:v>0.98425699326473093</c:v>
                </c:pt>
                <c:pt idx="896">
                  <c:v>0.98429651545737173</c:v>
                </c:pt>
                <c:pt idx="897">
                  <c:v>0.98433590546876626</c:v>
                </c:pt>
                <c:pt idx="898">
                  <c:v>0.98437516385105017</c:v>
                </c:pt>
                <c:pt idx="899">
                  <c:v>0.98441429115359347</c:v>
                </c:pt>
                <c:pt idx="900">
                  <c:v>0.98445328792301723</c:v>
                </c:pt>
                <c:pt idx="901">
                  <c:v>0.98449215470320983</c:v>
                </c:pt>
                <c:pt idx="902">
                  <c:v>0.98453089203534161</c:v>
                </c:pt>
                <c:pt idx="903">
                  <c:v>0.98456950045788239</c:v>
                </c:pt>
                <c:pt idx="904">
                  <c:v>0.9846079805066158</c:v>
                </c:pt>
                <c:pt idx="905">
                  <c:v>0.98464633271465574</c:v>
                </c:pt>
                <c:pt idx="906">
                  <c:v>0.98468455761246165</c:v>
                </c:pt>
                <c:pt idx="907">
                  <c:v>0.98472265572785356</c:v>
                </c:pt>
                <c:pt idx="908">
                  <c:v>0.98476062758602811</c:v>
                </c:pt>
                <c:pt idx="909">
                  <c:v>0.98479847370957263</c:v>
                </c:pt>
                <c:pt idx="910">
                  <c:v>0.98483619461848182</c:v>
                </c:pt>
                <c:pt idx="911">
                  <c:v>0.98487379083017146</c:v>
                </c:pt>
                <c:pt idx="912">
                  <c:v>0.98491126285949393</c:v>
                </c:pt>
                <c:pt idx="913">
                  <c:v>0.98494861121875266</c:v>
                </c:pt>
                <c:pt idx="914">
                  <c:v>0.98498583641771698</c:v>
                </c:pt>
                <c:pt idx="915">
                  <c:v>0.98502293896363702</c:v>
                </c:pt>
                <c:pt idx="916">
                  <c:v>0.98505991936125759</c:v>
                </c:pt>
                <c:pt idx="917">
                  <c:v>0.98509677811283358</c:v>
                </c:pt>
                <c:pt idx="918">
                  <c:v>0.98513351571814289</c:v>
                </c:pt>
                <c:pt idx="919">
                  <c:v>0.98517013267450215</c:v>
                </c:pt>
                <c:pt idx="920">
                  <c:v>0.98520662947677995</c:v>
                </c:pt>
                <c:pt idx="921">
                  <c:v>0.98524300661741071</c:v>
                </c:pt>
                <c:pt idx="922">
                  <c:v>0.98527926458640969</c:v>
                </c:pt>
                <c:pt idx="923">
                  <c:v>0.98531540387138572</c:v>
                </c:pt>
                <c:pt idx="924">
                  <c:v>0.98535142495755557</c:v>
                </c:pt>
                <c:pt idx="925">
                  <c:v>0.98538732832775777</c:v>
                </c:pt>
                <c:pt idx="926">
                  <c:v>0.98542311446246533</c:v>
                </c:pt>
                <c:pt idx="927">
                  <c:v>0.98545878383980023</c:v>
                </c:pt>
                <c:pt idx="928">
                  <c:v>0.98549433693554656</c:v>
                </c:pt>
                <c:pt idx="929">
                  <c:v>0.98552977422316312</c:v>
                </c:pt>
                <c:pt idx="930">
                  <c:v>0.98556509617379839</c:v>
                </c:pt>
                <c:pt idx="931">
                  <c:v>0.98560030325630132</c:v>
                </c:pt>
                <c:pt idx="932">
                  <c:v>0.98563539593723637</c:v>
                </c:pt>
                <c:pt idx="933">
                  <c:v>0.98567037468089558</c:v>
                </c:pt>
                <c:pt idx="934">
                  <c:v>0.98570523994931203</c:v>
                </c:pt>
                <c:pt idx="935">
                  <c:v>0.9857399922022716</c:v>
                </c:pt>
                <c:pt idx="936">
                  <c:v>0.98577463189732684</c:v>
                </c:pt>
                <c:pt idx="937">
                  <c:v>0.98580915948980896</c:v>
                </c:pt>
                <c:pt idx="938">
                  <c:v>0.98584357543284096</c:v>
                </c:pt>
                <c:pt idx="939">
                  <c:v>0.98587788017734945</c:v>
                </c:pt>
                <c:pt idx="940">
                  <c:v>0.98591207417207749</c:v>
                </c:pt>
                <c:pt idx="941">
                  <c:v>0.98594615786359663</c:v>
                </c:pt>
                <c:pt idx="942">
                  <c:v>0.98598013169631959</c:v>
                </c:pt>
                <c:pt idx="943">
                  <c:v>0.98601399611251206</c:v>
                </c:pt>
                <c:pt idx="944">
                  <c:v>0.98604775155230484</c:v>
                </c:pt>
                <c:pt idx="945">
                  <c:v>0.98608139845370602</c:v>
                </c:pt>
                <c:pt idx="946">
                  <c:v>0.98611493725261279</c:v>
                </c:pt>
                <c:pt idx="947">
                  <c:v>0.98614836838282316</c:v>
                </c:pt>
                <c:pt idx="948">
                  <c:v>0.98618169227604824</c:v>
                </c:pt>
                <c:pt idx="949">
                  <c:v>0.98621490936192302</c:v>
                </c:pt>
                <c:pt idx="950">
                  <c:v>0.98624802006801937</c:v>
                </c:pt>
                <c:pt idx="951">
                  <c:v>0.98628102481985613</c:v>
                </c:pt>
                <c:pt idx="952">
                  <c:v>0.98631392404091167</c:v>
                </c:pt>
                <c:pt idx="953">
                  <c:v>0.98634671815263475</c:v>
                </c:pt>
                <c:pt idx="954">
                  <c:v>0.98637940757445597</c:v>
                </c:pt>
                <c:pt idx="955">
                  <c:v>0.98641199272379954</c:v>
                </c:pt>
                <c:pt idx="956">
                  <c:v>0.98644447401609303</c:v>
                </c:pt>
                <c:pt idx="957">
                  <c:v>0.98647685186478085</c:v>
                </c:pt>
                <c:pt idx="958">
                  <c:v>0.9865091266813325</c:v>
                </c:pt>
                <c:pt idx="959">
                  <c:v>0.98654129887525632</c:v>
                </c:pt>
                <c:pt idx="960">
                  <c:v>0.98657336885410785</c:v>
                </c:pt>
                <c:pt idx="961">
                  <c:v>0.98660533702350284</c:v>
                </c:pt>
                <c:pt idx="962">
                  <c:v>0.98663720378712672</c:v>
                </c:pt>
                <c:pt idx="963">
                  <c:v>0.98666896954674521</c:v>
                </c:pt>
                <c:pt idx="964">
                  <c:v>0.98670063470221603</c:v>
                </c:pt>
                <c:pt idx="965">
                  <c:v>0.98673219965149883</c:v>
                </c:pt>
                <c:pt idx="966">
                  <c:v>0.98676366479066524</c:v>
                </c:pt>
                <c:pt idx="967">
                  <c:v>0.98679503051391004</c:v>
                </c:pt>
                <c:pt idx="968">
                  <c:v>0.98682629721356141</c:v>
                </c:pt>
                <c:pt idx="969">
                  <c:v>0.986857465280091</c:v>
                </c:pt>
                <c:pt idx="970">
                  <c:v>0.98688853510212382</c:v>
                </c:pt>
                <c:pt idx="971">
                  <c:v>0.9869195070664496</c:v>
                </c:pt>
                <c:pt idx="972">
                  <c:v>0.98695038155803139</c:v>
                </c:pt>
                <c:pt idx="973">
                  <c:v>0.98698115896001715</c:v>
                </c:pt>
                <c:pt idx="974">
                  <c:v>0.98701183965374861</c:v>
                </c:pt>
                <c:pt idx="975">
                  <c:v>0.98704242401877118</c:v>
                </c:pt>
                <c:pt idx="976">
                  <c:v>0.98707291243284467</c:v>
                </c:pt>
                <c:pt idx="977">
                  <c:v>0.98710330527195234</c:v>
                </c:pt>
                <c:pt idx="978">
                  <c:v>0.98713360291031105</c:v>
                </c:pt>
                <c:pt idx="979">
                  <c:v>0.98716380572038087</c:v>
                </c:pt>
                <c:pt idx="980">
                  <c:v>0.98719391407287405</c:v>
                </c:pt>
                <c:pt idx="981">
                  <c:v>0.98722392833676575</c:v>
                </c:pt>
                <c:pt idx="982">
                  <c:v>0.98725384887930279</c:v>
                </c:pt>
                <c:pt idx="983">
                  <c:v>0.98728367606601253</c:v>
                </c:pt>
                <c:pt idx="984">
                  <c:v>0.98731341026071395</c:v>
                </c:pt>
                <c:pt idx="985">
                  <c:v>0.98734305182552529</c:v>
                </c:pt>
                <c:pt idx="986">
                  <c:v>0.98737260112087433</c:v>
                </c:pt>
                <c:pt idx="987">
                  <c:v>0.98740205850550689</c:v>
                </c:pt>
                <c:pt idx="988">
                  <c:v>0.98743142433649655</c:v>
                </c:pt>
                <c:pt idx="989">
                  <c:v>0.98746069896925293</c:v>
                </c:pt>
                <c:pt idx="990">
                  <c:v>0.98748988275753258</c:v>
                </c:pt>
                <c:pt idx="991">
                  <c:v>0.98751897605344519</c:v>
                </c:pt>
                <c:pt idx="992">
                  <c:v>0.98754797920746507</c:v>
                </c:pt>
                <c:pt idx="993">
                  <c:v>0.9875768925684385</c:v>
                </c:pt>
                <c:pt idx="994">
                  <c:v>0.98760571648359274</c:v>
                </c:pt>
                <c:pt idx="995">
                  <c:v>0.98763445129854588</c:v>
                </c:pt>
                <c:pt idx="996">
                  <c:v>0.98766309735731372</c:v>
                </c:pt>
                <c:pt idx="997">
                  <c:v>0.98769165500231992</c:v>
                </c:pt>
                <c:pt idx="998">
                  <c:v>0.98772012457440406</c:v>
                </c:pt>
                <c:pt idx="999">
                  <c:v>0.98774850641282996</c:v>
                </c:pt>
                <c:pt idx="1000">
                  <c:v>0.98777680085529462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502136"/>
        <c:axId val="363502528"/>
      </c:scatterChart>
      <c:valAx>
        <c:axId val="363502136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7451417346761884"/>
              <c:y val="0.7494621572579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02528"/>
        <c:crosses val="autoZero"/>
        <c:crossBetween val="midCat"/>
      </c:valAx>
      <c:valAx>
        <c:axId val="363502528"/>
        <c:scaling>
          <c:orientation val="minMax"/>
          <c:max val="1.15000000000000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Percentage</a:t>
                </a:r>
                <a:b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</a:b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 developed</a:t>
                </a:r>
              </a:p>
            </c:rich>
          </c:tx>
          <c:layout>
            <c:manualLayout>
              <c:xMode val="edge"/>
              <c:yMode val="edge"/>
              <c:x val="5.5568126314455527E-2"/>
              <c:y val="0.37237750735918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02136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1874944180195"/>
          <c:y val="0.10427801515355453"/>
          <c:w val="0.83392498385701375"/>
          <c:h val="0.15271978265699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93095312696677E-2"/>
          <c:y val="0.17712660504864441"/>
          <c:w val="0.9509068855330477"/>
          <c:h val="0.760190418176058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'Extended model w.Calcs'!$Z$8</c:f>
              <c:strCache>
                <c:ptCount val="1"/>
                <c:pt idx="0">
                  <c:v>IBNR(t)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 w.Calcs'!$A$9:$A$1009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 w.Calcs'!$Z$9:$Z$1009</c:f>
              <c:numCache>
                <c:formatCode>#,##0</c:formatCode>
                <c:ptCount val="1001"/>
                <c:pt idx="0">
                  <c:v>84</c:v>
                </c:pt>
                <c:pt idx="1">
                  <c:v>84</c:v>
                </c:pt>
                <c:pt idx="2">
                  <c:v>83.963999999999999</c:v>
                </c:pt>
                <c:pt idx="3">
                  <c:v>83.892128884768212</c:v>
                </c:pt>
                <c:pt idx="4">
                  <c:v>83.78454573102357</c:v>
                </c:pt>
                <c:pt idx="5">
                  <c:v>83.641439697191203</c:v>
                </c:pt>
                <c:pt idx="6">
                  <c:v>83.463029866067856</c:v>
                </c:pt>
                <c:pt idx="7">
                  <c:v>83.249565040703288</c:v>
                </c:pt>
                <c:pt idx="8">
                  <c:v>83.001323493900472</c:v>
                </c:pt>
                <c:pt idx="9">
                  <c:v>82.718612671834563</c:v>
                </c:pt>
                <c:pt idx="10">
                  <c:v>82.401768852385743</c:v>
                </c:pt>
                <c:pt idx="11">
                  <c:v>82.051156758874924</c:v>
                </c:pt>
                <c:pt idx="12">
                  <c:v>81.667169129984089</c:v>
                </c:pt>
                <c:pt idx="13">
                  <c:v>81.25022624673278</c:v>
                </c:pt>
                <c:pt idx="14">
                  <c:v>80.800775417471186</c:v>
                </c:pt>
                <c:pt idx="15">
                  <c:v>80.319290421935605</c:v>
                </c:pt>
                <c:pt idx="16">
                  <c:v>79.806270915495517</c:v>
                </c:pt>
                <c:pt idx="17">
                  <c:v>79.262241794801838</c:v>
                </c:pt>
                <c:pt idx="18">
                  <c:v>78.687752526123248</c:v>
                </c:pt>
                <c:pt idx="19">
                  <c:v>78.083376437731232</c:v>
                </c:pt>
                <c:pt idx="20">
                  <c:v>77.449709977765664</c:v>
                </c:pt>
                <c:pt idx="21">
                  <c:v>76.787371939078838</c:v>
                </c:pt>
                <c:pt idx="22">
                  <c:v>76.09700265261975</c:v>
                </c:pt>
                <c:pt idx="23">
                  <c:v>75.379263150979043</c:v>
                </c:pt>
                <c:pt idx="24">
                  <c:v>74.634834303770205</c:v>
                </c:pt>
                <c:pt idx="25">
                  <c:v>73.864415926573571</c:v>
                </c:pt>
                <c:pt idx="26">
                  <c:v>73.068725865215612</c:v>
                </c:pt>
                <c:pt idx="27">
                  <c:v>72.248499057198387</c:v>
                </c:pt>
                <c:pt idx="28">
                  <c:v>71.40448657213112</c:v>
                </c:pt>
                <c:pt idx="29">
                  <c:v>70.537454633048583</c:v>
                </c:pt>
                <c:pt idx="30">
                  <c:v>69.648183620529139</c:v>
                </c:pt>
                <c:pt idx="31">
                  <c:v>68.73746706154823</c:v>
                </c:pt>
                <c:pt idx="32">
                  <c:v>67.806110605021871</c:v>
                </c:pt>
                <c:pt idx="33">
                  <c:v>66.854930986008142</c:v>
                </c:pt>
                <c:pt idx="34">
                  <c:v>65.884754980543519</c:v>
                </c:pt>
                <c:pt idx="35">
                  <c:v>64.8964183530951</c:v>
                </c:pt>
                <c:pt idx="36">
                  <c:v>63.890764798608707</c:v>
                </c:pt>
                <c:pt idx="37">
                  <c:v>62.868644881127565</c:v>
                </c:pt>
                <c:pt idx="38">
                  <c:v>61.830914970946132</c:v>
                </c:pt>
                <c:pt idx="39">
                  <c:v>60.778436182248548</c:v>
                </c:pt>
                <c:pt idx="40">
                  <c:v>59.712073313162243</c:v>
                </c:pt>
                <c:pt idx="41">
                  <c:v>58.632693790132947</c:v>
                </c:pt>
                <c:pt idx="42">
                  <c:v>57.541166618499744</c:v>
                </c:pt>
                <c:pt idx="43">
                  <c:v>56.438361341115886</c:v>
                </c:pt>
                <c:pt idx="44">
                  <c:v>55.325147006825162</c:v>
                </c:pt>
                <c:pt idx="45">
                  <c:v>54.202391150562619</c:v>
                </c:pt>
                <c:pt idx="46">
                  <c:v>53.070958786804795</c:v>
                </c:pt>
                <c:pt idx="47">
                  <c:v>51.931711418046063</c:v>
                </c:pt>
                <c:pt idx="48">
                  <c:v>50.785506059927059</c:v>
                </c:pt>
                <c:pt idx="49">
                  <c:v>49.633194284585755</c:v>
                </c:pt>
                <c:pt idx="50">
                  <c:v>48.475621283744601</c:v>
                </c:pt>
                <c:pt idx="51">
                  <c:v>47.313624952985982</c:v>
                </c:pt>
                <c:pt idx="52">
                  <c:v>46.148034998605056</c:v>
                </c:pt>
                <c:pt idx="53">
                  <c:v>44.979672068363058</c:v>
                </c:pt>
                <c:pt idx="54">
                  <c:v>43.809346907395771</c:v>
                </c:pt>
                <c:pt idx="55">
                  <c:v>42.637859540461783</c:v>
                </c:pt>
                <c:pt idx="56">
                  <c:v>41.465998481642607</c:v>
                </c:pt>
                <c:pt idx="57">
                  <c:v>40.294539972533151</c:v>
                </c:pt>
                <c:pt idx="58">
                  <c:v>39.124247249885528</c:v>
                </c:pt>
                <c:pt idx="59">
                  <c:v>37.955869843592801</c:v>
                </c:pt>
                <c:pt idx="60">
                  <c:v>36.790142905821781</c:v>
                </c:pt>
                <c:pt idx="61">
                  <c:v>35.627786572025578</c:v>
                </c:pt>
                <c:pt idx="62">
                  <c:v>34.469505354488007</c:v>
                </c:pt>
                <c:pt idx="63">
                  <c:v>33.315987568972808</c:v>
                </c:pt>
                <c:pt idx="64">
                  <c:v>32.167904794971371</c:v>
                </c:pt>
                <c:pt idx="65">
                  <c:v>31.025911369963666</c:v>
                </c:pt>
                <c:pt idx="66">
                  <c:v>29.890643918028182</c:v>
                </c:pt>
                <c:pt idx="67">
                  <c:v>28.762720913058715</c:v>
                </c:pt>
                <c:pt idx="68">
                  <c:v>27.642742276768232</c:v>
                </c:pt>
                <c:pt idx="69">
                  <c:v>26.531289011583368</c:v>
                </c:pt>
                <c:pt idx="70">
                  <c:v>25.428922868458038</c:v>
                </c:pt>
                <c:pt idx="71">
                  <c:v>24.336186049560204</c:v>
                </c:pt>
                <c:pt idx="72">
                  <c:v>23.2536009457136</c:v>
                </c:pt>
                <c:pt idx="73">
                  <c:v>22.181669908404771</c:v>
                </c:pt>
                <c:pt idx="74">
                  <c:v>21.120875056097162</c:v>
                </c:pt>
                <c:pt idx="75">
                  <c:v>20.071678114526421</c:v>
                </c:pt>
                <c:pt idx="76">
                  <c:v>19.034520290586357</c:v>
                </c:pt>
                <c:pt idx="77">
                  <c:v>18.009822179351744</c:v>
                </c:pt>
                <c:pt idx="78">
                  <c:v>16.997983703724103</c:v>
                </c:pt>
                <c:pt idx="79">
                  <c:v>15.999384086128487</c:v>
                </c:pt>
                <c:pt idx="80">
                  <c:v>15.014381851633857</c:v>
                </c:pt>
                <c:pt idx="81">
                  <c:v>14.043314861816924</c:v>
                </c:pt>
                <c:pt idx="82">
                  <c:v>13.086500378639613</c:v>
                </c:pt>
                <c:pt idx="83">
                  <c:v>12.144235157562932</c:v>
                </c:pt>
                <c:pt idx="84">
                  <c:v>11.216795569076055</c:v>
                </c:pt>
                <c:pt idx="85">
                  <c:v>10.304437747778053</c:v>
                </c:pt>
                <c:pt idx="86">
                  <c:v>9.4073977681118635</c:v>
                </c:pt>
                <c:pt idx="87">
                  <c:v>8.5258918458143427</c:v>
                </c:pt>
                <c:pt idx="88">
                  <c:v>7.6601165641147162</c:v>
                </c:pt>
                <c:pt idx="89">
                  <c:v>6.8102491236842582</c:v>
                </c:pt>
                <c:pt idx="90">
                  <c:v>5.9764476153147825</c:v>
                </c:pt>
                <c:pt idx="91">
                  <c:v>5.1588513142796302</c:v>
                </c:pt>
                <c:pt idx="92">
                  <c:v>4.3575809953122047</c:v>
                </c:pt>
                <c:pt idx="93">
                  <c:v>3.572739267119772</c:v>
                </c:pt>
                <c:pt idx="94">
                  <c:v>2.80441092533637</c:v>
                </c:pt>
                <c:pt idx="95">
                  <c:v>2.0526633228086695</c:v>
                </c:pt>
                <c:pt idx="96">
                  <c:v>1.3175467560999863</c:v>
                </c:pt>
                <c:pt idx="97">
                  <c:v>0.59909486709349835</c:v>
                </c:pt>
                <c:pt idx="98">
                  <c:v>-0.1026749414270256</c:v>
                </c:pt>
                <c:pt idx="99">
                  <c:v>-0.78776107733945366</c:v>
                </c:pt>
                <c:pt idx="100">
                  <c:v>-1.4561773190060165</c:v>
                </c:pt>
                <c:pt idx="101">
                  <c:v>-2.107952364468062</c:v>
                </c:pt>
                <c:pt idx="102">
                  <c:v>-2.7431293711158702</c:v>
                </c:pt>
                <c:pt idx="103">
                  <c:v>-3.3617654869255915</c:v>
                </c:pt>
                <c:pt idx="104">
                  <c:v>-3.9639313743427351</c:v>
                </c:pt>
                <c:pt idx="105">
                  <c:v>-4.5497107278755635</c:v>
                </c:pt>
                <c:pt idx="106">
                  <c:v>-5.1191997864449519</c:v>
                </c:pt>
                <c:pt idx="107">
                  <c:v>-5.6725068415170483</c:v>
                </c:pt>
                <c:pt idx="108">
                  <c:v>-6.209751742024622</c:v>
                </c:pt>
                <c:pt idx="109">
                  <c:v>-6.731065397058984</c:v>
                </c:pt>
                <c:pt idx="110">
                  <c:v>-7.236589277289724</c:v>
                </c:pt>
                <c:pt idx="111">
                  <c:v>-7.7264749160438839</c:v>
                </c:pt>
                <c:pt idx="112">
                  <c:v>-8.2008834109470854</c:v>
                </c:pt>
                <c:pt idx="113">
                  <c:v>-8.6599849270014744</c:v>
                </c:pt>
                <c:pt idx="114">
                  <c:v>-9.1039582019434135</c:v>
                </c:pt>
                <c:pt idx="115">
                  <c:v>-9.5329900546943946</c:v>
                </c:pt>
                <c:pt idx="116">
                  <c:v>-9.9472748976843945</c:v>
                </c:pt>
                <c:pt idx="117">
                  <c:v>-10.347014253795294</c:v>
                </c:pt>
                <c:pt idx="118">
                  <c:v>-10.732416278636947</c:v>
                </c:pt>
                <c:pt idx="119">
                  <c:v>-11.103695288834899</c:v>
                </c:pt>
                <c:pt idx="120">
                  <c:v>-11.461071296972989</c:v>
                </c:pt>
                <c:pt idx="121">
                  <c:v>-11.804769553799304</c:v>
                </c:pt>
                <c:pt idx="122">
                  <c:v>-12.135020098267972</c:v>
                </c:pt>
                <c:pt idx="123">
                  <c:v>-12.452057315953624</c:v>
                </c:pt>
                <c:pt idx="124">
                  <c:v>-12.756119506339246</c:v>
                </c:pt>
                <c:pt idx="125">
                  <c:v>-13.047448459442819</c:v>
                </c:pt>
                <c:pt idx="126">
                  <c:v>-13.326289042211585</c:v>
                </c:pt>
                <c:pt idx="127">
                  <c:v>-13.592888795078395</c:v>
                </c:pt>
                <c:pt idx="128">
                  <c:v>-13.847497539037988</c:v>
                </c:pt>
                <c:pt idx="129">
                  <c:v>-14.090366993567784</c:v>
                </c:pt>
                <c:pt idx="130">
                  <c:v>-14.321750405682224</c:v>
                </c:pt>
                <c:pt idx="131">
                  <c:v>-14.541902190376533</c:v>
                </c:pt>
                <c:pt idx="132">
                  <c:v>-14.751077582682441</c:v>
                </c:pt>
                <c:pt idx="133">
                  <c:v>-14.949532301525934</c:v>
                </c:pt>
                <c:pt idx="134">
                  <c:v>-15.137522225545482</c:v>
                </c:pt>
                <c:pt idx="135">
                  <c:v>-15.315303080997907</c:v>
                </c:pt>
                <c:pt idx="136">
                  <c:v>-15.483130141849387</c:v>
                </c:pt>
                <c:pt idx="137">
                  <c:v>-15.641257942120006</c:v>
                </c:pt>
                <c:pt idx="138">
                  <c:v>-15.789940000521369</c:v>
                </c:pt>
                <c:pt idx="139">
                  <c:v>-15.9294285574003</c:v>
                </c:pt>
                <c:pt idx="140">
                  <c:v>-16.059974323975325</c:v>
                </c:pt>
                <c:pt idx="141">
                  <c:v>-16.181826243827047</c:v>
                </c:pt>
                <c:pt idx="142">
                  <c:v>-16.29523126657989</c:v>
                </c:pt>
                <c:pt idx="143">
                  <c:v>-16.400434133689899</c:v>
                </c:pt>
                <c:pt idx="144">
                  <c:v>-16.497677176230795</c:v>
                </c:pt>
                <c:pt idx="145">
                  <c:v>-16.587200124550321</c:v>
                </c:pt>
                <c:pt idx="146">
                  <c:v>-16.669239929649535</c:v>
                </c:pt>
                <c:pt idx="147">
                  <c:v>-16.744030596118549</c:v>
                </c:pt>
                <c:pt idx="148">
                  <c:v>-16.811803026445659</c:v>
                </c:pt>
                <c:pt idx="149">
                  <c:v>-16.872784876500845</c:v>
                </c:pt>
                <c:pt idx="150">
                  <c:v>-16.927200421978597</c:v>
                </c:pt>
                <c:pt idx="151">
                  <c:v>-16.975270435572753</c:v>
                </c:pt>
                <c:pt idx="152">
                  <c:v>-17.017212074642202</c:v>
                </c:pt>
                <c:pt idx="153">
                  <c:v>-17.053238779115404</c:v>
                </c:pt>
                <c:pt idx="154">
                  <c:v>-17.08356017937038</c:v>
                </c:pt>
                <c:pt idx="155">
                  <c:v>-17.108382013819124</c:v>
                </c:pt>
                <c:pt idx="156">
                  <c:v>-17.127906055914977</c:v>
                </c:pt>
                <c:pt idx="157">
                  <c:v>-17.142330050295968</c:v>
                </c:pt>
                <c:pt idx="158">
                  <c:v>-17.151847657769736</c:v>
                </c:pt>
                <c:pt idx="159">
                  <c:v>-17.156648408841107</c:v>
                </c:pt>
                <c:pt idx="160">
                  <c:v>-17.156917665478488</c:v>
                </c:pt>
                <c:pt idx="161">
                  <c:v>-17.1528365908122</c:v>
                </c:pt>
                <c:pt idx="162">
                  <c:v>-17.14458212645529</c:v>
                </c:pt>
                <c:pt idx="163">
                  <c:v>-17.132326977135534</c:v>
                </c:pt>
                <c:pt idx="164">
                  <c:v>-17.116239602326473</c:v>
                </c:pt>
                <c:pt idx="165">
                  <c:v>-17.096484214565749</c:v>
                </c:pt>
                <c:pt idx="166">
                  <c:v>-17.073220784148688</c:v>
                </c:pt>
                <c:pt idx="167">
                  <c:v>-17.046605049887873</c:v>
                </c:pt>
                <c:pt idx="168">
                  <c:v>-17.0167885356299</c:v>
                </c:pt>
                <c:pt idx="169">
                  <c:v>-16.983918572224667</c:v>
                </c:pt>
                <c:pt idx="170">
                  <c:v>-16.948138324644958</c:v>
                </c:pt>
                <c:pt idx="171">
                  <c:v>-16.909586823958051</c:v>
                </c:pt>
                <c:pt idx="172">
                  <c:v>-16.868399003856055</c:v>
                </c:pt>
                <c:pt idx="173">
                  <c:v>-16.824705741455745</c:v>
                </c:pt>
                <c:pt idx="174">
                  <c:v>-16.778633902084394</c:v>
                </c:pt>
                <c:pt idx="175">
                  <c:v>-16.73030638777405</c:v>
                </c:pt>
                <c:pt idx="176">
                  <c:v>-16.679842189192271</c:v>
                </c:pt>
                <c:pt idx="177">
                  <c:v>-16.627356440744492</c:v>
                </c:pt>
                <c:pt idx="178">
                  <c:v>-16.572960478588982</c:v>
                </c:pt>
                <c:pt idx="179">
                  <c:v>-16.516761901313686</c:v>
                </c:pt>
                <c:pt idx="180">
                  <c:v>-16.458864633030231</c:v>
                </c:pt>
                <c:pt idx="181">
                  <c:v>-16.399368988648718</c:v>
                </c:pt>
                <c:pt idx="182">
                  <c:v>-16.338371741104524</c:v>
                </c:pt>
                <c:pt idx="183">
                  <c:v>-16.275966190315415</c:v>
                </c:pt>
                <c:pt idx="184">
                  <c:v>-16.212242233656411</c:v>
                </c:pt>
                <c:pt idx="185">
                  <c:v>-16.147286437746885</c:v>
                </c:pt>
                <c:pt idx="186">
                  <c:v>-16.081182111352618</c:v>
                </c:pt>
                <c:pt idx="187">
                  <c:v>-16.014009379214613</c:v>
                </c:pt>
                <c:pt idx="188">
                  <c:v>-15.945845256623045</c:v>
                </c:pt>
                <c:pt idx="189">
                  <c:v>-15.876763724564356</c:v>
                </c:pt>
                <c:pt idx="190">
                  <c:v>-15.806835805276677</c:v>
                </c:pt>
                <c:pt idx="191">
                  <c:v>-15.736129638057349</c:v>
                </c:pt>
                <c:pt idx="192">
                  <c:v>-15.664710555174096</c:v>
                </c:pt>
                <c:pt idx="193">
                  <c:v>-15.592641157739308</c:v>
                </c:pt>
                <c:pt idx="194">
                  <c:v>-15.519981391414916</c:v>
                </c:pt>
                <c:pt idx="195">
                  <c:v>-15.446788621822733</c:v>
                </c:pt>
                <c:pt idx="196">
                  <c:v>-15.373117709543322</c:v>
                </c:pt>
                <c:pt idx="197">
                  <c:v>-15.29902108459288</c:v>
                </c:pt>
                <c:pt idx="198">
                  <c:v>-15.22454882027597</c:v>
                </c:pt>
                <c:pt idx="199">
                  <c:v>-15.149748706318434</c:v>
                </c:pt>
                <c:pt idx="200">
                  <c:v>-15.074666321191742</c:v>
                </c:pt>
                <c:pt idx="201">
                  <c:v>-14.999345103547199</c:v>
                </c:pt>
                <c:pt idx="202">
                  <c:v>-14.923826422684442</c:v>
                </c:pt>
                <c:pt idx="203">
                  <c:v>-14.84814964798565</c:v>
                </c:pt>
                <c:pt idx="204">
                  <c:v>-14.772352217252291</c:v>
                </c:pt>
                <c:pt idx="205">
                  <c:v>-14.6964697038878</c:v>
                </c:pt>
                <c:pt idx="206">
                  <c:v>-14.620535882875288</c:v>
                </c:pt>
                <c:pt idx="207">
                  <c:v>-14.544582795504169</c:v>
                </c:pt>
                <c:pt idx="208">
                  <c:v>-14.468640812805972</c:v>
                </c:pt>
                <c:pt idx="209">
                  <c:v>-14.392738697663958</c:v>
                </c:pt>
                <c:pt idx="210">
                  <c:v>-14.316903665565874</c:v>
                </c:pt>
                <c:pt idx="211">
                  <c:v>-14.241161443974747</c:v>
                </c:pt>
                <c:pt idx="212">
                  <c:v>-14.16553633029595</c:v>
                </c:pt>
                <c:pt idx="213">
                  <c:v>-14.090051248423606</c:v>
                </c:pt>
                <c:pt idx="214">
                  <c:v>-14.014727803853503</c:v>
                </c:pt>
                <c:pt idx="215">
                  <c:v>-13.939586337352608</c:v>
                </c:pt>
                <c:pt idx="216">
                  <c:v>-13.864645977180203</c:v>
                </c:pt>
                <c:pt idx="217">
                  <c:v>-13.789924689857543</c:v>
                </c:pt>
                <c:pt idx="218">
                  <c:v>-13.71543932948731</c:v>
                </c:pt>
                <c:pt idx="219">
                  <c:v>-13.641205685626261</c:v>
                </c:pt>
                <c:pt idx="220">
                  <c:v>-13.567238529717741</c:v>
                </c:pt>
                <c:pt idx="221">
                  <c:v>-13.493551660093075</c:v>
                </c:pt>
                <c:pt idx="222">
                  <c:v>-13.420157945553271</c:v>
                </c:pt>
                <c:pt idx="223">
                  <c:v>-13.347069367544535</c:v>
                </c:pt>
                <c:pt idx="224">
                  <c:v>-13.274297060943667</c:v>
                </c:pt>
                <c:pt idx="225">
                  <c:v>-13.201851353470488</c:v>
                </c:pt>
                <c:pt idx="226">
                  <c:v>-13.129741803746754</c:v>
                </c:pt>
                <c:pt idx="227">
                  <c:v>-13.057977238022474</c:v>
                </c:pt>
                <c:pt idx="228">
                  <c:v>-12.986565785591523</c:v>
                </c:pt>
                <c:pt idx="229">
                  <c:v>-12.915514912920315</c:v>
                </c:pt>
                <c:pt idx="230">
                  <c:v>-12.844831456513987</c:v>
                </c:pt>
                <c:pt idx="231">
                  <c:v>-12.774521654545651</c:v>
                </c:pt>
                <c:pt idx="232">
                  <c:v>-12.704591177275205</c:v>
                </c:pt>
                <c:pt idx="233">
                  <c:v>-12.635045156284804</c:v>
                </c:pt>
                <c:pt idx="234">
                  <c:v>-12.565888212558647</c:v>
                </c:pt>
                <c:pt idx="235">
                  <c:v>-12.497124483435883</c:v>
                </c:pt>
                <c:pt idx="236">
                  <c:v>-12.428757648464568</c:v>
                </c:pt>
                <c:pt idx="237">
                  <c:v>-12.360790954186442</c:v>
                </c:pt>
                <c:pt idx="238">
                  <c:v>-12.29322723788141</c:v>
                </c:pt>
                <c:pt idx="239">
                  <c:v>-12.226068950301197</c:v>
                </c:pt>
                <c:pt idx="240">
                  <c:v>-12.159318177421596</c:v>
                </c:pt>
                <c:pt idx="241">
                  <c:v>-12.092976661243043</c:v>
                </c:pt>
                <c:pt idx="242">
                  <c:v>-12.027045819668459</c:v>
                </c:pt>
                <c:pt idx="243">
                  <c:v>-11.961526765488031</c:v>
                </c:pt>
                <c:pt idx="244">
                  <c:v>-11.896420324499715</c:v>
                </c:pt>
                <c:pt idx="245">
                  <c:v>-11.831727052794122</c:v>
                </c:pt>
                <c:pt idx="246">
                  <c:v>-11.767447253232774</c:v>
                </c:pt>
                <c:pt idx="247">
                  <c:v>-11.703580991147192</c:v>
                </c:pt>
                <c:pt idx="248">
                  <c:v>-11.640128109287019</c:v>
                </c:pt>
                <c:pt idx="249">
                  <c:v>-11.577088242044198</c:v>
                </c:pt>
                <c:pt idx="250">
                  <c:v>-11.514460828980233</c:v>
                </c:pt>
                <c:pt idx="251">
                  <c:v>-11.452245127682687</c:v>
                </c:pt>
                <c:pt idx="252">
                  <c:v>-11.390440225976789</c:v>
                </c:pt>
                <c:pt idx="253">
                  <c:v>-11.329045053517433</c:v>
                </c:pt>
                <c:pt idx="254">
                  <c:v>-11.268058392786244</c:v>
                </c:pt>
                <c:pt idx="255">
                  <c:v>-11.207478889517915</c:v>
                </c:pt>
                <c:pt idx="256">
                  <c:v>-11.147305062578965</c:v>
                </c:pt>
                <c:pt idx="257">
                  <c:v>-11.087535313322505</c:v>
                </c:pt>
                <c:pt idx="258">
                  <c:v>-11.028167934440475</c:v>
                </c:pt>
                <c:pt idx="259">
                  <c:v>-10.969201118335803</c:v>
                </c:pt>
                <c:pt idx="260">
                  <c:v>-10.910632965034921</c:v>
                </c:pt>
                <c:pt idx="261">
                  <c:v>-10.85246148966138</c:v>
                </c:pt>
                <c:pt idx="262">
                  <c:v>-10.794684629490192</c:v>
                </c:pt>
                <c:pt idx="263">
                  <c:v>-10.737300250602175</c:v>
                </c:pt>
                <c:pt idx="264">
                  <c:v>-10.680306154156625</c:v>
                </c:pt>
                <c:pt idx="265">
                  <c:v>-10.623700082300303</c:v>
                </c:pt>
                <c:pt idx="266">
                  <c:v>-10.567479723730074</c:v>
                </c:pt>
                <c:pt idx="267">
                  <c:v>-10.511642718925742</c:v>
                </c:pt>
                <c:pt idx="268">
                  <c:v>-10.456186665069211</c:v>
                </c:pt>
                <c:pt idx="269">
                  <c:v>-10.401109120665296</c:v>
                </c:pt>
                <c:pt idx="270">
                  <c:v>-10.346407609879293</c:v>
                </c:pt>
                <c:pt idx="271">
                  <c:v>-10.292079626605272</c:v>
                </c:pt>
                <c:pt idx="272">
                  <c:v>-10.238122638279251</c:v>
                </c:pt>
                <c:pt idx="273">
                  <c:v>-10.184534089449969</c:v>
                </c:pt>
                <c:pt idx="274">
                  <c:v>-10.131311405120215</c:v>
                </c:pt>
                <c:pt idx="275">
                  <c:v>-10.078451993870686</c:v>
                </c:pt>
                <c:pt idx="276">
                  <c:v>-10.02595325077813</c:v>
                </c:pt>
                <c:pt idx="277">
                  <c:v>-9.9738125601384837</c:v>
                </c:pt>
                <c:pt idx="278">
                  <c:v>-9.9220272980061566</c:v>
                </c:pt>
                <c:pt idx="279">
                  <c:v>-9.8705948345591281</c:v>
                </c:pt>
                <c:pt idx="280">
                  <c:v>-9.8195125362998965</c:v>
                </c:pt>
                <c:pt idx="281">
                  <c:v>-9.7687777681010743</c:v>
                </c:pt>
                <c:pt idx="282">
                  <c:v>-9.7183878951050815</c:v>
                </c:pt>
                <c:pt idx="283">
                  <c:v>-9.6683402844856232</c:v>
                </c:pt>
                <c:pt idx="284">
                  <c:v>-9.6186323070793946</c:v>
                </c:pt>
                <c:pt idx="285">
                  <c:v>-9.5692613388955436</c:v>
                </c:pt>
                <c:pt idx="286">
                  <c:v>-9.520224762509983</c:v>
                </c:pt>
                <c:pt idx="287">
                  <c:v>-9.4715199683514726</c:v>
                </c:pt>
                <c:pt idx="288">
                  <c:v>-9.4231443558861088</c:v>
                </c:pt>
                <c:pt idx="289">
                  <c:v>-9.3750953347063017</c:v>
                </c:pt>
                <c:pt idx="290">
                  <c:v>-9.327370325530012</c:v>
                </c:pt>
                <c:pt idx="291">
                  <c:v>-9.2799667611161283</c:v>
                </c:pt>
                <c:pt idx="292">
                  <c:v>-9.2328820871008475</c:v>
                </c:pt>
                <c:pt idx="293">
                  <c:v>-9.1861137627603711</c:v>
                </c:pt>
                <c:pt idx="294">
                  <c:v>-9.1396592617045798</c:v>
                </c:pt>
                <c:pt idx="295">
                  <c:v>-9.0935160725059205</c:v>
                </c:pt>
                <c:pt idx="296">
                  <c:v>-9.0476816992679403</c:v>
                </c:pt>
                <c:pt idx="297">
                  <c:v>-9.0021536621375304</c:v>
                </c:pt>
                <c:pt idx="298">
                  <c:v>-8.956929497764321</c:v>
                </c:pt>
                <c:pt idx="299">
                  <c:v>-8.9120067597110051</c:v>
                </c:pt>
                <c:pt idx="300">
                  <c:v>-8.8673830188179465</c:v>
                </c:pt>
                <c:pt idx="301">
                  <c:v>-8.823055863525056</c:v>
                </c:pt>
                <c:pt idx="302">
                  <c:v>-8.7790229001540609</c:v>
                </c:pt>
                <c:pt idx="303">
                  <c:v>-8.7352817531537994</c:v>
                </c:pt>
                <c:pt idx="304">
                  <c:v>-8.6918300653112226</c:v>
                </c:pt>
                <c:pt idx="305">
                  <c:v>-8.6486654979307787</c:v>
                </c:pt>
                <c:pt idx="306">
                  <c:v>-8.6057857309839676</c:v>
                </c:pt>
                <c:pt idx="307">
                  <c:v>-8.5631884632319242</c:v>
                </c:pt>
                <c:pt idx="308">
                  <c:v>-8.5208714123223075</c:v>
                </c:pt>
                <c:pt idx="309">
                  <c:v>-8.478832314863169</c:v>
                </c:pt>
                <c:pt idx="310">
                  <c:v>-8.4370689264749927</c:v>
                </c:pt>
                <c:pt idx="311">
                  <c:v>-8.3955790218228117</c:v>
                </c:pt>
                <c:pt idx="312">
                  <c:v>-8.3543603946301204</c:v>
                </c:pt>
                <c:pt idx="313">
                  <c:v>-8.3134108576755921</c:v>
                </c:pt>
                <c:pt idx="314">
                  <c:v>-8.2727282427746047</c:v>
                </c:pt>
                <c:pt idx="315">
                  <c:v>-8.2323104007462007</c:v>
                </c:pt>
                <c:pt idx="316">
                  <c:v>-8.1921552013672141</c:v>
                </c:pt>
                <c:pt idx="317">
                  <c:v>-8.1522605333142906</c:v>
                </c:pt>
                <c:pt idx="318">
                  <c:v>-8.1126243040950783</c:v>
                </c:pt>
                <c:pt idx="319">
                  <c:v>-8.0732444399693719</c:v>
                </c:pt>
                <c:pt idx="320">
                  <c:v>-8.0341188858613464</c:v>
                </c:pt>
                <c:pt idx="321">
                  <c:v>-7.9952456052634915</c:v>
                </c:pt>
                <c:pt idx="322">
                  <c:v>-7.9566225801330432</c:v>
                </c:pt>
                <c:pt idx="323">
                  <c:v>-7.9182478107818639</c:v>
                </c:pt>
                <c:pt idx="324">
                  <c:v>-7.8801193157601404</c:v>
                </c:pt>
                <c:pt idx="325">
                  <c:v>-7.8422351317347108</c:v>
                </c:pt>
                <c:pt idx="326">
                  <c:v>-7.8045933133626022</c:v>
                </c:pt>
                <c:pt idx="327">
                  <c:v>-7.7671919331600776</c:v>
                </c:pt>
                <c:pt idx="328">
                  <c:v>-7.7300290813681301</c:v>
                </c:pt>
                <c:pt idx="329">
                  <c:v>-7.6931028658143958</c:v>
                </c:pt>
                <c:pt idx="330">
                  <c:v>-7.6564114117722539</c:v>
                </c:pt>
                <c:pt idx="331">
                  <c:v>-7.6199528618172963</c:v>
                </c:pt>
                <c:pt idx="332">
                  <c:v>-7.5837253756817375</c:v>
                </c:pt>
                <c:pt idx="333">
                  <c:v>-7.5477271301068498</c:v>
                </c:pt>
                <c:pt idx="334">
                  <c:v>-7.5119563186939047</c:v>
                </c:pt>
                <c:pt idx="335">
                  <c:v>-7.4764111517537799</c:v>
                </c:pt>
                <c:pt idx="336">
                  <c:v>-7.4410898561556849</c:v>
                </c:pt>
                <c:pt idx="337">
                  <c:v>-7.4059906751750901</c:v>
                </c:pt>
                <c:pt idx="338">
                  <c:v>-7.3711118683409325</c:v>
                </c:pt>
                <c:pt idx="339">
                  <c:v>-7.3364517112827059</c:v>
                </c:pt>
                <c:pt idx="340">
                  <c:v>-7.3020084955771836</c:v>
                </c:pt>
                <c:pt idx="341">
                  <c:v>-7.2677805285952815</c:v>
                </c:pt>
                <c:pt idx="342">
                  <c:v>-7.2337661333489649</c:v>
                </c:pt>
                <c:pt idx="343">
                  <c:v>-7.1999636483384251</c:v>
                </c:pt>
                <c:pt idx="344">
                  <c:v>-7.1663714273998664</c:v>
                </c:pt>
                <c:pt idx="345">
                  <c:v>-7.1329878395534791</c:v>
                </c:pt>
                <c:pt idx="346">
                  <c:v>-7.0998112688523349</c:v>
                </c:pt>
                <c:pt idx="347">
                  <c:v>-7.0668401142318231</c:v>
                </c:pt>
                <c:pt idx="348">
                  <c:v>-7.0340727893599535</c:v>
                </c:pt>
                <c:pt idx="349">
                  <c:v>-7.0015077224885971</c:v>
                </c:pt>
                <c:pt idx="350">
                  <c:v>-6.9691433563055085</c:v>
                </c:pt>
                <c:pt idx="351">
                  <c:v>-6.9369781477874994</c:v>
                </c:pt>
                <c:pt idx="352">
                  <c:v>-6.9050105680546352</c:v>
                </c:pt>
                <c:pt idx="353">
                  <c:v>-6.8732391022254831</c:v>
                </c:pt>
                <c:pt idx="354">
                  <c:v>-6.8416622492735257</c:v>
                </c:pt>
                <c:pt idx="355">
                  <c:v>-6.810278521884868</c:v>
                </c:pt>
                <c:pt idx="356">
                  <c:v>-6.7790864463169669</c:v>
                </c:pt>
                <c:pt idx="357">
                  <c:v>-6.7480845622587822</c:v>
                </c:pt>
                <c:pt idx="358">
                  <c:v>-6.7172714226920931</c:v>
                </c:pt>
                <c:pt idx="359">
                  <c:v>-6.6866455937540934</c:v>
                </c:pt>
                <c:pt idx="360">
                  <c:v>-6.6562056546014219</c:v>
                </c:pt>
                <c:pt idx="361">
                  <c:v>-6.6259501972753014</c:v>
                </c:pt>
                <c:pt idx="362">
                  <c:v>-6.5958778265681843</c:v>
                </c:pt>
                <c:pt idx="363">
                  <c:v>-6.5659871598916766</c:v>
                </c:pt>
                <c:pt idx="364">
                  <c:v>-6.5362768271457838</c:v>
                </c:pt>
                <c:pt idx="365">
                  <c:v>-6.5067454705895216</c:v>
                </c:pt>
                <c:pt idx="366">
                  <c:v>-6.4773917447128042</c:v>
                </c:pt>
                <c:pt idx="367">
                  <c:v>-6.4482143161098833</c:v>
                </c:pt>
                <c:pt idx="368">
                  <c:v>-6.4192118633538939</c:v>
                </c:pt>
                <c:pt idx="369">
                  <c:v>-6.3903830768728795</c:v>
                </c:pt>
                <c:pt idx="370">
                  <c:v>-6.3617266588271093</c:v>
                </c:pt>
                <c:pt idx="371">
                  <c:v>-6.3332413229878028</c:v>
                </c:pt>
                <c:pt idx="372">
                  <c:v>-6.3049257946170343</c:v>
                </c:pt>
                <c:pt idx="373">
                  <c:v>-6.2767788103491995</c:v>
                </c:pt>
                <c:pt idx="374">
                  <c:v>-6.2487991180735207</c:v>
                </c:pt>
                <c:pt idx="375">
                  <c:v>-6.2209854768179866</c:v>
                </c:pt>
                <c:pt idx="376">
                  <c:v>-6.1933366566347416</c:v>
                </c:pt>
                <c:pt idx="377">
                  <c:v>-6.1658514384864134</c:v>
                </c:pt>
                <c:pt idx="378">
                  <c:v>-6.1385286141340458</c:v>
                </c:pt>
                <c:pt idx="379">
                  <c:v>-6.1113669860261126</c:v>
                </c:pt>
                <c:pt idx="380">
                  <c:v>-6.0843653671888092</c:v>
                </c:pt>
                <c:pt idx="381">
                  <c:v>-6.0575225811177091</c:v>
                </c:pt>
                <c:pt idx="382">
                  <c:v>-6.0308374616704299</c:v>
                </c:pt>
                <c:pt idx="383">
                  <c:v>-6.0043088529607047</c:v>
                </c:pt>
                <c:pt idx="384">
                  <c:v>-5.9779356092536062</c:v>
                </c:pt>
                <c:pt idx="385">
                  <c:v>-5.9517165948619208</c:v>
                </c:pt>
                <c:pt idx="386">
                  <c:v>-5.9256506840437737</c:v>
                </c:pt>
                <c:pt idx="387">
                  <c:v>-5.899736760901348</c:v>
                </c:pt>
                <c:pt idx="388">
                  <c:v>-5.8739737192807553</c:v>
                </c:pt>
                <c:pt idx="389">
                  <c:v>-5.8483604626732131</c:v>
                </c:pt>
                <c:pt idx="390">
                  <c:v>-5.8228959041171322</c:v>
                </c:pt>
                <c:pt idx="391">
                  <c:v>-5.7975789661014119</c:v>
                </c:pt>
                <c:pt idx="392">
                  <c:v>-5.7724085804698859</c:v>
                </c:pt>
                <c:pt idx="393">
                  <c:v>-5.7473836883267921</c:v>
                </c:pt>
                <c:pt idx="394">
                  <c:v>-5.7225032399433786</c:v>
                </c:pt>
                <c:pt idx="395">
                  <c:v>-5.6977661946654621</c:v>
                </c:pt>
                <c:pt idx="396">
                  <c:v>-5.6731715208221942</c:v>
                </c:pt>
                <c:pt idx="397">
                  <c:v>-5.6487181956357801</c:v>
                </c:pt>
                <c:pt idx="398">
                  <c:v>-5.6244052051321631</c:v>
                </c:pt>
                <c:pt idx="399">
                  <c:v>-5.60023154405296</c:v>
                </c:pt>
                <c:pt idx="400">
                  <c:v>-5.5761962157680642</c:v>
                </c:pt>
                <c:pt idx="401">
                  <c:v>-5.5522982321895142</c:v>
                </c:pt>
                <c:pt idx="402">
                  <c:v>-5.5285366136862137</c:v>
                </c:pt>
                <c:pt idx="403">
                  <c:v>-5.5049103889995905</c:v>
                </c:pt>
                <c:pt idx="404">
                  <c:v>-5.4814185951604202</c:v>
                </c:pt>
                <c:pt idx="405">
                  <c:v>-5.4580602774062612</c:v>
                </c:pt>
                <c:pt idx="406">
                  <c:v>-5.4348344891000693</c:v>
                </c:pt>
                <c:pt idx="407">
                  <c:v>-5.4117402916497213</c:v>
                </c:pt>
                <c:pt idx="408">
                  <c:v>-5.3887767544282497</c:v>
                </c:pt>
                <c:pt idx="409">
                  <c:v>-5.365942954695285</c:v>
                </c:pt>
                <c:pt idx="410">
                  <c:v>-5.3432379775190384</c:v>
                </c:pt>
                <c:pt idx="411">
                  <c:v>-5.320660915699392</c:v>
                </c:pt>
                <c:pt idx="412">
                  <c:v>-5.2982108696918999</c:v>
                </c:pt>
                <c:pt idx="413">
                  <c:v>-5.2758869475323422</c:v>
                </c:pt>
                <c:pt idx="414">
                  <c:v>-5.2536882647624878</c:v>
                </c:pt>
                <c:pt idx="415">
                  <c:v>-5.2316139443564253</c:v>
                </c:pt>
                <c:pt idx="416">
                  <c:v>-5.2096631166478318</c:v>
                </c:pt>
                <c:pt idx="417">
                  <c:v>-5.1878349192579947</c:v>
                </c:pt>
                <c:pt idx="418">
                  <c:v>-5.1661284970247578</c:v>
                </c:pt>
                <c:pt idx="419">
                  <c:v>-5.1445430019320781</c:v>
                </c:pt>
                <c:pt idx="420">
                  <c:v>-5.1230775930405059</c:v>
                </c:pt>
                <c:pt idx="421">
                  <c:v>-5.1017314364183619</c:v>
                </c:pt>
                <c:pt idx="422">
                  <c:v>-5.0805037050738093</c:v>
                </c:pt>
                <c:pt idx="423">
                  <c:v>-5.0593935788873665</c:v>
                </c:pt>
                <c:pt idx="424">
                  <c:v>-5.0384002445455849</c:v>
                </c:pt>
                <c:pt idx="425">
                  <c:v>-5.0175228954751105</c:v>
                </c:pt>
                <c:pt idx="426">
                  <c:v>-4.9967607317776981</c:v>
                </c:pt>
                <c:pt idx="427">
                  <c:v>-4.9761129601657785</c:v>
                </c:pt>
                <c:pt idx="428">
                  <c:v>-4.95557879389888</c:v>
                </c:pt>
                <c:pt idx="429">
                  <c:v>-4.9351574527205742</c:v>
                </c:pt>
                <c:pt idx="430">
                  <c:v>-4.9148481627963463</c:v>
                </c:pt>
                <c:pt idx="431">
                  <c:v>-4.8946501566519629</c:v>
                </c:pt>
                <c:pt idx="432">
                  <c:v>-4.8745626731124929</c:v>
                </c:pt>
                <c:pt idx="433">
                  <c:v>-4.8545849572421815</c:v>
                </c:pt>
                <c:pt idx="434">
                  <c:v>-4.8347162602848499</c:v>
                </c:pt>
                <c:pt idx="435">
                  <c:v>-4.8149558396048491</c:v>
                </c:pt>
                <c:pt idx="436">
                  <c:v>-4.7953029586289375</c:v>
                </c:pt>
                <c:pt idx="437">
                  <c:v>-4.7757568867884999</c:v>
                </c:pt>
                <c:pt idx="438">
                  <c:v>-4.7563168994625613</c:v>
                </c:pt>
                <c:pt idx="439">
                  <c:v>-4.7369822779214132</c:v>
                </c:pt>
                <c:pt idx="440">
                  <c:v>-4.7177523092706792</c:v>
                </c:pt>
                <c:pt idx="441">
                  <c:v>-4.6986262863962907</c:v>
                </c:pt>
                <c:pt idx="442">
                  <c:v>-4.6796035079097607</c:v>
                </c:pt>
                <c:pt idx="443">
                  <c:v>-4.6606832780941829</c:v>
                </c:pt>
                <c:pt idx="444">
                  <c:v>-4.6418649068508984</c:v>
                </c:pt>
                <c:pt idx="445">
                  <c:v>-4.6231477096464317</c:v>
                </c:pt>
                <c:pt idx="446">
                  <c:v>-4.6045310074604515</c:v>
                </c:pt>
                <c:pt idx="447">
                  <c:v>-4.5860141267338435</c:v>
                </c:pt>
                <c:pt idx="448">
                  <c:v>-4.5675963993176367</c:v>
                </c:pt>
                <c:pt idx="449">
                  <c:v>-4.5492771624223138</c:v>
                </c:pt>
                <c:pt idx="450">
                  <c:v>-4.53105575856776</c:v>
                </c:pt>
                <c:pt idx="451">
                  <c:v>-4.5129315355337383</c:v>
                </c:pt>
                <c:pt idx="452">
                  <c:v>-4.4949038463107911</c:v>
                </c:pt>
                <c:pt idx="453">
                  <c:v>-4.4769720490517528</c:v>
                </c:pt>
                <c:pt idx="454">
                  <c:v>-4.4591355070238166</c:v>
                </c:pt>
                <c:pt idx="455">
                  <c:v>-4.441393588561013</c:v>
                </c:pt>
                <c:pt idx="456">
                  <c:v>-4.4237456670171724</c:v>
                </c:pt>
                <c:pt idx="457">
                  <c:v>-4.4061911207195834</c:v>
                </c:pt>
                <c:pt idx="458">
                  <c:v>-4.3887293329229209</c:v>
                </c:pt>
                <c:pt idx="459">
                  <c:v>-4.3713596917636863</c:v>
                </c:pt>
                <c:pt idx="460">
                  <c:v>-4.3540815902152588</c:v>
                </c:pt>
                <c:pt idx="461">
                  <c:v>-4.336894426043429</c:v>
                </c:pt>
                <c:pt idx="462">
                  <c:v>-4.3197976017621045</c:v>
                </c:pt>
                <c:pt idx="463">
                  <c:v>-4.3027905245898523</c:v>
                </c:pt>
                <c:pt idx="464">
                  <c:v>-4.2858726064067127</c:v>
                </c:pt>
                <c:pt idx="465">
                  <c:v>-4.2690432637114242</c:v>
                </c:pt>
                <c:pt idx="466">
                  <c:v>-4.252301917579274</c:v>
                </c:pt>
                <c:pt idx="467">
                  <c:v>-4.2356479936200913</c:v>
                </c:pt>
                <c:pt idx="468">
                  <c:v>-4.2190809219371062</c:v>
                </c:pt>
                <c:pt idx="469">
                  <c:v>-4.2026001370858097</c:v>
                </c:pt>
                <c:pt idx="470">
                  <c:v>-4.186205078033467</c:v>
                </c:pt>
                <c:pt idx="471">
                  <c:v>-4.1698951881190851</c:v>
                </c:pt>
                <c:pt idx="472">
                  <c:v>-4.1536699150135803</c:v>
                </c:pt>
                <c:pt idx="473">
                  <c:v>-4.1375287106806411</c:v>
                </c:pt>
                <c:pt idx="474">
                  <c:v>-4.1214710313377765</c:v>
                </c:pt>
                <c:pt idx="475">
                  <c:v>-4.1054963374178612</c:v>
                </c:pt>
                <c:pt idx="476">
                  <c:v>-4.0896040935310936</c:v>
                </c:pt>
                <c:pt idx="477">
                  <c:v>-4.0737937684272367</c:v>
                </c:pt>
                <c:pt idx="478">
                  <c:v>-4.058064834958401</c:v>
                </c:pt>
                <c:pt idx="479">
                  <c:v>-4.0424167700421094</c:v>
                </c:pt>
                <c:pt idx="480">
                  <c:v>-4.0268490546247477</c:v>
                </c:pt>
                <c:pt idx="481">
                  <c:v>-4.0113611736454118</c:v>
                </c:pt>
                <c:pt idx="482">
                  <c:v>-3.9959526160001673</c:v>
                </c:pt>
                <c:pt idx="483">
                  <c:v>-3.9806228745065653</c:v>
                </c:pt>
                <c:pt idx="484">
                  <c:v>-3.9653714458686125</c:v>
                </c:pt>
                <c:pt idx="485">
                  <c:v>-3.9501978306420682</c:v>
                </c:pt>
                <c:pt idx="486">
                  <c:v>-3.9351015332001253</c:v>
                </c:pt>
                <c:pt idx="487">
                  <c:v>-3.920082061699361</c:v>
                </c:pt>
                <c:pt idx="488">
                  <c:v>-3.9051389280461279</c:v>
                </c:pt>
                <c:pt idx="489">
                  <c:v>-3.8902716478632158</c:v>
                </c:pt>
                <c:pt idx="490">
                  <c:v>-3.8754797404568819</c:v>
                </c:pt>
                <c:pt idx="491">
                  <c:v>-3.8607627287842661</c:v>
                </c:pt>
                <c:pt idx="492">
                  <c:v>-3.8461201394209752</c:v>
                </c:pt>
                <c:pt idx="493">
                  <c:v>-3.831551502529237</c:v>
                </c:pt>
                <c:pt idx="494">
                  <c:v>-3.8170563518260963</c:v>
                </c:pt>
                <c:pt idx="495">
                  <c:v>-3.8026342245521931</c:v>
                </c:pt>
                <c:pt idx="496">
                  <c:v>-3.7882846614406844</c:v>
                </c:pt>
                <c:pt idx="497">
                  <c:v>-3.7740072066865054</c:v>
                </c:pt>
                <c:pt idx="498">
                  <c:v>-3.7598014079160436</c:v>
                </c:pt>
                <c:pt idx="499">
                  <c:v>-3.7456668161569553</c:v>
                </c:pt>
                <c:pt idx="500">
                  <c:v>-3.7316029858084363</c:v>
                </c:pt>
                <c:pt idx="501">
                  <c:v>-3.717609474611649</c:v>
                </c:pt>
                <c:pt idx="502">
                  <c:v>-3.7036858436206046</c:v>
                </c:pt>
                <c:pt idx="503">
                  <c:v>-3.6898316571731442</c:v>
                </c:pt>
                <c:pt idx="504">
                  <c:v>-3.6760464828624038</c:v>
                </c:pt>
                <c:pt idx="505">
                  <c:v>-3.6623298915084348</c:v>
                </c:pt>
                <c:pt idx="506">
                  <c:v>-3.6486814571301522</c:v>
                </c:pt>
                <c:pt idx="507">
                  <c:v>-3.6351007569175096</c:v>
                </c:pt>
                <c:pt idx="508">
                  <c:v>-3.6215873712040576</c:v>
                </c:pt>
                <c:pt idx="509">
                  <c:v>-3.6081408834396882</c:v>
                </c:pt>
                <c:pt idx="510">
                  <c:v>-3.5947608801636335</c:v>
                </c:pt>
                <c:pt idx="511">
                  <c:v>-3.581446950977849</c:v>
                </c:pt>
                <c:pt idx="512">
                  <c:v>-3.568198688520468</c:v>
                </c:pt>
                <c:pt idx="513">
                  <c:v>-3.5550156884397239</c:v>
                </c:pt>
                <c:pt idx="514">
                  <c:v>-3.5418975493680023</c:v>
                </c:pt>
                <c:pt idx="515">
                  <c:v>-3.5288438728961182</c:v>
                </c:pt>
                <c:pt idx="516">
                  <c:v>-3.5158542635480359</c:v>
                </c:pt>
                <c:pt idx="517">
                  <c:v>-3.502928328755587</c:v>
                </c:pt>
                <c:pt idx="518">
                  <c:v>-3.490065678833588</c:v>
                </c:pt>
                <c:pt idx="519">
                  <c:v>-3.4772659269552264</c:v>
                </c:pt>
                <c:pt idx="520">
                  <c:v>-3.4645286891275475</c:v>
                </c:pt>
                <c:pt idx="521">
                  <c:v>-3.4518535841673241</c:v>
                </c:pt>
                <c:pt idx="522">
                  <c:v>-3.4392402336770687</c:v>
                </c:pt>
                <c:pt idx="523">
                  <c:v>-3.4266882620213153</c:v>
                </c:pt>
                <c:pt idx="524">
                  <c:v>-3.4141972963031293</c:v>
                </c:pt>
                <c:pt idx="525">
                  <c:v>-3.4017669663408725</c:v>
                </c:pt>
                <c:pt idx="526">
                  <c:v>-3.389396904645082</c:v>
                </c:pt>
                <c:pt idx="527">
                  <c:v>-3.3770867463957615</c:v>
                </c:pt>
                <c:pt idx="528">
                  <c:v>-3.3648361294197286</c:v>
                </c:pt>
                <c:pt idx="529">
                  <c:v>-3.3526446941682053</c:v>
                </c:pt>
                <c:pt idx="530">
                  <c:v>-3.3405120836947333</c:v>
                </c:pt>
                <c:pt idx="531">
                  <c:v>-3.3284379436331903</c:v>
                </c:pt>
                <c:pt idx="532">
                  <c:v>-3.3164219221760192</c:v>
                </c:pt>
                <c:pt idx="533">
                  <c:v>-3.3044636700527974</c:v>
                </c:pt>
                <c:pt idx="534">
                  <c:v>-3.2925628405087792</c:v>
                </c:pt>
                <c:pt idx="535">
                  <c:v>-3.2807190892839344</c:v>
                </c:pt>
                <c:pt idx="536">
                  <c:v>-3.2689320745919019</c:v>
                </c:pt>
                <c:pt idx="537">
                  <c:v>-3.2572014570993417</c:v>
                </c:pt>
                <c:pt idx="538">
                  <c:v>-3.2455268999054425</c:v>
                </c:pt>
                <c:pt idx="539">
                  <c:v>-3.2339080685215293</c:v>
                </c:pt>
                <c:pt idx="540">
                  <c:v>-3.222344630851012</c:v>
                </c:pt>
                <c:pt idx="541">
                  <c:v>-3.2108362571694045</c:v>
                </c:pt>
                <c:pt idx="542">
                  <c:v>-3.1993826201045863</c:v>
                </c:pt>
                <c:pt idx="543">
                  <c:v>-3.1879833946172766</c:v>
                </c:pt>
                <c:pt idx="544">
                  <c:v>-3.1766382579816224</c:v>
                </c:pt>
                <c:pt idx="545">
                  <c:v>-3.1653468897660559</c:v>
                </c:pt>
                <c:pt idx="546">
                  <c:v>-3.1541089718142246</c:v>
                </c:pt>
                <c:pt idx="547">
                  <c:v>-3.1429241882262318</c:v>
                </c:pt>
                <c:pt idx="548">
                  <c:v>-3.1317922253399502</c:v>
                </c:pt>
                <c:pt idx="549">
                  <c:v>-3.1207127717125616</c:v>
                </c:pt>
                <c:pt idx="550">
                  <c:v>-3.1096855181022676</c:v>
                </c:pt>
                <c:pt idx="551">
                  <c:v>-3.0987101574501423</c:v>
                </c:pt>
                <c:pt idx="552">
                  <c:v>-3.0877863848621843</c:v>
                </c:pt>
                <c:pt idx="553">
                  <c:v>-3.0769138975915524</c:v>
                </c:pt>
                <c:pt idx="554">
                  <c:v>-3.0660923950208883</c:v>
                </c:pt>
                <c:pt idx="555">
                  <c:v>-3.0553215786449357</c:v>
                </c:pt>
                <c:pt idx="556">
                  <c:v>-3.0446011520532039</c:v>
                </c:pt>
                <c:pt idx="557">
                  <c:v>-3.0339308209128291</c:v>
                </c:pt>
                <c:pt idx="558">
                  <c:v>-3.0233102929516349</c:v>
                </c:pt>
                <c:pt idx="559">
                  <c:v>-3.0127392779413213</c:v>
                </c:pt>
                <c:pt idx="560">
                  <c:v>-3.0022174876807526</c:v>
                </c:pt>
                <c:pt idx="561">
                  <c:v>-2.9917446359795434</c:v>
                </c:pt>
                <c:pt idx="562">
                  <c:v>-2.9813204386416317</c:v>
                </c:pt>
                <c:pt idx="563">
                  <c:v>-2.9709446134491486</c:v>
                </c:pt>
                <c:pt idx="564">
                  <c:v>-2.9606168801463184</c:v>
                </c:pt>
                <c:pt idx="565">
                  <c:v>-2.9503369604235843</c:v>
                </c:pt>
                <c:pt idx="566">
                  <c:v>-2.9401045779018915</c:v>
                </c:pt>
                <c:pt idx="567">
                  <c:v>-2.9299194581170127</c:v>
                </c:pt>
                <c:pt idx="568">
                  <c:v>-2.9197813285041434</c:v>
                </c:pt>
                <c:pt idx="569">
                  <c:v>-2.9096899183825826</c:v>
                </c:pt>
                <c:pt idx="570">
                  <c:v>-2.8996449589405273</c:v>
                </c:pt>
                <c:pt idx="571">
                  <c:v>-2.8896461832200515</c:v>
                </c:pt>
                <c:pt idx="572">
                  <c:v>-2.8796933261021849</c:v>
                </c:pt>
                <c:pt idx="573">
                  <c:v>-2.8697861242922045</c:v>
                </c:pt>
                <c:pt idx="574">
                  <c:v>-2.8599243163049408</c:v>
                </c:pt>
                <c:pt idx="575">
                  <c:v>-2.8501076424503538</c:v>
                </c:pt>
                <c:pt idx="576">
                  <c:v>-2.8403358448190943</c:v>
                </c:pt>
                <c:pt idx="577">
                  <c:v>-2.8306086672683364</c:v>
                </c:pt>
                <c:pt idx="578">
                  <c:v>-2.8209258554076655</c:v>
                </c:pt>
                <c:pt idx="579">
                  <c:v>-2.8112871565850952</c:v>
                </c:pt>
                <c:pt idx="580">
                  <c:v>-2.8016923198731973</c:v>
                </c:pt>
                <c:pt idx="581">
                  <c:v>-2.7921410960554454</c:v>
                </c:pt>
                <c:pt idx="582">
                  <c:v>-2.7826332376125862</c:v>
                </c:pt>
                <c:pt idx="583">
                  <c:v>-2.7731684987091398</c:v>
                </c:pt>
                <c:pt idx="584">
                  <c:v>-2.7637466351801123</c:v>
                </c:pt>
                <c:pt idx="585">
                  <c:v>-2.7543674045177369</c:v>
                </c:pt>
                <c:pt idx="586">
                  <c:v>-2.7450305658583574</c:v>
                </c:pt>
                <c:pt idx="587">
                  <c:v>-2.7357358799694396</c:v>
                </c:pt>
                <c:pt idx="588">
                  <c:v>-2.7264831092367388</c:v>
                </c:pt>
                <c:pt idx="589">
                  <c:v>-2.7172720176514815</c:v>
                </c:pt>
                <c:pt idx="590">
                  <c:v>-2.7081023707977607</c:v>
                </c:pt>
                <c:pt idx="591">
                  <c:v>-2.6989739358400158</c:v>
                </c:pt>
                <c:pt idx="592">
                  <c:v>-2.6898864815105981</c:v>
                </c:pt>
                <c:pt idx="593">
                  <c:v>-2.680839778097436</c:v>
                </c:pt>
                <c:pt idx="594">
                  <c:v>-2.6718335974319416</c:v>
                </c:pt>
                <c:pt idx="595">
                  <c:v>-2.6628677128768032</c:v>
                </c:pt>
                <c:pt idx="596">
                  <c:v>-2.6539418993140913</c:v>
                </c:pt>
                <c:pt idx="597">
                  <c:v>-2.6450559331333494</c:v>
                </c:pt>
                <c:pt idx="598">
                  <c:v>-2.6362095922198563</c:v>
                </c:pt>
                <c:pt idx="599">
                  <c:v>-2.6274026559429586</c:v>
                </c:pt>
                <c:pt idx="600">
                  <c:v>-2.6186349051444751</c:v>
                </c:pt>
                <c:pt idx="601">
                  <c:v>-2.6099061221273274</c:v>
                </c:pt>
                <c:pt idx="602">
                  <c:v>-2.6012160906441011</c:v>
                </c:pt>
                <c:pt idx="603">
                  <c:v>-2.592564595885861</c:v>
                </c:pt>
                <c:pt idx="604">
                  <c:v>-2.5839514244709676</c:v>
                </c:pt>
                <c:pt idx="605">
                  <c:v>-2.5753763644339926</c:v>
                </c:pt>
                <c:pt idx="606">
                  <c:v>-2.5668392052148761</c:v>
                </c:pt>
                <c:pt idx="607">
                  <c:v>-2.5583397376479411</c:v>
                </c:pt>
                <c:pt idx="608">
                  <c:v>-2.5498777539512076</c:v>
                </c:pt>
                <c:pt idx="609">
                  <c:v>-2.5414530477156774</c:v>
                </c:pt>
                <c:pt idx="610">
                  <c:v>-2.5330654138948319</c:v>
                </c:pt>
                <c:pt idx="611">
                  <c:v>-2.5247146487940881</c:v>
                </c:pt>
                <c:pt idx="612">
                  <c:v>-2.5164005500604105</c:v>
                </c:pt>
                <c:pt idx="613">
                  <c:v>-2.5081229166720505</c:v>
                </c:pt>
                <c:pt idx="614">
                  <c:v>-2.4998815489283288</c:v>
                </c:pt>
                <c:pt idx="615">
                  <c:v>-2.4916762484395036</c:v>
                </c:pt>
                <c:pt idx="616">
                  <c:v>-2.4835068181167514</c:v>
                </c:pt>
                <c:pt idx="617">
                  <c:v>-2.4753730621622196</c:v>
                </c:pt>
                <c:pt idx="618">
                  <c:v>-2.4672747860591784</c:v>
                </c:pt>
                <c:pt idx="619">
                  <c:v>-2.4592117965622577</c:v>
                </c:pt>
                <c:pt idx="620">
                  <c:v>-2.4511839016877275</c:v>
                </c:pt>
                <c:pt idx="621">
                  <c:v>-2.4431909107039758</c:v>
                </c:pt>
                <c:pt idx="622">
                  <c:v>-2.4352326341218742</c:v>
                </c:pt>
                <c:pt idx="623">
                  <c:v>-2.4273088836854697</c:v>
                </c:pt>
                <c:pt idx="624">
                  <c:v>-2.4194194723625486</c:v>
                </c:pt>
                <c:pt idx="625">
                  <c:v>-2.4115642143353995</c:v>
                </c:pt>
                <c:pt idx="626">
                  <c:v>-2.4037429249916045</c:v>
                </c:pt>
                <c:pt idx="627">
                  <c:v>-2.3959554209149587</c:v>
                </c:pt>
                <c:pt idx="628">
                  <c:v>-2.3882015198764037</c:v>
                </c:pt>
                <c:pt idx="629">
                  <c:v>-2.3804810408250745</c:v>
                </c:pt>
                <c:pt idx="630">
                  <c:v>-2.3727938038794605</c:v>
                </c:pt>
                <c:pt idx="631">
                  <c:v>-2.3651396303185663</c:v>
                </c:pt>
                <c:pt idx="632">
                  <c:v>-2.3575183425731723</c:v>
                </c:pt>
                <c:pt idx="633">
                  <c:v>-2.3499297642172507</c:v>
                </c:pt>
                <c:pt idx="634">
                  <c:v>-2.342373719959312</c:v>
                </c:pt>
                <c:pt idx="635">
                  <c:v>-2.3348500356339628</c:v>
                </c:pt>
                <c:pt idx="636">
                  <c:v>-2.3273585381934225</c:v>
                </c:pt>
                <c:pt idx="637">
                  <c:v>-2.3198990556992243</c:v>
                </c:pt>
                <c:pt idx="638">
                  <c:v>-2.3124714173138443</c:v>
                </c:pt>
                <c:pt idx="639">
                  <c:v>-2.3050754532925879</c:v>
                </c:pt>
                <c:pt idx="640">
                  <c:v>-2.2977109949753611</c:v>
                </c:pt>
                <c:pt idx="641">
                  <c:v>-2.2903778747786276</c:v>
                </c:pt>
                <c:pt idx="642">
                  <c:v>-2.2830759261874078</c:v>
                </c:pt>
                <c:pt idx="643">
                  <c:v>-2.2758049837473209</c:v>
                </c:pt>
                <c:pt idx="644">
                  <c:v>-2.2685648830567118</c:v>
                </c:pt>
                <c:pt idx="645">
                  <c:v>-2.261355460758864</c:v>
                </c:pt>
                <c:pt idx="646">
                  <c:v>-2.25417655453424</c:v>
                </c:pt>
                <c:pt idx="647">
                  <c:v>-2.2470280030927938</c:v>
                </c:pt>
                <c:pt idx="648">
                  <c:v>-2.2399096461664243</c:v>
                </c:pt>
                <c:pt idx="649">
                  <c:v>-2.2328213245013302</c:v>
                </c:pt>
                <c:pt idx="650">
                  <c:v>-2.2257628798506346</c:v>
                </c:pt>
                <c:pt idx="651">
                  <c:v>-2.2187341549668957</c:v>
                </c:pt>
                <c:pt idx="652">
                  <c:v>-2.2117349935947743</c:v>
                </c:pt>
                <c:pt idx="653">
                  <c:v>-2.2047652404636864</c:v>
                </c:pt>
                <c:pt idx="654">
                  <c:v>-2.1978247412806979</c:v>
                </c:pt>
                <c:pt idx="655">
                  <c:v>-2.1909133427232064</c:v>
                </c:pt>
                <c:pt idx="656">
                  <c:v>-2.1840308924319345</c:v>
                </c:pt>
                <c:pt idx="657">
                  <c:v>-2.1771772390037967</c:v>
                </c:pt>
                <c:pt idx="658">
                  <c:v>-2.1703522319849782</c:v>
                </c:pt>
                <c:pt idx="659">
                  <c:v>-2.1635557218639434</c:v>
                </c:pt>
                <c:pt idx="660">
                  <c:v>-2.1567875600645721</c:v>
                </c:pt>
                <c:pt idx="661">
                  <c:v>-2.1500475989393806</c:v>
                </c:pt>
                <c:pt idx="662">
                  <c:v>-2.1433356917626583</c:v>
                </c:pt>
                <c:pt idx="663">
                  <c:v>-2.1366516927239019</c:v>
                </c:pt>
                <c:pt idx="664">
                  <c:v>-2.1299954569210229</c:v>
                </c:pt>
                <c:pt idx="665">
                  <c:v>-2.1233668403538388</c:v>
                </c:pt>
                <c:pt idx="666">
                  <c:v>-2.116765699917508</c:v>
                </c:pt>
                <c:pt idx="667">
                  <c:v>-2.1101918933960206</c:v>
                </c:pt>
                <c:pt idx="668">
                  <c:v>-2.1036452794558045</c:v>
                </c:pt>
                <c:pt idx="669">
                  <c:v>-2.0971257176393152</c:v>
                </c:pt>
                <c:pt idx="670">
                  <c:v>-2.0906330683586987</c:v>
                </c:pt>
                <c:pt idx="671">
                  <c:v>-2.0841671928895522</c:v>
                </c:pt>
                <c:pt idx="672">
                  <c:v>-2.0777279533646578</c:v>
                </c:pt>
                <c:pt idx="673">
                  <c:v>-2.0713152127678569</c:v>
                </c:pt>
                <c:pt idx="674">
                  <c:v>-2.0649288349278692</c:v>
                </c:pt>
                <c:pt idx="675">
                  <c:v>-2.0585686845122808</c:v>
                </c:pt>
                <c:pt idx="676">
                  <c:v>-2.0522346270214769</c:v>
                </c:pt>
                <c:pt idx="677">
                  <c:v>-2.0459265287826867</c:v>
                </c:pt>
                <c:pt idx="678">
                  <c:v>-2.0396442569440438</c:v>
                </c:pt>
                <c:pt idx="679">
                  <c:v>-2.0333876794687598</c:v>
                </c:pt>
                <c:pt idx="680">
                  <c:v>-2.0271566651292261</c:v>
                </c:pt>
                <c:pt idx="681">
                  <c:v>-2.0209510835012736</c:v>
                </c:pt>
                <c:pt idx="682">
                  <c:v>-2.0147708049584594</c:v>
                </c:pt>
                <c:pt idx="683">
                  <c:v>-2.0086157006663257</c:v>
                </c:pt>
                <c:pt idx="684">
                  <c:v>-2.0024856425768007</c:v>
                </c:pt>
                <c:pt idx="685">
                  <c:v>-1.9963805034225999</c:v>
                </c:pt>
                <c:pt idx="686">
                  <c:v>-1.9903001567116689</c:v>
                </c:pt>
                <c:pt idx="687">
                  <c:v>-1.9842444767216705</c:v>
                </c:pt>
                <c:pt idx="688">
                  <c:v>-1.9782133384945553</c:v>
                </c:pt>
                <c:pt idx="689">
                  <c:v>-1.9722066178311195</c:v>
                </c:pt>
                <c:pt idx="690">
                  <c:v>-1.9662241912856189</c:v>
                </c:pt>
                <c:pt idx="691">
                  <c:v>-1.9602659361605106</c:v>
                </c:pt>
                <c:pt idx="692">
                  <c:v>-1.9543317305010959</c:v>
                </c:pt>
                <c:pt idx="693">
                  <c:v>-1.9484214530903046</c:v>
                </c:pt>
                <c:pt idx="694">
                  <c:v>-1.9425349834435082</c:v>
                </c:pt>
                <c:pt idx="695">
                  <c:v>-1.9366722018033329</c:v>
                </c:pt>
                <c:pt idx="696">
                  <c:v>-1.9308329891345863</c:v>
                </c:pt>
                <c:pt idx="697">
                  <c:v>-1.9250172271191133</c:v>
                </c:pt>
                <c:pt idx="698">
                  <c:v>-1.9192247981508501</c:v>
                </c:pt>
                <c:pt idx="699">
                  <c:v>-1.913455585330766</c:v>
                </c:pt>
                <c:pt idx="700">
                  <c:v>-1.907709472461903</c:v>
                </c:pt>
                <c:pt idx="701">
                  <c:v>-1.9019863440445164</c:v>
                </c:pt>
                <c:pt idx="702">
                  <c:v>-1.8962860852711572</c:v>
                </c:pt>
                <c:pt idx="703">
                  <c:v>-1.8906085820218408</c:v>
                </c:pt>
                <c:pt idx="704">
                  <c:v>-1.8849537208592579</c:v>
                </c:pt>
                <c:pt idx="705">
                  <c:v>-1.8793213890240139</c:v>
                </c:pt>
                <c:pt idx="706">
                  <c:v>-1.8737114744299106</c:v>
                </c:pt>
                <c:pt idx="707">
                  <c:v>-1.8681238656592569</c:v>
                </c:pt>
                <c:pt idx="708">
                  <c:v>-1.8625584519581793</c:v>
                </c:pt>
                <c:pt idx="709">
                  <c:v>-1.8570151232321166</c:v>
                </c:pt>
                <c:pt idx="710">
                  <c:v>-1.8514937700411451</c:v>
                </c:pt>
                <c:pt idx="711">
                  <c:v>-1.8459942835954735</c:v>
                </c:pt>
                <c:pt idx="712">
                  <c:v>-1.8405165557509804</c:v>
                </c:pt>
                <c:pt idx="713">
                  <c:v>-1.8350604790046816</c:v>
                </c:pt>
                <c:pt idx="714">
                  <c:v>-1.8296259464903528</c:v>
                </c:pt>
                <c:pt idx="715">
                  <c:v>-1.8242128519741101</c:v>
                </c:pt>
                <c:pt idx="716">
                  <c:v>-1.8188210898500472</c:v>
                </c:pt>
                <c:pt idx="717">
                  <c:v>-1.8134505551359155</c:v>
                </c:pt>
                <c:pt idx="718">
                  <c:v>-1.8081011434688605</c:v>
                </c:pt>
                <c:pt idx="719">
                  <c:v>-1.8027727511010596</c:v>
                </c:pt>
                <c:pt idx="720">
                  <c:v>-1.7974652748956714</c:v>
                </c:pt>
                <c:pt idx="721">
                  <c:v>-1.792178612322445</c:v>
                </c:pt>
                <c:pt idx="722">
                  <c:v>-1.7869126614537123</c:v>
                </c:pt>
                <c:pt idx="723">
                  <c:v>-1.7816673209602101</c:v>
                </c:pt>
                <c:pt idx="724">
                  <c:v>-1.7764424901069589</c:v>
                </c:pt>
                <c:pt idx="725">
                  <c:v>-1.7712380687492271</c:v>
                </c:pt>
                <c:pt idx="726">
                  <c:v>-1.766053957328495</c:v>
                </c:pt>
                <c:pt idx="727">
                  <c:v>-1.760890056868476</c:v>
                </c:pt>
                <c:pt idx="728">
                  <c:v>-1.7557462689710945</c:v>
                </c:pt>
                <c:pt idx="729">
                  <c:v>-1.7506224958126211</c:v>
                </c:pt>
                <c:pt idx="730">
                  <c:v>-1.7455186401396929</c:v>
                </c:pt>
                <c:pt idx="731">
                  <c:v>-1.7404346052654915</c:v>
                </c:pt>
                <c:pt idx="732">
                  <c:v>-1.7353702950658914</c:v>
                </c:pt>
                <c:pt idx="733">
                  <c:v>-1.7303256139755803</c:v>
                </c:pt>
                <c:pt idx="734">
                  <c:v>-1.7253004669843648</c:v>
                </c:pt>
                <c:pt idx="735">
                  <c:v>-1.7202947596333473</c:v>
                </c:pt>
                <c:pt idx="736">
                  <c:v>-1.7153083980112172</c:v>
                </c:pt>
                <c:pt idx="737">
                  <c:v>-1.7103412887505698</c:v>
                </c:pt>
                <c:pt idx="738">
                  <c:v>-1.705393339024198</c:v>
                </c:pt>
                <c:pt idx="739">
                  <c:v>-1.7004644565414679</c:v>
                </c:pt>
                <c:pt idx="740">
                  <c:v>-1.6955545495447097</c:v>
                </c:pt>
                <c:pt idx="741">
                  <c:v>-1.6906635268056363</c:v>
                </c:pt>
                <c:pt idx="742">
                  <c:v>-1.6857912976217619</c:v>
                </c:pt>
                <c:pt idx="743">
                  <c:v>-1.6809377718128644</c:v>
                </c:pt>
                <c:pt idx="744">
                  <c:v>-1.6761028597175311</c:v>
                </c:pt>
                <c:pt idx="745">
                  <c:v>-1.6712864721896068</c:v>
                </c:pt>
                <c:pt idx="746">
                  <c:v>-1.666488520594811</c:v>
                </c:pt>
                <c:pt idx="747">
                  <c:v>-1.6617089168072567</c:v>
                </c:pt>
                <c:pt idx="748">
                  <c:v>-1.6569475732060823</c:v>
                </c:pt>
                <c:pt idx="749">
                  <c:v>-1.6522044026720977</c:v>
                </c:pt>
                <c:pt idx="750">
                  <c:v>-1.6474793185843737</c:v>
                </c:pt>
                <c:pt idx="751">
                  <c:v>-1.642772234816988</c:v>
                </c:pt>
                <c:pt idx="752">
                  <c:v>-1.6380830657356853</c:v>
                </c:pt>
                <c:pt idx="753">
                  <c:v>-1.6334117261946233</c:v>
                </c:pt>
                <c:pt idx="754">
                  <c:v>-1.6287581315330897</c:v>
                </c:pt>
                <c:pt idx="755">
                  <c:v>-1.6241221975723761</c:v>
                </c:pt>
                <c:pt idx="756">
                  <c:v>-1.6195038406124524</c:v>
                </c:pt>
                <c:pt idx="757">
                  <c:v>-1.6149029774288977</c:v>
                </c:pt>
                <c:pt idx="758">
                  <c:v>-1.6103195252696878</c:v>
                </c:pt>
                <c:pt idx="759">
                  <c:v>-1.6057534018520982</c:v>
                </c:pt>
                <c:pt idx="760">
                  <c:v>-1.6012045253595915</c:v>
                </c:pt>
                <c:pt idx="761">
                  <c:v>-1.5966728144387616</c:v>
                </c:pt>
                <c:pt idx="762">
                  <c:v>-1.5921581881962368</c:v>
                </c:pt>
                <c:pt idx="763">
                  <c:v>-1.5876605661956802</c:v>
                </c:pt>
                <c:pt idx="764">
                  <c:v>-1.5831798684547778</c:v>
                </c:pt>
                <c:pt idx="765">
                  <c:v>-1.5787160154422111</c:v>
                </c:pt>
                <c:pt idx="766">
                  <c:v>-1.5742689280747726</c:v>
                </c:pt>
                <c:pt idx="767">
                  <c:v>-1.5698385277143387</c:v>
                </c:pt>
                <c:pt idx="768">
                  <c:v>-1.5654247361649993</c:v>
                </c:pt>
                <c:pt idx="769">
                  <c:v>-1.5610274756701585</c:v>
                </c:pt>
                <c:pt idx="770">
                  <c:v>-1.5566466689096217</c:v>
                </c:pt>
                <c:pt idx="771">
                  <c:v>-1.5522822389967956</c:v>
                </c:pt>
                <c:pt idx="772">
                  <c:v>-1.5479341094757899</c:v>
                </c:pt>
                <c:pt idx="773">
                  <c:v>-1.5436022043186739</c:v>
                </c:pt>
                <c:pt idx="774">
                  <c:v>-1.5392864479226347</c:v>
                </c:pt>
                <c:pt idx="775">
                  <c:v>-1.534986765107206</c:v>
                </c:pt>
                <c:pt idx="776">
                  <c:v>-1.5307030811115538</c:v>
                </c:pt>
                <c:pt idx="777">
                  <c:v>-1.5264353215917339</c:v>
                </c:pt>
                <c:pt idx="778">
                  <c:v>-1.5221834126179346</c:v>
                </c:pt>
                <c:pt idx="779">
                  <c:v>-1.5179472806718763</c:v>
                </c:pt>
                <c:pt idx="780">
                  <c:v>-1.513726852644055</c:v>
                </c:pt>
                <c:pt idx="781">
                  <c:v>-1.5095220558311553</c:v>
                </c:pt>
                <c:pt idx="782">
                  <c:v>-1.5053328179333789</c:v>
                </c:pt>
                <c:pt idx="783">
                  <c:v>-1.5011590670518729</c:v>
                </c:pt>
                <c:pt idx="784">
                  <c:v>-1.4970007316860716</c:v>
                </c:pt>
                <c:pt idx="785">
                  <c:v>-1.4928577407312247</c:v>
                </c:pt>
                <c:pt idx="786">
                  <c:v>-1.488730023475739</c:v>
                </c:pt>
                <c:pt idx="787">
                  <c:v>-1.4846175095987348</c:v>
                </c:pt>
                <c:pt idx="788">
                  <c:v>-1.4805201291674592</c:v>
                </c:pt>
                <c:pt idx="789">
                  <c:v>-1.4764378126348277</c:v>
                </c:pt>
                <c:pt idx="790">
                  <c:v>-1.4723704908369371</c:v>
                </c:pt>
                <c:pt idx="791">
                  <c:v>-1.4683180949906074</c:v>
                </c:pt>
                <c:pt idx="792">
                  <c:v>-1.4642805566908947</c:v>
                </c:pt>
                <c:pt idx="793">
                  <c:v>-1.4602578079087891</c:v>
                </c:pt>
                <c:pt idx="794">
                  <c:v>-1.4562497809886281</c:v>
                </c:pt>
                <c:pt idx="795">
                  <c:v>-1.45225640864588</c:v>
                </c:pt>
                <c:pt idx="796">
                  <c:v>-1.4482776239646569</c:v>
                </c:pt>
                <c:pt idx="797">
                  <c:v>-1.4443133603954124</c:v>
                </c:pt>
                <c:pt idx="798">
                  <c:v>-1.4403635517525828</c:v>
                </c:pt>
                <c:pt idx="799">
                  <c:v>-1.4364281322122707</c:v>
                </c:pt>
                <c:pt idx="800">
                  <c:v>-1.4325070363099712</c:v>
                </c:pt>
                <c:pt idx="801">
                  <c:v>-1.4286001989382129</c:v>
                </c:pt>
                <c:pt idx="802">
                  <c:v>-1.4247075553443693</c:v>
                </c:pt>
                <c:pt idx="803">
                  <c:v>-1.4208290411283713</c:v>
                </c:pt>
                <c:pt idx="804">
                  <c:v>-1.416964592240447</c:v>
                </c:pt>
                <c:pt idx="805">
                  <c:v>-1.413114144978934</c:v>
                </c:pt>
                <c:pt idx="806">
                  <c:v>-1.4092776359880332</c:v>
                </c:pt>
                <c:pt idx="807">
                  <c:v>-1.4054550022557066</c:v>
                </c:pt>
                <c:pt idx="808">
                  <c:v>-1.4016461811113743</c:v>
                </c:pt>
                <c:pt idx="809">
                  <c:v>-1.3978511102238826</c:v>
                </c:pt>
                <c:pt idx="810">
                  <c:v>-1.3940697275993017</c:v>
                </c:pt>
                <c:pt idx="811">
                  <c:v>-1.390301971578765</c:v>
                </c:pt>
                <c:pt idx="812">
                  <c:v>-1.3865477808364233</c:v>
                </c:pt>
                <c:pt idx="813">
                  <c:v>-1.382807094377327</c:v>
                </c:pt>
                <c:pt idx="814">
                  <c:v>-1.3790798515353515</c:v>
                </c:pt>
                <c:pt idx="815">
                  <c:v>-1.3753659919710657</c:v>
                </c:pt>
                <c:pt idx="816">
                  <c:v>-1.3716654556697989</c:v>
                </c:pt>
                <c:pt idx="817">
                  <c:v>-1.3679781829395097</c:v>
                </c:pt>
                <c:pt idx="818">
                  <c:v>-1.3643041144087817</c:v>
                </c:pt>
                <c:pt idx="819">
                  <c:v>-1.3606431910248631</c:v>
                </c:pt>
                <c:pt idx="820">
                  <c:v>-1.3569953540516053</c:v>
                </c:pt>
                <c:pt idx="821">
                  <c:v>-1.353360545067531</c:v>
                </c:pt>
                <c:pt idx="822">
                  <c:v>-1.3497387059638726</c:v>
                </c:pt>
                <c:pt idx="823">
                  <c:v>-1.3461297789425828</c:v>
                </c:pt>
                <c:pt idx="824">
                  <c:v>-1.3425337065144163</c:v>
                </c:pt>
                <c:pt idx="825">
                  <c:v>-1.3389504314970395</c:v>
                </c:pt>
                <c:pt idx="826">
                  <c:v>-1.3353798970130413</c:v>
                </c:pt>
                <c:pt idx="827">
                  <c:v>-1.3318220464881421</c:v>
                </c:pt>
                <c:pt idx="828">
                  <c:v>-1.3282768236492188</c:v>
                </c:pt>
                <c:pt idx="829">
                  <c:v>-1.324744172522486</c:v>
                </c:pt>
                <c:pt idx="830">
                  <c:v>-1.321224037431648</c:v>
                </c:pt>
                <c:pt idx="831">
                  <c:v>-1.3177163629959807</c:v>
                </c:pt>
                <c:pt idx="832">
                  <c:v>-1.3142210941286265</c:v>
                </c:pt>
                <c:pt idx="833">
                  <c:v>-1.3107381760346328</c:v>
                </c:pt>
                <c:pt idx="834">
                  <c:v>-1.3072675542093037</c:v>
                </c:pt>
                <c:pt idx="835">
                  <c:v>-1.3038091744362674</c:v>
                </c:pt>
                <c:pt idx="836">
                  <c:v>-1.3003629827857708</c:v>
                </c:pt>
                <c:pt idx="837">
                  <c:v>-1.2969289256129173</c:v>
                </c:pt>
                <c:pt idx="838">
                  <c:v>-1.2935069495558906</c:v>
                </c:pt>
                <c:pt idx="839">
                  <c:v>-1.290097001534221</c:v>
                </c:pt>
                <c:pt idx="840">
                  <c:v>-1.2866990287470372</c:v>
                </c:pt>
                <c:pt idx="841">
                  <c:v>-1.2833129786713897</c:v>
                </c:pt>
                <c:pt idx="842">
                  <c:v>-1.2799387990605027</c:v>
                </c:pt>
                <c:pt idx="843">
                  <c:v>-1.2765764379421256</c:v>
                </c:pt>
                <c:pt idx="844">
                  <c:v>-1.273225843616828</c:v>
                </c:pt>
                <c:pt idx="845">
                  <c:v>-1.269886964656294</c:v>
                </c:pt>
                <c:pt idx="846">
                  <c:v>-1.2665597499017309</c:v>
                </c:pt>
                <c:pt idx="847">
                  <c:v>-1.2632441484622063</c:v>
                </c:pt>
                <c:pt idx="848">
                  <c:v>-1.2599401097129572</c:v>
                </c:pt>
                <c:pt idx="849">
                  <c:v>-1.2566475832938409</c:v>
                </c:pt>
                <c:pt idx="850">
                  <c:v>-1.2533665191077006</c:v>
                </c:pt>
                <c:pt idx="851">
                  <c:v>-1.2500968673187174</c:v>
                </c:pt>
                <c:pt idx="852">
                  <c:v>-1.2468385783509035</c:v>
                </c:pt>
                <c:pt idx="853">
                  <c:v>-1.243591602886454</c:v>
                </c:pt>
                <c:pt idx="854">
                  <c:v>-1.2403558918641977</c:v>
                </c:pt>
                <c:pt idx="855">
                  <c:v>-1.2371313964780626</c:v>
                </c:pt>
                <c:pt idx="856">
                  <c:v>-1.2339180681755266</c:v>
                </c:pt>
                <c:pt idx="857">
                  <c:v>-1.2307158586560263</c:v>
                </c:pt>
                <c:pt idx="858">
                  <c:v>-1.2275247198695496</c:v>
                </c:pt>
                <c:pt idx="859">
                  <c:v>-1.2243446040149593</c:v>
                </c:pt>
                <c:pt idx="860">
                  <c:v>-1.2211754635386427</c:v>
                </c:pt>
                <c:pt idx="861">
                  <c:v>-1.2180172511329488</c:v>
                </c:pt>
                <c:pt idx="862">
                  <c:v>-1.2148699197346673</c:v>
                </c:pt>
                <c:pt idx="863">
                  <c:v>-1.2117334225236505</c:v>
                </c:pt>
                <c:pt idx="864">
                  <c:v>-1.208607712921264</c:v>
                </c:pt>
                <c:pt idx="865">
                  <c:v>-1.2054927445889945</c:v>
                </c:pt>
                <c:pt idx="866">
                  <c:v>-1.202388471426957</c:v>
                </c:pt>
                <c:pt idx="867">
                  <c:v>-1.1992948475725171</c:v>
                </c:pt>
                <c:pt idx="868">
                  <c:v>-1.1962118273988125</c:v>
                </c:pt>
                <c:pt idx="869">
                  <c:v>-1.1931393655133746</c:v>
                </c:pt>
                <c:pt idx="870">
                  <c:v>-1.1900774167567079</c:v>
                </c:pt>
                <c:pt idx="871">
                  <c:v>-1.187025936200925</c:v>
                </c:pt>
                <c:pt idx="872">
                  <c:v>-1.1839848791483121</c:v>
                </c:pt>
                <c:pt idx="873">
                  <c:v>-1.1809542011300209</c:v>
                </c:pt>
                <c:pt idx="874">
                  <c:v>-1.1779338579046197</c:v>
                </c:pt>
                <c:pt idx="875">
                  <c:v>-1.1749238054568281</c:v>
                </c:pt>
                <c:pt idx="876">
                  <c:v>-1.171923999996082</c:v>
                </c:pt>
                <c:pt idx="877">
                  <c:v>-1.1689343979552831</c:v>
                </c:pt>
                <c:pt idx="878">
                  <c:v>-1.1659549559893776</c:v>
                </c:pt>
                <c:pt idx="879">
                  <c:v>-1.1629856309741342</c:v>
                </c:pt>
                <c:pt idx="880">
                  <c:v>-1.160026380004723</c:v>
                </c:pt>
                <c:pt idx="881">
                  <c:v>-1.1570771603945502</c:v>
                </c:pt>
                <c:pt idx="882">
                  <c:v>-1.1541379296738228</c:v>
                </c:pt>
                <c:pt idx="883">
                  <c:v>-1.1512086455883548</c:v>
                </c:pt>
                <c:pt idx="884">
                  <c:v>-1.1482892660982742</c:v>
                </c:pt>
                <c:pt idx="885">
                  <c:v>-1.1453797493767439</c:v>
                </c:pt>
                <c:pt idx="886">
                  <c:v>-1.142480053808697</c:v>
                </c:pt>
                <c:pt idx="887">
                  <c:v>-1.1395901379896145</c:v>
                </c:pt>
                <c:pt idx="888">
                  <c:v>-1.136709960724275</c:v>
                </c:pt>
                <c:pt idx="889">
                  <c:v>-1.1338394810254755</c:v>
                </c:pt>
                <c:pt idx="890">
                  <c:v>-1.1309786581128805</c:v>
                </c:pt>
                <c:pt idx="891">
                  <c:v>-1.128127451411757</c:v>
                </c:pt>
                <c:pt idx="892">
                  <c:v>-1.1252858205517668</c:v>
                </c:pt>
                <c:pt idx="893">
                  <c:v>-1.1224537253658156</c:v>
                </c:pt>
                <c:pt idx="894">
                  <c:v>-1.1196311258887874</c:v>
                </c:pt>
                <c:pt idx="895">
                  <c:v>-1.1168179823564088</c:v>
                </c:pt>
                <c:pt idx="896">
                  <c:v>-1.1140142552040402</c:v>
                </c:pt>
                <c:pt idx="897">
                  <c:v>-1.1112199050655676</c:v>
                </c:pt>
                <c:pt idx="898">
                  <c:v>-1.1084348927721805</c:v>
                </c:pt>
                <c:pt idx="899">
                  <c:v>-1.1056591793512069</c:v>
                </c:pt>
                <c:pt idx="900">
                  <c:v>-1.1028927260250612</c:v>
                </c:pt>
                <c:pt idx="901">
                  <c:v>-1.1001354942099937</c:v>
                </c:pt>
                <c:pt idx="902">
                  <c:v>-1.0973874455150536</c:v>
                </c:pt>
                <c:pt idx="903">
                  <c:v>-1.0946485417408951</c:v>
                </c:pt>
                <c:pt idx="904">
                  <c:v>-1.0919187448786971</c:v>
                </c:pt>
                <c:pt idx="905">
                  <c:v>-1.0891980171090552</c:v>
                </c:pt>
                <c:pt idx="906">
                  <c:v>-1.0864863208009012</c:v>
                </c:pt>
                <c:pt idx="907">
                  <c:v>-1.0837836185103527</c:v>
                </c:pt>
                <c:pt idx="908">
                  <c:v>-1.0810898729796747</c:v>
                </c:pt>
                <c:pt idx="909">
                  <c:v>-1.0784050471361724</c:v>
                </c:pt>
                <c:pt idx="910">
                  <c:v>-1.0757291040911667</c:v>
                </c:pt>
                <c:pt idx="911">
                  <c:v>-1.0730620071388728</c:v>
                </c:pt>
                <c:pt idx="912">
                  <c:v>-1.070403719755376</c:v>
                </c:pt>
                <c:pt idx="913">
                  <c:v>-1.0677542055975664</c:v>
                </c:pt>
                <c:pt idx="914">
                  <c:v>-1.0651134285021158</c:v>
                </c:pt>
                <c:pt idx="915">
                  <c:v>-1.0624813524843972</c:v>
                </c:pt>
                <c:pt idx="916">
                  <c:v>-1.0598579417375191</c:v>
                </c:pt>
                <c:pt idx="917">
                  <c:v>-1.0572431606312591</c:v>
                </c:pt>
                <c:pt idx="918">
                  <c:v>-1.0546369737110552</c:v>
                </c:pt>
                <c:pt idx="919">
                  <c:v>-1.0520393456969828</c:v>
                </c:pt>
                <c:pt idx="920">
                  <c:v>-1.049450241482802</c:v>
                </c:pt>
                <c:pt idx="921">
                  <c:v>-1.0468696261348924</c:v>
                </c:pt>
                <c:pt idx="922">
                  <c:v>-1.044297464891315</c:v>
                </c:pt>
                <c:pt idx="923">
                  <c:v>-1.0417337231608172</c:v>
                </c:pt>
                <c:pt idx="924">
                  <c:v>-1.0391783665218242</c:v>
                </c:pt>
                <c:pt idx="925">
                  <c:v>-1.0366313607215289</c:v>
                </c:pt>
                <c:pt idx="926">
                  <c:v>-1.0340926716748697</c:v>
                </c:pt>
                <c:pt idx="927">
                  <c:v>-1.0315622654635916</c:v>
                </c:pt>
                <c:pt idx="928">
                  <c:v>-1.0290401083353231</c:v>
                </c:pt>
                <c:pt idx="929">
                  <c:v>-1.0265261667025811</c:v>
                </c:pt>
                <c:pt idx="930">
                  <c:v>-1.0240204071418617</c:v>
                </c:pt>
                <c:pt idx="931">
                  <c:v>-1.0215227963927447</c:v>
                </c:pt>
                <c:pt idx="932">
                  <c:v>-1.0190333013568562</c:v>
                </c:pt>
                <c:pt idx="933">
                  <c:v>-1.0165518890970588</c:v>
                </c:pt>
                <c:pt idx="934">
                  <c:v>-1.0140785268364851</c:v>
                </c:pt>
                <c:pt idx="935">
                  <c:v>-1.0116131819576282</c:v>
                </c:pt>
                <c:pt idx="936">
                  <c:v>-1.0091558220014463</c:v>
                </c:pt>
                <c:pt idx="937">
                  <c:v>-1.0067064146664961</c:v>
                </c:pt>
                <c:pt idx="938">
                  <c:v>-1.0042649278079665</c:v>
                </c:pt>
                <c:pt idx="939">
                  <c:v>-1.0018313294368539</c:v>
                </c:pt>
                <c:pt idx="940">
                  <c:v>-0.99940558771909593</c:v>
                </c:pt>
                <c:pt idx="941">
                  <c:v>-0.99698767097461882</c:v>
                </c:pt>
                <c:pt idx="942">
                  <c:v>-0.99457754767652773</c:v>
                </c:pt>
                <c:pt idx="943">
                  <c:v>-0.99217518645025393</c:v>
                </c:pt>
                <c:pt idx="944">
                  <c:v>-0.98978055607265958</c:v>
                </c:pt>
                <c:pt idx="945">
                  <c:v>-0.98739362547119924</c:v>
                </c:pt>
                <c:pt idx="946">
                  <c:v>-0.98501436372308149</c:v>
                </c:pt>
                <c:pt idx="947">
                  <c:v>-0.982642740054402</c:v>
                </c:pt>
                <c:pt idx="948">
                  <c:v>-0.98027872383934778</c:v>
                </c:pt>
                <c:pt idx="949">
                  <c:v>-0.9779222845993587</c:v>
                </c:pt>
                <c:pt idx="950">
                  <c:v>-0.97557339200223225</c:v>
                </c:pt>
                <c:pt idx="951">
                  <c:v>-0.97323201586142716</c:v>
                </c:pt>
                <c:pt idx="952">
                  <c:v>-0.97089812613515392</c:v>
                </c:pt>
                <c:pt idx="953">
                  <c:v>-0.96857169292556478</c:v>
                </c:pt>
                <c:pt idx="954">
                  <c:v>-0.96625268647801477</c:v>
                </c:pt>
                <c:pt idx="955">
                  <c:v>-0.96394107718022326</c:v>
                </c:pt>
                <c:pt idx="956">
                  <c:v>-0.96163683556146395</c:v>
                </c:pt>
                <c:pt idx="957">
                  <c:v>-0.95933993229181169</c:v>
                </c:pt>
                <c:pt idx="958">
                  <c:v>-0.95705033818131824</c:v>
                </c:pt>
                <c:pt idx="959">
                  <c:v>-0.95476802417930173</c:v>
                </c:pt>
                <c:pt idx="960">
                  <c:v>-0.95249296137346562</c:v>
                </c:pt>
                <c:pt idx="961">
                  <c:v>-0.95022512098924494</c:v>
                </c:pt>
                <c:pt idx="962">
                  <c:v>-0.9479644743889537</c:v>
                </c:pt>
                <c:pt idx="963">
                  <c:v>-0.94571099307107431</c:v>
                </c:pt>
                <c:pt idx="964">
                  <c:v>-0.94346464866947599</c:v>
                </c:pt>
                <c:pt idx="965">
                  <c:v>-0.94122541295270423</c:v>
                </c:pt>
                <c:pt idx="966">
                  <c:v>-0.93899325782317078</c:v>
                </c:pt>
                <c:pt idx="967">
                  <c:v>-0.93676815531648572</c:v>
                </c:pt>
                <c:pt idx="968">
                  <c:v>-0.93455007760066167</c:v>
                </c:pt>
                <c:pt idx="969">
                  <c:v>-0.93233899697541744</c:v>
                </c:pt>
                <c:pt idx="970">
                  <c:v>-0.93013488587145332</c:v>
                </c:pt>
                <c:pt idx="971">
                  <c:v>-0.92793771684971205</c:v>
                </c:pt>
                <c:pt idx="972">
                  <c:v>-0.9257474626006541</c:v>
                </c:pt>
                <c:pt idx="973">
                  <c:v>-0.92356409594358979</c:v>
                </c:pt>
                <c:pt idx="974">
                  <c:v>-0.92138758982588342</c:v>
                </c:pt>
                <c:pt idx="975">
                  <c:v>-0.91921791732237068</c:v>
                </c:pt>
                <c:pt idx="976">
                  <c:v>-0.91705505163454859</c:v>
                </c:pt>
                <c:pt idx="977">
                  <c:v>-0.91489896608996446</c:v>
                </c:pt>
                <c:pt idx="978">
                  <c:v>-0.91274963414143429</c:v>
                </c:pt>
                <c:pt idx="979">
                  <c:v>-0.91060702936644589</c:v>
                </c:pt>
                <c:pt idx="980">
                  <c:v>-0.90847112546644837</c:v>
                </c:pt>
                <c:pt idx="981">
                  <c:v>-0.90634189626614159</c:v>
                </c:pt>
                <c:pt idx="982">
                  <c:v>-0.90421931571282244</c:v>
                </c:pt>
                <c:pt idx="983">
                  <c:v>-0.90210335787574536</c:v>
                </c:pt>
                <c:pt idx="984">
                  <c:v>-0.89999399694539761</c:v>
                </c:pt>
                <c:pt idx="985">
                  <c:v>-0.8978912072329166</c:v>
                </c:pt>
                <c:pt idx="986">
                  <c:v>-0.89579496316933671</c:v>
                </c:pt>
                <c:pt idx="987">
                  <c:v>-0.89370523930502088</c:v>
                </c:pt>
                <c:pt idx="988">
                  <c:v>-0.89162201030896426</c:v>
                </c:pt>
                <c:pt idx="989">
                  <c:v>-0.88954525096818315</c:v>
                </c:pt>
                <c:pt idx="990">
                  <c:v>-0.88747493618703288</c:v>
                </c:pt>
                <c:pt idx="991">
                  <c:v>-0.88541104098659673</c:v>
                </c:pt>
                <c:pt idx="992">
                  <c:v>-0.88335354050406067</c:v>
                </c:pt>
                <c:pt idx="993">
                  <c:v>-0.88130240999205967</c:v>
                </c:pt>
                <c:pt idx="994">
                  <c:v>-0.87925762481805236</c:v>
                </c:pt>
                <c:pt idx="995">
                  <c:v>-0.87721916046376691</c:v>
                </c:pt>
                <c:pt idx="996">
                  <c:v>-0.87518699252446197</c:v>
                </c:pt>
                <c:pt idx="997">
                  <c:v>-0.87316109670842934</c:v>
                </c:pt>
                <c:pt idx="998">
                  <c:v>-0.87114144883632605</c:v>
                </c:pt>
                <c:pt idx="999">
                  <c:v>-0.86912802484054907</c:v>
                </c:pt>
                <c:pt idx="1000">
                  <c:v>-0.86712080076470954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503312"/>
        <c:axId val="363503704"/>
      </c:scatterChart>
      <c:valAx>
        <c:axId val="363503312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507800870023615"/>
              <c:y val="0.94488931008299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03704"/>
        <c:crosses val="autoZero"/>
        <c:crossBetween val="midCat"/>
      </c:valAx>
      <c:valAx>
        <c:axId val="363503704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IBNR</a:t>
                </a:r>
              </a:p>
            </c:rich>
          </c:tx>
          <c:layout>
            <c:manualLayout>
              <c:xMode val="edge"/>
              <c:yMode val="edge"/>
              <c:x val="2.069752097580025E-3"/>
              <c:y val="0.4541090922211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03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989694999554"/>
          <c:y val="0.17711936913747173"/>
          <c:w val="0.82516089238845147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01763883392967E-2"/>
          <c:y val="0.20611836301699979"/>
          <c:w val="0.89650032958200887"/>
          <c:h val="0.71585720554821231"/>
        </c:manualLayout>
      </c:layout>
      <c:scatterChart>
        <c:scatterStyle val="smoothMarker"/>
        <c:varyColors val="0"/>
        <c:ser>
          <c:idx val="1"/>
          <c:order val="0"/>
          <c:tx>
            <c:v>INC(t)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model'!$CX$9:$CX$1009</c:f>
              <c:numCache>
                <c:formatCode>#,##0</c:formatCode>
                <c:ptCount val="1001"/>
                <c:pt idx="0">
                  <c:v>0</c:v>
                </c:pt>
                <c:pt idx="1">
                  <c:v>1.7999999999999998</c:v>
                </c:pt>
                <c:pt idx="2">
                  <c:v>3.5689500000000001</c:v>
                </c:pt>
                <c:pt idx="3">
                  <c:v>5.3073461249999996</c:v>
                </c:pt>
                <c:pt idx="4">
                  <c:v>7.0156768303124988</c:v>
                </c:pt>
                <c:pt idx="5">
                  <c:v>8.6944230183164048</c:v>
                </c:pt>
                <c:pt idx="6">
                  <c:v>10.344058153446811</c:v>
                </c:pt>
                <c:pt idx="7">
                  <c:v>11.965048375447227</c:v>
                </c:pt>
                <c:pt idx="8">
                  <c:v>13.557852610910366</c:v>
                </c:pt>
                <c:pt idx="9">
                  <c:v>15.12292268313335</c:v>
                </c:pt>
                <c:pt idx="10">
                  <c:v>16.66070342031259</c:v>
                </c:pt>
                <c:pt idx="11">
                  <c:v>18.171632762103446</c:v>
                </c:pt>
                <c:pt idx="12">
                  <c:v>19.656141864569214</c:v>
                </c:pt>
                <c:pt idx="13">
                  <c:v>21.114655203543769</c:v>
                </c:pt>
                <c:pt idx="14">
                  <c:v>22.547590676431639</c:v>
                </c:pt>
                <c:pt idx="15">
                  <c:v>23.955359702469131</c:v>
                </c:pt>
                <c:pt idx="16">
                  <c:v>25.338367321469676</c:v>
                </c:pt>
                <c:pt idx="17">
                  <c:v>26.697012291076184</c:v>
                </c:pt>
                <c:pt idx="18">
                  <c:v>28.031687182542882</c:v>
                </c:pt>
                <c:pt idx="19">
                  <c:v>29.342778475068826</c:v>
                </c:pt>
                <c:pt idx="20">
                  <c:v>30.63066664870491</c:v>
                </c:pt>
                <c:pt idx="21">
                  <c:v>31.895726275855729</c:v>
                </c:pt>
                <c:pt idx="22">
                  <c:v>33.138326111397681</c:v>
                </c:pt>
                <c:pt idx="23">
                  <c:v>34.358829181433904</c:v>
                </c:pt>
                <c:pt idx="24">
                  <c:v>35.557592870706777</c:v>
                </c:pt>
                <c:pt idx="25">
                  <c:v>36.734969008688104</c:v>
                </c:pt>
                <c:pt idx="26">
                  <c:v>37.89130395436689</c:v>
                </c:pt>
                <c:pt idx="27">
                  <c:v>39.02693867975443</c:v>
                </c:pt>
                <c:pt idx="28">
                  <c:v>40.14220885212589</c:v>
                </c:pt>
                <c:pt idx="29">
                  <c:v>41.237444915017512</c:v>
                </c:pt>
                <c:pt idx="30">
                  <c:v>42.312972167998197</c:v>
                </c:pt>
                <c:pt idx="31">
                  <c:v>43.369110845233905</c:v>
                </c:pt>
                <c:pt idx="32">
                  <c:v>44.406176192862887</c:v>
                </c:pt>
                <c:pt idx="33">
                  <c:v>45.424478545200138</c:v>
                </c:pt>
                <c:pt idx="34">
                  <c:v>46.424323399788101</c:v>
                </c:pt>
                <c:pt idx="35">
                  <c:v>47.406011491311503</c:v>
                </c:pt>
                <c:pt idx="36">
                  <c:v>48.369838864393145</c:v>
                </c:pt>
                <c:pt idx="37">
                  <c:v>49.316096945287683</c:v>
                </c:pt>
                <c:pt idx="38">
                  <c:v>50.245072612489857</c:v>
                </c:pt>
                <c:pt idx="39">
                  <c:v>51.15704826627362</c:v>
                </c:pt>
                <c:pt idx="40">
                  <c:v>52.052301897178367</c:v>
                </c:pt>
                <c:pt idx="41">
                  <c:v>52.931107153457781</c:v>
                </c:pt>
                <c:pt idx="42">
                  <c:v>53.793733407507482</c:v>
                </c:pt>
                <c:pt idx="43">
                  <c:v>54.640445821286299</c:v>
                </c:pt>
                <c:pt idx="44">
                  <c:v>55.471505410746744</c:v>
                </c:pt>
                <c:pt idx="45">
                  <c:v>56.287169109289437</c:v>
                </c:pt>
                <c:pt idx="46">
                  <c:v>57.08768983025621</c:v>
                </c:pt>
                <c:pt idx="47">
                  <c:v>57.873316528476451</c:v>
                </c:pt>
                <c:pt idx="48">
                  <c:v>58.644294260880812</c:v>
                </c:pt>
                <c:pt idx="49">
                  <c:v>59.400864246196633</c:v>
                </c:pt>
                <c:pt idx="50">
                  <c:v>60.143263923738488</c:v>
                </c:pt>
                <c:pt idx="51">
                  <c:v>60.871727011307961</c:v>
                </c:pt>
                <c:pt idx="52">
                  <c:v>61.58648356221569</c:v>
                </c:pt>
                <c:pt idx="53">
                  <c:v>62.287760021439247</c:v>
                </c:pt>
                <c:pt idx="54">
                  <c:v>62.975779280929508</c:v>
                </c:pt>
                <c:pt idx="55">
                  <c:v>63.65076073407883</c:v>
                </c:pt>
                <c:pt idx="56">
                  <c:v>64.31292032936318</c:v>
                </c:pt>
                <c:pt idx="57">
                  <c:v>64.962470623171058</c:v>
                </c:pt>
                <c:pt idx="58">
                  <c:v>65.599620831831203</c:v>
                </c:pt>
                <c:pt idx="59">
                  <c:v>66.22457688285138</c:v>
                </c:pt>
                <c:pt idx="60">
                  <c:v>66.837541465380042</c:v>
                </c:pt>
                <c:pt idx="61">
                  <c:v>67.438714079902482</c:v>
                </c:pt>
                <c:pt idx="62">
                  <c:v>68.028291087183305</c:v>
                </c:pt>
                <c:pt idx="63">
                  <c:v>68.606465756466321</c:v>
                </c:pt>
                <c:pt idx="64">
                  <c:v>69.173428312943159</c:v>
                </c:pt>
                <c:pt idx="65">
                  <c:v>69.729365984501669</c:v>
                </c:pt>
                <c:pt idx="66">
                  <c:v>70.274463047764911</c:v>
                </c:pt>
                <c:pt idx="67">
                  <c:v>70.808900873431469</c:v>
                </c:pt>
                <c:pt idx="68">
                  <c:v>71.332857970927634</c:v>
                </c:pt>
                <c:pt idx="69">
                  <c:v>71.8465100323819</c:v>
                </c:pt>
                <c:pt idx="70">
                  <c:v>72.350029975931704</c:v>
                </c:pt>
                <c:pt idx="71">
                  <c:v>72.843587988373002</c:v>
                </c:pt>
                <c:pt idx="72">
                  <c:v>73.327351567162069</c:v>
                </c:pt>
                <c:pt idx="73">
                  <c:v>73.8014855617797</c:v>
                </c:pt>
                <c:pt idx="74">
                  <c:v>74.266152214467127</c:v>
                </c:pt>
                <c:pt idx="75">
                  <c:v>74.721511200343386</c:v>
                </c:pt>
                <c:pt idx="76">
                  <c:v>75.1677196669133</c:v>
                </c:pt>
                <c:pt idx="77">
                  <c:v>75.604932272975347</c:v>
                </c:pt>
                <c:pt idx="78">
                  <c:v>76.033301226938477</c:v>
                </c:pt>
                <c:pt idx="79">
                  <c:v>76.452976324556744</c:v>
                </c:pt>
                <c:pt idx="80">
                  <c:v>76.864104986090553</c:v>
                </c:pt>
                <c:pt idx="81">
                  <c:v>77.266832292903331</c:v>
                </c:pt>
                <c:pt idx="82">
                  <c:v>77.661301023501892</c:v>
                </c:pt>
                <c:pt idx="83">
                  <c:v>78.047651689029038</c:v>
                </c:pt>
                <c:pt idx="84">
                  <c:v>78.42602256821668</c:v>
                </c:pt>
                <c:pt idx="85">
                  <c:v>78.796549741807581</c:v>
                </c:pt>
                <c:pt idx="86">
                  <c:v>79.159367126453759</c:v>
                </c:pt>
                <c:pt idx="87">
                  <c:v>79.514606508099448</c:v>
                </c:pt>
                <c:pt idx="88">
                  <c:v>79.862397574856388</c:v>
                </c:pt>
                <c:pt idx="89">
                  <c:v>80.202867949379126</c:v>
                </c:pt>
                <c:pt idx="90">
                  <c:v>80.536143220747931</c:v>
                </c:pt>
                <c:pt idx="91">
                  <c:v>80.862346975866643</c:v>
                </c:pt>
                <c:pt idx="92">
                  <c:v>81.181600830382848</c:v>
                </c:pt>
                <c:pt idx="93">
                  <c:v>81.494024459137648</c:v>
                </c:pt>
                <c:pt idx="94">
                  <c:v>81.799735626152057</c:v>
                </c:pt>
                <c:pt idx="95">
                  <c:v>82.098850214156954</c:v>
                </c:pt>
                <c:pt idx="96">
                  <c:v>82.391482253673843</c:v>
                </c:pt>
                <c:pt idx="97">
                  <c:v>82.677743951652474</c:v>
                </c:pt>
                <c:pt idx="98">
                  <c:v>82.957745719673071</c:v>
                </c:pt>
                <c:pt idx="99">
                  <c:v>83.231596201718631</c:v>
                </c:pt>
                <c:pt idx="100">
                  <c:v>83.499402301524725</c:v>
                </c:pt>
                <c:pt idx="101">
                  <c:v>83.761269209512463</c:v>
                </c:pt>
                <c:pt idx="102">
                  <c:v>84.017300429311561</c:v>
                </c:pt>
                <c:pt idx="103">
                  <c:v>84.267597803879127</c:v>
                </c:pt>
                <c:pt idx="104">
                  <c:v>84.512261541220596</c:v>
                </c:pt>
                <c:pt idx="105">
                  <c:v>84.751390239718972</c:v>
                </c:pt>
                <c:pt idx="106">
                  <c:v>84.985080913077724</c:v>
                </c:pt>
                <c:pt idx="107">
                  <c:v>85.213429014883943</c:v>
                </c:pt>
                <c:pt idx="108">
                  <c:v>85.436528462796815</c:v>
                </c:pt>
                <c:pt idx="109">
                  <c:v>85.654471662367456</c:v>
                </c:pt>
                <c:pt idx="110">
                  <c:v>85.867349530495687</c:v>
                </c:pt>
                <c:pt idx="111">
                  <c:v>86.075251518529043</c:v>
                </c:pt>
                <c:pt idx="112">
                  <c:v>86.278265635009447</c:v>
                </c:pt>
                <c:pt idx="113">
                  <c:v>86.476478468073211</c:v>
                </c:pt>
                <c:pt idx="114">
                  <c:v>86.669975207509111</c:v>
                </c:pt>
                <c:pt idx="115">
                  <c:v>86.858839666480037</c:v>
                </c:pt>
                <c:pt idx="116">
                  <c:v>87.04315430291328</c:v>
                </c:pt>
                <c:pt idx="117">
                  <c:v>87.223000240564289</c:v>
                </c:pt>
                <c:pt idx="118">
                  <c:v>87.398457289759079</c:v>
                </c:pt>
                <c:pt idx="119">
                  <c:v>87.569603967819916</c:v>
                </c:pt>
                <c:pt idx="120">
                  <c:v>87.736517519179301</c:v>
                </c:pt>
                <c:pt idx="121">
                  <c:v>87.899273935186699</c:v>
                </c:pt>
                <c:pt idx="122">
                  <c:v>88.057947973613039</c:v>
                </c:pt>
                <c:pt idx="123">
                  <c:v>88.212613177857065</c:v>
                </c:pt>
                <c:pt idx="124">
                  <c:v>88.363341895858582</c:v>
                </c:pt>
                <c:pt idx="125">
                  <c:v>88.510205298722539</c:v>
                </c:pt>
                <c:pt idx="126">
                  <c:v>88.653273399058776</c:v>
                </c:pt>
                <c:pt idx="127">
                  <c:v>88.792615069041346</c:v>
                </c:pt>
                <c:pt idx="128">
                  <c:v>88.928298058191913</c:v>
                </c:pt>
                <c:pt idx="129">
                  <c:v>89.060389010891328</c:v>
                </c:pt>
                <c:pt idx="130">
                  <c:v>89.188953483623465</c:v>
                </c:pt>
                <c:pt idx="131">
                  <c:v>89.31405596195539</c:v>
                </c:pt>
                <c:pt idx="132">
                  <c:v>89.435759877257951</c:v>
                </c:pt>
                <c:pt idx="133">
                  <c:v>89.554127623170487</c:v>
                </c:pt>
                <c:pt idx="134">
                  <c:v>89.669220571813781</c:v>
                </c:pt>
                <c:pt idx="135">
                  <c:v>89.781099089755017</c:v>
                </c:pt>
                <c:pt idx="136">
                  <c:v>89.889822553728237</c:v>
                </c:pt>
                <c:pt idx="137">
                  <c:v>89.995449366114457</c:v>
                </c:pt>
                <c:pt idx="138">
                  <c:v>90.098036970184694</c:v>
                </c:pt>
                <c:pt idx="139">
                  <c:v>90.197641865109674</c:v>
                </c:pt>
                <c:pt idx="140">
                  <c:v>90.294319620739685</c:v>
                </c:pt>
                <c:pt idx="141">
                  <c:v>90.388124892158189</c:v>
                </c:pt>
                <c:pt idx="142">
                  <c:v>90.479111434012452</c:v>
                </c:pt>
                <c:pt idx="143">
                  <c:v>90.567332114624634</c:v>
                </c:pt>
                <c:pt idx="144">
                  <c:v>90.652838929886698</c:v>
                </c:pt>
                <c:pt idx="145">
                  <c:v>90.735683016942488</c:v>
                </c:pt>
                <c:pt idx="146">
                  <c:v>90.815914667659882</c:v>
                </c:pt>
                <c:pt idx="147">
                  <c:v>90.893583341896743</c:v>
                </c:pt>
                <c:pt idx="148">
                  <c:v>90.96873768056318</c:v>
                </c:pt>
                <c:pt idx="149">
                  <c:v>91.041425518483649</c:v>
                </c:pt>
                <c:pt idx="150">
                  <c:v>91.111693897061841</c:v>
                </c:pt>
                <c:pt idx="151">
                  <c:v>91.179589076751199</c:v>
                </c:pt>
                <c:pt idx="152">
                  <c:v>91.245156549334126</c:v>
                </c:pt>
                <c:pt idx="153">
                  <c:v>91.308441050012789</c:v>
                </c:pt>
                <c:pt idx="154">
                  <c:v>91.369486569314404</c:v>
                </c:pt>
                <c:pt idx="155">
                  <c:v>91.428336364813603</c:v>
                </c:pt>
                <c:pt idx="156">
                  <c:v>91.485032972675029</c:v>
                </c:pt>
                <c:pt idx="157">
                  <c:v>91.539618219018507</c:v>
                </c:pt>
                <c:pt idx="158">
                  <c:v>91.592133231109841</c:v>
                </c:pt>
                <c:pt idx="159">
                  <c:v>91.64261844837948</c:v>
                </c:pt>
                <c:pt idx="160">
                  <c:v>91.691113633272053</c:v>
                </c:pt>
                <c:pt idx="161">
                  <c:v>91.737657881929096</c:v>
                </c:pt>
                <c:pt idx="162">
                  <c:v>91.782289634707624</c:v>
                </c:pt>
                <c:pt idx="163">
                  <c:v>91.825046686536908</c:v>
                </c:pt>
                <c:pt idx="164">
                  <c:v>91.865966197116137</c:v>
                </c:pt>
                <c:pt idx="165">
                  <c:v>91.905084700955086</c:v>
                </c:pt>
                <c:pt idx="166">
                  <c:v>91.94243811726048</c:v>
                </c:pt>
                <c:pt idx="167">
                  <c:v>91.978061759670155</c:v>
                </c:pt>
                <c:pt idx="168">
                  <c:v>92.011990345837404</c:v>
                </c:pt>
                <c:pt idx="169">
                  <c:v>92.044258006867949</c:v>
                </c:pt>
                <c:pt idx="170">
                  <c:v>92.074898296611394</c:v>
                </c:pt>
                <c:pt idx="171">
                  <c:v>92.103944200809849</c:v>
                </c:pt>
                <c:pt idx="172">
                  <c:v>92.131428146105463</c:v>
                </c:pt>
                <c:pt idx="173">
                  <c:v>92.157382008909337</c:v>
                </c:pt>
                <c:pt idx="174">
                  <c:v>92.181837124133693</c:v>
                </c:pt>
                <c:pt idx="175">
                  <c:v>92.204824293789471</c:v>
                </c:pt>
                <c:pt idx="176">
                  <c:v>92.226373795451551</c:v>
                </c:pt>
                <c:pt idx="177">
                  <c:v>92.246515390593174</c:v>
                </c:pt>
                <c:pt idx="178">
                  <c:v>92.265278332792121</c:v>
                </c:pt>
                <c:pt idx="179">
                  <c:v>92.282691375810145</c:v>
                </c:pt>
                <c:pt idx="180">
                  <c:v>92.298782781547843</c:v>
                </c:pt>
                <c:pt idx="181">
                  <c:v>92.313580327876664</c:v>
                </c:pt>
                <c:pt idx="182">
                  <c:v>92.327111316350127</c:v>
                </c:pt>
                <c:pt idx="183">
                  <c:v>92.339402579796072</c:v>
                </c:pt>
                <c:pt idx="184">
                  <c:v>92.350480489791408</c:v>
                </c:pt>
                <c:pt idx="185">
                  <c:v>92.360370964021598</c:v>
                </c:pt>
                <c:pt idx="186">
                  <c:v>92.369099473526532</c:v>
                </c:pt>
                <c:pt idx="187">
                  <c:v>92.37669104983415</c:v>
                </c:pt>
                <c:pt idx="188">
                  <c:v>92.383170291984072</c:v>
                </c:pt>
                <c:pt idx="189">
                  <c:v>92.388561373442514</c:v>
                </c:pt>
                <c:pt idx="190">
                  <c:v>92.392888048910294</c:v>
                </c:pt>
                <c:pt idx="191">
                  <c:v>92.396173661025529</c:v>
                </c:pt>
                <c:pt idx="192">
                  <c:v>92.398441146962668</c:v>
                </c:pt>
                <c:pt idx="193">
                  <c:v>92.399713044929371</c:v>
                </c:pt>
                <c:pt idx="194">
                  <c:v>92.400011500562783</c:v>
                </c:pt>
                <c:pt idx="195">
                  <c:v>92.399358273226881</c:v>
                </c:pt>
                <c:pt idx="196">
                  <c:v>92.397774742212206</c:v>
                </c:pt>
                <c:pt idx="197">
                  <c:v>92.395281912839636</c:v>
                </c:pt>
                <c:pt idx="198">
                  <c:v>92.391900422469462</c:v>
                </c:pt>
                <c:pt idx="199">
                  <c:v>92.387650546417433</c:v>
                </c:pt>
                <c:pt idx="200">
                  <c:v>92.382552203779028</c:v>
                </c:pt>
                <c:pt idx="201">
                  <c:v>92.376624963163522</c:v>
                </c:pt>
                <c:pt idx="202">
                  <c:v>92.369888048338936</c:v>
                </c:pt>
                <c:pt idx="203">
                  <c:v>92.362360343789533</c:v>
                </c:pt>
                <c:pt idx="204">
                  <c:v>92.35406040018708</c:v>
                </c:pt>
                <c:pt idx="205">
                  <c:v>92.345006439776995</c:v>
                </c:pt>
                <c:pt idx="206">
                  <c:v>92.33521636168112</c:v>
                </c:pt>
                <c:pt idx="207">
                  <c:v>92.324707747117913</c:v>
                </c:pt>
                <c:pt idx="208">
                  <c:v>92.313497864541688</c:v>
                </c:pt>
                <c:pt idx="209">
                  <c:v>92.30160367470188</c:v>
                </c:pt>
                <c:pt idx="210">
                  <c:v>92.289041835623735</c:v>
                </c:pt>
                <c:pt idx="211">
                  <c:v>92.275828707511408</c:v>
                </c:pt>
                <c:pt idx="212">
                  <c:v>92.261980357575112</c:v>
                </c:pt>
                <c:pt idx="213">
                  <c:v>92.247512564782795</c:v>
                </c:pt>
                <c:pt idx="214">
                  <c:v>92.23244082453806</c:v>
                </c:pt>
                <c:pt idx="215">
                  <c:v>92.216780353285316</c:v>
                </c:pt>
                <c:pt idx="216">
                  <c:v>92.200546093042988</c:v>
                </c:pt>
                <c:pt idx="217">
                  <c:v>92.183752715866362</c:v>
                </c:pt>
                <c:pt idx="218">
                  <c:v>92.166414628240744</c:v>
                </c:pt>
                <c:pt idx="219">
                  <c:v>92.148545975406179</c:v>
                </c:pt>
                <c:pt idx="220">
                  <c:v>92.130160645614694</c:v>
                </c:pt>
                <c:pt idx="221">
                  <c:v>92.111272274321294</c:v>
                </c:pt>
                <c:pt idx="222">
                  <c:v>92.091894248309359</c:v>
                </c:pt>
                <c:pt idx="223">
                  <c:v>92.072039709751849</c:v>
                </c:pt>
                <c:pt idx="224">
                  <c:v>92.051721560208946</c:v>
                </c:pt>
                <c:pt idx="225">
                  <c:v>92.030952464563399</c:v>
                </c:pt>
                <c:pt idx="226">
                  <c:v>92.00974485489435</c:v>
                </c:pt>
                <c:pt idx="227">
                  <c:v>91.988110934290603</c:v>
                </c:pt>
                <c:pt idx="228">
                  <c:v>91.966062680604267</c:v>
                </c:pt>
                <c:pt idx="229">
                  <c:v>91.943611850145757</c:v>
                </c:pt>
                <c:pt idx="230">
                  <c:v>91.920769981321001</c:v>
                </c:pt>
                <c:pt idx="231">
                  <c:v>91.897548398211683</c:v>
                </c:pt>
                <c:pt idx="232">
                  <c:v>91.873958214099389</c:v>
                </c:pt>
                <c:pt idx="233">
                  <c:v>91.850010334934836</c:v>
                </c:pt>
                <c:pt idx="234">
                  <c:v>91.825715462752413</c:v>
                </c:pt>
                <c:pt idx="235">
                  <c:v>91.801084099031399</c:v>
                </c:pt>
                <c:pt idx="236">
                  <c:v>91.776126548004541</c:v>
                </c:pt>
                <c:pt idx="237">
                  <c:v>91.750852919914649</c:v>
                </c:pt>
                <c:pt idx="238">
                  <c:v>91.725273134220132</c:v>
                </c:pt>
                <c:pt idx="239">
                  <c:v>91.699396922750253</c:v>
                </c:pt>
                <c:pt idx="240">
                  <c:v>91.673233832810837</c:v>
                </c:pt>
                <c:pt idx="241">
                  <c:v>91.646793230241258</c:v>
                </c:pt>
                <c:pt idx="242">
                  <c:v>91.620084302423322</c:v>
                </c:pt>
                <c:pt idx="243">
                  <c:v>91.593116061242853</c:v>
                </c:pt>
                <c:pt idx="244">
                  <c:v>91.565897346004959</c:v>
                </c:pt>
                <c:pt idx="245">
                  <c:v>91.538436826302984</c:v>
                </c:pt>
                <c:pt idx="246">
                  <c:v>91.510743004842908</c:v>
                </c:pt>
                <c:pt idx="247">
                  <c:v>91.48282422022271</c:v>
                </c:pt>
                <c:pt idx="248">
                  <c:v>91.454688649668441</c:v>
                </c:pt>
                <c:pt idx="249">
                  <c:v>91.426344311726865</c:v>
                </c:pt>
                <c:pt idx="250">
                  <c:v>91.397799068915873</c:v>
                </c:pt>
                <c:pt idx="251">
                  <c:v>91.369060630333053</c:v>
                </c:pt>
                <c:pt idx="252">
                  <c:v>91.340136554223108</c:v>
                </c:pt>
                <c:pt idx="253">
                  <c:v>91.311034250504719</c:v>
                </c:pt>
                <c:pt idx="254">
                  <c:v>91.281760983257669</c:v>
                </c:pt>
                <c:pt idx="255">
                  <c:v>91.252323873170468</c:v>
                </c:pt>
                <c:pt idx="256">
                  <c:v>91.222729899949599</c:v>
                </c:pt>
                <c:pt idx="257">
                  <c:v>91.192985904690488</c:v>
                </c:pt>
                <c:pt idx="258">
                  <c:v>91.163098592210957</c:v>
                </c:pt>
                <c:pt idx="259">
                  <c:v>91.133074533347937</c:v>
                </c:pt>
                <c:pt idx="260">
                  <c:v>91.102920167217704</c:v>
                </c:pt>
                <c:pt idx="261">
                  <c:v>91.072641803440433</c:v>
                </c:pt>
                <c:pt idx="262">
                  <c:v>91.042245624329297</c:v>
                </c:pt>
                <c:pt idx="263">
                  <c:v>91.011737687045297</c:v>
                </c:pt>
                <c:pt idx="264">
                  <c:v>90.981123925717455</c:v>
                </c:pt>
                <c:pt idx="265">
                  <c:v>90.950410153529688</c:v>
                </c:pt>
                <c:pt idx="266">
                  <c:v>90.919602064774494</c:v>
                </c:pt>
                <c:pt idx="267">
                  <c:v>90.888705236874046</c:v>
                </c:pt>
                <c:pt idx="268">
                  <c:v>90.85772513236904</c:v>
                </c:pt>
                <c:pt idx="269">
                  <c:v>90.82666710087625</c:v>
                </c:pt>
                <c:pt idx="270">
                  <c:v>90.795536381014671</c:v>
                </c:pt>
                <c:pt idx="271">
                  <c:v>90.764338102301124</c:v>
                </c:pt>
                <c:pt idx="272">
                  <c:v>90.73307728701576</c:v>
                </c:pt>
                <c:pt idx="273">
                  <c:v>90.701758852037827</c:v>
                </c:pt>
                <c:pt idx="274">
                  <c:v>90.670387610652085</c:v>
                </c:pt>
                <c:pt idx="275">
                  <c:v>90.638968274326686</c:v>
                </c:pt>
                <c:pt idx="276">
                  <c:v>90.607505454462398</c:v>
                </c:pt>
                <c:pt idx="277">
                  <c:v>90.576003664114211</c:v>
                </c:pt>
                <c:pt idx="278">
                  <c:v>90.544467319685225</c:v>
                </c:pt>
                <c:pt idx="279">
                  <c:v>90.512900742593686</c:v>
                </c:pt>
                <c:pt idx="280">
                  <c:v>90.48130816091323</c:v>
                </c:pt>
                <c:pt idx="281">
                  <c:v>90.449693710987049</c:v>
                </c:pt>
                <c:pt idx="282">
                  <c:v>90.4180614390161</c:v>
                </c:pt>
                <c:pt idx="283">
                  <c:v>90.386415302622012</c:v>
                </c:pt>
                <c:pt idx="284">
                  <c:v>90.354759172384917</c:v>
                </c:pt>
                <c:pt idx="285">
                  <c:v>90.323096833356587</c:v>
                </c:pt>
                <c:pt idx="286">
                  <c:v>90.291431986549512</c:v>
                </c:pt>
                <c:pt idx="287">
                  <c:v>90.259768250401848</c:v>
                </c:pt>
                <c:pt idx="288">
                  <c:v>90.228109162219013</c:v>
                </c:pt>
                <c:pt idx="289">
                  <c:v>90.196458179592128</c:v>
                </c:pt>
                <c:pt idx="290">
                  <c:v>90.164818681793591</c:v>
                </c:pt>
                <c:pt idx="291">
                  <c:v>90.133193971150305</c:v>
                </c:pt>
                <c:pt idx="292">
                  <c:v>90.101587274394817</c:v>
                </c:pt>
                <c:pt idx="293">
                  <c:v>90.070001743994567</c:v>
                </c:pt>
                <c:pt idx="294">
                  <c:v>90.038440459459949</c:v>
                </c:pt>
                <c:pt idx="295">
                  <c:v>90.006906428631154</c:v>
                </c:pt>
                <c:pt idx="296">
                  <c:v>89.97540258894432</c:v>
                </c:pt>
                <c:pt idx="297">
                  <c:v>89.943931808677206</c:v>
                </c:pt>
                <c:pt idx="298">
                  <c:v>89.912496888174871</c:v>
                </c:pt>
                <c:pt idx="299">
                  <c:v>89.881100561055334</c:v>
                </c:pt>
                <c:pt idx="300">
                  <c:v>89.849745495396078</c:v>
                </c:pt>
                <c:pt idx="301">
                  <c:v>89.818434294901053</c:v>
                </c:pt>
                <c:pt idx="302">
                  <c:v>89.787169500048918</c:v>
                </c:pt>
                <c:pt idx="303">
                  <c:v>89.755953589222784</c:v>
                </c:pt>
                <c:pt idx="304">
                  <c:v>89.724788979821497</c:v>
                </c:pt>
                <c:pt idx="305">
                  <c:v>89.693678029352938</c:v>
                </c:pt>
                <c:pt idx="306">
                  <c:v>89.6626230365097</c:v>
                </c:pt>
                <c:pt idx="307">
                  <c:v>89.631626242227114</c:v>
                </c:pt>
                <c:pt idx="308">
                  <c:v>89.600689830724292</c:v>
                </c:pt>
                <c:pt idx="309">
                  <c:v>89.569815930528023</c:v>
                </c:pt>
                <c:pt idx="310">
                  <c:v>89.539006615480218</c:v>
                </c:pt>
                <c:pt idx="311">
                  <c:v>89.508263905728811</c:v>
                </c:pt>
                <c:pt idx="312">
                  <c:v>89.477589768702558</c:v>
                </c:pt>
                <c:pt idx="313">
                  <c:v>89.446986120069994</c:v>
                </c:pt>
                <c:pt idx="314">
                  <c:v>89.416454824682702</c:v>
                </c:pt>
                <c:pt idx="315">
                  <c:v>89.385997697503129</c:v>
                </c:pt>
                <c:pt idx="316">
                  <c:v>89.3556165045173</c:v>
                </c:pt>
                <c:pt idx="317">
                  <c:v>89.325312963632683</c:v>
                </c:pt>
                <c:pt idx="318">
                  <c:v>89.295088745561202</c:v>
                </c:pt>
                <c:pt idx="319">
                  <c:v>89.264945474687934</c:v>
                </c:pt>
                <c:pt idx="320">
                  <c:v>89.23488472992544</c:v>
                </c:pt>
                <c:pt idx="321">
                  <c:v>89.204908045554205</c:v>
                </c:pt>
                <c:pt idx="322">
                  <c:v>89.175016912049188</c:v>
                </c:pt>
                <c:pt idx="323">
                  <c:v>89.145212776892919</c:v>
                </c:pt>
                <c:pt idx="324">
                  <c:v>89.115497045375065</c:v>
                </c:pt>
                <c:pt idx="325">
                  <c:v>89.085871081378954</c:v>
                </c:pt>
                <c:pt idx="326">
                  <c:v>89.056336208155159</c:v>
                </c:pt>
                <c:pt idx="327">
                  <c:v>89.026893709082245</c:v>
                </c:pt>
                <c:pt idx="328">
                  <c:v>88.997544828415059</c:v>
                </c:pt>
                <c:pt idx="329">
                  <c:v>88.968290772020595</c:v>
                </c:pt>
                <c:pt idx="330">
                  <c:v>88.939132708101823</c:v>
                </c:pt>
                <c:pt idx="331">
                  <c:v>88.910071767909358</c:v>
                </c:pt>
                <c:pt idx="332">
                  <c:v>88.88110904644158</c:v>
                </c:pt>
                <c:pt idx="333">
                  <c:v>88.852245603132914</c:v>
                </c:pt>
                <c:pt idx="334">
                  <c:v>88.82348246253099</c:v>
                </c:pt>
                <c:pt idx="335">
                  <c:v>88.794820614962234</c:v>
                </c:pt>
                <c:pt idx="336">
                  <c:v>88.76626101718675</c:v>
                </c:pt>
                <c:pt idx="337">
                  <c:v>88.737804593042029</c:v>
                </c:pt>
                <c:pt idx="338">
                  <c:v>88.709452234076153</c:v>
                </c:pt>
                <c:pt idx="339">
                  <c:v>88.681204800170278</c:v>
                </c:pt>
                <c:pt idx="340">
                  <c:v>88.653063120150961</c:v>
                </c:pt>
                <c:pt idx="341">
                  <c:v>88.625027992392049</c:v>
                </c:pt>
                <c:pt idx="342">
                  <c:v>88.597100185406688</c:v>
                </c:pt>
                <c:pt idx="343">
                  <c:v>88.569280438429374</c:v>
                </c:pt>
                <c:pt idx="344">
                  <c:v>88.541569461988189</c:v>
                </c:pt>
                <c:pt idx="345">
                  <c:v>88.513967938467587</c:v>
                </c:pt>
                <c:pt idx="346">
                  <c:v>88.486476522661746</c:v>
                </c:pt>
                <c:pt idx="347">
                  <c:v>88.459095842318447</c:v>
                </c:pt>
                <c:pt idx="348">
                  <c:v>88.43182649867407</c:v>
                </c:pt>
                <c:pt idx="349">
                  <c:v>88.404669066979437</c:v>
                </c:pt>
                <c:pt idx="350">
                  <c:v>88.37762409701682</c:v>
                </c:pt>
                <c:pt idx="351">
                  <c:v>88.350692113608346</c:v>
                </c:pt>
                <c:pt idx="352">
                  <c:v>88.323873617115623</c:v>
                </c:pt>
                <c:pt idx="353">
                  <c:v>88.297169083931223</c:v>
                </c:pt>
                <c:pt idx="354">
                  <c:v>88.270578966961551</c:v>
                </c:pt>
                <c:pt idx="355">
                  <c:v>88.244103696101746</c:v>
                </c:pt>
                <c:pt idx="356">
                  <c:v>88.217743678702504</c:v>
                </c:pt>
                <c:pt idx="357">
                  <c:v>88.191499300028951</c:v>
                </c:pt>
                <c:pt idx="358">
                  <c:v>88.165370923711677</c:v>
                </c:pt>
                <c:pt idx="359">
                  <c:v>88.139358892190288</c:v>
                </c:pt>
                <c:pt idx="360">
                  <c:v>88.113463527149207</c:v>
                </c:pt>
                <c:pt idx="361">
                  <c:v>88.087685129946195</c:v>
                </c:pt>
                <c:pt idx="362">
                  <c:v>88.062023982033438</c:v>
                </c:pt>
                <c:pt idx="363">
                  <c:v>88.036480345371601</c:v>
                </c:pt>
                <c:pt idx="364">
                  <c:v>88.011054462836682</c:v>
                </c:pt>
                <c:pt idx="365">
                  <c:v>87.985746558619937</c:v>
                </c:pt>
                <c:pt idx="366">
                  <c:v>87.960556838621002</c:v>
                </c:pt>
                <c:pt idx="367">
                  <c:v>87.935485490834196</c:v>
                </c:pt>
                <c:pt idx="368">
                  <c:v>87.910532685728256</c:v>
                </c:pt>
                <c:pt idx="369">
                  <c:v>87.88569857661949</c:v>
                </c:pt>
                <c:pt idx="370">
                  <c:v>87.860983300038512</c:v>
                </c:pt>
                <c:pt idx="371">
                  <c:v>87.836386976090736</c:v>
                </c:pt>
                <c:pt idx="372">
                  <c:v>87.811909708810518</c:v>
                </c:pt>
                <c:pt idx="373">
                  <c:v>87.787551586509309</c:v>
                </c:pt>
                <c:pt idx="374">
                  <c:v>87.763312682117629</c:v>
                </c:pt>
                <c:pt idx="375">
                  <c:v>87.739193053521291</c:v>
                </c:pt>
                <c:pt idx="376">
                  <c:v>87.715192743891635</c:v>
                </c:pt>
                <c:pt idx="377">
                  <c:v>87.691311782010118</c:v>
                </c:pt>
                <c:pt idx="378">
                  <c:v>87.667550182587235</c:v>
                </c:pt>
                <c:pt idx="379">
                  <c:v>87.643907946575922</c:v>
                </c:pt>
                <c:pt idx="380">
                  <c:v>87.620385061479297</c:v>
                </c:pt>
                <c:pt idx="381">
                  <c:v>87.59698150165336</c:v>
                </c:pt>
                <c:pt idx="382">
                  <c:v>87.57369722860409</c:v>
                </c:pt>
                <c:pt idx="383">
                  <c:v>87.550532191279501</c:v>
                </c:pt>
                <c:pt idx="384">
                  <c:v>87.527486326356495</c:v>
                </c:pt>
                <c:pt idx="385">
                  <c:v>87.504559558522729</c:v>
                </c:pt>
                <c:pt idx="386">
                  <c:v>87.481751800753514</c:v>
                </c:pt>
                <c:pt idx="387">
                  <c:v>87.459062954583786</c:v>
                </c:pt>
                <c:pt idx="388">
                  <c:v>87.436492910375264</c:v>
                </c:pt>
                <c:pt idx="389">
                  <c:v>87.414041547579075</c:v>
                </c:pt>
                <c:pt idx="390">
                  <c:v>87.391708734993358</c:v>
                </c:pt>
                <c:pt idx="391">
                  <c:v>87.369494331016725</c:v>
                </c:pt>
                <c:pt idx="392">
                  <c:v>87.347398183896885</c:v>
                </c:pt>
                <c:pt idx="393">
                  <c:v>87.325420131974994</c:v>
                </c:pt>
                <c:pt idx="394">
                  <c:v>87.303560003925654</c:v>
                </c:pt>
                <c:pt idx="395">
                  <c:v>87.281817618992577</c:v>
                </c:pt>
                <c:pt idx="396">
                  <c:v>87.260192787220063</c:v>
                </c:pt>
                <c:pt idx="397">
                  <c:v>87.238685309680278</c:v>
                </c:pt>
                <c:pt idx="398">
                  <c:v>87.217294978696586</c:v>
                </c:pt>
                <c:pt idx="399">
                  <c:v>87.196021578062684</c:v>
                </c:pt>
                <c:pt idx="400">
                  <c:v>87.174864883257939</c:v>
                </c:pt>
                <c:pt idx="401">
                  <c:v>87.153824661658788</c:v>
                </c:pt>
                <c:pt idx="402">
                  <c:v>87.132900672746231</c:v>
                </c:pt>
                <c:pt idx="403">
                  <c:v>87.112092668309785</c:v>
                </c:pt>
                <c:pt idx="404">
                  <c:v>87.091400392647472</c:v>
                </c:pt>
                <c:pt idx="405">
                  <c:v>87.070823582762358</c:v>
                </c:pt>
                <c:pt idx="406">
                  <c:v>87.050361968555507</c:v>
                </c:pt>
                <c:pt idx="407">
                  <c:v>87.030015273015238</c:v>
                </c:pt>
                <c:pt idx="408">
                  <c:v>87.009783212403164</c:v>
                </c:pt>
                <c:pt idx="409">
                  <c:v>86.989665496436658</c:v>
                </c:pt>
                <c:pt idx="410">
                  <c:v>86.969661828467991</c:v>
                </c:pt>
                <c:pt idx="411">
                  <c:v>86.94977190566027</c:v>
                </c:pt>
                <c:pt idx="412">
                  <c:v>86.929995419160036</c:v>
                </c:pt>
                <c:pt idx="413">
                  <c:v>86.910332054266661</c:v>
                </c:pt>
                <c:pt idx="414">
                  <c:v>86.890781490598727</c:v>
                </c:pt>
                <c:pt idx="415">
                  <c:v>86.871343402257224</c:v>
                </c:pt>
                <c:pt idx="416">
                  <c:v>86.85201745798571</c:v>
                </c:pt>
                <c:pt idx="417">
                  <c:v>86.83280332132756</c:v>
                </c:pt>
                <c:pt idx="418">
                  <c:v>86.813700650780191</c:v>
                </c:pt>
                <c:pt idx="419">
                  <c:v>86.794709099946473</c:v>
                </c:pt>
                <c:pt idx="420">
                  <c:v>86.775828317683306</c:v>
                </c:pt>
                <c:pt idx="421">
                  <c:v>86.757057948247322</c:v>
                </c:pt>
                <c:pt idx="422">
                  <c:v>86.738397631437905</c:v>
                </c:pt>
                <c:pt idx="423">
                  <c:v>86.719847002737509</c:v>
                </c:pt>
                <c:pt idx="424">
                  <c:v>86.70140569344936</c:v>
                </c:pt>
                <c:pt idx="425">
                  <c:v>86.683073330832372</c:v>
                </c:pt>
                <c:pt idx="426">
                  <c:v>86.664849538233753</c:v>
                </c:pt>
                <c:pt idx="427">
                  <c:v>86.64673393521889</c:v>
                </c:pt>
                <c:pt idx="428">
                  <c:v>86.628726137698806</c:v>
                </c:pt>
                <c:pt idx="429">
                  <c:v>86.610825758055213</c:v>
                </c:pt>
                <c:pt idx="430">
                  <c:v>86.593032405263102</c:v>
                </c:pt>
                <c:pt idx="431">
                  <c:v>86.57534568501103</c:v>
                </c:pt>
                <c:pt idx="432">
                  <c:v>86.557765199819045</c:v>
                </c:pt>
                <c:pt idx="433">
                  <c:v>86.540290549154321</c:v>
                </c:pt>
                <c:pt idx="434">
                  <c:v>86.522921329544573</c:v>
                </c:pt>
                <c:pt idx="435">
                  <c:v>86.505657134689258</c:v>
                </c:pt>
                <c:pt idx="436">
                  <c:v>86.4884975555686</c:v>
                </c:pt>
                <c:pt idx="437">
                  <c:v>86.471442180550525</c:v>
                </c:pt>
                <c:pt idx="438">
                  <c:v>86.454490595495358</c:v>
                </c:pt>
                <c:pt idx="439">
                  <c:v>86.437642383858588</c:v>
                </c:pt>
                <c:pt idx="440">
                  <c:v>86.420897126791687</c:v>
                </c:pt>
                <c:pt idx="441">
                  <c:v>86.4042544032406</c:v>
                </c:pt>
                <c:pt idx="442">
                  <c:v>86.387713790042653</c:v>
                </c:pt>
                <c:pt idx="443">
                  <c:v>86.371274862021295</c:v>
                </c:pt>
                <c:pt idx="444">
                  <c:v>86.354937192079021</c:v>
                </c:pt>
                <c:pt idx="445">
                  <c:v>86.33870035128848</c:v>
                </c:pt>
                <c:pt idx="446">
                  <c:v>86.322563908981621</c:v>
                </c:pt>
                <c:pt idx="447">
                  <c:v>86.306527432837143</c:v>
                </c:pt>
                <c:pt idx="448">
                  <c:v>86.290590488966146</c:v>
                </c:pt>
                <c:pt idx="449">
                  <c:v>86.274752641996074</c:v>
                </c:pt>
                <c:pt idx="450">
                  <c:v>86.259013455152811</c:v>
                </c:pt>
                <c:pt idx="451">
                  <c:v>86.243372490341287</c:v>
                </c:pt>
                <c:pt idx="452">
                  <c:v>86.227829308224329</c:v>
                </c:pt>
                <c:pt idx="453">
                  <c:v>86.212383468299834</c:v>
                </c:pt>
                <c:pt idx="454">
                  <c:v>86.197034528976474</c:v>
                </c:pt>
                <c:pt idx="455">
                  <c:v>86.181782047647687</c:v>
                </c:pt>
                <c:pt idx="456">
                  <c:v>86.16662558076429</c:v>
                </c:pt>
                <c:pt idx="457">
                  <c:v>86.15156468390542</c:v>
                </c:pt>
                <c:pt idx="458">
                  <c:v>86.136598911848054</c:v>
                </c:pt>
                <c:pt idx="459">
                  <c:v>86.121727818635023</c:v>
                </c:pt>
                <c:pt idx="460">
                  <c:v>86.1069509576417</c:v>
                </c:pt>
                <c:pt idx="461">
                  <c:v>86.092267881641135</c:v>
                </c:pt>
                <c:pt idx="462">
                  <c:v>86.077678142867853</c:v>
                </c:pt>
                <c:pt idx="463">
                  <c:v>86.063181293080291</c:v>
                </c:pt>
                <c:pt idx="464">
                  <c:v>86.048776883621855</c:v>
                </c:pt>
                <c:pt idx="465">
                  <c:v>86.034464465480767</c:v>
                </c:pt>
                <c:pt idx="466">
                  <c:v>86.020243589348439</c:v>
                </c:pt>
                <c:pt idx="467">
                  <c:v>86.006113805676733</c:v>
                </c:pt>
                <c:pt idx="468">
                  <c:v>85.992074664733849</c:v>
                </c:pt>
                <c:pt idx="469">
                  <c:v>85.978125716659036</c:v>
                </c:pt>
                <c:pt idx="470">
                  <c:v>85.964266511516101</c:v>
                </c:pt>
                <c:pt idx="471">
                  <c:v>85.950496599345783</c:v>
                </c:pt>
                <c:pt idx="472">
                  <c:v>85.936815530216748</c:v>
                </c:pt>
                <c:pt idx="473">
                  <c:v>85.923222854275679</c:v>
                </c:pt>
                <c:pt idx="474">
                  <c:v>85.909718121796146</c:v>
                </c:pt>
                <c:pt idx="475">
                  <c:v>85.896300883226289</c:v>
                </c:pt>
                <c:pt idx="476">
                  <c:v>85.882970689235563</c:v>
                </c:pt>
                <c:pt idx="477">
                  <c:v>85.86972709076025</c:v>
                </c:pt>
                <c:pt idx="478">
                  <c:v>85.856569639048104</c:v>
                </c:pt>
                <c:pt idx="479">
                  <c:v>85.84349788570178</c:v>
                </c:pt>
                <c:pt idx="480">
                  <c:v>85.830511382721326</c:v>
                </c:pt>
                <c:pt idx="481">
                  <c:v>85.817609682545807</c:v>
                </c:pt>
                <c:pt idx="482">
                  <c:v>85.804792338093677</c:v>
                </c:pt>
                <c:pt idx="483">
                  <c:v>85.792058902802452</c:v>
                </c:pt>
                <c:pt idx="484">
                  <c:v>85.77940893066723</c:v>
                </c:pt>
                <c:pt idx="485">
                  <c:v>85.766841976278485</c:v>
                </c:pt>
                <c:pt idx="486">
                  <c:v>85.754357594858789</c:v>
                </c:pt>
                <c:pt idx="487">
                  <c:v>85.741955342298681</c:v>
                </c:pt>
                <c:pt idx="488">
                  <c:v>85.729634775191769</c:v>
                </c:pt>
                <c:pt idx="489">
                  <c:v>85.71739545086875</c:v>
                </c:pt>
                <c:pt idx="490">
                  <c:v>85.705236927430803</c:v>
                </c:pt>
                <c:pt idx="491">
                  <c:v>85.693158763781994</c:v>
                </c:pt>
                <c:pt idx="492">
                  <c:v>85.681160519660935</c:v>
                </c:pt>
                <c:pt idx="493">
                  <c:v>85.669241755671678</c:v>
                </c:pt>
                <c:pt idx="494">
                  <c:v>85.657402033313716</c:v>
                </c:pt>
                <c:pt idx="495">
                  <c:v>85.645640915011299</c:v>
                </c:pt>
                <c:pt idx="496">
                  <c:v>85.633957964141928</c:v>
                </c:pt>
                <c:pt idx="497">
                  <c:v>85.622352745064177</c:v>
                </c:pt>
                <c:pt idx="498">
                  <c:v>85.610824823144725</c:v>
                </c:pt>
                <c:pt idx="499">
                  <c:v>85.59937376478463</c:v>
                </c:pt>
                <c:pt idx="500">
                  <c:v>85.587999137445038</c:v>
                </c:pt>
                <c:pt idx="501">
                  <c:v>85.576700509672051</c:v>
                </c:pt>
                <c:pt idx="502">
                  <c:v>85.565477451120984</c:v>
                </c:pt>
                <c:pt idx="503">
                  <c:v>85.55432953257997</c:v>
                </c:pt>
                <c:pt idx="504">
                  <c:v>85.5432563259929</c:v>
                </c:pt>
                <c:pt idx="505">
                  <c:v>85.532257404481626</c:v>
                </c:pt>
                <c:pt idx="506">
                  <c:v>85.521332342367671</c:v>
                </c:pt>
                <c:pt idx="507">
                  <c:v>85.510480715193268</c:v>
                </c:pt>
                <c:pt idx="508">
                  <c:v>85.499702099741768</c:v>
                </c:pt>
                <c:pt idx="509">
                  <c:v>85.488996074057482</c:v>
                </c:pt>
                <c:pt idx="510">
                  <c:v>85.478362217464863</c:v>
                </c:pt>
                <c:pt idx="511">
                  <c:v>85.467800110587262</c:v>
                </c:pt>
                <c:pt idx="512">
                  <c:v>85.457309335364926</c:v>
                </c:pt>
                <c:pt idx="513">
                  <c:v>85.446889475072652</c:v>
                </c:pt>
                <c:pt idx="514">
                  <c:v>85.436540114336736</c:v>
                </c:pt>
                <c:pt idx="515">
                  <c:v>85.426260839151425</c:v>
                </c:pt>
                <c:pt idx="516">
                  <c:v>85.41605123689493</c:v>
                </c:pt>
                <c:pt idx="517">
                  <c:v>85.405910896344807</c:v>
                </c:pt>
                <c:pt idx="518">
                  <c:v>85.39583940769289</c:v>
                </c:pt>
                <c:pt idx="519">
                  <c:v>85.3858363625598</c:v>
                </c:pt>
                <c:pt idx="520">
                  <c:v>85.375901354008846</c:v>
                </c:pt>
                <c:pt idx="521">
                  <c:v>85.366033976559521</c:v>
                </c:pt>
                <c:pt idx="522">
                  <c:v>85.356233826200452</c:v>
                </c:pt>
                <c:pt idx="523">
                  <c:v>85.346500500402101</c:v>
                </c:pt>
                <c:pt idx="524">
                  <c:v>85.336833598128777</c:v>
                </c:pt>
                <c:pt idx="525">
                  <c:v>85.327232719850301</c:v>
                </c:pt>
                <c:pt idx="526">
                  <c:v>85.317697467553316</c:v>
                </c:pt>
                <c:pt idx="527">
                  <c:v>85.308227444752006</c:v>
                </c:pt>
                <c:pt idx="528">
                  <c:v>85.298822256498667</c:v>
                </c:pt>
                <c:pt idx="529">
                  <c:v>85.289481509393454</c:v>
                </c:pt>
                <c:pt idx="530">
                  <c:v>85.280204811594274</c:v>
                </c:pt>
                <c:pt idx="531">
                  <c:v>85.270991772825766</c:v>
                </c:pt>
                <c:pt idx="532">
                  <c:v>85.261842004388242</c:v>
                </c:pt>
                <c:pt idx="533">
                  <c:v>85.25275511916611</c:v>
                </c:pt>
                <c:pt idx="534">
                  <c:v>85.243730731635992</c:v>
                </c:pt>
                <c:pt idx="535">
                  <c:v>85.234768457874381</c:v>
                </c:pt>
                <c:pt idx="536">
                  <c:v>85.225867915565132</c:v>
                </c:pt>
                <c:pt idx="537">
                  <c:v>85.217028724006298</c:v>
                </c:pt>
                <c:pt idx="538">
                  <c:v>85.208250504117046</c:v>
                </c:pt>
                <c:pt idx="539">
                  <c:v>85.199532878443861</c:v>
                </c:pt>
                <c:pt idx="540">
                  <c:v>85.190875471166606</c:v>
                </c:pt>
                <c:pt idx="541">
                  <c:v>85.18227790810424</c:v>
                </c:pt>
                <c:pt idx="542">
                  <c:v>85.1737398167203</c:v>
                </c:pt>
                <c:pt idx="543">
                  <c:v>85.165260826127835</c:v>
                </c:pt>
                <c:pt idx="544">
                  <c:v>85.156840567094306</c:v>
                </c:pt>
                <c:pt idx="545">
                  <c:v>85.148478672046096</c:v>
                </c:pt>
                <c:pt idx="546">
                  <c:v>85.140174775072666</c:v>
                </c:pt>
                <c:pt idx="547">
                  <c:v>85.131928511930539</c:v>
                </c:pt>
                <c:pt idx="548">
                  <c:v>85.123739520046911</c:v>
                </c:pt>
                <c:pt idx="549">
                  <c:v>85.115607438523085</c:v>
                </c:pt>
                <c:pt idx="550">
                  <c:v>85.107531908137517</c:v>
                </c:pt>
                <c:pt idx="551">
                  <c:v>85.099512571348811</c:v>
                </c:pt>
                <c:pt idx="552">
                  <c:v>85.091549072298179</c:v>
                </c:pt>
                <c:pt idx="553">
                  <c:v>85.083641056811913</c:v>
                </c:pt>
                <c:pt idx="554">
                  <c:v>85.075788172403449</c:v>
                </c:pt>
                <c:pt idx="555">
                  <c:v>85.067990068275279</c:v>
                </c:pt>
                <c:pt idx="556">
                  <c:v>85.060246395320604</c:v>
                </c:pt>
                <c:pt idx="557">
                  <c:v>85.052556806124727</c:v>
                </c:pt>
                <c:pt idx="558">
                  <c:v>85.044920954966287</c:v>
                </c:pt>
                <c:pt idx="559">
                  <c:v>85.037338497818226</c:v>
                </c:pt>
                <c:pt idx="560">
                  <c:v>85.029809092348557</c:v>
                </c:pt>
                <c:pt idx="561">
                  <c:v>85.022332397920962</c:v>
                </c:pt>
                <c:pt idx="562">
                  <c:v>85.014908075595102</c:v>
                </c:pt>
                <c:pt idx="563">
                  <c:v>85.007535788126773</c:v>
                </c:pt>
                <c:pt idx="564">
                  <c:v>85.000215199968011</c:v>
                </c:pt>
                <c:pt idx="565">
                  <c:v>84.992945977266643</c:v>
                </c:pt>
                <c:pt idx="566">
                  <c:v>84.98572778786604</c:v>
                </c:pt>
                <c:pt idx="567">
                  <c:v>84.978560301304526</c:v>
                </c:pt>
                <c:pt idx="568">
                  <c:v>84.971443188814504</c:v>
                </c:pt>
                <c:pt idx="569">
                  <c:v>84.964376123321628</c:v>
                </c:pt>
                <c:pt idx="570">
                  <c:v>84.957358779443595</c:v>
                </c:pt>
                <c:pt idx="571">
                  <c:v>84.950390833488939</c:v>
                </c:pt>
                <c:pt idx="572">
                  <c:v>84.943471963455579</c:v>
                </c:pt>
                <c:pt idx="573">
                  <c:v>84.936601849029188</c:v>
                </c:pt>
                <c:pt idx="574">
                  <c:v>84.929780171581513</c:v>
                </c:pt>
                <c:pt idx="575">
                  <c:v>84.923006614168386</c:v>
                </c:pt>
                <c:pt idx="576">
                  <c:v>84.916280861527767</c:v>
                </c:pt>
                <c:pt idx="577">
                  <c:v>84.909602600077463</c:v>
                </c:pt>
                <c:pt idx="578">
                  <c:v>84.902971517912889</c:v>
                </c:pt>
                <c:pt idx="579">
                  <c:v>84.896387304804477</c:v>
                </c:pt>
                <c:pt idx="580">
                  <c:v>84.889849652195252</c:v>
                </c:pt>
                <c:pt idx="581">
                  <c:v>84.883358253197954</c:v>
                </c:pt>
                <c:pt idx="582">
                  <c:v>84.876912802592202</c:v>
                </c:pt>
                <c:pt idx="583">
                  <c:v>84.870512996821603</c:v>
                </c:pt>
                <c:pt idx="584">
                  <c:v>84.864158533990562</c:v>
                </c:pt>
                <c:pt idx="585">
                  <c:v>84.857849113861064</c:v>
                </c:pt>
                <c:pt idx="586">
                  <c:v>84.851584437849425</c:v>
                </c:pt>
                <c:pt idx="587">
                  <c:v>84.845364209022719</c:v>
                </c:pt>
                <c:pt idx="588">
                  <c:v>84.839188132095359</c:v>
                </c:pt>
                <c:pt idx="589">
                  <c:v>84.833055913425341</c:v>
                </c:pt>
                <c:pt idx="590">
                  <c:v>84.826967261010552</c:v>
                </c:pt>
                <c:pt idx="591">
                  <c:v>84.820921884484818</c:v>
                </c:pt>
                <c:pt idx="592">
                  <c:v>84.814919495114069</c:v>
                </c:pt>
                <c:pt idx="593">
                  <c:v>84.808959805792156</c:v>
                </c:pt>
                <c:pt idx="594">
                  <c:v>84.803042531036795</c:v>
                </c:pt>
                <c:pt idx="595">
                  <c:v>84.797167386985265</c:v>
                </c:pt>
                <c:pt idx="596">
                  <c:v>84.791334091390141</c:v>
                </c:pt>
                <c:pt idx="597">
                  <c:v>84.78554236361488</c:v>
                </c:pt>
                <c:pt idx="598">
                  <c:v>84.779791924629279</c:v>
                </c:pt>
                <c:pt idx="599">
                  <c:v>84.774082497004954</c:v>
                </c:pt>
                <c:pt idx="600">
                  <c:v>84.768413804910651</c:v>
                </c:pt>
                <c:pt idx="601">
                  <c:v>84.762785574107568</c:v>
                </c:pt>
                <c:pt idx="602">
                  <c:v>84.757197531944485</c:v>
                </c:pt>
                <c:pt idx="603">
                  <c:v>84.751649407352986</c:v>
                </c:pt>
                <c:pt idx="604">
                  <c:v>84.746140930842458</c:v>
                </c:pt>
                <c:pt idx="605">
                  <c:v>84.740671834495103</c:v>
                </c:pt>
                <c:pt idx="606">
                  <c:v>84.735241851960808</c:v>
                </c:pt>
                <c:pt idx="607">
                  <c:v>84.729850718452184</c:v>
                </c:pt>
                <c:pt idx="608">
                  <c:v>84.724498170739153</c:v>
                </c:pt>
                <c:pt idx="609">
                  <c:v>84.719183947143833</c:v>
                </c:pt>
                <c:pt idx="610">
                  <c:v>84.713907787535206</c:v>
                </c:pt>
                <c:pt idx="611">
                  <c:v>84.70866943332372</c:v>
                </c:pt>
                <c:pt idx="612">
                  <c:v>84.703468627455891</c:v>
                </c:pt>
                <c:pt idx="613">
                  <c:v>84.698305114408825</c:v>
                </c:pt>
                <c:pt idx="614">
                  <c:v>84.693178640184755</c:v>
                </c:pt>
                <c:pt idx="615">
                  <c:v>84.688088952305321</c:v>
                </c:pt>
                <c:pt idx="616">
                  <c:v>84.683035799806177</c:v>
                </c:pt>
                <c:pt idx="617">
                  <c:v>84.678018933231115</c:v>
                </c:pt>
                <c:pt idx="618">
                  <c:v>84.673038104626542</c:v>
                </c:pt>
                <c:pt idx="619">
                  <c:v>84.668093067535565</c:v>
                </c:pt>
                <c:pt idx="620">
                  <c:v>84.663183576992367</c:v>
                </c:pt>
                <c:pt idx="621">
                  <c:v>84.65830938951629</c:v>
                </c:pt>
                <c:pt idx="622">
                  <c:v>84.65347026310603</c:v>
                </c:pt>
                <c:pt idx="623">
                  <c:v>84.648665957233661</c:v>
                </c:pt>
                <c:pt idx="624">
                  <c:v>84.643896232838827</c:v>
                </c:pt>
                <c:pt idx="625">
                  <c:v>84.639160852322689</c:v>
                </c:pt>
                <c:pt idx="626">
                  <c:v>84.634459579541954</c:v>
                </c:pt>
                <c:pt idx="627">
                  <c:v>84.629792179802919</c:v>
                </c:pt>
                <c:pt idx="628">
                  <c:v>84.62515841985531</c:v>
                </c:pt>
                <c:pt idx="629">
                  <c:v>84.620558067886293</c:v>
                </c:pt>
                <c:pt idx="630">
                  <c:v>84.615990893514322</c:v>
                </c:pt>
                <c:pt idx="631">
                  <c:v>84.611456667783116</c:v>
                </c:pt>
                <c:pt idx="632">
                  <c:v>84.606955163155334</c:v>
                </c:pt>
                <c:pt idx="633">
                  <c:v>84.602486153506561</c:v>
                </c:pt>
                <c:pt idx="634">
                  <c:v>84.598049414119018</c:v>
                </c:pt>
                <c:pt idx="635">
                  <c:v>84.593644721675432</c:v>
                </c:pt>
                <c:pt idx="636">
                  <c:v>84.589271854252715</c:v>
                </c:pt>
                <c:pt idx="637">
                  <c:v>84.584930591315839</c:v>
                </c:pt>
                <c:pt idx="638">
                  <c:v>84.58062071371144</c:v>
                </c:pt>
                <c:pt idx="639">
                  <c:v>84.576342003661608</c:v>
                </c:pt>
                <c:pt idx="640">
                  <c:v>84.572094244757622</c:v>
                </c:pt>
                <c:pt idx="641">
                  <c:v>84.567877221953538</c:v>
                </c:pt>
                <c:pt idx="642">
                  <c:v>84.563690721560036</c:v>
                </c:pt>
                <c:pt idx="643">
                  <c:v>84.559534531237915</c:v>
                </c:pt>
                <c:pt idx="644">
                  <c:v>84.555408439991851</c:v>
                </c:pt>
                <c:pt idx="645">
                  <c:v>84.551312238164073</c:v>
                </c:pt>
                <c:pt idx="646">
                  <c:v>84.547245717427913</c:v>
                </c:pt>
                <c:pt idx="647">
                  <c:v>84.543208670781524</c:v>
                </c:pt>
                <c:pt idx="648">
                  <c:v>84.539200892541459</c:v>
                </c:pt>
                <c:pt idx="649">
                  <c:v>84.535222178336355</c:v>
                </c:pt>
                <c:pt idx="650">
                  <c:v>84.531272325100446</c:v>
                </c:pt>
                <c:pt idx="651">
                  <c:v>84.527351131067277</c:v>
                </c:pt>
                <c:pt idx="652">
                  <c:v>84.523458395763285</c:v>
                </c:pt>
                <c:pt idx="653">
                  <c:v>84.51959392000137</c:v>
                </c:pt>
                <c:pt idx="654">
                  <c:v>84.515757505874589</c:v>
                </c:pt>
                <c:pt idx="655">
                  <c:v>84.511948956749663</c:v>
                </c:pt>
                <c:pt idx="656">
                  <c:v>84.508168077260635</c:v>
                </c:pt>
                <c:pt idx="657">
                  <c:v>84.504414673302477</c:v>
                </c:pt>
                <c:pt idx="658">
                  <c:v>84.50068855202467</c:v>
                </c:pt>
                <c:pt idx="659">
                  <c:v>84.496989521824887</c:v>
                </c:pt>
                <c:pt idx="660">
                  <c:v>84.49331739234249</c:v>
                </c:pt>
                <c:pt idx="661">
                  <c:v>84.48967197445225</c:v>
                </c:pt>
                <c:pt idx="662">
                  <c:v>84.486053080257889</c:v>
                </c:pt>
                <c:pt idx="663">
                  <c:v>84.482460523085791</c:v>
                </c:pt>
                <c:pt idx="664">
                  <c:v>84.478894117478532</c:v>
                </c:pt>
                <c:pt idx="665">
                  <c:v>84.475353679188572</c:v>
                </c:pt>
                <c:pt idx="666">
                  <c:v>84.471839025171946</c:v>
                </c:pt>
                <c:pt idx="667">
                  <c:v>84.468349973581766</c:v>
                </c:pt>
                <c:pt idx="668">
                  <c:v>84.464886343762018</c:v>
                </c:pt>
                <c:pt idx="669">
                  <c:v>84.461447956241216</c:v>
                </c:pt>
                <c:pt idx="670">
                  <c:v>84.458034632725955</c:v>
                </c:pt>
                <c:pt idx="671">
                  <c:v>84.454646196094714</c:v>
                </c:pt>
                <c:pt idx="672">
                  <c:v>84.45128247039149</c:v>
                </c:pt>
                <c:pt idx="673">
                  <c:v>84.447943280819516</c:v>
                </c:pt>
                <c:pt idx="674">
                  <c:v>84.444628453735007</c:v>
                </c:pt>
                <c:pt idx="675">
                  <c:v>84.441337816640782</c:v>
                </c:pt>
                <c:pt idx="676">
                  <c:v>84.438071198180154</c:v>
                </c:pt>
                <c:pt idx="677">
                  <c:v>84.434828428130515</c:v>
                </c:pt>
                <c:pt idx="678">
                  <c:v>84.431609337397191</c:v>
                </c:pt>
                <c:pt idx="679">
                  <c:v>84.428413758007196</c:v>
                </c:pt>
                <c:pt idx="680">
                  <c:v>84.42524152310304</c:v>
                </c:pt>
                <c:pt idx="681">
                  <c:v>84.422092466936434</c:v>
                </c:pt>
                <c:pt idx="682">
                  <c:v>84.418966424862234</c:v>
                </c:pt>
                <c:pt idx="683">
                  <c:v>84.415863233332161</c:v>
                </c:pt>
                <c:pt idx="684">
                  <c:v>84.412782729888733</c:v>
                </c:pt>
                <c:pt idx="685">
                  <c:v>84.40972475315904</c:v>
                </c:pt>
                <c:pt idx="686">
                  <c:v>84.406689142848634</c:v>
                </c:pt>
                <c:pt idx="687">
                  <c:v>84.403675739735476</c:v>
                </c:pt>
                <c:pt idx="688">
                  <c:v>84.400684385663808</c:v>
                </c:pt>
                <c:pt idx="689">
                  <c:v>84.397714923538032</c:v>
                </c:pt>
                <c:pt idx="690">
                  <c:v>84.394767197316696</c:v>
                </c:pt>
                <c:pt idx="691">
                  <c:v>84.391841052006441</c:v>
                </c:pt>
                <c:pt idx="692">
                  <c:v>84.388936333655977</c:v>
                </c:pt>
                <c:pt idx="693">
                  <c:v>84.386052889350026</c:v>
                </c:pt>
                <c:pt idx="694">
                  <c:v>84.383190567203457</c:v>
                </c:pt>
                <c:pt idx="695">
                  <c:v>84.380349216355114</c:v>
                </c:pt>
                <c:pt idx="696">
                  <c:v>84.377528686962037</c:v>
                </c:pt>
                <c:pt idx="697">
                  <c:v>84.374728830193476</c:v>
                </c:pt>
                <c:pt idx="698">
                  <c:v>84.371949498224936</c:v>
                </c:pt>
                <c:pt idx="699">
                  <c:v>84.369190544232268</c:v>
                </c:pt>
                <c:pt idx="700">
                  <c:v>84.366451822385898</c:v>
                </c:pt>
                <c:pt idx="701">
                  <c:v>84.363733187844844</c:v>
                </c:pt>
                <c:pt idx="702">
                  <c:v>84.36103449675096</c:v>
                </c:pt>
                <c:pt idx="703">
                  <c:v>84.358355606223029</c:v>
                </c:pt>
                <c:pt idx="704">
                  <c:v>84.355696374351112</c:v>
                </c:pt>
                <c:pt idx="705">
                  <c:v>84.353056660190617</c:v>
                </c:pt>
                <c:pt idx="706">
                  <c:v>84.350436323756597</c:v>
                </c:pt>
                <c:pt idx="707">
                  <c:v>84.347835226018091</c:v>
                </c:pt>
                <c:pt idx="708">
                  <c:v>84.345253228892275</c:v>
                </c:pt>
                <c:pt idx="709">
                  <c:v>84.342690195238845</c:v>
                </c:pt>
                <c:pt idx="710">
                  <c:v>84.340145988854374</c:v>
                </c:pt>
                <c:pt idx="711">
                  <c:v>84.337620474466604</c:v>
                </c:pt>
                <c:pt idx="712">
                  <c:v>84.3351135177288</c:v>
                </c:pt>
                <c:pt idx="713">
                  <c:v>84.33262498521421</c:v>
                </c:pt>
                <c:pt idx="714">
                  <c:v>84.330154744410464</c:v>
                </c:pt>
                <c:pt idx="715">
                  <c:v>84.327702663713978</c:v>
                </c:pt>
                <c:pt idx="716">
                  <c:v>84.325268612424395</c:v>
                </c:pt>
                <c:pt idx="717">
                  <c:v>84.322852460739185</c:v>
                </c:pt>
                <c:pt idx="718">
                  <c:v>84.320454079747975</c:v>
                </c:pt>
                <c:pt idx="719">
                  <c:v>84.318073341427237</c:v>
                </c:pt>
                <c:pt idx="720">
                  <c:v>84.31571011863474</c:v>
                </c:pt>
                <c:pt idx="721">
                  <c:v>84.313364285104171</c:v>
                </c:pt>
                <c:pt idx="722">
                  <c:v>84.311035715439672</c:v>
                </c:pt>
                <c:pt idx="723">
                  <c:v>84.308724285110571</c:v>
                </c:pt>
                <c:pt idx="724">
                  <c:v>84.306429870445882</c:v>
                </c:pt>
                <c:pt idx="725">
                  <c:v>84.304152348629088</c:v>
                </c:pt>
                <c:pt idx="726">
                  <c:v>84.30189159769273</c:v>
                </c:pt>
                <c:pt idx="727">
                  <c:v>84.299647496513231</c:v>
                </c:pt>
                <c:pt idx="728">
                  <c:v>84.297419924805524</c:v>
                </c:pt>
                <c:pt idx="729">
                  <c:v>84.295208763117884</c:v>
                </c:pt>
                <c:pt idx="730">
                  <c:v>84.293013892826679</c:v>
                </c:pt>
                <c:pt idx="731">
                  <c:v>84.290835196131169</c:v>
                </c:pt>
                <c:pt idx="732">
                  <c:v>84.288672556048368</c:v>
                </c:pt>
                <c:pt idx="733">
                  <c:v>84.286525856407863</c:v>
                </c:pt>
                <c:pt idx="734">
                  <c:v>84.284394981846702</c:v>
                </c:pt>
                <c:pt idx="735">
                  <c:v>84.282279817804337</c:v>
                </c:pt>
                <c:pt idx="736">
                  <c:v>84.280180250517475</c:v>
                </c:pt>
                <c:pt idx="737">
                  <c:v>84.278096167015036</c:v>
                </c:pt>
                <c:pt idx="738">
                  <c:v>84.276027455113237</c:v>
                </c:pt>
                <c:pt idx="739">
                  <c:v>84.273974003410444</c:v>
                </c:pt>
                <c:pt idx="740">
                  <c:v>84.27193570128226</c:v>
                </c:pt>
                <c:pt idx="741">
                  <c:v>84.269912438876588</c:v>
                </c:pt>
                <c:pt idx="742">
                  <c:v>84.26790410710862</c:v>
                </c:pt>
                <c:pt idx="743">
                  <c:v>84.265910597656088</c:v>
                </c:pt>
                <c:pt idx="744">
                  <c:v>84.263931802954176</c:v>
                </c:pt>
                <c:pt idx="745">
                  <c:v>84.26196761619083</c:v>
                </c:pt>
                <c:pt idx="746">
                  <c:v>84.260017931301817</c:v>
                </c:pt>
                <c:pt idx="747">
                  <c:v>84.258082642965988</c:v>
                </c:pt>
                <c:pt idx="748">
                  <c:v>84.256161646600432</c:v>
                </c:pt>
                <c:pt idx="749">
                  <c:v>84.254254838355763</c:v>
                </c:pt>
                <c:pt idx="750">
                  <c:v>84.252362115111367</c:v>
                </c:pt>
                <c:pt idx="751">
                  <c:v>84.250483374470662</c:v>
                </c:pt>
                <c:pt idx="752">
                  <c:v>84.248618514756416</c:v>
                </c:pt>
                <c:pt idx="753">
                  <c:v>84.246767435006106</c:v>
                </c:pt>
                <c:pt idx="754">
                  <c:v>84.244930034967282</c:v>
                </c:pt>
                <c:pt idx="755">
                  <c:v>84.243106215092894</c:v>
                </c:pt>
                <c:pt idx="756">
                  <c:v>84.241295876536725</c:v>
                </c:pt>
                <c:pt idx="757">
                  <c:v>84.239498921148893</c:v>
                </c:pt>
                <c:pt idx="758">
                  <c:v>84.237715251471158</c:v>
                </c:pt>
                <c:pt idx="759">
                  <c:v>84.235944770732573</c:v>
                </c:pt>
                <c:pt idx="760">
                  <c:v>84.234187382844794</c:v>
                </c:pt>
                <c:pt idx="761">
                  <c:v>84.232442992397779</c:v>
                </c:pt>
                <c:pt idx="762">
                  <c:v>84.230711504655247</c:v>
                </c:pt>
                <c:pt idx="763">
                  <c:v>84.228992825550293</c:v>
                </c:pt>
                <c:pt idx="764">
                  <c:v>84.227286861680923</c:v>
                </c:pt>
                <c:pt idx="765">
                  <c:v>84.22559352030575</c:v>
                </c:pt>
                <c:pt idx="766">
                  <c:v>84.223912709339558</c:v>
                </c:pt>
                <c:pt idx="767">
                  <c:v>84.222244337349096</c:v>
                </c:pt>
                <c:pt idx="768">
                  <c:v>84.220588313548589</c:v>
                </c:pt>
                <c:pt idx="769">
                  <c:v>84.218944547795672</c:v>
                </c:pt>
                <c:pt idx="770">
                  <c:v>84.217312950586901</c:v>
                </c:pt>
                <c:pt idx="771">
                  <c:v>84.215693433053701</c:v>
                </c:pt>
                <c:pt idx="772">
                  <c:v>84.214085906958061</c:v>
                </c:pt>
                <c:pt idx="773">
                  <c:v>84.212490284688357</c:v>
                </c:pt>
                <c:pt idx="774">
                  <c:v>84.210906479255186</c:v>
                </c:pt>
                <c:pt idx="775">
                  <c:v>84.209334404287233</c:v>
                </c:pt>
                <c:pt idx="776">
                  <c:v>84.207773974027148</c:v>
                </c:pt>
                <c:pt idx="777">
                  <c:v>84.206225103327441</c:v>
                </c:pt>
                <c:pt idx="778">
                  <c:v>84.204687707646386</c:v>
                </c:pt>
                <c:pt idx="779">
                  <c:v>84.203161703044032</c:v>
                </c:pt>
                <c:pt idx="780">
                  <c:v>84.201647006178106</c:v>
                </c:pt>
                <c:pt idx="781">
                  <c:v>84.200143534300111</c:v>
                </c:pt>
                <c:pt idx="782">
                  <c:v>84.198651205251153</c:v>
                </c:pt>
                <c:pt idx="783">
                  <c:v>84.197169937458185</c:v>
                </c:pt>
                <c:pt idx="784">
                  <c:v>84.195699649929963</c:v>
                </c:pt>
                <c:pt idx="785">
                  <c:v>84.19424026225316</c:v>
                </c:pt>
                <c:pt idx="786">
                  <c:v>84.192791694588479</c:v>
                </c:pt>
                <c:pt idx="787">
                  <c:v>84.19135386766672</c:v>
                </c:pt>
                <c:pt idx="788">
                  <c:v>84.189926702785087</c:v>
                </c:pt>
                <c:pt idx="789">
                  <c:v>84.188510121803191</c:v>
                </c:pt>
                <c:pt idx="790">
                  <c:v>84.187104047139314</c:v>
                </c:pt>
                <c:pt idx="791">
                  <c:v>84.185708401766675</c:v>
                </c:pt>
                <c:pt idx="792">
                  <c:v>84.1843231092096</c:v>
                </c:pt>
                <c:pt idx="793">
                  <c:v>84.182948093539864</c:v>
                </c:pt>
                <c:pt idx="794">
                  <c:v>84.18158327937293</c:v>
                </c:pt>
                <c:pt idx="795">
                  <c:v>84.180228591864193</c:v>
                </c:pt>
                <c:pt idx="796">
                  <c:v>84.178883956705505</c:v>
                </c:pt>
                <c:pt idx="797">
                  <c:v>84.177549300121299</c:v>
                </c:pt>
                <c:pt idx="798">
                  <c:v>84.176224548865093</c:v>
                </c:pt>
                <c:pt idx="799">
                  <c:v>84.174909630215907</c:v>
                </c:pt>
                <c:pt idx="800">
                  <c:v>84.173604471974571</c:v>
                </c:pt>
                <c:pt idx="801">
                  <c:v>84.172309002460253</c:v>
                </c:pt>
                <c:pt idx="802">
                  <c:v>84.171023150506926</c:v>
                </c:pt>
                <c:pt idx="803">
                  <c:v>84.169746845459784</c:v>
                </c:pt>
                <c:pt idx="804">
                  <c:v>84.168480017171746</c:v>
                </c:pt>
                <c:pt idx="805">
                  <c:v>84.167222596000087</c:v>
                </c:pt>
                <c:pt idx="806">
                  <c:v>84.165974512802862</c:v>
                </c:pt>
                <c:pt idx="807">
                  <c:v>84.164735698935516</c:v>
                </c:pt>
                <c:pt idx="808">
                  <c:v>84.163506086247509</c:v>
                </c:pt>
                <c:pt idx="809">
                  <c:v>84.162285607078829</c:v>
                </c:pt>
                <c:pt idx="810">
                  <c:v>84.161074194256756</c:v>
                </c:pt>
                <c:pt idx="811">
                  <c:v>84.159871781092377</c:v>
                </c:pt>
                <c:pt idx="812">
                  <c:v>84.158678301377336</c:v>
                </c:pt>
                <c:pt idx="813">
                  <c:v>84.15749368938053</c:v>
                </c:pt>
                <c:pt idx="814">
                  <c:v>84.15631787984475</c:v>
                </c:pt>
                <c:pt idx="815">
                  <c:v>84.155150807983446</c:v>
                </c:pt>
                <c:pt idx="816">
                  <c:v>84.153992409477539</c:v>
                </c:pt>
                <c:pt idx="817">
                  <c:v>84.152842620472128</c:v>
                </c:pt>
                <c:pt idx="818">
                  <c:v>84.151701377573261</c:v>
                </c:pt>
                <c:pt idx="819">
                  <c:v>84.150568617844826</c:v>
                </c:pt>
                <c:pt idx="820">
                  <c:v>84.149444278805305</c:v>
                </c:pt>
                <c:pt idx="821">
                  <c:v>84.148328298424673</c:v>
                </c:pt>
                <c:pt idx="822">
                  <c:v>84.147220615121213</c:v>
                </c:pt>
                <c:pt idx="823">
                  <c:v>84.146121167758523</c:v>
                </c:pt>
                <c:pt idx="824">
                  <c:v>84.14502989564231</c:v>
                </c:pt>
                <c:pt idx="825">
                  <c:v>84.143946738517315</c:v>
                </c:pt>
                <c:pt idx="826">
                  <c:v>84.142871636564379</c:v>
                </c:pt>
                <c:pt idx="827">
                  <c:v>84.141804530397309</c:v>
                </c:pt>
                <c:pt idx="828">
                  <c:v>84.140745361059871</c:v>
                </c:pt>
                <c:pt idx="829">
                  <c:v>84.13969407002287</c:v>
                </c:pt>
                <c:pt idx="830">
                  <c:v>84.138650599181076</c:v>
                </c:pt>
                <c:pt idx="831">
                  <c:v>84.137614890850344</c:v>
                </c:pt>
                <c:pt idx="832">
                  <c:v>84.136586887764636</c:v>
                </c:pt>
                <c:pt idx="833">
                  <c:v>84.13556653307316</c:v>
                </c:pt>
                <c:pt idx="834">
                  <c:v>84.134553770337348</c:v>
                </c:pt>
                <c:pt idx="835">
                  <c:v>84.133548543528136</c:v>
                </c:pt>
                <c:pt idx="836">
                  <c:v>84.132550797022958</c:v>
                </c:pt>
                <c:pt idx="837">
                  <c:v>84.131560475602996</c:v>
                </c:pt>
                <c:pt idx="838">
                  <c:v>84.130577524450317</c:v>
                </c:pt>
                <c:pt idx="839">
                  <c:v>84.129601889145079</c:v>
                </c:pt>
                <c:pt idx="840">
                  <c:v>84.128633515662713</c:v>
                </c:pt>
                <c:pt idx="841">
                  <c:v>84.127672350371157</c:v>
                </c:pt>
                <c:pt idx="842">
                  <c:v>84.126718340028162</c:v>
                </c:pt>
                <c:pt idx="843">
                  <c:v>84.12577143177846</c:v>
                </c:pt>
                <c:pt idx="844">
                  <c:v>84.124831573151113</c:v>
                </c:pt>
                <c:pt idx="845">
                  <c:v>84.123898712056814</c:v>
                </c:pt>
                <c:pt idx="846">
                  <c:v>84.122972796785177</c:v>
                </c:pt>
                <c:pt idx="847">
                  <c:v>84.122053776002033</c:v>
                </c:pt>
                <c:pt idx="848">
                  <c:v>84.12114159874686</c:v>
                </c:pt>
                <c:pt idx="849">
                  <c:v>84.12023621443015</c:v>
                </c:pt>
                <c:pt idx="850">
                  <c:v>84.119337572830688</c:v>
                </c:pt>
                <c:pt idx="851">
                  <c:v>84.118445624093084</c:v>
                </c:pt>
                <c:pt idx="852">
                  <c:v>84.11756031872514</c:v>
                </c:pt>
                <c:pt idx="853">
                  <c:v>84.116681607595268</c:v>
                </c:pt>
                <c:pt idx="854">
                  <c:v>84.115809441929969</c:v>
                </c:pt>
                <c:pt idx="855">
                  <c:v>84.114943773311268</c:v>
                </c:pt>
                <c:pt idx="856">
                  <c:v>84.114084553674289</c:v>
                </c:pt>
                <c:pt idx="857">
                  <c:v>84.113231735304637</c:v>
                </c:pt>
                <c:pt idx="858">
                  <c:v>84.112385270836015</c:v>
                </c:pt>
                <c:pt idx="859">
                  <c:v>84.111545113247715</c:v>
                </c:pt>
                <c:pt idx="860">
                  <c:v>84.110711215862182</c:v>
                </c:pt>
                <c:pt idx="861">
                  <c:v>84.109883532342579</c:v>
                </c:pt>
                <c:pt idx="862">
                  <c:v>84.109062016690388</c:v>
                </c:pt>
                <c:pt idx="863">
                  <c:v>84.108246623242991</c:v>
                </c:pt>
                <c:pt idx="864">
                  <c:v>84.107437306671258</c:v>
                </c:pt>
                <c:pt idx="865">
                  <c:v>84.106634021977285</c:v>
                </c:pt>
                <c:pt idx="866">
                  <c:v>84.105836724491937</c:v>
                </c:pt>
                <c:pt idx="867">
                  <c:v>84.105045369872528</c:v>
                </c:pt>
                <c:pt idx="868">
                  <c:v>84.104259914100552</c:v>
                </c:pt>
                <c:pt idx="869">
                  <c:v>84.103480313479324</c:v>
                </c:pt>
                <c:pt idx="870">
                  <c:v>84.102706524631756</c:v>
                </c:pt>
                <c:pt idx="871">
                  <c:v>84.10193850449798</c:v>
                </c:pt>
                <c:pt idx="872">
                  <c:v>84.101176210333179</c:v>
                </c:pt>
                <c:pt idx="873">
                  <c:v>84.100419599705347</c:v>
                </c:pt>
                <c:pt idx="874">
                  <c:v>84.099668630492985</c:v>
                </c:pt>
                <c:pt idx="875">
                  <c:v>84.098923260882941</c:v>
                </c:pt>
                <c:pt idx="876">
                  <c:v>84.098183449368165</c:v>
                </c:pt>
                <c:pt idx="877">
                  <c:v>84.097449154745632</c:v>
                </c:pt>
                <c:pt idx="878">
                  <c:v>84.096720336114061</c:v>
                </c:pt>
                <c:pt idx="879">
                  <c:v>84.095996952871772</c:v>
                </c:pt>
                <c:pt idx="880">
                  <c:v>84.095278964714637</c:v>
                </c:pt>
                <c:pt idx="881">
                  <c:v>84.094566331633828</c:v>
                </c:pt>
                <c:pt idx="882">
                  <c:v>84.093859013913814</c:v>
                </c:pt>
                <c:pt idx="883">
                  <c:v>84.093156972130203</c:v>
                </c:pt>
                <c:pt idx="884">
                  <c:v>84.092460167147649</c:v>
                </c:pt>
                <c:pt idx="885">
                  <c:v>84.091768560117856</c:v>
                </c:pt>
                <c:pt idx="886">
                  <c:v>84.091082112477409</c:v>
                </c:pt>
                <c:pt idx="887">
                  <c:v>84.090400785945846</c:v>
                </c:pt>
                <c:pt idx="888">
                  <c:v>84.089724542523612</c:v>
                </c:pt>
                <c:pt idx="889">
                  <c:v>84.089053344489955</c:v>
                </c:pt>
                <c:pt idx="890">
                  <c:v>84.088387154401019</c:v>
                </c:pt>
                <c:pt idx="891">
                  <c:v>84.087725935087818</c:v>
                </c:pt>
                <c:pt idx="892">
                  <c:v>84.087069649654296</c:v>
                </c:pt>
                <c:pt idx="893">
                  <c:v>84.086418261475345</c:v>
                </c:pt>
                <c:pt idx="894">
                  <c:v>84.08577173419485</c:v>
                </c:pt>
                <c:pt idx="895">
                  <c:v>84.085130031723708</c:v>
                </c:pt>
                <c:pt idx="896">
                  <c:v>84.084493118238086</c:v>
                </c:pt>
                <c:pt idx="897">
                  <c:v>84.08386095817734</c:v>
                </c:pt>
                <c:pt idx="898">
                  <c:v>84.083233516242146</c:v>
                </c:pt>
                <c:pt idx="899">
                  <c:v>84.082610757392686</c:v>
                </c:pt>
                <c:pt idx="900">
                  <c:v>84.081992646846771</c:v>
                </c:pt>
                <c:pt idx="901">
                  <c:v>84.08137915007795</c:v>
                </c:pt>
                <c:pt idx="902">
                  <c:v>84.080770232813634</c:v>
                </c:pt>
                <c:pt idx="903">
                  <c:v>84.080165861033393</c:v>
                </c:pt>
                <c:pt idx="904">
                  <c:v>84.07956600096702</c:v>
                </c:pt>
                <c:pt idx="905">
                  <c:v>84.078970619092772</c:v>
                </c:pt>
                <c:pt idx="906">
                  <c:v>84.078379682135576</c:v>
                </c:pt>
                <c:pt idx="907">
                  <c:v>84.077793157065258</c:v>
                </c:pt>
                <c:pt idx="908">
                  <c:v>84.077211011094803</c:v>
                </c:pt>
                <c:pt idx="909">
                  <c:v>84.076633211678512</c:v>
                </c:pt>
                <c:pt idx="910">
                  <c:v>84.076059726510323</c:v>
                </c:pt>
                <c:pt idx="911">
                  <c:v>84.07549052352212</c:v>
                </c:pt>
                <c:pt idx="912">
                  <c:v>84.074925570881931</c:v>
                </c:pt>
                <c:pt idx="913">
                  <c:v>84.074364836992217</c:v>
                </c:pt>
                <c:pt idx="914">
                  <c:v>84.073808290488316</c:v>
                </c:pt>
                <c:pt idx="915">
                  <c:v>84.073255900236589</c:v>
                </c:pt>
                <c:pt idx="916">
                  <c:v>84.072707635332833</c:v>
                </c:pt>
                <c:pt idx="917">
                  <c:v>84.072163465100644</c:v>
                </c:pt>
                <c:pt idx="918">
                  <c:v>84.071623359089699</c:v>
                </c:pt>
                <c:pt idx="919">
                  <c:v>84.071087287074178</c:v>
                </c:pt>
                <c:pt idx="920">
                  <c:v>84.07055521905113</c:v>
                </c:pt>
                <c:pt idx="921">
                  <c:v>84.070027125238795</c:v>
                </c:pt>
                <c:pt idx="922">
                  <c:v>84.069502976075071</c:v>
                </c:pt>
                <c:pt idx="923">
                  <c:v>84.068982742215951</c:v>
                </c:pt>
                <c:pt idx="924">
                  <c:v>84.068466394533871</c:v>
                </c:pt>
                <c:pt idx="925">
                  <c:v>84.067953904116123</c:v>
                </c:pt>
                <c:pt idx="926">
                  <c:v>84.067445242263403</c:v>
                </c:pt>
                <c:pt idx="927">
                  <c:v>84.066940380488148</c:v>
                </c:pt>
                <c:pt idx="928">
                  <c:v>84.066439290513088</c:v>
                </c:pt>
                <c:pt idx="929">
                  <c:v>84.065941944269653</c:v>
                </c:pt>
                <c:pt idx="930">
                  <c:v>84.065448313896511</c:v>
                </c:pt>
                <c:pt idx="931">
                  <c:v>84.064958371738044</c:v>
                </c:pt>
                <c:pt idx="932">
                  <c:v>84.064472090342832</c:v>
                </c:pt>
                <c:pt idx="933">
                  <c:v>84.063989442462187</c:v>
                </c:pt>
                <c:pt idx="934">
                  <c:v>84.063510401048688</c:v>
                </c:pt>
                <c:pt idx="935">
                  <c:v>84.063034939254706</c:v>
                </c:pt>
                <c:pt idx="936">
                  <c:v>84.062563030431008</c:v>
                </c:pt>
                <c:pt idx="937">
                  <c:v>84.062094648125154</c:v>
                </c:pt>
                <c:pt idx="938">
                  <c:v>84.061629766080245</c:v>
                </c:pt>
                <c:pt idx="939">
                  <c:v>84.061168358233431</c:v>
                </c:pt>
                <c:pt idx="940">
                  <c:v>84.060710398714505</c:v>
                </c:pt>
                <c:pt idx="941">
                  <c:v>84.060255861844439</c:v>
                </c:pt>
                <c:pt idx="942">
                  <c:v>84.059804722134103</c:v>
                </c:pt>
                <c:pt idx="943">
                  <c:v>84.059356954282777</c:v>
                </c:pt>
                <c:pt idx="944">
                  <c:v>84.058912533176866</c:v>
                </c:pt>
                <c:pt idx="945">
                  <c:v>84.058471433888514</c:v>
                </c:pt>
                <c:pt idx="946">
                  <c:v>84.058033631674149</c:v>
                </c:pt>
                <c:pt idx="947">
                  <c:v>84.057599101973295</c:v>
                </c:pt>
                <c:pt idx="948">
                  <c:v>84.057167820407145</c:v>
                </c:pt>
                <c:pt idx="949">
                  <c:v>84.056739762777269</c:v>
                </c:pt>
                <c:pt idx="950">
                  <c:v>84.056314905064269</c:v>
                </c:pt>
                <c:pt idx="951">
                  <c:v>84.05589322342648</c:v>
                </c:pt>
                <c:pt idx="952">
                  <c:v>84.055474694198736</c:v>
                </c:pt>
                <c:pt idx="953">
                  <c:v>84.055059293890977</c:v>
                </c:pt>
                <c:pt idx="954">
                  <c:v>84.054646999187042</c:v>
                </c:pt>
                <c:pt idx="955">
                  <c:v>84.054237786943389</c:v>
                </c:pt>
                <c:pt idx="956">
                  <c:v>84.053831634187802</c:v>
                </c:pt>
                <c:pt idx="957">
                  <c:v>84.053428518118196</c:v>
                </c:pt>
                <c:pt idx="958">
                  <c:v>84.053028416101313</c:v>
                </c:pt>
                <c:pt idx="959">
                  <c:v>84.052631305671525</c:v>
                </c:pt>
                <c:pt idx="960">
                  <c:v>84.052237164529572</c:v>
                </c:pt>
                <c:pt idx="961">
                  <c:v>84.05184597054145</c:v>
                </c:pt>
                <c:pt idx="962">
                  <c:v>84.051457701737036</c:v>
                </c:pt>
                <c:pt idx="963">
                  <c:v>84.051072336309034</c:v>
                </c:pt>
                <c:pt idx="964">
                  <c:v>84.050689852611725</c:v>
                </c:pt>
                <c:pt idx="965">
                  <c:v>84.050310229159763</c:v>
                </c:pt>
                <c:pt idx="966">
                  <c:v>84.049933444627058</c:v>
                </c:pt>
                <c:pt idx="967">
                  <c:v>84.049559477845548</c:v>
                </c:pt>
                <c:pt idx="968">
                  <c:v>84.049188307804116</c:v>
                </c:pt>
                <c:pt idx="969">
                  <c:v>84.04881991364735</c:v>
                </c:pt>
                <c:pt idx="970">
                  <c:v>84.048454274674469</c:v>
                </c:pt>
                <c:pt idx="971">
                  <c:v>84.048091370338199</c:v>
                </c:pt>
                <c:pt idx="972">
                  <c:v>84.047731180243616</c:v>
                </c:pt>
                <c:pt idx="973">
                  <c:v>84.047373684146976</c:v>
                </c:pt>
                <c:pt idx="974">
                  <c:v>84.047018861954754</c:v>
                </c:pt>
                <c:pt idx="975">
                  <c:v>84.046666693722372</c:v>
                </c:pt>
                <c:pt idx="976">
                  <c:v>84.046317159653256</c:v>
                </c:pt>
                <c:pt idx="977">
                  <c:v>84.04597024009766</c:v>
                </c:pt>
                <c:pt idx="978">
                  <c:v>84.045625915551597</c:v>
                </c:pt>
                <c:pt idx="979">
                  <c:v>84.045284166655804</c:v>
                </c:pt>
                <c:pt idx="980">
                  <c:v>84.044944974194664</c:v>
                </c:pt>
                <c:pt idx="981">
                  <c:v>84.044608319095161</c:v>
                </c:pt>
                <c:pt idx="982">
                  <c:v>84.044274182425795</c:v>
                </c:pt>
                <c:pt idx="983">
                  <c:v>84.043942545395595</c:v>
                </c:pt>
                <c:pt idx="984">
                  <c:v>84.043613389353041</c:v>
                </c:pt>
                <c:pt idx="985">
                  <c:v>84.043286695785099</c:v>
                </c:pt>
                <c:pt idx="986">
                  <c:v>84.04296244631611</c:v>
                </c:pt>
                <c:pt idx="987">
                  <c:v>84.042640622706926</c:v>
                </c:pt>
                <c:pt idx="988">
                  <c:v>84.042321206853728</c:v>
                </c:pt>
                <c:pt idx="989">
                  <c:v>84.042004180787174</c:v>
                </c:pt>
                <c:pt idx="990">
                  <c:v>84.041689526671348</c:v>
                </c:pt>
                <c:pt idx="991">
                  <c:v>84.04137722680278</c:v>
                </c:pt>
                <c:pt idx="992">
                  <c:v>84.041067263609506</c:v>
                </c:pt>
                <c:pt idx="993">
                  <c:v>84.040759619650075</c:v>
                </c:pt>
                <c:pt idx="994">
                  <c:v>84.040454277612554</c:v>
                </c:pt>
                <c:pt idx="995">
                  <c:v>84.040151220313689</c:v>
                </c:pt>
                <c:pt idx="996">
                  <c:v>84.039850430697811</c:v>
                </c:pt>
                <c:pt idx="997">
                  <c:v>84.039551891835998</c:v>
                </c:pt>
                <c:pt idx="998">
                  <c:v>84.039255586925123</c:v>
                </c:pt>
                <c:pt idx="999">
                  <c:v>84.038961499286913</c:v>
                </c:pt>
                <c:pt idx="1000">
                  <c:v>84.038669612367045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690328"/>
        <c:axId val="353690720"/>
      </c:scatterChart>
      <c:valAx>
        <c:axId val="353690328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0204578459425729"/>
              <c:y val="0.92222224563625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90720"/>
        <c:crosses val="autoZero"/>
        <c:crossBetween val="midCat"/>
      </c:valAx>
      <c:valAx>
        <c:axId val="3536907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State-variable solutions</a:t>
                </a:r>
              </a:p>
            </c:rich>
          </c:tx>
          <c:layout>
            <c:manualLayout>
              <c:xMode val="edge"/>
              <c:yMode val="edge"/>
              <c:x val="2.7650691094891519E-3"/>
              <c:y val="0.314772650046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690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620503065474142"/>
          <c:y val="0.17680725446305098"/>
          <c:w val="0.57015408910187371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93095312696677E-2"/>
          <c:y val="0.17712660504864441"/>
          <c:w val="0.9509068855330477"/>
          <c:h val="0.7601904181760585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'Baseline model'!$CZ$8</c:f>
              <c:strCache>
                <c:ptCount val="1"/>
                <c:pt idx="0">
                  <c:v>ExBNR(t)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model'!$CZ$9:$CZ$1009</c:f>
              <c:numCache>
                <c:formatCode>#,##0</c:formatCode>
                <c:ptCount val="1001"/>
                <c:pt idx="0">
                  <c:v>84</c:v>
                </c:pt>
                <c:pt idx="1">
                  <c:v>82.739999999999981</c:v>
                </c:pt>
                <c:pt idx="2">
                  <c:v>81.498899999999992</c:v>
                </c:pt>
                <c:pt idx="3">
                  <c:v>80.276416499999996</c:v>
                </c:pt>
                <c:pt idx="4">
                  <c:v>79.07227025249999</c:v>
                </c:pt>
                <c:pt idx="5">
                  <c:v>77.886186198712494</c:v>
                </c:pt>
                <c:pt idx="6">
                  <c:v>76.7178934057318</c:v>
                </c:pt>
                <c:pt idx="7">
                  <c:v>75.567125004645831</c:v>
                </c:pt>
                <c:pt idx="8">
                  <c:v>74.433618129576132</c:v>
                </c:pt>
                <c:pt idx="9">
                  <c:v>73.317113857632492</c:v>
                </c:pt>
                <c:pt idx="10">
                  <c:v>72.217357149768006</c:v>
                </c:pt>
                <c:pt idx="11">
                  <c:v>71.13409679252149</c:v>
                </c:pt>
                <c:pt idx="12">
                  <c:v>70.067085340633668</c:v>
                </c:pt>
                <c:pt idx="13">
                  <c:v>69.016079060524163</c:v>
                </c:pt>
                <c:pt idx="14">
                  <c:v>67.980837874616299</c:v>
                </c:pt>
                <c:pt idx="15">
                  <c:v>66.961125306497067</c:v>
                </c:pt>
                <c:pt idx="16">
                  <c:v>65.95670842689961</c:v>
                </c:pt>
                <c:pt idx="17">
                  <c:v>64.967357800496131</c:v>
                </c:pt>
                <c:pt idx="18">
                  <c:v>63.992847433488677</c:v>
                </c:pt>
                <c:pt idx="19">
                  <c:v>63.03295472198635</c:v>
                </c:pt>
                <c:pt idx="20">
                  <c:v>62.087460401156548</c:v>
                </c:pt>
                <c:pt idx="21">
                  <c:v>61.156148495139199</c:v>
                </c:pt>
                <c:pt idx="22">
                  <c:v>60.238806267712121</c:v>
                </c:pt>
                <c:pt idx="23">
                  <c:v>59.335224173696439</c:v>
                </c:pt>
                <c:pt idx="24">
                  <c:v>58.445195811091004</c:v>
                </c:pt>
                <c:pt idx="25">
                  <c:v>57.568517873924634</c:v>
                </c:pt>
                <c:pt idx="26">
                  <c:v>56.70499010581576</c:v>
                </c:pt>
                <c:pt idx="27">
                  <c:v>55.854415254228527</c:v>
                </c:pt>
                <c:pt idx="28">
                  <c:v>55.016599025415104</c:v>
                </c:pt>
                <c:pt idx="29">
                  <c:v>54.191350040033868</c:v>
                </c:pt>
                <c:pt idx="30">
                  <c:v>53.378479789433364</c:v>
                </c:pt>
                <c:pt idx="31">
                  <c:v>52.577802592591866</c:v>
                </c:pt>
                <c:pt idx="32">
                  <c:v>51.789135553702984</c:v>
                </c:pt>
                <c:pt idx="33">
                  <c:v>51.012298520397444</c:v>
                </c:pt>
                <c:pt idx="34">
                  <c:v>50.247114042591477</c:v>
                </c:pt>
                <c:pt idx="35">
                  <c:v>49.493407331952611</c:v>
                </c:pt>
                <c:pt idx="36">
                  <c:v>48.75100622197332</c:v>
                </c:pt>
                <c:pt idx="37">
                  <c:v>48.019741128643723</c:v>
                </c:pt>
                <c:pt idx="38">
                  <c:v>47.299445011714063</c:v>
                </c:pt>
                <c:pt idx="39">
                  <c:v>46.58995333653835</c:v>
                </c:pt>
                <c:pt idx="40">
                  <c:v>45.891104036490269</c:v>
                </c:pt>
                <c:pt idx="41">
                  <c:v>45.202737475942918</c:v>
                </c:pt>
                <c:pt idx="42">
                  <c:v>44.524696413803774</c:v>
                </c:pt>
                <c:pt idx="43">
                  <c:v>43.85682596759672</c:v>
                </c:pt>
                <c:pt idx="44">
                  <c:v>43.198973578082764</c:v>
                </c:pt>
                <c:pt idx="45">
                  <c:v>42.550988974411531</c:v>
                </c:pt>
                <c:pt idx="46">
                  <c:v>41.912724139795351</c:v>
                </c:pt>
                <c:pt idx="47">
                  <c:v>41.28403327769842</c:v>
                </c:pt>
                <c:pt idx="48">
                  <c:v>40.664772778532942</c:v>
                </c:pt>
                <c:pt idx="49">
                  <c:v>40.054801186854952</c:v>
                </c:pt>
                <c:pt idx="50">
                  <c:v>39.453979169052133</c:v>
                </c:pt>
                <c:pt idx="51">
                  <c:v>38.862169481516347</c:v>
                </c:pt>
                <c:pt idx="52">
                  <c:v>38.279236939293604</c:v>
                </c:pt>
                <c:pt idx="53">
                  <c:v>37.705048385204201</c:v>
                </c:pt>
                <c:pt idx="54">
                  <c:v>37.13947265942614</c:v>
                </c:pt>
                <c:pt idx="55">
                  <c:v>36.582380569534749</c:v>
                </c:pt>
                <c:pt idx="56">
                  <c:v>36.033644860991728</c:v>
                </c:pt>
                <c:pt idx="57">
                  <c:v>35.49314018807685</c:v>
                </c:pt>
                <c:pt idx="58">
                  <c:v>34.960743085255693</c:v>
                </c:pt>
                <c:pt idx="59">
                  <c:v>34.436331938976863</c:v>
                </c:pt>
                <c:pt idx="60">
                  <c:v>33.919786959892207</c:v>
                </c:pt>
                <c:pt idx="61">
                  <c:v>33.410990155493828</c:v>
                </c:pt>
                <c:pt idx="62">
                  <c:v>32.909825303161412</c:v>
                </c:pt>
                <c:pt idx="63">
                  <c:v>32.416177923613994</c:v>
                </c:pt>
                <c:pt idx="64">
                  <c:v>31.929935254759783</c:v>
                </c:pt>
                <c:pt idx="65">
                  <c:v>31.45098622593839</c:v>
                </c:pt>
                <c:pt idx="66">
                  <c:v>30.979221432549316</c:v>
                </c:pt>
                <c:pt idx="67">
                  <c:v>30.51453311106108</c:v>
                </c:pt>
                <c:pt idx="68">
                  <c:v>30.056815114395164</c:v>
                </c:pt>
                <c:pt idx="69">
                  <c:v>29.60596288767924</c:v>
                </c:pt>
                <c:pt idx="70">
                  <c:v>29.161873444364051</c:v>
                </c:pt>
                <c:pt idx="71">
                  <c:v>28.724445342698591</c:v>
                </c:pt>
                <c:pt idx="72">
                  <c:v>28.293578662558112</c:v>
                </c:pt>
                <c:pt idx="73">
                  <c:v>27.869174982619739</c:v>
                </c:pt>
                <c:pt idx="74">
                  <c:v>27.451137357880437</c:v>
                </c:pt>
                <c:pt idx="75">
                  <c:v>27.039370297512228</c:v>
                </c:pt>
                <c:pt idx="76">
                  <c:v>26.633779743049548</c:v>
                </c:pt>
                <c:pt idx="77">
                  <c:v>26.234273046903802</c:v>
                </c:pt>
                <c:pt idx="78">
                  <c:v>25.840758951200243</c:v>
                </c:pt>
                <c:pt idx="79">
                  <c:v>25.453147566932238</c:v>
                </c:pt>
                <c:pt idx="80">
                  <c:v>25.071350353428254</c:v>
                </c:pt>
                <c:pt idx="81">
                  <c:v>24.695280098126837</c:v>
                </c:pt>
                <c:pt idx="82">
                  <c:v>24.324850896654929</c:v>
                </c:pt>
                <c:pt idx="83">
                  <c:v>23.959978133205105</c:v>
                </c:pt>
                <c:pt idx="84">
                  <c:v>23.600578461207032</c:v>
                </c:pt>
                <c:pt idx="85">
                  <c:v>23.246569784288923</c:v>
                </c:pt>
                <c:pt idx="86">
                  <c:v>22.897871237524587</c:v>
                </c:pt>
                <c:pt idx="87">
                  <c:v>22.554403168961723</c:v>
                </c:pt>
                <c:pt idx="88">
                  <c:v>22.216087121427297</c:v>
                </c:pt>
                <c:pt idx="89">
                  <c:v>21.882845814605886</c:v>
                </c:pt>
                <c:pt idx="90">
                  <c:v>21.554603127386798</c:v>
                </c:pt>
                <c:pt idx="91">
                  <c:v>21.231284080475998</c:v>
                </c:pt>
                <c:pt idx="92">
                  <c:v>20.912814819268856</c:v>
                </c:pt>
                <c:pt idx="93">
                  <c:v>20.599122596979822</c:v>
                </c:pt>
                <c:pt idx="94">
                  <c:v>20.290135758025123</c:v>
                </c:pt>
                <c:pt idx="95">
                  <c:v>19.985783721654748</c:v>
                </c:pt>
                <c:pt idx="96">
                  <c:v>19.685996965829929</c:v>
                </c:pt>
                <c:pt idx="97">
                  <c:v>19.390707011342478</c:v>
                </c:pt>
                <c:pt idx="98">
                  <c:v>19.099846406172343</c:v>
                </c:pt>
                <c:pt idx="99">
                  <c:v>18.813348710079755</c:v>
                </c:pt>
                <c:pt idx="100">
                  <c:v>18.531148479428559</c:v>
                </c:pt>
                <c:pt idx="101">
                  <c:v>18.25318125223713</c:v>
                </c:pt>
                <c:pt idx="102">
                  <c:v>17.979383533453575</c:v>
                </c:pt>
                <c:pt idx="103">
                  <c:v>17.709692780451771</c:v>
                </c:pt>
                <c:pt idx="104">
                  <c:v>17.444047388744995</c:v>
                </c:pt>
                <c:pt idx="105">
                  <c:v>17.182386677913822</c:v>
                </c:pt>
                <c:pt idx="106">
                  <c:v>16.924650877745112</c:v>
                </c:pt>
                <c:pt idx="107">
                  <c:v>16.670781114578936</c:v>
                </c:pt>
                <c:pt idx="108">
                  <c:v>16.420719397860257</c:v>
                </c:pt>
                <c:pt idx="109">
                  <c:v>16.174408606892349</c:v>
                </c:pt>
                <c:pt idx="110">
                  <c:v>15.931792477788965</c:v>
                </c:pt>
                <c:pt idx="111">
                  <c:v>15.692815590622128</c:v>
                </c:pt>
                <c:pt idx="112">
                  <c:v>15.457423356762797</c:v>
                </c:pt>
                <c:pt idx="113">
                  <c:v>15.225562006411353</c:v>
                </c:pt>
                <c:pt idx="114">
                  <c:v>14.997178576315184</c:v>
                </c:pt>
                <c:pt idx="115">
                  <c:v>14.772220897670456</c:v>
                </c:pt>
                <c:pt idx="116">
                  <c:v>14.550637584205399</c:v>
                </c:pt>
                <c:pt idx="117">
                  <c:v>14.332378020442318</c:v>
                </c:pt>
                <c:pt idx="118">
                  <c:v>14.117392350135685</c:v>
                </c:pt>
                <c:pt idx="119">
                  <c:v>13.905631464883649</c:v>
                </c:pt>
                <c:pt idx="120">
                  <c:v>13.697046992910396</c:v>
                </c:pt>
                <c:pt idx="121">
                  <c:v>13.491591288016739</c:v>
                </c:pt>
                <c:pt idx="122">
                  <c:v>13.289217418696488</c:v>
                </c:pt>
                <c:pt idx="123">
                  <c:v>13.089879157416041</c:v>
                </c:pt>
                <c:pt idx="124">
                  <c:v>12.893530970054801</c:v>
                </c:pt>
                <c:pt idx="125">
                  <c:v>12.700128005503977</c:v>
                </c:pt>
                <c:pt idx="126">
                  <c:v>12.509626085421418</c:v>
                </c:pt>
                <c:pt idx="127">
                  <c:v>12.321981694140097</c:v>
                </c:pt>
                <c:pt idx="128">
                  <c:v>12.137151968727995</c:v>
                </c:pt>
                <c:pt idx="129">
                  <c:v>11.955094689197075</c:v>
                </c:pt>
                <c:pt idx="130">
                  <c:v>11.775768268859117</c:v>
                </c:pt>
                <c:pt idx="131">
                  <c:v>11.599131744826231</c:v>
                </c:pt>
                <c:pt idx="132">
                  <c:v>11.425144768653837</c:v>
                </c:pt>
                <c:pt idx="133">
                  <c:v>11.253767597124032</c:v>
                </c:pt>
                <c:pt idx="134">
                  <c:v>11.084961083167171</c:v>
                </c:pt>
                <c:pt idx="135">
                  <c:v>10.918686666919664</c:v>
                </c:pt>
                <c:pt idx="136">
                  <c:v>10.754906366915868</c:v>
                </c:pt>
                <c:pt idx="137">
                  <c:v>10.59358277141213</c:v>
                </c:pt>
                <c:pt idx="138">
                  <c:v>10.43467902984095</c:v>
                </c:pt>
                <c:pt idx="139">
                  <c:v>10.278158844393335</c:v>
                </c:pt>
                <c:pt idx="140">
                  <c:v>10.123986461727434</c:v>
                </c:pt>
                <c:pt idx="141">
                  <c:v>9.9721266648015234</c:v>
                </c:pt>
                <c:pt idx="142">
                  <c:v>9.8225447648294999</c:v>
                </c:pt>
                <c:pt idx="143">
                  <c:v>9.6752065933570588</c:v>
                </c:pt>
                <c:pt idx="144">
                  <c:v>9.5300784944567027</c:v>
                </c:pt>
                <c:pt idx="145">
                  <c:v>9.3871273170398535</c:v>
                </c:pt>
                <c:pt idx="146">
                  <c:v>9.2463204072842551</c:v>
                </c:pt>
                <c:pt idx="147">
                  <c:v>9.1076256011749894</c:v>
                </c:pt>
                <c:pt idx="148">
                  <c:v>8.971011217157363</c:v>
                </c:pt>
                <c:pt idx="149">
                  <c:v>8.8364460489000045</c:v>
                </c:pt>
                <c:pt idx="150">
                  <c:v>8.7038993581665043</c:v>
                </c:pt>
                <c:pt idx="151">
                  <c:v>8.5733408677940073</c:v>
                </c:pt>
                <c:pt idx="152">
                  <c:v>8.4447407547770972</c:v>
                </c:pt>
                <c:pt idx="153">
                  <c:v>8.3180696434554413</c:v>
                </c:pt>
                <c:pt idx="154">
                  <c:v>8.1932985988036098</c:v>
                </c:pt>
                <c:pt idx="155">
                  <c:v>8.0703991198215572</c:v>
                </c:pt>
                <c:pt idx="156">
                  <c:v>7.9493431330242315</c:v>
                </c:pt>
                <c:pt idx="157">
                  <c:v>7.8301029860288685</c:v>
                </c:pt>
                <c:pt idx="158">
                  <c:v>7.7126514412384344</c:v>
                </c:pt>
                <c:pt idx="159">
                  <c:v>7.5969616696198585</c:v>
                </c:pt>
                <c:pt idx="160">
                  <c:v>7.4830072445755604</c:v>
                </c:pt>
                <c:pt idx="161">
                  <c:v>7.3707621359069257</c:v>
                </c:pt>
                <c:pt idx="162">
                  <c:v>7.2602007038683221</c:v>
                </c:pt>
                <c:pt idx="163">
                  <c:v>7.1512976933102976</c:v>
                </c:pt>
                <c:pt idx="164">
                  <c:v>7.0440282279106423</c:v>
                </c:pt>
                <c:pt idx="165">
                  <c:v>6.9383678044919845</c:v>
                </c:pt>
                <c:pt idx="166">
                  <c:v>6.8342922874246037</c:v>
                </c:pt>
                <c:pt idx="167">
                  <c:v>6.7317779031132359</c:v>
                </c:pt>
                <c:pt idx="168">
                  <c:v>6.6308012345665368</c:v>
                </c:pt>
                <c:pt idx="169">
                  <c:v>6.5313392160480381</c:v>
                </c:pt>
                <c:pt idx="170">
                  <c:v>6.4333691278073166</c:v>
                </c:pt>
                <c:pt idx="171">
                  <c:v>6.3368685908902069</c:v>
                </c:pt>
                <c:pt idx="172">
                  <c:v>6.2418155620268534</c:v>
                </c:pt>
                <c:pt idx="173">
                  <c:v>6.1481883285964507</c:v>
                </c:pt>
                <c:pt idx="174">
                  <c:v>6.0559655036675046</c:v>
                </c:pt>
                <c:pt idx="175">
                  <c:v>5.9651260211124919</c:v>
                </c:pt>
                <c:pt idx="176">
                  <c:v>5.8756491307958045</c:v>
                </c:pt>
                <c:pt idx="177">
                  <c:v>5.7875143938338676</c:v>
                </c:pt>
                <c:pt idx="178">
                  <c:v>5.70070167792636</c:v>
                </c:pt>
                <c:pt idx="179">
                  <c:v>5.6151911527574647</c:v>
                </c:pt>
                <c:pt idx="180">
                  <c:v>5.5309632854661022</c:v>
                </c:pt>
                <c:pt idx="181">
                  <c:v>5.4479988361841114</c:v>
                </c:pt>
                <c:pt idx="182">
                  <c:v>5.366278853641349</c:v>
                </c:pt>
                <c:pt idx="183">
                  <c:v>5.2857846708367289</c:v>
                </c:pt>
                <c:pt idx="184">
                  <c:v>5.2064979007741776</c:v>
                </c:pt>
                <c:pt idx="185">
                  <c:v>5.1284004322625654</c:v>
                </c:pt>
                <c:pt idx="186">
                  <c:v>5.0514744257786264</c:v>
                </c:pt>
                <c:pt idx="187">
                  <c:v>4.9757023093919468</c:v>
                </c:pt>
                <c:pt idx="188">
                  <c:v>4.9010667747510679</c:v>
                </c:pt>
                <c:pt idx="189">
                  <c:v>4.8275507731298024</c:v>
                </c:pt>
                <c:pt idx="190">
                  <c:v>4.7551375115328547</c:v>
                </c:pt>
                <c:pt idx="191">
                  <c:v>4.6838104488598624</c:v>
                </c:pt>
                <c:pt idx="192">
                  <c:v>4.613553292126964</c:v>
                </c:pt>
                <c:pt idx="193">
                  <c:v>4.544349992745059</c:v>
                </c:pt>
                <c:pt idx="194">
                  <c:v>4.4761847428538832</c:v>
                </c:pt>
                <c:pt idx="195">
                  <c:v>4.4090419717110754</c:v>
                </c:pt>
                <c:pt idx="196">
                  <c:v>4.342906342135409</c:v>
                </c:pt>
                <c:pt idx="197">
                  <c:v>4.2777627470033783</c:v>
                </c:pt>
                <c:pt idx="198">
                  <c:v>4.213596305798327</c:v>
                </c:pt>
                <c:pt idx="199">
                  <c:v>4.1503923612113525</c:v>
                </c:pt>
                <c:pt idx="200">
                  <c:v>4.0881364757931822</c:v>
                </c:pt>
                <c:pt idx="201">
                  <c:v>4.0268144286562846</c:v>
                </c:pt>
                <c:pt idx="202">
                  <c:v>3.96641221222644</c:v>
                </c:pt>
                <c:pt idx="203">
                  <c:v>3.9069160290430434</c:v>
                </c:pt>
                <c:pt idx="204">
                  <c:v>3.8483122886073975</c:v>
                </c:pt>
                <c:pt idx="205">
                  <c:v>3.7905876042782864</c:v>
                </c:pt>
                <c:pt idx="206">
                  <c:v>3.7337287902141121</c:v>
                </c:pt>
                <c:pt idx="207">
                  <c:v>3.6777228583609003</c:v>
                </c:pt>
                <c:pt idx="208">
                  <c:v>3.6225570154854871</c:v>
                </c:pt>
                <c:pt idx="209">
                  <c:v>3.568218660253204</c:v>
                </c:pt>
                <c:pt idx="210">
                  <c:v>3.5146953803494059</c:v>
                </c:pt>
                <c:pt idx="211">
                  <c:v>3.4619749496441647</c:v>
                </c:pt>
                <c:pt idx="212">
                  <c:v>3.4100453253995027</c:v>
                </c:pt>
                <c:pt idx="213">
                  <c:v>3.35889464551851</c:v>
                </c:pt>
                <c:pt idx="214">
                  <c:v>3.3085112258357321</c:v>
                </c:pt>
                <c:pt idx="215">
                  <c:v>3.258883557448196</c:v>
                </c:pt>
                <c:pt idx="216">
                  <c:v>3.2100003040864729</c:v>
                </c:pt>
                <c:pt idx="217">
                  <c:v>3.161850299525176</c:v>
                </c:pt>
                <c:pt idx="218">
                  <c:v>3.1144225450322982</c:v>
                </c:pt>
                <c:pt idx="219">
                  <c:v>3.0677062068568142</c:v>
                </c:pt>
                <c:pt idx="220">
                  <c:v>3.0216906137539614</c:v>
                </c:pt>
                <c:pt idx="221">
                  <c:v>2.9763652545476522</c:v>
                </c:pt>
                <c:pt idx="222">
                  <c:v>2.9317197757294378</c:v>
                </c:pt>
                <c:pt idx="223">
                  <c:v>2.887743979093496</c:v>
                </c:pt>
                <c:pt idx="224">
                  <c:v>2.8444278194070938</c:v>
                </c:pt>
                <c:pt idx="225">
                  <c:v>2.8017614021159871</c:v>
                </c:pt>
                <c:pt idx="226">
                  <c:v>2.7597349810842475</c:v>
                </c:pt>
                <c:pt idx="227">
                  <c:v>2.7183389563679841</c:v>
                </c:pt>
                <c:pt idx="228">
                  <c:v>2.6775638720224642</c:v>
                </c:pt>
                <c:pt idx="229">
                  <c:v>2.6374004139421268</c:v>
                </c:pt>
                <c:pt idx="230">
                  <c:v>2.5978394077329949</c:v>
                </c:pt>
                <c:pt idx="231">
                  <c:v>2.5588718166170001</c:v>
                </c:pt>
                <c:pt idx="232">
                  <c:v>2.5204887393677451</c:v>
                </c:pt>
                <c:pt idx="233">
                  <c:v>2.4826814082772288</c:v>
                </c:pt>
                <c:pt idx="234">
                  <c:v>2.4454411871530706</c:v>
                </c:pt>
                <c:pt idx="235">
                  <c:v>2.4087595693457744</c:v>
                </c:pt>
                <c:pt idx="236">
                  <c:v>2.3726281758055876</c:v>
                </c:pt>
                <c:pt idx="237">
                  <c:v>2.3370387531685042</c:v>
                </c:pt>
                <c:pt idx="238">
                  <c:v>2.3019831718709765</c:v>
                </c:pt>
                <c:pt idx="239">
                  <c:v>2.2674534242929116</c:v>
                </c:pt>
                <c:pt idx="240">
                  <c:v>2.2334416229285181</c:v>
                </c:pt>
                <c:pt idx="241">
                  <c:v>2.1999399985845902</c:v>
                </c:pt>
                <c:pt idx="242">
                  <c:v>2.1669408986058212</c:v>
                </c:pt>
                <c:pt idx="243">
                  <c:v>2.1344367851267338</c:v>
                </c:pt>
                <c:pt idx="244">
                  <c:v>2.1024202333498332</c:v>
                </c:pt>
                <c:pt idx="245">
                  <c:v>2.0708839298495856</c:v>
                </c:pt>
                <c:pt idx="246">
                  <c:v>2.0398206709018418</c:v>
                </c:pt>
                <c:pt idx="247">
                  <c:v>2.0092233608383143</c:v>
                </c:pt>
                <c:pt idx="248">
                  <c:v>1.9790850104257396</c:v>
                </c:pt>
                <c:pt idx="249">
                  <c:v>1.9493987352693536</c:v>
                </c:pt>
                <c:pt idx="250">
                  <c:v>1.9201577542403137</c:v>
                </c:pt>
                <c:pt idx="251">
                  <c:v>1.8913553879267087</c:v>
                </c:pt>
                <c:pt idx="252">
                  <c:v>1.8629850571078082</c:v>
                </c:pt>
                <c:pt idx="253">
                  <c:v>1.835040281251191</c:v>
                </c:pt>
                <c:pt idx="254">
                  <c:v>1.8075146770324235</c:v>
                </c:pt>
                <c:pt idx="255">
                  <c:v>1.7804019568769367</c:v>
                </c:pt>
                <c:pt idx="256">
                  <c:v>1.7536959275237829</c:v>
                </c:pt>
                <c:pt idx="257">
                  <c:v>1.7273904886109264</c:v>
                </c:pt>
                <c:pt idx="258">
                  <c:v>1.7014796312817626</c:v>
                </c:pt>
                <c:pt idx="259">
                  <c:v>1.6759574368125361</c:v>
                </c:pt>
                <c:pt idx="260">
                  <c:v>1.6508180752603483</c:v>
                </c:pt>
                <c:pt idx="261">
                  <c:v>1.6260558041314428</c:v>
                </c:pt>
                <c:pt idx="262">
                  <c:v>1.6016649670694709</c:v>
                </c:pt>
                <c:pt idx="263">
                  <c:v>1.577639992563429</c:v>
                </c:pt>
                <c:pt idx="264">
                  <c:v>1.5539753926749778</c:v>
                </c:pt>
                <c:pt idx="265">
                  <c:v>1.5306657617848531</c:v>
                </c:pt>
                <c:pt idx="266">
                  <c:v>1.5077057753580803</c:v>
                </c:pt>
                <c:pt idx="267">
                  <c:v>1.485090188727709</c:v>
                </c:pt>
                <c:pt idx="268">
                  <c:v>1.4628138358967935</c:v>
                </c:pt>
                <c:pt idx="269">
                  <c:v>1.4408716283583416</c:v>
                </c:pt>
                <c:pt idx="270">
                  <c:v>1.4192585539329663</c:v>
                </c:pt>
                <c:pt idx="271">
                  <c:v>1.3979696756239719</c:v>
                </c:pt>
                <c:pt idx="272">
                  <c:v>1.3770001304896122</c:v>
                </c:pt>
                <c:pt idx="273">
                  <c:v>1.3563451285322683</c:v>
                </c:pt>
                <c:pt idx="274">
                  <c:v>1.3359999516042842</c:v>
                </c:pt>
                <c:pt idx="275">
                  <c:v>1.3159599523302199</c:v>
                </c:pt>
                <c:pt idx="276">
                  <c:v>1.2962205530452666</c:v>
                </c:pt>
                <c:pt idx="277">
                  <c:v>1.2767772447495875</c:v>
                </c:pt>
                <c:pt idx="278">
                  <c:v>1.2576255860783438</c:v>
                </c:pt>
                <c:pt idx="279">
                  <c:v>1.2387612022871688</c:v>
                </c:pt>
                <c:pt idx="280">
                  <c:v>1.220179784252861</c:v>
                </c:pt>
                <c:pt idx="281">
                  <c:v>1.2018770874890683</c:v>
                </c:pt>
                <c:pt idx="282">
                  <c:v>1.1838489311767324</c:v>
                </c:pt>
                <c:pt idx="283">
                  <c:v>1.1660911972090813</c:v>
                </c:pt>
                <c:pt idx="284">
                  <c:v>1.1485998292509452</c:v>
                </c:pt>
                <c:pt idx="285">
                  <c:v>1.1313708318121809</c:v>
                </c:pt>
                <c:pt idx="286">
                  <c:v>1.1144002693349984</c:v>
                </c:pt>
                <c:pt idx="287">
                  <c:v>1.0976842652949732</c:v>
                </c:pt>
                <c:pt idx="288">
                  <c:v>1.0812190013155487</c:v>
                </c:pt>
                <c:pt idx="289">
                  <c:v>1.0650007162958155</c:v>
                </c:pt>
                <c:pt idx="290">
                  <c:v>1.0490257055513783</c:v>
                </c:pt>
                <c:pt idx="291">
                  <c:v>1.0332903199681076</c:v>
                </c:pt>
                <c:pt idx="292">
                  <c:v>1.0177909651685861</c:v>
                </c:pt>
                <c:pt idx="293">
                  <c:v>1.0025241006910572</c:v>
                </c:pt>
                <c:pt idx="294">
                  <c:v>0.98748623918069134</c:v>
                </c:pt>
                <c:pt idx="295">
                  <c:v>0.97267394559298093</c:v>
                </c:pt>
                <c:pt idx="296">
                  <c:v>0.95808383640908634</c:v>
                </c:pt>
                <c:pt idx="297">
                  <c:v>0.94371257886295001</c:v>
                </c:pt>
                <c:pt idx="298">
                  <c:v>0.92955689018000576</c:v>
                </c:pt>
                <c:pt idx="299">
                  <c:v>0.91561353682730573</c:v>
                </c:pt>
                <c:pt idx="300">
                  <c:v>0.90187933377489604</c:v>
                </c:pt>
                <c:pt idx="301">
                  <c:v>0.88835114376827251</c:v>
                </c:pt>
                <c:pt idx="302">
                  <c:v>0.87502587661174835</c:v>
                </c:pt>
                <c:pt idx="303">
                  <c:v>0.86190048846257217</c:v>
                </c:pt>
                <c:pt idx="304">
                  <c:v>0.84897198113563366</c:v>
                </c:pt>
                <c:pt idx="305">
                  <c:v>0.83623740141859904</c:v>
                </c:pt>
                <c:pt idx="306">
                  <c:v>0.82369384039732019</c:v>
                </c:pt>
                <c:pt idx="307">
                  <c:v>0.81133843279136031</c:v>
                </c:pt>
                <c:pt idx="308">
                  <c:v>0.79916835629949001</c:v>
                </c:pt>
                <c:pt idx="309">
                  <c:v>0.78718083095499758</c:v>
                </c:pt>
                <c:pt idx="310">
                  <c:v>0.77537311849067259</c:v>
                </c:pt>
                <c:pt idx="311">
                  <c:v>0.76374252171331258</c:v>
                </c:pt>
                <c:pt idx="312">
                  <c:v>0.75228638388761293</c:v>
                </c:pt>
                <c:pt idx="313">
                  <c:v>0.74100208812929858</c:v>
                </c:pt>
                <c:pt idx="314">
                  <c:v>0.72988705680735932</c:v>
                </c:pt>
                <c:pt idx="315">
                  <c:v>0.71893875095524884</c:v>
                </c:pt>
                <c:pt idx="316">
                  <c:v>0.70815466969092</c:v>
                </c:pt>
                <c:pt idx="317">
                  <c:v>0.69753234964555633</c:v>
                </c:pt>
                <c:pt idx="318">
                  <c:v>0.68706936440087307</c:v>
                </c:pt>
                <c:pt idx="319">
                  <c:v>0.67676332393485994</c:v>
                </c:pt>
                <c:pt idx="320">
                  <c:v>0.66661187407583711</c:v>
                </c:pt>
                <c:pt idx="321">
                  <c:v>0.65661269596469951</c:v>
                </c:pt>
                <c:pt idx="322">
                  <c:v>0.64676350552522899</c:v>
                </c:pt>
                <c:pt idx="323">
                  <c:v>0.63706205294235052</c:v>
                </c:pt>
                <c:pt idx="324">
                  <c:v>0.62750612214821533</c:v>
                </c:pt>
                <c:pt idx="325">
                  <c:v>0.61809353031599212</c:v>
                </c:pt>
                <c:pt idx="326">
                  <c:v>0.60882212736125219</c:v>
                </c:pt>
                <c:pt idx="327">
                  <c:v>0.59968979545083334</c:v>
                </c:pt>
                <c:pt idx="328">
                  <c:v>0.59069444851907094</c:v>
                </c:pt>
                <c:pt idx="329">
                  <c:v>0.58183403179128479</c:v>
                </c:pt>
                <c:pt idx="330">
                  <c:v>0.57310652131441553</c:v>
                </c:pt>
                <c:pt idx="331">
                  <c:v>0.56450992349469931</c:v>
                </c:pt>
                <c:pt idx="332">
                  <c:v>0.55604227464227884</c:v>
                </c:pt>
                <c:pt idx="333">
                  <c:v>0.54770164052264458</c:v>
                </c:pt>
                <c:pt idx="334">
                  <c:v>0.53948611591480489</c:v>
                </c:pt>
                <c:pt idx="335">
                  <c:v>0.53139382417608272</c:v>
                </c:pt>
                <c:pt idx="336">
                  <c:v>0.52342291681344155</c:v>
                </c:pt>
                <c:pt idx="337">
                  <c:v>0.51557157306123991</c:v>
                </c:pt>
                <c:pt idx="338">
                  <c:v>0.50783799946532138</c:v>
                </c:pt>
                <c:pt idx="339">
                  <c:v>0.50022042947334144</c:v>
                </c:pt>
                <c:pt idx="340">
                  <c:v>0.49271712303124138</c:v>
                </c:pt>
                <c:pt idx="341">
                  <c:v>0.48532636618577274</c:v>
                </c:pt>
                <c:pt idx="342">
                  <c:v>0.47804647069298611</c:v>
                </c:pt>
                <c:pt idx="343">
                  <c:v>0.47087577363259125</c:v>
                </c:pt>
                <c:pt idx="344">
                  <c:v>0.46381263702810238</c:v>
                </c:pt>
                <c:pt idx="345">
                  <c:v>0.45685544747268086</c:v>
                </c:pt>
                <c:pt idx="346">
                  <c:v>0.4500026157605907</c:v>
                </c:pt>
                <c:pt idx="347">
                  <c:v>0.44325257652418187</c:v>
                </c:pt>
                <c:pt idx="348">
                  <c:v>0.43660378787631915</c:v>
                </c:pt>
                <c:pt idx="349">
                  <c:v>0.43005473105817438</c:v>
                </c:pt>
                <c:pt idx="350">
                  <c:v>0.42360391009230175</c:v>
                </c:pt>
                <c:pt idx="351">
                  <c:v>0.4172498514409172</c:v>
                </c:pt>
                <c:pt idx="352">
                  <c:v>0.41099110366930347</c:v>
                </c:pt>
                <c:pt idx="353">
                  <c:v>0.40482623711426391</c:v>
                </c:pt>
                <c:pt idx="354">
                  <c:v>0.39875384355755</c:v>
                </c:pt>
                <c:pt idx="355">
                  <c:v>0.39277253590418676</c:v>
                </c:pt>
                <c:pt idx="356">
                  <c:v>0.38688094786562394</c:v>
                </c:pt>
                <c:pt idx="357">
                  <c:v>0.38107773364763958</c:v>
                </c:pt>
                <c:pt idx="358">
                  <c:v>0.37536156764292505</c:v>
                </c:pt>
                <c:pt idx="359">
                  <c:v>0.36973114412828112</c:v>
                </c:pt>
                <c:pt idx="360">
                  <c:v>0.36418517696635694</c:v>
                </c:pt>
                <c:pt idx="361">
                  <c:v>0.35872239931186156</c:v>
                </c:pt>
                <c:pt idx="362">
                  <c:v>0.35334156332218364</c:v>
                </c:pt>
                <c:pt idx="363">
                  <c:v>0.34804143987235087</c:v>
                </c:pt>
                <c:pt idx="364">
                  <c:v>0.34282081827426558</c:v>
                </c:pt>
                <c:pt idx="365">
                  <c:v>0.33767850600015159</c:v>
                </c:pt>
                <c:pt idx="366">
                  <c:v>0.33261332841014929</c:v>
                </c:pt>
                <c:pt idx="367">
                  <c:v>0.32762412848399702</c:v>
                </c:pt>
                <c:pt idx="368">
                  <c:v>0.32270976655673705</c:v>
                </c:pt>
                <c:pt idx="369">
                  <c:v>0.31786912005838602</c:v>
                </c:pt>
                <c:pt idx="370">
                  <c:v>0.31310108325751018</c:v>
                </c:pt>
                <c:pt idx="371">
                  <c:v>0.30840456700864755</c:v>
                </c:pt>
                <c:pt idx="372">
                  <c:v>0.30377849850351785</c:v>
                </c:pt>
                <c:pt idx="373">
                  <c:v>0.29922182102596506</c:v>
                </c:pt>
                <c:pt idx="374">
                  <c:v>0.29473349371057556</c:v>
                </c:pt>
                <c:pt idx="375">
                  <c:v>0.29031249130491699</c:v>
                </c:pt>
                <c:pt idx="376">
                  <c:v>0.2859578039353432</c:v>
                </c:pt>
                <c:pt idx="377">
                  <c:v>0.28166843687631304</c:v>
                </c:pt>
                <c:pt idx="378">
                  <c:v>0.27744341032316833</c:v>
                </c:pt>
                <c:pt idx="379">
                  <c:v>0.27328175916832081</c:v>
                </c:pt>
                <c:pt idx="380">
                  <c:v>0.26918253278079601</c:v>
                </c:pt>
                <c:pt idx="381">
                  <c:v>0.26514479478908404</c:v>
                </c:pt>
                <c:pt idx="382">
                  <c:v>0.26116762286724776</c:v>
                </c:pt>
                <c:pt idx="383">
                  <c:v>0.25725010852423907</c:v>
                </c:pt>
                <c:pt idx="384">
                  <c:v>0.25339135689637549</c:v>
                </c:pt>
                <c:pt idx="385">
                  <c:v>0.24959048654292984</c:v>
                </c:pt>
                <c:pt idx="386">
                  <c:v>0.24584662924478587</c:v>
                </c:pt>
                <c:pt idx="387">
                  <c:v>0.24215892980611406</c:v>
                </c:pt>
                <c:pt idx="388">
                  <c:v>0.23852654585902236</c:v>
                </c:pt>
                <c:pt idx="389">
                  <c:v>0.23494864767113702</c:v>
                </c:pt>
                <c:pt idx="390">
                  <c:v>0.23142441795606997</c:v>
                </c:pt>
                <c:pt idx="391">
                  <c:v>0.22795305168672891</c:v>
                </c:pt>
                <c:pt idx="392">
                  <c:v>0.22453375591142796</c:v>
                </c:pt>
                <c:pt idx="393">
                  <c:v>0.22116574957275653</c:v>
                </c:pt>
                <c:pt idx="394">
                  <c:v>0.21784826332916518</c:v>
                </c:pt>
                <c:pt idx="395">
                  <c:v>0.21458053937922769</c:v>
                </c:pt>
                <c:pt idx="396">
                  <c:v>0.21136183128853928</c:v>
                </c:pt>
                <c:pt idx="397">
                  <c:v>0.2081914038192112</c:v>
                </c:pt>
                <c:pt idx="398">
                  <c:v>0.20506853276192302</c:v>
                </c:pt>
                <c:pt idx="399">
                  <c:v>0.20199250477049416</c:v>
                </c:pt>
                <c:pt idx="400">
                  <c:v>0.19896261719893676</c:v>
                </c:pt>
                <c:pt idx="401">
                  <c:v>0.19597817794095268</c:v>
                </c:pt>
                <c:pt idx="402">
                  <c:v>0.19303850527183838</c:v>
                </c:pt>
                <c:pt idx="403">
                  <c:v>0.19014292769276081</c:v>
                </c:pt>
                <c:pt idx="404">
                  <c:v>0.18729078377736944</c:v>
                </c:pt>
                <c:pt idx="405">
                  <c:v>0.18448142202070889</c:v>
                </c:pt>
                <c:pt idx="406">
                  <c:v>0.18171420069039826</c:v>
                </c:pt>
                <c:pt idx="407">
                  <c:v>0.17898848768004225</c:v>
                </c:pt>
                <c:pt idx="408">
                  <c:v>0.17630366036484163</c:v>
                </c:pt>
                <c:pt idx="409">
                  <c:v>0.17365910545936902</c:v>
                </c:pt>
                <c:pt idx="410">
                  <c:v>0.17105421887747846</c:v>
                </c:pt>
                <c:pt idx="411">
                  <c:v>0.1684884055943163</c:v>
                </c:pt>
                <c:pt idx="412">
                  <c:v>0.16596107951040157</c:v>
                </c:pt>
                <c:pt idx="413">
                  <c:v>0.16347166331774554</c:v>
                </c:pt>
                <c:pt idx="414">
                  <c:v>0.16101958836797936</c:v>
                </c:pt>
                <c:pt idx="415">
                  <c:v>0.15860429454245967</c:v>
                </c:pt>
                <c:pt idx="416">
                  <c:v>0.15622523012432279</c:v>
                </c:pt>
                <c:pt idx="417">
                  <c:v>0.15388185167245796</c:v>
                </c:pt>
                <c:pt idx="418">
                  <c:v>0.15157362389737111</c:v>
                </c:pt>
                <c:pt idx="419">
                  <c:v>0.14930001953891053</c:v>
                </c:pt>
                <c:pt idx="420">
                  <c:v>0.14706051924582686</c:v>
                </c:pt>
                <c:pt idx="421">
                  <c:v>0.14485461145713946</c:v>
                </c:pt>
                <c:pt idx="422">
                  <c:v>0.14268179228528238</c:v>
                </c:pt>
                <c:pt idx="423">
                  <c:v>0.14054156540100313</c:v>
                </c:pt>
                <c:pt idx="424">
                  <c:v>0.13843344191998808</c:v>
                </c:pt>
                <c:pt idx="425">
                  <c:v>0.13635694029118825</c:v>
                </c:pt>
                <c:pt idx="426">
                  <c:v>0.13431158618682043</c:v>
                </c:pt>
                <c:pt idx="427">
                  <c:v>0.13229691239401814</c:v>
                </c:pt>
                <c:pt idx="428">
                  <c:v>0.13031245870810787</c:v>
                </c:pt>
                <c:pt idx="429">
                  <c:v>0.12835777182748626</c:v>
                </c:pt>
                <c:pt idx="430">
                  <c:v>0.12643240525007399</c:v>
                </c:pt>
                <c:pt idx="431">
                  <c:v>0.12453591917132287</c:v>
                </c:pt>
                <c:pt idx="432">
                  <c:v>0.12266788038375301</c:v>
                </c:pt>
                <c:pt idx="433">
                  <c:v>0.12082786217799672</c:v>
                </c:pt>
                <c:pt idx="434">
                  <c:v>0.11901544424532677</c:v>
                </c:pt>
                <c:pt idx="435">
                  <c:v>0.11723021258164687</c:v>
                </c:pt>
                <c:pt idx="436">
                  <c:v>0.11547175939292216</c:v>
                </c:pt>
                <c:pt idx="437">
                  <c:v>0.11373968300202833</c:v>
                </c:pt>
                <c:pt idx="438">
                  <c:v>0.11203358775699791</c:v>
                </c:pt>
                <c:pt idx="439">
                  <c:v>0.11035308394064296</c:v>
                </c:pt>
                <c:pt idx="440">
                  <c:v>0.10869778768153331</c:v>
                </c:pt>
                <c:pt idx="441">
                  <c:v>0.10706732086631029</c:v>
                </c:pt>
                <c:pt idx="442">
                  <c:v>0.10546131105331565</c:v>
                </c:pt>
                <c:pt idx="443">
                  <c:v>0.10387939138751591</c:v>
                </c:pt>
                <c:pt idx="444">
                  <c:v>0.10232120051670318</c:v>
                </c:pt>
                <c:pt idx="445">
                  <c:v>0.10078638250895262</c:v>
                </c:pt>
                <c:pt idx="446">
                  <c:v>9.9274586771318327E-2</c:v>
                </c:pt>
                <c:pt idx="447">
                  <c:v>9.778546796974856E-2</c:v>
                </c:pt>
                <c:pt idx="448">
                  <c:v>9.6318685950202335E-2</c:v>
                </c:pt>
                <c:pt idx="449">
                  <c:v>9.487390566094929E-2</c:v>
                </c:pt>
                <c:pt idx="450">
                  <c:v>9.3450797076035055E-2</c:v>
                </c:pt>
                <c:pt idx="451">
                  <c:v>9.2049035119894512E-2</c:v>
                </c:pt>
                <c:pt idx="452">
                  <c:v>9.0668299593096122E-2</c:v>
                </c:pt>
                <c:pt idx="453">
                  <c:v>8.9308275099199669E-2</c:v>
                </c:pt>
                <c:pt idx="454">
                  <c:v>8.7968650972711671E-2</c:v>
                </c:pt>
                <c:pt idx="455">
                  <c:v>8.6649121208120988E-2</c:v>
                </c:pt>
                <c:pt idx="456">
                  <c:v>8.5349384389999172E-2</c:v>
                </c:pt>
                <c:pt idx="457">
                  <c:v>8.406914362414919E-2</c:v>
                </c:pt>
                <c:pt idx="458">
                  <c:v>8.2808106469786966E-2</c:v>
                </c:pt>
                <c:pt idx="459">
                  <c:v>8.1565984872740166E-2</c:v>
                </c:pt>
                <c:pt idx="460">
                  <c:v>8.0342495099649067E-2</c:v>
                </c:pt>
                <c:pt idx="461">
                  <c:v>7.9137357673154329E-2</c:v>
                </c:pt>
                <c:pt idx="462">
                  <c:v>7.7950297308057012E-2</c:v>
                </c:pt>
                <c:pt idx="463">
                  <c:v>7.6781042848436148E-2</c:v>
                </c:pt>
                <c:pt idx="464">
                  <c:v>7.5629327205709612E-2</c:v>
                </c:pt>
                <c:pt idx="465">
                  <c:v>7.4494887297623977E-2</c:v>
                </c:pt>
                <c:pt idx="466">
                  <c:v>7.3377463988159614E-2</c:v>
                </c:pt>
                <c:pt idx="467">
                  <c:v>7.2276802028337209E-2</c:v>
                </c:pt>
                <c:pt idx="468">
                  <c:v>7.1192649997912152E-2</c:v>
                </c:pt>
                <c:pt idx="469">
                  <c:v>7.0124760247943466E-2</c:v>
                </c:pt>
                <c:pt idx="470">
                  <c:v>6.9072888844224328E-2</c:v>
                </c:pt>
                <c:pt idx="471">
                  <c:v>6.8036795511560957E-2</c:v>
                </c:pt>
                <c:pt idx="472">
                  <c:v>6.7016243578887538E-2</c:v>
                </c:pt>
                <c:pt idx="473">
                  <c:v>6.601099992520422E-2</c:v>
                </c:pt>
                <c:pt idx="474">
                  <c:v>6.5020834926326168E-2</c:v>
                </c:pt>
                <c:pt idx="475">
                  <c:v>6.4045522402431262E-2</c:v>
                </c:pt>
                <c:pt idx="476">
                  <c:v>6.3084839566394796E-2</c:v>
                </c:pt>
                <c:pt idx="477">
                  <c:v>6.2138566972898865E-2</c:v>
                </c:pt>
                <c:pt idx="478">
                  <c:v>6.1206488468305384E-2</c:v>
                </c:pt>
                <c:pt idx="479">
                  <c:v>6.0288391141280803E-2</c:v>
                </c:pt>
                <c:pt idx="480">
                  <c:v>5.9384065274161589E-2</c:v>
                </c:pt>
                <c:pt idx="481">
                  <c:v>5.8493304295049162E-2</c:v>
                </c:pt>
                <c:pt idx="482">
                  <c:v>5.7615904730623425E-2</c:v>
                </c:pt>
                <c:pt idx="483">
                  <c:v>5.6751666159664066E-2</c:v>
                </c:pt>
                <c:pt idx="484">
                  <c:v>5.5900391167269109E-2</c:v>
                </c:pt>
                <c:pt idx="485">
                  <c:v>5.5061885299760076E-2</c:v>
                </c:pt>
                <c:pt idx="486">
                  <c:v>5.4235957020263681E-2</c:v>
                </c:pt>
                <c:pt idx="487">
                  <c:v>5.3422417664959726E-2</c:v>
                </c:pt>
                <c:pt idx="488">
                  <c:v>5.262108139998533E-2</c:v>
                </c:pt>
                <c:pt idx="489">
                  <c:v>5.1831765178985544E-2</c:v>
                </c:pt>
                <c:pt idx="490">
                  <c:v>5.1054288701300764E-2</c:v>
                </c:pt>
                <c:pt idx="491">
                  <c:v>5.0288474370781253E-2</c:v>
                </c:pt>
                <c:pt idx="492">
                  <c:v>4.9534147255219534E-2</c:v>
                </c:pt>
                <c:pt idx="493">
                  <c:v>4.8791135046391237E-2</c:v>
                </c:pt>
                <c:pt idx="494">
                  <c:v>4.8059268020695371E-2</c:v>
                </c:pt>
                <c:pt idx="495">
                  <c:v>4.7338379000384942E-2</c:v>
                </c:pt>
                <c:pt idx="496">
                  <c:v>4.6628303315379163E-2</c:v>
                </c:pt>
                <c:pt idx="497">
                  <c:v>4.5928878765648488E-2</c:v>
                </c:pt>
                <c:pt idx="498">
                  <c:v>4.5239945584163756E-2</c:v>
                </c:pt>
                <c:pt idx="499">
                  <c:v>4.4561346400401304E-2</c:v>
                </c:pt>
                <c:pt idx="500">
                  <c:v>4.3892926204395277E-2</c:v>
                </c:pt>
                <c:pt idx="501">
                  <c:v>4.3234532311329357E-2</c:v>
                </c:pt>
                <c:pt idx="502">
                  <c:v>4.2586014326659413E-2</c:v>
                </c:pt>
                <c:pt idx="503">
                  <c:v>4.1947224111759517E-2</c:v>
                </c:pt>
                <c:pt idx="504">
                  <c:v>4.1318015750083127E-2</c:v>
                </c:pt>
                <c:pt idx="505">
                  <c:v>4.0698245513831881E-2</c:v>
                </c:pt>
                <c:pt idx="506">
                  <c:v>4.00877718311244E-2</c:v>
                </c:pt>
                <c:pt idx="507">
                  <c:v>3.9486455253657536E-2</c:v>
                </c:pt>
                <c:pt idx="508">
                  <c:v>3.8894158424852665E-2</c:v>
                </c:pt>
                <c:pt idx="509">
                  <c:v>3.831074604847988E-2</c:v>
                </c:pt>
                <c:pt idx="510">
                  <c:v>3.7736084857752678E-2</c:v>
                </c:pt>
                <c:pt idx="511">
                  <c:v>3.7170043584886389E-2</c:v>
                </c:pt>
                <c:pt idx="512">
                  <c:v>3.6612492931113093E-2</c:v>
                </c:pt>
                <c:pt idx="513">
                  <c:v>3.6063305537146401E-2</c:v>
                </c:pt>
                <c:pt idx="514">
                  <c:v>3.5522355954089202E-2</c:v>
                </c:pt>
                <c:pt idx="515">
                  <c:v>3.4989520614777864E-2</c:v>
                </c:pt>
                <c:pt idx="516">
                  <c:v>3.446467780555619E-2</c:v>
                </c:pt>
                <c:pt idx="517">
                  <c:v>3.3947707638472852E-2</c:v>
                </c:pt>
                <c:pt idx="518">
                  <c:v>3.3438492023895754E-2</c:v>
                </c:pt>
                <c:pt idx="519">
                  <c:v>3.2936914643537318E-2</c:v>
                </c:pt>
                <c:pt idx="520">
                  <c:v>3.2442860923884265E-2</c:v>
                </c:pt>
                <c:pt idx="521">
                  <c:v>3.1956218010026002E-2</c:v>
                </c:pt>
                <c:pt idx="522">
                  <c:v>3.1476874739875607E-2</c:v>
                </c:pt>
                <c:pt idx="523">
                  <c:v>3.1004721618777473E-2</c:v>
                </c:pt>
                <c:pt idx="524">
                  <c:v>3.0539650794495811E-2</c:v>
                </c:pt>
                <c:pt idx="525">
                  <c:v>3.0081556032578373E-2</c:v>
                </c:pt>
                <c:pt idx="526">
                  <c:v>2.9630332692089697E-2</c:v>
                </c:pt>
                <c:pt idx="527">
                  <c:v>2.918587770170835E-2</c:v>
                </c:pt>
                <c:pt idx="528">
                  <c:v>2.8748089536182724E-2</c:v>
                </c:pt>
                <c:pt idx="529">
                  <c:v>2.8316868193139985E-2</c:v>
                </c:pt>
                <c:pt idx="530">
                  <c:v>2.7892115170242884E-2</c:v>
                </c:pt>
                <c:pt idx="531">
                  <c:v>2.7473733442689243E-2</c:v>
                </c:pt>
                <c:pt idx="532">
                  <c:v>2.7061627441048907E-2</c:v>
                </c:pt>
                <c:pt idx="533">
                  <c:v>2.6655703029433171E-2</c:v>
                </c:pt>
                <c:pt idx="534">
                  <c:v>2.6255867483991675E-2</c:v>
                </c:pt>
                <c:pt idx="535">
                  <c:v>2.5862029471731801E-2</c:v>
                </c:pt>
                <c:pt idx="536">
                  <c:v>2.5474099029655823E-2</c:v>
                </c:pt>
                <c:pt idx="537">
                  <c:v>2.5091987544210985E-2</c:v>
                </c:pt>
                <c:pt idx="538">
                  <c:v>2.4715607731047817E-2</c:v>
                </c:pt>
                <c:pt idx="539">
                  <c:v>2.4344873615082103E-2</c:v>
                </c:pt>
                <c:pt idx="540">
                  <c:v>2.3979700510855868E-2</c:v>
                </c:pt>
                <c:pt idx="541">
                  <c:v>2.3620005003193029E-2</c:v>
                </c:pt>
                <c:pt idx="542">
                  <c:v>2.3265704928145139E-2</c:v>
                </c:pt>
                <c:pt idx="543">
                  <c:v>2.2916719354222962E-2</c:v>
                </c:pt>
                <c:pt idx="544">
                  <c:v>2.2572968563909619E-2</c:v>
                </c:pt>
                <c:pt idx="545">
                  <c:v>2.2234374035450973E-2</c:v>
                </c:pt>
                <c:pt idx="546">
                  <c:v>2.1900858424919206E-2</c:v>
                </c:pt>
                <c:pt idx="547">
                  <c:v>2.1572345548545421E-2</c:v>
                </c:pt>
                <c:pt idx="548">
                  <c:v>2.1248760365317237E-2</c:v>
                </c:pt>
                <c:pt idx="549">
                  <c:v>2.093002895983748E-2</c:v>
                </c:pt>
                <c:pt idx="550">
                  <c:v>2.0616078525439917E-2</c:v>
                </c:pt>
                <c:pt idx="551">
                  <c:v>2.030683734755832E-2</c:v>
                </c:pt>
                <c:pt idx="552">
                  <c:v>2.0002234787344943E-2</c:v>
                </c:pt>
                <c:pt idx="553">
                  <c:v>1.970220126553477E-2</c:v>
                </c:pt>
                <c:pt idx="554">
                  <c:v>1.9406668246551746E-2</c:v>
                </c:pt>
                <c:pt idx="555">
                  <c:v>1.9115568222853471E-2</c:v>
                </c:pt>
                <c:pt idx="556">
                  <c:v>1.8828834699510667E-2</c:v>
                </c:pt>
                <c:pt idx="557">
                  <c:v>1.8546402179018009E-2</c:v>
                </c:pt>
                <c:pt idx="558">
                  <c:v>1.826820614633274E-2</c:v>
                </c:pt>
                <c:pt idx="559">
                  <c:v>1.799418305413775E-2</c:v>
                </c:pt>
                <c:pt idx="560">
                  <c:v>1.7724270308325685E-2</c:v>
                </c:pt>
                <c:pt idx="561">
                  <c:v>1.7458406253700799E-2</c:v>
                </c:pt>
                <c:pt idx="562">
                  <c:v>1.7196530159895286E-2</c:v>
                </c:pt>
                <c:pt idx="563">
                  <c:v>1.6938582207496857E-2</c:v>
                </c:pt>
                <c:pt idx="564">
                  <c:v>1.6684503474384407E-2</c:v>
                </c:pt>
                <c:pt idx="565">
                  <c:v>1.6434235922268642E-2</c:v>
                </c:pt>
                <c:pt idx="566">
                  <c:v>1.6187722383434609E-2</c:v>
                </c:pt>
                <c:pt idx="567">
                  <c:v>1.5944906547683088E-2</c:v>
                </c:pt>
                <c:pt idx="568">
                  <c:v>1.5705732949467845E-2</c:v>
                </c:pt>
                <c:pt idx="569">
                  <c:v>1.5470146955225826E-2</c:v>
                </c:pt>
                <c:pt idx="570">
                  <c:v>1.523809475089744E-2</c:v>
                </c:pt>
                <c:pt idx="571">
                  <c:v>1.500952332963398E-2</c:v>
                </c:pt>
                <c:pt idx="572">
                  <c:v>1.4784380479689472E-2</c:v>
                </c:pt>
                <c:pt idx="573">
                  <c:v>1.4562614772494129E-2</c:v>
                </c:pt>
                <c:pt idx="574">
                  <c:v>1.4344175550906718E-2</c:v>
                </c:pt>
                <c:pt idx="575">
                  <c:v>1.4129012917643116E-2</c:v>
                </c:pt>
                <c:pt idx="576">
                  <c:v>1.3917077723878471E-2</c:v>
                </c:pt>
                <c:pt idx="577">
                  <c:v>1.3708321558020294E-2</c:v>
                </c:pt>
                <c:pt idx="578">
                  <c:v>1.3502696734649988E-2</c:v>
                </c:pt>
                <c:pt idx="579">
                  <c:v>1.3300156283630238E-2</c:v>
                </c:pt>
                <c:pt idx="580">
                  <c:v>1.3100653939375786E-2</c:v>
                </c:pt>
                <c:pt idx="581">
                  <c:v>1.2904144130285147E-2</c:v>
                </c:pt>
                <c:pt idx="582">
                  <c:v>1.2710581968330871E-2</c:v>
                </c:pt>
                <c:pt idx="583">
                  <c:v>1.2519923238805908E-2</c:v>
                </c:pt>
                <c:pt idx="584">
                  <c:v>1.2332124390223818E-2</c:v>
                </c:pt>
                <c:pt idx="585">
                  <c:v>1.2147142524370462E-2</c:v>
                </c:pt>
                <c:pt idx="586">
                  <c:v>1.1964935386504904E-2</c:v>
                </c:pt>
                <c:pt idx="587">
                  <c:v>1.178546135570733E-2</c:v>
                </c:pt>
                <c:pt idx="588">
                  <c:v>1.160867943537172E-2</c:v>
                </c:pt>
                <c:pt idx="589">
                  <c:v>1.1434549243841146E-2</c:v>
                </c:pt>
                <c:pt idx="590">
                  <c:v>1.1263031005183529E-2</c:v>
                </c:pt>
                <c:pt idx="591">
                  <c:v>1.1094085540105774E-2</c:v>
                </c:pt>
                <c:pt idx="592">
                  <c:v>1.0927674257004189E-2</c:v>
                </c:pt>
                <c:pt idx="593">
                  <c:v>1.0763759143149127E-2</c:v>
                </c:pt>
                <c:pt idx="594">
                  <c:v>1.0602302756001891E-2</c:v>
                </c:pt>
                <c:pt idx="595">
                  <c:v>1.0443268214661862E-2</c:v>
                </c:pt>
                <c:pt idx="596">
                  <c:v>1.0286619191441934E-2</c:v>
                </c:pt>
                <c:pt idx="597">
                  <c:v>1.0132319903570304E-2</c:v>
                </c:pt>
                <c:pt idx="598">
                  <c:v>9.9803351050167504E-3</c:v>
                </c:pt>
                <c:pt idx="599">
                  <c:v>9.830630078441498E-3</c:v>
                </c:pt>
                <c:pt idx="600">
                  <c:v>9.6831706272648768E-3</c:v>
                </c:pt>
                <c:pt idx="601">
                  <c:v>9.5379230678559034E-3</c:v>
                </c:pt>
                <c:pt idx="602">
                  <c:v>9.3948542218380646E-3</c:v>
                </c:pt>
                <c:pt idx="603">
                  <c:v>9.2539314085104945E-3</c:v>
                </c:pt>
                <c:pt idx="604">
                  <c:v>9.1151224373828364E-3</c:v>
                </c:pt>
                <c:pt idx="605">
                  <c:v>8.9783956008220936E-3</c:v>
                </c:pt>
                <c:pt idx="606">
                  <c:v>8.8437196668097635E-3</c:v>
                </c:pt>
                <c:pt idx="607">
                  <c:v>8.7110638718076155E-3</c:v>
                </c:pt>
                <c:pt idx="608">
                  <c:v>8.580397913730501E-3</c:v>
                </c:pt>
                <c:pt idx="609">
                  <c:v>8.4516919450245438E-3</c:v>
                </c:pt>
                <c:pt idx="610">
                  <c:v>8.3249165658491765E-3</c:v>
                </c:pt>
                <c:pt idx="611">
                  <c:v>8.2000428173614383E-3</c:v>
                </c:pt>
                <c:pt idx="612">
                  <c:v>8.0770421751010183E-3</c:v>
                </c:pt>
                <c:pt idx="613">
                  <c:v>7.9558865424745034E-3</c:v>
                </c:pt>
                <c:pt idx="614">
                  <c:v>7.8365482443373859E-3</c:v>
                </c:pt>
                <c:pt idx="615">
                  <c:v>7.7190000206723269E-3</c:v>
                </c:pt>
                <c:pt idx="616">
                  <c:v>7.6032150203622414E-3</c:v>
                </c:pt>
                <c:pt idx="617">
                  <c:v>7.4891667950568079E-3</c:v>
                </c:pt>
                <c:pt idx="618">
                  <c:v>7.3768292931309558E-3</c:v>
                </c:pt>
                <c:pt idx="619">
                  <c:v>7.2661768537339915E-3</c:v>
                </c:pt>
                <c:pt idx="620">
                  <c:v>7.1571842009279822E-3</c:v>
                </c:pt>
                <c:pt idx="621">
                  <c:v>7.0498264379140613E-3</c:v>
                </c:pt>
                <c:pt idx="622">
                  <c:v>6.9440790413453505E-3</c:v>
                </c:pt>
                <c:pt idx="623">
                  <c:v>6.8399178557251696E-3</c:v>
                </c:pt>
                <c:pt idx="624">
                  <c:v>6.7373190878892925E-3</c:v>
                </c:pt>
                <c:pt idx="625">
                  <c:v>6.6362593015709525E-3</c:v>
                </c:pt>
                <c:pt idx="626">
                  <c:v>6.5367154120473878E-3</c:v>
                </c:pt>
                <c:pt idx="627">
                  <c:v>6.4386646808666783E-3</c:v>
                </c:pt>
                <c:pt idx="628">
                  <c:v>6.3420847106536778E-3</c:v>
                </c:pt>
                <c:pt idx="629">
                  <c:v>6.2469534399938725E-3</c:v>
                </c:pt>
                <c:pt idx="630">
                  <c:v>6.1532491383939642E-3</c:v>
                </c:pt>
                <c:pt idx="631">
                  <c:v>6.060950401318055E-3</c:v>
                </c:pt>
                <c:pt idx="632">
                  <c:v>5.9700361452982844E-3</c:v>
                </c:pt>
                <c:pt idx="633">
                  <c:v>5.8804856031188096E-3</c:v>
                </c:pt>
                <c:pt idx="634">
                  <c:v>5.7922783190720289E-3</c:v>
                </c:pt>
                <c:pt idx="635">
                  <c:v>5.7053941442859477E-3</c:v>
                </c:pt>
                <c:pt idx="636">
                  <c:v>5.6198132321216591E-3</c:v>
                </c:pt>
                <c:pt idx="637">
                  <c:v>5.5355160336398338E-3</c:v>
                </c:pt>
                <c:pt idx="638">
                  <c:v>5.4524832931352367E-3</c:v>
                </c:pt>
                <c:pt idx="639">
                  <c:v>5.3706960437382087E-3</c:v>
                </c:pt>
                <c:pt idx="640">
                  <c:v>5.2901356030821351E-3</c:v>
                </c:pt>
                <c:pt idx="641">
                  <c:v>5.2107835690359027E-3</c:v>
                </c:pt>
                <c:pt idx="642">
                  <c:v>5.1326218155003647E-3</c:v>
                </c:pt>
                <c:pt idx="643">
                  <c:v>5.0556324882678584E-3</c:v>
                </c:pt>
                <c:pt idx="644">
                  <c:v>4.979798000943841E-3</c:v>
                </c:pt>
                <c:pt idx="645">
                  <c:v>4.9051010309296827E-3</c:v>
                </c:pt>
                <c:pt idx="646">
                  <c:v>4.8315245154657372E-3</c:v>
                </c:pt>
                <c:pt idx="647">
                  <c:v>4.7590516477337514E-3</c:v>
                </c:pt>
                <c:pt idx="648">
                  <c:v>4.6876658730177455E-3</c:v>
                </c:pt>
                <c:pt idx="649">
                  <c:v>4.6173508849224791E-3</c:v>
                </c:pt>
                <c:pt idx="650">
                  <c:v>4.5480906216486417E-3</c:v>
                </c:pt>
                <c:pt idx="651">
                  <c:v>4.4798692623239118E-3</c:v>
                </c:pt>
                <c:pt idx="652">
                  <c:v>4.4126712233890529E-3</c:v>
                </c:pt>
                <c:pt idx="653">
                  <c:v>4.3464811550382176E-3</c:v>
                </c:pt>
                <c:pt idx="654">
                  <c:v>4.281283937712644E-3</c:v>
                </c:pt>
                <c:pt idx="655">
                  <c:v>4.2170646786469541E-3</c:v>
                </c:pt>
                <c:pt idx="656">
                  <c:v>4.1538087084672503E-3</c:v>
                </c:pt>
                <c:pt idx="657">
                  <c:v>4.0915015778402409E-3</c:v>
                </c:pt>
                <c:pt idx="658">
                  <c:v>4.0301290541726372E-3</c:v>
                </c:pt>
                <c:pt idx="659">
                  <c:v>3.9696771183600479E-3</c:v>
                </c:pt>
                <c:pt idx="660">
                  <c:v>3.910131961584646E-3</c:v>
                </c:pt>
                <c:pt idx="661">
                  <c:v>3.8514799821608762E-3</c:v>
                </c:pt>
                <c:pt idx="662">
                  <c:v>3.7937077824284635E-3</c:v>
                </c:pt>
                <c:pt idx="663">
                  <c:v>3.7368021656920365E-3</c:v>
                </c:pt>
                <c:pt idx="664">
                  <c:v>3.6807501332066562E-3</c:v>
                </c:pt>
                <c:pt idx="665">
                  <c:v>3.6255388812085564E-3</c:v>
                </c:pt>
                <c:pt idx="666">
                  <c:v>3.571155797990428E-3</c:v>
                </c:pt>
                <c:pt idx="667">
                  <c:v>3.5175884610205714E-3</c:v>
                </c:pt>
                <c:pt idx="668">
                  <c:v>3.4648246341052631E-3</c:v>
                </c:pt>
                <c:pt idx="669">
                  <c:v>3.4128522645936843E-3</c:v>
                </c:pt>
                <c:pt idx="670">
                  <c:v>3.361659480624779E-3</c:v>
                </c:pt>
                <c:pt idx="671">
                  <c:v>3.3112345884154068E-3</c:v>
                </c:pt>
                <c:pt idx="672">
                  <c:v>3.261566069589176E-3</c:v>
                </c:pt>
                <c:pt idx="673">
                  <c:v>3.2126425785453383E-3</c:v>
                </c:pt>
                <c:pt idx="674">
                  <c:v>3.1644529398671579E-3</c:v>
                </c:pt>
                <c:pt idx="675">
                  <c:v>3.1169861457691506E-3</c:v>
                </c:pt>
                <c:pt idx="676">
                  <c:v>3.0702313535826129E-3</c:v>
                </c:pt>
                <c:pt idx="677">
                  <c:v>3.0241778832788739E-3</c:v>
                </c:pt>
                <c:pt idx="678">
                  <c:v>2.9788152150296908E-3</c:v>
                </c:pt>
                <c:pt idx="679">
                  <c:v>2.9341329868042454E-3</c:v>
                </c:pt>
                <c:pt idx="680">
                  <c:v>2.8901209920021817E-3</c:v>
                </c:pt>
                <c:pt idx="681">
                  <c:v>2.8467691771221488E-3</c:v>
                </c:pt>
                <c:pt idx="682">
                  <c:v>2.804067639465317E-3</c:v>
                </c:pt>
                <c:pt idx="683">
                  <c:v>2.7620066248733371E-3</c:v>
                </c:pt>
                <c:pt idx="684">
                  <c:v>2.7205765255002372E-3</c:v>
                </c:pt>
                <c:pt idx="685">
                  <c:v>2.6797678776177337E-3</c:v>
                </c:pt>
                <c:pt idx="686">
                  <c:v>2.6395713594534677E-3</c:v>
                </c:pt>
                <c:pt idx="687">
                  <c:v>2.5999777890616657E-3</c:v>
                </c:pt>
                <c:pt idx="688">
                  <c:v>2.5609781222257406E-3</c:v>
                </c:pt>
                <c:pt idx="689">
                  <c:v>2.5225634503923547E-3</c:v>
                </c:pt>
                <c:pt idx="690">
                  <c:v>2.4847249986364693E-3</c:v>
                </c:pt>
                <c:pt idx="691">
                  <c:v>2.4474541236569223E-3</c:v>
                </c:pt>
                <c:pt idx="692">
                  <c:v>2.4107423118020685E-3</c:v>
                </c:pt>
                <c:pt idx="693">
                  <c:v>2.3745811771250375E-3</c:v>
                </c:pt>
                <c:pt idx="694">
                  <c:v>2.3389624594681619E-3</c:v>
                </c:pt>
                <c:pt idx="695">
                  <c:v>2.3038780225761394E-3</c:v>
                </c:pt>
                <c:pt idx="696">
                  <c:v>2.2693198522374973E-3</c:v>
                </c:pt>
                <c:pt idx="697">
                  <c:v>2.2352800544539345E-3</c:v>
                </c:pt>
                <c:pt idx="698">
                  <c:v>2.201750853637126E-3</c:v>
                </c:pt>
                <c:pt idx="699">
                  <c:v>2.168724590832569E-3</c:v>
                </c:pt>
                <c:pt idx="700">
                  <c:v>2.1361937219700803E-3</c:v>
                </c:pt>
                <c:pt idx="701">
                  <c:v>2.1041508161405292E-3</c:v>
                </c:pt>
                <c:pt idx="702">
                  <c:v>2.0725885538984213E-3</c:v>
                </c:pt>
                <c:pt idx="703">
                  <c:v>2.0414997255899449E-3</c:v>
                </c:pt>
                <c:pt idx="704">
                  <c:v>2.0108772297060956E-3</c:v>
                </c:pt>
                <c:pt idx="705">
                  <c:v>1.9807140712605042E-3</c:v>
                </c:pt>
                <c:pt idx="706">
                  <c:v>1.9510033601915968E-3</c:v>
                </c:pt>
                <c:pt idx="707">
                  <c:v>1.9217383097887228E-3</c:v>
                </c:pt>
                <c:pt idx="708">
                  <c:v>1.8929122351418917E-3</c:v>
                </c:pt>
                <c:pt idx="709">
                  <c:v>1.8645185516147633E-3</c:v>
                </c:pt>
                <c:pt idx="710">
                  <c:v>1.8365507733405422E-3</c:v>
                </c:pt>
                <c:pt idx="711">
                  <c:v>1.8090025117404338E-3</c:v>
                </c:pt>
                <c:pt idx="712">
                  <c:v>1.7818674740643274E-3</c:v>
                </c:pt>
                <c:pt idx="713">
                  <c:v>1.7551394619533625E-3</c:v>
                </c:pt>
                <c:pt idx="714">
                  <c:v>1.7288123700240621E-3</c:v>
                </c:pt>
                <c:pt idx="715">
                  <c:v>1.702880184473701E-3</c:v>
                </c:pt>
                <c:pt idx="716">
                  <c:v>1.6773369817065958E-3</c:v>
                </c:pt>
                <c:pt idx="717">
                  <c:v>1.6521769269809967E-3</c:v>
                </c:pt>
                <c:pt idx="718">
                  <c:v>1.6273942730762817E-3</c:v>
                </c:pt>
                <c:pt idx="719">
                  <c:v>1.6029833589801374E-3</c:v>
                </c:pt>
                <c:pt idx="720">
                  <c:v>1.5789386085954353E-3</c:v>
                </c:pt>
                <c:pt idx="721">
                  <c:v>1.5552545294665039E-3</c:v>
                </c:pt>
                <c:pt idx="722">
                  <c:v>1.5319257115245062E-3</c:v>
                </c:pt>
                <c:pt idx="723">
                  <c:v>1.5089468258516388E-3</c:v>
                </c:pt>
                <c:pt idx="724">
                  <c:v>1.4863126234638641E-3</c:v>
                </c:pt>
                <c:pt idx="725">
                  <c:v>1.4640179341119061E-3</c:v>
                </c:pt>
                <c:pt idx="726">
                  <c:v>1.4420576651002276E-3</c:v>
                </c:pt>
                <c:pt idx="727">
                  <c:v>1.420426800123724E-3</c:v>
                </c:pt>
                <c:pt idx="728">
                  <c:v>1.3991203981218684E-3</c:v>
                </c:pt>
                <c:pt idx="729">
                  <c:v>1.3781335921500401E-3</c:v>
                </c:pt>
                <c:pt idx="730">
                  <c:v>1.3574615882677896E-3</c:v>
                </c:pt>
                <c:pt idx="731">
                  <c:v>1.3370996644437728E-3</c:v>
                </c:pt>
                <c:pt idx="732">
                  <c:v>1.3170431694771163E-3</c:v>
                </c:pt>
                <c:pt idx="733">
                  <c:v>1.2972875219349595E-3</c:v>
                </c:pt>
                <c:pt idx="734">
                  <c:v>1.2778282091059352E-3</c:v>
                </c:pt>
                <c:pt idx="735">
                  <c:v>1.2586607859693462E-3</c:v>
                </c:pt>
                <c:pt idx="736">
                  <c:v>1.239780874179806E-3</c:v>
                </c:pt>
                <c:pt idx="737">
                  <c:v>1.2211841610671088E-3</c:v>
                </c:pt>
                <c:pt idx="738">
                  <c:v>1.2028663986511021E-3</c:v>
                </c:pt>
                <c:pt idx="739">
                  <c:v>1.1848234026713355E-3</c:v>
                </c:pt>
                <c:pt idx="740">
                  <c:v>1.1670510516312653E-3</c:v>
                </c:pt>
                <c:pt idx="741">
                  <c:v>1.1495452858567966E-3</c:v>
                </c:pt>
                <c:pt idx="742">
                  <c:v>1.1323021065689446E-3</c:v>
                </c:pt>
                <c:pt idx="743">
                  <c:v>1.1153175749704105E-3</c:v>
                </c:pt>
                <c:pt idx="744">
                  <c:v>1.0985878113458545E-3</c:v>
                </c:pt>
                <c:pt idx="745">
                  <c:v>1.0821089941756665E-3</c:v>
                </c:pt>
                <c:pt idx="746">
                  <c:v>1.0658773592630314E-3</c:v>
                </c:pt>
                <c:pt idx="747">
                  <c:v>1.0498891988740858E-3</c:v>
                </c:pt>
                <c:pt idx="748">
                  <c:v>1.0341408608909746E-3</c:v>
                </c:pt>
                <c:pt idx="749">
                  <c:v>1.0186287479776101E-3</c:v>
                </c:pt>
                <c:pt idx="750">
                  <c:v>1.003349316757946E-3</c:v>
                </c:pt>
                <c:pt idx="751">
                  <c:v>9.8829907700657667E-4</c:v>
                </c:pt>
                <c:pt idx="752">
                  <c:v>9.7347459085147809E-4</c:v>
                </c:pt>
                <c:pt idx="753">
                  <c:v>9.5887247198870587E-4</c:v>
                </c:pt>
                <c:pt idx="754">
                  <c:v>9.4448938490887535E-4</c:v>
                </c:pt>
                <c:pt idx="755">
                  <c:v>9.3032204413524226E-4</c:v>
                </c:pt>
                <c:pt idx="756">
                  <c:v>9.1636721347321357E-4</c:v>
                </c:pt>
                <c:pt idx="757">
                  <c:v>9.0262170527111542E-4</c:v>
                </c:pt>
                <c:pt idx="758">
                  <c:v>8.8908237969204866E-4</c:v>
                </c:pt>
                <c:pt idx="759">
                  <c:v>8.7574614399666783E-4</c:v>
                </c:pt>
                <c:pt idx="760">
                  <c:v>8.6260995183671792E-4</c:v>
                </c:pt>
                <c:pt idx="761">
                  <c:v>8.496708025591672E-4</c:v>
                </c:pt>
                <c:pt idx="762">
                  <c:v>8.3692574052077965E-4</c:v>
                </c:pt>
                <c:pt idx="763">
                  <c:v>8.2437185441296796E-4</c:v>
                </c:pt>
                <c:pt idx="764">
                  <c:v>8.1200627659677347E-4</c:v>
                </c:pt>
                <c:pt idx="765">
                  <c:v>7.9982618244782194E-4</c:v>
                </c:pt>
                <c:pt idx="766">
                  <c:v>7.8782878971110453E-4</c:v>
                </c:pt>
                <c:pt idx="767">
                  <c:v>7.7601135786543787E-4</c:v>
                </c:pt>
                <c:pt idx="768">
                  <c:v>7.6437118749745638E-4</c:v>
                </c:pt>
                <c:pt idx="769">
                  <c:v>7.5290561968499462E-4</c:v>
                </c:pt>
                <c:pt idx="770">
                  <c:v>7.4161203538971969E-4</c:v>
                </c:pt>
                <c:pt idx="771">
                  <c:v>7.3048785485887383E-4</c:v>
                </c:pt>
                <c:pt idx="772">
                  <c:v>7.1953053703599089E-4</c:v>
                </c:pt>
                <c:pt idx="773">
                  <c:v>7.0873757898045101E-4</c:v>
                </c:pt>
                <c:pt idx="774">
                  <c:v>6.9810651529574432E-4</c:v>
                </c:pt>
                <c:pt idx="775">
                  <c:v>6.876349175663081E-4</c:v>
                </c:pt>
                <c:pt idx="776">
                  <c:v>6.7732039380281341E-4</c:v>
                </c:pt>
                <c:pt idx="777">
                  <c:v>6.6716058789577121E-4</c:v>
                </c:pt>
                <c:pt idx="778">
                  <c:v>6.5715317907733461E-4</c:v>
                </c:pt>
                <c:pt idx="779">
                  <c:v>6.4729588139117466E-4</c:v>
                </c:pt>
                <c:pt idx="780">
                  <c:v>6.3758644317030708E-4</c:v>
                </c:pt>
                <c:pt idx="781">
                  <c:v>6.2802264652275243E-4</c:v>
                </c:pt>
                <c:pt idx="782">
                  <c:v>6.1860230682491118E-4</c:v>
                </c:pt>
                <c:pt idx="783">
                  <c:v>6.0932327222253753E-4</c:v>
                </c:pt>
                <c:pt idx="784">
                  <c:v>6.0018342313919936E-4</c:v>
                </c:pt>
                <c:pt idx="785">
                  <c:v>5.9118067179211138E-4</c:v>
                </c:pt>
                <c:pt idx="786">
                  <c:v>5.8231296171522978E-4</c:v>
                </c:pt>
                <c:pt idx="787">
                  <c:v>5.7357826728950134E-4</c:v>
                </c:pt>
                <c:pt idx="788">
                  <c:v>5.6497459328015882E-4</c:v>
                </c:pt>
                <c:pt idx="789">
                  <c:v>5.5649997438095647E-4</c:v>
                </c:pt>
                <c:pt idx="790">
                  <c:v>5.4815247476524209E-4</c:v>
                </c:pt>
                <c:pt idx="791">
                  <c:v>5.3993018764376336E-4</c:v>
                </c:pt>
                <c:pt idx="792">
                  <c:v>5.3183123482910698E-4</c:v>
                </c:pt>
                <c:pt idx="793">
                  <c:v>5.2385376630667037E-4</c:v>
                </c:pt>
                <c:pt idx="794">
                  <c:v>5.1599595981207031E-4</c:v>
                </c:pt>
                <c:pt idx="795">
                  <c:v>5.082560204148893E-4</c:v>
                </c:pt>
                <c:pt idx="796">
                  <c:v>5.0063218010866592E-4</c:v>
                </c:pt>
                <c:pt idx="797">
                  <c:v>4.931226974070359E-4</c:v>
                </c:pt>
                <c:pt idx="798">
                  <c:v>4.8572585694593045E-4</c:v>
                </c:pt>
                <c:pt idx="799">
                  <c:v>4.7843996909174142E-4</c:v>
                </c:pt>
                <c:pt idx="800">
                  <c:v>4.7126336955536534E-4</c:v>
                </c:pt>
                <c:pt idx="801">
                  <c:v>4.6419441901203483E-4</c:v>
                </c:pt>
                <c:pt idx="802">
                  <c:v>4.5723150272685434E-4</c:v>
                </c:pt>
                <c:pt idx="803">
                  <c:v>4.5037303018595156E-4</c:v>
                </c:pt>
                <c:pt idx="804">
                  <c:v>4.4361743473316227E-4</c:v>
                </c:pt>
                <c:pt idx="805">
                  <c:v>4.3696317321216478E-4</c:v>
                </c:pt>
                <c:pt idx="806">
                  <c:v>4.3040872561398227E-4</c:v>
                </c:pt>
                <c:pt idx="807">
                  <c:v>4.239525947297726E-4</c:v>
                </c:pt>
                <c:pt idx="808">
                  <c:v>4.1759330580882597E-4</c:v>
                </c:pt>
                <c:pt idx="809">
                  <c:v>4.1132940622169364E-4</c:v>
                </c:pt>
                <c:pt idx="810">
                  <c:v>4.0515946512836826E-4</c:v>
                </c:pt>
                <c:pt idx="811">
                  <c:v>3.9908207315144268E-4</c:v>
                </c:pt>
                <c:pt idx="812">
                  <c:v>3.9309584205417106E-4</c:v>
                </c:pt>
                <c:pt idx="813">
                  <c:v>3.8719940442335853E-4</c:v>
                </c:pt>
                <c:pt idx="814">
                  <c:v>3.8139141335700815E-4</c:v>
                </c:pt>
                <c:pt idx="815">
                  <c:v>3.75670542156653E-4</c:v>
                </c:pt>
                <c:pt idx="816">
                  <c:v>3.7003548402430323E-4</c:v>
                </c:pt>
                <c:pt idx="817">
                  <c:v>3.6448495176393865E-4</c:v>
                </c:pt>
                <c:pt idx="818">
                  <c:v>3.5901767748747963E-4</c:v>
                </c:pt>
                <c:pt idx="819">
                  <c:v>3.5363241232516738E-4</c:v>
                </c:pt>
                <c:pt idx="820">
                  <c:v>3.4832792614028984E-4</c:v>
                </c:pt>
                <c:pt idx="821">
                  <c:v>3.4310300724818554E-4</c:v>
                </c:pt>
                <c:pt idx="822">
                  <c:v>3.3795646213946275E-4</c:v>
                </c:pt>
                <c:pt idx="823">
                  <c:v>3.328871152073708E-4</c:v>
                </c:pt>
                <c:pt idx="824">
                  <c:v>3.2789380847926026E-4</c:v>
                </c:pt>
                <c:pt idx="825">
                  <c:v>3.2297540135207135E-4</c:v>
                </c:pt>
                <c:pt idx="826">
                  <c:v>3.1813077033179029E-4</c:v>
                </c:pt>
                <c:pt idx="827">
                  <c:v>3.1335880877681344E-4</c:v>
                </c:pt>
                <c:pt idx="828">
                  <c:v>3.0865842664516127E-4</c:v>
                </c:pt>
                <c:pt idx="829">
                  <c:v>3.0402855024548386E-4</c:v>
                </c:pt>
                <c:pt idx="830">
                  <c:v>2.9946812199180159E-4</c:v>
                </c:pt>
                <c:pt idx="831">
                  <c:v>2.9497610016192456E-4</c:v>
                </c:pt>
                <c:pt idx="832">
                  <c:v>2.905514586594957E-4</c:v>
                </c:pt>
                <c:pt idx="833">
                  <c:v>2.8619318677960325E-4</c:v>
                </c:pt>
                <c:pt idx="834">
                  <c:v>2.8190028897790922E-4</c:v>
                </c:pt>
                <c:pt idx="835">
                  <c:v>2.7767178464324058E-4</c:v>
                </c:pt>
                <c:pt idx="836">
                  <c:v>2.7350670787359196E-4</c:v>
                </c:pt>
                <c:pt idx="837">
                  <c:v>2.6940410725548813E-4</c:v>
                </c:pt>
                <c:pt idx="838">
                  <c:v>2.6536304564665579E-4</c:v>
                </c:pt>
                <c:pt idx="839">
                  <c:v>2.6138259996195598E-4</c:v>
                </c:pt>
                <c:pt idx="840">
                  <c:v>2.5746186096252665E-4</c:v>
                </c:pt>
                <c:pt idx="841">
                  <c:v>2.5359993304808874E-4</c:v>
                </c:pt>
                <c:pt idx="842">
                  <c:v>2.4979593405236744E-4</c:v>
                </c:pt>
                <c:pt idx="843">
                  <c:v>2.4604899504158197E-4</c:v>
                </c:pt>
                <c:pt idx="844">
                  <c:v>2.423582601159582E-4</c:v>
                </c:pt>
                <c:pt idx="845">
                  <c:v>2.3872288621421884E-4</c:v>
                </c:pt>
                <c:pt idx="846">
                  <c:v>2.3514204292100551E-4</c:v>
                </c:pt>
                <c:pt idx="847">
                  <c:v>2.3161491227719044E-4</c:v>
                </c:pt>
                <c:pt idx="848">
                  <c:v>2.281406885930326E-4</c:v>
                </c:pt>
                <c:pt idx="849">
                  <c:v>2.2471857826413709E-4</c:v>
                </c:pt>
                <c:pt idx="850">
                  <c:v>2.2134779959017507E-4</c:v>
                </c:pt>
                <c:pt idx="851">
                  <c:v>2.1802758259632243E-4</c:v>
                </c:pt>
                <c:pt idx="852">
                  <c:v>2.1475716885737756E-4</c:v>
                </c:pt>
                <c:pt idx="853">
                  <c:v>2.1153581132451693E-4</c:v>
                </c:pt>
                <c:pt idx="854">
                  <c:v>2.0836277415464915E-4</c:v>
                </c:pt>
                <c:pt idx="855">
                  <c:v>2.0523733254232943E-4</c:v>
                </c:pt>
                <c:pt idx="856">
                  <c:v>2.0215877255419447E-4</c:v>
                </c:pt>
                <c:pt idx="857">
                  <c:v>1.9912639096588157E-4</c:v>
                </c:pt>
                <c:pt idx="858">
                  <c:v>1.9613949510139333E-4</c:v>
                </c:pt>
                <c:pt idx="859">
                  <c:v>1.9319740267487244E-4</c:v>
                </c:pt>
                <c:pt idx="860">
                  <c:v>1.9029944163474936E-4</c:v>
                </c:pt>
                <c:pt idx="861">
                  <c:v>1.8744495001022808E-4</c:v>
                </c:pt>
                <c:pt idx="862">
                  <c:v>1.8463327576007468E-4</c:v>
                </c:pt>
                <c:pt idx="863">
                  <c:v>1.8186377662367356E-4</c:v>
                </c:pt>
                <c:pt idx="864">
                  <c:v>1.7913581997431845E-4</c:v>
                </c:pt>
                <c:pt idx="865">
                  <c:v>1.764487826747037E-4</c:v>
                </c:pt>
                <c:pt idx="866">
                  <c:v>1.7380205093458313E-4</c:v>
                </c:pt>
                <c:pt idx="867">
                  <c:v>1.7119502017056437E-4</c:v>
                </c:pt>
                <c:pt idx="868">
                  <c:v>1.6862709486800589E-4</c:v>
                </c:pt>
                <c:pt idx="869">
                  <c:v>1.6609768844498581E-4</c:v>
                </c:pt>
                <c:pt idx="870">
                  <c:v>1.6360622311831102E-4</c:v>
                </c:pt>
                <c:pt idx="871">
                  <c:v>1.6115212977153636E-4</c:v>
                </c:pt>
                <c:pt idx="872">
                  <c:v>1.5873484782496331E-4</c:v>
                </c:pt>
                <c:pt idx="873">
                  <c:v>1.5635382510758889E-4</c:v>
                </c:pt>
                <c:pt idx="874">
                  <c:v>1.5400851773097506E-4</c:v>
                </c:pt>
                <c:pt idx="875">
                  <c:v>1.5169838996501042E-4</c:v>
                </c:pt>
                <c:pt idx="876">
                  <c:v>1.4942291411553527E-4</c:v>
                </c:pt>
                <c:pt idx="877">
                  <c:v>1.4718157040380223E-4</c:v>
                </c:pt>
                <c:pt idx="878">
                  <c:v>1.449738468477452E-4</c:v>
                </c:pt>
                <c:pt idx="879">
                  <c:v>1.4279923914502901E-4</c:v>
                </c:pt>
                <c:pt idx="880">
                  <c:v>1.406572505578536E-4</c:v>
                </c:pt>
                <c:pt idx="881">
                  <c:v>1.385473917994858E-4</c:v>
                </c:pt>
                <c:pt idx="882">
                  <c:v>1.3646918092249352E-4</c:v>
                </c:pt>
                <c:pt idx="883">
                  <c:v>1.344221432086561E-4</c:v>
                </c:pt>
                <c:pt idx="884">
                  <c:v>1.3240581106052627E-4</c:v>
                </c:pt>
                <c:pt idx="885">
                  <c:v>1.3041972389461837E-4</c:v>
                </c:pt>
                <c:pt idx="886">
                  <c:v>1.2846342803619912E-4</c:v>
                </c:pt>
                <c:pt idx="887">
                  <c:v>1.2653647661565613E-4</c:v>
                </c:pt>
                <c:pt idx="888">
                  <c:v>1.246384294664213E-4</c:v>
                </c:pt>
                <c:pt idx="889">
                  <c:v>1.2276885302442498E-4</c:v>
                </c:pt>
                <c:pt idx="890">
                  <c:v>1.2092732022905859E-4</c:v>
                </c:pt>
                <c:pt idx="891">
                  <c:v>1.1911341042562271E-4</c:v>
                </c:pt>
                <c:pt idx="892">
                  <c:v>1.1732670926923839E-4</c:v>
                </c:pt>
                <c:pt idx="893">
                  <c:v>1.155668086301998E-4</c:v>
                </c:pt>
                <c:pt idx="894">
                  <c:v>1.1383330650074681E-4</c:v>
                </c:pt>
                <c:pt idx="895">
                  <c:v>1.1212580690323561E-4</c:v>
                </c:pt>
                <c:pt idx="896">
                  <c:v>1.1044391979968707E-4</c:v>
                </c:pt>
                <c:pt idx="897">
                  <c:v>1.0878726100269176E-4</c:v>
                </c:pt>
                <c:pt idx="898">
                  <c:v>1.0715545208765137E-4</c:v>
                </c:pt>
                <c:pt idx="899">
                  <c:v>1.0554812030633663E-4</c:v>
                </c:pt>
                <c:pt idx="900">
                  <c:v>1.0396489850174156E-4</c:v>
                </c:pt>
                <c:pt idx="901">
                  <c:v>1.0240542502421545E-4</c:v>
                </c:pt>
                <c:pt idx="902">
                  <c:v>1.008693436488522E-4</c:v>
                </c:pt>
                <c:pt idx="903">
                  <c:v>9.9356303494119432E-5</c:v>
                </c:pt>
                <c:pt idx="904">
                  <c:v>9.7865958941707629E-5</c:v>
                </c:pt>
                <c:pt idx="905">
                  <c:v>9.6397969557582012E-5</c:v>
                </c:pt>
                <c:pt idx="906">
                  <c:v>9.495200001421829E-5</c:v>
                </c:pt>
                <c:pt idx="907">
                  <c:v>9.3527720014005002E-5</c:v>
                </c:pt>
                <c:pt idx="908">
                  <c:v>9.2124804213794938E-5</c:v>
                </c:pt>
                <c:pt idx="909">
                  <c:v>9.0742932150588007E-5</c:v>
                </c:pt>
                <c:pt idx="910">
                  <c:v>8.9381788168329203E-5</c:v>
                </c:pt>
                <c:pt idx="911">
                  <c:v>8.8041061345804257E-5</c:v>
                </c:pt>
                <c:pt idx="912">
                  <c:v>8.672044542561719E-5</c:v>
                </c:pt>
                <c:pt idx="913">
                  <c:v>8.5419638744232951E-5</c:v>
                </c:pt>
                <c:pt idx="914">
                  <c:v>8.4138344163069449E-5</c:v>
                </c:pt>
                <c:pt idx="915">
                  <c:v>8.2876269000623409E-5</c:v>
                </c:pt>
                <c:pt idx="916">
                  <c:v>8.1633124965614052E-5</c:v>
                </c:pt>
                <c:pt idx="917">
                  <c:v>8.0408628091129853E-5</c:v>
                </c:pt>
                <c:pt idx="918">
                  <c:v>7.9202498669762904E-5</c:v>
                </c:pt>
                <c:pt idx="919">
                  <c:v>7.8014461189716464E-5</c:v>
                </c:pt>
                <c:pt idx="920">
                  <c:v>7.6844244271870714E-5</c:v>
                </c:pt>
                <c:pt idx="921">
                  <c:v>7.5691580607792643E-5</c:v>
                </c:pt>
                <c:pt idx="922">
                  <c:v>7.4556206898675759E-5</c:v>
                </c:pt>
                <c:pt idx="923">
                  <c:v>7.3437863795195604E-5</c:v>
                </c:pt>
                <c:pt idx="924">
                  <c:v>7.2336295838267681E-5</c:v>
                </c:pt>
                <c:pt idx="925">
                  <c:v>7.1251251400693665E-5</c:v>
                </c:pt>
                <c:pt idx="926">
                  <c:v>7.0182482629683261E-5</c:v>
                </c:pt>
                <c:pt idx="927">
                  <c:v>6.9129745390238012E-5</c:v>
                </c:pt>
                <c:pt idx="928">
                  <c:v>6.8092799209384434E-5</c:v>
                </c:pt>
                <c:pt idx="929">
                  <c:v>6.7071407221243673E-5</c:v>
                </c:pt>
                <c:pt idx="930">
                  <c:v>6.6065336112925021E-5</c:v>
                </c:pt>
                <c:pt idx="931">
                  <c:v>6.5074356071231142E-5</c:v>
                </c:pt>
                <c:pt idx="932">
                  <c:v>6.4098240730162673E-5</c:v>
                </c:pt>
                <c:pt idx="933">
                  <c:v>6.3136767119210236E-5</c:v>
                </c:pt>
                <c:pt idx="934">
                  <c:v>6.2189715612422086E-5</c:v>
                </c:pt>
                <c:pt idx="935">
                  <c:v>6.1256869878235752E-5</c:v>
                </c:pt>
                <c:pt idx="936">
                  <c:v>6.0338016830062216E-5</c:v>
                </c:pt>
                <c:pt idx="937">
                  <c:v>5.943294657761128E-5</c:v>
                </c:pt>
                <c:pt idx="938">
                  <c:v>5.8541452378947108E-5</c:v>
                </c:pt>
                <c:pt idx="939">
                  <c:v>5.7663330593262909E-5</c:v>
                </c:pt>
                <c:pt idx="940">
                  <c:v>5.6798380634363967E-5</c:v>
                </c:pt>
                <c:pt idx="941">
                  <c:v>5.5946404924848503E-5</c:v>
                </c:pt>
                <c:pt idx="942">
                  <c:v>5.5107208850975779E-5</c:v>
                </c:pt>
                <c:pt idx="943">
                  <c:v>5.4280600718211145E-5</c:v>
                </c:pt>
                <c:pt idx="944">
                  <c:v>5.3466391707437976E-5</c:v>
                </c:pt>
                <c:pt idx="945">
                  <c:v>5.2664395831826405E-5</c:v>
                </c:pt>
                <c:pt idx="946">
                  <c:v>5.1874429894349019E-5</c:v>
                </c:pt>
                <c:pt idx="947">
                  <c:v>5.1096313445933773E-5</c:v>
                </c:pt>
                <c:pt idx="948">
                  <c:v>5.0329868744244774E-5</c:v>
                </c:pt>
                <c:pt idx="949">
                  <c:v>4.9574920713081097E-5</c:v>
                </c:pt>
                <c:pt idx="950">
                  <c:v>4.883129690238488E-5</c:v>
                </c:pt>
                <c:pt idx="951">
                  <c:v>4.8098827448849103E-5</c:v>
                </c:pt>
                <c:pt idx="952">
                  <c:v>4.7377345037116361E-5</c:v>
                </c:pt>
                <c:pt idx="953">
                  <c:v>4.6666684861559631E-5</c:v>
                </c:pt>
                <c:pt idx="954">
                  <c:v>4.5966684588636227E-5</c:v>
                </c:pt>
                <c:pt idx="955">
                  <c:v>4.5277184319806678E-5</c:v>
                </c:pt>
                <c:pt idx="956">
                  <c:v>4.4598026555009584E-5</c:v>
                </c:pt>
                <c:pt idx="957">
                  <c:v>4.3929056156684445E-5</c:v>
                </c:pt>
                <c:pt idx="958">
                  <c:v>4.327012031433417E-5</c:v>
                </c:pt>
                <c:pt idx="959">
                  <c:v>4.2621068509619165E-5</c:v>
                </c:pt>
                <c:pt idx="960">
                  <c:v>4.1981752481974873E-5</c:v>
                </c:pt>
                <c:pt idx="961">
                  <c:v>4.1352026194745252E-5</c:v>
                </c:pt>
                <c:pt idx="962">
                  <c:v>4.0731745801824073E-5</c:v>
                </c:pt>
                <c:pt idx="963">
                  <c:v>4.0120769614796712E-5</c:v>
                </c:pt>
                <c:pt idx="964">
                  <c:v>3.9518958070574755E-5</c:v>
                </c:pt>
                <c:pt idx="965">
                  <c:v>3.8926173699516135E-5</c:v>
                </c:pt>
                <c:pt idx="966">
                  <c:v>3.8342281094023397E-5</c:v>
                </c:pt>
                <c:pt idx="967">
                  <c:v>3.7767146877613044E-5</c:v>
                </c:pt>
                <c:pt idx="968">
                  <c:v>3.720063967444885E-5</c:v>
                </c:pt>
                <c:pt idx="969">
                  <c:v>3.6642630079332119E-5</c:v>
                </c:pt>
                <c:pt idx="970">
                  <c:v>3.6092990628142138E-5</c:v>
                </c:pt>
                <c:pt idx="971">
                  <c:v>3.5551595768720001E-5</c:v>
                </c:pt>
                <c:pt idx="972">
                  <c:v>3.5018321832189204E-5</c:v>
                </c:pt>
                <c:pt idx="973">
                  <c:v>3.4493047004706364E-5</c:v>
                </c:pt>
                <c:pt idx="974">
                  <c:v>3.3975651299635771E-5</c:v>
                </c:pt>
                <c:pt idx="975">
                  <c:v>3.346601653014123E-5</c:v>
                </c:pt>
                <c:pt idx="976">
                  <c:v>3.296402628218911E-5</c:v>
                </c:pt>
                <c:pt idx="977">
                  <c:v>3.2469565887956276E-5</c:v>
                </c:pt>
                <c:pt idx="978">
                  <c:v>3.1982522399636929E-5</c:v>
                </c:pt>
                <c:pt idx="979">
                  <c:v>3.1502784563642376E-5</c:v>
                </c:pt>
                <c:pt idx="980">
                  <c:v>3.1030242795187742E-5</c:v>
                </c:pt>
                <c:pt idx="981">
                  <c:v>3.0564789153259925E-5</c:v>
                </c:pt>
                <c:pt idx="982">
                  <c:v>3.0106317315961023E-5</c:v>
                </c:pt>
                <c:pt idx="983">
                  <c:v>2.9654722556221609E-5</c:v>
                </c:pt>
                <c:pt idx="984">
                  <c:v>2.9209901717878281E-5</c:v>
                </c:pt>
                <c:pt idx="985">
                  <c:v>2.8771753192110104E-5</c:v>
                </c:pt>
                <c:pt idx="986">
                  <c:v>2.8340176894228452E-5</c:v>
                </c:pt>
                <c:pt idx="987">
                  <c:v>2.7915074240815023E-5</c:v>
                </c:pt>
                <c:pt idx="988">
                  <c:v>2.7496348127202801E-5</c:v>
                </c:pt>
                <c:pt idx="989">
                  <c:v>2.7083902905294759E-5</c:v>
                </c:pt>
                <c:pt idx="990">
                  <c:v>2.6677644361715334E-5</c:v>
                </c:pt>
                <c:pt idx="991">
                  <c:v>2.6277479696289604E-5</c:v>
                </c:pt>
                <c:pt idx="992">
                  <c:v>2.5883317500845262E-5</c:v>
                </c:pt>
                <c:pt idx="993">
                  <c:v>2.5495067738332585E-5</c:v>
                </c:pt>
                <c:pt idx="994">
                  <c:v>2.5112641722257594E-5</c:v>
                </c:pt>
                <c:pt idx="995">
                  <c:v>2.4735952096423731E-5</c:v>
                </c:pt>
                <c:pt idx="996">
                  <c:v>2.4364912814977372E-5</c:v>
                </c:pt>
                <c:pt idx="997">
                  <c:v>2.3999439122752715E-5</c:v>
                </c:pt>
                <c:pt idx="998">
                  <c:v>2.3639447535911425E-5</c:v>
                </c:pt>
                <c:pt idx="999">
                  <c:v>2.328485582287275E-5</c:v>
                </c:pt>
                <c:pt idx="1000">
                  <c:v>2.293558298552966E-5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'Baseline model'!$DA$8</c:f>
              <c:strCache>
                <c:ptCount val="1"/>
                <c:pt idx="0">
                  <c:v>RBNS(t)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model'!$DA$9:$DA$1009</c:f>
              <c:numCache>
                <c:formatCode>#,##0</c:formatCode>
                <c:ptCount val="1001"/>
                <c:pt idx="0">
                  <c:v>0</c:v>
                </c:pt>
                <c:pt idx="1">
                  <c:v>1.2599999999999998</c:v>
                </c:pt>
                <c:pt idx="2">
                  <c:v>2.4916499999999999</c:v>
                </c:pt>
                <c:pt idx="3">
                  <c:v>3.6954461249999992</c:v>
                </c:pt>
                <c:pt idx="4">
                  <c:v>4.8718765265624988</c:v>
                </c:pt>
                <c:pt idx="5">
                  <c:v>6.0214215064007801</c:v>
                </c:pt>
                <c:pt idx="6">
                  <c:v>7.1445536380834609</c:v>
                </c:pt>
                <c:pt idx="7">
                  <c:v>8.2417378868838131</c:v>
                </c:pt>
                <c:pt idx="8">
                  <c:v>9.3134317278018717</c:v>
                </c:pt>
                <c:pt idx="9">
                  <c:v>10.360085261786999</c:v>
                </c:pt>
                <c:pt idx="10">
                  <c:v>11.382141330188086</c:v>
                </c:pt>
                <c:pt idx="11">
                  <c:v>12.380035627458195</c:v>
                </c:pt>
                <c:pt idx="12">
                  <c:v>13.354196812140078</c:v>
                </c:pt>
                <c:pt idx="13">
                  <c:v>14.305046616158533</c:v>
                </c:pt>
                <c:pt idx="14">
                  <c:v>15.232999952445208</c:v>
                </c:pt>
                <c:pt idx="15">
                  <c:v>16.138465020921114</c:v>
                </c:pt>
                <c:pt idx="16">
                  <c:v>17.02184341286166</c:v>
                </c:pt>
                <c:pt idx="17">
                  <c:v>17.883530213668696</c:v>
                </c:pt>
                <c:pt idx="18">
                  <c:v>18.723914104073621</c:v>
                </c:pt>
                <c:pt idx="19">
                  <c:v>19.543377459795394</c:v>
                </c:pt>
                <c:pt idx="20">
                  <c:v>20.342296449676727</c:v>
                </c:pt>
                <c:pt idx="21">
                  <c:v>21.121041132321498</c:v>
                </c:pt>
                <c:pt idx="22">
                  <c:v>21.879975551256177</c:v>
                </c:pt>
                <c:pt idx="23">
                  <c:v>22.61945782863744</c:v>
                </c:pt>
                <c:pt idx="24">
                  <c:v>23.339840257528103</c:v>
                </c:pt>
                <c:pt idx="25">
                  <c:v>24.041469392763009</c:v>
                </c:pt>
                <c:pt idx="26">
                  <c:v>24.724686140426154</c:v>
                </c:pt>
                <c:pt idx="27">
                  <c:v>25.389825845960196</c:v>
                </c:pt>
                <c:pt idx="28">
                  <c:v>26.037218380928923</c:v>
                </c:pt>
                <c:pt idx="29">
                  <c:v>26.667188228453185</c:v>
                </c:pt>
                <c:pt idx="30">
                  <c:v>27.280054567340287</c:v>
                </c:pt>
                <c:pt idx="31">
                  <c:v>27.876131354926741</c:v>
                </c:pt>
                <c:pt idx="32">
                  <c:v>28.455727408653662</c:v>
                </c:pt>
                <c:pt idx="33">
                  <c:v>29.019146486394309</c:v>
                </c:pt>
                <c:pt idx="34">
                  <c:v>29.566687365552312</c:v>
                </c:pt>
                <c:pt idx="35">
                  <c:v>30.098643920949542</c:v>
                </c:pt>
                <c:pt idx="36">
                  <c:v>30.615305201521707</c:v>
                </c:pt>
                <c:pt idx="37">
                  <c:v>31.116955505839893</c:v>
                </c:pt>
                <c:pt idx="38">
                  <c:v>31.603874456475758</c:v>
                </c:pt>
                <c:pt idx="39">
                  <c:v>32.076337073227897</c:v>
                </c:pt>
                <c:pt idx="40">
                  <c:v>32.534613845226772</c:v>
                </c:pt>
                <c:pt idx="41">
                  <c:v>32.978970801934921</c:v>
                </c:pt>
                <c:pt idx="42">
                  <c:v>33.409669583059554</c:v>
                </c:pt>
                <c:pt idx="43">
                  <c:v>33.826967507393661</c:v>
                </c:pt>
                <c:pt idx="44">
                  <c:v>34.231117640602157</c:v>
                </c:pt>
                <c:pt idx="45">
                  <c:v>34.62236886196888</c:v>
                </c:pt>
                <c:pt idx="46">
                  <c:v>35.000965930120287</c:v>
                </c:pt>
                <c:pt idx="47">
                  <c:v>35.36714954774132</c:v>
                </c:pt>
                <c:pt idx="48">
                  <c:v>35.72115642529873</c:v>
                </c:pt>
                <c:pt idx="49">
                  <c:v>36.063219343786983</c:v>
                </c:pt>
                <c:pt idx="50">
                  <c:v>36.393567216511407</c:v>
                </c:pt>
                <c:pt idx="51">
                  <c:v>36.712425149923348</c:v>
                </c:pt>
                <c:pt idx="52">
                  <c:v>37.020014503521665</c:v>
                </c:pt>
                <c:pt idx="53">
                  <c:v>37.316552948834662</c:v>
                </c:pt>
                <c:pt idx="54">
                  <c:v>37.602254527496463</c:v>
                </c:pt>
                <c:pt idx="55">
                  <c:v>37.877329708431631</c:v>
                </c:pt>
                <c:pt idx="56">
                  <c:v>38.141985444161421</c:v>
                </c:pt>
                <c:pt idx="57">
                  <c:v>38.396425226245086</c:v>
                </c:pt>
                <c:pt idx="58">
                  <c:v>38.640849139869395</c:v>
                </c:pt>
                <c:pt idx="59">
                  <c:v>38.875453917599209</c:v>
                </c:pt>
                <c:pt idx="60">
                  <c:v>39.100432992301869</c:v>
                </c:pt>
                <c:pt idx="61">
                  <c:v>39.315976549257989</c:v>
                </c:pt>
                <c:pt idx="62">
                  <c:v>39.522271577470974</c:v>
                </c:pt>
                <c:pt idx="63">
                  <c:v>39.719501920187355</c:v>
                </c:pt>
                <c:pt idx="64">
                  <c:v>39.907848324640156</c:v>
                </c:pt>
                <c:pt idx="65">
                  <c:v>40.087488491026754</c:v>
                </c:pt>
                <c:pt idx="66">
                  <c:v>40.258597120733128</c:v>
                </c:pt>
                <c:pt idx="67">
                  <c:v>40.421345963815874</c:v>
                </c:pt>
                <c:pt idx="68">
                  <c:v>40.575903865753162</c:v>
                </c:pt>
                <c:pt idx="69">
                  <c:v>40.722436813475937</c:v>
                </c:pt>
                <c:pt idx="70">
                  <c:v>40.861107980690058</c:v>
                </c:pt>
                <c:pt idx="71">
                  <c:v>40.992077772500338</c:v>
                </c:pt>
                <c:pt idx="72">
                  <c:v>41.115503869347066</c:v>
                </c:pt>
                <c:pt idx="73">
                  <c:v>41.231541270265332</c:v>
                </c:pt>
                <c:pt idx="74">
                  <c:v>41.340342335477636</c:v>
                </c:pt>
                <c:pt idx="75">
                  <c:v>41.442056828329761</c:v>
                </c:pt>
                <c:pt idx="76">
                  <c:v>41.536831956579967</c:v>
                </c:pt>
                <c:pt idx="77">
                  <c:v>41.624812413051359</c:v>
                </c:pt>
                <c:pt idx="78">
                  <c:v>41.706140415657032</c:v>
                </c:pt>
                <c:pt idx="79">
                  <c:v>41.780955746807614</c:v>
                </c:pt>
                <c:pt idx="80">
                  <c:v>41.849395792210544</c:v>
                </c:pt>
                <c:pt idx="81">
                  <c:v>41.911595579070386</c:v>
                </c:pt>
                <c:pt idx="82">
                  <c:v>41.967687813699257</c:v>
                </c:pt>
                <c:pt idx="83">
                  <c:v>42.017802918546337</c:v>
                </c:pt>
                <c:pt idx="84">
                  <c:v>42.062069068655312</c:v>
                </c:pt>
                <c:pt idx="85">
                  <c:v>42.100612227558507</c:v>
                </c:pt>
                <c:pt idx="86">
                  <c:v>42.133556182616147</c:v>
                </c:pt>
                <c:pt idx="87">
                  <c:v>42.161022579809398</c:v>
                </c:pt>
                <c:pt idx="88">
                  <c:v>42.183130957995253</c:v>
                </c:pt>
                <c:pt idx="89">
                  <c:v>42.199998782631695</c:v>
                </c:pt>
                <c:pt idx="90">
                  <c:v>42.211741478981047</c:v>
                </c:pt>
                <c:pt idx="91">
                  <c:v>42.21847246479949</c:v>
                </c:pt>
                <c:pt idx="92">
                  <c:v>42.220303182520638</c:v>
                </c:pt>
                <c:pt idx="93">
                  <c:v>42.217343130940769</c:v>
                </c:pt>
                <c:pt idx="94">
                  <c:v>42.209699896413404</c:v>
                </c:pt>
                <c:pt idx="95">
                  <c:v>42.197479183560674</c:v>
                </c:pt>
                <c:pt idx="96">
                  <c:v>42.180784845508796</c:v>
                </c:pt>
                <c:pt idx="97">
                  <c:v>42.15971891365492</c:v>
                </c:pt>
                <c:pt idx="98">
                  <c:v>42.134381626972647</c:v>
                </c:pt>
                <c:pt idx="99">
                  <c:v>42.104871460862938</c:v>
                </c:pt>
                <c:pt idx="100">
                  <c:v>42.071285155557661</c:v>
                </c:pt>
                <c:pt idx="101">
                  <c:v>42.033717744082409</c:v>
                </c:pt>
                <c:pt idx="102">
                  <c:v>41.992262579785347</c:v>
                </c:pt>
                <c:pt idx="103">
                  <c:v>41.947011363438769</c:v>
                </c:pt>
                <c:pt idx="104">
                  <c:v>41.898054169919753</c:v>
                </c:pt>
                <c:pt idx="105">
                  <c:v>41.845479474476527</c:v>
                </c:pt>
                <c:pt idx="106">
                  <c:v>41.789374178586655</c:v>
                </c:pt>
                <c:pt idx="107">
                  <c:v>41.729823635413425</c:v>
                </c:pt>
                <c:pt idx="108">
                  <c:v>41.666911674866512</c:v>
                </c:pt>
                <c:pt idx="109">
                  <c:v>41.60072062827291</c:v>
                </c:pt>
                <c:pt idx="110">
                  <c:v>41.531331352664253</c:v>
                </c:pt>
                <c:pt idx="111">
                  <c:v>41.458823254686109</c:v>
                </c:pt>
                <c:pt idx="112">
                  <c:v>41.383274314135292</c:v>
                </c:pt>
                <c:pt idx="113">
                  <c:v>41.304761107130716</c:v>
                </c:pt>
                <c:pt idx="114">
                  <c:v>41.223358828923409</c:v>
                </c:pt>
                <c:pt idx="115">
                  <c:v>41.139141316351207</c:v>
                </c:pt>
                <c:pt idx="116">
                  <c:v>41.052181069943629</c:v>
                </c:pt>
                <c:pt idx="117">
                  <c:v>40.962549275682143</c:v>
                </c:pt>
                <c:pt idx="118">
                  <c:v>40.870315826421155</c:v>
                </c:pt>
                <c:pt idx="119">
                  <c:v>40.77554934297504</c:v>
                </c:pt>
                <c:pt idx="120">
                  <c:v>40.678317194875987</c:v>
                </c:pt>
                <c:pt idx="121">
                  <c:v>40.578685520808072</c:v>
                </c:pt>
                <c:pt idx="122">
                  <c:v>40.476719248722262</c:v>
                </c:pt>
                <c:pt idx="123">
                  <c:v>40.372482115637283</c:v>
                </c:pt>
                <c:pt idx="124">
                  <c:v>40.266036687131255</c:v>
                </c:pt>
                <c:pt idx="125">
                  <c:v>40.157444376528588</c:v>
                </c:pt>
                <c:pt idx="126">
                  <c:v>40.046765463787182</c:v>
                </c:pt>
                <c:pt idx="127">
                  <c:v>39.93405911409009</c:v>
                </c:pt>
                <c:pt idx="128">
                  <c:v>39.819383396146513</c:v>
                </c:pt>
                <c:pt idx="129">
                  <c:v>39.702795300206326</c:v>
                </c:pt>
                <c:pt idx="130">
                  <c:v>39.584350755792741</c:v>
                </c:pt>
                <c:pt idx="131">
                  <c:v>39.464104649157179</c:v>
                </c:pt>
                <c:pt idx="132">
                  <c:v>39.342110840460904</c:v>
                </c:pt>
                <c:pt idx="133">
                  <c:v>39.218422180687256</c:v>
                </c:pt>
                <c:pt idx="134">
                  <c:v>39.093090528288961</c:v>
                </c:pt>
                <c:pt idx="135">
                  <c:v>38.9661667655743</c:v>
                </c:pt>
                <c:pt idx="136">
                  <c:v>38.837700814836296</c:v>
                </c:pt>
                <c:pt idx="137">
                  <c:v>38.707741654228755</c:v>
                </c:pt>
                <c:pt idx="138">
                  <c:v>38.576337333393219</c:v>
                </c:pt>
                <c:pt idx="139">
                  <c:v>38.443534988840391</c:v>
                </c:pt>
                <c:pt idx="140">
                  <c:v>38.309380859089984</c:v>
                </c:pt>
                <c:pt idx="141">
                  <c:v>38.173920299572714</c:v>
                </c:pt>
                <c:pt idx="142">
                  <c:v>38.037197797297949</c:v>
                </c:pt>
                <c:pt idx="143">
                  <c:v>37.899256985290663</c:v>
                </c:pt>
                <c:pt idx="144">
                  <c:v>37.760140656801326</c:v>
                </c:pt>
                <c:pt idx="145">
                  <c:v>37.61989077929217</c:v>
                </c:pt>
                <c:pt idx="146">
                  <c:v>37.478548508203069</c:v>
                </c:pt>
                <c:pt idx="147">
                  <c:v>37.336154200500808</c:v>
                </c:pt>
                <c:pt idx="148">
                  <c:v>37.192747428014677</c:v>
                </c:pt>
                <c:pt idx="149">
                  <c:v>37.048366990561931</c:v>
                </c:pt>
                <c:pt idx="150">
                  <c:v>36.903050928866215</c:v>
                </c:pt>
                <c:pt idx="151">
                  <c:v>36.756836537272214</c:v>
                </c:pt>
                <c:pt idx="152">
                  <c:v>36.609760376259587</c:v>
                </c:pt>
                <c:pt idx="153">
                  <c:v>36.461858284759295</c:v>
                </c:pt>
                <c:pt idx="154">
                  <c:v>36.313165392275437</c:v>
                </c:pt>
                <c:pt idx="155">
                  <c:v>36.16371613081543</c:v>
                </c:pt>
                <c:pt idx="156">
                  <c:v>36.013544246631646</c:v>
                </c:pt>
                <c:pt idx="157">
                  <c:v>35.862682811777269</c:v>
                </c:pt>
                <c:pt idx="158">
                  <c:v>35.711164235479359</c:v>
                </c:pt>
                <c:pt idx="159">
                  <c:v>35.559020275331847</c:v>
                </c:pt>
                <c:pt idx="160">
                  <c:v>35.406282048311155</c:v>
                </c:pt>
                <c:pt idx="161">
                  <c:v>35.252980041617455</c:v>
                </c:pt>
                <c:pt idx="162">
                  <c:v>35.099144123343926</c:v>
                </c:pt>
                <c:pt idx="163">
                  <c:v>34.944803552976872</c:v>
                </c:pt>
                <c:pt idx="164">
                  <c:v>34.789986991729201</c:v>
                </c:pt>
                <c:pt idx="165">
                  <c:v>34.634722512709885</c:v>
                </c:pt>
                <c:pt idx="166">
                  <c:v>34.47903761093194</c:v>
                </c:pt>
                <c:pt idx="167">
                  <c:v>34.322959213161319</c:v>
                </c:pt>
                <c:pt idx="168">
                  <c:v>34.166513687609303</c:v>
                </c:pt>
                <c:pt idx="169">
                  <c:v>34.009726853470731</c:v>
                </c:pt>
                <c:pt idx="170">
                  <c:v>33.85262399031042</c:v>
                </c:pt>
                <c:pt idx="171">
                  <c:v>33.695229847300212</c:v>
                </c:pt>
                <c:pt idx="172">
                  <c:v>33.537568652308806</c:v>
                </c:pt>
                <c:pt idx="173">
                  <c:v>33.379664120846897</c:v>
                </c:pt>
                <c:pt idx="174">
                  <c:v>33.221539464869501</c:v>
                </c:pt>
                <c:pt idx="175">
                  <c:v>33.063217401437981</c:v>
                </c:pt>
                <c:pt idx="176">
                  <c:v>32.904720161243887</c:v>
                </c:pt>
                <c:pt idx="177">
                  <c:v>32.746069496996498</c:v>
                </c:pt>
                <c:pt idx="178">
                  <c:v>32.587286691676525</c:v>
                </c:pt>
                <c:pt idx="179">
                  <c:v>32.428392566657848</c:v>
                </c:pt>
                <c:pt idx="180">
                  <c:v>32.269407489699283</c:v>
                </c:pt>
                <c:pt idx="181">
                  <c:v>32.110351382808531</c:v>
                </c:pt>
                <c:pt idx="182">
                  <c:v>31.951243729980213</c:v>
                </c:pt>
                <c:pt idx="183">
                  <c:v>31.792103584809976</c:v>
                </c:pt>
                <c:pt idx="184">
                  <c:v>31.632949577986455</c:v>
                </c:pt>
                <c:pt idx="185">
                  <c:v>31.473799924663162</c:v>
                </c:pt>
                <c:pt idx="186">
                  <c:v>31.314672431712133</c:v>
                </c:pt>
                <c:pt idx="187">
                  <c:v>31.155584504860975</c:v>
                </c:pt>
                <c:pt idx="188">
                  <c:v>30.9965531557154</c:v>
                </c:pt>
                <c:pt idx="189">
                  <c:v>30.837595008668806</c:v>
                </c:pt>
                <c:pt idx="190">
                  <c:v>30.678726307700739</c:v>
                </c:pt>
                <c:pt idx="191">
                  <c:v>30.519962923065982</c:v>
                </c:pt>
                <c:pt idx="192">
                  <c:v>30.361320357875879</c:v>
                </c:pt>
                <c:pt idx="193">
                  <c:v>30.202813754573722</c:v>
                </c:pt>
                <c:pt idx="194">
                  <c:v>30.044457901305591</c:v>
                </c:pt>
                <c:pt idx="195">
                  <c:v>29.886267238188605</c:v>
                </c:pt>
                <c:pt idx="196">
                  <c:v>29.728255863477845</c:v>
                </c:pt>
                <c:pt idx="197">
                  <c:v>29.57043753963379</c:v>
                </c:pt>
                <c:pt idx="198">
                  <c:v>29.412825699291595</c:v>
                </c:pt>
                <c:pt idx="199">
                  <c:v>29.255433451133889</c:v>
                </c:pt>
                <c:pt idx="200">
                  <c:v>29.098273585668558</c:v>
                </c:pt>
                <c:pt idx="201">
                  <c:v>28.941358580912933</c:v>
                </c:pt>
                <c:pt idx="202">
                  <c:v>28.784700607985933</c:v>
                </c:pt>
                <c:pt idx="203">
                  <c:v>28.628311536609434</c:v>
                </c:pt>
                <c:pt idx="204">
                  <c:v>28.472202940520507</c:v>
                </c:pt>
                <c:pt idx="205">
                  <c:v>28.316386102795718</c:v>
                </c:pt>
                <c:pt idx="206">
                  <c:v>28.160872021088927</c:v>
                </c:pt>
                <c:pt idx="207">
                  <c:v>28.005671412783972</c:v>
                </c:pt>
                <c:pt idx="208">
                  <c:v>27.850794720063501</c:v>
                </c:pt>
                <c:pt idx="209">
                  <c:v>27.696252114895302</c:v>
                </c:pt>
                <c:pt idx="210">
                  <c:v>27.542053503937396</c:v>
                </c:pt>
                <c:pt idx="211">
                  <c:v>27.388208533363095</c:v>
                </c:pt>
                <c:pt idx="212">
                  <c:v>27.234726593607526</c:v>
                </c:pt>
                <c:pt idx="213">
                  <c:v>27.08161682403647</c:v>
                </c:pt>
                <c:pt idx="214">
                  <c:v>26.928888117538975</c:v>
                </c:pt>
                <c:pt idx="215">
                  <c:v>26.776549125044966</c:v>
                </c:pt>
                <c:pt idx="216">
                  <c:v>26.624608259968841</c:v>
                </c:pt>
                <c:pt idx="217">
                  <c:v>26.473073702580376</c:v>
                </c:pt>
                <c:pt idx="218">
                  <c:v>26.321953404303898</c:v>
                </c:pt>
                <c:pt idx="219">
                  <c:v>26.171255091947103</c:v>
                </c:pt>
                <c:pt idx="220">
                  <c:v>26.020986271860345</c:v>
                </c:pt>
                <c:pt idx="221">
                  <c:v>25.871154234027696</c:v>
                </c:pt>
                <c:pt idx="222">
                  <c:v>25.721766056090704</c:v>
                </c:pt>
                <c:pt idx="223">
                  <c:v>25.572828607305958</c:v>
                </c:pt>
                <c:pt idx="224">
                  <c:v>25.424348552437579</c:v>
                </c:pt>
                <c:pt idx="225">
                  <c:v>25.276332355585403</c:v>
                </c:pt>
                <c:pt idx="226">
                  <c:v>25.128786283950241</c:v>
                </c:pt>
                <c:pt idx="227">
                  <c:v>24.981716411536876</c:v>
                </c:pt>
                <c:pt idx="228">
                  <c:v>24.835128622795882</c:v>
                </c:pt>
                <c:pt idx="229">
                  <c:v>24.689028616205245</c:v>
                </c:pt>
                <c:pt idx="230">
                  <c:v>24.543421907792847</c:v>
                </c:pt>
                <c:pt idx="231">
                  <c:v>24.398313834600398</c:v>
                </c:pt>
                <c:pt idx="232">
                  <c:v>24.253709558090151</c:v>
                </c:pt>
                <c:pt idx="233">
                  <c:v>24.109614067494988</c:v>
                </c:pt>
                <c:pt idx="234">
                  <c:v>23.966032183112933</c:v>
                </c:pt>
                <c:pt idx="235">
                  <c:v>23.822968559546887</c:v>
                </c:pt>
                <c:pt idx="236">
                  <c:v>23.680427688890461</c:v>
                </c:pt>
                <c:pt idx="237">
                  <c:v>23.538413903860864</c:v>
                </c:pt>
                <c:pt idx="238">
                  <c:v>23.396931380879426</c:v>
                </c:pt>
                <c:pt idx="239">
                  <c:v>23.255984143100896</c:v>
                </c:pt>
                <c:pt idx="240">
                  <c:v>23.11557606339203</c:v>
                </c:pt>
                <c:pt idx="241">
                  <c:v>22.97571086726051</c:v>
                </c:pt>
                <c:pt idx="242">
                  <c:v>22.836392135734833</c:v>
                </c:pt>
                <c:pt idx="243">
                  <c:v>22.697623308195901</c:v>
                </c:pt>
                <c:pt idx="244">
                  <c:v>22.559407685161347</c:v>
                </c:pt>
                <c:pt idx="245">
                  <c:v>22.42174843102287</c:v>
                </c:pt>
                <c:pt idx="246">
                  <c:v>22.284648576737943</c:v>
                </c:pt>
                <c:pt idx="247">
                  <c:v>22.148111022475941</c:v>
                </c:pt>
                <c:pt idx="248">
                  <c:v>22.012138540219947</c:v>
                </c:pt>
                <c:pt idx="249">
                  <c:v>21.876733776324681</c:v>
                </c:pt>
                <c:pt idx="250">
                  <c:v>21.741899254031292</c:v>
                </c:pt>
                <c:pt idx="251">
                  <c:v>21.607637375939653</c:v>
                </c:pt>
                <c:pt idx="252">
                  <c:v>21.473950426439</c:v>
                </c:pt>
                <c:pt idx="253">
                  <c:v>21.340840574097328</c:v>
                </c:pt>
                <c:pt idx="254">
                  <c:v>21.208309874010375</c:v>
                </c:pt>
                <c:pt idx="255">
                  <c:v>21.076360270110776</c:v>
                </c:pt>
                <c:pt idx="256">
                  <c:v>20.944993597438081</c:v>
                </c:pt>
                <c:pt idx="257">
                  <c:v>20.814211584370156</c:v>
                </c:pt>
                <c:pt idx="258">
                  <c:v>20.684015854816543</c:v>
                </c:pt>
                <c:pt idx="259">
                  <c:v>20.554407930374648</c:v>
                </c:pt>
                <c:pt idx="260">
                  <c:v>20.425389232449017</c:v>
                </c:pt>
                <c:pt idx="261">
                  <c:v>20.296961084334569</c:v>
                </c:pt>
                <c:pt idx="262">
                  <c:v>20.169124713264033</c:v>
                </c:pt>
                <c:pt idx="263">
                  <c:v>20.041881252420588</c:v>
                </c:pt>
                <c:pt idx="264">
                  <c:v>19.915231742915893</c:v>
                </c:pt>
                <c:pt idx="265">
                  <c:v>19.789177135734146</c:v>
                </c:pt>
                <c:pt idx="266">
                  <c:v>19.663718293642908</c:v>
                </c:pt>
                <c:pt idx="267">
                  <c:v>19.538855993070964</c:v>
                </c:pt>
                <c:pt idx="268">
                  <c:v>19.414590925953835</c:v>
                </c:pt>
                <c:pt idx="269">
                  <c:v>19.290923701547626</c:v>
                </c:pt>
                <c:pt idx="270">
                  <c:v>19.167854848211395</c:v>
                </c:pt>
                <c:pt idx="271">
                  <c:v>19.045384815158801</c:v>
                </c:pt>
                <c:pt idx="272">
                  <c:v>18.923513974179464</c:v>
                </c:pt>
                <c:pt idx="273">
                  <c:v>18.802242621330471</c:v>
                </c:pt>
                <c:pt idx="274">
                  <c:v>18.681570978598472</c:v>
                </c:pt>
                <c:pt idx="275">
                  <c:v>18.561499195533052</c:v>
                </c:pt>
                <c:pt idx="276">
                  <c:v>18.4420273508515</c:v>
                </c:pt>
                <c:pt idx="277">
                  <c:v>18.323155454015797</c:v>
                </c:pt>
                <c:pt idx="278">
                  <c:v>18.204883446781924</c:v>
                </c:pt>
                <c:pt idx="279">
                  <c:v>18.087211204722241</c:v>
                </c:pt>
                <c:pt idx="280">
                  <c:v>17.970138538721123</c:v>
                </c:pt>
                <c:pt idx="281">
                  <c:v>17.853665196444517</c:v>
                </c:pt>
                <c:pt idx="282">
                  <c:v>17.737790863783516</c:v>
                </c:pt>
                <c:pt idx="283">
                  <c:v>17.622515166272791</c:v>
                </c:pt>
                <c:pt idx="284">
                  <c:v>17.507837670483894</c:v>
                </c:pt>
                <c:pt idx="285">
                  <c:v>17.393757885394031</c:v>
                </c:pt>
                <c:pt idx="286">
                  <c:v>17.280275263730761</c:v>
                </c:pt>
                <c:pt idx="287">
                  <c:v>17.167389203292803</c:v>
                </c:pt>
                <c:pt idx="288">
                  <c:v>17.055099048247527</c:v>
                </c:pt>
                <c:pt idx="289">
                  <c:v>16.943404090405412</c:v>
                </c:pt>
                <c:pt idx="290">
                  <c:v>16.832303570471808</c:v>
                </c:pt>
                <c:pt idx="291">
                  <c:v>16.72179667927654</c:v>
                </c:pt>
                <c:pt idx="292">
                  <c:v>16.611882558981495</c:v>
                </c:pt>
                <c:pt idx="293">
                  <c:v>16.502560304266666</c:v>
                </c:pt>
                <c:pt idx="294">
                  <c:v>16.393828963495029</c:v>
                </c:pt>
                <c:pt idx="295">
                  <c:v>16.285687539856525</c:v>
                </c:pt>
                <c:pt idx="296">
                  <c:v>16.17813499249149</c:v>
                </c:pt>
                <c:pt idx="297">
                  <c:v>16.071170237593936</c:v>
                </c:pt>
                <c:pt idx="298">
                  <c:v>15.964792149494924</c:v>
                </c:pt>
                <c:pt idx="299">
                  <c:v>15.858999561726403</c:v>
                </c:pt>
                <c:pt idx="300">
                  <c:v>15.753791268065861</c:v>
                </c:pt>
                <c:pt idx="301">
                  <c:v>15.649166023561991</c:v>
                </c:pt>
                <c:pt idx="302">
                  <c:v>15.545122545541803</c:v>
                </c:pt>
                <c:pt idx="303">
                  <c:v>15.44165951459942</c:v>
                </c:pt>
                <c:pt idx="304">
                  <c:v>15.338775575566869</c:v>
                </c:pt>
                <c:pt idx="305">
                  <c:v>15.236469338467147</c:v>
                </c:pt>
                <c:pt idx="306">
                  <c:v>15.134739379449924</c:v>
                </c:pt>
                <c:pt idx="307">
                  <c:v>15.033584241710001</c:v>
                </c:pt>
                <c:pt idx="308">
                  <c:v>14.933002436389048</c:v>
                </c:pt>
                <c:pt idx="309">
                  <c:v>14.832992443460618</c:v>
                </c:pt>
                <c:pt idx="310">
                  <c:v>14.733552712598991</c:v>
                </c:pt>
                <c:pt idx="311">
                  <c:v>14.634681664031856</c:v>
                </c:pt>
                <c:pt idx="312">
                  <c:v>14.536377689377307</c:v>
                </c:pt>
                <c:pt idx="313">
                  <c:v>14.438639152465289</c:v>
                </c:pt>
                <c:pt idx="314">
                  <c:v>14.34146439014374</c:v>
                </c:pt>
                <c:pt idx="315">
                  <c:v>14.244851713069776</c:v>
                </c:pt>
                <c:pt idx="316">
                  <c:v>14.148799406486082</c:v>
                </c:pt>
                <c:pt idx="317">
                  <c:v>14.053305730982796</c:v>
                </c:pt>
                <c:pt idx="318">
                  <c:v>13.958368923245102</c:v>
                </c:pt>
                <c:pt idx="319">
                  <c:v>13.863987196786773</c:v>
                </c:pt>
                <c:pt idx="320">
                  <c:v>13.770158742669899</c:v>
                </c:pt>
                <c:pt idx="321">
                  <c:v>13.676881730211015</c:v>
                </c:pt>
                <c:pt idx="322">
                  <c:v>13.58415430767389</c:v>
                </c:pt>
                <c:pt idx="323">
                  <c:v>13.49197460294922</c:v>
                </c:pt>
                <c:pt idx="324">
                  <c:v>13.400340724221234</c:v>
                </c:pt>
                <c:pt idx="325">
                  <c:v>13.309250760621794</c:v>
                </c:pt>
                <c:pt idx="326">
                  <c:v>13.218702782871876</c:v>
                </c:pt>
                <c:pt idx="327">
                  <c:v>13.128694843910765</c:v>
                </c:pt>
                <c:pt idx="328">
                  <c:v>13.039224979513197</c:v>
                </c:pt>
                <c:pt idx="329">
                  <c:v>12.950291208894635</c:v>
                </c:pt>
                <c:pt idx="330">
                  <c:v>12.861891535304791</c:v>
                </c:pt>
                <c:pt idx="331">
                  <c:v>12.774023946609718</c:v>
                </c:pt>
                <c:pt idx="332">
                  <c:v>12.686686415862567</c:v>
                </c:pt>
                <c:pt idx="333">
                  <c:v>12.59987690186323</c:v>
                </c:pt>
                <c:pt idx="334">
                  <c:v>12.513593349707095</c:v>
                </c:pt>
                <c:pt idx="335">
                  <c:v>12.427833691323009</c:v>
                </c:pt>
                <c:pt idx="336">
                  <c:v>12.342595846000719</c:v>
                </c:pt>
                <c:pt idx="337">
                  <c:v>12.257877720907913</c:v>
                </c:pt>
                <c:pt idx="338">
                  <c:v>12.173677211597029</c:v>
                </c:pt>
                <c:pt idx="339">
                  <c:v>12.089992202502037</c:v>
                </c:pt>
                <c:pt idx="340">
                  <c:v>12.006820567425375</c:v>
                </c:pt>
                <c:pt idx="341">
                  <c:v>11.924160170015163</c:v>
                </c:pt>
                <c:pt idx="342">
                  <c:v>11.842008864232829</c:v>
                </c:pt>
                <c:pt idx="343">
                  <c:v>11.760364494811489</c:v>
                </c:pt>
                <c:pt idx="344">
                  <c:v>11.679224897704898</c:v>
                </c:pt>
                <c:pt idx="345">
                  <c:v>11.598587900527527</c:v>
                </c:pt>
                <c:pt idx="346">
                  <c:v>11.518451322985667</c:v>
                </c:pt>
                <c:pt idx="347">
                  <c:v>11.438812977299676</c:v>
                </c:pt>
                <c:pt idx="348">
                  <c:v>11.35967066861779</c:v>
                </c:pt>
                <c:pt idx="349">
                  <c:v>11.281022195421301</c:v>
                </c:pt>
                <c:pt idx="350">
                  <c:v>11.202865349921508</c:v>
                </c:pt>
                <c:pt idx="351">
                  <c:v>11.125197918448485</c:v>
                </c:pt>
                <c:pt idx="352">
                  <c:v>11.048017681831723</c:v>
                </c:pt>
                <c:pt idx="353">
                  <c:v>10.971322415773031</c:v>
                </c:pt>
                <c:pt idx="354">
                  <c:v>10.895109891211447</c:v>
                </c:pt>
                <c:pt idx="355">
                  <c:v>10.819377874680718</c:v>
                </c:pt>
                <c:pt idx="356">
                  <c:v>10.744124128659182</c:v>
                </c:pt>
                <c:pt idx="357">
                  <c:v>10.669346411912226</c:v>
                </c:pt>
                <c:pt idx="358">
                  <c:v>10.595042479827599</c:v>
                </c:pt>
                <c:pt idx="359">
                  <c:v>10.521210084743528</c:v>
                </c:pt>
                <c:pt idx="360">
                  <c:v>10.447846976269876</c:v>
                </c:pt>
                <c:pt idx="361">
                  <c:v>10.374950901602348</c:v>
                </c:pt>
                <c:pt idx="362">
                  <c:v>10.302519605830007</c:v>
                </c:pt>
                <c:pt idx="363">
                  <c:v>10.230550832236116</c:v>
                </c:pt>
                <c:pt idx="364">
                  <c:v>10.159042322592429</c:v>
                </c:pt>
                <c:pt idx="365">
                  <c:v>10.087991817447099</c:v>
                </c:pt>
                <c:pt idx="366">
                  <c:v>10.017397056406251</c:v>
                </c:pt>
                <c:pt idx="367">
                  <c:v>9.9472557784093496</c:v>
                </c:pt>
                <c:pt idx="368">
                  <c:v>9.8775657219985433</c:v>
                </c:pt>
                <c:pt idx="369">
                  <c:v>9.808324625581907</c:v>
                </c:pt>
                <c:pt idx="370">
                  <c:v>9.739530227690917</c:v>
                </c:pt>
                <c:pt idx="371">
                  <c:v>9.6711802672320921</c:v>
                </c:pt>
                <c:pt idx="372">
                  <c:v>9.6032724837329706</c:v>
                </c:pt>
                <c:pt idx="373">
                  <c:v>9.5358046175825315</c:v>
                </c:pt>
                <c:pt idx="374">
                  <c:v>9.4687744102660503</c:v>
                </c:pt>
                <c:pt idx="375">
                  <c:v>9.4021796045947195</c:v>
                </c:pt>
                <c:pt idx="376">
                  <c:v>9.3360179449298304</c:v>
                </c:pt>
                <c:pt idx="377">
                  <c:v>9.2702871774018902</c:v>
                </c:pt>
                <c:pt idx="378">
                  <c:v>9.2049850501245079</c:v>
                </c:pt>
                <c:pt idx="379">
                  <c:v>9.1401093134034337</c:v>
                </c:pt>
                <c:pt idx="380">
                  <c:v>9.0756577199404251</c:v>
                </c:pt>
                <c:pt idx="381">
                  <c:v>9.0116280250325822</c:v>
                </c:pt>
                <c:pt idx="382">
                  <c:v>8.9480179867666756</c:v>
                </c:pt>
                <c:pt idx="383">
                  <c:v>8.8848253662089327</c:v>
                </c:pt>
                <c:pt idx="384">
                  <c:v>8.8220479275902299</c:v>
                </c:pt>
                <c:pt idx="385">
                  <c:v>8.7596834384867517</c:v>
                </c:pt>
                <c:pt idx="386">
                  <c:v>8.6977296699962405</c:v>
                </c:pt>
                <c:pt idx="387">
                  <c:v>8.6361843969099539</c:v>
                </c:pt>
                <c:pt idx="388">
                  <c:v>8.575045397880217</c:v>
                </c:pt>
                <c:pt idx="389">
                  <c:v>8.5143104555840097</c:v>
                </c:pt>
                <c:pt idx="390">
                  <c:v>8.4539773568821985</c:v>
                </c:pt>
                <c:pt idx="391">
                  <c:v>8.3940438929749188</c:v>
                </c:pt>
                <c:pt idx="392">
                  <c:v>8.3345078595529163</c:v>
                </c:pt>
                <c:pt idx="393">
                  <c:v>8.2753670569449387</c:v>
                </c:pt>
                <c:pt idx="394">
                  <c:v>8.216619290261443</c:v>
                </c:pt>
                <c:pt idx="395">
                  <c:v>8.1582623695344108</c:v>
                </c:pt>
                <c:pt idx="396">
                  <c:v>8.1002941098535981</c:v>
                </c:pt>
                <c:pt idx="397">
                  <c:v>8.0427123314990165</c:v>
                </c:pt>
                <c:pt idx="398">
                  <c:v>7.9855148600700572</c:v>
                </c:pt>
                <c:pt idx="399">
                  <c:v>7.9286995266109583</c:v>
                </c:pt>
                <c:pt idx="400">
                  <c:v>7.8722641677329328</c:v>
                </c:pt>
                <c:pt idx="401">
                  <c:v>7.8162066257329235</c:v>
                </c:pt>
                <c:pt idx="402">
                  <c:v>7.7605247487090434</c:v>
                </c:pt>
                <c:pt idx="403">
                  <c:v>7.7052163906728035</c:v>
                </c:pt>
                <c:pt idx="404">
                  <c:v>7.6502794116581523</c:v>
                </c:pt>
                <c:pt idx="405">
                  <c:v>7.5957116778273734</c:v>
                </c:pt>
                <c:pt idx="406">
                  <c:v>7.5415110615739787</c:v>
                </c:pt>
                <c:pt idx="407">
                  <c:v>7.4876754416225264</c:v>
                </c:pt>
                <c:pt idx="408">
                  <c:v>7.4342027031255649</c:v>
                </c:pt>
                <c:pt idx="409">
                  <c:v>7.3810907377575967</c:v>
                </c:pt>
                <c:pt idx="410">
                  <c:v>7.3283374438063076</c:v>
                </c:pt>
                <c:pt idx="411">
                  <c:v>7.2759407262609193</c:v>
                </c:pt>
                <c:pt idx="412">
                  <c:v>7.2238984968978839</c:v>
                </c:pt>
                <c:pt idx="413">
                  <c:v>7.1722086743638078</c:v>
                </c:pt>
                <c:pt idx="414">
                  <c:v>7.1208691842558487</c:v>
                </c:pt>
                <c:pt idx="415">
                  <c:v>7.0698779591994576</c:v>
                </c:pt>
                <c:pt idx="416">
                  <c:v>7.0192329389235963</c:v>
                </c:pt>
                <c:pt idx="417">
                  <c:v>6.968932070333544</c:v>
                </c:pt>
                <c:pt idx="418">
                  <c:v>6.9189733075811262</c:v>
                </c:pt>
                <c:pt idx="419">
                  <c:v>6.8693546121327271</c:v>
                </c:pt>
                <c:pt idx="420">
                  <c:v>6.8200739528348047</c:v>
                </c:pt>
                <c:pt idx="421">
                  <c:v>6.7711293059772366</c:v>
                </c:pt>
                <c:pt idx="422">
                  <c:v>6.7225186553542597</c:v>
                </c:pt>
                <c:pt idx="423">
                  <c:v>6.6742399923233773</c:v>
                </c:pt>
                <c:pt idx="424">
                  <c:v>6.626291315861975</c:v>
                </c:pt>
                <c:pt idx="425">
                  <c:v>6.5786706326218107</c:v>
                </c:pt>
                <c:pt idx="426">
                  <c:v>6.5313759569815089</c:v>
                </c:pt>
                <c:pt idx="427">
                  <c:v>6.4844053110969551</c:v>
                </c:pt>
                <c:pt idx="428">
                  <c:v>6.4377567249496321</c:v>
                </c:pt>
                <c:pt idx="429">
                  <c:v>6.391428236393133</c:v>
                </c:pt>
                <c:pt idx="430">
                  <c:v>6.3454178911975898</c:v>
                </c:pt>
                <c:pt idx="431">
                  <c:v>6.2997237430923558</c:v>
                </c:pt>
                <c:pt idx="432">
                  <c:v>6.2543438538067333</c:v>
                </c:pt>
                <c:pt idx="433">
                  <c:v>6.2092762931089363</c:v>
                </c:pt>
                <c:pt idx="434">
                  <c:v>6.1645191388432874</c:v>
                </c:pt>
                <c:pt idx="435">
                  <c:v>6.1200704769656378</c:v>
                </c:pt>
                <c:pt idx="436">
                  <c:v>6.0759284015771122</c:v>
                </c:pt>
                <c:pt idx="437">
                  <c:v>6.0320910149561691</c:v>
                </c:pt>
                <c:pt idx="438">
                  <c:v>5.98855642758903</c:v>
                </c:pt>
                <c:pt idx="439">
                  <c:v>5.9453227581984578</c:v>
                </c:pt>
                <c:pt idx="440">
                  <c:v>5.9023881337710833</c:v>
                </c:pt>
                <c:pt idx="441">
                  <c:v>5.8597506895830307</c:v>
                </c:pt>
                <c:pt idx="442">
                  <c:v>5.8174085692241588</c:v>
                </c:pt>
                <c:pt idx="443">
                  <c:v>5.7753599246207727</c:v>
                </c:pt>
                <c:pt idx="444">
                  <c:v>5.7336029160569195</c:v>
                </c:pt>
                <c:pt idx="445">
                  <c:v>5.6921357121942462</c:v>
                </c:pt>
                <c:pt idx="446">
                  <c:v>5.6509564900904206</c:v>
                </c:pt>
                <c:pt idx="447">
                  <c:v>5.6100634352163121</c:v>
                </c:pt>
                <c:pt idx="448">
                  <c:v>5.5694547414717288</c:v>
                </c:pt>
                <c:pt idx="449">
                  <c:v>5.5291286111999494</c:v>
                </c:pt>
                <c:pt idx="450">
                  <c:v>5.4890832552008657</c:v>
                </c:pt>
                <c:pt idx="451">
                  <c:v>5.4493168927429991</c:v>
                </c:pt>
                <c:pt idx="452">
                  <c:v>5.4098277515742224</c:v>
                </c:pt>
                <c:pt idx="453">
                  <c:v>5.3706140679313119</c:v>
                </c:pt>
                <c:pt idx="454">
                  <c:v>5.3316740865483219</c:v>
                </c:pt>
                <c:pt idx="455">
                  <c:v>5.2930060606637976</c:v>
                </c:pt>
                <c:pt idx="456">
                  <c:v>5.2546082520269302</c:v>
                </c:pt>
                <c:pt idx="457">
                  <c:v>5.2164789309025847</c:v>
                </c:pt>
                <c:pt idx="458">
                  <c:v>5.1786163760751842</c:v>
                </c:pt>
                <c:pt idx="459">
                  <c:v>5.1410188748516701</c:v>
                </c:pt>
                <c:pt idx="460">
                  <c:v>5.1036847230633766</c:v>
                </c:pt>
                <c:pt idx="461">
                  <c:v>5.0666122250669003</c:v>
                </c:pt>
                <c:pt idx="462">
                  <c:v>5.0297996937439988</c:v>
                </c:pt>
                <c:pt idx="463">
                  <c:v>4.9932454505005461</c:v>
                </c:pt>
                <c:pt idx="464">
                  <c:v>4.9569478252645149</c:v>
                </c:pt>
                <c:pt idx="465">
                  <c:v>4.9209051564831192</c:v>
                </c:pt>
                <c:pt idx="466">
                  <c:v>4.8851157911189569</c:v>
                </c:pt>
                <c:pt idx="467">
                  <c:v>4.8495780846453824</c:v>
                </c:pt>
                <c:pt idx="468">
                  <c:v>4.8142904010409664</c:v>
                </c:pt>
                <c:pt idx="469">
                  <c:v>4.7792511127831299</c:v>
                </c:pt>
                <c:pt idx="470">
                  <c:v>4.7444586008409724</c:v>
                </c:pt>
                <c:pt idx="471">
                  <c:v>4.7099112546673325</c:v>
                </c:pt>
                <c:pt idx="472">
                  <c:v>4.6756074721900029</c:v>
                </c:pt>
                <c:pt idx="473">
                  <c:v>4.6415456598022553</c:v>
                </c:pt>
                <c:pt idx="474">
                  <c:v>4.6077242323526191</c:v>
                </c:pt>
                <c:pt idx="475">
                  <c:v>4.5741416131338708</c:v>
                </c:pt>
                <c:pt idx="476">
                  <c:v>4.5407962338714167</c:v>
                </c:pt>
                <c:pt idx="477">
                  <c:v>4.5076865347108672</c:v>
                </c:pt>
                <c:pt idx="478">
                  <c:v>4.4748109642051359</c:v>
                </c:pt>
                <c:pt idx="479">
                  <c:v>4.4421679793006286</c:v>
                </c:pt>
                <c:pt idx="480">
                  <c:v>4.4097560453229843</c:v>
                </c:pt>
                <c:pt idx="481">
                  <c:v>4.3775736359621789</c:v>
                </c:pt>
                <c:pt idx="482">
                  <c:v>4.3456192332568886</c:v>
                </c:pt>
                <c:pt idx="483">
                  <c:v>4.3138913275784274</c:v>
                </c:pt>
                <c:pt idx="484">
                  <c:v>4.2823884176139808</c:v>
                </c:pt>
                <c:pt idx="485">
                  <c:v>4.2511090103493911</c:v>
                </c:pt>
                <c:pt idx="486">
                  <c:v>4.2200516210512671</c:v>
                </c:pt>
                <c:pt idx="487">
                  <c:v>4.1892147732486746</c:v>
                </c:pt>
                <c:pt idx="488">
                  <c:v>4.158596998714283</c:v>
                </c:pt>
                <c:pt idx="489">
                  <c:v>4.1281968374449187</c:v>
                </c:pt>
                <c:pt idx="490">
                  <c:v>4.0980128376417708</c:v>
                </c:pt>
                <c:pt idx="491">
                  <c:v>4.068043555689985</c:v>
                </c:pt>
                <c:pt idx="492">
                  <c:v>4.0382875561378668</c:v>
                </c:pt>
                <c:pt idx="493">
                  <c:v>4.0087434116756606</c:v>
                </c:pt>
                <c:pt idx="494">
                  <c:v>3.9794097031137876</c:v>
                </c:pt>
                <c:pt idx="495">
                  <c:v>3.9502850193607482</c:v>
                </c:pt>
                <c:pt idx="496">
                  <c:v>3.9213679574005438</c:v>
                </c:pt>
                <c:pt idx="497">
                  <c:v>3.8926571222697657</c:v>
                </c:pt>
                <c:pt idx="498">
                  <c:v>3.8641511270342304</c:v>
                </c:pt>
                <c:pt idx="499">
                  <c:v>3.8358485927652421</c:v>
                </c:pt>
                <c:pt idx="500">
                  <c:v>3.8077481485155018</c:v>
                </c:pt>
                <c:pt idx="501">
                  <c:v>3.7798484312947038</c:v>
                </c:pt>
                <c:pt idx="502">
                  <c:v>3.7521480860446585</c:v>
                </c:pt>
                <c:pt idx="503">
                  <c:v>3.7246457656142238</c:v>
                </c:pt>
                <c:pt idx="504">
                  <c:v>3.697340130733799</c:v>
                </c:pt>
                <c:pt idx="505">
                  <c:v>3.6702298499895516</c:v>
                </c:pt>
                <c:pt idx="506">
                  <c:v>3.6433135997973336</c:v>
                </c:pt>
                <c:pt idx="507">
                  <c:v>3.6165900643763207</c:v>
                </c:pt>
                <c:pt idx="508">
                  <c:v>3.5900579357222937</c:v>
                </c:pt>
                <c:pt idx="509">
                  <c:v>3.563715913580749</c:v>
                </c:pt>
                <c:pt idx="510">
                  <c:v>3.5375627054196239</c:v>
                </c:pt>
                <c:pt idx="511">
                  <c:v>3.5115970264018497</c:v>
                </c:pt>
                <c:pt idx="512">
                  <c:v>3.4858175993576079</c:v>
                </c:pt>
                <c:pt idx="513">
                  <c:v>3.4602231547563886</c:v>
                </c:pt>
                <c:pt idx="514">
                  <c:v>3.434812430678778</c:v>
                </c:pt>
                <c:pt idx="515">
                  <c:v>3.4095841727879983</c:v>
                </c:pt>
                <c:pt idx="516">
                  <c:v>3.3845371343013095</c:v>
                </c:pt>
                <c:pt idx="517">
                  <c:v>3.3596700759611409</c:v>
                </c:pt>
                <c:pt idx="518">
                  <c:v>3.3349817660060026</c:v>
                </c:pt>
                <c:pt idx="519">
                  <c:v>3.3104709801413121</c:v>
                </c:pt>
                <c:pt idx="520">
                  <c:v>3.286136501509898</c:v>
                </c:pt>
                <c:pt idx="521">
                  <c:v>3.2619771206624364</c:v>
                </c:pt>
                <c:pt idx="522">
                  <c:v>3.2379916355276164</c:v>
                </c:pt>
                <c:pt idx="523">
                  <c:v>3.2141788513822505</c:v>
                </c:pt>
                <c:pt idx="524">
                  <c:v>3.19053758082116</c:v>
                </c:pt>
                <c:pt idx="525">
                  <c:v>3.1670666437269173</c:v>
                </c:pt>
                <c:pt idx="526">
                  <c:v>3.1437648672394642</c:v>
                </c:pt>
                <c:pt idx="527">
                  <c:v>3.120631085725543</c:v>
                </c:pt>
                <c:pt idx="528">
                  <c:v>3.097664140748138</c:v>
                </c:pt>
                <c:pt idx="529">
                  <c:v>3.0748628810355583</c:v>
                </c:pt>
                <c:pt idx="530">
                  <c:v>3.0522261624506992</c:v>
                </c:pt>
                <c:pt idx="531">
                  <c:v>3.0297528479598781</c:v>
                </c:pt>
                <c:pt idx="532">
                  <c:v>3.0074418076018246</c:v>
                </c:pt>
                <c:pt idx="533">
                  <c:v>2.9852919184564186</c:v>
                </c:pt>
                <c:pt idx="534">
                  <c:v>2.9633020646134423</c:v>
                </c:pt>
                <c:pt idx="535">
                  <c:v>2.9414711371410984</c:v>
                </c:pt>
                <c:pt idx="536">
                  <c:v>2.9197980340546237</c:v>
                </c:pt>
                <c:pt idx="537">
                  <c:v>2.8982816602846553</c:v>
                </c:pt>
                <c:pt idx="538">
                  <c:v>2.8769209276456889</c:v>
                </c:pt>
                <c:pt idx="539">
                  <c:v>2.8557147548043145</c:v>
                </c:pt>
                <c:pt idx="540">
                  <c:v>2.834662067247514</c:v>
                </c:pt>
                <c:pt idx="541">
                  <c:v>2.8137617972508178</c:v>
                </c:pt>
                <c:pt idx="542">
                  <c:v>2.7930128838464849</c:v>
                </c:pt>
                <c:pt idx="543">
                  <c:v>2.7724142727915688</c:v>
                </c:pt>
                <c:pt idx="544">
                  <c:v>2.7519649165359468</c:v>
                </c:pt>
                <c:pt idx="545">
                  <c:v>2.7316637741903875</c:v>
                </c:pt>
                <c:pt idx="546">
                  <c:v>2.7115098114944911</c:v>
                </c:pt>
                <c:pt idx="547">
                  <c:v>2.6915020007846575</c:v>
                </c:pt>
                <c:pt idx="548">
                  <c:v>2.6716393209619951</c:v>
                </c:pt>
                <c:pt idx="549">
                  <c:v>2.6519207574602586</c:v>
                </c:pt>
                <c:pt idx="550">
                  <c:v>2.6323453022137016</c:v>
                </c:pt>
                <c:pt idx="551">
                  <c:v>2.6129119536249816</c:v>
                </c:pt>
                <c:pt idx="552">
                  <c:v>2.5936197165330026</c:v>
                </c:pt>
                <c:pt idx="553">
                  <c:v>2.5744676021808228</c:v>
                </c:pt>
                <c:pt idx="554">
                  <c:v>2.5554546281834547</c:v>
                </c:pt>
                <c:pt idx="555">
                  <c:v>2.5365798184957722</c:v>
                </c:pt>
                <c:pt idx="556">
                  <c:v>2.5178422033803938</c:v>
                </c:pt>
                <c:pt idx="557">
                  <c:v>2.4992408193755278</c:v>
                </c:pt>
                <c:pt idx="558">
                  <c:v>2.4807747092629042</c:v>
                </c:pt>
                <c:pt idx="559">
                  <c:v>2.4624429220356316</c:v>
                </c:pt>
                <c:pt idx="560">
                  <c:v>2.4442445128661685</c:v>
                </c:pt>
                <c:pt idx="561">
                  <c:v>2.4261785430743101</c:v>
                </c:pt>
                <c:pt idx="562">
                  <c:v>2.4082440800950677</c:v>
                </c:pt>
                <c:pt idx="563">
                  <c:v>2.3904401974467473</c:v>
                </c:pt>
                <c:pt idx="564">
                  <c:v>2.3727659746990084</c:v>
                </c:pt>
                <c:pt idx="565">
                  <c:v>2.3552204974408806</c:v>
                </c:pt>
                <c:pt idx="566">
                  <c:v>2.3378028572489042</c:v>
                </c:pt>
                <c:pt idx="567">
                  <c:v>2.3205121516552847</c:v>
                </c:pt>
                <c:pt idx="568">
                  <c:v>2.3033474841160739</c:v>
                </c:pt>
                <c:pt idx="569">
                  <c:v>2.2863079639794535</c:v>
                </c:pt>
                <c:pt idx="570">
                  <c:v>2.2693927064539352</c:v>
                </c:pt>
                <c:pt idx="571">
                  <c:v>2.2526008325767859</c:v>
                </c:pt>
                <c:pt idx="572">
                  <c:v>2.2359314691824053</c:v>
                </c:pt>
                <c:pt idx="573">
                  <c:v>2.21938374887073</c:v>
                </c:pt>
                <c:pt idx="574">
                  <c:v>2.2029568099757824</c:v>
                </c:pt>
                <c:pt idx="575">
                  <c:v>2.1866497965342231</c:v>
                </c:pt>
                <c:pt idx="576">
                  <c:v>2.1704618582539794</c:v>
                </c:pt>
                <c:pt idx="577">
                  <c:v>2.1543921504829369</c:v>
                </c:pt>
                <c:pt idx="578">
                  <c:v>2.1384398341776971</c:v>
                </c:pt>
                <c:pt idx="579">
                  <c:v>2.1226040758723794</c:v>
                </c:pt>
                <c:pt idx="580">
                  <c:v>2.1068840476475867</c:v>
                </c:pt>
                <c:pt idx="581">
                  <c:v>2.0912789270993271</c:v>
                </c:pt>
                <c:pt idx="582">
                  <c:v>2.0757878973080381</c:v>
                </c:pt>
                <c:pt idx="583">
                  <c:v>2.0604101468077487</c:v>
                </c:pt>
                <c:pt idx="584">
                  <c:v>2.0451448695552825</c:v>
                </c:pt>
                <c:pt idx="585">
                  <c:v>2.0299912648994689</c:v>
                </c:pt>
                <c:pt idx="586">
                  <c:v>2.0149485375505947</c:v>
                </c:pt>
                <c:pt idx="587">
                  <c:v>2.000015897549754</c:v>
                </c:pt>
                <c:pt idx="588">
                  <c:v>1.985192560238471</c:v>
                </c:pt>
                <c:pt idx="589">
                  <c:v>1.9704777462281979</c:v>
                </c:pt>
                <c:pt idx="590">
                  <c:v>1.9558706813701461</c:v>
                </c:pt>
                <c:pt idx="591">
                  <c:v>1.9413705967249439</c:v>
                </c:pt>
                <c:pt idx="592">
                  <c:v>1.9269767285326167</c:v>
                </c:pt>
                <c:pt idx="593">
                  <c:v>1.9126883181824836</c:v>
                </c:pt>
                <c:pt idx="594">
                  <c:v>1.8985046121832665</c:v>
                </c:pt>
                <c:pt idx="595">
                  <c:v>1.8844248621332367</c:v>
                </c:pt>
                <c:pt idx="596">
                  <c:v>1.8704483246904515</c:v>
                </c:pt>
                <c:pt idx="597">
                  <c:v>1.8565742615431402</c:v>
                </c:pt>
                <c:pt idx="598">
                  <c:v>1.8428019393801207</c:v>
                </c:pt>
                <c:pt idx="599">
                  <c:v>1.8291306298613434</c:v>
                </c:pt>
                <c:pt idx="600">
                  <c:v>1.8155596095885669</c:v>
                </c:pt>
                <c:pt idx="601">
                  <c:v>1.8020881600760617</c:v>
                </c:pt>
                <c:pt idx="602">
                  <c:v>1.7887155677215132</c:v>
                </c:pt>
                <c:pt idx="603">
                  <c:v>1.7754411237769261</c:v>
                </c:pt>
                <c:pt idx="604">
                  <c:v>1.762264124319725</c:v>
                </c:pt>
                <c:pt idx="605">
                  <c:v>1.7491838702238978</c:v>
                </c:pt>
                <c:pt idx="606">
                  <c:v>1.736199667131217</c:v>
                </c:pt>
                <c:pt idx="607">
                  <c:v>1.7233108254227387</c:v>
                </c:pt>
                <c:pt idx="608">
                  <c:v>1.7105166601901458</c:v>
                </c:pt>
                <c:pt idx="609">
                  <c:v>1.6978164912074247</c:v>
                </c:pt>
                <c:pt idx="610">
                  <c:v>1.6852096429025465</c:v>
                </c:pt>
                <c:pt idx="611">
                  <c:v>1.6726954443292641</c:v>
                </c:pt>
                <c:pt idx="612">
                  <c:v>1.660273229139051</c:v>
                </c:pt>
                <c:pt idx="613">
                  <c:v>1.647942335553128</c:v>
                </c:pt>
                <c:pt idx="614">
                  <c:v>1.6357021063346209</c:v>
                </c:pt>
                <c:pt idx="615">
                  <c:v>1.6235518887607654</c:v>
                </c:pt>
                <c:pt idx="616">
                  <c:v>1.611491034595373</c:v>
                </c:pt>
                <c:pt idx="617">
                  <c:v>1.5995189000612071</c:v>
                </c:pt>
                <c:pt idx="618">
                  <c:v>1.5876348458126754</c:v>
                </c:pt>
                <c:pt idx="619">
                  <c:v>1.5758382369084756</c:v>
                </c:pt>
                <c:pt idx="620">
                  <c:v>1.5641284427844766</c:v>
                </c:pt>
                <c:pt idx="621">
                  <c:v>1.5525048372266026</c:v>
                </c:pt>
                <c:pt idx="622">
                  <c:v>1.5409667983439845</c:v>
                </c:pt>
                <c:pt idx="623">
                  <c:v>1.5295137085420207</c:v>
                </c:pt>
                <c:pt idx="624">
                  <c:v>1.5181449544957886</c:v>
                </c:pt>
                <c:pt idx="625">
                  <c:v>1.5068599271233936</c:v>
                </c:pt>
                <c:pt idx="626">
                  <c:v>1.4956580215594797</c:v>
                </c:pt>
                <c:pt idx="627">
                  <c:v>1.4845386371289677</c:v>
                </c:pt>
                <c:pt idx="628">
                  <c:v>1.4735011773207134</c:v>
                </c:pt>
                <c:pt idx="629">
                  <c:v>1.4625450497614649</c:v>
                </c:pt>
                <c:pt idx="630">
                  <c:v>1.4516696661898407</c:v>
                </c:pt>
                <c:pt idx="631">
                  <c:v>1.440874442430494</c:v>
                </c:pt>
                <c:pt idx="632">
                  <c:v>1.4301587983682906</c:v>
                </c:pt>
                <c:pt idx="633">
                  <c:v>1.4195221579227122</c:v>
                </c:pt>
                <c:pt idx="634">
                  <c:v>1.4089639490223418</c:v>
                </c:pt>
                <c:pt idx="635">
                  <c:v>1.3984836035794572</c:v>
                </c:pt>
                <c:pt idx="636">
                  <c:v>1.3880805574647737</c:v>
                </c:pt>
                <c:pt idx="637">
                  <c:v>1.3777542504822675</c:v>
                </c:pt>
                <c:pt idx="638">
                  <c:v>1.367504126344147</c:v>
                </c:pt>
                <c:pt idx="639">
                  <c:v>1.3573296326459641</c:v>
                </c:pt>
                <c:pt idx="640">
                  <c:v>1.3472302208417744</c:v>
                </c:pt>
                <c:pt idx="641">
                  <c:v>1.3372053462194984</c:v>
                </c:pt>
                <c:pt idx="642">
                  <c:v>1.3272544678763891</c:v>
                </c:pt>
                <c:pt idx="643">
                  <c:v>1.3173770486945529</c:v>
                </c:pt>
                <c:pt idx="644">
                  <c:v>1.3075725553166648</c:v>
                </c:pt>
                <c:pt idx="645">
                  <c:v>1.2978404581218086</c:v>
                </c:pt>
                <c:pt idx="646">
                  <c:v>1.2881802312013617</c:v>
                </c:pt>
                <c:pt idx="647">
                  <c:v>1.2785913523350727</c:v>
                </c:pt>
                <c:pt idx="648">
                  <c:v>1.2690733029672756</c:v>
                </c:pt>
                <c:pt idx="649">
                  <c:v>1.2596255681831252</c:v>
                </c:pt>
                <c:pt idx="650">
                  <c:v>1.2502476366850217</c:v>
                </c:pt>
                <c:pt idx="651">
                  <c:v>1.2409390007692138</c:v>
                </c:pt>
                <c:pt idx="652">
                  <c:v>1.2316991563023718</c:v>
                </c:pt>
                <c:pt idx="653">
                  <c:v>1.2225276026984502</c:v>
                </c:pt>
                <c:pt idx="654">
                  <c:v>1.2134238428955384</c:v>
                </c:pt>
                <c:pt idx="655">
                  <c:v>1.2043873833328931</c:v>
                </c:pt>
                <c:pt idx="656">
                  <c:v>1.1954177339280774</c:v>
                </c:pt>
                <c:pt idx="657">
                  <c:v>1.186514408054242</c:v>
                </c:pt>
                <c:pt idx="658">
                  <c:v>1.177676922517493</c:v>
                </c:pt>
                <c:pt idx="659">
                  <c:v>1.1689047975344309</c:v>
                </c:pt>
                <c:pt idx="660">
                  <c:v>1.1601975567096985</c:v>
                </c:pt>
                <c:pt idx="661">
                  <c:v>1.1515547270137985</c:v>
                </c:pt>
                <c:pt idx="662">
                  <c:v>1.1429758387609297</c:v>
                </c:pt>
                <c:pt idx="663">
                  <c:v>1.1344604255869626</c:v>
                </c:pt>
                <c:pt idx="664">
                  <c:v>1.1260080244275557</c:v>
                </c:pt>
                <c:pt idx="665">
                  <c:v>1.1176181754963395</c:v>
                </c:pt>
                <c:pt idx="666">
                  <c:v>1.1092904222633406</c:v>
                </c:pt>
                <c:pt idx="667">
                  <c:v>1.1010243114333362</c:v>
                </c:pt>
                <c:pt idx="668">
                  <c:v>1.0928193929244954</c:v>
                </c:pt>
                <c:pt idx="669">
                  <c:v>1.0846752198470724</c:v>
                </c:pt>
                <c:pt idx="670">
                  <c:v>1.0765913484821978</c:v>
                </c:pt>
                <c:pt idx="671">
                  <c:v>1.0685673382608001</c:v>
                </c:pt>
                <c:pt idx="672">
                  <c:v>1.0606027517426753</c:v>
                </c:pt>
                <c:pt idx="673">
                  <c:v>1.0526971545956469</c:v>
                </c:pt>
                <c:pt idx="674">
                  <c:v>1.0448501155748657</c:v>
                </c:pt>
                <c:pt idx="675">
                  <c:v>1.0370612065021376</c:v>
                </c:pt>
                <c:pt idx="676">
                  <c:v>1.0293300022455512</c:v>
                </c:pt>
                <c:pt idx="677">
                  <c:v>1.0216560806990158</c:v>
                </c:pt>
                <c:pt idx="678">
                  <c:v>1.0140390227620186</c:v>
                </c:pt>
                <c:pt idx="679">
                  <c:v>1.0064784123195294</c:v>
                </c:pt>
                <c:pt idx="680">
                  <c:v>0.99897383622193692</c:v>
                </c:pt>
                <c:pt idx="681">
                  <c:v>0.99152488426515351</c:v>
                </c:pt>
                <c:pt idx="682">
                  <c:v>0.98413114917081967</c:v>
                </c:pt>
                <c:pt idx="683">
                  <c:v>0.97679222656662712</c:v>
                </c:pt>
                <c:pt idx="684">
                  <c:v>0.96950771496675248</c:v>
                </c:pt>
                <c:pt idx="685">
                  <c:v>0.96227721575238967</c:v>
                </c:pt>
                <c:pt idx="686">
                  <c:v>0.95510033315240139</c:v>
                </c:pt>
                <c:pt idx="687">
                  <c:v>0.94797667422415077</c:v>
                </c:pt>
                <c:pt idx="688">
                  <c:v>0.94090584883430206</c:v>
                </c:pt>
                <c:pt idx="689">
                  <c:v>0.93388746963988034</c:v>
                </c:pt>
                <c:pt idx="690">
                  <c:v>0.92692115206934167</c:v>
                </c:pt>
                <c:pt idx="691">
                  <c:v>0.92000651430380165</c:v>
                </c:pt>
                <c:pt idx="692">
                  <c:v>0.91314317725837379</c:v>
                </c:pt>
                <c:pt idx="693">
                  <c:v>0.90633076456360717</c:v>
                </c:pt>
                <c:pt idx="694">
                  <c:v>0.89956890254704402</c:v>
                </c:pt>
                <c:pt idx="695">
                  <c:v>0.89285722021482594</c:v>
                </c:pt>
                <c:pt idx="696">
                  <c:v>0.88619534923355014</c:v>
                </c:pt>
                <c:pt idx="697">
                  <c:v>0.87958292391207482</c:v>
                </c:pt>
                <c:pt idx="698">
                  <c:v>0.87301958118355427</c:v>
                </c:pt>
                <c:pt idx="699">
                  <c:v>0.86650496058748272</c:v>
                </c:pt>
                <c:pt idx="700">
                  <c:v>0.86003870425192863</c:v>
                </c:pt>
                <c:pt idx="701">
                  <c:v>0.85362045687587762</c:v>
                </c:pt>
                <c:pt idx="702">
                  <c:v>0.84724986571155503</c:v>
                </c:pt>
                <c:pt idx="703">
                  <c:v>0.84092658054701841</c:v>
                </c:pt>
                <c:pt idx="704">
                  <c:v>0.83465025368880807</c:v>
                </c:pt>
                <c:pt idx="705">
                  <c:v>0.82842053994458942</c:v>
                </c:pt>
                <c:pt idx="706">
                  <c:v>0.82223709660607225</c:v>
                </c:pt>
                <c:pt idx="707">
                  <c:v>0.81609958343193079</c:v>
                </c:pt>
                <c:pt idx="708">
                  <c:v>0.81000766263084356</c:v>
                </c:pt>
                <c:pt idx="709">
                  <c:v>0.80396099884463146</c:v>
                </c:pt>
                <c:pt idx="710">
                  <c:v>0.79795925913156651</c:v>
                </c:pt>
                <c:pt idx="711">
                  <c:v>0.79200211294968881</c:v>
                </c:pt>
                <c:pt idx="712">
                  <c:v>0.78608923214024451</c:v>
                </c:pt>
                <c:pt idx="713">
                  <c:v>0.78022029091129208</c:v>
                </c:pt>
                <c:pt idx="714">
                  <c:v>0.77439496582138778</c:v>
                </c:pt>
                <c:pt idx="715">
                  <c:v>0.76861293576328216</c:v>
                </c:pt>
                <c:pt idx="716">
                  <c:v>0.76287388194781436</c:v>
                </c:pt>
                <c:pt idx="717">
                  <c:v>0.75717748788793671</c:v>
                </c:pt>
                <c:pt idx="718">
                  <c:v>0.75152343938267874</c:v>
                </c:pt>
                <c:pt idx="719">
                  <c:v>0.74591142450141057</c:v>
                </c:pt>
                <c:pt idx="720">
                  <c:v>0.740341133568026</c:v>
                </c:pt>
                <c:pt idx="721">
                  <c:v>0.73481225914539428</c:v>
                </c:pt>
                <c:pt idx="722">
                  <c:v>0.7293244960197327</c:v>
                </c:pt>
                <c:pt idx="723">
                  <c:v>0.72387754118525716</c:v>
                </c:pt>
                <c:pt idx="724">
                  <c:v>0.71847109382875374</c:v>
                </c:pt>
                <c:pt idx="725">
                  <c:v>0.71310485531439838</c:v>
                </c:pt>
                <c:pt idx="726">
                  <c:v>0.70777852916854722</c:v>
                </c:pt>
                <c:pt idx="727">
                  <c:v>0.70249182106476549</c:v>
                </c:pt>
                <c:pt idx="728">
                  <c:v>0.69724443880877651</c:v>
                </c:pt>
                <c:pt idx="729">
                  <c:v>0.69203609232367991</c:v>
                </c:pt>
                <c:pt idx="730">
                  <c:v>0.6868664936351393</c:v>
                </c:pt>
                <c:pt idx="731">
                  <c:v>0.68173535685669007</c:v>
                </c:pt>
                <c:pt idx="732">
                  <c:v>0.6766423981752353</c:v>
                </c:pt>
                <c:pt idx="733">
                  <c:v>0.67158733583646324</c:v>
                </c:pt>
                <c:pt idx="734">
                  <c:v>0.66656989013051193</c:v>
                </c:pt>
                <c:pt idx="735">
                  <c:v>0.66158978337766561</c:v>
                </c:pt>
                <c:pt idx="736">
                  <c:v>0.65664673991412881</c:v>
                </c:pt>
                <c:pt idx="737">
                  <c:v>0.65174048607788104</c:v>
                </c:pt>
                <c:pt idx="738">
                  <c:v>0.64687075019470086</c:v>
                </c:pt>
                <c:pt idx="739">
                  <c:v>0.64203726256422866</c:v>
                </c:pt>
                <c:pt idx="740">
                  <c:v>0.6372397554460405</c:v>
                </c:pt>
                <c:pt idx="741">
                  <c:v>0.63247796304598003</c:v>
                </c:pt>
                <c:pt idx="742">
                  <c:v>0.62775162150241071</c:v>
                </c:pt>
                <c:pt idx="743">
                  <c:v>0.62306046887274669</c:v>
                </c:pt>
                <c:pt idx="744">
                  <c:v>0.61840424511982517</c:v>
                </c:pt>
                <c:pt idx="745">
                  <c:v>0.6137826920986057</c:v>
                </c:pt>
                <c:pt idx="746">
                  <c:v>0.60919555354278143</c:v>
                </c:pt>
                <c:pt idx="747">
                  <c:v>0.60464257505159791</c:v>
                </c:pt>
                <c:pt idx="748">
                  <c:v>0.60012350407668291</c:v>
                </c:pt>
                <c:pt idx="749">
                  <c:v>0.5956380899090149</c:v>
                </c:pt>
                <c:pt idx="750">
                  <c:v>0.59118608366592151</c:v>
                </c:pt>
                <c:pt idx="751">
                  <c:v>0.58676723827817767</c:v>
                </c:pt>
                <c:pt idx="752">
                  <c:v>0.58238130847725245</c:v>
                </c:pt>
                <c:pt idx="753">
                  <c:v>0.57802805078252673</c:v>
                </c:pt>
                <c:pt idx="754">
                  <c:v>0.57370722348873926</c:v>
                </c:pt>
                <c:pt idx="755">
                  <c:v>0.56941858665335299</c:v>
                </c:pt>
                <c:pt idx="756">
                  <c:v>0.56516190208411099</c:v>
                </c:pt>
                <c:pt idx="757">
                  <c:v>0.56093693332668115</c:v>
                </c:pt>
                <c:pt idx="758">
                  <c:v>0.55674344565230172</c:v>
                </c:pt>
                <c:pt idx="759">
                  <c:v>0.55258120604561467</c:v>
                </c:pt>
                <c:pt idx="760">
                  <c:v>0.54844998319243099</c:v>
                </c:pt>
                <c:pt idx="761">
                  <c:v>0.54434954746776321</c:v>
                </c:pt>
                <c:pt idx="762">
                  <c:v>0.54027967092378892</c:v>
                </c:pt>
                <c:pt idx="763">
                  <c:v>0.53624012727796355</c:v>
                </c:pt>
                <c:pt idx="764">
                  <c:v>0.53223069190120209</c:v>
                </c:pt>
                <c:pt idx="765">
                  <c:v>0.528251141806102</c:v>
                </c:pt>
                <c:pt idx="766">
                  <c:v>0.52430125563528374</c:v>
                </c:pt>
                <c:pt idx="767">
                  <c:v>0.52038081364987221</c:v>
                </c:pt>
                <c:pt idx="768">
                  <c:v>0.51648959771785741</c:v>
                </c:pt>
                <c:pt idx="769">
                  <c:v>0.51262739130279444</c:v>
                </c:pt>
                <c:pt idx="770">
                  <c:v>0.50879397945231375</c:v>
                </c:pt>
                <c:pt idx="771">
                  <c:v>0.50498914878695011</c:v>
                </c:pt>
                <c:pt idx="772">
                  <c:v>0.50121268748887216</c:v>
                </c:pt>
                <c:pt idx="773">
                  <c:v>0.49746438529076042</c:v>
                </c:pt>
                <c:pt idx="774">
                  <c:v>0.49374403346475615</c:v>
                </c:pt>
                <c:pt idx="775">
                  <c:v>0.49005142481149871</c:v>
                </c:pt>
                <c:pt idx="776">
                  <c:v>0.48638635364918342</c:v>
                </c:pt>
                <c:pt idx="777">
                  <c:v>0.48274861580272838</c:v>
                </c:pt>
                <c:pt idx="778">
                  <c:v>0.47913800859303135</c:v>
                </c:pt>
                <c:pt idx="779">
                  <c:v>0.47555433082626591</c:v>
                </c:pt>
                <c:pt idx="780">
                  <c:v>0.47199738278328734</c:v>
                </c:pt>
                <c:pt idx="781">
                  <c:v>0.46846696620907829</c:v>
                </c:pt>
                <c:pt idx="782">
                  <c:v>0.46496288430221422</c:v>
                </c:pt>
                <c:pt idx="783">
                  <c:v>0.46148494170454762</c:v>
                </c:pt>
                <c:pt idx="784">
                  <c:v>0.45803294449084286</c:v>
                </c:pt>
                <c:pt idx="785">
                  <c:v>0.45460670015850008</c:v>
                </c:pt>
                <c:pt idx="786">
                  <c:v>0.45120601761738893</c:v>
                </c:pt>
                <c:pt idx="787">
                  <c:v>0.44783070717967205</c:v>
                </c:pt>
                <c:pt idx="788">
                  <c:v>0.44448058054983758</c:v>
                </c:pt>
                <c:pt idx="789">
                  <c:v>0.44115545081461244</c:v>
                </c:pt>
                <c:pt idx="790">
                  <c:v>0.43785513243312407</c:v>
                </c:pt>
                <c:pt idx="791">
                  <c:v>0.43457944122700237</c:v>
                </c:pt>
                <c:pt idx="792">
                  <c:v>0.43132819437061154</c:v>
                </c:pt>
                <c:pt idx="793">
                  <c:v>0.42810121038135091</c:v>
                </c:pt>
                <c:pt idx="794">
                  <c:v>0.42489830910999582</c:v>
                </c:pt>
                <c:pt idx="795">
                  <c:v>0.42171931173105859</c:v>
                </c:pt>
                <c:pt idx="796">
                  <c:v>0.41856404073338777</c:v>
                </c:pt>
                <c:pt idx="797">
                  <c:v>0.41543231991058888</c:v>
                </c:pt>
                <c:pt idx="798">
                  <c:v>0.4123239743517132</c:v>
                </c:pt>
                <c:pt idx="799">
                  <c:v>0.4092388304319371</c:v>
                </c:pt>
                <c:pt idx="800">
                  <c:v>0.406176715803231</c:v>
                </c:pt>
                <c:pt idx="801" formatCode="#,##0.00">
                  <c:v>0.40313745938524759</c:v>
                </c:pt>
                <c:pt idx="802">
                  <c:v>0.40012089135614981</c:v>
                </c:pt>
                <c:pt idx="803">
                  <c:v>0.39712684314352908</c:v>
                </c:pt>
                <c:pt idx="804">
                  <c:v>0.39415514741540247</c:v>
                </c:pt>
                <c:pt idx="805">
                  <c:v>0.39120563807130959</c:v>
                </c:pt>
                <c:pt idx="806">
                  <c:v>0.38827815023337986</c:v>
                </c:pt>
                <c:pt idx="807">
                  <c:v>0.38537252023750879</c:v>
                </c:pt>
                <c:pt idx="808">
                  <c:v>0.38248858562465382</c:v>
                </c:pt>
                <c:pt idx="809">
                  <c:v>0.37962618513205082</c:v>
                </c:pt>
                <c:pt idx="810">
                  <c:v>0.37678515868465889</c:v>
                </c:pt>
                <c:pt idx="811">
                  <c:v>0.37396534738649617</c:v>
                </c:pt>
                <c:pt idx="812">
                  <c:v>0.37116659351219422</c:v>
                </c:pt>
                <c:pt idx="813">
                  <c:v>0.36838874049849291</c:v>
                </c:pt>
                <c:pt idx="814">
                  <c:v>0.36563163293582474</c:v>
                </c:pt>
                <c:pt idx="815">
                  <c:v>0.36289511655999857</c:v>
                </c:pt>
                <c:pt idx="816">
                  <c:v>0.36017903824392333</c:v>
                </c:pt>
                <c:pt idx="817">
                  <c:v>0.35748324598935138</c:v>
                </c:pt>
                <c:pt idx="818">
                  <c:v>0.35480758891870179</c:v>
                </c:pt>
                <c:pt idx="819">
                  <c:v>0.3521519172669727</c:v>
                </c:pt>
                <c:pt idx="820">
                  <c:v>0.34951608237365406</c:v>
                </c:pt>
                <c:pt idx="821">
                  <c:v>0.34689993667474961</c:v>
                </c:pt>
                <c:pt idx="822">
                  <c:v>0.34430333369478916</c:v>
                </c:pt>
                <c:pt idx="823">
                  <c:v>0.34172612803900931</c:v>
                </c:pt>
                <c:pt idx="824">
                  <c:v>0.33916817538545557</c:v>
                </c:pt>
                <c:pt idx="825">
                  <c:v>0.33662933247718313</c:v>
                </c:pt>
                <c:pt idx="826">
                  <c:v>0.33410945711462714</c:v>
                </c:pt>
                <c:pt idx="827">
                  <c:v>0.33160840814782372</c:v>
                </c:pt>
                <c:pt idx="828">
                  <c:v>0.32912604546883983</c:v>
                </c:pt>
                <c:pt idx="829">
                  <c:v>0.3266622300042229</c:v>
                </c:pt>
                <c:pt idx="830">
                  <c:v>0.32421682370745086</c:v>
                </c:pt>
                <c:pt idx="831">
                  <c:v>0.32178968955147125</c:v>
                </c:pt>
                <c:pt idx="832">
                  <c:v>0.31938069152133008</c:v>
                </c:pt>
                <c:pt idx="833">
                  <c:v>0.3169896946068107</c:v>
                </c:pt>
                <c:pt idx="834">
                  <c:v>0.31461656479506245</c:v>
                </c:pt>
                <c:pt idx="835">
                  <c:v>0.31226116906343859</c:v>
                </c:pt>
                <c:pt idx="836">
                  <c:v>0.30992337537223447</c:v>
                </c:pt>
                <c:pt idx="837">
                  <c:v>0.30760305265755505</c:v>
                </c:pt>
                <c:pt idx="838">
                  <c:v>0.30530007082422228</c:v>
                </c:pt>
                <c:pt idx="839">
                  <c:v>0.30301430073873231</c:v>
                </c:pt>
                <c:pt idx="840">
                  <c:v>0.30074561422219259</c:v>
                </c:pt>
                <c:pt idx="841">
                  <c:v>0.29849388404343813</c:v>
                </c:pt>
                <c:pt idx="842">
                  <c:v>0.29625898391210792</c:v>
                </c:pt>
                <c:pt idx="843">
                  <c:v>0.29404078847178139</c:v>
                </c:pt>
                <c:pt idx="844">
                  <c:v>0.29183917329316383</c:v>
                </c:pt>
                <c:pt idx="845">
                  <c:v>0.28965401486736225</c:v>
                </c:pt>
                <c:pt idx="846">
                  <c:v>0.28748519059916045</c:v>
                </c:pt>
                <c:pt idx="847">
                  <c:v>0.28533257880031471</c:v>
                </c:pt>
                <c:pt idx="848">
                  <c:v>0.28319605868299785</c:v>
                </c:pt>
                <c:pt idx="849">
                  <c:v>0.28107551035321449</c:v>
                </c:pt>
                <c:pt idx="850">
                  <c:v>0.27897081480423508</c:v>
                </c:pt>
                <c:pt idx="851">
                  <c:v>0.27688185391019005</c:v>
                </c:pt>
                <c:pt idx="852">
                  <c:v>0.27480851041960364</c:v>
                </c:pt>
                <c:pt idx="853">
                  <c:v>0.27275066794898772</c:v>
                </c:pt>
                <c:pt idx="854">
                  <c:v>0.27070821097654513</c:v>
                </c:pt>
                <c:pt idx="855">
                  <c:v>0.26868102483583267</c:v>
                </c:pt>
                <c:pt idx="856">
                  <c:v>0.26666899570955421</c:v>
                </c:pt>
                <c:pt idx="857">
                  <c:v>0.26467201062332318</c:v>
                </c:pt>
                <c:pt idx="858">
                  <c:v>0.26268995743951534</c:v>
                </c:pt>
                <c:pt idx="859">
                  <c:v>0.26072272485115061</c:v>
                </c:pt>
                <c:pt idx="860">
                  <c:v>0.2587702023758055</c:v>
                </c:pt>
                <c:pt idx="861">
                  <c:v>0.25683228034961442</c:v>
                </c:pt>
                <c:pt idx="862">
                  <c:v>0.25490884992125157</c:v>
                </c:pt>
                <c:pt idx="863">
                  <c:v>0.25299980304598219</c:v>
                </c:pt>
                <c:pt idx="864">
                  <c:v>0.25110503247977362</c:v>
                </c:pt>
                <c:pt idx="865">
                  <c:v>0.24922443177347586</c:v>
                </c:pt>
                <c:pt idx="866">
                  <c:v>0.24735789526692284</c:v>
                </c:pt>
                <c:pt idx="867">
                  <c:v>0.24550531808318252</c:v>
                </c:pt>
                <c:pt idx="868">
                  <c:v>0.24366659612285699</c:v>
                </c:pt>
                <c:pt idx="869">
                  <c:v>0.24184162605835266</c:v>
                </c:pt>
                <c:pt idx="870">
                  <c:v>0.24003030532824993</c:v>
                </c:pt>
                <c:pt idx="871">
                  <c:v>0.23823253213164292</c:v>
                </c:pt>
                <c:pt idx="872">
                  <c:v>0.23644820542258882</c:v>
                </c:pt>
                <c:pt idx="873">
                  <c:v>0.23467722490463669</c:v>
                </c:pt>
                <c:pt idx="874">
                  <c:v>0.23291949102523687</c:v>
                </c:pt>
                <c:pt idx="875">
                  <c:v>0.23117490497031951</c:v>
                </c:pt>
                <c:pt idx="876">
                  <c:v>0.22944336865888315</c:v>
                </c:pt>
                <c:pt idx="877">
                  <c:v>0.22772478473765287</c:v>
                </c:pt>
                <c:pt idx="878">
                  <c:v>0.22601905657567867</c:v>
                </c:pt>
                <c:pt idx="879">
                  <c:v>0.22432608825906328</c:v>
                </c:pt>
                <c:pt idx="880">
                  <c:v>0.2226457845857098</c:v>
                </c:pt>
                <c:pt idx="881">
                  <c:v>0.22097805106006943</c:v>
                </c:pt>
                <c:pt idx="882">
                  <c:v>0.21932279388799855</c:v>
                </c:pt>
                <c:pt idx="883">
                  <c:v>0.21767991997155603</c:v>
                </c:pt>
                <c:pt idx="884">
                  <c:v>0.21604933690392014</c:v>
                </c:pt>
                <c:pt idx="885">
                  <c:v>0.21443095296431522</c:v>
                </c:pt>
                <c:pt idx="886">
                  <c:v>0.21282467711293832</c:v>
                </c:pt>
                <c:pt idx="887">
                  <c:v>0.21123041898600547</c:v>
                </c:pt>
                <c:pt idx="888">
                  <c:v>0.20964808889076778</c:v>
                </c:pt>
                <c:pt idx="889">
                  <c:v>0.20807759780052776</c:v>
                </c:pt>
                <c:pt idx="890">
                  <c:v>0.20651885734981476</c:v>
                </c:pt>
                <c:pt idx="891">
                  <c:v>0.20497177982949066</c:v>
                </c:pt>
                <c:pt idx="892">
                  <c:v>0.20343627818192545</c:v>
                </c:pt>
                <c:pt idx="893">
                  <c:v>0.20191226599620221</c:v>
                </c:pt>
                <c:pt idx="894">
                  <c:v>0.20039965750337244</c:v>
                </c:pt>
                <c:pt idx="895">
                  <c:v>0.19889836757168097</c:v>
                </c:pt>
                <c:pt idx="896">
                  <c:v>0.19740831170199014</c:v>
                </c:pt>
                <c:pt idx="897">
                  <c:v>0.19592940602303485</c:v>
                </c:pt>
                <c:pt idx="898">
                  <c:v>0.19446156728677691</c:v>
                </c:pt>
                <c:pt idx="899">
                  <c:v>0.19300471286389892</c:v>
                </c:pt>
                <c:pt idx="900">
                  <c:v>0.19155876073922826</c:v>
                </c:pt>
                <c:pt idx="901">
                  <c:v>0.19012362950717118</c:v>
                </c:pt>
                <c:pt idx="902">
                  <c:v>0.18869923836723643</c:v>
                </c:pt>
                <c:pt idx="903">
                  <c:v>0.18728550711963832</c:v>
                </c:pt>
                <c:pt idx="904">
                  <c:v>0.18588235616080054</c:v>
                </c:pt>
                <c:pt idx="905">
                  <c:v>0.18448970647897908</c:v>
                </c:pt>
                <c:pt idx="906">
                  <c:v>0.18310747964992513</c:v>
                </c:pt>
                <c:pt idx="907">
                  <c:v>0.181735597832548</c:v>
                </c:pt>
                <c:pt idx="908">
                  <c:v>0.1803739837646077</c:v>
                </c:pt>
                <c:pt idx="909">
                  <c:v>0.1790225607584375</c:v>
                </c:pt>
                <c:pt idx="910">
                  <c:v>0.17768125269672622</c:v>
                </c:pt>
                <c:pt idx="911">
                  <c:v>0.17634998402832025</c:v>
                </c:pt>
                <c:pt idx="912">
                  <c:v>0.17502867976403563</c:v>
                </c:pt>
                <c:pt idx="913">
                  <c:v>0.17371726547248015</c:v>
                </c:pt>
                <c:pt idx="914">
                  <c:v>0.17241566727601451</c:v>
                </c:pt>
                <c:pt idx="915">
                  <c:v>0.17112381184660419</c:v>
                </c:pt>
                <c:pt idx="916">
                  <c:v>0.16984162640178083</c:v>
                </c:pt>
                <c:pt idx="917">
                  <c:v>0.16856903870064313</c:v>
                </c:pt>
                <c:pt idx="918">
                  <c:v>0.16730597703979838</c:v>
                </c:pt>
                <c:pt idx="919">
                  <c:v>0.16605237024947284</c:v>
                </c:pt>
                <c:pt idx="920">
                  <c:v>0.16480814768952284</c:v>
                </c:pt>
                <c:pt idx="921">
                  <c:v>0.16357323924551537</c:v>
                </c:pt>
                <c:pt idx="922">
                  <c:v>0.16234757532486838</c:v>
                </c:pt>
                <c:pt idx="923">
                  <c:v>0.16113108685303101</c:v>
                </c:pt>
                <c:pt idx="924">
                  <c:v>0.15992370526959404</c:v>
                </c:pt>
                <c:pt idx="925">
                  <c:v>0.15872536252450969</c:v>
                </c:pt>
                <c:pt idx="926">
                  <c:v>0.15753599107434155</c:v>
                </c:pt>
                <c:pt idx="927">
                  <c:v>0.15635552387852414</c:v>
                </c:pt>
                <c:pt idx="928">
                  <c:v>0.15518389439562269</c:v>
                </c:pt>
                <c:pt idx="929">
                  <c:v>0.15402103657964261</c:v>
                </c:pt>
                <c:pt idx="930">
                  <c:v>0.15286688487639849</c:v>
                </c:pt>
                <c:pt idx="931">
                  <c:v>0.15172137421986348</c:v>
                </c:pt>
                <c:pt idx="932">
                  <c:v>0.1505844400285582</c:v>
                </c:pt>
                <c:pt idx="933">
                  <c:v>0.14945601820195975</c:v>
                </c:pt>
                <c:pt idx="934">
                  <c:v>0.14833604511695028</c:v>
                </c:pt>
                <c:pt idx="935">
                  <c:v>0.14722445762430567</c:v>
                </c:pt>
                <c:pt idx="936">
                  <c:v>0.14612119304518387</c:v>
                </c:pt>
                <c:pt idx="937">
                  <c:v>0.14502618916760354</c:v>
                </c:pt>
                <c:pt idx="938">
                  <c:v>0.14393938424303199</c:v>
                </c:pt>
                <c:pt idx="939">
                  <c:v>0.14286071698299307</c:v>
                </c:pt>
                <c:pt idx="940">
                  <c:v>0.14179012655557555</c:v>
                </c:pt>
                <c:pt idx="941">
                  <c:v>0.14072755258211059</c:v>
                </c:pt>
                <c:pt idx="942">
                  <c:v>0.13967293513381945</c:v>
                </c:pt>
                <c:pt idx="943">
                  <c:v>0.13862621472844125</c:v>
                </c:pt>
                <c:pt idx="944">
                  <c:v>0.13758733232698006</c:v>
                </c:pt>
                <c:pt idx="945">
                  <c:v>0.13655622933041228</c:v>
                </c:pt>
                <c:pt idx="946">
                  <c:v>0.13553284757637413</c:v>
                </c:pt>
                <c:pt idx="947">
                  <c:v>0.13451712933599821</c:v>
                </c:pt>
                <c:pt idx="948">
                  <c:v>0.13350901731068063</c:v>
                </c:pt>
                <c:pt idx="949">
                  <c:v>0.13250845462888775</c:v>
                </c:pt>
                <c:pt idx="950">
                  <c:v>0.13151538484299294</c:v>
                </c:pt>
                <c:pt idx="951">
                  <c:v>0.13052975192611313</c:v>
                </c:pt>
                <c:pt idx="952">
                  <c:v>0.12955150026907489</c:v>
                </c:pt>
                <c:pt idx="953">
                  <c:v>0.12858057467724107</c:v>
                </c:pt>
                <c:pt idx="954">
                  <c:v>0.12761692036742714</c:v>
                </c:pt>
                <c:pt idx="955">
                  <c:v>0.1266604829649367</c:v>
                </c:pt>
                <c:pt idx="956">
                  <c:v>0.12571120850045786</c:v>
                </c:pt>
                <c:pt idx="957">
                  <c:v>0.12476904340710887</c:v>
                </c:pt>
                <c:pt idx="958">
                  <c:v>0.12383393451740403</c:v>
                </c:pt>
                <c:pt idx="959">
                  <c:v>0.12290582906033903</c:v>
                </c:pt>
                <c:pt idx="960">
                  <c:v>0.12198467465840677</c:v>
                </c:pt>
                <c:pt idx="961">
                  <c:v>0.1210704193247622</c:v>
                </c:pt>
                <c:pt idx="962">
                  <c:v>0.12016301146021817</c:v>
                </c:pt>
                <c:pt idx="963">
                  <c:v>0.11926239985045015</c:v>
                </c:pt>
                <c:pt idx="964">
                  <c:v>0.11836853366311145</c:v>
                </c:pt>
                <c:pt idx="965">
                  <c:v>0.11748136244501807</c:v>
                </c:pt>
                <c:pt idx="966">
                  <c:v>0.11660083611928371</c:v>
                </c:pt>
                <c:pt idx="967">
                  <c:v>0.11572690498260413</c:v>
                </c:pt>
                <c:pt idx="968">
                  <c:v>0.114859519702442</c:v>
                </c:pt>
                <c:pt idx="969">
                  <c:v>0.11399863131426144</c:v>
                </c:pt>
                <c:pt idx="970">
                  <c:v>0.11314419121885208</c:v>
                </c:pt>
                <c:pt idx="971">
                  <c:v>0.11229615117956369</c:v>
                </c:pt>
                <c:pt idx="972">
                  <c:v>0.11145446331966012</c:v>
                </c:pt>
                <c:pt idx="973">
                  <c:v>0.11061908011958364</c:v>
                </c:pt>
                <c:pt idx="974">
                  <c:v>0.10978995441439848</c:v>
                </c:pt>
                <c:pt idx="975">
                  <c:v>0.10896703939104525</c:v>
                </c:pt>
                <c:pt idx="976">
                  <c:v>0.10815028858586401</c:v>
                </c:pt>
                <c:pt idx="977">
                  <c:v>0.10733965588187856</c:v>
                </c:pt>
                <c:pt idx="978">
                  <c:v>0.10653509550624989</c:v>
                </c:pt>
                <c:pt idx="979">
                  <c:v>0.10573656202778919</c:v>
                </c:pt>
                <c:pt idx="980">
                  <c:v>0.10494401035435175</c:v>
                </c:pt>
                <c:pt idx="981">
                  <c:v>0.10415739573033989</c:v>
                </c:pt>
                <c:pt idx="982">
                  <c:v>0.10337667373419634</c:v>
                </c:pt>
                <c:pt idx="983">
                  <c:v>0.10260180027594713</c:v>
                </c:pt>
                <c:pt idx="984">
                  <c:v>0.10183273159471468</c:v>
                </c:pt>
                <c:pt idx="985">
                  <c:v>0.10106942425628063</c:v>
                </c:pt>
                <c:pt idx="986">
                  <c:v>0.10031183515064868</c:v>
                </c:pt>
                <c:pt idx="987">
                  <c:v>9.9559921489677086E-2</c:v>
                </c:pt>
                <c:pt idx="988">
                  <c:v>9.8813640804621627E-2</c:v>
                </c:pt>
                <c:pt idx="989">
                  <c:v>9.807295094380776E-2</c:v>
                </c:pt>
                <c:pt idx="990">
                  <c:v>9.7337810070273173E-2</c:v>
                </c:pt>
                <c:pt idx="991">
                  <c:v>9.66081766594101E-2</c:v>
                </c:pt>
                <c:pt idx="992">
                  <c:v>9.5884009496657541E-2</c:v>
                </c:pt>
                <c:pt idx="993">
                  <c:v>9.5165267675193371E-2</c:v>
                </c:pt>
                <c:pt idx="994">
                  <c:v>9.4451910593636501E-2</c:v>
                </c:pt>
                <c:pt idx="995">
                  <c:v>9.3743897953818586E-2</c:v>
                </c:pt>
                <c:pt idx="996">
                  <c:v>9.3041189758446302E-2</c:v>
                </c:pt>
                <c:pt idx="997">
                  <c:v>9.2343746308942792E-2</c:v>
                </c:pt>
                <c:pt idx="998">
                  <c:v>9.1651528203209404E-2</c:v>
                </c:pt>
                <c:pt idx="999">
                  <c:v>9.096449633339744E-2</c:v>
                </c:pt>
                <c:pt idx="1000">
                  <c:v>9.0282611883739594E-2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'Baseline model'!$DB$8</c:f>
              <c:strCache>
                <c:ptCount val="1"/>
                <c:pt idx="0">
                  <c:v>Reserve(t)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model'!$DB$9:$DB$1009</c:f>
              <c:numCache>
                <c:formatCode>#,##0</c:formatCode>
                <c:ptCount val="1001"/>
                <c:pt idx="0">
                  <c:v>84</c:v>
                </c:pt>
                <c:pt idx="1">
                  <c:v>83.999999999999986</c:v>
                </c:pt>
                <c:pt idx="2">
                  <c:v>83.990549999999985</c:v>
                </c:pt>
                <c:pt idx="3">
                  <c:v>83.971862625</c:v>
                </c:pt>
                <c:pt idx="4">
                  <c:v>83.944146779062493</c:v>
                </c:pt>
                <c:pt idx="5">
                  <c:v>83.907607705113278</c:v>
                </c:pt>
                <c:pt idx="6">
                  <c:v>83.862447043815266</c:v>
                </c:pt>
                <c:pt idx="7">
                  <c:v>83.808862891529643</c:v>
                </c:pt>
                <c:pt idx="8">
                  <c:v>83.747049857378002</c:v>
                </c:pt>
                <c:pt idx="9">
                  <c:v>83.677199119419498</c:v>
                </c:pt>
                <c:pt idx="10">
                  <c:v>83.599498479956097</c:v>
                </c:pt>
                <c:pt idx="11">
                  <c:v>83.514132419979688</c:v>
                </c:pt>
                <c:pt idx="12">
                  <c:v>83.421282152773742</c:v>
                </c:pt>
                <c:pt idx="13">
                  <c:v>83.321125676682698</c:v>
                </c:pt>
                <c:pt idx="14">
                  <c:v>83.213837827061511</c:v>
                </c:pt>
                <c:pt idx="15">
                  <c:v>83.099590327418184</c:v>
                </c:pt>
                <c:pt idx="16">
                  <c:v>82.978551839761266</c:v>
                </c:pt>
                <c:pt idx="17">
                  <c:v>82.850888014164823</c:v>
                </c:pt>
                <c:pt idx="18">
                  <c:v>82.716761537562292</c:v>
                </c:pt>
                <c:pt idx="19">
                  <c:v>82.576332181781737</c:v>
                </c:pt>
                <c:pt idx="20">
                  <c:v>82.429756850833272</c:v>
                </c:pt>
                <c:pt idx="21">
                  <c:v>82.2771896274607</c:v>
                </c:pt>
                <c:pt idx="22">
                  <c:v>82.118781818968301</c:v>
                </c:pt>
                <c:pt idx="23">
                  <c:v>81.954682002333882</c:v>
                </c:pt>
                <c:pt idx="24">
                  <c:v>81.785036068619107</c:v>
                </c:pt>
                <c:pt idx="25">
                  <c:v>81.609987266687639</c:v>
                </c:pt>
                <c:pt idx="26">
                  <c:v>81.429676246241911</c:v>
                </c:pt>
                <c:pt idx="27">
                  <c:v>81.244241100188731</c:v>
                </c:pt>
                <c:pt idx="28">
                  <c:v>81.053817406344024</c:v>
                </c:pt>
                <c:pt idx="29">
                  <c:v>80.858538268487052</c:v>
                </c:pt>
                <c:pt idx="30">
                  <c:v>80.658534356773657</c:v>
                </c:pt>
                <c:pt idx="31">
                  <c:v>80.453933947518607</c:v>
                </c:pt>
                <c:pt idx="32">
                  <c:v>80.244862962356649</c:v>
                </c:pt>
                <c:pt idx="33">
                  <c:v>80.031445006791756</c:v>
                </c:pt>
                <c:pt idx="34">
                  <c:v>79.813801408143789</c:v>
                </c:pt>
                <c:pt idx="35">
                  <c:v>79.592051252902152</c:v>
                </c:pt>
                <c:pt idx="36">
                  <c:v>79.366311423495034</c:v>
                </c:pt>
                <c:pt idx="37">
                  <c:v>79.136696634483613</c:v>
                </c:pt>
                <c:pt idx="38">
                  <c:v>78.903319468189821</c:v>
                </c:pt>
                <c:pt idx="39">
                  <c:v>78.666290409766248</c:v>
                </c:pt>
                <c:pt idx="40">
                  <c:v>78.425717881717048</c:v>
                </c:pt>
                <c:pt idx="41">
                  <c:v>78.181708277877846</c:v>
                </c:pt>
                <c:pt idx="42">
                  <c:v>77.934365996863335</c:v>
                </c:pt>
                <c:pt idx="43">
                  <c:v>77.683793474990381</c:v>
                </c:pt>
                <c:pt idx="44">
                  <c:v>77.430091218684922</c:v>
                </c:pt>
                <c:pt idx="45">
                  <c:v>77.173357836380404</c:v>
                </c:pt>
                <c:pt idx="46">
                  <c:v>76.913690069915646</c:v>
                </c:pt>
                <c:pt idx="47">
                  <c:v>76.651182825439747</c:v>
                </c:pt>
                <c:pt idx="48">
                  <c:v>76.385929203831665</c:v>
                </c:pt>
                <c:pt idx="49">
                  <c:v>76.118020530641928</c:v>
                </c:pt>
                <c:pt idx="50">
                  <c:v>75.847546385563533</c:v>
                </c:pt>
                <c:pt idx="51">
                  <c:v>75.574594631439695</c:v>
                </c:pt>
                <c:pt idx="52">
                  <c:v>75.299251442815262</c:v>
                </c:pt>
                <c:pt idx="53">
                  <c:v>75.021601334038863</c:v>
                </c:pt>
                <c:pt idx="54">
                  <c:v>74.741727186922603</c:v>
                </c:pt>
                <c:pt idx="55">
                  <c:v>74.45971027796638</c:v>
                </c:pt>
                <c:pt idx="56">
                  <c:v>74.175630305153149</c:v>
                </c:pt>
                <c:pt idx="57">
                  <c:v>73.889565414321936</c:v>
                </c:pt>
                <c:pt idx="58">
                  <c:v>73.601592225125088</c:v>
                </c:pt>
                <c:pt idx="59">
                  <c:v>73.31178585657608</c:v>
                </c:pt>
                <c:pt idx="60">
                  <c:v>73.020219952194083</c:v>
                </c:pt>
                <c:pt idx="61">
                  <c:v>72.726966704751817</c:v>
                </c:pt>
                <c:pt idx="62">
                  <c:v>72.432096880632386</c:v>
                </c:pt>
                <c:pt idx="63">
                  <c:v>72.135679843801341</c:v>
                </c:pt>
                <c:pt idx="64">
                  <c:v>71.83778357939994</c:v>
                </c:pt>
                <c:pt idx="65">
                  <c:v>71.53847471696514</c:v>
                </c:pt>
                <c:pt idx="66">
                  <c:v>71.237818553282438</c:v>
                </c:pt>
                <c:pt idx="67">
                  <c:v>70.935879074876951</c:v>
                </c:pt>
                <c:pt idx="68">
                  <c:v>70.632718980148326</c:v>
                </c:pt>
                <c:pt idx="69">
                  <c:v>70.328399701155178</c:v>
                </c:pt>
                <c:pt idx="70">
                  <c:v>70.022981425054112</c:v>
                </c:pt>
                <c:pt idx="71">
                  <c:v>69.716523115198925</c:v>
                </c:pt>
                <c:pt idx="72">
                  <c:v>69.40908253190517</c:v>
                </c:pt>
                <c:pt idx="73">
                  <c:v>69.100716252885064</c:v>
                </c:pt>
                <c:pt idx="74">
                  <c:v>68.79147969335807</c:v>
                </c:pt>
                <c:pt idx="75">
                  <c:v>68.481427125841989</c:v>
                </c:pt>
                <c:pt idx="76">
                  <c:v>68.170611699629518</c:v>
                </c:pt>
                <c:pt idx="77">
                  <c:v>67.859085459955168</c:v>
                </c:pt>
                <c:pt idx="78">
                  <c:v>67.546899366857275</c:v>
                </c:pt>
                <c:pt idx="79">
                  <c:v>67.234103313739851</c:v>
                </c:pt>
                <c:pt idx="80">
                  <c:v>66.920746145638802</c:v>
                </c:pt>
                <c:pt idx="81">
                  <c:v>66.606875677197223</c:v>
                </c:pt>
                <c:pt idx="82">
                  <c:v>66.292538710354194</c:v>
                </c:pt>
                <c:pt idx="83">
                  <c:v>65.977781051751435</c:v>
                </c:pt>
                <c:pt idx="84">
                  <c:v>65.66264752986234</c:v>
                </c:pt>
                <c:pt idx="85">
                  <c:v>65.347182011847423</c:v>
                </c:pt>
                <c:pt idx="86">
                  <c:v>65.03142742014073</c:v>
                </c:pt>
                <c:pt idx="87">
                  <c:v>64.715425748771125</c:v>
                </c:pt>
                <c:pt idx="88">
                  <c:v>64.399218079422553</c:v>
                </c:pt>
                <c:pt idx="89">
                  <c:v>64.082844597237582</c:v>
                </c:pt>
                <c:pt idx="90">
                  <c:v>63.766344606367845</c:v>
                </c:pt>
                <c:pt idx="91">
                  <c:v>63.449756545275491</c:v>
                </c:pt>
                <c:pt idx="92">
                  <c:v>63.133118001789498</c:v>
                </c:pt>
                <c:pt idx="93">
                  <c:v>62.816465727920587</c:v>
                </c:pt>
                <c:pt idx="94">
                  <c:v>62.499835654438527</c:v>
                </c:pt>
                <c:pt idx="95">
                  <c:v>62.183262905215422</c:v>
                </c:pt>
                <c:pt idx="96">
                  <c:v>61.866781811338726</c:v>
                </c:pt>
                <c:pt idx="97">
                  <c:v>61.550425924997398</c:v>
                </c:pt>
                <c:pt idx="98">
                  <c:v>61.234228033144987</c:v>
                </c:pt>
                <c:pt idx="99">
                  <c:v>60.918220170942689</c:v>
                </c:pt>
                <c:pt idx="100">
                  <c:v>60.60243363498622</c:v>
                </c:pt>
                <c:pt idx="101">
                  <c:v>60.286898996319536</c:v>
                </c:pt>
                <c:pt idx="102">
                  <c:v>59.971646113238918</c:v>
                </c:pt>
                <c:pt idx="103">
                  <c:v>59.656704143890536</c:v>
                </c:pt>
                <c:pt idx="104">
                  <c:v>59.342101558664751</c:v>
                </c:pt>
                <c:pt idx="105">
                  <c:v>59.027866152390345</c:v>
                </c:pt>
                <c:pt idx="106">
                  <c:v>58.714025056331764</c:v>
                </c:pt>
                <c:pt idx="107">
                  <c:v>58.400604749992361</c:v>
                </c:pt>
                <c:pt idx="108">
                  <c:v>58.087631072726765</c:v>
                </c:pt>
                <c:pt idx="109">
                  <c:v>57.775129235165259</c:v>
                </c:pt>
                <c:pt idx="110">
                  <c:v>57.46312383045322</c:v>
                </c:pt>
                <c:pt idx="111">
                  <c:v>57.151638845308241</c:v>
                </c:pt>
                <c:pt idx="112">
                  <c:v>56.840697670898088</c:v>
                </c:pt>
                <c:pt idx="113">
                  <c:v>56.530323113542067</c:v>
                </c:pt>
                <c:pt idx="114">
                  <c:v>56.220537405238595</c:v>
                </c:pt>
                <c:pt idx="115">
                  <c:v>55.911362214021665</c:v>
                </c:pt>
                <c:pt idx="116">
                  <c:v>55.602818654149026</c:v>
                </c:pt>
                <c:pt idx="117">
                  <c:v>55.294927296124463</c:v>
                </c:pt>
                <c:pt idx="118">
                  <c:v>54.987708176556836</c:v>
                </c:pt>
                <c:pt idx="119">
                  <c:v>54.681180807858688</c:v>
                </c:pt>
                <c:pt idx="120">
                  <c:v>54.375364187786381</c:v>
                </c:pt>
                <c:pt idx="121">
                  <c:v>54.070276808824815</c:v>
                </c:pt>
                <c:pt idx="122">
                  <c:v>53.76593666741875</c:v>
                </c:pt>
                <c:pt idx="123">
                  <c:v>53.462361273053325</c:v>
                </c:pt>
                <c:pt idx="124">
                  <c:v>53.159567657186059</c:v>
                </c:pt>
                <c:pt idx="125">
                  <c:v>52.857572382032565</c:v>
                </c:pt>
                <c:pt idx="126">
                  <c:v>52.556391549208598</c:v>
                </c:pt>
                <c:pt idx="127">
                  <c:v>52.256040808230189</c:v>
                </c:pt>
                <c:pt idx="128">
                  <c:v>51.956535364874512</c:v>
                </c:pt>
                <c:pt idx="129">
                  <c:v>51.657889989403401</c:v>
                </c:pt>
                <c:pt idx="130">
                  <c:v>51.360119024651858</c:v>
                </c:pt>
                <c:pt idx="131">
                  <c:v>51.063236393983409</c:v>
                </c:pt>
                <c:pt idx="132">
                  <c:v>50.767255609114741</c:v>
                </c:pt>
                <c:pt idx="133">
                  <c:v>50.472189777811288</c:v>
                </c:pt>
                <c:pt idx="134">
                  <c:v>50.178051611456134</c:v>
                </c:pt>
                <c:pt idx="135">
                  <c:v>49.884853432493962</c:v>
                </c:pt>
                <c:pt idx="136">
                  <c:v>49.592607181752165</c:v>
                </c:pt>
                <c:pt idx="137">
                  <c:v>49.301324425640885</c:v>
                </c:pt>
                <c:pt idx="138">
                  <c:v>49.01101636323417</c:v>
                </c:pt>
                <c:pt idx="139">
                  <c:v>48.721693833233729</c:v>
                </c:pt>
                <c:pt idx="140">
                  <c:v>48.433367320817418</c:v>
                </c:pt>
                <c:pt idx="141">
                  <c:v>48.146046964374236</c:v>
                </c:pt>
                <c:pt idx="142">
                  <c:v>47.859742562127451</c:v>
                </c:pt>
                <c:pt idx="143">
                  <c:v>47.574463578647723</c:v>
                </c:pt>
                <c:pt idx="144">
                  <c:v>47.290219151258029</c:v>
                </c:pt>
                <c:pt idx="145">
                  <c:v>47.007018096332025</c:v>
                </c:pt>
                <c:pt idx="146">
                  <c:v>46.72486891548732</c:v>
                </c:pt>
                <c:pt idx="147">
                  <c:v>46.443779801675795</c:v>
                </c:pt>
                <c:pt idx="148">
                  <c:v>46.163758645172038</c:v>
                </c:pt>
                <c:pt idx="149">
                  <c:v>45.884813039461932</c:v>
                </c:pt>
                <c:pt idx="150">
                  <c:v>45.606950287032717</c:v>
                </c:pt>
                <c:pt idx="151">
                  <c:v>45.330177405066223</c:v>
                </c:pt>
                <c:pt idx="152">
                  <c:v>45.054501131036687</c:v>
                </c:pt>
                <c:pt idx="153">
                  <c:v>44.779927928214732</c:v>
                </c:pt>
                <c:pt idx="154">
                  <c:v>44.506463991079045</c:v>
                </c:pt>
                <c:pt idx="155">
                  <c:v>44.234115250636989</c:v>
                </c:pt>
                <c:pt idx="156">
                  <c:v>43.962887379655875</c:v>
                </c:pt>
                <c:pt idx="157">
                  <c:v>43.692785797806138</c:v>
                </c:pt>
                <c:pt idx="158">
                  <c:v>43.423815676717794</c:v>
                </c:pt>
                <c:pt idx="159">
                  <c:v>43.155981944951705</c:v>
                </c:pt>
                <c:pt idx="160">
                  <c:v>42.889289292886716</c:v>
                </c:pt>
                <c:pt idx="161">
                  <c:v>42.623742177524377</c:v>
                </c:pt>
                <c:pt idx="162">
                  <c:v>42.359344827212247</c:v>
                </c:pt>
                <c:pt idx="163">
                  <c:v>42.096101246287169</c:v>
                </c:pt>
                <c:pt idx="164">
                  <c:v>41.834015219639845</c:v>
                </c:pt>
                <c:pt idx="165">
                  <c:v>41.573090317201867</c:v>
                </c:pt>
                <c:pt idx="166">
                  <c:v>41.313329898356542</c:v>
                </c:pt>
                <c:pt idx="167">
                  <c:v>41.054737116274552</c:v>
                </c:pt>
                <c:pt idx="168">
                  <c:v>40.797314922175843</c:v>
                </c:pt>
                <c:pt idx="169">
                  <c:v>40.54106606951877</c:v>
                </c:pt>
                <c:pt idx="170">
                  <c:v>40.285993118117737</c:v>
                </c:pt>
                <c:pt idx="171">
                  <c:v>40.032098438190417</c:v>
                </c:pt>
                <c:pt idx="172">
                  <c:v>39.779384214335657</c:v>
                </c:pt>
                <c:pt idx="173">
                  <c:v>39.527852449443344</c:v>
                </c:pt>
                <c:pt idx="174">
                  <c:v>39.277504968537002</c:v>
                </c:pt>
                <c:pt idx="175">
                  <c:v>39.028343422550471</c:v>
                </c:pt>
                <c:pt idx="176">
                  <c:v>38.780369292039694</c:v>
                </c:pt>
                <c:pt idx="177">
                  <c:v>38.533583890830364</c:v>
                </c:pt>
                <c:pt idx="178">
                  <c:v>38.287988369602886</c:v>
                </c:pt>
                <c:pt idx="179">
                  <c:v>38.043583719415309</c:v>
                </c:pt>
                <c:pt idx="180">
                  <c:v>37.800370775165383</c:v>
                </c:pt>
                <c:pt idx="181">
                  <c:v>37.558350218992643</c:v>
                </c:pt>
                <c:pt idx="182">
                  <c:v>37.31752258362156</c:v>
                </c:pt>
                <c:pt idx="183">
                  <c:v>37.077888255646705</c:v>
                </c:pt>
                <c:pt idx="184">
                  <c:v>36.839447478760633</c:v>
                </c:pt>
                <c:pt idx="185">
                  <c:v>36.602200356925728</c:v>
                </c:pt>
                <c:pt idx="186">
                  <c:v>36.366146857490762</c:v>
                </c:pt>
                <c:pt idx="187">
                  <c:v>36.131286814252924</c:v>
                </c:pt>
                <c:pt idx="188">
                  <c:v>35.897619930466469</c:v>
                </c:pt>
                <c:pt idx="189">
                  <c:v>35.665145781798607</c:v>
                </c:pt>
                <c:pt idx="190">
                  <c:v>35.433863819233594</c:v>
                </c:pt>
                <c:pt idx="191">
                  <c:v>35.203773371925848</c:v>
                </c:pt>
                <c:pt idx="192">
                  <c:v>34.974873650002841</c:v>
                </c:pt>
                <c:pt idx="193">
                  <c:v>34.74716374731878</c:v>
                </c:pt>
                <c:pt idx="194">
                  <c:v>34.520642644159473</c:v>
                </c:pt>
                <c:pt idx="195">
                  <c:v>34.295309209899678</c:v>
                </c:pt>
                <c:pt idx="196">
                  <c:v>34.071162205613255</c:v>
                </c:pt>
                <c:pt idx="197">
                  <c:v>33.848200286637166</c:v>
                </c:pt>
                <c:pt idx="198">
                  <c:v>33.626422005089921</c:v>
                </c:pt>
                <c:pt idx="199">
                  <c:v>33.405825812345242</c:v>
                </c:pt>
                <c:pt idx="200">
                  <c:v>33.186410061461743</c:v>
                </c:pt>
                <c:pt idx="201">
                  <c:v>32.96817300956922</c:v>
                </c:pt>
                <c:pt idx="202">
                  <c:v>32.75111282021237</c:v>
                </c:pt>
                <c:pt idx="203">
                  <c:v>32.535227565652477</c:v>
                </c:pt>
                <c:pt idx="204">
                  <c:v>32.320515229127906</c:v>
                </c:pt>
                <c:pt idx="205">
                  <c:v>32.106973707074005</c:v>
                </c:pt>
                <c:pt idx="206">
                  <c:v>31.894600811303039</c:v>
                </c:pt>
                <c:pt idx="207">
                  <c:v>31.683394271144873</c:v>
                </c:pt>
                <c:pt idx="208">
                  <c:v>31.473351735548988</c:v>
                </c:pt>
                <c:pt idx="209">
                  <c:v>31.264470775148506</c:v>
                </c:pt>
                <c:pt idx="210">
                  <c:v>31.056748884286801</c:v>
                </c:pt>
                <c:pt idx="211">
                  <c:v>30.85018348300726</c:v>
                </c:pt>
                <c:pt idx="212">
                  <c:v>30.644771919007027</c:v>
                </c:pt>
                <c:pt idx="213">
                  <c:v>30.440511469554981</c:v>
                </c:pt>
                <c:pt idx="214">
                  <c:v>30.237399343374708</c:v>
                </c:pt>
                <c:pt idx="215">
                  <c:v>30.035432682493163</c:v>
                </c:pt>
                <c:pt idx="216">
                  <c:v>29.834608564055316</c:v>
                </c:pt>
                <c:pt idx="217">
                  <c:v>29.634924002105553</c:v>
                </c:pt>
                <c:pt idx="218">
                  <c:v>29.436375949336195</c:v>
                </c:pt>
                <c:pt idx="219">
                  <c:v>29.238961298803918</c:v>
                </c:pt>
                <c:pt idx="220">
                  <c:v>29.042676885614306</c:v>
                </c:pt>
                <c:pt idx="221">
                  <c:v>28.847519488575347</c:v>
                </c:pt>
                <c:pt idx="222">
                  <c:v>28.653485831820142</c:v>
                </c:pt>
                <c:pt idx="223">
                  <c:v>28.460572586399454</c:v>
                </c:pt>
                <c:pt idx="224">
                  <c:v>28.268776371844673</c:v>
                </c:pt>
                <c:pt idx="225">
                  <c:v>28.078093757701389</c:v>
                </c:pt>
                <c:pt idx="226">
                  <c:v>27.888521265034488</c:v>
                </c:pt>
                <c:pt idx="227">
                  <c:v>27.700055367904859</c:v>
                </c:pt>
                <c:pt idx="228">
                  <c:v>27.512692494818346</c:v>
                </c:pt>
                <c:pt idx="229">
                  <c:v>27.326429030147374</c:v>
                </c:pt>
                <c:pt idx="230">
                  <c:v>27.141261315525842</c:v>
                </c:pt>
                <c:pt idx="231">
                  <c:v>26.957185651217397</c:v>
                </c:pt>
                <c:pt idx="232">
                  <c:v>26.774198297457897</c:v>
                </c:pt>
                <c:pt idx="233">
                  <c:v>26.592295475772218</c:v>
                </c:pt>
                <c:pt idx="234">
                  <c:v>26.411473370266002</c:v>
                </c:pt>
                <c:pt idx="235">
                  <c:v>26.231728128892662</c:v>
                </c:pt>
                <c:pt idx="236">
                  <c:v>26.053055864696049</c:v>
                </c:pt>
                <c:pt idx="237">
                  <c:v>25.875452657029367</c:v>
                </c:pt>
                <c:pt idx="238">
                  <c:v>25.698914552750402</c:v>
                </c:pt>
                <c:pt idx="239">
                  <c:v>25.523437567393806</c:v>
                </c:pt>
                <c:pt idx="240">
                  <c:v>25.349017686320547</c:v>
                </c:pt>
                <c:pt idx="241">
                  <c:v>25.1756508658451</c:v>
                </c:pt>
                <c:pt idx="242">
                  <c:v>25.003333034340656</c:v>
                </c:pt>
                <c:pt idx="243">
                  <c:v>24.832060093322635</c:v>
                </c:pt>
                <c:pt idx="244">
                  <c:v>24.661827918511179</c:v>
                </c:pt>
                <c:pt idx="245">
                  <c:v>24.492632360872456</c:v>
                </c:pt>
                <c:pt idx="246">
                  <c:v>24.324469247639787</c:v>
                </c:pt>
                <c:pt idx="247">
                  <c:v>24.157334383314257</c:v>
                </c:pt>
                <c:pt idx="248">
                  <c:v>23.991223550645685</c:v>
                </c:pt>
                <c:pt idx="249">
                  <c:v>23.826132511594036</c:v>
                </c:pt>
                <c:pt idx="250">
                  <c:v>23.662057008271606</c:v>
                </c:pt>
                <c:pt idx="251">
                  <c:v>23.498992763866362</c:v>
                </c:pt>
                <c:pt idx="252">
                  <c:v>23.336935483546807</c:v>
                </c:pt>
                <c:pt idx="253">
                  <c:v>23.17588085534852</c:v>
                </c:pt>
                <c:pt idx="254">
                  <c:v>23.015824551042797</c:v>
                </c:pt>
                <c:pt idx="255">
                  <c:v>22.856762226987712</c:v>
                </c:pt>
                <c:pt idx="256">
                  <c:v>22.698689524961864</c:v>
                </c:pt>
                <c:pt idx="257">
                  <c:v>22.541602072981082</c:v>
                </c:pt>
                <c:pt idx="258">
                  <c:v>22.385495486098307</c:v>
                </c:pt>
                <c:pt idx="259">
                  <c:v>22.230365367187183</c:v>
                </c:pt>
                <c:pt idx="260">
                  <c:v>22.076207307709367</c:v>
                </c:pt>
                <c:pt idx="261">
                  <c:v>21.923016888466012</c:v>
                </c:pt>
                <c:pt idx="262">
                  <c:v>21.770789680333504</c:v>
                </c:pt>
                <c:pt idx="263">
                  <c:v>21.619521244984018</c:v>
                </c:pt>
                <c:pt idx="264">
                  <c:v>21.469207135590871</c:v>
                </c:pt>
                <c:pt idx="265">
                  <c:v>21.319842897518999</c:v>
                </c:pt>
                <c:pt idx="266">
                  <c:v>21.171424069000988</c:v>
                </c:pt>
                <c:pt idx="267">
                  <c:v>21.023946181798674</c:v>
                </c:pt>
                <c:pt idx="268">
                  <c:v>20.877404761850627</c:v>
                </c:pt>
                <c:pt idx="269">
                  <c:v>20.731795329905967</c:v>
                </c:pt>
                <c:pt idx="270">
                  <c:v>20.587113402144361</c:v>
                </c:pt>
                <c:pt idx="271">
                  <c:v>20.443354490782774</c:v>
                </c:pt>
                <c:pt idx="272">
                  <c:v>20.300514104669077</c:v>
                </c:pt>
                <c:pt idx="273">
                  <c:v>20.15858774986274</c:v>
                </c:pt>
                <c:pt idx="274">
                  <c:v>20.017570930202755</c:v>
                </c:pt>
                <c:pt idx="275">
                  <c:v>19.877459147863274</c:v>
                </c:pt>
                <c:pt idx="276">
                  <c:v>19.738247903896767</c:v>
                </c:pt>
                <c:pt idx="277">
                  <c:v>19.599932698765386</c:v>
                </c:pt>
                <c:pt idx="278">
                  <c:v>19.462509032860268</c:v>
                </c:pt>
                <c:pt idx="279">
                  <c:v>19.325972407009409</c:v>
                </c:pt>
                <c:pt idx="280">
                  <c:v>19.190318322973983</c:v>
                </c:pt>
                <c:pt idx="281">
                  <c:v>19.055542283933587</c:v>
                </c:pt>
                <c:pt idx="282">
                  <c:v>18.92163979496025</c:v>
                </c:pt>
                <c:pt idx="283">
                  <c:v>18.788606363481872</c:v>
                </c:pt>
                <c:pt idx="284">
                  <c:v>18.656437499734839</c:v>
                </c:pt>
                <c:pt idx="285">
                  <c:v>18.525128717206211</c:v>
                </c:pt>
                <c:pt idx="286">
                  <c:v>18.394675533065758</c:v>
                </c:pt>
                <c:pt idx="287">
                  <c:v>18.265073468587776</c:v>
                </c:pt>
                <c:pt idx="288">
                  <c:v>18.136318049563076</c:v>
                </c:pt>
                <c:pt idx="289">
                  <c:v>18.008404806701229</c:v>
                </c:pt>
                <c:pt idx="290">
                  <c:v>17.881329276023187</c:v>
                </c:pt>
                <c:pt idx="291">
                  <c:v>17.755086999244647</c:v>
                </c:pt>
                <c:pt idx="292">
                  <c:v>17.629673524150082</c:v>
                </c:pt>
                <c:pt idx="293">
                  <c:v>17.505084404957724</c:v>
                </c:pt>
                <c:pt idx="294">
                  <c:v>17.381315202675719</c:v>
                </c:pt>
                <c:pt idx="295">
                  <c:v>17.258361485449505</c:v>
                </c:pt>
                <c:pt idx="296">
                  <c:v>17.136218828900578</c:v>
                </c:pt>
                <c:pt idx="297">
                  <c:v>17.014882816456886</c:v>
                </c:pt>
                <c:pt idx="298">
                  <c:v>16.894349039674928</c:v>
                </c:pt>
                <c:pt idx="299">
                  <c:v>16.774613098553708</c:v>
                </c:pt>
                <c:pt idx="300">
                  <c:v>16.655670601840757</c:v>
                </c:pt>
                <c:pt idx="301">
                  <c:v>16.537517167330265</c:v>
                </c:pt>
                <c:pt idx="302">
                  <c:v>16.420148422153552</c:v>
                </c:pt>
                <c:pt idx="303">
                  <c:v>16.303560003061992</c:v>
                </c:pt>
                <c:pt idx="304">
                  <c:v>16.187747556702501</c:v>
                </c:pt>
                <c:pt idx="305">
                  <c:v>16.072706739885746</c:v>
                </c:pt>
                <c:pt idx="306">
                  <c:v>15.958433219847244</c:v>
                </c:pt>
                <c:pt idx="307">
                  <c:v>15.844922674501362</c:v>
                </c:pt>
                <c:pt idx="308">
                  <c:v>15.732170792688537</c:v>
                </c:pt>
                <c:pt idx="309">
                  <c:v>15.620173274415617</c:v>
                </c:pt>
                <c:pt idx="310">
                  <c:v>15.508925831089664</c:v>
                </c:pt>
                <c:pt idx="311">
                  <c:v>15.398424185745169</c:v>
                </c:pt>
                <c:pt idx="312">
                  <c:v>15.28866407326492</c:v>
                </c:pt>
                <c:pt idx="313">
                  <c:v>15.179641240594588</c:v>
                </c:pt>
                <c:pt idx="314">
                  <c:v>15.071351446951098</c:v>
                </c:pt>
                <c:pt idx="315">
                  <c:v>14.963790464025026</c:v>
                </c:pt>
                <c:pt idx="316">
                  <c:v>14.856954076177002</c:v>
                </c:pt>
                <c:pt idx="317">
                  <c:v>14.750838080628352</c:v>
                </c:pt>
                <c:pt idx="318">
                  <c:v>14.645438287645975</c:v>
                </c:pt>
                <c:pt idx="319">
                  <c:v>14.540750520721634</c:v>
                </c:pt>
                <c:pt idx="320">
                  <c:v>14.436770616745736</c:v>
                </c:pt>
                <c:pt idx="321">
                  <c:v>14.333494426175715</c:v>
                </c:pt>
                <c:pt idx="322">
                  <c:v>14.230917813199119</c:v>
                </c:pt>
                <c:pt idx="323">
                  <c:v>14.129036655891571</c:v>
                </c:pt>
                <c:pt idx="324">
                  <c:v>14.027846846369449</c:v>
                </c:pt>
                <c:pt idx="325">
                  <c:v>13.927344290937786</c:v>
                </c:pt>
                <c:pt idx="326">
                  <c:v>13.827524910233128</c:v>
                </c:pt>
                <c:pt idx="327">
                  <c:v>13.728384639361598</c:v>
                </c:pt>
                <c:pt idx="328">
                  <c:v>13.629919428032268</c:v>
                </c:pt>
                <c:pt idx="329">
                  <c:v>13.53212524068592</c:v>
                </c:pt>
                <c:pt idx="330">
                  <c:v>13.434998056619206</c:v>
                </c:pt>
                <c:pt idx="331">
                  <c:v>13.338533870104417</c:v>
                </c:pt>
                <c:pt idx="332">
                  <c:v>13.242728690504846</c:v>
                </c:pt>
                <c:pt idx="333">
                  <c:v>13.147578542385874</c:v>
                </c:pt>
                <c:pt idx="334">
                  <c:v>13.0530794656219</c:v>
                </c:pt>
                <c:pt idx="335">
                  <c:v>12.959227515499093</c:v>
                </c:pt>
                <c:pt idx="336">
                  <c:v>12.866018762814161</c:v>
                </c:pt>
                <c:pt idx="337">
                  <c:v>12.773449293969154</c:v>
                </c:pt>
                <c:pt idx="338">
                  <c:v>12.681515211062351</c:v>
                </c:pt>
                <c:pt idx="339">
                  <c:v>12.590212631975378</c:v>
                </c:pt>
                <c:pt idx="340">
                  <c:v>12.499537690456616</c:v>
                </c:pt>
                <c:pt idx="341">
                  <c:v>12.409486536200935</c:v>
                </c:pt>
                <c:pt idx="342">
                  <c:v>12.320055334925815</c:v>
                </c:pt>
                <c:pt idx="343">
                  <c:v>12.231240268444079</c:v>
                </c:pt>
                <c:pt idx="344">
                  <c:v>12.143037534733001</c:v>
                </c:pt>
                <c:pt idx="345">
                  <c:v>12.055443348000207</c:v>
                </c:pt>
                <c:pt idx="346">
                  <c:v>11.968453938746258</c:v>
                </c:pt>
                <c:pt idx="347">
                  <c:v>11.882065553823859</c:v>
                </c:pt>
                <c:pt idx="348">
                  <c:v>11.796274456494109</c:v>
                </c:pt>
                <c:pt idx="349">
                  <c:v>11.711076926479475</c:v>
                </c:pt>
                <c:pt idx="350">
                  <c:v>11.62646926001381</c:v>
                </c:pt>
                <c:pt idx="351">
                  <c:v>11.542447769889403</c:v>
                </c:pt>
                <c:pt idx="352">
                  <c:v>11.459008785501027</c:v>
                </c:pt>
                <c:pt idx="353">
                  <c:v>11.376148652887295</c:v>
                </c:pt>
                <c:pt idx="354">
                  <c:v>11.293863734768998</c:v>
                </c:pt>
                <c:pt idx="355">
                  <c:v>11.212150410584906</c:v>
                </c:pt>
                <c:pt idx="356">
                  <c:v>11.131005076524806</c:v>
                </c:pt>
                <c:pt idx="357">
                  <c:v>11.050424145559866</c:v>
                </c:pt>
                <c:pt idx="358">
                  <c:v>10.970404047470524</c:v>
                </c:pt>
                <c:pt idx="359">
                  <c:v>10.890941228871808</c:v>
                </c:pt>
                <c:pt idx="360">
                  <c:v>10.812032153236233</c:v>
                </c:pt>
                <c:pt idx="361">
                  <c:v>10.73367330091421</c:v>
                </c:pt>
                <c:pt idx="362">
                  <c:v>10.655861169152191</c:v>
                </c:pt>
                <c:pt idx="363">
                  <c:v>10.578592272108466</c:v>
                </c:pt>
                <c:pt idx="364">
                  <c:v>10.501863140866694</c:v>
                </c:pt>
                <c:pt idx="365">
                  <c:v>10.425670323447251</c:v>
                </c:pt>
                <c:pt idx="366">
                  <c:v>10.3500103848164</c:v>
                </c:pt>
                <c:pt idx="367">
                  <c:v>10.274879906893347</c:v>
                </c:pt>
                <c:pt idx="368">
                  <c:v>10.200275488555281</c:v>
                </c:pt>
                <c:pt idx="369">
                  <c:v>10.126193745640293</c:v>
                </c:pt>
                <c:pt idx="370">
                  <c:v>10.052631310948428</c:v>
                </c:pt>
                <c:pt idx="371">
                  <c:v>9.9795848342407396</c:v>
                </c:pt>
                <c:pt idx="372">
                  <c:v>9.9070509822364876</c:v>
                </c:pt>
                <c:pt idx="373">
                  <c:v>9.8350264386084962</c:v>
                </c:pt>
                <c:pt idx="374">
                  <c:v>9.7635079039766257</c:v>
                </c:pt>
                <c:pt idx="375">
                  <c:v>9.6924920958996363</c:v>
                </c:pt>
                <c:pt idx="376">
                  <c:v>9.6219757488651734</c:v>
                </c:pt>
                <c:pt idx="377">
                  <c:v>9.5519556142782029</c:v>
                </c:pt>
                <c:pt idx="378">
                  <c:v>9.482428460447677</c:v>
                </c:pt>
                <c:pt idx="379">
                  <c:v>9.4133910725717538</c:v>
                </c:pt>
                <c:pt idx="380">
                  <c:v>9.3448402527212213</c:v>
                </c:pt>
                <c:pt idx="381">
                  <c:v>9.2767728198216659</c:v>
                </c:pt>
                <c:pt idx="382">
                  <c:v>9.2091856096339235</c:v>
                </c:pt>
                <c:pt idx="383">
                  <c:v>9.1420754747331721</c:v>
                </c:pt>
                <c:pt idx="384">
                  <c:v>9.0754392844866061</c:v>
                </c:pt>
                <c:pt idx="385">
                  <c:v>9.0092739250296816</c:v>
                </c:pt>
                <c:pt idx="386">
                  <c:v>8.9435762992410268</c:v>
                </c:pt>
                <c:pt idx="387">
                  <c:v>8.8783433267160685</c:v>
                </c:pt>
                <c:pt idx="388">
                  <c:v>8.8135719437392392</c:v>
                </c:pt>
                <c:pt idx="389">
                  <c:v>8.749259103255147</c:v>
                </c:pt>
                <c:pt idx="390">
                  <c:v>8.6854017748382688</c:v>
                </c:pt>
                <c:pt idx="391">
                  <c:v>8.6219969446616478</c:v>
                </c:pt>
                <c:pt idx="392">
                  <c:v>8.5590416154643449</c:v>
                </c:pt>
                <c:pt idx="393">
                  <c:v>8.4965328065176955</c:v>
                </c:pt>
                <c:pt idx="394">
                  <c:v>8.4344675535906077</c:v>
                </c:pt>
                <c:pt idx="395">
                  <c:v>8.372842908913638</c:v>
                </c:pt>
                <c:pt idx="396">
                  <c:v>8.3116559411421367</c:v>
                </c:pt>
                <c:pt idx="397">
                  <c:v>8.2509037353182286</c:v>
                </c:pt>
                <c:pt idx="398">
                  <c:v>8.1905833928319804</c:v>
                </c:pt>
                <c:pt idx="399">
                  <c:v>8.1306920313814519</c:v>
                </c:pt>
                <c:pt idx="400">
                  <c:v>8.07122678493187</c:v>
                </c:pt>
                <c:pt idx="401">
                  <c:v>8.0121848036738754</c:v>
                </c:pt>
                <c:pt idx="402">
                  <c:v>7.9535632539808816</c:v>
                </c:pt>
                <c:pt idx="403">
                  <c:v>7.8953593183655641</c:v>
                </c:pt>
                <c:pt idx="404">
                  <c:v>7.8375701954355215</c:v>
                </c:pt>
                <c:pt idx="405">
                  <c:v>7.7801930998480824</c:v>
                </c:pt>
                <c:pt idx="406">
                  <c:v>7.7232252622643767</c:v>
                </c:pt>
                <c:pt idx="407">
                  <c:v>7.6666639293025689</c:v>
                </c:pt>
                <c:pt idx="408">
                  <c:v>7.6105063634904067</c:v>
                </c:pt>
                <c:pt idx="409">
                  <c:v>7.5547498432169657</c:v>
                </c:pt>
                <c:pt idx="410">
                  <c:v>7.4993916626837862</c:v>
                </c:pt>
                <c:pt idx="411">
                  <c:v>7.4444291318552356</c:v>
                </c:pt>
                <c:pt idx="412">
                  <c:v>7.3898595764082851</c:v>
                </c:pt>
                <c:pt idx="413">
                  <c:v>7.3356803376815538</c:v>
                </c:pt>
                <c:pt idx="414">
                  <c:v>7.2818887726238284</c:v>
                </c:pt>
                <c:pt idx="415">
                  <c:v>7.2284822537419169</c:v>
                </c:pt>
                <c:pt idx="416">
                  <c:v>7.1754581690479196</c:v>
                </c:pt>
                <c:pt idx="417">
                  <c:v>7.1228139220060021</c:v>
                </c:pt>
                <c:pt idx="418">
                  <c:v>7.0705469314784972</c:v>
                </c:pt>
                <c:pt idx="419">
                  <c:v>7.0186546316716374</c:v>
                </c:pt>
                <c:pt idx="420">
                  <c:v>6.9671344720806312</c:v>
                </c:pt>
                <c:pt idx="421">
                  <c:v>6.9159839174343762</c:v>
                </c:pt>
                <c:pt idx="422">
                  <c:v>6.8652004476395421</c:v>
                </c:pt>
                <c:pt idx="423">
                  <c:v>6.8147815577243804</c:v>
                </c:pt>
                <c:pt idx="424">
                  <c:v>6.7647247577819627</c:v>
                </c:pt>
                <c:pt idx="425">
                  <c:v>6.7150275729129989</c:v>
                </c:pt>
                <c:pt idx="426">
                  <c:v>6.6656875431683291</c:v>
                </c:pt>
                <c:pt idx="427">
                  <c:v>6.6167022234909734</c:v>
                </c:pt>
                <c:pt idx="428">
                  <c:v>6.5680691836577401</c:v>
                </c:pt>
                <c:pt idx="429">
                  <c:v>6.5197860082206196</c:v>
                </c:pt>
                <c:pt idx="430">
                  <c:v>6.4718502964476636</c:v>
                </c:pt>
                <c:pt idx="431">
                  <c:v>6.4242596622636787</c:v>
                </c:pt>
                <c:pt idx="432">
                  <c:v>6.3770117341904866</c:v>
                </c:pt>
                <c:pt idx="433">
                  <c:v>6.330104155286933</c:v>
                </c:pt>
                <c:pt idx="434">
                  <c:v>6.2835345830886142</c:v>
                </c:pt>
                <c:pt idx="435">
                  <c:v>6.2373006895472844</c:v>
                </c:pt>
                <c:pt idx="436">
                  <c:v>6.1914001609700344</c:v>
                </c:pt>
                <c:pt idx="437">
                  <c:v>6.1458306979581971</c:v>
                </c:pt>
                <c:pt idx="438">
                  <c:v>6.100590015346028</c:v>
                </c:pt>
                <c:pt idx="439">
                  <c:v>6.0556758421391006</c:v>
                </c:pt>
                <c:pt idx="440">
                  <c:v>6.0110859214526169</c:v>
                </c:pt>
                <c:pt idx="441">
                  <c:v>5.9668180104493409</c:v>
                </c:pt>
                <c:pt idx="442">
                  <c:v>5.9228698802774744</c:v>
                </c:pt>
                <c:pt idx="443">
                  <c:v>5.879239316008289</c:v>
                </c:pt>
                <c:pt idx="444">
                  <c:v>5.8359241165736231</c:v>
                </c:pt>
                <c:pt idx="445">
                  <c:v>5.792922094703199</c:v>
                </c:pt>
                <c:pt idx="446">
                  <c:v>5.7502310768617386</c:v>
                </c:pt>
                <c:pt idx="447">
                  <c:v>5.7078489031860604</c:v>
                </c:pt>
                <c:pt idx="448">
                  <c:v>5.6657734274219314</c:v>
                </c:pt>
                <c:pt idx="449">
                  <c:v>5.6240025168608989</c:v>
                </c:pt>
                <c:pt idx="450">
                  <c:v>5.5825340522769009</c:v>
                </c:pt>
                <c:pt idx="451">
                  <c:v>5.5413659278628939</c:v>
                </c:pt>
                <c:pt idx="452">
                  <c:v>5.5004960511673184</c:v>
                </c:pt>
                <c:pt idx="453">
                  <c:v>5.4599223430305113</c:v>
                </c:pt>
                <c:pt idx="454">
                  <c:v>5.4196427375210332</c:v>
                </c:pt>
                <c:pt idx="455">
                  <c:v>5.3796551818719189</c:v>
                </c:pt>
                <c:pt idx="456">
                  <c:v>5.339957636416929</c:v>
                </c:pt>
                <c:pt idx="457">
                  <c:v>5.3005480745267342</c:v>
                </c:pt>
                <c:pt idx="458">
                  <c:v>5.261424482544971</c:v>
                </c:pt>
                <c:pt idx="459">
                  <c:v>5.2225848597244102</c:v>
                </c:pt>
                <c:pt idx="460">
                  <c:v>5.1840272181630258</c:v>
                </c:pt>
                <c:pt idx="461">
                  <c:v>5.1457495827400548</c:v>
                </c:pt>
                <c:pt idx="462">
                  <c:v>5.1077499910520556</c:v>
                </c:pt>
                <c:pt idx="463">
                  <c:v>5.0700264933489825</c:v>
                </c:pt>
                <c:pt idx="464">
                  <c:v>5.0325771524702247</c:v>
                </c:pt>
                <c:pt idx="465">
                  <c:v>4.9954000437807435</c:v>
                </c:pt>
                <c:pt idx="466">
                  <c:v>4.9584932551071166</c:v>
                </c:pt>
                <c:pt idx="467">
                  <c:v>4.92185488667372</c:v>
                </c:pt>
                <c:pt idx="468">
                  <c:v>4.8854830510388787</c:v>
                </c:pt>
                <c:pt idx="469">
                  <c:v>4.8493758730310734</c:v>
                </c:pt>
                <c:pt idx="470">
                  <c:v>4.8135314896851966</c:v>
                </c:pt>
                <c:pt idx="471">
                  <c:v>4.7779480501788933</c:v>
                </c:pt>
                <c:pt idx="472">
                  <c:v>4.7426237157688904</c:v>
                </c:pt>
                <c:pt idx="473">
                  <c:v>4.7075566597274596</c:v>
                </c:pt>
                <c:pt idx="474">
                  <c:v>4.672745067278945</c:v>
                </c:pt>
                <c:pt idx="475">
                  <c:v>4.6381871355363025</c:v>
                </c:pt>
                <c:pt idx="476">
                  <c:v>4.6038810734378117</c:v>
                </c:pt>
                <c:pt idx="477">
                  <c:v>4.5698251016837661</c:v>
                </c:pt>
                <c:pt idx="478">
                  <c:v>4.5360174526734411</c:v>
                </c:pt>
                <c:pt idx="479">
                  <c:v>4.5024563704419096</c:v>
                </c:pt>
                <c:pt idx="480">
                  <c:v>4.469140110597146</c:v>
                </c:pt>
                <c:pt idx="481">
                  <c:v>4.4360669402572279</c:v>
                </c:pt>
                <c:pt idx="482">
                  <c:v>4.4032351379875116</c:v>
                </c:pt>
                <c:pt idx="483">
                  <c:v>4.3706429937380911</c:v>
                </c:pt>
                <c:pt idx="484">
                  <c:v>4.3382888087812503</c:v>
                </c:pt>
                <c:pt idx="485">
                  <c:v>4.3061708956491511</c:v>
                </c:pt>
                <c:pt idx="486">
                  <c:v>4.2742875780715304</c:v>
                </c:pt>
                <c:pt idx="487">
                  <c:v>4.2426371909136344</c:v>
                </c:pt>
                <c:pt idx="488">
                  <c:v>4.2112180801142687</c:v>
                </c:pt>
                <c:pt idx="489">
                  <c:v>4.1800286026239046</c:v>
                </c:pt>
                <c:pt idx="490">
                  <c:v>4.1490671263430716</c:v>
                </c:pt>
                <c:pt idx="491">
                  <c:v>4.118332030060766</c:v>
                </c:pt>
                <c:pt idx="492">
                  <c:v>4.0878217033930859</c:v>
                </c:pt>
                <c:pt idx="493">
                  <c:v>4.057534546722052</c:v>
                </c:pt>
                <c:pt idx="494">
                  <c:v>4.0274689711344829</c:v>
                </c:pt>
                <c:pt idx="495">
                  <c:v>3.9976233983611329</c:v>
                </c:pt>
                <c:pt idx="496">
                  <c:v>3.9679962607159229</c:v>
                </c:pt>
                <c:pt idx="497">
                  <c:v>3.9385860010354143</c:v>
                </c:pt>
                <c:pt idx="498">
                  <c:v>3.9093910726183942</c:v>
                </c:pt>
                <c:pt idx="499">
                  <c:v>3.8804099391656433</c:v>
                </c:pt>
                <c:pt idx="500">
                  <c:v>3.8516410747198973</c:v>
                </c:pt>
                <c:pt idx="501">
                  <c:v>3.8230829636060331</c:v>
                </c:pt>
                <c:pt idx="502">
                  <c:v>3.794734100371318</c:v>
                </c:pt>
                <c:pt idx="503">
                  <c:v>3.7665929897259831</c:v>
                </c:pt>
                <c:pt idx="504">
                  <c:v>3.7386581464838819</c:v>
                </c:pt>
                <c:pt idx="505">
                  <c:v>3.7109280955033834</c:v>
                </c:pt>
                <c:pt idx="506">
                  <c:v>3.6834013716284582</c:v>
                </c:pt>
                <c:pt idx="507">
                  <c:v>3.6560765196299783</c:v>
                </c:pt>
                <c:pt idx="508">
                  <c:v>3.6289520941471465</c:v>
                </c:pt>
                <c:pt idx="509">
                  <c:v>3.602026659629229</c:v>
                </c:pt>
                <c:pt idx="510">
                  <c:v>3.5752987902773765</c:v>
                </c:pt>
                <c:pt idx="511">
                  <c:v>3.5487670699867362</c:v>
                </c:pt>
                <c:pt idx="512">
                  <c:v>3.5224300922887211</c:v>
                </c:pt>
                <c:pt idx="513">
                  <c:v>3.4962864602935348</c:v>
                </c:pt>
                <c:pt idx="514">
                  <c:v>3.4703347866328671</c:v>
                </c:pt>
                <c:pt idx="515">
                  <c:v>3.4445736934027762</c:v>
                </c:pt>
                <c:pt idx="516">
                  <c:v>3.4190018121068659</c:v>
                </c:pt>
                <c:pt idx="517">
                  <c:v>3.3936177835996135</c:v>
                </c:pt>
                <c:pt idx="518">
                  <c:v>3.3684202580298983</c:v>
                </c:pt>
                <c:pt idx="519">
                  <c:v>3.3434078947848493</c:v>
                </c:pt>
                <c:pt idx="520">
                  <c:v>3.3185793624337823</c:v>
                </c:pt>
                <c:pt idx="521">
                  <c:v>3.2939333386724625</c:v>
                </c:pt>
                <c:pt idx="522">
                  <c:v>3.2694685102674921</c:v>
                </c:pt>
                <c:pt idx="523">
                  <c:v>3.2451835730010279</c:v>
                </c:pt>
                <c:pt idx="524">
                  <c:v>3.2210772316156557</c:v>
                </c:pt>
                <c:pt idx="525">
                  <c:v>3.1971481997594955</c:v>
                </c:pt>
                <c:pt idx="526">
                  <c:v>3.1733951999315537</c:v>
                </c:pt>
                <c:pt idx="527">
                  <c:v>3.1498169634272513</c:v>
                </c:pt>
                <c:pt idx="528">
                  <c:v>3.1264122302843207</c:v>
                </c:pt>
                <c:pt idx="529">
                  <c:v>3.1031797492286981</c:v>
                </c:pt>
                <c:pt idx="530">
                  <c:v>3.0801182776209419</c:v>
                </c:pt>
                <c:pt idx="531">
                  <c:v>3.0572265814025674</c:v>
                </c:pt>
                <c:pt idx="532">
                  <c:v>3.0345034350428737</c:v>
                </c:pt>
                <c:pt idx="533">
                  <c:v>3.0119476214858518</c:v>
                </c:pt>
                <c:pt idx="534">
                  <c:v>2.9895579320974339</c:v>
                </c:pt>
                <c:pt idx="535">
                  <c:v>2.9673331666128302</c:v>
                </c:pt>
                <c:pt idx="536">
                  <c:v>2.9452721330842797</c:v>
                </c:pt>
                <c:pt idx="537">
                  <c:v>2.9233736478288663</c:v>
                </c:pt>
                <c:pt idx="538">
                  <c:v>2.9016365353767366</c:v>
                </c:pt>
                <c:pt idx="539">
                  <c:v>2.8800596284193967</c:v>
                </c:pt>
                <c:pt idx="540">
                  <c:v>2.8586417677583698</c:v>
                </c:pt>
                <c:pt idx="541">
                  <c:v>2.8373818022540109</c:v>
                </c:pt>
                <c:pt idx="542">
                  <c:v>2.81627858877463</c:v>
                </c:pt>
                <c:pt idx="543">
                  <c:v>2.7953309921457916</c:v>
                </c:pt>
                <c:pt idx="544">
                  <c:v>2.7745378850998565</c:v>
                </c:pt>
                <c:pt idx="545">
                  <c:v>2.7538981482258387</c:v>
                </c:pt>
                <c:pt idx="546">
                  <c:v>2.7334106699194103</c:v>
                </c:pt>
                <c:pt idx="547">
                  <c:v>2.7130743463332028</c:v>
                </c:pt>
                <c:pt idx="548">
                  <c:v>2.6928880813273124</c:v>
                </c:pt>
                <c:pt idx="549">
                  <c:v>2.6728507864200961</c:v>
                </c:pt>
                <c:pt idx="550">
                  <c:v>2.6529613807391415</c:v>
                </c:pt>
                <c:pt idx="551">
                  <c:v>2.6332187909725397</c:v>
                </c:pt>
                <c:pt idx="552">
                  <c:v>2.6136219513203476</c:v>
                </c:pt>
                <c:pt idx="553">
                  <c:v>2.5941698034463574</c:v>
                </c:pt>
                <c:pt idx="554">
                  <c:v>2.5748612964300066</c:v>
                </c:pt>
                <c:pt idx="555">
                  <c:v>2.5556953867186256</c:v>
                </c:pt>
                <c:pt idx="556">
                  <c:v>2.5366710380799042</c:v>
                </c:pt>
                <c:pt idx="557">
                  <c:v>2.5177872215545456</c:v>
                </c:pt>
                <c:pt idx="558">
                  <c:v>2.4990429154092371</c:v>
                </c:pt>
                <c:pt idx="559">
                  <c:v>2.4804371050897696</c:v>
                </c:pt>
                <c:pt idx="560">
                  <c:v>2.4619687831744943</c:v>
                </c:pt>
                <c:pt idx="561">
                  <c:v>2.443636949328011</c:v>
                </c:pt>
                <c:pt idx="562">
                  <c:v>2.425440610254963</c:v>
                </c:pt>
                <c:pt idx="563">
                  <c:v>2.4073787796542443</c:v>
                </c:pt>
                <c:pt idx="564">
                  <c:v>2.389450478173393</c:v>
                </c:pt>
                <c:pt idx="565">
                  <c:v>2.3716547333631492</c:v>
                </c:pt>
                <c:pt idx="566">
                  <c:v>2.353990579632339</c:v>
                </c:pt>
                <c:pt idx="567">
                  <c:v>2.3364570582029676</c:v>
                </c:pt>
                <c:pt idx="568">
                  <c:v>2.3190532170655418</c:v>
                </c:pt>
                <c:pt idx="569">
                  <c:v>2.3017781109346793</c:v>
                </c:pt>
                <c:pt idx="570">
                  <c:v>2.2846308012048326</c:v>
                </c:pt>
                <c:pt idx="571">
                  <c:v>2.2676103559064198</c:v>
                </c:pt>
                <c:pt idx="572">
                  <c:v>2.2507158496620949</c:v>
                </c:pt>
                <c:pt idx="573">
                  <c:v>2.233946363643224</c:v>
                </c:pt>
                <c:pt idx="574">
                  <c:v>2.217300985526689</c:v>
                </c:pt>
                <c:pt idx="575">
                  <c:v>2.2007788094518661</c:v>
                </c:pt>
                <c:pt idx="576">
                  <c:v>2.184378935977858</c:v>
                </c:pt>
                <c:pt idx="577">
                  <c:v>2.1681004720409573</c:v>
                </c:pt>
                <c:pt idx="578">
                  <c:v>2.151942530912347</c:v>
                </c:pt>
                <c:pt idx="579">
                  <c:v>2.1359042321560096</c:v>
                </c:pt>
                <c:pt idx="580">
                  <c:v>2.1199847015869624</c:v>
                </c:pt>
                <c:pt idx="581">
                  <c:v>2.1041830712296123</c:v>
                </c:pt>
                <c:pt idx="582">
                  <c:v>2.0884984792763692</c:v>
                </c:pt>
                <c:pt idx="583">
                  <c:v>2.0729300700465547</c:v>
                </c:pt>
                <c:pt idx="584">
                  <c:v>2.0574769939455062</c:v>
                </c:pt>
                <c:pt idx="585">
                  <c:v>2.0421384074238396</c:v>
                </c:pt>
                <c:pt idx="586">
                  <c:v>2.0269134729370997</c:v>
                </c:pt>
                <c:pt idx="587">
                  <c:v>2.0118013589054611</c:v>
                </c:pt>
                <c:pt idx="588">
                  <c:v>1.9968012396738428</c:v>
                </c:pt>
                <c:pt idx="589">
                  <c:v>1.9819122954720392</c:v>
                </c:pt>
                <c:pt idx="590">
                  <c:v>1.9671337123753296</c:v>
                </c:pt>
                <c:pt idx="591">
                  <c:v>1.9524646822650498</c:v>
                </c:pt>
                <c:pt idx="592">
                  <c:v>1.9379044027896208</c:v>
                </c:pt>
                <c:pt idx="593">
                  <c:v>1.9234520773256327</c:v>
                </c:pt>
                <c:pt idx="594">
                  <c:v>1.9091069149392683</c:v>
                </c:pt>
                <c:pt idx="595">
                  <c:v>1.8948681303478985</c:v>
                </c:pt>
                <c:pt idx="596">
                  <c:v>1.8807349438818934</c:v>
                </c:pt>
                <c:pt idx="597">
                  <c:v>1.8667065814467105</c:v>
                </c:pt>
                <c:pt idx="598">
                  <c:v>1.8527822744851374</c:v>
                </c:pt>
                <c:pt idx="599">
                  <c:v>1.8389612599397849</c:v>
                </c:pt>
                <c:pt idx="600">
                  <c:v>1.8252427802158318</c:v>
                </c:pt>
                <c:pt idx="601">
                  <c:v>1.8116260831439175</c:v>
                </c:pt>
                <c:pt idx="602">
                  <c:v>1.7981104219433512</c:v>
                </c:pt>
                <c:pt idx="603">
                  <c:v>1.7846950551854366</c:v>
                </c:pt>
                <c:pt idx="604">
                  <c:v>1.7713792467571079</c:v>
                </c:pt>
                <c:pt idx="605">
                  <c:v>1.7581622658247198</c:v>
                </c:pt>
                <c:pt idx="606">
                  <c:v>1.7450433867980268</c:v>
                </c:pt>
                <c:pt idx="607">
                  <c:v>1.7320218892945463</c:v>
                </c:pt>
                <c:pt idx="608">
                  <c:v>1.7190970581038763</c:v>
                </c:pt>
                <c:pt idx="609">
                  <c:v>1.7062681831524493</c:v>
                </c:pt>
                <c:pt idx="610">
                  <c:v>1.6935345594683957</c:v>
                </c:pt>
                <c:pt idx="611">
                  <c:v>1.6808954871466255</c:v>
                </c:pt>
                <c:pt idx="612">
                  <c:v>1.668350271314152</c:v>
                </c:pt>
                <c:pt idx="613">
                  <c:v>1.6558982220956024</c:v>
                </c:pt>
                <c:pt idx="614">
                  <c:v>1.6435386545789583</c:v>
                </c:pt>
                <c:pt idx="615">
                  <c:v>1.6312708887814378</c:v>
                </c:pt>
                <c:pt idx="616">
                  <c:v>1.6190942496157352</c:v>
                </c:pt>
                <c:pt idx="617">
                  <c:v>1.6070080668562639</c:v>
                </c:pt>
                <c:pt idx="618">
                  <c:v>1.5950116751058063</c:v>
                </c:pt>
                <c:pt idx="619">
                  <c:v>1.5831044137622097</c:v>
                </c:pt>
                <c:pt idx="620">
                  <c:v>1.5712856269854045</c:v>
                </c:pt>
                <c:pt idx="621">
                  <c:v>1.5595546636645166</c:v>
                </c:pt>
                <c:pt idx="622">
                  <c:v>1.5479108773853298</c:v>
                </c:pt>
                <c:pt idx="623">
                  <c:v>1.536353626397746</c:v>
                </c:pt>
                <c:pt idx="624">
                  <c:v>1.5248822735836778</c:v>
                </c:pt>
                <c:pt idx="625">
                  <c:v>1.5134961864249645</c:v>
                </c:pt>
                <c:pt idx="626">
                  <c:v>1.5021947369715272</c:v>
                </c:pt>
                <c:pt idx="627">
                  <c:v>1.4909773018098345</c:v>
                </c:pt>
                <c:pt idx="628">
                  <c:v>1.4798432620313671</c:v>
                </c:pt>
                <c:pt idx="629">
                  <c:v>1.4687920032014588</c:v>
                </c:pt>
                <c:pt idx="630">
                  <c:v>1.4578229153282347</c:v>
                </c:pt>
                <c:pt idx="631">
                  <c:v>1.4469353928318121</c:v>
                </c:pt>
                <c:pt idx="632">
                  <c:v>1.436128834513589</c:v>
                </c:pt>
                <c:pt idx="633">
                  <c:v>1.4254026435258309</c:v>
                </c:pt>
                <c:pt idx="634">
                  <c:v>1.4147562273414138</c:v>
                </c:pt>
                <c:pt idx="635">
                  <c:v>1.4041889977237432</c:v>
                </c:pt>
                <c:pt idx="636">
                  <c:v>1.3937003706968953</c:v>
                </c:pt>
                <c:pt idx="637">
                  <c:v>1.3832897665159074</c:v>
                </c:pt>
                <c:pt idx="638">
                  <c:v>1.3729566096372823</c:v>
                </c:pt>
                <c:pt idx="639">
                  <c:v>1.3627003286897024</c:v>
                </c:pt>
                <c:pt idx="640">
                  <c:v>1.3525203564448565</c:v>
                </c:pt>
                <c:pt idx="641">
                  <c:v>1.3424161297885342</c:v>
                </c:pt>
                <c:pt idx="642">
                  <c:v>1.3323870896918895</c:v>
                </c:pt>
                <c:pt idx="643">
                  <c:v>1.3224326811828206</c:v>
                </c:pt>
                <c:pt idx="644">
                  <c:v>1.3125523533176087</c:v>
                </c:pt>
                <c:pt idx="645">
                  <c:v>1.3027455591527384</c:v>
                </c:pt>
                <c:pt idx="646">
                  <c:v>1.2930117557168275</c:v>
                </c:pt>
                <c:pt idx="647">
                  <c:v>1.2833504039828065</c:v>
                </c:pt>
                <c:pt idx="648">
                  <c:v>1.2737609688402933</c:v>
                </c:pt>
                <c:pt idx="649">
                  <c:v>1.2642429190680478</c:v>
                </c:pt>
                <c:pt idx="650">
                  <c:v>1.2547957273066703</c:v>
                </c:pt>
                <c:pt idx="651">
                  <c:v>1.2454188700315378</c:v>
                </c:pt>
                <c:pt idx="652">
                  <c:v>1.2361118275257608</c:v>
                </c:pt>
                <c:pt idx="653">
                  <c:v>1.2268740838534884</c:v>
                </c:pt>
                <c:pt idx="654">
                  <c:v>1.2177051268332511</c:v>
                </c:pt>
                <c:pt idx="655">
                  <c:v>1.2086044480115401</c:v>
                </c:pt>
                <c:pt idx="656">
                  <c:v>1.1995715426365445</c:v>
                </c:pt>
                <c:pt idx="657">
                  <c:v>1.1906059096320822</c:v>
                </c:pt>
                <c:pt idx="658">
                  <c:v>1.1817070515716657</c:v>
                </c:pt>
                <c:pt idx="659">
                  <c:v>1.1728744746527908</c:v>
                </c:pt>
                <c:pt idx="660">
                  <c:v>1.1641076886712831</c:v>
                </c:pt>
                <c:pt idx="661">
                  <c:v>1.1554062069959594</c:v>
                </c:pt>
                <c:pt idx="662">
                  <c:v>1.1467695465433581</c:v>
                </c:pt>
                <c:pt idx="663">
                  <c:v>1.1381972277526546</c:v>
                </c:pt>
                <c:pt idx="664">
                  <c:v>1.1296887745607622</c:v>
                </c:pt>
                <c:pt idx="665">
                  <c:v>1.121243714377548</c:v>
                </c:pt>
                <c:pt idx="666">
                  <c:v>1.1128615780613311</c:v>
                </c:pt>
                <c:pt idx="667">
                  <c:v>1.1045418998943568</c:v>
                </c:pt>
                <c:pt idx="668">
                  <c:v>1.0962842175586007</c:v>
                </c:pt>
                <c:pt idx="669">
                  <c:v>1.0880880721116661</c:v>
                </c:pt>
                <c:pt idx="670">
                  <c:v>1.0799530079628226</c:v>
                </c:pt>
                <c:pt idx="671">
                  <c:v>1.0718785728492155</c:v>
                </c:pt>
                <c:pt idx="672">
                  <c:v>1.0638643178122644</c:v>
                </c:pt>
                <c:pt idx="673">
                  <c:v>1.0559097971741922</c:v>
                </c:pt>
                <c:pt idx="674">
                  <c:v>1.0480145685147328</c:v>
                </c:pt>
                <c:pt idx="675">
                  <c:v>1.0401781926479068</c:v>
                </c:pt>
                <c:pt idx="676">
                  <c:v>1.0324002335991338</c:v>
                </c:pt>
                <c:pt idx="677">
                  <c:v>1.0246802585822947</c:v>
                </c:pt>
                <c:pt idx="678">
                  <c:v>1.0170178379770483</c:v>
                </c:pt>
                <c:pt idx="679">
                  <c:v>1.0094125453063336</c:v>
                </c:pt>
                <c:pt idx="680">
                  <c:v>1.0018639572139392</c:v>
                </c:pt>
                <c:pt idx="681">
                  <c:v>0.99437165344227563</c:v>
                </c:pt>
                <c:pt idx="682">
                  <c:v>0.98693521681028495</c:v>
                </c:pt>
                <c:pt idx="683">
                  <c:v>0.97955423319150048</c:v>
                </c:pt>
                <c:pt idx="684">
                  <c:v>0.97222829149225276</c:v>
                </c:pt>
                <c:pt idx="685">
                  <c:v>0.96495698363000737</c:v>
                </c:pt>
                <c:pt idx="686">
                  <c:v>0.95773990451185487</c:v>
                </c:pt>
                <c:pt idx="687">
                  <c:v>0.9505766520132124</c:v>
                </c:pt>
                <c:pt idx="688">
                  <c:v>0.94346682695652784</c:v>
                </c:pt>
                <c:pt idx="689">
                  <c:v>0.93641003309027271</c:v>
                </c:pt>
                <c:pt idx="690">
                  <c:v>0.92940587706797817</c:v>
                </c:pt>
                <c:pt idx="691">
                  <c:v>0.92245396842745853</c:v>
                </c:pt>
                <c:pt idx="692">
                  <c:v>0.91555391957017584</c:v>
                </c:pt>
                <c:pt idx="693">
                  <c:v>0.90870534574073225</c:v>
                </c:pt>
                <c:pt idx="694">
                  <c:v>0.90190786500651221</c:v>
                </c:pt>
                <c:pt idx="695">
                  <c:v>0.89516109823740209</c:v>
                </c:pt>
                <c:pt idx="696">
                  <c:v>0.88846466908578769</c:v>
                </c:pt>
                <c:pt idx="697">
                  <c:v>0.88181820396652877</c:v>
                </c:pt>
                <c:pt idx="698">
                  <c:v>0.87522133203719144</c:v>
                </c:pt>
                <c:pt idx="699">
                  <c:v>0.86867368517831534</c:v>
                </c:pt>
                <c:pt idx="700">
                  <c:v>0.86217489797389868</c:v>
                </c:pt>
                <c:pt idx="701">
                  <c:v>0.85572460769201819</c:v>
                </c:pt>
                <c:pt idx="702">
                  <c:v>0.8493224542654535</c:v>
                </c:pt>
                <c:pt idx="703">
                  <c:v>0.84296808027260839</c:v>
                </c:pt>
                <c:pt idx="704">
                  <c:v>0.83666113091851413</c:v>
                </c:pt>
                <c:pt idx="705">
                  <c:v>0.83040125401584997</c:v>
                </c:pt>
                <c:pt idx="706">
                  <c:v>0.82418809996626385</c:v>
                </c:pt>
                <c:pt idx="707">
                  <c:v>0.81802132174171949</c:v>
                </c:pt>
                <c:pt idx="708">
                  <c:v>0.81190057486598544</c:v>
                </c:pt>
                <c:pt idx="709">
                  <c:v>0.80582551739624619</c:v>
                </c:pt>
                <c:pt idx="710">
                  <c:v>0.79979580990490706</c:v>
                </c:pt>
                <c:pt idx="711">
                  <c:v>0.79381111546142924</c:v>
                </c:pt>
                <c:pt idx="712">
                  <c:v>0.78787109961430879</c:v>
                </c:pt>
                <c:pt idx="713">
                  <c:v>0.78197543037324546</c:v>
                </c:pt>
                <c:pt idx="714">
                  <c:v>0.77612377819141187</c:v>
                </c:pt>
                <c:pt idx="715">
                  <c:v>0.77031581594775589</c:v>
                </c:pt>
                <c:pt idx="716">
                  <c:v>0.76455121892952094</c:v>
                </c:pt>
                <c:pt idx="717">
                  <c:v>0.75882966481491765</c:v>
                </c:pt>
                <c:pt idx="718">
                  <c:v>0.75315083365575497</c:v>
                </c:pt>
                <c:pt idx="719">
                  <c:v>0.74751440786039069</c:v>
                </c:pt>
                <c:pt idx="720">
                  <c:v>0.74192007217662148</c:v>
                </c:pt>
                <c:pt idx="721">
                  <c:v>0.73636751367486075</c:v>
                </c:pt>
                <c:pt idx="722">
                  <c:v>0.7308564217312572</c:v>
                </c:pt>
                <c:pt idx="723">
                  <c:v>0.72538648801110883</c:v>
                </c:pt>
                <c:pt idx="724">
                  <c:v>0.71995740645221762</c:v>
                </c:pt>
                <c:pt idx="725">
                  <c:v>0.71456887324851026</c:v>
                </c:pt>
                <c:pt idx="726">
                  <c:v>0.70922058683364742</c:v>
                </c:pt>
                <c:pt idx="727">
                  <c:v>0.70391224786488926</c:v>
                </c:pt>
                <c:pt idx="728">
                  <c:v>0.69864355920689836</c:v>
                </c:pt>
                <c:pt idx="729">
                  <c:v>0.69341422591582991</c:v>
                </c:pt>
                <c:pt idx="730">
                  <c:v>0.68822395522340707</c:v>
                </c:pt>
                <c:pt idx="731">
                  <c:v>0.6830724565211338</c:v>
                </c:pt>
                <c:pt idx="732">
                  <c:v>0.67795944134471242</c:v>
                </c:pt>
                <c:pt idx="733">
                  <c:v>0.67288462335839816</c:v>
                </c:pt>
                <c:pt idx="734">
                  <c:v>0.66784771833961787</c:v>
                </c:pt>
                <c:pt idx="735">
                  <c:v>0.66284844416363498</c:v>
                </c:pt>
                <c:pt idx="736">
                  <c:v>0.65788652078830856</c:v>
                </c:pt>
                <c:pt idx="737">
                  <c:v>0.65296167023894813</c:v>
                </c:pt>
                <c:pt idx="738">
                  <c:v>0.64807361659335194</c:v>
                </c:pt>
                <c:pt idx="739">
                  <c:v>0.6432220859669</c:v>
                </c:pt>
                <c:pt idx="740">
                  <c:v>0.63840680649767179</c:v>
                </c:pt>
                <c:pt idx="741">
                  <c:v>0.63362750833183679</c:v>
                </c:pt>
                <c:pt idx="742">
                  <c:v>0.6288839236089796</c:v>
                </c:pt>
                <c:pt idx="743">
                  <c:v>0.6241757864477171</c:v>
                </c:pt>
                <c:pt idx="744">
                  <c:v>0.61950283293117103</c:v>
                </c:pt>
                <c:pt idx="745">
                  <c:v>0.61486480109278141</c:v>
                </c:pt>
                <c:pt idx="746">
                  <c:v>0.61026143090204443</c:v>
                </c:pt>
                <c:pt idx="747">
                  <c:v>0.60569246425047196</c:v>
                </c:pt>
                <c:pt idx="748">
                  <c:v>0.60115764493757384</c:v>
                </c:pt>
                <c:pt idx="749">
                  <c:v>0.59665671865699255</c:v>
                </c:pt>
                <c:pt idx="750">
                  <c:v>0.59218943298267945</c:v>
                </c:pt>
                <c:pt idx="751">
                  <c:v>0.58775553735518427</c:v>
                </c:pt>
                <c:pt idx="752">
                  <c:v>0.58335478306810395</c:v>
                </c:pt>
                <c:pt idx="753">
                  <c:v>0.5789869232545154</c:v>
                </c:pt>
                <c:pt idx="754">
                  <c:v>0.57465171287364814</c:v>
                </c:pt>
                <c:pt idx="755">
                  <c:v>0.57034890869748822</c:v>
                </c:pt>
                <c:pt idx="756">
                  <c:v>0.5660782692975842</c:v>
                </c:pt>
                <c:pt idx="757">
                  <c:v>0.56183955503195226</c:v>
                </c:pt>
                <c:pt idx="758">
                  <c:v>0.55763252803199381</c:v>
                </c:pt>
                <c:pt idx="759">
                  <c:v>0.55345695218961133</c:v>
                </c:pt>
                <c:pt idx="760">
                  <c:v>0.54931259314426772</c:v>
                </c:pt>
                <c:pt idx="761">
                  <c:v>0.54519921827032236</c:v>
                </c:pt>
                <c:pt idx="762">
                  <c:v>0.54111659666430967</c:v>
                </c:pt>
                <c:pt idx="763">
                  <c:v>0.53706449913237653</c:v>
                </c:pt>
                <c:pt idx="764">
                  <c:v>0.53304269817779881</c:v>
                </c:pt>
                <c:pt idx="765">
                  <c:v>0.52905096798854978</c:v>
                </c:pt>
                <c:pt idx="766">
                  <c:v>0.5250890844249948</c:v>
                </c:pt>
                <c:pt idx="767">
                  <c:v>0.52115682500773763</c:v>
                </c:pt>
                <c:pt idx="768">
                  <c:v>0.51725396890535491</c:v>
                </c:pt>
                <c:pt idx="769">
                  <c:v>0.51338029692247944</c:v>
                </c:pt>
                <c:pt idx="770">
                  <c:v>0.50953559148770344</c:v>
                </c:pt>
                <c:pt idx="771">
                  <c:v>0.50571963664180897</c:v>
                </c:pt>
                <c:pt idx="772">
                  <c:v>0.50193221802590815</c:v>
                </c:pt>
                <c:pt idx="773">
                  <c:v>0.49817312286974086</c:v>
                </c:pt>
                <c:pt idx="774">
                  <c:v>0.49444213998005188</c:v>
                </c:pt>
                <c:pt idx="775">
                  <c:v>0.49073905972906501</c:v>
                </c:pt>
                <c:pt idx="776">
                  <c:v>0.48706367404298623</c:v>
                </c:pt>
                <c:pt idx="777">
                  <c:v>0.48341577639062416</c:v>
                </c:pt>
                <c:pt idx="778">
                  <c:v>0.47979516177210868</c:v>
                </c:pt>
                <c:pt idx="779">
                  <c:v>0.47620162670765709</c:v>
                </c:pt>
                <c:pt idx="780">
                  <c:v>0.47263496922645765</c:v>
                </c:pt>
                <c:pt idx="781">
                  <c:v>0.46909498885560102</c:v>
                </c:pt>
                <c:pt idx="782">
                  <c:v>0.46558148660903914</c:v>
                </c:pt>
                <c:pt idx="783">
                  <c:v>0.46209426497677014</c:v>
                </c:pt>
                <c:pt idx="784">
                  <c:v>0.45863312791398209</c:v>
                </c:pt>
                <c:pt idx="785">
                  <c:v>0.45519788083029217</c:v>
                </c:pt>
                <c:pt idx="786">
                  <c:v>0.45178833057910417</c:v>
                </c:pt>
                <c:pt idx="787">
                  <c:v>0.44840428544696154</c:v>
                </c:pt>
                <c:pt idx="788">
                  <c:v>0.44504555514311772</c:v>
                </c:pt>
                <c:pt idx="789">
                  <c:v>0.44171195078899339</c:v>
                </c:pt>
                <c:pt idx="790">
                  <c:v>0.43840328490788932</c:v>
                </c:pt>
                <c:pt idx="791">
                  <c:v>0.43511937141464613</c:v>
                </c:pt>
                <c:pt idx="792">
                  <c:v>0.43186002560544062</c:v>
                </c:pt>
                <c:pt idx="793">
                  <c:v>0.42862506414765755</c:v>
                </c:pt>
                <c:pt idx="794">
                  <c:v>0.42541430506980787</c:v>
                </c:pt>
                <c:pt idx="795">
                  <c:v>0.42222756775147346</c:v>
                </c:pt>
                <c:pt idx="796">
                  <c:v>0.41906467291349642</c:v>
                </c:pt>
                <c:pt idx="797">
                  <c:v>0.41592544260799591</c:v>
                </c:pt>
                <c:pt idx="798">
                  <c:v>0.41280970020865915</c:v>
                </c:pt>
                <c:pt idx="799">
                  <c:v>0.40971727040102884</c:v>
                </c:pt>
                <c:pt idx="800">
                  <c:v>0.40664797917278639</c:v>
                </c:pt>
                <c:pt idx="801" formatCode="#,##0.00">
                  <c:v>0.40360165380425961</c:v>
                </c:pt>
                <c:pt idx="802">
                  <c:v>0.40057812285887667</c:v>
                </c:pt>
                <c:pt idx="803">
                  <c:v>0.39757721617371505</c:v>
                </c:pt>
                <c:pt idx="804">
                  <c:v>0.39459876485013562</c:v>
                </c:pt>
                <c:pt idx="805">
                  <c:v>0.39164260124452177</c:v>
                </c:pt>
                <c:pt idx="806">
                  <c:v>0.38870855895899387</c:v>
                </c:pt>
                <c:pt idx="807">
                  <c:v>0.38579647283223856</c:v>
                </c:pt>
                <c:pt idx="808">
                  <c:v>0.38290617893046264</c:v>
                </c:pt>
                <c:pt idx="809">
                  <c:v>0.3800375145382725</c:v>
                </c:pt>
                <c:pt idx="810">
                  <c:v>0.37719031814978726</c:v>
                </c:pt>
                <c:pt idx="811">
                  <c:v>0.3743644294596476</c:v>
                </c:pt>
                <c:pt idx="812">
                  <c:v>0.37155968935424838</c:v>
                </c:pt>
                <c:pt idx="813">
                  <c:v>0.36877593990291624</c:v>
                </c:pt>
                <c:pt idx="814">
                  <c:v>0.36601302434918176</c:v>
                </c:pt>
                <c:pt idx="815">
                  <c:v>0.36327078710215521</c:v>
                </c:pt>
                <c:pt idx="816">
                  <c:v>0.36054907372794764</c:v>
                </c:pt>
                <c:pt idx="817">
                  <c:v>0.35784773094111533</c:v>
                </c:pt>
                <c:pt idx="818">
                  <c:v>0.35516660659618926</c:v>
                </c:pt>
                <c:pt idx="819">
                  <c:v>0.35250554967929787</c:v>
                </c:pt>
                <c:pt idx="820">
                  <c:v>0.34986441029979437</c:v>
                </c:pt>
                <c:pt idx="821">
                  <c:v>0.34724303968199777</c:v>
                </c:pt>
                <c:pt idx="822">
                  <c:v>0.34464129015692863</c:v>
                </c:pt>
                <c:pt idx="823">
                  <c:v>0.34205901515421666</c:v>
                </c:pt>
                <c:pt idx="824">
                  <c:v>0.33949606919393482</c:v>
                </c:pt>
                <c:pt idx="825">
                  <c:v>0.3369523078785352</c:v>
                </c:pt>
                <c:pt idx="826">
                  <c:v>0.33442758788495891</c:v>
                </c:pt>
                <c:pt idx="827">
                  <c:v>0.33192176695660053</c:v>
                </c:pt>
                <c:pt idx="828">
                  <c:v>0.32943470389548501</c:v>
                </c:pt>
                <c:pt idx="829">
                  <c:v>0.32696625855446837</c:v>
                </c:pt>
                <c:pt idx="830">
                  <c:v>0.32451629182944264</c:v>
                </c:pt>
                <c:pt idx="831">
                  <c:v>0.32208466565163318</c:v>
                </c:pt>
                <c:pt idx="832">
                  <c:v>0.31967124297998956</c:v>
                </c:pt>
                <c:pt idx="833">
                  <c:v>0.31727588779359028</c:v>
                </c:pt>
                <c:pt idx="834">
                  <c:v>0.31489846508404035</c:v>
                </c:pt>
                <c:pt idx="835">
                  <c:v>0.31253884084808181</c:v>
                </c:pt>
                <c:pt idx="836">
                  <c:v>0.31019688208010804</c:v>
                </c:pt>
                <c:pt idx="837">
                  <c:v>0.30787245676481056</c:v>
                </c:pt>
                <c:pt idx="838">
                  <c:v>0.30556543386986895</c:v>
                </c:pt>
                <c:pt idx="839">
                  <c:v>0.30327568333869426</c:v>
                </c:pt>
                <c:pt idx="840">
                  <c:v>0.30100307608315513</c:v>
                </c:pt>
                <c:pt idx="841">
                  <c:v>0.29874748397648621</c:v>
                </c:pt>
                <c:pt idx="842">
                  <c:v>0.29650877984616031</c:v>
                </c:pt>
                <c:pt idx="843">
                  <c:v>0.29428683746682299</c:v>
                </c:pt>
                <c:pt idx="844">
                  <c:v>0.29208153155327982</c:v>
                </c:pt>
                <c:pt idx="845">
                  <c:v>0.28989273775357649</c:v>
                </c:pt>
                <c:pt idx="846">
                  <c:v>0.28772033264208147</c:v>
                </c:pt>
                <c:pt idx="847">
                  <c:v>0.2855641937125919</c:v>
                </c:pt>
                <c:pt idx="848">
                  <c:v>0.28342419937159091</c:v>
                </c:pt>
                <c:pt idx="849">
                  <c:v>0.2813002289314786</c:v>
                </c:pt>
                <c:pt idx="850">
                  <c:v>0.27919216260382523</c:v>
                </c:pt>
                <c:pt idx="851">
                  <c:v>0.27709988149278636</c:v>
                </c:pt>
                <c:pt idx="852">
                  <c:v>0.27502326758846102</c:v>
                </c:pt>
                <c:pt idx="853">
                  <c:v>0.27296220376031222</c:v>
                </c:pt>
                <c:pt idx="854">
                  <c:v>0.27091657375069977</c:v>
                </c:pt>
                <c:pt idx="855">
                  <c:v>0.26888626216837502</c:v>
                </c:pt>
                <c:pt idx="856">
                  <c:v>0.26687115448210841</c:v>
                </c:pt>
                <c:pt idx="857">
                  <c:v>0.26487113701428905</c:v>
                </c:pt>
                <c:pt idx="858">
                  <c:v>0.26288609693461673</c:v>
                </c:pt>
                <c:pt idx="859">
                  <c:v>0.26091592225382548</c:v>
                </c:pt>
                <c:pt idx="860">
                  <c:v>0.25896050181744024</c:v>
                </c:pt>
                <c:pt idx="861">
                  <c:v>0.25701972529962464</c:v>
                </c:pt>
                <c:pt idx="862">
                  <c:v>0.25509348319701164</c:v>
                </c:pt>
                <c:pt idx="863">
                  <c:v>0.25318166682260584</c:v>
                </c:pt>
                <c:pt idx="864">
                  <c:v>0.25128416829974792</c:v>
                </c:pt>
                <c:pt idx="865">
                  <c:v>0.24940088055615056</c:v>
                </c:pt>
                <c:pt idx="866">
                  <c:v>0.24753169731785743</c:v>
                </c:pt>
                <c:pt idx="867">
                  <c:v>0.24567651310335309</c:v>
                </c:pt>
                <c:pt idx="868">
                  <c:v>0.24383522321772499</c:v>
                </c:pt>
                <c:pt idx="869">
                  <c:v>0.24200772374679766</c:v>
                </c:pt>
                <c:pt idx="870">
                  <c:v>0.24019391155136824</c:v>
                </c:pt>
                <c:pt idx="871">
                  <c:v>0.23839368426141444</c:v>
                </c:pt>
                <c:pt idx="872">
                  <c:v>0.23660694027041379</c:v>
                </c:pt>
                <c:pt idx="873">
                  <c:v>0.23483357872974428</c:v>
                </c:pt>
                <c:pt idx="874">
                  <c:v>0.23307349954296785</c:v>
                </c:pt>
                <c:pt idx="875">
                  <c:v>0.23132660336028452</c:v>
                </c:pt>
                <c:pt idx="876">
                  <c:v>0.22959279157299869</c:v>
                </c:pt>
                <c:pt idx="877">
                  <c:v>0.22787196630805667</c:v>
                </c:pt>
                <c:pt idx="878">
                  <c:v>0.22616403042252642</c:v>
                </c:pt>
                <c:pt idx="879">
                  <c:v>0.22446888749820831</c:v>
                </c:pt>
                <c:pt idx="880">
                  <c:v>0.22278644183626764</c:v>
                </c:pt>
                <c:pt idx="881">
                  <c:v>0.22111659845186893</c:v>
                </c:pt>
                <c:pt idx="882">
                  <c:v>0.21945926306892105</c:v>
                </c:pt>
                <c:pt idx="883">
                  <c:v>0.21781434211476469</c:v>
                </c:pt>
                <c:pt idx="884">
                  <c:v>0.21618174271498067</c:v>
                </c:pt>
                <c:pt idx="885">
                  <c:v>0.21456137268820985</c:v>
                </c:pt>
                <c:pt idx="886">
                  <c:v>0.21295314054097453</c:v>
                </c:pt>
                <c:pt idx="887">
                  <c:v>0.21135695546262112</c:v>
                </c:pt>
                <c:pt idx="888">
                  <c:v>0.20977272732023419</c:v>
                </c:pt>
                <c:pt idx="889">
                  <c:v>0.20820036665355218</c:v>
                </c:pt>
                <c:pt idx="890">
                  <c:v>0.20663978467004382</c:v>
                </c:pt>
                <c:pt idx="891">
                  <c:v>0.20509089323991628</c:v>
                </c:pt>
                <c:pt idx="892">
                  <c:v>0.20355360489119467</c:v>
                </c:pt>
                <c:pt idx="893">
                  <c:v>0.20202783280483241</c:v>
                </c:pt>
                <c:pt idx="894">
                  <c:v>0.20051349080987318</c:v>
                </c:pt>
                <c:pt idx="895">
                  <c:v>0.1990104933785842</c:v>
                </c:pt>
                <c:pt idx="896">
                  <c:v>0.19751875562178983</c:v>
                </c:pt>
                <c:pt idx="897">
                  <c:v>0.19603819328403754</c:v>
                </c:pt>
                <c:pt idx="898">
                  <c:v>0.19456872273886455</c:v>
                </c:pt>
                <c:pt idx="899">
                  <c:v>0.19311026098420525</c:v>
                </c:pt>
                <c:pt idx="900">
                  <c:v>0.19166272563772999</c:v>
                </c:pt>
                <c:pt idx="901">
                  <c:v>0.19022603493219539</c:v>
                </c:pt>
                <c:pt idx="902">
                  <c:v>0.18880010771088529</c:v>
                </c:pt>
                <c:pt idx="903">
                  <c:v>0.18738486342313243</c:v>
                </c:pt>
                <c:pt idx="904">
                  <c:v>0.18598022211974224</c:v>
                </c:pt>
                <c:pt idx="905">
                  <c:v>0.18458610444853665</c:v>
                </c:pt>
                <c:pt idx="906">
                  <c:v>0.18320243164993935</c:v>
                </c:pt>
                <c:pt idx="907">
                  <c:v>0.181829125552562</c:v>
                </c:pt>
                <c:pt idx="908">
                  <c:v>0.1804661085688215</c:v>
                </c:pt>
                <c:pt idx="909">
                  <c:v>0.17911330369058809</c:v>
                </c:pt>
                <c:pt idx="910">
                  <c:v>0.17777063448489455</c:v>
                </c:pt>
                <c:pt idx="911">
                  <c:v>0.17643802508966605</c:v>
                </c:pt>
                <c:pt idx="912">
                  <c:v>0.17511540020946126</c:v>
                </c:pt>
                <c:pt idx="913">
                  <c:v>0.17380268511122438</c:v>
                </c:pt>
                <c:pt idx="914">
                  <c:v>0.17249980562017758</c:v>
                </c:pt>
                <c:pt idx="915">
                  <c:v>0.17120668811560483</c:v>
                </c:pt>
                <c:pt idx="916">
                  <c:v>0.16992325952674645</c:v>
                </c:pt>
                <c:pt idx="917">
                  <c:v>0.16864944732873427</c:v>
                </c:pt>
                <c:pt idx="918">
                  <c:v>0.16738517953846815</c:v>
                </c:pt>
                <c:pt idx="919">
                  <c:v>0.16613038471066255</c:v>
                </c:pt>
                <c:pt idx="920">
                  <c:v>0.16488499193379472</c:v>
                </c:pt>
                <c:pt idx="921">
                  <c:v>0.16364893082612317</c:v>
                </c:pt>
                <c:pt idx="922">
                  <c:v>0.16242213153176704</c:v>
                </c:pt>
                <c:pt idx="923">
                  <c:v>0.1612045247168262</c:v>
                </c:pt>
                <c:pt idx="924">
                  <c:v>0.15999604156543232</c:v>
                </c:pt>
                <c:pt idx="925">
                  <c:v>0.15879661377591039</c:v>
                </c:pt>
                <c:pt idx="926">
                  <c:v>0.15760617355697124</c:v>
                </c:pt>
                <c:pt idx="927">
                  <c:v>0.15642465362391439</c:v>
                </c:pt>
                <c:pt idx="928">
                  <c:v>0.15525198719483208</c:v>
                </c:pt>
                <c:pt idx="929">
                  <c:v>0.15408810798686384</c:v>
                </c:pt>
                <c:pt idx="930">
                  <c:v>0.15293295021251141</c:v>
                </c:pt>
                <c:pt idx="931">
                  <c:v>0.15178644857593471</c:v>
                </c:pt>
                <c:pt idx="932">
                  <c:v>0.15064853826928837</c:v>
                </c:pt>
                <c:pt idx="933">
                  <c:v>0.14951915496907897</c:v>
                </c:pt>
                <c:pt idx="934">
                  <c:v>0.1483982348325627</c:v>
                </c:pt>
                <c:pt idx="935">
                  <c:v>0.1472857144941839</c:v>
                </c:pt>
                <c:pt idx="936">
                  <c:v>0.14618153106201393</c:v>
                </c:pt>
                <c:pt idx="937">
                  <c:v>0.14508562211418116</c:v>
                </c:pt>
                <c:pt idx="938">
                  <c:v>0.14399792569541092</c:v>
                </c:pt>
                <c:pt idx="939">
                  <c:v>0.14291838031358634</c:v>
                </c:pt>
                <c:pt idx="940">
                  <c:v>0.1418469249362099</c:v>
                </c:pt>
                <c:pt idx="941">
                  <c:v>0.14078349898703543</c:v>
                </c:pt>
                <c:pt idx="942">
                  <c:v>0.13972804234267042</c:v>
                </c:pt>
                <c:pt idx="943">
                  <c:v>0.13868049532915946</c:v>
                </c:pt>
                <c:pt idx="944">
                  <c:v>0.13764079871868751</c:v>
                </c:pt>
                <c:pt idx="945">
                  <c:v>0.1366088937262441</c:v>
                </c:pt>
                <c:pt idx="946">
                  <c:v>0.13558472200626848</c:v>
                </c:pt>
                <c:pt idx="947">
                  <c:v>0.13456822564944415</c:v>
                </c:pt>
                <c:pt idx="948">
                  <c:v>0.13355934717942486</c:v>
                </c:pt>
                <c:pt idx="949">
                  <c:v>0.13255802954960083</c:v>
                </c:pt>
                <c:pt idx="950">
                  <c:v>0.13156421613989533</c:v>
                </c:pt>
                <c:pt idx="951">
                  <c:v>0.13057785075356199</c:v>
                </c:pt>
                <c:pt idx="952">
                  <c:v>0.12959887761411201</c:v>
                </c:pt>
                <c:pt idx="953">
                  <c:v>0.12862724136210263</c:v>
                </c:pt>
                <c:pt idx="954">
                  <c:v>0.12766288705201578</c:v>
                </c:pt>
                <c:pt idx="955">
                  <c:v>0.12670576014925652</c:v>
                </c:pt>
                <c:pt idx="956">
                  <c:v>0.12575580652701288</c:v>
                </c:pt>
                <c:pt idx="957">
                  <c:v>0.12481297246326556</c:v>
                </c:pt>
                <c:pt idx="958">
                  <c:v>0.12387720463771837</c:v>
                </c:pt>
                <c:pt idx="959">
                  <c:v>0.12294845012884865</c:v>
                </c:pt>
                <c:pt idx="960">
                  <c:v>0.12202665641088875</c:v>
                </c:pt>
                <c:pt idx="961">
                  <c:v>0.12111177135095695</c:v>
                </c:pt>
                <c:pt idx="962">
                  <c:v>0.12020374320601999</c:v>
                </c:pt>
                <c:pt idx="963">
                  <c:v>0.11930252062006494</c:v>
                </c:pt>
                <c:pt idx="964">
                  <c:v>0.11840805262118202</c:v>
                </c:pt>
                <c:pt idx="965">
                  <c:v>0.11752028861871759</c:v>
                </c:pt>
                <c:pt idx="966">
                  <c:v>0.11663917840037773</c:v>
                </c:pt>
                <c:pt idx="967">
                  <c:v>0.11576467212948174</c:v>
                </c:pt>
                <c:pt idx="968">
                  <c:v>0.11489672034211645</c:v>
                </c:pt>
                <c:pt idx="969">
                  <c:v>0.11403527394434076</c:v>
                </c:pt>
                <c:pt idx="970">
                  <c:v>0.11318028420948022</c:v>
                </c:pt>
                <c:pt idx="971">
                  <c:v>0.11233170277533241</c:v>
                </c:pt>
                <c:pt idx="972">
                  <c:v>0.11148948164149231</c:v>
                </c:pt>
                <c:pt idx="973">
                  <c:v>0.11065357316658835</c:v>
                </c:pt>
                <c:pt idx="974">
                  <c:v>0.10982393006569811</c:v>
                </c:pt>
                <c:pt idx="975">
                  <c:v>0.1090005054075754</c:v>
                </c:pt>
                <c:pt idx="976">
                  <c:v>0.1081832526121462</c:v>
                </c:pt>
                <c:pt idx="977">
                  <c:v>0.10737212544776652</c:v>
                </c:pt>
                <c:pt idx="978">
                  <c:v>0.10656707802864952</c:v>
                </c:pt>
                <c:pt idx="979">
                  <c:v>0.10576806481235283</c:v>
                </c:pt>
                <c:pt idx="980">
                  <c:v>0.10497504059714693</c:v>
                </c:pt>
                <c:pt idx="981">
                  <c:v>0.10418796051949314</c:v>
                </c:pt>
                <c:pt idx="982">
                  <c:v>0.10340678005151231</c:v>
                </c:pt>
                <c:pt idx="983">
                  <c:v>0.10263145499850336</c:v>
                </c:pt>
                <c:pt idx="984">
                  <c:v>0.10186194149643256</c:v>
                </c:pt>
                <c:pt idx="985">
                  <c:v>0.10109819600947274</c:v>
                </c:pt>
                <c:pt idx="986">
                  <c:v>0.1003401753275429</c:v>
                </c:pt>
                <c:pt idx="987">
                  <c:v>9.9587836563917898E-2</c:v>
                </c:pt>
                <c:pt idx="988">
                  <c:v>9.8841137152748837E-2</c:v>
                </c:pt>
                <c:pt idx="989">
                  <c:v>9.810003484671305E-2</c:v>
                </c:pt>
                <c:pt idx="990">
                  <c:v>9.7364487714634892E-2</c:v>
                </c:pt>
                <c:pt idx="991">
                  <c:v>9.6634454139106388E-2</c:v>
                </c:pt>
                <c:pt idx="992">
                  <c:v>9.590989281415839E-2</c:v>
                </c:pt>
                <c:pt idx="993">
                  <c:v>9.51907627429317E-2</c:v>
                </c:pt>
                <c:pt idx="994">
                  <c:v>9.4477023235358754E-2</c:v>
                </c:pt>
                <c:pt idx="995">
                  <c:v>9.3768633905915014E-2</c:v>
                </c:pt>
                <c:pt idx="996">
                  <c:v>9.3065554671261277E-2</c:v>
                </c:pt>
                <c:pt idx="997">
                  <c:v>9.2367745748065541E-2</c:v>
                </c:pt>
                <c:pt idx="998">
                  <c:v>9.1675167650745321E-2</c:v>
                </c:pt>
                <c:pt idx="999">
                  <c:v>9.098778118922031E-2</c:v>
                </c:pt>
                <c:pt idx="1000">
                  <c:v>9.0305547466725131E-2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027464"/>
        <c:axId val="352027856"/>
      </c:scatterChart>
      <c:valAx>
        <c:axId val="352027464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507800870023615"/>
              <c:y val="0.94488931008299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27856"/>
        <c:crosses val="autoZero"/>
        <c:crossBetween val="midCat"/>
      </c:valAx>
      <c:valAx>
        <c:axId val="352027856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Reserves</a:t>
                </a:r>
              </a:p>
            </c:rich>
          </c:tx>
          <c:layout>
            <c:manualLayout>
              <c:xMode val="edge"/>
              <c:yMode val="edge"/>
              <c:x val="2.069752097580025E-3"/>
              <c:y val="0.4541090922211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27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989694999554"/>
          <c:y val="0.17711936913747173"/>
          <c:w val="0.82516089238845147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5576991287207"/>
          <c:y val="0.18374385869787815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INC(t) %</c:v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model'!$DF$9:$DF$1009</c:f>
              <c:numCache>
                <c:formatCode>0%</c:formatCode>
                <c:ptCount val="1001"/>
                <c:pt idx="0">
                  <c:v>0</c:v>
                </c:pt>
                <c:pt idx="1">
                  <c:v>2.1428571428571425E-2</c:v>
                </c:pt>
                <c:pt idx="2">
                  <c:v>4.2487499999999997E-2</c:v>
                </c:pt>
                <c:pt idx="3">
                  <c:v>6.3182691964285706E-2</c:v>
                </c:pt>
                <c:pt idx="4">
                  <c:v>8.3519962265624983E-2</c:v>
                </c:pt>
                <c:pt idx="5">
                  <c:v>0.10350503593233815</c:v>
                </c:pt>
                <c:pt idx="6">
                  <c:v>0.12314354944579538</c:v>
                </c:pt>
                <c:pt idx="7">
                  <c:v>0.14244105208865745</c:v>
                </c:pt>
                <c:pt idx="8">
                  <c:v>0.16140300727274245</c:v>
                </c:pt>
                <c:pt idx="9">
                  <c:v>0.18003479384682558</c:v>
                </c:pt>
                <c:pt idx="10">
                  <c:v>0.19834170738467369</c:v>
                </c:pt>
                <c:pt idx="11">
                  <c:v>0.21632896145361244</c:v>
                </c:pt>
                <c:pt idx="12">
                  <c:v>0.23400168886391923</c:v>
                </c:pt>
                <c:pt idx="13">
                  <c:v>0.25136494289933059</c:v>
                </c:pt>
                <c:pt idx="14">
                  <c:v>0.2684236985289481</c:v>
                </c:pt>
                <c:pt idx="15">
                  <c:v>0.28518285360082302</c:v>
                </c:pt>
                <c:pt idx="16">
                  <c:v>0.30164723001749616</c:v>
                </c:pt>
                <c:pt idx="17">
                  <c:v>0.31782157489376411</c:v>
                </c:pt>
                <c:pt idx="18">
                  <c:v>0.33371056169693908</c:v>
                </c:pt>
                <c:pt idx="19">
                  <c:v>0.34931879136986699</c:v>
                </c:pt>
                <c:pt idx="20">
                  <c:v>0.36465079343696322</c:v>
                </c:pt>
                <c:pt idx="21">
                  <c:v>0.37971102709352056</c:v>
                </c:pt>
                <c:pt idx="22">
                  <c:v>0.39450388227854383</c:v>
                </c:pt>
                <c:pt idx="23">
                  <c:v>0.40903368073135599</c:v>
                </c:pt>
                <c:pt idx="24">
                  <c:v>0.42330467703222352</c:v>
                </c:pt>
                <c:pt idx="25">
                  <c:v>0.43732105962723933</c:v>
                </c:pt>
                <c:pt idx="26">
                  <c:v>0.45108695183770109</c:v>
                </c:pt>
                <c:pt idx="27">
                  <c:v>0.46460641285421939</c:v>
                </c:pt>
                <c:pt idx="28">
                  <c:v>0.47788343871578443</c:v>
                </c:pt>
                <c:pt idx="29">
                  <c:v>0.49092196327401799</c:v>
                </c:pt>
                <c:pt idx="30">
                  <c:v>0.50372585914283563</c:v>
                </c:pt>
                <c:pt idx="31">
                  <c:v>0.51629893863373699</c:v>
                </c:pt>
                <c:pt idx="32">
                  <c:v>0.52864495467693917</c:v>
                </c:pt>
                <c:pt idx="33">
                  <c:v>0.54076760172857308</c:v>
                </c:pt>
                <c:pt idx="34">
                  <c:v>0.55267051666414402</c:v>
                </c:pt>
                <c:pt idx="35">
                  <c:v>0.56435727965847027</c:v>
                </c:pt>
                <c:pt idx="36">
                  <c:v>0.5758314150522994</c:v>
                </c:pt>
                <c:pt idx="37">
                  <c:v>0.58709639220580578</c:v>
                </c:pt>
                <c:pt idx="38">
                  <c:v>0.59815562633916497</c:v>
                </c:pt>
                <c:pt idx="39">
                  <c:v>0.60901247936040026</c:v>
                </c:pt>
                <c:pt idx="40">
                  <c:v>0.61967026068069486</c:v>
                </c:pt>
                <c:pt idx="41">
                  <c:v>0.63013222801735458</c:v>
                </c:pt>
                <c:pt idx="42">
                  <c:v>0.6404015881846129</c:v>
                </c:pt>
                <c:pt idx="43">
                  <c:v>0.6504814978724559</c:v>
                </c:pt>
                <c:pt idx="44">
                  <c:v>0.66037506441365168</c:v>
                </c:pt>
                <c:pt idx="45">
                  <c:v>0.67008534653915997</c:v>
                </c:pt>
                <c:pt idx="46">
                  <c:v>0.6796153551220977</c:v>
                </c:pt>
                <c:pt idx="47">
                  <c:v>0.68896805391043392</c:v>
                </c:pt>
                <c:pt idx="48">
                  <c:v>0.69814636024858112</c:v>
                </c:pt>
                <c:pt idx="49">
                  <c:v>0.7071531457880551</c:v>
                </c:pt>
                <c:pt idx="50">
                  <c:v>0.71599123718736291</c:v>
                </c:pt>
                <c:pt idx="51">
                  <c:v>0.72466341680128521</c:v>
                </c:pt>
                <c:pt idx="52">
                  <c:v>0.73317242335971056</c:v>
                </c:pt>
                <c:pt idx="53">
                  <c:v>0.74152095263618156</c:v>
                </c:pt>
                <c:pt idx="54">
                  <c:v>0.74971165810630369</c:v>
                </c:pt>
                <c:pt idx="55">
                  <c:v>0.75774715159617656</c:v>
                </c:pt>
                <c:pt idx="56">
                  <c:v>0.76563000392099023</c:v>
                </c:pt>
                <c:pt idx="57">
                  <c:v>0.77336274551394113</c:v>
                </c:pt>
                <c:pt idx="58">
                  <c:v>0.78094786704560959</c:v>
                </c:pt>
                <c:pt idx="59">
                  <c:v>0.78838782003394503</c:v>
                </c:pt>
                <c:pt idx="60">
                  <c:v>0.79568501744500053</c:v>
                </c:pt>
                <c:pt idx="61">
                  <c:v>0.80284183428455336</c:v>
                </c:pt>
                <c:pt idx="62">
                  <c:v>0.80986060818075367</c:v>
                </c:pt>
                <c:pt idx="63">
                  <c:v>0.81674363995793242</c:v>
                </c:pt>
                <c:pt idx="64">
                  <c:v>0.8234931942017043</c:v>
                </c:pt>
                <c:pt idx="65">
                  <c:v>0.83011149981549603</c:v>
                </c:pt>
                <c:pt idx="66">
                  <c:v>0.83660075056862993</c:v>
                </c:pt>
                <c:pt idx="67">
                  <c:v>0.84296310563608889</c:v>
                </c:pt>
                <c:pt idx="68">
                  <c:v>0.84920069013009092</c:v>
                </c:pt>
                <c:pt idx="69">
                  <c:v>0.85531559562359405</c:v>
                </c:pt>
                <c:pt idx="70">
                  <c:v>0.86130988066585368</c:v>
                </c:pt>
                <c:pt idx="71">
                  <c:v>0.86718557129015483</c:v>
                </c:pt>
                <c:pt idx="72">
                  <c:v>0.8729446615138341</c:v>
                </c:pt>
                <c:pt idx="73">
                  <c:v>0.8785891138307107</c:v>
                </c:pt>
                <c:pt idx="74">
                  <c:v>0.88412085969603726</c:v>
                </c:pt>
                <c:pt idx="75">
                  <c:v>0.88954180000408789</c:v>
                </c:pt>
                <c:pt idx="76">
                  <c:v>0.8948538055584917</c:v>
                </c:pt>
                <c:pt idx="77">
                  <c:v>0.90005871753542077</c:v>
                </c:pt>
                <c:pt idx="78">
                  <c:v>0.90515834793974381</c:v>
                </c:pt>
                <c:pt idx="79">
                  <c:v>0.91015448005424693</c:v>
                </c:pt>
                <c:pt idx="80">
                  <c:v>0.91504886888203041</c:v>
                </c:pt>
                <c:pt idx="81">
                  <c:v>0.91984324158218256</c:v>
                </c:pt>
                <c:pt idx="82">
                  <c:v>0.92453929789883205</c:v>
                </c:pt>
                <c:pt idx="83">
                  <c:v>0.92913871058367903</c:v>
                </c:pt>
                <c:pt idx="84">
                  <c:v>0.93364312581210329</c:v>
                </c:pt>
                <c:pt idx="85">
                  <c:v>0.93805416359294735</c:v>
                </c:pt>
                <c:pt idx="86">
                  <c:v>0.94237341817206854</c:v>
                </c:pt>
                <c:pt idx="87">
                  <c:v>0.94660245842975532</c:v>
                </c:pt>
                <c:pt idx="88">
                  <c:v>0.95074282827209988</c:v>
                </c:pt>
                <c:pt idx="89">
                  <c:v>0.95479604701641818</c:v>
                </c:pt>
                <c:pt idx="90">
                  <c:v>0.95876360977080866</c:v>
                </c:pt>
                <c:pt idx="91">
                  <c:v>0.96264698780793623</c:v>
                </c:pt>
                <c:pt idx="92">
                  <c:v>0.96644762893312919</c:v>
                </c:pt>
                <c:pt idx="93">
                  <c:v>0.97016695784687679</c:v>
                </c:pt>
                <c:pt idx="94">
                  <c:v>0.97380637650181023</c:v>
                </c:pt>
                <c:pt idx="95">
                  <c:v>0.97736726445424948</c:v>
                </c:pt>
                <c:pt idx="96">
                  <c:v>0.98085097921040287</c:v>
                </c:pt>
                <c:pt idx="97">
                  <c:v>0.9842588565672914</c:v>
                </c:pt>
                <c:pt idx="98">
                  <c:v>0.98759221094848892</c:v>
                </c:pt>
                <c:pt idx="99">
                  <c:v>0.99085233573474563</c:v>
                </c:pt>
                <c:pt idx="100">
                  <c:v>0.99404050358958007</c:v>
                </c:pt>
                <c:pt idx="101">
                  <c:v>0.99715796677991031</c:v>
                </c:pt>
                <c:pt idx="102">
                  <c:v>1.0002059574918043</c:v>
                </c:pt>
                <c:pt idx="103">
                  <c:v>1.0031856881414183</c:v>
                </c:pt>
                <c:pt idx="104">
                  <c:v>1.0060983516811977</c:v>
                </c:pt>
                <c:pt idx="105">
                  <c:v>1.0089451219014163</c:v>
                </c:pt>
                <c:pt idx="106">
                  <c:v>1.0117271537271157</c:v>
                </c:pt>
                <c:pt idx="107">
                  <c:v>1.0144455835105231</c:v>
                </c:pt>
                <c:pt idx="108">
                  <c:v>1.0171015293190098</c:v>
                </c:pt>
                <c:pt idx="109">
                  <c:v>1.0196960912186601</c:v>
                </c:pt>
                <c:pt idx="110">
                  <c:v>1.02223035155352</c:v>
                </c:pt>
                <c:pt idx="111">
                  <c:v>1.0247053752205839</c:v>
                </c:pt>
                <c:pt idx="112">
                  <c:v>1.0271222099405886</c:v>
                </c:pt>
                <c:pt idx="113">
                  <c:v>1.0294818865246811</c:v>
                </c:pt>
                <c:pt idx="114">
                  <c:v>1.0317854191370133</c:v>
                </c:pt>
                <c:pt idx="115">
                  <c:v>1.0340338055533338</c:v>
                </c:pt>
                <c:pt idx="116">
                  <c:v>1.0362280274156344</c:v>
                </c:pt>
                <c:pt idx="117">
                  <c:v>1.0383690504829082</c:v>
                </c:pt>
                <c:pt idx="118">
                  <c:v>1.0404578248780842</c:v>
                </c:pt>
                <c:pt idx="119">
                  <c:v>1.0424952853311895</c:v>
                </c:pt>
                <c:pt idx="120">
                  <c:v>1.0444823514188013</c:v>
                </c:pt>
                <c:pt idx="121">
                  <c:v>1.0464199277998416</c:v>
                </c:pt>
                <c:pt idx="122">
                  <c:v>1.0483089044477742</c:v>
                </c:pt>
                <c:pt idx="123">
                  <c:v>1.0501501568792508</c:v>
                </c:pt>
                <c:pt idx="124">
                  <c:v>1.0519445463792689</c:v>
                </c:pt>
                <c:pt idx="125">
                  <c:v>1.0536929202228873</c:v>
                </c:pt>
                <c:pt idx="126">
                  <c:v>1.0553961118935569</c:v>
                </c:pt>
                <c:pt idx="127">
                  <c:v>1.0570549412981112</c:v>
                </c:pt>
                <c:pt idx="128">
                  <c:v>1.0586702149784752</c:v>
                </c:pt>
                <c:pt idx="129">
                  <c:v>1.0602427263201348</c:v>
                </c:pt>
                <c:pt idx="130">
                  <c:v>1.0617732557574222</c:v>
                </c:pt>
                <c:pt idx="131">
                  <c:v>1.0632625709756593</c:v>
                </c:pt>
                <c:pt idx="132">
                  <c:v>1.0647114271102136</c:v>
                </c:pt>
                <c:pt idx="133">
                  <c:v>1.0661205669425058</c:v>
                </c:pt>
                <c:pt idx="134">
                  <c:v>1.0674907210930211</c:v>
                </c:pt>
                <c:pt idx="135">
                  <c:v>1.0688226082113692</c:v>
                </c:pt>
                <c:pt idx="136">
                  <c:v>1.0701169351634314</c:v>
                </c:pt>
                <c:pt idx="137">
                  <c:v>1.0713743972156482</c:v>
                </c:pt>
                <c:pt idx="138">
                  <c:v>1.0725956782164845</c:v>
                </c:pt>
                <c:pt idx="139">
                  <c:v>1.0737814507751151</c:v>
                </c:pt>
                <c:pt idx="140">
                  <c:v>1.0749323764373773</c:v>
                </c:pt>
                <c:pt idx="141">
                  <c:v>1.076049105859026</c:v>
                </c:pt>
                <c:pt idx="142">
                  <c:v>1.0771322789763387</c:v>
                </c:pt>
                <c:pt idx="143">
                  <c:v>1.0781825251741028</c:v>
                </c:pt>
                <c:pt idx="144">
                  <c:v>1.0792004634510322</c:v>
                </c:pt>
                <c:pt idx="145">
                  <c:v>1.0801867025826486</c:v>
                </c:pt>
                <c:pt idx="146">
                  <c:v>1.0811418412816654</c:v>
                </c:pt>
                <c:pt idx="147">
                  <c:v>1.0820664683559136</c:v>
                </c:pt>
                <c:pt idx="148">
                  <c:v>1.0829611628638474</c:v>
                </c:pt>
                <c:pt idx="149">
                  <c:v>1.0838264942676625</c:v>
                </c:pt>
                <c:pt idx="150">
                  <c:v>1.0846630225840694</c:v>
                </c:pt>
                <c:pt idx="151">
                  <c:v>1.0854712985327524</c:v>
                </c:pt>
                <c:pt idx="152">
                  <c:v>1.0862518636825491</c:v>
                </c:pt>
                <c:pt idx="153">
                  <c:v>1.0870052505953904</c:v>
                </c:pt>
                <c:pt idx="154">
                  <c:v>1.0877319829680285</c:v>
                </c:pt>
                <c:pt idx="155">
                  <c:v>1.0884325757715905</c:v>
                </c:pt>
                <c:pt idx="156">
                  <c:v>1.0891075353889885</c:v>
                </c:pt>
                <c:pt idx="157">
                  <c:v>1.0897573597502204</c:v>
                </c:pt>
                <c:pt idx="158">
                  <c:v>1.0903825384655934</c:v>
                </c:pt>
                <c:pt idx="159">
                  <c:v>1.0909835529568985</c:v>
                </c:pt>
                <c:pt idx="160">
                  <c:v>1.0915608765865721</c:v>
                </c:pt>
                <c:pt idx="161">
                  <c:v>1.0921149747848702</c:v>
                </c:pt>
                <c:pt idx="162">
                  <c:v>1.0926463051750908</c:v>
                </c:pt>
                <c:pt idx="163">
                  <c:v>1.093155317696868</c:v>
                </c:pt>
                <c:pt idx="164">
                  <c:v>1.0936424547275732</c:v>
                </c:pt>
                <c:pt idx="165">
                  <c:v>1.0941081512018462</c:v>
                </c:pt>
                <c:pt idx="166">
                  <c:v>1.0945528347292914</c:v>
                </c:pt>
                <c:pt idx="167">
                  <c:v>1.094976925710359</c:v>
                </c:pt>
                <c:pt idx="168">
                  <c:v>1.0953808374504452</c:v>
                </c:pt>
                <c:pt idx="169">
                  <c:v>1.0957649762722375</c:v>
                </c:pt>
                <c:pt idx="170">
                  <c:v>1.096129741626326</c:v>
                </c:pt>
                <c:pt idx="171">
                  <c:v>1.0964755262001173</c:v>
                </c:pt>
                <c:pt idx="172">
                  <c:v>1.0968027160250651</c:v>
                </c:pt>
                <c:pt idx="173">
                  <c:v>1.097111690582254</c:v>
                </c:pt>
                <c:pt idx="174">
                  <c:v>1.0974028229063535</c:v>
                </c:pt>
                <c:pt idx="175">
                  <c:v>1.0976764796879699</c:v>
                </c:pt>
                <c:pt idx="176">
                  <c:v>1.0979330213744232</c:v>
                </c:pt>
                <c:pt idx="177">
                  <c:v>1.0981728022689663</c:v>
                </c:pt>
                <c:pt idx="178">
                  <c:v>1.0983961706284777</c:v>
                </c:pt>
                <c:pt idx="179">
                  <c:v>1.0986034687596447</c:v>
                </c:pt>
                <c:pt idx="180">
                  <c:v>1.0987950331136649</c:v>
                </c:pt>
                <c:pt idx="181">
                  <c:v>1.0989711943794842</c:v>
                </c:pt>
                <c:pt idx="182">
                  <c:v>1.0991322775755967</c:v>
                </c:pt>
                <c:pt idx="183">
                  <c:v>1.0992786021404295</c:v>
                </c:pt>
                <c:pt idx="184">
                  <c:v>1.0994104820213262</c:v>
                </c:pt>
                <c:pt idx="185">
                  <c:v>1.0995282257621619</c:v>
                </c:pt>
                <c:pt idx="186">
                  <c:v>1.0996321365896016</c:v>
                </c:pt>
                <c:pt idx="187">
                  <c:v>1.0997225124980257</c:v>
                </c:pt>
                <c:pt idx="188">
                  <c:v>1.0997996463331436</c:v>
                </c:pt>
                <c:pt idx="189">
                  <c:v>1.0998638258743156</c:v>
                </c:pt>
                <c:pt idx="190">
                  <c:v>1.0999153339155987</c:v>
                </c:pt>
                <c:pt idx="191">
                  <c:v>1.0999544483455419</c:v>
                </c:pt>
                <c:pt idx="192">
                  <c:v>1.0999814422257461</c:v>
                </c:pt>
                <c:pt idx="193">
                  <c:v>1.0999965838682069</c:v>
                </c:pt>
                <c:pt idx="194">
                  <c:v>1.1000001369114618</c:v>
                </c:pt>
                <c:pt idx="195">
                  <c:v>1.0999923603955581</c:v>
                </c:pt>
                <c:pt idx="196">
                  <c:v>1.0999735088358595</c:v>
                </c:pt>
                <c:pt idx="197">
                  <c:v>1.09994383229571</c:v>
                </c:pt>
                <c:pt idx="198">
                  <c:v>1.0999035764579699</c:v>
                </c:pt>
                <c:pt idx="199">
                  <c:v>1.0998529826954457</c:v>
                </c:pt>
                <c:pt idx="200">
                  <c:v>1.0997922881402264</c:v>
                </c:pt>
                <c:pt idx="201">
                  <c:v>1.0997217257519467</c:v>
                </c:pt>
                <c:pt idx="202">
                  <c:v>1.0996415243849873</c:v>
                </c:pt>
                <c:pt idx="203">
                  <c:v>1.0995519088546373</c:v>
                </c:pt>
                <c:pt idx="204">
                  <c:v>1.0994531000022272</c:v>
                </c:pt>
                <c:pt idx="205">
                  <c:v>1.09934531475925</c:v>
                </c:pt>
                <c:pt idx="206">
                  <c:v>1.0992287662104896</c:v>
                </c:pt>
                <c:pt idx="207">
                  <c:v>1.0991036636561655</c:v>
                </c:pt>
                <c:pt idx="208">
                  <c:v>1.0989702126731153</c:v>
                </c:pt>
                <c:pt idx="209">
                  <c:v>1.0988286151750224</c:v>
                </c:pt>
                <c:pt idx="210">
                  <c:v>1.0986790694717112</c:v>
                </c:pt>
                <c:pt idx="211">
                  <c:v>1.0985217703275167</c:v>
                </c:pt>
                <c:pt idx="212">
                  <c:v>1.0983569090187513</c:v>
                </c:pt>
                <c:pt idx="213">
                  <c:v>1.0981846733902714</c:v>
                </c:pt>
                <c:pt idx="214">
                  <c:v>1.0980052479111673</c:v>
                </c:pt>
                <c:pt idx="215">
                  <c:v>1.097818813729587</c:v>
                </c:pt>
                <c:pt idx="216">
                  <c:v>1.0976255487267021</c:v>
                </c:pt>
                <c:pt idx="217">
                  <c:v>1.0974256275698377</c:v>
                </c:pt>
                <c:pt idx="218">
                  <c:v>1.0972192217647707</c:v>
                </c:pt>
                <c:pt idx="219">
                  <c:v>1.0970064997072164</c:v>
                </c:pt>
                <c:pt idx="220">
                  <c:v>1.0967876267335082</c:v>
                </c:pt>
                <c:pt idx="221">
                  <c:v>1.0965627651704917</c:v>
                </c:pt>
                <c:pt idx="222">
                  <c:v>1.0963320743846352</c:v>
                </c:pt>
                <c:pt idx="223">
                  <c:v>1.096095710830379</c:v>
                </c:pt>
                <c:pt idx="224">
                  <c:v>1.0958538280977255</c:v>
                </c:pt>
                <c:pt idx="225">
                  <c:v>1.0956065769590881</c:v>
                </c:pt>
                <c:pt idx="226">
                  <c:v>1.095354105415409</c:v>
                </c:pt>
                <c:pt idx="227">
                  <c:v>1.0950965587415549</c:v>
                </c:pt>
                <c:pt idx="228">
                  <c:v>1.0948340795310032</c:v>
                </c:pt>
                <c:pt idx="229">
                  <c:v>1.0945668077398305</c:v>
                </c:pt>
                <c:pt idx="230">
                  <c:v>1.0942948807300119</c:v>
                </c:pt>
                <c:pt idx="231">
                  <c:v>1.0940184333120437</c:v>
                </c:pt>
                <c:pt idx="232">
                  <c:v>1.0937375977868975</c:v>
                </c:pt>
                <c:pt idx="233">
                  <c:v>1.0934525039873195</c:v>
                </c:pt>
                <c:pt idx="234">
                  <c:v>1.0931632793184811</c:v>
                </c:pt>
                <c:pt idx="235">
                  <c:v>1.0928700487979928</c:v>
                </c:pt>
                <c:pt idx="236">
                  <c:v>1.0925729350952922</c:v>
                </c:pt>
                <c:pt idx="237">
                  <c:v>1.0922720585704124</c:v>
                </c:pt>
                <c:pt idx="238">
                  <c:v>1.0919675373121445</c:v>
                </c:pt>
                <c:pt idx="239">
                  <c:v>1.0916594871755982</c:v>
                </c:pt>
                <c:pt idx="240">
                  <c:v>1.0913480218191767</c:v>
                </c:pt>
                <c:pt idx="241">
                  <c:v>1.0910332527409674</c:v>
                </c:pt>
                <c:pt idx="242">
                  <c:v>1.0907152893145633</c:v>
                </c:pt>
                <c:pt idx="243">
                  <c:v>1.0903942388243197</c:v>
                </c:pt>
                <c:pt idx="244">
                  <c:v>1.0900702065000591</c:v>
                </c:pt>
                <c:pt idx="245">
                  <c:v>1.0897432955512261</c:v>
                </c:pt>
                <c:pt idx="246">
                  <c:v>1.0894136072005107</c:v>
                </c:pt>
                <c:pt idx="247">
                  <c:v>1.089081240716937</c:v>
                </c:pt>
                <c:pt idx="248">
                  <c:v>1.0887462934484338</c:v>
                </c:pt>
                <c:pt idx="249">
                  <c:v>1.0884088608538913</c:v>
                </c:pt>
                <c:pt idx="250">
                  <c:v>1.0880690365347128</c:v>
                </c:pt>
                <c:pt idx="251">
                  <c:v>1.0877269122658697</c:v>
                </c:pt>
                <c:pt idx="252">
                  <c:v>1.0873825780264657</c:v>
                </c:pt>
                <c:pt idx="253">
                  <c:v>1.0870361220298181</c:v>
                </c:pt>
                <c:pt idx="254">
                  <c:v>1.0866876307530675</c:v>
                </c:pt>
                <c:pt idx="255">
                  <c:v>1.0863371889663151</c:v>
                </c:pt>
                <c:pt idx="256">
                  <c:v>1.0859848797613048</c:v>
                </c:pt>
                <c:pt idx="257">
                  <c:v>1.0856307845796487</c:v>
                </c:pt>
                <c:pt idx="258">
                  <c:v>1.0852749832406066</c:v>
                </c:pt>
                <c:pt idx="259">
                  <c:v>1.0849175539684279</c:v>
                </c:pt>
                <c:pt idx="260">
                  <c:v>1.0845585734192584</c:v>
                </c:pt>
                <c:pt idx="261">
                  <c:v>1.0841981167076242</c:v>
                </c:pt>
                <c:pt idx="262">
                  <c:v>1.0838362574324916</c:v>
                </c:pt>
                <c:pt idx="263">
                  <c:v>1.0834730677029203</c:v>
                </c:pt>
                <c:pt idx="264">
                  <c:v>1.0831086181633029</c:v>
                </c:pt>
                <c:pt idx="265">
                  <c:v>1.0827429780182105</c:v>
                </c:pt>
                <c:pt idx="266">
                  <c:v>1.0823762150568392</c:v>
                </c:pt>
                <c:pt idx="267">
                  <c:v>1.0820083956770721</c:v>
                </c:pt>
                <c:pt idx="268">
                  <c:v>1.0816395849091553</c:v>
                </c:pt>
                <c:pt idx="269">
                  <c:v>1.0812698464390029</c:v>
                </c:pt>
                <c:pt idx="270">
                  <c:v>1.080899242631127</c:v>
                </c:pt>
                <c:pt idx="271">
                  <c:v>1.0805278345512039</c:v>
                </c:pt>
                <c:pt idx="272">
                  <c:v>1.0801556819882829</c:v>
                </c:pt>
                <c:pt idx="273">
                  <c:v>1.0797828434766408</c:v>
                </c:pt>
                <c:pt idx="274">
                  <c:v>1.0794093763172867</c:v>
                </c:pt>
                <c:pt idx="275">
                  <c:v>1.0790353365991272</c:v>
                </c:pt>
                <c:pt idx="276">
                  <c:v>1.0786607792197904</c:v>
                </c:pt>
                <c:pt idx="277">
                  <c:v>1.0782857579061216</c:v>
                </c:pt>
                <c:pt idx="278">
                  <c:v>1.0779103252343478</c:v>
                </c:pt>
                <c:pt idx="279">
                  <c:v>1.0775345326499248</c:v>
                </c:pt>
                <c:pt idx="280">
                  <c:v>1.0771584304870623</c:v>
                </c:pt>
                <c:pt idx="281">
                  <c:v>1.076782067987941</c:v>
                </c:pt>
                <c:pt idx="282">
                  <c:v>1.0764054933216203</c:v>
                </c:pt>
                <c:pt idx="283">
                  <c:v>1.0760287536026429</c:v>
                </c:pt>
                <c:pt idx="284">
                  <c:v>1.0756518949093443</c:v>
                </c:pt>
                <c:pt idx="285">
                  <c:v>1.075274962301864</c:v>
                </c:pt>
                <c:pt idx="286">
                  <c:v>1.0748979998398751</c:v>
                </c:pt>
                <c:pt idx="287">
                  <c:v>1.074521050600022</c:v>
                </c:pt>
                <c:pt idx="288">
                  <c:v>1.0741441566930834</c:v>
                </c:pt>
                <c:pt idx="289">
                  <c:v>1.0737673592808588</c:v>
                </c:pt>
                <c:pt idx="290">
                  <c:v>1.0733906985927808</c:v>
                </c:pt>
                <c:pt idx="291">
                  <c:v>1.0730142139422656</c:v>
                </c:pt>
                <c:pt idx="292">
                  <c:v>1.0726379437427955</c:v>
                </c:pt>
                <c:pt idx="293">
                  <c:v>1.0722619255237449</c:v>
                </c:pt>
                <c:pt idx="294">
                  <c:v>1.0718861959459518</c:v>
                </c:pt>
                <c:pt idx="295">
                  <c:v>1.0715107908170376</c:v>
                </c:pt>
                <c:pt idx="296">
                  <c:v>1.07113574510648</c:v>
                </c:pt>
                <c:pt idx="297">
                  <c:v>1.070761092960443</c:v>
                </c:pt>
                <c:pt idx="298">
                  <c:v>1.0703868677163675</c:v>
                </c:pt>
                <c:pt idx="299">
                  <c:v>1.0700131019173253</c:v>
                </c:pt>
                <c:pt idx="300">
                  <c:v>1.0696398273261438</c:v>
                </c:pt>
                <c:pt idx="301">
                  <c:v>1.0692670749392983</c:v>
                </c:pt>
                <c:pt idx="302">
                  <c:v>1.0688948750005824</c:v>
                </c:pt>
                <c:pt idx="303">
                  <c:v>1.0685232570145569</c:v>
                </c:pt>
                <c:pt idx="304">
                  <c:v>1.0681522497597797</c:v>
                </c:pt>
                <c:pt idx="305">
                  <c:v>1.0677818813018207</c:v>
                </c:pt>
                <c:pt idx="306">
                  <c:v>1.0674121790060678</c:v>
                </c:pt>
                <c:pt idx="307">
                  <c:v>1.0670431695503229</c:v>
                </c:pt>
                <c:pt idx="308">
                  <c:v>1.066674878937194</c:v>
                </c:pt>
                <c:pt idx="309">
                  <c:v>1.066307332506286</c:v>
                </c:pt>
                <c:pt idx="310">
                  <c:v>1.0659405549461931</c:v>
                </c:pt>
                <c:pt idx="311">
                  <c:v>1.0655745703062953</c:v>
                </c:pt>
                <c:pt idx="312">
                  <c:v>1.0652094020083638</c:v>
                </c:pt>
                <c:pt idx="313">
                  <c:v>1.0648450728579761</c:v>
                </c:pt>
                <c:pt idx="314">
                  <c:v>1.0644816050557464</c:v>
                </c:pt>
                <c:pt idx="315">
                  <c:v>1.0641190202083706</c:v>
                </c:pt>
                <c:pt idx="316">
                  <c:v>1.0637573393394917</c:v>
                </c:pt>
                <c:pt idx="317">
                  <c:v>1.0633965829003891</c:v>
                </c:pt>
                <c:pt idx="318">
                  <c:v>1.0630367707804904</c:v>
                </c:pt>
                <c:pt idx="319">
                  <c:v>1.0626779223177134</c:v>
                </c:pt>
                <c:pt idx="320">
                  <c:v>1.0623200563086361</c:v>
                </c:pt>
                <c:pt idx="321">
                  <c:v>1.0619631910185023</c:v>
                </c:pt>
                <c:pt idx="322">
                  <c:v>1.0616073441910618</c:v>
                </c:pt>
                <c:pt idx="323">
                  <c:v>1.061252533058249</c:v>
                </c:pt>
                <c:pt idx="324">
                  <c:v>1.0608987743497031</c:v>
                </c:pt>
                <c:pt idx="325">
                  <c:v>1.0605460843021304</c:v>
                </c:pt>
                <c:pt idx="326">
                  <c:v>1.0601944786685138</c:v>
                </c:pt>
                <c:pt idx="327">
                  <c:v>1.0598439727271696</c:v>
                </c:pt>
                <c:pt idx="328">
                  <c:v>1.0594945812906555</c:v>
                </c:pt>
                <c:pt idx="329">
                  <c:v>1.0591463187145309</c:v>
                </c:pt>
                <c:pt idx="330">
                  <c:v>1.0587991989059742</c:v>
                </c:pt>
                <c:pt idx="331">
                  <c:v>1.0584532353322542</c:v>
                </c:pt>
                <c:pt idx="332">
                  <c:v>1.0581084410290664</c:v>
                </c:pt>
                <c:pt idx="333">
                  <c:v>1.0577648286087251</c:v>
                </c:pt>
                <c:pt idx="334">
                  <c:v>1.0574224102682261</c:v>
                </c:pt>
                <c:pt idx="335">
                  <c:v>1.0570811977971695</c:v>
                </c:pt>
                <c:pt idx="336">
                  <c:v>1.0567412025855565</c:v>
                </c:pt>
                <c:pt idx="337">
                  <c:v>1.0564024356314528</c:v>
                </c:pt>
                <c:pt idx="338">
                  <c:v>1.0560649075485256</c:v>
                </c:pt>
                <c:pt idx="339">
                  <c:v>1.0557286285734557</c:v>
                </c:pt>
                <c:pt idx="340">
                  <c:v>1.0553936085732256</c:v>
                </c:pt>
                <c:pt idx="341">
                  <c:v>1.0550598570522862</c:v>
                </c:pt>
                <c:pt idx="342">
                  <c:v>1.0547273831596033</c:v>
                </c:pt>
                <c:pt idx="343">
                  <c:v>1.0543961956955878</c:v>
                </c:pt>
                <c:pt idx="344">
                  <c:v>1.054066303118907</c:v>
                </c:pt>
                <c:pt idx="345">
                  <c:v>1.0537377135531856</c:v>
                </c:pt>
                <c:pt idx="346">
                  <c:v>1.0534104347935922</c:v>
                </c:pt>
                <c:pt idx="347">
                  <c:v>1.0530844743133148</c:v>
                </c:pt>
                <c:pt idx="348">
                  <c:v>1.0527598392699293</c:v>
                </c:pt>
                <c:pt idx="349">
                  <c:v>1.0524365365116599</c:v>
                </c:pt>
                <c:pt idx="350">
                  <c:v>1.0521145725835335</c:v>
                </c:pt>
                <c:pt idx="351">
                  <c:v>1.0517939537334327</c:v>
                </c:pt>
                <c:pt idx="352">
                  <c:v>1.0514746859180431</c:v>
                </c:pt>
                <c:pt idx="353">
                  <c:v>1.051156774808705</c:v>
                </c:pt>
                <c:pt idx="354">
                  <c:v>1.0508402257971614</c:v>
                </c:pt>
                <c:pt idx="355">
                  <c:v>1.0505250440012113</c:v>
                </c:pt>
                <c:pt idx="356">
                  <c:v>1.0502112342702679</c:v>
                </c:pt>
                <c:pt idx="357">
                  <c:v>1.0498988011908208</c:v>
                </c:pt>
                <c:pt idx="358">
                  <c:v>1.0495877490918057</c:v>
                </c:pt>
                <c:pt idx="359">
                  <c:v>1.0492780820498844</c:v>
                </c:pt>
                <c:pt idx="360">
                  <c:v>1.0489698038946333</c:v>
                </c:pt>
                <c:pt idx="361">
                  <c:v>1.0486629182136451</c:v>
                </c:pt>
                <c:pt idx="362">
                  <c:v>1.048357428357541</c:v>
                </c:pt>
                <c:pt idx="363">
                  <c:v>1.0480533374448999</c:v>
                </c:pt>
                <c:pt idx="364">
                  <c:v>1.0477506483671033</c:v>
                </c:pt>
                <c:pt idx="365">
                  <c:v>1.0474493637930944</c:v>
                </c:pt>
                <c:pt idx="366">
                  <c:v>1.0471494861740596</c:v>
                </c:pt>
                <c:pt idx="367">
                  <c:v>1.0468510177480261</c:v>
                </c:pt>
                <c:pt idx="368">
                  <c:v>1.0465539605443841</c:v>
                </c:pt>
                <c:pt idx="369">
                  <c:v>1.0462583163883272</c:v>
                </c:pt>
                <c:pt idx="370">
                  <c:v>1.0459640869052205</c:v>
                </c:pt>
                <c:pt idx="371">
                  <c:v>1.0456712735248896</c:v>
                </c:pt>
                <c:pt idx="372">
                  <c:v>1.0453798774858396</c:v>
                </c:pt>
                <c:pt idx="373">
                  <c:v>1.0450898998393965</c:v>
                </c:pt>
                <c:pt idx="374">
                  <c:v>1.0448013414537813</c:v>
                </c:pt>
                <c:pt idx="375">
                  <c:v>1.0445142030181107</c:v>
                </c:pt>
                <c:pt idx="376">
                  <c:v>1.044228485046329</c:v>
                </c:pt>
                <c:pt idx="377">
                  <c:v>1.0439441878810729</c:v>
                </c:pt>
                <c:pt idx="378">
                  <c:v>1.0436613116974671</c:v>
                </c:pt>
                <c:pt idx="379">
                  <c:v>1.0433798565068562</c:v>
                </c:pt>
                <c:pt idx="380">
                  <c:v>1.0430998221604679</c:v>
                </c:pt>
                <c:pt idx="381">
                  <c:v>1.0428212083530162</c:v>
                </c:pt>
                <c:pt idx="382">
                  <c:v>1.0425440146262392</c:v>
                </c:pt>
                <c:pt idx="383">
                  <c:v>1.0422682403723751</c:v>
                </c:pt>
                <c:pt idx="384">
                  <c:v>1.0419938848375774</c:v>
                </c:pt>
                <c:pt idx="385">
                  <c:v>1.0417209471252706</c:v>
                </c:pt>
                <c:pt idx="386">
                  <c:v>1.0414494261994467</c:v>
                </c:pt>
                <c:pt idx="387">
                  <c:v>1.0411793208879021</c:v>
                </c:pt>
                <c:pt idx="388">
                  <c:v>1.0409106298854198</c:v>
                </c:pt>
                <c:pt idx="389">
                  <c:v>1.0406433517568938</c:v>
                </c:pt>
                <c:pt idx="390">
                  <c:v>1.0403774849403971</c:v>
                </c:pt>
                <c:pt idx="391">
                  <c:v>1.0401130277501991</c:v>
                </c:pt>
                <c:pt idx="392">
                  <c:v>1.0398499783797248</c:v>
                </c:pt>
                <c:pt idx="393">
                  <c:v>1.0395883349044641</c:v>
                </c:pt>
                <c:pt idx="394">
                  <c:v>1.0393280952848292</c:v>
                </c:pt>
                <c:pt idx="395">
                  <c:v>1.0390692573689593</c:v>
                </c:pt>
                <c:pt idx="396">
                  <c:v>1.0388118188954769</c:v>
                </c:pt>
                <c:pt idx="397">
                  <c:v>1.0385557774961938</c:v>
                </c:pt>
                <c:pt idx="398">
                  <c:v>1.0383011306987688</c:v>
                </c:pt>
                <c:pt idx="399">
                  <c:v>1.0380478759293177</c:v>
                </c:pt>
                <c:pt idx="400">
                  <c:v>1.0377960105149755</c:v>
                </c:pt>
                <c:pt idx="401">
                  <c:v>1.0375455316864142</c:v>
                </c:pt>
                <c:pt idx="402">
                  <c:v>1.0372964365803123</c:v>
                </c:pt>
                <c:pt idx="403">
                  <c:v>1.0370487222417832</c:v>
                </c:pt>
                <c:pt idx="404">
                  <c:v>1.0368023856267556</c:v>
                </c:pt>
                <c:pt idx="405">
                  <c:v>1.0365574236043138</c:v>
                </c:pt>
                <c:pt idx="406">
                  <c:v>1.036313832958994</c:v>
                </c:pt>
                <c:pt idx="407">
                  <c:v>1.0360716103930385</c:v>
                </c:pt>
                <c:pt idx="408">
                  <c:v>1.035830752528609</c:v>
                </c:pt>
                <c:pt idx="409">
                  <c:v>1.0355912559099603</c:v>
                </c:pt>
                <c:pt idx="410">
                  <c:v>1.0353531170055714</c:v>
                </c:pt>
                <c:pt idx="411">
                  <c:v>1.0351163322102412</c:v>
                </c:pt>
                <c:pt idx="412">
                  <c:v>1.0348808978471433</c:v>
                </c:pt>
                <c:pt idx="413">
                  <c:v>1.0346468101698412</c:v>
                </c:pt>
                <c:pt idx="414">
                  <c:v>1.0344140653642706</c:v>
                </c:pt>
                <c:pt idx="415">
                  <c:v>1.0341826595506813</c:v>
                </c:pt>
                <c:pt idx="416">
                  <c:v>1.0339525887855441</c:v>
                </c:pt>
                <c:pt idx="417">
                  <c:v>1.0337238490634233</c:v>
                </c:pt>
                <c:pt idx="418">
                  <c:v>1.0334964363188117</c:v>
                </c:pt>
                <c:pt idx="419">
                  <c:v>1.0332703464279342</c:v>
                </c:pt>
                <c:pt idx="420">
                  <c:v>1.0330455752105157</c:v>
                </c:pt>
                <c:pt idx="421">
                  <c:v>1.0328221184315158</c:v>
                </c:pt>
                <c:pt idx="422">
                  <c:v>1.0325999718028323</c:v>
                </c:pt>
                <c:pt idx="423">
                  <c:v>1.0323791309849704</c:v>
                </c:pt>
                <c:pt idx="424">
                  <c:v>1.0321595915886828</c:v>
                </c:pt>
                <c:pt idx="425">
                  <c:v>1.0319413491765759</c:v>
                </c:pt>
                <c:pt idx="426">
                  <c:v>1.0317243992646876</c:v>
                </c:pt>
                <c:pt idx="427">
                  <c:v>1.0315087373240344</c:v>
                </c:pt>
                <c:pt idx="428">
                  <c:v>1.0312943587821286</c:v>
                </c:pt>
                <c:pt idx="429">
                  <c:v>1.0310812590244669</c:v>
                </c:pt>
                <c:pt idx="430">
                  <c:v>1.0308694333959894</c:v>
                </c:pt>
                <c:pt idx="431">
                  <c:v>1.0306588772025123</c:v>
                </c:pt>
                <c:pt idx="432">
                  <c:v>1.0304495857121314</c:v>
                </c:pt>
                <c:pt idx="433">
                  <c:v>1.030241554156599</c:v>
                </c:pt>
                <c:pt idx="434">
                  <c:v>1.0300347777326735</c:v>
                </c:pt>
                <c:pt idx="435">
                  <c:v>1.0298292516034435</c:v>
                </c:pt>
                <c:pt idx="436">
                  <c:v>1.0296249708996261</c:v>
                </c:pt>
                <c:pt idx="437">
                  <c:v>1.0294219307208397</c:v>
                </c:pt>
                <c:pt idx="438">
                  <c:v>1.0292201261368494</c:v>
                </c:pt>
                <c:pt idx="439">
                  <c:v>1.0290195521887928</c:v>
                </c:pt>
                <c:pt idx="440">
                  <c:v>1.0288202038903773</c:v>
                </c:pt>
                <c:pt idx="441">
                  <c:v>1.0286220762290548</c:v>
                </c:pt>
                <c:pt idx="442">
                  <c:v>1.0284251641671744</c:v>
                </c:pt>
                <c:pt idx="443">
                  <c:v>1.0282294626431105</c:v>
                </c:pt>
                <c:pt idx="444">
                  <c:v>1.0280349665723694</c:v>
                </c:pt>
                <c:pt idx="445">
                  <c:v>1.0278416708486724</c:v>
                </c:pt>
                <c:pt idx="446">
                  <c:v>1.0276495703450192</c:v>
                </c:pt>
                <c:pt idx="447">
                  <c:v>1.027458659914728</c:v>
                </c:pt>
                <c:pt idx="448">
                  <c:v>1.0272689343924541</c:v>
                </c:pt>
                <c:pt idx="449">
                  <c:v>1.0270803885951914</c:v>
                </c:pt>
                <c:pt idx="450">
                  <c:v>1.0268930173232478</c:v>
                </c:pt>
                <c:pt idx="451">
                  <c:v>1.0267068153612058</c:v>
                </c:pt>
                <c:pt idx="452">
                  <c:v>1.0265217774788611</c:v>
                </c:pt>
                <c:pt idx="453">
                  <c:v>1.026337898432141</c:v>
                </c:pt>
                <c:pt idx="454">
                  <c:v>1.0261551729640057</c:v>
                </c:pt>
                <c:pt idx="455">
                  <c:v>1.0259735958053295</c:v>
                </c:pt>
                <c:pt idx="456">
                  <c:v>1.0257931616757654</c:v>
                </c:pt>
                <c:pt idx="457">
                  <c:v>1.0256138652845883</c:v>
                </c:pt>
                <c:pt idx="458">
                  <c:v>1.0254357013315245</c:v>
                </c:pt>
                <c:pt idx="459">
                  <c:v>1.0252586645075599</c:v>
                </c:pt>
                <c:pt idx="460">
                  <c:v>1.0250827494957346</c:v>
                </c:pt>
                <c:pt idx="461">
                  <c:v>1.0249079509719183</c:v>
                </c:pt>
                <c:pt idx="462">
                  <c:v>1.0247342636055696</c:v>
                </c:pt>
                <c:pt idx="463">
                  <c:v>1.0245616820604797</c:v>
                </c:pt>
                <c:pt idx="464">
                  <c:v>1.0243902009954984</c:v>
                </c:pt>
                <c:pt idx="465">
                  <c:v>1.0242198150652473</c:v>
                </c:pt>
                <c:pt idx="466">
                  <c:v>1.0240505189208147</c:v>
                </c:pt>
                <c:pt idx="467">
                  <c:v>1.0238823072104373</c:v>
                </c:pt>
                <c:pt idx="468">
                  <c:v>1.0237151745801649</c:v>
                </c:pt>
                <c:pt idx="469">
                  <c:v>1.0235491156745122</c:v>
                </c:pt>
                <c:pt idx="470">
                  <c:v>1.0233841251370965</c:v>
                </c:pt>
                <c:pt idx="471">
                  <c:v>1.0232201976112594</c:v>
                </c:pt>
                <c:pt idx="472">
                  <c:v>1.0230573277406756</c:v>
                </c:pt>
                <c:pt idx="473">
                  <c:v>1.0228955101699486</c:v>
                </c:pt>
                <c:pt idx="474">
                  <c:v>1.0227347395451922</c:v>
                </c:pt>
                <c:pt idx="475">
                  <c:v>1.0225750105145988</c:v>
                </c:pt>
                <c:pt idx="476">
                  <c:v>1.0224163177289949</c:v>
                </c:pt>
                <c:pt idx="477">
                  <c:v>1.0222586558423838</c:v>
                </c:pt>
                <c:pt idx="478">
                  <c:v>1.0221020195124775</c:v>
                </c:pt>
                <c:pt idx="479">
                  <c:v>1.0219464034012116</c:v>
                </c:pt>
                <c:pt idx="480">
                  <c:v>1.0217918021752539</c:v>
                </c:pt>
                <c:pt idx="481">
                  <c:v>1.0216382105064976</c:v>
                </c:pt>
                <c:pt idx="482">
                  <c:v>1.0214856230725438</c:v>
                </c:pt>
                <c:pt idx="483">
                  <c:v>1.021334034557172</c:v>
                </c:pt>
                <c:pt idx="484">
                  <c:v>1.0211834396508004</c:v>
                </c:pt>
                <c:pt idx="485">
                  <c:v>1.0210338330509343</c:v>
                </c:pt>
                <c:pt idx="486">
                  <c:v>1.0208852094626046</c:v>
                </c:pt>
                <c:pt idx="487">
                  <c:v>1.0207375635987939</c:v>
                </c:pt>
                <c:pt idx="488">
                  <c:v>1.0205908901808545</c:v>
                </c:pt>
                <c:pt idx="489">
                  <c:v>1.0204451839389137</c:v>
                </c:pt>
                <c:pt idx="490">
                  <c:v>1.0203004396122715</c:v>
                </c:pt>
                <c:pt idx="491">
                  <c:v>1.0201566519497856</c:v>
                </c:pt>
                <c:pt idx="492">
                  <c:v>1.0200138157102492</c:v>
                </c:pt>
                <c:pt idx="493">
                  <c:v>1.019871925662758</c:v>
                </c:pt>
                <c:pt idx="494">
                  <c:v>1.0197309765870681</c:v>
                </c:pt>
                <c:pt idx="495">
                  <c:v>1.0195909632739439</c:v>
                </c:pt>
                <c:pt idx="496">
                  <c:v>1.0194518805254991</c:v>
                </c:pt>
                <c:pt idx="497">
                  <c:v>1.0193137231555258</c:v>
                </c:pt>
                <c:pt idx="498">
                  <c:v>1.0191764859898182</c:v>
                </c:pt>
                <c:pt idx="499">
                  <c:v>1.0190401638664837</c:v>
                </c:pt>
                <c:pt idx="500">
                  <c:v>1.0189047516362504</c:v>
                </c:pt>
                <c:pt idx="501">
                  <c:v>1.0187702441627624</c:v>
                </c:pt>
                <c:pt idx="502">
                  <c:v>1.0186366363228689</c:v>
                </c:pt>
                <c:pt idx="503">
                  <c:v>1.0185039230069044</c:v>
                </c:pt>
                <c:pt idx="504">
                  <c:v>1.0183720991189631</c:v>
                </c:pt>
                <c:pt idx="505">
                  <c:v>1.0182411595771623</c:v>
                </c:pt>
                <c:pt idx="506">
                  <c:v>1.0181110993139009</c:v>
                </c:pt>
                <c:pt idx="507">
                  <c:v>1.0179819132761103</c:v>
                </c:pt>
                <c:pt idx="508">
                  <c:v>1.0178535964254973</c:v>
                </c:pt>
                <c:pt idx="509">
                  <c:v>1.0177261437387795</c:v>
                </c:pt>
                <c:pt idx="510">
                  <c:v>1.0175995502079149</c:v>
                </c:pt>
                <c:pt idx="511">
                  <c:v>1.0174738108403245</c:v>
                </c:pt>
                <c:pt idx="512">
                  <c:v>1.0173489206591062</c:v>
                </c:pt>
                <c:pt idx="513">
                  <c:v>1.017224874703246</c:v>
                </c:pt>
                <c:pt idx="514">
                  <c:v>1.0171016680278182</c:v>
                </c:pt>
                <c:pt idx="515">
                  <c:v>1.0169792957041837</c:v>
                </c:pt>
                <c:pt idx="516">
                  <c:v>1.0168577528201777</c:v>
                </c:pt>
                <c:pt idx="517">
                  <c:v>1.0167370344802953</c:v>
                </c:pt>
                <c:pt idx="518">
                  <c:v>1.0166171358058678</c:v>
                </c:pt>
                <c:pt idx="519">
                  <c:v>1.0164980519352358</c:v>
                </c:pt>
                <c:pt idx="520">
                  <c:v>1.0163797780239148</c:v>
                </c:pt>
                <c:pt idx="521">
                  <c:v>1.0162623092447562</c:v>
                </c:pt>
                <c:pt idx="522">
                  <c:v>1.0161456407881007</c:v>
                </c:pt>
                <c:pt idx="523">
                  <c:v>1.0160297678619297</c:v>
                </c:pt>
                <c:pt idx="524">
                  <c:v>1.0159146856920092</c:v>
                </c:pt>
                <c:pt idx="525">
                  <c:v>1.0158003895220273</c:v>
                </c:pt>
                <c:pt idx="526">
                  <c:v>1.01568687461373</c:v>
                </c:pt>
                <c:pt idx="527">
                  <c:v>1.0155741362470476</c:v>
                </c:pt>
                <c:pt idx="528">
                  <c:v>1.0154621697202222</c:v>
                </c:pt>
                <c:pt idx="529">
                  <c:v>1.0153509703499222</c:v>
                </c:pt>
                <c:pt idx="530">
                  <c:v>1.0152405334713603</c:v>
                </c:pt>
                <c:pt idx="531">
                  <c:v>1.0151308544384019</c:v>
                </c:pt>
                <c:pt idx="532">
                  <c:v>1.0150219286236695</c:v>
                </c:pt>
                <c:pt idx="533">
                  <c:v>1.0149137514186441</c:v>
                </c:pt>
                <c:pt idx="534">
                  <c:v>1.0148063182337619</c:v>
                </c:pt>
                <c:pt idx="535">
                  <c:v>1.0146996244985045</c:v>
                </c:pt>
                <c:pt idx="536">
                  <c:v>1.0145936656614896</c:v>
                </c:pt>
                <c:pt idx="537">
                  <c:v>1.0144884371905512</c:v>
                </c:pt>
                <c:pt idx="538">
                  <c:v>1.0143839345728221</c:v>
                </c:pt>
                <c:pt idx="539">
                  <c:v>1.0142801533148078</c:v>
                </c:pt>
                <c:pt idx="540">
                  <c:v>1.0141770889424595</c:v>
                </c:pt>
                <c:pt idx="541">
                  <c:v>1.0140747370012408</c:v>
                </c:pt>
                <c:pt idx="542">
                  <c:v>1.0139730930561941</c:v>
                </c:pt>
                <c:pt idx="543">
                  <c:v>1.013872152691998</c:v>
                </c:pt>
                <c:pt idx="544">
                  <c:v>1.0137719115130275</c:v>
                </c:pt>
                <c:pt idx="545">
                  <c:v>1.0136723651434059</c:v>
                </c:pt>
                <c:pt idx="546">
                  <c:v>1.0135735092270555</c:v>
                </c:pt>
                <c:pt idx="547">
                  <c:v>1.0134753394277445</c:v>
                </c:pt>
                <c:pt idx="548">
                  <c:v>1.0133778514291298</c:v>
                </c:pt>
                <c:pt idx="549">
                  <c:v>1.0132810409347985</c:v>
                </c:pt>
                <c:pt idx="550">
                  <c:v>1.0131849036683038</c:v>
                </c:pt>
                <c:pt idx="551">
                  <c:v>1.0130894353732001</c:v>
                </c:pt>
                <c:pt idx="552">
                  <c:v>1.0129946318130736</c:v>
                </c:pt>
                <c:pt idx="553">
                  <c:v>1.0129004887715705</c:v>
                </c:pt>
                <c:pt idx="554">
                  <c:v>1.012807002052422</c:v>
                </c:pt>
                <c:pt idx="555">
                  <c:v>1.0127141674794675</c:v>
                </c:pt>
                <c:pt idx="556">
                  <c:v>1.0126219808966739</c:v>
                </c:pt>
                <c:pt idx="557">
                  <c:v>1.0125304381681515</c:v>
                </c:pt>
                <c:pt idx="558">
                  <c:v>1.0124395351781701</c:v>
                </c:pt>
                <c:pt idx="559">
                  <c:v>1.0123492678311694</c:v>
                </c:pt>
                <c:pt idx="560">
                  <c:v>1.0122596320517685</c:v>
                </c:pt>
                <c:pt idx="561">
                  <c:v>1.0121706237847734</c:v>
                </c:pt>
                <c:pt idx="562">
                  <c:v>1.0120822389951798</c:v>
                </c:pt>
                <c:pt idx="563">
                  <c:v>1.0119944736681759</c:v>
                </c:pt>
                <c:pt idx="564">
                  <c:v>1.0119073238091429</c:v>
                </c:pt>
                <c:pt idx="565">
                  <c:v>1.0118207854436505</c:v>
                </c:pt>
                <c:pt idx="566">
                  <c:v>1.0117348546174529</c:v>
                </c:pt>
                <c:pt idx="567">
                  <c:v>1.0116495273964825</c:v>
                </c:pt>
                <c:pt idx="568">
                  <c:v>1.0115647998668393</c:v>
                </c:pt>
                <c:pt idx="569">
                  <c:v>1.0114806681347812</c:v>
                </c:pt>
                <c:pt idx="570">
                  <c:v>1.0113971283267094</c:v>
                </c:pt>
                <c:pt idx="571">
                  <c:v>1.011314176589154</c:v>
                </c:pt>
                <c:pt idx="572">
                  <c:v>1.0112318090887569</c:v>
                </c:pt>
                <c:pt idx="573">
                  <c:v>1.0111500220122522</c:v>
                </c:pt>
                <c:pt idx="574">
                  <c:v>1.0110688115664466</c:v>
                </c:pt>
                <c:pt idx="575">
                  <c:v>1.0109881739781952</c:v>
                </c:pt>
                <c:pt idx="576">
                  <c:v>1.0109081054943783</c:v>
                </c:pt>
                <c:pt idx="577">
                  <c:v>1.0108286023818747</c:v>
                </c:pt>
                <c:pt idx="578">
                  <c:v>1.0107496609275344</c:v>
                </c:pt>
                <c:pt idx="579">
                  <c:v>1.0106712774381486</c:v>
                </c:pt>
                <c:pt idx="580">
                  <c:v>1.0105934482404197</c:v>
                </c:pt>
                <c:pt idx="581">
                  <c:v>1.0105161696809279</c:v>
                </c:pt>
                <c:pt idx="582">
                  <c:v>1.0104394381260977</c:v>
                </c:pt>
                <c:pt idx="583">
                  <c:v>1.010363249962162</c:v>
                </c:pt>
                <c:pt idx="584">
                  <c:v>1.0102876015951257</c:v>
                </c:pt>
                <c:pt idx="585">
                  <c:v>1.0102124894507269</c:v>
                </c:pt>
                <c:pt idx="586">
                  <c:v>1.0101379099743979</c:v>
                </c:pt>
                <c:pt idx="587">
                  <c:v>1.0100638596312228</c:v>
                </c:pt>
                <c:pt idx="588">
                  <c:v>1.0099903349058972</c:v>
                </c:pt>
                <c:pt idx="589">
                  <c:v>1.0099173323026827</c:v>
                </c:pt>
                <c:pt idx="590">
                  <c:v>1.0098448483453637</c:v>
                </c:pt>
                <c:pt idx="591">
                  <c:v>1.0097728795772003</c:v>
                </c:pt>
                <c:pt idx="592">
                  <c:v>1.0097014225608818</c:v>
                </c:pt>
                <c:pt idx="593">
                  <c:v>1.009630473878478</c:v>
                </c:pt>
                <c:pt idx="594">
                  <c:v>1.0095600301313905</c:v>
                </c:pt>
                <c:pt idx="595">
                  <c:v>1.0094900879403008</c:v>
                </c:pt>
                <c:pt idx="596">
                  <c:v>1.0094206439451208</c:v>
                </c:pt>
                <c:pt idx="597">
                  <c:v>1.009351694804939</c:v>
                </c:pt>
                <c:pt idx="598">
                  <c:v>1.0092832371979676</c:v>
                </c:pt>
                <c:pt idx="599">
                  <c:v>1.0092152678214876</c:v>
                </c:pt>
                <c:pt idx="600">
                  <c:v>1.0091477833917935</c:v>
                </c:pt>
                <c:pt idx="601">
                  <c:v>1.0090807806441378</c:v>
                </c:pt>
                <c:pt idx="602">
                  <c:v>1.0090142563326725</c:v>
                </c:pt>
                <c:pt idx="603">
                  <c:v>1.0089482072303926</c:v>
                </c:pt>
                <c:pt idx="604">
                  <c:v>1.008882630129077</c:v>
                </c:pt>
                <c:pt idx="605">
                  <c:v>1.0088175218392275</c:v>
                </c:pt>
                <c:pt idx="606">
                  <c:v>1.0087528791900096</c:v>
                </c:pt>
                <c:pt idx="607">
                  <c:v>1.0086886990291926</c:v>
                </c:pt>
                <c:pt idx="608">
                  <c:v>1.0086249782230852</c:v>
                </c:pt>
                <c:pt idx="609">
                  <c:v>1.0085617136564742</c:v>
                </c:pt>
                <c:pt idx="610">
                  <c:v>1.0084989022325619</c:v>
                </c:pt>
                <c:pt idx="611">
                  <c:v>1.0084365408729015</c:v>
                </c:pt>
                <c:pt idx="612">
                  <c:v>1.0083746265173321</c:v>
                </c:pt>
                <c:pt idx="613">
                  <c:v>1.0083131561239145</c:v>
                </c:pt>
                <c:pt idx="614">
                  <c:v>1.0082521266688662</c:v>
                </c:pt>
                <c:pt idx="615">
                  <c:v>1.0081915351464918</c:v>
                </c:pt>
                <c:pt idx="616">
                  <c:v>1.0081313785691211</c:v>
                </c:pt>
                <c:pt idx="617">
                  <c:v>1.0080716539670371</c:v>
                </c:pt>
                <c:pt idx="618">
                  <c:v>1.0080123583884113</c:v>
                </c:pt>
                <c:pt idx="619">
                  <c:v>1.007953488899233</c:v>
                </c:pt>
                <c:pt idx="620">
                  <c:v>1.0078950425832425</c:v>
                </c:pt>
                <c:pt idx="621">
                  <c:v>1.0078370165418606</c:v>
                </c:pt>
                <c:pt idx="622">
                  <c:v>1.0077794078941194</c:v>
                </c:pt>
                <c:pt idx="623">
                  <c:v>1.0077222137765911</c:v>
                </c:pt>
                <c:pt idx="624">
                  <c:v>1.0076654313433193</c:v>
                </c:pt>
                <c:pt idx="625">
                  <c:v>1.0076090577657464</c:v>
                </c:pt>
                <c:pt idx="626">
                  <c:v>1.0075530902326424</c:v>
                </c:pt>
                <c:pt idx="627">
                  <c:v>1.0074975259500347</c:v>
                </c:pt>
                <c:pt idx="628">
                  <c:v>1.0074423621411346</c:v>
                </c:pt>
                <c:pt idx="629">
                  <c:v>1.0073875960462655</c:v>
                </c:pt>
                <c:pt idx="630">
                  <c:v>1.0073332249227895</c:v>
                </c:pt>
                <c:pt idx="631">
                  <c:v>1.007279246045037</c:v>
                </c:pt>
                <c:pt idx="632">
                  <c:v>1.0072256567042301</c:v>
                </c:pt>
                <c:pt idx="633">
                  <c:v>1.0071724542084115</c:v>
                </c:pt>
                <c:pt idx="634">
                  <c:v>1.0071196358823693</c:v>
                </c:pt>
                <c:pt idx="635">
                  <c:v>1.0070671990675646</c:v>
                </c:pt>
                <c:pt idx="636">
                  <c:v>1.007015141122056</c:v>
                </c:pt>
                <c:pt idx="637">
                  <c:v>1.0069634594204266</c:v>
                </c:pt>
                <c:pt idx="638">
                  <c:v>1.0069121513537076</c:v>
                </c:pt>
                <c:pt idx="639">
                  <c:v>1.0068612143293048</c:v>
                </c:pt>
                <c:pt idx="640">
                  <c:v>1.0068106457709241</c:v>
                </c:pt>
                <c:pt idx="641">
                  <c:v>1.0067604431184944</c:v>
                </c:pt>
                <c:pt idx="642">
                  <c:v>1.0067106038280957</c:v>
                </c:pt>
                <c:pt idx="643">
                  <c:v>1.00666112537188</c:v>
                </c:pt>
                <c:pt idx="644">
                  <c:v>1.0066120052379983</c:v>
                </c:pt>
                <c:pt idx="645">
                  <c:v>1.0065632409305247</c:v>
                </c:pt>
                <c:pt idx="646">
                  <c:v>1.00651482996938</c:v>
                </c:pt>
                <c:pt idx="647">
                  <c:v>1.0064667698902563</c:v>
                </c:pt>
                <c:pt idx="648">
                  <c:v>1.0064190582445411</c:v>
                </c:pt>
                <c:pt idx="649">
                  <c:v>1.0063716925992423</c:v>
                </c:pt>
                <c:pt idx="650">
                  <c:v>1.00632467053691</c:v>
                </c:pt>
                <c:pt idx="651">
                  <c:v>1.0062779896555629</c:v>
                </c:pt>
                <c:pt idx="652">
                  <c:v>1.0062316475686106</c:v>
                </c:pt>
                <c:pt idx="653">
                  <c:v>1.0061856419047781</c:v>
                </c:pt>
                <c:pt idx="654">
                  <c:v>1.0061399703080309</c:v>
                </c:pt>
                <c:pt idx="655">
                  <c:v>1.006094630437496</c:v>
                </c:pt>
                <c:pt idx="656">
                  <c:v>1.0060496199673885</c:v>
                </c:pt>
                <c:pt idx="657">
                  <c:v>1.0060049365869344</c:v>
                </c:pt>
                <c:pt idx="658">
                  <c:v>1.0059605780002936</c:v>
                </c:pt>
                <c:pt idx="659">
                  <c:v>1.0059165419264868</c:v>
                </c:pt>
                <c:pt idx="660">
                  <c:v>1.0058728260993153</c:v>
                </c:pt>
                <c:pt idx="661">
                  <c:v>1.0058294282672886</c:v>
                </c:pt>
                <c:pt idx="662">
                  <c:v>1.0057863461935463</c:v>
                </c:pt>
                <c:pt idx="663">
                  <c:v>1.0057435776557833</c:v>
                </c:pt>
                <c:pt idx="664">
                  <c:v>1.005701120446173</c:v>
                </c:pt>
                <c:pt idx="665">
                  <c:v>1.0056589723712925</c:v>
                </c:pt>
                <c:pt idx="666">
                  <c:v>1.005617131252047</c:v>
                </c:pt>
                <c:pt idx="667">
                  <c:v>1.0055755949235925</c:v>
                </c:pt>
                <c:pt idx="668">
                  <c:v>1.0055343612352621</c:v>
                </c:pt>
                <c:pt idx="669">
                  <c:v>1.0054934280504906</c:v>
                </c:pt>
                <c:pt idx="670">
                  <c:v>1.0054527932467376</c:v>
                </c:pt>
                <c:pt idx="671">
                  <c:v>1.0054124547154133</c:v>
                </c:pt>
                <c:pt idx="672">
                  <c:v>1.0053724103618034</c:v>
                </c:pt>
                <c:pt idx="673">
                  <c:v>1.0053326581049942</c:v>
                </c:pt>
                <c:pt idx="674">
                  <c:v>1.0052931958777978</c:v>
                </c:pt>
                <c:pt idx="675">
                  <c:v>1.0052540216266759</c:v>
                </c:pt>
                <c:pt idx="676">
                  <c:v>1.0052151333116686</c:v>
                </c:pt>
                <c:pt idx="677">
                  <c:v>1.0051765289063157</c:v>
                </c:pt>
                <c:pt idx="678">
                  <c:v>1.0051382063975856</c:v>
                </c:pt>
                <c:pt idx="679">
                  <c:v>1.0051001637857999</c:v>
                </c:pt>
                <c:pt idx="680">
                  <c:v>1.00506239908456</c:v>
                </c:pt>
                <c:pt idx="681">
                  <c:v>1.0050249103206719</c:v>
                </c:pt>
                <c:pt idx="682">
                  <c:v>1.0049876955340742</c:v>
                </c:pt>
                <c:pt idx="683">
                  <c:v>1.0049507527777639</c:v>
                </c:pt>
                <c:pt idx="684">
                  <c:v>1.004914080117723</c:v>
                </c:pt>
                <c:pt idx="685">
                  <c:v>1.0048776756328457</c:v>
                </c:pt>
                <c:pt idx="686">
                  <c:v>1.0048415374148647</c:v>
                </c:pt>
                <c:pt idx="687">
                  <c:v>1.0048056635682794</c:v>
                </c:pt>
                <c:pt idx="688">
                  <c:v>1.0047700522102834</c:v>
                </c:pt>
                <c:pt idx="689">
                  <c:v>1.0047347014706909</c:v>
                </c:pt>
                <c:pt idx="690">
                  <c:v>1.0046996094918654</c:v>
                </c:pt>
                <c:pt idx="691">
                  <c:v>1.0046647744286481</c:v>
                </c:pt>
                <c:pt idx="692">
                  <c:v>1.0046301944482854</c:v>
                </c:pt>
                <c:pt idx="693">
                  <c:v>1.0045958677303575</c:v>
                </c:pt>
                <c:pt idx="694">
                  <c:v>1.0045617924667078</c:v>
                </c:pt>
                <c:pt idx="695">
                  <c:v>1.0045279668613705</c:v>
                </c:pt>
                <c:pt idx="696">
                  <c:v>1.0044943891305005</c:v>
                </c:pt>
                <c:pt idx="697">
                  <c:v>1.0044610575023032</c:v>
                </c:pt>
                <c:pt idx="698">
                  <c:v>1.0044279702169636</c:v>
                </c:pt>
                <c:pt idx="699">
                  <c:v>1.0043951255265746</c:v>
                </c:pt>
                <c:pt idx="700">
                  <c:v>1.0043625216950702</c:v>
                </c:pt>
                <c:pt idx="701">
                  <c:v>1.0043301569981529</c:v>
                </c:pt>
                <c:pt idx="702">
                  <c:v>1.0042980297232258</c:v>
                </c:pt>
                <c:pt idx="703">
                  <c:v>1.0042661381693219</c:v>
                </c:pt>
                <c:pt idx="704">
                  <c:v>1.0042344806470371</c:v>
                </c:pt>
                <c:pt idx="705">
                  <c:v>1.0042030554784598</c:v>
                </c:pt>
                <c:pt idx="706">
                  <c:v>1.0041718609971024</c:v>
                </c:pt>
                <c:pt idx="707">
                  <c:v>1.0041408955478344</c:v>
                </c:pt>
                <c:pt idx="708">
                  <c:v>1.0041101574868128</c:v>
                </c:pt>
                <c:pt idx="709">
                  <c:v>1.0040796451814149</c:v>
                </c:pt>
                <c:pt idx="710">
                  <c:v>1.0040493570101712</c:v>
                </c:pt>
                <c:pt idx="711">
                  <c:v>1.0040192913626977</c:v>
                </c:pt>
                <c:pt idx="712">
                  <c:v>1.0039894466396286</c:v>
                </c:pt>
                <c:pt idx="713">
                  <c:v>1.00395982125255</c:v>
                </c:pt>
                <c:pt idx="714">
                  <c:v>1.0039304136239342</c:v>
                </c:pt>
                <c:pt idx="715">
                  <c:v>1.0039012221870711</c:v>
                </c:pt>
                <c:pt idx="716">
                  <c:v>1.0038722453860047</c:v>
                </c:pt>
                <c:pt idx="717">
                  <c:v>1.0038434816754664</c:v>
                </c:pt>
                <c:pt idx="718">
                  <c:v>1.0038149295208092</c:v>
                </c:pt>
                <c:pt idx="719">
                  <c:v>1.0037865873979432</c:v>
                </c:pt>
                <c:pt idx="720">
                  <c:v>1.0037584537932707</c:v>
                </c:pt>
                <c:pt idx="721">
                  <c:v>1.003730527203621</c:v>
                </c:pt>
                <c:pt idx="722">
                  <c:v>1.0037028061361866</c:v>
                </c:pt>
                <c:pt idx="723">
                  <c:v>1.0036752891084593</c:v>
                </c:pt>
                <c:pt idx="724">
                  <c:v>1.0036479746481652</c:v>
                </c:pt>
                <c:pt idx="725">
                  <c:v>1.0036208612932034</c:v>
                </c:pt>
                <c:pt idx="726">
                  <c:v>1.00359394759158</c:v>
                </c:pt>
                <c:pt idx="727">
                  <c:v>1.003567232101348</c:v>
                </c:pt>
                <c:pt idx="728">
                  <c:v>1.0035407133905418</c:v>
                </c:pt>
                <c:pt idx="729">
                  <c:v>1.0035143900371177</c:v>
                </c:pt>
                <c:pt idx="730">
                  <c:v>1.0034882606288891</c:v>
                </c:pt>
                <c:pt idx="731">
                  <c:v>1.0034623237634663</c:v>
                </c:pt>
                <c:pt idx="732">
                  <c:v>1.0034365780481949</c:v>
                </c:pt>
                <c:pt idx="733">
                  <c:v>1.0034110221000936</c:v>
                </c:pt>
                <c:pt idx="734">
                  <c:v>1.003385654545794</c:v>
                </c:pt>
                <c:pt idx="735">
                  <c:v>1.0033604740214801</c:v>
                </c:pt>
                <c:pt idx="736">
                  <c:v>1.0033354791728271</c:v>
                </c:pt>
                <c:pt idx="737">
                  <c:v>1.0033106686549409</c:v>
                </c:pt>
                <c:pt idx="738">
                  <c:v>1.0032860411323004</c:v>
                </c:pt>
                <c:pt idx="739">
                  <c:v>1.0032615952786959</c:v>
                </c:pt>
                <c:pt idx="740">
                  <c:v>1.0032373297771697</c:v>
                </c:pt>
                <c:pt idx="741">
                  <c:v>1.0032132433199594</c:v>
                </c:pt>
                <c:pt idx="742">
                  <c:v>1.003189334608436</c:v>
                </c:pt>
                <c:pt idx="743">
                  <c:v>1.0031656023530486</c:v>
                </c:pt>
                <c:pt idx="744">
                  <c:v>1.003142045273264</c:v>
                </c:pt>
                <c:pt idx="745">
                  <c:v>1.0031186620975099</c:v>
                </c:pt>
                <c:pt idx="746">
                  <c:v>1.003095451563117</c:v>
                </c:pt>
                <c:pt idx="747">
                  <c:v>1.0030724124162618</c:v>
                </c:pt>
                <c:pt idx="748">
                  <c:v>1.00304954341191</c:v>
                </c:pt>
                <c:pt idx="749">
                  <c:v>1.003026843313759</c:v>
                </c:pt>
                <c:pt idx="750">
                  <c:v>1.0030043108941828</c:v>
                </c:pt>
                <c:pt idx="751">
                  <c:v>1.0029819449341746</c:v>
                </c:pt>
                <c:pt idx="752">
                  <c:v>1.0029597442232907</c:v>
                </c:pt>
                <c:pt idx="753">
                  <c:v>1.0029377075595964</c:v>
                </c:pt>
                <c:pt idx="754">
                  <c:v>1.0029158337496105</c:v>
                </c:pt>
                <c:pt idx="755">
                  <c:v>1.0028941216082488</c:v>
                </c:pt>
                <c:pt idx="756">
                  <c:v>1.0028725699587706</c:v>
                </c:pt>
                <c:pt idx="757">
                  <c:v>1.0028511776327249</c:v>
                </c:pt>
                <c:pt idx="758">
                  <c:v>1.0028299434698948</c:v>
                </c:pt>
                <c:pt idx="759">
                  <c:v>1.0028088663182448</c:v>
                </c:pt>
                <c:pt idx="760">
                  <c:v>1.0027879450338666</c:v>
                </c:pt>
                <c:pt idx="761">
                  <c:v>1.002767178480926</c:v>
                </c:pt>
                <c:pt idx="762">
                  <c:v>1.0027465655316101</c:v>
                </c:pt>
                <c:pt idx="763">
                  <c:v>1.002726105066075</c:v>
                </c:pt>
                <c:pt idx="764">
                  <c:v>1.002705795972392</c:v>
                </c:pt>
                <c:pt idx="765">
                  <c:v>1.0026856371464969</c:v>
                </c:pt>
                <c:pt idx="766">
                  <c:v>1.0026656274921375</c:v>
                </c:pt>
                <c:pt idx="767">
                  <c:v>1.0026457659208226</c:v>
                </c:pt>
                <c:pt idx="768">
                  <c:v>1.0026260513517689</c:v>
                </c:pt>
                <c:pt idx="769">
                  <c:v>1.0026064827118533</c:v>
                </c:pt>
                <c:pt idx="770">
                  <c:v>1.0025870589355583</c:v>
                </c:pt>
                <c:pt idx="771">
                  <c:v>1.002567778964925</c:v>
                </c:pt>
                <c:pt idx="772">
                  <c:v>1.0025486417495006</c:v>
                </c:pt>
                <c:pt idx="773">
                  <c:v>1.00252964624629</c:v>
                </c:pt>
                <c:pt idx="774">
                  <c:v>1.0025107914197047</c:v>
                </c:pt>
                <c:pt idx="775">
                  <c:v>1.0024920762415146</c:v>
                </c:pt>
                <c:pt idx="776">
                  <c:v>1.0024734996907994</c:v>
                </c:pt>
                <c:pt idx="777">
                  <c:v>1.002455060753898</c:v>
                </c:pt>
                <c:pt idx="778">
                  <c:v>1.0024367584243616</c:v>
                </c:pt>
                <c:pt idx="779">
                  <c:v>1.0024185917029051</c:v>
                </c:pt>
                <c:pt idx="780">
                  <c:v>1.0024005595973584</c:v>
                </c:pt>
                <c:pt idx="781">
                  <c:v>1.0023826611226203</c:v>
                </c:pt>
                <c:pt idx="782">
                  <c:v>1.002364895300609</c:v>
                </c:pt>
                <c:pt idx="783">
                  <c:v>1.0023472611602164</c:v>
                </c:pt>
                <c:pt idx="784">
                  <c:v>1.0023297577372614</c:v>
                </c:pt>
                <c:pt idx="785">
                  <c:v>1.0023123840744423</c:v>
                </c:pt>
                <c:pt idx="786">
                  <c:v>1.0022951392212913</c:v>
                </c:pt>
                <c:pt idx="787">
                  <c:v>1.0022780222341277</c:v>
                </c:pt>
                <c:pt idx="788">
                  <c:v>1.002261032176013</c:v>
                </c:pt>
                <c:pt idx="789">
                  <c:v>1.0022441681167047</c:v>
                </c:pt>
                <c:pt idx="790">
                  <c:v>1.002227429132611</c:v>
                </c:pt>
                <c:pt idx="791">
                  <c:v>1.0022108143067461</c:v>
                </c:pt>
                <c:pt idx="792">
                  <c:v>1.0021943227286858</c:v>
                </c:pt>
                <c:pt idx="793">
                  <c:v>1.0021779534945221</c:v>
                </c:pt>
                <c:pt idx="794">
                  <c:v>1.0021617057068206</c:v>
                </c:pt>
                <c:pt idx="795">
                  <c:v>1.0021455784745736</c:v>
                </c:pt>
                <c:pt idx="796">
                  <c:v>1.0021295709131608</c:v>
                </c:pt>
                <c:pt idx="797">
                  <c:v>1.0021136821443011</c:v>
                </c:pt>
                <c:pt idx="798">
                  <c:v>1.0020979112960131</c:v>
                </c:pt>
                <c:pt idx="799">
                  <c:v>1.0020822575025703</c:v>
                </c:pt>
                <c:pt idx="800">
                  <c:v>1.0020667199044593</c:v>
                </c:pt>
                <c:pt idx="801">
                  <c:v>1.0020512976483364</c:v>
                </c:pt>
                <c:pt idx="802">
                  <c:v>1.0020359898869873</c:v>
                </c:pt>
                <c:pt idx="803">
                  <c:v>1.002020795779283</c:v>
                </c:pt>
                <c:pt idx="804">
                  <c:v>1.0020057144901398</c:v>
                </c:pt>
                <c:pt idx="805">
                  <c:v>1.0019907451904773</c:v>
                </c:pt>
                <c:pt idx="806">
                  <c:v>1.0019758870571769</c:v>
                </c:pt>
                <c:pt idx="807">
                  <c:v>1.0019611392730419</c:v>
                </c:pt>
                <c:pt idx="808">
                  <c:v>1.0019465010267561</c:v>
                </c:pt>
                <c:pt idx="809">
                  <c:v>1.0019319715128432</c:v>
                </c:pt>
                <c:pt idx="810">
                  <c:v>1.001917549931628</c:v>
                </c:pt>
                <c:pt idx="811">
                  <c:v>1.001903235489195</c:v>
                </c:pt>
                <c:pt idx="812">
                  <c:v>1.0018890273973493</c:v>
                </c:pt>
                <c:pt idx="813">
                  <c:v>1.0018749248735777</c:v>
                </c:pt>
                <c:pt idx="814">
                  <c:v>1.0018609271410088</c:v>
                </c:pt>
                <c:pt idx="815">
                  <c:v>1.0018470334283744</c:v>
                </c:pt>
                <c:pt idx="816">
                  <c:v>1.0018332429699708</c:v>
                </c:pt>
                <c:pt idx="817">
                  <c:v>1.0018195550056206</c:v>
                </c:pt>
                <c:pt idx="818">
                  <c:v>1.001805968780634</c:v>
                </c:pt>
                <c:pt idx="819">
                  <c:v>1.0017924835457717</c:v>
                </c:pt>
                <c:pt idx="820">
                  <c:v>1.0017790985572059</c:v>
                </c:pt>
                <c:pt idx="821">
                  <c:v>1.0017658130764842</c:v>
                </c:pt>
                <c:pt idx="822">
                  <c:v>1.0017526263704906</c:v>
                </c:pt>
                <c:pt idx="823">
                  <c:v>1.0017395377114109</c:v>
                </c:pt>
                <c:pt idx="824">
                  <c:v>1.0017265463766942</c:v>
                </c:pt>
                <c:pt idx="825">
                  <c:v>1.0017136516490157</c:v>
                </c:pt>
                <c:pt idx="826">
                  <c:v>1.0017008528162425</c:v>
                </c:pt>
                <c:pt idx="827">
                  <c:v>1.0016881491713965</c:v>
                </c:pt>
                <c:pt idx="828">
                  <c:v>1.0016755400126176</c:v>
                </c:pt>
                <c:pt idx="829">
                  <c:v>1.0016630246431295</c:v>
                </c:pt>
                <c:pt idx="830">
                  <c:v>1.0016506023712033</c:v>
                </c:pt>
                <c:pt idx="831">
                  <c:v>1.0016382725101232</c:v>
                </c:pt>
                <c:pt idx="832">
                  <c:v>1.0016260343781505</c:v>
                </c:pt>
                <c:pt idx="833">
                  <c:v>1.0016138872984901</c:v>
                </c:pt>
                <c:pt idx="834">
                  <c:v>1.0016018305992542</c:v>
                </c:pt>
                <c:pt idx="835">
                  <c:v>1.0015898636134302</c:v>
                </c:pt>
                <c:pt idx="836">
                  <c:v>1.0015779856788447</c:v>
                </c:pt>
                <c:pt idx="837">
                  <c:v>1.0015661961381308</c:v>
                </c:pt>
                <c:pt idx="838">
                  <c:v>1.0015544943386943</c:v>
                </c:pt>
                <c:pt idx="839">
                  <c:v>1.0015428796326795</c:v>
                </c:pt>
                <c:pt idx="840">
                  <c:v>1.0015313513769371</c:v>
                </c:pt>
                <c:pt idx="841">
                  <c:v>1.00151990893299</c:v>
                </c:pt>
                <c:pt idx="842">
                  <c:v>1.0015085516670019</c:v>
                </c:pt>
                <c:pt idx="843">
                  <c:v>1.0014972789497436</c:v>
                </c:pt>
                <c:pt idx="844">
                  <c:v>1.0014860901565608</c:v>
                </c:pt>
                <c:pt idx="845">
                  <c:v>1.001474984667343</c:v>
                </c:pt>
                <c:pt idx="846">
                  <c:v>1.0014639618664902</c:v>
                </c:pt>
                <c:pt idx="847">
                  <c:v>1.0014530211428814</c:v>
                </c:pt>
                <c:pt idx="848">
                  <c:v>1.0014421618898435</c:v>
                </c:pt>
                <c:pt idx="849">
                  <c:v>1.0014313835051207</c:v>
                </c:pt>
                <c:pt idx="850">
                  <c:v>1.0014206853908416</c:v>
                </c:pt>
                <c:pt idx="851">
                  <c:v>1.0014100669534891</c:v>
                </c:pt>
                <c:pt idx="852">
                  <c:v>1.0013995276038707</c:v>
                </c:pt>
                <c:pt idx="853">
                  <c:v>1.0013890667570866</c:v>
                </c:pt>
                <c:pt idx="854">
                  <c:v>1.0013786838324996</c:v>
                </c:pt>
                <c:pt idx="855">
                  <c:v>1.0013683782537055</c:v>
                </c:pt>
                <c:pt idx="856">
                  <c:v>1.0013581494485035</c:v>
                </c:pt>
                <c:pt idx="857">
                  <c:v>1.0013479968488648</c:v>
                </c:pt>
                <c:pt idx="858">
                  <c:v>1.0013379198909049</c:v>
                </c:pt>
                <c:pt idx="859">
                  <c:v>1.0013279180148538</c:v>
                </c:pt>
                <c:pt idx="860">
                  <c:v>1.001317990665026</c:v>
                </c:pt>
                <c:pt idx="861">
                  <c:v>1.0013081372897925</c:v>
                </c:pt>
                <c:pt idx="862">
                  <c:v>1.0012983573415521</c:v>
                </c:pt>
                <c:pt idx="863">
                  <c:v>1.0012886502767022</c:v>
                </c:pt>
                <c:pt idx="864">
                  <c:v>1.0012790155556102</c:v>
                </c:pt>
                <c:pt idx="865">
                  <c:v>1.0012694526425867</c:v>
                </c:pt>
                <c:pt idx="866">
                  <c:v>1.0012599610058563</c:v>
                </c:pt>
                <c:pt idx="867">
                  <c:v>1.00125054011753</c:v>
                </c:pt>
                <c:pt idx="868">
                  <c:v>1.001241189453578</c:v>
                </c:pt>
                <c:pt idx="869">
                  <c:v>1.0012319084938015</c:v>
                </c:pt>
                <c:pt idx="870">
                  <c:v>1.0012226967218065</c:v>
                </c:pt>
                <c:pt idx="871">
                  <c:v>1.001213553624976</c:v>
                </c:pt>
                <c:pt idx="872">
                  <c:v>1.0012044786944425</c:v>
                </c:pt>
                <c:pt idx="873">
                  <c:v>1.0011954714250637</c:v>
                </c:pt>
                <c:pt idx="874">
                  <c:v>1.0011865313153927</c:v>
                </c:pt>
                <c:pt idx="875">
                  <c:v>1.0011776578676541</c:v>
                </c:pt>
                <c:pt idx="876">
                  <c:v>1.0011688505877163</c:v>
                </c:pt>
                <c:pt idx="877">
                  <c:v>1.001160108985067</c:v>
                </c:pt>
                <c:pt idx="878">
                  <c:v>1.0011514325727864</c:v>
                </c:pt>
                <c:pt idx="879">
                  <c:v>1.001142820867521</c:v>
                </c:pt>
                <c:pt idx="880">
                  <c:v>1.0011342733894599</c:v>
                </c:pt>
                <c:pt idx="881">
                  <c:v>1.0011257896623076</c:v>
                </c:pt>
                <c:pt idx="882">
                  <c:v>1.0011173692132598</c:v>
                </c:pt>
                <c:pt idx="883">
                  <c:v>1.0011090115729786</c:v>
                </c:pt>
                <c:pt idx="884">
                  <c:v>1.0011007162755672</c:v>
                </c:pt>
                <c:pt idx="885">
                  <c:v>1.0010924828585459</c:v>
                </c:pt>
                <c:pt idx="886">
                  <c:v>1.0010843108628262</c:v>
                </c:pt>
                <c:pt idx="887">
                  <c:v>1.0010761998326887</c:v>
                </c:pt>
                <c:pt idx="888">
                  <c:v>1.0010681493157574</c:v>
                </c:pt>
                <c:pt idx="889">
                  <c:v>1.0010601588629757</c:v>
                </c:pt>
                <c:pt idx="890">
                  <c:v>1.0010522280285836</c:v>
                </c:pt>
                <c:pt idx="891">
                  <c:v>1.001044356370093</c:v>
                </c:pt>
                <c:pt idx="892">
                  <c:v>1.0010365434482655</c:v>
                </c:pt>
                <c:pt idx="893">
                  <c:v>1.0010287888270875</c:v>
                </c:pt>
                <c:pt idx="894">
                  <c:v>1.0010210920737481</c:v>
                </c:pt>
                <c:pt idx="895">
                  <c:v>1.0010134527586156</c:v>
                </c:pt>
                <c:pt idx="896">
                  <c:v>1.0010058704552154</c:v>
                </c:pt>
                <c:pt idx="897">
                  <c:v>1.0009983447402064</c:v>
                </c:pt>
                <c:pt idx="898">
                  <c:v>1.0009908751933589</c:v>
                </c:pt>
                <c:pt idx="899">
                  <c:v>1.0009834613975319</c:v>
                </c:pt>
                <c:pt idx="900">
                  <c:v>1.0009761029386521</c:v>
                </c:pt>
                <c:pt idx="901">
                  <c:v>1.0009687994056899</c:v>
                </c:pt>
                <c:pt idx="902">
                  <c:v>1.0009615503906386</c:v>
                </c:pt>
                <c:pt idx="903">
                  <c:v>1.0009543554884928</c:v>
                </c:pt>
                <c:pt idx="904">
                  <c:v>1.0009472142972264</c:v>
                </c:pt>
                <c:pt idx="905">
                  <c:v>1.0009401264177711</c:v>
                </c:pt>
                <c:pt idx="906">
                  <c:v>1.0009330914539949</c:v>
                </c:pt>
                <c:pt idx="907">
                  <c:v>1.0009261090126818</c:v>
                </c:pt>
                <c:pt idx="908">
                  <c:v>1.0009191787035097</c:v>
                </c:pt>
                <c:pt idx="909">
                  <c:v>1.0009123001390299</c:v>
                </c:pt>
                <c:pt idx="910">
                  <c:v>1.0009054729346467</c:v>
                </c:pt>
                <c:pt idx="911">
                  <c:v>1.0008986967085967</c:v>
                </c:pt>
                <c:pt idx="912">
                  <c:v>1.0008919710819277</c:v>
                </c:pt>
                <c:pt idx="913">
                  <c:v>1.0008852956784788</c:v>
                </c:pt>
                <c:pt idx="914">
                  <c:v>1.0008786701248609</c:v>
                </c:pt>
                <c:pt idx="915">
                  <c:v>1.0008720940504356</c:v>
                </c:pt>
                <c:pt idx="916">
                  <c:v>1.0008655670872957</c:v>
                </c:pt>
                <c:pt idx="917">
                  <c:v>1.0008590888702458</c:v>
                </c:pt>
                <c:pt idx="918">
                  <c:v>1.0008526590367821</c:v>
                </c:pt>
                <c:pt idx="919">
                  <c:v>1.0008462772270736</c:v>
                </c:pt>
                <c:pt idx="920">
                  <c:v>1.0008399430839421</c:v>
                </c:pt>
                <c:pt idx="921">
                  <c:v>1.0008336562528428</c:v>
                </c:pt>
                <c:pt idx="922">
                  <c:v>1.000827416381846</c:v>
                </c:pt>
                <c:pt idx="923">
                  <c:v>1.0008212231216185</c:v>
                </c:pt>
                <c:pt idx="924">
                  <c:v>1.0008150761254033</c:v>
                </c:pt>
                <c:pt idx="925">
                  <c:v>1.0008089750490015</c:v>
                </c:pt>
                <c:pt idx="926">
                  <c:v>1.0008029195507548</c:v>
                </c:pt>
                <c:pt idx="927">
                  <c:v>1.0007969092915256</c:v>
                </c:pt>
                <c:pt idx="928">
                  <c:v>1.0007909439346796</c:v>
                </c:pt>
                <c:pt idx="929">
                  <c:v>1.0007850231460673</c:v>
                </c:pt>
                <c:pt idx="930">
                  <c:v>1.0007791465940061</c:v>
                </c:pt>
                <c:pt idx="931">
                  <c:v>1.0007733139492625</c:v>
                </c:pt>
                <c:pt idx="932">
                  <c:v>1.0007675248850336</c:v>
                </c:pt>
                <c:pt idx="933">
                  <c:v>1.0007617790769308</c:v>
                </c:pt>
                <c:pt idx="934">
                  <c:v>1.0007560762029606</c:v>
                </c:pt>
                <c:pt idx="935">
                  <c:v>1.0007504159435083</c:v>
                </c:pt>
                <c:pt idx="936">
                  <c:v>1.0007447979813215</c:v>
                </c:pt>
                <c:pt idx="937">
                  <c:v>1.0007392220014899</c:v>
                </c:pt>
                <c:pt idx="938">
                  <c:v>1.0007336876914315</c:v>
                </c:pt>
                <c:pt idx="939">
                  <c:v>1.0007281947408742</c:v>
                </c:pt>
                <c:pt idx="940">
                  <c:v>1.0007227428418393</c:v>
                </c:pt>
                <c:pt idx="941">
                  <c:v>1.0007173316886242</c:v>
                </c:pt>
                <c:pt idx="942">
                  <c:v>1.000711960977787</c:v>
                </c:pt>
                <c:pt idx="943">
                  <c:v>1.0007066304081282</c:v>
                </c:pt>
                <c:pt idx="944">
                  <c:v>1.000701339680677</c:v>
                </c:pt>
                <c:pt idx="945">
                  <c:v>1.0006960884986729</c:v>
                </c:pt>
                <c:pt idx="946">
                  <c:v>1.0006908765675493</c:v>
                </c:pt>
                <c:pt idx="947">
                  <c:v>1.0006857035949202</c:v>
                </c:pt>
                <c:pt idx="948">
                  <c:v>1.0006805692905612</c:v>
                </c:pt>
                <c:pt idx="949">
                  <c:v>1.0006754733663961</c:v>
                </c:pt>
                <c:pt idx="950">
                  <c:v>1.0006704155364794</c:v>
                </c:pt>
                <c:pt idx="951">
                  <c:v>1.000665395516982</c:v>
                </c:pt>
                <c:pt idx="952">
                  <c:v>1.0006604130261754</c:v>
                </c:pt>
                <c:pt idx="953">
                  <c:v>1.0006554677844164</c:v>
                </c:pt>
                <c:pt idx="954">
                  <c:v>1.0006505595141315</c:v>
                </c:pt>
                <c:pt idx="955">
                  <c:v>1.0006456879398022</c:v>
                </c:pt>
                <c:pt idx="956">
                  <c:v>1.00064085278795</c:v>
                </c:pt>
                <c:pt idx="957">
                  <c:v>1.0006360537871213</c:v>
                </c:pt>
                <c:pt idx="958">
                  <c:v>1.0006312906678727</c:v>
                </c:pt>
                <c:pt idx="959">
                  <c:v>1.0006265631627562</c:v>
                </c:pt>
                <c:pt idx="960">
                  <c:v>1.0006218710063044</c:v>
                </c:pt>
                <c:pt idx="961">
                  <c:v>1.0006172139350173</c:v>
                </c:pt>
                <c:pt idx="962">
                  <c:v>1.0006125916873456</c:v>
                </c:pt>
                <c:pt idx="963">
                  <c:v>1.0006080040036789</c:v>
                </c:pt>
                <c:pt idx="964">
                  <c:v>1.0006034506263302</c:v>
                </c:pt>
                <c:pt idx="965">
                  <c:v>1.0005989312995209</c:v>
                </c:pt>
                <c:pt idx="966">
                  <c:v>1.0005944457693698</c:v>
                </c:pt>
                <c:pt idx="967">
                  <c:v>1.0005899937838756</c:v>
                </c:pt>
                <c:pt idx="968">
                  <c:v>1.0005855750929062</c:v>
                </c:pt>
                <c:pt idx="969">
                  <c:v>1.0005811894481826</c:v>
                </c:pt>
                <c:pt idx="970">
                  <c:v>1.0005768366032675</c:v>
                </c:pt>
                <c:pt idx="971">
                  <c:v>1.0005725163135499</c:v>
                </c:pt>
                <c:pt idx="972">
                  <c:v>1.0005682283362336</c:v>
                </c:pt>
                <c:pt idx="973">
                  <c:v>1.0005639724303212</c:v>
                </c:pt>
                <c:pt idx="974">
                  <c:v>1.0005597483566042</c:v>
                </c:pt>
                <c:pt idx="975">
                  <c:v>1.0005555558776473</c:v>
                </c:pt>
                <c:pt idx="976">
                  <c:v>1.0005513947577769</c:v>
                </c:pt>
                <c:pt idx="977">
                  <c:v>1.0005472647630673</c:v>
                </c:pt>
                <c:pt idx="978">
                  <c:v>1.0005431656613286</c:v>
                </c:pt>
                <c:pt idx="979">
                  <c:v>1.0005390972220929</c:v>
                </c:pt>
                <c:pt idx="980">
                  <c:v>1.0005350592166031</c:v>
                </c:pt>
                <c:pt idx="981">
                  <c:v>1.0005310514177996</c:v>
                </c:pt>
                <c:pt idx="982">
                  <c:v>1.0005270736003071</c:v>
                </c:pt>
                <c:pt idx="983">
                  <c:v>1.0005231255404237</c:v>
                </c:pt>
                <c:pt idx="984">
                  <c:v>1.0005192070161075</c:v>
                </c:pt>
                <c:pt idx="985">
                  <c:v>1.0005153178069655</c:v>
                </c:pt>
                <c:pt idx="986">
                  <c:v>1.0005114576942393</c:v>
                </c:pt>
                <c:pt idx="987">
                  <c:v>1.0005076264607968</c:v>
                </c:pt>
                <c:pt idx="988">
                  <c:v>1.0005038238911159</c:v>
                </c:pt>
                <c:pt idx="989">
                  <c:v>1.0005000497712759</c:v>
                </c:pt>
                <c:pt idx="990">
                  <c:v>1.0004963038889447</c:v>
                </c:pt>
                <c:pt idx="991">
                  <c:v>1.0004925860333664</c:v>
                </c:pt>
                <c:pt idx="992">
                  <c:v>1.0004888959953513</c:v>
                </c:pt>
                <c:pt idx="993">
                  <c:v>1.0004852335672627</c:v>
                </c:pt>
                <c:pt idx="994">
                  <c:v>1.0004815985430067</c:v>
                </c:pt>
                <c:pt idx="995">
                  <c:v>1.0004779907180201</c:v>
                </c:pt>
                <c:pt idx="996">
                  <c:v>1.0004744098892597</c:v>
                </c:pt>
                <c:pt idx="997">
                  <c:v>1.0004708558551905</c:v>
                </c:pt>
                <c:pt idx="998">
                  <c:v>1.0004673284157752</c:v>
                </c:pt>
                <c:pt idx="999">
                  <c:v>1.0004638273724633</c:v>
                </c:pt>
                <c:pt idx="1000">
                  <c:v>1.000460352528179</c:v>
                </c:pt>
              </c:numCache>
            </c:numRef>
          </c:yVal>
          <c:smooth val="1"/>
        </c:ser>
        <c:ser>
          <c:idx val="1"/>
          <c:order val="1"/>
          <c:tx>
            <c:v>PD(t) %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model'!$DE$9:$DE$1009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1.1249999999999998E-4</c:v>
                </c:pt>
                <c:pt idx="3">
                  <c:v>3.3496874999999998E-4</c:v>
                </c:pt>
                <c:pt idx="4">
                  <c:v>6.6491929687499999E-4</c:v>
                </c:pt>
                <c:pt idx="5">
                  <c:v>1.0999082724609372E-3</c:v>
                </c:pt>
                <c:pt idx="6">
                  <c:v>1.6375351926752925E-3</c:v>
                </c:pt>
                <c:pt idx="7">
                  <c:v>2.2754417675041735E-3</c:v>
                </c:pt>
                <c:pt idx="8">
                  <c:v>3.0113112216902278E-3</c:v>
                </c:pt>
                <c:pt idx="9">
                  <c:v>3.8428676259582521E-3</c:v>
                </c:pt>
                <c:pt idx="10">
                  <c:v>4.7678752386178065E-3</c:v>
                </c:pt>
                <c:pt idx="11">
                  <c:v>5.784137857384599E-3</c:v>
                </c:pt>
                <c:pt idx="12">
                  <c:v>6.8894981812647957E-3</c:v>
                </c:pt>
                <c:pt idx="13">
                  <c:v>8.0818371823487313E-3</c:v>
                </c:pt>
                <c:pt idx="14">
                  <c:v>9.3590734873628869E-3</c:v>
                </c:pt>
                <c:pt idx="15">
                  <c:v>1.0719162768831208E-2</c:v>
                </c:pt>
                <c:pt idx="16">
                  <c:v>1.2160097145699164E-2</c:v>
                </c:pt>
                <c:pt idx="17">
                  <c:v>1.3679904593276096E-2</c:v>
                </c:pt>
                <c:pt idx="18">
                  <c:v>1.527664836235366E-2</c:v>
                </c:pt>
                <c:pt idx="19">
                  <c:v>1.6948426407360231E-2</c:v>
                </c:pt>
                <c:pt idx="20">
                  <c:v>1.8693370823413394E-2</c:v>
                </c:pt>
                <c:pt idx="21">
                  <c:v>2.0509647292134531E-2</c:v>
                </c:pt>
                <c:pt idx="22">
                  <c:v>2.2395454536091805E-2</c:v>
                </c:pt>
                <c:pt idx="23">
                  <c:v>2.4349023781739681E-2</c:v>
                </c:pt>
                <c:pt idx="24">
                  <c:v>2.6368618230725165E-2</c:v>
                </c:pt>
                <c:pt idx="25">
                  <c:v>2.8452532539433029E-2</c:v>
                </c:pt>
                <c:pt idx="26">
                  <c:v>3.059909230664401E-2</c:v>
                </c:pt>
                <c:pt idx="27">
                  <c:v>3.2806653569182061E-2</c:v>
                </c:pt>
                <c:pt idx="28">
                  <c:v>3.5073602305428504E-2</c:v>
                </c:pt>
                <c:pt idx="29">
                  <c:v>3.7398353946582877E-2</c:v>
                </c:pt>
                <c:pt idx="30">
                  <c:v>3.9779352895551914E-2</c:v>
                </c:pt>
                <c:pt idx="31">
                  <c:v>4.221507205335015E-2</c:v>
                </c:pt>
                <c:pt idx="32">
                  <c:v>4.4704012352897185E-2</c:v>
                </c:pt>
                <c:pt idx="33">
                  <c:v>4.7244702300098404E-2</c:v>
                </c:pt>
                <c:pt idx="34">
                  <c:v>4.9835697522097891E-2</c:v>
                </c:pt>
                <c:pt idx="35">
                  <c:v>5.247558032259364E-2</c:v>
                </c:pt>
                <c:pt idx="36">
                  <c:v>5.5162959244106989E-2</c:v>
                </c:pt>
                <c:pt idx="37">
                  <c:v>5.7896468637099997E-2</c:v>
                </c:pt>
                <c:pt idx="38">
                  <c:v>6.0674768235835709E-2</c:v>
                </c:pt>
                <c:pt idx="39">
                  <c:v>6.3496542740878181E-2</c:v>
                </c:pt>
                <c:pt idx="40">
                  <c:v>6.636050140813067E-2</c:v>
                </c:pt>
                <c:pt idx="41">
                  <c:v>6.9265377644311635E-2</c:v>
                </c:pt>
                <c:pt idx="42">
                  <c:v>7.220992860877011E-2</c:v>
                </c:pt>
                <c:pt idx="43">
                  <c:v>7.5192934821543281E-2</c:v>
                </c:pt>
                <c:pt idx="44">
                  <c:v>7.8213199777560583E-2</c:v>
                </c:pt>
                <c:pt idx="45">
                  <c:v>8.1269549566900065E-2</c:v>
                </c:pt>
                <c:pt idx="46">
                  <c:v>8.4360832501004429E-2</c:v>
                </c:pt>
                <c:pt idx="47">
                  <c:v>8.7485918744765162E-2</c:v>
                </c:pt>
                <c:pt idx="48">
                  <c:v>9.064369995438494E-2</c:v>
                </c:pt>
                <c:pt idx="49">
                  <c:v>9.3833088920929467E-2</c:v>
                </c:pt>
                <c:pt idx="50">
                  <c:v>9.7053019219481881E-2</c:v>
                </c:pt>
                <c:pt idx="51">
                  <c:v>0.10030244486381326</c:v>
                </c:pt>
                <c:pt idx="52">
                  <c:v>0.103580339966485</c:v>
                </c:pt>
                <c:pt idx="53">
                  <c:v>0.10688569840429943</c:v>
                </c:pt>
                <c:pt idx="54">
                  <c:v>0.11021753348901681</c:v>
                </c:pt>
                <c:pt idx="55">
                  <c:v>0.11357487764325758</c:v>
                </c:pt>
                <c:pt idx="56">
                  <c:v>0.11695678208151039</c:v>
                </c:pt>
                <c:pt idx="57">
                  <c:v>0.12036231649616766</c:v>
                </c:pt>
                <c:pt idx="58">
                  <c:v>0.12379056874851098</c:v>
                </c:pt>
                <c:pt idx="59">
                  <c:v>0.12724064456457074</c:v>
                </c:pt>
                <c:pt idx="60">
                  <c:v>0.13071166723578495</c:v>
                </c:pt>
                <c:pt idx="61">
                  <c:v>0.13420277732438332</c:v>
                </c:pt>
                <c:pt idx="62">
                  <c:v>0.1377131323734242</c:v>
                </c:pt>
                <c:pt idx="63">
                  <c:v>0.14124190662141267</c:v>
                </c:pt>
                <c:pt idx="64">
                  <c:v>0.1447882907214294</c:v>
                </c:pt>
                <c:pt idx="65">
                  <c:v>0.14835149146470086</c:v>
                </c:pt>
                <c:pt idx="66">
                  <c:v>0.15193073150854253</c:v>
                </c:pt>
                <c:pt idx="67">
                  <c:v>0.15552524910860799</c:v>
                </c:pt>
                <c:pt idx="68">
                  <c:v>0.15913429785537725</c:v>
                </c:pt>
                <c:pt idx="69">
                  <c:v>0.1627571464148195</c:v>
                </c:pt>
                <c:pt idx="70">
                  <c:v>0.16639307827316557</c:v>
                </c:pt>
                <c:pt idx="71">
                  <c:v>0.17004139148572717</c:v>
                </c:pt>
                <c:pt idx="72">
                  <c:v>0.17370139842970042</c:v>
                </c:pt>
                <c:pt idx="73">
                  <c:v>0.17737242556089211</c:v>
                </c:pt>
                <c:pt idx="74">
                  <c:v>0.18105381317430863</c:v>
                </c:pt>
                <c:pt idx="75">
                  <c:v>0.18474491516854771</c:v>
                </c:pt>
                <c:pt idx="76">
                  <c:v>0.18844509881393431</c:v>
                </c:pt>
                <c:pt idx="77">
                  <c:v>0.19215374452434325</c:v>
                </c:pt>
                <c:pt idx="78">
                  <c:v>0.1958702456326514</c:v>
                </c:pt>
                <c:pt idx="79">
                  <c:v>0.19959400816976364</c:v>
                </c:pt>
                <c:pt idx="80">
                  <c:v>0.20332445064715721</c:v>
                </c:pt>
                <c:pt idx="81">
                  <c:v>0.20706100384289028</c:v>
                </c:pt>
                <c:pt idx="82">
                  <c:v>0.21080311059102158</c:v>
                </c:pt>
                <c:pt idx="83">
                  <c:v>0.21455022557438758</c:v>
                </c:pt>
                <c:pt idx="84">
                  <c:v>0.21830181512068639</c:v>
                </c:pt>
                <c:pt idx="85">
                  <c:v>0.22205735700181631</c:v>
                </c:pt>
                <c:pt idx="86">
                  <c:v>0.22581634023641975</c:v>
                </c:pt>
                <c:pt idx="87">
                  <c:v>0.22957826489558189</c:v>
                </c:pt>
                <c:pt idx="88">
                  <c:v>0.23334264191163631</c:v>
                </c:pt>
                <c:pt idx="89">
                  <c:v>0.23710899289002874</c:v>
                </c:pt>
                <c:pt idx="90">
                  <c:v>0.24087684992419228</c:v>
                </c:pt>
                <c:pt idx="91">
                  <c:v>0.24464575541338701</c:v>
                </c:pt>
                <c:pt idx="92">
                  <c:v>0.24841526188345839</c:v>
                </c:pt>
                <c:pt idx="93">
                  <c:v>0.25218493181046914</c:v>
                </c:pt>
                <c:pt idx="94">
                  <c:v>0.25595433744716029</c:v>
                </c:pt>
                <c:pt idx="95">
                  <c:v>0.25972306065219719</c:v>
                </c:pt>
                <c:pt idx="96">
                  <c:v>0.26349069272215797</c:v>
                </c:pt>
                <c:pt idx="97">
                  <c:v>0.26725683422622126</c:v>
                </c:pt>
                <c:pt idx="98">
                  <c:v>0.27102109484351189</c:v>
                </c:pt>
                <c:pt idx="99">
                  <c:v>0.27478309320306299</c:v>
                </c:pt>
                <c:pt idx="100">
                  <c:v>0.27854245672635436</c:v>
                </c:pt>
                <c:pt idx="101">
                  <c:v>0.28229882147238627</c:v>
                </c:pt>
                <c:pt idx="102">
                  <c:v>0.28605183198525075</c:v>
                </c:pt>
                <c:pt idx="103">
                  <c:v>0.28980114114416017</c:v>
                </c:pt>
                <c:pt idx="104">
                  <c:v>0.29354641001589571</c:v>
                </c:pt>
                <c:pt idx="105">
                  <c:v>0.29728730770963857</c:v>
                </c:pt>
                <c:pt idx="106">
                  <c:v>0.30102351123414539</c:v>
                </c:pt>
                <c:pt idx="107">
                  <c:v>0.30475470535723348</c:v>
                </c:pt>
                <c:pt idx="108">
                  <c:v>0.30848058246753823</c:v>
                </c:pt>
                <c:pt idx="109">
                  <c:v>0.31220084243850849</c:v>
                </c:pt>
                <c:pt idx="110">
                  <c:v>0.31591519249460426</c:v>
                </c:pt>
                <c:pt idx="111">
                  <c:v>0.31962334707966356</c:v>
                </c:pt>
                <c:pt idx="112">
                  <c:v>0.3233250277274034</c:v>
                </c:pt>
                <c:pt idx="113">
                  <c:v>0.32701996293402263</c:v>
                </c:pt>
                <c:pt idx="114">
                  <c:v>0.3307078880328736</c:v>
                </c:pt>
                <c:pt idx="115">
                  <c:v>0.33438854507117033</c:v>
                </c:pt>
                <c:pt idx="116">
                  <c:v>0.33806168268870163</c:v>
                </c:pt>
                <c:pt idx="117">
                  <c:v>0.34172705599851805</c:v>
                </c:pt>
                <c:pt idx="118">
                  <c:v>0.34538442646956108</c:v>
                </c:pt>
                <c:pt idx="119">
                  <c:v>0.34903356181120582</c:v>
                </c:pt>
                <c:pt idx="120">
                  <c:v>0.35267423585968571</c:v>
                </c:pt>
                <c:pt idx="121">
                  <c:v>0.35630622846637106</c:v>
                </c:pt>
                <c:pt idx="122">
                  <c:v>0.35992932538787181</c:v>
                </c:pt>
                <c:pt idx="123">
                  <c:v>0.36354331817793628</c:v>
                </c:pt>
                <c:pt idx="124">
                  <c:v>0.3671480040811182</c:v>
                </c:pt>
                <c:pt idx="125">
                  <c:v>0.37074318592818351</c:v>
                </c:pt>
                <c:pt idx="126">
                  <c:v>0.37432867203323067</c:v>
                </c:pt>
                <c:pt idx="127">
                  <c:v>0.37790427609249744</c:v>
                </c:pt>
                <c:pt idx="128">
                  <c:v>0.38146981708482691</c:v>
                </c:pt>
                <c:pt idx="129">
                  <c:v>0.38502511917376864</c:v>
                </c:pt>
                <c:pt idx="130">
                  <c:v>0.38857001161128696</c:v>
                </c:pt>
                <c:pt idx="131">
                  <c:v>0.39210432864305422</c:v>
                </c:pt>
                <c:pt idx="132">
                  <c:v>0.39562790941530035</c:v>
                </c:pt>
                <c:pt idx="133">
                  <c:v>0.39914059788319872</c:v>
                </c:pt>
                <c:pt idx="134">
                  <c:v>0.40264224272075999</c:v>
                </c:pt>
                <c:pt idx="135">
                  <c:v>0.4061326972322144</c:v>
                </c:pt>
                <c:pt idx="136">
                  <c:v>0.4096118192648549</c:v>
                </c:pt>
                <c:pt idx="137">
                  <c:v>0.41307947112332244</c:v>
                </c:pt>
                <c:pt idx="138">
                  <c:v>0.41653551948530715</c:v>
                </c:pt>
                <c:pt idx="139">
                  <c:v>0.41997983531864591</c:v>
                </c:pt>
                <c:pt idx="140">
                  <c:v>0.42341229379979239</c:v>
                </c:pt>
                <c:pt idx="141">
                  <c:v>0.42683277423363969</c:v>
                </c:pt>
                <c:pt idx="142">
                  <c:v>0.43024115997467294</c:v>
                </c:pt>
                <c:pt idx="143">
                  <c:v>0.43363733834943169</c:v>
                </c:pt>
                <c:pt idx="144">
                  <c:v>0.43702120058026123</c:v>
                </c:pt>
                <c:pt idx="145">
                  <c:v>0.44039264171033277</c:v>
                </c:pt>
                <c:pt idx="146">
                  <c:v>0.44375156052991244</c:v>
                </c:pt>
                <c:pt idx="147">
                  <c:v>0.44709785950385905</c:v>
                </c:pt>
                <c:pt idx="148">
                  <c:v>0.45043144470033236</c:v>
                </c:pt>
                <c:pt idx="149">
                  <c:v>0.45375222572069085</c:v>
                </c:pt>
                <c:pt idx="150">
                  <c:v>0.45706011563056237</c:v>
                </c:pt>
                <c:pt idx="151">
                  <c:v>0.46035503089206836</c:v>
                </c:pt>
                <c:pt idx="152">
                  <c:v>0.46363689129718189</c:v>
                </c:pt>
                <c:pt idx="153">
                  <c:v>0.46690561990220508</c:v>
                </c:pt>
                <c:pt idx="154">
                  <c:v>0.47016114296334427</c:v>
                </c:pt>
                <c:pt idx="155">
                  <c:v>0.47340338987336894</c:v>
                </c:pt>
                <c:pt idx="156">
                  <c:v>0.47663229309933458</c:v>
                </c:pt>
                <c:pt idx="157">
                  <c:v>0.47984778812135526</c:v>
                </c:pt>
                <c:pt idx="158">
                  <c:v>0.48304981337240677</c:v>
                </c:pt>
                <c:pt idx="159">
                  <c:v>0.48623831017914604</c:v>
                </c:pt>
                <c:pt idx="160">
                  <c:v>0.48941322270372922</c:v>
                </c:pt>
                <c:pt idx="161">
                  <c:v>0.49257449788661423</c:v>
                </c:pt>
                <c:pt idx="162">
                  <c:v>0.49572208539033003</c:v>
                </c:pt>
                <c:pt idx="163">
                  <c:v>0.49885593754420005</c:v>
                </c:pt>
                <c:pt idx="164">
                  <c:v>0.50197600929000152</c:v>
                </c:pt>
                <c:pt idx="165">
                  <c:v>0.50508225812854879</c:v>
                </c:pt>
                <c:pt idx="166">
                  <c:v>0.5081746440671836</c:v>
                </c:pt>
                <c:pt idx="167">
                  <c:v>0.51125312956815971</c:v>
                </c:pt>
                <c:pt idx="168">
                  <c:v>0.51431767949790619</c:v>
                </c:pt>
                <c:pt idx="169">
                  <c:v>0.51736826107715705</c:v>
                </c:pt>
                <c:pt idx="170">
                  <c:v>0.5204048438319312</c:v>
                </c:pt>
                <c:pt idx="171">
                  <c:v>0.52342739954535178</c:v>
                </c:pt>
                <c:pt idx="172">
                  <c:v>0.52643590221028924</c:v>
                </c:pt>
                <c:pt idx="173">
                  <c:v>0.52943032798281686</c:v>
                </c:pt>
                <c:pt idx="174">
                  <c:v>0.53241065513646391</c:v>
                </c:pt>
                <c:pt idx="175">
                  <c:v>0.53537686401725582</c:v>
                </c:pt>
                <c:pt idx="176">
                  <c:v>0.53832893699952711</c:v>
                </c:pt>
                <c:pt idx="177">
                  <c:v>0.54126685844249522</c:v>
                </c:pt>
                <c:pt idx="178">
                  <c:v>0.54419061464758423</c:v>
                </c:pt>
                <c:pt idx="179">
                  <c:v>0.54710019381648389</c:v>
                </c:pt>
                <c:pt idx="180">
                  <c:v>0.54999558600993548</c:v>
                </c:pt>
                <c:pt idx="181">
                  <c:v>0.5528767831072301</c:v>
                </c:pt>
                <c:pt idx="182">
                  <c:v>0.55574377876640946</c:v>
                </c:pt>
                <c:pt idx="183">
                  <c:v>0.5585965683851577</c:v>
                </c:pt>
                <c:pt idx="184">
                  <c:v>0.56143514906237291</c:v>
                </c:pt>
                <c:pt idx="185">
                  <c:v>0.56425951956040743</c:v>
                </c:pt>
                <c:pt idx="186">
                  <c:v>0.56706968026796667</c:v>
                </c:pt>
                <c:pt idx="187">
                  <c:v>0.56986563316365524</c:v>
                </c:pt>
                <c:pt idx="188">
                  <c:v>0.57264738178016061</c:v>
                </c:pt>
                <c:pt idx="189">
                  <c:v>0.57541493116906373</c:v>
                </c:pt>
                <c:pt idx="190">
                  <c:v>0.57816828786626639</c:v>
                </c:pt>
                <c:pt idx="191">
                  <c:v>0.58090745985802539</c:v>
                </c:pt>
                <c:pt idx="192">
                  <c:v>0.58363245654758478</c:v>
                </c:pt>
                <c:pt idx="193">
                  <c:v>0.58634328872239516</c:v>
                </c:pt>
                <c:pt idx="194">
                  <c:v>0.58903996852191065</c:v>
                </c:pt>
                <c:pt idx="195">
                  <c:v>0.59172250940595583</c:v>
                </c:pt>
                <c:pt idx="196">
                  <c:v>0.5943909261236513</c:v>
                </c:pt>
                <c:pt idx="197">
                  <c:v>0.59704523468289039</c:v>
                </c:pt>
                <c:pt idx="198">
                  <c:v>0.59968545232035764</c:v>
                </c:pt>
                <c:pt idx="199">
                  <c:v>0.60231159747208007</c:v>
                </c:pt>
                <c:pt idx="200">
                  <c:v>0.60492368974450283</c:v>
                </c:pt>
                <c:pt idx="201">
                  <c:v>0.60752174988608032</c:v>
                </c:pt>
                <c:pt idx="202">
                  <c:v>0.61010579975937618</c:v>
                </c:pt>
                <c:pt idx="203">
                  <c:v>0.61267586231366056</c:v>
                </c:pt>
                <c:pt idx="204">
                  <c:v>0.61523196155800064</c:v>
                </c:pt>
                <c:pt idx="205">
                  <c:v>0.61777412253483288</c:v>
                </c:pt>
                <c:pt idx="206">
                  <c:v>0.620302371294011</c:v>
                </c:pt>
                <c:pt idx="207">
                  <c:v>0.62281673486732259</c:v>
                </c:pt>
                <c:pt idx="208">
                  <c:v>0.62531724124346399</c:v>
                </c:pt>
                <c:pt idx="209">
                  <c:v>0.62780391934346969</c:v>
                </c:pt>
                <c:pt idx="210">
                  <c:v>0.63027679899658529</c:v>
                </c:pt>
                <c:pt idx="211">
                  <c:v>0.63273591091657977</c:v>
                </c:pt>
                <c:pt idx="212">
                  <c:v>0.63518128667848717</c:v>
                </c:pt>
                <c:pt idx="213">
                  <c:v>0.63761295869577361</c:v>
                </c:pt>
                <c:pt idx="214">
                  <c:v>0.64003096019791961</c:v>
                </c:pt>
                <c:pt idx="215">
                  <c:v>0.64243532520841418</c:v>
                </c:pt>
                <c:pt idx="216">
                  <c:v>0.64482608852315038</c:v>
                </c:pt>
                <c:pt idx="217">
                  <c:v>0.64720328568921892</c:v>
                </c:pt>
                <c:pt idx="218">
                  <c:v>0.64956695298409228</c:v>
                </c:pt>
                <c:pt idx="219">
                  <c:v>0.65191712739519081</c:v>
                </c:pt>
                <c:pt idx="220">
                  <c:v>0.65425384659982888</c:v>
                </c:pt>
                <c:pt idx="221">
                  <c:v>0.65657714894553076</c:v>
                </c:pt>
                <c:pt idx="222">
                  <c:v>0.65888707343071173</c:v>
                </c:pt>
                <c:pt idx="223">
                  <c:v>0.66118365968572002</c:v>
                </c:pt>
                <c:pt idx="224">
                  <c:v>0.66346694795422934</c:v>
                </c:pt>
                <c:pt idx="225">
                  <c:v>0.66573697907498264</c:v>
                </c:pt>
                <c:pt idx="226">
                  <c:v>0.66799379446387419</c:v>
                </c:pt>
                <c:pt idx="227">
                  <c:v>0.67023743609636965</c:v>
                </c:pt>
                <c:pt idx="228">
                  <c:v>0.67246794649025687</c:v>
                </c:pt>
                <c:pt idx="229">
                  <c:v>0.67468536868872087</c:v>
                </c:pt>
                <c:pt idx="230">
                  <c:v>0.6768897462437391</c:v>
                </c:pt>
                <c:pt idx="231">
                  <c:v>0.67908112319979208</c:v>
                </c:pt>
                <c:pt idx="232">
                  <c:v>0.68125954407788136</c:v>
                </c:pt>
                <c:pt idx="233">
                  <c:v>0.68342505385985375</c:v>
                </c:pt>
                <c:pt idx="234">
                  <c:v>0.68557769797302293</c:v>
                </c:pt>
                <c:pt idx="235">
                  <c:v>0.68771752227508665</c:v>
                </c:pt>
                <c:pt idx="236">
                  <c:v>0.68984457303933189</c:v>
                </c:pt>
                <c:pt idx="237">
                  <c:v>0.69195889694012569</c:v>
                </c:pt>
                <c:pt idx="238">
                  <c:v>0.69406054103868475</c:v>
                </c:pt>
                <c:pt idx="239">
                  <c:v>0.69614955276912038</c:v>
                </c:pt>
                <c:pt idx="240">
                  <c:v>0.69822597992475444</c:v>
                </c:pt>
                <c:pt idx="241">
                  <c:v>0.70028987064470016</c:v>
                </c:pt>
                <c:pt idx="242">
                  <c:v>0.70234127340070562</c:v>
                </c:pt>
                <c:pt idx="243">
                  <c:v>0.70438023698425334</c:v>
                </c:pt>
                <c:pt idx="244">
                  <c:v>0.70640681049391363</c:v>
                </c:pt>
                <c:pt idx="245">
                  <c:v>0.70842104332294586</c:v>
                </c:pt>
                <c:pt idx="246">
                  <c:v>0.71042298514714441</c:v>
                </c:pt>
                <c:pt idx="247">
                  <c:v>0.7124126859129245</c:v>
                </c:pt>
                <c:pt idx="248">
                  <c:v>0.71439019582564567</c:v>
                </c:pt>
                <c:pt idx="249">
                  <c:v>0.71635556533816525</c:v>
                </c:pt>
                <c:pt idx="250">
                  <c:v>0.7183088451396229</c:v>
                </c:pt>
                <c:pt idx="251">
                  <c:v>0.72025008614444708</c:v>
                </c:pt>
                <c:pt idx="252">
                  <c:v>0.72217933948158453</c:v>
                </c:pt>
                <c:pt idx="253">
                  <c:v>0.72409665648394517</c:v>
                </c:pt>
                <c:pt idx="254">
                  <c:v>0.72600208867806104</c:v>
                </c:pt>
                <c:pt idx="255">
                  <c:v>0.72789568777395486</c:v>
                </c:pt>
                <c:pt idx="256">
                  <c:v>0.72977750565521482</c:v>
                </c:pt>
                <c:pt idx="257">
                  <c:v>0.73164759436927174</c:v>
                </c:pt>
                <c:pt idx="258">
                  <c:v>0.73350600611787631</c:v>
                </c:pt>
                <c:pt idx="259">
                  <c:v>0.73535279324777059</c:v>
                </c:pt>
                <c:pt idx="260">
                  <c:v>0.73718800824155395</c:v>
                </c:pt>
                <c:pt idx="261">
                  <c:v>0.73901170370873692</c:v>
                </c:pt>
                <c:pt idx="262">
                  <c:v>0.74082393237698096</c:v>
                </c:pt>
                <c:pt idx="263">
                  <c:v>0.74262474708352244</c:v>
                </c:pt>
                <c:pt idx="264">
                  <c:v>0.74441420076677423</c:v>
                </c:pt>
                <c:pt idx="265">
                  <c:v>0.74619234645810606</c:v>
                </c:pt>
                <c:pt idx="266">
                  <c:v>0.74795923727379665</c:v>
                </c:pt>
                <c:pt idx="267">
                  <c:v>0.74971492640715753</c:v>
                </c:pt>
                <c:pt idx="268">
                  <c:v>0.75145946712082468</c:v>
                </c:pt>
                <c:pt idx="269">
                  <c:v>0.7531929127392134</c:v>
                </c:pt>
                <c:pt idx="270">
                  <c:v>0.75491531664113731</c:v>
                </c:pt>
                <c:pt idx="271">
                  <c:v>0.75662673225258481</c:v>
                </c:pt>
                <c:pt idx="272">
                  <c:v>0.75832721303965245</c:v>
                </c:pt>
                <c:pt idx="273">
                  <c:v>0.76001681250163278</c:v>
                </c:pt>
                <c:pt idx="274">
                  <c:v>0.76169558416425154</c:v>
                </c:pt>
                <c:pt idx="275">
                  <c:v>0.76336358157305484</c:v>
                </c:pt>
                <c:pt idx="276">
                  <c:v>0.76502085828694177</c:v>
                </c:pt>
                <c:pt idx="277">
                  <c:v>0.76666746787183926</c:v>
                </c:pt>
                <c:pt idx="278">
                  <c:v>0.76830346389451931</c:v>
                </c:pt>
                <c:pt idx="279">
                  <c:v>0.76992889991655333</c:v>
                </c:pt>
                <c:pt idx="280">
                  <c:v>0.77154382948840361</c:v>
                </c:pt>
                <c:pt idx="281">
                  <c:v>0.7731483061436466</c:v>
                </c:pt>
                <c:pt idx="282">
                  <c:v>0.77474238339332913</c:v>
                </c:pt>
                <c:pt idx="283">
                  <c:v>0.77632611472045265</c:v>
                </c:pt>
                <c:pt idx="284">
                  <c:v>0.77789955357458407</c:v>
                </c:pt>
                <c:pt idx="285">
                  <c:v>0.77946275336659154</c:v>
                </c:pt>
                <c:pt idx="286">
                  <c:v>0.78101576746350165</c:v>
                </c:pt>
                <c:pt idx="287">
                  <c:v>0.78255864918347773</c:v>
                </c:pt>
                <c:pt idx="288">
                  <c:v>0.78409145179091466</c:v>
                </c:pt>
                <c:pt idx="289">
                  <c:v>0.78561422849165097</c:v>
                </c:pt>
                <c:pt idx="290">
                  <c:v>0.78712703242829429</c:v>
                </c:pt>
                <c:pt idx="291">
                  <c:v>0.78862991667565774</c:v>
                </c:pt>
                <c:pt idx="292">
                  <c:v>0.79012293423630742</c:v>
                </c:pt>
                <c:pt idx="293">
                  <c:v>0.79160613803621649</c:v>
                </c:pt>
                <c:pt idx="294">
                  <c:v>0.79307958092052611</c:v>
                </c:pt>
                <c:pt idx="295">
                  <c:v>0.7945433156494095</c:v>
                </c:pt>
                <c:pt idx="296">
                  <c:v>0.79599739489403964</c:v>
                </c:pt>
                <c:pt idx="297">
                  <c:v>0.79744187123265486</c:v>
                </c:pt>
                <c:pt idx="298">
                  <c:v>0.79887679714672599</c:v>
                </c:pt>
                <c:pt idx="299">
                  <c:v>0.80030222501721648</c:v>
                </c:pt>
                <c:pt idx="300">
                  <c:v>0.80171820712094211</c:v>
                </c:pt>
                <c:pt idx="301">
                  <c:v>0.80312479562701944</c:v>
                </c:pt>
                <c:pt idx="302">
                  <c:v>0.80452204259340887</c:v>
                </c:pt>
                <c:pt idx="303">
                  <c:v>0.8059099999635464</c:v>
                </c:pt>
                <c:pt idx="304">
                  <c:v>0.80728871956306425</c:v>
                </c:pt>
                <c:pt idx="305">
                  <c:v>0.80865825309659711</c:v>
                </c:pt>
                <c:pt idx="306">
                  <c:v>0.81001865214467461</c:v>
                </c:pt>
                <c:pt idx="307">
                  <c:v>0.81136996816069684</c:v>
                </c:pt>
                <c:pt idx="308">
                  <c:v>0.81271225246799239</c:v>
                </c:pt>
                <c:pt idx="309">
                  <c:v>0.81404555625695574</c:v>
                </c:pt>
                <c:pt idx="310">
                  <c:v>0.8153699305822647</c:v>
                </c:pt>
                <c:pt idx="311">
                  <c:v>0.81668542636017538</c:v>
                </c:pt>
                <c:pt idx="312">
                  <c:v>0.8179920943658926</c:v>
                </c:pt>
                <c:pt idx="313">
                  <c:v>0.81928998523101537</c:v>
                </c:pt>
                <c:pt idx="314">
                  <c:v>0.82057914944105703</c:v>
                </c:pt>
                <c:pt idx="315">
                  <c:v>0.82185963733303424</c:v>
                </c:pt>
                <c:pt idx="316">
                  <c:v>0.82313149909312977</c:v>
                </c:pt>
                <c:pt idx="317">
                  <c:v>0.82439478475442318</c:v>
                </c:pt>
                <c:pt idx="318">
                  <c:v>0.82564954419468939</c:v>
                </c:pt>
                <c:pt idx="319">
                  <c:v>0.8268958271342649</c:v>
                </c:pt>
                <c:pt idx="320">
                  <c:v>0.82813368313397806</c:v>
                </c:pt>
                <c:pt idx="321">
                  <c:v>0.82936316159314505</c:v>
                </c:pt>
                <c:pt idx="322">
                  <c:v>0.83058431174762826</c:v>
                </c:pt>
                <c:pt idx="323">
                  <c:v>0.83179718266795621</c:v>
                </c:pt>
                <c:pt idx="324">
                  <c:v>0.83300182325750527</c:v>
                </c:pt>
                <c:pt idx="325">
                  <c:v>0.83419828225073933</c:v>
                </c:pt>
                <c:pt idx="326">
                  <c:v>0.83538660821150912</c:v>
                </c:pt>
                <c:pt idx="327">
                  <c:v>0.83656684953140825</c:v>
                </c:pt>
                <c:pt idx="328">
                  <c:v>0.83773905442818608</c:v>
                </c:pt>
                <c:pt idx="329">
                  <c:v>0.83890327094421391</c:v>
                </c:pt>
                <c:pt idx="330">
                  <c:v>0.84005954694500828</c:v>
                </c:pt>
                <c:pt idx="331">
                  <c:v>0.84120793011780326</c:v>
                </c:pt>
                <c:pt idx="332">
                  <c:v>0.84234846797017915</c:v>
                </c:pt>
                <c:pt idx="333">
                  <c:v>0.84348120782873826</c:v>
                </c:pt>
                <c:pt idx="334">
                  <c:v>0.84460619683783322</c:v>
                </c:pt>
                <c:pt idx="335">
                  <c:v>0.84572348195834279</c:v>
                </c:pt>
                <c:pt idx="336">
                  <c:v>0.84683310996649674</c:v>
                </c:pt>
                <c:pt idx="337">
                  <c:v>0.84793512745274668</c:v>
                </c:pt>
                <c:pt idx="338">
                  <c:v>0.84902958082068503</c:v>
                </c:pt>
                <c:pt idx="339">
                  <c:v>0.85011651628600604</c:v>
                </c:pt>
                <c:pt idx="340">
                  <c:v>0.85119597987551521</c:v>
                </c:pt>
                <c:pt idx="341">
                  <c:v>0.85226801742617808</c:v>
                </c:pt>
                <c:pt idx="342">
                  <c:v>0.85333267458421513</c:v>
                </c:pt>
                <c:pt idx="343">
                  <c:v>0.85438999680423589</c:v>
                </c:pt>
                <c:pt idx="344">
                  <c:v>0.85544002934841556</c:v>
                </c:pt>
                <c:pt idx="345">
                  <c:v>0.85648281728571063</c:v>
                </c:pt>
                <c:pt idx="346">
                  <c:v>0.85751840549111491</c:v>
                </c:pt>
                <c:pt idx="347">
                  <c:v>0.85854683864495296</c:v>
                </c:pt>
                <c:pt idx="348">
                  <c:v>0.85956816123221191</c:v>
                </c:pt>
                <c:pt idx="349">
                  <c:v>0.86058241754191001</c:v>
                </c:pt>
                <c:pt idx="350">
                  <c:v>0.86158965166650114</c:v>
                </c:pt>
                <c:pt idx="351">
                  <c:v>0.86258990750131559</c:v>
                </c:pt>
                <c:pt idx="352">
                  <c:v>0.86358322874403426</c:v>
                </c:pt>
                <c:pt idx="353">
                  <c:v>0.86456965889419768</c:v>
                </c:pt>
                <c:pt idx="354">
                  <c:v>0.8655492412527489</c:v>
                </c:pt>
                <c:pt idx="355">
                  <c:v>0.86652201892160718</c:v>
                </c:pt>
                <c:pt idx="356">
                  <c:v>0.86748803480327497</c:v>
                </c:pt>
                <c:pt idx="357">
                  <c:v>0.86844733160047682</c:v>
                </c:pt>
                <c:pt idx="358">
                  <c:v>0.86939995181582608</c:v>
                </c:pt>
                <c:pt idx="359">
                  <c:v>0.87034593775152502</c:v>
                </c:pt>
                <c:pt idx="360">
                  <c:v>0.87128533150909127</c:v>
                </c:pt>
                <c:pt idx="361">
                  <c:v>0.87221817498911547</c:v>
                </c:pt>
                <c:pt idx="362">
                  <c:v>0.8731445098910442</c:v>
                </c:pt>
                <c:pt idx="363">
                  <c:v>0.87406437771299328</c:v>
                </c:pt>
                <c:pt idx="364">
                  <c:v>0.87497781975158584</c:v>
                </c:pt>
                <c:pt idx="365">
                  <c:v>0.87588487710181728</c:v>
                </c:pt>
                <c:pt idx="366">
                  <c:v>0.87678559065694639</c:v>
                </c:pt>
                <c:pt idx="367">
                  <c:v>0.87768000110841138</c:v>
                </c:pt>
                <c:pt idx="368">
                  <c:v>0.87856814894576929</c:v>
                </c:pt>
                <c:pt idx="369">
                  <c:v>0.87945007445666212</c:v>
                </c:pt>
                <c:pt idx="370">
                  <c:v>0.88032581772680341</c:v>
                </c:pt>
                <c:pt idx="371">
                  <c:v>0.88119541863999018</c:v>
                </c:pt>
                <c:pt idx="372">
                  <c:v>0.88205891687813587</c:v>
                </c:pt>
                <c:pt idx="373">
                  <c:v>0.88291635192132623</c:v>
                </c:pt>
                <c:pt idx="374">
                  <c:v>0.88376776304789606</c:v>
                </c:pt>
                <c:pt idx="375">
                  <c:v>0.88461318933452693</c:v>
                </c:pt>
                <c:pt idx="376">
                  <c:v>0.88545266965636582</c:v>
                </c:pt>
                <c:pt idx="377">
                  <c:v>0.88628624268716316</c:v>
                </c:pt>
                <c:pt idx="378">
                  <c:v>0.88711394689943124</c:v>
                </c:pt>
                <c:pt idx="379">
                  <c:v>0.88793582056462095</c:v>
                </c:pt>
                <c:pt idx="380">
                  <c:v>0.88875190175331775</c:v>
                </c:pt>
                <c:pt idx="381">
                  <c:v>0.88956222833545529</c:v>
                </c:pt>
                <c:pt idx="382">
                  <c:v>0.89036683798054739</c:v>
                </c:pt>
                <c:pt idx="383">
                  <c:v>0.89116576815793735</c:v>
                </c:pt>
                <c:pt idx="384">
                  <c:v>0.89195905613706317</c:v>
                </c:pt>
                <c:pt idx="385">
                  <c:v>0.89274673898774082</c:v>
                </c:pt>
                <c:pt idx="386">
                  <c:v>0.89352885358046286</c:v>
                </c:pt>
                <c:pt idx="387">
                  <c:v>0.89430543658671247</c:v>
                </c:pt>
                <c:pt idx="388">
                  <c:v>0.89507652447929364</c:v>
                </c:pt>
                <c:pt idx="389">
                  <c:v>0.89584215353267582</c:v>
                </c:pt>
                <c:pt idx="390">
                  <c:v>0.8966023598233529</c:v>
                </c:pt>
                <c:pt idx="391">
                  <c:v>0.89735717923021752</c:v>
                </c:pt>
                <c:pt idx="392">
                  <c:v>0.89810664743494739</c:v>
                </c:pt>
                <c:pt idx="393">
                  <c:v>0.89885079992240746</c:v>
                </c:pt>
                <c:pt idx="394">
                  <c:v>0.89958967198106321</c:v>
                </c:pt>
                <c:pt idx="395">
                  <c:v>0.90032329870340799</c:v>
                </c:pt>
                <c:pt idx="396">
                  <c:v>0.90105171498640213</c:v>
                </c:pt>
                <c:pt idx="397">
                  <c:v>0.90177495553192477</c:v>
                </c:pt>
                <c:pt idx="398">
                  <c:v>0.9024930548472373</c:v>
                </c:pt>
                <c:pt idx="399">
                  <c:v>0.90320604724545783</c:v>
                </c:pt>
                <c:pt idx="400">
                  <c:v>0.90391396684604808</c:v>
                </c:pt>
                <c:pt idx="401">
                  <c:v>0.90461684757531002</c:v>
                </c:pt>
                <c:pt idx="402">
                  <c:v>0.90531472316689321</c:v>
                </c:pt>
                <c:pt idx="403">
                  <c:v>0.90600762716231364</c:v>
                </c:pt>
                <c:pt idx="404">
                  <c:v>0.90669559291148094</c:v>
                </c:pt>
                <c:pt idx="405">
                  <c:v>0.90737865357323599</c:v>
                </c:pt>
                <c:pt idx="406">
                  <c:v>0.90805684211589921</c:v>
                </c:pt>
                <c:pt idx="407">
                  <c:v>0.90873019131782551</c:v>
                </c:pt>
                <c:pt idx="408">
                  <c:v>0.9093987337679702</c:v>
                </c:pt>
                <c:pt idx="409">
                  <c:v>0.91006250186646365</c:v>
                </c:pt>
                <c:pt idx="410">
                  <c:v>0.91072152782519189</c:v>
                </c:pt>
                <c:pt idx="411">
                  <c:v>0.91137584366838897</c:v>
                </c:pt>
                <c:pt idx="412">
                  <c:v>0.91202548123323368</c:v>
                </c:pt>
                <c:pt idx="413">
                  <c:v>0.91267047217045671</c:v>
                </c:pt>
                <c:pt idx="414">
                  <c:v>0.91331084794495343</c:v>
                </c:pt>
                <c:pt idx="415">
                  <c:v>0.91394663983640478</c:v>
                </c:pt>
                <c:pt idx="416">
                  <c:v>0.91457787893990472</c:v>
                </c:pt>
                <c:pt idx="417">
                  <c:v>0.91520459616659433</c:v>
                </c:pt>
                <c:pt idx="418">
                  <c:v>0.9158268222443029</c:v>
                </c:pt>
                <c:pt idx="419">
                  <c:v>0.91644458771819393</c:v>
                </c:pt>
                <c:pt idx="420">
                  <c:v>0.91705792295142019</c:v>
                </c:pt>
                <c:pt idx="421">
                  <c:v>0.91766685812578042</c:v>
                </c:pt>
                <c:pt idx="422">
                  <c:v>0.91827142324238564</c:v>
                </c:pt>
                <c:pt idx="423">
                  <c:v>0.91887164812232791</c:v>
                </c:pt>
                <c:pt idx="424">
                  <c:v>0.91946756240735672</c:v>
                </c:pt>
                <c:pt idx="425">
                  <c:v>0.92005919556055871</c:v>
                </c:pt>
                <c:pt idx="426">
                  <c:v>0.92064657686704288</c:v>
                </c:pt>
                <c:pt idx="427">
                  <c:v>0.92122973543463038</c:v>
                </c:pt>
                <c:pt idx="428">
                  <c:v>0.92180870019454986</c:v>
                </c:pt>
                <c:pt idx="429">
                  <c:v>0.92238349990213464</c:v>
                </c:pt>
                <c:pt idx="430">
                  <c:v>0.92295416313752687</c:v>
                </c:pt>
                <c:pt idx="431">
                  <c:v>0.92352071830638371</c:v>
                </c:pt>
                <c:pt idx="432">
                  <c:v>0.92408319364058844</c:v>
                </c:pt>
                <c:pt idx="433">
                  <c:v>0.92464161719896409</c:v>
                </c:pt>
                <c:pt idx="434">
                  <c:v>0.92519601686799169</c:v>
                </c:pt>
                <c:pt idx="435">
                  <c:v>0.9257464203625313</c:v>
                </c:pt>
                <c:pt idx="436">
                  <c:v>0.92629285522654603</c:v>
                </c:pt>
                <c:pt idx="437">
                  <c:v>0.9268353488338299</c:v>
                </c:pt>
                <c:pt idx="438">
                  <c:v>0.92737392838873678</c:v>
                </c:pt>
                <c:pt idx="439">
                  <c:v>0.92790862092691417</c:v>
                </c:pt>
                <c:pt idx="440">
                  <c:v>0.92843945331603905</c:v>
                </c:pt>
                <c:pt idx="441">
                  <c:v>0.92896645225655428</c:v>
                </c:pt>
                <c:pt idx="442">
                  <c:v>0.92948964428240988</c:v>
                </c:pt>
                <c:pt idx="443">
                  <c:v>0.93000905576180504</c:v>
                </c:pt>
                <c:pt idx="444">
                  <c:v>0.93052471289793193</c:v>
                </c:pt>
                <c:pt idx="445">
                  <c:v>0.93103664172972267</c:v>
                </c:pt>
                <c:pt idx="446">
                  <c:v>0.93154486813259718</c:v>
                </c:pt>
                <c:pt idx="447">
                  <c:v>0.93204941781921236</c:v>
                </c:pt>
                <c:pt idx="448">
                  <c:v>0.93255031634021379</c:v>
                </c:pt>
                <c:pt idx="449">
                  <c:v>0.93304758908498808</c:v>
                </c:pt>
                <c:pt idx="450">
                  <c:v>0.93354126128241666</c:v>
                </c:pt>
                <c:pt idx="451">
                  <c:v>0.93403135800163095</c:v>
                </c:pt>
                <c:pt idx="452">
                  <c:v>0.93451790415276881</c:v>
                </c:pt>
                <c:pt idx="453">
                  <c:v>0.93500092448773076</c:v>
                </c:pt>
                <c:pt idx="454">
                  <c:v>0.93548044360093896</c:v>
                </c:pt>
                <c:pt idx="455">
                  <c:v>0.93595648593009495</c:v>
                </c:pt>
                <c:pt idx="456">
                  <c:v>0.93642907575694001</c:v>
                </c:pt>
                <c:pt idx="457">
                  <c:v>0.9368982372080138</c:v>
                </c:pt>
                <c:pt idx="458">
                  <c:v>0.93736399425541583</c:v>
                </c:pt>
                <c:pt idx="459">
                  <c:v>0.93782637071756536</c:v>
                </c:pt>
                <c:pt idx="460">
                  <c:v>0.93828539025996283</c:v>
                </c:pt>
                <c:pt idx="461">
                  <c:v>0.93874107639595061</c:v>
                </c:pt>
                <c:pt idx="462">
                  <c:v>0.93919345248747443</c:v>
                </c:pt>
                <c:pt idx="463">
                  <c:v>0.9396425417458445</c:v>
                </c:pt>
                <c:pt idx="464">
                  <c:v>0.94008836723249634</c:v>
                </c:pt>
                <c:pt idx="465">
                  <c:v>0.940530951859752</c:v>
                </c:pt>
                <c:pt idx="466">
                  <c:v>0.94097031839158074</c:v>
                </c:pt>
                <c:pt idx="467">
                  <c:v>0.94140648944435934</c:v>
                </c:pt>
                <c:pt idx="468">
                  <c:v>0.94183948748763147</c:v>
                </c:pt>
                <c:pt idx="469">
                  <c:v>0.9422693348448673</c:v>
                </c:pt>
                <c:pt idx="470">
                  <c:v>0.94269605369422271</c:v>
                </c:pt>
                <c:pt idx="471">
                  <c:v>0.94311966606929787</c:v>
                </c:pt>
                <c:pt idx="472">
                  <c:v>0.94354019385989318</c:v>
                </c:pt>
                <c:pt idx="473">
                  <c:v>0.94395765881276739</c:v>
                </c:pt>
                <c:pt idx="474">
                  <c:v>0.94437208253239258</c:v>
                </c:pt>
                <c:pt idx="475">
                  <c:v>0.94478348648170973</c:v>
                </c:pt>
                <c:pt idx="476">
                  <c:v>0.94519189198288223</c:v>
                </c:pt>
                <c:pt idx="477">
                  <c:v>0.94559732021804943</c:v>
                </c:pt>
                <c:pt idx="478">
                  <c:v>0.94599979223007713</c:v>
                </c:pt>
                <c:pt idx="479">
                  <c:v>0.9463993289233098</c:v>
                </c:pt>
                <c:pt idx="480">
                  <c:v>0.9467959510643188</c:v>
                </c:pt>
                <c:pt idx="481">
                  <c:v>0.94718967928265108</c:v>
                </c:pt>
                <c:pt idx="482">
                  <c:v>0.94758053407157627</c:v>
                </c:pt>
                <c:pt idx="483">
                  <c:v>0.94796853578883145</c:v>
                </c:pt>
                <c:pt idx="484">
                  <c:v>0.94835370465736535</c:v>
                </c:pt>
                <c:pt idx="485">
                  <c:v>0.94873606076608075</c:v>
                </c:pt>
                <c:pt idx="486">
                  <c:v>0.94911562407057626</c:v>
                </c:pt>
                <c:pt idx="487">
                  <c:v>0.94949241439388443</c:v>
                </c:pt>
                <c:pt idx="488">
                  <c:v>0.94986645142721016</c:v>
                </c:pt>
                <c:pt idx="489">
                  <c:v>0.95023775473066674</c:v>
                </c:pt>
                <c:pt idx="490">
                  <c:v>0.9506063437340101</c:v>
                </c:pt>
                <c:pt idx="491">
                  <c:v>0.95097223773737094</c:v>
                </c:pt>
                <c:pt idx="492">
                  <c:v>0.95133545591198621</c:v>
                </c:pt>
                <c:pt idx="493">
                  <c:v>0.95169601730092712</c:v>
                </c:pt>
                <c:pt idx="494">
                  <c:v>0.95205394081982675</c:v>
                </c:pt>
                <c:pt idx="495">
                  <c:v>0.95240924525760473</c:v>
                </c:pt>
                <c:pt idx="496">
                  <c:v>0.9527619492771906</c:v>
                </c:pt>
                <c:pt idx="497">
                  <c:v>0.95311207141624421</c:v>
                </c:pt>
                <c:pt idx="498">
                  <c:v>0.95345963008787549</c:v>
                </c:pt>
                <c:pt idx="499">
                  <c:v>0.95380464358136052</c:v>
                </c:pt>
                <c:pt idx="500">
                  <c:v>0.95414713006285756</c:v>
                </c:pt>
                <c:pt idx="501">
                  <c:v>0.95448710757611788</c:v>
                </c:pt>
                <c:pt idx="502">
                  <c:v>0.95482459404319775</c:v>
                </c:pt>
                <c:pt idx="503">
                  <c:v>0.95515960726516591</c:v>
                </c:pt>
                <c:pt idx="504">
                  <c:v>0.95549216492281008</c:v>
                </c:pt>
                <c:pt idx="505">
                  <c:v>0.95582228457733986</c:v>
                </c:pt>
                <c:pt idx="506">
                  <c:v>0.95614998367108905</c:v>
                </c:pt>
                <c:pt idx="507">
                  <c:v>0.95647527952821376</c:v>
                </c:pt>
                <c:pt idx="508">
                  <c:v>0.95679818935539018</c:v>
                </c:pt>
                <c:pt idx="509">
                  <c:v>0.95711873024250826</c:v>
                </c:pt>
                <c:pt idx="510">
                  <c:v>0.9574369191633636</c:v>
                </c:pt>
                <c:pt idx="511">
                  <c:v>0.95775277297634753</c:v>
                </c:pt>
                <c:pt idx="512">
                  <c:v>0.9580663084251333</c:v>
                </c:pt>
                <c:pt idx="513">
                  <c:v>0.95837754213936166</c:v>
                </c:pt>
                <c:pt idx="514">
                  <c:v>0.95868649063532207</c:v>
                </c:pt>
                <c:pt idx="515">
                  <c:v>0.95899317031663267</c:v>
                </c:pt>
                <c:pt idx="516">
                  <c:v>0.95929759747491739</c:v>
                </c:pt>
                <c:pt idx="517">
                  <c:v>0.95959978829047998</c:v>
                </c:pt>
                <c:pt idx="518">
                  <c:v>0.95989975883297651</c:v>
                </c:pt>
                <c:pt idx="519">
                  <c:v>0.96019752506208411</c:v>
                </c:pt>
                <c:pt idx="520">
                  <c:v>0.96049310282816824</c:v>
                </c:pt>
                <c:pt idx="521">
                  <c:v>0.96078650787294606</c:v>
                </c:pt>
                <c:pt idx="522">
                  <c:v>0.96107775583014798</c:v>
                </c:pt>
                <c:pt idx="523">
                  <c:v>0.96136686222617718</c:v>
                </c:pt>
                <c:pt idx="524">
                  <c:v>0.96165384248076502</c:v>
                </c:pt>
                <c:pt idx="525">
                  <c:v>0.96193871190762403</c:v>
                </c:pt>
                <c:pt idx="526">
                  <c:v>0.96222148571509958</c:v>
                </c:pt>
                <c:pt idx="527">
                  <c:v>0.96250217900681734</c:v>
                </c:pt>
                <c:pt idx="528">
                  <c:v>0.96278080678232869</c:v>
                </c:pt>
                <c:pt idx="529">
                  <c:v>0.96305738393775275</c:v>
                </c:pt>
                <c:pt idx="530">
                  <c:v>0.96333192526641653</c:v>
                </c:pt>
                <c:pt idx="531">
                  <c:v>0.96360444545949253</c:v>
                </c:pt>
                <c:pt idx="532">
                  <c:v>0.96387495910663168</c:v>
                </c:pt>
                <c:pt idx="533">
                  <c:v>0.96414348069659628</c:v>
                </c:pt>
                <c:pt idx="534">
                  <c:v>0.96441002461788694</c:v>
                </c:pt>
                <c:pt idx="535">
                  <c:v>0.9646746051593702</c:v>
                </c:pt>
                <c:pt idx="536">
                  <c:v>0.9649372365109008</c:v>
                </c:pt>
                <c:pt idx="537">
                  <c:v>0.96519793276394139</c:v>
                </c:pt>
                <c:pt idx="538">
                  <c:v>0.96545670791218097</c:v>
                </c:pt>
                <c:pt idx="539">
                  <c:v>0.96571357585214945</c:v>
                </c:pt>
                <c:pt idx="540">
                  <c:v>0.96596855038382845</c:v>
                </c:pt>
                <c:pt idx="541">
                  <c:v>0.96622164521126108</c:v>
                </c:pt>
                <c:pt idx="542">
                  <c:v>0.96647287394315862</c:v>
                </c:pt>
                <c:pt idx="543">
                  <c:v>0.96672225009350199</c:v>
                </c:pt>
                <c:pt idx="544">
                  <c:v>0.96696978708214398</c:v>
                </c:pt>
                <c:pt idx="545">
                  <c:v>0.96721549823540609</c:v>
                </c:pt>
                <c:pt idx="546">
                  <c:v>0.96745939678667303</c:v>
                </c:pt>
                <c:pt idx="547">
                  <c:v>0.96770149587698506</c:v>
                </c:pt>
                <c:pt idx="548">
                  <c:v>0.96794180855562661</c:v>
                </c:pt>
                <c:pt idx="549">
                  <c:v>0.9681803477807126</c:v>
                </c:pt>
                <c:pt idx="550">
                  <c:v>0.9684171264197714</c:v>
                </c:pt>
                <c:pt idx="551">
                  <c:v>0.96865215725032627</c:v>
                </c:pt>
                <c:pt idx="552">
                  <c:v>0.96888545296047146</c:v>
                </c:pt>
                <c:pt idx="553">
                  <c:v>0.9691170261494475</c:v>
                </c:pt>
                <c:pt idx="554">
                  <c:v>0.96934688932821356</c:v>
                </c:pt>
                <c:pt idx="555">
                  <c:v>0.96957505492001572</c:v>
                </c:pt>
                <c:pt idx="556">
                  <c:v>0.96980153526095292</c:v>
                </c:pt>
                <c:pt idx="557">
                  <c:v>0.97002634260054044</c:v>
                </c:pt>
                <c:pt idx="558">
                  <c:v>0.97024948910227038</c:v>
                </c:pt>
                <c:pt idx="559">
                  <c:v>0.97047098684416877</c:v>
                </c:pt>
                <c:pt idx="560">
                  <c:v>0.97069084781935067</c:v>
                </c:pt>
                <c:pt idx="561">
                  <c:v>0.97090908393657083</c:v>
                </c:pt>
                <c:pt idx="562">
                  <c:v>0.97112570702077383</c:v>
                </c:pt>
                <c:pt idx="563">
                  <c:v>0.97134072881363931</c:v>
                </c:pt>
                <c:pt idx="564">
                  <c:v>0.97155416097412584</c:v>
                </c:pt>
                <c:pt idx="565">
                  <c:v>0.97176601507900973</c:v>
                </c:pt>
                <c:pt idx="566">
                  <c:v>0.97197630262342383</c:v>
                </c:pt>
                <c:pt idx="567">
                  <c:v>0.97218503502139253</c:v>
                </c:pt>
                <c:pt idx="568">
                  <c:v>0.97239222360636191</c:v>
                </c:pt>
                <c:pt idx="569">
                  <c:v>0.97259787963172939</c:v>
                </c:pt>
                <c:pt idx="570">
                  <c:v>0.97280201427137047</c:v>
                </c:pt>
                <c:pt idx="571">
                  <c:v>0.97300463862016107</c:v>
                </c:pt>
                <c:pt idx="572">
                  <c:v>0.97320576369449829</c:v>
                </c:pt>
                <c:pt idx="573">
                  <c:v>0.97340540043281809</c:v>
                </c:pt>
                <c:pt idx="574">
                  <c:v>0.97360355969611012</c:v>
                </c:pt>
                <c:pt idx="575">
                  <c:v>0.97380025226842937</c:v>
                </c:pt>
                <c:pt idx="576">
                  <c:v>0.97399548885740572</c:v>
                </c:pt>
                <c:pt idx="577">
                  <c:v>0.97418928009474981</c:v>
                </c:pt>
                <c:pt idx="578">
                  <c:v>0.97438163653675725</c:v>
                </c:pt>
                <c:pt idx="579">
                  <c:v>0.97457256866480879</c:v>
                </c:pt>
                <c:pt idx="580">
                  <c:v>0.97476208688586885</c:v>
                </c:pt>
                <c:pt idx="581">
                  <c:v>0.97495020153298029</c:v>
                </c:pt>
                <c:pt idx="582">
                  <c:v>0.97513692286575682</c:v>
                </c:pt>
                <c:pt idx="583">
                  <c:v>0.97532226107087372</c:v>
                </c:pt>
                <c:pt idx="584">
                  <c:v>0.9755062262625529</c:v>
                </c:pt>
                <c:pt idx="585">
                  <c:v>0.97568882848304894</c:v>
                </c:pt>
                <c:pt idx="586">
                  <c:v>0.97587007770312928</c:v>
                </c:pt>
                <c:pt idx="587">
                  <c:v>0.97604998382255359</c:v>
                </c:pt>
                <c:pt idx="588">
                  <c:v>0.97622855667054897</c:v>
                </c:pt>
                <c:pt idx="589">
                  <c:v>0.97640580600628468</c:v>
                </c:pt>
                <c:pt idx="590">
                  <c:v>0.97658174151934085</c:v>
                </c:pt>
                <c:pt idx="591">
                  <c:v>0.97675637283017736</c:v>
                </c:pt>
                <c:pt idx="592">
                  <c:v>0.97692970949059921</c:v>
                </c:pt>
                <c:pt idx="593">
                  <c:v>0.97710176098421808</c:v>
                </c:pt>
                <c:pt idx="594">
                  <c:v>0.97727253672691305</c:v>
                </c:pt>
                <c:pt idx="595">
                  <c:v>0.97744204606728657</c:v>
                </c:pt>
                <c:pt idx="596">
                  <c:v>0.97761029828711987</c:v>
                </c:pt>
                <c:pt idx="597">
                  <c:v>0.97777730260182438</c:v>
                </c:pt>
                <c:pt idx="598">
                  <c:v>0.97794306816089072</c:v>
                </c:pt>
                <c:pt idx="599">
                  <c:v>0.97810760404833541</c:v>
                </c:pt>
                <c:pt idx="600">
                  <c:v>0.97827091928314436</c:v>
                </c:pt>
                <c:pt idx="601">
                  <c:v>0.97843302281971489</c:v>
                </c:pt>
                <c:pt idx="602">
                  <c:v>0.978593923548293</c:v>
                </c:pt>
                <c:pt idx="603">
                  <c:v>0.97875363029541096</c:v>
                </c:pt>
                <c:pt idx="604">
                  <c:v>0.97891215182431968</c:v>
                </c:pt>
                <c:pt idx="605">
                  <c:v>0.97906949683541966</c:v>
                </c:pt>
                <c:pt idx="606">
                  <c:v>0.97922567396668958</c:v>
                </c:pt>
                <c:pt idx="607">
                  <c:v>0.97938069179411202</c:v>
                </c:pt>
                <c:pt idx="608">
                  <c:v>0.97953455883209628</c:v>
                </c:pt>
                <c:pt idx="609">
                  <c:v>0.979687283533899</c:v>
                </c:pt>
                <c:pt idx="610">
                  <c:v>0.97983887429204253</c:v>
                </c:pt>
                <c:pt idx="611">
                  <c:v>0.97998933943873023</c:v>
                </c:pt>
                <c:pt idx="612">
                  <c:v>0.98013868724625974</c:v>
                </c:pt>
                <c:pt idx="613">
                  <c:v>0.98028692592743283</c:v>
                </c:pt>
                <c:pt idx="614">
                  <c:v>0.98043406363596441</c:v>
                </c:pt>
                <c:pt idx="615">
                  <c:v>0.98058010846688703</c:v>
                </c:pt>
                <c:pt idx="616">
                  <c:v>0.98072506845695495</c:v>
                </c:pt>
                <c:pt idx="617">
                  <c:v>0.98086895158504372</c:v>
                </c:pt>
                <c:pt idx="618">
                  <c:v>0.98101176577254934</c:v>
                </c:pt>
                <c:pt idx="619">
                  <c:v>0.98115351888378266</c:v>
                </c:pt>
                <c:pt idx="620">
                  <c:v>0.98129421872636358</c:v>
                </c:pt>
                <c:pt idx="621">
                  <c:v>0.98143387305161223</c:v>
                </c:pt>
                <c:pt idx="622">
                  <c:v>0.98157248955493603</c:v>
                </c:pt>
                <c:pt idx="623">
                  <c:v>0.98171007587621673</c:v>
                </c:pt>
                <c:pt idx="624">
                  <c:v>0.98184663960019369</c:v>
                </c:pt>
                <c:pt idx="625">
                  <c:v>0.98198218825684502</c:v>
                </c:pt>
                <c:pt idx="626">
                  <c:v>0.98211672932176675</c:v>
                </c:pt>
                <c:pt idx="627">
                  <c:v>0.98225027021654887</c:v>
                </c:pt>
                <c:pt idx="628">
                  <c:v>0.98238281830914975</c:v>
                </c:pt>
                <c:pt idx="629">
                  <c:v>0.98251438091426768</c:v>
                </c:pt>
                <c:pt idx="630">
                  <c:v>0.98264496529371059</c:v>
                </c:pt>
                <c:pt idx="631">
                  <c:v>0.98277457865676343</c:v>
                </c:pt>
                <c:pt idx="632">
                  <c:v>0.98290322816055176</c:v>
                </c:pt>
                <c:pt idx="633">
                  <c:v>0.98303092091040611</c:v>
                </c:pt>
                <c:pt idx="634">
                  <c:v>0.98315766396022064</c:v>
                </c:pt>
                <c:pt idx="635">
                  <c:v>0.98328346431281199</c:v>
                </c:pt>
                <c:pt idx="636">
                  <c:v>0.9834083289202743</c:v>
                </c:pt>
                <c:pt idx="637">
                  <c:v>0.98353226468433363</c:v>
                </c:pt>
                <c:pt idx="638">
                  <c:v>0.98365527845669831</c:v>
                </c:pt>
                <c:pt idx="639">
                  <c:v>0.98377737703940749</c:v>
                </c:pt>
                <c:pt idx="640">
                  <c:v>0.98389856718517965</c:v>
                </c:pt>
                <c:pt idx="641">
                  <c:v>0.9840188555977547</c:v>
                </c:pt>
                <c:pt idx="642">
                  <c:v>0.98413824893223867</c:v>
                </c:pt>
                <c:pt idx="643">
                  <c:v>0.98425675379544197</c:v>
                </c:pt>
                <c:pt idx="644">
                  <c:v>0.98437437674621819</c:v>
                </c:pt>
                <c:pt idx="645">
                  <c:v>0.98449112429579999</c:v>
                </c:pt>
                <c:pt idx="646">
                  <c:v>0.9846070029081323</c:v>
                </c:pt>
                <c:pt idx="647">
                  <c:v>0.98472201900020395</c:v>
                </c:pt>
                <c:pt idx="648">
                  <c:v>0.98483617894237663</c:v>
                </c:pt>
                <c:pt idx="649">
                  <c:v>0.98494948905871293</c:v>
                </c:pt>
                <c:pt idx="650">
                  <c:v>0.98506195562730081</c:v>
                </c:pt>
                <c:pt idx="651">
                  <c:v>0.98517358488057616</c:v>
                </c:pt>
                <c:pt idx="652">
                  <c:v>0.98528438300564503</c:v>
                </c:pt>
                <c:pt idx="653">
                  <c:v>0.98539435614460047</c:v>
                </c:pt>
                <c:pt idx="654">
                  <c:v>0.98550351039484141</c:v>
                </c:pt>
                <c:pt idx="655">
                  <c:v>0.9856118518093856</c:v>
                </c:pt>
                <c:pt idx="656">
                  <c:v>0.98571938639718315</c:v>
                </c:pt>
                <c:pt idx="657">
                  <c:v>0.98582612012342674</c:v>
                </c:pt>
                <c:pt idx="658">
                  <c:v>0.98593205890986013</c:v>
                </c:pt>
                <c:pt idx="659">
                  <c:v>0.98603720863508482</c:v>
                </c:pt>
                <c:pt idx="660">
                  <c:v>0.98614157513486467</c:v>
                </c:pt>
                <c:pt idx="661">
                  <c:v>0.98624516420242814</c:v>
                </c:pt>
                <c:pt idx="662">
                  <c:v>0.98634798158876857</c:v>
                </c:pt>
                <c:pt idx="663">
                  <c:v>0.98645003300294376</c:v>
                </c:pt>
                <c:pt idx="664">
                  <c:v>0.98655132411237101</c:v>
                </c:pt>
                <c:pt idx="665">
                  <c:v>0.98665186054312348</c:v>
                </c:pt>
                <c:pt idx="666">
                  <c:v>0.98675164788022141</c:v>
                </c:pt>
                <c:pt idx="667">
                  <c:v>0.9868506916679235</c:v>
                </c:pt>
                <c:pt idx="668">
                  <c:v>0.98694899741001563</c:v>
                </c:pt>
                <c:pt idx="669">
                  <c:v>0.98704657057009826</c:v>
                </c:pt>
                <c:pt idx="670">
                  <c:v>0.98714341657187021</c:v>
                </c:pt>
                <c:pt idx="671">
                  <c:v>0.98723954079941323</c:v>
                </c:pt>
                <c:pt idx="672">
                  <c:v>0.98733494859747228</c:v>
                </c:pt>
                <c:pt idx="673">
                  <c:v>0.98742964527173493</c:v>
                </c:pt>
                <c:pt idx="674">
                  <c:v>0.98752363608910954</c:v>
                </c:pt>
                <c:pt idx="675">
                  <c:v>0.98761692627800013</c:v>
                </c:pt>
                <c:pt idx="676">
                  <c:v>0.98770952102858089</c:v>
                </c:pt>
                <c:pt idx="677">
                  <c:v>0.98780142549306704</c:v>
                </c:pt>
                <c:pt idx="678">
                  <c:v>0.9878926447859866</c:v>
                </c:pt>
                <c:pt idx="679">
                  <c:v>0.9879831839844474</c:v>
                </c:pt>
                <c:pt idx="680">
                  <c:v>0.98807304812840457</c:v>
                </c:pt>
                <c:pt idx="681">
                  <c:v>0.9881622422209243</c:v>
                </c:pt>
                <c:pt idx="682">
                  <c:v>0.98825077122844807</c:v>
                </c:pt>
                <c:pt idx="683">
                  <c:v>0.98833864008105243</c:v>
                </c:pt>
                <c:pt idx="684">
                  <c:v>0.98842585367271019</c:v>
                </c:pt>
                <c:pt idx="685">
                  <c:v>0.98851241686154656</c:v>
                </c:pt>
                <c:pt idx="686">
                  <c:v>0.98859833447009593</c:v>
                </c:pt>
                <c:pt idx="687">
                  <c:v>0.98868361128555582</c:v>
                </c:pt>
                <c:pt idx="688">
                  <c:v>0.98876825206004015</c:v>
                </c:pt>
                <c:pt idx="689">
                  <c:v>0.98885226151082894</c:v>
                </c:pt>
                <c:pt idx="690">
                  <c:v>0.98893564432061809</c:v>
                </c:pt>
                <c:pt idx="691">
                  <c:v>0.98901840513776718</c:v>
                </c:pt>
                <c:pt idx="692">
                  <c:v>0.98910054857654439</c:v>
                </c:pt>
                <c:pt idx="693">
                  <c:v>0.98918207921737089</c:v>
                </c:pt>
                <c:pt idx="694">
                  <c:v>0.98926300160706426</c:v>
                </c:pt>
                <c:pt idx="695">
                  <c:v>0.98934332025907745</c:v>
                </c:pt>
                <c:pt idx="696">
                  <c:v>0.98942303965373934</c:v>
                </c:pt>
                <c:pt idx="697">
                  <c:v>0.98950216423849247</c:v>
                </c:pt>
                <c:pt idx="698">
                  <c:v>0.98958069842812757</c:v>
                </c:pt>
                <c:pt idx="699">
                  <c:v>0.98965864660501879</c:v>
                </c:pt>
                <c:pt idx="700">
                  <c:v>0.98973601311935711</c:v>
                </c:pt>
                <c:pt idx="701">
                  <c:v>0.98981280228937951</c:v>
                </c:pt>
                <c:pt idx="702">
                  <c:v>0.9898890184016006</c:v>
                </c:pt>
                <c:pt idx="703">
                  <c:v>0.98996466571103914</c:v>
                </c:pt>
                <c:pt idx="704">
                  <c:v>0.99003974844144504</c:v>
                </c:pt>
                <c:pt idx="705">
                  <c:v>0.9901142707855245</c:v>
                </c:pt>
                <c:pt idx="706">
                  <c:v>0.99018823690516233</c:v>
                </c:pt>
                <c:pt idx="707">
                  <c:v>0.99026165093164509</c:v>
                </c:pt>
                <c:pt idx="708">
                  <c:v>0.99033451696588004</c:v>
                </c:pt>
                <c:pt idx="709">
                  <c:v>0.99040683907861493</c:v>
                </c:pt>
                <c:pt idx="710">
                  <c:v>0.99047862131065467</c:v>
                </c:pt>
                <c:pt idx="711">
                  <c:v>0.99054986767307707</c:v>
                </c:pt>
                <c:pt idx="712">
                  <c:v>0.99062058214744753</c:v>
                </c:pt>
                <c:pt idx="713">
                  <c:v>0.99069076868603156</c:v>
                </c:pt>
                <c:pt idx="714">
                  <c:v>0.99076043121200574</c:v>
                </c:pt>
                <c:pt idx="715">
                  <c:v>0.99082957361966839</c:v>
                </c:pt>
                <c:pt idx="716">
                  <c:v>0.99089819977464733</c:v>
                </c:pt>
                <c:pt idx="717">
                  <c:v>0.99096631351410702</c:v>
                </c:pt>
                <c:pt idx="718">
                  <c:v>0.99103391864695412</c:v>
                </c:pt>
                <c:pt idx="719">
                  <c:v>0.99110101895404179</c:v>
                </c:pt>
                <c:pt idx="720">
                  <c:v>0.99116761818837229</c:v>
                </c:pt>
                <c:pt idx="721">
                  <c:v>0.99123372007529809</c:v>
                </c:pt>
                <c:pt idx="722">
                  <c:v>0.99129932831272172</c:v>
                </c:pt>
                <c:pt idx="723">
                  <c:v>0.99136444657129497</c:v>
                </c:pt>
                <c:pt idx="724">
                  <c:v>0.99142907849461503</c:v>
                </c:pt>
                <c:pt idx="725">
                  <c:v>0.99149322769942116</c:v>
                </c:pt>
                <c:pt idx="726">
                  <c:v>0.99155689777578848</c:v>
                </c:pt>
                <c:pt idx="727">
                  <c:v>0.9916200922873214</c:v>
                </c:pt>
                <c:pt idx="728">
                  <c:v>0.99168281477134512</c:v>
                </c:pt>
                <c:pt idx="729">
                  <c:v>0.99174506873909585</c:v>
                </c:pt>
                <c:pt idx="730">
                  <c:v>0.99180685767591048</c:v>
                </c:pt>
                <c:pt idx="731">
                  <c:v>0.99186818504141372</c:v>
                </c:pt>
                <c:pt idx="732">
                  <c:v>0.99192905426970446</c:v>
                </c:pt>
                <c:pt idx="733">
                  <c:v>0.99198946876954153</c:v>
                </c:pt>
                <c:pt idx="734">
                  <c:v>0.99204943192452688</c:v>
                </c:pt>
                <c:pt idx="735">
                  <c:v>0.99210894709328856</c:v>
                </c:pt>
                <c:pt idx="736">
                  <c:v>0.99216801760966167</c:v>
                </c:pt>
                <c:pt idx="737">
                  <c:v>0.99222664678286809</c:v>
                </c:pt>
                <c:pt idx="738">
                  <c:v>0.99228483789769673</c:v>
                </c:pt>
                <c:pt idx="739">
                  <c:v>0.9923425942146783</c:v>
                </c:pt>
                <c:pt idx="740">
                  <c:v>0.99239991897026436</c:v>
                </c:pt>
                <c:pt idx="741">
                  <c:v>0.99245681537700059</c:v>
                </c:pt>
                <c:pt idx="742">
                  <c:v>0.99251328662370109</c:v>
                </c:pt>
                <c:pt idx="743">
                  <c:v>0.99256933587562102</c:v>
                </c:pt>
                <c:pt idx="744">
                  <c:v>0.99262496627462748</c:v>
                </c:pt>
                <c:pt idx="745">
                  <c:v>0.99268018093937038</c:v>
                </c:pt>
                <c:pt idx="746">
                  <c:v>0.99273498296545049</c:v>
                </c:pt>
                <c:pt idx="747">
                  <c:v>0.99278937542558832</c:v>
                </c:pt>
                <c:pt idx="748">
                  <c:v>0.99284336136978946</c:v>
                </c:pt>
                <c:pt idx="749">
                  <c:v>0.99289694382551053</c:v>
                </c:pt>
                <c:pt idx="750">
                  <c:v>0.99295012579782371</c:v>
                </c:pt>
                <c:pt idx="751">
                  <c:v>0.99300291026957965</c:v>
                </c:pt>
                <c:pt idx="752">
                  <c:v>0.99305530020156874</c:v>
                </c:pt>
                <c:pt idx="753">
                  <c:v>0.99310729853268276</c:v>
                </c:pt>
                <c:pt idx="754">
                  <c:v>0.99315890818007413</c:v>
                </c:pt>
                <c:pt idx="755">
                  <c:v>0.99321013203931419</c:v>
                </c:pt>
                <c:pt idx="756">
                  <c:v>0.99326097298455096</c:v>
                </c:pt>
                <c:pt idx="757">
                  <c:v>0.99331143386866572</c:v>
                </c:pt>
                <c:pt idx="758">
                  <c:v>0.99336151752342705</c:v>
                </c:pt>
                <c:pt idx="759">
                  <c:v>0.99341122675964599</c:v>
                </c:pt>
                <c:pt idx="760">
                  <c:v>0.99346056436732866</c:v>
                </c:pt>
                <c:pt idx="761">
                  <c:v>0.9935095331158279</c:v>
                </c:pt>
                <c:pt idx="762">
                  <c:v>0.99355813575399465</c:v>
                </c:pt>
                <c:pt idx="763">
                  <c:v>0.99360637501032723</c:v>
                </c:pt>
                <c:pt idx="764">
                  <c:v>0.99365425359311976</c:v>
                </c:pt>
                <c:pt idx="765">
                  <c:v>0.9937017741906109</c:v>
                </c:pt>
                <c:pt idx="766">
                  <c:v>0.99374893947112941</c:v>
                </c:pt>
                <c:pt idx="767">
                  <c:v>0.99379575208323967</c:v>
                </c:pt>
                <c:pt idx="768">
                  <c:v>0.99384221465588696</c:v>
                </c:pt>
                <c:pt idx="769">
                  <c:v>0.99388832979854036</c:v>
                </c:pt>
                <c:pt idx="770">
                  <c:v>0.99393410010133532</c:v>
                </c:pt>
                <c:pt idx="771">
                  <c:v>0.99397952813521495</c:v>
                </c:pt>
                <c:pt idx="772">
                  <c:v>0.99402461645207096</c:v>
                </c:pt>
                <c:pt idx="773">
                  <c:v>0.99406936758488251</c:v>
                </c:pt>
                <c:pt idx="774">
                  <c:v>0.994113784047855</c:v>
                </c:pt>
                <c:pt idx="775">
                  <c:v>0.99415786833655717</c:v>
                </c:pt>
                <c:pt idx="776">
                  <c:v>0.99420162292805814</c:v>
                </c:pt>
                <c:pt idx="777">
                  <c:v>0.99424505028106258</c:v>
                </c:pt>
                <c:pt idx="778">
                  <c:v>0.99428815283604488</c:v>
                </c:pt>
                <c:pt idx="779">
                  <c:v>0.99433093301538356</c:v>
                </c:pt>
                <c:pt idx="780">
                  <c:v>0.99437339322349294</c:v>
                </c:pt>
                <c:pt idx="781">
                  <c:v>0.99441553584695574</c:v>
                </c:pt>
                <c:pt idx="782">
                  <c:v>0.99445736325465295</c:v>
                </c:pt>
                <c:pt idx="783">
                  <c:v>0.99449887779789425</c:v>
                </c:pt>
                <c:pt idx="784">
                  <c:v>0.99454008181054643</c:v>
                </c:pt>
                <c:pt idx="785">
                  <c:v>0.99458097760916175</c:v>
                </c:pt>
                <c:pt idx="786">
                  <c:v>0.99462156749310449</c:v>
                </c:pt>
                <c:pt idx="787">
                  <c:v>0.99466185374467742</c:v>
                </c:pt>
                <c:pt idx="788">
                  <c:v>0.99470183862924699</c:v>
                </c:pt>
                <c:pt idx="789">
                  <c:v>0.99474152439536767</c:v>
                </c:pt>
                <c:pt idx="790">
                  <c:v>0.9947809132749047</c:v>
                </c:pt>
                <c:pt idx="791">
                  <c:v>0.99482000748315769</c:v>
                </c:pt>
                <c:pt idx="792">
                  <c:v>0.9948588092189814</c:v>
                </c:pt>
                <c:pt idx="793">
                  <c:v>0.99489732066490733</c:v>
                </c:pt>
                <c:pt idx="794">
                  <c:v>0.9949355439872628</c:v>
                </c:pt>
                <c:pt idx="795">
                  <c:v>0.99497348133629038</c:v>
                </c:pt>
                <c:pt idx="796">
                  <c:v>0.99501113484626647</c:v>
                </c:pt>
                <c:pt idx="797">
                  <c:v>0.99504850663561772</c:v>
                </c:pt>
                <c:pt idx="798">
                  <c:v>0.99508559880703829</c:v>
                </c:pt>
                <c:pt idx="799">
                  <c:v>0.99512241344760544</c:v>
                </c:pt>
                <c:pt idx="800">
                  <c:v>0.99515895262889398</c:v>
                </c:pt>
                <c:pt idx="801">
                  <c:v>0.99519521840709069</c:v>
                </c:pt>
                <c:pt idx="802">
                  <c:v>0.99523121282310711</c:v>
                </c:pt>
                <c:pt idx="803">
                  <c:v>0.99526693790269249</c:v>
                </c:pt>
                <c:pt idx="804">
                  <c:v>0.99530239565654455</c:v>
                </c:pt>
                <c:pt idx="805">
                  <c:v>0.99533758808042094</c:v>
                </c:pt>
                <c:pt idx="806">
                  <c:v>0.99537251715524866</c:v>
                </c:pt>
                <c:pt idx="807">
                  <c:v>0.99540718484723389</c:v>
                </c:pt>
                <c:pt idx="808">
                  <c:v>0.99544159310796942</c:v>
                </c:pt>
                <c:pt idx="809">
                  <c:v>0.99547574387454296</c:v>
                </c:pt>
                <c:pt idx="810">
                  <c:v>0.99550963906964407</c:v>
                </c:pt>
                <c:pt idx="811">
                  <c:v>0.99554328060166952</c:v>
                </c:pt>
                <c:pt idx="812">
                  <c:v>0.99557667036482889</c:v>
                </c:pt>
                <c:pt idx="813">
                  <c:v>0.99560981023924966</c:v>
                </c:pt>
                <c:pt idx="814">
                  <c:v>0.99564270209107997</c:v>
                </c:pt>
                <c:pt idx="815">
                  <c:v>0.99567534777259203</c:v>
                </c:pt>
                <c:pt idx="816">
                  <c:v>0.99570774912228488</c:v>
                </c:pt>
                <c:pt idx="817">
                  <c:v>0.99573990796498535</c:v>
                </c:pt>
                <c:pt idx="818">
                  <c:v>0.9957718261119487</c:v>
                </c:pt>
                <c:pt idx="819">
                  <c:v>0.9958035053609593</c:v>
                </c:pt>
                <c:pt idx="820">
                  <c:v>0.99583494749642953</c:v>
                </c:pt>
                <c:pt idx="821">
                  <c:v>0.99586615428949865</c:v>
                </c:pt>
                <c:pt idx="822">
                  <c:v>0.99589712749813031</c:v>
                </c:pt>
                <c:pt idx="823">
                  <c:v>0.99592786886721019</c:v>
                </c:pt>
                <c:pt idx="824">
                  <c:v>0.99595838012864224</c:v>
                </c:pt>
                <c:pt idx="825">
                  <c:v>0.99598866300144451</c:v>
                </c:pt>
                <c:pt idx="826">
                  <c:v>0.99601871919184415</c:v>
                </c:pt>
                <c:pt idx="827">
                  <c:v>0.99604855039337237</c:v>
                </c:pt>
                <c:pt idx="828">
                  <c:v>0.996078158286957</c:v>
                </c:pt>
                <c:pt idx="829">
                  <c:v>0.9961075445410168</c:v>
                </c:pt>
                <c:pt idx="830">
                  <c:v>0.99613671081155275</c:v>
                </c:pt>
                <c:pt idx="831">
                  <c:v>0.99616565874224094</c:v>
                </c:pt>
                <c:pt idx="832">
                  <c:v>0.99619438996452236</c:v>
                </c:pt>
                <c:pt idx="833">
                  <c:v>0.99622290609769393</c:v>
                </c:pt>
                <c:pt idx="834">
                  <c:v>0.99625120874899797</c:v>
                </c:pt>
                <c:pt idx="835">
                  <c:v>0.99627929951371186</c:v>
                </c:pt>
                <c:pt idx="836">
                  <c:v>0.99630717997523532</c:v>
                </c:pt>
                <c:pt idx="837">
                  <c:v>0.99633485170517933</c:v>
                </c:pt>
                <c:pt idx="838">
                  <c:v>0.9963623162634524</c:v>
                </c:pt>
                <c:pt idx="839">
                  <c:v>0.99638957519834737</c:v>
                </c:pt>
                <c:pt idx="840">
                  <c:v>0.99641663004662762</c:v>
                </c:pt>
                <c:pt idx="841">
                  <c:v>0.9964434823336118</c:v>
                </c:pt>
                <c:pt idx="842">
                  <c:v>0.99647013357325864</c:v>
                </c:pt>
                <c:pt idx="843">
                  <c:v>0.99649658526825069</c:v>
                </c:pt>
                <c:pt idx="844">
                  <c:v>0.99652283891007853</c:v>
                </c:pt>
                <c:pt idx="845">
                  <c:v>0.99654889597912255</c:v>
                </c:pt>
                <c:pt idx="846">
                  <c:v>0.99657475794473582</c:v>
                </c:pt>
                <c:pt idx="847">
                  <c:v>0.99660042626532497</c:v>
                </c:pt>
                <c:pt idx="848">
                  <c:v>0.99662590238843207</c:v>
                </c:pt>
                <c:pt idx="849">
                  <c:v>0.99665118775081452</c:v>
                </c:pt>
                <c:pt idx="850">
                  <c:v>0.99667628377852457</c:v>
                </c:pt>
                <c:pt idx="851">
                  <c:v>0.99670119188698925</c:v>
                </c:pt>
                <c:pt idx="852">
                  <c:v>0.9967259134810883</c:v>
                </c:pt>
                <c:pt idx="853">
                  <c:v>0.99675044995523299</c:v>
                </c:pt>
                <c:pt idx="854">
                  <c:v>0.99677480269344276</c:v>
                </c:pt>
                <c:pt idx="855">
                  <c:v>0.99679897306942267</c:v>
                </c:pt>
                <c:pt idx="856">
                  <c:v>0.99682296244664026</c:v>
                </c:pt>
                <c:pt idx="857">
                  <c:v>0.99684677217840001</c:v>
                </c:pt>
                <c:pt idx="858">
                  <c:v>0.99687040360792001</c:v>
                </c:pt>
                <c:pt idx="859">
                  <c:v>0.99689385806840558</c:v>
                </c:pt>
                <c:pt idx="860">
                  <c:v>0.99691713688312455</c:v>
                </c:pt>
                <c:pt idx="861">
                  <c:v>0.99694024136547943</c:v>
                </c:pt>
                <c:pt idx="862">
                  <c:v>0.99696317281908198</c:v>
                </c:pt>
                <c:pt idx="863">
                  <c:v>0.99698593253782497</c:v>
                </c:pt>
                <c:pt idx="864">
                  <c:v>0.99700852180595423</c:v>
                </c:pt>
                <c:pt idx="865">
                  <c:v>0.9970309418981399</c:v>
                </c:pt>
                <c:pt idx="866">
                  <c:v>0.99705319407954818</c:v>
                </c:pt>
                <c:pt idx="867">
                  <c:v>0.99707527960591136</c:v>
                </c:pt>
                <c:pt idx="868">
                  <c:v>0.99709719972359745</c:v>
                </c:pt>
                <c:pt idx="869">
                  <c:v>0.99711895566967979</c:v>
                </c:pt>
                <c:pt idx="870">
                  <c:v>0.99714054867200641</c:v>
                </c:pt>
                <c:pt idx="871">
                  <c:v>0.9971619799492677</c:v>
                </c:pt>
                <c:pt idx="872">
                  <c:v>0.99718325071106528</c:v>
                </c:pt>
                <c:pt idx="873">
                  <c:v>0.99720436215797803</c:v>
                </c:pt>
                <c:pt idx="874">
                  <c:v>0.99722531548163018</c:v>
                </c:pt>
                <c:pt idx="875">
                  <c:v>0.99724611186475742</c:v>
                </c:pt>
                <c:pt idx="876">
                  <c:v>0.99726675248127261</c:v>
                </c:pt>
                <c:pt idx="877">
                  <c:v>0.9972872384963315</c:v>
                </c:pt>
                <c:pt idx="878">
                  <c:v>0.99730757106639734</c:v>
                </c:pt>
                <c:pt idx="879">
                  <c:v>0.99732775133930573</c:v>
                </c:pt>
                <c:pt idx="880">
                  <c:v>0.99734778045432881</c:v>
                </c:pt>
                <c:pt idx="881">
                  <c:v>0.99736765954223827</c:v>
                </c:pt>
                <c:pt idx="882">
                  <c:v>0.99738738972536856</c:v>
                </c:pt>
                <c:pt idx="883">
                  <c:v>0.99740697211768004</c:v>
                </c:pt>
                <c:pt idx="884">
                  <c:v>0.99742640782482028</c:v>
                </c:pt>
                <c:pt idx="885">
                  <c:v>0.9974456979441868</c:v>
                </c:pt>
                <c:pt idx="886">
                  <c:v>0.99746484356498721</c:v>
                </c:pt>
                <c:pt idx="887">
                  <c:v>0.99748384576830085</c:v>
                </c:pt>
                <c:pt idx="888">
                  <c:v>0.99750270562713883</c:v>
                </c:pt>
                <c:pt idx="889">
                  <c:v>0.99752142420650414</c:v>
                </c:pt>
                <c:pt idx="890">
                  <c:v>0.99754000256345066</c:v>
                </c:pt>
                <c:pt idx="891">
                  <c:v>0.99755844174714259</c:v>
                </c:pt>
                <c:pt idx="892">
                  <c:v>0.99757674279891295</c:v>
                </c:pt>
                <c:pt idx="893">
                  <c:v>0.9975949067523221</c:v>
                </c:pt>
                <c:pt idx="894">
                  <c:v>0.99761293463321465</c:v>
                </c:pt>
                <c:pt idx="895">
                  <c:v>0.99763082745977749</c:v>
                </c:pt>
                <c:pt idx="896">
                  <c:v>0.99764858624259645</c:v>
                </c:pt>
                <c:pt idx="897">
                  <c:v>0.99766621198471261</c:v>
                </c:pt>
                <c:pt idx="898">
                  <c:v>0.99768370568167897</c:v>
                </c:pt>
                <c:pt idx="899">
                  <c:v>0.99770106832161531</c:v>
                </c:pt>
                <c:pt idx="900">
                  <c:v>0.99771830088526381</c:v>
                </c:pt>
                <c:pt idx="901">
                  <c:v>0.99773540434604413</c:v>
                </c:pt>
                <c:pt idx="902">
                  <c:v>0.99775237967010733</c:v>
                </c:pt>
                <c:pt idx="903">
                  <c:v>0.9977692278163901</c:v>
                </c:pt>
                <c:pt idx="904">
                  <c:v>0.99778594973666856</c:v>
                </c:pt>
                <c:pt idx="905">
                  <c:v>0.99780254637561161</c:v>
                </c:pt>
                <c:pt idx="906">
                  <c:v>0.997819018670833</c:v>
                </c:pt>
                <c:pt idx="907">
                  <c:v>0.99783536755294444</c:v>
                </c:pt>
                <c:pt idx="908">
                  <c:v>0.99785159394560807</c:v>
                </c:pt>
                <c:pt idx="909">
                  <c:v>0.99786769876558712</c:v>
                </c:pt>
                <c:pt idx="910">
                  <c:v>0.99788368292279761</c:v>
                </c:pt>
                <c:pt idx="911">
                  <c:v>0.9978995473203599</c:v>
                </c:pt>
                <c:pt idx="912">
                  <c:v>0.99791529285464819</c:v>
                </c:pt>
                <c:pt idx="913">
                  <c:v>0.99793092041534137</c:v>
                </c:pt>
                <c:pt idx="914">
                  <c:v>0.99794643088547286</c:v>
                </c:pt>
                <c:pt idx="915">
                  <c:v>0.99796182514147969</c:v>
                </c:pt>
                <c:pt idx="916">
                  <c:v>0.99797710405325168</c:v>
                </c:pt>
                <c:pt idx="917">
                  <c:v>0.99799226848418043</c:v>
                </c:pt>
                <c:pt idx="918">
                  <c:v>0.99800731929120734</c:v>
                </c:pt>
                <c:pt idx="919">
                  <c:v>0.9980222573248716</c:v>
                </c:pt>
                <c:pt idx="920">
                  <c:v>0.99803708342935826</c:v>
                </c:pt>
                <c:pt idx="921">
                  <c:v>0.99805179844254488</c:v>
                </c:pt>
                <c:pt idx="922">
                  <c:v>0.998066403196049</c:v>
                </c:pt>
                <c:pt idx="923">
                  <c:v>0.99808089851527437</c:v>
                </c:pt>
                <c:pt idx="924">
                  <c:v>0.99809528521945778</c:v>
                </c:pt>
                <c:pt idx="925">
                  <c:v>0.99810956412171392</c:v>
                </c:pt>
                <c:pt idx="926">
                  <c:v>0.99812373602908233</c:v>
                </c:pt>
                <c:pt idx="927">
                  <c:v>0.99813780174257105</c:v>
                </c:pt>
                <c:pt idx="928">
                  <c:v>0.99815176205720302</c:v>
                </c:pt>
                <c:pt idx="929">
                  <c:v>0.99816561776205981</c:v>
                </c:pt>
                <c:pt idx="930">
                  <c:v>0.99817936964032583</c:v>
                </c:pt>
                <c:pt idx="931">
                  <c:v>0.99819301846933273</c:v>
                </c:pt>
                <c:pt idx="932">
                  <c:v>0.99820656502060245</c:v>
                </c:pt>
                <c:pt idx="933">
                  <c:v>0.99822001005989069</c:v>
                </c:pt>
                <c:pt idx="934">
                  <c:v>0.99823335434723015</c:v>
                </c:pt>
                <c:pt idx="935">
                  <c:v>0.99824659863697263</c:v>
                </c:pt>
                <c:pt idx="936">
                  <c:v>0.99825974367783199</c:v>
                </c:pt>
                <c:pt idx="937">
                  <c:v>0.99827279021292525</c:v>
                </c:pt>
                <c:pt idx="938">
                  <c:v>0.99828573897981532</c:v>
                </c:pt>
                <c:pt idx="939">
                  <c:v>0.99829859071055116</c:v>
                </c:pt>
                <c:pt idx="940">
                  <c:v>0.99831134613171046</c:v>
                </c:pt>
                <c:pt idx="941">
                  <c:v>0.99832400596443871</c:v>
                </c:pt>
                <c:pt idx="942">
                  <c:v>0.99833657092449068</c:v>
                </c:pt>
                <c:pt idx="943">
                  <c:v>0.99834904172227046</c:v>
                </c:pt>
                <c:pt idx="944">
                  <c:v>0.99836141906287124</c:v>
                </c:pt>
                <c:pt idx="945">
                  <c:v>0.99837370364611477</c:v>
                </c:pt>
                <c:pt idx="946">
                  <c:v>0.99838589616659068</c:v>
                </c:pt>
                <c:pt idx="947">
                  <c:v>0.99839799731369572</c:v>
                </c:pt>
                <c:pt idx="948">
                  <c:v>0.9984100077716721</c:v>
                </c:pt>
                <c:pt idx="949">
                  <c:v>0.99842192821964626</c:v>
                </c:pt>
                <c:pt idx="950">
                  <c:v>0.99843375933166656</c:v>
                </c:pt>
                <c:pt idx="951">
                  <c:v>0.99844550177674185</c:v>
                </c:pt>
                <c:pt idx="952">
                  <c:v>0.99845715621887821</c:v>
                </c:pt>
                <c:pt idx="953">
                  <c:v>0.99846872331711634</c:v>
                </c:pt>
                <c:pt idx="954">
                  <c:v>0.99848020372556978</c:v>
                </c:pt>
                <c:pt idx="955">
                  <c:v>0.99849159809345978</c:v>
                </c:pt>
                <c:pt idx="956">
                  <c:v>0.9985029070651531</c:v>
                </c:pt>
                <c:pt idx="957">
                  <c:v>0.99851413128019773</c:v>
                </c:pt>
                <c:pt idx="958">
                  <c:v>0.99852527137335911</c:v>
                </c:pt>
                <c:pt idx="959">
                  <c:v>0.9985363279746553</c:v>
                </c:pt>
                <c:pt idx="960">
                  <c:v>0.99854730170939277</c:v>
                </c:pt>
                <c:pt idx="961">
                  <c:v>0.9985581931982016</c:v>
                </c:pt>
                <c:pt idx="962">
                  <c:v>0.99856900305706986</c:v>
                </c:pt>
                <c:pt idx="963">
                  <c:v>0.99857973189737881</c:v>
                </c:pt>
                <c:pt idx="964">
                  <c:v>0.99859038032593705</c:v>
                </c:pt>
                <c:pt idx="965">
                  <c:v>0.99860094894501383</c:v>
                </c:pt>
                <c:pt idx="966">
                  <c:v>0.99861143835237509</c:v>
                </c:pt>
                <c:pt idx="967">
                  <c:v>0.99862184914131424</c:v>
                </c:pt>
                <c:pt idx="968">
                  <c:v>0.9986321819006877</c:v>
                </c:pt>
                <c:pt idx="969">
                  <c:v>0.99864243721494694</c:v>
                </c:pt>
                <c:pt idx="970">
                  <c:v>0.99865261566417141</c:v>
                </c:pt>
                <c:pt idx="971">
                  <c:v>0.99866271782410165</c:v>
                </c:pt>
                <c:pt idx="972">
                  <c:v>0.99867274426617125</c:v>
                </c:pt>
                <c:pt idx="973">
                  <c:v>0.99868269555753908</c:v>
                </c:pt>
                <c:pt idx="974">
                  <c:v>0.99869257226112129</c:v>
                </c:pt>
                <c:pt idx="975">
                  <c:v>0.99870237493562275</c:v>
                </c:pt>
                <c:pt idx="976">
                  <c:v>0.99871210413556832</c:v>
                </c:pt>
                <c:pt idx="977">
                  <c:v>0.99872176041133476</c:v>
                </c:pt>
                <c:pt idx="978">
                  <c:v>0.99873134430918142</c:v>
                </c:pt>
                <c:pt idx="979">
                  <c:v>0.99874085637128018</c:v>
                </c:pt>
                <c:pt idx="980">
                  <c:v>0.99875029713574681</c:v>
                </c:pt>
                <c:pt idx="981">
                  <c:v>0.9987596671366713</c:v>
                </c:pt>
                <c:pt idx="982">
                  <c:v>0.99876896690414729</c:v>
                </c:pt>
                <c:pt idx="983">
                  <c:v>0.99877819696430215</c:v>
                </c:pt>
                <c:pt idx="984">
                  <c:v>0.99878735783932682</c:v>
                </c:pt>
                <c:pt idx="985">
                  <c:v>0.99879645004750495</c:v>
                </c:pt>
                <c:pt idx="986">
                  <c:v>0.99880547410324194</c:v>
                </c:pt>
                <c:pt idx="987">
                  <c:v>0.99881443051709473</c:v>
                </c:pt>
                <c:pt idx="988">
                  <c:v>0.99882331979579908</c:v>
                </c:pt>
                <c:pt idx="989">
                  <c:v>0.99883214244229956</c:v>
                </c:pt>
                <c:pt idx="990">
                  <c:v>0.99884089895577666</c:v>
                </c:pt>
                <c:pt idx="991">
                  <c:v>0.99884958983167582</c:v>
                </c:pt>
                <c:pt idx="992">
                  <c:v>0.9988582155617346</c:v>
                </c:pt>
                <c:pt idx="993">
                  <c:v>0.99886677663401124</c:v>
                </c:pt>
                <c:pt idx="994">
                  <c:v>0.99887527353291072</c:v>
                </c:pt>
                <c:pt idx="995">
                  <c:v>0.99888370673921367</c:v>
                </c:pt>
                <c:pt idx="996">
                  <c:v>0.99889207673010239</c:v>
                </c:pt>
                <c:pt idx="997">
                  <c:v>0.99890038397918801</c:v>
                </c:pt>
                <c:pt idx="998">
                  <c:v>0.99890862895653698</c:v>
                </c:pt>
                <c:pt idx="999">
                  <c:v>0.99891681212869798</c:v>
                </c:pt>
                <c:pt idx="1000">
                  <c:v>0.99892493395872772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028640"/>
        <c:axId val="352029032"/>
      </c:scatterChart>
      <c:valAx>
        <c:axId val="352028640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73544837652719"/>
              <c:y val="0.74946217894081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29032"/>
        <c:crosses val="autoZero"/>
        <c:crossBetween val="midCat"/>
      </c:valAx>
      <c:valAx>
        <c:axId val="352029032"/>
        <c:scaling>
          <c:orientation val="minMax"/>
          <c:max val="1.15000000000000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Percentage</a:t>
                </a:r>
                <a:b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</a:b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 developed</a:t>
                </a:r>
              </a:p>
            </c:rich>
          </c:tx>
          <c:layout>
            <c:manualLayout>
              <c:xMode val="edge"/>
              <c:yMode val="edge"/>
              <c:x val="4.9730292167961321E-2"/>
              <c:y val="0.364499831020680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28640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18133046811388"/>
          <c:y val="7.3615999295015083E-2"/>
          <c:w val="0.46311332406978539"/>
          <c:h val="0.15271978265699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5576991287207"/>
          <c:y val="0.18374385869787815"/>
          <c:w val="0.80404757004250882"/>
          <c:h val="0.55128540695939476"/>
        </c:manualLayout>
      </c:layout>
      <c:scatterChart>
        <c:scatterStyle val="smoothMarker"/>
        <c:varyColors val="0"/>
        <c:ser>
          <c:idx val="0"/>
          <c:order val="0"/>
          <c:tx>
            <c:v>EtR to Report %</c:v>
          </c:tx>
          <c:spPr>
            <a:ln w="2857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model'!$DH$9:$DH$1009</c:f>
              <c:numCache>
                <c:formatCode>0%</c:formatCode>
                <c:ptCount val="1001"/>
                <c:pt idx="0">
                  <c:v>0</c:v>
                </c:pt>
                <c:pt idx="1">
                  <c:v>1.4999999999999998E-2</c:v>
                </c:pt>
                <c:pt idx="2">
                  <c:v>2.9774999999999999E-2</c:v>
                </c:pt>
                <c:pt idx="3">
                  <c:v>4.4328374999999996E-2</c:v>
                </c:pt>
                <c:pt idx="4">
                  <c:v>5.8663449374999989E-2</c:v>
                </c:pt>
                <c:pt idx="5">
                  <c:v>7.2783497634375E-2</c:v>
                </c:pt>
                <c:pt idx="6">
                  <c:v>8.6691745169859363E-2</c:v>
                </c:pt>
                <c:pt idx="7">
                  <c:v>0.10039136899231148</c:v>
                </c:pt>
                <c:pt idx="8">
                  <c:v>0.11388549845742681</c:v>
                </c:pt>
                <c:pt idx="9">
                  <c:v>0.12717721598056539</c:v>
                </c:pt>
                <c:pt idx="10">
                  <c:v>0.14026955774085692</c:v>
                </c:pt>
                <c:pt idx="11">
                  <c:v>0.15316551437474407</c:v>
                </c:pt>
                <c:pt idx="12">
                  <c:v>0.16586803165912289</c:v>
                </c:pt>
                <c:pt idx="13">
                  <c:v>0.17838001118423605</c:v>
                </c:pt>
                <c:pt idx="14">
                  <c:v>0.19070431101647251</c:v>
                </c:pt>
                <c:pt idx="15">
                  <c:v>0.20284374635122543</c:v>
                </c:pt>
                <c:pt idx="16">
                  <c:v>0.21480109015595703</c:v>
                </c:pt>
                <c:pt idx="17">
                  <c:v>0.22657907380361769</c:v>
                </c:pt>
                <c:pt idx="18">
                  <c:v>0.23818038769656344</c:v>
                </c:pt>
                <c:pt idx="19">
                  <c:v>0.24960768188111496</c:v>
                </c:pt>
                <c:pt idx="20">
                  <c:v>0.26086356665289828</c:v>
                </c:pt>
                <c:pt idx="21">
                  <c:v>0.27195061315310476</c:v>
                </c:pt>
                <c:pt idx="22">
                  <c:v>0.2828713539558082</c:v>
                </c:pt>
                <c:pt idx="23">
                  <c:v>0.29362828364647109</c:v>
                </c:pt>
                <c:pt idx="24">
                  <c:v>0.30422385939177404</c:v>
                </c:pt>
                <c:pt idx="25">
                  <c:v>0.31466050150089747</c:v>
                </c:pt>
                <c:pt idx="26">
                  <c:v>0.32494059397838393</c:v>
                </c:pt>
                <c:pt idx="27">
                  <c:v>0.33506648506870823</c:v>
                </c:pt>
                <c:pt idx="28">
                  <c:v>0.3450404877926776</c:v>
                </c:pt>
                <c:pt idx="29">
                  <c:v>0.35486488047578746</c:v>
                </c:pt>
                <c:pt idx="30">
                  <c:v>0.3645419072686506</c:v>
                </c:pt>
                <c:pt idx="31">
                  <c:v>0.37407377865962094</c:v>
                </c:pt>
                <c:pt idx="32">
                  <c:v>0.38346267197972655</c:v>
                </c:pt>
                <c:pt idx="33">
                  <c:v>0.39271073190003064</c:v>
                </c:pt>
                <c:pt idx="34">
                  <c:v>0.40182007092153016</c:v>
                </c:pt>
                <c:pt idx="35">
                  <c:v>0.41079276985770724</c:v>
                </c:pt>
                <c:pt idx="36">
                  <c:v>0.41963087830984164</c:v>
                </c:pt>
                <c:pt idx="37">
                  <c:v>0.42833641513519399</c:v>
                </c:pt>
                <c:pt idx="38">
                  <c:v>0.43691136890816618</c:v>
                </c:pt>
                <c:pt idx="39">
                  <c:v>0.44535769837454364</c:v>
                </c:pt>
                <c:pt idx="40">
                  <c:v>0.45367733289892553</c:v>
                </c:pt>
                <c:pt idx="41">
                  <c:v>0.46187217290544169</c:v>
                </c:pt>
                <c:pt idx="42">
                  <c:v>0.46994409031186007</c:v>
                </c:pt>
                <c:pt idx="43">
                  <c:v>0.47789492895718216</c:v>
                </c:pt>
                <c:pt idx="44">
                  <c:v>0.48572650502282438</c:v>
                </c:pt>
                <c:pt idx="45">
                  <c:v>0.49344060744748203</c:v>
                </c:pt>
                <c:pt idx="46">
                  <c:v>0.50103899833576981</c:v>
                </c:pt>
                <c:pt idx="47">
                  <c:v>0.50852341336073326</c:v>
                </c:pt>
                <c:pt idx="48">
                  <c:v>0.51589556216032229</c:v>
                </c:pt>
                <c:pt idx="49">
                  <c:v>0.52315712872791742</c:v>
                </c:pt>
                <c:pt idx="50">
                  <c:v>0.53030977179699867</c:v>
                </c:pt>
                <c:pt idx="51">
                  <c:v>0.53735512522004369</c:v>
                </c:pt>
                <c:pt idx="52">
                  <c:v>0.54429479834174299</c:v>
                </c:pt>
                <c:pt idx="53">
                  <c:v>0.55113037636661688</c:v>
                </c:pt>
                <c:pt idx="54">
                  <c:v>0.55786342072111761</c:v>
                </c:pt>
                <c:pt idx="55">
                  <c:v>0.56449546941030093</c:v>
                </c:pt>
                <c:pt idx="56">
                  <c:v>0.57102803736914631</c:v>
                </c:pt>
                <c:pt idx="57">
                  <c:v>0.57746261680860911</c:v>
                </c:pt>
                <c:pt idx="58">
                  <c:v>0.58380067755648002</c:v>
                </c:pt>
                <c:pt idx="59">
                  <c:v>0.59004366739313274</c:v>
                </c:pt>
                <c:pt idx="60">
                  <c:v>0.59619301238223577</c:v>
                </c:pt>
                <c:pt idx="61">
                  <c:v>0.60225011719650234</c:v>
                </c:pt>
                <c:pt idx="62">
                  <c:v>0.60821636543855484</c:v>
                </c:pt>
                <c:pt idx="63">
                  <c:v>0.61409311995697646</c:v>
                </c:pt>
                <c:pt idx="64">
                  <c:v>0.6198817231576218</c:v>
                </c:pt>
                <c:pt idx="65">
                  <c:v>0.62558349731025753</c:v>
                </c:pt>
                <c:pt idx="66">
                  <c:v>0.63119974485060359</c:v>
                </c:pt>
                <c:pt idx="67">
                  <c:v>0.63673174867784454</c:v>
                </c:pt>
                <c:pt idx="68">
                  <c:v>0.6421807724476768</c:v>
                </c:pt>
                <c:pt idx="69">
                  <c:v>0.64754806086096162</c:v>
                </c:pt>
                <c:pt idx="70">
                  <c:v>0.65283483994804725</c:v>
                </c:pt>
                <c:pt idx="71">
                  <c:v>0.65804231734882646</c:v>
                </c:pt>
                <c:pt idx="72">
                  <c:v>0.66317168258859405</c:v>
                </c:pt>
                <c:pt idx="73">
                  <c:v>0.66822410734976512</c:v>
                </c:pt>
                <c:pt idx="74">
                  <c:v>0.67320074573951871</c:v>
                </c:pt>
                <c:pt idx="75">
                  <c:v>0.67810273455342585</c:v>
                </c:pt>
                <c:pt idx="76">
                  <c:v>0.68293119353512444</c:v>
                </c:pt>
                <c:pt idx="77">
                  <c:v>0.68768722563209761</c:v>
                </c:pt>
                <c:pt idx="78">
                  <c:v>0.69237191724761615</c:v>
                </c:pt>
                <c:pt idx="79">
                  <c:v>0.6969863384889019</c:v>
                </c:pt>
                <c:pt idx="80">
                  <c:v>0.70153154341156854</c:v>
                </c:pt>
                <c:pt idx="81">
                  <c:v>0.70600857026039487</c:v>
                </c:pt>
                <c:pt idx="82">
                  <c:v>0.71041844170648893</c:v>
                </c:pt>
                <c:pt idx="83">
                  <c:v>0.71476216508089163</c:v>
                </c:pt>
                <c:pt idx="84">
                  <c:v>0.71904073260467827</c:v>
                </c:pt>
                <c:pt idx="85">
                  <c:v>0.72325512161560812</c:v>
                </c:pt>
                <c:pt idx="86">
                  <c:v>0.72740629479137398</c:v>
                </c:pt>
                <c:pt idx="87">
                  <c:v>0.73149520036950333</c:v>
                </c:pt>
                <c:pt idx="88">
                  <c:v>0.7355227723639608</c:v>
                </c:pt>
                <c:pt idx="89">
                  <c:v>0.73948993077850134</c:v>
                </c:pt>
                <c:pt idx="90">
                  <c:v>0.7433975818168238</c:v>
                </c:pt>
                <c:pt idx="91">
                  <c:v>0.74724661808957149</c:v>
                </c:pt>
                <c:pt idx="92">
                  <c:v>0.75103791881822801</c:v>
                </c:pt>
                <c:pt idx="93">
                  <c:v>0.75477235003595455</c:v>
                </c:pt>
                <c:pt idx="94">
                  <c:v>0.75845076478541518</c:v>
                </c:pt>
                <c:pt idx="95">
                  <c:v>0.76207400331363384</c:v>
                </c:pt>
                <c:pt idx="96">
                  <c:v>0.76564289326392942</c:v>
                </c:pt>
                <c:pt idx="97">
                  <c:v>0.76915824986497039</c:v>
                </c:pt>
                <c:pt idx="98">
                  <c:v>0.77262087611699581</c:v>
                </c:pt>
                <c:pt idx="99">
                  <c:v>0.7760315629752409</c:v>
                </c:pt>
                <c:pt idx="100">
                  <c:v>0.77939108953061231</c:v>
                </c:pt>
                <c:pt idx="101">
                  <c:v>0.78270022318765309</c:v>
                </c:pt>
                <c:pt idx="102">
                  <c:v>0.78595971983983826</c:v>
                </c:pt>
                <c:pt idx="103">
                  <c:v>0.78917032404224075</c:v>
                </c:pt>
                <c:pt idx="104">
                  <c:v>0.79233276918160711</c:v>
                </c:pt>
                <c:pt idx="105">
                  <c:v>0.79544777764388297</c:v>
                </c:pt>
                <c:pt idx="106">
                  <c:v>0.79851606097922467</c:v>
                </c:pt>
                <c:pt idx="107">
                  <c:v>0.80153832006453618</c:v>
                </c:pt>
                <c:pt idx="108">
                  <c:v>0.80451524526356821</c:v>
                </c:pt>
                <c:pt idx="109">
                  <c:v>0.80744751658461467</c:v>
                </c:pt>
                <c:pt idx="110">
                  <c:v>0.81033580383584547</c:v>
                </c:pt>
                <c:pt idx="111">
                  <c:v>0.81318076677830775</c:v>
                </c:pt>
                <c:pt idx="112">
                  <c:v>0.81598305527663306</c:v>
                </c:pt>
                <c:pt idx="113">
                  <c:v>0.81874330944748364</c:v>
                </c:pt>
                <c:pt idx="114">
                  <c:v>0.82146215980577131</c:v>
                </c:pt>
                <c:pt idx="115">
                  <c:v>0.82414022740868476</c:v>
                </c:pt>
                <c:pt idx="116">
                  <c:v>0.82677812399755446</c:v>
                </c:pt>
                <c:pt idx="117">
                  <c:v>0.82937645213759126</c:v>
                </c:pt>
                <c:pt idx="118">
                  <c:v>0.83193580535552736</c:v>
                </c:pt>
                <c:pt idx="119">
                  <c:v>0.83445676827519444</c:v>
                </c:pt>
                <c:pt idx="120">
                  <c:v>0.8369399167510666</c:v>
                </c:pt>
                <c:pt idx="121">
                  <c:v>0.83938581799980061</c:v>
                </c:pt>
                <c:pt idx="122">
                  <c:v>0.84179503072980355</c:v>
                </c:pt>
                <c:pt idx="123">
                  <c:v>0.84416810526885644</c:v>
                </c:pt>
                <c:pt idx="124">
                  <c:v>0.84650558368982365</c:v>
                </c:pt>
                <c:pt idx="125">
                  <c:v>0.8488079999344762</c:v>
                </c:pt>
                <c:pt idx="126">
                  <c:v>0.85107587993545908</c:v>
                </c:pt>
                <c:pt idx="127">
                  <c:v>0.85330974173642704</c:v>
                </c:pt>
                <c:pt idx="128">
                  <c:v>0.85551009561038072</c:v>
                </c:pt>
                <c:pt idx="129">
                  <c:v>0.85767744417622493</c:v>
                </c:pt>
                <c:pt idx="130">
                  <c:v>0.85981228251358166</c:v>
                </c:pt>
                <c:pt idx="131">
                  <c:v>0.86191509827587787</c:v>
                </c:pt>
                <c:pt idx="132">
                  <c:v>0.86398637180173976</c:v>
                </c:pt>
                <c:pt idx="133">
                  <c:v>0.86602657622471368</c:v>
                </c:pt>
                <c:pt idx="134">
                  <c:v>0.86803617758134299</c:v>
                </c:pt>
                <c:pt idx="135">
                  <c:v>0.87001563491762279</c:v>
                </c:pt>
                <c:pt idx="136">
                  <c:v>0.8719654003938585</c:v>
                </c:pt>
                <c:pt idx="137">
                  <c:v>0.87388591938795057</c:v>
                </c:pt>
                <c:pt idx="138">
                  <c:v>0.87577763059713132</c:v>
                </c:pt>
                <c:pt idx="139">
                  <c:v>0.87764096613817444</c:v>
                </c:pt>
                <c:pt idx="140">
                  <c:v>0.87947635164610172</c:v>
                </c:pt>
                <c:pt idx="141">
                  <c:v>0.88128420637141014</c:v>
                </c:pt>
                <c:pt idx="142">
                  <c:v>0.88306494327583906</c:v>
                </c:pt>
                <c:pt idx="143">
                  <c:v>0.88481896912670155</c:v>
                </c:pt>
                <c:pt idx="144">
                  <c:v>0.8865466845898009</c:v>
                </c:pt>
                <c:pt idx="145">
                  <c:v>0.88824848432095393</c:v>
                </c:pt>
                <c:pt idx="146">
                  <c:v>0.88992475705613949</c:v>
                </c:pt>
                <c:pt idx="147">
                  <c:v>0.89157588570029733</c:v>
                </c:pt>
                <c:pt idx="148">
                  <c:v>0.89320224741479293</c:v>
                </c:pt>
                <c:pt idx="149">
                  <c:v>0.89480421370357099</c:v>
                </c:pt>
                <c:pt idx="150">
                  <c:v>0.89638215049801739</c:v>
                </c:pt>
                <c:pt idx="151">
                  <c:v>0.89793641824054715</c:v>
                </c:pt>
                <c:pt idx="152">
                  <c:v>0.89946737196693893</c:v>
                </c:pt>
                <c:pt idx="153">
                  <c:v>0.90097536138743484</c:v>
                </c:pt>
                <c:pt idx="154">
                  <c:v>0.90246073096662338</c:v>
                </c:pt>
                <c:pt idx="155">
                  <c:v>0.90392382000212401</c:v>
                </c:pt>
                <c:pt idx="156">
                  <c:v>0.90536496270209232</c:v>
                </c:pt>
                <c:pt idx="157">
                  <c:v>0.90678448826156088</c:v>
                </c:pt>
                <c:pt idx="158">
                  <c:v>0.9081827209376373</c:v>
                </c:pt>
                <c:pt idx="159">
                  <c:v>0.90955998012357286</c:v>
                </c:pt>
                <c:pt idx="160">
                  <c:v>0.9109165804217193</c:v>
                </c:pt>
                <c:pt idx="161">
                  <c:v>0.91225283171539351</c:v>
                </c:pt>
                <c:pt idx="162">
                  <c:v>0.91356903923966259</c:v>
                </c:pt>
                <c:pt idx="163">
                  <c:v>0.91486550365106767</c:v>
                </c:pt>
                <c:pt idx="164">
                  <c:v>0.91614252109630157</c:v>
                </c:pt>
                <c:pt idx="165">
                  <c:v>0.91740038327985696</c:v>
                </c:pt>
                <c:pt idx="166">
                  <c:v>0.91863937753065916</c:v>
                </c:pt>
                <c:pt idx="167">
                  <c:v>0.9198597868676992</c:v>
                </c:pt>
                <c:pt idx="168">
                  <c:v>0.92106189006468364</c:v>
                </c:pt>
                <c:pt idx="169">
                  <c:v>0.92224596171371342</c:v>
                </c:pt>
                <c:pt idx="170">
                  <c:v>0.92341227228800771</c:v>
                </c:pt>
                <c:pt idx="171">
                  <c:v>0.92456108820368776</c:v>
                </c:pt>
                <c:pt idx="172">
                  <c:v>0.92569267188063231</c:v>
                </c:pt>
                <c:pt idx="173">
                  <c:v>0.92680728180242289</c:v>
                </c:pt>
                <c:pt idx="174">
                  <c:v>0.92790517257538652</c:v>
                </c:pt>
                <c:pt idx="175">
                  <c:v>0.92898659498675562</c:v>
                </c:pt>
                <c:pt idx="176">
                  <c:v>0.93005179606195443</c:v>
                </c:pt>
                <c:pt idx="177">
                  <c:v>0.93110101912102505</c:v>
                </c:pt>
                <c:pt idx="178">
                  <c:v>0.93213450383420959</c:v>
                </c:pt>
                <c:pt idx="179">
                  <c:v>0.93315248627669645</c:v>
                </c:pt>
                <c:pt idx="180">
                  <c:v>0.93415519898254606</c:v>
                </c:pt>
                <c:pt idx="181">
                  <c:v>0.93514287099780791</c:v>
                </c:pt>
                <c:pt idx="182">
                  <c:v>0.93611572793284059</c:v>
                </c:pt>
                <c:pt idx="183">
                  <c:v>0.937073992013848</c:v>
                </c:pt>
                <c:pt idx="184">
                  <c:v>0.93801788213364035</c:v>
                </c:pt>
                <c:pt idx="185">
                  <c:v>0.93894761390163561</c:v>
                </c:pt>
                <c:pt idx="186">
                  <c:v>0.93986339969311117</c:v>
                </c:pt>
                <c:pt idx="187">
                  <c:v>0.9407654486977145</c:v>
                </c:pt>
                <c:pt idx="188">
                  <c:v>0.94165396696724879</c:v>
                </c:pt>
                <c:pt idx="189">
                  <c:v>0.94252915746274013</c:v>
                </c:pt>
                <c:pt idx="190">
                  <c:v>0.94339122010079912</c:v>
                </c:pt>
                <c:pt idx="191">
                  <c:v>0.94424035179928711</c:v>
                </c:pt>
                <c:pt idx="192">
                  <c:v>0.94507674652229778</c:v>
                </c:pt>
                <c:pt idx="193">
                  <c:v>0.94590059532446336</c:v>
                </c:pt>
                <c:pt idx="194">
                  <c:v>0.94671208639459636</c:v>
                </c:pt>
                <c:pt idx="195">
                  <c:v>0.94751140509867737</c:v>
                </c:pt>
                <c:pt idx="196">
                  <c:v>0.94829873402219711</c:v>
                </c:pt>
                <c:pt idx="197">
                  <c:v>0.9490742530118641</c:v>
                </c:pt>
                <c:pt idx="198">
                  <c:v>0.94983813921668625</c:v>
                </c:pt>
                <c:pt idx="199">
                  <c:v>0.95059056712843604</c:v>
                </c:pt>
                <c:pt idx="200">
                  <c:v>0.95133170862150951</c:v>
                </c:pt>
                <c:pt idx="201">
                  <c:v>0.95206173299218677</c:v>
                </c:pt>
                <c:pt idx="202">
                  <c:v>0.95278080699730394</c:v>
                </c:pt>
                <c:pt idx="203">
                  <c:v>0.95348909489234435</c:v>
                </c:pt>
                <c:pt idx="204">
                  <c:v>0.95418675846895917</c:v>
                </c:pt>
                <c:pt idx="205">
                  <c:v>0.9548739570919248</c:v>
                </c:pt>
                <c:pt idx="206">
                  <c:v>0.95555084773554599</c:v>
                </c:pt>
                <c:pt idx="207">
                  <c:v>0.95621758501951271</c:v>
                </c:pt>
                <c:pt idx="208">
                  <c:v>0.95687432124422001</c:v>
                </c:pt>
                <c:pt idx="209">
                  <c:v>0.95752120642555671</c:v>
                </c:pt>
                <c:pt idx="210">
                  <c:v>0.95815838832917344</c:v>
                </c:pt>
                <c:pt idx="211">
                  <c:v>0.95878601250423567</c:v>
                </c:pt>
                <c:pt idx="212">
                  <c:v>0.95940422231667211</c:v>
                </c:pt>
                <c:pt idx="213">
                  <c:v>0.96001315898192208</c:v>
                </c:pt>
                <c:pt idx="214">
                  <c:v>0.96061296159719312</c:v>
                </c:pt>
                <c:pt idx="215">
                  <c:v>0.96120376717323519</c:v>
                </c:pt>
                <c:pt idx="216">
                  <c:v>0.96178571066563667</c:v>
                </c:pt>
                <c:pt idx="217">
                  <c:v>0.96235892500565212</c:v>
                </c:pt>
                <c:pt idx="218">
                  <c:v>0.96292354113056733</c:v>
                </c:pt>
                <c:pt idx="219">
                  <c:v>0.96347968801360873</c:v>
                </c:pt>
                <c:pt idx="220">
                  <c:v>0.96402749269340449</c:v>
                </c:pt>
                <c:pt idx="221">
                  <c:v>0.96456708030300342</c:v>
                </c:pt>
                <c:pt idx="222">
                  <c:v>0.96509857409845834</c:v>
                </c:pt>
                <c:pt idx="223">
                  <c:v>0.96562209548698141</c:v>
                </c:pt>
                <c:pt idx="224">
                  <c:v>0.96613776405467677</c:v>
                </c:pt>
                <c:pt idx="225">
                  <c:v>0.96664569759385655</c:v>
                </c:pt>
                <c:pt idx="226">
                  <c:v>0.96714601212994855</c:v>
                </c:pt>
                <c:pt idx="227">
                  <c:v>0.96763882194799922</c:v>
                </c:pt>
                <c:pt idx="228">
                  <c:v>0.96812423961877936</c:v>
                </c:pt>
                <c:pt idx="229">
                  <c:v>0.96860237602449761</c:v>
                </c:pt>
                <c:pt idx="230">
                  <c:v>0.96907334038413018</c:v>
                </c:pt>
                <c:pt idx="231">
                  <c:v>0.9695372402783683</c:v>
                </c:pt>
                <c:pt idx="232">
                  <c:v>0.96999418167419271</c:v>
                </c:pt>
                <c:pt idx="233">
                  <c:v>0.97044426894907987</c:v>
                </c:pt>
                <c:pt idx="234">
                  <c:v>0.9708876049148436</c:v>
                </c:pt>
                <c:pt idx="235">
                  <c:v>0.97132429084112104</c:v>
                </c:pt>
                <c:pt idx="236">
                  <c:v>0.97175442647850419</c:v>
                </c:pt>
                <c:pt idx="237">
                  <c:v>0.97217811008132649</c:v>
                </c:pt>
                <c:pt idx="238">
                  <c:v>0.97259543843010654</c:v>
                </c:pt>
                <c:pt idx="239">
                  <c:v>0.97300650685365497</c:v>
                </c:pt>
                <c:pt idx="240">
                  <c:v>0.97341140925085012</c:v>
                </c:pt>
                <c:pt idx="241">
                  <c:v>0.97381023811208722</c:v>
                </c:pt>
                <c:pt idx="242">
                  <c:v>0.97420308454040605</c:v>
                </c:pt>
                <c:pt idx="243">
                  <c:v>0.97459003827229984</c:v>
                </c:pt>
                <c:pt idx="244">
                  <c:v>0.97497118769821545</c:v>
                </c:pt>
                <c:pt idx="245">
                  <c:v>0.97534661988274207</c:v>
                </c:pt>
                <c:pt idx="246">
                  <c:v>0.97571642058450092</c:v>
                </c:pt>
                <c:pt idx="247">
                  <c:v>0.97608067427573342</c:v>
                </c:pt>
                <c:pt idx="248">
                  <c:v>0.97643946416159744</c:v>
                </c:pt>
                <c:pt idx="249">
                  <c:v>0.97679287219917343</c:v>
                </c:pt>
                <c:pt idx="250">
                  <c:v>0.97714097911618591</c:v>
                </c:pt>
                <c:pt idx="251">
                  <c:v>0.97748386442944302</c:v>
                </c:pt>
                <c:pt idx="252">
                  <c:v>0.97782160646300131</c:v>
                </c:pt>
                <c:pt idx="253">
                  <c:v>0.97815428236605628</c:v>
                </c:pt>
                <c:pt idx="254">
                  <c:v>0.97848196813056565</c:v>
                </c:pt>
                <c:pt idx="255">
                  <c:v>0.97880473860860706</c:v>
                </c:pt>
                <c:pt idx="256">
                  <c:v>0.97912266752947774</c:v>
                </c:pt>
                <c:pt idx="257">
                  <c:v>0.97943582751653557</c:v>
                </c:pt>
                <c:pt idx="258">
                  <c:v>0.97974429010378761</c:v>
                </c:pt>
                <c:pt idx="259">
                  <c:v>0.98004812575223066</c:v>
                </c:pt>
                <c:pt idx="260">
                  <c:v>0.9803474038659471</c:v>
                </c:pt>
                <c:pt idx="261">
                  <c:v>0.98064219280795795</c:v>
                </c:pt>
                <c:pt idx="262">
                  <c:v>0.98093255991583861</c:v>
                </c:pt>
                <c:pt idx="263">
                  <c:v>0.9812185715171009</c:v>
                </c:pt>
                <c:pt idx="264">
                  <c:v>0.98150029294434449</c:v>
                </c:pt>
                <c:pt idx="265">
                  <c:v>0.98177778855017928</c:v>
                </c:pt>
                <c:pt idx="266">
                  <c:v>0.98205112172192655</c:v>
                </c:pt>
                <c:pt idx="267">
                  <c:v>0.9823203548960977</c:v>
                </c:pt>
                <c:pt idx="268">
                  <c:v>0.98258554957265609</c:v>
                </c:pt>
                <c:pt idx="269">
                  <c:v>0.9828467663290662</c:v>
                </c:pt>
                <c:pt idx="270">
                  <c:v>0.98310406483413015</c:v>
                </c:pt>
                <c:pt idx="271">
                  <c:v>0.98335750386161824</c:v>
                </c:pt>
                <c:pt idx="272">
                  <c:v>0.98360714130369375</c:v>
                </c:pt>
                <c:pt idx="273">
                  <c:v>0.98385303418413839</c:v>
                </c:pt>
                <c:pt idx="274">
                  <c:v>0.98409523867137627</c:v>
                </c:pt>
                <c:pt idx="275">
                  <c:v>0.98433381009130561</c:v>
                </c:pt>
                <c:pt idx="276">
                  <c:v>0.98456880293993598</c:v>
                </c:pt>
                <c:pt idx="277">
                  <c:v>0.98480027089583699</c:v>
                </c:pt>
                <c:pt idx="278">
                  <c:v>0.98502826683239941</c:v>
                </c:pt>
                <c:pt idx="279">
                  <c:v>0.98525284282991343</c:v>
                </c:pt>
                <c:pt idx="280">
                  <c:v>0.9854740501874647</c:v>
                </c:pt>
                <c:pt idx="281">
                  <c:v>0.98569193943465272</c:v>
                </c:pt>
                <c:pt idx="282">
                  <c:v>0.98590656034313295</c:v>
                </c:pt>
                <c:pt idx="283">
                  <c:v>0.98611796193798584</c:v>
                </c:pt>
                <c:pt idx="284">
                  <c:v>0.98632619250891618</c:v>
                </c:pt>
                <c:pt idx="285">
                  <c:v>0.98653129962128239</c:v>
                </c:pt>
                <c:pt idx="286">
                  <c:v>0.98673333012696318</c:v>
                </c:pt>
                <c:pt idx="287">
                  <c:v>0.98693233017505866</c:v>
                </c:pt>
                <c:pt idx="288">
                  <c:v>0.98712834522243276</c:v>
                </c:pt>
                <c:pt idx="289">
                  <c:v>0.9873214200440964</c:v>
                </c:pt>
                <c:pt idx="290">
                  <c:v>0.98751159874343486</c:v>
                </c:pt>
                <c:pt idx="291">
                  <c:v>0.98769892476228327</c:v>
                </c:pt>
                <c:pt idx="292">
                  <c:v>0.98788344089084912</c:v>
                </c:pt>
                <c:pt idx="293">
                  <c:v>0.98806518927748643</c:v>
                </c:pt>
                <c:pt idx="294">
                  <c:v>0.98824421143832408</c:v>
                </c:pt>
                <c:pt idx="295">
                  <c:v>0.98842054826674919</c:v>
                </c:pt>
                <c:pt idx="296">
                  <c:v>0.98859424004274787</c:v>
                </c:pt>
                <c:pt idx="297">
                  <c:v>0.98876532644210657</c:v>
                </c:pt>
                <c:pt idx="298">
                  <c:v>0.988933846545475</c:v>
                </c:pt>
                <c:pt idx="299">
                  <c:v>0.9890998388472928</c:v>
                </c:pt>
                <c:pt idx="300">
                  <c:v>0.98926334126458337</c:v>
                </c:pt>
                <c:pt idx="301">
                  <c:v>0.98942439114561465</c:v>
                </c:pt>
                <c:pt idx="302">
                  <c:v>0.98958302527843034</c:v>
                </c:pt>
                <c:pt idx="303">
                  <c:v>0.98973927989925392</c:v>
                </c:pt>
                <c:pt idx="304">
                  <c:v>0.9898931907007652</c:v>
                </c:pt>
                <c:pt idx="305">
                  <c:v>0.9900447928402536</c:v>
                </c:pt>
                <c:pt idx="306">
                  <c:v>0.9901941209476498</c:v>
                </c:pt>
                <c:pt idx="307">
                  <c:v>0.99034120913343504</c:v>
                </c:pt>
                <c:pt idx="308">
                  <c:v>0.99048609099643359</c:v>
                </c:pt>
                <c:pt idx="309">
                  <c:v>0.99062879963148698</c:v>
                </c:pt>
                <c:pt idx="310">
                  <c:v>0.99076936763701462</c:v>
                </c:pt>
                <c:pt idx="311">
                  <c:v>0.99090782712245939</c:v>
                </c:pt>
                <c:pt idx="312">
                  <c:v>0.99104420971562246</c:v>
                </c:pt>
                <c:pt idx="313">
                  <c:v>0.99117854656988802</c:v>
                </c:pt>
                <c:pt idx="314">
                  <c:v>0.99131086837133975</c:v>
                </c:pt>
                <c:pt idx="315">
                  <c:v>0.99144120534576963</c:v>
                </c:pt>
                <c:pt idx="316">
                  <c:v>0.9915695872655832</c:v>
                </c:pt>
                <c:pt idx="317">
                  <c:v>0.99169604345659934</c:v>
                </c:pt>
                <c:pt idx="318">
                  <c:v>0.99182060280475026</c:v>
                </c:pt>
                <c:pt idx="319">
                  <c:v>0.99194329376267898</c:v>
                </c:pt>
                <c:pt idx="320">
                  <c:v>0.9920641443562388</c:v>
                </c:pt>
                <c:pt idx="321">
                  <c:v>0.9921831821908953</c:v>
                </c:pt>
                <c:pt idx="322">
                  <c:v>0.99230043445803173</c:v>
                </c:pt>
                <c:pt idx="323">
                  <c:v>0.99241592794116129</c:v>
                </c:pt>
                <c:pt idx="324">
                  <c:v>0.99252968902204386</c:v>
                </c:pt>
                <c:pt idx="325">
                  <c:v>0.9926417436867131</c:v>
                </c:pt>
                <c:pt idx="326">
                  <c:v>0.99275211753141235</c:v>
                </c:pt>
                <c:pt idx="327">
                  <c:v>0.99286083576844131</c:v>
                </c:pt>
                <c:pt idx="328">
                  <c:v>0.99296792323191463</c:v>
                </c:pt>
                <c:pt idx="329">
                  <c:v>0.99307340438343594</c:v>
                </c:pt>
                <c:pt idx="330">
                  <c:v>0.99317730331768439</c:v>
                </c:pt>
                <c:pt idx="331">
                  <c:v>0.993279643767919</c:v>
                </c:pt>
                <c:pt idx="332">
                  <c:v>0.99338044911140033</c:v>
                </c:pt>
                <c:pt idx="333">
                  <c:v>0.99347974237472925</c:v>
                </c:pt>
                <c:pt idx="334">
                  <c:v>0.99357754623910821</c:v>
                </c:pt>
                <c:pt idx="335">
                  <c:v>0.99367388304552162</c:v>
                </c:pt>
                <c:pt idx="336">
                  <c:v>0.99376877479983861</c:v>
                </c:pt>
                <c:pt idx="337">
                  <c:v>0.993862243177841</c:v>
                </c:pt>
                <c:pt idx="338">
                  <c:v>0.99395430953017339</c:v>
                </c:pt>
                <c:pt idx="339">
                  <c:v>0.99404499488722087</c:v>
                </c:pt>
                <c:pt idx="340">
                  <c:v>0.99413431996391255</c:v>
                </c:pt>
                <c:pt idx="341">
                  <c:v>0.99422230516445398</c:v>
                </c:pt>
                <c:pt idx="342">
                  <c:v>0.99430897058698708</c:v>
                </c:pt>
                <c:pt idx="343">
                  <c:v>0.99439433602818239</c:v>
                </c:pt>
                <c:pt idx="344">
                  <c:v>0.99447842098775963</c:v>
                </c:pt>
                <c:pt idx="345">
                  <c:v>0.99456124467294316</c:v>
                </c:pt>
                <c:pt idx="346">
                  <c:v>0.99464282600284915</c:v>
                </c:pt>
                <c:pt idx="347">
                  <c:v>0.99472318361280643</c:v>
                </c:pt>
                <c:pt idx="348">
                  <c:v>0.99480233585861422</c:v>
                </c:pt>
                <c:pt idx="349">
                  <c:v>0.99488030082073509</c:v>
                </c:pt>
                <c:pt idx="350">
                  <c:v>0.99495709630842388</c:v>
                </c:pt>
                <c:pt idx="351">
                  <c:v>0.99503273986379759</c:v>
                </c:pt>
                <c:pt idx="352">
                  <c:v>0.99510724876584056</c:v>
                </c:pt>
                <c:pt idx="353">
                  <c:v>0.99518064003435291</c:v>
                </c:pt>
                <c:pt idx="354">
                  <c:v>0.99525293043383767</c:v>
                </c:pt>
                <c:pt idx="355">
                  <c:v>0.99532413647733009</c:v>
                </c:pt>
                <c:pt idx="356">
                  <c:v>0.99539427443017015</c:v>
                </c:pt>
                <c:pt idx="357">
                  <c:v>0.99546336031371763</c:v>
                </c:pt>
                <c:pt idx="358">
                  <c:v>0.99553140990901179</c:v>
                </c:pt>
                <c:pt idx="359">
                  <c:v>0.99559843876037657</c:v>
                </c:pt>
                <c:pt idx="360">
                  <c:v>0.99566446217897087</c:v>
                </c:pt>
                <c:pt idx="361">
                  <c:v>0.99572949524628629</c:v>
                </c:pt>
                <c:pt idx="362">
                  <c:v>0.99579355281759196</c:v>
                </c:pt>
                <c:pt idx="363">
                  <c:v>0.99585664952532804</c:v>
                </c:pt>
                <c:pt idx="364">
                  <c:v>0.99591879978244813</c:v>
                </c:pt>
                <c:pt idx="365">
                  <c:v>0.99598001778571144</c:v>
                </c:pt>
                <c:pt idx="366">
                  <c:v>0.99604031751892574</c:v>
                </c:pt>
                <c:pt idx="367">
                  <c:v>0.99609971275614173</c:v>
                </c:pt>
                <c:pt idx="368">
                  <c:v>0.99615821706479968</c:v>
                </c:pt>
                <c:pt idx="369">
                  <c:v>0.99621584380882777</c:v>
                </c:pt>
                <c:pt idx="370">
                  <c:v>0.99627260615169533</c:v>
                </c:pt>
                <c:pt idx="371">
                  <c:v>0.99632851705941983</c:v>
                </c:pt>
                <c:pt idx="372">
                  <c:v>0.99638358930352844</c:v>
                </c:pt>
                <c:pt idx="373">
                  <c:v>0.99643783546397557</c:v>
                </c:pt>
                <c:pt idx="374">
                  <c:v>0.99649126793201581</c:v>
                </c:pt>
                <c:pt idx="375">
                  <c:v>0.99654389891303563</c:v>
                </c:pt>
                <c:pt idx="376">
                  <c:v>0.99659574042934007</c:v>
                </c:pt>
                <c:pt idx="377">
                  <c:v>0.99664680432289998</c:v>
                </c:pt>
                <c:pt idx="378">
                  <c:v>0.9966971022580563</c:v>
                </c:pt>
                <c:pt idx="379">
                  <c:v>0.99674664572418559</c:v>
                </c:pt>
                <c:pt idx="380">
                  <c:v>0.99679544603832282</c:v>
                </c:pt>
                <c:pt idx="381">
                  <c:v>0.99684351434774798</c:v>
                </c:pt>
                <c:pt idx="382">
                  <c:v>0.99689086163253171</c:v>
                </c:pt>
                <c:pt idx="383">
                  <c:v>0.99693749870804382</c:v>
                </c:pt>
                <c:pt idx="384">
                  <c:v>0.99698343622742303</c:v>
                </c:pt>
                <c:pt idx="385">
                  <c:v>0.99702868468401173</c:v>
                </c:pt>
                <c:pt idx="386">
                  <c:v>0.9970732544137515</c:v>
                </c:pt>
                <c:pt idx="387">
                  <c:v>0.99711715559754532</c:v>
                </c:pt>
                <c:pt idx="388">
                  <c:v>0.99716039826358205</c:v>
                </c:pt>
                <c:pt idx="389">
                  <c:v>0.99720299228962839</c:v>
                </c:pt>
                <c:pt idx="390">
                  <c:v>0.99724494740528391</c:v>
                </c:pt>
                <c:pt idx="391">
                  <c:v>0.9972862731942046</c:v>
                </c:pt>
                <c:pt idx="392">
                  <c:v>0.99732697909629164</c:v>
                </c:pt>
                <c:pt idx="393">
                  <c:v>0.99736707440984729</c:v>
                </c:pt>
                <c:pt idx="394">
                  <c:v>0.99740656829369956</c:v>
                </c:pt>
                <c:pt idx="395">
                  <c:v>0.99744546976929394</c:v>
                </c:pt>
                <c:pt idx="396">
                  <c:v>0.99748378772275459</c:v>
                </c:pt>
                <c:pt idx="397">
                  <c:v>0.9975215309069132</c:v>
                </c:pt>
                <c:pt idx="398">
                  <c:v>0.99755870794330936</c:v>
                </c:pt>
                <c:pt idx="399">
                  <c:v>0.99759532732415968</c:v>
                </c:pt>
                <c:pt idx="400">
                  <c:v>0.99763139741429729</c:v>
                </c:pt>
                <c:pt idx="401">
                  <c:v>0.99766692645308297</c:v>
                </c:pt>
                <c:pt idx="402">
                  <c:v>0.99770192255628665</c:v>
                </c:pt>
                <c:pt idx="403">
                  <c:v>0.99773639371794232</c:v>
                </c:pt>
                <c:pt idx="404">
                  <c:v>0.99777034781217322</c:v>
                </c:pt>
                <c:pt idx="405">
                  <c:v>0.99780379259499052</c:v>
                </c:pt>
                <c:pt idx="406">
                  <c:v>0.99783673570606568</c:v>
                </c:pt>
                <c:pt idx="407">
                  <c:v>0.99786918467047458</c:v>
                </c:pt>
                <c:pt idx="408">
                  <c:v>0.99790114690041753</c:v>
                </c:pt>
                <c:pt idx="409">
                  <c:v>0.99793262969691132</c:v>
                </c:pt>
                <c:pt idx="410">
                  <c:v>0.99796364025145756</c:v>
                </c:pt>
                <c:pt idx="411">
                  <c:v>0.99799418564768572</c:v>
                </c:pt>
                <c:pt idx="412">
                  <c:v>0.99802427286297046</c:v>
                </c:pt>
                <c:pt idx="413">
                  <c:v>0.99805390877002587</c:v>
                </c:pt>
                <c:pt idx="414">
                  <c:v>0.99808310013847545</c:v>
                </c:pt>
                <c:pt idx="415">
                  <c:v>0.99811185363639843</c:v>
                </c:pt>
                <c:pt idx="416">
                  <c:v>0.99814017583185233</c:v>
                </c:pt>
                <c:pt idx="417">
                  <c:v>0.99816807319437473</c:v>
                </c:pt>
                <c:pt idx="418">
                  <c:v>0.99819555209645905</c:v>
                </c:pt>
                <c:pt idx="419">
                  <c:v>0.99822261881501217</c:v>
                </c:pt>
                <c:pt idx="420">
                  <c:v>0.99824927953278697</c:v>
                </c:pt>
                <c:pt idx="421">
                  <c:v>0.99827554033979526</c:v>
                </c:pt>
                <c:pt idx="422">
                  <c:v>0.99830140723469829</c:v>
                </c:pt>
                <c:pt idx="423">
                  <c:v>0.9983268861261777</c:v>
                </c:pt>
                <c:pt idx="424">
                  <c:v>0.99835198283428506</c:v>
                </c:pt>
                <c:pt idx="425">
                  <c:v>0.99837670309177073</c:v>
                </c:pt>
                <c:pt idx="426">
                  <c:v>0.99840105254539424</c:v>
                </c:pt>
                <c:pt idx="427">
                  <c:v>0.99842503675721328</c:v>
                </c:pt>
                <c:pt idx="428">
                  <c:v>0.99844866120585496</c:v>
                </c:pt>
                <c:pt idx="429">
                  <c:v>0.99847193128776723</c:v>
                </c:pt>
                <c:pt idx="430">
                  <c:v>0.9984948523184507</c:v>
                </c:pt>
                <c:pt idx="431">
                  <c:v>0.99851742953367384</c:v>
                </c:pt>
                <c:pt idx="432">
                  <c:v>0.99853966809066863</c:v>
                </c:pt>
                <c:pt idx="433">
                  <c:v>0.99856157306930859</c:v>
                </c:pt>
                <c:pt idx="434">
                  <c:v>0.99858314947326898</c:v>
                </c:pt>
                <c:pt idx="435">
                  <c:v>0.99860440223116986</c:v>
                </c:pt>
                <c:pt idx="436">
                  <c:v>0.99862533619770233</c:v>
                </c:pt>
                <c:pt idx="437">
                  <c:v>0.99864595615473672</c:v>
                </c:pt>
                <c:pt idx="438">
                  <c:v>0.99866626681241566</c:v>
                </c:pt>
                <c:pt idx="439">
                  <c:v>0.99868627281022926</c:v>
                </c:pt>
                <c:pt idx="440">
                  <c:v>0.99870597871807587</c:v>
                </c:pt>
                <c:pt idx="441">
                  <c:v>0.99872538903730468</c:v>
                </c:pt>
                <c:pt idx="442">
                  <c:v>0.99874450820174521</c:v>
                </c:pt>
                <c:pt idx="443">
                  <c:v>0.99876334057871896</c:v>
                </c:pt>
                <c:pt idx="444">
                  <c:v>0.99878189047003807</c:v>
                </c:pt>
                <c:pt idx="445">
                  <c:v>0.9988001621129875</c:v>
                </c:pt>
                <c:pt idx="446">
                  <c:v>0.99881815968129262</c:v>
                </c:pt>
                <c:pt idx="447">
                  <c:v>0.99883588728607331</c:v>
                </c:pt>
                <c:pt idx="448">
                  <c:v>0.99885334897678213</c:v>
                </c:pt>
                <c:pt idx="449">
                  <c:v>0.99887054874213044</c:v>
                </c:pt>
                <c:pt idx="450">
                  <c:v>0.99888749051099845</c:v>
                </c:pt>
                <c:pt idx="451">
                  <c:v>0.99890417815333343</c:v>
                </c:pt>
                <c:pt idx="452">
                  <c:v>0.99892061548103339</c:v>
                </c:pt>
                <c:pt idx="453">
                  <c:v>0.99893680624881787</c:v>
                </c:pt>
                <c:pt idx="454">
                  <c:v>0.99895275415508566</c:v>
                </c:pt>
                <c:pt idx="455">
                  <c:v>0.99896846284275931</c:v>
                </c:pt>
                <c:pt idx="456">
                  <c:v>0.9989839359001178</c:v>
                </c:pt>
                <c:pt idx="457">
                  <c:v>0.9989991768616161</c:v>
                </c:pt>
                <c:pt idx="458">
                  <c:v>0.99901418920869189</c:v>
                </c:pt>
                <c:pt idx="459">
                  <c:v>0.99902897637056154</c:v>
                </c:pt>
                <c:pt idx="460">
                  <c:v>0.99904354172500309</c:v>
                </c:pt>
                <c:pt idx="461">
                  <c:v>0.99905788859912803</c:v>
                </c:pt>
                <c:pt idx="462">
                  <c:v>0.99907202027014119</c:v>
                </c:pt>
                <c:pt idx="463">
                  <c:v>0.99908593996608919</c:v>
                </c:pt>
                <c:pt idx="464">
                  <c:v>0.99909965086659769</c:v>
                </c:pt>
                <c:pt idx="465">
                  <c:v>0.99911315610359874</c:v>
                </c:pt>
                <c:pt idx="466">
                  <c:v>0.99912645876204464</c:v>
                </c:pt>
                <c:pt idx="467">
                  <c:v>0.99913956188061404</c:v>
                </c:pt>
                <c:pt idx="468">
                  <c:v>0.9991524684524048</c:v>
                </c:pt>
                <c:pt idx="469">
                  <c:v>0.99916518142561883</c:v>
                </c:pt>
                <c:pt idx="470">
                  <c:v>0.99917770370423442</c:v>
                </c:pt>
                <c:pt idx="471">
                  <c:v>0.99919003814867091</c:v>
                </c:pt>
                <c:pt idx="472">
                  <c:v>0.99920218757644086</c:v>
                </c:pt>
                <c:pt idx="473">
                  <c:v>0.99921415476279429</c:v>
                </c:pt>
                <c:pt idx="474">
                  <c:v>0.99922594244135232</c:v>
                </c:pt>
                <c:pt idx="475">
                  <c:v>0.99923755330473207</c:v>
                </c:pt>
                <c:pt idx="476">
                  <c:v>0.99924899000516121</c:v>
                </c:pt>
                <c:pt idx="477">
                  <c:v>0.99926025515508365</c:v>
                </c:pt>
                <c:pt idx="478">
                  <c:v>0.99927135132775746</c:v>
                </c:pt>
                <c:pt idx="479">
                  <c:v>0.99928228105784112</c:v>
                </c:pt>
                <c:pt idx="480">
                  <c:v>0.9992930468419734</c:v>
                </c:pt>
                <c:pt idx="481">
                  <c:v>0.99930365113934383</c:v>
                </c:pt>
                <c:pt idx="482">
                  <c:v>0.99931409637225366</c:v>
                </c:pt>
                <c:pt idx="483">
                  <c:v>0.99932438492666986</c:v>
                </c:pt>
                <c:pt idx="484">
                  <c:v>0.99933451915276983</c:v>
                </c:pt>
                <c:pt idx="485">
                  <c:v>0.99934450136547825</c:v>
                </c:pt>
                <c:pt idx="486">
                  <c:v>0.99935433384499617</c:v>
                </c:pt>
                <c:pt idx="487">
                  <c:v>0.99936401883732107</c:v>
                </c:pt>
                <c:pt idx="488">
                  <c:v>0.99937355855476129</c:v>
                </c:pt>
                <c:pt idx="489">
                  <c:v>0.99938295517643971</c:v>
                </c:pt>
                <c:pt idx="490">
                  <c:v>0.99939221084879315</c:v>
                </c:pt>
                <c:pt idx="491">
                  <c:v>0.99940132768606138</c:v>
                </c:pt>
                <c:pt idx="492">
                  <c:v>0.99941030777077033</c:v>
                </c:pt>
                <c:pt idx="493">
                  <c:v>0.99941915315420882</c:v>
                </c:pt>
                <c:pt idx="494">
                  <c:v>0.99942786585689569</c:v>
                </c:pt>
                <c:pt idx="495">
                  <c:v>0.99943644786904229</c:v>
                </c:pt>
                <c:pt idx="496">
                  <c:v>0.99944490115100659</c:v>
                </c:pt>
                <c:pt idx="497">
                  <c:v>0.99945322763374145</c:v>
                </c:pt>
                <c:pt idx="498">
                  <c:v>0.99946142921923531</c:v>
                </c:pt>
                <c:pt idx="499">
                  <c:v>0.9994695077809469</c:v>
                </c:pt>
                <c:pt idx="500">
                  <c:v>0.99947746516423264</c:v>
                </c:pt>
                <c:pt idx="501">
                  <c:v>0.9994853031867692</c:v>
                </c:pt>
                <c:pt idx="502">
                  <c:v>0.99949302363896753</c:v>
                </c:pt>
                <c:pt idx="503">
                  <c:v>0.99950062828438291</c:v>
                </c:pt>
                <c:pt idx="504">
                  <c:v>0.99950811886011726</c:v>
                </c:pt>
                <c:pt idx="505">
                  <c:v>0.99951549707721554</c:v>
                </c:pt>
                <c:pt idx="506">
                  <c:v>0.99952276462105727</c:v>
                </c:pt>
                <c:pt idx="507">
                  <c:v>0.99952992315174138</c:v>
                </c:pt>
                <c:pt idx="508">
                  <c:v>0.9995369743044652</c:v>
                </c:pt>
                <c:pt idx="509">
                  <c:v>0.9995439196898982</c:v>
                </c:pt>
                <c:pt idx="510">
                  <c:v>0.99955076089454975</c:v>
                </c:pt>
                <c:pt idx="511">
                  <c:v>0.99955749948113148</c:v>
                </c:pt>
                <c:pt idx="512">
                  <c:v>0.99956413698891444</c:v>
                </c:pt>
                <c:pt idx="513">
                  <c:v>0.99957067493408069</c:v>
                </c:pt>
                <c:pt idx="514">
                  <c:v>0.9995771148100695</c:v>
                </c:pt>
                <c:pt idx="515">
                  <c:v>0.99958345808791849</c:v>
                </c:pt>
                <c:pt idx="516">
                  <c:v>0.9995897062165997</c:v>
                </c:pt>
                <c:pt idx="517">
                  <c:v>0.99959586062335082</c:v>
                </c:pt>
                <c:pt idx="518">
                  <c:v>0.99960192271400039</c:v>
                </c:pt>
                <c:pt idx="519">
                  <c:v>0.99960789387329041</c:v>
                </c:pt>
                <c:pt idx="520">
                  <c:v>0.99961377546519092</c:v>
                </c:pt>
                <c:pt idx="521">
                  <c:v>0.99961956883321312</c:v>
                </c:pt>
                <c:pt idx="522">
                  <c:v>0.99962527530071499</c:v>
                </c:pt>
                <c:pt idx="523">
                  <c:v>0.99963089617120415</c:v>
                </c:pt>
                <c:pt idx="524">
                  <c:v>0.999636432728636</c:v>
                </c:pt>
                <c:pt idx="525">
                  <c:v>0.99964188623770645</c:v>
                </c:pt>
                <c:pt idx="526">
                  <c:v>0.99964725794414089</c:v>
                </c:pt>
                <c:pt idx="527">
                  <c:v>0.99965254907497869</c:v>
                </c:pt>
                <c:pt idx="528">
                  <c:v>0.99965776083885416</c:v>
                </c:pt>
                <c:pt idx="529">
                  <c:v>0.99966289442627121</c:v>
                </c:pt>
                <c:pt idx="530">
                  <c:v>0.99966795100987726</c:v>
                </c:pt>
                <c:pt idx="531">
                  <c:v>0.99967293174472915</c:v>
                </c:pt>
                <c:pt idx="532">
                  <c:v>0.99967783776855823</c:v>
                </c:pt>
                <c:pt idx="533">
                  <c:v>0.99968267020202972</c:v>
                </c:pt>
                <c:pt idx="534">
                  <c:v>0.9996874301489993</c:v>
                </c:pt>
                <c:pt idx="535">
                  <c:v>0.99969211869676433</c:v>
                </c:pt>
                <c:pt idx="536">
                  <c:v>0.999696736916313</c:v>
                </c:pt>
                <c:pt idx="537">
                  <c:v>0.99970128586256835</c:v>
                </c:pt>
                <c:pt idx="538">
                  <c:v>0.99970576657462984</c:v>
                </c:pt>
                <c:pt idx="539">
                  <c:v>0.99971018007601031</c:v>
                </c:pt>
                <c:pt idx="540">
                  <c:v>0.99971452737487021</c:v>
                </c:pt>
                <c:pt idx="541">
                  <c:v>0.99971880946424707</c:v>
                </c:pt>
                <c:pt idx="542">
                  <c:v>0.99972302732228335</c:v>
                </c:pt>
                <c:pt idx="543">
                  <c:v>0.99972718191244925</c:v>
                </c:pt>
                <c:pt idx="544">
                  <c:v>0.99973127418376251</c:v>
                </c:pt>
                <c:pt idx="545">
                  <c:v>0.99973530507100605</c:v>
                </c:pt>
                <c:pt idx="546">
                  <c:v>0.9997392754949409</c:v>
                </c:pt>
                <c:pt idx="547">
                  <c:v>0.9997431863625168</c:v>
                </c:pt>
                <c:pt idx="548">
                  <c:v>0.99974703856707903</c:v>
                </c:pt>
                <c:pt idx="549">
                  <c:v>0.99975083298857281</c:v>
                </c:pt>
                <c:pt idx="550">
                  <c:v>0.99975457049374417</c:v>
                </c:pt>
                <c:pt idx="551">
                  <c:v>0.99975825193633805</c:v>
                </c:pt>
                <c:pt idx="552">
                  <c:v>0.99976187815729289</c:v>
                </c:pt>
                <c:pt idx="553">
                  <c:v>0.99976544998493355</c:v>
                </c:pt>
                <c:pt idx="554">
                  <c:v>0.99976896823515959</c:v>
                </c:pt>
                <c:pt idx="555">
                  <c:v>0.99977243371163216</c:v>
                </c:pt>
                <c:pt idx="556">
                  <c:v>0.99977584720595769</c:v>
                </c:pt>
                <c:pt idx="557">
                  <c:v>0.99977920949786825</c:v>
                </c:pt>
                <c:pt idx="558">
                  <c:v>0.99978252135540024</c:v>
                </c:pt>
                <c:pt idx="559">
                  <c:v>0.99978578353506931</c:v>
                </c:pt>
                <c:pt idx="560">
                  <c:v>0.99978899678204314</c:v>
                </c:pt>
                <c:pt idx="561">
                  <c:v>0.99979216183031261</c:v>
                </c:pt>
                <c:pt idx="562">
                  <c:v>0.99979527940285806</c:v>
                </c:pt>
                <c:pt idx="563">
                  <c:v>0.99979835021181507</c:v>
                </c:pt>
                <c:pt idx="564">
                  <c:v>0.99980137495863786</c:v>
                </c:pt>
                <c:pt idx="565">
                  <c:v>0.99980435433425829</c:v>
                </c:pt>
                <c:pt idx="566">
                  <c:v>0.99980728901924432</c:v>
                </c:pt>
                <c:pt idx="567">
                  <c:v>0.99981017968395558</c:v>
                </c:pt>
                <c:pt idx="568">
                  <c:v>0.99981302698869612</c:v>
                </c:pt>
                <c:pt idx="569">
                  <c:v>0.99981583158386589</c:v>
                </c:pt>
                <c:pt idx="570">
                  <c:v>0.99981859411010787</c:v>
                </c:pt>
                <c:pt idx="571">
                  <c:v>0.99982131519845618</c:v>
                </c:pt>
                <c:pt idx="572">
                  <c:v>0.99982399547047929</c:v>
                </c:pt>
                <c:pt idx="573">
                  <c:v>0.9998266355384221</c:v>
                </c:pt>
                <c:pt idx="574">
                  <c:v>0.99982923600534568</c:v>
                </c:pt>
                <c:pt idx="575">
                  <c:v>0.99983179746526551</c:v>
                </c:pt>
                <c:pt idx="576">
                  <c:v>0.99983432050328647</c:v>
                </c:pt>
                <c:pt idx="577">
                  <c:v>0.9998368056957373</c:v>
                </c:pt>
                <c:pt idx="578">
                  <c:v>0.99983925361030124</c:v>
                </c:pt>
                <c:pt idx="579">
                  <c:v>0.99984166480614667</c:v>
                </c:pt>
                <c:pt idx="580">
                  <c:v>0.99984403983405445</c:v>
                </c:pt>
                <c:pt idx="581">
                  <c:v>0.99984637923654374</c:v>
                </c:pt>
                <c:pt idx="582">
                  <c:v>0.9998486835479955</c:v>
                </c:pt>
                <c:pt idx="583">
                  <c:v>0.99985095329477547</c:v>
                </c:pt>
                <c:pt idx="584">
                  <c:v>0.99985318899535403</c:v>
                </c:pt>
                <c:pt idx="585">
                  <c:v>0.99985539116042366</c:v>
                </c:pt>
                <c:pt idx="586">
                  <c:v>0.99985756029301742</c:v>
                </c:pt>
                <c:pt idx="587">
                  <c:v>0.99985969688862208</c:v>
                </c:pt>
                <c:pt idx="588">
                  <c:v>0.9998618014352928</c:v>
                </c:pt>
                <c:pt idx="589">
                  <c:v>0.99986387441376334</c:v>
                </c:pt>
                <c:pt idx="590">
                  <c:v>0.99986591629755683</c:v>
                </c:pt>
                <c:pt idx="591">
                  <c:v>0.99986792755309351</c:v>
                </c:pt>
                <c:pt idx="592">
                  <c:v>0.99986990863979708</c:v>
                </c:pt>
                <c:pt idx="593">
                  <c:v>0.99987186001020023</c:v>
                </c:pt>
                <c:pt idx="594">
                  <c:v>0.99987378211004718</c:v>
                </c:pt>
                <c:pt idx="595">
                  <c:v>0.9998756753783965</c:v>
                </c:pt>
                <c:pt idx="596">
                  <c:v>0.99987754024772046</c:v>
                </c:pt>
                <c:pt idx="597">
                  <c:v>0.99987937714400466</c:v>
                </c:pt>
                <c:pt idx="598">
                  <c:v>0.99988118648684454</c:v>
                </c:pt>
                <c:pt idx="599">
                  <c:v>0.99988296868954196</c:v>
                </c:pt>
                <c:pt idx="600">
                  <c:v>0.99988472415919882</c:v>
                </c:pt>
                <c:pt idx="601">
                  <c:v>0.99988645329681092</c:v>
                </c:pt>
                <c:pt idx="602">
                  <c:v>0.99988815649735874</c:v>
                </c:pt>
                <c:pt idx="603">
                  <c:v>0.99988983414989829</c:v>
                </c:pt>
                <c:pt idx="604">
                  <c:v>0.99989148663764971</c:v>
                </c:pt>
                <c:pt idx="605">
                  <c:v>0.99989311433808514</c:v>
                </c:pt>
                <c:pt idx="606">
                  <c:v>0.99989471762301363</c:v>
                </c:pt>
                <c:pt idx="607">
                  <c:v>0.99989629685866854</c:v>
                </c:pt>
                <c:pt idx="608">
                  <c:v>0.99989785240578855</c:v>
                </c:pt>
                <c:pt idx="609">
                  <c:v>0.99989938461970174</c:v>
                </c:pt>
                <c:pt idx="610">
                  <c:v>0.99990089385040615</c:v>
                </c:pt>
                <c:pt idx="611">
                  <c:v>0.99990238044265012</c:v>
                </c:pt>
                <c:pt idx="612">
                  <c:v>0.99990384473601035</c:v>
                </c:pt>
                <c:pt idx="613">
                  <c:v>0.99990528706497017</c:v>
                </c:pt>
                <c:pt idx="614">
                  <c:v>0.99990670775899559</c:v>
                </c:pt>
                <c:pt idx="615">
                  <c:v>0.99990810714261058</c:v>
                </c:pt>
                <c:pt idx="616">
                  <c:v>0.99990948553547143</c:v>
                </c:pt>
                <c:pt idx="617">
                  <c:v>0.99991084325243917</c:v>
                </c:pt>
                <c:pt idx="618">
                  <c:v>0.99991218060365272</c:v>
                </c:pt>
                <c:pt idx="619">
                  <c:v>0.99991349789459782</c:v>
                </c:pt>
                <c:pt idx="620">
                  <c:v>0.99991479542617889</c:v>
                </c:pt>
                <c:pt idx="621">
                  <c:v>0.99991607349478617</c:v>
                </c:pt>
                <c:pt idx="622">
                  <c:v>0.99991733239236447</c:v>
                </c:pt>
                <c:pt idx="623">
                  <c:v>0.99991857240647897</c:v>
                </c:pt>
                <c:pt idx="624">
                  <c:v>0.99991979382038176</c:v>
                </c:pt>
                <c:pt idx="625">
                  <c:v>0.99992099691307601</c:v>
                </c:pt>
                <c:pt idx="626">
                  <c:v>0.99992218195937965</c:v>
                </c:pt>
                <c:pt idx="627">
                  <c:v>0.99992334922998904</c:v>
                </c:pt>
                <c:pt idx="628">
                  <c:v>0.99992449899153923</c:v>
                </c:pt>
                <c:pt idx="629">
                  <c:v>0.99992563150666613</c:v>
                </c:pt>
                <c:pt idx="630">
                  <c:v>0.99992674703406592</c:v>
                </c:pt>
                <c:pt idx="631">
                  <c:v>0.99992784582855498</c:v>
                </c:pt>
                <c:pt idx="632">
                  <c:v>0.99992892814112677</c:v>
                </c:pt>
                <c:pt idx="633">
                  <c:v>0.99992999421900985</c:v>
                </c:pt>
                <c:pt idx="634">
                  <c:v>0.99993104430572477</c:v>
                </c:pt>
                <c:pt idx="635">
                  <c:v>0.99993207864113887</c:v>
                </c:pt>
                <c:pt idx="636">
                  <c:v>0.9999330974615217</c:v>
                </c:pt>
                <c:pt idx="637">
                  <c:v>0.9999341009995989</c:v>
                </c:pt>
                <c:pt idx="638">
                  <c:v>0.99993508948460486</c:v>
                </c:pt>
                <c:pt idx="639">
                  <c:v>0.99993606314233574</c:v>
                </c:pt>
                <c:pt idx="640">
                  <c:v>0.99993702219520075</c:v>
                </c:pt>
                <c:pt idx="641">
                  <c:v>0.99993796686227265</c:v>
                </c:pt>
                <c:pt idx="642">
                  <c:v>0.99993889735933861</c:v>
                </c:pt>
                <c:pt idx="643">
                  <c:v>0.99993981389894848</c:v>
                </c:pt>
                <c:pt idx="644">
                  <c:v>0.99994071669046425</c:v>
                </c:pt>
                <c:pt idx="645">
                  <c:v>0.99994160594010728</c:v>
                </c:pt>
                <c:pt idx="646">
                  <c:v>0.99994248185100576</c:v>
                </c:pt>
                <c:pt idx="647">
                  <c:v>0.99994334462324053</c:v>
                </c:pt>
                <c:pt idx="648">
                  <c:v>0.99994419445389193</c:v>
                </c:pt>
                <c:pt idx="649">
                  <c:v>0.9999450315370837</c:v>
                </c:pt>
                <c:pt idx="650">
                  <c:v>0.99994585606402731</c:v>
                </c:pt>
                <c:pt idx="651">
                  <c:v>0.99994666822306699</c:v>
                </c:pt>
                <c:pt idx="652">
                  <c:v>0.99994746819972091</c:v>
                </c:pt>
                <c:pt idx="653">
                  <c:v>0.99994825617672489</c:v>
                </c:pt>
                <c:pt idx="654">
                  <c:v>0.99994903233407406</c:v>
                </c:pt>
                <c:pt idx="655">
                  <c:v>0.99994979684906293</c:v>
                </c:pt>
                <c:pt idx="656">
                  <c:v>0.99995054989632703</c:v>
                </c:pt>
                <c:pt idx="657">
                  <c:v>0.9999512916478821</c:v>
                </c:pt>
                <c:pt idx="658">
                  <c:v>0.99995202227316371</c:v>
                </c:pt>
                <c:pt idx="659">
                  <c:v>0.99995274193906636</c:v>
                </c:pt>
                <c:pt idx="660">
                  <c:v>0.99995345080998033</c:v>
                </c:pt>
                <c:pt idx="661">
                  <c:v>0.99995414904783053</c:v>
                </c:pt>
                <c:pt idx="662">
                  <c:v>0.99995483681211306</c:v>
                </c:pt>
                <c:pt idx="663">
                  <c:v>0.99995551425993134</c:v>
                </c:pt>
                <c:pt idx="664">
                  <c:v>0.9999561815460325</c:v>
                </c:pt>
                <c:pt idx="665">
                  <c:v>0.99995683882284192</c:v>
                </c:pt>
                <c:pt idx="666">
                  <c:v>0.99995748624049929</c:v>
                </c:pt>
                <c:pt idx="667">
                  <c:v>0.99995812394689176</c:v>
                </c:pt>
                <c:pt idx="668">
                  <c:v>0.99995875208768825</c:v>
                </c:pt>
                <c:pt idx="669">
                  <c:v>0.99995937080637298</c:v>
                </c:pt>
                <c:pt idx="670">
                  <c:v>0.99995998024427746</c:v>
                </c:pt>
                <c:pt idx="671">
                  <c:v>0.99996058054061332</c:v>
                </c:pt>
                <c:pt idx="672">
                  <c:v>0.99996117183250421</c:v>
                </c:pt>
                <c:pt idx="673">
                  <c:v>0.99996175425501654</c:v>
                </c:pt>
                <c:pt idx="674">
                  <c:v>0.99996232794119133</c:v>
                </c:pt>
                <c:pt idx="675">
                  <c:v>0.99996289302207342</c:v>
                </c:pt>
                <c:pt idx="676">
                  <c:v>0.99996344962674222</c:v>
                </c:pt>
                <c:pt idx="677">
                  <c:v>0.99996399788234114</c:v>
                </c:pt>
                <c:pt idx="678">
                  <c:v>0.999964537914106</c:v>
                </c:pt>
                <c:pt idx="679">
                  <c:v>0.99996506984539435</c:v>
                </c:pt>
                <c:pt idx="680">
                  <c:v>0.99996559379771333</c:v>
                </c:pt>
                <c:pt idx="681">
                  <c:v>0.99996610989074763</c:v>
                </c:pt>
                <c:pt idx="682">
                  <c:v>0.99996661824238631</c:v>
                </c:pt>
                <c:pt idx="683">
                  <c:v>0.99996711896875057</c:v>
                </c:pt>
                <c:pt idx="684">
                  <c:v>0.99996761218421926</c:v>
                </c:pt>
                <c:pt idx="685">
                  <c:v>0.99996809800145603</c:v>
                </c:pt>
                <c:pt idx="686">
                  <c:v>0.99996857653143401</c:v>
                </c:pt>
                <c:pt idx="687">
                  <c:v>0.99996904788346253</c:v>
                </c:pt>
                <c:pt idx="688">
                  <c:v>0.99996951216521046</c:v>
                </c:pt>
                <c:pt idx="689">
                  <c:v>0.99996996948273231</c:v>
                </c:pt>
                <c:pt idx="690">
                  <c:v>0.9999704199404913</c:v>
                </c:pt>
                <c:pt idx="691">
                  <c:v>0.99997086364138388</c:v>
                </c:pt>
                <c:pt idx="692">
                  <c:v>0.9999713006867631</c:v>
                </c:pt>
                <c:pt idx="693">
                  <c:v>0.99997173117646165</c:v>
                </c:pt>
                <c:pt idx="694">
                  <c:v>0.99997215520881477</c:v>
                </c:pt>
                <c:pt idx="695">
                  <c:v>0.99997257288068253</c:v>
                </c:pt>
                <c:pt idx="696">
                  <c:v>0.99997298428747228</c:v>
                </c:pt>
                <c:pt idx="697">
                  <c:v>0.99997338952316006</c:v>
                </c:pt>
                <c:pt idx="698">
                  <c:v>0.99997378868031273</c:v>
                </c:pt>
                <c:pt idx="699">
                  <c:v>0.999974181850108</c:v>
                </c:pt>
                <c:pt idx="700">
                  <c:v>0.99997456912235627</c:v>
                </c:pt>
                <c:pt idx="701">
                  <c:v>0.99997495058552099</c:v>
                </c:pt>
                <c:pt idx="702">
                  <c:v>0.99997532632673825</c:v>
                </c:pt>
                <c:pt idx="703">
                  <c:v>0.99997569643183704</c:v>
                </c:pt>
                <c:pt idx="704">
                  <c:v>0.99997606098535952</c:v>
                </c:pt>
                <c:pt idx="705">
                  <c:v>0.99997642007057919</c:v>
                </c:pt>
                <c:pt idx="706">
                  <c:v>0.99997677376952043</c:v>
                </c:pt>
                <c:pt idx="707">
                  <c:v>0.99997712216297763</c:v>
                </c:pt>
                <c:pt idx="708">
                  <c:v>0.999977465330533</c:v>
                </c:pt>
                <c:pt idx="709">
                  <c:v>0.99997780335057496</c:v>
                </c:pt>
                <c:pt idx="710">
                  <c:v>0.99997813630031618</c:v>
                </c:pt>
                <c:pt idx="711">
                  <c:v>0.99997846425581149</c:v>
                </c:pt>
                <c:pt idx="712">
                  <c:v>0.99997878729197431</c:v>
                </c:pt>
                <c:pt idx="713">
                  <c:v>0.99997910548259461</c:v>
                </c:pt>
                <c:pt idx="714">
                  <c:v>0.99997941890035569</c:v>
                </c:pt>
                <c:pt idx="715">
                  <c:v>0.99997972761685039</c:v>
                </c:pt>
                <c:pt idx="716">
                  <c:v>0.99998003170259753</c:v>
                </c:pt>
                <c:pt idx="717">
                  <c:v>0.99998033122705865</c:v>
                </c:pt>
                <c:pt idx="718">
                  <c:v>0.99998062625865269</c:v>
                </c:pt>
                <c:pt idx="719">
                  <c:v>0.99998091686477297</c:v>
                </c:pt>
                <c:pt idx="720">
                  <c:v>0.99998120311180128</c:v>
                </c:pt>
                <c:pt idx="721">
                  <c:v>0.99998148506512419</c:v>
                </c:pt>
                <c:pt idx="722">
                  <c:v>0.99998176278914719</c:v>
                </c:pt>
                <c:pt idx="723">
                  <c:v>0.99998203634730998</c:v>
                </c:pt>
                <c:pt idx="724">
                  <c:v>0.99998230580210035</c:v>
                </c:pt>
                <c:pt idx="725">
                  <c:v>0.99998257121506884</c:v>
                </c:pt>
                <c:pt idx="726">
                  <c:v>0.99998283264684273</c:v>
                </c:pt>
                <c:pt idx="727">
                  <c:v>0.99998309015714015</c:v>
                </c:pt>
                <c:pt idx="728">
                  <c:v>0.99998334380478293</c:v>
                </c:pt>
                <c:pt idx="729">
                  <c:v>0.99998359364771117</c:v>
                </c:pt>
                <c:pt idx="730">
                  <c:v>0.99998383974299554</c:v>
                </c:pt>
                <c:pt idx="731">
                  <c:v>0.99998408214685053</c:v>
                </c:pt>
                <c:pt idx="732">
                  <c:v>0.99998432091464773</c:v>
                </c:pt>
                <c:pt idx="733">
                  <c:v>0.99998455610092807</c:v>
                </c:pt>
                <c:pt idx="734">
                  <c:v>0.99998478775941402</c:v>
                </c:pt>
                <c:pt idx="735">
                  <c:v>0.9999850159430228</c:v>
                </c:pt>
                <c:pt idx="736">
                  <c:v>0.9999852407038774</c:v>
                </c:pt>
                <c:pt idx="737">
                  <c:v>0.99998546209331918</c:v>
                </c:pt>
                <c:pt idx="738">
                  <c:v>0.99998568016191924</c:v>
                </c:pt>
                <c:pt idx="739">
                  <c:v>0.99998589495949053</c:v>
                </c:pt>
                <c:pt idx="740">
                  <c:v>0.99998610653509823</c:v>
                </c:pt>
                <c:pt idx="741">
                  <c:v>0.9999863149370718</c:v>
                </c:pt>
                <c:pt idx="742">
                  <c:v>0.9999865202130156</c:v>
                </c:pt>
                <c:pt idx="743">
                  <c:v>0.99998672240982045</c:v>
                </c:pt>
                <c:pt idx="744">
                  <c:v>0.99998692157367308</c:v>
                </c:pt>
                <c:pt idx="745">
                  <c:v>0.9999871177500681</c:v>
                </c:pt>
                <c:pt idx="746">
                  <c:v>0.9999873109838171</c:v>
                </c:pt>
                <c:pt idx="747">
                  <c:v>0.99998750131905978</c:v>
                </c:pt>
                <c:pt idx="748">
                  <c:v>0.9999876887992738</c:v>
                </c:pt>
                <c:pt idx="749">
                  <c:v>0.99998787346728457</c:v>
                </c:pt>
                <c:pt idx="750">
                  <c:v>0.99998805536527524</c:v>
                </c:pt>
                <c:pt idx="751">
                  <c:v>0.99998823453479602</c:v>
                </c:pt>
                <c:pt idx="752">
                  <c:v>0.99998841101677416</c:v>
                </c:pt>
                <c:pt idx="753">
                  <c:v>0.99998858485152242</c:v>
                </c:pt>
                <c:pt idx="754">
                  <c:v>0.9999887560787496</c:v>
                </c:pt>
                <c:pt idx="755">
                  <c:v>0.9999889247375684</c:v>
                </c:pt>
                <c:pt idx="756">
                  <c:v>0.99998909086650478</c:v>
                </c:pt>
                <c:pt idx="757">
                  <c:v>0.99998925450350717</c:v>
                </c:pt>
                <c:pt idx="758">
                  <c:v>0.99998941568595445</c:v>
                </c:pt>
                <c:pt idx="759">
                  <c:v>0.99998957445066528</c:v>
                </c:pt>
                <c:pt idx="760">
                  <c:v>0.99998973083390519</c:v>
                </c:pt>
                <c:pt idx="761">
                  <c:v>0.99998988487139662</c:v>
                </c:pt>
                <c:pt idx="762">
                  <c:v>0.99999003659832553</c:v>
                </c:pt>
                <c:pt idx="763">
                  <c:v>0.99999018604935064</c:v>
                </c:pt>
                <c:pt idx="764">
                  <c:v>0.99999033325861042</c:v>
                </c:pt>
                <c:pt idx="765">
                  <c:v>0.99999047825973131</c:v>
                </c:pt>
                <c:pt idx="766">
                  <c:v>0.99999062108583525</c:v>
                </c:pt>
                <c:pt idx="767">
                  <c:v>0.99999076176954771</c:v>
                </c:pt>
                <c:pt idx="768">
                  <c:v>0.99999090034300442</c:v>
                </c:pt>
                <c:pt idx="769">
                  <c:v>0.99999103683785939</c:v>
                </c:pt>
                <c:pt idx="770">
                  <c:v>0.99999117128529147</c:v>
                </c:pt>
                <c:pt idx="771">
                  <c:v>0.99999130371601208</c:v>
                </c:pt>
                <c:pt idx="772">
                  <c:v>0.99999143416027192</c:v>
                </c:pt>
                <c:pt idx="773">
                  <c:v>0.99999156264786782</c:v>
                </c:pt>
                <c:pt idx="774">
                  <c:v>0.99999168920814974</c:v>
                </c:pt>
                <c:pt idx="775">
                  <c:v>0.99999181387002745</c:v>
                </c:pt>
                <c:pt idx="776">
                  <c:v>0.99999193666197717</c:v>
                </c:pt>
                <c:pt idx="777">
                  <c:v>0.99999205761204746</c:v>
                </c:pt>
                <c:pt idx="778">
                  <c:v>0.99999217674786678</c:v>
                </c:pt>
                <c:pt idx="779">
                  <c:v>0.99999229409664869</c:v>
                </c:pt>
                <c:pt idx="780">
                  <c:v>0.99999240968519887</c:v>
                </c:pt>
                <c:pt idx="781">
                  <c:v>0.99999252353992107</c:v>
                </c:pt>
                <c:pt idx="782">
                  <c:v>0.99999263568682228</c:v>
                </c:pt>
                <c:pt idx="783">
                  <c:v>0.9999927461515199</c:v>
                </c:pt>
                <c:pt idx="784">
                  <c:v>0.99999285495924706</c:v>
                </c:pt>
                <c:pt idx="785">
                  <c:v>0.99999296213485822</c:v>
                </c:pt>
                <c:pt idx="786">
                  <c:v>0.99999306770283536</c:v>
                </c:pt>
                <c:pt idx="787">
                  <c:v>0.99999317168729263</c:v>
                </c:pt>
                <c:pt idx="788">
                  <c:v>0.99999327411198324</c:v>
                </c:pt>
                <c:pt idx="789">
                  <c:v>0.9999933750003035</c:v>
                </c:pt>
                <c:pt idx="790">
                  <c:v>0.99999347437529906</c:v>
                </c:pt>
                <c:pt idx="791">
                  <c:v>0.99999357225966956</c:v>
                </c:pt>
                <c:pt idx="792">
                  <c:v>0.99999366867577444</c:v>
                </c:pt>
                <c:pt idx="793">
                  <c:v>0.99999376364563775</c:v>
                </c:pt>
                <c:pt idx="794">
                  <c:v>0.99999385719095324</c:v>
                </c:pt>
                <c:pt idx="795">
                  <c:v>0.99999394933308883</c:v>
                </c:pt>
                <c:pt idx="796">
                  <c:v>0.99999404009309256</c:v>
                </c:pt>
                <c:pt idx="797">
                  <c:v>0.99999412949169619</c:v>
                </c:pt>
                <c:pt idx="798">
                  <c:v>0.99999421754932061</c:v>
                </c:pt>
                <c:pt idx="799">
                  <c:v>0.99999430428608094</c:v>
                </c:pt>
                <c:pt idx="800">
                  <c:v>0.99999438972178967</c:v>
                </c:pt>
                <c:pt idx="801">
                  <c:v>0.99999447387596274</c:v>
                </c:pt>
                <c:pt idx="802">
                  <c:v>0.99999455676782334</c:v>
                </c:pt>
                <c:pt idx="803">
                  <c:v>0.99999463841630598</c:v>
                </c:pt>
                <c:pt idx="804">
                  <c:v>0.99999471884006141</c:v>
                </c:pt>
                <c:pt idx="805">
                  <c:v>0.9999947980574605</c:v>
                </c:pt>
                <c:pt idx="806">
                  <c:v>0.99999487608659854</c:v>
                </c:pt>
                <c:pt idx="807">
                  <c:v>0.9999949529452995</c:v>
                </c:pt>
                <c:pt idx="808">
                  <c:v>0.99999502865112011</c:v>
                </c:pt>
                <c:pt idx="809">
                  <c:v>0.99999510322135321</c:v>
                </c:pt>
                <c:pt idx="810">
                  <c:v>0.99999517667303295</c:v>
                </c:pt>
                <c:pt idx="811">
                  <c:v>0.99999524902293735</c:v>
                </c:pt>
                <c:pt idx="812">
                  <c:v>0.9999953202875933</c:v>
                </c:pt>
                <c:pt idx="813">
                  <c:v>0.99999539048327946</c:v>
                </c:pt>
                <c:pt idx="814">
                  <c:v>0.9999954596260302</c:v>
                </c:pt>
                <c:pt idx="815">
                  <c:v>0.99999552773163969</c:v>
                </c:pt>
                <c:pt idx="816">
                  <c:v>0.99999559481566502</c:v>
                </c:pt>
                <c:pt idx="817">
                  <c:v>0.99999566089343006</c:v>
                </c:pt>
                <c:pt idx="818">
                  <c:v>0.9999957259800285</c:v>
                </c:pt>
                <c:pt idx="819">
                  <c:v>0.99999579009032802</c:v>
                </c:pt>
                <c:pt idx="820">
                  <c:v>0.99999585323897311</c:v>
                </c:pt>
                <c:pt idx="821">
                  <c:v>0.99999591544038857</c:v>
                </c:pt>
                <c:pt idx="822">
                  <c:v>0.99999597670878271</c:v>
                </c:pt>
                <c:pt idx="823">
                  <c:v>0.99999603705815088</c:v>
                </c:pt>
                <c:pt idx="824">
                  <c:v>0.99999609650227872</c:v>
                </c:pt>
                <c:pt idx="825">
                  <c:v>0.99999615505474437</c:v>
                </c:pt>
                <c:pt idx="826">
                  <c:v>0.99999621272892325</c:v>
                </c:pt>
                <c:pt idx="827">
                  <c:v>0.99999626953798937</c:v>
                </c:pt>
                <c:pt idx="828">
                  <c:v>0.99999632549491946</c:v>
                </c:pt>
                <c:pt idx="829">
                  <c:v>0.99999638061249563</c:v>
                </c:pt>
                <c:pt idx="830">
                  <c:v>0.99999643490330814</c:v>
                </c:pt>
                <c:pt idx="831">
                  <c:v>0.99999648837975852</c:v>
                </c:pt>
                <c:pt idx="832">
                  <c:v>0.99999654105406199</c:v>
                </c:pt>
                <c:pt idx="833">
                  <c:v>0.99999659293825116</c:v>
                </c:pt>
                <c:pt idx="834">
                  <c:v>0.99999664404417743</c:v>
                </c:pt>
                <c:pt idx="835">
                  <c:v>0.99999669438351479</c:v>
                </c:pt>
                <c:pt idx="836">
                  <c:v>0.99999674396776195</c:v>
                </c:pt>
                <c:pt idx="837">
                  <c:v>0.99999679280824549</c:v>
                </c:pt>
                <c:pt idx="838">
                  <c:v>0.99999684091612173</c:v>
                </c:pt>
                <c:pt idx="839">
                  <c:v>0.99999688830237998</c:v>
                </c:pt>
                <c:pt idx="840">
                  <c:v>0.99999693497784425</c:v>
                </c:pt>
                <c:pt idx="841">
                  <c:v>0.99999698095317657</c:v>
                </c:pt>
                <c:pt idx="842">
                  <c:v>0.99999702623887887</c:v>
                </c:pt>
                <c:pt idx="843">
                  <c:v>0.99999707084529577</c:v>
                </c:pt>
                <c:pt idx="844">
                  <c:v>0.99999711478261621</c:v>
                </c:pt>
                <c:pt idx="845">
                  <c:v>0.99999715806087697</c:v>
                </c:pt>
                <c:pt idx="846">
                  <c:v>0.99999720068996401</c:v>
                </c:pt>
                <c:pt idx="847">
                  <c:v>0.99999724267961443</c:v>
                </c:pt>
                <c:pt idx="848">
                  <c:v>0.99999728403942023</c:v>
                </c:pt>
                <c:pt idx="849">
                  <c:v>0.99999732477882897</c:v>
                </c:pt>
                <c:pt idx="850">
                  <c:v>0.99999736490714652</c:v>
                </c:pt>
                <c:pt idx="851">
                  <c:v>0.99999740443353924</c:v>
                </c:pt>
                <c:pt idx="852">
                  <c:v>0.99999744336703611</c:v>
                </c:pt>
                <c:pt idx="853">
                  <c:v>0.99999748171653047</c:v>
                </c:pt>
                <c:pt idx="854">
                  <c:v>0.99999751949078264</c:v>
                </c:pt>
                <c:pt idx="855">
                  <c:v>0.99999755669842083</c:v>
                </c:pt>
                <c:pt idx="856">
                  <c:v>0.99999759334794447</c:v>
                </c:pt>
                <c:pt idx="857">
                  <c:v>0.9999976294477253</c:v>
                </c:pt>
                <c:pt idx="858">
                  <c:v>0.99999766500600951</c:v>
                </c:pt>
                <c:pt idx="859">
                  <c:v>0.99999770003091937</c:v>
                </c:pt>
                <c:pt idx="860">
                  <c:v>0.99999773453045548</c:v>
                </c:pt>
                <c:pt idx="861">
                  <c:v>0.99999776851249866</c:v>
                </c:pt>
                <c:pt idx="862">
                  <c:v>0.99999780198481125</c:v>
                </c:pt>
                <c:pt idx="863">
                  <c:v>0.99999783495503913</c:v>
                </c:pt>
                <c:pt idx="864">
                  <c:v>0.99999786743071339</c:v>
                </c:pt>
                <c:pt idx="865">
                  <c:v>0.99999789941925277</c:v>
                </c:pt>
                <c:pt idx="866">
                  <c:v>0.99999793092796407</c:v>
                </c:pt>
                <c:pt idx="867">
                  <c:v>0.99999796196404456</c:v>
                </c:pt>
                <c:pt idx="868">
                  <c:v>0.99999799253458377</c:v>
                </c:pt>
                <c:pt idx="869">
                  <c:v>0.99999802264656501</c:v>
                </c:pt>
                <c:pt idx="870">
                  <c:v>0.99999805230686656</c:v>
                </c:pt>
                <c:pt idx="871">
                  <c:v>0.99999808152226366</c:v>
                </c:pt>
                <c:pt idx="872">
                  <c:v>0.99999811029942953</c:v>
                </c:pt>
                <c:pt idx="873">
                  <c:v>0.99999813864493814</c:v>
                </c:pt>
                <c:pt idx="874">
                  <c:v>0.99999816656526408</c:v>
                </c:pt>
                <c:pt idx="875">
                  <c:v>0.99999819406678514</c:v>
                </c:pt>
                <c:pt idx="876">
                  <c:v>0.99999822115578318</c:v>
                </c:pt>
                <c:pt idx="877">
                  <c:v>0.99999824783844637</c:v>
                </c:pt>
                <c:pt idx="878">
                  <c:v>0.99999827412086972</c:v>
                </c:pt>
                <c:pt idx="879">
                  <c:v>0.99999830000905665</c:v>
                </c:pt>
                <c:pt idx="880">
                  <c:v>0.99999832550892076</c:v>
                </c:pt>
                <c:pt idx="881">
                  <c:v>0.99999835062628684</c:v>
                </c:pt>
                <c:pt idx="882">
                  <c:v>0.99999837536689251</c:v>
                </c:pt>
                <c:pt idx="883">
                  <c:v>0.99999839973638915</c:v>
                </c:pt>
                <c:pt idx="884">
                  <c:v>0.99999842374034331</c:v>
                </c:pt>
                <c:pt idx="885">
                  <c:v>0.99999844738423815</c:v>
                </c:pt>
                <c:pt idx="886">
                  <c:v>0.99999847067347458</c:v>
                </c:pt>
                <c:pt idx="887">
                  <c:v>0.99999849361337234</c:v>
                </c:pt>
                <c:pt idx="888">
                  <c:v>0.99999851620917179</c:v>
                </c:pt>
                <c:pt idx="889">
                  <c:v>0.99999853846603426</c:v>
                </c:pt>
                <c:pt idx="890">
                  <c:v>0.99999856038904367</c:v>
                </c:pt>
                <c:pt idx="891">
                  <c:v>0.99999858198320801</c:v>
                </c:pt>
                <c:pt idx="892">
                  <c:v>0.99999860325345979</c:v>
                </c:pt>
                <c:pt idx="893">
                  <c:v>0.9999986242046579</c:v>
                </c:pt>
                <c:pt idx="894">
                  <c:v>0.99999864484158818</c:v>
                </c:pt>
                <c:pt idx="895">
                  <c:v>0.9999986651689643</c:v>
                </c:pt>
                <c:pt idx="896">
                  <c:v>0.99999868519142976</c:v>
                </c:pt>
                <c:pt idx="897">
                  <c:v>0.99999870491355836</c:v>
                </c:pt>
                <c:pt idx="898">
                  <c:v>0.99999872433985504</c:v>
                </c:pt>
                <c:pt idx="899">
                  <c:v>0.99999874347475703</c:v>
                </c:pt>
                <c:pt idx="900">
                  <c:v>0.99999876232263563</c:v>
                </c:pt>
                <c:pt idx="901">
                  <c:v>0.99999878088779626</c:v>
                </c:pt>
                <c:pt idx="902">
                  <c:v>0.9999987991744792</c:v>
                </c:pt>
                <c:pt idx="903">
                  <c:v>0.99999881718686201</c:v>
                </c:pt>
                <c:pt idx="904">
                  <c:v>0.99999883492905917</c:v>
                </c:pt>
                <c:pt idx="905">
                  <c:v>0.99999885240512332</c:v>
                </c:pt>
                <c:pt idx="906">
                  <c:v>0.99999886961904638</c:v>
                </c:pt>
                <c:pt idx="907">
                  <c:v>0.99999888657476055</c:v>
                </c:pt>
                <c:pt idx="908">
                  <c:v>0.99999890327613927</c:v>
                </c:pt>
                <c:pt idx="909">
                  <c:v>0.99999891972699706</c:v>
                </c:pt>
                <c:pt idx="910">
                  <c:v>0.99999893593109213</c:v>
                </c:pt>
                <c:pt idx="911">
                  <c:v>0.99999895189212573</c:v>
                </c:pt>
                <c:pt idx="912">
                  <c:v>0.99999896761374385</c:v>
                </c:pt>
                <c:pt idx="913">
                  <c:v>0.99999898309953761</c:v>
                </c:pt>
                <c:pt idx="914">
                  <c:v>0.99999899835304451</c:v>
                </c:pt>
                <c:pt idx="915">
                  <c:v>0.99999901337774888</c:v>
                </c:pt>
                <c:pt idx="916">
                  <c:v>0.99999902817708253</c:v>
                </c:pt>
                <c:pt idx="917">
                  <c:v>0.9999990427544263</c:v>
                </c:pt>
                <c:pt idx="918">
                  <c:v>0.99999905711310977</c:v>
                </c:pt>
                <c:pt idx="919">
                  <c:v>0.99999907125641307</c:v>
                </c:pt>
                <c:pt idx="920">
                  <c:v>0.99999908518756686</c:v>
                </c:pt>
                <c:pt idx="921">
                  <c:v>0.99999909890975347</c:v>
                </c:pt>
                <c:pt idx="922">
                  <c:v>0.99999911242610695</c:v>
                </c:pt>
                <c:pt idx="923">
                  <c:v>0.99999912573971528</c:v>
                </c:pt>
                <c:pt idx="924">
                  <c:v>0.99999913885361957</c:v>
                </c:pt>
                <c:pt idx="925">
                  <c:v>0.99999915177081533</c:v>
                </c:pt>
                <c:pt idx="926">
                  <c:v>0.99999916449425308</c:v>
                </c:pt>
                <c:pt idx="927">
                  <c:v>0.99999917702683916</c:v>
                </c:pt>
                <c:pt idx="928">
                  <c:v>0.99999918937143673</c:v>
                </c:pt>
                <c:pt idx="929">
                  <c:v>0.99999920153086519</c:v>
                </c:pt>
                <c:pt idx="930">
                  <c:v>0.99999921350790211</c:v>
                </c:pt>
                <c:pt idx="931">
                  <c:v>0.99999922530528351</c:v>
                </c:pt>
                <c:pt idx="932">
                  <c:v>0.99999923692570436</c:v>
                </c:pt>
                <c:pt idx="933">
                  <c:v>0.99999924837181875</c:v>
                </c:pt>
                <c:pt idx="934">
                  <c:v>0.99999925964624148</c:v>
                </c:pt>
                <c:pt idx="935">
                  <c:v>0.99999927075154782</c:v>
                </c:pt>
                <c:pt idx="936">
                  <c:v>0.99999928169027474</c:v>
                </c:pt>
                <c:pt idx="937">
                  <c:v>0.99999929246492059</c:v>
                </c:pt>
                <c:pt idx="938">
                  <c:v>0.99999930307794671</c:v>
                </c:pt>
                <c:pt idx="939">
                  <c:v>0.9999993135317774</c:v>
                </c:pt>
                <c:pt idx="940">
                  <c:v>0.99999932382880075</c:v>
                </c:pt>
                <c:pt idx="941">
                  <c:v>0.99999933397136864</c:v>
                </c:pt>
                <c:pt idx="942">
                  <c:v>0.99999934396179813</c:v>
                </c:pt>
                <c:pt idx="943">
                  <c:v>0.99999935380237104</c:v>
                </c:pt>
                <c:pt idx="944">
                  <c:v>0.99999936349533536</c:v>
                </c:pt>
                <c:pt idx="945">
                  <c:v>0.99999937304290543</c:v>
                </c:pt>
                <c:pt idx="946">
                  <c:v>0.99999938244726183</c:v>
                </c:pt>
                <c:pt idx="947">
                  <c:v>0.99999939171055285</c:v>
                </c:pt>
                <c:pt idx="948">
                  <c:v>0.99999940083489458</c:v>
                </c:pt>
                <c:pt idx="949">
                  <c:v>0.99999940982237112</c:v>
                </c:pt>
                <c:pt idx="950">
                  <c:v>0.99999941867503561</c:v>
                </c:pt>
                <c:pt idx="951">
                  <c:v>0.99999942739490999</c:v>
                </c:pt>
                <c:pt idx="952">
                  <c:v>0.99999943598398622</c:v>
                </c:pt>
                <c:pt idx="953">
                  <c:v>0.9999994444442265</c:v>
                </c:pt>
                <c:pt idx="954">
                  <c:v>0.99999945277756308</c:v>
                </c:pt>
                <c:pt idx="955">
                  <c:v>0.99999946098589954</c:v>
                </c:pt>
                <c:pt idx="956">
                  <c:v>0.99999946907111104</c:v>
                </c:pt>
                <c:pt idx="957">
                  <c:v>0.99999947703504444</c:v>
                </c:pt>
                <c:pt idx="958">
                  <c:v>0.99999948487951873</c:v>
                </c:pt>
                <c:pt idx="959">
                  <c:v>0.99999949260632603</c:v>
                </c:pt>
                <c:pt idx="960">
                  <c:v>0.99999950021723094</c:v>
                </c:pt>
                <c:pt idx="961">
                  <c:v>0.99999950771397261</c:v>
                </c:pt>
                <c:pt idx="962">
                  <c:v>0.99999951509826301</c:v>
                </c:pt>
                <c:pt idx="963">
                  <c:v>0.99999952237178902</c:v>
                </c:pt>
                <c:pt idx="964">
                  <c:v>0.99999952953621218</c:v>
                </c:pt>
                <c:pt idx="965">
                  <c:v>0.99999953659316898</c:v>
                </c:pt>
                <c:pt idx="966">
                  <c:v>0.99999954354427145</c:v>
                </c:pt>
                <c:pt idx="967">
                  <c:v>0.99999955039110733</c:v>
                </c:pt>
                <c:pt idx="968">
                  <c:v>0.99999955713524069</c:v>
                </c:pt>
                <c:pt idx="969">
                  <c:v>0.99999956377821209</c:v>
                </c:pt>
                <c:pt idx="970">
                  <c:v>0.99999957032153874</c:v>
                </c:pt>
                <c:pt idx="971">
                  <c:v>0.99999957676671558</c:v>
                </c:pt>
                <c:pt idx="972">
                  <c:v>0.99999958311521497</c:v>
                </c:pt>
                <c:pt idx="973">
                  <c:v>0.99999958936848665</c:v>
                </c:pt>
                <c:pt idx="974">
                  <c:v>0.99999959552795947</c:v>
                </c:pt>
                <c:pt idx="975">
                  <c:v>0.99999960159503987</c:v>
                </c:pt>
                <c:pt idx="976">
                  <c:v>0.99999960757111428</c:v>
                </c:pt>
                <c:pt idx="977">
                  <c:v>0.99999961345754762</c:v>
                </c:pt>
                <c:pt idx="978">
                  <c:v>0.99999961925568437</c:v>
                </c:pt>
                <c:pt idx="979">
                  <c:v>0.99999962496684913</c:v>
                </c:pt>
                <c:pt idx="980">
                  <c:v>0.99999963059234642</c:v>
                </c:pt>
                <c:pt idx="981">
                  <c:v>0.99999963613346121</c:v>
                </c:pt>
                <c:pt idx="982">
                  <c:v>0.99999964159145927</c:v>
                </c:pt>
                <c:pt idx="983">
                  <c:v>0.99999964696758736</c:v>
                </c:pt>
                <c:pt idx="984">
                  <c:v>0.99999965226307341</c:v>
                </c:pt>
                <c:pt idx="985">
                  <c:v>0.99999965747912734</c:v>
                </c:pt>
                <c:pt idx="986">
                  <c:v>0.99999966261694029</c:v>
                </c:pt>
                <c:pt idx="987">
                  <c:v>0.99999966767768622</c:v>
                </c:pt>
                <c:pt idx="988">
                  <c:v>0.99999967266252088</c:v>
                </c:pt>
                <c:pt idx="989">
                  <c:v>0.99999967757258312</c:v>
                </c:pt>
                <c:pt idx="990">
                  <c:v>0.99999968240899428</c:v>
                </c:pt>
                <c:pt idx="991">
                  <c:v>0.99999968717285936</c:v>
                </c:pt>
                <c:pt idx="992">
                  <c:v>0.99999969186526638</c:v>
                </c:pt>
                <c:pt idx="993">
                  <c:v>0.99999969648728737</c:v>
                </c:pt>
                <c:pt idx="994">
                  <c:v>0.99999970103997782</c:v>
                </c:pt>
                <c:pt idx="995">
                  <c:v>0.99999970552437822</c:v>
                </c:pt>
                <c:pt idx="996">
                  <c:v>0.99999970994151255</c:v>
                </c:pt>
                <c:pt idx="997">
                  <c:v>0.99999971429238976</c:v>
                </c:pt>
                <c:pt idx="998">
                  <c:v>0.99999971857800385</c:v>
                </c:pt>
                <c:pt idx="999">
                  <c:v>0.9999997227993338</c:v>
                </c:pt>
                <c:pt idx="1000">
                  <c:v>0.99999972695734374</c:v>
                </c:pt>
              </c:numCache>
            </c:numRef>
          </c:yVal>
          <c:smooth val="1"/>
        </c:ser>
        <c:ser>
          <c:idx val="1"/>
          <c:order val="1"/>
          <c:tx>
            <c:v>Report to Payment %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model'!$DJ$9:$DJ$1009</c:f>
              <c:numCache>
                <c:formatCode>0%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7.4999999999999997E-3</c:v>
                </c:pt>
                <c:pt idx="3">
                  <c:v>1.4943749999999999E-2</c:v>
                </c:pt>
                <c:pt idx="4">
                  <c:v>2.2331671874999997E-2</c:v>
                </c:pt>
                <c:pt idx="5">
                  <c:v>2.96641843359375E-2</c:v>
                </c:pt>
                <c:pt idx="6">
                  <c:v>3.6941702953417969E-2</c:v>
                </c:pt>
                <c:pt idx="7">
                  <c:v>4.4164640181267339E-2</c:v>
                </c:pt>
                <c:pt idx="8">
                  <c:v>5.1333405379907833E-2</c:v>
                </c:pt>
                <c:pt idx="9">
                  <c:v>5.8448404839558522E-2</c:v>
                </c:pt>
                <c:pt idx="10">
                  <c:v>6.5510041803261837E-2</c:v>
                </c:pt>
                <c:pt idx="11">
                  <c:v>7.2518716489737373E-2</c:v>
                </c:pt>
                <c:pt idx="12">
                  <c:v>7.9474826116064337E-2</c:v>
                </c:pt>
                <c:pt idx="13">
                  <c:v>8.6378764920193848E-2</c:v>
                </c:pt>
                <c:pt idx="14">
                  <c:v>9.3230924183292402E-2</c:v>
                </c:pt>
                <c:pt idx="15">
                  <c:v>0.10003169225191771</c:v>
                </c:pt>
                <c:pt idx="16">
                  <c:v>0.10678145456002833</c:v>
                </c:pt>
                <c:pt idx="17">
                  <c:v>0.11348059365082812</c:v>
                </c:pt>
                <c:pt idx="18">
                  <c:v>0.1201294891984469</c:v>
                </c:pt>
                <c:pt idx="19">
                  <c:v>0.12672851802945856</c:v>
                </c:pt>
                <c:pt idx="20">
                  <c:v>0.13327805414423763</c:v>
                </c:pt>
                <c:pt idx="21">
                  <c:v>0.13977846873815583</c:v>
                </c:pt>
                <c:pt idx="22">
                  <c:v>0.14623013022261966</c:v>
                </c:pt>
                <c:pt idx="23">
                  <c:v>0.15263340424595001</c:v>
                </c:pt>
                <c:pt idx="24">
                  <c:v>0.15898865371410537</c:v>
                </c:pt>
                <c:pt idx="25">
                  <c:v>0.16529623881124961</c:v>
                </c:pt>
                <c:pt idx="26">
                  <c:v>0.17155651702016522</c:v>
                </c:pt>
                <c:pt idx="27">
                  <c:v>0.17776984314251396</c:v>
                </c:pt>
                <c:pt idx="28">
                  <c:v>0.18393656931894511</c:v>
                </c:pt>
                <c:pt idx="29">
                  <c:v>0.19005704504905302</c:v>
                </c:pt>
                <c:pt idx="30">
                  <c:v>0.19613161721118513</c:v>
                </c:pt>
                <c:pt idx="31">
                  <c:v>0.20216063008210122</c:v>
                </c:pt>
                <c:pt idx="32">
                  <c:v>0.20814442535648545</c:v>
                </c:pt>
                <c:pt idx="33">
                  <c:v>0.21408334216631184</c:v>
                </c:pt>
                <c:pt idx="34">
                  <c:v>0.2199777171000645</c:v>
                </c:pt>
                <c:pt idx="35">
                  <c:v>0.22582788422181402</c:v>
                </c:pt>
                <c:pt idx="36">
                  <c:v>0.23163417509015044</c:v>
                </c:pt>
                <c:pt idx="37">
                  <c:v>0.2373969187769743</c:v>
                </c:pt>
                <c:pt idx="38">
                  <c:v>0.24311644188614698</c:v>
                </c:pt>
                <c:pt idx="39">
                  <c:v>0.2487930685720009</c:v>
                </c:pt>
                <c:pt idx="40">
                  <c:v>0.25442712055771088</c:v>
                </c:pt>
                <c:pt idx="41">
                  <c:v>0.2600189171535281</c:v>
                </c:pt>
                <c:pt idx="42">
                  <c:v>0.2655687752748766</c:v>
                </c:pt>
                <c:pt idx="43">
                  <c:v>0.27107700946031499</c:v>
                </c:pt>
                <c:pt idx="44">
                  <c:v>0.27654393188936266</c:v>
                </c:pt>
                <c:pt idx="45">
                  <c:v>0.28196985240019246</c:v>
                </c:pt>
                <c:pt idx="46">
                  <c:v>0.287355078507191</c:v>
                </c:pt>
                <c:pt idx="47">
                  <c:v>0.29269991541838702</c:v>
                </c:pt>
                <c:pt idx="48">
                  <c:v>0.29800466605274917</c:v>
                </c:pt>
                <c:pt idx="49">
                  <c:v>0.30326963105735355</c:v>
                </c:pt>
                <c:pt idx="50">
                  <c:v>0.30849510882442338</c:v>
                </c:pt>
                <c:pt idx="51">
                  <c:v>0.31368139550824026</c:v>
                </c:pt>
                <c:pt idx="52">
                  <c:v>0.31882878504192846</c:v>
                </c:pt>
                <c:pt idx="53">
                  <c:v>0.32393756915411404</c:v>
                </c:pt>
                <c:pt idx="54">
                  <c:v>0.32900803738545814</c:v>
                </c:pt>
                <c:pt idx="55">
                  <c:v>0.33404047710506724</c:v>
                </c:pt>
                <c:pt idx="56">
                  <c:v>0.3390351735267792</c:v>
                </c:pt>
                <c:pt idx="57">
                  <c:v>0.34399240972532835</c:v>
                </c:pt>
                <c:pt idx="58">
                  <c:v>0.34891246665238845</c:v>
                </c:pt>
                <c:pt idx="59">
                  <c:v>0.35379562315249558</c:v>
                </c:pt>
                <c:pt idx="60">
                  <c:v>0.35864215597885185</c:v>
                </c:pt>
                <c:pt idx="61">
                  <c:v>0.36345233980901043</c:v>
                </c:pt>
                <c:pt idx="62">
                  <c:v>0.3682264472604429</c:v>
                </c:pt>
                <c:pt idx="63">
                  <c:v>0.37296474890598957</c:v>
                </c:pt>
                <c:pt idx="64">
                  <c:v>0.37766751328919462</c:v>
                </c:pt>
                <c:pt idx="65">
                  <c:v>0.38233500693952571</c:v>
                </c:pt>
                <c:pt idx="66">
                  <c:v>0.38696749438747924</c:v>
                </c:pt>
                <c:pt idx="67">
                  <c:v>0.39156523817957317</c:v>
                </c:pt>
                <c:pt idx="68">
                  <c:v>0.39612849889322632</c:v>
                </c:pt>
                <c:pt idx="69">
                  <c:v>0.40065753515152719</c:v>
                </c:pt>
                <c:pt idx="70">
                  <c:v>0.40515260363789068</c:v>
                </c:pt>
                <c:pt idx="71">
                  <c:v>0.40961395911060655</c:v>
                </c:pt>
                <c:pt idx="72">
                  <c:v>0.41404185441727698</c:v>
                </c:pt>
                <c:pt idx="73">
                  <c:v>0.41843654050914736</c:v>
                </c:pt>
                <c:pt idx="74">
                  <c:v>0.4227982664553287</c:v>
                </c:pt>
                <c:pt idx="75">
                  <c:v>0.42712727945691381</c:v>
                </c:pt>
                <c:pt idx="76">
                  <c:v>0.4314238248609869</c:v>
                </c:pt>
                <c:pt idx="77">
                  <c:v>0.4356881461745295</c:v>
                </c:pt>
                <c:pt idx="78">
                  <c:v>0.43992048507822057</c:v>
                </c:pt>
                <c:pt idx="79">
                  <c:v>0.4441210814401339</c:v>
                </c:pt>
                <c:pt idx="80">
                  <c:v>0.44829017332933285</c:v>
                </c:pt>
                <c:pt idx="81">
                  <c:v>0.45242799702936293</c:v>
                </c:pt>
                <c:pt idx="82">
                  <c:v>0.45653478705164263</c:v>
                </c:pt>
                <c:pt idx="83">
                  <c:v>0.46061077614875534</c:v>
                </c:pt>
                <c:pt idx="84">
                  <c:v>0.46465619532763969</c:v>
                </c:pt>
                <c:pt idx="85">
                  <c:v>0.46867127386268237</c:v>
                </c:pt>
                <c:pt idx="86">
                  <c:v>0.47265623930871231</c:v>
                </c:pt>
                <c:pt idx="87">
                  <c:v>0.47661131751389696</c:v>
                </c:pt>
                <c:pt idx="88">
                  <c:v>0.48053673263254271</c:v>
                </c:pt>
                <c:pt idx="89">
                  <c:v>0.48443270713779862</c:v>
                </c:pt>
                <c:pt idx="90">
                  <c:v>0.48829946183426515</c:v>
                </c:pt>
                <c:pt idx="91">
                  <c:v>0.49213721587050818</c:v>
                </c:pt>
                <c:pt idx="92">
                  <c:v>0.49594618675147939</c:v>
                </c:pt>
                <c:pt idx="93">
                  <c:v>0.49972659035084327</c:v>
                </c:pt>
                <c:pt idx="94">
                  <c:v>0.50347864092321204</c:v>
                </c:pt>
                <c:pt idx="95">
                  <c:v>0.50720255111628787</c:v>
                </c:pt>
                <c:pt idx="96">
                  <c:v>0.51089853198291579</c:v>
                </c:pt>
                <c:pt idx="97">
                  <c:v>0.51456679299304375</c:v>
                </c:pt>
                <c:pt idx="98">
                  <c:v>0.51820754204559605</c:v>
                </c:pt>
                <c:pt idx="99">
                  <c:v>0.52182098548025402</c:v>
                </c:pt>
                <c:pt idx="100">
                  <c:v>0.52540732808915203</c:v>
                </c:pt>
                <c:pt idx="101">
                  <c:v>0.52896677312848339</c:v>
                </c:pt>
                <c:pt idx="102">
                  <c:v>0.53249952233001974</c:v>
                </c:pt>
                <c:pt idx="103">
                  <c:v>0.53600577591254461</c:v>
                </c:pt>
                <c:pt idx="104">
                  <c:v>0.53948573259320043</c:v>
                </c:pt>
                <c:pt idx="105">
                  <c:v>0.54293958959875144</c:v>
                </c:pt>
                <c:pt idx="106">
                  <c:v>0.5463675426767608</c:v>
                </c:pt>
                <c:pt idx="107">
                  <c:v>0.54976978610668514</c:v>
                </c:pt>
                <c:pt idx="108">
                  <c:v>0.553146512710885</c:v>
                </c:pt>
                <c:pt idx="109">
                  <c:v>0.55649791386555325</c:v>
                </c:pt>
                <c:pt idx="110">
                  <c:v>0.55982417951156171</c:v>
                </c:pt>
                <c:pt idx="111">
                  <c:v>0.56312549816522495</c:v>
                </c:pt>
                <c:pt idx="112">
                  <c:v>0.56640205692898582</c:v>
                </c:pt>
                <c:pt idx="113">
                  <c:v>0.56965404150201837</c:v>
                </c:pt>
                <c:pt idx="114">
                  <c:v>0.57288163619075316</c:v>
                </c:pt>
                <c:pt idx="115">
                  <c:v>0.57608502391932259</c:v>
                </c:pt>
                <c:pt idx="116">
                  <c:v>0.57926438623992771</c:v>
                </c:pt>
                <c:pt idx="117">
                  <c:v>0.58241990334312821</c:v>
                </c:pt>
                <c:pt idx="118">
                  <c:v>0.5855517540680546</c:v>
                </c:pt>
                <c:pt idx="119">
                  <c:v>0.58866011591254419</c:v>
                </c:pt>
                <c:pt idx="120">
                  <c:v>0.59174516504320018</c:v>
                </c:pt>
                <c:pt idx="121">
                  <c:v>0.59480707630537621</c:v>
                </c:pt>
                <c:pt idx="122">
                  <c:v>0.59784602323308589</c:v>
                </c:pt>
                <c:pt idx="123">
                  <c:v>0.60086217805883768</c:v>
                </c:pt>
                <c:pt idx="124">
                  <c:v>0.60385571172339647</c:v>
                </c:pt>
                <c:pt idx="125">
                  <c:v>0.60682679388547101</c:v>
                </c:pt>
                <c:pt idx="126">
                  <c:v>0.60977559293132999</c:v>
                </c:pt>
                <c:pt idx="127">
                  <c:v>0.61270227598434501</c:v>
                </c:pt>
                <c:pt idx="128">
                  <c:v>0.61560700891446229</c:v>
                </c:pt>
                <c:pt idx="129">
                  <c:v>0.61848995634760384</c:v>
                </c:pt>
                <c:pt idx="130">
                  <c:v>0.62135128167499687</c:v>
                </c:pt>
                <c:pt idx="131">
                  <c:v>0.62419114706243428</c:v>
                </c:pt>
                <c:pt idx="132">
                  <c:v>0.62700971345946599</c:v>
                </c:pt>
                <c:pt idx="133">
                  <c:v>0.62980714060852006</c:v>
                </c:pt>
                <c:pt idx="134">
                  <c:v>0.63258358705395612</c:v>
                </c:pt>
                <c:pt idx="135">
                  <c:v>0.63533921015105144</c:v>
                </c:pt>
                <c:pt idx="136">
                  <c:v>0.63807416607491851</c:v>
                </c:pt>
                <c:pt idx="137">
                  <c:v>0.64078860982935681</c:v>
                </c:pt>
                <c:pt idx="138">
                  <c:v>0.64348269525563651</c:v>
                </c:pt>
                <c:pt idx="139">
                  <c:v>0.64615657504121926</c:v>
                </c:pt>
                <c:pt idx="140">
                  <c:v>0.64881040072841023</c:v>
                </c:pt>
                <c:pt idx="141">
                  <c:v>0.65144432272294717</c:v>
                </c:pt>
                <c:pt idx="142">
                  <c:v>0.65405849030252505</c:v>
                </c:pt>
                <c:pt idx="143">
                  <c:v>0.65665305162525611</c:v>
                </c:pt>
                <c:pt idx="144">
                  <c:v>0.65922815373806676</c:v>
                </c:pt>
                <c:pt idx="145">
                  <c:v>0.66178394258503126</c:v>
                </c:pt>
                <c:pt idx="146">
                  <c:v>0.66432056301564357</c:v>
                </c:pt>
                <c:pt idx="147">
                  <c:v>0.66683815879302621</c:v>
                </c:pt>
                <c:pt idx="148">
                  <c:v>0.66933687260207853</c:v>
                </c:pt>
                <c:pt idx="149">
                  <c:v>0.67181684605756309</c:v>
                </c:pt>
                <c:pt idx="150">
                  <c:v>0.67427821971213131</c:v>
                </c:pt>
                <c:pt idx="151">
                  <c:v>0.67672113306429027</c:v>
                </c:pt>
                <c:pt idx="152">
                  <c:v>0.67914572456630817</c:v>
                </c:pt>
                <c:pt idx="153">
                  <c:v>0.68155213163206085</c:v>
                </c:pt>
                <c:pt idx="154">
                  <c:v>0.68394049064482032</c:v>
                </c:pt>
                <c:pt idx="155">
                  <c:v>0.68631093696498424</c:v>
                </c:pt>
                <c:pt idx="156">
                  <c:v>0.68866360493774681</c:v>
                </c:pt>
                <c:pt idx="157">
                  <c:v>0.69099862790071376</c:v>
                </c:pt>
                <c:pt idx="158">
                  <c:v>0.69331613819145843</c:v>
                </c:pt>
                <c:pt idx="159">
                  <c:v>0.69561626715502256</c:v>
                </c:pt>
                <c:pt idx="160">
                  <c:v>0.69789914515135987</c:v>
                </c:pt>
                <c:pt idx="161">
                  <c:v>0.70016490156272471</c:v>
                </c:pt>
                <c:pt idx="162">
                  <c:v>0.70241366480100431</c:v>
                </c:pt>
                <c:pt idx="163">
                  <c:v>0.70464556231499675</c:v>
                </c:pt>
                <c:pt idx="164">
                  <c:v>0.70686072059763427</c:v>
                </c:pt>
                <c:pt idx="165">
                  <c:v>0.70905926519315199</c:v>
                </c:pt>
                <c:pt idx="166">
                  <c:v>0.71124132070420332</c:v>
                </c:pt>
                <c:pt idx="167">
                  <c:v>0.71340701079892177</c:v>
                </c:pt>
                <c:pt idx="168">
                  <c:v>0.71555645821792979</c:v>
                </c:pt>
                <c:pt idx="169">
                  <c:v>0.7176897847812953</c:v>
                </c:pt>
                <c:pt idx="170">
                  <c:v>0.71980711139543563</c:v>
                </c:pt>
                <c:pt idx="171">
                  <c:v>0.7219085580599699</c:v>
                </c:pt>
                <c:pt idx="172">
                  <c:v>0.72399424387452016</c:v>
                </c:pt>
                <c:pt idx="173">
                  <c:v>0.72606428704546122</c:v>
                </c:pt>
                <c:pt idx="174">
                  <c:v>0.72811880489262026</c:v>
                </c:pt>
                <c:pt idx="175">
                  <c:v>0.73015791385592566</c:v>
                </c:pt>
                <c:pt idx="176">
                  <c:v>0.73218172950200633</c:v>
                </c:pt>
                <c:pt idx="177">
                  <c:v>0.73419036653074121</c:v>
                </c:pt>
                <c:pt idx="178">
                  <c:v>0.73618393878176069</c:v>
                </c:pt>
                <c:pt idx="179">
                  <c:v>0.73816255924089746</c:v>
                </c:pt>
                <c:pt idx="180">
                  <c:v>0.74012634004659072</c:v>
                </c:pt>
                <c:pt idx="181">
                  <c:v>0.74207539249624133</c:v>
                </c:pt>
                <c:pt idx="182">
                  <c:v>0.7440098270525195</c:v>
                </c:pt>
                <c:pt idx="183">
                  <c:v>0.74592975334962552</c:v>
                </c:pt>
                <c:pt idx="184">
                  <c:v>0.7478352801995034</c:v>
                </c:pt>
                <c:pt idx="185">
                  <c:v>0.74972651559800707</c:v>
                </c:pt>
                <c:pt idx="186">
                  <c:v>0.75160356673102213</c:v>
                </c:pt>
                <c:pt idx="187">
                  <c:v>0.75346653998053936</c:v>
                </c:pt>
                <c:pt idx="188">
                  <c:v>0.75531554093068531</c:v>
                </c:pt>
                <c:pt idx="189">
                  <c:v>0.7571506743737052</c:v>
                </c:pt>
                <c:pt idx="190">
                  <c:v>0.75897204431590237</c:v>
                </c:pt>
                <c:pt idx="191">
                  <c:v>0.76077975398353315</c:v>
                </c:pt>
                <c:pt idx="192">
                  <c:v>0.76257390582865681</c:v>
                </c:pt>
                <c:pt idx="193">
                  <c:v>0.76435460153494172</c:v>
                </c:pt>
                <c:pt idx="194">
                  <c:v>0.76612194202342976</c:v>
                </c:pt>
                <c:pt idx="195">
                  <c:v>0.76787602745825401</c:v>
                </c:pt>
                <c:pt idx="196">
                  <c:v>0.76961695725231716</c:v>
                </c:pt>
                <c:pt idx="197">
                  <c:v>0.77134483007292465</c:v>
                </c:pt>
                <c:pt idx="198">
                  <c:v>0.77305974384737774</c:v>
                </c:pt>
                <c:pt idx="199">
                  <c:v>0.77476179576852255</c:v>
                </c:pt>
                <c:pt idx="200">
                  <c:v>0.7764510823002585</c:v>
                </c:pt>
                <c:pt idx="201">
                  <c:v>0.77812769918300673</c:v>
                </c:pt>
                <c:pt idx="202">
                  <c:v>0.7797917414391341</c:v>
                </c:pt>
                <c:pt idx="203">
                  <c:v>0.78144330337834067</c:v>
                </c:pt>
                <c:pt idx="204">
                  <c:v>0.78308247860300306</c:v>
                </c:pt>
                <c:pt idx="205">
                  <c:v>0.78470936001348046</c:v>
                </c:pt>
                <c:pt idx="206">
                  <c:v>0.78632403981337939</c:v>
                </c:pt>
                <c:pt idx="207">
                  <c:v>0.787926609514779</c:v>
                </c:pt>
                <c:pt idx="208">
                  <c:v>0.7895171599434182</c:v>
                </c:pt>
                <c:pt idx="209">
                  <c:v>0.79109578124384261</c:v>
                </c:pt>
                <c:pt idx="210">
                  <c:v>0.79266256288451364</c:v>
                </c:pt>
                <c:pt idx="211">
                  <c:v>0.79421759366287981</c:v>
                </c:pt>
                <c:pt idx="212">
                  <c:v>0.79576096171040822</c:v>
                </c:pt>
                <c:pt idx="213">
                  <c:v>0.79729275449758019</c:v>
                </c:pt>
                <c:pt idx="214">
                  <c:v>0.79881305883884834</c:v>
                </c:pt>
                <c:pt idx="215">
                  <c:v>0.80032196089755692</c:v>
                </c:pt>
                <c:pt idx="216">
                  <c:v>0.80181954619082541</c:v>
                </c:pt>
                <c:pt idx="217">
                  <c:v>0.80330589959439413</c:v>
                </c:pt>
                <c:pt idx="218">
                  <c:v>0.80478110534743608</c:v>
                </c:pt>
                <c:pt idx="219">
                  <c:v>0.80624524705733036</c:v>
                </c:pt>
                <c:pt idx="220">
                  <c:v>0.80769840770440027</c:v>
                </c:pt>
                <c:pt idx="221">
                  <c:v>0.80914066964661746</c:v>
                </c:pt>
                <c:pt idx="222">
                  <c:v>0.8105721146242677</c:v>
                </c:pt>
                <c:pt idx="223">
                  <c:v>0.8119928237645857</c:v>
                </c:pt>
                <c:pt idx="224">
                  <c:v>0.81340287758635132</c:v>
                </c:pt>
                <c:pt idx="225">
                  <c:v>0.81480235600445372</c:v>
                </c:pt>
                <c:pt idx="226">
                  <c:v>0.81619133833442026</c:v>
                </c:pt>
                <c:pt idx="227">
                  <c:v>0.81756990329691226</c:v>
                </c:pt>
                <c:pt idx="228">
                  <c:v>0.81893812902218532</c:v>
                </c:pt>
                <c:pt idx="229">
                  <c:v>0.82029609305451889</c:v>
                </c:pt>
                <c:pt idx="230">
                  <c:v>0.82164387235660996</c:v>
                </c:pt>
                <c:pt idx="231">
                  <c:v>0.82298154331393547</c:v>
                </c:pt>
                <c:pt idx="232">
                  <c:v>0.82430918173908097</c:v>
                </c:pt>
                <c:pt idx="233">
                  <c:v>0.82562686287603781</c:v>
                </c:pt>
                <c:pt idx="234">
                  <c:v>0.82693466140446759</c:v>
                </c:pt>
                <c:pt idx="235">
                  <c:v>0.82823265144393421</c:v>
                </c:pt>
                <c:pt idx="236">
                  <c:v>0.82952090655810462</c:v>
                </c:pt>
                <c:pt idx="237">
                  <c:v>0.83079949975891887</c:v>
                </c:pt>
                <c:pt idx="238">
                  <c:v>0.83206850351072703</c:v>
                </c:pt>
                <c:pt idx="239">
                  <c:v>0.83332798973439659</c:v>
                </c:pt>
                <c:pt idx="240">
                  <c:v>0.83457802981138851</c:v>
                </c:pt>
                <c:pt idx="241">
                  <c:v>0.83581869458780322</c:v>
                </c:pt>
                <c:pt idx="242">
                  <c:v>0.83705005437839475</c:v>
                </c:pt>
                <c:pt idx="243">
                  <c:v>0.83827217897055684</c:v>
                </c:pt>
                <c:pt idx="244">
                  <c:v>0.83948513762827759</c:v>
                </c:pt>
                <c:pt idx="245">
                  <c:v>0.84068899909606554</c:v>
                </c:pt>
                <c:pt idx="246">
                  <c:v>0.84188383160284508</c:v>
                </c:pt>
                <c:pt idx="247">
                  <c:v>0.84306970286582383</c:v>
                </c:pt>
                <c:pt idx="248">
                  <c:v>0.84424668009433024</c:v>
                </c:pt>
                <c:pt idx="249">
                  <c:v>0.84541482999362272</c:v>
                </c:pt>
                <c:pt idx="250">
                  <c:v>0.84657421876867056</c:v>
                </c:pt>
                <c:pt idx="251">
                  <c:v>0.84772491212790546</c:v>
                </c:pt>
                <c:pt idx="252">
                  <c:v>0.84886697528694621</c:v>
                </c:pt>
                <c:pt idx="253">
                  <c:v>0.8500004729722942</c:v>
                </c:pt>
                <c:pt idx="254">
                  <c:v>0.85112546942500189</c:v>
                </c:pt>
                <c:pt idx="255">
                  <c:v>0.85224202840431451</c:v>
                </c:pt>
                <c:pt idx="256">
                  <c:v>0.85335021319128213</c:v>
                </c:pt>
                <c:pt idx="257">
                  <c:v>0.85445008659234745</c:v>
                </c:pt>
                <c:pt idx="258">
                  <c:v>0.85554171094290488</c:v>
                </c:pt>
                <c:pt idx="259">
                  <c:v>0.85662514811083312</c:v>
                </c:pt>
                <c:pt idx="260">
                  <c:v>0.85770045950000195</c:v>
                </c:pt>
                <c:pt idx="261">
                  <c:v>0.85876770605375186</c:v>
                </c:pt>
                <c:pt idx="262">
                  <c:v>0.8598269482583486</c:v>
                </c:pt>
                <c:pt idx="263">
                  <c:v>0.86087824614641106</c:v>
                </c:pt>
                <c:pt idx="264">
                  <c:v>0.86192165930031295</c:v>
                </c:pt>
                <c:pt idx="265">
                  <c:v>0.86295724685556063</c:v>
                </c:pt>
                <c:pt idx="266">
                  <c:v>0.86398506750414383</c:v>
                </c:pt>
                <c:pt idx="267">
                  <c:v>0.86500517949786282</c:v>
                </c:pt>
                <c:pt idx="268">
                  <c:v>0.86601764065162878</c:v>
                </c:pt>
                <c:pt idx="269">
                  <c:v>0.86702250834674166</c:v>
                </c:pt>
                <c:pt idx="270">
                  <c:v>0.86801983953414108</c:v>
                </c:pt>
                <c:pt idx="271">
                  <c:v>0.86900969073763501</c:v>
                </c:pt>
                <c:pt idx="272">
                  <c:v>0.86999211805710275</c:v>
                </c:pt>
                <c:pt idx="273">
                  <c:v>0.8709671771716746</c:v>
                </c:pt>
                <c:pt idx="274">
                  <c:v>0.87193492334288691</c:v>
                </c:pt>
                <c:pt idx="275">
                  <c:v>0.87289541141781535</c:v>
                </c:pt>
                <c:pt idx="276">
                  <c:v>0.87384869583218161</c:v>
                </c:pt>
                <c:pt idx="277">
                  <c:v>0.87479483061344021</c:v>
                </c:pt>
                <c:pt idx="278">
                  <c:v>0.87573386938383957</c:v>
                </c:pt>
                <c:pt idx="279">
                  <c:v>0.87666586536346069</c:v>
                </c:pt>
                <c:pt idx="280">
                  <c:v>0.87759087137323477</c:v>
                </c:pt>
                <c:pt idx="281">
                  <c:v>0.87850893983793554</c:v>
                </c:pt>
                <c:pt idx="282">
                  <c:v>0.87942012278915105</c:v>
                </c:pt>
                <c:pt idx="283">
                  <c:v>0.88032447186823237</c:v>
                </c:pt>
                <c:pt idx="284">
                  <c:v>0.88122203832922064</c:v>
                </c:pt>
                <c:pt idx="285">
                  <c:v>0.88211287304175146</c:v>
                </c:pt>
                <c:pt idx="286">
                  <c:v>0.88299702649393819</c:v>
                </c:pt>
                <c:pt idx="287">
                  <c:v>0.88387454879523375</c:v>
                </c:pt>
                <c:pt idx="288">
                  <c:v>0.88474548967926958</c:v>
                </c:pt>
                <c:pt idx="289">
                  <c:v>0.88560989850667493</c:v>
                </c:pt>
                <c:pt idx="290">
                  <c:v>0.88646782426787496</c:v>
                </c:pt>
                <c:pt idx="291">
                  <c:v>0.88731931558586596</c:v>
                </c:pt>
                <c:pt idx="292">
                  <c:v>0.88816442071897195</c:v>
                </c:pt>
                <c:pt idx="293">
                  <c:v>0.88900318756357977</c:v>
                </c:pt>
                <c:pt idx="294">
                  <c:v>0.88983566365685274</c:v>
                </c:pt>
                <c:pt idx="295">
                  <c:v>0.89066189617942637</c:v>
                </c:pt>
                <c:pt idx="296">
                  <c:v>0.8914819319580809</c:v>
                </c:pt>
                <c:pt idx="297">
                  <c:v>0.89229581746839537</c:v>
                </c:pt>
                <c:pt idx="298">
                  <c:v>0.89310359883738233</c:v>
                </c:pt>
                <c:pt idx="299">
                  <c:v>0.89390532184610194</c:v>
                </c:pt>
                <c:pt idx="300">
                  <c:v>0.89470103193225625</c:v>
                </c:pt>
                <c:pt idx="301">
                  <c:v>0.89549077419276435</c:v>
                </c:pt>
                <c:pt idx="302">
                  <c:v>0.89627459338631865</c:v>
                </c:pt>
                <c:pt idx="303">
                  <c:v>0.89705253393592121</c:v>
                </c:pt>
                <c:pt idx="304">
                  <c:v>0.89782463993140182</c:v>
                </c:pt>
                <c:pt idx="305">
                  <c:v>0.89859095513191634</c:v>
                </c:pt>
                <c:pt idx="306">
                  <c:v>0.89935152296842702</c:v>
                </c:pt>
                <c:pt idx="307">
                  <c:v>0.90010638654616382</c:v>
                </c:pt>
                <c:pt idx="308">
                  <c:v>0.90085558864706761</c:v>
                </c:pt>
                <c:pt idx="309">
                  <c:v>0.9015991717322146</c:v>
                </c:pt>
                <c:pt idx="310">
                  <c:v>0.90233717794422308</c:v>
                </c:pt>
                <c:pt idx="311">
                  <c:v>0.90306964910964127</c:v>
                </c:pt>
                <c:pt idx="312">
                  <c:v>0.90379662674131911</c:v>
                </c:pt>
                <c:pt idx="313">
                  <c:v>0.90451815204075914</c:v>
                </c:pt>
                <c:pt idx="314">
                  <c:v>0.90523426590045342</c:v>
                </c:pt>
                <c:pt idx="315">
                  <c:v>0.90594500890620011</c:v>
                </c:pt>
                <c:pt idx="316">
                  <c:v>0.90665042133940366</c:v>
                </c:pt>
                <c:pt idx="317">
                  <c:v>0.90735054317935815</c:v>
                </c:pt>
                <c:pt idx="318">
                  <c:v>0.90804541410551298</c:v>
                </c:pt>
                <c:pt idx="319">
                  <c:v>0.90873507349972149</c:v>
                </c:pt>
                <c:pt idx="320">
                  <c:v>0.9094195604484735</c:v>
                </c:pt>
                <c:pt idx="321">
                  <c:v>0.91009891374511009</c:v>
                </c:pt>
                <c:pt idx="322">
                  <c:v>0.91077317189202167</c:v>
                </c:pt>
                <c:pt idx="323">
                  <c:v>0.9114423731028316</c:v>
                </c:pt>
                <c:pt idx="324">
                  <c:v>0.9121065553045602</c:v>
                </c:pt>
                <c:pt idx="325">
                  <c:v>0.91276575613977595</c:v>
                </c:pt>
                <c:pt idx="326">
                  <c:v>0.91342001296872777</c:v>
                </c:pt>
                <c:pt idx="327">
                  <c:v>0.91406936287146223</c:v>
                </c:pt>
                <c:pt idx="328">
                  <c:v>0.91471384264992628</c:v>
                </c:pt>
                <c:pt idx="329">
                  <c:v>0.91535348883005185</c:v>
                </c:pt>
                <c:pt idx="330">
                  <c:v>0.91598833766382659</c:v>
                </c:pt>
                <c:pt idx="331">
                  <c:v>0.91661842513134795</c:v>
                </c:pt>
                <c:pt idx="332">
                  <c:v>0.9172437869428629</c:v>
                </c:pt>
                <c:pt idx="333">
                  <c:v>0.91786445854079124</c:v>
                </c:pt>
                <c:pt idx="334">
                  <c:v>0.91848047510173547</c:v>
                </c:pt>
                <c:pt idx="335">
                  <c:v>0.91909187153847238</c:v>
                </c:pt>
                <c:pt idx="336">
                  <c:v>0.91969868250193387</c:v>
                </c:pt>
                <c:pt idx="337">
                  <c:v>0.9203009423831694</c:v>
                </c:pt>
                <c:pt idx="338">
                  <c:v>0.92089868531529562</c:v>
                </c:pt>
                <c:pt idx="339">
                  <c:v>0.92149194517543098</c:v>
                </c:pt>
                <c:pt idx="340">
                  <c:v>0.92208075558661529</c:v>
                </c:pt>
                <c:pt idx="341">
                  <c:v>0.92266514991971571</c:v>
                </c:pt>
                <c:pt idx="342">
                  <c:v>0.92324516129531786</c:v>
                </c:pt>
                <c:pt idx="343">
                  <c:v>0.92382082258560294</c:v>
                </c:pt>
                <c:pt idx="344">
                  <c:v>0.92439216641621091</c:v>
                </c:pt>
                <c:pt idx="345">
                  <c:v>0.92495922516808937</c:v>
                </c:pt>
                <c:pt idx="346">
                  <c:v>0.92552203097932861</c:v>
                </c:pt>
                <c:pt idx="347">
                  <c:v>0.92608061574698386</c:v>
                </c:pt>
                <c:pt idx="348">
                  <c:v>0.92663501112888136</c:v>
                </c:pt>
                <c:pt idx="349">
                  <c:v>0.92718524854541484</c:v>
                </c:pt>
                <c:pt idx="350">
                  <c:v>0.9277313591813241</c:v>
                </c:pt>
                <c:pt idx="351">
                  <c:v>0.92827337398746423</c:v>
                </c:pt>
                <c:pt idx="352">
                  <c:v>0.92881132368255825</c:v>
                </c:pt>
                <c:pt idx="353">
                  <c:v>0.92934523875493913</c:v>
                </c:pt>
                <c:pt idx="354">
                  <c:v>0.92987514946427707</c:v>
                </c:pt>
                <c:pt idx="355">
                  <c:v>0.93040108584329506</c:v>
                </c:pt>
                <c:pt idx="356">
                  <c:v>0.93092307769947036</c:v>
                </c:pt>
                <c:pt idx="357">
                  <c:v>0.93144115461672428</c:v>
                </c:pt>
                <c:pt idx="358">
                  <c:v>0.93195534595709884</c:v>
                </c:pt>
                <c:pt idx="359">
                  <c:v>0.93246568086242065</c:v>
                </c:pt>
                <c:pt idx="360">
                  <c:v>0.93297218825595252</c:v>
                </c:pt>
                <c:pt idx="361">
                  <c:v>0.93347489684403295</c:v>
                </c:pt>
                <c:pt idx="362">
                  <c:v>0.93397383511770271</c:v>
                </c:pt>
                <c:pt idx="363">
                  <c:v>0.9344690313543198</c:v>
                </c:pt>
                <c:pt idx="364">
                  <c:v>0.93496051361916244</c:v>
                </c:pt>
                <c:pt idx="365">
                  <c:v>0.93544830976701865</c:v>
                </c:pt>
                <c:pt idx="366">
                  <c:v>0.93593244744376614</c:v>
                </c:pt>
                <c:pt idx="367">
                  <c:v>0.9364129540879379</c:v>
                </c:pt>
                <c:pt idx="368">
                  <c:v>0.93688985693227822</c:v>
                </c:pt>
                <c:pt idx="369">
                  <c:v>0.93736318300528609</c:v>
                </c:pt>
                <c:pt idx="370">
                  <c:v>0.93783295913274656</c:v>
                </c:pt>
                <c:pt idx="371">
                  <c:v>0.93829921193925092</c:v>
                </c:pt>
                <c:pt idx="372">
                  <c:v>0.93876196784970645</c:v>
                </c:pt>
                <c:pt idx="373">
                  <c:v>0.93922125309083371</c:v>
                </c:pt>
                <c:pt idx="374">
                  <c:v>0.9396770936926524</c:v>
                </c:pt>
                <c:pt idx="375">
                  <c:v>0.94012951548995749</c:v>
                </c:pt>
                <c:pt idx="376">
                  <c:v>0.94057854412378272</c:v>
                </c:pt>
                <c:pt idx="377">
                  <c:v>0.94102420504285433</c:v>
                </c:pt>
                <c:pt idx="378">
                  <c:v>0.94146652350503301</c:v>
                </c:pt>
                <c:pt idx="379">
                  <c:v>0.94190552457874521</c:v>
                </c:pt>
                <c:pt idx="380">
                  <c:v>0.94234123314440443</c:v>
                </c:pt>
                <c:pt idx="381">
                  <c:v>0.94277367389582145</c:v>
                </c:pt>
                <c:pt idx="382">
                  <c:v>0.94320287134160286</c:v>
                </c:pt>
                <c:pt idx="383">
                  <c:v>0.94362884980654083</c:v>
                </c:pt>
                <c:pt idx="384">
                  <c:v>0.9440516334329917</c:v>
                </c:pt>
                <c:pt idx="385">
                  <c:v>0.94447124618224432</c:v>
                </c:pt>
                <c:pt idx="386">
                  <c:v>0.9448877118358775</c:v>
                </c:pt>
                <c:pt idx="387">
                  <c:v>0.9453010539971084</c:v>
                </c:pt>
                <c:pt idx="388">
                  <c:v>0.94571129609213023</c:v>
                </c:pt>
                <c:pt idx="389">
                  <c:v>0.94611846137143929</c:v>
                </c:pt>
                <c:pt idx="390">
                  <c:v>0.94652257291115338</c:v>
                </c:pt>
                <c:pt idx="391">
                  <c:v>0.94692365361431974</c:v>
                </c:pt>
                <c:pt idx="392">
                  <c:v>0.94732172621221233</c:v>
                </c:pt>
                <c:pt idx="393">
                  <c:v>0.94771681326562074</c:v>
                </c:pt>
                <c:pt idx="394">
                  <c:v>0.94810893716612854</c:v>
                </c:pt>
                <c:pt idx="395">
                  <c:v>0.94849812013738255</c:v>
                </c:pt>
                <c:pt idx="396">
                  <c:v>0.94888438423635213</c:v>
                </c:pt>
                <c:pt idx="397">
                  <c:v>0.94926775135457953</c:v>
                </c:pt>
                <c:pt idx="398">
                  <c:v>0.9496482432194201</c:v>
                </c:pt>
                <c:pt idx="399">
                  <c:v>0.95002588139527455</c:v>
                </c:pt>
                <c:pt idx="400">
                  <c:v>0.95040068728480998</c:v>
                </c:pt>
                <c:pt idx="401">
                  <c:v>0.95077268213017396</c:v>
                </c:pt>
                <c:pt idx="402">
                  <c:v>0.95114188701419755</c:v>
                </c:pt>
                <c:pt idx="403">
                  <c:v>0.95150832286159115</c:v>
                </c:pt>
                <c:pt idx="404">
                  <c:v>0.95187201044012915</c:v>
                </c:pt>
                <c:pt idx="405">
                  <c:v>0.95223297036182819</c:v>
                </c:pt>
                <c:pt idx="406">
                  <c:v>0.95259122308411448</c:v>
                </c:pt>
                <c:pt idx="407">
                  <c:v>0.95294678891098372</c:v>
                </c:pt>
                <c:pt idx="408">
                  <c:v>0.95329968799415132</c:v>
                </c:pt>
                <c:pt idx="409">
                  <c:v>0.95364994033419526</c:v>
                </c:pt>
                <c:pt idx="410">
                  <c:v>0.95399756578168871</c:v>
                </c:pt>
                <c:pt idx="411">
                  <c:v>0.95434258403832606</c:v>
                </c:pt>
                <c:pt idx="412">
                  <c:v>0.95468501465803846</c:v>
                </c:pt>
                <c:pt idx="413">
                  <c:v>0.95502487704810335</c:v>
                </c:pt>
                <c:pt idx="414">
                  <c:v>0.95536219047024251</c:v>
                </c:pt>
                <c:pt idx="415">
                  <c:v>0.95569697404171572</c:v>
                </c:pt>
                <c:pt idx="416">
                  <c:v>0.95602924673640288</c:v>
                </c:pt>
                <c:pt idx="417">
                  <c:v>0.95635902738587986</c:v>
                </c:pt>
                <c:pt idx="418">
                  <c:v>0.95668633468048569</c:v>
                </c:pt>
                <c:pt idx="419">
                  <c:v>0.95701118717038214</c:v>
                </c:pt>
                <c:pt idx="420">
                  <c:v>0.95733360326660422</c:v>
                </c:pt>
                <c:pt idx="421">
                  <c:v>0.95765360124210475</c:v>
                </c:pt>
                <c:pt idx="422">
                  <c:v>0.95797119923278895</c:v>
                </c:pt>
                <c:pt idx="423">
                  <c:v>0.95828641523854308</c:v>
                </c:pt>
                <c:pt idx="424">
                  <c:v>0.95859926712425414</c:v>
                </c:pt>
                <c:pt idx="425">
                  <c:v>0.95890977262082211</c:v>
                </c:pt>
                <c:pt idx="426">
                  <c:v>0.95921794932616589</c:v>
                </c:pt>
                <c:pt idx="427">
                  <c:v>0.95952381470621972</c:v>
                </c:pt>
                <c:pt idx="428">
                  <c:v>0.959827386095923</c:v>
                </c:pt>
                <c:pt idx="429">
                  <c:v>0.96012868070020374</c:v>
                </c:pt>
                <c:pt idx="430">
                  <c:v>0.96042771559495221</c:v>
                </c:pt>
                <c:pt idx="431">
                  <c:v>0.96072450772799001</c:v>
                </c:pt>
                <c:pt idx="432">
                  <c:v>0.96101907392003005</c:v>
                </c:pt>
                <c:pt idx="433">
                  <c:v>0.96131143086562987</c:v>
                </c:pt>
                <c:pt idx="434">
                  <c:v>0.96160159513413779</c:v>
                </c:pt>
                <c:pt idx="435">
                  <c:v>0.96188958317063178</c:v>
                </c:pt>
                <c:pt idx="436">
                  <c:v>0.96217541129685202</c:v>
                </c:pt>
                <c:pt idx="437">
                  <c:v>0.96245909571212551</c:v>
                </c:pt>
                <c:pt idx="438">
                  <c:v>0.96274065249428464</c:v>
                </c:pt>
                <c:pt idx="439">
                  <c:v>0.96302009760057761</c:v>
                </c:pt>
                <c:pt idx="440">
                  <c:v>0.9632974468685731</c:v>
                </c:pt>
                <c:pt idx="441">
                  <c:v>0.96357271601705885</c:v>
                </c:pt>
                <c:pt idx="442">
                  <c:v>0.96384592064693086</c:v>
                </c:pt>
                <c:pt idx="443">
                  <c:v>0.96411707624207887</c:v>
                </c:pt>
                <c:pt idx="444">
                  <c:v>0.96438619817026328</c:v>
                </c:pt>
                <c:pt idx="445">
                  <c:v>0.96465330168398633</c:v>
                </c:pt>
                <c:pt idx="446">
                  <c:v>0.96491840192135658</c:v>
                </c:pt>
                <c:pt idx="447">
                  <c:v>0.9651815139069464</c:v>
                </c:pt>
                <c:pt idx="448">
                  <c:v>0.96544265255264416</c:v>
                </c:pt>
                <c:pt idx="449">
                  <c:v>0.96570183265849929</c:v>
                </c:pt>
                <c:pt idx="450">
                  <c:v>0.96595906891356065</c:v>
                </c:pt>
                <c:pt idx="451">
                  <c:v>0.96621437589670889</c:v>
                </c:pt>
                <c:pt idx="452">
                  <c:v>0.96646776807748347</c:v>
                </c:pt>
                <c:pt idx="453">
                  <c:v>0.96671925981690232</c:v>
                </c:pt>
                <c:pt idx="454">
                  <c:v>0.96696886536827553</c:v>
                </c:pt>
                <c:pt idx="455">
                  <c:v>0.96721659887801348</c:v>
                </c:pt>
                <c:pt idx="456">
                  <c:v>0.96746247438642841</c:v>
                </c:pt>
                <c:pt idx="457">
                  <c:v>0.96770650582853013</c:v>
                </c:pt>
                <c:pt idx="458">
                  <c:v>0.96794870703481617</c:v>
                </c:pt>
                <c:pt idx="459">
                  <c:v>0.96818909173205503</c:v>
                </c:pt>
                <c:pt idx="460">
                  <c:v>0.96842767354406467</c:v>
                </c:pt>
                <c:pt idx="461">
                  <c:v>0.96866446599248424</c:v>
                </c:pt>
                <c:pt idx="462">
                  <c:v>0.96889948249754065</c:v>
                </c:pt>
                <c:pt idx="463">
                  <c:v>0.96913273637880892</c:v>
                </c:pt>
                <c:pt idx="464">
                  <c:v>0.96936424085596806</c:v>
                </c:pt>
                <c:pt idx="465">
                  <c:v>0.96959400904954818</c:v>
                </c:pt>
                <c:pt idx="466">
                  <c:v>0.96982205398167665</c:v>
                </c:pt>
                <c:pt idx="467">
                  <c:v>0.97004838857681397</c:v>
                </c:pt>
                <c:pt idx="468">
                  <c:v>0.97027302566248796</c:v>
                </c:pt>
                <c:pt idx="469">
                  <c:v>0.97049597797001919</c:v>
                </c:pt>
                <c:pt idx="470">
                  <c:v>0.97071725813524401</c:v>
                </c:pt>
                <c:pt idx="471">
                  <c:v>0.97093687869922973</c:v>
                </c:pt>
                <c:pt idx="472">
                  <c:v>0.97115485210898544</c:v>
                </c:pt>
                <c:pt idx="473">
                  <c:v>0.97137119071816813</c:v>
                </c:pt>
                <c:pt idx="474">
                  <c:v>0.97158590678778178</c:v>
                </c:pt>
                <c:pt idx="475">
                  <c:v>0.97179901248687361</c:v>
                </c:pt>
                <c:pt idx="476">
                  <c:v>0.97201051989322196</c:v>
                </c:pt>
                <c:pt idx="477">
                  <c:v>0.97222044099402283</c:v>
                </c:pt>
                <c:pt idx="478">
                  <c:v>0.97242878768656771</c:v>
                </c:pt>
                <c:pt idx="479">
                  <c:v>0.97263557177891846</c:v>
                </c:pt>
                <c:pt idx="480">
                  <c:v>0.97284080499057657</c:v>
                </c:pt>
                <c:pt idx="481">
                  <c:v>0.97304449895314726</c:v>
                </c:pt>
                <c:pt idx="482">
                  <c:v>0.97324666521099856</c:v>
                </c:pt>
                <c:pt idx="483">
                  <c:v>0.97344731522191608</c:v>
                </c:pt>
                <c:pt idx="484">
                  <c:v>0.97364646035775171</c:v>
                </c:pt>
                <c:pt idx="485">
                  <c:v>0.97384411190506859</c:v>
                </c:pt>
                <c:pt idx="486">
                  <c:v>0.97404028106578067</c:v>
                </c:pt>
                <c:pt idx="487">
                  <c:v>0.97423497895778732</c:v>
                </c:pt>
                <c:pt idx="488">
                  <c:v>0.97442821661560386</c:v>
                </c:pt>
                <c:pt idx="489">
                  <c:v>0.97462000499098678</c:v>
                </c:pt>
                <c:pt idx="490">
                  <c:v>0.9748103549535545</c:v>
                </c:pt>
                <c:pt idx="491">
                  <c:v>0.9749992772914029</c:v>
                </c:pt>
                <c:pt idx="492">
                  <c:v>0.97518678271171733</c:v>
                </c:pt>
                <c:pt idx="493">
                  <c:v>0.97537288184137949</c:v>
                </c:pt>
                <c:pt idx="494">
                  <c:v>0.97555758522756908</c:v>
                </c:pt>
                <c:pt idx="495">
                  <c:v>0.97574090333836239</c:v>
                </c:pt>
                <c:pt idx="496">
                  <c:v>0.97592284656332462</c:v>
                </c:pt>
                <c:pt idx="497">
                  <c:v>0.97610342521409976</c:v>
                </c:pt>
                <c:pt idx="498">
                  <c:v>0.97628264952499411</c:v>
                </c:pt>
                <c:pt idx="499">
                  <c:v>0.97646052965355656</c:v>
                </c:pt>
                <c:pt idx="500">
                  <c:v>0.97663707568115488</c:v>
                </c:pt>
                <c:pt idx="501">
                  <c:v>0.97681229761354615</c:v>
                </c:pt>
                <c:pt idx="502">
                  <c:v>0.97698620538144454</c:v>
                </c:pt>
                <c:pt idx="503">
                  <c:v>0.97715880884108364</c:v>
                </c:pt>
                <c:pt idx="504">
                  <c:v>0.97733011777477552</c:v>
                </c:pt>
                <c:pt idx="505">
                  <c:v>0.97750014189146461</c:v>
                </c:pt>
                <c:pt idx="506">
                  <c:v>0.9776688908272787</c:v>
                </c:pt>
                <c:pt idx="507">
                  <c:v>0.97783637414607416</c:v>
                </c:pt>
                <c:pt idx="508">
                  <c:v>0.97800260133997852</c:v>
                </c:pt>
                <c:pt idx="509">
                  <c:v>0.9781675818299288</c:v>
                </c:pt>
                <c:pt idx="510">
                  <c:v>0.97833132496620423</c:v>
                </c:pt>
                <c:pt idx="511">
                  <c:v>0.97849384002895778</c:v>
                </c:pt>
                <c:pt idx="512">
                  <c:v>0.97865513622874067</c:v>
                </c:pt>
                <c:pt idx="513">
                  <c:v>0.97881522270702503</c:v>
                </c:pt>
                <c:pt idx="514">
                  <c:v>0.9789741085367224</c:v>
                </c:pt>
                <c:pt idx="515">
                  <c:v>0.97913180272269695</c:v>
                </c:pt>
                <c:pt idx="516">
                  <c:v>0.9792883142022768</c:v>
                </c:pt>
                <c:pt idx="517">
                  <c:v>0.97944365184575966</c:v>
                </c:pt>
                <c:pt idx="518">
                  <c:v>0.97959782445691634</c:v>
                </c:pt>
                <c:pt idx="519">
                  <c:v>0.9797508407734894</c:v>
                </c:pt>
                <c:pt idx="520">
                  <c:v>0.97990270946768832</c:v>
                </c:pt>
                <c:pt idx="521">
                  <c:v>0.98005343914668064</c:v>
                </c:pt>
                <c:pt idx="522">
                  <c:v>0.98020303835308042</c:v>
                </c:pt>
                <c:pt idx="523">
                  <c:v>0.98035151556543232</c:v>
                </c:pt>
                <c:pt idx="524">
                  <c:v>0.9804988791986915</c:v>
                </c:pt>
                <c:pt idx="525">
                  <c:v>0.98064513760470129</c:v>
                </c:pt>
                <c:pt idx="526">
                  <c:v>0.98079029907266602</c:v>
                </c:pt>
                <c:pt idx="527">
                  <c:v>0.98093437182962107</c:v>
                </c:pt>
                <c:pt idx="528">
                  <c:v>0.98107736404089874</c:v>
                </c:pt>
                <c:pt idx="529">
                  <c:v>0.9812192838105922</c:v>
                </c:pt>
                <c:pt idx="530">
                  <c:v>0.9813601391820127</c:v>
                </c:pt>
                <c:pt idx="531">
                  <c:v>0.98149993813814751</c:v>
                </c:pt>
                <c:pt idx="532">
                  <c:v>0.98163868860211156</c:v>
                </c:pt>
                <c:pt idx="533">
                  <c:v>0.98177639843759557</c:v>
                </c:pt>
                <c:pt idx="534">
                  <c:v>0.98191307544931361</c:v>
                </c:pt>
                <c:pt idx="535">
                  <c:v>0.98204872738344373</c:v>
                </c:pt>
                <c:pt idx="536">
                  <c:v>0.98218336192806788</c:v>
                </c:pt>
                <c:pt idx="537">
                  <c:v>0.98231698671360745</c:v>
                </c:pt>
                <c:pt idx="538">
                  <c:v>0.98244960931325531</c:v>
                </c:pt>
                <c:pt idx="539">
                  <c:v>0.98258123724340596</c:v>
                </c:pt>
                <c:pt idx="540">
                  <c:v>0.98271187796408033</c:v>
                </c:pt>
                <c:pt idx="541">
                  <c:v>0.98284153887934966</c:v>
                </c:pt>
                <c:pt idx="542">
                  <c:v>0.98297022733775441</c:v>
                </c:pt>
                <c:pt idx="543">
                  <c:v>0.98309795063272143</c:v>
                </c:pt>
                <c:pt idx="544">
                  <c:v>0.9832247160029759</c:v>
                </c:pt>
                <c:pt idx="545">
                  <c:v>0.98335053063295363</c:v>
                </c:pt>
                <c:pt idx="546">
                  <c:v>0.98347540165320646</c:v>
                </c:pt>
                <c:pt idx="547">
                  <c:v>0.98359933614080741</c:v>
                </c:pt>
                <c:pt idx="548">
                  <c:v>0.98372234111975132</c:v>
                </c:pt>
                <c:pt idx="549">
                  <c:v>0.98384442356135315</c:v>
                </c:pt>
                <c:pt idx="550">
                  <c:v>0.98396559038464304</c:v>
                </c:pt>
                <c:pt idx="551">
                  <c:v>0.98408584845675828</c:v>
                </c:pt>
                <c:pt idx="552">
                  <c:v>0.98420520459333261</c:v>
                </c:pt>
                <c:pt idx="553">
                  <c:v>0.98432366555888251</c:v>
                </c:pt>
                <c:pt idx="554">
                  <c:v>0.98444123806719086</c:v>
                </c:pt>
                <c:pt idx="555">
                  <c:v>0.98455792878168702</c:v>
                </c:pt>
                <c:pt idx="556">
                  <c:v>0.98467374431582433</c:v>
                </c:pt>
                <c:pt idx="557">
                  <c:v>0.98478869123345569</c:v>
                </c:pt>
                <c:pt idx="558">
                  <c:v>0.98490277604920473</c:v>
                </c:pt>
                <c:pt idx="559">
                  <c:v>0.98501600522883559</c:v>
                </c:pt>
                <c:pt idx="560">
                  <c:v>0.98512838518961932</c:v>
                </c:pt>
                <c:pt idx="561">
                  <c:v>0.98523992230069712</c:v>
                </c:pt>
                <c:pt idx="562">
                  <c:v>0.98535062288344188</c:v>
                </c:pt>
                <c:pt idx="563">
                  <c:v>0.98546049321181595</c:v>
                </c:pt>
                <c:pt idx="564">
                  <c:v>0.98556953951272741</c:v>
                </c:pt>
                <c:pt idx="565">
                  <c:v>0.98567776796638185</c:v>
                </c:pt>
                <c:pt idx="566">
                  <c:v>0.98578518470663401</c:v>
                </c:pt>
                <c:pt idx="567">
                  <c:v>0.98589179582133413</c:v>
                </c:pt>
                <c:pt idx="568">
                  <c:v>0.98599760735267405</c:v>
                </c:pt>
                <c:pt idx="569">
                  <c:v>0.98610262529752901</c:v>
                </c:pt>
                <c:pt idx="570">
                  <c:v>0.98620685560779753</c:v>
                </c:pt>
                <c:pt idx="571">
                  <c:v>0.98631030419073895</c:v>
                </c:pt>
                <c:pt idx="572">
                  <c:v>0.9864129769093084</c:v>
                </c:pt>
                <c:pt idx="573">
                  <c:v>0.98651487958248851</c:v>
                </c:pt>
                <c:pt idx="574">
                  <c:v>0.98661601798561993</c:v>
                </c:pt>
                <c:pt idx="575">
                  <c:v>0.98671639785072784</c:v>
                </c:pt>
                <c:pt idx="576">
                  <c:v>0.98681602486684739</c:v>
                </c:pt>
                <c:pt idx="577">
                  <c:v>0.98691490468034593</c:v>
                </c:pt>
                <c:pt idx="578">
                  <c:v>0.98701304289524339</c:v>
                </c:pt>
                <c:pt idx="579">
                  <c:v>0.98711044507352919</c:v>
                </c:pt>
                <c:pt idx="580">
                  <c:v>0.98720711673547767</c:v>
                </c:pt>
                <c:pt idx="581">
                  <c:v>0.98730306335996143</c:v>
                </c:pt>
                <c:pt idx="582">
                  <c:v>0.98739829038476179</c:v>
                </c:pt>
                <c:pt idx="583">
                  <c:v>0.98749280320687605</c:v>
                </c:pt>
                <c:pt idx="584">
                  <c:v>0.98758660718282465</c:v>
                </c:pt>
                <c:pt idx="585">
                  <c:v>0.98767970762895341</c:v>
                </c:pt>
                <c:pt idx="586">
                  <c:v>0.98777210982173624</c:v>
                </c:pt>
                <c:pt idx="587">
                  <c:v>0.98786381899807318</c:v>
                </c:pt>
                <c:pt idx="588">
                  <c:v>0.98795484035558767</c:v>
                </c:pt>
                <c:pt idx="589">
                  <c:v>0.98804517905292077</c:v>
                </c:pt>
                <c:pt idx="590">
                  <c:v>0.98813484021002385</c:v>
                </c:pt>
                <c:pt idx="591">
                  <c:v>0.98822382890844873</c:v>
                </c:pt>
                <c:pt idx="592">
                  <c:v>0.98831215019163532</c:v>
                </c:pt>
                <c:pt idx="593">
                  <c:v>0.98839980906519798</c:v>
                </c:pt>
                <c:pt idx="594">
                  <c:v>0.9884868104972091</c:v>
                </c:pt>
                <c:pt idx="595">
                  <c:v>0.98857315941848001</c:v>
                </c:pt>
                <c:pt idx="596">
                  <c:v>0.98865886072284137</c:v>
                </c:pt>
                <c:pt idx="597">
                  <c:v>0.98874391926742011</c:v>
                </c:pt>
                <c:pt idx="598">
                  <c:v>0.98882833987291452</c:v>
                </c:pt>
                <c:pt idx="599">
                  <c:v>0.98891212732386757</c:v>
                </c:pt>
                <c:pt idx="600">
                  <c:v>0.98899528636893863</c:v>
                </c:pt>
                <c:pt idx="601">
                  <c:v>0.98907782172117142</c:v>
                </c:pt>
                <c:pt idx="602">
                  <c:v>0.98915973805826274</c:v>
                </c:pt>
                <c:pt idx="603">
                  <c:v>0.98924104002282576</c:v>
                </c:pt>
                <c:pt idx="604">
                  <c:v>0.98932173222265452</c:v>
                </c:pt>
                <c:pt idx="605">
                  <c:v>0.98940181923098458</c:v>
                </c:pt>
                <c:pt idx="606">
                  <c:v>0.98948130558675218</c:v>
                </c:pt>
                <c:pt idx="607">
                  <c:v>0.98956019579485144</c:v>
                </c:pt>
                <c:pt idx="608">
                  <c:v>0.98963849432639017</c:v>
                </c:pt>
                <c:pt idx="609">
                  <c:v>0.98971620561894214</c:v>
                </c:pt>
                <c:pt idx="610">
                  <c:v>0.98979333407680026</c:v>
                </c:pt>
                <c:pt idx="611">
                  <c:v>0.98986988407122412</c:v>
                </c:pt>
                <c:pt idx="612">
                  <c:v>0.98994585994069006</c:v>
                </c:pt>
                <c:pt idx="613">
                  <c:v>0.99002126599113482</c:v>
                </c:pt>
                <c:pt idx="614">
                  <c:v>0.99009610649620128</c:v>
                </c:pt>
                <c:pt idx="615">
                  <c:v>0.99017038569747973</c:v>
                </c:pt>
                <c:pt idx="616">
                  <c:v>0.99024410780474859</c:v>
                </c:pt>
                <c:pt idx="617">
                  <c:v>0.99031727699621308</c:v>
                </c:pt>
                <c:pt idx="618">
                  <c:v>0.9903898974187415</c:v>
                </c:pt>
                <c:pt idx="619">
                  <c:v>0.99046197318810092</c:v>
                </c:pt>
                <c:pt idx="620">
                  <c:v>0.99053350838919008</c:v>
                </c:pt>
                <c:pt idx="621">
                  <c:v>0.99060450707627135</c:v>
                </c:pt>
                <c:pt idx="622">
                  <c:v>0.99067497327319931</c:v>
                </c:pt>
                <c:pt idx="623">
                  <c:v>0.99074491097365025</c:v>
                </c:pt>
                <c:pt idx="624">
                  <c:v>0.99081432414134785</c:v>
                </c:pt>
                <c:pt idx="625">
                  <c:v>0.99088321671028778</c:v>
                </c:pt>
                <c:pt idx="626">
                  <c:v>0.99095159258496057</c:v>
                </c:pt>
                <c:pt idx="627">
                  <c:v>0.99101945564057337</c:v>
                </c:pt>
                <c:pt idx="628">
                  <c:v>0.99108680972326912</c:v>
                </c:pt>
                <c:pt idx="629">
                  <c:v>0.99115365865034466</c:v>
                </c:pt>
                <c:pt idx="630">
                  <c:v>0.99122000621046691</c:v>
                </c:pt>
                <c:pt idx="631">
                  <c:v>0.99128585616388842</c:v>
                </c:pt>
                <c:pt idx="632">
                  <c:v>0.99135121224265921</c:v>
                </c:pt>
                <c:pt idx="633">
                  <c:v>0.99141607815083943</c:v>
                </c:pt>
                <c:pt idx="634">
                  <c:v>0.99148045756470804</c:v>
                </c:pt>
                <c:pt idx="635">
                  <c:v>0.99154435413297271</c:v>
                </c:pt>
                <c:pt idx="636">
                  <c:v>0.99160777147697543</c:v>
                </c:pt>
                <c:pt idx="637">
                  <c:v>0.99167071319089806</c:v>
                </c:pt>
                <c:pt idx="638">
                  <c:v>0.99173318284196643</c:v>
                </c:pt>
                <c:pt idx="639">
                  <c:v>0.99179518397065147</c:v>
                </c:pt>
                <c:pt idx="640">
                  <c:v>0.99185672009087167</c:v>
                </c:pt>
                <c:pt idx="641">
                  <c:v>0.99191779469019015</c:v>
                </c:pt>
                <c:pt idx="642">
                  <c:v>0.99197841123001373</c:v>
                </c:pt>
                <c:pt idx="643">
                  <c:v>0.99203857314578858</c:v>
                </c:pt>
                <c:pt idx="644">
                  <c:v>0.99209828384719523</c:v>
                </c:pt>
                <c:pt idx="645">
                  <c:v>0.99215754671834111</c:v>
                </c:pt>
                <c:pt idx="646">
                  <c:v>0.99221636511795364</c:v>
                </c:pt>
                <c:pt idx="647">
                  <c:v>0.99227474237956892</c:v>
                </c:pt>
                <c:pt idx="648">
                  <c:v>0.99233268181172229</c:v>
                </c:pt>
                <c:pt idx="649">
                  <c:v>0.99239018669813428</c:v>
                </c:pt>
                <c:pt idx="650">
                  <c:v>0.99244726029789831</c:v>
                </c:pt>
                <c:pt idx="651">
                  <c:v>0.99250390584566417</c:v>
                </c:pt>
                <c:pt idx="652">
                  <c:v>0.99256012655182158</c:v>
                </c:pt>
                <c:pt idx="653">
                  <c:v>0.99261592560268297</c:v>
                </c:pt>
                <c:pt idx="654">
                  <c:v>0.99267130616066268</c:v>
                </c:pt>
                <c:pt idx="655">
                  <c:v>0.99272627136445768</c:v>
                </c:pt>
                <c:pt idx="656">
                  <c:v>0.99278082432922432</c:v>
                </c:pt>
                <c:pt idx="657">
                  <c:v>0.99283496814675498</c:v>
                </c:pt>
                <c:pt idx="658">
                  <c:v>0.99288870588565437</c:v>
                </c:pt>
                <c:pt idx="659">
                  <c:v>0.99294204059151203</c:v>
                </c:pt>
                <c:pt idx="660">
                  <c:v>0.9929949752870757</c:v>
                </c:pt>
                <c:pt idx="661">
                  <c:v>0.99304751297242266</c:v>
                </c:pt>
                <c:pt idx="662">
                  <c:v>0.99309965662512933</c:v>
                </c:pt>
                <c:pt idx="663">
                  <c:v>0.99315140920044109</c:v>
                </c:pt>
                <c:pt idx="664">
                  <c:v>0.99320277363143761</c:v>
                </c:pt>
                <c:pt idx="665">
                  <c:v>0.99325375282920181</c:v>
                </c:pt>
                <c:pt idx="666">
                  <c:v>0.99330434968298287</c:v>
                </c:pt>
                <c:pt idx="667">
                  <c:v>0.9933545670603604</c:v>
                </c:pt>
                <c:pt idx="668">
                  <c:v>0.99340440780740769</c:v>
                </c:pt>
                <c:pt idx="669">
                  <c:v>0.99345387474885205</c:v>
                </c:pt>
                <c:pt idx="670">
                  <c:v>0.99350297068823579</c:v>
                </c:pt>
                <c:pt idx="671">
                  <c:v>0.993551698408074</c:v>
                </c:pt>
                <c:pt idx="672">
                  <c:v>0.9936000606700135</c:v>
                </c:pt>
                <c:pt idx="673">
                  <c:v>0.9936480602149883</c:v>
                </c:pt>
                <c:pt idx="674">
                  <c:v>0.99369569976337591</c:v>
                </c:pt>
                <c:pt idx="675">
                  <c:v>0.99374298201515054</c:v>
                </c:pt>
                <c:pt idx="676">
                  <c:v>0.993789909650037</c:v>
                </c:pt>
                <c:pt idx="677">
                  <c:v>0.99383648532766156</c:v>
                </c:pt>
                <c:pt idx="678">
                  <c:v>0.99388271168770426</c:v>
                </c:pt>
                <c:pt idx="679">
                  <c:v>0.99392859135004641</c:v>
                </c:pt>
                <c:pt idx="680">
                  <c:v>0.99397412691492115</c:v>
                </c:pt>
                <c:pt idx="681">
                  <c:v>0.99401932096305923</c:v>
                </c:pt>
                <c:pt idx="682">
                  <c:v>0.99406417605583619</c:v>
                </c:pt>
                <c:pt idx="683">
                  <c:v>0.99410869473541741</c:v>
                </c:pt>
                <c:pt idx="684">
                  <c:v>0.99415287952490183</c:v>
                </c:pt>
                <c:pt idx="685">
                  <c:v>0.99419673292846489</c:v>
                </c:pt>
                <c:pt idx="686">
                  <c:v>0.99424025743150135</c:v>
                </c:pt>
                <c:pt idx="687">
                  <c:v>0.99428345550076513</c:v>
                </c:pt>
                <c:pt idx="688">
                  <c:v>0.99432632958450939</c:v>
                </c:pt>
                <c:pt idx="689">
                  <c:v>0.99436888211262564</c:v>
                </c:pt>
                <c:pt idx="690">
                  <c:v>0.99441111549678085</c:v>
                </c:pt>
                <c:pt idx="691">
                  <c:v>0.99445303213055514</c:v>
                </c:pt>
                <c:pt idx="692">
                  <c:v>0.99449463438957597</c:v>
                </c:pt>
                <c:pt idx="693">
                  <c:v>0.99453592463165408</c:v>
                </c:pt>
                <c:pt idx="694">
                  <c:v>0.99457690519691666</c:v>
                </c:pt>
                <c:pt idx="695">
                  <c:v>0.99461757840793974</c:v>
                </c:pt>
                <c:pt idx="696">
                  <c:v>0.99465794656988005</c:v>
                </c:pt>
                <c:pt idx="697">
                  <c:v>0.99469801197060603</c:v>
                </c:pt>
                <c:pt idx="698">
                  <c:v>0.99473777688082643</c:v>
                </c:pt>
                <c:pt idx="699">
                  <c:v>0.99477724355422026</c:v>
                </c:pt>
                <c:pt idx="700">
                  <c:v>0.99481641422756351</c:v>
                </c:pt>
                <c:pt idx="701">
                  <c:v>0.99485529112085691</c:v>
                </c:pt>
                <c:pt idx="702">
                  <c:v>0.99489387643745042</c:v>
                </c:pt>
                <c:pt idx="703">
                  <c:v>0.99493217236416953</c:v>
                </c:pt>
                <c:pt idx="704">
                  <c:v>0.9949701810714382</c:v>
                </c:pt>
                <c:pt idx="705">
                  <c:v>0.99500790471340239</c:v>
                </c:pt>
                <c:pt idx="706">
                  <c:v>0.9950453454280519</c:v>
                </c:pt>
                <c:pt idx="707">
                  <c:v>0.99508250533734155</c:v>
                </c:pt>
                <c:pt idx="708">
                  <c:v>0.99511938654731136</c:v>
                </c:pt>
                <c:pt idx="709">
                  <c:v>0.99515599114820663</c:v>
                </c:pt>
                <c:pt idx="710">
                  <c:v>0.99519232121459511</c:v>
                </c:pt>
                <c:pt idx="711">
                  <c:v>0.99522837880548565</c:v>
                </c:pt>
                <c:pt idx="712">
                  <c:v>0.99526416596444467</c:v>
                </c:pt>
                <c:pt idx="713">
                  <c:v>0.99529968471971131</c:v>
                </c:pt>
                <c:pt idx="714">
                  <c:v>0.99533493708431342</c:v>
                </c:pt>
                <c:pt idx="715">
                  <c:v>0.99536992505618116</c:v>
                </c:pt>
                <c:pt idx="716">
                  <c:v>0.99540465061825978</c:v>
                </c:pt>
                <c:pt idx="717">
                  <c:v>0.99543911573862276</c:v>
                </c:pt>
                <c:pt idx="718">
                  <c:v>0.99547332237058317</c:v>
                </c:pt>
                <c:pt idx="719">
                  <c:v>0.99550727245280379</c:v>
                </c:pt>
                <c:pt idx="720">
                  <c:v>0.99554096790940771</c:v>
                </c:pt>
                <c:pt idx="721">
                  <c:v>0.99557441065008723</c:v>
                </c:pt>
                <c:pt idx="722">
                  <c:v>0.99560760257021153</c:v>
                </c:pt>
                <c:pt idx="723">
                  <c:v>0.99564054555093495</c:v>
                </c:pt>
                <c:pt idx="724">
                  <c:v>0.99567324145930292</c:v>
                </c:pt>
                <c:pt idx="725">
                  <c:v>0.99570569214835813</c:v>
                </c:pt>
                <c:pt idx="726">
                  <c:v>0.99573789945724533</c:v>
                </c:pt>
                <c:pt idx="727">
                  <c:v>0.99576986521131605</c:v>
                </c:pt>
                <c:pt idx="728">
                  <c:v>0.99580159122223122</c:v>
                </c:pt>
                <c:pt idx="729">
                  <c:v>0.9958330792880643</c:v>
                </c:pt>
                <c:pt idx="730">
                  <c:v>0.9958643311934039</c:v>
                </c:pt>
                <c:pt idx="731">
                  <c:v>0.99589534870945329</c:v>
                </c:pt>
                <c:pt idx="732">
                  <c:v>0.9959261335941324</c:v>
                </c:pt>
                <c:pt idx="733">
                  <c:v>0.99595668759217659</c:v>
                </c:pt>
                <c:pt idx="734">
                  <c:v>0.99598701243523513</c:v>
                </c:pt>
                <c:pt idx="735">
                  <c:v>0.99601710984197089</c:v>
                </c:pt>
                <c:pt idx="736">
                  <c:v>0.99604698151815629</c:v>
                </c:pt>
                <c:pt idx="737">
                  <c:v>0.99607662915676998</c:v>
                </c:pt>
                <c:pt idx="738">
                  <c:v>0.99610605443809419</c:v>
                </c:pt>
                <c:pt idx="739">
                  <c:v>0.9961352590298086</c:v>
                </c:pt>
                <c:pt idx="740">
                  <c:v>0.99616424458708508</c:v>
                </c:pt>
                <c:pt idx="741">
                  <c:v>0.99619301275268191</c:v>
                </c:pt>
                <c:pt idx="742">
                  <c:v>0.99622156515703697</c:v>
                </c:pt>
                <c:pt idx="743">
                  <c:v>0.99624990341835906</c:v>
                </c:pt>
                <c:pt idx="744">
                  <c:v>0.99627802914272134</c:v>
                </c:pt>
                <c:pt idx="745">
                  <c:v>0.99630594392415106</c:v>
                </c:pt>
                <c:pt idx="746">
                  <c:v>0.9963336493447198</c:v>
                </c:pt>
                <c:pt idx="747">
                  <c:v>0.9963611469746344</c:v>
                </c:pt>
                <c:pt idx="748">
                  <c:v>0.99638843837232471</c:v>
                </c:pt>
                <c:pt idx="749">
                  <c:v>0.99641552508453213</c:v>
                </c:pt>
                <c:pt idx="750">
                  <c:v>0.99644240864639821</c:v>
                </c:pt>
                <c:pt idx="751">
                  <c:v>0.99646909058155031</c:v>
                </c:pt>
                <c:pt idx="752">
                  <c:v>0.99649557240218856</c:v>
                </c:pt>
                <c:pt idx="753">
                  <c:v>0.99652185560917217</c:v>
                </c:pt>
                <c:pt idx="754">
                  <c:v>0.99654794169210348</c:v>
                </c:pt>
                <c:pt idx="755">
                  <c:v>0.99657383212941264</c:v>
                </c:pt>
                <c:pt idx="756">
                  <c:v>0.99659952838844201</c:v>
                </c:pt>
                <c:pt idx="757">
                  <c:v>0.99662503192552876</c:v>
                </c:pt>
                <c:pt idx="758">
                  <c:v>0.99665034418608722</c:v>
                </c:pt>
                <c:pt idx="759">
                  <c:v>0.99667546660469153</c:v>
                </c:pt>
                <c:pt idx="760">
                  <c:v>0.99670040060515641</c:v>
                </c:pt>
                <c:pt idx="761">
                  <c:v>0.99672514760061759</c:v>
                </c:pt>
                <c:pt idx="762">
                  <c:v>0.99674970899361304</c:v>
                </c:pt>
                <c:pt idx="763">
                  <c:v>0.99677408617616103</c:v>
                </c:pt>
                <c:pt idx="764">
                  <c:v>0.99679828052983965</c:v>
                </c:pt>
                <c:pt idx="765">
                  <c:v>0.99682229342586604</c:v>
                </c:pt>
                <c:pt idx="766">
                  <c:v>0.99684612622517188</c:v>
                </c:pt>
                <c:pt idx="767">
                  <c:v>0.99686978027848316</c:v>
                </c:pt>
                <c:pt idx="768">
                  <c:v>0.99689325692639452</c:v>
                </c:pt>
                <c:pt idx="769">
                  <c:v>0.99691655749944663</c:v>
                </c:pt>
                <c:pt idx="770">
                  <c:v>0.99693968331820082</c:v>
                </c:pt>
                <c:pt idx="771">
                  <c:v>0.99696263569331423</c:v>
                </c:pt>
                <c:pt idx="772">
                  <c:v>0.9969854159256144</c:v>
                </c:pt>
                <c:pt idx="773">
                  <c:v>0.99700802530617216</c:v>
                </c:pt>
                <c:pt idx="774">
                  <c:v>0.99703046511637594</c:v>
                </c:pt>
                <c:pt idx="775">
                  <c:v>0.99705273662800309</c:v>
                </c:pt>
                <c:pt idx="776">
                  <c:v>0.99707484110329303</c:v>
                </c:pt>
                <c:pt idx="777">
                  <c:v>0.99709677979501821</c:v>
                </c:pt>
                <c:pt idx="778">
                  <c:v>0.99711855394655557</c:v>
                </c:pt>
                <c:pt idx="779">
                  <c:v>0.99714016479195644</c:v>
                </c:pt>
                <c:pt idx="780">
                  <c:v>0.99716161355601685</c:v>
                </c:pt>
                <c:pt idx="781">
                  <c:v>0.99718290145434674</c:v>
                </c:pt>
                <c:pt idx="782">
                  <c:v>0.99720402969343913</c:v>
                </c:pt>
                <c:pt idx="783">
                  <c:v>0.99722499947073828</c:v>
                </c:pt>
                <c:pt idx="784">
                  <c:v>0.99724581197470774</c:v>
                </c:pt>
                <c:pt idx="785">
                  <c:v>0.99726646838489752</c:v>
                </c:pt>
                <c:pt idx="786">
                  <c:v>0.99728696987201071</c:v>
                </c:pt>
                <c:pt idx="787">
                  <c:v>0.99730731759797053</c:v>
                </c:pt>
                <c:pt idx="788">
                  <c:v>0.99732751271598574</c:v>
                </c:pt>
                <c:pt idx="789">
                  <c:v>0.99734755637061578</c:v>
                </c:pt>
                <c:pt idx="790">
                  <c:v>0.99736744969783631</c:v>
                </c:pt>
                <c:pt idx="791">
                  <c:v>0.99738719382510255</c:v>
                </c:pt>
                <c:pt idx="792">
                  <c:v>0.99740678987141418</c:v>
                </c:pt>
                <c:pt idx="793">
                  <c:v>0.9974262389473787</c:v>
                </c:pt>
                <c:pt idx="794">
                  <c:v>0.99744554215527348</c:v>
                </c:pt>
                <c:pt idx="795">
                  <c:v>0.99746470058910874</c:v>
                </c:pt>
                <c:pt idx="796">
                  <c:v>0.99748371533469049</c:v>
                </c:pt>
                <c:pt idx="797">
                  <c:v>0.99750258746968024</c:v>
                </c:pt>
                <c:pt idx="798">
                  <c:v>0.99752131806365762</c:v>
                </c:pt>
                <c:pt idx="799">
                  <c:v>0.99753990817818039</c:v>
                </c:pt>
                <c:pt idx="800">
                  <c:v>0.99755835886684385</c:v>
                </c:pt>
                <c:pt idx="801">
                  <c:v>0.99757667117534254</c:v>
                </c:pt>
                <c:pt idx="802">
                  <c:v>0.99759484614152749</c:v>
                </c:pt>
                <c:pt idx="803">
                  <c:v>0.99761288479546606</c:v>
                </c:pt>
                <c:pt idx="804">
                  <c:v>0.99763078815950001</c:v>
                </c:pt>
                <c:pt idx="805">
                  <c:v>0.9976485572483037</c:v>
                </c:pt>
                <c:pt idx="806">
                  <c:v>0.99766619306894133</c:v>
                </c:pt>
                <c:pt idx="807">
                  <c:v>0.99768369662092449</c:v>
                </c:pt>
                <c:pt idx="808">
                  <c:v>0.99770106889626742</c:v>
                </c:pt>
                <c:pt idx="809">
                  <c:v>0.99771831087954543</c:v>
                </c:pt>
                <c:pt idx="810">
                  <c:v>0.99773542354794897</c:v>
                </c:pt>
                <c:pt idx="811">
                  <c:v>0.99775240787133934</c:v>
                </c:pt>
                <c:pt idx="812">
                  <c:v>0.99776926481230432</c:v>
                </c:pt>
                <c:pt idx="813">
                  <c:v>0.99778599532621204</c:v>
                </c:pt>
                <c:pt idx="814">
                  <c:v>0.99780260036126545</c:v>
                </c:pt>
                <c:pt idx="815">
                  <c:v>0.99781908085855608</c:v>
                </c:pt>
                <c:pt idx="816">
                  <c:v>0.99783543775211692</c:v>
                </c:pt>
                <c:pt idx="817">
                  <c:v>0.99785167196897595</c:v>
                </c:pt>
                <c:pt idx="818">
                  <c:v>0.99786778442920854</c:v>
                </c:pt>
                <c:pt idx="819">
                  <c:v>0.99788377604598943</c:v>
                </c:pt>
                <c:pt idx="820">
                  <c:v>0.99789964772564455</c:v>
                </c:pt>
                <c:pt idx="821">
                  <c:v>0.9979154003677021</c:v>
                </c:pt>
                <c:pt idx="822">
                  <c:v>0.99793103486494439</c:v>
                </c:pt>
                <c:pt idx="823">
                  <c:v>0.99794655210345729</c:v>
                </c:pt>
                <c:pt idx="824">
                  <c:v>0.99796195296268142</c:v>
                </c:pt>
                <c:pt idx="825">
                  <c:v>0.99797723831546126</c:v>
                </c:pt>
                <c:pt idx="826">
                  <c:v>0.99799240902809538</c:v>
                </c:pt>
                <c:pt idx="827">
                  <c:v>0.9980074659603847</c:v>
                </c:pt>
                <c:pt idx="828">
                  <c:v>0.99802240996568181</c:v>
                </c:pt>
                <c:pt idx="829">
                  <c:v>0.99803724189093912</c:v>
                </c:pt>
                <c:pt idx="830">
                  <c:v>0.99805196257675721</c:v>
                </c:pt>
                <c:pt idx="831">
                  <c:v>0.99806657285743139</c:v>
                </c:pt>
                <c:pt idx="832">
                  <c:v>0.99808107356100062</c:v>
                </c:pt>
                <c:pt idx="833">
                  <c:v>0.99809546550929318</c:v>
                </c:pt>
                <c:pt idx="834">
                  <c:v>0.99810974951797349</c:v>
                </c:pt>
                <c:pt idx="835">
                  <c:v>0.99812392639658876</c:v>
                </c:pt>
                <c:pt idx="836">
                  <c:v>0.99813799694861416</c:v>
                </c:pt>
                <c:pt idx="837">
                  <c:v>0.99815196197149958</c:v>
                </c:pt>
                <c:pt idx="838">
                  <c:v>0.99816582225671335</c:v>
                </c:pt>
                <c:pt idx="839">
                  <c:v>0.99817957858978801</c:v>
                </c:pt>
                <c:pt idx="840">
                  <c:v>0.99819323175036467</c:v>
                </c:pt>
                <c:pt idx="841">
                  <c:v>0.99820678251223682</c:v>
                </c:pt>
                <c:pt idx="842">
                  <c:v>0.99822023164339502</c:v>
                </c:pt>
                <c:pt idx="843">
                  <c:v>0.99823357990606942</c:v>
                </c:pt>
                <c:pt idx="844">
                  <c:v>0.99824682805677389</c:v>
                </c:pt>
                <c:pt idx="845">
                  <c:v>0.99825997684634815</c:v>
                </c:pt>
                <c:pt idx="846">
                  <c:v>0.99827302702000054</c:v>
                </c:pt>
                <c:pt idx="847">
                  <c:v>0.99828597931735052</c:v>
                </c:pt>
                <c:pt idx="848">
                  <c:v>0.99829883447247036</c:v>
                </c:pt>
                <c:pt idx="849">
                  <c:v>0.99831159321392682</c:v>
                </c:pt>
                <c:pt idx="850">
                  <c:v>0.99832425626482235</c:v>
                </c:pt>
                <c:pt idx="851">
                  <c:v>0.99833682434283622</c:v>
                </c:pt>
                <c:pt idx="852">
                  <c:v>0.99834929816026496</c:v>
                </c:pt>
                <c:pt idx="853">
                  <c:v>0.99836167842406298</c:v>
                </c:pt>
                <c:pt idx="854">
                  <c:v>0.99837396583588245</c:v>
                </c:pt>
                <c:pt idx="855">
                  <c:v>0.99838616109211331</c:v>
                </c:pt>
                <c:pt idx="856">
                  <c:v>0.99839826488392247</c:v>
                </c:pt>
                <c:pt idx="857">
                  <c:v>0.99841027789729309</c:v>
                </c:pt>
                <c:pt idx="858">
                  <c:v>0.99842220081306332</c:v>
                </c:pt>
                <c:pt idx="859">
                  <c:v>0.99843403430696531</c:v>
                </c:pt>
                <c:pt idx="860">
                  <c:v>0.99844577904966314</c:v>
                </c:pt>
                <c:pt idx="861">
                  <c:v>0.9984574357067908</c:v>
                </c:pt>
                <c:pt idx="862">
                  <c:v>0.99846900493898971</c:v>
                </c:pt>
                <c:pt idx="863">
                  <c:v>0.99848048740194728</c:v>
                </c:pt>
                <c:pt idx="864">
                  <c:v>0.99849188374643272</c:v>
                </c:pt>
                <c:pt idx="865">
                  <c:v>0.99850319461833459</c:v>
                </c:pt>
                <c:pt idx="866">
                  <c:v>0.998514420658697</c:v>
                </c:pt>
                <c:pt idx="867">
                  <c:v>0.99852556250375679</c:v>
                </c:pt>
                <c:pt idx="868">
                  <c:v>0.99853662078497862</c:v>
                </c:pt>
                <c:pt idx="869">
                  <c:v>0.99854759612909116</c:v>
                </c:pt>
                <c:pt idx="870">
                  <c:v>0.99855848915812306</c:v>
                </c:pt>
                <c:pt idx="871">
                  <c:v>0.99856930048943704</c:v>
                </c:pt>
                <c:pt idx="872">
                  <c:v>0.9985800307357664</c:v>
                </c:pt>
                <c:pt idx="873">
                  <c:v>0.99859068050524813</c:v>
                </c:pt>
                <c:pt idx="874">
                  <c:v>0.99860125040145875</c:v>
                </c:pt>
                <c:pt idx="875">
                  <c:v>0.99861174102344796</c:v>
                </c:pt>
                <c:pt idx="876">
                  <c:v>0.99862215296577206</c:v>
                </c:pt>
                <c:pt idx="877">
                  <c:v>0.9986324868185289</c:v>
                </c:pt>
                <c:pt idx="878">
                  <c:v>0.99864274316738977</c:v>
                </c:pt>
                <c:pt idx="879">
                  <c:v>0.99865292259363447</c:v>
                </c:pt>
                <c:pt idx="880">
                  <c:v>0.99866302567418208</c:v>
                </c:pt>
                <c:pt idx="881">
                  <c:v>0.99867305298162579</c:v>
                </c:pt>
                <c:pt idx="882">
                  <c:v>0.99868300508426366</c:v>
                </c:pt>
                <c:pt idx="883">
                  <c:v>0.99869288254613175</c:v>
                </c:pt>
                <c:pt idx="884">
                  <c:v>0.99870268592703559</c:v>
                </c:pt>
                <c:pt idx="885">
                  <c:v>0.99871241578258296</c:v>
                </c:pt>
                <c:pt idx="886">
                  <c:v>0.99872207266421342</c:v>
                </c:pt>
                <c:pt idx="887">
                  <c:v>0.99873165711923184</c:v>
                </c:pt>
                <c:pt idx="888">
                  <c:v>0.99874116969083782</c:v>
                </c:pt>
                <c:pt idx="889">
                  <c:v>0.99875061091815653</c:v>
                </c:pt>
                <c:pt idx="890">
                  <c:v>0.99875998133627031</c:v>
                </c:pt>
                <c:pt idx="891">
                  <c:v>0.99876928147624833</c:v>
                </c:pt>
                <c:pt idx="892">
                  <c:v>0.99877851186517641</c:v>
                </c:pt>
                <c:pt idx="893">
                  <c:v>0.99878767302618754</c:v>
                </c:pt>
                <c:pt idx="894">
                  <c:v>0.99879676547849117</c:v>
                </c:pt>
                <c:pt idx="895">
                  <c:v>0.99880578973740253</c:v>
                </c:pt>
                <c:pt idx="896">
                  <c:v>0.99881474631437206</c:v>
                </c:pt>
                <c:pt idx="897">
                  <c:v>0.99882363571701427</c:v>
                </c:pt>
                <c:pt idx="898">
                  <c:v>0.9988324584491366</c:v>
                </c:pt>
                <c:pt idx="899">
                  <c:v>0.99884121501076828</c:v>
                </c:pt>
                <c:pt idx="900">
                  <c:v>0.99884990589818745</c:v>
                </c:pt>
                <c:pt idx="901">
                  <c:v>0.99885853160395111</c:v>
                </c:pt>
                <c:pt idx="902">
                  <c:v>0.99886709261692153</c:v>
                </c:pt>
                <c:pt idx="903">
                  <c:v>0.9988755894222946</c:v>
                </c:pt>
                <c:pt idx="904">
                  <c:v>0.99888402250162733</c:v>
                </c:pt>
                <c:pt idx="905">
                  <c:v>0.99889239233286509</c:v>
                </c:pt>
                <c:pt idx="906">
                  <c:v>0.99890069939036863</c:v>
                </c:pt>
                <c:pt idx="907">
                  <c:v>0.99890894414494102</c:v>
                </c:pt>
                <c:pt idx="908">
                  <c:v>0.99891712706385383</c:v>
                </c:pt>
                <c:pt idx="909">
                  <c:v>0.99892524861087495</c:v>
                </c:pt>
                <c:pt idx="910">
                  <c:v>0.99893330924629331</c:v>
                </c:pt>
                <c:pt idx="911">
                  <c:v>0.99894130942694626</c:v>
                </c:pt>
                <c:pt idx="912">
                  <c:v>0.99894924960624409</c:v>
                </c:pt>
                <c:pt idx="913">
                  <c:v>0.9989571302341973</c:v>
                </c:pt>
                <c:pt idx="914">
                  <c:v>0.99896495175744082</c:v>
                </c:pt>
                <c:pt idx="915">
                  <c:v>0.99897271461925996</c:v>
                </c:pt>
                <c:pt idx="916">
                  <c:v>0.99898041925961556</c:v>
                </c:pt>
                <c:pt idx="917">
                  <c:v>0.99898806611516855</c:v>
                </c:pt>
                <c:pt idx="918">
                  <c:v>0.99899565561930481</c:v>
                </c:pt>
                <c:pt idx="919">
                  <c:v>0.99900318820215994</c:v>
                </c:pt>
                <c:pt idx="920">
                  <c:v>0.99901066429064367</c:v>
                </c:pt>
                <c:pt idx="921">
                  <c:v>0.99901808430846395</c:v>
                </c:pt>
                <c:pt idx="922">
                  <c:v>0.9990254486761504</c:v>
                </c:pt>
                <c:pt idx="923">
                  <c:v>0.99903275781107936</c:v>
                </c:pt>
                <c:pt idx="924">
                  <c:v>0.99904001212749616</c:v>
                </c:pt>
                <c:pt idx="925">
                  <c:v>0.99904721203654001</c:v>
                </c:pt>
                <c:pt idx="926">
                  <c:v>0.99905435794626585</c:v>
                </c:pt>
                <c:pt idx="927">
                  <c:v>0.99906145026166893</c:v>
                </c:pt>
                <c:pt idx="928">
                  <c:v>0.99906848938470649</c:v>
                </c:pt>
                <c:pt idx="929">
                  <c:v>0.99907547571432109</c:v>
                </c:pt>
                <c:pt idx="930">
                  <c:v>0.99908240964646366</c:v>
                </c:pt>
                <c:pt idx="931">
                  <c:v>0.9990892915741153</c:v>
                </c:pt>
                <c:pt idx="932">
                  <c:v>0.99909612188730923</c:v>
                </c:pt>
                <c:pt idx="933">
                  <c:v>0.99910290097315457</c:v>
                </c:pt>
                <c:pt idx="934">
                  <c:v>0.99910962921585589</c:v>
                </c:pt>
                <c:pt idx="935">
                  <c:v>0.99911630699673692</c:v>
                </c:pt>
                <c:pt idx="936">
                  <c:v>0.99912293469426128</c:v>
                </c:pt>
                <c:pt idx="937">
                  <c:v>0.99912951268405437</c:v>
                </c:pt>
                <c:pt idx="938">
                  <c:v>0.99913604133892397</c:v>
                </c:pt>
                <c:pt idx="939">
                  <c:v>0.9991425210288819</c:v>
                </c:pt>
                <c:pt idx="940">
                  <c:v>0.99914895212116539</c:v>
                </c:pt>
                <c:pt idx="941">
                  <c:v>0.99915533498025666</c:v>
                </c:pt>
                <c:pt idx="942">
                  <c:v>0.99916166996790479</c:v>
                </c:pt>
                <c:pt idx="943">
                  <c:v>0.99916795744314546</c:v>
                </c:pt>
                <c:pt idx="944">
                  <c:v>0.99917419776232175</c:v>
                </c:pt>
                <c:pt idx="945">
                  <c:v>0.99918039127910441</c:v>
                </c:pt>
                <c:pt idx="946">
                  <c:v>0.9991865383445111</c:v>
                </c:pt>
                <c:pt idx="947">
                  <c:v>0.99919263930692725</c:v>
                </c:pt>
                <c:pt idx="948">
                  <c:v>0.99919869451212528</c:v>
                </c:pt>
                <c:pt idx="949">
                  <c:v>0.99920470430328445</c:v>
                </c:pt>
                <c:pt idx="950">
                  <c:v>0.99921066902100975</c:v>
                </c:pt>
                <c:pt idx="951">
                  <c:v>0.99921658900335208</c:v>
                </c:pt>
                <c:pt idx="952">
                  <c:v>0.99922246458582697</c:v>
                </c:pt>
                <c:pt idx="953">
                  <c:v>0.99922829610143338</c:v>
                </c:pt>
                <c:pt idx="954">
                  <c:v>0.99923408388067259</c:v>
                </c:pt>
                <c:pt idx="955">
                  <c:v>0.99923982825156743</c:v>
                </c:pt>
                <c:pt idx="956">
                  <c:v>0.99924552953968071</c:v>
                </c:pt>
                <c:pt idx="957">
                  <c:v>0.99925118806813307</c:v>
                </c:pt>
                <c:pt idx="958">
                  <c:v>0.99925680415762219</c:v>
                </c:pt>
                <c:pt idx="959">
                  <c:v>0.99926237812644003</c:v>
                </c:pt>
                <c:pt idx="960">
                  <c:v>0.99926791029049178</c:v>
                </c:pt>
                <c:pt idx="961">
                  <c:v>0.99927340096331307</c:v>
                </c:pt>
                <c:pt idx="962">
                  <c:v>0.99927885045608822</c:v>
                </c:pt>
                <c:pt idx="963">
                  <c:v>0.99928425907766738</c:v>
                </c:pt>
                <c:pt idx="964">
                  <c:v>0.99928962713458502</c:v>
                </c:pt>
                <c:pt idx="965">
                  <c:v>0.99929495493107556</c:v>
                </c:pt>
                <c:pt idx="966">
                  <c:v>0.99930024276909246</c:v>
                </c:pt>
                <c:pt idx="967">
                  <c:v>0.99930549094832433</c:v>
                </c:pt>
                <c:pt idx="968">
                  <c:v>0.99931069976621179</c:v>
                </c:pt>
                <c:pt idx="969">
                  <c:v>0.99931586951796536</c:v>
                </c:pt>
                <c:pt idx="970">
                  <c:v>0.99932100049658046</c:v>
                </c:pt>
                <c:pt idx="971">
                  <c:v>0.99932609299285624</c:v>
                </c:pt>
                <c:pt idx="972">
                  <c:v>0.99933114729540984</c:v>
                </c:pt>
                <c:pt idx="973">
                  <c:v>0.99933616369069422</c:v>
                </c:pt>
                <c:pt idx="974">
                  <c:v>0.99934114246301409</c:v>
                </c:pt>
                <c:pt idx="975">
                  <c:v>0.99934608389454149</c:v>
                </c:pt>
                <c:pt idx="976">
                  <c:v>0.99935098826533253</c:v>
                </c:pt>
                <c:pt idx="977">
                  <c:v>0.99935585585334252</c:v>
                </c:pt>
                <c:pt idx="978">
                  <c:v>0.99936068693444247</c:v>
                </c:pt>
                <c:pt idx="979">
                  <c:v>0.99936548178243423</c:v>
                </c:pt>
                <c:pt idx="980">
                  <c:v>0.99937024066906588</c:v>
                </c:pt>
                <c:pt idx="981">
                  <c:v>0.99937496386404789</c:v>
                </c:pt>
                <c:pt idx="982">
                  <c:v>0.99937965163506759</c:v>
                </c:pt>
                <c:pt idx="983">
                  <c:v>0.99938430424780456</c:v>
                </c:pt>
                <c:pt idx="984">
                  <c:v>0.99938892196594609</c:v>
                </c:pt>
                <c:pt idx="985">
                  <c:v>0.9993935050512015</c:v>
                </c:pt>
                <c:pt idx="986">
                  <c:v>0.99939805376331747</c:v>
                </c:pt>
                <c:pt idx="987">
                  <c:v>0.99940256836009256</c:v>
                </c:pt>
                <c:pt idx="988">
                  <c:v>0.99940704909739186</c:v>
                </c:pt>
                <c:pt idx="989">
                  <c:v>0.99941149622916148</c:v>
                </c:pt>
                <c:pt idx="990">
                  <c:v>0.99941591000744268</c:v>
                </c:pt>
                <c:pt idx="991">
                  <c:v>0.99942029068238691</c:v>
                </c:pt>
                <c:pt idx="992">
                  <c:v>0.99942463850226915</c:v>
                </c:pt>
                <c:pt idx="993">
                  <c:v>0.99942895371350204</c:v>
                </c:pt>
                <c:pt idx="994">
                  <c:v>0.99943323656065075</c:v>
                </c:pt>
                <c:pt idx="995">
                  <c:v>0.99943748728644588</c:v>
                </c:pt>
                <c:pt idx="996">
                  <c:v>0.9994417061317975</c:v>
                </c:pt>
                <c:pt idx="997">
                  <c:v>0.99944589333580913</c:v>
                </c:pt>
                <c:pt idx="998">
                  <c:v>0.99945004913579061</c:v>
                </c:pt>
                <c:pt idx="999">
                  <c:v>0.99945417376727208</c:v>
                </c:pt>
                <c:pt idx="1000">
                  <c:v>0.99945826746401756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030208"/>
        <c:axId val="352030600"/>
      </c:scatterChart>
      <c:valAx>
        <c:axId val="352030208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7451417346761884"/>
              <c:y val="0.7494621572579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30600"/>
        <c:crosses val="autoZero"/>
        <c:crossBetween val="midCat"/>
      </c:valAx>
      <c:valAx>
        <c:axId val="352030600"/>
        <c:scaling>
          <c:orientation val="minMax"/>
          <c:max val="1.15000000000000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Percentage</a:t>
                </a:r>
                <a:b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</a:b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 developed</a:t>
                </a:r>
              </a:p>
            </c:rich>
          </c:tx>
          <c:layout>
            <c:manualLayout>
              <c:xMode val="edge"/>
              <c:yMode val="edge"/>
              <c:x val="5.3157399383968983E-2"/>
              <c:y val="0.37237750735918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30208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1874944180195"/>
          <c:y val="0.10427801515355453"/>
          <c:w val="0.83392498385701375"/>
          <c:h val="0.15271978265699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93095312696677E-2"/>
          <c:y val="0.17712660504864441"/>
          <c:w val="0.9509068855330477"/>
          <c:h val="0.7601904181760585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'Baseline model'!$DC$8</c:f>
              <c:strCache>
                <c:ptCount val="1"/>
                <c:pt idx="0">
                  <c:v>IBNR(t)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model'!$DC$9:$DC$1009</c:f>
              <c:numCache>
                <c:formatCode>#,##0</c:formatCode>
                <c:ptCount val="1001"/>
                <c:pt idx="0">
                  <c:v>84</c:v>
                </c:pt>
                <c:pt idx="1">
                  <c:v>82.2</c:v>
                </c:pt>
                <c:pt idx="2">
                  <c:v>80.431049999999999</c:v>
                </c:pt>
                <c:pt idx="3">
                  <c:v>78.692653875000005</c:v>
                </c:pt>
                <c:pt idx="4">
                  <c:v>76.984323169687499</c:v>
                </c:pt>
                <c:pt idx="5">
                  <c:v>75.3055769816836</c:v>
                </c:pt>
                <c:pt idx="6">
                  <c:v>73.655941846553191</c:v>
                </c:pt>
                <c:pt idx="7">
                  <c:v>72.034951624552775</c:v>
                </c:pt>
                <c:pt idx="8">
                  <c:v>70.442147389089627</c:v>
                </c:pt>
                <c:pt idx="9">
                  <c:v>68.877077316866647</c:v>
                </c:pt>
                <c:pt idx="10">
                  <c:v>67.339296579687414</c:v>
                </c:pt>
                <c:pt idx="11">
                  <c:v>65.828367237896558</c:v>
                </c:pt>
                <c:pt idx="12">
                  <c:v>64.343858135430793</c:v>
                </c:pt>
                <c:pt idx="13">
                  <c:v>62.885344796456231</c:v>
                </c:pt>
                <c:pt idx="14">
                  <c:v>61.452409323568361</c:v>
                </c:pt>
                <c:pt idx="15">
                  <c:v>60.044640297530869</c:v>
                </c:pt>
                <c:pt idx="16">
                  <c:v>58.661632678530324</c:v>
                </c:pt>
                <c:pt idx="17">
                  <c:v>57.302987708923816</c:v>
                </c:pt>
                <c:pt idx="18">
                  <c:v>55.968312817457118</c:v>
                </c:pt>
                <c:pt idx="19">
                  <c:v>54.657221524931174</c:v>
                </c:pt>
                <c:pt idx="20">
                  <c:v>53.36933335129509</c:v>
                </c:pt>
                <c:pt idx="21">
                  <c:v>52.104273724144271</c:v>
                </c:pt>
                <c:pt idx="22">
                  <c:v>50.861673888602319</c:v>
                </c:pt>
                <c:pt idx="23">
                  <c:v>49.641170818566096</c:v>
                </c:pt>
                <c:pt idx="24">
                  <c:v>48.442407129293223</c:v>
                </c:pt>
                <c:pt idx="25">
                  <c:v>47.265030991311896</c:v>
                </c:pt>
                <c:pt idx="26">
                  <c:v>46.10869604563311</c:v>
                </c:pt>
                <c:pt idx="27">
                  <c:v>44.97306132024557</c:v>
                </c:pt>
                <c:pt idx="28">
                  <c:v>43.85779114787411</c:v>
                </c:pt>
                <c:pt idx="29">
                  <c:v>42.762555084982488</c:v>
                </c:pt>
                <c:pt idx="30">
                  <c:v>41.687027832001803</c:v>
                </c:pt>
                <c:pt idx="31">
                  <c:v>40.630889154766095</c:v>
                </c:pt>
                <c:pt idx="32">
                  <c:v>39.593823807137113</c:v>
                </c:pt>
                <c:pt idx="33">
                  <c:v>38.575521454799862</c:v>
                </c:pt>
                <c:pt idx="34">
                  <c:v>37.575676600211899</c:v>
                </c:pt>
                <c:pt idx="35">
                  <c:v>36.593988508688497</c:v>
                </c:pt>
                <c:pt idx="36">
                  <c:v>35.630161135606855</c:v>
                </c:pt>
                <c:pt idx="37">
                  <c:v>34.683903054712317</c:v>
                </c:pt>
                <c:pt idx="38">
                  <c:v>33.754927387510143</c:v>
                </c:pt>
                <c:pt idx="39">
                  <c:v>32.84295173372638</c:v>
                </c:pt>
                <c:pt idx="40">
                  <c:v>31.947698102821633</c:v>
                </c:pt>
                <c:pt idx="41">
                  <c:v>31.068892846542219</c:v>
                </c:pt>
                <c:pt idx="42">
                  <c:v>30.206266592492518</c:v>
                </c:pt>
                <c:pt idx="43">
                  <c:v>29.359554178713701</c:v>
                </c:pt>
                <c:pt idx="44">
                  <c:v>28.528494589253256</c:v>
                </c:pt>
                <c:pt idx="45">
                  <c:v>27.712830890710563</c:v>
                </c:pt>
                <c:pt idx="46">
                  <c:v>26.91231016974379</c:v>
                </c:pt>
                <c:pt idx="47">
                  <c:v>26.126683471523549</c:v>
                </c:pt>
                <c:pt idx="48">
                  <c:v>25.355705739119188</c:v>
                </c:pt>
                <c:pt idx="49">
                  <c:v>24.599135753803367</c:v>
                </c:pt>
                <c:pt idx="50">
                  <c:v>23.856736076261512</c:v>
                </c:pt>
                <c:pt idx="51">
                  <c:v>23.128272988692039</c:v>
                </c:pt>
                <c:pt idx="52">
                  <c:v>22.41351643778431</c:v>
                </c:pt>
                <c:pt idx="53">
                  <c:v>21.712239978560753</c:v>
                </c:pt>
                <c:pt idx="54">
                  <c:v>21.024220719070492</c:v>
                </c:pt>
                <c:pt idx="55">
                  <c:v>20.34923926592117</c:v>
                </c:pt>
                <c:pt idx="56">
                  <c:v>19.68707967063682</c:v>
                </c:pt>
                <c:pt idx="57">
                  <c:v>19.037529376828942</c:v>
                </c:pt>
                <c:pt idx="58">
                  <c:v>18.400379168168797</c:v>
                </c:pt>
                <c:pt idx="59">
                  <c:v>17.77542311714862</c:v>
                </c:pt>
                <c:pt idx="60">
                  <c:v>17.162458534619958</c:v>
                </c:pt>
                <c:pt idx="61">
                  <c:v>16.561285920097518</c:v>
                </c:pt>
                <c:pt idx="62">
                  <c:v>15.971708912816695</c:v>
                </c:pt>
                <c:pt idx="63">
                  <c:v>15.393534243533679</c:v>
                </c:pt>
                <c:pt idx="64">
                  <c:v>14.826571687056841</c:v>
                </c:pt>
                <c:pt idx="65">
                  <c:v>14.270634015498331</c:v>
                </c:pt>
                <c:pt idx="66">
                  <c:v>13.725536952235089</c:v>
                </c:pt>
                <c:pt idx="67">
                  <c:v>13.191099126568531</c:v>
                </c:pt>
                <c:pt idx="68">
                  <c:v>12.667142029072366</c:v>
                </c:pt>
                <c:pt idx="69">
                  <c:v>12.1534899676181</c:v>
                </c:pt>
                <c:pt idx="70">
                  <c:v>11.649970024068296</c:v>
                </c:pt>
                <c:pt idx="71">
                  <c:v>11.156412011626998</c:v>
                </c:pt>
                <c:pt idx="72">
                  <c:v>10.672648432837931</c:v>
                </c:pt>
                <c:pt idx="73">
                  <c:v>10.1985144382203</c:v>
                </c:pt>
                <c:pt idx="74">
                  <c:v>9.7338477855328733</c:v>
                </c:pt>
                <c:pt idx="75">
                  <c:v>9.2784887996566141</c:v>
                </c:pt>
                <c:pt idx="76">
                  <c:v>8.8322803330867004</c:v>
                </c:pt>
                <c:pt idx="77">
                  <c:v>8.395067727024653</c:v>
                </c:pt>
                <c:pt idx="78">
                  <c:v>7.9666987730615233</c:v>
                </c:pt>
                <c:pt idx="79">
                  <c:v>7.5470236754432563</c:v>
                </c:pt>
                <c:pt idx="80">
                  <c:v>7.1358950139094475</c:v>
                </c:pt>
                <c:pt idx="81">
                  <c:v>6.7331677070966691</c:v>
                </c:pt>
                <c:pt idx="82">
                  <c:v>6.3386989764981081</c:v>
                </c:pt>
                <c:pt idx="83">
                  <c:v>5.9523483109709616</c:v>
                </c:pt>
                <c:pt idx="84">
                  <c:v>5.5739774317833195</c:v>
                </c:pt>
                <c:pt idx="85">
                  <c:v>5.2034502581924187</c:v>
                </c:pt>
                <c:pt idx="86">
                  <c:v>4.8406328735462409</c:v>
                </c:pt>
                <c:pt idx="87">
                  <c:v>4.4853934919005525</c:v>
                </c:pt>
                <c:pt idx="88">
                  <c:v>4.1376024251436121</c:v>
                </c:pt>
                <c:pt idx="89">
                  <c:v>3.7971320506208741</c:v>
                </c:pt>
                <c:pt idx="90">
                  <c:v>3.4638567792520689</c:v>
                </c:pt>
                <c:pt idx="91">
                  <c:v>3.1376530241333569</c:v>
                </c:pt>
                <c:pt idx="92">
                  <c:v>2.8183991696171518</c:v>
                </c:pt>
                <c:pt idx="93">
                  <c:v>2.5059755408623516</c:v>
                </c:pt>
                <c:pt idx="94">
                  <c:v>2.2002643738479435</c:v>
                </c:pt>
                <c:pt idx="95">
                  <c:v>1.9011497858430459</c:v>
                </c:pt>
                <c:pt idx="96">
                  <c:v>1.6085177463261573</c:v>
                </c:pt>
                <c:pt idx="97">
                  <c:v>1.3222560483475263</c:v>
                </c:pt>
                <c:pt idx="98">
                  <c:v>1.0422542803269295</c:v>
                </c:pt>
                <c:pt idx="99">
                  <c:v>0.76840379828136918</c:v>
                </c:pt>
                <c:pt idx="100">
                  <c:v>0.50059769847527491</c:v>
                </c:pt>
                <c:pt idx="101">
                  <c:v>0.23873079048753709</c:v>
                </c:pt>
                <c:pt idx="102">
                  <c:v>-1.7300429311561061E-2</c:v>
                </c:pt>
                <c:pt idx="103">
                  <c:v>-0.26759780387912713</c:v>
                </c:pt>
                <c:pt idx="104">
                  <c:v>-0.51226154122059597</c:v>
                </c:pt>
                <c:pt idx="105">
                  <c:v>-0.75139023971897245</c:v>
                </c:pt>
                <c:pt idx="106">
                  <c:v>-0.98508091307772361</c:v>
                </c:pt>
                <c:pt idx="107">
                  <c:v>-1.2134290148839426</c:v>
                </c:pt>
                <c:pt idx="108">
                  <c:v>-1.4365284627968151</c:v>
                </c:pt>
                <c:pt idx="109">
                  <c:v>-1.654471662367456</c:v>
                </c:pt>
                <c:pt idx="110">
                  <c:v>-1.8673495304956873</c:v>
                </c:pt>
                <c:pt idx="111">
                  <c:v>-2.0752515185290434</c:v>
                </c:pt>
                <c:pt idx="112">
                  <c:v>-2.278265635009447</c:v>
                </c:pt>
                <c:pt idx="113">
                  <c:v>-2.4764784680732106</c:v>
                </c:pt>
                <c:pt idx="114">
                  <c:v>-2.6699752075091112</c:v>
                </c:pt>
                <c:pt idx="115">
                  <c:v>-2.8588396664800371</c:v>
                </c:pt>
                <c:pt idx="116">
                  <c:v>-3.0431543029132797</c:v>
                </c:pt>
                <c:pt idx="117">
                  <c:v>-3.2230002405642892</c:v>
                </c:pt>
                <c:pt idx="118">
                  <c:v>-3.3984572897590795</c:v>
                </c:pt>
                <c:pt idx="119">
                  <c:v>-3.5696039678199156</c:v>
                </c:pt>
                <c:pt idx="120">
                  <c:v>-3.7365175191793014</c:v>
                </c:pt>
                <c:pt idx="121">
                  <c:v>-3.8992739351866987</c:v>
                </c:pt>
                <c:pt idx="122">
                  <c:v>-4.0579479736130395</c:v>
                </c:pt>
                <c:pt idx="123">
                  <c:v>-4.2126131778570652</c:v>
                </c:pt>
                <c:pt idx="124">
                  <c:v>-4.3633418958585821</c:v>
                </c:pt>
                <c:pt idx="125">
                  <c:v>-4.5102052987225392</c:v>
                </c:pt>
                <c:pt idx="126">
                  <c:v>-4.6532733990587758</c:v>
                </c:pt>
                <c:pt idx="127">
                  <c:v>-4.7926150690413465</c:v>
                </c:pt>
                <c:pt idx="128">
                  <c:v>-4.9282980581919134</c:v>
                </c:pt>
                <c:pt idx="129">
                  <c:v>-5.0603890108913276</c:v>
                </c:pt>
                <c:pt idx="130">
                  <c:v>-5.1889534836234645</c:v>
                </c:pt>
                <c:pt idx="131">
                  <c:v>-5.3140559619553898</c:v>
                </c:pt>
                <c:pt idx="132">
                  <c:v>-5.4357598772579507</c:v>
                </c:pt>
                <c:pt idx="133">
                  <c:v>-5.554127623170487</c:v>
                </c:pt>
                <c:pt idx="134">
                  <c:v>-5.6692205718137814</c:v>
                </c:pt>
                <c:pt idx="135">
                  <c:v>-5.781099089755017</c:v>
                </c:pt>
                <c:pt idx="136">
                  <c:v>-5.8898225537282372</c:v>
                </c:pt>
                <c:pt idx="137">
                  <c:v>-5.9954493661144568</c:v>
                </c:pt>
                <c:pt idx="138">
                  <c:v>-6.0980369701846939</c:v>
                </c:pt>
                <c:pt idx="139">
                  <c:v>-6.1976418651096736</c:v>
                </c:pt>
                <c:pt idx="140">
                  <c:v>-6.2943196207396852</c:v>
                </c:pt>
                <c:pt idx="141">
                  <c:v>-6.3881248921581886</c:v>
                </c:pt>
                <c:pt idx="142">
                  <c:v>-6.4791114340124523</c:v>
                </c:pt>
                <c:pt idx="143">
                  <c:v>-6.5673321146246337</c:v>
                </c:pt>
                <c:pt idx="144">
                  <c:v>-6.6528389298866983</c:v>
                </c:pt>
                <c:pt idx="145">
                  <c:v>-6.7356830169424882</c:v>
                </c:pt>
                <c:pt idx="146">
                  <c:v>-6.8159146676598823</c:v>
                </c:pt>
                <c:pt idx="147">
                  <c:v>-6.8935833418967434</c:v>
                </c:pt>
                <c:pt idx="148">
                  <c:v>-6.96873768056318</c:v>
                </c:pt>
                <c:pt idx="149">
                  <c:v>-7.0414255184836492</c:v>
                </c:pt>
                <c:pt idx="150">
                  <c:v>-7.1116938970618406</c:v>
                </c:pt>
                <c:pt idx="151">
                  <c:v>-7.1795890767511992</c:v>
                </c:pt>
                <c:pt idx="152">
                  <c:v>-7.2451565493341263</c:v>
                </c:pt>
                <c:pt idx="153">
                  <c:v>-7.3084410500127888</c:v>
                </c:pt>
                <c:pt idx="154">
                  <c:v>-7.3694865693144038</c:v>
                </c:pt>
                <c:pt idx="155">
                  <c:v>-7.4283363648136032</c:v>
                </c:pt>
                <c:pt idx="156">
                  <c:v>-7.4850329726750289</c:v>
                </c:pt>
                <c:pt idx="157">
                  <c:v>-7.5396182190185073</c:v>
                </c:pt>
                <c:pt idx="158">
                  <c:v>-7.5921332311098411</c:v>
                </c:pt>
                <c:pt idx="159">
                  <c:v>-7.6426184483794799</c:v>
                </c:pt>
                <c:pt idx="160">
                  <c:v>-7.6911136332720531</c:v>
                </c:pt>
                <c:pt idx="161">
                  <c:v>-7.7376578819290955</c:v>
                </c:pt>
                <c:pt idx="162">
                  <c:v>-7.7822896347076238</c:v>
                </c:pt>
                <c:pt idx="163">
                  <c:v>-7.8250466865369077</c:v>
                </c:pt>
                <c:pt idx="164">
                  <c:v>-7.865966197116137</c:v>
                </c:pt>
                <c:pt idx="165">
                  <c:v>-7.9050847009550864</c:v>
                </c:pt>
                <c:pt idx="166">
                  <c:v>-7.9424381172604797</c:v>
                </c:pt>
                <c:pt idx="167">
                  <c:v>-7.9780617596701546</c:v>
                </c:pt>
                <c:pt idx="168">
                  <c:v>-8.011990345837404</c:v>
                </c:pt>
                <c:pt idx="169">
                  <c:v>-8.044258006867949</c:v>
                </c:pt>
                <c:pt idx="170">
                  <c:v>-8.0748982966113942</c:v>
                </c:pt>
                <c:pt idx="171">
                  <c:v>-8.103944200809849</c:v>
                </c:pt>
                <c:pt idx="172">
                  <c:v>-8.1314281461054634</c:v>
                </c:pt>
                <c:pt idx="173">
                  <c:v>-8.1573820089093374</c:v>
                </c:pt>
                <c:pt idx="174">
                  <c:v>-8.1818371241336934</c:v>
                </c:pt>
                <c:pt idx="175">
                  <c:v>-8.2048242937894713</c:v>
                </c:pt>
                <c:pt idx="176">
                  <c:v>-8.2263737954515506</c:v>
                </c:pt>
                <c:pt idx="177">
                  <c:v>-8.2465153905931743</c:v>
                </c:pt>
                <c:pt idx="178">
                  <c:v>-8.2652783327921213</c:v>
                </c:pt>
                <c:pt idx="179">
                  <c:v>-8.2826913758101455</c:v>
                </c:pt>
                <c:pt idx="180">
                  <c:v>-8.2987827815478425</c:v>
                </c:pt>
                <c:pt idx="181">
                  <c:v>-8.3135803278766645</c:v>
                </c:pt>
                <c:pt idx="182">
                  <c:v>-8.3271113163501269</c:v>
                </c:pt>
                <c:pt idx="183">
                  <c:v>-8.3394025797960722</c:v>
                </c:pt>
                <c:pt idx="184">
                  <c:v>-8.3504804897914084</c:v>
                </c:pt>
                <c:pt idx="185">
                  <c:v>-8.3603709640215982</c:v>
                </c:pt>
                <c:pt idx="186">
                  <c:v>-8.3690994735265321</c:v>
                </c:pt>
                <c:pt idx="187">
                  <c:v>-8.3766910498341502</c:v>
                </c:pt>
                <c:pt idx="188">
                  <c:v>-8.3831702919840723</c:v>
                </c:pt>
                <c:pt idx="189">
                  <c:v>-8.3885613734425135</c:v>
                </c:pt>
                <c:pt idx="190">
                  <c:v>-8.3928880489102937</c:v>
                </c:pt>
                <c:pt idx="191">
                  <c:v>-8.3961736610255286</c:v>
                </c:pt>
                <c:pt idx="192">
                  <c:v>-8.3984411469626679</c:v>
                </c:pt>
                <c:pt idx="193">
                  <c:v>-8.3997130449293707</c:v>
                </c:pt>
                <c:pt idx="194">
                  <c:v>-8.4000115005627833</c:v>
                </c:pt>
                <c:pt idx="195">
                  <c:v>-8.3993582732268806</c:v>
                </c:pt>
                <c:pt idx="196">
                  <c:v>-8.3977747422122064</c:v>
                </c:pt>
                <c:pt idx="197">
                  <c:v>-8.3952819128396357</c:v>
                </c:pt>
                <c:pt idx="198">
                  <c:v>-8.3919004224694618</c:v>
                </c:pt>
                <c:pt idx="199">
                  <c:v>-8.3876505464174329</c:v>
                </c:pt>
                <c:pt idx="200">
                  <c:v>-8.3825522037790279</c:v>
                </c:pt>
                <c:pt idx="201">
                  <c:v>-8.3766249631635219</c:v>
                </c:pt>
                <c:pt idx="202">
                  <c:v>-8.369888048338936</c:v>
                </c:pt>
                <c:pt idx="203">
                  <c:v>-8.3623603437895326</c:v>
                </c:pt>
                <c:pt idx="204">
                  <c:v>-8.3540604001870804</c:v>
                </c:pt>
                <c:pt idx="205">
                  <c:v>-8.345006439776995</c:v>
                </c:pt>
                <c:pt idx="206">
                  <c:v>-8.3352163616811197</c:v>
                </c:pt>
                <c:pt idx="207">
                  <c:v>-8.3247077471179125</c:v>
                </c:pt>
                <c:pt idx="208">
                  <c:v>-8.3134978645416879</c:v>
                </c:pt>
                <c:pt idx="209">
                  <c:v>-8.3016036747018802</c:v>
                </c:pt>
                <c:pt idx="210">
                  <c:v>-8.2890418356237348</c:v>
                </c:pt>
                <c:pt idx="211">
                  <c:v>-8.2758287075114083</c:v>
                </c:pt>
                <c:pt idx="212">
                  <c:v>-8.2619803575751121</c:v>
                </c:pt>
                <c:pt idx="213">
                  <c:v>-8.2475125647827952</c:v>
                </c:pt>
                <c:pt idx="214">
                  <c:v>-8.2324408245380596</c:v>
                </c:pt>
                <c:pt idx="215">
                  <c:v>-8.2167803532853156</c:v>
                </c:pt>
                <c:pt idx="216">
                  <c:v>-8.2005460930429876</c:v>
                </c:pt>
                <c:pt idx="217">
                  <c:v>-8.1837527158663619</c:v>
                </c:pt>
                <c:pt idx="218">
                  <c:v>-8.1664146282407444</c:v>
                </c:pt>
                <c:pt idx="219">
                  <c:v>-8.1485459754061793</c:v>
                </c:pt>
                <c:pt idx="220">
                  <c:v>-8.1301606456146942</c:v>
                </c:pt>
                <c:pt idx="221">
                  <c:v>-8.1112722743212942</c:v>
                </c:pt>
                <c:pt idx="222">
                  <c:v>-8.0918942483093588</c:v>
                </c:pt>
                <c:pt idx="223">
                  <c:v>-8.0720397097518486</c:v>
                </c:pt>
                <c:pt idx="224">
                  <c:v>-8.0517215602089465</c:v>
                </c:pt>
                <c:pt idx="225">
                  <c:v>-8.0309524645633985</c:v>
                </c:pt>
                <c:pt idx="226">
                  <c:v>-8.0097448548943504</c:v>
                </c:pt>
                <c:pt idx="227">
                  <c:v>-7.9881109342906029</c:v>
                </c:pt>
                <c:pt idx="228">
                  <c:v>-7.9660626806042671</c:v>
                </c:pt>
                <c:pt idx="229">
                  <c:v>-7.9436118501457571</c:v>
                </c:pt>
                <c:pt idx="230">
                  <c:v>-7.9207699813210013</c:v>
                </c:pt>
                <c:pt idx="231">
                  <c:v>-7.8975483982116828</c:v>
                </c:pt>
                <c:pt idx="232">
                  <c:v>-7.8739582140993889</c:v>
                </c:pt>
                <c:pt idx="233">
                  <c:v>-7.8500103349348365</c:v>
                </c:pt>
                <c:pt idx="234">
                  <c:v>-7.825715462752413</c:v>
                </c:pt>
                <c:pt idx="235">
                  <c:v>-7.8010840990313994</c:v>
                </c:pt>
                <c:pt idx="236">
                  <c:v>-7.776126548004541</c:v>
                </c:pt>
                <c:pt idx="237">
                  <c:v>-7.7508529199146494</c:v>
                </c:pt>
                <c:pt idx="238">
                  <c:v>-7.7252731342201315</c:v>
                </c:pt>
                <c:pt idx="239">
                  <c:v>-7.6993969227502532</c:v>
                </c:pt>
                <c:pt idx="240">
                  <c:v>-7.6732338328108369</c:v>
                </c:pt>
                <c:pt idx="241">
                  <c:v>-7.6467932302412578</c:v>
                </c:pt>
                <c:pt idx="242">
                  <c:v>-7.6200843024233222</c:v>
                </c:pt>
                <c:pt idx="243">
                  <c:v>-7.5931160612428528</c:v>
                </c:pt>
                <c:pt idx="244">
                  <c:v>-7.5658973460049594</c:v>
                </c:pt>
                <c:pt idx="245">
                  <c:v>-7.5384368263029842</c:v>
                </c:pt>
                <c:pt idx="246">
                  <c:v>-7.510743004842908</c:v>
                </c:pt>
                <c:pt idx="247">
                  <c:v>-7.4828242202227102</c:v>
                </c:pt>
                <c:pt idx="248">
                  <c:v>-7.4546886496684408</c:v>
                </c:pt>
                <c:pt idx="249">
                  <c:v>-7.426344311726865</c:v>
                </c:pt>
                <c:pt idx="250">
                  <c:v>-7.397799068915873</c:v>
                </c:pt>
                <c:pt idx="251">
                  <c:v>-7.3690606303330526</c:v>
                </c:pt>
                <c:pt idx="252">
                  <c:v>-7.3401365542231076</c:v>
                </c:pt>
                <c:pt idx="253">
                  <c:v>-7.3110342505047186</c:v>
                </c:pt>
                <c:pt idx="254">
                  <c:v>-7.2817609832576693</c:v>
                </c:pt>
                <c:pt idx="255">
                  <c:v>-7.252323873170468</c:v>
                </c:pt>
                <c:pt idx="256">
                  <c:v>-7.2227298999495986</c:v>
                </c:pt>
                <c:pt idx="257">
                  <c:v>-7.192985904690488</c:v>
                </c:pt>
                <c:pt idx="258">
                  <c:v>-7.1630985922109573</c:v>
                </c:pt>
                <c:pt idx="259">
                  <c:v>-7.1330745333479371</c:v>
                </c:pt>
                <c:pt idx="260">
                  <c:v>-7.1029201672177038</c:v>
                </c:pt>
                <c:pt idx="261">
                  <c:v>-7.0726418034404333</c:v>
                </c:pt>
                <c:pt idx="262">
                  <c:v>-7.042245624329297</c:v>
                </c:pt>
                <c:pt idx="263">
                  <c:v>-7.0117376870452972</c:v>
                </c:pt>
                <c:pt idx="264">
                  <c:v>-6.9811239257174549</c:v>
                </c:pt>
                <c:pt idx="265">
                  <c:v>-6.9504101535296883</c:v>
                </c:pt>
                <c:pt idx="266">
                  <c:v>-6.9196020647744945</c:v>
                </c:pt>
                <c:pt idx="267">
                  <c:v>-6.8887052368740456</c:v>
                </c:pt>
                <c:pt idx="268">
                  <c:v>-6.8577251323690405</c:v>
                </c:pt>
                <c:pt idx="269">
                  <c:v>-6.8266671008762501</c:v>
                </c:pt>
                <c:pt idx="270">
                  <c:v>-6.7955363810146707</c:v>
                </c:pt>
                <c:pt idx="271">
                  <c:v>-6.7643381023011244</c:v>
                </c:pt>
                <c:pt idx="272">
                  <c:v>-6.7330772870157602</c:v>
                </c:pt>
                <c:pt idx="273">
                  <c:v>-6.7017588520378268</c:v>
                </c:pt>
                <c:pt idx="274">
                  <c:v>-6.6703876106520852</c:v>
                </c:pt>
                <c:pt idx="275">
                  <c:v>-6.638968274326686</c:v>
                </c:pt>
                <c:pt idx="276">
                  <c:v>-6.6075054544623981</c:v>
                </c:pt>
                <c:pt idx="277">
                  <c:v>-6.5760036641142108</c:v>
                </c:pt>
                <c:pt idx="278">
                  <c:v>-6.544467319685225</c:v>
                </c:pt>
                <c:pt idx="279">
                  <c:v>-6.5129007425936862</c:v>
                </c:pt>
                <c:pt idx="280">
                  <c:v>-6.4813081609132297</c:v>
                </c:pt>
                <c:pt idx="281">
                  <c:v>-6.4496937109870487</c:v>
                </c:pt>
                <c:pt idx="282">
                  <c:v>-6.4180614390160997</c:v>
                </c:pt>
                <c:pt idx="283">
                  <c:v>-6.3864153026220123</c:v>
                </c:pt>
                <c:pt idx="284">
                  <c:v>-6.3547591723849166</c:v>
                </c:pt>
                <c:pt idx="285">
                  <c:v>-6.3230968333565869</c:v>
                </c:pt>
                <c:pt idx="286">
                  <c:v>-6.2914319865495116</c:v>
                </c:pt>
                <c:pt idx="287">
                  <c:v>-6.2597682504018479</c:v>
                </c:pt>
                <c:pt idx="288">
                  <c:v>-6.2281091622190132</c:v>
                </c:pt>
                <c:pt idx="289">
                  <c:v>-6.1964581795921276</c:v>
                </c:pt>
                <c:pt idx="290">
                  <c:v>-6.1648186817935908</c:v>
                </c:pt>
                <c:pt idx="291">
                  <c:v>-6.1331939711503054</c:v>
                </c:pt>
                <c:pt idx="292">
                  <c:v>-6.1015872743948165</c:v>
                </c:pt>
                <c:pt idx="293">
                  <c:v>-6.0700017439945668</c:v>
                </c:pt>
                <c:pt idx="294">
                  <c:v>-6.0384404594599488</c:v>
                </c:pt>
                <c:pt idx="295">
                  <c:v>-6.0069064286311544</c:v>
                </c:pt>
                <c:pt idx="296">
                  <c:v>-5.9754025889443199</c:v>
                </c:pt>
                <c:pt idx="297">
                  <c:v>-5.9439318086772062</c:v>
                </c:pt>
                <c:pt idx="298">
                  <c:v>-5.9124968881748714</c:v>
                </c:pt>
                <c:pt idx="299">
                  <c:v>-5.8811005610553337</c:v>
                </c:pt>
                <c:pt idx="300">
                  <c:v>-5.8497454953960784</c:v>
                </c:pt>
                <c:pt idx="301">
                  <c:v>-5.8184342949010528</c:v>
                </c:pt>
                <c:pt idx="302">
                  <c:v>-5.7871695000489183</c:v>
                </c:pt>
                <c:pt idx="303">
                  <c:v>-5.7559535892227842</c:v>
                </c:pt>
                <c:pt idx="304">
                  <c:v>-5.724788979821497</c:v>
                </c:pt>
                <c:pt idx="305">
                  <c:v>-5.6936780293529381</c:v>
                </c:pt>
                <c:pt idx="306">
                  <c:v>-5.6626230365097001</c:v>
                </c:pt>
                <c:pt idx="307">
                  <c:v>-5.6316262422271137</c:v>
                </c:pt>
                <c:pt idx="308">
                  <c:v>-5.6006898307242921</c:v>
                </c:pt>
                <c:pt idx="309">
                  <c:v>-5.5698159305280228</c:v>
                </c:pt>
                <c:pt idx="310">
                  <c:v>-5.5390066154802184</c:v>
                </c:pt>
                <c:pt idx="311">
                  <c:v>-5.5082639057288105</c:v>
                </c:pt>
                <c:pt idx="312">
                  <c:v>-5.4775897687025576</c:v>
                </c:pt>
                <c:pt idx="313">
                  <c:v>-5.4469861200699938</c:v>
                </c:pt>
                <c:pt idx="314">
                  <c:v>-5.4164548246827025</c:v>
                </c:pt>
                <c:pt idx="315">
                  <c:v>-5.3859976975031287</c:v>
                </c:pt>
                <c:pt idx="316">
                  <c:v>-5.3556165045173003</c:v>
                </c:pt>
                <c:pt idx="317">
                  <c:v>-5.3253129636326832</c:v>
                </c:pt>
                <c:pt idx="318">
                  <c:v>-5.2950887455612019</c:v>
                </c:pt>
                <c:pt idx="319">
                  <c:v>-5.2649454746879343</c:v>
                </c:pt>
                <c:pt idx="320">
                  <c:v>-5.2348847299254402</c:v>
                </c:pt>
                <c:pt idx="321">
                  <c:v>-5.2049080455542054</c:v>
                </c:pt>
                <c:pt idx="322">
                  <c:v>-5.1750169120491876</c:v>
                </c:pt>
                <c:pt idx="323">
                  <c:v>-5.1452127768929188</c:v>
                </c:pt>
                <c:pt idx="324">
                  <c:v>-5.115497045375065</c:v>
                </c:pt>
                <c:pt idx="325">
                  <c:v>-5.0858710813789543</c:v>
                </c:pt>
                <c:pt idx="326">
                  <c:v>-5.0563362081551588</c:v>
                </c:pt>
                <c:pt idx="327">
                  <c:v>-5.0268937090822448</c:v>
                </c:pt>
                <c:pt idx="328">
                  <c:v>-4.9975448284150588</c:v>
                </c:pt>
                <c:pt idx="329">
                  <c:v>-4.9682907720205947</c:v>
                </c:pt>
                <c:pt idx="330">
                  <c:v>-4.9391327081018233</c:v>
                </c:pt>
                <c:pt idx="331">
                  <c:v>-4.9100717679093577</c:v>
                </c:pt>
                <c:pt idx="332">
                  <c:v>-4.8811090464415798</c:v>
                </c:pt>
                <c:pt idx="333">
                  <c:v>-4.8522456031329142</c:v>
                </c:pt>
                <c:pt idx="334">
                  <c:v>-4.8234824625309898</c:v>
                </c:pt>
                <c:pt idx="335">
                  <c:v>-4.7948206149622337</c:v>
                </c:pt>
                <c:pt idx="336">
                  <c:v>-4.7662610171867499</c:v>
                </c:pt>
                <c:pt idx="337">
                  <c:v>-4.7378045930420285</c:v>
                </c:pt>
                <c:pt idx="338">
                  <c:v>-4.7094522340761529</c:v>
                </c:pt>
                <c:pt idx="339">
                  <c:v>-4.6812048001702777</c:v>
                </c:pt>
                <c:pt idx="340">
                  <c:v>-4.6530631201509607</c:v>
                </c:pt>
                <c:pt idx="341">
                  <c:v>-4.6250279923920488</c:v>
                </c:pt>
                <c:pt idx="342">
                  <c:v>-4.5971001854066884</c:v>
                </c:pt>
                <c:pt idx="343">
                  <c:v>-4.5692804384293737</c:v>
                </c:pt>
                <c:pt idx="344">
                  <c:v>-4.541569461988189</c:v>
                </c:pt>
                <c:pt idx="345">
                  <c:v>-4.5139679384675873</c:v>
                </c:pt>
                <c:pt idx="346">
                  <c:v>-4.4864765226617465</c:v>
                </c:pt>
                <c:pt idx="347">
                  <c:v>-4.4590958423184475</c:v>
                </c:pt>
                <c:pt idx="348">
                  <c:v>-4.4318264986740701</c:v>
                </c:pt>
                <c:pt idx="349">
                  <c:v>-4.4046690669794373</c:v>
                </c:pt>
                <c:pt idx="350">
                  <c:v>-4.3776240970168203</c:v>
                </c:pt>
                <c:pt idx="351">
                  <c:v>-4.3506921136083463</c:v>
                </c:pt>
                <c:pt idx="352">
                  <c:v>-4.3238736171156233</c:v>
                </c:pt>
                <c:pt idx="353">
                  <c:v>-4.2971690839312231</c:v>
                </c:pt>
                <c:pt idx="354">
                  <c:v>-4.2705789669615513</c:v>
                </c:pt>
                <c:pt idx="355">
                  <c:v>-4.244103696101746</c:v>
                </c:pt>
                <c:pt idx="356">
                  <c:v>-4.2177436787025044</c:v>
                </c:pt>
                <c:pt idx="357">
                  <c:v>-4.1914993000289513</c:v>
                </c:pt>
                <c:pt idx="358">
                  <c:v>-4.1653709237116772</c:v>
                </c:pt>
                <c:pt idx="359">
                  <c:v>-4.1393588921902875</c:v>
                </c:pt>
                <c:pt idx="360">
                  <c:v>-4.1134635271492073</c:v>
                </c:pt>
                <c:pt idx="361">
                  <c:v>-4.0876851299461947</c:v>
                </c:pt>
                <c:pt idx="362">
                  <c:v>-4.0620239820334376</c:v>
                </c:pt>
                <c:pt idx="363">
                  <c:v>-4.0364803453716007</c:v>
                </c:pt>
                <c:pt idx="364">
                  <c:v>-4.0110544628366824</c:v>
                </c:pt>
                <c:pt idx="365">
                  <c:v>-3.9857465586199368</c:v>
                </c:pt>
                <c:pt idx="366">
                  <c:v>-3.9605568386210024</c:v>
                </c:pt>
                <c:pt idx="367">
                  <c:v>-3.9354854908341963</c:v>
                </c:pt>
                <c:pt idx="368">
                  <c:v>-3.9105326857282563</c:v>
                </c:pt>
                <c:pt idx="369">
                  <c:v>-3.8856985766194896</c:v>
                </c:pt>
                <c:pt idx="370">
                  <c:v>-3.8609833000385123</c:v>
                </c:pt>
                <c:pt idx="371">
                  <c:v>-3.8363869760907363</c:v>
                </c:pt>
                <c:pt idx="372">
                  <c:v>-3.8119097088105178</c:v>
                </c:pt>
                <c:pt idx="373">
                  <c:v>-3.7875515865093092</c:v>
                </c:pt>
                <c:pt idx="374">
                  <c:v>-3.763312682117629</c:v>
                </c:pt>
                <c:pt idx="375">
                  <c:v>-3.7391930535212907</c:v>
                </c:pt>
                <c:pt idx="376">
                  <c:v>-3.7151927438916346</c:v>
                </c:pt>
                <c:pt idx="377">
                  <c:v>-3.6913117820101178</c:v>
                </c:pt>
                <c:pt idx="378">
                  <c:v>-3.6675501825872345</c:v>
                </c:pt>
                <c:pt idx="379">
                  <c:v>-3.6439079465759221</c:v>
                </c:pt>
                <c:pt idx="380">
                  <c:v>-3.620385061479297</c:v>
                </c:pt>
                <c:pt idx="381">
                  <c:v>-3.5969815016533602</c:v>
                </c:pt>
                <c:pt idx="382">
                  <c:v>-3.5736972286040896</c:v>
                </c:pt>
                <c:pt idx="383">
                  <c:v>-3.5505321912795011</c:v>
                </c:pt>
                <c:pt idx="384">
                  <c:v>-3.5274863263564953</c:v>
                </c:pt>
                <c:pt idx="385">
                  <c:v>-3.5045595585227289</c:v>
                </c:pt>
                <c:pt idx="386">
                  <c:v>-3.4817518007535142</c:v>
                </c:pt>
                <c:pt idx="387">
                  <c:v>-3.4590629545837857</c:v>
                </c:pt>
                <c:pt idx="388">
                  <c:v>-3.4364929103752644</c:v>
                </c:pt>
                <c:pt idx="389">
                  <c:v>-3.4140415475790746</c:v>
                </c:pt>
                <c:pt idx="390">
                  <c:v>-3.3917087349933581</c:v>
                </c:pt>
                <c:pt idx="391">
                  <c:v>-3.3694943310167247</c:v>
                </c:pt>
                <c:pt idx="392">
                  <c:v>-3.3473981838968854</c:v>
                </c:pt>
                <c:pt idx="393">
                  <c:v>-3.3254201319749939</c:v>
                </c:pt>
                <c:pt idx="394">
                  <c:v>-3.3035600039256536</c:v>
                </c:pt>
                <c:pt idx="395">
                  <c:v>-3.2818176189925765</c:v>
                </c:pt>
                <c:pt idx="396">
                  <c:v>-3.2601927872200633</c:v>
                </c:pt>
                <c:pt idx="397">
                  <c:v>-3.2386853096802781</c:v>
                </c:pt>
                <c:pt idx="398">
                  <c:v>-3.2172949786965859</c:v>
                </c:pt>
                <c:pt idx="399">
                  <c:v>-3.1960215780626839</c:v>
                </c:pt>
                <c:pt idx="400">
                  <c:v>-3.1748648832579391</c:v>
                </c:pt>
                <c:pt idx="401">
                  <c:v>-3.1538246616587884</c:v>
                </c:pt>
                <c:pt idx="402">
                  <c:v>-3.1329006727462314</c:v>
                </c:pt>
                <c:pt idx="403">
                  <c:v>-3.1120926683097849</c:v>
                </c:pt>
                <c:pt idx="404">
                  <c:v>-3.091400392647472</c:v>
                </c:pt>
                <c:pt idx="405">
                  <c:v>-3.0708235827623582</c:v>
                </c:pt>
                <c:pt idx="406">
                  <c:v>-3.0503619685555066</c:v>
                </c:pt>
                <c:pt idx="407">
                  <c:v>-3.0300152730152377</c:v>
                </c:pt>
                <c:pt idx="408">
                  <c:v>-3.009783212403164</c:v>
                </c:pt>
                <c:pt idx="409">
                  <c:v>-2.9896654964366576</c:v>
                </c:pt>
                <c:pt idx="410">
                  <c:v>-2.9696618284679914</c:v>
                </c:pt>
                <c:pt idx="411">
                  <c:v>-2.9497719056602705</c:v>
                </c:pt>
                <c:pt idx="412">
                  <c:v>-2.9299954191600364</c:v>
                </c:pt>
                <c:pt idx="413">
                  <c:v>-2.9103320542666609</c:v>
                </c:pt>
                <c:pt idx="414">
                  <c:v>-2.8907814905987266</c:v>
                </c:pt>
                <c:pt idx="415">
                  <c:v>-2.8713434022572244</c:v>
                </c:pt>
                <c:pt idx="416">
                  <c:v>-2.8520174579857098</c:v>
                </c:pt>
                <c:pt idx="417">
                  <c:v>-2.8328033213275603</c:v>
                </c:pt>
                <c:pt idx="418">
                  <c:v>-2.8137006507801914</c:v>
                </c:pt>
                <c:pt idx="419">
                  <c:v>-2.7947090999464734</c:v>
                </c:pt>
                <c:pt idx="420">
                  <c:v>-2.7758283176833061</c:v>
                </c:pt>
                <c:pt idx="421">
                  <c:v>-2.7570579482473221</c:v>
                </c:pt>
                <c:pt idx="422">
                  <c:v>-2.7383976314379055</c:v>
                </c:pt>
                <c:pt idx="423">
                  <c:v>-2.7198470027375095</c:v>
                </c:pt>
                <c:pt idx="424">
                  <c:v>-2.7014056934493595</c:v>
                </c:pt>
                <c:pt idx="425">
                  <c:v>-2.6830733308323715</c:v>
                </c:pt>
                <c:pt idx="426">
                  <c:v>-2.6648495382337529</c:v>
                </c:pt>
                <c:pt idx="427">
                  <c:v>-2.6467339352188901</c:v>
                </c:pt>
                <c:pt idx="428">
                  <c:v>-2.6287261376988056</c:v>
                </c:pt>
                <c:pt idx="429">
                  <c:v>-2.6108257580552134</c:v>
                </c:pt>
                <c:pt idx="430">
                  <c:v>-2.5930324052631022</c:v>
                </c:pt>
                <c:pt idx="431">
                  <c:v>-2.5753456850110297</c:v>
                </c:pt>
                <c:pt idx="432">
                  <c:v>-2.5577651998190447</c:v>
                </c:pt>
                <c:pt idx="433">
                  <c:v>-2.5402905491543208</c:v>
                </c:pt>
                <c:pt idx="434">
                  <c:v>-2.5229213295445732</c:v>
                </c:pt>
                <c:pt idx="435">
                  <c:v>-2.5056571346892582</c:v>
                </c:pt>
                <c:pt idx="436">
                  <c:v>-2.4884975555685998</c:v>
                </c:pt>
                <c:pt idx="437">
                  <c:v>-2.4714421805505253</c:v>
                </c:pt>
                <c:pt idx="438">
                  <c:v>-2.4544905954953578</c:v>
                </c:pt>
                <c:pt idx="439">
                  <c:v>-2.4376423838585879</c:v>
                </c:pt>
                <c:pt idx="440">
                  <c:v>-2.4208971267916866</c:v>
                </c:pt>
                <c:pt idx="441">
                  <c:v>-2.4042544032405999</c:v>
                </c:pt>
                <c:pt idx="442">
                  <c:v>-2.3877137900426533</c:v>
                </c:pt>
                <c:pt idx="443">
                  <c:v>-2.3712748620212949</c:v>
                </c:pt>
                <c:pt idx="444">
                  <c:v>-2.3549371920790207</c:v>
                </c:pt>
                <c:pt idx="445">
                  <c:v>-2.3387003512884803</c:v>
                </c:pt>
                <c:pt idx="446">
                  <c:v>-2.3225639089816212</c:v>
                </c:pt>
                <c:pt idx="447">
                  <c:v>-2.306527432837143</c:v>
                </c:pt>
                <c:pt idx="448">
                  <c:v>-2.2905904889661457</c:v>
                </c:pt>
                <c:pt idx="449">
                  <c:v>-2.2747526419960735</c:v>
                </c:pt>
                <c:pt idx="450">
                  <c:v>-2.2590134551528109</c:v>
                </c:pt>
                <c:pt idx="451">
                  <c:v>-2.2433724903412866</c:v>
                </c:pt>
                <c:pt idx="452">
                  <c:v>-2.2278293082243295</c:v>
                </c:pt>
                <c:pt idx="453">
                  <c:v>-2.2123834682998336</c:v>
                </c:pt>
                <c:pt idx="454">
                  <c:v>-2.1970345289764737</c:v>
                </c:pt>
                <c:pt idx="455">
                  <c:v>-2.1817820476476868</c:v>
                </c:pt>
                <c:pt idx="456">
                  <c:v>-2.1666255807642898</c:v>
                </c:pt>
                <c:pt idx="457">
                  <c:v>-2.1515646839054199</c:v>
                </c:pt>
                <c:pt idx="458">
                  <c:v>-2.1365989118480542</c:v>
                </c:pt>
                <c:pt idx="459">
                  <c:v>-2.1217278186350228</c:v>
                </c:pt>
                <c:pt idx="460">
                  <c:v>-2.1069509576417005</c:v>
                </c:pt>
                <c:pt idx="461">
                  <c:v>-2.0922678816411349</c:v>
                </c:pt>
                <c:pt idx="462">
                  <c:v>-2.0776781428678532</c:v>
                </c:pt>
                <c:pt idx="463">
                  <c:v>-2.0631812930802909</c:v>
                </c:pt>
                <c:pt idx="464">
                  <c:v>-2.0487768836218549</c:v>
                </c:pt>
                <c:pt idx="465">
                  <c:v>-2.0344644654807666</c:v>
                </c:pt>
                <c:pt idx="466">
                  <c:v>-2.0202435893484392</c:v>
                </c:pt>
                <c:pt idx="467">
                  <c:v>-2.0061138056767334</c:v>
                </c:pt>
                <c:pt idx="468">
                  <c:v>-1.992074664733849</c:v>
                </c:pt>
                <c:pt idx="469">
                  <c:v>-1.9781257166590365</c:v>
                </c:pt>
                <c:pt idx="470">
                  <c:v>-1.9642665115161009</c:v>
                </c:pt>
                <c:pt idx="471">
                  <c:v>-1.950496599345783</c:v>
                </c:pt>
                <c:pt idx="472">
                  <c:v>-1.936815530216748</c:v>
                </c:pt>
                <c:pt idx="473">
                  <c:v>-1.9232228542756786</c:v>
                </c:pt>
                <c:pt idx="474">
                  <c:v>-1.9097181217961463</c:v>
                </c:pt>
                <c:pt idx="475">
                  <c:v>-1.8963008832262886</c:v>
                </c:pt>
                <c:pt idx="476">
                  <c:v>-1.8829706892355631</c:v>
                </c:pt>
                <c:pt idx="477">
                  <c:v>-1.8697270907602501</c:v>
                </c:pt>
                <c:pt idx="478">
                  <c:v>-1.8565696390481037</c:v>
                </c:pt>
                <c:pt idx="479">
                  <c:v>-1.8434978857017796</c:v>
                </c:pt>
                <c:pt idx="480">
                  <c:v>-1.8305113827213262</c:v>
                </c:pt>
                <c:pt idx="481">
                  <c:v>-1.8176096825458075</c:v>
                </c:pt>
                <c:pt idx="482">
                  <c:v>-1.8047923380936766</c:v>
                </c:pt>
                <c:pt idx="483">
                  <c:v>-1.7920589028024523</c:v>
                </c:pt>
                <c:pt idx="484">
                  <c:v>-1.7794089306672305</c:v>
                </c:pt>
                <c:pt idx="485">
                  <c:v>-1.766841976278485</c:v>
                </c:pt>
                <c:pt idx="486">
                  <c:v>-1.7543575948587886</c:v>
                </c:pt>
                <c:pt idx="487">
                  <c:v>-1.7419553422986809</c:v>
                </c:pt>
                <c:pt idx="488">
                  <c:v>-1.7296347751917693</c:v>
                </c:pt>
                <c:pt idx="489">
                  <c:v>-1.7173954508687501</c:v>
                </c:pt>
                <c:pt idx="490">
                  <c:v>-1.7052369274308035</c:v>
                </c:pt>
                <c:pt idx="491">
                  <c:v>-1.6931587637819945</c:v>
                </c:pt>
                <c:pt idx="492">
                  <c:v>-1.6811605196609349</c:v>
                </c:pt>
                <c:pt idx="493">
                  <c:v>-1.6692417556716777</c:v>
                </c:pt>
                <c:pt idx="494">
                  <c:v>-1.6574020333137156</c:v>
                </c:pt>
                <c:pt idx="495">
                  <c:v>-1.6456409150112989</c:v>
                </c:pt>
                <c:pt idx="496">
                  <c:v>-1.6339579641419277</c:v>
                </c:pt>
                <c:pt idx="497">
                  <c:v>-1.6223527450641768</c:v>
                </c:pt>
                <c:pt idx="498">
                  <c:v>-1.6108248231447249</c:v>
                </c:pt>
                <c:pt idx="499">
                  <c:v>-1.5993737647846302</c:v>
                </c:pt>
                <c:pt idx="500">
                  <c:v>-1.5879991374450384</c:v>
                </c:pt>
                <c:pt idx="501">
                  <c:v>-1.576700509672051</c:v>
                </c:pt>
                <c:pt idx="502">
                  <c:v>-1.5654774511209837</c:v>
                </c:pt>
                <c:pt idx="503">
                  <c:v>-1.5543295325799704</c:v>
                </c:pt>
                <c:pt idx="504">
                  <c:v>-1.5432563259928997</c:v>
                </c:pt>
                <c:pt idx="505">
                  <c:v>-1.5322574044816264</c:v>
                </c:pt>
                <c:pt idx="506">
                  <c:v>-1.5213323423676712</c:v>
                </c:pt>
                <c:pt idx="507">
                  <c:v>-1.5104807151932675</c:v>
                </c:pt>
                <c:pt idx="508">
                  <c:v>-1.4997020997417678</c:v>
                </c:pt>
                <c:pt idx="509">
                  <c:v>-1.4889960740574821</c:v>
                </c:pt>
                <c:pt idx="510">
                  <c:v>-1.4783622174648627</c:v>
                </c:pt>
                <c:pt idx="511">
                  <c:v>-1.4678001105872625</c:v>
                </c:pt>
                <c:pt idx="512">
                  <c:v>-1.4573093353649256</c:v>
                </c:pt>
                <c:pt idx="513">
                  <c:v>-1.446889475072652</c:v>
                </c:pt>
                <c:pt idx="514">
                  <c:v>-1.4365401143367365</c:v>
                </c:pt>
                <c:pt idx="515">
                  <c:v>-1.4262608391514249</c:v>
                </c:pt>
                <c:pt idx="516">
                  <c:v>-1.4160512368949298</c:v>
                </c:pt>
                <c:pt idx="517">
                  <c:v>-1.4059108963448068</c:v>
                </c:pt>
                <c:pt idx="518">
                  <c:v>-1.3958394076928897</c:v>
                </c:pt>
                <c:pt idx="519">
                  <c:v>-1.3858363625598002</c:v>
                </c:pt>
                <c:pt idx="520">
                  <c:v>-1.3759013540088461</c:v>
                </c:pt>
                <c:pt idx="521">
                  <c:v>-1.3660339765595211</c:v>
                </c:pt>
                <c:pt idx="522">
                  <c:v>-1.3562338262004516</c:v>
                </c:pt>
                <c:pt idx="523">
                  <c:v>-1.3465005004021009</c:v>
                </c:pt>
                <c:pt idx="524">
                  <c:v>-1.3368335981287771</c:v>
                </c:pt>
                <c:pt idx="525">
                  <c:v>-1.3272327198503007</c:v>
                </c:pt>
                <c:pt idx="526">
                  <c:v>-1.317697467553316</c:v>
                </c:pt>
                <c:pt idx="527">
                  <c:v>-1.3082274447520064</c:v>
                </c:pt>
                <c:pt idx="528">
                  <c:v>-1.2988222564986671</c:v>
                </c:pt>
                <c:pt idx="529">
                  <c:v>-1.289481509393454</c:v>
                </c:pt>
                <c:pt idx="530">
                  <c:v>-1.2802048115942739</c:v>
                </c:pt>
                <c:pt idx="531">
                  <c:v>-1.2709917728257665</c:v>
                </c:pt>
                <c:pt idx="532">
                  <c:v>-1.2618420043882423</c:v>
                </c:pt>
                <c:pt idx="533">
                  <c:v>-1.2527551191661104</c:v>
                </c:pt>
                <c:pt idx="534">
                  <c:v>-1.243730731635992</c:v>
                </c:pt>
                <c:pt idx="535">
                  <c:v>-1.2347684578743809</c:v>
                </c:pt>
                <c:pt idx="536">
                  <c:v>-1.2258679155651322</c:v>
                </c:pt>
                <c:pt idx="537">
                  <c:v>-1.2170287240062976</c:v>
                </c:pt>
                <c:pt idx="538">
                  <c:v>-1.2082505041170464</c:v>
                </c:pt>
                <c:pt idx="539">
                  <c:v>-1.1995328784438613</c:v>
                </c:pt>
                <c:pt idx="540">
                  <c:v>-1.1908754711666063</c:v>
                </c:pt>
                <c:pt idx="541">
                  <c:v>-1.1822779081042398</c:v>
                </c:pt>
                <c:pt idx="542">
                  <c:v>-1.1737398167202997</c:v>
                </c:pt>
                <c:pt idx="543">
                  <c:v>-1.1652608261278345</c:v>
                </c:pt>
                <c:pt idx="544">
                  <c:v>-1.1568405670943065</c:v>
                </c:pt>
                <c:pt idx="545">
                  <c:v>-1.148478672046096</c:v>
                </c:pt>
                <c:pt idx="546">
                  <c:v>-1.1401747750726656</c:v>
                </c:pt>
                <c:pt idx="547">
                  <c:v>-1.1319285119305391</c:v>
                </c:pt>
                <c:pt idx="548">
                  <c:v>-1.1237395200469109</c:v>
                </c:pt>
                <c:pt idx="549">
                  <c:v>-1.1156074385230852</c:v>
                </c:pt>
                <c:pt idx="550">
                  <c:v>-1.107531908137517</c:v>
                </c:pt>
                <c:pt idx="551">
                  <c:v>-1.0995125713488108</c:v>
                </c:pt>
                <c:pt idx="552">
                  <c:v>-1.0915490722981787</c:v>
                </c:pt>
                <c:pt idx="553">
                  <c:v>-1.0836410568119135</c:v>
                </c:pt>
                <c:pt idx="554">
                  <c:v>-1.075788172403449</c:v>
                </c:pt>
                <c:pt idx="555">
                  <c:v>-1.0679900682752788</c:v>
                </c:pt>
                <c:pt idx="556">
                  <c:v>-1.0602463953206041</c:v>
                </c:pt>
                <c:pt idx="557">
                  <c:v>-1.052556806124727</c:v>
                </c:pt>
                <c:pt idx="558">
                  <c:v>-1.0449209549662868</c:v>
                </c:pt>
                <c:pt idx="559">
                  <c:v>-1.0373384978182258</c:v>
                </c:pt>
                <c:pt idx="560">
                  <c:v>-1.0298090923485574</c:v>
                </c:pt>
                <c:pt idx="561">
                  <c:v>-1.0223323979209624</c:v>
                </c:pt>
                <c:pt idx="562">
                  <c:v>-1.0149080755951019</c:v>
                </c:pt>
                <c:pt idx="563">
                  <c:v>-1.0075357881267735</c:v>
                </c:pt>
                <c:pt idx="564">
                  <c:v>-1.0002151999680109</c:v>
                </c:pt>
                <c:pt idx="565">
                  <c:v>-0.99294597726664335</c:v>
                </c:pt>
                <c:pt idx="566">
                  <c:v>-0.98572778786603976</c:v>
                </c:pt>
                <c:pt idx="567">
                  <c:v>-0.97856030130452609</c:v>
                </c:pt>
                <c:pt idx="568">
                  <c:v>-0.97144318881450431</c:v>
                </c:pt>
                <c:pt idx="569">
                  <c:v>-0.96437612332162814</c:v>
                </c:pt>
                <c:pt idx="570">
                  <c:v>-0.95735877944359515</c:v>
                </c:pt>
                <c:pt idx="571">
                  <c:v>-0.95039083348893882</c:v>
                </c:pt>
                <c:pt idx="572">
                  <c:v>-0.94347196345557904</c:v>
                </c:pt>
                <c:pt idx="573">
                  <c:v>-0.93660184902918786</c:v>
                </c:pt>
                <c:pt idx="574">
                  <c:v>-0.9297801715815126</c:v>
                </c:pt>
                <c:pt idx="575">
                  <c:v>-0.92300661416838636</c:v>
                </c:pt>
                <c:pt idx="576">
                  <c:v>-0.91628086152776689</c:v>
                </c:pt>
                <c:pt idx="577">
                  <c:v>-0.90960260007746285</c:v>
                </c:pt>
                <c:pt idx="578">
                  <c:v>-0.90297151791288854</c:v>
                </c:pt>
                <c:pt idx="579">
                  <c:v>-0.89638730480447748</c:v>
                </c:pt>
                <c:pt idx="580">
                  <c:v>-0.88984965219525236</c:v>
                </c:pt>
                <c:pt idx="581">
                  <c:v>-0.88335825319795447</c:v>
                </c:pt>
                <c:pt idx="582">
                  <c:v>-0.8769128025922015</c:v>
                </c:pt>
                <c:pt idx="583">
                  <c:v>-0.87051299682160277</c:v>
                </c:pt>
                <c:pt idx="584">
                  <c:v>-0.86415853399056175</c:v>
                </c:pt>
                <c:pt idx="585">
                  <c:v>-0.85784911386106444</c:v>
                </c:pt>
                <c:pt idx="586">
                  <c:v>-0.85158443784942506</c:v>
                </c:pt>
                <c:pt idx="587">
                  <c:v>-0.84536420902271914</c:v>
                </c:pt>
                <c:pt idx="588">
                  <c:v>-0.8391881320953587</c:v>
                </c:pt>
                <c:pt idx="589">
                  <c:v>-0.83305591342534058</c:v>
                </c:pt>
                <c:pt idx="590">
                  <c:v>-0.82696726101055162</c:v>
                </c:pt>
                <c:pt idx="591">
                  <c:v>-0.82092188448481807</c:v>
                </c:pt>
                <c:pt idx="592">
                  <c:v>-0.81491949511406858</c:v>
                </c:pt>
                <c:pt idx="593">
                  <c:v>-0.80895980579215632</c:v>
                </c:pt>
                <c:pt idx="594">
                  <c:v>-0.80304253103679457</c:v>
                </c:pt>
                <c:pt idx="595">
                  <c:v>-0.79716738698526513</c:v>
                </c:pt>
                <c:pt idx="596">
                  <c:v>-0.79133409139014077</c:v>
                </c:pt>
                <c:pt idx="597">
                  <c:v>-0.78554236361487995</c:v>
                </c:pt>
                <c:pt idx="598">
                  <c:v>-0.77979192462927926</c:v>
                </c:pt>
                <c:pt idx="599">
                  <c:v>-0.77408249700495446</c:v>
                </c:pt>
                <c:pt idx="600">
                  <c:v>-0.76841380491065081</c:v>
                </c:pt>
                <c:pt idx="601">
                  <c:v>-0.76278557410756775</c:v>
                </c:pt>
                <c:pt idx="602">
                  <c:v>-0.75719753194448458</c:v>
                </c:pt>
                <c:pt idx="603">
                  <c:v>-0.75164940735298558</c:v>
                </c:pt>
                <c:pt idx="604">
                  <c:v>-0.74614093084245781</c:v>
                </c:pt>
                <c:pt idx="605">
                  <c:v>-0.7406718344951031</c:v>
                </c:pt>
                <c:pt idx="606">
                  <c:v>-0.73524185196080794</c:v>
                </c:pt>
                <c:pt idx="607">
                  <c:v>-0.72985071845218386</c:v>
                </c:pt>
                <c:pt idx="608">
                  <c:v>-0.72449817073915312</c:v>
                </c:pt>
                <c:pt idx="609">
                  <c:v>-0.71918394714383282</c:v>
                </c:pt>
                <c:pt idx="610">
                  <c:v>-0.71390778753520578</c:v>
                </c:pt>
                <c:pt idx="611">
                  <c:v>-0.70866943332372045</c:v>
                </c:pt>
                <c:pt idx="612">
                  <c:v>-0.70346862745589078</c:v>
                </c:pt>
                <c:pt idx="613">
                  <c:v>-0.69830511440882503</c:v>
                </c:pt>
                <c:pt idx="614">
                  <c:v>-0.69317864018475461</c:v>
                </c:pt>
                <c:pt idx="615">
                  <c:v>-0.6880889523053213</c:v>
                </c:pt>
                <c:pt idx="616">
                  <c:v>-0.68303579980617712</c:v>
                </c:pt>
                <c:pt idx="617">
                  <c:v>-0.67801893323111528</c:v>
                </c:pt>
                <c:pt idx="618">
                  <c:v>-0.67303810462654212</c:v>
                </c:pt>
                <c:pt idx="619">
                  <c:v>-0.66809306753556541</c:v>
                </c:pt>
                <c:pt idx="620">
                  <c:v>-0.66318357699236685</c:v>
                </c:pt>
                <c:pt idx="621">
                  <c:v>-0.65830938951629037</c:v>
                </c:pt>
                <c:pt idx="622">
                  <c:v>-0.65347026310602985</c:v>
                </c:pt>
                <c:pt idx="623">
                  <c:v>-0.64866595723366061</c:v>
                </c:pt>
                <c:pt idx="624">
                  <c:v>-0.64389623283882713</c:v>
                </c:pt>
                <c:pt idx="625">
                  <c:v>-0.63916085232268927</c:v>
                </c:pt>
                <c:pt idx="626">
                  <c:v>-0.63445957954195364</c:v>
                </c:pt>
                <c:pt idx="627">
                  <c:v>-0.62979217980291935</c:v>
                </c:pt>
                <c:pt idx="628">
                  <c:v>-0.6251584198553104</c:v>
                </c:pt>
                <c:pt idx="629">
                  <c:v>-0.62055806788629297</c:v>
                </c:pt>
                <c:pt idx="630">
                  <c:v>-0.61599089351432212</c:v>
                </c:pt>
                <c:pt idx="631">
                  <c:v>-0.61145666778311636</c:v>
                </c:pt>
                <c:pt idx="632">
                  <c:v>-0.60695516315533382</c:v>
                </c:pt>
                <c:pt idx="633">
                  <c:v>-0.6024861535065611</c:v>
                </c:pt>
                <c:pt idx="634">
                  <c:v>-0.5980494141190178</c:v>
                </c:pt>
                <c:pt idx="635">
                  <c:v>-0.5936447216754317</c:v>
                </c:pt>
                <c:pt idx="636">
                  <c:v>-0.58927185425271489</c:v>
                </c:pt>
                <c:pt idx="637">
                  <c:v>-0.58493059131583891</c:v>
                </c:pt>
                <c:pt idx="638">
                  <c:v>-0.58062071371143986</c:v>
                </c:pt>
                <c:pt idx="639">
                  <c:v>-0.57634200366160826</c:v>
                </c:pt>
                <c:pt idx="640">
                  <c:v>-0.57209424475762205</c:v>
                </c:pt>
                <c:pt idx="641">
                  <c:v>-0.56787722195353751</c:v>
                </c:pt>
                <c:pt idx="642">
                  <c:v>-0.56369072156003597</c:v>
                </c:pt>
                <c:pt idx="643">
                  <c:v>-0.55953453123791519</c:v>
                </c:pt>
                <c:pt idx="644">
                  <c:v>-0.55540843999185086</c:v>
                </c:pt>
                <c:pt idx="645">
                  <c:v>-0.55131223816407271</c:v>
                </c:pt>
                <c:pt idx="646">
                  <c:v>-0.54724571742791284</c:v>
                </c:pt>
                <c:pt idx="647">
                  <c:v>-0.54320867078152446</c:v>
                </c:pt>
                <c:pt idx="648">
                  <c:v>-0.53920089254145864</c:v>
                </c:pt>
                <c:pt idx="649">
                  <c:v>-0.53522217833635466</c:v>
                </c:pt>
                <c:pt idx="650">
                  <c:v>-0.53127232510044564</c:v>
                </c:pt>
                <c:pt idx="651">
                  <c:v>-0.52735113106727738</c:v>
                </c:pt>
                <c:pt idx="652">
                  <c:v>-0.52345839576328501</c:v>
                </c:pt>
                <c:pt idx="653">
                  <c:v>-0.51959392000136972</c:v>
                </c:pt>
                <c:pt idx="654">
                  <c:v>-0.51575750587458913</c:v>
                </c:pt>
                <c:pt idx="655">
                  <c:v>-0.5119489567496629</c:v>
                </c:pt>
                <c:pt idx="656">
                  <c:v>-0.50816807726063473</c:v>
                </c:pt>
                <c:pt idx="657">
                  <c:v>-0.50441467330247747</c:v>
                </c:pt>
                <c:pt idx="658">
                  <c:v>-0.50068855202466978</c:v>
                </c:pt>
                <c:pt idx="659">
                  <c:v>-0.49698952182488654</c:v>
                </c:pt>
                <c:pt idx="660">
                  <c:v>-0.49331739234249028</c:v>
                </c:pt>
                <c:pt idx="661">
                  <c:v>-0.48967197445224997</c:v>
                </c:pt>
                <c:pt idx="662">
                  <c:v>-0.48605308025788929</c:v>
                </c:pt>
                <c:pt idx="663">
                  <c:v>-0.48246052308579124</c:v>
                </c:pt>
                <c:pt idx="664">
                  <c:v>-0.47889411747853217</c:v>
                </c:pt>
                <c:pt idx="665">
                  <c:v>-0.47535367918857219</c:v>
                </c:pt>
                <c:pt idx="666">
                  <c:v>-0.47183902517194554</c:v>
                </c:pt>
                <c:pt idx="667">
                  <c:v>-0.46834997358176622</c:v>
                </c:pt>
                <c:pt idx="668">
                  <c:v>-0.46488634376201787</c:v>
                </c:pt>
                <c:pt idx="669">
                  <c:v>-0.46144795624121571</c:v>
                </c:pt>
                <c:pt idx="670">
                  <c:v>-0.45803463272595479</c:v>
                </c:pt>
                <c:pt idx="671">
                  <c:v>-0.45464619609471413</c:v>
                </c:pt>
                <c:pt idx="672">
                  <c:v>-0.45128247039149016</c:v>
                </c:pt>
                <c:pt idx="673">
                  <c:v>-0.44794328081951562</c:v>
                </c:pt>
                <c:pt idx="674">
                  <c:v>-0.4446284537350067</c:v>
                </c:pt>
                <c:pt idx="675">
                  <c:v>-0.44133781664078242</c:v>
                </c:pt>
                <c:pt idx="676">
                  <c:v>-0.43807119818015394</c:v>
                </c:pt>
                <c:pt idx="677">
                  <c:v>-0.43482842813051548</c:v>
                </c:pt>
                <c:pt idx="678">
                  <c:v>-0.43160933739719098</c:v>
                </c:pt>
                <c:pt idx="679">
                  <c:v>-0.42841375800719561</c:v>
                </c:pt>
                <c:pt idx="680">
                  <c:v>-0.42524152310303975</c:v>
                </c:pt>
                <c:pt idx="681">
                  <c:v>-0.42209246693643365</c:v>
                </c:pt>
                <c:pt idx="682">
                  <c:v>-0.41896642486223357</c:v>
                </c:pt>
                <c:pt idx="683">
                  <c:v>-0.41586323333216058</c:v>
                </c:pt>
                <c:pt idx="684">
                  <c:v>-0.41278272988873255</c:v>
                </c:pt>
                <c:pt idx="685">
                  <c:v>-0.40972475315903978</c:v>
                </c:pt>
                <c:pt idx="686">
                  <c:v>-0.40668914284863433</c:v>
                </c:pt>
                <c:pt idx="687">
                  <c:v>-0.40367573973547621</c:v>
                </c:pt>
                <c:pt idx="688">
                  <c:v>-0.40068438566380848</c:v>
                </c:pt>
                <c:pt idx="689">
                  <c:v>-0.39771492353803239</c:v>
                </c:pt>
                <c:pt idx="690">
                  <c:v>-0.39476719731669618</c:v>
                </c:pt>
                <c:pt idx="691">
                  <c:v>-0.39184105200644126</c:v>
                </c:pt>
                <c:pt idx="692">
                  <c:v>-0.3889363336559768</c:v>
                </c:pt>
                <c:pt idx="693">
                  <c:v>-0.38605288935002591</c:v>
                </c:pt>
                <c:pt idx="694">
                  <c:v>-0.38319056720345657</c:v>
                </c:pt>
                <c:pt idx="695">
                  <c:v>-0.38034921635511409</c:v>
                </c:pt>
                <c:pt idx="696">
                  <c:v>-0.37752868696203734</c:v>
                </c:pt>
                <c:pt idx="697">
                  <c:v>-0.37472883019347591</c:v>
                </c:pt>
                <c:pt idx="698">
                  <c:v>-0.37194949822493584</c:v>
                </c:pt>
                <c:pt idx="699">
                  <c:v>-0.36919054423226783</c:v>
                </c:pt>
                <c:pt idx="700">
                  <c:v>-0.36645182238589769</c:v>
                </c:pt>
                <c:pt idx="701">
                  <c:v>-0.36373318784484354</c:v>
                </c:pt>
                <c:pt idx="702">
                  <c:v>-0.36103449675096044</c:v>
                </c:pt>
                <c:pt idx="703">
                  <c:v>-0.35835560622302864</c:v>
                </c:pt>
                <c:pt idx="704">
                  <c:v>-0.3556963743511119</c:v>
                </c:pt>
                <c:pt idx="705">
                  <c:v>-0.35305666019061732</c:v>
                </c:pt>
                <c:pt idx="706">
                  <c:v>-0.35043632375659683</c:v>
                </c:pt>
                <c:pt idx="707">
                  <c:v>-0.34783522601809125</c:v>
                </c:pt>
                <c:pt idx="708">
                  <c:v>-0.34525322889227539</c:v>
                </c:pt>
                <c:pt idx="709">
                  <c:v>-0.34269019523884481</c:v>
                </c:pt>
                <c:pt idx="710">
                  <c:v>-0.34014598885437408</c:v>
                </c:pt>
                <c:pt idx="711">
                  <c:v>-0.33762047446660404</c:v>
                </c:pt>
                <c:pt idx="712">
                  <c:v>-0.33511351772880005</c:v>
                </c:pt>
                <c:pt idx="713">
                  <c:v>-0.3326249852142098</c:v>
                </c:pt>
                <c:pt idx="714">
                  <c:v>-0.33015474441046422</c:v>
                </c:pt>
                <c:pt idx="715">
                  <c:v>-0.32770266371397838</c:v>
                </c:pt>
                <c:pt idx="716">
                  <c:v>-0.32526861242439509</c:v>
                </c:pt>
                <c:pt idx="717">
                  <c:v>-0.32285246073918472</c:v>
                </c:pt>
                <c:pt idx="718">
                  <c:v>-0.32045407974797513</c:v>
                </c:pt>
                <c:pt idx="719">
                  <c:v>-0.31807334142723676</c:v>
                </c:pt>
                <c:pt idx="720">
                  <c:v>-0.31571011863474041</c:v>
                </c:pt>
                <c:pt idx="721">
                  <c:v>-0.31336428510417136</c:v>
                </c:pt>
                <c:pt idx="722">
                  <c:v>-0.31103571543967234</c:v>
                </c:pt>
                <c:pt idx="723">
                  <c:v>-0.30872428511057137</c:v>
                </c:pt>
                <c:pt idx="724">
                  <c:v>-0.3064298704458821</c:v>
                </c:pt>
                <c:pt idx="725">
                  <c:v>-0.30415234862908846</c:v>
                </c:pt>
                <c:pt idx="726">
                  <c:v>-0.30189159769273033</c:v>
                </c:pt>
                <c:pt idx="727">
                  <c:v>-0.29964749651323075</c:v>
                </c:pt>
                <c:pt idx="728">
                  <c:v>-0.29741992480552426</c:v>
                </c:pt>
                <c:pt idx="729">
                  <c:v>-0.29520876311788413</c:v>
                </c:pt>
                <c:pt idx="730">
                  <c:v>-0.29301389282667856</c:v>
                </c:pt>
                <c:pt idx="731">
                  <c:v>-0.29083519613116948</c:v>
                </c:pt>
                <c:pt idx="732">
                  <c:v>-0.28867255604836828</c:v>
                </c:pt>
                <c:pt idx="733">
                  <c:v>-0.28652585640786299</c:v>
                </c:pt>
                <c:pt idx="734">
                  <c:v>-0.28439498184670242</c:v>
                </c:pt>
                <c:pt idx="735">
                  <c:v>-0.28227981780433709</c:v>
                </c:pt>
                <c:pt idx="736">
                  <c:v>-0.28018025051747486</c:v>
                </c:pt>
                <c:pt idx="737">
                  <c:v>-0.27809616701503614</c:v>
                </c:pt>
                <c:pt idx="738">
                  <c:v>-0.2760274551132369</c:v>
                </c:pt>
                <c:pt idx="739">
                  <c:v>-0.27397400341044431</c:v>
                </c:pt>
                <c:pt idx="740">
                  <c:v>-0.27193570128225986</c:v>
                </c:pt>
                <c:pt idx="741">
                  <c:v>-0.26991243887658811</c:v>
                </c:pt>
                <c:pt idx="742">
                  <c:v>-0.26790410710862034</c:v>
                </c:pt>
                <c:pt idx="743">
                  <c:v>-0.26591059765608804</c:v>
                </c:pt>
                <c:pt idx="744">
                  <c:v>-0.26393180295417551</c:v>
                </c:pt>
                <c:pt idx="745">
                  <c:v>-0.2619676161908302</c:v>
                </c:pt>
                <c:pt idx="746">
                  <c:v>-0.26001793130181738</c:v>
                </c:pt>
                <c:pt idx="747">
                  <c:v>-0.25808264296598793</c:v>
                </c:pt>
                <c:pt idx="748">
                  <c:v>-0.25616164660043239</c:v>
                </c:pt>
                <c:pt idx="749">
                  <c:v>-0.25425483835576301</c:v>
                </c:pt>
                <c:pt idx="750">
                  <c:v>-0.2523621151113673</c:v>
                </c:pt>
                <c:pt idx="751">
                  <c:v>-0.2504833744706616</c:v>
                </c:pt>
                <c:pt idx="752">
                  <c:v>-0.24861851475641572</c:v>
                </c:pt>
                <c:pt idx="753">
                  <c:v>-0.24676743500610598</c:v>
                </c:pt>
                <c:pt idx="754">
                  <c:v>-0.2449300349672825</c:v>
                </c:pt>
                <c:pt idx="755">
                  <c:v>-0.24310621509289376</c:v>
                </c:pt>
                <c:pt idx="756">
                  <c:v>-0.24129587653672502</c:v>
                </c:pt>
                <c:pt idx="757">
                  <c:v>-0.23949892114889337</c:v>
                </c:pt>
                <c:pt idx="758">
                  <c:v>-0.23771525147115824</c:v>
                </c:pt>
                <c:pt idx="759">
                  <c:v>-0.23594477073257281</c:v>
                </c:pt>
                <c:pt idx="760">
                  <c:v>-0.23418738284479446</c:v>
                </c:pt>
                <c:pt idx="761">
                  <c:v>-0.23244299239777888</c:v>
                </c:pt>
                <c:pt idx="762">
                  <c:v>-0.23071150465524681</c:v>
                </c:pt>
                <c:pt idx="763">
                  <c:v>-0.22899282555029288</c:v>
                </c:pt>
                <c:pt idx="764">
                  <c:v>-0.22728686168092338</c:v>
                </c:pt>
                <c:pt idx="765">
                  <c:v>-0.22559352030575042</c:v>
                </c:pt>
                <c:pt idx="766">
                  <c:v>-0.22391270933955809</c:v>
                </c:pt>
                <c:pt idx="767">
                  <c:v>-0.2222443373490961</c:v>
                </c:pt>
                <c:pt idx="768">
                  <c:v>-0.2205883135485891</c:v>
                </c:pt>
                <c:pt idx="769">
                  <c:v>-0.21894454779567241</c:v>
                </c:pt>
                <c:pt idx="770">
                  <c:v>-0.21731295058690137</c:v>
                </c:pt>
                <c:pt idx="771">
                  <c:v>-0.21569343305370126</c:v>
                </c:pt>
                <c:pt idx="772">
                  <c:v>-0.2140859069580614</c:v>
                </c:pt>
                <c:pt idx="773">
                  <c:v>-0.21249028468835718</c:v>
                </c:pt>
                <c:pt idx="774">
                  <c:v>-0.21090647925518624</c:v>
                </c:pt>
                <c:pt idx="775">
                  <c:v>-0.20933440428723316</c:v>
                </c:pt>
                <c:pt idx="776">
                  <c:v>-0.20777397402714826</c:v>
                </c:pt>
                <c:pt idx="777">
                  <c:v>-0.20622510332744071</c:v>
                </c:pt>
                <c:pt idx="778">
                  <c:v>-0.20468770764638577</c:v>
                </c:pt>
                <c:pt idx="779">
                  <c:v>-0.20316170304403158</c:v>
                </c:pt>
                <c:pt idx="780">
                  <c:v>-0.20164700617810638</c:v>
                </c:pt>
                <c:pt idx="781">
                  <c:v>-0.20014353430011056</c:v>
                </c:pt>
                <c:pt idx="782">
                  <c:v>-0.19865120525115287</c:v>
                </c:pt>
                <c:pt idx="783">
                  <c:v>-0.19716993745818456</c:v>
                </c:pt>
                <c:pt idx="784">
                  <c:v>-0.19569964992996347</c:v>
                </c:pt>
                <c:pt idx="785">
                  <c:v>-0.19424026225316027</c:v>
                </c:pt>
                <c:pt idx="786">
                  <c:v>-0.19279169458847889</c:v>
                </c:pt>
                <c:pt idx="787">
                  <c:v>-0.19135386766672013</c:v>
                </c:pt>
                <c:pt idx="788">
                  <c:v>-0.18992670278508683</c:v>
                </c:pt>
                <c:pt idx="789">
                  <c:v>-0.1885101218031906</c:v>
                </c:pt>
                <c:pt idx="790">
                  <c:v>-0.18710404713931439</c:v>
                </c:pt>
                <c:pt idx="791">
                  <c:v>-0.18570840176667502</c:v>
                </c:pt>
                <c:pt idx="792">
                  <c:v>-0.18432310920960049</c:v>
                </c:pt>
                <c:pt idx="793">
                  <c:v>-0.18294809353986352</c:v>
                </c:pt>
                <c:pt idx="794">
                  <c:v>-0.18158327937292995</c:v>
                </c:pt>
                <c:pt idx="795">
                  <c:v>-0.18022859186419282</c:v>
                </c:pt>
                <c:pt idx="796">
                  <c:v>-0.17888395670550494</c:v>
                </c:pt>
                <c:pt idx="797">
                  <c:v>-0.17754930012129932</c:v>
                </c:pt>
                <c:pt idx="798">
                  <c:v>-0.17622454886509331</c:v>
                </c:pt>
                <c:pt idx="799">
                  <c:v>-0.17490963021590744</c:v>
                </c:pt>
                <c:pt idx="800">
                  <c:v>-0.17360447197457063</c:v>
                </c:pt>
                <c:pt idx="801">
                  <c:v>-0.17230900246025271</c:v>
                </c:pt>
                <c:pt idx="802">
                  <c:v>-0.17102315050692596</c:v>
                </c:pt>
                <c:pt idx="803">
                  <c:v>-0.16974684545978391</c:v>
                </c:pt>
                <c:pt idx="804">
                  <c:v>-0.16848001717174554</c:v>
                </c:pt>
                <c:pt idx="805">
                  <c:v>-0.16722259600008726</c:v>
                </c:pt>
                <c:pt idx="806">
                  <c:v>-0.1659745128028618</c:v>
                </c:pt>
                <c:pt idx="807">
                  <c:v>-0.16473569893551598</c:v>
                </c:pt>
                <c:pt idx="808">
                  <c:v>-0.16350608624750862</c:v>
                </c:pt>
                <c:pt idx="809">
                  <c:v>-0.16228560707882878</c:v>
                </c:pt>
                <c:pt idx="810">
                  <c:v>-0.16107419425675573</c:v>
                </c:pt>
                <c:pt idx="811">
                  <c:v>-0.15987178109237732</c:v>
                </c:pt>
                <c:pt idx="812">
                  <c:v>-0.15867830137733563</c:v>
                </c:pt>
                <c:pt idx="813">
                  <c:v>-0.1574936893805301</c:v>
                </c:pt>
                <c:pt idx="814">
                  <c:v>-0.15631787984474954</c:v>
                </c:pt>
                <c:pt idx="815">
                  <c:v>-0.15515080798344627</c:v>
                </c:pt>
                <c:pt idx="816">
                  <c:v>-0.15399240947753867</c:v>
                </c:pt>
                <c:pt idx="817">
                  <c:v>-0.15284262047212849</c:v>
                </c:pt>
                <c:pt idx="818">
                  <c:v>-0.15170137757326074</c:v>
                </c:pt>
                <c:pt idx="819">
                  <c:v>-0.15056861784482578</c:v>
                </c:pt>
                <c:pt idx="820">
                  <c:v>-0.14944427880530498</c:v>
                </c:pt>
                <c:pt idx="821">
                  <c:v>-0.14832829842467277</c:v>
                </c:pt>
                <c:pt idx="822">
                  <c:v>-0.14722061512121343</c:v>
                </c:pt>
                <c:pt idx="823">
                  <c:v>-0.14612116775852257</c:v>
                </c:pt>
                <c:pt idx="824">
                  <c:v>-0.14502989564230973</c:v>
                </c:pt>
                <c:pt idx="825">
                  <c:v>-0.14394673851731454</c:v>
                </c:pt>
                <c:pt idx="826">
                  <c:v>-0.1428716365643794</c:v>
                </c:pt>
                <c:pt idx="827">
                  <c:v>-0.14180453039730878</c:v>
                </c:pt>
                <c:pt idx="828">
                  <c:v>-0.14074536105987079</c:v>
                </c:pt>
                <c:pt idx="829">
                  <c:v>-0.13969407002286971</c:v>
                </c:pt>
                <c:pt idx="830">
                  <c:v>-0.13865059918107647</c:v>
                </c:pt>
                <c:pt idx="831">
                  <c:v>-0.13761489085034384</c:v>
                </c:pt>
                <c:pt idx="832">
                  <c:v>-0.13658688776463634</c:v>
                </c:pt>
                <c:pt idx="833">
                  <c:v>-0.13556653307315969</c:v>
                </c:pt>
                <c:pt idx="834">
                  <c:v>-0.13455377033734806</c:v>
                </c:pt>
                <c:pt idx="835">
                  <c:v>-0.13354854352813561</c:v>
                </c:pt>
                <c:pt idx="836">
                  <c:v>-0.13255079702295802</c:v>
                </c:pt>
                <c:pt idx="837">
                  <c:v>-0.13156047560299555</c:v>
                </c:pt>
                <c:pt idx="838">
                  <c:v>-0.13057752445031667</c:v>
                </c:pt>
                <c:pt idx="839">
                  <c:v>-0.12960188914507853</c:v>
                </c:pt>
                <c:pt idx="840">
                  <c:v>-0.12863351566271319</c:v>
                </c:pt>
                <c:pt idx="841">
                  <c:v>-0.12767235037115654</c:v>
                </c:pt>
                <c:pt idx="842">
                  <c:v>-0.1267183400281624</c:v>
                </c:pt>
                <c:pt idx="843">
                  <c:v>-0.1257714317784604</c:v>
                </c:pt>
                <c:pt idx="844">
                  <c:v>-0.12483157315111271</c:v>
                </c:pt>
                <c:pt idx="845">
                  <c:v>-0.12389871205681402</c:v>
                </c:pt>
                <c:pt idx="846">
                  <c:v>-0.12297279678517725</c:v>
                </c:pt>
                <c:pt idx="847">
                  <c:v>-0.12205377600203349</c:v>
                </c:pt>
                <c:pt idx="848">
                  <c:v>-0.12114159874685981</c:v>
                </c:pt>
                <c:pt idx="849">
                  <c:v>-0.12023621443015031</c:v>
                </c:pt>
                <c:pt idx="850">
                  <c:v>-0.11933757283068758</c:v>
                </c:pt>
                <c:pt idx="851">
                  <c:v>-0.11844562409308423</c:v>
                </c:pt>
                <c:pt idx="852">
                  <c:v>-0.11756031872513972</c:v>
                </c:pt>
                <c:pt idx="853">
                  <c:v>-0.11668160759526813</c:v>
                </c:pt>
                <c:pt idx="854">
                  <c:v>-0.11580944192996867</c:v>
                </c:pt>
                <c:pt idx="855">
                  <c:v>-0.11494377331126771</c:v>
                </c:pt>
                <c:pt idx="856">
                  <c:v>-0.11408455367428871</c:v>
                </c:pt>
                <c:pt idx="857">
                  <c:v>-0.11323173530463748</c:v>
                </c:pt>
                <c:pt idx="858">
                  <c:v>-0.11238527083601468</c:v>
                </c:pt>
                <c:pt idx="859">
                  <c:v>-0.11154511324771477</c:v>
                </c:pt>
                <c:pt idx="860">
                  <c:v>-0.11071121586218169</c:v>
                </c:pt>
                <c:pt idx="861">
                  <c:v>-0.10988353234257886</c:v>
                </c:pt>
                <c:pt idx="862">
                  <c:v>-0.10906201669038751</c:v>
                </c:pt>
                <c:pt idx="863">
                  <c:v>-0.10824662324299084</c:v>
                </c:pt>
                <c:pt idx="864">
                  <c:v>-0.10743730667125817</c:v>
                </c:pt>
                <c:pt idx="865">
                  <c:v>-0.10663402197728544</c:v>
                </c:pt>
                <c:pt idx="866">
                  <c:v>-0.10583672449193671</c:v>
                </c:pt>
                <c:pt idx="867">
                  <c:v>-0.10504536987252777</c:v>
                </c:pt>
                <c:pt idx="868">
                  <c:v>-0.10425991410055246</c:v>
                </c:pt>
                <c:pt idx="869">
                  <c:v>-0.10348031347932363</c:v>
                </c:pt>
                <c:pt idx="870">
                  <c:v>-0.10270652463175622</c:v>
                </c:pt>
                <c:pt idx="871">
                  <c:v>-0.10193850449797992</c:v>
                </c:pt>
                <c:pt idx="872">
                  <c:v>-0.10117621033317903</c:v>
                </c:pt>
                <c:pt idx="873">
                  <c:v>-0.1004195997053472</c:v>
                </c:pt>
                <c:pt idx="874">
                  <c:v>-9.9668630492985244E-2</c:v>
                </c:pt>
                <c:pt idx="875">
                  <c:v>-9.8923260882941122E-2</c:v>
                </c:pt>
                <c:pt idx="876">
                  <c:v>-9.8183449368164588E-2</c:v>
                </c:pt>
                <c:pt idx="877">
                  <c:v>-9.7449154745632427E-2</c:v>
                </c:pt>
                <c:pt idx="878">
                  <c:v>-9.6720336114060501E-2</c:v>
                </c:pt>
                <c:pt idx="879">
                  <c:v>-9.5996952871772123E-2</c:v>
                </c:pt>
                <c:pt idx="880">
                  <c:v>-9.5278964714637482E-2</c:v>
                </c:pt>
                <c:pt idx="881">
                  <c:v>-9.4566331633828327E-2</c:v>
                </c:pt>
                <c:pt idx="882">
                  <c:v>-9.3859013913814238E-2</c:v>
                </c:pt>
                <c:pt idx="883">
                  <c:v>-9.3156972130202575E-2</c:v>
                </c:pt>
                <c:pt idx="884">
                  <c:v>-9.2460167147649486E-2</c:v>
                </c:pt>
                <c:pt idx="885">
                  <c:v>-9.1768560117856168E-2</c:v>
                </c:pt>
                <c:pt idx="886">
                  <c:v>-9.1082112477408828E-2</c:v>
                </c:pt>
                <c:pt idx="887">
                  <c:v>-9.0400785945845996E-2</c:v>
                </c:pt>
                <c:pt idx="888">
                  <c:v>-8.9724542523612172E-2</c:v>
                </c:pt>
                <c:pt idx="889">
                  <c:v>-8.9053344489954611E-2</c:v>
                </c:pt>
                <c:pt idx="890">
                  <c:v>-8.8387154401019075E-2</c:v>
                </c:pt>
                <c:pt idx="891">
                  <c:v>-8.7725935087817675E-2</c:v>
                </c:pt>
                <c:pt idx="892">
                  <c:v>-8.70696496542962E-2</c:v>
                </c:pt>
                <c:pt idx="893">
                  <c:v>-8.6418261475344593E-2</c:v>
                </c:pt>
                <c:pt idx="894">
                  <c:v>-8.5771734194850069E-2</c:v>
                </c:pt>
                <c:pt idx="895">
                  <c:v>-8.5130031723707589E-2</c:v>
                </c:pt>
                <c:pt idx="896">
                  <c:v>-8.449311823808614E-2</c:v>
                </c:pt>
                <c:pt idx="897">
                  <c:v>-8.3860958177339739E-2</c:v>
                </c:pt>
                <c:pt idx="898">
                  <c:v>-8.3233516242145811E-2</c:v>
                </c:pt>
                <c:pt idx="899">
                  <c:v>-8.2610757392686196E-2</c:v>
                </c:pt>
                <c:pt idx="900">
                  <c:v>-8.1992646846771322E-2</c:v>
                </c:pt>
                <c:pt idx="901">
                  <c:v>-8.1379150077950158E-2</c:v>
                </c:pt>
                <c:pt idx="902">
                  <c:v>-8.0770232813634379E-2</c:v>
                </c:pt>
                <c:pt idx="903">
                  <c:v>-8.0165861033393071E-2</c:v>
                </c:pt>
                <c:pt idx="904">
                  <c:v>-7.9566000967020045E-2</c:v>
                </c:pt>
                <c:pt idx="905">
                  <c:v>-7.8970619092771699E-2</c:v>
                </c:pt>
                <c:pt idx="906">
                  <c:v>-7.8379682135576445E-2</c:v>
                </c:pt>
                <c:pt idx="907">
                  <c:v>-7.7793157065258356E-2</c:v>
                </c:pt>
                <c:pt idx="908">
                  <c:v>-7.7211011094803439E-2</c:v>
                </c:pt>
                <c:pt idx="909">
                  <c:v>-7.6633211678512225E-2</c:v>
                </c:pt>
                <c:pt idx="910">
                  <c:v>-7.6059726510322889E-2</c:v>
                </c:pt>
                <c:pt idx="911">
                  <c:v>-7.5490523522120156E-2</c:v>
                </c:pt>
                <c:pt idx="912">
                  <c:v>-7.4925570881930526E-2</c:v>
                </c:pt>
                <c:pt idx="913">
                  <c:v>-7.4364836992216965E-2</c:v>
                </c:pt>
                <c:pt idx="914">
                  <c:v>-7.380829048831572E-2</c:v>
                </c:pt>
                <c:pt idx="915">
                  <c:v>-7.32559002365889E-2</c:v>
                </c:pt>
                <c:pt idx="916">
                  <c:v>-7.2707635332832865E-2</c:v>
                </c:pt>
                <c:pt idx="917">
                  <c:v>-7.2163465100643975E-2</c:v>
                </c:pt>
                <c:pt idx="918">
                  <c:v>-7.1623359089699079E-2</c:v>
                </c:pt>
                <c:pt idx="919">
                  <c:v>-7.1087287074178107E-2</c:v>
                </c:pt>
                <c:pt idx="920">
                  <c:v>-7.0555219051129825E-2</c:v>
                </c:pt>
                <c:pt idx="921">
                  <c:v>-7.0027125238794952E-2</c:v>
                </c:pt>
                <c:pt idx="922">
                  <c:v>-6.9502976075071388E-2</c:v>
                </c:pt>
                <c:pt idx="923">
                  <c:v>-6.8982742215951021E-2</c:v>
                </c:pt>
                <c:pt idx="924">
                  <c:v>-6.8466394533871267E-2</c:v>
                </c:pt>
                <c:pt idx="925">
                  <c:v>-6.7953904116123454E-2</c:v>
                </c:pt>
                <c:pt idx="926">
                  <c:v>-6.7445242263403316E-2</c:v>
                </c:pt>
                <c:pt idx="927">
                  <c:v>-6.6940380488148321E-2</c:v>
                </c:pt>
                <c:pt idx="928">
                  <c:v>-6.6439290513088167E-2</c:v>
                </c:pt>
                <c:pt idx="929">
                  <c:v>-6.5941944269653163E-2</c:v>
                </c:pt>
                <c:pt idx="930">
                  <c:v>-6.5448313896510513E-2</c:v>
                </c:pt>
                <c:pt idx="931">
                  <c:v>-6.4958371738043752E-2</c:v>
                </c:pt>
                <c:pt idx="932">
                  <c:v>-6.4472090342832189E-2</c:v>
                </c:pt>
                <c:pt idx="933">
                  <c:v>-6.3989442462187185E-2</c:v>
                </c:pt>
                <c:pt idx="934">
                  <c:v>-6.3510401048688436E-2</c:v>
                </c:pt>
                <c:pt idx="935">
                  <c:v>-6.3034939254706046E-2</c:v>
                </c:pt>
                <c:pt idx="936">
                  <c:v>-6.256303043100786E-2</c:v>
                </c:pt>
                <c:pt idx="937">
                  <c:v>-6.209464812515364E-2</c:v>
                </c:pt>
                <c:pt idx="938">
                  <c:v>-6.1629766080244508E-2</c:v>
                </c:pt>
                <c:pt idx="939">
                  <c:v>-6.1168358233430808E-2</c:v>
                </c:pt>
                <c:pt idx="940">
                  <c:v>-6.0710398714505232E-2</c:v>
                </c:pt>
                <c:pt idx="941">
                  <c:v>-6.0255861844439096E-2</c:v>
                </c:pt>
                <c:pt idx="942">
                  <c:v>-5.9804722134103372E-2</c:v>
                </c:pt>
                <c:pt idx="943">
                  <c:v>-5.9356954282776542E-2</c:v>
                </c:pt>
                <c:pt idx="944">
                  <c:v>-5.8912533176865622E-2</c:v>
                </c:pt>
                <c:pt idx="945">
                  <c:v>-5.8471433888513502E-2</c:v>
                </c:pt>
                <c:pt idx="946">
                  <c:v>-5.8033631674149433E-2</c:v>
                </c:pt>
                <c:pt idx="947">
                  <c:v>-5.7599101973295319E-2</c:v>
                </c:pt>
                <c:pt idx="948">
                  <c:v>-5.7167820407144632E-2</c:v>
                </c:pt>
                <c:pt idx="949">
                  <c:v>-5.673976277726922E-2</c:v>
                </c:pt>
                <c:pt idx="950">
                  <c:v>-5.6314905064269283E-2</c:v>
                </c:pt>
                <c:pt idx="951">
                  <c:v>-5.5893223426480176E-2</c:v>
                </c:pt>
                <c:pt idx="952">
                  <c:v>-5.5474694198736074E-2</c:v>
                </c:pt>
                <c:pt idx="953">
                  <c:v>-5.5059293890977301E-2</c:v>
                </c:pt>
                <c:pt idx="954">
                  <c:v>-5.4646999187042411E-2</c:v>
                </c:pt>
                <c:pt idx="955">
                  <c:v>-5.423778694338921E-2</c:v>
                </c:pt>
                <c:pt idx="956">
                  <c:v>-5.3831634187801569E-2</c:v>
                </c:pt>
                <c:pt idx="957">
                  <c:v>-5.3428518118195711E-2</c:v>
                </c:pt>
                <c:pt idx="958">
                  <c:v>-5.3028416101312814E-2</c:v>
                </c:pt>
                <c:pt idx="959">
                  <c:v>-5.2631305671525297E-2</c:v>
                </c:pt>
                <c:pt idx="960">
                  <c:v>-5.2237164529572055E-2</c:v>
                </c:pt>
                <c:pt idx="961">
                  <c:v>-5.1845970541450015E-2</c:v>
                </c:pt>
                <c:pt idx="962">
                  <c:v>-5.1457701737035677E-2</c:v>
                </c:pt>
                <c:pt idx="963">
                  <c:v>-5.1072336309033517E-2</c:v>
                </c:pt>
                <c:pt idx="964">
                  <c:v>-5.0689852611725428E-2</c:v>
                </c:pt>
                <c:pt idx="965">
                  <c:v>-5.0310229159762798E-2</c:v>
                </c:pt>
                <c:pt idx="966">
                  <c:v>-4.9933444627058066E-2</c:v>
                </c:pt>
                <c:pt idx="967">
                  <c:v>-4.9559477845548372E-2</c:v>
                </c:pt>
                <c:pt idx="968">
                  <c:v>-4.9188307804115539E-2</c:v>
                </c:pt>
                <c:pt idx="969">
                  <c:v>-4.8819913647349722E-2</c:v>
                </c:pt>
                <c:pt idx="970">
                  <c:v>-4.8454274674469389E-2</c:v>
                </c:pt>
                <c:pt idx="971">
                  <c:v>-4.8091370338198658E-2</c:v>
                </c:pt>
                <c:pt idx="972">
                  <c:v>-4.7731180243616222E-2</c:v>
                </c:pt>
                <c:pt idx="973">
                  <c:v>-4.7373684146975847E-2</c:v>
                </c:pt>
                <c:pt idx="974">
                  <c:v>-4.7018861954754243E-2</c:v>
                </c:pt>
                <c:pt idx="975">
                  <c:v>-4.6666693722372088E-2</c:v>
                </c:pt>
                <c:pt idx="976">
                  <c:v>-4.6317159653256113E-2</c:v>
                </c:pt>
                <c:pt idx="977">
                  <c:v>-4.5970240097659598E-2</c:v>
                </c:pt>
                <c:pt idx="978">
                  <c:v>-4.5625915551596563E-2</c:v>
                </c:pt>
                <c:pt idx="979">
                  <c:v>-4.528416665580437E-2</c:v>
                </c:pt>
                <c:pt idx="980">
                  <c:v>-4.49449741946637E-2</c:v>
                </c:pt>
                <c:pt idx="981">
                  <c:v>-4.4608319095161164E-2</c:v>
                </c:pt>
                <c:pt idx="982">
                  <c:v>-4.4274182425795061E-2</c:v>
                </c:pt>
                <c:pt idx="983">
                  <c:v>-4.3942545395594834E-2</c:v>
                </c:pt>
                <c:pt idx="984">
                  <c:v>-4.3613389353041043E-2</c:v>
                </c:pt>
                <c:pt idx="985">
                  <c:v>-4.3286695785099027E-2</c:v>
                </c:pt>
                <c:pt idx="986">
                  <c:v>-4.2962446316110459E-2</c:v>
                </c:pt>
                <c:pt idx="987">
                  <c:v>-4.2640622706926479E-2</c:v>
                </c:pt>
                <c:pt idx="988">
                  <c:v>-4.2321206853728199E-2</c:v>
                </c:pt>
                <c:pt idx="989">
                  <c:v>-4.200418078717405E-2</c:v>
                </c:pt>
                <c:pt idx="990">
                  <c:v>-4.1689526671348176E-2</c:v>
                </c:pt>
                <c:pt idx="991">
                  <c:v>-4.1377226802779887E-2</c:v>
                </c:pt>
                <c:pt idx="992">
                  <c:v>-4.1067263609505744E-2</c:v>
                </c:pt>
                <c:pt idx="993">
                  <c:v>-4.0759619650074796E-2</c:v>
                </c:pt>
                <c:pt idx="994">
                  <c:v>-4.0454277612553824E-2</c:v>
                </c:pt>
                <c:pt idx="995">
                  <c:v>-4.0151220313688896E-2</c:v>
                </c:pt>
                <c:pt idx="996">
                  <c:v>-3.9850430697811134E-2</c:v>
                </c:pt>
                <c:pt idx="997">
                  <c:v>-3.9551891835998276E-2</c:v>
                </c:pt>
                <c:pt idx="998">
                  <c:v>-3.9255586925122543E-2</c:v>
                </c:pt>
                <c:pt idx="999">
                  <c:v>-3.8961499286912726E-2</c:v>
                </c:pt>
                <c:pt idx="1000">
                  <c:v>-3.8669612367044692E-2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135336"/>
        <c:axId val="356135728"/>
      </c:scatterChart>
      <c:valAx>
        <c:axId val="356135336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5507800870023615"/>
              <c:y val="0.94488931008299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35728"/>
        <c:crosses val="autoZero"/>
        <c:crossBetween val="midCat"/>
      </c:valAx>
      <c:valAx>
        <c:axId val="356135728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IBNR</a:t>
                </a:r>
              </a:p>
            </c:rich>
          </c:tx>
          <c:layout>
            <c:manualLayout>
              <c:xMode val="edge"/>
              <c:yMode val="edge"/>
              <c:x val="2.069752097580025E-3"/>
              <c:y val="0.4541090922211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35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2989694999554"/>
          <c:y val="0.17711936913747173"/>
          <c:w val="0.82516089238845147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01763883392967E-2"/>
          <c:y val="0.20611836301699979"/>
          <c:w val="0.89650032958200887"/>
          <c:h val="0.71585720554821231"/>
        </c:manualLayout>
      </c:layout>
      <c:scatterChart>
        <c:scatterStyle val="smoothMarker"/>
        <c:varyColors val="0"/>
        <c:ser>
          <c:idx val="0"/>
          <c:order val="0"/>
          <c:tx>
            <c:v>OS(t)</c:v>
          </c:tx>
          <c:spPr>
            <a:ln w="28575" cap="rnd">
              <a:solidFill>
                <a:srgbClr val="AFABAB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model'!$CS$9:$CS$1009</c:f>
              <c:numCache>
                <c:formatCode>#,##0</c:formatCode>
                <c:ptCount val="1001"/>
                <c:pt idx="0">
                  <c:v>0</c:v>
                </c:pt>
                <c:pt idx="1">
                  <c:v>1.7999999999999998</c:v>
                </c:pt>
                <c:pt idx="2">
                  <c:v>3.5594999999999999</c:v>
                </c:pt>
                <c:pt idx="3">
                  <c:v>5.2792087499999996</c:v>
                </c:pt>
                <c:pt idx="4">
                  <c:v>6.9598236093749986</c:v>
                </c:pt>
                <c:pt idx="5">
                  <c:v>8.6020307234296869</c:v>
                </c:pt>
                <c:pt idx="6">
                  <c:v>10.206505197262087</c:v>
                </c:pt>
                <c:pt idx="7">
                  <c:v>11.773911266976876</c:v>
                </c:pt>
                <c:pt idx="8">
                  <c:v>13.304902468288388</c:v>
                </c:pt>
                <c:pt idx="9">
                  <c:v>14.800121802552857</c:v>
                </c:pt>
                <c:pt idx="10">
                  <c:v>16.260201900268694</c:v>
                </c:pt>
                <c:pt idx="11">
                  <c:v>17.685765182083138</c:v>
                </c:pt>
                <c:pt idx="12">
                  <c:v>19.07742401734297</c:v>
                </c:pt>
                <c:pt idx="13">
                  <c:v>20.435780880226478</c:v>
                </c:pt>
                <c:pt idx="14">
                  <c:v>21.761428503493157</c:v>
                </c:pt>
                <c:pt idx="15">
                  <c:v>23.054950029887308</c:v>
                </c:pt>
                <c:pt idx="16">
                  <c:v>24.316919161230945</c:v>
                </c:pt>
                <c:pt idx="17">
                  <c:v>25.547900305240994</c:v>
                </c:pt>
                <c:pt idx="18">
                  <c:v>26.748448720105173</c:v>
                </c:pt>
                <c:pt idx="19">
                  <c:v>27.919110656850567</c:v>
                </c:pt>
                <c:pt idx="20">
                  <c:v>29.060423499538185</c:v>
                </c:pt>
                <c:pt idx="21">
                  <c:v>30.172915903316429</c:v>
                </c:pt>
                <c:pt idx="22">
                  <c:v>31.257107930365969</c:v>
                </c:pt>
                <c:pt idx="23">
                  <c:v>32.313511183767773</c:v>
                </c:pt>
                <c:pt idx="24">
                  <c:v>33.342628939325863</c:v>
                </c:pt>
                <c:pt idx="25">
                  <c:v>34.344956275375729</c:v>
                </c:pt>
                <c:pt idx="26">
                  <c:v>35.320980200608794</c:v>
                </c:pt>
                <c:pt idx="27">
                  <c:v>36.271179779943139</c:v>
                </c:pt>
                <c:pt idx="28">
                  <c:v>37.196026258469892</c:v>
                </c:pt>
                <c:pt idx="29">
                  <c:v>38.095983183504551</c:v>
                </c:pt>
                <c:pt idx="30">
                  <c:v>38.97150652477184</c:v>
                </c:pt>
                <c:pt idx="31">
                  <c:v>39.823044792752491</c:v>
                </c:pt>
                <c:pt idx="32">
                  <c:v>40.651039155219522</c:v>
                </c:pt>
                <c:pt idx="33">
                  <c:v>41.455923551991873</c:v>
                </c:pt>
                <c:pt idx="34">
                  <c:v>42.238124807931875</c:v>
                </c:pt>
                <c:pt idx="35">
                  <c:v>42.998062744213634</c:v>
                </c:pt>
                <c:pt idx="36">
                  <c:v>43.736150287888158</c:v>
                </c:pt>
                <c:pt idx="37">
                  <c:v>44.452793579771281</c:v>
                </c:pt>
                <c:pt idx="38">
                  <c:v>45.148392080679656</c:v>
                </c:pt>
                <c:pt idx="39">
                  <c:v>45.823338676039853</c:v>
                </c:pt>
                <c:pt idx="40">
                  <c:v>46.478019778895387</c:v>
                </c:pt>
                <c:pt idx="41">
                  <c:v>47.112815431335605</c:v>
                </c:pt>
                <c:pt idx="42">
                  <c:v>47.728099404370795</c:v>
                </c:pt>
                <c:pt idx="43">
                  <c:v>48.324239296276666</c:v>
                </c:pt>
                <c:pt idx="44">
                  <c:v>48.901596629431658</c:v>
                </c:pt>
                <c:pt idx="45">
                  <c:v>49.460526945669834</c:v>
                </c:pt>
                <c:pt idx="46">
                  <c:v>50.001379900171841</c:v>
                </c:pt>
                <c:pt idx="47">
                  <c:v>50.524499353916177</c:v>
                </c:pt>
                <c:pt idx="48">
                  <c:v>51.030223464712478</c:v>
                </c:pt>
                <c:pt idx="49">
                  <c:v>51.518884776838554</c:v>
                </c:pt>
                <c:pt idx="50">
                  <c:v>51.990810309302013</c:v>
                </c:pt>
                <c:pt idx="51">
                  <c:v>52.446321642747648</c:v>
                </c:pt>
                <c:pt idx="52">
                  <c:v>52.885735005030952</c:v>
                </c:pt>
                <c:pt idx="53">
                  <c:v>53.309361355478096</c:v>
                </c:pt>
                <c:pt idx="54">
                  <c:v>53.717506467852097</c:v>
                </c:pt>
                <c:pt idx="55">
                  <c:v>54.110471012045195</c:v>
                </c:pt>
                <c:pt idx="56">
                  <c:v>54.488550634516315</c:v>
                </c:pt>
                <c:pt idx="57">
                  <c:v>54.852036037492979</c:v>
                </c:pt>
                <c:pt idx="58">
                  <c:v>55.201213056956284</c:v>
                </c:pt>
                <c:pt idx="59">
                  <c:v>55.536362739427446</c:v>
                </c:pt>
                <c:pt idx="60">
                  <c:v>55.857761417574103</c:v>
                </c:pt>
                <c:pt idx="61">
                  <c:v>56.165680784654278</c:v>
                </c:pt>
                <c:pt idx="62">
                  <c:v>56.460387967815677</c:v>
                </c:pt>
                <c:pt idx="63">
                  <c:v>56.742145600267655</c:v>
                </c:pt>
                <c:pt idx="64">
                  <c:v>57.011211892343084</c:v>
                </c:pt>
                <c:pt idx="65">
                  <c:v>57.267840701466795</c:v>
                </c:pt>
                <c:pt idx="66">
                  <c:v>57.512281601047334</c:v>
                </c:pt>
                <c:pt idx="67">
                  <c:v>57.744779948308391</c:v>
                </c:pt>
                <c:pt idx="68">
                  <c:v>57.965576951075946</c:v>
                </c:pt>
                <c:pt idx="69">
                  <c:v>58.174909733537056</c:v>
                </c:pt>
                <c:pt idx="70">
                  <c:v>58.373011400985803</c:v>
                </c:pt>
                <c:pt idx="71">
                  <c:v>58.560111103571913</c:v>
                </c:pt>
                <c:pt idx="72">
                  <c:v>58.736434099067239</c:v>
                </c:pt>
                <c:pt idx="73">
                  <c:v>58.902201814664764</c:v>
                </c:pt>
                <c:pt idx="74">
                  <c:v>59.057631907825197</c:v>
                </c:pt>
                <c:pt idx="75">
                  <c:v>59.202938326185375</c:v>
                </c:pt>
                <c:pt idx="76">
                  <c:v>59.338331366542818</c:v>
                </c:pt>
                <c:pt idx="77">
                  <c:v>59.464017732930515</c:v>
                </c:pt>
                <c:pt idx="78">
                  <c:v>59.580200593795766</c:v>
                </c:pt>
                <c:pt idx="79">
                  <c:v>59.687079638296595</c:v>
                </c:pt>
                <c:pt idx="80">
                  <c:v>59.784851131729354</c:v>
                </c:pt>
                <c:pt idx="81">
                  <c:v>59.873707970100554</c:v>
                </c:pt>
                <c:pt idx="82">
                  <c:v>59.953839733856086</c:v>
                </c:pt>
                <c:pt idx="83">
                  <c:v>60.025432740780488</c:v>
                </c:pt>
                <c:pt idx="84">
                  <c:v>60.088670098079021</c:v>
                </c:pt>
                <c:pt idx="85">
                  <c:v>60.143731753655018</c:v>
                </c:pt>
                <c:pt idx="86">
                  <c:v>60.190794546594503</c:v>
                </c:pt>
                <c:pt idx="87">
                  <c:v>60.230032256870572</c:v>
                </c:pt>
                <c:pt idx="88">
                  <c:v>60.261615654278941</c:v>
                </c:pt>
                <c:pt idx="89">
                  <c:v>60.285712546616708</c:v>
                </c:pt>
                <c:pt idx="90">
                  <c:v>60.302487827115783</c:v>
                </c:pt>
                <c:pt idx="91">
                  <c:v>60.312103521142134</c:v>
                </c:pt>
                <c:pt idx="92">
                  <c:v>60.314718832172346</c:v>
                </c:pt>
                <c:pt idx="93">
                  <c:v>60.310490187058242</c:v>
                </c:pt>
                <c:pt idx="94">
                  <c:v>60.299571280590584</c:v>
                </c:pt>
                <c:pt idx="95">
                  <c:v>60.282113119372397</c:v>
                </c:pt>
                <c:pt idx="96">
                  <c:v>60.258264065012568</c:v>
                </c:pt>
                <c:pt idx="97">
                  <c:v>60.228169876649893</c:v>
                </c:pt>
                <c:pt idx="98">
                  <c:v>60.191973752818072</c:v>
                </c:pt>
                <c:pt idx="99">
                  <c:v>60.149816372661341</c:v>
                </c:pt>
                <c:pt idx="100">
                  <c:v>60.101835936510952</c:v>
                </c:pt>
                <c:pt idx="101">
                  <c:v>60.048168205832013</c:v>
                </c:pt>
                <c:pt idx="102">
                  <c:v>59.988946542550501</c:v>
                </c:pt>
                <c:pt idx="103">
                  <c:v>59.924301947769671</c:v>
                </c:pt>
                <c:pt idx="104">
                  <c:v>59.854363099885362</c:v>
                </c:pt>
                <c:pt idx="105">
                  <c:v>59.779256392109325</c:v>
                </c:pt>
                <c:pt idx="106">
                  <c:v>59.699105969409509</c:v>
                </c:pt>
                <c:pt idx="107">
                  <c:v>59.614033764876325</c:v>
                </c:pt>
                <c:pt idx="108">
                  <c:v>59.524159535523594</c:v>
                </c:pt>
                <c:pt idx="109">
                  <c:v>59.429600897532737</c:v>
                </c:pt>
                <c:pt idx="110">
                  <c:v>59.330473360948936</c:v>
                </c:pt>
                <c:pt idx="111">
                  <c:v>59.226890363837299</c:v>
                </c:pt>
                <c:pt idx="112">
                  <c:v>59.118963305907563</c:v>
                </c:pt>
                <c:pt idx="113">
                  <c:v>59.006801581615314</c:v>
                </c:pt>
                <c:pt idx="114">
                  <c:v>58.890512612747727</c:v>
                </c:pt>
                <c:pt idx="115">
                  <c:v>58.770201880501723</c:v>
                </c:pt>
                <c:pt idx="116">
                  <c:v>58.645972957062334</c:v>
                </c:pt>
                <c:pt idx="117">
                  <c:v>58.517927536688781</c:v>
                </c:pt>
                <c:pt idx="118">
                  <c:v>58.386165466315944</c:v>
                </c:pt>
                <c:pt idx="119">
                  <c:v>58.250784775678632</c:v>
                </c:pt>
                <c:pt idx="120">
                  <c:v>58.111881706965697</c:v>
                </c:pt>
                <c:pt idx="121">
                  <c:v>57.969550744011535</c:v>
                </c:pt>
                <c:pt idx="122">
                  <c:v>57.823884641031803</c:v>
                </c:pt>
                <c:pt idx="123">
                  <c:v>57.674974450910412</c:v>
                </c:pt>
                <c:pt idx="124">
                  <c:v>57.522909553044649</c:v>
                </c:pt>
                <c:pt idx="125">
                  <c:v>57.367777680755125</c:v>
                </c:pt>
                <c:pt idx="126">
                  <c:v>57.209664948267402</c:v>
                </c:pt>
                <c:pt idx="127">
                  <c:v>57.048655877271557</c:v>
                </c:pt>
                <c:pt idx="128">
                  <c:v>56.884833423066453</c:v>
                </c:pt>
                <c:pt idx="129">
                  <c:v>56.718279000294757</c:v>
                </c:pt>
                <c:pt idx="130">
                  <c:v>56.549072508275351</c:v>
                </c:pt>
                <c:pt idx="131">
                  <c:v>56.377292355938835</c:v>
                </c:pt>
                <c:pt idx="132">
                  <c:v>56.20301548637272</c:v>
                </c:pt>
                <c:pt idx="133">
                  <c:v>56.026317400981796</c:v>
                </c:pt>
                <c:pt idx="134">
                  <c:v>55.847272183269951</c:v>
                </c:pt>
                <c:pt idx="135">
                  <c:v>55.665952522249007</c:v>
                </c:pt>
                <c:pt idx="136">
                  <c:v>55.48242973548043</c:v>
                </c:pt>
                <c:pt idx="137">
                  <c:v>55.296773791755371</c:v>
                </c:pt>
                <c:pt idx="138">
                  <c:v>55.109053333418892</c:v>
                </c:pt>
                <c:pt idx="139">
                  <c:v>54.919335698343417</c:v>
                </c:pt>
                <c:pt idx="140">
                  <c:v>54.727686941557124</c:v>
                </c:pt>
                <c:pt idx="141">
                  <c:v>54.534171856532453</c:v>
                </c:pt>
                <c:pt idx="142">
                  <c:v>54.338853996139932</c:v>
                </c:pt>
                <c:pt idx="143">
                  <c:v>54.141795693272378</c:v>
                </c:pt>
                <c:pt idx="144">
                  <c:v>53.943058081144756</c:v>
                </c:pt>
                <c:pt idx="145">
                  <c:v>53.742701113274535</c:v>
                </c:pt>
                <c:pt idx="146">
                  <c:v>53.540783583147245</c:v>
                </c:pt>
                <c:pt idx="147">
                  <c:v>53.337363143572588</c:v>
                </c:pt>
                <c:pt idx="148">
                  <c:v>53.132496325735261</c:v>
                </c:pt>
                <c:pt idx="149">
                  <c:v>52.926238557945616</c:v>
                </c:pt>
                <c:pt idx="150">
                  <c:v>52.7186441840946</c:v>
                </c:pt>
                <c:pt idx="151">
                  <c:v>52.509766481817451</c:v>
                </c:pt>
                <c:pt idx="152">
                  <c:v>52.299657680370842</c:v>
                </c:pt>
                <c:pt idx="153">
                  <c:v>52.088368978227571</c:v>
                </c:pt>
                <c:pt idx="154">
                  <c:v>51.875950560393484</c:v>
                </c:pt>
                <c:pt idx="155">
                  <c:v>51.662451615450614</c:v>
                </c:pt>
                <c:pt idx="156">
                  <c:v>51.447920352330925</c:v>
                </c:pt>
                <c:pt idx="157">
                  <c:v>51.232404016824674</c:v>
                </c:pt>
                <c:pt idx="158">
                  <c:v>51.015948907827664</c:v>
                </c:pt>
                <c:pt idx="159">
                  <c:v>50.798600393331213</c:v>
                </c:pt>
                <c:pt idx="160">
                  <c:v>50.580402926158797</c:v>
                </c:pt>
                <c:pt idx="161">
                  <c:v>50.361400059453509</c:v>
                </c:pt>
                <c:pt idx="162">
                  <c:v>50.141634461919899</c:v>
                </c:pt>
                <c:pt idx="163">
                  <c:v>49.921147932824105</c:v>
                </c:pt>
                <c:pt idx="164">
                  <c:v>49.699981416756003</c:v>
                </c:pt>
                <c:pt idx="165">
                  <c:v>49.478175018156982</c:v>
                </c:pt>
                <c:pt idx="166">
                  <c:v>49.255768015617058</c:v>
                </c:pt>
                <c:pt idx="167">
                  <c:v>49.032798875944742</c:v>
                </c:pt>
                <c:pt idx="168">
                  <c:v>48.80930526801329</c:v>
                </c:pt>
                <c:pt idx="169">
                  <c:v>48.585324076386762</c:v>
                </c:pt>
                <c:pt idx="170">
                  <c:v>48.360891414729174</c:v>
                </c:pt>
                <c:pt idx="171">
                  <c:v>48.136042639000308</c:v>
                </c:pt>
                <c:pt idx="172">
                  <c:v>47.910812360441156</c:v>
                </c:pt>
                <c:pt idx="173">
                  <c:v>47.685234458352717</c:v>
                </c:pt>
                <c:pt idx="174">
                  <c:v>47.459342092670717</c:v>
                </c:pt>
                <c:pt idx="175">
                  <c:v>47.233167716339977</c:v>
                </c:pt>
                <c:pt idx="176">
                  <c:v>47.006743087491273</c:v>
                </c:pt>
                <c:pt idx="177">
                  <c:v>46.780099281423574</c:v>
                </c:pt>
                <c:pt idx="178">
                  <c:v>46.553266702395035</c:v>
                </c:pt>
                <c:pt idx="179">
                  <c:v>46.326275095225498</c:v>
                </c:pt>
                <c:pt idx="180">
                  <c:v>46.099153556713262</c:v>
                </c:pt>
                <c:pt idx="181">
                  <c:v>45.871930546869336</c:v>
                </c:pt>
                <c:pt idx="182">
                  <c:v>45.644633899971737</c:v>
                </c:pt>
                <c:pt idx="183">
                  <c:v>45.417290835442827</c:v>
                </c:pt>
                <c:pt idx="184">
                  <c:v>45.189927968552084</c:v>
                </c:pt>
                <c:pt idx="185">
                  <c:v>44.962571320947376</c:v>
                </c:pt>
                <c:pt idx="186">
                  <c:v>44.735246331017336</c:v>
                </c:pt>
                <c:pt idx="187">
                  <c:v>44.50797786408711</c:v>
                </c:pt>
                <c:pt idx="188">
                  <c:v>44.280790222450577</c:v>
                </c:pt>
                <c:pt idx="189">
                  <c:v>44.053707155241156</c:v>
                </c:pt>
                <c:pt idx="190">
                  <c:v>43.826751868143916</c:v>
                </c:pt>
                <c:pt idx="191">
                  <c:v>43.599947032951405</c:v>
                </c:pt>
                <c:pt idx="192">
                  <c:v>43.373314796965545</c:v>
                </c:pt>
                <c:pt idx="193">
                  <c:v>43.146876792248179</c:v>
                </c:pt>
                <c:pt idx="194">
                  <c:v>42.920654144722278</c:v>
                </c:pt>
                <c:pt idx="195">
                  <c:v>42.69466748312658</c:v>
                </c:pt>
                <c:pt idx="196">
                  <c:v>42.468936947825497</c:v>
                </c:pt>
                <c:pt idx="197">
                  <c:v>42.243482199476844</c:v>
                </c:pt>
                <c:pt idx="198">
                  <c:v>42.018322427559426</c:v>
                </c:pt>
                <c:pt idx="199">
                  <c:v>41.793476358762703</c:v>
                </c:pt>
                <c:pt idx="200">
                  <c:v>41.568962265240799</c:v>
                </c:pt>
                <c:pt idx="201">
                  <c:v>41.344797972732763</c:v>
                </c:pt>
                <c:pt idx="202">
                  <c:v>41.121000868551334</c:v>
                </c:pt>
                <c:pt idx="203">
                  <c:v>40.897587909442052</c:v>
                </c:pt>
                <c:pt idx="204">
                  <c:v>40.674575629315015</c:v>
                </c:pt>
                <c:pt idx="205">
                  <c:v>40.451980146851028</c:v>
                </c:pt>
                <c:pt idx="206">
                  <c:v>40.229817172984184</c:v>
                </c:pt>
                <c:pt idx="207">
                  <c:v>40.008102018262818</c:v>
                </c:pt>
                <c:pt idx="208">
                  <c:v>39.786849600090719</c:v>
                </c:pt>
                <c:pt idx="209">
                  <c:v>39.566074449850433</c:v>
                </c:pt>
                <c:pt idx="210">
                  <c:v>39.345790719910568</c:v>
                </c:pt>
                <c:pt idx="211">
                  <c:v>39.126012190518708</c:v>
                </c:pt>
                <c:pt idx="212">
                  <c:v>38.906752276582182</c:v>
                </c:pt>
                <c:pt idx="213">
                  <c:v>38.688024034337815</c:v>
                </c:pt>
                <c:pt idx="214">
                  <c:v>38.469840167912821</c:v>
                </c:pt>
                <c:pt idx="215">
                  <c:v>38.252213035778524</c:v>
                </c:pt>
                <c:pt idx="216">
                  <c:v>38.035154657098346</c:v>
                </c:pt>
                <c:pt idx="217">
                  <c:v>37.818676717971968</c:v>
                </c:pt>
                <c:pt idx="218">
                  <c:v>37.602790577576997</c:v>
                </c:pt>
                <c:pt idx="219">
                  <c:v>37.387507274210151</c:v>
                </c:pt>
                <c:pt idx="220">
                  <c:v>37.172837531229064</c:v>
                </c:pt>
                <c:pt idx="221">
                  <c:v>36.958791762896709</c:v>
                </c:pt>
                <c:pt idx="222">
                  <c:v>36.745380080129578</c:v>
                </c:pt>
                <c:pt idx="223">
                  <c:v>36.53261229615137</c:v>
                </c:pt>
                <c:pt idx="224">
                  <c:v>36.320497932053684</c:v>
                </c:pt>
                <c:pt idx="225">
                  <c:v>36.109046222264865</c:v>
                </c:pt>
                <c:pt idx="226">
                  <c:v>35.89826611992892</c:v>
                </c:pt>
                <c:pt idx="227">
                  <c:v>35.68816630219554</c:v>
                </c:pt>
                <c:pt idx="228">
                  <c:v>35.478755175422691</c:v>
                </c:pt>
                <c:pt idx="229">
                  <c:v>35.270040880293209</c:v>
                </c:pt>
                <c:pt idx="230">
                  <c:v>35.062031296846925</c:v>
                </c:pt>
                <c:pt idx="231">
                  <c:v>34.85473404942914</c:v>
                </c:pt>
                <c:pt idx="232">
                  <c:v>34.64815651155736</c:v>
                </c:pt>
                <c:pt idx="233">
                  <c:v>34.442305810707126</c:v>
                </c:pt>
                <c:pt idx="234">
                  <c:v>34.237188833018479</c:v>
                </c:pt>
                <c:pt idx="235">
                  <c:v>34.032812227924126</c:v>
                </c:pt>
                <c:pt idx="236">
                  <c:v>33.829182412700661</c:v>
                </c:pt>
                <c:pt idx="237">
                  <c:v>33.626305576944091</c:v>
                </c:pt>
                <c:pt idx="238">
                  <c:v>33.424187686970612</c:v>
                </c:pt>
                <c:pt idx="239">
                  <c:v>33.222834490144137</c:v>
                </c:pt>
                <c:pt idx="240">
                  <c:v>33.022251519131473</c:v>
                </c:pt>
                <c:pt idx="241">
                  <c:v>32.822444096086443</c:v>
                </c:pt>
                <c:pt idx="242">
                  <c:v>32.623417336764049</c:v>
                </c:pt>
                <c:pt idx="243">
                  <c:v>32.425176154565577</c:v>
                </c:pt>
                <c:pt idx="244">
                  <c:v>32.227725264516209</c:v>
                </c:pt>
                <c:pt idx="245">
                  <c:v>32.031069187175532</c:v>
                </c:pt>
                <c:pt idx="246">
                  <c:v>31.835212252482776</c:v>
                </c:pt>
                <c:pt idx="247">
                  <c:v>31.64015860353706</c:v>
                </c:pt>
                <c:pt idx="248">
                  <c:v>31.445912200314211</c:v>
                </c:pt>
                <c:pt idx="249">
                  <c:v>31.252476823320976</c:v>
                </c:pt>
                <c:pt idx="250">
                  <c:v>31.059856077187561</c:v>
                </c:pt>
                <c:pt idx="251">
                  <c:v>30.868053394199507</c:v>
                </c:pt>
                <c:pt idx="252">
                  <c:v>30.677072037770003</c:v>
                </c:pt>
                <c:pt idx="253">
                  <c:v>30.486915105853328</c:v>
                </c:pt>
                <c:pt idx="254">
                  <c:v>30.297585534300538</c:v>
                </c:pt>
                <c:pt idx="255">
                  <c:v>30.109086100158251</c:v>
                </c:pt>
                <c:pt idx="256">
                  <c:v>29.921419424911548</c:v>
                </c:pt>
                <c:pt idx="257">
                  <c:v>29.734587977671652</c:v>
                </c:pt>
                <c:pt idx="258">
                  <c:v>29.54859407830935</c:v>
                </c:pt>
                <c:pt idx="259">
                  <c:v>29.363439900535212</c:v>
                </c:pt>
                <c:pt idx="260">
                  <c:v>29.179127474927171</c:v>
                </c:pt>
                <c:pt idx="261">
                  <c:v>28.995658691906527</c:v>
                </c:pt>
                <c:pt idx="262">
                  <c:v>28.813035304662904</c:v>
                </c:pt>
                <c:pt idx="263">
                  <c:v>28.631258932029411</c:v>
                </c:pt>
                <c:pt idx="264">
                  <c:v>28.450331061308418</c:v>
                </c:pt>
                <c:pt idx="265">
                  <c:v>28.270253051048783</c:v>
                </c:pt>
                <c:pt idx="266">
                  <c:v>28.091026133775586</c:v>
                </c:pt>
                <c:pt idx="267">
                  <c:v>27.912651418672809</c:v>
                </c:pt>
                <c:pt idx="268">
                  <c:v>27.735129894219767</c:v>
                </c:pt>
                <c:pt idx="269">
                  <c:v>27.558462430782328</c:v>
                </c:pt>
                <c:pt idx="270">
                  <c:v>27.382649783159138</c:v>
                </c:pt>
                <c:pt idx="271">
                  <c:v>27.207692593084005</c:v>
                </c:pt>
                <c:pt idx="272">
                  <c:v>27.033591391684951</c:v>
                </c:pt>
                <c:pt idx="273">
                  <c:v>26.860346601900673</c:v>
                </c:pt>
                <c:pt idx="274">
                  <c:v>26.687958540854964</c:v>
                </c:pt>
                <c:pt idx="275">
                  <c:v>26.516427422190077</c:v>
                </c:pt>
                <c:pt idx="276">
                  <c:v>26.345753358359289</c:v>
                </c:pt>
                <c:pt idx="277">
                  <c:v>26.17593636287971</c:v>
                </c:pt>
                <c:pt idx="278">
                  <c:v>26.006976352545607</c:v>
                </c:pt>
                <c:pt idx="279">
                  <c:v>25.838873149603202</c:v>
                </c:pt>
                <c:pt idx="280">
                  <c:v>25.671626483887323</c:v>
                </c:pt>
                <c:pt idx="281">
                  <c:v>25.505235994920739</c:v>
                </c:pt>
                <c:pt idx="282">
                  <c:v>25.339701233976456</c:v>
                </c:pt>
                <c:pt idx="283">
                  <c:v>25.175021666103987</c:v>
                </c:pt>
                <c:pt idx="284">
                  <c:v>25.011196672119851</c:v>
                </c:pt>
                <c:pt idx="285">
                  <c:v>24.848225550562901</c:v>
                </c:pt>
                <c:pt idx="286">
                  <c:v>24.686107519615376</c:v>
                </c:pt>
                <c:pt idx="287">
                  <c:v>24.52484171898972</c:v>
                </c:pt>
                <c:pt idx="288">
                  <c:v>24.364427211782186</c:v>
                </c:pt>
                <c:pt idx="289">
                  <c:v>24.204862986293449</c:v>
                </c:pt>
                <c:pt idx="290">
                  <c:v>24.046147957816871</c:v>
                </c:pt>
                <c:pt idx="291">
                  <c:v>23.888280970395058</c:v>
                </c:pt>
                <c:pt idx="292">
                  <c:v>23.731260798544994</c:v>
                </c:pt>
                <c:pt idx="293">
                  <c:v>23.57508614895238</c:v>
                </c:pt>
                <c:pt idx="294">
                  <c:v>23.419755662135756</c:v>
                </c:pt>
                <c:pt idx="295">
                  <c:v>23.265267914080752</c:v>
                </c:pt>
                <c:pt idx="296">
                  <c:v>23.111621417844987</c:v>
                </c:pt>
                <c:pt idx="297">
                  <c:v>22.958814625134195</c:v>
                </c:pt>
                <c:pt idx="298">
                  <c:v>22.806845927849892</c:v>
                </c:pt>
                <c:pt idx="299">
                  <c:v>22.655713659609148</c:v>
                </c:pt>
                <c:pt idx="300">
                  <c:v>22.505416097236946</c:v>
                </c:pt>
                <c:pt idx="301">
                  <c:v>22.355951462231417</c:v>
                </c:pt>
                <c:pt idx="302">
                  <c:v>22.207317922202577</c:v>
                </c:pt>
                <c:pt idx="303">
                  <c:v>22.059513592284887</c:v>
                </c:pt>
                <c:pt idx="304">
                  <c:v>21.912536536524101</c:v>
                </c:pt>
                <c:pt idx="305">
                  <c:v>21.766384769238783</c:v>
                </c:pt>
                <c:pt idx="306">
                  <c:v>21.621056256357036</c:v>
                </c:pt>
                <c:pt idx="307">
                  <c:v>21.476548916728575</c:v>
                </c:pt>
                <c:pt idx="308">
                  <c:v>21.332860623412927</c:v>
                </c:pt>
                <c:pt idx="309">
                  <c:v>21.189989204943743</c:v>
                </c:pt>
                <c:pt idx="310">
                  <c:v>21.047932446569988</c:v>
                </c:pt>
                <c:pt idx="311">
                  <c:v>20.906688091474081</c:v>
                </c:pt>
                <c:pt idx="312">
                  <c:v>20.766253841967583</c:v>
                </c:pt>
                <c:pt idx="313">
                  <c:v>20.626627360664699</c:v>
                </c:pt>
                <c:pt idx="314">
                  <c:v>20.487806271633914</c:v>
                </c:pt>
                <c:pt idx="315">
                  <c:v>20.349788161528252</c:v>
                </c:pt>
                <c:pt idx="316">
                  <c:v>20.212570580694404</c:v>
                </c:pt>
                <c:pt idx="317">
                  <c:v>20.076151044261138</c:v>
                </c:pt>
                <c:pt idx="318">
                  <c:v>19.940527033207289</c:v>
                </c:pt>
                <c:pt idx="319">
                  <c:v>19.805695995409678</c:v>
                </c:pt>
                <c:pt idx="320">
                  <c:v>19.671655346671287</c:v>
                </c:pt>
                <c:pt idx="321">
                  <c:v>19.538402471730024</c:v>
                </c:pt>
                <c:pt idx="322">
                  <c:v>19.405934725248414</c:v>
                </c:pt>
                <c:pt idx="323">
                  <c:v>19.2742494327846</c:v>
                </c:pt>
                <c:pt idx="324">
                  <c:v>19.143343891744621</c:v>
                </c:pt>
                <c:pt idx="325">
                  <c:v>19.01321537231685</c:v>
                </c:pt>
                <c:pt idx="326">
                  <c:v>18.883861118388396</c:v>
                </c:pt>
                <c:pt idx="327">
                  <c:v>18.755278348443952</c:v>
                </c:pt>
                <c:pt idx="328">
                  <c:v>18.627464256447425</c:v>
                </c:pt>
                <c:pt idx="329">
                  <c:v>18.500416012706623</c:v>
                </c:pt>
                <c:pt idx="330">
                  <c:v>18.37413076472113</c:v>
                </c:pt>
                <c:pt idx="331">
                  <c:v>18.248605638013885</c:v>
                </c:pt>
                <c:pt idx="332">
                  <c:v>18.123837736946527</c:v>
                </c:pt>
                <c:pt idx="333">
                  <c:v>17.9998241455189</c:v>
                </c:pt>
                <c:pt idx="334">
                  <c:v>17.876561928152995</c:v>
                </c:pt>
                <c:pt idx="335">
                  <c:v>17.754048130461442</c:v>
                </c:pt>
                <c:pt idx="336">
                  <c:v>17.632279780001028</c:v>
                </c:pt>
                <c:pt idx="337">
                  <c:v>17.511253887011307</c:v>
                </c:pt>
                <c:pt idx="338">
                  <c:v>17.390967445138614</c:v>
                </c:pt>
                <c:pt idx="339">
                  <c:v>17.271417432145768</c:v>
                </c:pt>
                <c:pt idx="340">
                  <c:v>17.15260081060768</c:v>
                </c:pt>
                <c:pt idx="341">
                  <c:v>17.034514528593093</c:v>
                </c:pt>
                <c:pt idx="342">
                  <c:v>16.917155520332614</c:v>
                </c:pt>
                <c:pt idx="343">
                  <c:v>16.800520706873556</c:v>
                </c:pt>
                <c:pt idx="344">
                  <c:v>16.684606996721286</c:v>
                </c:pt>
                <c:pt idx="345">
                  <c:v>16.569411286467897</c:v>
                </c:pt>
                <c:pt idx="346">
                  <c:v>16.454930461408097</c:v>
                </c:pt>
                <c:pt idx="347">
                  <c:v>16.341161396142397</c:v>
                </c:pt>
                <c:pt idx="348">
                  <c:v>16.228100955168273</c:v>
                </c:pt>
                <c:pt idx="349">
                  <c:v>16.115745993459001</c:v>
                </c:pt>
                <c:pt idx="350">
                  <c:v>16.004093357030726</c:v>
                </c:pt>
                <c:pt idx="351">
                  <c:v>15.893139883497838</c:v>
                </c:pt>
                <c:pt idx="352">
                  <c:v>15.78288240261675</c:v>
                </c:pt>
                <c:pt idx="353">
                  <c:v>15.673317736818618</c:v>
                </c:pt>
                <c:pt idx="354">
                  <c:v>15.564442701730641</c:v>
                </c:pt>
                <c:pt idx="355">
                  <c:v>15.456254106686742</c:v>
                </c:pt>
                <c:pt idx="356">
                  <c:v>15.348748755227405</c:v>
                </c:pt>
                <c:pt idx="357">
                  <c:v>15.241923445588895</c:v>
                </c:pt>
                <c:pt idx="358">
                  <c:v>15.135774971182286</c:v>
                </c:pt>
                <c:pt idx="359">
                  <c:v>15.030300121062183</c:v>
                </c:pt>
                <c:pt idx="360">
                  <c:v>14.925495680385538</c:v>
                </c:pt>
                <c:pt idx="361">
                  <c:v>14.821358430860499</c:v>
                </c:pt>
                <c:pt idx="362">
                  <c:v>14.717885151185726</c:v>
                </c:pt>
                <c:pt idx="363">
                  <c:v>14.615072617480166</c:v>
                </c:pt>
                <c:pt idx="364">
                  <c:v>14.512917603703471</c:v>
                </c:pt>
                <c:pt idx="365">
                  <c:v>14.411416882067286</c:v>
                </c:pt>
                <c:pt idx="366">
                  <c:v>14.310567223437502</c:v>
                </c:pt>
                <c:pt idx="367">
                  <c:v>14.210365397727642</c:v>
                </c:pt>
                <c:pt idx="368">
                  <c:v>14.110808174283633</c:v>
                </c:pt>
                <c:pt idx="369">
                  <c:v>14.011892322259868</c:v>
                </c:pt>
                <c:pt idx="370">
                  <c:v>13.913614610987025</c:v>
                </c:pt>
                <c:pt idx="371">
                  <c:v>13.815971810331561</c:v>
                </c:pt>
                <c:pt idx="372">
                  <c:v>13.718960691047101</c:v>
                </c:pt>
                <c:pt idx="373">
                  <c:v>13.622578025117903</c:v>
                </c:pt>
                <c:pt idx="374">
                  <c:v>13.52682058609436</c:v>
                </c:pt>
                <c:pt idx="375">
                  <c:v>13.431685149421028</c:v>
                </c:pt>
                <c:pt idx="376">
                  <c:v>13.337168492756902</c:v>
                </c:pt>
                <c:pt idx="377">
                  <c:v>13.243267396288417</c:v>
                </c:pt>
                <c:pt idx="378">
                  <c:v>13.149978643035013</c:v>
                </c:pt>
                <c:pt idx="379">
                  <c:v>13.057299019147763</c:v>
                </c:pt>
                <c:pt idx="380">
                  <c:v>12.965225314200609</c:v>
                </c:pt>
                <c:pt idx="381">
                  <c:v>12.873754321475118</c:v>
                </c:pt>
                <c:pt idx="382">
                  <c:v>12.782882838238109</c:v>
                </c:pt>
                <c:pt idx="383">
                  <c:v>12.692607666012762</c:v>
                </c:pt>
                <c:pt idx="384">
                  <c:v>12.602925610843187</c:v>
                </c:pt>
                <c:pt idx="385">
                  <c:v>12.513833483552503</c:v>
                </c:pt>
                <c:pt idx="386">
                  <c:v>12.42532809999463</c:v>
                </c:pt>
                <c:pt idx="387">
                  <c:v>12.337406281299934</c:v>
                </c:pt>
                <c:pt idx="388">
                  <c:v>12.250064854114598</c:v>
                </c:pt>
                <c:pt idx="389">
                  <c:v>12.163300650834302</c:v>
                </c:pt>
                <c:pt idx="390">
                  <c:v>12.077110509831712</c:v>
                </c:pt>
                <c:pt idx="391">
                  <c:v>11.991491275678456</c:v>
                </c:pt>
                <c:pt idx="392">
                  <c:v>11.906439799361308</c:v>
                </c:pt>
                <c:pt idx="393">
                  <c:v>11.821952938492771</c:v>
                </c:pt>
                <c:pt idx="394">
                  <c:v>11.738027557516347</c:v>
                </c:pt>
                <c:pt idx="395">
                  <c:v>11.654660527906302</c:v>
                </c:pt>
                <c:pt idx="396">
                  <c:v>11.571848728362284</c:v>
                </c:pt>
                <c:pt idx="397">
                  <c:v>11.489589044998596</c:v>
                </c:pt>
                <c:pt idx="398">
                  <c:v>11.407878371528653</c:v>
                </c:pt>
                <c:pt idx="399">
                  <c:v>11.326713609444226</c:v>
                </c:pt>
                <c:pt idx="400">
                  <c:v>11.246091668189905</c:v>
                </c:pt>
                <c:pt idx="401">
                  <c:v>11.166009465332749</c:v>
                </c:pt>
                <c:pt idx="402">
                  <c:v>11.086463926727205</c:v>
                </c:pt>
                <c:pt idx="403">
                  <c:v>11.007451986675434</c:v>
                </c:pt>
                <c:pt idx="404">
                  <c:v>10.928970588083075</c:v>
                </c:pt>
                <c:pt idx="405">
                  <c:v>10.851016682610535</c:v>
                </c:pt>
                <c:pt idx="406">
                  <c:v>10.77358723081997</c:v>
                </c:pt>
                <c:pt idx="407">
                  <c:v>10.696679202317895</c:v>
                </c:pt>
                <c:pt idx="408">
                  <c:v>10.620289575893665</c:v>
                </c:pt>
                <c:pt idx="409">
                  <c:v>10.54441533965371</c:v>
                </c:pt>
                <c:pt idx="410">
                  <c:v>10.469053491151868</c:v>
                </c:pt>
                <c:pt idx="411">
                  <c:v>10.3942010375156</c:v>
                </c:pt>
                <c:pt idx="412">
                  <c:v>10.319854995568406</c:v>
                </c:pt>
                <c:pt idx="413">
                  <c:v>10.246012391948298</c:v>
                </c:pt>
                <c:pt idx="414">
                  <c:v>10.172670263222642</c:v>
                </c:pt>
                <c:pt idx="415">
                  <c:v>10.099825655999226</c:v>
                </c:pt>
                <c:pt idx="416">
                  <c:v>10.027475627033709</c:v>
                </c:pt>
                <c:pt idx="417">
                  <c:v>9.9556172433336343</c:v>
                </c:pt>
                <c:pt idx="418">
                  <c:v>9.8842475822587517</c:v>
                </c:pt>
                <c:pt idx="419">
                  <c:v>9.8133637316181819</c:v>
                </c:pt>
                <c:pt idx="420">
                  <c:v>9.7429627897640074</c:v>
                </c:pt>
                <c:pt idx="421">
                  <c:v>9.6730418656817676</c:v>
                </c:pt>
                <c:pt idx="422">
                  <c:v>9.6035980790775142</c:v>
                </c:pt>
                <c:pt idx="423">
                  <c:v>9.534628560461968</c:v>
                </c:pt>
                <c:pt idx="424">
                  <c:v>9.4661304512313933</c:v>
                </c:pt>
                <c:pt idx="425">
                  <c:v>9.3981009037454442</c:v>
                </c:pt>
                <c:pt idx="426">
                  <c:v>9.3305370814021558</c:v>
                </c:pt>
                <c:pt idx="427">
                  <c:v>9.2634361587099363</c:v>
                </c:pt>
                <c:pt idx="428">
                  <c:v>9.1967953213566176</c:v>
                </c:pt>
                <c:pt idx="429">
                  <c:v>9.130611766275905</c:v>
                </c:pt>
                <c:pt idx="430">
                  <c:v>9.0648827017108431</c:v>
                </c:pt>
                <c:pt idx="431">
                  <c:v>8.9996053472747946</c:v>
                </c:pt>
                <c:pt idx="432">
                  <c:v>8.9347769340096193</c:v>
                </c:pt>
                <c:pt idx="433">
                  <c:v>8.8703947044413383</c:v>
                </c:pt>
                <c:pt idx="434">
                  <c:v>8.8064559126332682</c:v>
                </c:pt>
                <c:pt idx="435">
                  <c:v>8.7429578242366262</c:v>
                </c:pt>
                <c:pt idx="436">
                  <c:v>8.6798977165387328</c:v>
                </c:pt>
                <c:pt idx="437">
                  <c:v>8.617272878508814</c:v>
                </c:pt>
                <c:pt idx="438">
                  <c:v>8.5550806108414719</c:v>
                </c:pt>
                <c:pt idx="439">
                  <c:v>8.4933182259977968</c:v>
                </c:pt>
                <c:pt idx="440">
                  <c:v>8.4319830482444047</c:v>
                </c:pt>
                <c:pt idx="441">
                  <c:v>8.3710724136900438</c:v>
                </c:pt>
                <c:pt idx="442">
                  <c:v>8.3105836703202272</c:v>
                </c:pt>
                <c:pt idx="443">
                  <c:v>8.2505141780296753</c:v>
                </c:pt>
                <c:pt idx="444">
                  <c:v>8.1908613086527424</c:v>
                </c:pt>
                <c:pt idx="445">
                  <c:v>8.1316224459917805</c:v>
                </c:pt>
                <c:pt idx="446">
                  <c:v>8.0727949858434584</c:v>
                </c:pt>
                <c:pt idx="447">
                  <c:v>8.0143763360233038</c:v>
                </c:pt>
                <c:pt idx="448">
                  <c:v>7.9563639163881845</c:v>
                </c:pt>
                <c:pt idx="449">
                  <c:v>7.898755158857071</c:v>
                </c:pt>
                <c:pt idx="450">
                  <c:v>7.8415475074298087</c:v>
                </c:pt>
                <c:pt idx="451">
                  <c:v>7.7847384182042845</c:v>
                </c:pt>
                <c:pt idx="452">
                  <c:v>7.7283253593917465</c:v>
                </c:pt>
                <c:pt idx="453">
                  <c:v>7.6723058113304461</c:v>
                </c:pt>
                <c:pt idx="454">
                  <c:v>7.6166772664976037</c:v>
                </c:pt>
                <c:pt idx="455">
                  <c:v>7.5614372295197114</c:v>
                </c:pt>
                <c:pt idx="456">
                  <c:v>7.5065832171813298</c:v>
                </c:pt>
                <c:pt idx="457">
                  <c:v>7.4521127584322642</c:v>
                </c:pt>
                <c:pt idx="458">
                  <c:v>7.3980233943931211</c:v>
                </c:pt>
                <c:pt idx="459">
                  <c:v>7.3443126783595289</c:v>
                </c:pt>
                <c:pt idx="460">
                  <c:v>7.290978175804824</c:v>
                </c:pt>
                <c:pt idx="461">
                  <c:v>7.2380174643812865</c:v>
                </c:pt>
                <c:pt idx="462">
                  <c:v>7.1854281339199986</c:v>
                </c:pt>
                <c:pt idx="463">
                  <c:v>7.1332077864293524</c:v>
                </c:pt>
                <c:pt idx="464">
                  <c:v>7.081354036092165</c:v>
                </c:pt>
                <c:pt idx="465">
                  <c:v>7.0298645092615999</c:v>
                </c:pt>
                <c:pt idx="466">
                  <c:v>6.9787368444556535</c:v>
                </c:pt>
                <c:pt idx="467">
                  <c:v>6.9279686923505466</c:v>
                </c:pt>
                <c:pt idx="468">
                  <c:v>6.8775577157728094</c:v>
                </c:pt>
                <c:pt idx="469">
                  <c:v>6.8275015896901863</c:v>
                </c:pt>
                <c:pt idx="470">
                  <c:v>6.7777980012013899</c:v>
                </c:pt>
                <c:pt idx="471">
                  <c:v>6.7284446495247607</c:v>
                </c:pt>
                <c:pt idx="472">
                  <c:v>6.6794392459857193</c:v>
                </c:pt>
                <c:pt idx="473">
                  <c:v>6.6307795140032226</c:v>
                </c:pt>
                <c:pt idx="474">
                  <c:v>6.5824631890751704</c:v>
                </c:pt>
                <c:pt idx="475">
                  <c:v>6.5344880187626728</c:v>
                </c:pt>
                <c:pt idx="476">
                  <c:v>6.486851762673453</c:v>
                </c:pt>
                <c:pt idx="477">
                  <c:v>6.439552192444097</c:v>
                </c:pt>
                <c:pt idx="478">
                  <c:v>6.392587091721623</c:v>
                </c:pt>
                <c:pt idx="479">
                  <c:v>6.3459542561437559</c:v>
                </c:pt>
                <c:pt idx="480">
                  <c:v>6.2996514933185495</c:v>
                </c:pt>
                <c:pt idx="481">
                  <c:v>6.2536766228031127</c:v>
                </c:pt>
                <c:pt idx="482">
                  <c:v>6.2080274760812699</c:v>
                </c:pt>
                <c:pt idx="483">
                  <c:v>6.1627018965406108</c:v>
                </c:pt>
                <c:pt idx="484">
                  <c:v>6.1176977394485448</c:v>
                </c:pt>
                <c:pt idx="485">
                  <c:v>6.0730128719277019</c:v>
                </c:pt>
                <c:pt idx="486">
                  <c:v>6.028645172930382</c:v>
                </c:pt>
                <c:pt idx="487">
                  <c:v>5.9845925332123926</c:v>
                </c:pt>
                <c:pt idx="488">
                  <c:v>5.9408528553061188</c:v>
                </c:pt>
                <c:pt idx="489">
                  <c:v>5.8974240534927418</c:v>
                </c:pt>
                <c:pt idx="490">
                  <c:v>5.8543040537739586</c:v>
                </c:pt>
                <c:pt idx="491">
                  <c:v>5.811490793842836</c:v>
                </c:pt>
                <c:pt idx="492">
                  <c:v>5.7689822230540955</c:v>
                </c:pt>
                <c:pt idx="493">
                  <c:v>5.7267763023938016</c:v>
                </c:pt>
                <c:pt idx="494">
                  <c:v>5.6848710044482686</c:v>
                </c:pt>
                <c:pt idx="495">
                  <c:v>5.643264313372498</c:v>
                </c:pt>
                <c:pt idx="496">
                  <c:v>5.6019542248579199</c:v>
                </c:pt>
                <c:pt idx="497">
                  <c:v>5.5609387460996658</c:v>
                </c:pt>
                <c:pt idx="498">
                  <c:v>5.5202158957631866</c:v>
                </c:pt>
                <c:pt idx="499">
                  <c:v>5.4797837039503463</c:v>
                </c:pt>
                <c:pt idx="500">
                  <c:v>5.4396402121650027</c:v>
                </c:pt>
                <c:pt idx="501">
                  <c:v>5.3997834732781484</c:v>
                </c:pt>
                <c:pt idx="502">
                  <c:v>5.3602115514923696</c:v>
                </c:pt>
                <c:pt idx="503">
                  <c:v>5.3209225223060344</c:v>
                </c:pt>
                <c:pt idx="504">
                  <c:v>5.2819144724768563</c:v>
                </c:pt>
                <c:pt idx="505">
                  <c:v>5.2431854999850742</c:v>
                </c:pt>
                <c:pt idx="506">
                  <c:v>5.2047337139961911</c:v>
                </c:pt>
                <c:pt idx="507">
                  <c:v>5.1665572348233155</c:v>
                </c:pt>
                <c:pt idx="508">
                  <c:v>5.1286541938889911</c:v>
                </c:pt>
                <c:pt idx="509">
                  <c:v>5.0910227336867848</c:v>
                </c:pt>
                <c:pt idx="510">
                  <c:v>5.0536610077423205</c:v>
                </c:pt>
                <c:pt idx="511">
                  <c:v>5.0165671805740715</c:v>
                </c:pt>
                <c:pt idx="512">
                  <c:v>4.9797394276537261</c:v>
                </c:pt>
                <c:pt idx="513">
                  <c:v>4.9431759353662699</c:v>
                </c:pt>
                <c:pt idx="514">
                  <c:v>4.906874900969683</c:v>
                </c:pt>
                <c:pt idx="515">
                  <c:v>4.8708345325542837</c:v>
                </c:pt>
                <c:pt idx="516">
                  <c:v>4.8350530490018713</c:v>
                </c:pt>
                <c:pt idx="517">
                  <c:v>4.799528679944487</c:v>
                </c:pt>
                <c:pt idx="518">
                  <c:v>4.7642596657228609</c:v>
                </c:pt>
                <c:pt idx="519">
                  <c:v>4.7292442573447317</c:v>
                </c:pt>
                <c:pt idx="520">
                  <c:v>4.6944807164427118</c:v>
                </c:pt>
                <c:pt idx="521">
                  <c:v>4.659967315232052</c:v>
                </c:pt>
                <c:pt idx="522">
                  <c:v>4.6257023364680236</c:v>
                </c:pt>
                <c:pt idx="523">
                  <c:v>4.5916840734032149</c:v>
                </c:pt>
                <c:pt idx="524">
                  <c:v>4.5579108297445146</c:v>
                </c:pt>
                <c:pt idx="525">
                  <c:v>4.5243809196098823</c:v>
                </c:pt>
                <c:pt idx="526">
                  <c:v>4.4910926674849492</c:v>
                </c:pt>
                <c:pt idx="527">
                  <c:v>4.4580444081793473</c:v>
                </c:pt>
                <c:pt idx="528">
                  <c:v>4.4252344867830544</c:v>
                </c:pt>
                <c:pt idx="529">
                  <c:v>4.3926612586222262</c:v>
                </c:pt>
                <c:pt idx="530">
                  <c:v>4.3603230892152851</c:v>
                </c:pt>
                <c:pt idx="531">
                  <c:v>4.3282183542283974</c:v>
                </c:pt>
                <c:pt idx="532">
                  <c:v>4.2963454394311782</c:v>
                </c:pt>
                <c:pt idx="533">
                  <c:v>4.2647027406520266</c:v>
                </c:pt>
                <c:pt idx="534">
                  <c:v>4.2332886637334894</c:v>
                </c:pt>
                <c:pt idx="535">
                  <c:v>4.202101624487284</c:v>
                </c:pt>
                <c:pt idx="536">
                  <c:v>4.1711400486494625</c:v>
                </c:pt>
                <c:pt idx="537">
                  <c:v>4.1404023718352221</c:v>
                </c:pt>
                <c:pt idx="538">
                  <c:v>4.1098870394938416</c:v>
                </c:pt>
                <c:pt idx="539">
                  <c:v>4.0795925068633068</c:v>
                </c:pt>
                <c:pt idx="540">
                  <c:v>4.04951723892502</c:v>
                </c:pt>
                <c:pt idx="541">
                  <c:v>4.0196597103583116</c:v>
                </c:pt>
                <c:pt idx="542">
                  <c:v>3.990018405494979</c:v>
                </c:pt>
                <c:pt idx="543">
                  <c:v>3.9605918182736701</c:v>
                </c:pt>
                <c:pt idx="544">
                  <c:v>3.9313784521942097</c:v>
                </c:pt>
                <c:pt idx="545">
                  <c:v>3.9023768202719822</c:v>
                </c:pt>
                <c:pt idx="546">
                  <c:v>3.8735854449921305</c:v>
                </c:pt>
                <c:pt idx="547">
                  <c:v>3.845002858263797</c:v>
                </c:pt>
                <c:pt idx="548">
                  <c:v>3.8166276013742788</c:v>
                </c:pt>
                <c:pt idx="549">
                  <c:v>3.788458224943227</c:v>
                </c:pt>
                <c:pt idx="550">
                  <c:v>3.7604932888767166</c:v>
                </c:pt>
                <c:pt idx="551">
                  <c:v>3.7327313623214025</c:v>
                </c:pt>
                <c:pt idx="552">
                  <c:v>3.7051710236185755</c:v>
                </c:pt>
                <c:pt idx="553">
                  <c:v>3.6778108602583188</c:v>
                </c:pt>
                <c:pt idx="554">
                  <c:v>3.6506494688335067</c:v>
                </c:pt>
                <c:pt idx="555">
                  <c:v>3.6236854549939608</c:v>
                </c:pt>
                <c:pt idx="556">
                  <c:v>3.5969174334005629</c:v>
                </c:pt>
                <c:pt idx="557">
                  <c:v>3.5703440276793259</c:v>
                </c:pt>
                <c:pt idx="558">
                  <c:v>3.5439638703755776</c:v>
                </c:pt>
                <c:pt idx="559">
                  <c:v>3.5177756029080456</c:v>
                </c:pt>
                <c:pt idx="560">
                  <c:v>3.4917778755230984</c:v>
                </c:pt>
                <c:pt idx="561">
                  <c:v>3.4659693472490147</c:v>
                </c:pt>
                <c:pt idx="562">
                  <c:v>3.4403486858500969</c:v>
                </c:pt>
                <c:pt idx="563">
                  <c:v>3.4149145677810679</c:v>
                </c:pt>
                <c:pt idx="564">
                  <c:v>3.3896656781414407</c:v>
                </c:pt>
                <c:pt idx="565">
                  <c:v>3.3646007106298299</c:v>
                </c:pt>
                <c:pt idx="566">
                  <c:v>3.3397183674984348</c:v>
                </c:pt>
                <c:pt idx="567">
                  <c:v>3.3150173595075501</c:v>
                </c:pt>
                <c:pt idx="568">
                  <c:v>3.2904964058801056</c:v>
                </c:pt>
                <c:pt idx="569">
                  <c:v>3.2661542342563621</c:v>
                </c:pt>
                <c:pt idx="570">
                  <c:v>3.2419895806484789</c:v>
                </c:pt>
                <c:pt idx="571">
                  <c:v>3.2180011893954088</c:v>
                </c:pt>
                <c:pt idx="572">
                  <c:v>3.1941878131177219</c:v>
                </c:pt>
                <c:pt idx="573">
                  <c:v>3.1705482126724718</c:v>
                </c:pt>
                <c:pt idx="574">
                  <c:v>3.1470811571082606</c:v>
                </c:pt>
                <c:pt idx="575">
                  <c:v>3.1237854236203191</c:v>
                </c:pt>
                <c:pt idx="576">
                  <c:v>3.1006597975056849</c:v>
                </c:pt>
                <c:pt idx="577">
                  <c:v>3.0777030721184815</c:v>
                </c:pt>
                <c:pt idx="578">
                  <c:v>3.0549140488252817</c:v>
                </c:pt>
                <c:pt idx="579">
                  <c:v>3.0322915369605425</c:v>
                </c:pt>
                <c:pt idx="580">
                  <c:v>3.0098343537822672</c:v>
                </c:pt>
                <c:pt idx="581">
                  <c:v>2.9875413244276103</c:v>
                </c:pt>
                <c:pt idx="582">
                  <c:v>2.9654112818686258</c:v>
                </c:pt>
                <c:pt idx="583">
                  <c:v>2.9434430668682126</c:v>
                </c:pt>
                <c:pt idx="584">
                  <c:v>2.9216355279361181</c:v>
                </c:pt>
                <c:pt idx="585">
                  <c:v>2.899987521284956</c:v>
                </c:pt>
                <c:pt idx="586">
                  <c:v>2.8784979107865638</c:v>
                </c:pt>
                <c:pt idx="587">
                  <c:v>2.8571655679282202</c:v>
                </c:pt>
                <c:pt idx="588">
                  <c:v>2.8359893717692444</c:v>
                </c:pt>
                <c:pt idx="589">
                  <c:v>2.8149682088974259</c:v>
                </c:pt>
                <c:pt idx="590">
                  <c:v>2.7941009733859232</c:v>
                </c:pt>
                <c:pt idx="591">
                  <c:v>2.7733865667499202</c:v>
                </c:pt>
                <c:pt idx="592">
                  <c:v>2.7528238979037383</c:v>
                </c:pt>
                <c:pt idx="593">
                  <c:v>2.7324118831178339</c:v>
                </c:pt>
                <c:pt idx="594">
                  <c:v>2.7121494459760953</c:v>
                </c:pt>
                <c:pt idx="595">
                  <c:v>2.6920355173331956</c:v>
                </c:pt>
                <c:pt idx="596">
                  <c:v>2.6720690352720737</c:v>
                </c:pt>
                <c:pt idx="597">
                  <c:v>2.6522489450616291</c:v>
                </c:pt>
                <c:pt idx="598">
                  <c:v>2.6325741991144582</c:v>
                </c:pt>
                <c:pt idx="599">
                  <c:v>2.6130437569447764</c:v>
                </c:pt>
                <c:pt idx="600">
                  <c:v>2.5936565851265243</c:v>
                </c:pt>
                <c:pt idx="601">
                  <c:v>2.5744116572515168</c:v>
                </c:pt>
                <c:pt idx="602">
                  <c:v>2.5553079538878762</c:v>
                </c:pt>
                <c:pt idx="603">
                  <c:v>2.5363444625384659</c:v>
                </c:pt>
                <c:pt idx="604">
                  <c:v>2.5175201775996072</c:v>
                </c:pt>
                <c:pt idx="605">
                  <c:v>2.4988341003198542</c:v>
                </c:pt>
                <c:pt idx="606">
                  <c:v>2.4802852387588814</c:v>
                </c:pt>
                <c:pt idx="607">
                  <c:v>2.4618726077467699</c:v>
                </c:pt>
                <c:pt idx="608">
                  <c:v>2.4435952288430656</c:v>
                </c:pt>
                <c:pt idx="609">
                  <c:v>2.4254521302963212</c:v>
                </c:pt>
                <c:pt idx="610">
                  <c:v>2.4074423470036379</c:v>
                </c:pt>
                <c:pt idx="611">
                  <c:v>2.3895649204703773</c:v>
                </c:pt>
                <c:pt idx="612">
                  <c:v>2.3718188987700728</c:v>
                </c:pt>
                <c:pt idx="613">
                  <c:v>2.3542033365044688</c:v>
                </c:pt>
                <c:pt idx="614">
                  <c:v>2.3367172947637442</c:v>
                </c:pt>
                <c:pt idx="615">
                  <c:v>2.3193598410868077</c:v>
                </c:pt>
                <c:pt idx="616">
                  <c:v>2.3021300494219616</c:v>
                </c:pt>
                <c:pt idx="617">
                  <c:v>2.2850270000874389</c:v>
                </c:pt>
                <c:pt idx="618">
                  <c:v>2.2680497797323937</c:v>
                </c:pt>
                <c:pt idx="619">
                  <c:v>2.2511974812978224</c:v>
                </c:pt>
                <c:pt idx="620">
                  <c:v>2.2344692039778238</c:v>
                </c:pt>
                <c:pt idx="621">
                  <c:v>2.2178640531808611</c:v>
                </c:pt>
                <c:pt idx="622">
                  <c:v>2.2013811404914065</c:v>
                </c:pt>
                <c:pt idx="623">
                  <c:v>2.1850195836314583</c:v>
                </c:pt>
                <c:pt idx="624">
                  <c:v>2.1687785064225551</c:v>
                </c:pt>
                <c:pt idx="625">
                  <c:v>2.1526570387477051</c:v>
                </c:pt>
                <c:pt idx="626">
                  <c:v>2.1366543165135425</c:v>
                </c:pt>
                <c:pt idx="627">
                  <c:v>2.1207694816128111</c:v>
                </c:pt>
                <c:pt idx="628">
                  <c:v>2.1050016818867334</c:v>
                </c:pt>
                <c:pt idx="629">
                  <c:v>2.0893500710878072</c:v>
                </c:pt>
                <c:pt idx="630">
                  <c:v>2.0738138088426297</c:v>
                </c:pt>
                <c:pt idx="631">
                  <c:v>2.0583920606149917</c:v>
                </c:pt>
                <c:pt idx="632">
                  <c:v>2.0430839976689867</c:v>
                </c:pt>
                <c:pt idx="633">
                  <c:v>2.0278887970324462</c:v>
                </c:pt>
                <c:pt idx="634">
                  <c:v>2.0128056414604885</c:v>
                </c:pt>
                <c:pt idx="635">
                  <c:v>1.9978337193992246</c:v>
                </c:pt>
                <c:pt idx="636">
                  <c:v>1.9829722249496768</c:v>
                </c:pt>
                <c:pt idx="637">
                  <c:v>1.9682203578318109</c:v>
                </c:pt>
                <c:pt idx="638">
                  <c:v>1.9535773233487816</c:v>
                </c:pt>
                <c:pt idx="639">
                  <c:v>1.9390423323513772</c:v>
                </c:pt>
                <c:pt idx="640">
                  <c:v>1.9246146012025349</c:v>
                </c:pt>
                <c:pt idx="641">
                  <c:v>1.9102933517421405</c:v>
                </c:pt>
                <c:pt idx="642">
                  <c:v>1.8960778112519847</c:v>
                </c:pt>
                <c:pt idx="643">
                  <c:v>1.8819672124207898</c:v>
                </c:pt>
                <c:pt idx="644">
                  <c:v>1.8679607933095213</c:v>
                </c:pt>
                <c:pt idx="645">
                  <c:v>1.8540577973168695</c:v>
                </c:pt>
                <c:pt idx="646">
                  <c:v>1.8402574731448027</c:v>
                </c:pt>
                <c:pt idx="647">
                  <c:v>1.8265590747643898</c:v>
                </c:pt>
                <c:pt idx="648">
                  <c:v>1.8129618613818224</c:v>
                </c:pt>
                <c:pt idx="649">
                  <c:v>1.7994650974044646</c:v>
                </c:pt>
                <c:pt idx="650">
                  <c:v>1.7860680524071739</c:v>
                </c:pt>
                <c:pt idx="651">
                  <c:v>1.7727700010988769</c:v>
                </c:pt>
                <c:pt idx="652">
                  <c:v>1.7595702232891028</c:v>
                </c:pt>
                <c:pt idx="653">
                  <c:v>1.746468003854929</c:v>
                </c:pt>
                <c:pt idx="654">
                  <c:v>1.7334626327079121</c:v>
                </c:pt>
                <c:pt idx="655">
                  <c:v>1.7205534047612758</c:v>
                </c:pt>
                <c:pt idx="656">
                  <c:v>1.7077396198972536</c:v>
                </c:pt>
                <c:pt idx="657">
                  <c:v>1.6950205829346316</c:v>
                </c:pt>
                <c:pt idx="658">
                  <c:v>1.6823956035964187</c:v>
                </c:pt>
                <c:pt idx="659">
                  <c:v>1.6698639964777584</c:v>
                </c:pt>
                <c:pt idx="660">
                  <c:v>1.6574250810138551</c:v>
                </c:pt>
                <c:pt idx="661">
                  <c:v>1.6450781814482838</c:v>
                </c:pt>
                <c:pt idx="662">
                  <c:v>1.6328226268013282</c:v>
                </c:pt>
                <c:pt idx="663">
                  <c:v>1.620657750838518</c:v>
                </c:pt>
                <c:pt idx="664">
                  <c:v>1.6085828920393652</c:v>
                </c:pt>
                <c:pt idx="665">
                  <c:v>1.5965973935661992</c:v>
                </c:pt>
                <c:pt idx="666">
                  <c:v>1.5847006032333439</c:v>
                </c:pt>
                <c:pt idx="667">
                  <c:v>1.5728918734761947</c:v>
                </c:pt>
                <c:pt idx="668">
                  <c:v>1.5611705613207079</c:v>
                </c:pt>
                <c:pt idx="669">
                  <c:v>1.5495360283529607</c:v>
                </c:pt>
                <c:pt idx="670">
                  <c:v>1.5379876406888542</c:v>
                </c:pt>
                <c:pt idx="671">
                  <c:v>1.5265247689440002</c:v>
                </c:pt>
                <c:pt idx="672">
                  <c:v>1.5151467882038219</c:v>
                </c:pt>
                <c:pt idx="673">
                  <c:v>1.5038530779937815</c:v>
                </c:pt>
                <c:pt idx="674">
                  <c:v>1.4926430222498084</c:v>
                </c:pt>
                <c:pt idx="675">
                  <c:v>1.481516009288768</c:v>
                </c:pt>
                <c:pt idx="676">
                  <c:v>1.4704714317793588</c:v>
                </c:pt>
                <c:pt idx="677">
                  <c:v>1.4595086867128799</c:v>
                </c:pt>
                <c:pt idx="678">
                  <c:v>1.4486271753743125</c:v>
                </c:pt>
                <c:pt idx="679">
                  <c:v>1.4378263033136136</c:v>
                </c:pt>
                <c:pt idx="680">
                  <c:v>1.4271054803170529</c:v>
                </c:pt>
                <c:pt idx="681">
                  <c:v>1.4164641203787909</c:v>
                </c:pt>
                <c:pt idx="682">
                  <c:v>1.4059016416725996</c:v>
                </c:pt>
                <c:pt idx="683">
                  <c:v>1.3954174665237531</c:v>
                </c:pt>
                <c:pt idx="684">
                  <c:v>1.3850110213810751</c:v>
                </c:pt>
                <c:pt idx="685">
                  <c:v>1.3746817367891282</c:v>
                </c:pt>
                <c:pt idx="686">
                  <c:v>1.3644290473605736</c:v>
                </c:pt>
                <c:pt idx="687">
                  <c:v>1.354252391748787</c:v>
                </c:pt>
                <c:pt idx="688">
                  <c:v>1.3441512126204316</c:v>
                </c:pt>
                <c:pt idx="689">
                  <c:v>1.3341249566284006</c:v>
                </c:pt>
                <c:pt idx="690">
                  <c:v>1.3241730743847739</c:v>
                </c:pt>
                <c:pt idx="691">
                  <c:v>1.3142950204340025</c:v>
                </c:pt>
                <c:pt idx="692">
                  <c:v>1.3044902532262483</c:v>
                </c:pt>
                <c:pt idx="693">
                  <c:v>1.2947582350908675</c:v>
                </c:pt>
                <c:pt idx="694">
                  <c:v>1.2850984322100629</c:v>
                </c:pt>
                <c:pt idx="695">
                  <c:v>1.2755103145926086</c:v>
                </c:pt>
                <c:pt idx="696">
                  <c:v>1.2659933560479288</c:v>
                </c:pt>
                <c:pt idx="697">
                  <c:v>1.256547034160107</c:v>
                </c:pt>
                <c:pt idx="698">
                  <c:v>1.2471708302622204</c:v>
                </c:pt>
                <c:pt idx="699">
                  <c:v>1.2378642294106896</c:v>
                </c:pt>
                <c:pt idx="700">
                  <c:v>1.2286267203598982</c:v>
                </c:pt>
                <c:pt idx="701">
                  <c:v>1.2194577955369681</c:v>
                </c:pt>
                <c:pt idx="702">
                  <c:v>1.2103569510165073</c:v>
                </c:pt>
                <c:pt idx="703">
                  <c:v>1.2013236864957406</c:v>
                </c:pt>
                <c:pt idx="704">
                  <c:v>1.1923575052697259</c:v>
                </c:pt>
                <c:pt idx="705">
                  <c:v>1.1834579142065564</c:v>
                </c:pt>
                <c:pt idx="706">
                  <c:v>1.1746244237229604</c:v>
                </c:pt>
                <c:pt idx="707">
                  <c:v>1.1658565477599012</c:v>
                </c:pt>
                <c:pt idx="708">
                  <c:v>1.157153803758348</c:v>
                </c:pt>
                <c:pt idx="709">
                  <c:v>1.1485157126351879</c:v>
                </c:pt>
                <c:pt idx="710">
                  <c:v>1.1399417987593807</c:v>
                </c:pt>
                <c:pt idx="711">
                  <c:v>1.1314315899281269</c:v>
                </c:pt>
                <c:pt idx="712">
                  <c:v>1.1229846173432065</c:v>
                </c:pt>
                <c:pt idx="713">
                  <c:v>1.1146004155875602</c:v>
                </c:pt>
                <c:pt idx="714">
                  <c:v>1.1062785226019827</c:v>
                </c:pt>
                <c:pt idx="715">
                  <c:v>1.0980184796618317</c:v>
                </c:pt>
                <c:pt idx="716">
                  <c:v>1.0898198313540206</c:v>
                </c:pt>
                <c:pt idx="717">
                  <c:v>1.0816821255541953</c:v>
                </c:pt>
                <c:pt idx="718">
                  <c:v>1.0736049134038268</c:v>
                </c:pt>
                <c:pt idx="719">
                  <c:v>1.0655877492877295</c:v>
                </c:pt>
                <c:pt idx="720">
                  <c:v>1.0576301908114658</c:v>
                </c:pt>
                <c:pt idx="721">
                  <c:v>1.0497317987791348</c:v>
                </c:pt>
                <c:pt idx="722">
                  <c:v>1.0418921371710468</c:v>
                </c:pt>
                <c:pt idx="723">
                  <c:v>1.034110773121796</c:v>
                </c:pt>
                <c:pt idx="724">
                  <c:v>1.0263872768982196</c:v>
                </c:pt>
                <c:pt idx="725">
                  <c:v>1.018721221877712</c:v>
                </c:pt>
                <c:pt idx="726">
                  <c:v>1.0111121845264961</c:v>
                </c:pt>
                <c:pt idx="727">
                  <c:v>1.0035597443782365</c:v>
                </c:pt>
                <c:pt idx="728">
                  <c:v>0.99606348401253797</c:v>
                </c:pt>
                <c:pt idx="729">
                  <c:v>0.9886229890338285</c:v>
                </c:pt>
                <c:pt idx="730">
                  <c:v>0.98123784805019909</c:v>
                </c:pt>
                <c:pt idx="731">
                  <c:v>0.97390765265241441</c:v>
                </c:pt>
                <c:pt idx="732">
                  <c:v>0.96663199739319339</c:v>
                </c:pt>
                <c:pt idx="733">
                  <c:v>0.95941047976637606</c:v>
                </c:pt>
                <c:pt idx="734">
                  <c:v>0.95224270018644575</c:v>
                </c:pt>
                <c:pt idx="735">
                  <c:v>0.94512826196809385</c:v>
                </c:pt>
                <c:pt idx="736">
                  <c:v>0.93806677130589833</c:v>
                </c:pt>
                <c:pt idx="737">
                  <c:v>0.93105783725411584</c:v>
                </c:pt>
                <c:pt idx="738">
                  <c:v>0.92410107170671552</c:v>
                </c:pt>
                <c:pt idx="739">
                  <c:v>0.91719608937746955</c:v>
                </c:pt>
                <c:pt idx="740">
                  <c:v>0.91034250778005799</c:v>
                </c:pt>
                <c:pt idx="741">
                  <c:v>0.90353994720854303</c:v>
                </c:pt>
                <c:pt idx="742">
                  <c:v>0.89678803071772961</c:v>
                </c:pt>
                <c:pt idx="743">
                  <c:v>0.89008638410392393</c:v>
                </c:pt>
                <c:pt idx="744">
                  <c:v>0.88343463588546456</c:v>
                </c:pt>
                <c:pt idx="745">
                  <c:v>0.87683241728372252</c:v>
                </c:pt>
                <c:pt idx="746">
                  <c:v>0.87027936220397351</c:v>
                </c:pt>
                <c:pt idx="747">
                  <c:v>0.86377510721656847</c:v>
                </c:pt>
                <c:pt idx="748">
                  <c:v>0.85731929153811848</c:v>
                </c:pt>
                <c:pt idx="749">
                  <c:v>0.85091155701287846</c:v>
                </c:pt>
                <c:pt idx="750">
                  <c:v>0.84455154809417365</c:v>
                </c:pt>
                <c:pt idx="751">
                  <c:v>0.8382389118259681</c:v>
                </c:pt>
                <c:pt idx="752">
                  <c:v>0.83197329782464635</c:v>
                </c:pt>
                <c:pt idx="753">
                  <c:v>0.8257543582607525</c:v>
                </c:pt>
                <c:pt idx="754">
                  <c:v>0.81958174784105609</c:v>
                </c:pt>
                <c:pt idx="755">
                  <c:v>0.81345512379050433</c:v>
                </c:pt>
                <c:pt idx="756">
                  <c:v>0.80737414583444433</c:v>
                </c:pt>
                <c:pt idx="757">
                  <c:v>0.8013384761809732</c:v>
                </c:pt>
                <c:pt idx="758">
                  <c:v>0.79534777950328817</c:v>
                </c:pt>
                <c:pt idx="759">
                  <c:v>0.7894017229223067</c:v>
                </c:pt>
                <c:pt idx="760">
                  <c:v>0.78349997598918719</c:v>
                </c:pt>
                <c:pt idx="761">
                  <c:v>0.77764221066823325</c:v>
                </c:pt>
                <c:pt idx="762">
                  <c:v>0.77182810131969859</c:v>
                </c:pt>
                <c:pt idx="763">
                  <c:v>0.76605732468280507</c:v>
                </c:pt>
                <c:pt idx="764">
                  <c:v>0.76032955985886019</c:v>
                </c:pt>
                <c:pt idx="765">
                  <c:v>0.75464448829443143</c:v>
                </c:pt>
                <c:pt idx="766">
                  <c:v>0.74900179376469112</c:v>
                </c:pt>
                <c:pt idx="767">
                  <c:v>0.7434011623569603</c:v>
                </c:pt>
                <c:pt idx="768">
                  <c:v>0.73784228245408201</c:v>
                </c:pt>
                <c:pt idx="769">
                  <c:v>0.73232484471827775</c:v>
                </c:pt>
                <c:pt idx="770">
                  <c:v>0.72684854207473393</c:v>
                </c:pt>
                <c:pt idx="771">
                  <c:v>0.72141306969564312</c:v>
                </c:pt>
                <c:pt idx="772">
                  <c:v>0.71601812498410311</c:v>
                </c:pt>
                <c:pt idx="773">
                  <c:v>0.71066340755822921</c:v>
                </c:pt>
                <c:pt idx="774">
                  <c:v>0.70534861923536596</c:v>
                </c:pt>
                <c:pt idx="775">
                  <c:v>0.70007346401642678</c:v>
                </c:pt>
                <c:pt idx="776">
                  <c:v>0.69483764807026205</c:v>
                </c:pt>
                <c:pt idx="777">
                  <c:v>0.68964087971818344</c:v>
                </c:pt>
                <c:pt idx="778">
                  <c:v>0.68448286941861625</c:v>
                </c:pt>
                <c:pt idx="779">
                  <c:v>0.67936332975180846</c:v>
                </c:pt>
                <c:pt idx="780">
                  <c:v>0.67428197540469625</c:v>
                </c:pt>
                <c:pt idx="781">
                  <c:v>0.66923852315582621</c:v>
                </c:pt>
                <c:pt idx="782">
                  <c:v>0.66423269186030609</c:v>
                </c:pt>
                <c:pt idx="783">
                  <c:v>0.65926420243506811</c:v>
                </c:pt>
                <c:pt idx="784">
                  <c:v>0.6543327778440613</c:v>
                </c:pt>
                <c:pt idx="785">
                  <c:v>0.64943814308357162</c:v>
                </c:pt>
                <c:pt idx="786">
                  <c:v>0.64458002516769852</c:v>
                </c:pt>
                <c:pt idx="787">
                  <c:v>0.63975815311381723</c:v>
                </c:pt>
                <c:pt idx="788">
                  <c:v>0.63497225792833945</c:v>
                </c:pt>
                <c:pt idx="789">
                  <c:v>0.63022207259230356</c:v>
                </c:pt>
                <c:pt idx="790">
                  <c:v>0.62550733204732012</c:v>
                </c:pt>
                <c:pt idx="791">
                  <c:v>0.62082777318143201</c:v>
                </c:pt>
                <c:pt idx="792">
                  <c:v>0.61618313481515941</c:v>
                </c:pt>
                <c:pt idx="793">
                  <c:v>0.6115731576876442</c:v>
                </c:pt>
                <c:pt idx="794">
                  <c:v>0.60699758444285123</c:v>
                </c:pt>
                <c:pt idx="795">
                  <c:v>0.60245615961579801</c:v>
                </c:pt>
                <c:pt idx="796">
                  <c:v>0.59794862961912543</c:v>
                </c:pt>
                <c:pt idx="797">
                  <c:v>0.5934747427294127</c:v>
                </c:pt>
                <c:pt idx="798">
                  <c:v>0.58903424907387603</c:v>
                </c:pt>
                <c:pt idx="799">
                  <c:v>0.58462690061705302</c:v>
                </c:pt>
                <c:pt idx="800">
                  <c:v>0.58025245114747293</c:v>
                </c:pt>
                <c:pt idx="801">
                  <c:v>0.57591065626463944</c:v>
                </c:pt>
                <c:pt idx="802">
                  <c:v>0.57160127336592836</c:v>
                </c:pt>
                <c:pt idx="803">
                  <c:v>0.56732406163361304</c:v>
                </c:pt>
                <c:pt idx="804">
                  <c:v>0.56307878202200357</c:v>
                </c:pt>
                <c:pt idx="805">
                  <c:v>0.55886519724472805</c:v>
                </c:pt>
                <c:pt idx="806">
                  <c:v>0.55468307176197129</c:v>
                </c:pt>
                <c:pt idx="807">
                  <c:v>0.55053217176786973</c:v>
                </c:pt>
                <c:pt idx="808">
                  <c:v>0.54641226517807695</c:v>
                </c:pt>
                <c:pt idx="809">
                  <c:v>0.54232312161721552</c:v>
                </c:pt>
                <c:pt idx="810">
                  <c:v>0.53826451240665563</c:v>
                </c:pt>
                <c:pt idx="811">
                  <c:v>0.53423621055213744</c:v>
                </c:pt>
                <c:pt idx="812">
                  <c:v>0.53023799073170608</c:v>
                </c:pt>
                <c:pt idx="813">
                  <c:v>0.52626962928356136</c:v>
                </c:pt>
                <c:pt idx="814">
                  <c:v>0.52233090419403538</c:v>
                </c:pt>
                <c:pt idx="815">
                  <c:v>0.51842159508571228</c:v>
                </c:pt>
                <c:pt idx="816">
                  <c:v>0.51454148320560478</c:v>
                </c:pt>
                <c:pt idx="817">
                  <c:v>0.51069035141335917</c:v>
                </c:pt>
                <c:pt idx="818">
                  <c:v>0.50686798416957402</c:v>
                </c:pt>
                <c:pt idx="819">
                  <c:v>0.50307416752424672</c:v>
                </c:pt>
                <c:pt idx="820">
                  <c:v>0.49930868910522008</c:v>
                </c:pt>
                <c:pt idx="821">
                  <c:v>0.49557133810678522</c:v>
                </c:pt>
                <c:pt idx="822">
                  <c:v>0.49186190527827023</c:v>
                </c:pt>
                <c:pt idx="823">
                  <c:v>0.48818018291287046</c:v>
                </c:pt>
                <c:pt idx="824">
                  <c:v>0.48452596483636512</c:v>
                </c:pt>
                <c:pt idx="825">
                  <c:v>0.48089904639597592</c:v>
                </c:pt>
                <c:pt idx="826">
                  <c:v>0.47729922444946737</c:v>
                </c:pt>
                <c:pt idx="827">
                  <c:v>0.47372629735403393</c:v>
                </c:pt>
                <c:pt idx="828">
                  <c:v>0.47018006495548548</c:v>
                </c:pt>
                <c:pt idx="829">
                  <c:v>0.46666032857746131</c:v>
                </c:pt>
                <c:pt idx="830">
                  <c:v>0.46316689101064412</c:v>
                </c:pt>
                <c:pt idx="831">
                  <c:v>0.45969955650210181</c:v>
                </c:pt>
                <c:pt idx="832">
                  <c:v>0.4562581307447573</c:v>
                </c:pt>
                <c:pt idx="833">
                  <c:v>0.45284242086687243</c:v>
                </c:pt>
                <c:pt idx="834">
                  <c:v>0.4494522354215178</c:v>
                </c:pt>
                <c:pt idx="835">
                  <c:v>0.44608738437634088</c:v>
                </c:pt>
                <c:pt idx="836">
                  <c:v>0.44274767910319213</c:v>
                </c:pt>
                <c:pt idx="837">
                  <c:v>0.43943293236793579</c:v>
                </c:pt>
                <c:pt idx="838">
                  <c:v>0.43614295832031758</c:v>
                </c:pt>
                <c:pt idx="839">
                  <c:v>0.43287757248390335</c:v>
                </c:pt>
                <c:pt idx="840">
                  <c:v>0.42963659174598945</c:v>
                </c:pt>
                <c:pt idx="841">
                  <c:v>0.42641983434776876</c:v>
                </c:pt>
                <c:pt idx="842">
                  <c:v>0.42322711987443995</c:v>
                </c:pt>
                <c:pt idx="843">
                  <c:v>0.42005826924540202</c:v>
                </c:pt>
                <c:pt idx="844">
                  <c:v>0.41691310470451981</c:v>
                </c:pt>
                <c:pt idx="845">
                  <c:v>0.41379144981051752</c:v>
                </c:pt>
                <c:pt idx="846">
                  <c:v>0.41069312942737213</c:v>
                </c:pt>
                <c:pt idx="847">
                  <c:v>0.4076179697147353</c:v>
                </c:pt>
                <c:pt idx="848">
                  <c:v>0.40456579811856841</c:v>
                </c:pt>
                <c:pt idx="849">
                  <c:v>0.401536443361735</c:v>
                </c:pt>
                <c:pt idx="850">
                  <c:v>0.39852973543462156</c:v>
                </c:pt>
                <c:pt idx="851">
                  <c:v>0.39554550558598578</c:v>
                </c:pt>
                <c:pt idx="852">
                  <c:v>0.39258358631371948</c:v>
                </c:pt>
                <c:pt idx="853">
                  <c:v>0.38964381135569681</c:v>
                </c:pt>
                <c:pt idx="854">
                  <c:v>0.3867260156807788</c:v>
                </c:pt>
                <c:pt idx="855">
                  <c:v>0.38383003547976102</c:v>
                </c:pt>
                <c:pt idx="856">
                  <c:v>0.38095570815650603</c:v>
                </c:pt>
                <c:pt idx="857">
                  <c:v>0.37810287231903317</c:v>
                </c:pt>
                <c:pt idx="858">
                  <c:v>0.37527136777073622</c:v>
                </c:pt>
                <c:pt idx="859">
                  <c:v>0.37246103550164378</c:v>
                </c:pt>
                <c:pt idx="860">
                  <c:v>0.36967171767972218</c:v>
                </c:pt>
                <c:pt idx="861">
                  <c:v>0.36690325764230636</c:v>
                </c:pt>
                <c:pt idx="862">
                  <c:v>0.36415549988750229</c:v>
                </c:pt>
                <c:pt idx="863">
                  <c:v>0.36142829006568888</c:v>
                </c:pt>
                <c:pt idx="864">
                  <c:v>0.35872147497110518</c:v>
                </c:pt>
                <c:pt idx="865">
                  <c:v>0.35603490253353698</c:v>
                </c:pt>
                <c:pt idx="866">
                  <c:v>0.35336842180988981</c:v>
                </c:pt>
                <c:pt idx="867">
                  <c:v>0.35072188297597506</c:v>
                </c:pt>
                <c:pt idx="868">
                  <c:v>0.34809513731836716</c:v>
                </c:pt>
                <c:pt idx="869">
                  <c:v>0.34548803722621813</c:v>
                </c:pt>
                <c:pt idx="870">
                  <c:v>0.3429004361832142</c:v>
                </c:pt>
                <c:pt idx="871">
                  <c:v>0.3403321887594899</c:v>
                </c:pt>
                <c:pt idx="872">
                  <c:v>0.33778315060369835</c:v>
                </c:pt>
                <c:pt idx="873">
                  <c:v>0.33525317843519531</c:v>
                </c:pt>
                <c:pt idx="874">
                  <c:v>0.33274213003605269</c:v>
                </c:pt>
                <c:pt idx="875">
                  <c:v>0.3302498642433136</c:v>
                </c:pt>
                <c:pt idx="876">
                  <c:v>0.32777624094126168</c:v>
                </c:pt>
                <c:pt idx="877">
                  <c:v>0.32532112105378985</c:v>
                </c:pt>
                <c:pt idx="878">
                  <c:v>0.32288436653668384</c:v>
                </c:pt>
                <c:pt idx="879">
                  <c:v>0.3204658403700904</c:v>
                </c:pt>
                <c:pt idx="880">
                  <c:v>0.31806540655101401</c:v>
                </c:pt>
                <c:pt idx="881">
                  <c:v>0.3156829300858135</c:v>
                </c:pt>
                <c:pt idx="882">
                  <c:v>0.31331827698285508</c:v>
                </c:pt>
                <c:pt idx="883">
                  <c:v>0.31097131424508007</c:v>
                </c:pt>
                <c:pt idx="884">
                  <c:v>0.30864190986274309</c:v>
                </c:pt>
                <c:pt idx="885">
                  <c:v>0.30632993280616461</c:v>
                </c:pt>
                <c:pt idx="886">
                  <c:v>0.30403525301848333</c:v>
                </c:pt>
                <c:pt idx="887">
                  <c:v>0.30175774140857925</c:v>
                </c:pt>
                <c:pt idx="888">
                  <c:v>0.29949726984395397</c:v>
                </c:pt>
                <c:pt idx="889">
                  <c:v>0.2972537111436111</c:v>
                </c:pt>
                <c:pt idx="890">
                  <c:v>0.29502693907116395</c:v>
                </c:pt>
                <c:pt idx="891">
                  <c:v>0.29281682832784384</c:v>
                </c:pt>
                <c:pt idx="892">
                  <c:v>0.29062325454560778</c:v>
                </c:pt>
                <c:pt idx="893">
                  <c:v>0.28844609428028889</c:v>
                </c:pt>
                <c:pt idx="894">
                  <c:v>0.28628522500481779</c:v>
                </c:pt>
                <c:pt idx="895">
                  <c:v>0.2841405251024014</c:v>
                </c:pt>
                <c:pt idx="896">
                  <c:v>0.28201187385998594</c:v>
                </c:pt>
                <c:pt idx="897">
                  <c:v>0.27989915146147837</c:v>
                </c:pt>
                <c:pt idx="898">
                  <c:v>0.27780223898110989</c:v>
                </c:pt>
                <c:pt idx="899">
                  <c:v>0.27572101837699847</c:v>
                </c:pt>
                <c:pt idx="900">
                  <c:v>0.2736553724846118</c:v>
                </c:pt>
                <c:pt idx="901">
                  <c:v>0.27160518501024455</c:v>
                </c:pt>
                <c:pt idx="902">
                  <c:v>0.26957034052462348</c:v>
                </c:pt>
                <c:pt idx="903">
                  <c:v>0.2675507244566262</c:v>
                </c:pt>
                <c:pt idx="904">
                  <c:v>0.26554622308685794</c:v>
                </c:pt>
                <c:pt idx="905">
                  <c:v>0.2635567235413987</c:v>
                </c:pt>
                <c:pt idx="906">
                  <c:v>0.26158211378560736</c:v>
                </c:pt>
                <c:pt idx="907">
                  <c:v>0.25962228261792575</c:v>
                </c:pt>
                <c:pt idx="908">
                  <c:v>0.25767711966372531</c:v>
                </c:pt>
                <c:pt idx="909">
                  <c:v>0.25574651536919646</c:v>
                </c:pt>
                <c:pt idx="910">
                  <c:v>0.25383036099532319</c:v>
                </c:pt>
                <c:pt idx="911">
                  <c:v>0.25192854861188607</c:v>
                </c:pt>
                <c:pt idx="912">
                  <c:v>0.25004097109147949</c:v>
                </c:pt>
                <c:pt idx="913">
                  <c:v>0.24816752210354309</c:v>
                </c:pt>
                <c:pt idx="914">
                  <c:v>0.24630809610859217</c:v>
                </c:pt>
                <c:pt idx="915">
                  <c:v>0.24446258835229173</c:v>
                </c:pt>
                <c:pt idx="916">
                  <c:v>0.24263089485968692</c:v>
                </c:pt>
                <c:pt idx="917">
                  <c:v>0.24081291242949021</c:v>
                </c:pt>
                <c:pt idx="918">
                  <c:v>0.23900853862828342</c:v>
                </c:pt>
                <c:pt idx="919">
                  <c:v>0.23721767178496123</c:v>
                </c:pt>
                <c:pt idx="920">
                  <c:v>0.23544021098503265</c:v>
                </c:pt>
                <c:pt idx="921">
                  <c:v>0.23367605606502195</c:v>
                </c:pt>
                <c:pt idx="922">
                  <c:v>0.23192510760695484</c:v>
                </c:pt>
                <c:pt idx="923">
                  <c:v>0.23018726693290148</c:v>
                </c:pt>
                <c:pt idx="924">
                  <c:v>0.22846243609942007</c:v>
                </c:pt>
                <c:pt idx="925">
                  <c:v>0.22675051789215672</c:v>
                </c:pt>
                <c:pt idx="926">
                  <c:v>0.22505141582048793</c:v>
                </c:pt>
                <c:pt idx="927">
                  <c:v>0.22336503411217734</c:v>
                </c:pt>
                <c:pt idx="928">
                  <c:v>0.22169127770803243</c:v>
                </c:pt>
                <c:pt idx="929">
                  <c:v>0.2200300522566323</c:v>
                </c:pt>
                <c:pt idx="930">
                  <c:v>0.21838126410914072</c:v>
                </c:pt>
                <c:pt idx="931">
                  <c:v>0.2167448203140907</c:v>
                </c:pt>
                <c:pt idx="932">
                  <c:v>0.21512062861222603</c:v>
                </c:pt>
                <c:pt idx="933">
                  <c:v>0.21350859743137107</c:v>
                </c:pt>
                <c:pt idx="934">
                  <c:v>0.21190863588135755</c:v>
                </c:pt>
                <c:pt idx="935">
                  <c:v>0.2103206537490081</c:v>
                </c:pt>
                <c:pt idx="936">
                  <c:v>0.20874456149311982</c:v>
                </c:pt>
                <c:pt idx="937">
                  <c:v>0.20718027023943364</c:v>
                </c:pt>
                <c:pt idx="938">
                  <c:v>0.20562769177576001</c:v>
                </c:pt>
                <c:pt idx="939">
                  <c:v>0.204086738547133</c:v>
                </c:pt>
                <c:pt idx="940">
                  <c:v>0.20255732365082224</c:v>
                </c:pt>
                <c:pt idx="941">
                  <c:v>0.20103936083158658</c:v>
                </c:pt>
                <c:pt idx="942">
                  <c:v>0.19953276447688495</c:v>
                </c:pt>
                <c:pt idx="943">
                  <c:v>0.19803744961205894</c:v>
                </c:pt>
                <c:pt idx="944">
                  <c:v>0.1965533318956858</c:v>
                </c:pt>
                <c:pt idx="945">
                  <c:v>0.1950803276148747</c:v>
                </c:pt>
                <c:pt idx="946">
                  <c:v>0.19361835368053448</c:v>
                </c:pt>
                <c:pt idx="947">
                  <c:v>0.1921673276228546</c:v>
                </c:pt>
                <c:pt idx="948">
                  <c:v>0.19072716758668662</c:v>
                </c:pt>
                <c:pt idx="949">
                  <c:v>0.18929779232698252</c:v>
                </c:pt>
                <c:pt idx="950">
                  <c:v>0.18787912120427563</c:v>
                </c:pt>
                <c:pt idx="951">
                  <c:v>0.18647107418016162</c:v>
                </c:pt>
                <c:pt idx="952">
                  <c:v>0.18507357181296413</c:v>
                </c:pt>
                <c:pt idx="953">
                  <c:v>0.18368653525320155</c:v>
                </c:pt>
                <c:pt idx="954">
                  <c:v>0.18230988623918165</c:v>
                </c:pt>
                <c:pt idx="955">
                  <c:v>0.18094354709276672</c:v>
                </c:pt>
                <c:pt idx="956">
                  <c:v>0.17958744071493982</c:v>
                </c:pt>
                <c:pt idx="957">
                  <c:v>0.17824149058158412</c:v>
                </c:pt>
                <c:pt idx="958">
                  <c:v>0.17690562073914862</c:v>
                </c:pt>
                <c:pt idx="959">
                  <c:v>0.17557975580048435</c:v>
                </c:pt>
                <c:pt idx="960">
                  <c:v>0.17426382094058113</c:v>
                </c:pt>
                <c:pt idx="961">
                  <c:v>0.17295774189251745</c:v>
                </c:pt>
                <c:pt idx="962">
                  <c:v>0.17166144494316882</c:v>
                </c:pt>
                <c:pt idx="963">
                  <c:v>0.1703748569292145</c:v>
                </c:pt>
                <c:pt idx="964">
                  <c:v>0.16909790523301638</c:v>
                </c:pt>
                <c:pt idx="965">
                  <c:v>0.16783051777859725</c:v>
                </c:pt>
                <c:pt idx="966">
                  <c:v>0.16657262302754816</c:v>
                </c:pt>
                <c:pt idx="967">
                  <c:v>0.16532414997514877</c:v>
                </c:pt>
                <c:pt idx="968">
                  <c:v>0.16408502814634573</c:v>
                </c:pt>
                <c:pt idx="969">
                  <c:v>0.16285518759180206</c:v>
                </c:pt>
                <c:pt idx="970">
                  <c:v>0.16163455888407441</c:v>
                </c:pt>
                <c:pt idx="971">
                  <c:v>0.16042307311366244</c:v>
                </c:pt>
                <c:pt idx="972">
                  <c:v>0.15922066188522876</c:v>
                </c:pt>
                <c:pt idx="973">
                  <c:v>0.15802725731369094</c:v>
                </c:pt>
                <c:pt idx="974">
                  <c:v>0.15684279202056928</c:v>
                </c:pt>
                <c:pt idx="975">
                  <c:v>0.15566719913006466</c:v>
                </c:pt>
                <c:pt idx="976">
                  <c:v>0.15450041226552003</c:v>
                </c:pt>
                <c:pt idx="977">
                  <c:v>0.15334236554554082</c:v>
                </c:pt>
                <c:pt idx="978">
                  <c:v>0.15219299358035698</c:v>
                </c:pt>
                <c:pt idx="979">
                  <c:v>0.15105223146827029</c:v>
                </c:pt>
                <c:pt idx="980">
                  <c:v>0.14992001479193107</c:v>
                </c:pt>
                <c:pt idx="981">
                  <c:v>0.14879627961477127</c:v>
                </c:pt>
                <c:pt idx="982">
                  <c:v>0.14768096247742335</c:v>
                </c:pt>
                <c:pt idx="983">
                  <c:v>0.1465740003942102</c:v>
                </c:pt>
                <c:pt idx="984">
                  <c:v>0.14547533084959241</c:v>
                </c:pt>
                <c:pt idx="985">
                  <c:v>0.14438489179468661</c:v>
                </c:pt>
                <c:pt idx="986">
                  <c:v>0.14330262164378382</c:v>
                </c:pt>
                <c:pt idx="987">
                  <c:v>0.14222845927096728</c:v>
                </c:pt>
                <c:pt idx="988">
                  <c:v>0.14116234400660232</c:v>
                </c:pt>
                <c:pt idx="989">
                  <c:v>0.1401042156340111</c:v>
                </c:pt>
                <c:pt idx="990">
                  <c:v>0.13905401438610454</c:v>
                </c:pt>
                <c:pt idx="991">
                  <c:v>0.13801168094201444</c:v>
                </c:pt>
                <c:pt idx="992">
                  <c:v>0.13697715642379649</c:v>
                </c:pt>
                <c:pt idx="993">
                  <c:v>0.1359503823931334</c:v>
                </c:pt>
                <c:pt idx="994">
                  <c:v>0.13493130084805216</c:v>
                </c:pt>
                <c:pt idx="995">
                  <c:v>0.13391985421974084</c:v>
                </c:pt>
                <c:pt idx="996">
                  <c:v>0.13291598536920901</c:v>
                </c:pt>
                <c:pt idx="997">
                  <c:v>0.131919637584204</c:v>
                </c:pt>
                <c:pt idx="998">
                  <c:v>0.13093075457601344</c:v>
                </c:pt>
                <c:pt idx="999">
                  <c:v>0.12994928047628207</c:v>
                </c:pt>
                <c:pt idx="1000">
                  <c:v>0.12897515983391372</c:v>
                </c:pt>
              </c:numCache>
            </c:numRef>
          </c:yVal>
          <c:smooth val="1"/>
        </c:ser>
        <c:ser>
          <c:idx val="1"/>
          <c:order val="1"/>
          <c:tx>
            <c:v>PD(t)</c:v>
          </c:tx>
          <c:spPr>
            <a:ln w="28575" cap="rnd">
              <a:solidFill>
                <a:srgbClr val="FFAFA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model'!$CV$9:$CV$1009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9.4499999999999983E-3</c:v>
                </c:pt>
                <c:pt idx="3">
                  <c:v>2.8137374999999999E-2</c:v>
                </c:pt>
                <c:pt idx="4">
                  <c:v>5.5853220937499996E-2</c:v>
                </c:pt>
                <c:pt idx="5">
                  <c:v>9.2392294886718726E-2</c:v>
                </c:pt>
                <c:pt idx="6">
                  <c:v>0.13755295618472457</c:v>
                </c:pt>
                <c:pt idx="7">
                  <c:v>0.19113710847035056</c:v>
                </c:pt>
                <c:pt idx="8">
                  <c:v>0.25295014262197912</c:v>
                </c:pt>
                <c:pt idx="9">
                  <c:v>0.32280088058049317</c:v>
                </c:pt>
                <c:pt idx="10">
                  <c:v>0.40050152004389572</c:v>
                </c:pt>
                <c:pt idx="11">
                  <c:v>0.48586758002030633</c:v>
                </c:pt>
                <c:pt idx="12">
                  <c:v>0.57871784722624287</c:v>
                </c:pt>
                <c:pt idx="13">
                  <c:v>0.67887432331729336</c:v>
                </c:pt>
                <c:pt idx="14">
                  <c:v>0.78616217293848245</c:v>
                </c:pt>
                <c:pt idx="15">
                  <c:v>0.90040967258182147</c:v>
                </c:pt>
                <c:pt idx="16">
                  <c:v>1.0214481602387298</c:v>
                </c:pt>
                <c:pt idx="17">
                  <c:v>1.1491119858351921</c:v>
                </c:pt>
                <c:pt idx="18">
                  <c:v>1.2832384624377073</c:v>
                </c:pt>
                <c:pt idx="19">
                  <c:v>1.4236678182182594</c:v>
                </c:pt>
                <c:pt idx="20">
                  <c:v>1.570243149166725</c:v>
                </c:pt>
                <c:pt idx="21">
                  <c:v>1.7228103725393007</c:v>
                </c:pt>
                <c:pt idx="22">
                  <c:v>1.8812181810317117</c:v>
                </c:pt>
                <c:pt idx="23">
                  <c:v>2.0453179976661331</c:v>
                </c:pt>
                <c:pt idx="24">
                  <c:v>2.2149639313809137</c:v>
                </c:pt>
                <c:pt idx="25">
                  <c:v>2.3900127333123744</c:v>
                </c:pt>
                <c:pt idx="26">
                  <c:v>2.570323753758097</c:v>
                </c:pt>
                <c:pt idx="27">
                  <c:v>2.7557588998112932</c:v>
                </c:pt>
                <c:pt idx="28">
                  <c:v>2.9461825936559944</c:v>
                </c:pt>
                <c:pt idx="29">
                  <c:v>3.1414617315129614</c:v>
                </c:pt>
                <c:pt idx="30">
                  <c:v>3.3414656432263605</c:v>
                </c:pt>
                <c:pt idx="31">
                  <c:v>3.5460660524814127</c:v>
                </c:pt>
                <c:pt idx="32">
                  <c:v>3.7551370376433635</c:v>
                </c:pt>
                <c:pt idx="33">
                  <c:v>3.968554993208266</c:v>
                </c:pt>
                <c:pt idx="34">
                  <c:v>4.1861985918562228</c:v>
                </c:pt>
                <c:pt idx="35">
                  <c:v>4.4079487470978655</c:v>
                </c:pt>
                <c:pt idx="36">
                  <c:v>4.6336885765049871</c:v>
                </c:pt>
                <c:pt idx="37">
                  <c:v>4.8633033655163995</c:v>
                </c:pt>
                <c:pt idx="38">
                  <c:v>5.0966805318101995</c:v>
                </c:pt>
                <c:pt idx="39">
                  <c:v>5.3337095902337675</c:v>
                </c:pt>
                <c:pt idx="40">
                  <c:v>5.5742821182829765</c:v>
                </c:pt>
                <c:pt idx="41">
                  <c:v>5.8182917221221775</c:v>
                </c:pt>
                <c:pt idx="42">
                  <c:v>6.0656340031366893</c:v>
                </c:pt>
                <c:pt idx="43">
                  <c:v>6.316206525009636</c:v>
                </c:pt>
                <c:pt idx="44">
                  <c:v>6.5699087813150889</c:v>
                </c:pt>
                <c:pt idx="45">
                  <c:v>6.8266421636196055</c:v>
                </c:pt>
                <c:pt idx="46">
                  <c:v>7.0863099300843722</c:v>
                </c:pt>
                <c:pt idx="47">
                  <c:v>7.3488171745602742</c:v>
                </c:pt>
                <c:pt idx="48">
                  <c:v>7.6140707961683347</c:v>
                </c:pt>
                <c:pt idx="49">
                  <c:v>7.8819794693580754</c:v>
                </c:pt>
                <c:pt idx="50">
                  <c:v>8.1524536144364781</c:v>
                </c:pt>
                <c:pt idx="51">
                  <c:v>8.4254053685603143</c:v>
                </c:pt>
                <c:pt idx="52">
                  <c:v>8.7007485571847401</c:v>
                </c:pt>
                <c:pt idx="53">
                  <c:v>8.9783986659611514</c:v>
                </c:pt>
                <c:pt idx="54">
                  <c:v>9.2582728130774115</c:v>
                </c:pt>
                <c:pt idx="55">
                  <c:v>9.540289722033636</c:v>
                </c:pt>
                <c:pt idx="56">
                  <c:v>9.8243696948468724</c:v>
                </c:pt>
                <c:pt idx="57">
                  <c:v>10.110434585678084</c:v>
                </c:pt>
                <c:pt idx="58">
                  <c:v>10.398407774874922</c:v>
                </c:pt>
                <c:pt idx="59">
                  <c:v>10.688214143423941</c:v>
                </c:pt>
                <c:pt idx="60">
                  <c:v>10.979780047805935</c:v>
                </c:pt>
                <c:pt idx="61">
                  <c:v>11.273033295248199</c:v>
                </c:pt>
                <c:pt idx="62">
                  <c:v>11.567903119367633</c:v>
                </c:pt>
                <c:pt idx="63">
                  <c:v>11.864320156198664</c:v>
                </c:pt>
                <c:pt idx="64">
                  <c:v>12.162216420600069</c:v>
                </c:pt>
                <c:pt idx="65">
                  <c:v>12.461525283034872</c:v>
                </c:pt>
                <c:pt idx="66">
                  <c:v>12.762181446717573</c:v>
                </c:pt>
                <c:pt idx="67">
                  <c:v>13.064120925123071</c:v>
                </c:pt>
                <c:pt idx="68">
                  <c:v>13.367281019851688</c:v>
                </c:pt>
                <c:pt idx="69">
                  <c:v>13.671600298844838</c:v>
                </c:pt>
                <c:pt idx="70">
                  <c:v>13.977018574945907</c:v>
                </c:pt>
                <c:pt idx="71">
                  <c:v>14.283476884801082</c:v>
                </c:pt>
                <c:pt idx="72">
                  <c:v>14.590917468094835</c:v>
                </c:pt>
                <c:pt idx="73">
                  <c:v>14.899283747114938</c:v>
                </c:pt>
                <c:pt idx="74">
                  <c:v>15.208520306641926</c:v>
                </c:pt>
                <c:pt idx="75">
                  <c:v>15.518572874158009</c:v>
                </c:pt>
                <c:pt idx="76">
                  <c:v>15.829388300370482</c:v>
                </c:pt>
                <c:pt idx="77">
                  <c:v>16.140914540044832</c:v>
                </c:pt>
                <c:pt idx="78">
                  <c:v>16.453100633142718</c:v>
                </c:pt>
                <c:pt idx="79">
                  <c:v>16.765896686260145</c:v>
                </c:pt>
                <c:pt idx="80">
                  <c:v>17.079253854361205</c:v>
                </c:pt>
                <c:pt idx="81">
                  <c:v>17.393124322802784</c:v>
                </c:pt>
                <c:pt idx="82">
                  <c:v>17.707461289645813</c:v>
                </c:pt>
                <c:pt idx="83">
                  <c:v>18.022218948248558</c:v>
                </c:pt>
                <c:pt idx="84">
                  <c:v>18.337352470137656</c:v>
                </c:pt>
                <c:pt idx="85">
                  <c:v>18.65281798815257</c:v>
                </c:pt>
                <c:pt idx="86">
                  <c:v>18.968572579859259</c:v>
                </c:pt>
                <c:pt idx="87">
                  <c:v>19.284574251228879</c:v>
                </c:pt>
                <c:pt idx="88">
                  <c:v>19.60078192057745</c:v>
                </c:pt>
                <c:pt idx="89">
                  <c:v>19.917155402762415</c:v>
                </c:pt>
                <c:pt idx="90">
                  <c:v>20.233655393632151</c:v>
                </c:pt>
                <c:pt idx="91">
                  <c:v>20.550243454724509</c:v>
                </c:pt>
                <c:pt idx="92">
                  <c:v>20.866881998210506</c:v>
                </c:pt>
                <c:pt idx="93">
                  <c:v>21.18353427207941</c:v>
                </c:pt>
                <c:pt idx="94">
                  <c:v>21.500164345561465</c:v>
                </c:pt>
                <c:pt idx="95">
                  <c:v>21.816737094784564</c:v>
                </c:pt>
                <c:pt idx="96">
                  <c:v>22.133218188661271</c:v>
                </c:pt>
                <c:pt idx="97">
                  <c:v>22.449574075002584</c:v>
                </c:pt>
                <c:pt idx="98">
                  <c:v>22.765771966854999</c:v>
                </c:pt>
                <c:pt idx="99">
                  <c:v>23.081779829057293</c:v>
                </c:pt>
                <c:pt idx="100">
                  <c:v>23.397566365013766</c:v>
                </c:pt>
                <c:pt idx="101">
                  <c:v>23.713101003680446</c:v>
                </c:pt>
                <c:pt idx="102">
                  <c:v>24.028353886761064</c:v>
                </c:pt>
                <c:pt idx="103">
                  <c:v>24.343295856109453</c:v>
                </c:pt>
                <c:pt idx="104">
                  <c:v>24.657898441335242</c:v>
                </c:pt>
                <c:pt idx="105">
                  <c:v>24.972133847609641</c:v>
                </c:pt>
                <c:pt idx="106">
                  <c:v>25.285974943668215</c:v>
                </c:pt>
                <c:pt idx="107">
                  <c:v>25.599395250007614</c:v>
                </c:pt>
                <c:pt idx="108">
                  <c:v>25.912368927273214</c:v>
                </c:pt>
                <c:pt idx="109">
                  <c:v>26.224870764834712</c:v>
                </c:pt>
                <c:pt idx="110">
                  <c:v>26.536876169546758</c:v>
                </c:pt>
                <c:pt idx="111">
                  <c:v>26.848361154691741</c:v>
                </c:pt>
                <c:pt idx="112">
                  <c:v>27.159302329101887</c:v>
                </c:pt>
                <c:pt idx="113">
                  <c:v>27.469676886457901</c:v>
                </c:pt>
                <c:pt idx="114">
                  <c:v>27.779462594761384</c:v>
                </c:pt>
                <c:pt idx="115">
                  <c:v>28.088637785978307</c:v>
                </c:pt>
                <c:pt idx="116">
                  <c:v>28.397181345850939</c:v>
                </c:pt>
                <c:pt idx="117">
                  <c:v>28.705072703875516</c:v>
                </c:pt>
                <c:pt idx="118">
                  <c:v>29.012291823443132</c:v>
                </c:pt>
                <c:pt idx="119">
                  <c:v>29.318819192141291</c:v>
                </c:pt>
                <c:pt idx="120">
                  <c:v>29.624635812213601</c:v>
                </c:pt>
                <c:pt idx="121">
                  <c:v>29.929723191175171</c:v>
                </c:pt>
                <c:pt idx="122">
                  <c:v>30.234063332581233</c:v>
                </c:pt>
                <c:pt idx="123">
                  <c:v>30.53763872694665</c:v>
                </c:pt>
                <c:pt idx="124">
                  <c:v>30.840432342813926</c:v>
                </c:pt>
                <c:pt idx="125">
                  <c:v>31.142427617967414</c:v>
                </c:pt>
                <c:pt idx="126">
                  <c:v>31.443608450791377</c:v>
                </c:pt>
                <c:pt idx="127">
                  <c:v>31.743959191769783</c:v>
                </c:pt>
                <c:pt idx="128">
                  <c:v>32.04346463512546</c:v>
                </c:pt>
                <c:pt idx="129">
                  <c:v>32.342110010596564</c:v>
                </c:pt>
                <c:pt idx="130">
                  <c:v>32.639880975348106</c:v>
                </c:pt>
                <c:pt idx="131">
                  <c:v>32.936763606016555</c:v>
                </c:pt>
                <c:pt idx="132">
                  <c:v>33.23274439088523</c:v>
                </c:pt>
                <c:pt idx="133">
                  <c:v>33.527810222188691</c:v>
                </c:pt>
                <c:pt idx="134">
                  <c:v>33.821948388543838</c:v>
                </c:pt>
                <c:pt idx="135">
                  <c:v>34.115146567506009</c:v>
                </c:pt>
                <c:pt idx="136">
                  <c:v>34.407392818247814</c:v>
                </c:pt>
                <c:pt idx="137">
                  <c:v>34.698675574359086</c:v>
                </c:pt>
                <c:pt idx="138">
                  <c:v>34.988983636765802</c:v>
                </c:pt>
                <c:pt idx="139">
                  <c:v>35.278306166766257</c:v>
                </c:pt>
                <c:pt idx="140">
                  <c:v>35.566632679182561</c:v>
                </c:pt>
                <c:pt idx="141">
                  <c:v>35.853953035625736</c:v>
                </c:pt>
                <c:pt idx="142">
                  <c:v>36.140257437872528</c:v>
                </c:pt>
                <c:pt idx="143">
                  <c:v>36.425536421352263</c:v>
                </c:pt>
                <c:pt idx="144">
                  <c:v>36.709780848741943</c:v>
                </c:pt>
                <c:pt idx="145">
                  <c:v>36.992981903667953</c:v>
                </c:pt>
                <c:pt idx="146">
                  <c:v>37.275131084512644</c:v>
                </c:pt>
                <c:pt idx="147">
                  <c:v>37.556220198324162</c:v>
                </c:pt>
                <c:pt idx="148">
                  <c:v>37.836241354827919</c:v>
                </c:pt>
                <c:pt idx="149">
                  <c:v>38.115186960538033</c:v>
                </c:pt>
                <c:pt idx="150">
                  <c:v>38.39304971296724</c:v>
                </c:pt>
                <c:pt idx="151">
                  <c:v>38.669822594933741</c:v>
                </c:pt>
                <c:pt idx="152">
                  <c:v>38.945498868963277</c:v>
                </c:pt>
                <c:pt idx="153">
                  <c:v>39.220072071785225</c:v>
                </c:pt>
                <c:pt idx="154">
                  <c:v>39.49353600892092</c:v>
                </c:pt>
                <c:pt idx="155">
                  <c:v>39.765884749362989</c:v>
                </c:pt>
                <c:pt idx="156">
                  <c:v>40.037112620344104</c:v>
                </c:pt>
                <c:pt idx="157">
                  <c:v>40.30721420219384</c:v>
                </c:pt>
                <c:pt idx="158">
                  <c:v>40.57618432328217</c:v>
                </c:pt>
                <c:pt idx="159">
                  <c:v>40.844018055048267</c:v>
                </c:pt>
                <c:pt idx="160">
                  <c:v>41.110710707113256</c:v>
                </c:pt>
                <c:pt idx="161">
                  <c:v>41.376257822475594</c:v>
                </c:pt>
                <c:pt idx="162">
                  <c:v>41.640655172787724</c:v>
                </c:pt>
                <c:pt idx="163">
                  <c:v>41.903898753712802</c:v>
                </c:pt>
                <c:pt idx="164">
                  <c:v>42.165984780360127</c:v>
                </c:pt>
                <c:pt idx="165">
                  <c:v>42.426909682798097</c:v>
                </c:pt>
                <c:pt idx="166">
                  <c:v>42.686670101643422</c:v>
                </c:pt>
                <c:pt idx="167">
                  <c:v>42.945262883725412</c:v>
                </c:pt>
                <c:pt idx="168">
                  <c:v>43.202685077824121</c:v>
                </c:pt>
                <c:pt idx="169">
                  <c:v>43.458933930481194</c:v>
                </c:pt>
                <c:pt idx="170">
                  <c:v>43.71400688188222</c:v>
                </c:pt>
                <c:pt idx="171">
                  <c:v>43.967901561809548</c:v>
                </c:pt>
                <c:pt idx="172">
                  <c:v>44.2206157856643</c:v>
                </c:pt>
                <c:pt idx="173">
                  <c:v>44.472147550556613</c:v>
                </c:pt>
                <c:pt idx="174">
                  <c:v>44.722495031462969</c:v>
                </c:pt>
                <c:pt idx="175">
                  <c:v>44.971656577449487</c:v>
                </c:pt>
                <c:pt idx="176">
                  <c:v>45.219630707960278</c:v>
                </c:pt>
                <c:pt idx="177">
                  <c:v>45.4664161091696</c:v>
                </c:pt>
                <c:pt idx="178">
                  <c:v>45.712011630397079</c:v>
                </c:pt>
                <c:pt idx="179">
                  <c:v>45.956416280584648</c:v>
                </c:pt>
                <c:pt idx="180">
                  <c:v>46.199629224834581</c:v>
                </c:pt>
                <c:pt idx="181">
                  <c:v>46.441649781007328</c:v>
                </c:pt>
                <c:pt idx="182">
                  <c:v>46.68247741637839</c:v>
                </c:pt>
                <c:pt idx="183">
                  <c:v>46.922111744353245</c:v>
                </c:pt>
                <c:pt idx="184">
                  <c:v>47.160552521239325</c:v>
                </c:pt>
                <c:pt idx="185">
                  <c:v>47.397799643074222</c:v>
                </c:pt>
                <c:pt idx="186">
                  <c:v>47.633853142509196</c:v>
                </c:pt>
                <c:pt idx="187">
                  <c:v>47.86871318574704</c:v>
                </c:pt>
                <c:pt idx="188">
                  <c:v>48.102380069533496</c:v>
                </c:pt>
                <c:pt idx="189">
                  <c:v>48.334854218201357</c:v>
                </c:pt>
                <c:pt idx="190">
                  <c:v>48.566136180766378</c:v>
                </c:pt>
                <c:pt idx="191">
                  <c:v>48.79622662807413</c:v>
                </c:pt>
                <c:pt idx="192">
                  <c:v>49.025126349997123</c:v>
                </c:pt>
                <c:pt idx="193">
                  <c:v>49.252836252681192</c:v>
                </c:pt>
                <c:pt idx="194">
                  <c:v>49.479357355840499</c:v>
                </c:pt>
                <c:pt idx="195">
                  <c:v>49.704690790100294</c:v>
                </c:pt>
                <c:pt idx="196">
                  <c:v>49.928837794386709</c:v>
                </c:pt>
                <c:pt idx="197">
                  <c:v>50.151799713362792</c:v>
                </c:pt>
                <c:pt idx="198">
                  <c:v>50.373577994910043</c:v>
                </c:pt>
                <c:pt idx="199">
                  <c:v>50.59417418765473</c:v>
                </c:pt>
                <c:pt idx="200">
                  <c:v>50.813589938538236</c:v>
                </c:pt>
                <c:pt idx="201">
                  <c:v>51.031826990430751</c:v>
                </c:pt>
                <c:pt idx="202">
                  <c:v>51.248887179787594</c:v>
                </c:pt>
                <c:pt idx="203">
                  <c:v>51.464772434347488</c:v>
                </c:pt>
                <c:pt idx="204">
                  <c:v>51.679484770872058</c:v>
                </c:pt>
                <c:pt idx="205">
                  <c:v>51.89302629292596</c:v>
                </c:pt>
                <c:pt idx="206">
                  <c:v>52.105399188696929</c:v>
                </c:pt>
                <c:pt idx="207">
                  <c:v>52.316605728855095</c:v>
                </c:pt>
                <c:pt idx="208">
                  <c:v>52.526648264450976</c:v>
                </c:pt>
                <c:pt idx="209">
                  <c:v>52.735529224851454</c:v>
                </c:pt>
                <c:pt idx="210">
                  <c:v>52.943251115713167</c:v>
                </c:pt>
                <c:pt idx="211">
                  <c:v>53.149816516992701</c:v>
                </c:pt>
                <c:pt idx="212">
                  <c:v>53.355228080992923</c:v>
                </c:pt>
                <c:pt idx="213">
                  <c:v>53.55948853044498</c:v>
                </c:pt>
                <c:pt idx="214">
                  <c:v>53.762600656625246</c:v>
                </c:pt>
                <c:pt idx="215">
                  <c:v>53.964567317506791</c:v>
                </c:pt>
                <c:pt idx="216">
                  <c:v>54.165391435944635</c:v>
                </c:pt>
                <c:pt idx="217">
                  <c:v>54.365075997894394</c:v>
                </c:pt>
                <c:pt idx="218">
                  <c:v>54.563624050663755</c:v>
                </c:pt>
                <c:pt idx="219">
                  <c:v>54.761038701196028</c:v>
                </c:pt>
                <c:pt idx="220">
                  <c:v>54.95732311438563</c:v>
                </c:pt>
                <c:pt idx="221">
                  <c:v>55.152480511424585</c:v>
                </c:pt>
                <c:pt idx="222">
                  <c:v>55.346514168179787</c:v>
                </c:pt>
                <c:pt idx="223">
                  <c:v>55.539427413600478</c:v>
                </c:pt>
                <c:pt idx="224">
                  <c:v>55.731223628155263</c:v>
                </c:pt>
                <c:pt idx="225">
                  <c:v>55.92190624229854</c:v>
                </c:pt>
                <c:pt idx="226">
                  <c:v>56.111478734965431</c:v>
                </c:pt>
                <c:pt idx="227">
                  <c:v>56.299944632095055</c:v>
                </c:pt>
                <c:pt idx="228">
                  <c:v>56.487307505181576</c:v>
                </c:pt>
                <c:pt idx="229">
                  <c:v>56.673570969852548</c:v>
                </c:pt>
                <c:pt idx="230">
                  <c:v>56.858738684474083</c:v>
                </c:pt>
                <c:pt idx="231">
                  <c:v>57.042814348782535</c:v>
                </c:pt>
                <c:pt idx="232">
                  <c:v>57.225801702542036</c:v>
                </c:pt>
                <c:pt idx="233">
                  <c:v>57.407704524227711</c:v>
                </c:pt>
                <c:pt idx="234">
                  <c:v>57.588526629733927</c:v>
                </c:pt>
                <c:pt idx="235">
                  <c:v>57.768271871107274</c:v>
                </c:pt>
                <c:pt idx="236">
                  <c:v>57.94694413530388</c:v>
                </c:pt>
                <c:pt idx="237">
                  <c:v>58.124547342970558</c:v>
                </c:pt>
                <c:pt idx="238">
                  <c:v>58.30108544724952</c:v>
                </c:pt>
                <c:pt idx="239">
                  <c:v>58.476562432606116</c:v>
                </c:pt>
                <c:pt idx="240">
                  <c:v>58.650982313679371</c:v>
                </c:pt>
                <c:pt idx="241">
                  <c:v>58.824349134154815</c:v>
                </c:pt>
                <c:pt idx="242">
                  <c:v>58.996666965659273</c:v>
                </c:pt>
                <c:pt idx="243">
                  <c:v>59.167939906677276</c:v>
                </c:pt>
                <c:pt idx="244">
                  <c:v>59.338172081488743</c:v>
                </c:pt>
                <c:pt idx="245">
                  <c:v>59.507367639127452</c:v>
                </c:pt>
                <c:pt idx="246">
                  <c:v>59.675530752360132</c:v>
                </c:pt>
                <c:pt idx="247">
                  <c:v>59.842665616685657</c:v>
                </c:pt>
                <c:pt idx="248">
                  <c:v>60.008776449354237</c:v>
                </c:pt>
                <c:pt idx="249">
                  <c:v>60.173867488405882</c:v>
                </c:pt>
                <c:pt idx="250">
                  <c:v>60.337942991728319</c:v>
                </c:pt>
                <c:pt idx="251">
                  <c:v>60.501007236133553</c:v>
                </c:pt>
                <c:pt idx="252">
                  <c:v>60.663064516453105</c:v>
                </c:pt>
                <c:pt idx="253">
                  <c:v>60.824119144651398</c:v>
                </c:pt>
                <c:pt idx="254">
                  <c:v>60.984175448957131</c:v>
                </c:pt>
                <c:pt idx="255">
                  <c:v>61.14323777301221</c:v>
                </c:pt>
                <c:pt idx="256">
                  <c:v>61.301310475038044</c:v>
                </c:pt>
                <c:pt idx="257">
                  <c:v>61.458397927018829</c:v>
                </c:pt>
                <c:pt idx="258">
                  <c:v>61.614504513901608</c:v>
                </c:pt>
                <c:pt idx="259">
                  <c:v>61.769634632812725</c:v>
                </c:pt>
                <c:pt idx="260">
                  <c:v>61.923792692290533</c:v>
                </c:pt>
                <c:pt idx="261">
                  <c:v>62.076983111533899</c:v>
                </c:pt>
                <c:pt idx="262">
                  <c:v>62.2292103196664</c:v>
                </c:pt>
                <c:pt idx="263">
                  <c:v>62.380478755015886</c:v>
                </c:pt>
                <c:pt idx="264">
                  <c:v>62.530792864409037</c:v>
                </c:pt>
                <c:pt idx="265">
                  <c:v>62.680157102480905</c:v>
                </c:pt>
                <c:pt idx="266">
                  <c:v>62.828575930998916</c:v>
                </c:pt>
                <c:pt idx="267">
                  <c:v>62.976053818201237</c:v>
                </c:pt>
                <c:pt idx="268">
                  <c:v>63.122595238149273</c:v>
                </c:pt>
                <c:pt idx="269">
                  <c:v>63.26820467009393</c:v>
                </c:pt>
                <c:pt idx="270">
                  <c:v>63.412886597855533</c:v>
                </c:pt>
                <c:pt idx="271">
                  <c:v>63.55664550921712</c:v>
                </c:pt>
                <c:pt idx="272">
                  <c:v>63.69948589533081</c:v>
                </c:pt>
                <c:pt idx="273">
                  <c:v>63.841412250137154</c:v>
                </c:pt>
                <c:pt idx="274">
                  <c:v>63.982429069797128</c:v>
                </c:pt>
                <c:pt idx="275">
                  <c:v>64.122540852136609</c:v>
                </c:pt>
                <c:pt idx="276">
                  <c:v>64.261752096103109</c:v>
                </c:pt>
                <c:pt idx="277">
                  <c:v>64.4000673012345</c:v>
                </c:pt>
                <c:pt idx="278">
                  <c:v>64.537490967139618</c:v>
                </c:pt>
                <c:pt idx="279">
                  <c:v>64.674027592990484</c:v>
                </c:pt>
                <c:pt idx="280">
                  <c:v>64.809681677025907</c:v>
                </c:pt>
                <c:pt idx="281">
                  <c:v>64.94445771606631</c:v>
                </c:pt>
                <c:pt idx="282">
                  <c:v>65.078360205039644</c:v>
                </c:pt>
                <c:pt idx="283">
                  <c:v>65.211393636518025</c:v>
                </c:pt>
                <c:pt idx="284">
                  <c:v>65.343562500265065</c:v>
                </c:pt>
                <c:pt idx="285">
                  <c:v>65.474871282793686</c:v>
                </c:pt>
                <c:pt idx="286">
                  <c:v>65.605324466934135</c:v>
                </c:pt>
                <c:pt idx="287">
                  <c:v>65.734926531412128</c:v>
                </c:pt>
                <c:pt idx="288">
                  <c:v>65.863681950436828</c:v>
                </c:pt>
                <c:pt idx="289">
                  <c:v>65.991595193298679</c:v>
                </c:pt>
                <c:pt idx="290">
                  <c:v>66.11867072397672</c:v>
                </c:pt>
                <c:pt idx="291">
                  <c:v>66.244913000755247</c:v>
                </c:pt>
                <c:pt idx="292">
                  <c:v>66.370326475849822</c:v>
                </c:pt>
                <c:pt idx="293">
                  <c:v>66.494915595042187</c:v>
                </c:pt>
                <c:pt idx="294">
                  <c:v>66.618684797324192</c:v>
                </c:pt>
                <c:pt idx="295">
                  <c:v>66.741638514550402</c:v>
                </c:pt>
                <c:pt idx="296">
                  <c:v>66.863781171099333</c:v>
                </c:pt>
                <c:pt idx="297">
                  <c:v>66.985117183543011</c:v>
                </c:pt>
                <c:pt idx="298">
                  <c:v>67.105650960324979</c:v>
                </c:pt>
                <c:pt idx="299">
                  <c:v>67.225386901446186</c:v>
                </c:pt>
                <c:pt idx="300">
                  <c:v>67.344329398159132</c:v>
                </c:pt>
                <c:pt idx="301">
                  <c:v>67.462482832669636</c:v>
                </c:pt>
                <c:pt idx="302">
                  <c:v>67.579851577846341</c:v>
                </c:pt>
                <c:pt idx="303">
                  <c:v>67.696439996937897</c:v>
                </c:pt>
                <c:pt idx="304">
                  <c:v>67.812252443297396</c:v>
                </c:pt>
                <c:pt idx="305">
                  <c:v>67.927293260114155</c:v>
                </c:pt>
                <c:pt idx="306">
                  <c:v>68.041566780152664</c:v>
                </c:pt>
                <c:pt idx="307">
                  <c:v>68.155077325498539</c:v>
                </c:pt>
                <c:pt idx="308">
                  <c:v>68.267829207311365</c:v>
                </c:pt>
                <c:pt idx="309">
                  <c:v>68.37982672558428</c:v>
                </c:pt>
                <c:pt idx="310">
                  <c:v>68.491074168910231</c:v>
                </c:pt>
                <c:pt idx="311">
                  <c:v>68.60157581425473</c:v>
                </c:pt>
                <c:pt idx="312">
                  <c:v>68.711335926734975</c:v>
                </c:pt>
                <c:pt idx="313">
                  <c:v>68.820358759405295</c:v>
                </c:pt>
                <c:pt idx="314">
                  <c:v>68.928648553048788</c:v>
                </c:pt>
                <c:pt idx="315">
                  <c:v>69.036209535974876</c:v>
                </c:pt>
                <c:pt idx="316">
                  <c:v>69.143045923822896</c:v>
                </c:pt>
                <c:pt idx="317">
                  <c:v>69.249161919371545</c:v>
                </c:pt>
                <c:pt idx="318">
                  <c:v>69.354561712353913</c:v>
                </c:pt>
                <c:pt idx="319">
                  <c:v>69.459249479278256</c:v>
                </c:pt>
                <c:pt idx="320">
                  <c:v>69.563229383254154</c:v>
                </c:pt>
                <c:pt idx="321">
                  <c:v>69.666505573824182</c:v>
                </c:pt>
                <c:pt idx="322">
                  <c:v>69.769082186800773</c:v>
                </c:pt>
                <c:pt idx="323">
                  <c:v>69.870963344108318</c:v>
                </c:pt>
                <c:pt idx="324">
                  <c:v>69.972153153630444</c:v>
                </c:pt>
                <c:pt idx="325">
                  <c:v>70.072655709062104</c:v>
                </c:pt>
                <c:pt idx="326">
                  <c:v>70.172475089766763</c:v>
                </c:pt>
                <c:pt idx="327">
                  <c:v>70.271615360638293</c:v>
                </c:pt>
                <c:pt idx="328">
                  <c:v>70.370080571967634</c:v>
                </c:pt>
                <c:pt idx="329">
                  <c:v>70.467874759313972</c:v>
                </c:pt>
                <c:pt idx="330">
                  <c:v>70.565001943380693</c:v>
                </c:pt>
                <c:pt idx="331">
                  <c:v>70.661466129895473</c:v>
                </c:pt>
                <c:pt idx="332">
                  <c:v>70.757271309495053</c:v>
                </c:pt>
                <c:pt idx="333">
                  <c:v>70.852421457614014</c:v>
                </c:pt>
                <c:pt idx="334">
                  <c:v>70.946920534377995</c:v>
                </c:pt>
                <c:pt idx="335">
                  <c:v>71.040772484500792</c:v>
                </c:pt>
                <c:pt idx="336">
                  <c:v>71.133981237185722</c:v>
                </c:pt>
                <c:pt idx="337">
                  <c:v>71.226550706030721</c:v>
                </c:pt>
                <c:pt idx="338">
                  <c:v>71.318484788937539</c:v>
                </c:pt>
                <c:pt idx="339">
                  <c:v>71.40978736802451</c:v>
                </c:pt>
                <c:pt idx="340">
                  <c:v>71.500462309543281</c:v>
                </c:pt>
                <c:pt idx="341">
                  <c:v>71.590513463798956</c:v>
                </c:pt>
                <c:pt idx="342">
                  <c:v>71.679944665074075</c:v>
                </c:pt>
                <c:pt idx="343">
                  <c:v>71.768759731555818</c:v>
                </c:pt>
                <c:pt idx="344">
                  <c:v>71.856962465266903</c:v>
                </c:pt>
                <c:pt idx="345">
                  <c:v>71.94455665199969</c:v>
                </c:pt>
                <c:pt idx="346">
                  <c:v>72.03154606125365</c:v>
                </c:pt>
                <c:pt idx="347">
                  <c:v>72.117934446176051</c:v>
                </c:pt>
                <c:pt idx="348">
                  <c:v>72.203725543505797</c:v>
                </c:pt>
                <c:pt idx="349">
                  <c:v>72.288923073520436</c:v>
                </c:pt>
                <c:pt idx="350">
                  <c:v>72.373530739986094</c:v>
                </c:pt>
                <c:pt idx="351">
                  <c:v>72.457552230110508</c:v>
                </c:pt>
                <c:pt idx="352">
                  <c:v>72.540991214498874</c:v>
                </c:pt>
                <c:pt idx="353">
                  <c:v>72.623851347112605</c:v>
                </c:pt>
                <c:pt idx="354">
                  <c:v>72.70613626523091</c:v>
                </c:pt>
                <c:pt idx="355">
                  <c:v>72.787849589415003</c:v>
                </c:pt>
                <c:pt idx="356">
                  <c:v>72.8689949234751</c:v>
                </c:pt>
                <c:pt idx="357">
                  <c:v>72.949575854440056</c:v>
                </c:pt>
                <c:pt idx="358">
                  <c:v>73.029595952529391</c:v>
                </c:pt>
                <c:pt idx="359">
                  <c:v>73.109058771128105</c:v>
                </c:pt>
                <c:pt idx="360">
                  <c:v>73.187967846763669</c:v>
                </c:pt>
                <c:pt idx="361">
                  <c:v>73.266326699085695</c:v>
                </c:pt>
                <c:pt idx="362">
                  <c:v>73.344138830847712</c:v>
                </c:pt>
                <c:pt idx="363">
                  <c:v>73.421407727891435</c:v>
                </c:pt>
                <c:pt idx="364">
                  <c:v>73.498136859133211</c:v>
                </c:pt>
                <c:pt idx="365">
                  <c:v>73.574329676552651</c:v>
                </c:pt>
                <c:pt idx="366">
                  <c:v>73.6499896151835</c:v>
                </c:pt>
                <c:pt idx="367">
                  <c:v>73.725120093106554</c:v>
                </c:pt>
                <c:pt idx="368">
                  <c:v>73.799724511444623</c:v>
                </c:pt>
                <c:pt idx="369">
                  <c:v>73.873806254359621</c:v>
                </c:pt>
                <c:pt idx="370">
                  <c:v>73.947368689051487</c:v>
                </c:pt>
                <c:pt idx="371">
                  <c:v>74.020415165759175</c:v>
                </c:pt>
                <c:pt idx="372">
                  <c:v>74.092949017763416</c:v>
                </c:pt>
                <c:pt idx="373">
                  <c:v>74.164973561391406</c:v>
                </c:pt>
                <c:pt idx="374">
                  <c:v>74.236492096023269</c:v>
                </c:pt>
                <c:pt idx="375">
                  <c:v>74.307507904100262</c:v>
                </c:pt>
                <c:pt idx="376">
                  <c:v>74.378024251134732</c:v>
                </c:pt>
                <c:pt idx="377">
                  <c:v>74.448044385721701</c:v>
                </c:pt>
                <c:pt idx="378">
                  <c:v>74.517571539552222</c:v>
                </c:pt>
                <c:pt idx="379">
                  <c:v>74.586608927428159</c:v>
                </c:pt>
                <c:pt idx="380">
                  <c:v>74.655159747278688</c:v>
                </c:pt>
                <c:pt idx="381">
                  <c:v>74.723227180178242</c:v>
                </c:pt>
                <c:pt idx="382">
                  <c:v>74.790814390365981</c:v>
                </c:pt>
                <c:pt idx="383">
                  <c:v>74.857924525266739</c:v>
                </c:pt>
                <c:pt idx="384">
                  <c:v>74.924560715513309</c:v>
                </c:pt>
                <c:pt idx="385">
                  <c:v>74.990726074970226</c:v>
                </c:pt>
                <c:pt idx="386">
                  <c:v>75.056423700758884</c:v>
                </c:pt>
                <c:pt idx="387">
                  <c:v>75.121656673283852</c:v>
                </c:pt>
                <c:pt idx="388">
                  <c:v>75.186428056260667</c:v>
                </c:pt>
                <c:pt idx="389">
                  <c:v>75.250740896744773</c:v>
                </c:pt>
                <c:pt idx="390">
                  <c:v>75.314598225161646</c:v>
                </c:pt>
                <c:pt idx="391">
                  <c:v>75.378003055338269</c:v>
                </c:pt>
                <c:pt idx="392">
                  <c:v>75.440958384535577</c:v>
                </c:pt>
                <c:pt idx="393">
                  <c:v>75.503467193482223</c:v>
                </c:pt>
                <c:pt idx="394">
                  <c:v>75.565532446409307</c:v>
                </c:pt>
                <c:pt idx="395">
                  <c:v>75.627157091086275</c:v>
                </c:pt>
                <c:pt idx="396">
                  <c:v>75.68834405885778</c:v>
                </c:pt>
                <c:pt idx="397">
                  <c:v>75.749096264681683</c:v>
                </c:pt>
                <c:pt idx="398">
                  <c:v>75.809416607167933</c:v>
                </c:pt>
                <c:pt idx="399">
                  <c:v>75.869307968618457</c:v>
                </c:pt>
                <c:pt idx="400">
                  <c:v>75.928773215068034</c:v>
                </c:pt>
                <c:pt idx="401">
                  <c:v>75.987815196326039</c:v>
                </c:pt>
                <c:pt idx="402">
                  <c:v>76.046436746019026</c:v>
                </c:pt>
                <c:pt idx="403">
                  <c:v>76.104640681634351</c:v>
                </c:pt>
                <c:pt idx="404">
                  <c:v>76.162429804564397</c:v>
                </c:pt>
                <c:pt idx="405">
                  <c:v>76.219806900151823</c:v>
                </c:pt>
                <c:pt idx="406">
                  <c:v>76.276774737735536</c:v>
                </c:pt>
                <c:pt idx="407">
                  <c:v>76.333336070697342</c:v>
                </c:pt>
                <c:pt idx="408">
                  <c:v>76.389493636509499</c:v>
                </c:pt>
                <c:pt idx="409">
                  <c:v>76.445250156782947</c:v>
                </c:pt>
                <c:pt idx="410">
                  <c:v>76.500608337316123</c:v>
                </c:pt>
                <c:pt idx="411">
                  <c:v>76.55557086814467</c:v>
                </c:pt>
                <c:pt idx="412">
                  <c:v>76.610140423591631</c:v>
                </c:pt>
                <c:pt idx="413">
                  <c:v>76.664319662318363</c:v>
                </c:pt>
                <c:pt idx="414">
                  <c:v>76.718111227376085</c:v>
                </c:pt>
                <c:pt idx="415">
                  <c:v>76.771517746257999</c:v>
                </c:pt>
                <c:pt idx="416">
                  <c:v>76.824541830952001</c:v>
                </c:pt>
                <c:pt idx="417">
                  <c:v>76.877186077993926</c:v>
                </c:pt>
                <c:pt idx="418">
                  <c:v>76.92945306852144</c:v>
                </c:pt>
                <c:pt idx="419">
                  <c:v>76.981345368328292</c:v>
                </c:pt>
                <c:pt idx="420">
                  <c:v>77.032865527919299</c:v>
                </c:pt>
                <c:pt idx="421">
                  <c:v>77.084016082565554</c:v>
                </c:pt>
                <c:pt idx="422">
                  <c:v>77.134799552360391</c:v>
                </c:pt>
                <c:pt idx="423">
                  <c:v>77.185218442275541</c:v>
                </c:pt>
                <c:pt idx="424">
                  <c:v>77.235275242217966</c:v>
                </c:pt>
                <c:pt idx="425">
                  <c:v>77.284972427086927</c:v>
                </c:pt>
                <c:pt idx="426">
                  <c:v>77.334312456831597</c:v>
                </c:pt>
                <c:pt idx="427">
                  <c:v>77.383297776508954</c:v>
                </c:pt>
                <c:pt idx="428">
                  <c:v>77.431930816342188</c:v>
                </c:pt>
                <c:pt idx="429">
                  <c:v>77.480213991779308</c:v>
                </c:pt>
                <c:pt idx="430">
                  <c:v>77.528149703552259</c:v>
                </c:pt>
                <c:pt idx="431">
                  <c:v>77.575740337736235</c:v>
                </c:pt>
                <c:pt idx="432">
                  <c:v>77.622988265809425</c:v>
                </c:pt>
                <c:pt idx="433">
                  <c:v>77.669895844712983</c:v>
                </c:pt>
                <c:pt idx="434">
                  <c:v>77.716465416911305</c:v>
                </c:pt>
                <c:pt idx="435">
                  <c:v>77.762699310452632</c:v>
                </c:pt>
                <c:pt idx="436">
                  <c:v>77.808599839029867</c:v>
                </c:pt>
                <c:pt idx="437">
                  <c:v>77.854169302041711</c:v>
                </c:pt>
                <c:pt idx="438">
                  <c:v>77.899409984653886</c:v>
                </c:pt>
                <c:pt idx="439">
                  <c:v>77.944324157860791</c:v>
                </c:pt>
                <c:pt idx="440">
                  <c:v>77.988914078547282</c:v>
                </c:pt>
                <c:pt idx="441">
                  <c:v>78.033181989550556</c:v>
                </c:pt>
                <c:pt idx="442">
                  <c:v>78.077130119722426</c:v>
                </c:pt>
                <c:pt idx="443">
                  <c:v>78.12076068399162</c:v>
                </c:pt>
                <c:pt idx="444">
                  <c:v>78.164075883426278</c:v>
                </c:pt>
                <c:pt idx="445">
                  <c:v>78.2070779052967</c:v>
                </c:pt>
                <c:pt idx="446">
                  <c:v>78.249768923138163</c:v>
                </c:pt>
                <c:pt idx="447">
                  <c:v>78.292151096813839</c:v>
                </c:pt>
                <c:pt idx="448">
                  <c:v>78.334226572577961</c:v>
                </c:pt>
                <c:pt idx="449">
                  <c:v>78.375997483139002</c:v>
                </c:pt>
                <c:pt idx="450">
                  <c:v>78.417465947723002</c:v>
                </c:pt>
                <c:pt idx="451">
                  <c:v>78.458634072137002</c:v>
                </c:pt>
                <c:pt idx="452">
                  <c:v>78.499503948832583</c:v>
                </c:pt>
                <c:pt idx="453">
                  <c:v>78.540077656969387</c:v>
                </c:pt>
                <c:pt idx="454">
                  <c:v>78.58035726247887</c:v>
                </c:pt>
                <c:pt idx="455">
                  <c:v>78.620344818127975</c:v>
                </c:pt>
                <c:pt idx="456">
                  <c:v>78.66004236358296</c:v>
                </c:pt>
                <c:pt idx="457">
                  <c:v>78.699451925473156</c:v>
                </c:pt>
                <c:pt idx="458">
                  <c:v>78.738575517454933</c:v>
                </c:pt>
                <c:pt idx="459">
                  <c:v>78.777415140275494</c:v>
                </c:pt>
                <c:pt idx="460">
                  <c:v>78.815972781836876</c:v>
                </c:pt>
                <c:pt idx="461">
                  <c:v>78.854250417259848</c:v>
                </c:pt>
                <c:pt idx="462">
                  <c:v>78.892250008947855</c:v>
                </c:pt>
                <c:pt idx="463">
                  <c:v>78.929973506650938</c:v>
                </c:pt>
                <c:pt idx="464">
                  <c:v>78.96742284752969</c:v>
                </c:pt>
                <c:pt idx="465">
                  <c:v>79.004599956219167</c:v>
                </c:pt>
                <c:pt idx="466">
                  <c:v>79.041506744892786</c:v>
                </c:pt>
                <c:pt idx="467">
                  <c:v>79.078145113326187</c:v>
                </c:pt>
                <c:pt idx="468">
                  <c:v>79.11451694896104</c:v>
                </c:pt>
                <c:pt idx="469">
                  <c:v>79.15062412696885</c:v>
                </c:pt>
                <c:pt idx="470">
                  <c:v>79.186468510314711</c:v>
                </c:pt>
                <c:pt idx="471">
                  <c:v>79.222051949821022</c:v>
                </c:pt>
                <c:pt idx="472">
                  <c:v>79.257376284231029</c:v>
                </c:pt>
                <c:pt idx="473">
                  <c:v>79.292443340272456</c:v>
                </c:pt>
                <c:pt idx="474">
                  <c:v>79.327254932720976</c:v>
                </c:pt>
                <c:pt idx="475">
                  <c:v>79.361812864463616</c:v>
                </c:pt>
                <c:pt idx="476">
                  <c:v>79.39611892656211</c:v>
                </c:pt>
                <c:pt idx="477">
                  <c:v>79.430174898316153</c:v>
                </c:pt>
                <c:pt idx="478">
                  <c:v>79.463982547326481</c:v>
                </c:pt>
                <c:pt idx="479">
                  <c:v>79.497543629558024</c:v>
                </c:pt>
                <c:pt idx="480">
                  <c:v>79.530859889402777</c:v>
                </c:pt>
                <c:pt idx="481">
                  <c:v>79.563933059742695</c:v>
                </c:pt>
                <c:pt idx="482">
                  <c:v>79.596764862012407</c:v>
                </c:pt>
                <c:pt idx="483">
                  <c:v>79.629357006261841</c:v>
                </c:pt>
                <c:pt idx="484">
                  <c:v>79.661711191218686</c:v>
                </c:pt>
                <c:pt idx="485">
                  <c:v>79.693829104350783</c:v>
                </c:pt>
                <c:pt idx="486">
                  <c:v>79.725712421928407</c:v>
                </c:pt>
                <c:pt idx="487">
                  <c:v>79.757362809086288</c:v>
                </c:pt>
                <c:pt idx="488">
                  <c:v>79.78878191988565</c:v>
                </c:pt>
                <c:pt idx="489">
                  <c:v>79.819971397376008</c:v>
                </c:pt>
                <c:pt idx="490">
                  <c:v>79.850932873656845</c:v>
                </c:pt>
                <c:pt idx="491">
                  <c:v>79.881667969939159</c:v>
                </c:pt>
                <c:pt idx="492">
                  <c:v>79.912178296606839</c:v>
                </c:pt>
                <c:pt idx="493">
                  <c:v>79.942465453277876</c:v>
                </c:pt>
                <c:pt idx="494">
                  <c:v>79.972531028865447</c:v>
                </c:pt>
                <c:pt idx="495">
                  <c:v>80.002376601638801</c:v>
                </c:pt>
                <c:pt idx="496">
                  <c:v>80.032003739284008</c:v>
                </c:pt>
                <c:pt idx="497">
                  <c:v>80.061413998964511</c:v>
                </c:pt>
                <c:pt idx="498">
                  <c:v>80.090608927381538</c:v>
                </c:pt>
                <c:pt idx="499">
                  <c:v>80.119590060834284</c:v>
                </c:pt>
                <c:pt idx="500">
                  <c:v>80.148358925280036</c:v>
                </c:pt>
                <c:pt idx="501">
                  <c:v>80.176917036393903</c:v>
                </c:pt>
                <c:pt idx="502">
                  <c:v>80.205265899628614</c:v>
                </c:pt>
                <c:pt idx="503">
                  <c:v>80.233407010273936</c:v>
                </c:pt>
                <c:pt idx="504">
                  <c:v>80.261341853516043</c:v>
                </c:pt>
                <c:pt idx="505">
                  <c:v>80.289071904496552</c:v>
                </c:pt>
                <c:pt idx="506">
                  <c:v>80.31659862837148</c:v>
                </c:pt>
                <c:pt idx="507">
                  <c:v>80.343923480369952</c:v>
                </c:pt>
                <c:pt idx="508">
                  <c:v>80.371047905852777</c:v>
                </c:pt>
                <c:pt idx="509">
                  <c:v>80.397973340370697</c:v>
                </c:pt>
                <c:pt idx="510">
                  <c:v>80.424701209722542</c:v>
                </c:pt>
                <c:pt idx="511">
                  <c:v>80.451232930013191</c:v>
                </c:pt>
                <c:pt idx="512">
                  <c:v>80.477569907711199</c:v>
                </c:pt>
                <c:pt idx="513">
                  <c:v>80.503713539706382</c:v>
                </c:pt>
                <c:pt idx="514">
                  <c:v>80.529665213367053</c:v>
                </c:pt>
                <c:pt idx="515">
                  <c:v>80.555426306597141</c:v>
                </c:pt>
                <c:pt idx="516">
                  <c:v>80.580998187893059</c:v>
                </c:pt>
                <c:pt idx="517">
                  <c:v>80.60638221640032</c:v>
                </c:pt>
                <c:pt idx="518">
                  <c:v>80.631579741970029</c:v>
                </c:pt>
                <c:pt idx="519">
                  <c:v>80.656592105215069</c:v>
                </c:pt>
                <c:pt idx="520">
                  <c:v>80.681420637566134</c:v>
                </c:pt>
                <c:pt idx="521">
                  <c:v>80.706066661327469</c:v>
                </c:pt>
                <c:pt idx="522">
                  <c:v>80.730531489732428</c:v>
                </c:pt>
                <c:pt idx="523">
                  <c:v>80.754816426998886</c:v>
                </c:pt>
                <c:pt idx="524">
                  <c:v>80.778922768384263</c:v>
                </c:pt>
                <c:pt idx="525">
                  <c:v>80.802851800240418</c:v>
                </c:pt>
                <c:pt idx="526">
                  <c:v>80.826604800068367</c:v>
                </c:pt>
                <c:pt idx="527">
                  <c:v>80.850183036572659</c:v>
                </c:pt>
                <c:pt idx="528">
                  <c:v>80.873587769715613</c:v>
                </c:pt>
                <c:pt idx="529">
                  <c:v>80.896820250771228</c:v>
                </c:pt>
                <c:pt idx="530">
                  <c:v>80.919881722378989</c:v>
                </c:pt>
                <c:pt idx="531">
                  <c:v>80.942773418597369</c:v>
                </c:pt>
                <c:pt idx="532">
                  <c:v>80.965496564957064</c:v>
                </c:pt>
                <c:pt idx="533">
                  <c:v>80.988052378514084</c:v>
                </c:pt>
                <c:pt idx="534">
                  <c:v>81.010442067902503</c:v>
                </c:pt>
                <c:pt idx="535">
                  <c:v>81.032666833387097</c:v>
                </c:pt>
                <c:pt idx="536">
                  <c:v>81.05472786691567</c:v>
                </c:pt>
                <c:pt idx="537">
                  <c:v>81.076626352171075</c:v>
                </c:pt>
                <c:pt idx="538">
                  <c:v>81.098363464623205</c:v>
                </c:pt>
                <c:pt idx="539">
                  <c:v>81.119940371580554</c:v>
                </c:pt>
                <c:pt idx="540">
                  <c:v>81.141358232241586</c:v>
                </c:pt>
                <c:pt idx="541">
                  <c:v>81.162618197745928</c:v>
                </c:pt>
                <c:pt idx="542">
                  <c:v>81.183721411225321</c:v>
                </c:pt>
                <c:pt idx="543">
                  <c:v>81.204669007854164</c:v>
                </c:pt>
                <c:pt idx="544">
                  <c:v>81.225462114900097</c:v>
                </c:pt>
                <c:pt idx="545">
                  <c:v>81.246101851774114</c:v>
                </c:pt>
                <c:pt idx="546">
                  <c:v>81.266589330080535</c:v>
                </c:pt>
                <c:pt idx="547">
                  <c:v>81.286925653666742</c:v>
                </c:pt>
                <c:pt idx="548">
                  <c:v>81.307111918672632</c:v>
                </c:pt>
                <c:pt idx="549">
                  <c:v>81.327149213579858</c:v>
                </c:pt>
                <c:pt idx="550">
                  <c:v>81.3470386192608</c:v>
                </c:pt>
                <c:pt idx="551">
                  <c:v>81.366781209027408</c:v>
                </c:pt>
                <c:pt idx="552">
                  <c:v>81.386378048679603</c:v>
                </c:pt>
                <c:pt idx="553">
                  <c:v>81.405830196553595</c:v>
                </c:pt>
                <c:pt idx="554">
                  <c:v>81.425138703569942</c:v>
                </c:pt>
                <c:pt idx="555">
                  <c:v>81.444304613281318</c:v>
                </c:pt>
                <c:pt idx="556">
                  <c:v>81.463328961920041</c:v>
                </c:pt>
                <c:pt idx="557">
                  <c:v>81.482212778445401</c:v>
                </c:pt>
                <c:pt idx="558">
                  <c:v>81.500957084590709</c:v>
                </c:pt>
                <c:pt idx="559">
                  <c:v>81.51956289491018</c:v>
                </c:pt>
                <c:pt idx="560">
                  <c:v>81.538031216825459</c:v>
                </c:pt>
                <c:pt idx="561">
                  <c:v>81.556363050671948</c:v>
                </c:pt>
                <c:pt idx="562">
                  <c:v>81.574559389745005</c:v>
                </c:pt>
                <c:pt idx="563">
                  <c:v>81.592621220345706</c:v>
                </c:pt>
                <c:pt idx="564">
                  <c:v>81.61054952182657</c:v>
                </c:pt>
                <c:pt idx="565">
                  <c:v>81.628345266636813</c:v>
                </c:pt>
                <c:pt idx="566">
                  <c:v>81.646009420367605</c:v>
                </c:pt>
                <c:pt idx="567">
                  <c:v>81.663542941796976</c:v>
                </c:pt>
                <c:pt idx="568">
                  <c:v>81.680946782934399</c:v>
                </c:pt>
                <c:pt idx="569">
                  <c:v>81.698221889065266</c:v>
                </c:pt>
                <c:pt idx="570">
                  <c:v>81.715369198795116</c:v>
                </c:pt>
                <c:pt idx="571">
                  <c:v>81.73238964409353</c:v>
                </c:pt>
                <c:pt idx="572">
                  <c:v>81.749284150337857</c:v>
                </c:pt>
                <c:pt idx="573">
                  <c:v>81.766053636356716</c:v>
                </c:pt>
                <c:pt idx="574">
                  <c:v>81.782699014473252</c:v>
                </c:pt>
                <c:pt idx="575">
                  <c:v>81.799221190548067</c:v>
                </c:pt>
                <c:pt idx="576">
                  <c:v>81.815621064022082</c:v>
                </c:pt>
                <c:pt idx="577">
                  <c:v>81.831899527958981</c:v>
                </c:pt>
                <c:pt idx="578">
                  <c:v>81.848057469087607</c:v>
                </c:pt>
                <c:pt idx="579">
                  <c:v>81.864095767843935</c:v>
                </c:pt>
                <c:pt idx="580">
                  <c:v>81.880015298412985</c:v>
                </c:pt>
                <c:pt idx="581">
                  <c:v>81.895816928770344</c:v>
                </c:pt>
                <c:pt idx="582">
                  <c:v>81.911501520723576</c:v>
                </c:pt>
                <c:pt idx="583">
                  <c:v>81.92706992995339</c:v>
                </c:pt>
                <c:pt idx="584">
                  <c:v>81.942523006054444</c:v>
                </c:pt>
                <c:pt idx="585">
                  <c:v>81.957861592576108</c:v>
                </c:pt>
                <c:pt idx="586">
                  <c:v>81.973086527062861</c:v>
                </c:pt>
                <c:pt idx="587">
                  <c:v>81.988198641094499</c:v>
                </c:pt>
                <c:pt idx="588">
                  <c:v>82.003198760326114</c:v>
                </c:pt>
                <c:pt idx="589">
                  <c:v>82.018087704527915</c:v>
                </c:pt>
                <c:pt idx="590">
                  <c:v>82.032866287624628</c:v>
                </c:pt>
                <c:pt idx="591">
                  <c:v>82.047535317734898</c:v>
                </c:pt>
                <c:pt idx="592">
                  <c:v>82.06209559721033</c:v>
                </c:pt>
                <c:pt idx="593">
                  <c:v>82.076547922674322</c:v>
                </c:pt>
                <c:pt idx="594">
                  <c:v>82.090893085060699</c:v>
                </c:pt>
                <c:pt idx="595">
                  <c:v>82.10513186965207</c:v>
                </c:pt>
                <c:pt idx="596">
                  <c:v>82.119265056118067</c:v>
                </c:pt>
                <c:pt idx="597">
                  <c:v>82.133293418553251</c:v>
                </c:pt>
                <c:pt idx="598">
                  <c:v>82.147217725514821</c:v>
                </c:pt>
                <c:pt idx="599">
                  <c:v>82.161038740060178</c:v>
                </c:pt>
                <c:pt idx="600">
                  <c:v>82.174757219784127</c:v>
                </c:pt>
                <c:pt idx="601">
                  <c:v>82.188373916856051</c:v>
                </c:pt>
                <c:pt idx="602">
                  <c:v>82.201889578056608</c:v>
                </c:pt>
                <c:pt idx="603">
                  <c:v>82.21530494481452</c:v>
                </c:pt>
                <c:pt idx="604">
                  <c:v>82.228620753242851</c:v>
                </c:pt>
                <c:pt idx="605">
                  <c:v>82.241837734175249</c:v>
                </c:pt>
                <c:pt idx="606">
                  <c:v>82.254956613201927</c:v>
                </c:pt>
                <c:pt idx="607">
                  <c:v>82.267978110705414</c:v>
                </c:pt>
                <c:pt idx="608">
                  <c:v>82.280902941896088</c:v>
                </c:pt>
                <c:pt idx="609">
                  <c:v>82.293731816847512</c:v>
                </c:pt>
                <c:pt idx="610">
                  <c:v>82.306465440531568</c:v>
                </c:pt>
                <c:pt idx="611">
                  <c:v>82.319104512853343</c:v>
                </c:pt>
                <c:pt idx="612">
                  <c:v>82.331649728685818</c:v>
                </c:pt>
                <c:pt idx="613">
                  <c:v>82.344101777904356</c:v>
                </c:pt>
                <c:pt idx="614">
                  <c:v>82.35646134542101</c:v>
                </c:pt>
                <c:pt idx="615">
                  <c:v>82.368729111218514</c:v>
                </c:pt>
                <c:pt idx="616">
                  <c:v>82.380905750384215</c:v>
                </c:pt>
                <c:pt idx="617">
                  <c:v>82.392991933143676</c:v>
                </c:pt>
                <c:pt idx="618">
                  <c:v>82.404988324894148</c:v>
                </c:pt>
                <c:pt idx="619">
                  <c:v>82.416895586237743</c:v>
                </c:pt>
                <c:pt idx="620">
                  <c:v>82.428714373014543</c:v>
                </c:pt>
                <c:pt idx="621">
                  <c:v>82.440445336335429</c:v>
                </c:pt>
                <c:pt idx="622">
                  <c:v>82.452089122614623</c:v>
                </c:pt>
                <c:pt idx="623">
                  <c:v>82.463646373602202</c:v>
                </c:pt>
                <c:pt idx="624">
                  <c:v>82.475117726416272</c:v>
                </c:pt>
                <c:pt idx="625">
                  <c:v>82.486503813574984</c:v>
                </c:pt>
                <c:pt idx="626">
                  <c:v>82.497805263028411</c:v>
                </c:pt>
                <c:pt idx="627">
                  <c:v>82.509022698190108</c:v>
                </c:pt>
                <c:pt idx="628">
                  <c:v>82.520156737968577</c:v>
                </c:pt>
                <c:pt idx="629">
                  <c:v>82.531207996798486</c:v>
                </c:pt>
                <c:pt idx="630">
                  <c:v>82.542177084671692</c:v>
                </c:pt>
                <c:pt idx="631">
                  <c:v>82.553064607168125</c:v>
                </c:pt>
                <c:pt idx="632">
                  <c:v>82.563871165486347</c:v>
                </c:pt>
                <c:pt idx="633">
                  <c:v>82.574597356474115</c:v>
                </c:pt>
                <c:pt idx="634">
                  <c:v>82.585243772658529</c:v>
                </c:pt>
                <c:pt idx="635">
                  <c:v>82.595811002276207</c:v>
                </c:pt>
                <c:pt idx="636">
                  <c:v>82.606299629303038</c:v>
                </c:pt>
                <c:pt idx="637">
                  <c:v>82.616710233484028</c:v>
                </c:pt>
                <c:pt idx="638">
                  <c:v>82.627043390362658</c:v>
                </c:pt>
                <c:pt idx="639">
                  <c:v>82.637299671310231</c:v>
                </c:pt>
                <c:pt idx="640">
                  <c:v>82.647479643555087</c:v>
                </c:pt>
                <c:pt idx="641">
                  <c:v>82.657583870211397</c:v>
                </c:pt>
                <c:pt idx="642">
                  <c:v>82.667612910308051</c:v>
                </c:pt>
                <c:pt idx="643">
                  <c:v>82.677567318817125</c:v>
                </c:pt>
                <c:pt idx="644">
                  <c:v>82.68744764668233</c:v>
                </c:pt>
                <c:pt idx="645">
                  <c:v>82.697254440847203</c:v>
                </c:pt>
                <c:pt idx="646">
                  <c:v>82.70698824428311</c:v>
                </c:pt>
                <c:pt idx="647">
                  <c:v>82.716649596017135</c:v>
                </c:pt>
                <c:pt idx="648">
                  <c:v>82.726239031159636</c:v>
                </c:pt>
                <c:pt idx="649">
                  <c:v>82.73575708093189</c:v>
                </c:pt>
                <c:pt idx="650">
                  <c:v>82.745204272693272</c:v>
                </c:pt>
                <c:pt idx="651">
                  <c:v>82.7545811299684</c:v>
                </c:pt>
                <c:pt idx="652">
                  <c:v>82.763888172474182</c:v>
                </c:pt>
                <c:pt idx="653">
                  <c:v>82.773125916146441</c:v>
                </c:pt>
                <c:pt idx="654">
                  <c:v>82.782294873166677</c:v>
                </c:pt>
                <c:pt idx="655">
                  <c:v>82.791395551988387</c:v>
                </c:pt>
                <c:pt idx="656">
                  <c:v>82.800428457363381</c:v>
                </c:pt>
                <c:pt idx="657">
                  <c:v>82.809394090367846</c:v>
                </c:pt>
                <c:pt idx="658">
                  <c:v>82.818292948428251</c:v>
                </c:pt>
                <c:pt idx="659">
                  <c:v>82.827125525347128</c:v>
                </c:pt>
                <c:pt idx="660">
                  <c:v>82.835892311328635</c:v>
                </c:pt>
                <c:pt idx="661">
                  <c:v>82.844593793003966</c:v>
                </c:pt>
                <c:pt idx="662">
                  <c:v>82.853230453456561</c:v>
                </c:pt>
                <c:pt idx="663">
                  <c:v>82.861802772247273</c:v>
                </c:pt>
                <c:pt idx="664">
                  <c:v>82.870311225439167</c:v>
                </c:pt>
                <c:pt idx="665">
                  <c:v>82.878756285622373</c:v>
                </c:pt>
                <c:pt idx="666">
                  <c:v>82.887138421938602</c:v>
                </c:pt>
                <c:pt idx="667">
                  <c:v>82.895458100105571</c:v>
                </c:pt>
                <c:pt idx="668">
                  <c:v>82.90371578244131</c:v>
                </c:pt>
                <c:pt idx="669">
                  <c:v>82.911911927888255</c:v>
                </c:pt>
                <c:pt idx="670">
                  <c:v>82.920046992037101</c:v>
                </c:pt>
                <c:pt idx="671">
                  <c:v>82.928121427150714</c:v>
                </c:pt>
                <c:pt idx="672">
                  <c:v>82.936135682187668</c:v>
                </c:pt>
                <c:pt idx="673">
                  <c:v>82.944090202825734</c:v>
                </c:pt>
                <c:pt idx="674">
                  <c:v>82.951985431485198</c:v>
                </c:pt>
                <c:pt idx="675">
                  <c:v>82.959821807352014</c:v>
                </c:pt>
                <c:pt idx="676">
                  <c:v>82.967599766400795</c:v>
                </c:pt>
                <c:pt idx="677">
                  <c:v>82.975319741417636</c:v>
                </c:pt>
                <c:pt idx="678">
                  <c:v>82.982982162022878</c:v>
                </c:pt>
                <c:pt idx="679">
                  <c:v>82.990587454693582</c:v>
                </c:pt>
                <c:pt idx="680">
                  <c:v>82.998136042785987</c:v>
                </c:pt>
                <c:pt idx="681">
                  <c:v>83.005628346557643</c:v>
                </c:pt>
                <c:pt idx="682">
                  <c:v>83.013064783189634</c:v>
                </c:pt>
                <c:pt idx="683">
                  <c:v>83.020445766808407</c:v>
                </c:pt>
                <c:pt idx="684">
                  <c:v>83.027771708507657</c:v>
                </c:pt>
                <c:pt idx="685">
                  <c:v>83.035043016369912</c:v>
                </c:pt>
                <c:pt idx="686">
                  <c:v>83.042260095488061</c:v>
                </c:pt>
                <c:pt idx="687">
                  <c:v>83.049423347986689</c:v>
                </c:pt>
                <c:pt idx="688">
                  <c:v>83.056533173043377</c:v>
                </c:pt>
                <c:pt idx="689">
                  <c:v>83.063589966909632</c:v>
                </c:pt>
                <c:pt idx="690">
                  <c:v>83.070594122931922</c:v>
                </c:pt>
                <c:pt idx="691">
                  <c:v>83.077546031572439</c:v>
                </c:pt>
                <c:pt idx="692">
                  <c:v>83.084446080429728</c:v>
                </c:pt>
                <c:pt idx="693">
                  <c:v>83.091294654259158</c:v>
                </c:pt>
                <c:pt idx="694">
                  <c:v>83.098092134993394</c:v>
                </c:pt>
                <c:pt idx="695">
                  <c:v>83.104838901762506</c:v>
                </c:pt>
                <c:pt idx="696">
                  <c:v>83.111535330914108</c:v>
                </c:pt>
                <c:pt idx="697">
                  <c:v>83.118181796033369</c:v>
                </c:pt>
                <c:pt idx="698">
                  <c:v>83.124778667962715</c:v>
                </c:pt>
                <c:pt idx="699">
                  <c:v>83.131326314821578</c:v>
                </c:pt>
                <c:pt idx="700">
                  <c:v>83.137825102026</c:v>
                </c:pt>
                <c:pt idx="701">
                  <c:v>83.144275392307875</c:v>
                </c:pt>
                <c:pt idx="702">
                  <c:v>83.150677545734453</c:v>
                </c:pt>
                <c:pt idx="703">
                  <c:v>83.157031919727288</c:v>
                </c:pt>
                <c:pt idx="704">
                  <c:v>83.163338869081386</c:v>
                </c:pt>
                <c:pt idx="705">
                  <c:v>83.169598745984061</c:v>
                </c:pt>
                <c:pt idx="706">
                  <c:v>83.175811900033636</c:v>
                </c:pt>
                <c:pt idx="707">
                  <c:v>83.18197867825819</c:v>
                </c:pt>
                <c:pt idx="708">
                  <c:v>83.188099425133927</c:v>
                </c:pt>
                <c:pt idx="709">
                  <c:v>83.194174482603657</c:v>
                </c:pt>
                <c:pt idx="710">
                  <c:v>83.200204190094993</c:v>
                </c:pt>
                <c:pt idx="711">
                  <c:v>83.206188884538477</c:v>
                </c:pt>
                <c:pt idx="712">
                  <c:v>83.212128900385594</c:v>
                </c:pt>
                <c:pt idx="713">
                  <c:v>83.21802456962665</c:v>
                </c:pt>
                <c:pt idx="714">
                  <c:v>83.223876221808482</c:v>
                </c:pt>
                <c:pt idx="715">
                  <c:v>83.229684184052147</c:v>
                </c:pt>
                <c:pt idx="716">
                  <c:v>83.235448781070374</c:v>
                </c:pt>
                <c:pt idx="717">
                  <c:v>83.241170335184989</c:v>
                </c:pt>
                <c:pt idx="718">
                  <c:v>83.246849166344148</c:v>
                </c:pt>
                <c:pt idx="719">
                  <c:v>83.252485592139507</c:v>
                </c:pt>
                <c:pt idx="720">
                  <c:v>83.258079927823275</c:v>
                </c:pt>
                <c:pt idx="721">
                  <c:v>83.263632486325037</c:v>
                </c:pt>
                <c:pt idx="722">
                  <c:v>83.269143578268626</c:v>
                </c:pt>
                <c:pt idx="723">
                  <c:v>83.274613511988775</c:v>
                </c:pt>
                <c:pt idx="724">
                  <c:v>83.280042593547662</c:v>
                </c:pt>
                <c:pt idx="725">
                  <c:v>83.285431126751376</c:v>
                </c:pt>
                <c:pt idx="726">
                  <c:v>83.290779413166234</c:v>
                </c:pt>
                <c:pt idx="727">
                  <c:v>83.296087752134994</c:v>
                </c:pt>
                <c:pt idx="728">
                  <c:v>83.301356440792986</c:v>
                </c:pt>
                <c:pt idx="729">
                  <c:v>83.306585774084056</c:v>
                </c:pt>
                <c:pt idx="730">
                  <c:v>83.311776044776479</c:v>
                </c:pt>
                <c:pt idx="731">
                  <c:v>83.316927543478755</c:v>
                </c:pt>
                <c:pt idx="732">
                  <c:v>83.322040558655175</c:v>
                </c:pt>
                <c:pt idx="733">
                  <c:v>83.327115376641487</c:v>
                </c:pt>
                <c:pt idx="734">
                  <c:v>83.332152281660257</c:v>
                </c:pt>
                <c:pt idx="735">
                  <c:v>83.337151555836243</c:v>
                </c:pt>
                <c:pt idx="736">
                  <c:v>83.342113479211577</c:v>
                </c:pt>
                <c:pt idx="737">
                  <c:v>83.34703832976092</c:v>
                </c:pt>
                <c:pt idx="738">
                  <c:v>83.351926383406521</c:v>
                </c:pt>
                <c:pt idx="739">
                  <c:v>83.356777914032975</c:v>
                </c:pt>
                <c:pt idx="740">
                  <c:v>83.361593193502202</c:v>
                </c:pt>
                <c:pt idx="741">
                  <c:v>83.366372491668045</c:v>
                </c:pt>
                <c:pt idx="742">
                  <c:v>83.371116076390891</c:v>
                </c:pt>
                <c:pt idx="743">
                  <c:v>83.375824213552164</c:v>
                </c:pt>
                <c:pt idx="744">
                  <c:v>83.380497167068711</c:v>
                </c:pt>
                <c:pt idx="745">
                  <c:v>83.385135198907108</c:v>
                </c:pt>
                <c:pt idx="746">
                  <c:v>83.389738569097844</c:v>
                </c:pt>
                <c:pt idx="747">
                  <c:v>83.394307535749419</c:v>
                </c:pt>
                <c:pt idx="748">
                  <c:v>83.398842355062314</c:v>
                </c:pt>
                <c:pt idx="749">
                  <c:v>83.403343281342885</c:v>
                </c:pt>
                <c:pt idx="750">
                  <c:v>83.407810567017194</c:v>
                </c:pt>
                <c:pt idx="751">
                  <c:v>83.412244462644693</c:v>
                </c:pt>
                <c:pt idx="752">
                  <c:v>83.416645216931769</c:v>
                </c:pt>
                <c:pt idx="753">
                  <c:v>83.421013076745353</c:v>
                </c:pt>
                <c:pt idx="754">
                  <c:v>83.425348287126226</c:v>
                </c:pt>
                <c:pt idx="755">
                  <c:v>83.429651091302389</c:v>
                </c:pt>
                <c:pt idx="756">
                  <c:v>83.433921730702281</c:v>
                </c:pt>
                <c:pt idx="757">
                  <c:v>83.43816044496792</c:v>
                </c:pt>
                <c:pt idx="758">
                  <c:v>83.44236747196787</c:v>
                </c:pt>
                <c:pt idx="759">
                  <c:v>83.446543047810266</c:v>
                </c:pt>
                <c:pt idx="760">
                  <c:v>83.450687406855607</c:v>
                </c:pt>
                <c:pt idx="761">
                  <c:v>83.454800781729546</c:v>
                </c:pt>
                <c:pt idx="762">
                  <c:v>83.458883403335548</c:v>
                </c:pt>
                <c:pt idx="763">
                  <c:v>83.462935500867488</c:v>
                </c:pt>
                <c:pt idx="764">
                  <c:v>83.466957301822063</c:v>
                </c:pt>
                <c:pt idx="765">
                  <c:v>83.470949032011319</c:v>
                </c:pt>
                <c:pt idx="766">
                  <c:v>83.474910915574867</c:v>
                </c:pt>
                <c:pt idx="767">
                  <c:v>83.478843174992136</c:v>
                </c:pt>
                <c:pt idx="768">
                  <c:v>83.482746031094507</c:v>
                </c:pt>
                <c:pt idx="769">
                  <c:v>83.486619703077395</c:v>
                </c:pt>
                <c:pt idx="770">
                  <c:v>83.490464408512167</c:v>
                </c:pt>
                <c:pt idx="771">
                  <c:v>83.494280363358058</c:v>
                </c:pt>
                <c:pt idx="772">
                  <c:v>83.498067781973958</c:v>
                </c:pt>
                <c:pt idx="773">
                  <c:v>83.501826877130128</c:v>
                </c:pt>
                <c:pt idx="774">
                  <c:v>83.50555786001982</c:v>
                </c:pt>
                <c:pt idx="775">
                  <c:v>83.509260940270806</c:v>
                </c:pt>
                <c:pt idx="776">
                  <c:v>83.512936325956886</c:v>
                </c:pt>
                <c:pt idx="777">
                  <c:v>83.516584223609257</c:v>
                </c:pt>
                <c:pt idx="778">
                  <c:v>83.52020483822777</c:v>
                </c:pt>
                <c:pt idx="779">
                  <c:v>83.523798373292223</c:v>
                </c:pt>
                <c:pt idx="780">
                  <c:v>83.52736503077341</c:v>
                </c:pt>
                <c:pt idx="781">
                  <c:v>83.530905011144284</c:v>
                </c:pt>
                <c:pt idx="782">
                  <c:v>83.534418513390847</c:v>
                </c:pt>
                <c:pt idx="783">
                  <c:v>83.537905735023116</c:v>
                </c:pt>
                <c:pt idx="784">
                  <c:v>83.541366872085902</c:v>
                </c:pt>
                <c:pt idx="785">
                  <c:v>83.544802119169589</c:v>
                </c:pt>
                <c:pt idx="786">
                  <c:v>83.54821166942078</c:v>
                </c:pt>
                <c:pt idx="787">
                  <c:v>83.551595714552903</c:v>
                </c:pt>
                <c:pt idx="788">
                  <c:v>83.554954444856747</c:v>
                </c:pt>
                <c:pt idx="789">
                  <c:v>83.558288049210887</c:v>
                </c:pt>
                <c:pt idx="790">
                  <c:v>83.561596715091994</c:v>
                </c:pt>
                <c:pt idx="791">
                  <c:v>83.564880628585243</c:v>
                </c:pt>
                <c:pt idx="792">
                  <c:v>83.568139974394441</c:v>
                </c:pt>
                <c:pt idx="793">
                  <c:v>83.571374935852219</c:v>
                </c:pt>
                <c:pt idx="794">
                  <c:v>83.574585694930079</c:v>
                </c:pt>
                <c:pt idx="795">
                  <c:v>83.577772432248395</c:v>
                </c:pt>
                <c:pt idx="796">
                  <c:v>83.58093532708638</c:v>
                </c:pt>
                <c:pt idx="797">
                  <c:v>83.584074557391887</c:v>
                </c:pt>
                <c:pt idx="798">
                  <c:v>83.587190299791217</c:v>
                </c:pt>
                <c:pt idx="799">
                  <c:v>83.590282729598854</c:v>
                </c:pt>
                <c:pt idx="800">
                  <c:v>83.593352020827098</c:v>
                </c:pt>
                <c:pt idx="801" formatCode="#,##0.0000">
                  <c:v>83.596398346195613</c:v>
                </c:pt>
                <c:pt idx="802" formatCode="#,##0.000">
                  <c:v>83.599421877140998</c:v>
                </c:pt>
                <c:pt idx="803">
                  <c:v>83.602422783826171</c:v>
                </c:pt>
                <c:pt idx="804">
                  <c:v>83.605401235149742</c:v>
                </c:pt>
                <c:pt idx="805">
                  <c:v>83.608357398755359</c:v>
                </c:pt>
                <c:pt idx="806">
                  <c:v>83.611291441040891</c:v>
                </c:pt>
                <c:pt idx="807">
                  <c:v>83.614203527167646</c:v>
                </c:pt>
                <c:pt idx="808">
                  <c:v>83.617093821069432</c:v>
                </c:pt>
                <c:pt idx="809">
                  <c:v>83.619962485461613</c:v>
                </c:pt>
                <c:pt idx="810">
                  <c:v>83.6228096818501</c:v>
                </c:pt>
                <c:pt idx="811">
                  <c:v>83.62563557054024</c:v>
                </c:pt>
                <c:pt idx="812">
                  <c:v>83.62844031064563</c:v>
                </c:pt>
                <c:pt idx="813">
                  <c:v>83.631224060096969</c:v>
                </c:pt>
                <c:pt idx="814">
                  <c:v>83.633986975650714</c:v>
                </c:pt>
                <c:pt idx="815">
                  <c:v>83.636729212897734</c:v>
                </c:pt>
                <c:pt idx="816">
                  <c:v>83.639450926271934</c:v>
                </c:pt>
                <c:pt idx="817">
                  <c:v>83.642152269058769</c:v>
                </c:pt>
                <c:pt idx="818">
                  <c:v>83.644833393403687</c:v>
                </c:pt>
                <c:pt idx="819">
                  <c:v>83.647494450320579</c:v>
                </c:pt>
                <c:pt idx="820">
                  <c:v>83.650135589700085</c:v>
                </c:pt>
                <c:pt idx="821">
                  <c:v>83.652756960317888</c:v>
                </c:pt>
                <c:pt idx="822">
                  <c:v>83.655358709842943</c:v>
                </c:pt>
                <c:pt idx="823">
                  <c:v>83.657940984845652</c:v>
                </c:pt>
                <c:pt idx="824">
                  <c:v>83.660503930805945</c:v>
                </c:pt>
                <c:pt idx="825">
                  <c:v>83.663047692121339</c:v>
                </c:pt>
                <c:pt idx="826">
                  <c:v>83.665572412114912</c:v>
                </c:pt>
                <c:pt idx="827">
                  <c:v>83.668078233043275</c:v>
                </c:pt>
                <c:pt idx="828">
                  <c:v>83.670565296104385</c:v>
                </c:pt>
                <c:pt idx="829">
                  <c:v>83.673033741445408</c:v>
                </c:pt>
                <c:pt idx="830">
                  <c:v>83.675483708170432</c:v>
                </c:pt>
                <c:pt idx="831">
                  <c:v>83.677915334348242</c:v>
                </c:pt>
                <c:pt idx="832">
                  <c:v>83.680328757019879</c:v>
                </c:pt>
                <c:pt idx="833">
                  <c:v>83.682724112206287</c:v>
                </c:pt>
                <c:pt idx="834">
                  <c:v>83.68510153491583</c:v>
                </c:pt>
                <c:pt idx="835">
                  <c:v>83.687461159151795</c:v>
                </c:pt>
                <c:pt idx="836">
                  <c:v>83.689803117919766</c:v>
                </c:pt>
                <c:pt idx="837">
                  <c:v>83.69212754323506</c:v>
                </c:pt>
                <c:pt idx="838">
                  <c:v>83.694434566129999</c:v>
                </c:pt>
                <c:pt idx="839">
                  <c:v>83.696724316661175</c:v>
                </c:pt>
                <c:pt idx="840">
                  <c:v>83.698996923916724</c:v>
                </c:pt>
                <c:pt idx="841">
                  <c:v>83.701252516023388</c:v>
                </c:pt>
                <c:pt idx="842">
                  <c:v>83.703491220153722</c:v>
                </c:pt>
                <c:pt idx="843">
                  <c:v>83.705713162533058</c:v>
                </c:pt>
                <c:pt idx="844">
                  <c:v>83.707918468446593</c:v>
                </c:pt>
                <c:pt idx="845">
                  <c:v>83.710107262246297</c:v>
                </c:pt>
                <c:pt idx="846">
                  <c:v>83.712279667357805</c:v>
                </c:pt>
                <c:pt idx="847">
                  <c:v>83.714435806287298</c:v>
                </c:pt>
                <c:pt idx="848">
                  <c:v>83.716575800628291</c:v>
                </c:pt>
                <c:pt idx="849">
                  <c:v>83.718699771068415</c:v>
                </c:pt>
                <c:pt idx="850">
                  <c:v>83.720807837396066</c:v>
                </c:pt>
                <c:pt idx="851">
                  <c:v>83.722900118507098</c:v>
                </c:pt>
                <c:pt idx="852">
                  <c:v>83.72497673241142</c:v>
                </c:pt>
                <c:pt idx="853">
                  <c:v>83.727037796239571</c:v>
                </c:pt>
                <c:pt idx="854">
                  <c:v>83.72908342624919</c:v>
                </c:pt>
                <c:pt idx="855">
                  <c:v>83.731113737831507</c:v>
                </c:pt>
                <c:pt idx="856">
                  <c:v>83.733128845517783</c:v>
                </c:pt>
                <c:pt idx="857">
                  <c:v>83.735128862985604</c:v>
                </c:pt>
                <c:pt idx="858">
                  <c:v>83.737113903065278</c:v>
                </c:pt>
                <c:pt idx="859">
                  <c:v>83.739084077746071</c:v>
                </c:pt>
                <c:pt idx="860">
                  <c:v>83.74103949818246</c:v>
                </c:pt>
                <c:pt idx="861">
                  <c:v>83.742980274700273</c:v>
                </c:pt>
                <c:pt idx="862">
                  <c:v>83.744906516802885</c:v>
                </c:pt>
                <c:pt idx="863">
                  <c:v>83.746818333177302</c:v>
                </c:pt>
                <c:pt idx="864">
                  <c:v>83.748715831700153</c:v>
                </c:pt>
                <c:pt idx="865">
                  <c:v>83.750599119443748</c:v>
                </c:pt>
                <c:pt idx="866">
                  <c:v>83.752468302682047</c:v>
                </c:pt>
                <c:pt idx="867">
                  <c:v>83.754323486896553</c:v>
                </c:pt>
                <c:pt idx="868">
                  <c:v>83.756164776782185</c:v>
                </c:pt>
                <c:pt idx="869">
                  <c:v>83.757992276253106</c:v>
                </c:pt>
                <c:pt idx="870">
                  <c:v>83.759806088448542</c:v>
                </c:pt>
                <c:pt idx="871">
                  <c:v>83.76160631573849</c:v>
                </c:pt>
                <c:pt idx="872">
                  <c:v>83.763393059729481</c:v>
                </c:pt>
                <c:pt idx="873">
                  <c:v>83.765166421270152</c:v>
                </c:pt>
                <c:pt idx="874">
                  <c:v>83.766926500456933</c:v>
                </c:pt>
                <c:pt idx="875">
                  <c:v>83.768673396639628</c:v>
                </c:pt>
                <c:pt idx="876">
                  <c:v>83.770407208426903</c:v>
                </c:pt>
                <c:pt idx="877">
                  <c:v>83.772128033691843</c:v>
                </c:pt>
                <c:pt idx="878">
                  <c:v>83.773835969577377</c:v>
                </c:pt>
                <c:pt idx="879">
                  <c:v>83.775531112501682</c:v>
                </c:pt>
                <c:pt idx="880">
                  <c:v>83.777213558163623</c:v>
                </c:pt>
                <c:pt idx="881">
                  <c:v>83.778883401548015</c:v>
                </c:pt>
                <c:pt idx="882">
                  <c:v>83.780540736930959</c:v>
                </c:pt>
                <c:pt idx="883">
                  <c:v>83.782185657885123</c:v>
                </c:pt>
                <c:pt idx="884">
                  <c:v>83.783818257284906</c:v>
                </c:pt>
                <c:pt idx="885">
                  <c:v>83.785438627311692</c:v>
                </c:pt>
                <c:pt idx="886">
                  <c:v>83.787046859458925</c:v>
                </c:pt>
                <c:pt idx="887">
                  <c:v>83.788643044537267</c:v>
                </c:pt>
                <c:pt idx="888">
                  <c:v>83.790227272679658</c:v>
                </c:pt>
                <c:pt idx="889">
                  <c:v>83.791799633346344</c:v>
                </c:pt>
                <c:pt idx="890">
                  <c:v>83.793360215329855</c:v>
                </c:pt>
                <c:pt idx="891">
                  <c:v>83.794909106759974</c:v>
                </c:pt>
                <c:pt idx="892">
                  <c:v>83.796446395108688</c:v>
                </c:pt>
                <c:pt idx="893">
                  <c:v>83.797972167195056</c:v>
                </c:pt>
                <c:pt idx="894">
                  <c:v>83.799486509190032</c:v>
                </c:pt>
                <c:pt idx="895">
                  <c:v>83.800989506621306</c:v>
                </c:pt>
                <c:pt idx="896">
                  <c:v>83.8024812443781</c:v>
                </c:pt>
                <c:pt idx="897">
                  <c:v>83.803961806715861</c:v>
                </c:pt>
                <c:pt idx="898">
                  <c:v>83.805431277261036</c:v>
                </c:pt>
                <c:pt idx="899">
                  <c:v>83.806889739015688</c:v>
                </c:pt>
                <c:pt idx="900">
                  <c:v>83.80833727436216</c:v>
                </c:pt>
                <c:pt idx="901">
                  <c:v>83.809773965067706</c:v>
                </c:pt>
                <c:pt idx="902">
                  <c:v>83.811199892289011</c:v>
                </c:pt>
                <c:pt idx="903">
                  <c:v>83.812615136576767</c:v>
                </c:pt>
                <c:pt idx="904">
                  <c:v>83.814019777880162</c:v>
                </c:pt>
                <c:pt idx="905">
                  <c:v>83.815413895551373</c:v>
                </c:pt>
                <c:pt idx="906">
                  <c:v>83.816797568349969</c:v>
                </c:pt>
                <c:pt idx="907">
                  <c:v>83.818170874447333</c:v>
                </c:pt>
                <c:pt idx="908">
                  <c:v>83.819533891431078</c:v>
                </c:pt>
                <c:pt idx="909">
                  <c:v>83.820886696309316</c:v>
                </c:pt>
                <c:pt idx="910">
                  <c:v>83.822229365515</c:v>
                </c:pt>
                <c:pt idx="911">
                  <c:v>83.823561974910234</c:v>
                </c:pt>
                <c:pt idx="912">
                  <c:v>83.824884599790451</c:v>
                </c:pt>
                <c:pt idx="913">
                  <c:v>83.826197314888674</c:v>
                </c:pt>
                <c:pt idx="914">
                  <c:v>83.827500194379724</c:v>
                </c:pt>
                <c:pt idx="915">
                  <c:v>83.828793311884297</c:v>
                </c:pt>
                <c:pt idx="916">
                  <c:v>83.830076740473146</c:v>
                </c:pt>
                <c:pt idx="917">
                  <c:v>83.831350552671154</c:v>
                </c:pt>
                <c:pt idx="918">
                  <c:v>83.832614820461416</c:v>
                </c:pt>
                <c:pt idx="919">
                  <c:v>83.833869615289217</c:v>
                </c:pt>
                <c:pt idx="920">
                  <c:v>83.835115008066097</c:v>
                </c:pt>
                <c:pt idx="921">
                  <c:v>83.836351069173773</c:v>
                </c:pt>
                <c:pt idx="922">
                  <c:v>83.837577868468117</c:v>
                </c:pt>
                <c:pt idx="923">
                  <c:v>83.83879547528305</c:v>
                </c:pt>
                <c:pt idx="924">
                  <c:v>83.840003958434451</c:v>
                </c:pt>
                <c:pt idx="925">
                  <c:v>83.841203386223967</c:v>
                </c:pt>
                <c:pt idx="926">
                  <c:v>83.842393826442915</c:v>
                </c:pt>
                <c:pt idx="927">
                  <c:v>83.843575346375971</c:v>
                </c:pt>
                <c:pt idx="928">
                  <c:v>83.844748012805056</c:v>
                </c:pt>
                <c:pt idx="929">
                  <c:v>83.845911892013021</c:v>
                </c:pt>
                <c:pt idx="930">
                  <c:v>83.84706704978737</c:v>
                </c:pt>
                <c:pt idx="931">
                  <c:v>83.848213551423953</c:v>
                </c:pt>
                <c:pt idx="932">
                  <c:v>83.849351461730606</c:v>
                </c:pt>
                <c:pt idx="933">
                  <c:v>83.850480845030816</c:v>
                </c:pt>
                <c:pt idx="934">
                  <c:v>83.851601765167331</c:v>
                </c:pt>
                <c:pt idx="935">
                  <c:v>83.852714285505698</c:v>
                </c:pt>
                <c:pt idx="936">
                  <c:v>83.853818468937888</c:v>
                </c:pt>
                <c:pt idx="937">
                  <c:v>83.85491437788572</c:v>
                </c:pt>
                <c:pt idx="938">
                  <c:v>83.856002074304484</c:v>
                </c:pt>
                <c:pt idx="939">
                  <c:v>83.857081619686298</c:v>
                </c:pt>
                <c:pt idx="940">
                  <c:v>83.858153075063683</c:v>
                </c:pt>
                <c:pt idx="941">
                  <c:v>83.859216501012853</c:v>
                </c:pt>
                <c:pt idx="942">
                  <c:v>83.860271957657218</c:v>
                </c:pt>
                <c:pt idx="943">
                  <c:v>83.861319504670718</c:v>
                </c:pt>
                <c:pt idx="944">
                  <c:v>83.86235920128118</c:v>
                </c:pt>
                <c:pt idx="945">
                  <c:v>83.863391106273639</c:v>
                </c:pt>
                <c:pt idx="946">
                  <c:v>83.864415277993615</c:v>
                </c:pt>
                <c:pt idx="947">
                  <c:v>83.865431774350441</c:v>
                </c:pt>
                <c:pt idx="948">
                  <c:v>83.866440652820458</c:v>
                </c:pt>
                <c:pt idx="949">
                  <c:v>83.867441970450287</c:v>
                </c:pt>
                <c:pt idx="950">
                  <c:v>83.868435783859994</c:v>
                </c:pt>
                <c:pt idx="951">
                  <c:v>83.869422149246319</c:v>
                </c:pt>
                <c:pt idx="952">
                  <c:v>83.870401122385772</c:v>
                </c:pt>
                <c:pt idx="953">
                  <c:v>83.871372758637776</c:v>
                </c:pt>
                <c:pt idx="954">
                  <c:v>83.872337112947861</c:v>
                </c:pt>
                <c:pt idx="955">
                  <c:v>83.873294239850622</c:v>
                </c:pt>
                <c:pt idx="956">
                  <c:v>83.874244193472862</c:v>
                </c:pt>
                <c:pt idx="957">
                  <c:v>83.875187027536612</c:v>
                </c:pt>
                <c:pt idx="958">
                  <c:v>83.876122795362164</c:v>
                </c:pt>
                <c:pt idx="959">
                  <c:v>83.877051549871041</c:v>
                </c:pt>
                <c:pt idx="960">
                  <c:v>83.877973343588991</c:v>
                </c:pt>
                <c:pt idx="961">
                  <c:v>83.878888228648933</c:v>
                </c:pt>
                <c:pt idx="962">
                  <c:v>83.879796256793867</c:v>
                </c:pt>
                <c:pt idx="963">
                  <c:v>83.880697479379819</c:v>
                </c:pt>
                <c:pt idx="964">
                  <c:v>83.881591947378709</c:v>
                </c:pt>
                <c:pt idx="965">
                  <c:v>83.882479711381166</c:v>
                </c:pt>
                <c:pt idx="966">
                  <c:v>83.88336082159951</c:v>
                </c:pt>
                <c:pt idx="967">
                  <c:v>83.8842353278704</c:v>
                </c:pt>
                <c:pt idx="968">
                  <c:v>83.88510327965777</c:v>
                </c:pt>
                <c:pt idx="969">
                  <c:v>83.885964726055548</c:v>
                </c:pt>
                <c:pt idx="970">
                  <c:v>83.886819715790395</c:v>
                </c:pt>
                <c:pt idx="971">
                  <c:v>83.887668297224536</c:v>
                </c:pt>
                <c:pt idx="972">
                  <c:v>83.888510518358387</c:v>
                </c:pt>
                <c:pt idx="973">
                  <c:v>83.889346426833285</c:v>
                </c:pt>
                <c:pt idx="974">
                  <c:v>83.890176069934185</c:v>
                </c:pt>
                <c:pt idx="975">
                  <c:v>83.890999494592307</c:v>
                </c:pt>
                <c:pt idx="976">
                  <c:v>83.891816747387736</c:v>
                </c:pt>
                <c:pt idx="977">
                  <c:v>83.892627874552119</c:v>
                </c:pt>
                <c:pt idx="978">
                  <c:v>83.89343292197124</c:v>
                </c:pt>
                <c:pt idx="979">
                  <c:v>83.894231935187534</c:v>
                </c:pt>
                <c:pt idx="980">
                  <c:v>83.895024959402733</c:v>
                </c:pt>
                <c:pt idx="981">
                  <c:v>83.89581203948039</c:v>
                </c:pt>
                <c:pt idx="982">
                  <c:v>83.896593219948372</c:v>
                </c:pt>
                <c:pt idx="983">
                  <c:v>83.897368545001385</c:v>
                </c:pt>
                <c:pt idx="984">
                  <c:v>83.898138058503449</c:v>
                </c:pt>
                <c:pt idx="985">
                  <c:v>83.898901803990412</c:v>
                </c:pt>
                <c:pt idx="986">
                  <c:v>83.899659824672327</c:v>
                </c:pt>
                <c:pt idx="987">
                  <c:v>83.900412163435959</c:v>
                </c:pt>
                <c:pt idx="988">
                  <c:v>83.901158862847126</c:v>
                </c:pt>
                <c:pt idx="989">
                  <c:v>83.901899965153163</c:v>
                </c:pt>
                <c:pt idx="990">
                  <c:v>83.902635512285244</c:v>
                </c:pt>
                <c:pt idx="991">
                  <c:v>83.903365545860765</c:v>
                </c:pt>
                <c:pt idx="992">
                  <c:v>83.904090107185709</c:v>
                </c:pt>
                <c:pt idx="993">
                  <c:v>83.904809237256941</c:v>
                </c:pt>
                <c:pt idx="994">
                  <c:v>83.905522976764502</c:v>
                </c:pt>
                <c:pt idx="995">
                  <c:v>83.906231366093948</c:v>
                </c:pt>
                <c:pt idx="996">
                  <c:v>83.906934445328602</c:v>
                </c:pt>
                <c:pt idx="997">
                  <c:v>83.907632254251794</c:v>
                </c:pt>
                <c:pt idx="998">
                  <c:v>83.908324832349109</c:v>
                </c:pt>
                <c:pt idx="999">
                  <c:v>83.909012218810631</c:v>
                </c:pt>
                <c:pt idx="1000">
                  <c:v>83.909694452533131</c:v>
                </c:pt>
              </c:numCache>
            </c:numRef>
          </c:yVal>
          <c:smooth val="1"/>
        </c:ser>
        <c:ser>
          <c:idx val="3"/>
          <c:order val="2"/>
          <c:tx>
            <c:v>EX(t)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model'!$CN$9:$CN$1009</c:f>
              <c:numCache>
                <c:formatCode>#,##0</c:formatCode>
                <c:ptCount val="1001"/>
                <c:pt idx="0">
                  <c:v>100</c:v>
                </c:pt>
                <c:pt idx="1">
                  <c:v>100</c:v>
                </c:pt>
                <c:pt idx="2">
                  <c:v>99.97</c:v>
                </c:pt>
                <c:pt idx="3">
                  <c:v>99.910017999999994</c:v>
                </c:pt>
                <c:pt idx="4">
                  <c:v>99.820098983799994</c:v>
                </c:pt>
                <c:pt idx="5">
                  <c:v>99.700314865019436</c:v>
                </c:pt>
                <c:pt idx="6">
                  <c:v>99.550764392721902</c:v>
                </c:pt>
                <c:pt idx="7">
                  <c:v>99.371573016815006</c:v>
                </c:pt>
                <c:pt idx="8">
                  <c:v>99.162892713479692</c:v>
                </c:pt>
                <c:pt idx="9">
                  <c:v>98.924901770967338</c:v>
                </c:pt>
                <c:pt idx="10">
                  <c:v>98.657804536185722</c:v>
                </c:pt>
                <c:pt idx="11">
                  <c:v>98.361831122577172</c:v>
                </c:pt>
                <c:pt idx="12">
                  <c:v>98.037237079872668</c:v>
                </c:pt>
                <c:pt idx="13">
                  <c:v>97.684303026385123</c:v>
                </c:pt>
                <c:pt idx="14">
                  <c:v>97.303334244582217</c:v>
                </c:pt>
                <c:pt idx="15">
                  <c:v>96.894660240754973</c:v>
                </c:pt>
                <c:pt idx="16">
                  <c:v>96.458634269671577</c:v>
                </c:pt>
                <c:pt idx="17">
                  <c:v>95.995632825177154</c:v>
                </c:pt>
                <c:pt idx="18">
                  <c:v>95.506055097768751</c:v>
                </c:pt>
                <c:pt idx="19">
                  <c:v>94.9903224002408</c:v>
                </c:pt>
                <c:pt idx="20">
                  <c:v>94.448877562559431</c:v>
                </c:pt>
                <c:pt idx="21">
                  <c:v>93.882184297184068</c:v>
                </c:pt>
                <c:pt idx="22">
                  <c:v>93.290726536111805</c:v>
                </c:pt>
                <c:pt idx="23">
                  <c:v>92.67500774097347</c:v>
                </c:pt>
                <c:pt idx="24">
                  <c:v>92.035550187560759</c:v>
                </c:pt>
                <c:pt idx="25">
                  <c:v>91.37289422621032</c:v>
                </c:pt>
                <c:pt idx="26">
                  <c:v>90.687597519513744</c:v>
                </c:pt>
                <c:pt idx="27">
                  <c:v>89.980234258861543</c:v>
                </c:pt>
                <c:pt idx="28">
                  <c:v>89.25139436136476</c:v>
                </c:pt>
                <c:pt idx="29">
                  <c:v>88.5016826487293</c:v>
                </c:pt>
                <c:pt idx="30">
                  <c:v>87.731718009685352</c:v>
                </c:pt>
                <c:pt idx="31">
                  <c:v>86.942132547598177</c:v>
                </c:pt>
                <c:pt idx="32">
                  <c:v>86.133570714905517</c:v>
                </c:pt>
                <c:pt idx="33">
                  <c:v>85.306688436042421</c:v>
                </c:pt>
                <c:pt idx="34">
                  <c:v>84.462152220525596</c:v>
                </c:pt>
                <c:pt idx="35">
                  <c:v>83.600638267876235</c:v>
                </c:pt>
                <c:pt idx="36">
                  <c:v>82.722831566063533</c:v>
                </c:pt>
                <c:pt idx="37">
                  <c:v>81.829424985150041</c:v>
                </c:pt>
                <c:pt idx="38">
                  <c:v>80.92111836781487</c:v>
                </c:pt>
                <c:pt idx="39">
                  <c:v>79.998617618421775</c:v>
                </c:pt>
                <c:pt idx="40">
                  <c:v>79.062633792286235</c:v>
                </c:pt>
                <c:pt idx="41">
                  <c:v>78.113882186778795</c:v>
                </c:pt>
                <c:pt idx="42">
                  <c:v>77.153081435881418</c:v>
                </c:pt>
                <c:pt idx="43">
                  <c:v>76.180952609789315</c:v>
                </c:pt>
                <c:pt idx="44">
                  <c:v>75.198218321123036</c:v>
                </c:pt>
                <c:pt idx="45">
                  <c:v>74.205601839284213</c:v>
                </c:pt>
                <c:pt idx="46">
                  <c:v>73.203826214453883</c:v>
                </c:pt>
                <c:pt idx="47">
                  <c:v>72.193613412694418</c:v>
                </c:pt>
                <c:pt idx="48">
                  <c:v>71.175683463575425</c:v>
                </c:pt>
                <c:pt idx="49">
                  <c:v>70.150753621699934</c:v>
                </c:pt>
                <c:pt idx="50">
                  <c:v>69.11953754346095</c:v>
                </c:pt>
                <c:pt idx="51">
                  <c:v>68.082744480309032</c:v>
                </c:pt>
                <c:pt idx="52">
                  <c:v>67.041078489760309</c:v>
                </c:pt>
                <c:pt idx="53">
                  <c:v>65.995237665320047</c:v>
                </c:pt>
                <c:pt idx="54">
                  <c:v>64.945913386441461</c:v>
                </c:pt>
                <c:pt idx="55">
                  <c:v>63.893789589581111</c:v>
                </c:pt>
                <c:pt idx="56">
                  <c:v>62.839542061353022</c:v>
                </c:pt>
                <c:pt idx="57">
                  <c:v>61.783837754722292</c:v>
                </c:pt>
                <c:pt idx="58">
                  <c:v>60.727334129116542</c:v>
                </c:pt>
                <c:pt idx="59">
                  <c:v>59.670678515269913</c:v>
                </c:pt>
                <c:pt idx="60">
                  <c:v>58.614507505549632</c:v>
                </c:pt>
                <c:pt idx="61">
                  <c:v>57.559446370449741</c:v>
                </c:pt>
                <c:pt idx="62">
                  <c:v>56.506108501870514</c:v>
                </c:pt>
                <c:pt idx="63">
                  <c:v>55.455094883735725</c:v>
                </c:pt>
                <c:pt idx="64">
                  <c:v>54.406993590433117</c:v>
                </c:pt>
                <c:pt idx="65">
                  <c:v>53.362379313496803</c:v>
                </c:pt>
                <c:pt idx="66">
                  <c:v>52.321812916883616</c:v>
                </c:pt>
                <c:pt idx="67">
                  <c:v>51.285841021129322</c:v>
                </c:pt>
                <c:pt idx="68">
                  <c:v>50.254995616604624</c:v>
                </c:pt>
                <c:pt idx="69">
                  <c:v>49.229793706025887</c:v>
                </c:pt>
                <c:pt idx="70">
                  <c:v>48.210736976311154</c:v>
                </c:pt>
                <c:pt idx="71">
                  <c:v>47.198311499808618</c:v>
                </c:pt>
                <c:pt idx="72">
                  <c:v>46.192987464862696</c:v>
                </c:pt>
                <c:pt idx="73">
                  <c:v>45.195218935621661</c:v>
                </c:pt>
                <c:pt idx="74">
                  <c:v>44.205443640931549</c:v>
                </c:pt>
                <c:pt idx="75">
                  <c:v>43.22408279210287</c:v>
                </c:pt>
                <c:pt idx="76">
                  <c:v>42.251540929280551</c:v>
                </c:pt>
                <c:pt idx="77">
                  <c:v>41.288205796092953</c:v>
                </c:pt>
                <c:pt idx="78">
                  <c:v>40.334448242203209</c:v>
                </c:pt>
                <c:pt idx="79">
                  <c:v>39.390622153335656</c:v>
                </c:pt>
                <c:pt idx="80">
                  <c:v>38.457064408301598</c:v>
                </c:pt>
                <c:pt idx="81">
                  <c:v>37.534094862502357</c:v>
                </c:pt>
                <c:pt idx="82">
                  <c:v>36.622016357343547</c:v>
                </c:pt>
                <c:pt idx="83">
                  <c:v>35.721114754952893</c:v>
                </c:pt>
                <c:pt idx="84">
                  <c:v>34.83165899755457</c:v>
                </c:pt>
                <c:pt idx="85">
                  <c:v>33.953901190816197</c:v>
                </c:pt>
                <c:pt idx="86">
                  <c:v>33.08807671045038</c:v>
                </c:pt>
                <c:pt idx="87">
                  <c:v>32.234404331320761</c:v>
                </c:pt>
                <c:pt idx="88">
                  <c:v>31.393086378273289</c:v>
                </c:pt>
                <c:pt idx="89">
                  <c:v>30.564308897886875</c:v>
                </c:pt>
                <c:pt idx="90">
                  <c:v>29.748241850313295</c:v>
                </c:pt>
                <c:pt idx="91">
                  <c:v>28.945039320354837</c:v>
                </c:pt>
                <c:pt idx="92">
                  <c:v>28.15483974690915</c:v>
                </c:pt>
                <c:pt idx="93">
                  <c:v>27.377766169894457</c:v>
                </c:pt>
                <c:pt idx="94">
                  <c:v>26.613926493754402</c:v>
                </c:pt>
                <c:pt idx="95">
                  <c:v>25.863413766630529</c:v>
                </c:pt>
                <c:pt idx="96">
                  <c:v>25.126306474281559</c:v>
                </c:pt>
                <c:pt idx="97">
                  <c:v>24.402668847822252</c:v>
                </c:pt>
                <c:pt idx="98">
                  <c:v>23.692551184350624</c:v>
                </c:pt>
                <c:pt idx="99">
                  <c:v>22.995990179530715</c:v>
                </c:pt>
                <c:pt idx="100">
                  <c:v>22.313009271198652</c:v>
                </c:pt>
                <c:pt idx="101">
                  <c:v>21.643618993062692</c:v>
                </c:pt>
                <c:pt idx="102">
                  <c:v>20.987817337572892</c:v>
                </c:pt>
                <c:pt idx="103">
                  <c:v>20.345590127043163</c:v>
                </c:pt>
                <c:pt idx="104">
                  <c:v>19.716911392117531</c:v>
                </c:pt>
                <c:pt idx="105">
                  <c:v>19.101743756683465</c:v>
                </c:pt>
                <c:pt idx="106">
                  <c:v>18.500038828347936</c:v>
                </c:pt>
                <c:pt idx="107">
                  <c:v>17.911737593606471</c:v>
                </c:pt>
                <c:pt idx="108">
                  <c:v>17.336770816851704</c:v>
                </c:pt>
                <c:pt idx="109">
                  <c:v>16.775059442385707</c:v>
                </c:pt>
                <c:pt idx="110">
                  <c:v>16.226514998619695</c:v>
                </c:pt>
                <c:pt idx="111">
                  <c:v>15.691040003665245</c:v>
                </c:pt>
                <c:pt idx="112">
                  <c:v>15.168528371543193</c:v>
                </c:pt>
                <c:pt idx="113">
                  <c:v>14.658865818259342</c:v>
                </c:pt>
                <c:pt idx="114">
                  <c:v>14.161930267020351</c:v>
                </c:pt>
                <c:pt idx="115">
                  <c:v>13.677592251888255</c:v>
                </c:pt>
                <c:pt idx="116">
                  <c:v>13.205715319198109</c:v>
                </c:pt>
                <c:pt idx="117">
                  <c:v>12.746156426090016</c:v>
                </c:pt>
                <c:pt idx="118">
                  <c:v>12.298766335534257</c:v>
                </c:pt>
                <c:pt idx="119">
                  <c:v>11.863390007256344</c:v>
                </c:pt>
                <c:pt idx="120">
                  <c:v>11.439866983997293</c:v>
                </c:pt>
                <c:pt idx="121">
                  <c:v>11.028031772573391</c:v>
                </c:pt>
                <c:pt idx="122">
                  <c:v>10.627714219228977</c:v>
                </c:pt>
                <c:pt idx="123">
                  <c:v>10.238739878805196</c:v>
                </c:pt>
                <c:pt idx="124">
                  <c:v>9.8609303772772847</c:v>
                </c:pt>
                <c:pt idx="125">
                  <c:v>9.494103767242569</c:v>
                </c:pt>
                <c:pt idx="126">
                  <c:v>9.1380748759709718</c:v>
                </c:pt>
                <c:pt idx="127">
                  <c:v>8.7926556456592682</c:v>
                </c:pt>
                <c:pt idx="128">
                  <c:v>8.4576554655596503</c:v>
                </c:pt>
                <c:pt idx="129">
                  <c:v>8.1328814956821596</c:v>
                </c:pt>
                <c:pt idx="130">
                  <c:v>7.8181389817992599</c:v>
                </c:pt>
                <c:pt idx="131">
                  <c:v>7.5132315615090892</c:v>
                </c:pt>
                <c:pt idx="132">
                  <c:v>7.2179615611417818</c:v>
                </c:pt>
                <c:pt idx="133">
                  <c:v>6.9321302833205669</c:v>
                </c:pt>
                <c:pt idx="134">
                  <c:v>6.6555382850160765</c:v>
                </c:pt>
                <c:pt idx="135">
                  <c:v>6.3879856459584303</c:v>
                </c:pt>
                <c:pt idx="136">
                  <c:v>6.1292722272971139</c:v>
                </c:pt>
                <c:pt idx="137">
                  <c:v>5.8791979204233913</c:v>
                </c:pt>
                <c:pt idx="138">
                  <c:v>5.6375628858939901</c:v>
                </c:pt>
                <c:pt idx="139">
                  <c:v>5.4041677824179786</c:v>
                </c:pt>
                <c:pt idx="140">
                  <c:v>5.1788139858911491</c:v>
                </c:pt>
                <c:pt idx="141">
                  <c:v>4.9613037984837209</c:v>
                </c:pt>
                <c:pt idx="142">
                  <c:v>4.7514406478078595</c:v>
                </c:pt>
                <c:pt idx="143">
                  <c:v>4.549029276211245</c:v>
                </c:pt>
                <c:pt idx="144">
                  <c:v>4.3538759202617827</c:v>
                </c:pt>
                <c:pt idx="145">
                  <c:v>4.1657884805064738</c:v>
                </c:pt>
                <c:pt idx="146">
                  <c:v>3.9845766816044423</c:v>
                </c:pt>
                <c:pt idx="147">
                  <c:v>3.8100522229501679</c:v>
                </c:pt>
                <c:pt idx="148">
                  <c:v>3.6420289199180655</c:v>
                </c:pt>
                <c:pt idx="149">
                  <c:v>3.4803228358737033</c:v>
                </c:pt>
                <c:pt idx="150">
                  <c:v>3.3247524051101487</c:v>
                </c:pt>
                <c:pt idx="151">
                  <c:v>3.1751385468801918</c:v>
                </c:pt>
                <c:pt idx="152">
                  <c:v>3.031304770706519</c:v>
                </c:pt>
                <c:pt idx="153">
                  <c:v>2.8930772731623016</c:v>
                </c:pt>
                <c:pt idx="154">
                  <c:v>2.7602850263241518</c:v>
                </c:pt>
                <c:pt idx="155">
                  <c:v>2.6327598581079759</c:v>
                </c:pt>
                <c:pt idx="156">
                  <c:v>2.5103365247059548</c:v>
                </c:pt>
                <c:pt idx="157">
                  <c:v>2.392852775349716</c:v>
                </c:pt>
                <c:pt idx="158">
                  <c:v>2.2801494096307442</c:v>
                </c:pt>
                <c:pt idx="159">
                  <c:v>2.172070327614247</c:v>
                </c:pt>
                <c:pt idx="160">
                  <c:v>2.0684625729870474</c:v>
                </c:pt>
                <c:pt idx="161">
                  <c:v>1.969176369483669</c:v>
                </c:pt>
                <c:pt idx="162">
                  <c:v>1.8740651508376078</c:v>
                </c:pt>
                <c:pt idx="163">
                  <c:v>1.7829855845069</c:v>
                </c:pt>
                <c:pt idx="164">
                  <c:v>1.6957975894245125</c:v>
                </c:pt>
                <c:pt idx="165">
                  <c:v>1.6123643480248264</c:v>
                </c:pt>
                <c:pt idx="166">
                  <c:v>1.5325523127975975</c:v>
                </c:pt>
                <c:pt idx="167">
                  <c:v>1.4562312076202772</c:v>
                </c:pt>
                <c:pt idx="168">
                  <c:v>1.3832740241185013</c:v>
                </c:pt>
                <c:pt idx="169">
                  <c:v>1.3135570133029288</c:v>
                </c:pt>
                <c:pt idx="170">
                  <c:v>1.2469596727284704</c:v>
                </c:pt>
                <c:pt idx="171">
                  <c:v>1.1833647294193184</c:v>
                </c:pt>
                <c:pt idx="172">
                  <c:v>1.1226581188001072</c:v>
                </c:pt>
                <c:pt idx="173">
                  <c:v>1.0647289598700218</c:v>
                </c:pt>
                <c:pt idx="174">
                  <c:v>1.0094695268527676</c:v>
                </c:pt>
                <c:pt idx="175">
                  <c:v>0.9567752175510531</c:v>
                </c:pt>
                <c:pt idx="176">
                  <c:v>0.90654451862962282</c:v>
                </c:pt>
                <c:pt idx="177">
                  <c:v>0.85867896804597876</c:v>
                </c:pt>
                <c:pt idx="178">
                  <c:v>0.81308311484273732</c:v>
                </c:pt>
                <c:pt idx="179">
                  <c:v>0.76966447651013514</c:v>
                </c:pt>
                <c:pt idx="180">
                  <c:v>0.72833349412154091</c:v>
                </c:pt>
                <c:pt idx="181">
                  <c:v>0.68900348543897771</c:v>
                </c:pt>
                <c:pt idx="182">
                  <c:v>0.65159059617964121</c:v>
                </c:pt>
                <c:pt idx="183">
                  <c:v>0.61601374962823274</c:v>
                </c:pt>
                <c:pt idx="184">
                  <c:v>0.58219459477364277</c:v>
                </c:pt>
                <c:pt idx="185">
                  <c:v>0.55005745314213772</c:v>
                </c:pt>
                <c:pt idx="186">
                  <c:v>0.51952926449274905</c:v>
                </c:pt>
                <c:pt idx="187">
                  <c:v>0.49053953153405366</c:v>
                </c:pt>
                <c:pt idx="188">
                  <c:v>0.46302026381499323</c:v>
                </c:pt>
                <c:pt idx="189">
                  <c:v>0.43690592093582759</c:v>
                </c:pt>
                <c:pt idx="190">
                  <c:v>0.41213335521876615</c:v>
                </c:pt>
                <c:pt idx="191">
                  <c:v>0.38864175397129647</c:v>
                </c:pt>
                <c:pt idx="192">
                  <c:v>0.36637258146874119</c:v>
                </c:pt>
                <c:pt idx="193">
                  <c:v>0.3452695207761417</c:v>
                </c:pt>
                <c:pt idx="194">
                  <c:v>0.32527841552320308</c:v>
                </c:pt>
                <c:pt idx="195">
                  <c:v>0.30634721173975266</c:v>
                </c:pt>
                <c:pt idx="196">
                  <c:v>0.28842589985297712</c:v>
                </c:pt>
                <c:pt idx="197">
                  <c:v>0.27146645694162208</c:v>
                </c:pt>
                <c:pt idx="198">
                  <c:v>0.25542278933637219</c:v>
                </c:pt>
                <c:pt idx="199">
                  <c:v>0.24025067564979169</c:v>
                </c:pt>
                <c:pt idx="200">
                  <c:v>0.22590771031349913</c:v>
                </c:pt>
                <c:pt idx="201">
                  <c:v>0.21235324769468919</c:v>
                </c:pt>
                <c:pt idx="202">
                  <c:v>0.19954834685869943</c:v>
                </c:pt>
                <c:pt idx="203">
                  <c:v>0.18745571703906225</c:v>
                </c:pt>
                <c:pt idx="204">
                  <c:v>0.17603966387138337</c:v>
                </c:pt>
                <c:pt idx="205">
                  <c:v>0.16526603644245472</c:v>
                </c:pt>
                <c:pt idx="206">
                  <c:v>0.15510217520124375</c:v>
                </c:pt>
                <c:pt idx="207">
                  <c:v>0.14551686077380688</c:v>
                </c:pt>
                <c:pt idx="208">
                  <c:v>0.13648026371975347</c:v>
                </c:pt>
                <c:pt idx="209">
                  <c:v>0.12796389526364085</c:v>
                </c:pt>
                <c:pt idx="210">
                  <c:v>0.11994055903061057</c:v>
                </c:pt>
                <c:pt idx="211">
                  <c:v>0.1123843038116821</c:v>
                </c:pt>
                <c:pt idx="212">
                  <c:v>0.10527037738040262</c:v>
                </c:pt>
                <c:pt idx="213">
                  <c:v>9.8575181379009016E-2</c:v>
                </c:pt>
                <c:pt idx="214">
                  <c:v>9.2276227288890345E-2</c:v>
                </c:pt>
                <c:pt idx="215">
                  <c:v>8.6352093496943588E-2</c:v>
                </c:pt>
                <c:pt idx="216">
                  <c:v>8.0782383466390731E-2</c:v>
                </c:pt>
                <c:pt idx="217">
                  <c:v>7.5547685017768609E-2</c:v>
                </c:pt>
                <c:pt idx="218">
                  <c:v>7.0629530723111872E-2</c:v>
                </c:pt>
                <c:pt idx="219">
                  <c:v>6.6010359413820358E-2</c:v>
                </c:pt>
                <c:pt idx="220">
                  <c:v>6.167347880033236E-2</c:v>
                </c:pt>
                <c:pt idx="221">
                  <c:v>5.7603029199510422E-2</c:v>
                </c:pt>
                <c:pt idx="222">
                  <c:v>5.3783948363582884E-2</c:v>
                </c:pt>
                <c:pt idx="223">
                  <c:v>5.0201937402568265E-2</c:v>
                </c:pt>
                <c:pt idx="224">
                  <c:v>4.6843427790336449E-2</c:v>
                </c:pt>
                <c:pt idx="225">
                  <c:v>4.3695549442825839E-2</c:v>
                </c:pt>
                <c:pt idx="226">
                  <c:v>4.0746099855435092E-2</c:v>
                </c:pt>
                <c:pt idx="227">
                  <c:v>3.7983514285236594E-2</c:v>
                </c:pt>
                <c:pt idx="228">
                  <c:v>3.5396836962411984E-2</c:v>
                </c:pt>
                <c:pt idx="229">
                  <c:v>3.2975693314183006E-2</c:v>
                </c:pt>
                <c:pt idx="230">
                  <c:v>3.0710263183498634E-2</c:v>
                </c:pt>
                <c:pt idx="231">
                  <c:v>2.859125502383723E-2</c:v>
                </c:pt>
                <c:pt idx="232">
                  <c:v>2.6609881050685312E-2</c:v>
                </c:pt>
                <c:pt idx="233">
                  <c:v>2.4757833329557614E-2</c:v>
                </c:pt>
                <c:pt idx="234">
                  <c:v>2.3027260779821538E-2</c:v>
                </c:pt>
                <c:pt idx="235">
                  <c:v>2.1410747073078065E-2</c:v>
                </c:pt>
                <c:pt idx="236">
                  <c:v>1.9901289404426061E-2</c:v>
                </c:pt>
                <c:pt idx="237">
                  <c:v>1.8492278114592697E-2</c:v>
                </c:pt>
                <c:pt idx="238">
                  <c:v>1.7177477140645155E-2</c:v>
                </c:pt>
                <c:pt idx="239">
                  <c:v>1.595100527280309E-2</c:v>
                </c:pt>
                <c:pt idx="240">
                  <c:v>1.4807318194743109E-2</c:v>
                </c:pt>
                <c:pt idx="241">
                  <c:v>1.3741191284721605E-2</c:v>
                </c:pt>
                <c:pt idx="242">
                  <c:v>1.2747703154836233E-2</c:v>
                </c:pt>
                <c:pt idx="243">
                  <c:v>1.1822219905795123E-2</c:v>
                </c:pt>
                <c:pt idx="244">
                  <c:v>1.0960380074662658E-2</c:v>
                </c:pt>
                <c:pt idx="245">
                  <c:v>1.0158080253197352E-2</c:v>
                </c:pt>
                <c:pt idx="246">
                  <c:v>9.4114613545873468E-3</c:v>
                </c:pt>
                <c:pt idx="247">
                  <c:v>8.7168955066188013E-3</c:v>
                </c:pt>
                <c:pt idx="248">
                  <c:v>8.0709735495783485E-3</c:v>
                </c:pt>
                <c:pt idx="249">
                  <c:v>7.4704931174897193E-3</c:v>
                </c:pt>
                <c:pt idx="250">
                  <c:v>6.9124472816132375E-3</c:v>
                </c:pt>
                <c:pt idx="251">
                  <c:v>6.3940137354922448E-3</c:v>
                </c:pt>
                <c:pt idx="252">
                  <c:v>5.9125445012096784E-3</c:v>
                </c:pt>
                <c:pt idx="253">
                  <c:v>5.4655561369182266E-3</c:v>
                </c:pt>
                <c:pt idx="254">
                  <c:v>5.0507204261261334E-3</c:v>
                </c:pt>
                <c:pt idx="255">
                  <c:v>4.6658555296553222E-3</c:v>
                </c:pt>
                <c:pt idx="256">
                  <c:v>4.30891758163669E-3</c:v>
                </c:pt>
                <c:pt idx="257">
                  <c:v>3.9779927113669919E-3</c:v>
                </c:pt>
                <c:pt idx="258">
                  <c:v>3.6712894733205966E-3</c:v>
                </c:pt>
                <c:pt idx="259">
                  <c:v>3.3871316680855823E-3</c:v>
                </c:pt>
                <c:pt idx="260">
                  <c:v>3.1239515374753327E-3</c:v>
                </c:pt>
                <c:pt idx="261">
                  <c:v>2.8802833175522566E-3</c:v>
                </c:pt>
                <c:pt idx="262">
                  <c:v>2.654757133787915E-3</c:v>
                </c:pt>
                <c:pt idx="263">
                  <c:v>2.4460932230721847E-3</c:v>
                </c:pt>
                <c:pt idx="264">
                  <c:v>2.2530964677717892E-3</c:v>
                </c:pt>
                <c:pt idx="265">
                  <c:v>2.0746512275242636E-3</c:v>
                </c:pt>
                <c:pt idx="266">
                  <c:v>1.9097164549360846E-3</c:v>
                </c:pt>
                <c:pt idx="267">
                  <c:v>1.757321081832185E-3</c:v>
                </c:pt>
                <c:pt idx="268">
                  <c:v>1.6165596631774269E-3</c:v>
                </c:pt>
                <c:pt idx="269">
                  <c:v>1.4865882662579617E-3</c:v>
                </c:pt>
                <c:pt idx="270">
                  <c:v>1.3666205931709443E-3</c:v>
                </c:pt>
                <c:pt idx="271">
                  <c:v>1.2559243251240978E-3</c:v>
                </c:pt>
                <c:pt idx="272">
                  <c:v>1.1538176774915088E-3</c:v>
                </c:pt>
                <c:pt idx="273">
                  <c:v>1.0596661550082017E-3</c:v>
                </c:pt>
                <c:pt idx="274">
                  <c:v>9.7287949691302999E-4</c:v>
                </c:pt>
                <c:pt idx="275">
                  <c:v>8.9290880226677893E-4</c:v>
                </c:pt>
                <c:pt idx="276">
                  <c:v>8.1924382607976968E-4</c:v>
                </c:pt>
                <c:pt idx="277">
                  <c:v>7.5141043728036479E-4</c:v>
                </c:pt>
                <c:pt idx="278">
                  <c:v>6.8896822994236645E-4</c:v>
                </c:pt>
                <c:pt idx="279">
                  <c:v>6.3150827956517312E-4</c:v>
                </c:pt>
                <c:pt idx="280">
                  <c:v>5.7865103656556808E-4</c:v>
                </c:pt>
                <c:pt idx="281">
                  <c:v>5.3004434949406034E-4</c:v>
                </c:pt>
                <c:pt idx="282">
                  <c:v>4.8536161083171108E-4</c:v>
                </c:pt>
                <c:pt idx="283">
                  <c:v>4.4430001855534835E-4</c:v>
                </c:pt>
                <c:pt idx="284">
                  <c:v>4.065789469799993E-4</c:v>
                </c:pt>
                <c:pt idx="285">
                  <c:v>3.7193842069730337E-4</c:v>
                </c:pt>
                <c:pt idx="286">
                  <c:v>3.4013768572768396E-4</c:v>
                </c:pt>
                <c:pt idx="287">
                  <c:v>3.1095387229224868E-4</c:v>
                </c:pt>
                <c:pt idx="288">
                  <c:v>2.8418074388788606E-4</c:v>
                </c:pt>
                <c:pt idx="289">
                  <c:v>2.5962752761597268E-4</c:v>
                </c:pt>
                <c:pt idx="290">
                  <c:v>2.3711782097166786E-4</c:v>
                </c:pt>
                <c:pt idx="291">
                  <c:v>2.1648857054713276E-4</c:v>
                </c:pt>
                <c:pt idx="292">
                  <c:v>1.9758911833836807E-4</c:v>
                </c:pt>
                <c:pt idx="293">
                  <c:v>1.8028031157192703E-4</c:v>
                </c:pt>
                <c:pt idx="294">
                  <c:v>1.6443367218475465E-4</c:v>
                </c:pt>
                <c:pt idx="295">
                  <c:v>1.499306222980593E-4</c:v>
                </c:pt>
                <c:pt idx="296">
                  <c:v>1.3666176222468105E-4</c:v>
                </c:pt>
                <c:pt idx="297">
                  <c:v>1.2452619773912937E-4</c:v>
                </c:pt>
                <c:pt idx="298">
                  <c:v>1.1343091352057294E-4</c:v>
                </c:pt>
                <c:pt idx="299">
                  <c:v>1.0329018985183371E-4</c:v>
                </c:pt>
                <c:pt idx="300">
                  <c:v>9.4025059822124232E-5</c:v>
                </c:pt>
                <c:pt idx="301">
                  <c:v>8.5562804438133055E-5</c:v>
                </c:pt>
                <c:pt idx="302">
                  <c:v>7.783648319736964E-5</c:v>
                </c:pt>
                <c:pt idx="303">
                  <c:v>7.0784497819687957E-5</c:v>
                </c:pt>
                <c:pt idx="304">
                  <c:v>6.4350186967878319E-5</c:v>
                </c:pt>
                <c:pt idx="305">
                  <c:v>5.8481449916407812E-5</c:v>
                </c:pt>
                <c:pt idx="306">
                  <c:v>5.31303972490565E-5</c:v>
                </c:pt>
                <c:pt idx="307">
                  <c:v>4.8253026781593111E-5</c:v>
                </c:pt>
                <c:pt idx="308">
                  <c:v>4.3808923015008383E-5</c:v>
                </c:pt>
                <c:pt idx="309">
                  <c:v>3.9760978528421607E-5</c:v>
                </c:pt>
                <c:pt idx="310">
                  <c:v>3.6075135818836927E-5</c:v>
                </c:pt>
                <c:pt idx="311">
                  <c:v>3.2720148187685089E-5</c:v>
                </c:pt>
                <c:pt idx="312">
                  <c:v>2.9667358361774072E-5</c:v>
                </c:pt>
                <c:pt idx="313">
                  <c:v>2.6890493619112018E-5</c:v>
                </c:pt>
                <c:pt idx="314">
                  <c:v>2.4365476268277398E-5</c:v>
                </c:pt>
                <c:pt idx="315">
                  <c:v>2.2070248403805667E-5</c:v>
                </c:pt>
                <c:pt idx="316">
                  <c:v>1.9984609929646032E-5</c:v>
                </c:pt>
                <c:pt idx="317">
                  <c:v>1.8090068908315588E-5</c:v>
                </c:pt>
                <c:pt idx="318">
                  <c:v>1.6369703355134777E-5</c:v>
                </c:pt>
                <c:pt idx="319">
                  <c:v>1.480803365505492E-5</c:v>
                </c:pt>
                <c:pt idx="320">
                  <c:v>1.3390904834266164E-5</c:v>
                </c:pt>
                <c:pt idx="321">
                  <c:v>1.2105377970176611E-5</c:v>
                </c:pt>
                <c:pt idx="322">
                  <c:v>1.0939630071648604E-5</c:v>
                </c:pt>
                <c:pt idx="323">
                  <c:v>9.8828618067273485E-6</c:v>
                </c:pt>
                <c:pt idx="324">
                  <c:v>8.9252124976554684E-6</c:v>
                </c:pt>
                <c:pt idx="325">
                  <c:v>8.057681842883357E-6</c:v>
                </c:pt>
                <c:pt idx="326">
                  <c:v>7.2720578632022295E-6</c:v>
                </c:pt>
                <c:pt idx="327">
                  <c:v>6.5608506041810517E-6</c:v>
                </c:pt>
                <c:pt idx="328">
                  <c:v>5.9172311599108907E-6</c:v>
                </c:pt>
                <c:pt idx="329">
                  <c:v>5.3349756137756587E-6</c:v>
                </c:pt>
                <c:pt idx="330">
                  <c:v>4.8084135206960014E-6</c:v>
                </c:pt>
                <c:pt idx="331">
                  <c:v>4.3323805821470977E-6</c:v>
                </c:pt>
                <c:pt idx="332">
                  <c:v>3.9021751903398911E-6</c:v>
                </c:pt>
                <c:pt idx="333">
                  <c:v>3.5135185413820378E-6</c:v>
                </c:pt>
                <c:pt idx="334">
                  <c:v>3.1625180390979722E-6</c:v>
                </c:pt>
                <c:pt idx="335">
                  <c:v>2.8456337315803556E-6</c:v>
                </c:pt>
                <c:pt idx="336">
                  <c:v>2.5596475415565299E-6</c:v>
                </c:pt>
                <c:pt idx="337">
                  <c:v>2.3016350693676315E-6</c:v>
                </c:pt>
                <c:pt idx="338">
                  <c:v>2.0689397638545641E-6</c:v>
                </c:pt>
                <c:pt idx="339">
                  <c:v>1.8591492717997111E-6</c:v>
                </c:pt>
                <c:pt idx="340">
                  <c:v>1.6700737908576805E-6</c:v>
                </c:pt>
                <c:pt idx="341">
                  <c:v>1.499726264190197E-6</c:v>
                </c:pt>
                <c:pt idx="342">
                  <c:v>1.3463042673635398E-6</c:v>
                </c:pt>
                <c:pt idx="343">
                  <c:v>1.2081734495320407E-6</c:v>
                </c:pt>
                <c:pt idx="344">
                  <c:v>1.0838524015751937E-6</c:v>
                </c:pt>
                <c:pt idx="345">
                  <c:v>9.7199883373263381E-7</c:v>
                </c:pt>
                <c:pt idx="346">
                  <c:v>8.7139695444130617E-7</c:v>
                </c:pt>
                <c:pt idx="347">
                  <c:v>7.8094595057029864E-7</c:v>
                </c:pt>
                <c:pt idx="348">
                  <c:v>6.996494771159306E-7</c:v>
                </c:pt>
                <c:pt idx="349">
                  <c:v>6.2660607170502741E-7</c:v>
                </c:pt>
                <c:pt idx="350">
                  <c:v>5.6100041599751103E-7</c:v>
                </c:pt>
                <c:pt idx="351">
                  <c:v>5.0209537231777232E-7</c:v>
                </c:pt>
                <c:pt idx="352">
                  <c:v>4.4922472961271091E-7</c:v>
                </c:pt>
                <c:pt idx="353">
                  <c:v>4.0178659816560865E-7</c:v>
                </c:pt>
                <c:pt idx="354">
                  <c:v>3.592373974198707E-7</c:v>
                </c:pt>
                <c:pt idx="355">
                  <c:v>3.2108638581388044E-7</c:v>
                </c:pt>
                <c:pt idx="356">
                  <c:v>2.8689068572470217E-7</c:v>
                </c:pt>
                <c:pt idx="357">
                  <c:v>2.5625076048930397E-7</c:v>
                </c:pt>
                <c:pt idx="358">
                  <c:v>2.2880630404089952E-7</c:v>
                </c:pt>
                <c:pt idx="359">
                  <c:v>2.0423250698690692E-7</c:v>
                </c:pt>
                <c:pt idx="360">
                  <c:v>1.8223666598441705E-7</c:v>
                </c:pt>
                <c:pt idx="361">
                  <c:v>1.625551060581E-7</c:v>
                </c:pt>
                <c:pt idx="362">
                  <c:v>1.4495038807200777E-7</c:v>
                </c:pt>
                <c:pt idx="363">
                  <c:v>1.2920877592738771E-7</c:v>
                </c:pt>
                <c:pt idx="364">
                  <c:v>1.151379402288952E-7</c:v>
                </c:pt>
                <c:pt idx="365">
                  <c:v>1.0256487715589984E-7</c:v>
                </c:pt>
                <c:pt idx="366">
                  <c:v>9.1334023107328809E-8</c:v>
                </c:pt>
                <c:pt idx="367">
                  <c:v>8.1305547370144105E-8</c:v>
                </c:pt>
                <c:pt idx="368">
                  <c:v>7.2353806604691234E-8</c:v>
                </c:pt>
                <c:pt idx="369">
                  <c:v>6.4365946355533316E-8</c:v>
                </c:pt>
                <c:pt idx="370">
                  <c:v>5.7240636093975777E-8</c:v>
                </c:pt>
                <c:pt idx="371">
                  <c:v>5.0886925487544465E-8</c:v>
                </c:pt>
                <c:pt idx="372">
                  <c:v>4.5223210680780763E-8</c:v>
                </c:pt>
                <c:pt idx="373">
                  <c:v>4.0176300368805628E-8</c:v>
                </c:pt>
                <c:pt idx="374">
                  <c:v>3.5680572357536276E-8</c:v>
                </c:pt>
                <c:pt idx="375">
                  <c:v>3.1677212139020706E-8</c:v>
                </c:pt>
                <c:pt idx="376">
                  <c:v>2.8113525773380878E-8</c:v>
                </c:pt>
                <c:pt idx="377">
                  <c:v>2.4942320066143514E-8</c:v>
                </c:pt>
                <c:pt idx="378">
                  <c:v>2.2121343666662684E-8</c:v>
                </c:pt>
                <c:pt idx="379">
                  <c:v>1.9612783294863136E-8</c:v>
                </c:pt>
                <c:pt idx="380">
                  <c:v>1.7382809834237197E-8</c:v>
                </c:pt>
                <c:pt idx="381">
                  <c:v>1.5401169513134159E-8</c:v>
                </c:pt>
                <c:pt idx="382">
                  <c:v>1.3640815837782924E-8</c:v>
                </c:pt>
                <c:pt idx="383">
                  <c:v>1.2077578342773E-8</c:v>
                </c:pt>
                <c:pt idx="384">
                  <c:v>1.0689864591188382E-8</c:v>
                </c:pt>
                <c:pt idx="385">
                  <c:v>9.4583921902834803E-9</c:v>
                </c:pt>
                <c:pt idx="386">
                  <c:v>8.3659478923057382E-9</c:v>
                </c:pt>
                <c:pt idx="387">
                  <c:v>7.3971711263767333E-9</c:v>
                </c:pt>
                <c:pt idx="388">
                  <c:v>6.5383595586043948E-9</c:v>
                </c:pt>
                <c:pt idx="389">
                  <c:v>5.7772945059828433E-9</c:v>
                </c:pt>
                <c:pt idx="390">
                  <c:v>5.1030842371346455E-9</c:v>
                </c:pt>
                <c:pt idx="391">
                  <c:v>4.506023381389892E-9</c:v>
                </c:pt>
                <c:pt idx="392">
                  <c:v>3.9774668387528572E-9</c:v>
                </c:pt>
                <c:pt idx="393">
                  <c:v>3.5097167385155211E-9</c:v>
                </c:pt>
                <c:pt idx="394">
                  <c:v>3.0959211350445412E-9</c:v>
                </c:pt>
                <c:pt idx="395">
                  <c:v>2.7299832568822766E-9</c:v>
                </c:pt>
                <c:pt idx="396">
                  <c:v>2.4064802409417269E-9</c:v>
                </c:pt>
                <c:pt idx="397">
                  <c:v>2.1205903883178499E-9</c:v>
                </c:pt>
                <c:pt idx="398">
                  <c:v>1.8680280730691942E-9</c:v>
                </c:pt>
                <c:pt idx="399">
                  <c:v>1.6449855211447324E-9</c:v>
                </c:pt>
                <c:pt idx="400">
                  <c:v>1.4480807542637079E-9</c:v>
                </c:pt>
                <c:pt idx="401">
                  <c:v>1.274311063752063E-9</c:v>
                </c:pt>
                <c:pt idx="402">
                  <c:v>1.1210114427826898E-9</c:v>
                </c:pt>
                <c:pt idx="403">
                  <c:v>9.8581746278309743E-10</c:v>
                </c:pt>
                <c:pt idx="404">
                  <c:v>8.6663213153262093E-10</c:v>
                </c:pt>
                <c:pt idx="405">
                  <c:v>7.6159631719086722E-10</c:v>
                </c:pt>
                <c:pt idx="406">
                  <c:v>6.6906236465217681E-10</c:v>
                </c:pt>
                <c:pt idx="407">
                  <c:v>5.8757056863754164E-10</c:v>
                </c:pt>
                <c:pt idx="408">
                  <c:v>5.1582820220689783E-10</c:v>
                </c:pt>
                <c:pt idx="409">
                  <c:v>4.526908302567735E-10</c:v>
                </c:pt>
                <c:pt idx="410">
                  <c:v>3.9714566538426742E-10</c:v>
                </c:pt>
                <c:pt idx="411">
                  <c:v>3.4829674854200253E-10</c:v>
                </c:pt>
                <c:pt idx="412">
                  <c:v>3.0535175944677361E-10</c:v>
                </c:pt>
                <c:pt idx="413">
                  <c:v>2.6761028197915237E-10</c:v>
                </c:pt>
                <c:pt idx="414">
                  <c:v>2.344533680419354E-10</c:v>
                </c:pt>
                <c:pt idx="415">
                  <c:v>2.0533425973112702E-10</c:v>
                </c:pt>
                <c:pt idx="416">
                  <c:v>1.797701443946017E-10</c:v>
                </c:pt>
                <c:pt idx="417">
                  <c:v>1.573348303741554E-10</c:v>
                </c:pt>
                <c:pt idx="418">
                  <c:v>1.3765224309434855E-10</c:v>
                </c:pt>
                <c:pt idx="419">
                  <c:v>1.2039065181031725E-10</c:v>
                </c:pt>
                <c:pt idx="420">
                  <c:v>1.0525754687776037E-10</c:v>
                </c:pt>
                <c:pt idx="421">
                  <c:v>9.1995095971162563E-11</c:v>
                </c:pt>
                <c:pt idx="422">
                  <c:v>8.0376115350004736E-11</c:v>
                </c:pt>
                <c:pt idx="423">
                  <c:v>7.0200499146694133E-11</c:v>
                </c:pt>
                <c:pt idx="424">
                  <c:v>6.1292055804978652E-11</c:v>
                </c:pt>
                <c:pt idx="425">
                  <c:v>5.3495706306585368E-11</c:v>
                </c:pt>
                <c:pt idx="426">
                  <c:v>4.6675003752495733E-11</c:v>
                </c:pt>
                <c:pt idx="427">
                  <c:v>4.070993827292678E-11</c:v>
                </c:pt>
                <c:pt idx="428">
                  <c:v>3.5494995180164861E-11</c:v>
                </c:pt>
                <c:pt idx="429">
                  <c:v>3.0937437799031694E-11</c:v>
                </c:pt>
                <c:pt idx="430">
                  <c:v>2.6955789554296315E-11</c:v>
                </c:pt>
                <c:pt idx="431">
                  <c:v>2.3478492701792092E-11</c:v>
                </c:pt>
                <c:pt idx="432">
                  <c:v>2.0442723595450375E-11</c:v>
                </c:pt>
                <c:pt idx="433">
                  <c:v>1.7793346617480007E-11</c:v>
                </c:pt>
                <c:pt idx="434">
                  <c:v>1.5481990891869354E-11</c:v>
                </c:pt>
                <c:pt idx="435">
                  <c:v>1.3466235677747964E-11</c:v>
                </c:pt>
                <c:pt idx="436">
                  <c:v>1.1708891921801855E-11</c:v>
                </c:pt>
                <c:pt idx="437">
                  <c:v>1.0177368858430171E-11</c:v>
                </c:pt>
                <c:pt idx="438">
                  <c:v>8.843115801089976E-12</c:v>
                </c:pt>
                <c:pt idx="439">
                  <c:v>7.6811303848267524E-12</c:v>
                </c:pt>
                <c:pt idx="440">
                  <c:v>6.6695255131450692E-12</c:v>
                </c:pt>
                <c:pt idx="441">
                  <c:v>5.7891481454099202E-12</c:v>
                </c:pt>
                <c:pt idx="442">
                  <c:v>5.0232438457721879E-12</c:v>
                </c:pt>
                <c:pt idx="443">
                  <c:v>4.3571617118227961E-12</c:v>
                </c:pt>
                <c:pt idx="444">
                  <c:v>3.7780949203215466E-12</c:v>
                </c:pt>
                <c:pt idx="445">
                  <c:v>3.2748526769347167E-12</c:v>
                </c:pt>
                <c:pt idx="446">
                  <c:v>2.8376598445639319E-12</c:v>
                </c:pt>
                <c:pt idx="447">
                  <c:v>2.4579809573612779E-12</c:v>
                </c:pt>
                <c:pt idx="448">
                  <c:v>2.1283657109791304E-12</c:v>
                </c:pt>
                <c:pt idx="449">
                  <c:v>1.8423133594235351E-12</c:v>
                </c:pt>
                <c:pt idx="450">
                  <c:v>1.594153749909185E-12</c:v>
                </c:pt>
                <c:pt idx="451">
                  <c:v>1.378942993671445E-12</c:v>
                </c:pt>
                <c:pt idx="452">
                  <c:v>1.1923720066276985E-12</c:v>
                </c:pt>
                <c:pt idx="453">
                  <c:v>1.0306863625289827E-12</c:v>
                </c:pt>
                <c:pt idx="454">
                  <c:v>8.9061608586129387E-13</c:v>
                </c:pt>
                <c:pt idx="455">
                  <c:v>7.6931417496698565E-13</c:v>
                </c:pt>
                <c:pt idx="456">
                  <c:v>6.6430279008399207E-13</c:v>
                </c:pt>
                <c:pt idx="457">
                  <c:v>5.7342616840050197E-13</c:v>
                </c:pt>
                <c:pt idx="458">
                  <c:v>4.948094407127932E-13</c:v>
                </c:pt>
                <c:pt idx="459">
                  <c:v>4.2682262355885538E-13</c:v>
                </c:pt>
                <c:pt idx="460">
                  <c:v>3.6804914829480099E-13</c:v>
                </c:pt>
                <c:pt idx="461">
                  <c:v>3.1725836583011845E-13</c:v>
                </c:pt>
                <c:pt idx="462">
                  <c:v>2.7338153383581306E-13</c:v>
                </c:pt>
                <c:pt idx="463">
                  <c:v>2.3549085324616937E-13</c:v>
                </c:pt>
                <c:pt idx="464">
                  <c:v>2.0278117373027644E-13</c:v>
                </c:pt>
                <c:pt idx="465">
                  <c:v>1.7455403434702197E-13</c:v>
                </c:pt>
                <c:pt idx="466">
                  <c:v>1.5020374655561241E-13</c:v>
                </c:pt>
                <c:pt idx="467">
                  <c:v>1.292052627871378E-13</c:v>
                </c:pt>
                <c:pt idx="468">
                  <c:v>1.1110360547065979E-13</c:v>
                </c:pt>
                <c:pt idx="469">
                  <c:v>9.5504659262579153E-14</c:v>
                </c:pt>
                <c:pt idx="470">
                  <c:v>8.2067153704334269E-14</c:v>
                </c:pt>
                <c:pt idx="471">
                  <c:v>7.0495685032023136E-14</c:v>
                </c:pt>
                <c:pt idx="472">
                  <c:v>6.0534644736998266E-14</c:v>
                </c:pt>
                <c:pt idx="473">
                  <c:v>5.1962939042239312E-14</c:v>
                </c:pt>
                <c:pt idx="474">
                  <c:v>4.4589397992145555E-14</c:v>
                </c:pt>
                <c:pt idx="475">
                  <c:v>3.8248785597662459E-14</c:v>
                </c:pt>
                <c:pt idx="476">
                  <c:v>3.2798333649995562E-14</c:v>
                </c:pt>
                <c:pt idx="477">
                  <c:v>2.8114731604776196E-14</c:v>
                </c:pt>
                <c:pt idx="478">
                  <c:v>2.4091513512132722E-14</c:v>
                </c:pt>
                <c:pt idx="479">
                  <c:v>2.0636790474492891E-14</c:v>
                </c:pt>
                <c:pt idx="480">
                  <c:v>1.7671283683308263E-14</c:v>
                </c:pt>
                <c:pt idx="481">
                  <c:v>1.5126618832911874E-14</c:v>
                </c:pt>
                <c:pt idx="482">
                  <c:v>1.294384773532269E-14</c:v>
                </c:pt>
                <c:pt idx="483">
                  <c:v>1.1072167352795029E-14</c:v>
                </c:pt>
                <c:pt idx="484">
                  <c:v>9.4678103033750288E-15</c:v>
                </c:pt>
                <c:pt idx="485">
                  <c:v>8.0930842473249744E-15</c:v>
                </c:pt>
                <c:pt idx="486">
                  <c:v>6.9155404893391904E-15</c:v>
                </c:pt>
                <c:pt idx="487">
                  <c:v>5.9072546859935362E-15</c:v>
                </c:pt>
                <c:pt idx="488">
                  <c:v>5.0442047763698808E-15</c:v>
                </c:pt>
                <c:pt idx="489">
                  <c:v>4.3057331971093305E-15</c:v>
                </c:pt>
                <c:pt idx="490">
                  <c:v>3.6740821370933918E-15</c:v>
                </c:pt>
                <c:pt idx="491">
                  <c:v>3.1339920629406631E-15</c:v>
                </c:pt>
                <c:pt idx="492">
                  <c:v>2.6723550320695032E-15</c:v>
                </c:pt>
                <c:pt idx="493">
                  <c:v>2.2779154293360447E-15</c:v>
                </c:pt>
                <c:pt idx="494">
                  <c:v>1.9410117373372438E-15</c:v>
                </c:pt>
                <c:pt idx="495">
                  <c:v>1.6533537978638643E-15</c:v>
                </c:pt>
                <c:pt idx="496">
                  <c:v>1.4078307588810804E-15</c:v>
                </c:pt>
                <c:pt idx="497">
                  <c:v>1.1983455419595757E-15</c:v>
                </c:pt>
                <c:pt idx="498">
                  <c:v>1.019672221653403E-15</c:v>
                </c:pt>
                <c:pt idx="499">
                  <c:v>8.6733319173838463E-16</c:v>
                </c:pt>
                <c:pt idx="500">
                  <c:v>7.3749341293514845E-16</c:v>
                </c:pt>
                <c:pt idx="501">
                  <c:v>6.2686940099487615E-16</c:v>
                </c:pt>
                <c:pt idx="502">
                  <c:v>5.3265093002534622E-16</c:v>
                </c:pt>
                <c:pt idx="503">
                  <c:v>4.5243369996352905E-16</c:v>
                </c:pt>
                <c:pt idx="504">
                  <c:v>3.8416145463903248E-16</c:v>
                </c:pt>
                <c:pt idx="505">
                  <c:v>3.2607624269761079E-16</c:v>
                </c:pt>
                <c:pt idx="506">
                  <c:v>2.7667569192892276E-16</c:v>
                </c:pt>
                <c:pt idx="507">
                  <c:v>2.346763218941123E-16</c:v>
                </c:pt>
                <c:pt idx="508">
                  <c:v>1.9898205333401782E-16</c:v>
                </c:pt>
                <c:pt idx="509">
                  <c:v>1.6865718840591349E-16</c:v>
                </c:pt>
                <c:pt idx="510">
                  <c:v>1.4290323573633051E-16</c:v>
                </c:pt>
                <c:pt idx="511">
                  <c:v>1.2103904066867195E-16</c:v>
                </c:pt>
                <c:pt idx="512">
                  <c:v>1.0248375573416454E-16</c:v>
                </c:pt>
                <c:pt idx="513">
                  <c:v>8.6742250853396871E-17</c:v>
                </c:pt>
                <c:pt idx="514">
                  <c:v>7.3392618447059088E-17</c:v>
                </c:pt>
                <c:pt idx="515">
                  <c:v>6.2075476682522577E-17</c:v>
                </c:pt>
                <c:pt idx="516">
                  <c:v>5.248481553507284E-17</c:v>
                </c:pt>
                <c:pt idx="517">
                  <c:v>4.4360166090243565E-17</c:v>
                </c:pt>
                <c:pt idx="518">
                  <c:v>3.747990432964679E-17</c:v>
                </c:pt>
                <c:pt idx="519">
                  <c:v>3.165552719681968E-17</c:v>
                </c:pt>
                <c:pt idx="520">
                  <c:v>2.6726761612274858E-17</c:v>
                </c:pt>
                <c:pt idx="521">
                  <c:v>2.2557386800759979E-17</c:v>
                </c:pt>
                <c:pt idx="522">
                  <c:v>1.9031667243801194E-17</c:v>
                </c:pt>
                <c:pt idx="523">
                  <c:v>1.6051308153421927E-17</c:v>
                </c:pt>
                <c:pt idx="524">
                  <c:v>1.3532857904150026E-17</c:v>
                </c:pt>
                <c:pt idx="525">
                  <c:v>1.1405492641617642E-17</c:v>
                </c:pt>
                <c:pt idx="526">
                  <c:v>9.6091275505628629E-18</c:v>
                </c:pt>
                <c:pt idx="527">
                  <c:v>8.0928072230840433E-18</c:v>
                </c:pt>
                <c:pt idx="528">
                  <c:v>6.8133344011144558E-18</c:v>
                </c:pt>
                <c:pt idx="529">
                  <c:v>5.7341022319779259E-18</c:v>
                </c:pt>
                <c:pt idx="530">
                  <c:v>4.8241002077630289E-18</c:v>
                </c:pt>
                <c:pt idx="531">
                  <c:v>4.0570682747287073E-18</c:v>
                </c:pt>
                <c:pt idx="532">
                  <c:v>3.4107772985644243E-18</c:v>
                </c:pt>
                <c:pt idx="533">
                  <c:v>2.866417241713542E-18</c:v>
                </c:pt>
                <c:pt idx="534">
                  <c:v>2.4080771247635468E-18</c:v>
                </c:pt>
                <c:pt idx="535">
                  <c:v>2.0223031693764264E-18</c:v>
                </c:pt>
                <c:pt idx="536">
                  <c:v>1.69772351069151E-18</c:v>
                </c:pt>
                <c:pt idx="537">
                  <c:v>1.4247295701723151E-18</c:v>
                </c:pt>
                <c:pt idx="538">
                  <c:v>1.1952056364175552E-18</c:v>
                </c:pt>
                <c:pt idx="539">
                  <c:v>1.0022994466997618E-18</c:v>
                </c:pt>
                <c:pt idx="540">
                  <c:v>8.4022762616841033E-19</c:v>
                </c:pt>
                <c:pt idx="541">
                  <c:v>7.0411075072912783E-19</c:v>
                </c:pt>
                <c:pt idx="542">
                  <c:v>5.8983357588579033E-19</c:v>
                </c:pt>
                <c:pt idx="543">
                  <c:v>4.939266364467608E-19</c:v>
                </c:pt>
                <c:pt idx="544">
                  <c:v>4.1346598736958348E-19</c:v>
                </c:pt>
                <c:pt idx="545">
                  <c:v>3.4598833823086746E-19</c:v>
                </c:pt>
                <c:pt idx="546">
                  <c:v>2.8941924493012059E-19</c:v>
                </c:pt>
                <c:pt idx="547">
                  <c:v>2.4201237261056687E-19</c:v>
                </c:pt>
                <c:pt idx="548">
                  <c:v>2.0229814226517283E-19</c:v>
                </c:pt>
                <c:pt idx="549">
                  <c:v>1.690403276767784E-19</c:v>
                </c:pt>
                <c:pt idx="550">
                  <c:v>1.41199385708413E-19</c:v>
                </c:pt>
                <c:pt idx="551">
                  <c:v>1.1790148706652486E-19</c:v>
                </c:pt>
                <c:pt idx="552">
                  <c:v>9.8412371254428303E-20</c:v>
                </c:pt>
                <c:pt idx="553">
                  <c:v>8.2115282574694972E-20</c:v>
                </c:pt>
                <c:pt idx="554">
                  <c:v>6.849235719555307E-20</c:v>
                </c:pt>
                <c:pt idx="555">
                  <c:v>5.7108927429652151E-20</c:v>
                </c:pt>
                <c:pt idx="556">
                  <c:v>4.7600291012615069E-20</c:v>
                </c:pt>
                <c:pt idx="557">
                  <c:v>3.9660562471710875E-20</c:v>
                </c:pt>
                <c:pt idx="558">
                  <c:v>3.3033282482687985E-20</c:v>
                </c:pt>
                <c:pt idx="559">
                  <c:v>2.7503510995086017E-20</c:v>
                </c:pt>
                <c:pt idx="560">
                  <c:v>2.2891172201210092E-20</c:v>
                </c:pt>
                <c:pt idx="561">
                  <c:v>1.9045455271406799E-20</c:v>
                </c:pt>
                <c:pt idx="562">
                  <c:v>1.5840105149229035E-20</c:v>
                </c:pt>
                <c:pt idx="563">
                  <c:v>1.3169463421069021E-20</c:v>
                </c:pt>
                <c:pt idx="564">
                  <c:v>1.0945141049250463E-20</c:v>
                </c:pt>
                <c:pt idx="565">
                  <c:v>9.0932231837172845E-21</c:v>
                </c:pt>
                <c:pt idx="566">
                  <c:v>7.5519218540772042E-21</c:v>
                </c:pt>
                <c:pt idx="567">
                  <c:v>6.2696055232548944E-21</c:v>
                </c:pt>
                <c:pt idx="568">
                  <c:v>5.2031456237492368E-21</c:v>
                </c:pt>
                <c:pt idx="569">
                  <c:v>4.3165296094623672E-21</c:v>
                </c:pt>
                <c:pt idx="570">
                  <c:v>3.5796980051271409E-21</c:v>
                </c:pt>
                <c:pt idx="571">
                  <c:v>2.9675696462503996E-21</c:v>
                </c:pt>
                <c:pt idx="572">
                  <c:v>2.4592249658477064E-21</c:v>
                </c:pt>
                <c:pt idx="573">
                  <c:v>2.03722196170824E-21</c:v>
                </c:pt>
                <c:pt idx="574">
                  <c:v>1.6870235064905934E-21</c:v>
                </c:pt>
                <c:pt idx="575">
                  <c:v>1.3965180586729132E-21</c:v>
                </c:pt>
                <c:pt idx="576">
                  <c:v>1.1556186935518357E-21</c:v>
                </c:pt>
                <c:pt idx="577">
                  <c:v>9.5592778330607844E-22</c:v>
                </c:pt>
                <c:pt idx="578">
                  <c:v>7.9045668401579633E-22</c:v>
                </c:pt>
                <c:pt idx="579">
                  <c:v>6.5339149500745724E-22</c:v>
                </c:pt>
                <c:pt idx="580">
                  <c:v>5.3989739232466189E-22</c:v>
                </c:pt>
                <c:pt idx="581">
                  <c:v>4.4595524606017074E-22</c:v>
                </c:pt>
                <c:pt idx="582">
                  <c:v>3.6822524667188296E-22</c:v>
                </c:pt>
                <c:pt idx="583">
                  <c:v>3.0393311860297221E-22</c:v>
                </c:pt>
                <c:pt idx="584">
                  <c:v>2.5077521615931236E-22</c:v>
                </c:pt>
                <c:pt idx="585">
                  <c:v>2.0683939828820084E-22</c:v>
                </c:pt>
                <c:pt idx="586">
                  <c:v>1.705390838886216E-22</c:v>
                </c:pt>
                <c:pt idx="587">
                  <c:v>1.4055831294100193E-22</c:v>
                </c:pt>
                <c:pt idx="588">
                  <c:v>1.1580599403209149E-22</c:v>
                </c:pt>
                <c:pt idx="589">
                  <c:v>9.5377816684830551E-23</c:v>
                </c:pt>
                <c:pt idx="590">
                  <c:v>7.8524556476620994E-23</c:v>
                </c:pt>
                <c:pt idx="591">
                  <c:v>6.4625709980259071E-23</c:v>
                </c:pt>
                <c:pt idx="592">
                  <c:v>5.3167571600759136E-23</c:v>
                </c:pt>
                <c:pt idx="593">
                  <c:v>4.3725010884464315E-23</c:v>
                </c:pt>
                <c:pt idx="594">
                  <c:v>3.594633144811811E-23</c:v>
                </c:pt>
                <c:pt idx="595">
                  <c:v>2.9540695184063466E-23</c:v>
                </c:pt>
                <c:pt idx="596">
                  <c:v>2.4267681093708138E-23</c:v>
                </c:pt>
                <c:pt idx="597">
                  <c:v>1.9928619714153124E-23</c:v>
                </c:pt>
                <c:pt idx="598">
                  <c:v>1.6359403923348299E-23</c:v>
                </c:pt>
                <c:pt idx="599">
                  <c:v>1.3424526859499613E-23</c:v>
                </c:pt>
                <c:pt idx="600">
                  <c:v>1.1012139382847533E-23</c:v>
                </c:pt>
                <c:pt idx="601">
                  <c:v>9.0299542939349765E-24</c:v>
                </c:pt>
                <c:pt idx="602">
                  <c:v>7.4018535347384997E-24</c:v>
                </c:pt>
                <c:pt idx="603">
                  <c:v>6.0650787863647265E-24</c:v>
                </c:pt>
                <c:pt idx="604">
                  <c:v>4.9679060339113473E-24</c:v>
                </c:pt>
                <c:pt idx="605">
                  <c:v>4.067721460566611E-24</c:v>
                </c:pt>
                <c:pt idx="606">
                  <c:v>3.3294300154737708E-24</c:v>
                </c:pt>
                <c:pt idx="607">
                  <c:v>2.7241396386606393E-24</c:v>
                </c:pt>
                <c:pt idx="608">
                  <c:v>2.2280738104605368E-24</c:v>
                </c:pt>
                <c:pt idx="609">
                  <c:v>1.8216731474325348E-24</c:v>
                </c:pt>
                <c:pt idx="610">
                  <c:v>1.4888534633966107E-24</c:v>
                </c:pt>
                <c:pt idx="611">
                  <c:v>1.2163932795950309E-24</c:v>
                </c:pt>
                <c:pt idx="612">
                  <c:v>9.9342839144526177E-25</c:v>
                </c:pt>
                <c:pt idx="613">
                  <c:v>8.1103493877591173E-25</c:v>
                </c:pt>
                <c:pt idx="614">
                  <c:v>6.6188561353502158E-25</c:v>
                </c:pt>
                <c:pt idx="615">
                  <c:v>5.3996628352187059E-25</c:v>
                </c:pt>
                <c:pt idx="616">
                  <c:v>4.4034250421208544E-25</c:v>
                </c:pt>
                <c:pt idx="617">
                  <c:v>3.5896720943369207E-25</c:v>
                </c:pt>
                <c:pt idx="618">
                  <c:v>2.9252237896751568E-25</c:v>
                </c:pt>
                <c:pt idx="619">
                  <c:v>2.3828872990693827E-25</c:v>
                </c:pt>
                <c:pt idx="620">
                  <c:v>1.9403851276321983E-25</c:v>
                </c:pt>
                <c:pt idx="621">
                  <c:v>1.5794734938926094E-25</c:v>
                </c:pt>
                <c:pt idx="622">
                  <c:v>1.2852175819804163E-25</c:v>
                </c:pt>
                <c:pt idx="623">
                  <c:v>1.0453959811828706E-25</c:v>
                </c:pt>
                <c:pt idx="624">
                  <c:v>8.5001147229979205E-26</c:v>
                </c:pt>
                <c:pt idx="625">
                  <c:v>6.90889324685271E-26</c:v>
                </c:pt>
                <c:pt idx="626">
                  <c:v>5.6134757630678272E-26</c:v>
                </c:pt>
                <c:pt idx="627">
                  <c:v>4.5592650147636892E-26</c:v>
                </c:pt>
                <c:pt idx="628">
                  <c:v>3.7016672654866394E-26</c:v>
                </c:pt>
                <c:pt idx="629">
                  <c:v>3.0042731526689566E-26</c:v>
                </c:pt>
                <c:pt idx="630">
                  <c:v>2.4373668087603244E-26</c:v>
                </c:pt>
                <c:pt idx="631">
                  <c:v>1.9767044819046231E-26</c:v>
                </c:pt>
                <c:pt idx="632">
                  <c:v>1.6025143234800779E-26</c:v>
                </c:pt>
                <c:pt idx="633">
                  <c:v>1.2986776077482551E-26</c:v>
                </c:pt>
                <c:pt idx="634">
                  <c:v>1.0520587300368615E-26</c:v>
                </c:pt>
                <c:pt idx="635">
                  <c:v>8.5195715958385045E-27</c:v>
                </c:pt>
                <c:pt idx="636">
                  <c:v>6.8965932068312694E-27</c:v>
                </c:pt>
                <c:pt idx="637">
                  <c:v>5.5807232229678629E-27</c:v>
                </c:pt>
                <c:pt idx="638">
                  <c:v>4.5142470150587044E-27</c:v>
                </c:pt>
                <c:pt idx="639">
                  <c:v>3.6502201363764686E-27</c:v>
                </c:pt>
                <c:pt idx="640">
                  <c:v>2.9504729362330997E-27</c:v>
                </c:pt>
                <c:pt idx="641">
                  <c:v>2.3839821324763447E-27</c:v>
                </c:pt>
                <c:pt idx="642">
                  <c:v>1.9255423684011436E-27</c:v>
                </c:pt>
                <c:pt idx="643">
                  <c:v>1.5546829082470833E-27</c:v>
                </c:pt>
                <c:pt idx="644">
                  <c:v>1.2547845752462209E-27</c:v>
                </c:pt>
                <c:pt idx="645">
                  <c:v>1.0123601953086511E-27</c:v>
                </c:pt>
                <c:pt idx="646">
                  <c:v>8.1646849751642703E-28</c:v>
                </c:pt>
                <c:pt idx="647">
                  <c:v>6.5823690269774348E-28</c:v>
                </c:pt>
                <c:pt idx="648">
                  <c:v>5.3047311988411145E-28</c:v>
                </c:pt>
                <c:pt idx="649">
                  <c:v>4.2734914537864021E-28</c:v>
                </c:pt>
                <c:pt idx="650">
                  <c:v>3.4414426677341897E-28</c:v>
                </c:pt>
                <c:pt idx="651">
                  <c:v>2.7703613475260228E-28</c:v>
                </c:pt>
                <c:pt idx="652">
                  <c:v>2.2293097763541905E-28</c:v>
                </c:pt>
                <c:pt idx="653">
                  <c:v>1.7932567840993107E-28</c:v>
                </c:pt>
                <c:pt idx="654">
                  <c:v>1.4419577800942557E-28</c:v>
                </c:pt>
                <c:pt idx="655">
                  <c:v>1.1590456636397628E-28</c:v>
                </c:pt>
                <c:pt idx="656">
                  <c:v>9.3129319073454945E-29</c:v>
                </c:pt>
                <c:pt idx="657">
                  <c:v>7.4801469079799015E-29</c:v>
                </c:pt>
                <c:pt idx="658">
                  <c:v>6.0058099524170631E-29</c:v>
                </c:pt>
                <c:pt idx="659">
                  <c:v>4.820263067809935E-29</c:v>
                </c:pt>
                <c:pt idx="660">
                  <c:v>3.8672970593039108E-29</c:v>
                </c:pt>
                <c:pt idx="661">
                  <c:v>3.1015722415617367E-29</c:v>
                </c:pt>
                <c:pt idx="662">
                  <c:v>2.4865304660600442E-29</c:v>
                </c:pt>
                <c:pt idx="663">
                  <c:v>1.9927055155005195E-29</c:v>
                </c:pt>
                <c:pt idx="664">
                  <c:v>1.5963563884674661E-29</c:v>
                </c:pt>
                <c:pt idx="665">
                  <c:v>1.2783621958847468E-29</c:v>
                </c:pt>
                <c:pt idx="666">
                  <c:v>1.0233289378057398E-29</c:v>
                </c:pt>
                <c:pt idx="667">
                  <c:v>8.18867816032153E-30</c:v>
                </c:pt>
                <c:pt idx="668">
                  <c:v>6.5501236604411923E-30</c:v>
                </c:pt>
                <c:pt idx="669">
                  <c:v>5.2374788788887774E-30</c:v>
                </c:pt>
                <c:pt idx="670">
                  <c:v>4.1863168678957999E-30</c:v>
                </c:pt>
                <c:pt idx="671">
                  <c:v>3.3448671774487437E-30</c:v>
                </c:pt>
                <c:pt idx="672">
                  <c:v>2.6715454146283118E-30</c:v>
                </c:pt>
                <c:pt idx="673">
                  <c:v>2.1329618590392441E-30</c:v>
                </c:pt>
                <c:pt idx="674">
                  <c:v>1.7023168596992207E-30</c:v>
                </c:pt>
                <c:pt idx="675">
                  <c:v>1.3581083906680383E-30</c:v>
                </c:pt>
                <c:pt idx="676">
                  <c:v>1.0830914415577606E-30</c:v>
                </c:pt>
                <c:pt idx="677">
                  <c:v>8.634404972098467E-31</c:v>
                </c:pt>
                <c:pt idx="678">
                  <c:v>6.8807573222652688E-31</c:v>
                </c:pt>
                <c:pt idx="679">
                  <c:v>5.481211282916513E-31</c:v>
                </c:pt>
                <c:pt idx="680">
                  <c:v>4.3646885445864194E-31</c:v>
                </c:pt>
                <c:pt idx="681">
                  <c:v>3.4742920814907896E-31</c:v>
                </c:pt>
                <c:pt idx="682">
                  <c:v>2.7644942092422214E-31</c:v>
                </c:pt>
                <c:pt idx="683">
                  <c:v>2.198878694031263E-31</c:v>
                </c:pt>
                <c:pt idx="684">
                  <c:v>1.7483284496242572E-31</c:v>
                </c:pt>
                <c:pt idx="685">
                  <c:v>1.3895714517613596E-31</c:v>
                </c:pt>
                <c:pt idx="686">
                  <c:v>1.1040145184244004E-31</c:v>
                </c:pt>
                <c:pt idx="687">
                  <c:v>8.7680833053265878E-32</c:v>
                </c:pt>
                <c:pt idx="688">
                  <c:v>6.9609813360987784E-32</c:v>
                </c:pt>
                <c:pt idx="689">
                  <c:v>5.524234788327991E-32</c:v>
                </c:pt>
                <c:pt idx="690">
                  <c:v>4.3823754575805952E-32</c:v>
                </c:pt>
                <c:pt idx="691">
                  <c:v>3.4752237378614116E-32</c:v>
                </c:pt>
                <c:pt idx="692">
                  <c:v>2.7548098570027407E-32</c:v>
                </c:pt>
                <c:pt idx="693">
                  <c:v>2.1829113306889716E-32</c:v>
                </c:pt>
                <c:pt idx="694">
                  <c:v>1.7290840650387343E-32</c:v>
                </c:pt>
                <c:pt idx="695">
                  <c:v>1.3690887626976698E-32</c:v>
                </c:pt>
                <c:pt idx="696">
                  <c:v>1.0836337556752056E-32</c:v>
                </c:pt>
                <c:pt idx="697">
                  <c:v>8.5737102749022266E-33</c:v>
                </c:pt>
                <c:pt idx="698">
                  <c:v>6.7809474564201714E-33</c:v>
                </c:pt>
                <c:pt idx="699">
                  <c:v>5.3610170590457873E-33</c:v>
                </c:pt>
                <c:pt idx="700">
                  <c:v>4.2368117817638856E-33</c:v>
                </c:pt>
                <c:pt idx="701">
                  <c:v>3.3470813075934701E-33</c:v>
                </c:pt>
                <c:pt idx="702">
                  <c:v>2.6431901086065634E-33</c:v>
                </c:pt>
                <c:pt idx="703">
                  <c:v>2.0865342717340211E-33</c:v>
                </c:pt>
                <c:pt idx="704">
                  <c:v>1.646484193825316E-33</c:v>
                </c:pt>
                <c:pt idx="705">
                  <c:v>1.2987467320894092E-33</c:v>
                </c:pt>
                <c:pt idx="706">
                  <c:v>1.0240617982524991E-33</c:v>
                </c:pt>
                <c:pt idx="707">
                  <c:v>8.0716550938261972E-34</c:v>
                </c:pt>
                <c:pt idx="708">
                  <c:v>6.3596570484256604E-34</c:v>
                </c:pt>
                <c:pt idx="709">
                  <c:v>5.0088658913400496E-34</c:v>
                </c:pt>
                <c:pt idx="710">
                  <c:v>3.9434801162520206E-34</c:v>
                </c:pt>
                <c:pt idx="711">
                  <c:v>3.1035188514903403E-34</c:v>
                </c:pt>
                <c:pt idx="712">
                  <c:v>2.4415382804674506E-34</c:v>
                </c:pt>
                <c:pt idx="713">
                  <c:v>1.9200257037596031E-34</c:v>
                </c:pt>
                <c:pt idx="714">
                  <c:v>1.509332205725424E-34</c:v>
                </c:pt>
                <c:pt idx="715">
                  <c:v>1.1860332472590381E-34</c:v>
                </c:pt>
                <c:pt idx="716">
                  <c:v>9.3162911572197444E-35</c:v>
                </c:pt>
                <c:pt idx="717">
                  <c:v>7.3151518166489432E-35</c:v>
                </c:pt>
                <c:pt idx="718">
                  <c:v>5.7416626608877559E-35</c:v>
                </c:pt>
                <c:pt idx="719">
                  <c:v>4.5049085237325334E-35</c:v>
                </c:pt>
                <c:pt idx="720">
                  <c:v>3.5331997551634258E-35</c:v>
                </c:pt>
                <c:pt idx="721">
                  <c:v>2.770028608048126E-35</c:v>
                </c:pt>
                <c:pt idx="722">
                  <c:v>2.1708714201273163E-35</c:v>
                </c:pt>
                <c:pt idx="723">
                  <c:v>1.7006606705277395E-35</c:v>
                </c:pt>
                <c:pt idx="724">
                  <c:v>1.3317873710902727E-35</c:v>
                </c:pt>
                <c:pt idx="725">
                  <c:v>1.0425231540894654E-35</c:v>
                </c:pt>
                <c:pt idx="726">
                  <c:v>8.1577436807500665E-36</c:v>
                </c:pt>
                <c:pt idx="727">
                  <c:v>6.3809871070827016E-36</c:v>
                </c:pt>
                <c:pt idx="728">
                  <c:v>4.9892938190279648E-36</c:v>
                </c:pt>
                <c:pt idx="729">
                  <c:v>3.8996320489522575E-36</c:v>
                </c:pt>
                <c:pt idx="730">
                  <c:v>3.0467825198463984E-36</c:v>
                </c:pt>
                <c:pt idx="731">
                  <c:v>2.3795371480000374E-36</c:v>
                </c:pt>
                <c:pt idx="732">
                  <c:v>1.8577046514436294E-36</c:v>
                </c:pt>
                <c:pt idx="733">
                  <c:v>1.4497527099866084E-36</c:v>
                </c:pt>
                <c:pt idx="734">
                  <c:v>1.1309520890605532E-36</c:v>
                </c:pt>
                <c:pt idx="735">
                  <c:v>8.8191643904941955E-37</c:v>
                </c:pt>
                <c:pt idx="736">
                  <c:v>6.8745386423902256E-37</c:v>
                </c:pt>
                <c:pt idx="737">
                  <c:v>5.3566405101504635E-37</c:v>
                </c:pt>
                <c:pt idx="738">
                  <c:v>4.1722872933561965E-37</c:v>
                </c:pt>
                <c:pt idx="739">
                  <c:v>3.2485428866071347E-37</c:v>
                </c:pt>
                <c:pt idx="740">
                  <c:v>2.5283409286463329E-37</c:v>
                </c:pt>
                <c:pt idx="741">
                  <c:v>1.9670492424868469E-37</c:v>
                </c:pt>
                <c:pt idx="742">
                  <c:v>1.529774195882021E-37</c:v>
                </c:pt>
                <c:pt idx="743">
                  <c:v>1.189246459878683E-37</c:v>
                </c:pt>
                <c:pt idx="744">
                  <c:v>9.2416342397172459E-38</c:v>
                </c:pt>
                <c:pt idx="745">
                  <c:v>7.1789014774123563E-38</c:v>
                </c:pt>
                <c:pt idx="746">
                  <c:v>5.5744169972106939E-38</c:v>
                </c:pt>
                <c:pt idx="747">
                  <c:v>4.3268624732349404E-38</c:v>
                </c:pt>
                <c:pt idx="748">
                  <c:v>3.3572125929829902E-38</c:v>
                </c:pt>
                <c:pt idx="749">
                  <c:v>2.6038540871176072E-38</c:v>
                </c:pt>
                <c:pt idx="750">
                  <c:v>2.018768073742281E-38</c:v>
                </c:pt>
                <c:pt idx="751">
                  <c:v>1.5645452571502678E-38</c:v>
                </c:pt>
                <c:pt idx="752">
                  <c:v>1.2120532107143123E-38</c:v>
                </c:pt>
                <c:pt idx="753">
                  <c:v>9.3861400637716348E-39</c:v>
                </c:pt>
                <c:pt idx="754">
                  <c:v>7.2658110233656218E-39</c:v>
                </c:pt>
                <c:pt idx="755">
                  <c:v>5.6222845698803178E-39</c:v>
                </c:pt>
                <c:pt idx="756">
                  <c:v>4.3488371148024264E-39</c:v>
                </c:pt>
                <c:pt idx="757">
                  <c:v>3.3625208571652356E-39</c:v>
                </c:pt>
                <c:pt idx="758">
                  <c:v>2.5988923705030104E-39</c:v>
                </c:pt>
                <c:pt idx="759">
                  <c:v>2.0079042454506256E-39</c:v>
                </c:pt>
                <c:pt idx="760">
                  <c:v>1.5507044487615183E-39</c:v>
                </c:pt>
                <c:pt idx="761">
                  <c:v>1.1971438344438921E-39</c:v>
                </c:pt>
                <c:pt idx="762">
                  <c:v>9.2383589704035145E-40</c:v>
                </c:pt>
                <c:pt idx="763">
                  <c:v>7.1264701097692715E-40</c:v>
                </c:pt>
                <c:pt idx="764">
                  <c:v>5.4952211016430849E-40</c:v>
                </c:pt>
                <c:pt idx="765">
                  <c:v>4.2357164251464904E-40</c:v>
                </c:pt>
                <c:pt idx="766">
                  <c:v>3.2636195055753707E-40</c:v>
                </c:pt>
                <c:pt idx="767">
                  <c:v>2.5136397431941506E-40</c:v>
                </c:pt>
                <c:pt idx="768">
                  <c:v>1.9352512382851764E-40</c:v>
                </c:pt>
                <c:pt idx="769">
                  <c:v>1.4893693529842718E-40</c:v>
                </c:pt>
                <c:pt idx="770">
                  <c:v>1.1457718432508005E-40</c:v>
                </c:pt>
                <c:pt idx="771">
                  <c:v>8.810985474598655E-41</c:v>
                </c:pt>
                <c:pt idx="772">
                  <c:v>6.773004534323986E-41</c:v>
                </c:pt>
                <c:pt idx="773">
                  <c:v>5.2043766841745511E-41</c:v>
                </c:pt>
                <c:pt idx="774">
                  <c:v>3.9974817311144727E-41</c:v>
                </c:pt>
                <c:pt idx="775">
                  <c:v>3.0692664731496921E-41</c:v>
                </c:pt>
                <c:pt idx="776">
                  <c:v>2.3556620181423889E-41</c:v>
                </c:pt>
                <c:pt idx="777">
                  <c:v>1.8072639003188407E-41</c:v>
                </c:pt>
                <c:pt idx="778">
                  <c:v>1.3859906851545188E-41</c:v>
                </c:pt>
                <c:pt idx="779">
                  <c:v>1.0625004592394542E-41</c:v>
                </c:pt>
                <c:pt idx="780">
                  <c:v>8.141941019151937E-42</c:v>
                </c:pt>
                <c:pt idx="781">
                  <c:v>6.2367268206703834E-42</c:v>
                </c:pt>
                <c:pt idx="782">
                  <c:v>4.7754617265873128E-42</c:v>
                </c:pt>
                <c:pt idx="783">
                  <c:v>3.6551384055299292E-42</c:v>
                </c:pt>
                <c:pt idx="784">
                  <c:v>2.7965463940709486E-42</c:v>
                </c:pt>
                <c:pt idx="785">
                  <c:v>2.1387986821854615E-42</c:v>
                </c:pt>
                <c:pt idx="786">
                  <c:v>1.6351115925307854E-42</c:v>
                </c:pt>
                <c:pt idx="787">
                  <c:v>1.2495522790120261E-42</c:v>
                </c:pt>
                <c:pt idx="788">
                  <c:v>9.5453298593728678E-43</c:v>
                </c:pt>
                <c:pt idx="789">
                  <c:v>7.2888138806171214E-43</c:v>
                </c:pt>
                <c:pt idx="790">
                  <c:v>5.5635516350750489E-43</c:v>
                </c:pt>
                <c:pt idx="791">
                  <c:v>4.2449898975622623E-43</c:v>
                </c:pt>
                <c:pt idx="792">
                  <c:v>3.2376537948707377E-43</c:v>
                </c:pt>
                <c:pt idx="793">
                  <c:v>2.4683872532094507E-43</c:v>
                </c:pt>
                <c:pt idx="794">
                  <c:v>1.8811579256709223E-43</c:v>
                </c:pt>
                <c:pt idx="795">
                  <c:v>1.4330661077761086E-43</c:v>
                </c:pt>
                <c:pt idx="796">
                  <c:v>1.0912798410715068E-43</c:v>
                </c:pt>
                <c:pt idx="797">
                  <c:v>8.3068221502363103E-44</c:v>
                </c:pt>
                <c:pt idx="798">
                  <c:v>6.3206609741148083E-44</c:v>
                </c:pt>
                <c:pt idx="799">
                  <c:v>4.8074947369117233E-44</c:v>
                </c:pt>
                <c:pt idx="800">
                  <c:v>3.6551382484739836E-44</c:v>
                </c:pt>
                <c:pt idx="801">
                  <c:v>2.7779050688402277E-44</c:v>
                </c:pt>
                <c:pt idx="802">
                  <c:v>2.1103744807979208E-44</c:v>
                </c:pt>
                <c:pt idx="803">
                  <c:v>1.602618380717941E-44</c:v>
                </c:pt>
                <c:pt idx="804">
                  <c:v>1.2165476128029892E-44</c:v>
                </c:pt>
                <c:pt idx="805">
                  <c:v>9.231163285949082E-45</c:v>
                </c:pt>
                <c:pt idx="806">
                  <c:v>7.001837352392379E-45</c:v>
                </c:pt>
                <c:pt idx="807">
                  <c:v>5.3087930805839022E-45</c:v>
                </c:pt>
                <c:pt idx="808">
                  <c:v>4.0235342757745393E-45</c:v>
                </c:pt>
                <c:pt idx="809">
                  <c:v>3.0482295673267906E-45</c:v>
                </c:pt>
                <c:pt idx="810">
                  <c:v>2.3084242513365783E-45</c:v>
                </c:pt>
                <c:pt idx="811">
                  <c:v>1.7474771582617898E-45</c:v>
                </c:pt>
                <c:pt idx="812">
                  <c:v>1.3223159656566963E-45</c:v>
                </c:pt>
                <c:pt idx="813">
                  <c:v>1.000199796422725E-45</c:v>
                </c:pt>
                <c:pt idx="814">
                  <c:v>7.5625106607522236E-46</c:v>
                </c:pt>
                <c:pt idx="815">
                  <c:v>5.7157455573965302E-46</c:v>
                </c:pt>
                <c:pt idx="816">
                  <c:v>4.3182457686130781E-46</c:v>
                </c:pt>
                <c:pt idx="817">
                  <c:v>3.2611392044565964E-46</c:v>
                </c:pt>
                <c:pt idx="818">
                  <c:v>2.4618339854442847E-46</c:v>
                </c:pt>
                <c:pt idx="819">
                  <c:v>1.8576999254162572E-46</c:v>
                </c:pt>
                <c:pt idx="820">
                  <c:v>1.4012630537414828E-46</c:v>
                </c:pt>
                <c:pt idx="821">
                  <c:v>1.056552342521078E-46</c:v>
                </c:pt>
                <c:pt idx="822">
                  <c:v>7.9632350055813642E-47</c:v>
                </c:pt>
                <c:pt idx="823">
                  <c:v>5.9995012532049995E-47</c:v>
                </c:pt>
                <c:pt idx="824">
                  <c:v>4.5182243937886851E-47</c:v>
                </c:pt>
                <c:pt idx="825">
                  <c:v>3.4013193236441219E-47</c:v>
                </c:pt>
                <c:pt idx="826">
                  <c:v>2.5594927910422016E-47</c:v>
                </c:pt>
                <c:pt idx="827">
                  <c:v>1.9252504774219439E-47</c:v>
                </c:pt>
                <c:pt idx="828">
                  <c:v>1.4475958339735597E-47</c:v>
                </c:pt>
                <c:pt idx="829">
                  <c:v>1.0880130288145275E-47</c:v>
                </c:pt>
                <c:pt idx="830">
                  <c:v>8.1742418854835454E-48</c:v>
                </c:pt>
                <c:pt idx="831">
                  <c:v>6.1388556559981429E-48</c:v>
                </c:pt>
                <c:pt idx="832">
                  <c:v>4.6084389409578059E-48</c:v>
                </c:pt>
                <c:pt idx="833">
                  <c:v>3.4581725812947378E-48</c:v>
                </c:pt>
                <c:pt idx="834">
                  <c:v>2.5939752532291829E-48</c:v>
                </c:pt>
                <c:pt idx="835">
                  <c:v>1.9449626448712413E-48</c:v>
                </c:pt>
                <c:pt idx="836">
                  <c:v>1.4577495023309954E-48</c:v>
                </c:pt>
                <c:pt idx="837">
                  <c:v>1.0921459271463817E-48</c:v>
                </c:pt>
                <c:pt idx="838">
                  <c:v>8.1790808483992532E-49</c:v>
                </c:pt>
                <c:pt idx="839">
                  <c:v>6.1228599231116808E-49</c:v>
                </c:pt>
                <c:pt idx="840">
                  <c:v>4.5817360804644705E-49</c:v>
                </c:pt>
                <c:pt idx="841">
                  <c:v>3.4271385881874239E-49</c:v>
                </c:pt>
                <c:pt idx="842">
                  <c:v>2.5624715223877369E-49</c:v>
                </c:pt>
                <c:pt idx="843">
                  <c:v>1.9151912158325948E-49</c:v>
                </c:pt>
                <c:pt idx="844">
                  <c:v>1.4308393573485316E-49</c:v>
                </c:pt>
                <c:pt idx="845">
                  <c:v>1.0685508320678833E-49</c:v>
                </c:pt>
                <c:pt idx="846">
                  <c:v>7.9767319613867494E-50</c:v>
                </c:pt>
                <c:pt idx="847">
                  <c:v>5.9522373895867921E-50</c:v>
                </c:pt>
                <c:pt idx="848">
                  <c:v>4.4397738688927874E-50</c:v>
                </c:pt>
                <c:pt idx="849">
                  <c:v>3.3102953966464619E-50</c:v>
                </c:pt>
                <c:pt idx="850">
                  <c:v>2.4671631591206081E-50</c:v>
                </c:pt>
                <c:pt idx="851">
                  <c:v>1.8380365535448531E-50</c:v>
                </c:pt>
                <c:pt idx="852">
                  <c:v>1.368785821424852E-50</c:v>
                </c:pt>
                <c:pt idx="853">
                  <c:v>1.0189241654686598E-50</c:v>
                </c:pt>
                <c:pt idx="854">
                  <c:v>7.5818147152522981E-51</c:v>
                </c:pt>
                <c:pt idx="855">
                  <c:v>5.6393537852046598E-51</c:v>
                </c:pt>
                <c:pt idx="856">
                  <c:v>4.1928595392996643E-51</c:v>
                </c:pt>
                <c:pt idx="857">
                  <c:v>3.1161332096075103E-51</c:v>
                </c:pt>
                <c:pt idx="858">
                  <c:v>2.3149753614174195E-51</c:v>
                </c:pt>
                <c:pt idx="859">
                  <c:v>1.7191007033885757E-51</c:v>
                </c:pt>
                <c:pt idx="860">
                  <c:v>1.2760884521253396E-51</c:v>
                </c:pt>
                <c:pt idx="861">
                  <c:v>9.4685763147700212E-52</c:v>
                </c:pt>
                <c:pt idx="862">
                  <c:v>7.0228430526649246E-52</c:v>
                </c:pt>
                <c:pt idx="863">
                  <c:v>5.206735839245775E-52</c:v>
                </c:pt>
                <c:pt idx="864">
                  <c:v>3.8587119304650435E-52</c:v>
                </c:pt>
                <c:pt idx="865">
                  <c:v>2.8585337980885039E-52</c:v>
                </c:pt>
                <c:pt idx="866">
                  <c:v>2.1167442774845373E-52</c:v>
                </c:pt>
                <c:pt idx="867">
                  <c:v>1.5668141141940544E-52</c:v>
                </c:pt>
                <c:pt idx="868">
                  <c:v>1.159285763092181E-52</c:v>
                </c:pt>
                <c:pt idx="869">
                  <c:v>8.5740775038297706E-53</c:v>
                </c:pt>
                <c:pt idx="870">
                  <c:v>6.3388154985813486E-53</c:v>
                </c:pt>
                <c:pt idx="871">
                  <c:v>4.6843846534516169E-53</c:v>
                </c:pt>
                <c:pt idx="872">
                  <c:v>3.4603549435047092E-53</c:v>
                </c:pt>
                <c:pt idx="873">
                  <c:v>2.5551260902838768E-53</c:v>
                </c:pt>
                <c:pt idx="874">
                  <c:v>1.8859385672385296E-53</c:v>
                </c:pt>
                <c:pt idx="875">
                  <c:v>1.391445474908587E-53</c:v>
                </c:pt>
                <c:pt idx="876">
                  <c:v>1.0261910377450829E-53</c:v>
                </c:pt>
                <c:pt idx="877">
                  <c:v>7.5650803302567506E-54</c:v>
                </c:pt>
                <c:pt idx="878">
                  <c:v>5.5747076953661997E-54</c:v>
                </c:pt>
                <c:pt idx="879">
                  <c:v>4.1063296884067429E-54</c:v>
                </c:pt>
                <c:pt idx="880">
                  <c:v>3.0234905495738846E-54</c:v>
                </c:pt>
                <c:pt idx="881">
                  <c:v>2.2252890444863792E-54</c:v>
                </c:pt>
                <c:pt idx="882">
                  <c:v>1.637145150028629E-54</c:v>
                </c:pt>
                <c:pt idx="883">
                  <c:v>1.2039565433310538E-54</c:v>
                </c:pt>
                <c:pt idx="884">
                  <c:v>8.8502845500265761E-55</c:v>
                </c:pt>
                <c:pt idx="885">
                  <c:v>6.5031890873595283E-55</c:v>
                </c:pt>
                <c:pt idx="886">
                  <c:v>4.7765923846655736E-55</c:v>
                </c:pt>
                <c:pt idx="887">
                  <c:v>3.5069741288214641E-55</c:v>
                </c:pt>
                <c:pt idx="888">
                  <c:v>2.5737683131420724E-55</c:v>
                </c:pt>
                <c:pt idx="889">
                  <c:v>1.8881164345210244E-55</c:v>
                </c:pt>
                <c:pt idx="890">
                  <c:v>1.3845557814342671E-55</c:v>
                </c:pt>
                <c:pt idx="891">
                  <c:v>1.0148793877913178E-55</c:v>
                </c:pt>
                <c:pt idx="892">
                  <c:v>7.4360212743469844E-56</c:v>
                </c:pt>
                <c:pt idx="893">
                  <c:v>5.4461419813317314E-56</c:v>
                </c:pt>
                <c:pt idx="894">
                  <c:v>3.9871205445329604E-56</c:v>
                </c:pt>
                <c:pt idx="895">
                  <c:v>2.9177748144892202E-56</c:v>
                </c:pt>
                <c:pt idx="896">
                  <c:v>2.1343522767988648E-56</c:v>
                </c:pt>
                <c:pt idx="897">
                  <c:v>1.5606383847953298E-56</c:v>
                </c:pt>
                <c:pt idx="898">
                  <c:v>1.1406705954469066E-56</c:v>
                </c:pt>
                <c:pt idx="899">
                  <c:v>8.3337393703350999E-57</c:v>
                </c:pt>
                <c:pt idx="900">
                  <c:v>6.086129862155723E-57</c:v>
                </c:pt>
                <c:pt idx="901">
                  <c:v>4.4428747993736779E-57</c:v>
                </c:pt>
                <c:pt idx="902">
                  <c:v>3.2419657411029728E-57</c:v>
                </c:pt>
                <c:pt idx="903">
                  <c:v>2.3646898115605084E-57</c:v>
                </c:pt>
                <c:pt idx="904">
                  <c:v>1.7240953416087665E-57</c:v>
                </c:pt>
                <c:pt idx="905">
                  <c:v>1.2565206849644691E-57</c:v>
                </c:pt>
                <c:pt idx="906">
                  <c:v>9.1537531899661574E-58</c:v>
                </c:pt>
                <c:pt idx="907">
                  <c:v>6.6657630729333555E-58</c:v>
                </c:pt>
                <c:pt idx="908">
                  <c:v>4.8520089407881894E-58</c:v>
                </c:pt>
                <c:pt idx="909">
                  <c:v>3.5303217053174865E-58</c:v>
                </c:pt>
                <c:pt idx="910">
                  <c:v>2.567602976277408E-58</c:v>
                </c:pt>
                <c:pt idx="911">
                  <c:v>1.8666473637536755E-58</c:v>
                </c:pt>
                <c:pt idx="912">
                  <c:v>1.3564926392397961E-58</c:v>
                </c:pt>
                <c:pt idx="913">
                  <c:v>9.8535625314378781E-59</c:v>
                </c:pt>
                <c:pt idx="914">
                  <c:v>7.1546717540770428E-59</c:v>
                </c:pt>
                <c:pt idx="915">
                  <c:v>5.1928607591091175E-59</c:v>
                </c:pt>
                <c:pt idx="916">
                  <c:v>3.7674204807336648E-59</c:v>
                </c:pt>
                <c:pt idx="917">
                  <c:v>2.7321333326280536E-59</c:v>
                </c:pt>
                <c:pt idx="918">
                  <c:v>1.980523452822076E-59</c:v>
                </c:pt>
                <c:pt idx="919">
                  <c:v>1.4350872939148764E-59</c:v>
                </c:pt>
                <c:pt idx="920">
                  <c:v>1.0394337269825449E-59</c:v>
                </c:pt>
                <c:pt idx="921">
                  <c:v>7.5255001833536258E-60</c:v>
                </c:pt>
                <c:pt idx="922">
                  <c:v>5.4462044826930187E-60</c:v>
                </c:pt>
                <c:pt idx="923">
                  <c:v>3.9397843227801297E-60</c:v>
                </c:pt>
                <c:pt idx="924">
                  <c:v>2.8488580438023117E-60</c:v>
                </c:pt>
                <c:pt idx="925">
                  <c:v>2.0591545940603109E-60</c:v>
                </c:pt>
                <c:pt idx="926">
                  <c:v>1.4877391942085746E-60</c:v>
                </c:pt>
                <c:pt idx="927">
                  <c:v>1.0744452460574325E-60</c:v>
                </c:pt>
                <c:pt idx="928">
                  <c:v>7.7564202312886064E-61</c:v>
                </c:pt>
                <c:pt idx="929">
                  <c:v>5.5970328388978589E-61</c:v>
                </c:pt>
                <c:pt idx="930">
                  <c:v>4.0371397866970258E-61</c:v>
                </c:pt>
                <c:pt idx="931">
                  <c:v>2.9107777862085553E-61</c:v>
                </c:pt>
                <c:pt idx="932">
                  <c:v>2.097797550520506E-61</c:v>
                </c:pt>
                <c:pt idx="933">
                  <c:v>1.5112533553949725E-61</c:v>
                </c:pt>
                <c:pt idx="934">
                  <c:v>1.0882535412199195E-61</c:v>
                </c:pt>
                <c:pt idx="935">
                  <c:v>7.8332489897009799E-62</c:v>
                </c:pt>
                <c:pt idx="936">
                  <c:v>5.6360226480898548E-62</c:v>
                </c:pt>
                <c:pt idx="937">
                  <c:v>4.0534274885062235E-62</c:v>
                </c:pt>
                <c:pt idx="938">
                  <c:v>2.9140090214871239E-62</c:v>
                </c:pt>
                <c:pt idx="939">
                  <c:v>2.0940068828406473E-62</c:v>
                </c:pt>
                <c:pt idx="940">
                  <c:v>1.5041251439444369E-62</c:v>
                </c:pt>
                <c:pt idx="941">
                  <c:v>1.0799618533521056E-62</c:v>
                </c:pt>
                <c:pt idx="942">
                  <c:v>7.7508862215080615E-63</c:v>
                </c:pt>
                <c:pt idx="943">
                  <c:v>5.5604857753098836E-63</c:v>
                </c:pt>
                <c:pt idx="944">
                  <c:v>3.9874243494747178E-63</c:v>
                </c:pt>
                <c:pt idx="945">
                  <c:v>2.8581857737034779E-63</c:v>
                </c:pt>
                <c:pt idx="946">
                  <c:v>2.0478901068585419E-63</c:v>
                </c:pt>
                <c:pt idx="947">
                  <c:v>1.4666988945320876E-63</c:v>
                </c:pt>
                <c:pt idx="948">
                  <c:v>1.0500097385955215E-63</c:v>
                </c:pt>
                <c:pt idx="949">
                  <c:v>7.5138696893895519E-64</c:v>
                </c:pt>
                <c:pt idx="950">
                  <c:v>5.3746709888203462E-64</c:v>
                </c:pt>
                <c:pt idx="951">
                  <c:v>3.8428897570065472E-64</c:v>
                </c:pt>
                <c:pt idx="952">
                  <c:v>2.7465133093325794E-64</c:v>
                </c:pt>
                <c:pt idx="953">
                  <c:v>1.9621091081871946E-64</c:v>
                </c:pt>
                <c:pt idx="954">
                  <c:v>1.4011421141564757E-64</c:v>
                </c:pt>
                <c:pt idx="955">
                  <c:v>1.0001352410848923E-64</c:v>
                </c:pt>
                <c:pt idx="956">
                  <c:v>7.1359649451407066E-65</c:v>
                </c:pt>
                <c:pt idx="957">
                  <c:v>5.0893701988743523E-65</c:v>
                </c:pt>
                <c:pt idx="958">
                  <c:v>3.6282120147775259E-65</c:v>
                </c:pt>
                <c:pt idx="959">
                  <c:v>2.5854638817304647E-65</c:v>
                </c:pt>
                <c:pt idx="960">
                  <c:v>1.84162592295661E-65</c:v>
                </c:pt>
                <c:pt idx="961">
                  <c:v>1.3112376571451065E-65</c:v>
                </c:pt>
                <c:pt idx="962">
                  <c:v>9.3320784059017224E-66</c:v>
                </c:pt>
                <c:pt idx="963">
                  <c:v>6.6388405779584845E-66</c:v>
                </c:pt>
                <c:pt idx="964">
                  <c:v>4.7208795349862783E-66</c:v>
                </c:pt>
                <c:pt idx="965">
                  <c:v>3.3556011734682464E-66</c:v>
                </c:pt>
                <c:pt idx="966">
                  <c:v>2.3841546337491887E-66</c:v>
                </c:pt>
                <c:pt idx="967">
                  <c:v>1.6932266208886738E-66</c:v>
                </c:pt>
                <c:pt idx="968">
                  <c:v>1.2020215781688697E-66</c:v>
                </c:pt>
                <c:pt idx="969">
                  <c:v>8.5295451186862999E-67</c:v>
                </c:pt>
                <c:pt idx="970">
                  <c:v>6.0500063526841924E-67</c:v>
                </c:pt>
                <c:pt idx="971">
                  <c:v>4.2894545040530922E-67</c:v>
                </c:pt>
                <c:pt idx="972">
                  <c:v>3.0399364070224262E-67</c:v>
                </c:pt>
                <c:pt idx="973">
                  <c:v>2.1534909507346865E-67</c:v>
                </c:pt>
                <c:pt idx="974">
                  <c:v>1.5248869422152315E-67</c:v>
                </c:pt>
                <c:pt idx="975">
                  <c:v>1.0793149776999408E-67</c:v>
                </c:pt>
                <c:pt idx="976">
                  <c:v>7.6361534672270806E-68</c:v>
                </c:pt>
                <c:pt idx="977">
                  <c:v>5.4002877320229912E-68</c:v>
                </c:pt>
                <c:pt idx="978">
                  <c:v>3.8174633977670523E-68</c:v>
                </c:pt>
                <c:pt idx="979">
                  <c:v>2.6974196368621996E-68</c:v>
                </c:pt>
                <c:pt idx="980">
                  <c:v>1.9051874895157715E-68</c:v>
                </c:pt>
                <c:pt idx="981">
                  <c:v>1.3450623675981347E-68</c:v>
                </c:pt>
                <c:pt idx="982">
                  <c:v>9.4921051281400371E-69</c:v>
                </c:pt>
                <c:pt idx="983">
                  <c:v>6.6957309573899817E-69</c:v>
                </c:pt>
                <c:pt idx="984">
                  <c:v>4.721159898055676E-69</c:v>
                </c:pt>
                <c:pt idx="985">
                  <c:v>3.3274734961496406E-69</c:v>
                </c:pt>
                <c:pt idx="986">
                  <c:v>2.3442050780374218E-69</c:v>
                </c:pt>
                <c:pt idx="987">
                  <c:v>1.6507892159539526E-69</c:v>
                </c:pt>
                <c:pt idx="988">
                  <c:v>1.1619905291099874E-69</c:v>
                </c:pt>
                <c:pt idx="989">
                  <c:v>8.1757653628178713E-70</c:v>
                </c:pt>
                <c:pt idx="990">
                  <c:v>5.7500157796698092E-70</c:v>
                </c:pt>
                <c:pt idx="991">
                  <c:v>4.0422610931078755E-70</c:v>
                </c:pt>
                <c:pt idx="992">
                  <c:v>2.8404968701269043E-70</c:v>
                </c:pt>
                <c:pt idx="993">
                  <c:v>1.9951650015771374E-70</c:v>
                </c:pt>
                <c:pt idx="994">
                  <c:v>1.4008053476073083E-70</c:v>
                </c:pt>
                <c:pt idx="995">
                  <c:v>9.8308519295080888E-71</c:v>
                </c:pt>
                <c:pt idx="996">
                  <c:v>6.8963426285499238E-71</c:v>
                </c:pt>
                <c:pt idx="997">
                  <c:v>4.8357154511392064E-71</c:v>
                </c:pt>
                <c:pt idx="998">
                  <c:v>3.3893529597034695E-71</c:v>
                </c:pt>
                <c:pt idx="999">
                  <c:v>2.3745806835682509E-71</c:v>
                </c:pt>
                <c:pt idx="1000">
                  <c:v>1.6629188527028461E-71</c:v>
                </c:pt>
              </c:numCache>
            </c:numRef>
          </c:yVal>
          <c:smooth val="1"/>
        </c:ser>
        <c:ser>
          <c:idx val="4"/>
          <c:order val="3"/>
          <c:tx>
            <c:v>OS(t)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model'!$CT$9:$CT$1009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3.5999999999999997E-2</c:v>
                </c:pt>
                <c:pt idx="3">
                  <c:v>0.10762078410596027</c:v>
                </c:pt>
                <c:pt idx="4">
                  <c:v>0.21445805122807943</c:v>
                </c:pt>
                <c:pt idx="5">
                  <c:v>0.35608263141710589</c:v>
                </c:pt>
                <c:pt idx="6">
                  <c:v>0.5320407460618416</c:v>
                </c:pt>
                <c:pt idx="7">
                  <c:v>0.7418543114044166</c:v>
                </c:pt>
                <c:pt idx="8">
                  <c:v>0.98502128474160067</c:v>
                </c:pt>
                <c:pt idx="9">
                  <c:v>1.2610160525933547</c:v>
                </c:pt>
                <c:pt idx="10">
                  <c:v>1.569289860034266</c:v>
                </c:pt>
                <c:pt idx="11">
                  <c:v>1.9092712802996867</c:v>
                </c:pt>
                <c:pt idx="12">
                  <c:v>2.2803667236965426</c:v>
                </c:pt>
                <c:pt idx="13">
                  <c:v>2.6819609847691259</c:v>
                </c:pt>
                <c:pt idx="14">
                  <c:v>3.1134178265929684</c:v>
                </c:pt>
                <c:pt idx="15">
                  <c:v>3.5740806009952837</c:v>
                </c:pt>
                <c:pt idx="16">
                  <c:v>4.0632729034287394</c:v>
                </c:pt>
                <c:pt idx="17">
                  <c:v>4.5802992611565845</c:v>
                </c:pt>
                <c:pt idx="18">
                  <c:v>5.124445853341717</c:v>
                </c:pt>
                <c:pt idx="19">
                  <c:v>5.6949812615701472</c:v>
                </c:pt>
                <c:pt idx="20">
                  <c:v>6.2911572492808654</c:v>
                </c:pt>
                <c:pt idx="21">
                  <c:v>6.9122095685192857</c:v>
                </c:pt>
                <c:pt idx="22">
                  <c:v>7.5573587923805832</c:v>
                </c:pt>
                <c:pt idx="23">
                  <c:v>8.225811171462297</c:v>
                </c:pt>
                <c:pt idx="24">
                  <c:v>8.9167595126027983</c:v>
                </c:pt>
                <c:pt idx="25">
                  <c:v>9.6293840781436675</c:v>
                </c:pt>
                <c:pt idx="26">
                  <c:v>10.362853503919775</c:v>
                </c:pt>
                <c:pt idx="27">
                  <c:v>11.116325734151014</c:v>
                </c:pt>
                <c:pt idx="28">
                  <c:v>11.888948971384293</c:v>
                </c:pt>
                <c:pt idx="29">
                  <c:v>12.679862639613457</c:v>
                </c:pt>
                <c:pt idx="30">
                  <c:v>13.48819835868856</c:v>
                </c:pt>
                <c:pt idx="31">
                  <c:v>14.313080928114175</c:v>
                </c:pt>
                <c:pt idx="32">
                  <c:v>15.15362931832923</c:v>
                </c:pt>
                <c:pt idx="33">
                  <c:v>16.008957667558349</c:v>
                </c:pt>
                <c:pt idx="34">
                  <c:v>16.878176282326656</c:v>
                </c:pt>
                <c:pt idx="35">
                  <c:v>17.760392639736491</c:v>
                </c:pt>
                <c:pt idx="36">
                  <c:v>18.654712389615586</c:v>
                </c:pt>
                <c:pt idx="37">
                  <c:v>19.560240354661627</c:v>
                </c:pt>
                <c:pt idx="38">
                  <c:v>20.476081526727963</c:v>
                </c:pt>
                <c:pt idx="39">
                  <c:v>21.401342057419249</c:v>
                </c:pt>
                <c:pt idx="40">
                  <c:v>22.335130241194108</c:v>
                </c:pt>
                <c:pt idx="41">
                  <c:v>23.276557489204261</c:v>
                </c:pt>
                <c:pt idx="42">
                  <c:v>24.224739292135624</c:v>
                </c:pt>
                <c:pt idx="43">
                  <c:v>25.178796170357241</c:v>
                </c:pt>
                <c:pt idx="44">
                  <c:v>26.137854609727416</c:v>
                </c:pt>
                <c:pt idx="45">
                  <c:v>27.101047981453824</c:v>
                </c:pt>
                <c:pt idx="46">
                  <c:v>28.067517444454975</c:v>
                </c:pt>
                <c:pt idx="47">
                  <c:v>29.036412828724245</c:v>
                </c:pt>
                <c:pt idx="48">
                  <c:v>30.006893498254428</c:v>
                </c:pt>
                <c:pt idx="49">
                  <c:v>30.978129192140749</c:v>
                </c:pt>
                <c:pt idx="50">
                  <c:v>31.949300842542083</c:v>
                </c:pt>
                <c:pt idx="51">
                  <c:v>32.919601368245452</c:v>
                </c:pt>
                <c:pt idx="52">
                  <c:v>33.888236442645422</c:v>
                </c:pt>
                <c:pt idx="53">
                  <c:v>34.854425235019363</c:v>
                </c:pt>
                <c:pt idx="54">
                  <c:v>35.817401124050278</c:v>
                </c:pt>
                <c:pt idx="55">
                  <c:v>36.776412382621253</c:v>
                </c:pt>
                <c:pt idx="56">
                  <c:v>37.730722832979851</c:v>
                </c:pt>
                <c:pt idx="57">
                  <c:v>38.679612471445324</c:v>
                </c:pt>
                <c:pt idx="58">
                  <c:v>39.62237806190798</c:v>
                </c:pt>
                <c:pt idx="59">
                  <c:v>40.558333697446493</c:v>
                </c:pt>
                <c:pt idx="60">
                  <c:v>41.486811329466434</c:v>
                </c:pt>
                <c:pt idx="61">
                  <c:v>42.407161263840749</c:v>
                </c:pt>
                <c:pt idx="62">
                  <c:v>43.318752623610827</c:v>
                </c:pt>
                <c:pt idx="63">
                  <c:v>44.220973777884083</c:v>
                </c:pt>
                <c:pt idx="64">
                  <c:v>45.113232736641564</c:v>
                </c:pt>
                <c:pt idx="65">
                  <c:v>45.994957511245566</c:v>
                </c:pt>
                <c:pt idx="66">
                  <c:v>46.865596440513613</c:v>
                </c:pt>
                <c:pt idx="67">
                  <c:v>47.724618482299803</c:v>
                </c:pt>
                <c:pt idx="68">
                  <c:v>48.571513470598923</c:v>
                </c:pt>
                <c:pt idx="69">
                  <c:v>49.40579233826135</c:v>
                </c:pt>
                <c:pt idx="70">
                  <c:v>50.226987305477877</c:v>
                </c:pt>
                <c:pt idx="71">
                  <c:v>51.034652034263537</c:v>
                </c:pt>
                <c:pt idx="72">
                  <c:v>51.828361749236947</c:v>
                </c:pt>
                <c:pt idx="73">
                  <c:v>52.60771332505815</c:v>
                </c:pt>
                <c:pt idx="74">
                  <c:v>53.372325340951221</c:v>
                </c:pt>
                <c:pt idx="75">
                  <c:v>54.121838102800048</c:v>
                </c:pt>
                <c:pt idx="76">
                  <c:v>54.855913633364423</c:v>
                </c:pt>
                <c:pt idx="77">
                  <c:v>55.574235631221214</c:v>
                </c:pt>
                <c:pt idx="78">
                  <c:v>56.276509399088731</c:v>
                </c:pt>
                <c:pt idx="79">
                  <c:v>56.962461742244962</c:v>
                </c:pt>
                <c:pt idx="80">
                  <c:v>57.6318408377984</c:v>
                </c:pt>
                <c:pt idx="81">
                  <c:v>58.284416075616974</c:v>
                </c:pt>
                <c:pt idx="82">
                  <c:v>58.919977871763322</c:v>
                </c:pt>
                <c:pt idx="83">
                  <c:v>59.538337455325077</c:v>
                </c:pt>
                <c:pt idx="84">
                  <c:v>60.139326629566042</c:v>
                </c:pt>
                <c:pt idx="85">
                  <c:v>60.72279750835861</c:v>
                </c:pt>
                <c:pt idx="86">
                  <c:v>61.2886222288883</c:v>
                </c:pt>
                <c:pt idx="87">
                  <c:v>61.836692641650409</c:v>
                </c:pt>
                <c:pt idx="88">
                  <c:v>62.366919978782946</c:v>
                </c:pt>
                <c:pt idx="89">
                  <c:v>62.879234501802458</c:v>
                </c:pt>
                <c:pt idx="90">
                  <c:v>63.373585129828015</c:v>
                </c:pt>
                <c:pt idx="91">
                  <c:v>63.849939049394862</c:v>
                </c:pt>
                <c:pt idx="92">
                  <c:v>64.308281306971679</c:v>
                </c:pt>
                <c:pt idx="93">
                  <c:v>64.748614385305331</c:v>
                </c:pt>
                <c:pt idx="94">
                  <c:v>65.170957764724506</c:v>
                </c:pt>
                <c:pt idx="95">
                  <c:v>65.57534747053667</c:v>
                </c:pt>
                <c:pt idx="96">
                  <c:v>65.961835607655161</c:v>
                </c:pt>
                <c:pt idx="97">
                  <c:v>66.330489883590744</c:v>
                </c:pt>
                <c:pt idx="98">
                  <c:v>66.681393120938623</c:v>
                </c:pt>
                <c:pt idx="99">
                  <c:v>67.014642760484293</c:v>
                </c:pt>
                <c:pt idx="100">
                  <c:v>67.330350356043041</c:v>
                </c:pt>
                <c:pt idx="101">
                  <c:v>67.62864106213587</c:v>
                </c:pt>
                <c:pt idx="102">
                  <c:v>67.909653115590444</c:v>
                </c:pt>
                <c:pt idx="103">
                  <c:v>68.173537312139615</c:v>
                </c:pt>
                <c:pt idx="104">
                  <c:v>68.42045647907166</c:v>
                </c:pt>
                <c:pt idx="105">
                  <c:v>68.650584944965757</c:v>
                </c:pt>
                <c:pt idx="106">
                  <c:v>68.864108007524209</c:v>
                </c:pt>
                <c:pt idx="107">
                  <c:v>69.061221400488421</c:v>
                </c:pt>
                <c:pt idx="108">
                  <c:v>69.242130760600361</c:v>
                </c:pt>
                <c:pt idx="109">
                  <c:v>69.407051095543395</c:v>
                </c:pt>
                <c:pt idx="110">
                  <c:v>69.55620625376767</c:v>
                </c:pt>
                <c:pt idx="111">
                  <c:v>69.689828397075701</c:v>
                </c:pt>
                <c:pt idx="112">
                  <c:v>69.808157476811374</c:v>
                </c:pt>
                <c:pt idx="113">
                  <c:v>69.911440714464533</c:v>
                </c:pt>
                <c:pt idx="114">
                  <c:v>69.999932087468522</c:v>
                </c:pt>
                <c:pt idx="115">
                  <c:v>70.073891820935245</c:v>
                </c:pt>
                <c:pt idx="116">
                  <c:v>70.133585886036172</c:v>
                </c:pt>
                <c:pt idx="117">
                  <c:v>70.179285505703135</c:v>
                </c:pt>
                <c:pt idx="118">
                  <c:v>70.211266668285845</c:v>
                </c:pt>
                <c:pt idx="119">
                  <c:v>70.229809649767532</c:v>
                </c:pt>
                <c:pt idx="120">
                  <c:v>70.235198545102492</c:v>
                </c:pt>
                <c:pt idx="121">
                  <c:v>70.227720809203305</c:v>
                </c:pt>
                <c:pt idx="122">
                  <c:v>70.20766680806787</c:v>
                </c:pt>
                <c:pt idx="123">
                  <c:v>70.175329380500102</c:v>
                </c:pt>
                <c:pt idx="124">
                  <c:v>70.131003410840691</c:v>
                </c:pt>
                <c:pt idx="125">
                  <c:v>70.074985413088669</c:v>
                </c:pt>
                <c:pt idx="126">
                  <c:v>70.007573126757478</c:v>
                </c:pt>
                <c:pt idx="127">
                  <c:v>69.92906512477407</c:v>
                </c:pt>
                <c:pt idx="128">
                  <c:v>69.839760433693783</c:v>
                </c:pt>
                <c:pt idx="129">
                  <c:v>69.739958166469478</c:v>
                </c:pt>
                <c:pt idx="130">
                  <c:v>69.62995716797883</c:v>
                </c:pt>
                <c:pt idx="131">
                  <c:v>69.510055673480679</c:v>
                </c:pt>
                <c:pt idx="132">
                  <c:v>69.380550980138537</c:v>
                </c:pt>
                <c:pt idx="133">
                  <c:v>69.241739131717466</c:v>
                </c:pt>
                <c:pt idx="134">
                  <c:v>69.093914616530071</c:v>
                </c:pt>
                <c:pt idx="135">
                  <c:v>68.937370078676707</c:v>
                </c:pt>
                <c:pt idx="136">
                  <c:v>68.77239604259664</c:v>
                </c:pt>
                <c:pt idx="137">
                  <c:v>68.599280650918985</c:v>
                </c:pt>
                <c:pt idx="138">
                  <c:v>68.418309415574498</c:v>
                </c:pt>
                <c:pt idx="139">
                  <c:v>68.229764982104783</c:v>
                </c:pt>
                <c:pt idx="140">
                  <c:v>68.033926907079774</c:v>
                </c:pt>
                <c:pt idx="141">
                  <c:v>67.831071448511338</c:v>
                </c:pt>
                <c:pt idx="142">
                  <c:v>67.621471369128415</c:v>
                </c:pt>
                <c:pt idx="143">
                  <c:v>67.405395752357947</c:v>
                </c:pt>
                <c:pt idx="144">
                  <c:v>67.183109830835747</c:v>
                </c:pt>
                <c:pt idx="145">
                  <c:v>66.954874827252667</c:v>
                </c:pt>
                <c:pt idx="146">
                  <c:v>66.720947807324393</c:v>
                </c:pt>
                <c:pt idx="147">
                  <c:v>66.481581544655782</c:v>
                </c:pt>
                <c:pt idx="148">
                  <c:v>66.237024397256334</c:v>
                </c:pt>
                <c:pt idx="149">
                  <c:v>65.987520195449378</c:v>
                </c:pt>
                <c:pt idx="150">
                  <c:v>65.733308140903858</c:v>
                </c:pt>
                <c:pt idx="151">
                  <c:v>65.474622716507128</c:v>
                </c:pt>
                <c:pt idx="152">
                  <c:v>65.211693606785758</c:v>
                </c:pt>
                <c:pt idx="153">
                  <c:v>64.944745628572562</c:v>
                </c:pt>
                <c:pt idx="154">
                  <c:v>64.673998671608985</c:v>
                </c:pt>
                <c:pt idx="155">
                  <c:v>64.399667648766155</c:v>
                </c:pt>
                <c:pt idx="156">
                  <c:v>64.121962455560009</c:v>
                </c:pt>
                <c:pt idx="157">
                  <c:v>63.841087938632498</c:v>
                </c:pt>
                <c:pt idx="158">
                  <c:v>63.557243872865293</c:v>
                </c:pt>
                <c:pt idx="159">
                  <c:v>63.270624946790342</c:v>
                </c:pt>
                <c:pt idx="160">
                  <c:v>62.981420755958737</c:v>
                </c:pt>
                <c:pt idx="161">
                  <c:v>62.689815803928283</c:v>
                </c:pt>
                <c:pt idx="162">
                  <c:v>62.395989510529624</c:v>
                </c:pt>
                <c:pt idx="163">
                  <c:v>62.100116227071091</c:v>
                </c:pt>
                <c:pt idx="164">
                  <c:v>61.802365258143574</c:v>
                </c:pt>
                <c:pt idx="165">
                  <c:v>61.502900889688661</c:v>
                </c:pt>
                <c:pt idx="166">
                  <c:v>61.201882422995595</c:v>
                </c:pt>
                <c:pt idx="167">
                  <c:v>60.899464214296387</c:v>
                </c:pt>
                <c:pt idx="168">
                  <c:v>60.595795719631518</c:v>
                </c:pt>
                <c:pt idx="169">
                  <c:v>60.291021544663835</c:v>
                </c:pt>
                <c:pt idx="170">
                  <c:v>59.985281499122934</c:v>
                </c:pt>
                <c:pt idx="171">
                  <c:v>59.678710655567606</c:v>
                </c:pt>
                <c:pt idx="172">
                  <c:v>59.371439412160541</c:v>
                </c:pt>
                <c:pt idx="173">
                  <c:v>59.063593559155279</c:v>
                </c:pt>
                <c:pt idx="174">
                  <c:v>58.755294348802472</c:v>
                </c:pt>
                <c:pt idx="175">
                  <c:v>58.446658568389843</c:v>
                </c:pt>
                <c:pt idx="176">
                  <c:v>58.137798616137296</c:v>
                </c:pt>
                <c:pt idx="177">
                  <c:v>57.828822579677137</c:v>
                </c:pt>
                <c:pt idx="178">
                  <c:v>57.519834316856382</c:v>
                </c:pt>
                <c:pt idx="179">
                  <c:v>57.210933538607449</c:v>
                </c:pt>
                <c:pt idx="180">
                  <c:v>56.902215893641156</c:v>
                </c:pt>
                <c:pt idx="181">
                  <c:v>56.59377305472497</c:v>
                </c:pt>
                <c:pt idx="182">
                  <c:v>56.285692806318153</c:v>
                </c:pt>
                <c:pt idx="183">
                  <c:v>55.978059133343841</c:v>
                </c:pt>
                <c:pt idx="184">
                  <c:v>55.670952310887699</c:v>
                </c:pt>
                <c:pt idx="185">
                  <c:v>55.364448994621</c:v>
                </c:pt>
                <c:pt idx="186">
                  <c:v>55.058622311755187</c:v>
                </c:pt>
                <c:pt idx="187">
                  <c:v>54.753541952344165</c:v>
                </c:pt>
                <c:pt idx="188">
                  <c:v>54.449274260758926</c:v>
                </c:pt>
                <c:pt idx="189">
                  <c:v>54.14588232716828</c:v>
                </c:pt>
                <c:pt idx="190">
                  <c:v>53.84342607886822</c:v>
                </c:pt>
                <c:pt idx="191">
                  <c:v>53.541962371310888</c:v>
                </c:pt>
                <c:pt idx="192">
                  <c:v>53.241545078692909</c:v>
                </c:pt>
                <c:pt idx="193">
                  <c:v>52.942225183971019</c:v>
                </c:pt>
                <c:pt idx="194">
                  <c:v>52.644050868181424</c:v>
                </c:pt>
                <c:pt idx="195">
                  <c:v>52.347067598947177</c:v>
                </c:pt>
                <c:pt idx="196">
                  <c:v>52.051318218066186</c:v>
                </c:pt>
                <c:pt idx="197">
                  <c:v>51.756843028079572</c:v>
                </c:pt>
                <c:pt idx="198">
                  <c:v>51.463679877728524</c:v>
                </c:pt>
                <c:pt idx="199">
                  <c:v>51.171864246214284</c:v>
                </c:pt>
                <c:pt idx="200">
                  <c:v>50.881429326183692</c:v>
                </c:pt>
                <c:pt idx="201">
                  <c:v>50.592406105369164</c:v>
                </c:pt>
                <c:pt idx="202">
                  <c:v>50.304823446819228</c:v>
                </c:pt>
                <c:pt idx="203">
                  <c:v>50.018708167661643</c:v>
                </c:pt>
                <c:pt idx="204">
                  <c:v>49.734085116347586</c:v>
                </c:pt>
                <c:pt idx="205">
                  <c:v>49.450977248331654</c:v>
                </c:pt>
                <c:pt idx="206">
                  <c:v>49.169405700147848</c:v>
                </c:pt>
                <c:pt idx="207">
                  <c:v>48.889389861847263</c:v>
                </c:pt>
                <c:pt idx="208">
                  <c:v>48.610947447768638</c:v>
                </c:pt>
                <c:pt idx="209">
                  <c:v>48.33409456561813</c:v>
                </c:pt>
                <c:pt idx="210">
                  <c:v>48.05884578383872</c:v>
                </c:pt>
                <c:pt idx="211">
                  <c:v>47.785214197255314</c:v>
                </c:pt>
                <c:pt idx="212">
                  <c:v>47.513211490985057</c:v>
                </c:pt>
                <c:pt idx="213">
                  <c:v>47.242848002606735</c:v>
                </c:pt>
                <c:pt idx="214">
                  <c:v>46.974132782587347</c:v>
                </c:pt>
                <c:pt idx="215">
                  <c:v>46.70707365296694</c:v>
                </c:pt>
                <c:pt idx="216">
                  <c:v>46.441677264306705</c:v>
                </c:pt>
                <c:pt idx="217">
                  <c:v>46.17794915090839</c:v>
                </c:pt>
                <c:pt idx="218">
                  <c:v>45.915893784315884</c:v>
                </c:pt>
                <c:pt idx="219">
                  <c:v>45.655514625113014</c:v>
                </c:pt>
                <c:pt idx="220">
                  <c:v>45.396814173033519</c:v>
                </c:pt>
                <c:pt idx="221">
                  <c:v>45.139794015402373</c:v>
                </c:pt>
                <c:pt idx="222">
                  <c:v>44.884454873929087</c:v>
                </c:pt>
                <c:pt idx="223">
                  <c:v>44.630796649875805</c:v>
                </c:pt>
                <c:pt idx="224">
                  <c:v>44.378818467625337</c:v>
                </c:pt>
                <c:pt idx="225">
                  <c:v>44.128518716675032</c:v>
                </c:pt>
                <c:pt idx="226">
                  <c:v>43.87989509208461</c:v>
                </c:pt>
                <c:pt idx="227">
                  <c:v>43.632944633407135</c:v>
                </c:pt>
                <c:pt idx="228">
                  <c:v>43.387663762133386</c:v>
                </c:pt>
                <c:pt idx="229">
                  <c:v>43.144048317680969</c:v>
                </c:pt>
                <c:pt idx="230">
                  <c:v>42.902093591960593</c:v>
                </c:pt>
                <c:pt idx="231">
                  <c:v>42.661794362552428</c:v>
                </c:pt>
                <c:pt idx="232">
                  <c:v>42.423144924526127</c:v>
                </c:pt>
                <c:pt idx="233">
                  <c:v>42.186139120938904</c:v>
                </c:pt>
                <c:pt idx="234">
                  <c:v>41.950770372045824</c:v>
                </c:pt>
                <c:pt idx="235">
                  <c:v>41.717031703257717</c:v>
                </c:pt>
                <c:pt idx="236">
                  <c:v>41.484915771881091</c:v>
                </c:pt>
                <c:pt idx="237">
                  <c:v>41.254414892675825</c:v>
                </c:pt>
                <c:pt idx="238">
                  <c:v>41.025521062265369</c:v>
                </c:pt>
                <c:pt idx="239">
                  <c:v>40.798225982434673</c:v>
                </c:pt>
                <c:pt idx="240">
                  <c:v>40.572521082350775</c:v>
                </c:pt>
                <c:pt idx="241">
                  <c:v>40.348397539740859</c:v>
                </c:pt>
                <c:pt idx="242">
                  <c:v>40.125846301061927</c:v>
                </c:pt>
                <c:pt idx="243">
                  <c:v>39.904858100696586</c:v>
                </c:pt>
                <c:pt idx="244">
                  <c:v>39.685423479208325</c:v>
                </c:pt>
                <c:pt idx="245">
                  <c:v>39.467532800689611</c:v>
                </c:pt>
                <c:pt idx="246">
                  <c:v>39.2511762692357</c:v>
                </c:pt>
                <c:pt idx="247">
                  <c:v>39.036343944576132</c:v>
                </c:pt>
                <c:pt idx="248">
                  <c:v>38.823025756895817</c:v>
                </c:pt>
                <c:pt idx="249">
                  <c:v>38.611211520876566</c:v>
                </c:pt>
                <c:pt idx="250">
                  <c:v>38.400890948989584</c:v>
                </c:pt>
                <c:pt idx="251">
                  <c:v>38.192053664068624</c:v>
                </c:pt>
                <c:pt idx="252">
                  <c:v>37.984689211192944</c:v>
                </c:pt>
                <c:pt idx="253">
                  <c:v>37.7787870689084</c:v>
                </c:pt>
                <c:pt idx="254">
                  <c:v>37.574336659814279</c:v>
                </c:pt>
                <c:pt idx="255">
                  <c:v>37.371327360543049</c:v>
                </c:pt>
                <c:pt idx="256">
                  <c:v>37.169748511158801</c:v>
                </c:pt>
                <c:pt idx="257">
                  <c:v>36.969589424000475</c:v>
                </c:pt>
                <c:pt idx="258">
                  <c:v>36.770839391993846</c:v>
                </c:pt>
                <c:pt idx="259">
                  <c:v>36.573487696456951</c:v>
                </c:pt>
                <c:pt idx="260">
                  <c:v>36.377523614421619</c:v>
                </c:pt>
                <c:pt idx="261">
                  <c:v>36.182936425493978</c:v>
                </c:pt>
                <c:pt idx="262">
                  <c:v>35.989715418275495</c:v>
                </c:pt>
                <c:pt idx="263">
                  <c:v>35.797849896365463</c:v>
                </c:pt>
                <c:pt idx="264">
                  <c:v>35.607329183965433</c:v>
                </c:pt>
                <c:pt idx="265">
                  <c:v>35.418142631104985</c:v>
                </c:pt>
                <c:pt idx="266">
                  <c:v>35.230279618507637</c:v>
                </c:pt>
                <c:pt idx="267">
                  <c:v>35.043729562115203</c:v>
                </c:pt>
                <c:pt idx="268">
                  <c:v>34.858481917287875</c:v>
                </c:pt>
                <c:pt idx="269">
                  <c:v>34.674526182696809</c:v>
                </c:pt>
                <c:pt idx="270">
                  <c:v>34.491851903925451</c:v>
                </c:pt>
                <c:pt idx="271">
                  <c:v>34.310448676794863</c:v>
                </c:pt>
                <c:pt idx="272">
                  <c:v>34.130306150428083</c:v>
                </c:pt>
                <c:pt idx="273">
                  <c:v>33.951414030067511</c:v>
                </c:pt>
                <c:pt idx="274">
                  <c:v>33.773762079658979</c:v>
                </c:pt>
                <c:pt idx="275">
                  <c:v>33.597340124215577</c:v>
                </c:pt>
                <c:pt idx="276">
                  <c:v>33.422138051973704</c:v>
                </c:pt>
                <c:pt idx="277">
                  <c:v>33.248145816352903</c:v>
                </c:pt>
                <c:pt idx="278">
                  <c:v>33.075353437731238</c:v>
                </c:pt>
                <c:pt idx="279">
                  <c:v>32.903751005046786</c:v>
                </c:pt>
                <c:pt idx="280">
                  <c:v>32.733328677235576</c:v>
                </c:pt>
                <c:pt idx="281">
                  <c:v>32.56407668451574</c:v>
                </c:pt>
                <c:pt idx="282">
                  <c:v>32.39598532952752</c:v>
                </c:pt>
                <c:pt idx="283">
                  <c:v>32.229044988337591</c:v>
                </c:pt>
                <c:pt idx="284">
                  <c:v>32.063246111316431</c:v>
                </c:pt>
                <c:pt idx="285">
                  <c:v>31.898579223896675</c:v>
                </c:pt>
                <c:pt idx="286">
                  <c:v>31.735034927220198</c:v>
                </c:pt>
                <c:pt idx="287">
                  <c:v>31.572603898680867</c:v>
                </c:pt>
                <c:pt idx="288">
                  <c:v>31.41127689237014</c:v>
                </c:pt>
                <c:pt idx="289">
                  <c:v>31.251044739431862</c:v>
                </c:pt>
                <c:pt idx="290">
                  <c:v>31.091898348332307</c:v>
                </c:pt>
                <c:pt idx="291">
                  <c:v>30.933828705051468</c:v>
                </c:pt>
                <c:pt idx="292">
                  <c:v>30.776826873200974</c:v>
                </c:pt>
                <c:pt idx="293">
                  <c:v>30.620883994073807</c:v>
                </c:pt>
                <c:pt idx="294">
                  <c:v>30.46599128663091</c:v>
                </c:pt>
                <c:pt idx="295">
                  <c:v>30.312140047429011</c:v>
                </c:pt>
                <c:pt idx="296">
                  <c:v>30.159321650494235</c:v>
                </c:pt>
                <c:pt idx="297">
                  <c:v>30.007527547145642</c:v>
                </c:pt>
                <c:pt idx="298">
                  <c:v>29.856749265772422</c:v>
                </c:pt>
                <c:pt idx="299">
                  <c:v>29.7069784115684</c:v>
                </c:pt>
                <c:pt idx="300">
                  <c:v>29.558206666227434</c:v>
                </c:pt>
                <c:pt idx="301">
                  <c:v>29.410425787602762</c:v>
                </c:pt>
                <c:pt idx="302">
                  <c:v>29.263627609333327</c:v>
                </c:pt>
                <c:pt idx="303">
                  <c:v>29.117804040440035</c:v>
                </c:pt>
                <c:pt idx="304">
                  <c:v>28.972947064894441</c:v>
                </c:pt>
                <c:pt idx="305">
                  <c:v>28.829048741162538</c:v>
                </c:pt>
                <c:pt idx="306">
                  <c:v>28.686101201725748</c:v>
                </c:pt>
                <c:pt idx="307">
                  <c:v>28.544096652581572</c:v>
                </c:pt>
                <c:pt idx="308">
                  <c:v>28.403027372725631</c:v>
                </c:pt>
                <c:pt idx="309">
                  <c:v>28.26288571361728</c:v>
                </c:pt>
                <c:pt idx="310">
                  <c:v>28.123664098630414</c:v>
                </c:pt>
                <c:pt idx="311">
                  <c:v>27.985355022491149</c:v>
                </c:pt>
                <c:pt idx="312">
                  <c:v>27.847951050703969</c:v>
                </c:pt>
                <c:pt idx="313">
                  <c:v>27.711444818967621</c:v>
                </c:pt>
                <c:pt idx="314">
                  <c:v>27.575829032582405</c:v>
                </c:pt>
                <c:pt idx="315">
                  <c:v>27.441096465849725</c:v>
                </c:pt>
                <c:pt idx="316">
                  <c:v>27.307239961465399</c:v>
                </c:pt>
                <c:pt idx="317">
                  <c:v>27.174252429907469</c:v>
                </c:pt>
                <c:pt idx="318">
                  <c:v>27.042126848819848</c:v>
                </c:pt>
                <c:pt idx="319">
                  <c:v>26.910856262392329</c:v>
                </c:pt>
                <c:pt idx="320">
                  <c:v>26.780433780738221</c:v>
                </c:pt>
                <c:pt idx="321">
                  <c:v>26.650852579270122</c:v>
                </c:pt>
                <c:pt idx="322">
                  <c:v>26.522105898074514</c:v>
                </c:pt>
                <c:pt idx="323">
                  <c:v>26.394187041286102</c:v>
                </c:pt>
                <c:pt idx="324">
                  <c:v>26.267089376462295</c:v>
                </c:pt>
                <c:pt idx="325">
                  <c:v>26.140806333958395</c:v>
                </c:pt>
                <c:pt idx="326">
                  <c:v>26.015331406304185</c:v>
                </c:pt>
                <c:pt idx="327">
                  <c:v>25.890658147582116</c:v>
                </c:pt>
                <c:pt idx="328">
                  <c:v>25.766780172807842</c:v>
                </c:pt>
                <c:pt idx="329">
                  <c:v>25.643691157313185</c:v>
                </c:pt>
                <c:pt idx="330">
                  <c:v>25.521384836132157</c:v>
                </c:pt>
                <c:pt idx="331">
                  <c:v>25.399855003390101</c:v>
                </c:pt>
                <c:pt idx="332">
                  <c:v>25.279095511696511</c:v>
                </c:pt>
                <c:pt idx="333">
                  <c:v>25.159100271541618</c:v>
                </c:pt>
                <c:pt idx="334">
                  <c:v>25.03986325069701</c:v>
                </c:pt>
                <c:pt idx="335">
                  <c:v>24.921378473620507</c:v>
                </c:pt>
                <c:pt idx="336">
                  <c:v>24.803640020865558</c:v>
                </c:pt>
                <c:pt idx="337">
                  <c:v>24.686642028495314</c:v>
                </c:pt>
                <c:pt idx="338">
                  <c:v>24.570378687501275</c:v>
                </c:pt>
                <c:pt idx="339">
                  <c:v>24.454844243227129</c:v>
                </c:pt>
                <c:pt idx="340">
                  <c:v>24.340032994797397</c:v>
                </c:pt>
                <c:pt idx="341">
                  <c:v>24.225939294551324</c:v>
                </c:pt>
                <c:pt idx="342">
                  <c:v>24.11255754748197</c:v>
                </c:pt>
                <c:pt idx="343">
                  <c:v>23.99988221068061</c:v>
                </c:pt>
                <c:pt idx="344">
                  <c:v>23.887907792786478</c:v>
                </c:pt>
                <c:pt idx="345">
                  <c:v>23.776628853441878</c:v>
                </c:pt>
                <c:pt idx="346">
                  <c:v>23.66604000275278</c:v>
                </c:pt>
                <c:pt idx="347">
                  <c:v>23.556135900754896</c:v>
                </c:pt>
                <c:pt idx="348">
                  <c:v>23.446911256885215</c:v>
                </c:pt>
                <c:pt idx="349">
                  <c:v>23.338360829459134</c:v>
                </c:pt>
                <c:pt idx="350">
                  <c:v>23.230479425152978</c:v>
                </c:pt>
                <c:pt idx="351">
                  <c:v>23.123261898492174</c:v>
                </c:pt>
                <c:pt idx="352">
                  <c:v>23.016703151344814</c:v>
                </c:pt>
                <c:pt idx="353">
                  <c:v>22.910798132420837</c:v>
                </c:pt>
                <c:pt idx="354">
                  <c:v>22.805541836776555</c:v>
                </c:pt>
                <c:pt idx="355">
                  <c:v>22.700929305324863</c:v>
                </c:pt>
                <c:pt idx="356">
                  <c:v>22.596955624350585</c:v>
                </c:pt>
                <c:pt idx="357">
                  <c:v>22.49361592503152</c:v>
                </c:pt>
                <c:pt idx="358">
                  <c:v>22.390905382964732</c:v>
                </c:pt>
                <c:pt idx="359">
                  <c:v>22.288819217698119</c:v>
                </c:pt>
                <c:pt idx="360">
                  <c:v>22.187352692267496</c:v>
                </c:pt>
                <c:pt idx="361">
                  <c:v>22.086501112738716</c:v>
                </c:pt>
                <c:pt idx="362">
                  <c:v>21.98625982775512</c:v>
                </c:pt>
                <c:pt idx="363">
                  <c:v>21.886624228090255</c:v>
                </c:pt>
                <c:pt idx="364">
                  <c:v>21.787589746205626</c:v>
                </c:pt>
                <c:pt idx="365">
                  <c:v>21.689151855813463</c:v>
                </c:pt>
                <c:pt idx="366">
                  <c:v>21.591306071444706</c:v>
                </c:pt>
                <c:pt idx="367">
                  <c:v>21.494047948021915</c:v>
                </c:pt>
                <c:pt idx="368">
                  <c:v>21.397373080437077</c:v>
                </c:pt>
                <c:pt idx="369">
                  <c:v>21.301277103134325</c:v>
                </c:pt>
                <c:pt idx="370">
                  <c:v>21.205755689697554</c:v>
                </c:pt>
                <c:pt idx="371">
                  <c:v>21.110804552442772</c:v>
                </c:pt>
                <c:pt idx="372">
                  <c:v>21.016419442015177</c:v>
                </c:pt>
                <c:pt idx="373">
                  <c:v>20.922596146991054</c:v>
                </c:pt>
                <c:pt idx="374">
                  <c:v>20.829330493484051</c:v>
                </c:pt>
                <c:pt idx="375">
                  <c:v>20.736618344756238</c:v>
                </c:pt>
                <c:pt idx="376">
                  <c:v>20.644455600833751</c:v>
                </c:pt>
                <c:pt idx="377">
                  <c:v>20.552838198126622</c:v>
                </c:pt>
                <c:pt idx="378">
                  <c:v>20.461762109053339</c:v>
                </c:pt>
                <c:pt idx="379">
                  <c:v>20.371223341669563</c:v>
                </c:pt>
                <c:pt idx="380">
                  <c:v>20.281217939301328</c:v>
                </c:pt>
                <c:pt idx="381">
                  <c:v>20.191741980182385</c:v>
                </c:pt>
                <c:pt idx="382">
                  <c:v>20.102791577095772</c:v>
                </c:pt>
                <c:pt idx="383">
                  <c:v>20.014362877019622</c:v>
                </c:pt>
                <c:pt idx="384">
                  <c:v>19.926452060777038</c:v>
                </c:pt>
                <c:pt idx="385">
                  <c:v>19.839055342689988</c:v>
                </c:pt>
                <c:pt idx="386">
                  <c:v>19.752168970237321</c:v>
                </c:pt>
                <c:pt idx="387">
                  <c:v>19.665789223716615</c:v>
                </c:pt>
                <c:pt idx="388">
                  <c:v>19.579912415909988</c:v>
                </c:pt>
                <c:pt idx="389">
                  <c:v>19.494534891753887</c:v>
                </c:pt>
                <c:pt idx="390">
                  <c:v>19.409653028012485</c:v>
                </c:pt>
                <c:pt idx="391">
                  <c:v>19.325263232954981</c:v>
                </c:pt>
                <c:pt idx="392">
                  <c:v>19.241361946036619</c:v>
                </c:pt>
                <c:pt idx="393">
                  <c:v>19.15794563758331</c:v>
                </c:pt>
                <c:pt idx="394">
                  <c:v>19.075010808479945</c:v>
                </c:pt>
                <c:pt idx="395">
                  <c:v>18.992553989862245</c:v>
                </c:pt>
                <c:pt idx="396">
                  <c:v>18.910571742812209</c:v>
                </c:pt>
                <c:pt idx="397">
                  <c:v>18.82906065805696</c:v>
                </c:pt>
                <c:pt idx="398">
                  <c:v>18.748017355671109</c:v>
                </c:pt>
                <c:pt idx="399">
                  <c:v>18.667438484782579</c:v>
                </c:pt>
                <c:pt idx="400">
                  <c:v>18.587320723281593</c:v>
                </c:pt>
                <c:pt idx="401">
                  <c:v>18.507660777533204</c:v>
                </c:pt>
                <c:pt idx="402">
                  <c:v>18.42845538209292</c:v>
                </c:pt>
                <c:pt idx="403">
                  <c:v>18.349701299425675</c:v>
                </c:pt>
                <c:pt idx="404">
                  <c:v>18.271395319628056</c:v>
                </c:pt>
                <c:pt idx="405">
                  <c:v>18.193534260153399</c:v>
                </c:pt>
                <c:pt idx="406">
                  <c:v>18.116114965540376</c:v>
                </c:pt>
                <c:pt idx="407">
                  <c:v>18.039134307144366</c:v>
                </c:pt>
                <c:pt idx="408">
                  <c:v>17.96258918287198</c:v>
                </c:pt>
                <c:pt idx="409">
                  <c:v>17.886476516918634</c:v>
                </c:pt>
                <c:pt idx="410">
                  <c:v>17.810793259508912</c:v>
                </c:pt>
                <c:pt idx="411">
                  <c:v>17.735536386640021</c:v>
                </c:pt>
                <c:pt idx="412">
                  <c:v>17.660702899828109</c:v>
                </c:pt>
                <c:pt idx="413">
                  <c:v>17.586289825857264</c:v>
                </c:pt>
                <c:pt idx="414">
                  <c:v>17.512294216531586</c:v>
                </c:pt>
                <c:pt idx="415">
                  <c:v>17.438713148429841</c:v>
                </c:pt>
                <c:pt idx="416">
                  <c:v>17.36554372266292</c:v>
                </c:pt>
                <c:pt idx="417">
                  <c:v>17.292783064633994</c:v>
                </c:pt>
                <c:pt idx="418">
                  <c:v>17.2204283238014</c:v>
                </c:pt>
                <c:pt idx="419">
                  <c:v>17.148476673444122</c:v>
                </c:pt>
                <c:pt idx="420">
                  <c:v>17.076925310429829</c:v>
                </c:pt>
                <c:pt idx="421">
                  <c:v>17.005771454985606</c:v>
                </c:pt>
                <c:pt idx="422">
                  <c:v>16.935012350471183</c:v>
                </c:pt>
                <c:pt idx="423">
                  <c:v>16.864645263154557</c:v>
                </c:pt>
                <c:pt idx="424">
                  <c:v>16.794667481990345</c:v>
                </c:pt>
                <c:pt idx="425">
                  <c:v>16.725076318400284</c:v>
                </c:pt>
                <c:pt idx="426">
                  <c:v>16.655869106056471</c:v>
                </c:pt>
                <c:pt idx="427">
                  <c:v>16.587043200666699</c:v>
                </c:pt>
                <c:pt idx="428">
                  <c:v>16.518595979762381</c:v>
                </c:pt>
                <c:pt idx="429">
                  <c:v>16.450524842488605</c:v>
                </c:pt>
                <c:pt idx="430">
                  <c:v>16.382827209396723</c:v>
                </c:pt>
                <c:pt idx="431">
                  <c:v>16.315500522238992</c:v>
                </c:pt>
                <c:pt idx="432">
                  <c:v>16.248542243765598</c:v>
                </c:pt>
                <c:pt idx="433">
                  <c:v>16.181949857523833</c:v>
                </c:pt>
                <c:pt idx="434">
                  <c:v>16.115720867659533</c:v>
                </c:pt>
                <c:pt idx="435">
                  <c:v>16.049852798720565</c:v>
                </c:pt>
                <c:pt idx="436">
                  <c:v>15.9843431954626</c:v>
                </c:pt>
                <c:pt idx="437">
                  <c:v>15.919189622656845</c:v>
                </c:pt>
                <c:pt idx="438">
                  <c:v>15.854389664900012</c:v>
                </c:pt>
                <c:pt idx="439">
                  <c:v>15.789940926426212</c:v>
                </c:pt>
                <c:pt idx="440">
                  <c:v>15.725841030920947</c:v>
                </c:pt>
                <c:pt idx="441">
                  <c:v>15.662087621337179</c:v>
                </c:pt>
                <c:pt idx="442">
                  <c:v>15.598678359713261</c:v>
                </c:pt>
                <c:pt idx="443">
                  <c:v>15.535610926992845</c:v>
                </c:pt>
                <c:pt idx="444">
                  <c:v>15.472883022846887</c:v>
                </c:pt>
                <c:pt idx="445">
                  <c:v>15.410492365497291</c:v>
                </c:pt>
                <c:pt idx="446">
                  <c:v>15.348436691542787</c:v>
                </c:pt>
                <c:pt idx="447">
                  <c:v>15.286713755786366</c:v>
                </c:pt>
                <c:pt idx="448">
                  <c:v>15.225321331064734</c:v>
                </c:pt>
                <c:pt idx="449">
                  <c:v>15.164257208079519</c:v>
                </c:pt>
                <c:pt idx="450">
                  <c:v>15.103519195230348</c:v>
                </c:pt>
                <c:pt idx="451">
                  <c:v>15.043105118449688</c:v>
                </c:pt>
                <c:pt idx="452">
                  <c:v>14.983012821039324</c:v>
                </c:pt>
                <c:pt idx="453">
                  <c:v>14.923240163508765</c:v>
                </c:pt>
                <c:pt idx="454">
                  <c:v>14.863785023415275</c:v>
                </c:pt>
                <c:pt idx="455">
                  <c:v>14.80464529520556</c:v>
                </c:pt>
                <c:pt idx="456">
                  <c:v>14.745818890059155</c:v>
                </c:pt>
                <c:pt idx="457">
                  <c:v>14.687303735733622</c:v>
                </c:pt>
                <c:pt idx="458">
                  <c:v>14.629097776411143</c:v>
                </c:pt>
                <c:pt idx="459">
                  <c:v>14.57119897254681</c:v>
                </c:pt>
                <c:pt idx="460">
                  <c:v>14.513605300718623</c:v>
                </c:pt>
                <c:pt idx="461">
                  <c:v>14.45631475347902</c:v>
                </c:pt>
                <c:pt idx="462">
                  <c:v>14.399325339207806</c:v>
                </c:pt>
                <c:pt idx="463">
                  <c:v>14.342635081966876</c:v>
                </c:pt>
                <c:pt idx="464">
                  <c:v>14.286242021356301</c:v>
                </c:pt>
                <c:pt idx="465">
                  <c:v>14.23014421237194</c:v>
                </c:pt>
                <c:pt idx="466">
                  <c:v>14.174339725264645</c:v>
                </c:pt>
                <c:pt idx="467">
                  <c:v>14.118826645400702</c:v>
                </c:pt>
                <c:pt idx="468">
                  <c:v>14.063603073124057</c:v>
                </c:pt>
                <c:pt idx="469">
                  <c:v>14.008667123619674</c:v>
                </c:pt>
                <c:pt idx="470">
                  <c:v>13.954016926778522</c:v>
                </c:pt>
                <c:pt idx="471">
                  <c:v>13.899650627063835</c:v>
                </c:pt>
                <c:pt idx="472">
                  <c:v>13.845566383378781</c:v>
                </c:pt>
                <c:pt idx="473">
                  <c:v>13.791762368935608</c:v>
                </c:pt>
                <c:pt idx="474">
                  <c:v>13.73823677112604</c:v>
                </c:pt>
                <c:pt idx="475">
                  <c:v>13.684987791392999</c:v>
                </c:pt>
                <c:pt idx="476">
                  <c:v>13.63201364510374</c:v>
                </c:pt>
                <c:pt idx="477">
                  <c:v>13.579312561424217</c:v>
                </c:pt>
                <c:pt idx="478">
                  <c:v>13.526882783194779</c:v>
                </c:pt>
                <c:pt idx="479">
                  <c:v>13.474722566807145</c:v>
                </c:pt>
                <c:pt idx="480">
                  <c:v>13.422830182082592</c:v>
                </c:pt>
                <c:pt idx="481">
                  <c:v>13.371203912151501</c:v>
                </c:pt>
                <c:pt idx="482">
                  <c:v>13.319842053334014</c:v>
                </c:pt>
                <c:pt idx="483">
                  <c:v>13.268742915021988</c:v>
                </c:pt>
                <c:pt idx="484">
                  <c:v>13.217904819562136</c:v>
                </c:pt>
                <c:pt idx="485">
                  <c:v>13.167326102140336</c:v>
                </c:pt>
                <c:pt idx="486">
                  <c:v>13.117005110667193</c:v>
                </c:pt>
                <c:pt idx="487">
                  <c:v>13.06694020566465</c:v>
                </c:pt>
                <c:pt idx="488">
                  <c:v>13.017129760153864</c:v>
                </c:pt>
                <c:pt idx="489">
                  <c:v>12.967572159544147</c:v>
                </c:pt>
                <c:pt idx="490">
                  <c:v>12.918265801523063</c:v>
                </c:pt>
                <c:pt idx="491">
                  <c:v>12.869209095947653</c:v>
                </c:pt>
                <c:pt idx="492">
                  <c:v>12.820400464736721</c:v>
                </c:pt>
                <c:pt idx="493">
                  <c:v>12.771838341764237</c:v>
                </c:pt>
                <c:pt idx="494">
                  <c:v>12.723521172753777</c:v>
                </c:pt>
                <c:pt idx="495">
                  <c:v>12.675447415174105</c:v>
                </c:pt>
                <c:pt idx="496">
                  <c:v>12.627615538135714</c:v>
                </c:pt>
                <c:pt idx="497">
                  <c:v>12.58002402228847</c:v>
                </c:pt>
                <c:pt idx="498">
                  <c:v>12.532671359720254</c:v>
                </c:pt>
                <c:pt idx="499">
                  <c:v>12.485556053856641</c:v>
                </c:pt>
                <c:pt idx="500">
                  <c:v>12.438676619361559</c:v>
                </c:pt>
                <c:pt idx="501">
                  <c:v>12.392031582038953</c:v>
                </c:pt>
                <c:pt idx="502">
                  <c:v>12.345619478735443</c:v>
                </c:pt>
                <c:pt idx="503">
                  <c:v>12.299438857243914</c:v>
                </c:pt>
                <c:pt idx="504">
                  <c:v>12.253488276208131</c:v>
                </c:pt>
                <c:pt idx="505">
                  <c:v>12.207766305028244</c:v>
                </c:pt>
                <c:pt idx="506">
                  <c:v>12.162271523767274</c:v>
                </c:pt>
                <c:pt idx="507">
                  <c:v>12.11700252305846</c:v>
                </c:pt>
                <c:pt idx="508">
                  <c:v>12.07195790401363</c:v>
                </c:pt>
                <c:pt idx="509">
                  <c:v>12.027136278132389</c:v>
                </c:pt>
                <c:pt idx="510">
                  <c:v>11.98253626721224</c:v>
                </c:pt>
                <c:pt idx="511">
                  <c:v>11.938156503259606</c:v>
                </c:pt>
                <c:pt idx="512">
                  <c:v>11.893995628401683</c:v>
                </c:pt>
                <c:pt idx="513">
                  <c:v>11.850052294799212</c:v>
                </c:pt>
                <c:pt idx="514">
                  <c:v>11.806325164560107</c:v>
                </c:pt>
                <c:pt idx="515">
                  <c:v>11.76281290965386</c:v>
                </c:pt>
                <c:pt idx="516">
                  <c:v>11.719514211826919</c:v>
                </c:pt>
                <c:pt idx="517">
                  <c:v>11.676427762518728</c:v>
                </c:pt>
                <c:pt idx="518">
                  <c:v>11.63355226277875</c:v>
                </c:pt>
                <c:pt idx="519">
                  <c:v>11.590886423184202</c:v>
                </c:pt>
                <c:pt idx="520">
                  <c:v>11.548428963758624</c:v>
                </c:pt>
                <c:pt idx="521">
                  <c:v>11.506178613891208</c:v>
                </c:pt>
                <c:pt idx="522">
                  <c:v>11.464134112257014</c:v>
                </c:pt>
                <c:pt idx="523">
                  <c:v>11.422294206737831</c:v>
                </c:pt>
                <c:pt idx="524">
                  <c:v>11.380657654343892</c:v>
                </c:pt>
                <c:pt idx="525">
                  <c:v>11.339223221136336</c:v>
                </c:pt>
                <c:pt idx="526">
                  <c:v>11.297989682150387</c:v>
                </c:pt>
                <c:pt idx="527">
                  <c:v>11.256955821319337</c:v>
                </c:pt>
                <c:pt idx="528">
                  <c:v>11.21612043139919</c:v>
                </c:pt>
                <c:pt idx="529">
                  <c:v>11.175482313894122</c:v>
                </c:pt>
                <c:pt idx="530">
                  <c:v>11.135040278982558</c:v>
                </c:pt>
                <c:pt idx="531">
                  <c:v>11.094793145444072</c:v>
                </c:pt>
                <c:pt idx="532">
                  <c:v>11.054739740586868</c:v>
                </c:pt>
                <c:pt idx="533">
                  <c:v>11.0148789001761</c:v>
                </c:pt>
                <c:pt idx="534">
                  <c:v>10.975209468362735</c:v>
                </c:pt>
                <c:pt idx="535">
                  <c:v>10.935730297613233</c:v>
                </c:pt>
                <c:pt idx="536">
                  <c:v>10.896440248639777</c:v>
                </c:pt>
                <c:pt idx="537">
                  <c:v>10.857338190331262</c:v>
                </c:pt>
                <c:pt idx="538">
                  <c:v>10.818422999684913</c:v>
                </c:pt>
                <c:pt idx="539">
                  <c:v>10.77969356173854</c:v>
                </c:pt>
                <c:pt idx="540">
                  <c:v>10.741148769503482</c:v>
                </c:pt>
                <c:pt idx="541">
                  <c:v>10.70278752389811</c:v>
                </c:pt>
                <c:pt idx="542">
                  <c:v>10.664608733682059</c:v>
                </c:pt>
                <c:pt idx="543">
                  <c:v>10.626611315391031</c:v>
                </c:pt>
                <c:pt idx="544">
                  <c:v>10.588794193272207</c:v>
                </c:pt>
                <c:pt idx="545">
                  <c:v>10.551156299220295</c:v>
                </c:pt>
                <c:pt idx="546">
                  <c:v>10.513696572714181</c:v>
                </c:pt>
                <c:pt idx="547">
                  <c:v>10.476413960754201</c:v>
                </c:pt>
                <c:pt idx="548">
                  <c:v>10.439307417799938</c:v>
                </c:pt>
                <c:pt idx="549">
                  <c:v>10.402375905708666</c:v>
                </c:pt>
                <c:pt idx="550">
                  <c:v>10.365618393674353</c:v>
                </c:pt>
                <c:pt idx="551">
                  <c:v>10.329033858167264</c:v>
                </c:pt>
                <c:pt idx="552">
                  <c:v>10.29262128287408</c:v>
                </c:pt>
                <c:pt idx="553">
                  <c:v>10.256379658638608</c:v>
                </c:pt>
                <c:pt idx="554">
                  <c:v>10.22030798340306</c:v>
                </c:pt>
                <c:pt idx="555">
                  <c:v>10.184405262149895</c:v>
                </c:pt>
                <c:pt idx="556">
                  <c:v>10.148670506844113</c:v>
                </c:pt>
                <c:pt idx="557">
                  <c:v>10.113102736376206</c:v>
                </c:pt>
                <c:pt idx="558">
                  <c:v>10.077700976505582</c:v>
                </c:pt>
                <c:pt idx="559">
                  <c:v>10.042464259804518</c:v>
                </c:pt>
                <c:pt idx="560">
                  <c:v>10.007391625602637</c:v>
                </c:pt>
                <c:pt idx="561">
                  <c:v>9.9724821199319251</c:v>
                </c:pt>
                <c:pt idx="562">
                  <c:v>9.9377347954722381</c:v>
                </c:pt>
                <c:pt idx="563">
                  <c:v>9.9031487114972805</c:v>
                </c:pt>
                <c:pt idx="564">
                  <c:v>9.8687229338211608</c:v>
                </c:pt>
                <c:pt idx="565">
                  <c:v>9.8344565347453994</c:v>
                </c:pt>
                <c:pt idx="566">
                  <c:v>9.8003485930064045</c:v>
                </c:pt>
                <c:pt idx="567">
                  <c:v>9.7663981937234752</c:v>
                </c:pt>
                <c:pt idx="568">
                  <c:v>9.7326044283472726</c:v>
                </c:pt>
                <c:pt idx="569">
                  <c:v>9.6989663946087461</c:v>
                </c:pt>
                <c:pt idx="570">
                  <c:v>9.665483196468557</c:v>
                </c:pt>
                <c:pt idx="571">
                  <c:v>9.6321539440669426</c:v>
                </c:pt>
                <c:pt idx="572">
                  <c:v>9.5989777536740633</c:v>
                </c:pt>
                <c:pt idx="573">
                  <c:v>9.5659537476407763</c:v>
                </c:pt>
                <c:pt idx="574">
                  <c:v>9.5330810543499211</c:v>
                </c:pt>
                <c:pt idx="575">
                  <c:v>9.5003588081679453</c:v>
                </c:pt>
                <c:pt idx="576">
                  <c:v>9.4677861493970852</c:v>
                </c:pt>
                <c:pt idx="577">
                  <c:v>9.4353622242279158</c:v>
                </c:pt>
                <c:pt idx="578">
                  <c:v>9.4030861846923557</c:v>
                </c:pt>
                <c:pt idx="579">
                  <c:v>9.3709571886170977</c:v>
                </c:pt>
                <c:pt idx="580">
                  <c:v>9.3389743995774523</c:v>
                </c:pt>
                <c:pt idx="581">
                  <c:v>9.3071369868516172</c:v>
                </c:pt>
                <c:pt idx="582">
                  <c:v>9.2754441253753868</c:v>
                </c:pt>
                <c:pt idx="583">
                  <c:v>9.2438949956972323</c:v>
                </c:pt>
                <c:pt idx="584">
                  <c:v>9.2124887839338214</c:v>
                </c:pt>
                <c:pt idx="585">
                  <c:v>9.181224681725908</c:v>
                </c:pt>
                <c:pt idx="586">
                  <c:v>9.1501018861946335</c:v>
                </c:pt>
                <c:pt idx="587">
                  <c:v>9.1191195998982693</c:v>
                </c:pt>
                <c:pt idx="588">
                  <c:v>9.0882770307892571</c:v>
                </c:pt>
                <c:pt idx="589">
                  <c:v>9.0575733921717188</c:v>
                </c:pt>
                <c:pt idx="590">
                  <c:v>9.0270079026593351</c:v>
                </c:pt>
                <c:pt idx="591">
                  <c:v>8.9965797861335233</c:v>
                </c:pt>
                <c:pt idx="592">
                  <c:v>8.9662882717020977</c:v>
                </c:pt>
                <c:pt idx="593">
                  <c:v>8.9361325936582574</c:v>
                </c:pt>
                <c:pt idx="594">
                  <c:v>8.9061119914399143</c:v>
                </c:pt>
                <c:pt idx="595">
                  <c:v>8.8762257095894483</c:v>
                </c:pt>
                <c:pt idx="596">
                  <c:v>8.8464729977137324</c:v>
                </c:pt>
                <c:pt idx="597">
                  <c:v>8.8168531104445975</c:v>
                </c:pt>
                <c:pt idx="598">
                  <c:v>8.7873653073996394</c:v>
                </c:pt>
                <c:pt idx="599">
                  <c:v>8.7580088531432949</c:v>
                </c:pt>
                <c:pt idx="600">
                  <c:v>8.7287830171483733</c:v>
                </c:pt>
                <c:pt idx="601">
                  <c:v>8.6996870737578718</c:v>
                </c:pt>
                <c:pt idx="602">
                  <c:v>8.6707203021471315</c:v>
                </c:pt>
                <c:pt idx="603">
                  <c:v>8.6418819862863359</c:v>
                </c:pt>
                <c:pt idx="604">
                  <c:v>8.6131714149033201</c:v>
                </c:pt>
                <c:pt idx="605">
                  <c:v>8.5845878814467795</c:v>
                </c:pt>
                <c:pt idx="606">
                  <c:v>8.5561306840497195</c:v>
                </c:pt>
                <c:pt idx="607">
                  <c:v>8.5277991254932601</c:v>
                </c:pt>
                <c:pt idx="608">
                  <c:v>8.4995925131707963</c:v>
                </c:pt>
                <c:pt idx="609">
                  <c:v>8.4715101590523858</c:v>
                </c:pt>
                <c:pt idx="610">
                  <c:v>8.4435513796495769</c:v>
                </c:pt>
                <c:pt idx="611">
                  <c:v>8.4157154959804075</c:v>
                </c:pt>
                <c:pt idx="612">
                  <c:v>8.3880018335348012</c:v>
                </c:pt>
                <c:pt idx="613">
                  <c:v>8.3604097222402771</c:v>
                </c:pt>
                <c:pt idx="614">
                  <c:v>8.3329384964278717</c:v>
                </c:pt>
                <c:pt idx="615">
                  <c:v>8.3055874947984591</c:v>
                </c:pt>
                <c:pt idx="616">
                  <c:v>8.2783560603892852</c:v>
                </c:pt>
                <c:pt idx="617">
                  <c:v>8.2512435405408553</c:v>
                </c:pt>
                <c:pt idx="618">
                  <c:v>8.2242492868640653</c:v>
                </c:pt>
                <c:pt idx="619">
                  <c:v>8.1973726552076442</c:v>
                </c:pt>
                <c:pt idx="620">
                  <c:v>8.1706130056258957</c:v>
                </c:pt>
                <c:pt idx="621">
                  <c:v>8.1439697023466806</c:v>
                </c:pt>
                <c:pt idx="622">
                  <c:v>8.1174421137396848</c:v>
                </c:pt>
                <c:pt idx="623">
                  <c:v>8.0910296122849985</c:v>
                </c:pt>
                <c:pt idx="624">
                  <c:v>8.0647315745419235</c:v>
                </c:pt>
                <c:pt idx="625">
                  <c:v>8.038547381118093</c:v>
                </c:pt>
                <c:pt idx="626">
                  <c:v>8.0124764166387905</c:v>
                </c:pt>
                <c:pt idx="627">
                  <c:v>7.986518069716638</c:v>
                </c:pt>
                <c:pt idx="628">
                  <c:v>7.9606717329214405</c:v>
                </c:pt>
                <c:pt idx="629">
                  <c:v>7.9349368027503573</c:v>
                </c:pt>
                <c:pt idx="630">
                  <c:v>7.9093126795983153</c:v>
                </c:pt>
                <c:pt idx="631">
                  <c:v>7.8837987677286492</c:v>
                </c:pt>
                <c:pt idx="632">
                  <c:v>7.858394475244026</c:v>
                </c:pt>
                <c:pt idx="633">
                  <c:v>7.8330992140576114</c:v>
                </c:pt>
                <c:pt idx="634">
                  <c:v>7.8079123998645059</c:v>
                </c:pt>
                <c:pt idx="635">
                  <c:v>7.7828334521133371</c:v>
                </c:pt>
                <c:pt idx="636">
                  <c:v>7.7578617939782077</c:v>
                </c:pt>
                <c:pt idx="637">
                  <c:v>7.7329968523308423</c:v>
                </c:pt>
                <c:pt idx="638">
                  <c:v>7.7082380577129186</c:v>
                </c:pt>
                <c:pt idx="639">
                  <c:v>7.6835848443087258</c:v>
                </c:pt>
                <c:pt idx="640">
                  <c:v>7.6590366499179652</c:v>
                </c:pt>
                <c:pt idx="641">
                  <c:v>7.634592915928863</c:v>
                </c:pt>
                <c:pt idx="642">
                  <c:v>7.6102530872914684</c:v>
                </c:pt>
                <c:pt idx="643">
                  <c:v>7.5860166124911785</c:v>
                </c:pt>
                <c:pt idx="644">
                  <c:v>7.561882943522491</c:v>
                </c:pt>
                <c:pt idx="645">
                  <c:v>7.5378515358629983</c:v>
                </c:pt>
                <c:pt idx="646">
                  <c:v>7.5139218484475663</c:v>
                </c:pt>
                <c:pt idx="647">
                  <c:v>7.4900933436427692</c:v>
                </c:pt>
                <c:pt idx="648">
                  <c:v>7.4663654872215091</c:v>
                </c:pt>
                <c:pt idx="649">
                  <c:v>7.4427377483378905</c:v>
                </c:pt>
                <c:pt idx="650">
                  <c:v>7.4192095995022527</c:v>
                </c:pt>
                <c:pt idx="651">
                  <c:v>7.3957805165564565</c:v>
                </c:pt>
                <c:pt idx="652">
                  <c:v>7.3724499786493425</c:v>
                </c:pt>
                <c:pt idx="653">
                  <c:v>7.3492174682124158</c:v>
                </c:pt>
                <c:pt idx="654">
                  <c:v>7.3260824709357735</c:v>
                </c:pt>
                <c:pt idx="655">
                  <c:v>7.3030444757441586</c:v>
                </c:pt>
                <c:pt idx="656">
                  <c:v>7.2801029747732287</c:v>
                </c:pt>
                <c:pt idx="657">
                  <c:v>7.2572574633461215</c:v>
                </c:pt>
                <c:pt idx="658">
                  <c:v>7.2345074399500504</c:v>
                </c:pt>
                <c:pt idx="659">
                  <c:v>7.2118524062132536</c:v>
                </c:pt>
                <c:pt idx="660">
                  <c:v>7.18929186688203</c:v>
                </c:pt>
                <c:pt idx="661">
                  <c:v>7.16682532979803</c:v>
                </c:pt>
                <c:pt idx="662">
                  <c:v>7.1444523058756602</c:v>
                </c:pt>
                <c:pt idx="663">
                  <c:v>7.1221723090797866</c:v>
                </c:pt>
                <c:pt idx="664">
                  <c:v>7.0999848564035233</c:v>
                </c:pt>
                <c:pt idx="665">
                  <c:v>7.0778894678462478</c:v>
                </c:pt>
                <c:pt idx="666">
                  <c:v>7.0558856663918021</c:v>
                </c:pt>
                <c:pt idx="667">
                  <c:v>7.0339729779868634</c:v>
                </c:pt>
                <c:pt idx="668">
                  <c:v>7.0121509315194857</c:v>
                </c:pt>
                <c:pt idx="669">
                  <c:v>6.9904190587978405</c:v>
                </c:pt>
                <c:pt idx="670">
                  <c:v>6.968776894529114</c:v>
                </c:pt>
                <c:pt idx="671">
                  <c:v>6.9472239762986163</c:v>
                </c:pt>
                <c:pt idx="672">
                  <c:v>6.9257598445489776</c:v>
                </c:pt>
                <c:pt idx="673">
                  <c:v>6.9043840425596272</c:v>
                </c:pt>
                <c:pt idx="674">
                  <c:v>6.8830961164263442</c:v>
                </c:pt>
                <c:pt idx="675">
                  <c:v>6.8618956150410497</c:v>
                </c:pt>
                <c:pt idx="676">
                  <c:v>6.8407820900716985</c:v>
                </c:pt>
                <c:pt idx="677">
                  <c:v>6.8197550959423836</c:v>
                </c:pt>
                <c:pt idx="678">
                  <c:v>6.7988141898135979</c:v>
                </c:pt>
                <c:pt idx="679">
                  <c:v>6.7779589315626367</c:v>
                </c:pt>
                <c:pt idx="680">
                  <c:v>6.7571888837641865</c:v>
                </c:pt>
                <c:pt idx="681">
                  <c:v>6.7365036116710257</c:v>
                </c:pt>
                <c:pt idx="682">
                  <c:v>6.7159026831949689</c:v>
                </c:pt>
                <c:pt idx="683">
                  <c:v>6.6953856688878517</c:v>
                </c:pt>
                <c:pt idx="684">
                  <c:v>6.6749521419227875</c:v>
                </c:pt>
                <c:pt idx="685">
                  <c:v>6.6546016780754655</c:v>
                </c:pt>
                <c:pt idx="686">
                  <c:v>6.634333855705691</c:v>
                </c:pt>
                <c:pt idx="687">
                  <c:v>6.614148255739039</c:v>
                </c:pt>
                <c:pt idx="688">
                  <c:v>6.5940444616486502</c:v>
                </c:pt>
                <c:pt idx="689">
                  <c:v>6.5740220594371692</c:v>
                </c:pt>
                <c:pt idx="690">
                  <c:v>6.5540806376188527</c:v>
                </c:pt>
                <c:pt idx="691">
                  <c:v>6.5342197872018204</c:v>
                </c:pt>
                <c:pt idx="692">
                  <c:v>6.5144391016704333</c:v>
                </c:pt>
                <c:pt idx="693">
                  <c:v>6.4947381769678003</c:v>
                </c:pt>
                <c:pt idx="694">
                  <c:v>6.4751166114784695</c:v>
                </c:pt>
                <c:pt idx="695">
                  <c:v>6.4555740060112328</c:v>
                </c:pt>
                <c:pt idx="696">
                  <c:v>6.4361099637820587</c:v>
                </c:pt>
                <c:pt idx="697">
                  <c:v>6.4167240903971674</c:v>
                </c:pt>
                <c:pt idx="698">
                  <c:v>6.3974159938362902</c:v>
                </c:pt>
                <c:pt idx="699">
                  <c:v>6.3781852844359861</c:v>
                </c:pt>
                <c:pt idx="700">
                  <c:v>6.3590315748731143</c:v>
                </c:pt>
                <c:pt idx="701">
                  <c:v>6.3399544801484922</c:v>
                </c:pt>
                <c:pt idx="702">
                  <c:v>6.3209536175706234</c:v>
                </c:pt>
                <c:pt idx="703">
                  <c:v>6.3020286067395688</c:v>
                </c:pt>
                <c:pt idx="704">
                  <c:v>6.2831790695309735</c:v>
                </c:pt>
                <c:pt idx="705">
                  <c:v>6.264404630080179</c:v>
                </c:pt>
                <c:pt idx="706">
                  <c:v>6.245704914766506</c:v>
                </c:pt>
                <c:pt idx="707">
                  <c:v>6.2270795521976225</c:v>
                </c:pt>
                <c:pt idx="708">
                  <c:v>6.208528173194054</c:v>
                </c:pt>
                <c:pt idx="709">
                  <c:v>6.1900504107738357</c:v>
                </c:pt>
                <c:pt idx="710">
                  <c:v>6.1716459001372499</c:v>
                </c:pt>
                <c:pt idx="711">
                  <c:v>6.1533142786516919</c:v>
                </c:pt>
                <c:pt idx="712">
                  <c:v>6.1350551858367055</c:v>
                </c:pt>
                <c:pt idx="713">
                  <c:v>6.1168682633490477</c:v>
                </c:pt>
                <c:pt idx="714">
                  <c:v>6.0987531549679517</c:v>
                </c:pt>
                <c:pt idx="715">
                  <c:v>6.0807095065804759</c:v>
                </c:pt>
                <c:pt idx="716">
                  <c:v>6.0627369661669377</c:v>
                </c:pt>
                <c:pt idx="717">
                  <c:v>6.0448351837865175</c:v>
                </c:pt>
                <c:pt idx="718">
                  <c:v>6.0270038115629632</c:v>
                </c:pt>
                <c:pt idx="719">
                  <c:v>6.0092425036703361</c:v>
                </c:pt>
                <c:pt idx="720">
                  <c:v>5.9915509163189995</c:v>
                </c:pt>
                <c:pt idx="721">
                  <c:v>5.9739287077415923</c:v>
                </c:pt>
                <c:pt idx="722">
                  <c:v>5.9563755381791736</c:v>
                </c:pt>
                <c:pt idx="723">
                  <c:v>5.9388910698674948</c:v>
                </c:pt>
                <c:pt idx="724">
                  <c:v>5.9214749670233147</c:v>
                </c:pt>
                <c:pt idx="725">
                  <c:v>5.9041268958308706</c:v>
                </c:pt>
                <c:pt idx="726">
                  <c:v>5.8868465244284351</c:v>
                </c:pt>
                <c:pt idx="727">
                  <c:v>5.8696335228950147</c:v>
                </c:pt>
                <c:pt idx="728">
                  <c:v>5.8524875632370907</c:v>
                </c:pt>
                <c:pt idx="729">
                  <c:v>5.8354083193755031</c:v>
                </c:pt>
                <c:pt idx="730">
                  <c:v>5.8183954671324187</c:v>
                </c:pt>
                <c:pt idx="731">
                  <c:v>5.8014486842184425</c:v>
                </c:pt>
                <c:pt idx="732">
                  <c:v>5.7845676502197421</c:v>
                </c:pt>
                <c:pt idx="733">
                  <c:v>5.767752046585386</c:v>
                </c:pt>
                <c:pt idx="734">
                  <c:v>5.7510015566146677</c:v>
                </c:pt>
                <c:pt idx="735">
                  <c:v>5.7343158654446</c:v>
                </c:pt>
                <c:pt idx="736">
                  <c:v>5.7176946600375089</c:v>
                </c:pt>
                <c:pt idx="737">
                  <c:v>5.7011376291686702</c:v>
                </c:pt>
                <c:pt idx="738">
                  <c:v>5.684644463414088</c:v>
                </c:pt>
                <c:pt idx="739">
                  <c:v>5.6682148551383307</c:v>
                </c:pt>
                <c:pt idx="740">
                  <c:v>5.6518484984824937</c:v>
                </c:pt>
                <c:pt idx="741">
                  <c:v>5.6355450893522487</c:v>
                </c:pt>
                <c:pt idx="742">
                  <c:v>5.6193043254059916</c:v>
                </c:pt>
                <c:pt idx="743">
                  <c:v>5.6031259060430187</c:v>
                </c:pt>
                <c:pt idx="744">
                  <c:v>5.5870095323918889</c:v>
                </c:pt>
                <c:pt idx="745">
                  <c:v>5.5709549072988125</c:v>
                </c:pt>
                <c:pt idx="746">
                  <c:v>5.5549617353161409</c:v>
                </c:pt>
                <c:pt idx="747">
                  <c:v>5.5390297226909553</c:v>
                </c:pt>
                <c:pt idx="748">
                  <c:v>5.5231585773537262</c:v>
                </c:pt>
                <c:pt idx="749">
                  <c:v>5.5073480089071012</c:v>
                </c:pt>
                <c:pt idx="750">
                  <c:v>5.4915977286147069</c:v>
                </c:pt>
                <c:pt idx="751">
                  <c:v>5.4759074493900926</c:v>
                </c:pt>
                <c:pt idx="752">
                  <c:v>5.4602768857857455</c:v>
                </c:pt>
                <c:pt idx="753">
                  <c:v>5.444705753982177</c:v>
                </c:pt>
                <c:pt idx="754">
                  <c:v>5.4291937717770935</c:v>
                </c:pt>
                <c:pt idx="755">
                  <c:v>5.4137406585746959</c:v>
                </c:pt>
                <c:pt idx="756">
                  <c:v>5.3983461353749504</c:v>
                </c:pt>
                <c:pt idx="757">
                  <c:v>5.3830099247630869</c:v>
                </c:pt>
                <c:pt idx="758">
                  <c:v>5.3677317508990541</c:v>
                </c:pt>
                <c:pt idx="759">
                  <c:v>5.3525113395070889</c:v>
                </c:pt>
                <c:pt idx="760">
                  <c:v>5.337348417865428</c:v>
                </c:pt>
                <c:pt idx="761">
                  <c:v>5.3222427147959905</c:v>
                </c:pt>
                <c:pt idx="762">
                  <c:v>5.3071939606542458</c:v>
                </c:pt>
                <c:pt idx="763">
                  <c:v>5.2922018873190666</c:v>
                </c:pt>
                <c:pt idx="764">
                  <c:v>5.2772662281826968</c:v>
                </c:pt>
                <c:pt idx="765">
                  <c:v>5.2623867181408315</c:v>
                </c:pt>
                <c:pt idx="766">
                  <c:v>5.2475630935826842</c:v>
                </c:pt>
                <c:pt idx="767">
                  <c:v>5.2327950923812381</c:v>
                </c:pt>
                <c:pt idx="768">
                  <c:v>5.2180824538834401</c:v>
                </c:pt>
                <c:pt idx="769">
                  <c:v>5.2034249189006232</c:v>
                </c:pt>
                <c:pt idx="770">
                  <c:v>5.1888222296988431</c:v>
                </c:pt>
                <c:pt idx="771">
                  <c:v>5.1742741299894135</c:v>
                </c:pt>
                <c:pt idx="772">
                  <c:v>5.1597803649194134</c:v>
                </c:pt>
                <c:pt idx="773">
                  <c:v>5.1453406810623648</c:v>
                </c:pt>
                <c:pt idx="774">
                  <c:v>5.1309548264088818</c:v>
                </c:pt>
                <c:pt idx="775">
                  <c:v>5.1166225503574623</c:v>
                </c:pt>
                <c:pt idx="776">
                  <c:v>5.1023436037053074</c:v>
                </c:pt>
                <c:pt idx="777">
                  <c:v>5.0881177386392125</c:v>
                </c:pt>
                <c:pt idx="778">
                  <c:v>5.0739447087265717</c:v>
                </c:pt>
                <c:pt idx="779">
                  <c:v>5.0598242689063682</c:v>
                </c:pt>
                <c:pt idx="780">
                  <c:v>5.0457561754803066</c:v>
                </c:pt>
                <c:pt idx="781">
                  <c:v>5.0317401861039741</c:v>
                </c:pt>
                <c:pt idx="782">
                  <c:v>5.0177760597780576</c:v>
                </c:pt>
                <c:pt idx="783">
                  <c:v>5.0038635568396757</c:v>
                </c:pt>
                <c:pt idx="784">
                  <c:v>4.9900024389536952</c:v>
                </c:pt>
                <c:pt idx="785">
                  <c:v>4.9761924691041912</c:v>
                </c:pt>
                <c:pt idx="786">
                  <c:v>4.9624334115859341</c:v>
                </c:pt>
                <c:pt idx="787">
                  <c:v>4.9487250319959202</c:v>
                </c:pt>
                <c:pt idx="788">
                  <c:v>4.9350670972250015</c:v>
                </c:pt>
                <c:pt idx="789">
                  <c:v>4.9214593754495581</c:v>
                </c:pt>
                <c:pt idx="790">
                  <c:v>4.9079016361232561</c:v>
                </c:pt>
                <c:pt idx="791">
                  <c:v>4.8943936499687908</c:v>
                </c:pt>
                <c:pt idx="792">
                  <c:v>4.8809351889697865</c:v>
                </c:pt>
                <c:pt idx="793">
                  <c:v>4.8675260263627251</c:v>
                </c:pt>
                <c:pt idx="794">
                  <c:v>4.8541659366288883</c:v>
                </c:pt>
                <c:pt idx="795">
                  <c:v>4.8408546954863994</c:v>
                </c:pt>
                <c:pt idx="796">
                  <c:v>4.8275920798823222</c:v>
                </c:pt>
                <c:pt idx="797">
                  <c:v>4.814377867984831</c:v>
                </c:pt>
                <c:pt idx="798">
                  <c:v>4.8012118391753944</c:v>
                </c:pt>
                <c:pt idx="799">
                  <c:v>4.7880937740410303</c:v>
                </c:pt>
                <c:pt idx="800">
                  <c:v>4.775023454366675</c:v>
                </c:pt>
                <c:pt idx="801">
                  <c:v>4.7620006631274947</c:v>
                </c:pt>
                <c:pt idx="802">
                  <c:v>4.7490251844813685</c:v>
                </c:pt>
                <c:pt idx="803">
                  <c:v>4.7360968037613702</c:v>
                </c:pt>
                <c:pt idx="804">
                  <c:v>4.7232153074682799</c:v>
                </c:pt>
                <c:pt idx="805">
                  <c:v>4.7103804832632079</c:v>
                </c:pt>
                <c:pt idx="806">
                  <c:v>4.697592119960234</c:v>
                </c:pt>
                <c:pt idx="807">
                  <c:v>4.6848500075191168</c:v>
                </c:pt>
                <c:pt idx="808">
                  <c:v>4.6721539370380327</c:v>
                </c:pt>
                <c:pt idx="809">
                  <c:v>4.6595037007464128</c:v>
                </c:pt>
                <c:pt idx="810">
                  <c:v>4.6468990919977813</c:v>
                </c:pt>
                <c:pt idx="811">
                  <c:v>4.6343399052626495</c:v>
                </c:pt>
                <c:pt idx="812">
                  <c:v>4.6218259361215246</c:v>
                </c:pt>
                <c:pt idx="813">
                  <c:v>4.6093569812578892</c:v>
                </c:pt>
                <c:pt idx="814">
                  <c:v>4.5969328384512664</c:v>
                </c:pt>
                <c:pt idx="815">
                  <c:v>4.5845533065703421</c:v>
                </c:pt>
                <c:pt idx="816">
                  <c:v>4.5722181855661148</c:v>
                </c:pt>
                <c:pt idx="817">
                  <c:v>4.5599272764651317</c:v>
                </c:pt>
                <c:pt idx="818">
                  <c:v>4.5476803813627242</c:v>
                </c:pt>
                <c:pt idx="819">
                  <c:v>4.5354773034163145</c:v>
                </c:pt>
                <c:pt idx="820">
                  <c:v>4.5233178468387933</c:v>
                </c:pt>
                <c:pt idx="821">
                  <c:v>4.5112018168918979</c:v>
                </c:pt>
                <c:pt idx="822">
                  <c:v>4.4991290198797032</c:v>
                </c:pt>
                <c:pt idx="823">
                  <c:v>4.4870992631420563</c:v>
                </c:pt>
                <c:pt idx="824">
                  <c:v>4.4751123550481822</c:v>
                </c:pt>
                <c:pt idx="825">
                  <c:v>4.4631681049902312</c:v>
                </c:pt>
                <c:pt idx="826">
                  <c:v>4.4512663233769274</c:v>
                </c:pt>
                <c:pt idx="827">
                  <c:v>4.4394068216272586</c:v>
                </c:pt>
                <c:pt idx="828">
                  <c:v>4.4275894121641812</c:v>
                </c:pt>
                <c:pt idx="829">
                  <c:v>4.415813908408424</c:v>
                </c:pt>
                <c:pt idx="830">
                  <c:v>4.4040801247722641</c:v>
                </c:pt>
                <c:pt idx="831">
                  <c:v>4.3923878766534017</c:v>
                </c:pt>
                <c:pt idx="832">
                  <c:v>4.3807369804288498</c:v>
                </c:pt>
                <c:pt idx="833">
                  <c:v>4.3691272534489087</c:v>
                </c:pt>
                <c:pt idx="834">
                  <c:v>4.3575585140311262</c:v>
                </c:pt>
                <c:pt idx="835">
                  <c:v>4.346030581454329</c:v>
                </c:pt>
                <c:pt idx="836">
                  <c:v>4.334543275952683</c:v>
                </c:pt>
                <c:pt idx="837">
                  <c:v>4.3230964187098522</c:v>
                </c:pt>
                <c:pt idx="838">
                  <c:v>4.3116898318531014</c:v>
                </c:pt>
                <c:pt idx="839">
                  <c:v>4.3003233384475124</c:v>
                </c:pt>
                <c:pt idx="840">
                  <c:v>4.2889967624902283</c:v>
                </c:pt>
                <c:pt idx="841">
                  <c:v>4.2777099289047271</c:v>
                </c:pt>
                <c:pt idx="842">
                  <c:v>4.2664626635351226</c:v>
                </c:pt>
                <c:pt idx="843">
                  <c:v>4.2552547931405513</c:v>
                </c:pt>
                <c:pt idx="844">
                  <c:v>4.2440861453895309</c:v>
                </c:pt>
                <c:pt idx="845">
                  <c:v>4.2329565488544176</c:v>
                </c:pt>
                <c:pt idx="846">
                  <c:v>4.2218658330058929</c:v>
                </c:pt>
                <c:pt idx="847">
                  <c:v>4.2108138282074492</c:v>
                </c:pt>
                <c:pt idx="848">
                  <c:v>4.1998003657099616</c:v>
                </c:pt>
                <c:pt idx="849">
                  <c:v>4.1888252776462593</c:v>
                </c:pt>
                <c:pt idx="850">
                  <c:v>4.1778883970257681</c:v>
                </c:pt>
                <c:pt idx="851">
                  <c:v>4.1669895577291811</c:v>
                </c:pt>
                <c:pt idx="852">
                  <c:v>4.1561285945031301</c:v>
                </c:pt>
                <c:pt idx="853">
                  <c:v>4.1453053429549414</c:v>
                </c:pt>
                <c:pt idx="854">
                  <c:v>4.1345196395474204</c:v>
                </c:pt>
                <c:pt idx="855">
                  <c:v>4.1237713215936509</c:v>
                </c:pt>
                <c:pt idx="856">
                  <c:v>4.1130602272518502</c:v>
                </c:pt>
                <c:pt idx="857">
                  <c:v>4.102386195520225</c:v>
                </c:pt>
                <c:pt idx="858">
                  <c:v>4.0917490662319267</c:v>
                </c:pt>
                <c:pt idx="859">
                  <c:v>4.0811486800499779</c:v>
                </c:pt>
                <c:pt idx="860">
                  <c:v>4.0705848784622702</c:v>
                </c:pt>
                <c:pt idx="861">
                  <c:v>4.0600575037765907</c:v>
                </c:pt>
                <c:pt idx="862">
                  <c:v>4.0495663991156761</c:v>
                </c:pt>
                <c:pt idx="863">
                  <c:v>4.0391114084122819</c:v>
                </c:pt>
                <c:pt idx="864">
                  <c:v>4.0286923764043365</c:v>
                </c:pt>
                <c:pt idx="865">
                  <c:v>4.0183091486300953</c:v>
                </c:pt>
                <c:pt idx="866">
                  <c:v>4.0079615714233228</c:v>
                </c:pt>
                <c:pt idx="867">
                  <c:v>3.9976494919085184</c:v>
                </c:pt>
                <c:pt idx="868">
                  <c:v>3.9873727579961553</c:v>
                </c:pt>
                <c:pt idx="869">
                  <c:v>3.9771312183780196</c:v>
                </c:pt>
                <c:pt idx="870">
                  <c:v>3.966924722522478</c:v>
                </c:pt>
                <c:pt idx="871">
                  <c:v>3.956753120669859</c:v>
                </c:pt>
                <c:pt idx="872">
                  <c:v>3.9466162638278348</c:v>
                </c:pt>
                <c:pt idx="873">
                  <c:v>3.9365140037668453</c:v>
                </c:pt>
                <c:pt idx="874">
                  <c:v>3.9264461930155221</c:v>
                </c:pt>
                <c:pt idx="875">
                  <c:v>3.9164126848561978</c:v>
                </c:pt>
                <c:pt idx="876">
                  <c:v>3.9064133333204012</c:v>
                </c:pt>
                <c:pt idx="877">
                  <c:v>3.8964479931843812</c:v>
                </c:pt>
                <c:pt idx="878">
                  <c:v>3.8865165199647151</c:v>
                </c:pt>
                <c:pt idx="879">
                  <c:v>3.8766187699138754</c:v>
                </c:pt>
                <c:pt idx="880">
                  <c:v>3.8667546000158808</c:v>
                </c:pt>
                <c:pt idx="881">
                  <c:v>3.8569238679819478</c:v>
                </c:pt>
                <c:pt idx="882">
                  <c:v>3.8471264322461707</c:v>
                </c:pt>
                <c:pt idx="883">
                  <c:v>3.8373621519612868</c:v>
                </c:pt>
                <c:pt idx="884">
                  <c:v>3.8276308869943563</c:v>
                </c:pt>
                <c:pt idx="885">
                  <c:v>3.8179324979225839</c:v>
                </c:pt>
                <c:pt idx="886">
                  <c:v>3.8082668460291131</c:v>
                </c:pt>
                <c:pt idx="887">
                  <c:v>3.7986337932988476</c:v>
                </c:pt>
                <c:pt idx="888">
                  <c:v>3.7890332024143589</c:v>
                </c:pt>
                <c:pt idx="889">
                  <c:v>3.7794649367516939</c:v>
                </c:pt>
                <c:pt idx="890">
                  <c:v>3.7699288603763677</c:v>
                </c:pt>
                <c:pt idx="891">
                  <c:v>3.7604248380392846</c:v>
                </c:pt>
                <c:pt idx="892">
                  <c:v>3.7509527351726888</c:v>
                </c:pt>
                <c:pt idx="893">
                  <c:v>3.7415124178861845</c:v>
                </c:pt>
                <c:pt idx="894">
                  <c:v>3.7321037529627432</c:v>
                </c:pt>
                <c:pt idx="895">
                  <c:v>3.7227266078547956</c:v>
                </c:pt>
                <c:pt idx="896">
                  <c:v>3.7133808506802666</c:v>
                </c:pt>
                <c:pt idx="897">
                  <c:v>3.7040663502186959</c:v>
                </c:pt>
                <c:pt idx="898">
                  <c:v>3.6947829759073727</c:v>
                </c:pt>
                <c:pt idx="899">
                  <c:v>3.6855305978374844</c:v>
                </c:pt>
                <c:pt idx="900">
                  <c:v>3.6763090867503223</c:v>
                </c:pt>
                <c:pt idx="901">
                  <c:v>3.6671183140334449</c:v>
                </c:pt>
                <c:pt idx="902">
                  <c:v>3.6579581517169544</c:v>
                </c:pt>
                <c:pt idx="903">
                  <c:v>3.6488284724697451</c:v>
                </c:pt>
                <c:pt idx="904">
                  <c:v>3.6397291495957518</c:v>
                </c:pt>
                <c:pt idx="905">
                  <c:v>3.6306600570303118</c:v>
                </c:pt>
                <c:pt idx="906">
                  <c:v>3.6216210693364559</c:v>
                </c:pt>
                <c:pt idx="907">
                  <c:v>3.6126120617012845</c:v>
                </c:pt>
                <c:pt idx="908">
                  <c:v>3.6036329099323439</c:v>
                </c:pt>
                <c:pt idx="909">
                  <c:v>3.594683490454031</c:v>
                </c:pt>
                <c:pt idx="910">
                  <c:v>3.5857636803040265</c:v>
                </c:pt>
                <c:pt idx="911">
                  <c:v>3.5768733571297133</c:v>
                </c:pt>
                <c:pt idx="912">
                  <c:v>3.5680123991847239</c:v>
                </c:pt>
                <c:pt idx="913">
                  <c:v>3.5591806853253587</c:v>
                </c:pt>
                <c:pt idx="914">
                  <c:v>3.5503780950071615</c:v>
                </c:pt>
                <c:pt idx="915">
                  <c:v>3.5416045082814378</c:v>
                </c:pt>
                <c:pt idx="916">
                  <c:v>3.5328598057918583</c:v>
                </c:pt>
                <c:pt idx="917">
                  <c:v>3.5241438687709916</c:v>
                </c:pt>
                <c:pt idx="918">
                  <c:v>3.5154565790369645</c:v>
                </c:pt>
                <c:pt idx="919">
                  <c:v>3.5067978189900799</c:v>
                </c:pt>
                <c:pt idx="920">
                  <c:v>3.4981674716094631</c:v>
                </c:pt>
                <c:pt idx="921">
                  <c:v>3.4895654204497646</c:v>
                </c:pt>
                <c:pt idx="922">
                  <c:v>3.4809915496378494</c:v>
                </c:pt>
                <c:pt idx="923">
                  <c:v>3.472445743869514</c:v>
                </c:pt>
                <c:pt idx="924">
                  <c:v>3.4639278884062179</c:v>
                </c:pt>
                <c:pt idx="925">
                  <c:v>3.4554378690718863</c:v>
                </c:pt>
                <c:pt idx="926">
                  <c:v>3.44697557224967</c:v>
                </c:pt>
                <c:pt idx="927">
                  <c:v>3.4385408848787478</c:v>
                </c:pt>
                <c:pt idx="928">
                  <c:v>3.4301336944511718</c:v>
                </c:pt>
                <c:pt idx="929">
                  <c:v>3.4217538890086985</c:v>
                </c:pt>
                <c:pt idx="930">
                  <c:v>3.4134013571396764</c:v>
                </c:pt>
                <c:pt idx="931">
                  <c:v>3.4050759879759198</c:v>
                </c:pt>
                <c:pt idx="932">
                  <c:v>3.3967776711896249</c:v>
                </c:pt>
                <c:pt idx="933">
                  <c:v>3.3885062969903004</c:v>
                </c:pt>
                <c:pt idx="934">
                  <c:v>3.3802617561217119</c:v>
                </c:pt>
                <c:pt idx="935">
                  <c:v>3.3720439398588553</c:v>
                </c:pt>
                <c:pt idx="936">
                  <c:v>3.3638527400049441</c:v>
                </c:pt>
                <c:pt idx="937">
                  <c:v>3.3556880488884246</c:v>
                </c:pt>
                <c:pt idx="938">
                  <c:v>3.3475497593599925</c:v>
                </c:pt>
                <c:pt idx="939">
                  <c:v>3.3394377647896505</c:v>
                </c:pt>
                <c:pt idx="940">
                  <c:v>3.3313519590637668</c:v>
                </c:pt>
                <c:pt idx="941">
                  <c:v>3.3232922365821622</c:v>
                </c:pt>
                <c:pt idx="942">
                  <c:v>3.3152584922552109</c:v>
                </c:pt>
                <c:pt idx="943">
                  <c:v>3.3072506215009696</c:v>
                </c:pt>
                <c:pt idx="944">
                  <c:v>3.2992685202423218</c:v>
                </c:pt>
                <c:pt idx="945">
                  <c:v>3.2913120849041206</c:v>
                </c:pt>
                <c:pt idx="946">
                  <c:v>3.2833812124103758</c:v>
                </c:pt>
                <c:pt idx="947">
                  <c:v>3.2754758001814537</c:v>
                </c:pt>
                <c:pt idx="948">
                  <c:v>3.2675957461312919</c:v>
                </c:pt>
                <c:pt idx="949">
                  <c:v>3.2597409486646285</c:v>
                </c:pt>
                <c:pt idx="950">
                  <c:v>3.2519113066742449</c:v>
                </c:pt>
                <c:pt idx="951">
                  <c:v>3.2441067195382232</c:v>
                </c:pt>
                <c:pt idx="952">
                  <c:v>3.2363270871172745</c:v>
                </c:pt>
                <c:pt idx="953">
                  <c:v>3.2285723097519821</c:v>
                </c:pt>
                <c:pt idx="954">
                  <c:v>3.2208422882601582</c:v>
                </c:pt>
                <c:pt idx="955">
                  <c:v>3.2131369239341723</c:v>
                </c:pt>
                <c:pt idx="956">
                  <c:v>3.2054561185383079</c:v>
                </c:pt>
                <c:pt idx="957">
                  <c:v>3.1977997743061337</c:v>
                </c:pt>
                <c:pt idx="958">
                  <c:v>3.1901677939378601</c:v>
                </c:pt>
                <c:pt idx="959">
                  <c:v>3.1825600805977814</c:v>
                </c:pt>
                <c:pt idx="960">
                  <c:v>3.1749765379116894</c:v>
                </c:pt>
                <c:pt idx="961">
                  <c:v>3.1674170699642872</c:v>
                </c:pt>
                <c:pt idx="962">
                  <c:v>3.159881581296645</c:v>
                </c:pt>
                <c:pt idx="963">
                  <c:v>3.1523699769036995</c:v>
                </c:pt>
                <c:pt idx="964">
                  <c:v>3.144882162231724</c:v>
                </c:pt>
                <c:pt idx="965">
                  <c:v>3.1374180431757992</c:v>
                </c:pt>
                <c:pt idx="966">
                  <c:v>3.1299775260773544</c:v>
                </c:pt>
                <c:pt idx="967">
                  <c:v>3.1225605177217233</c:v>
                </c:pt>
                <c:pt idx="968">
                  <c:v>3.1151669253356431</c:v>
                </c:pt>
                <c:pt idx="969">
                  <c:v>3.1077966565848527</c:v>
                </c:pt>
                <c:pt idx="970">
                  <c:v>3.1004496195716484</c:v>
                </c:pt>
                <c:pt idx="971">
                  <c:v>3.0931257228324966</c:v>
                </c:pt>
                <c:pt idx="972">
                  <c:v>3.0858248753356463</c:v>
                </c:pt>
                <c:pt idx="973">
                  <c:v>3.0785469864787274</c:v>
                </c:pt>
                <c:pt idx="974">
                  <c:v>3.0712919660863918</c:v>
                </c:pt>
                <c:pt idx="975">
                  <c:v>3.0640597244080112</c:v>
                </c:pt>
                <c:pt idx="976">
                  <c:v>3.0568501721152899</c:v>
                </c:pt>
                <c:pt idx="977">
                  <c:v>3.0496632202999763</c:v>
                </c:pt>
                <c:pt idx="978">
                  <c:v>3.0424987804715471</c:v>
                </c:pt>
                <c:pt idx="979">
                  <c:v>3.0353567645549475</c:v>
                </c:pt>
                <c:pt idx="980">
                  <c:v>3.0282370848882891</c:v>
                </c:pt>
                <c:pt idx="981">
                  <c:v>3.0211396542205762</c:v>
                </c:pt>
                <c:pt idx="982">
                  <c:v>3.0140643857095171</c:v>
                </c:pt>
                <c:pt idx="983">
                  <c:v>3.0070111929192507</c:v>
                </c:pt>
                <c:pt idx="984">
                  <c:v>2.9999799898181152</c:v>
                </c:pt>
                <c:pt idx="985">
                  <c:v>2.9929706907764881</c:v>
                </c:pt>
                <c:pt idx="986">
                  <c:v>2.9859832105645552</c:v>
                </c:pt>
                <c:pt idx="987">
                  <c:v>2.9790174643501786</c:v>
                </c:pt>
                <c:pt idx="988">
                  <c:v>2.9720733676966802</c:v>
                </c:pt>
                <c:pt idx="989">
                  <c:v>2.9651508365607384</c:v>
                </c:pt>
                <c:pt idx="990">
                  <c:v>2.958249787290228</c:v>
                </c:pt>
                <c:pt idx="991">
                  <c:v>2.951370136622117</c:v>
                </c:pt>
                <c:pt idx="992">
                  <c:v>2.9445118016803207</c:v>
                </c:pt>
                <c:pt idx="993">
                  <c:v>2.937674699973627</c:v>
                </c:pt>
                <c:pt idx="994">
                  <c:v>2.9308587493936358</c:v>
                </c:pt>
                <c:pt idx="995">
                  <c:v>2.9240638682126558</c:v>
                </c:pt>
                <c:pt idx="996">
                  <c:v>2.9172899750816583</c:v>
                </c:pt>
                <c:pt idx="997">
                  <c:v>2.9105369890282304</c:v>
                </c:pt>
                <c:pt idx="998">
                  <c:v>2.9038048294545291</c:v>
                </c:pt>
                <c:pt idx="999">
                  <c:v>2.8970934161352915</c:v>
                </c:pt>
                <c:pt idx="1000">
                  <c:v>2.8904026692158169</c:v>
                </c:pt>
              </c:numCache>
            </c:numRef>
          </c:yVal>
          <c:smooth val="1"/>
        </c:ser>
        <c:ser>
          <c:idx val="5"/>
          <c:order val="4"/>
          <c:tx>
            <c:v>PD(t)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model'!$CX$9:$CX$1009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2.5033112582781449E-4</c:v>
                </c:pt>
                <c:pt idx="4">
                  <c:v>9.9621774834437083E-4</c:v>
                </c:pt>
                <c:pt idx="5">
                  <c:v>2.4776713916962352E-3</c:v>
                </c:pt>
                <c:pt idx="6">
                  <c:v>4.9293878703058165E-3</c:v>
                </c:pt>
                <c:pt idx="7">
                  <c:v>8.5806478922988462E-3</c:v>
                </c:pt>
                <c:pt idx="8">
                  <c:v>1.3655221357931662E-2</c:v>
                </c:pt>
                <c:pt idx="9">
                  <c:v>2.0371275572078941E-2</c:v>
                </c:pt>
                <c:pt idx="10">
                  <c:v>2.8941287579994941E-2</c:v>
                </c:pt>
                <c:pt idx="11">
                  <c:v>3.9571960825388351E-2</c:v>
                </c:pt>
                <c:pt idx="12">
                  <c:v>5.2464146319373378E-2</c:v>
                </c:pt>
                <c:pt idx="13">
                  <c:v>6.7812768498100098E-2</c:v>
                </c:pt>
                <c:pt idx="14">
                  <c:v>8.5806755935848231E-2</c:v>
                </c:pt>
                <c:pt idx="15">
                  <c:v>0.1066289770691133</c:v>
                </c:pt>
                <c:pt idx="16">
                  <c:v>0.13045618107574852</c:v>
                </c:pt>
                <c:pt idx="17">
                  <c:v>0.1574589440415724</c:v>
                </c:pt>
                <c:pt idx="18">
                  <c:v>0.18780162053503877</c:v>
                </c:pt>
                <c:pt idx="19">
                  <c:v>0.22164230069861612</c:v>
                </c:pt>
                <c:pt idx="20">
                  <c:v>0.25913277295346659</c:v>
                </c:pt>
                <c:pt idx="21">
                  <c:v>0.30041849240187229</c:v>
                </c:pt>
                <c:pt idx="22">
                  <c:v>0.34563855499966201</c:v>
                </c:pt>
                <c:pt idx="23">
                  <c:v>0.39492567755866581</c:v>
                </c:pt>
                <c:pt idx="24">
                  <c:v>0.44840618362699652</c:v>
                </c:pt>
                <c:pt idx="25">
                  <c:v>0.50619999528275539</c:v>
                </c:pt>
                <c:pt idx="26">
                  <c:v>0.56842063086460681</c:v>
                </c:pt>
                <c:pt idx="27">
                  <c:v>0.63517520865059307</c:v>
                </c:pt>
                <c:pt idx="28">
                  <c:v>0.70656445648459032</c:v>
                </c:pt>
                <c:pt idx="29">
                  <c:v>0.7826827273379654</c:v>
                </c:pt>
                <c:pt idx="30">
                  <c:v>0.86361802078230665</c:v>
                </c:pt>
                <c:pt idx="31">
                  <c:v>0.94945201033759741</c:v>
                </c:pt>
                <c:pt idx="32">
                  <c:v>1.0402600766488959</c:v>
                </c:pt>
                <c:pt idx="33">
                  <c:v>1.1361113464335084</c:v>
                </c:pt>
                <c:pt idx="34">
                  <c:v>1.2370687371298223</c:v>
                </c:pt>
                <c:pt idx="35">
                  <c:v>1.3431890071684032</c:v>
                </c:pt>
                <c:pt idx="36">
                  <c:v>1.4545228117757063</c:v>
                </c:pt>
                <c:pt idx="37">
                  <c:v>1.5711147642108039</c:v>
                </c:pt>
                <c:pt idx="38">
                  <c:v>1.6930035023259058</c:v>
                </c:pt>
                <c:pt idx="39">
                  <c:v>1.820221760332204</c:v>
                </c:pt>
                <c:pt idx="40">
                  <c:v>1.9527964456436506</c:v>
                </c:pt>
                <c:pt idx="41">
                  <c:v>2.0907487206627908</c:v>
                </c:pt>
                <c:pt idx="42">
                  <c:v>2.234094089364635</c:v>
                </c:pt>
                <c:pt idx="43">
                  <c:v>2.3828424885268715</c:v>
                </c:pt>
                <c:pt idx="44">
                  <c:v>2.5369983834474259</c:v>
                </c:pt>
                <c:pt idx="45">
                  <c:v>2.6965608679835529</c:v>
                </c:pt>
                <c:pt idx="46">
                  <c:v>2.861523768740228</c:v>
                </c:pt>
                <c:pt idx="47">
                  <c:v>3.0318757532296945</c:v>
                </c:pt>
                <c:pt idx="48">
                  <c:v>3.2076004418185158</c:v>
                </c:pt>
                <c:pt idx="49">
                  <c:v>3.3886765232734994</c:v>
                </c:pt>
                <c:pt idx="50">
                  <c:v>3.5750778737133149</c:v>
                </c:pt>
                <c:pt idx="51">
                  <c:v>3.7667736787685673</c:v>
                </c:pt>
                <c:pt idx="52">
                  <c:v>3.9637285587495232</c:v>
                </c:pt>
                <c:pt idx="53">
                  <c:v>4.1659026966175778</c:v>
                </c:pt>
                <c:pt idx="54">
                  <c:v>4.3732519685539541</c:v>
                </c:pt>
                <c:pt idx="55">
                  <c:v>4.5857280769169639</c:v>
                </c:pt>
                <c:pt idx="56">
                  <c:v>4.8032786853775402</c:v>
                </c:pt>
                <c:pt idx="57">
                  <c:v>5.0258475560215228</c:v>
                </c:pt>
                <c:pt idx="58">
                  <c:v>5.2533746882064953</c:v>
                </c:pt>
                <c:pt idx="59">
                  <c:v>5.4857964589607038</c:v>
                </c:pt>
                <c:pt idx="60">
                  <c:v>5.7230457647117836</c:v>
                </c:pt>
                <c:pt idx="61">
                  <c:v>5.9650521641336711</c:v>
                </c:pt>
                <c:pt idx="62">
                  <c:v>6.2117420219011663</c:v>
                </c:pt>
                <c:pt idx="63">
                  <c:v>6.4630386531431068</c:v>
                </c:pt>
                <c:pt idx="64">
                  <c:v>6.7188624683870648</c:v>
                </c:pt>
                <c:pt idx="65">
                  <c:v>6.9791311187907663</c:v>
                </c:pt>
                <c:pt idx="66">
                  <c:v>7.2437596414582064</c:v>
                </c:pt>
                <c:pt idx="67">
                  <c:v>7.5126606046414803</c:v>
                </c:pt>
                <c:pt idx="68">
                  <c:v>7.785744252632842</c:v>
                </c:pt>
                <c:pt idx="69">
                  <c:v>8.0629186501552805</c:v>
                </c:pt>
                <c:pt idx="70">
                  <c:v>8.3440898260640868</c:v>
                </c:pt>
                <c:pt idx="71">
                  <c:v>8.6291619161762583</c:v>
                </c:pt>
                <c:pt idx="72">
                  <c:v>8.9180373050494488</c:v>
                </c:pt>
                <c:pt idx="73">
                  <c:v>9.2106167665370773</c:v>
                </c:pt>
                <c:pt idx="74">
                  <c:v>9.5067996029516131</c:v>
                </c:pt>
                <c:pt idx="75">
                  <c:v>9.8064837826735332</c:v>
                </c:pt>
                <c:pt idx="76">
                  <c:v>10.109566076049214</c:v>
                </c:pt>
                <c:pt idx="77">
                  <c:v>10.415942189427048</c:v>
                </c:pt>
                <c:pt idx="78">
                  <c:v>10.725506897187165</c:v>
                </c:pt>
                <c:pt idx="79">
                  <c:v>11.038154171626548</c:v>
                </c:pt>
                <c:pt idx="80">
                  <c:v>11.353777310567747</c:v>
                </c:pt>
                <c:pt idx="81">
                  <c:v>11.672269062566107</c:v>
                </c:pt>
                <c:pt idx="82">
                  <c:v>11.993521749597067</c:v>
                </c:pt>
                <c:pt idx="83">
                  <c:v>12.317427387111996</c:v>
                </c:pt>
                <c:pt idx="84">
                  <c:v>12.643877801357903</c:v>
                </c:pt>
                <c:pt idx="85">
                  <c:v>12.972764743863342</c:v>
                </c:pt>
                <c:pt idx="86">
                  <c:v>13.303980002999841</c:v>
                </c:pt>
                <c:pt idx="87">
                  <c:v>13.637415512535245</c:v>
                </c:pt>
                <c:pt idx="88">
                  <c:v>13.97296345710234</c:v>
                </c:pt>
                <c:pt idx="89">
                  <c:v>14.310516374513279</c:v>
                </c:pt>
                <c:pt idx="90">
                  <c:v>14.649967254857199</c:v>
                </c:pt>
                <c:pt idx="91">
                  <c:v>14.991209636325504</c:v>
                </c:pt>
                <c:pt idx="92">
                  <c:v>15.334137697716118</c:v>
                </c:pt>
                <c:pt idx="93">
                  <c:v>15.678646347574892</c:v>
                </c:pt>
                <c:pt idx="94">
                  <c:v>16.024631309939121</c:v>
                </c:pt>
                <c:pt idx="95">
                  <c:v>16.371989206654657</c:v>
                </c:pt>
                <c:pt idx="96">
                  <c:v>16.720617636244853</c:v>
                </c:pt>
                <c:pt idx="97">
                  <c:v>17.070415249315751</c:v>
                </c:pt>
                <c:pt idx="98">
                  <c:v>17.421281820488399</c:v>
                </c:pt>
                <c:pt idx="99">
                  <c:v>17.773118316855161</c:v>
                </c:pt>
                <c:pt idx="100">
                  <c:v>18.125826962962972</c:v>
                </c:pt>
                <c:pt idx="101">
                  <c:v>18.479311302332196</c:v>
                </c:pt>
                <c:pt idx="102">
                  <c:v>18.833476255525426</c:v>
                </c:pt>
                <c:pt idx="103">
                  <c:v>19.188228174785976</c:v>
                </c:pt>
                <c:pt idx="104">
                  <c:v>19.543474895271071</c:v>
                </c:pt>
                <c:pt idx="105">
                  <c:v>19.89912578290981</c:v>
                </c:pt>
                <c:pt idx="106">
                  <c:v>20.255091778920743</c:v>
                </c:pt>
                <c:pt idx="107">
                  <c:v>20.611285441028627</c:v>
                </c:pt>
                <c:pt idx="108">
                  <c:v>20.967620981424268</c:v>
                </c:pt>
                <c:pt idx="109">
                  <c:v>21.324014301515593</c:v>
                </c:pt>
                <c:pt idx="110">
                  <c:v>21.680383023522051</c:v>
                </c:pt>
                <c:pt idx="111">
                  <c:v>22.036646518968176</c:v>
                </c:pt>
                <c:pt idx="112">
                  <c:v>22.392725934135719</c:v>
                </c:pt>
                <c:pt idx="113">
                  <c:v>22.748544212536942</c:v>
                </c:pt>
                <c:pt idx="114">
                  <c:v>23.104026114474895</c:v>
                </c:pt>
                <c:pt idx="115">
                  <c:v>23.459098233759153</c:v>
                </c:pt>
                <c:pt idx="116">
                  <c:v>23.813689011648226</c:v>
                </c:pt>
                <c:pt idx="117">
                  <c:v>24.167728748092159</c:v>
                </c:pt>
                <c:pt idx="118">
                  <c:v>24.521149610351095</c:v>
                </c:pt>
                <c:pt idx="119">
                  <c:v>24.873885639067364</c:v>
                </c:pt>
                <c:pt idx="120">
                  <c:v>25.225872751870494</c:v>
                </c:pt>
                <c:pt idx="121">
                  <c:v>25.577048744596006</c:v>
                </c:pt>
                <c:pt idx="122">
                  <c:v>25.927353290200106</c:v>
                </c:pt>
                <c:pt idx="123">
                  <c:v>26.276727935453525</c:v>
                </c:pt>
                <c:pt idx="124">
                  <c:v>26.625116095498562</c:v>
                </c:pt>
                <c:pt idx="125">
                  <c:v>26.972463046354143</c:v>
                </c:pt>
                <c:pt idx="126">
                  <c:v>27.318715915454113</c:v>
                </c:pt>
                <c:pt idx="127">
                  <c:v>27.663823670304325</c:v>
                </c:pt>
                <c:pt idx="128">
                  <c:v>28.007737105344198</c:v>
                </c:pt>
                <c:pt idx="129">
                  <c:v>28.350408827098303</c:v>
                </c:pt>
                <c:pt idx="130">
                  <c:v>28.691793237703401</c:v>
                </c:pt>
                <c:pt idx="131">
                  <c:v>29.031846516895854</c:v>
                </c:pt>
                <c:pt idx="132">
                  <c:v>29.370526602543901</c:v>
                </c:pt>
                <c:pt idx="133">
                  <c:v>29.707793169808465</c:v>
                </c:pt>
                <c:pt idx="134">
                  <c:v>30.043607609015407</c:v>
                </c:pt>
                <c:pt idx="135">
                  <c:v>30.3779330023212</c:v>
                </c:pt>
                <c:pt idx="136">
                  <c:v>30.710734099252743</c:v>
                </c:pt>
                <c:pt idx="137">
                  <c:v>31.041977291201029</c:v>
                </c:pt>
                <c:pt idx="138">
                  <c:v>31.371630584946868</c:v>
                </c:pt>
                <c:pt idx="139">
                  <c:v>31.699663575295514</c:v>
                </c:pt>
                <c:pt idx="140">
                  <c:v>32.026047416895558</c:v>
                </c:pt>
                <c:pt idx="141">
                  <c:v>32.350754795315709</c:v>
                </c:pt>
                <c:pt idx="142">
                  <c:v>32.673759897451475</c:v>
                </c:pt>
                <c:pt idx="143">
                  <c:v>32.995038381331952</c:v>
                </c:pt>
                <c:pt idx="144">
                  <c:v>33.314567345395048</c:v>
                </c:pt>
                <c:pt idx="145">
                  <c:v>33.632325297297648</c:v>
                </c:pt>
                <c:pt idx="146">
                  <c:v>33.948292122325135</c:v>
                </c:pt>
                <c:pt idx="147">
                  <c:v>34.262449051462767</c:v>
                </c:pt>
                <c:pt idx="148">
                  <c:v>34.574778629189332</c:v>
                </c:pt>
                <c:pt idx="149">
                  <c:v>34.885264681051474</c:v>
                </c:pt>
                <c:pt idx="150">
                  <c:v>35.193892281074731</c:v>
                </c:pt>
                <c:pt idx="151">
                  <c:v>35.500647719065618</c:v>
                </c:pt>
                <c:pt idx="152">
                  <c:v>35.805518467856452</c:v>
                </c:pt>
                <c:pt idx="153">
                  <c:v>36.108493150542841</c:v>
                </c:pt>
                <c:pt idx="154">
                  <c:v>36.409561507761389</c:v>
                </c:pt>
                <c:pt idx="155">
                  <c:v>36.70871436505297</c:v>
                </c:pt>
                <c:pt idx="156">
                  <c:v>37.005943600354968</c:v>
                </c:pt>
                <c:pt idx="157">
                  <c:v>37.30124211166347</c:v>
                </c:pt>
                <c:pt idx="158">
                  <c:v>37.59460378490445</c:v>
                </c:pt>
                <c:pt idx="159">
                  <c:v>37.886023462050773</c:v>
                </c:pt>
                <c:pt idx="160">
                  <c:v>38.175496909519751</c:v>
                </c:pt>
                <c:pt idx="161">
                  <c:v>38.463020786883909</c:v>
                </c:pt>
                <c:pt idx="162">
                  <c:v>38.748592615925666</c:v>
                </c:pt>
                <c:pt idx="163">
                  <c:v>39.032210750064436</c:v>
                </c:pt>
                <c:pt idx="164">
                  <c:v>39.313874344182899</c:v>
                </c:pt>
                <c:pt idx="165">
                  <c:v>39.593583324877081</c:v>
                </c:pt>
                <c:pt idx="166">
                  <c:v>39.871338361153093</c:v>
                </c:pt>
                <c:pt idx="167">
                  <c:v>40.147140835591486</c:v>
                </c:pt>
                <c:pt idx="168">
                  <c:v>40.420992815998389</c:v>
                </c:pt>
                <c:pt idx="169">
                  <c:v>40.692897027560832</c:v>
                </c:pt>
                <c:pt idx="170">
                  <c:v>40.962856825522017</c:v>
                </c:pt>
                <c:pt idx="171">
                  <c:v>41.230876168390438</c:v>
                </c:pt>
                <c:pt idx="172">
                  <c:v>41.496959591695514</c:v>
                </c:pt>
                <c:pt idx="173">
                  <c:v>41.761112182300472</c:v>
                </c:pt>
                <c:pt idx="174">
                  <c:v>42.023339553281922</c:v>
                </c:pt>
                <c:pt idx="175">
                  <c:v>42.283647819384207</c:v>
                </c:pt>
                <c:pt idx="176">
                  <c:v>42.542043573054983</c:v>
                </c:pt>
                <c:pt idx="177">
                  <c:v>42.798533861067355</c:v>
                </c:pt>
                <c:pt idx="178">
                  <c:v>43.0531261617326</c:v>
                </c:pt>
                <c:pt idx="179">
                  <c:v>43.305828362706237</c:v>
                </c:pt>
                <c:pt idx="180">
                  <c:v>43.556648739389068</c:v>
                </c:pt>
                <c:pt idx="181">
                  <c:v>43.805595933923748</c:v>
                </c:pt>
                <c:pt idx="182">
                  <c:v>44.052678934786371</c:v>
                </c:pt>
                <c:pt idx="183">
                  <c:v>44.297907056971574</c:v>
                </c:pt>
                <c:pt idx="184">
                  <c:v>44.541289922768719</c:v>
                </c:pt>
                <c:pt idx="185">
                  <c:v>44.782837443125878</c:v>
                </c:pt>
                <c:pt idx="186">
                  <c:v>45.022559799597431</c:v>
                </c:pt>
                <c:pt idx="187">
                  <c:v>45.260467426870449</c:v>
                </c:pt>
                <c:pt idx="188">
                  <c:v>45.496570995864126</c:v>
                </c:pt>
                <c:pt idx="189">
                  <c:v>45.730881397396075</c:v>
                </c:pt>
                <c:pt idx="190">
                  <c:v>45.96340972640845</c:v>
                </c:pt>
                <c:pt idx="191">
                  <c:v>46.194167266746454</c:v>
                </c:pt>
                <c:pt idx="192">
                  <c:v>46.423165476481188</c:v>
                </c:pt>
                <c:pt idx="193">
                  <c:v>46.650415973768297</c:v>
                </c:pt>
                <c:pt idx="194">
                  <c:v>46.875930523233485</c:v>
                </c:pt>
                <c:pt idx="195">
                  <c:v>47.099721022875556</c:v>
                </c:pt>
                <c:pt idx="196">
                  <c:v>47.321799491477144</c:v>
                </c:pt>
                <c:pt idx="197">
                  <c:v>47.542178056513315</c:v>
                </c:pt>
                <c:pt idx="198">
                  <c:v>47.760868942547454</c:v>
                </c:pt>
                <c:pt idx="199">
                  <c:v>47.97788446010415</c:v>
                </c:pt>
                <c:pt idx="200">
                  <c:v>48.19323699500805</c:v>
                </c:pt>
                <c:pt idx="201">
                  <c:v>48.406938998178028</c:v>
                </c:pt>
                <c:pt idx="202">
                  <c:v>48.619002975865207</c:v>
                </c:pt>
                <c:pt idx="203">
                  <c:v>48.829441480324014</c:v>
                </c:pt>
                <c:pt idx="204">
                  <c:v>49.038267100904704</c:v>
                </c:pt>
                <c:pt idx="205">
                  <c:v>49.245492455556153</c:v>
                </c:pt>
                <c:pt idx="206">
                  <c:v>49.451130182727432</c:v>
                </c:pt>
                <c:pt idx="207">
                  <c:v>49.655192933656899</c:v>
                </c:pt>
                <c:pt idx="208">
                  <c:v>49.857693365037335</c:v>
                </c:pt>
                <c:pt idx="209">
                  <c:v>50.058644132045821</c:v>
                </c:pt>
                <c:pt idx="210">
                  <c:v>50.258057881727154</c:v>
                </c:pt>
                <c:pt idx="211">
                  <c:v>50.455947246719433</c:v>
                </c:pt>
                <c:pt idx="212">
                  <c:v>50.652324839310893</c:v>
                </c:pt>
                <c:pt idx="213">
                  <c:v>50.847203245816878</c:v>
                </c:pt>
                <c:pt idx="214">
                  <c:v>51.040595021266149</c:v>
                </c:pt>
                <c:pt idx="215">
                  <c:v>51.232512684385675</c:v>
                </c:pt>
                <c:pt idx="216">
                  <c:v>51.422968712873498</c:v>
                </c:pt>
                <c:pt idx="217">
                  <c:v>51.61197553894916</c:v>
                </c:pt>
                <c:pt idx="218">
                  <c:v>51.799545545171419</c:v>
                </c:pt>
                <c:pt idx="219">
                  <c:v>51.98569106051324</c:v>
                </c:pt>
                <c:pt idx="220">
                  <c:v>52.170424356684222</c:v>
                </c:pt>
                <c:pt idx="221">
                  <c:v>52.353757644690702</c:v>
                </c:pt>
                <c:pt idx="222">
                  <c:v>52.535703071624184</c:v>
                </c:pt>
                <c:pt idx="223">
                  <c:v>52.71627271766873</c:v>
                </c:pt>
                <c:pt idx="224">
                  <c:v>52.895478593318323</c:v>
                </c:pt>
                <c:pt idx="225">
                  <c:v>53.073332636795449</c:v>
                </c:pt>
                <c:pt idx="226">
                  <c:v>53.249846711662151</c:v>
                </c:pt>
                <c:pt idx="227">
                  <c:v>53.425032604615339</c:v>
                </c:pt>
                <c:pt idx="228">
                  <c:v>53.598902023458137</c:v>
                </c:pt>
                <c:pt idx="229">
                  <c:v>53.771466595239346</c:v>
                </c:pt>
                <c:pt idx="230">
                  <c:v>53.942737864553393</c:v>
                </c:pt>
                <c:pt idx="231">
                  <c:v>54.112727291993231</c:v>
                </c:pt>
                <c:pt idx="232">
                  <c:v>54.281446252749085</c:v>
                </c:pt>
                <c:pt idx="233">
                  <c:v>54.4489060353459</c:v>
                </c:pt>
                <c:pt idx="234">
                  <c:v>54.615117840512823</c:v>
                </c:pt>
                <c:pt idx="235">
                  <c:v>54.780092780178165</c:v>
                </c:pt>
                <c:pt idx="236">
                  <c:v>54.943841876583477</c:v>
                </c:pt>
                <c:pt idx="237">
                  <c:v>55.106376061510616</c:v>
                </c:pt>
                <c:pt idx="238">
                  <c:v>55.267706175616048</c:v>
                </c:pt>
                <c:pt idx="239">
                  <c:v>55.427842967866525</c:v>
                </c:pt>
                <c:pt idx="240">
                  <c:v>55.586797095070821</c:v>
                </c:pt>
                <c:pt idx="241">
                  <c:v>55.744579121502184</c:v>
                </c:pt>
                <c:pt idx="242">
                  <c:v>55.901199518606532</c:v>
                </c:pt>
                <c:pt idx="243">
                  <c:v>56.056668664791452</c:v>
                </c:pt>
                <c:pt idx="244">
                  <c:v>56.21099684529139</c:v>
                </c:pt>
                <c:pt idx="245">
                  <c:v>56.364194252104511</c:v>
                </c:pt>
                <c:pt idx="246">
                  <c:v>56.516270983997082</c:v>
                </c:pt>
                <c:pt idx="247">
                  <c:v>56.667237046571067</c:v>
                </c:pt>
                <c:pt idx="248">
                  <c:v>56.817102352391196</c:v>
                </c:pt>
                <c:pt idx="249">
                  <c:v>56.965876721167625</c:v>
                </c:pt>
                <c:pt idx="250">
                  <c:v>57.113569879990649</c:v>
                </c:pt>
                <c:pt idx="251">
                  <c:v>57.260191463614063</c:v>
                </c:pt>
                <c:pt idx="252">
                  <c:v>57.405751014783839</c:v>
                </c:pt>
                <c:pt idx="253">
                  <c:v>57.550257984609026</c:v>
                </c:pt>
                <c:pt idx="254">
                  <c:v>57.693721732971966</c:v>
                </c:pt>
                <c:pt idx="255">
                  <c:v>57.836151528974867</c:v>
                </c:pt>
                <c:pt idx="256">
                  <c:v>57.977556551420172</c:v>
                </c:pt>
                <c:pt idx="257">
                  <c:v>58.11794588932203</c:v>
                </c:pt>
                <c:pt idx="258">
                  <c:v>58.257328542446629</c:v>
                </c:pt>
                <c:pt idx="259">
                  <c:v>58.39571342187886</c:v>
                </c:pt>
                <c:pt idx="260">
                  <c:v>58.533109350613309</c:v>
                </c:pt>
                <c:pt idx="261">
                  <c:v>58.669525064167395</c:v>
                </c:pt>
                <c:pt idx="262">
                  <c:v>58.804969211214697</c:v>
                </c:pt>
                <c:pt idx="263">
                  <c:v>58.939450354236719</c:v>
                </c:pt>
                <c:pt idx="264">
                  <c:v>59.072976970191192</c:v>
                </c:pt>
                <c:pt idx="265">
                  <c:v>59.205557451195318</c:v>
                </c:pt>
                <c:pt idx="266">
                  <c:v>59.337200105222436</c:v>
                </c:pt>
                <c:pt idx="267">
                  <c:v>59.467913156810539</c:v>
                </c:pt>
                <c:pt idx="268">
                  <c:v>59.597704747781336</c:v>
                </c:pt>
                <c:pt idx="269">
                  <c:v>59.726582937968494</c:v>
                </c:pt>
                <c:pt idx="270">
                  <c:v>59.854555705953842</c:v>
                </c:pt>
                <c:pt idx="271">
                  <c:v>59.981630949810409</c:v>
                </c:pt>
                <c:pt idx="272">
                  <c:v>60.107816487851167</c:v>
                </c:pt>
                <c:pt idx="273">
                  <c:v>60.233120059382458</c:v>
                </c:pt>
                <c:pt idx="274">
                  <c:v>60.357549325461243</c:v>
                </c:pt>
                <c:pt idx="275">
                  <c:v>60.481111869655116</c:v>
                </c:pt>
                <c:pt idx="276">
                  <c:v>60.603815198804426</c:v>
                </c:pt>
                <c:pt idx="277">
                  <c:v>60.725666743785581</c:v>
                </c:pt>
                <c:pt idx="278">
                  <c:v>60.846673860274912</c:v>
                </c:pt>
                <c:pt idx="279">
                  <c:v>60.966843829512342</c:v>
                </c:pt>
                <c:pt idx="280">
                  <c:v>61.08618385906432</c:v>
                </c:pt>
                <c:pt idx="281">
                  <c:v>61.204701083585341</c:v>
                </c:pt>
                <c:pt idx="282">
                  <c:v>61.322402565577569</c:v>
                </c:pt>
                <c:pt idx="283">
                  <c:v>61.439295296148032</c:v>
                </c:pt>
                <c:pt idx="284">
                  <c:v>61.555386195762971</c:v>
                </c:pt>
                <c:pt idx="285">
                  <c:v>61.670682114998868</c:v>
                </c:pt>
                <c:pt idx="286">
                  <c:v>61.785189835289785</c:v>
                </c:pt>
                <c:pt idx="287">
                  <c:v>61.898916069670605</c:v>
                </c:pt>
                <c:pt idx="288">
                  <c:v>62.011867463515976</c:v>
                </c:pt>
                <c:pt idx="289">
                  <c:v>62.12405059527444</c:v>
                </c:pt>
                <c:pt idx="290">
                  <c:v>62.235471977197712</c:v>
                </c:pt>
                <c:pt idx="291">
                  <c:v>62.34613805606466</c:v>
                </c:pt>
                <c:pt idx="292">
                  <c:v>62.456055213899866</c:v>
                </c:pt>
                <c:pt idx="293">
                  <c:v>62.565229768686564</c:v>
                </c:pt>
                <c:pt idx="294">
                  <c:v>62.67366797507367</c:v>
                </c:pt>
                <c:pt idx="295">
                  <c:v>62.781376025076909</c:v>
                </c:pt>
                <c:pt idx="296">
                  <c:v>62.888360048773713</c:v>
                </c:pt>
                <c:pt idx="297">
                  <c:v>62.994626114991888</c:v>
                </c:pt>
                <c:pt idx="298">
                  <c:v>63.100180231991899</c:v>
                </c:pt>
                <c:pt idx="299">
                  <c:v>63.205028348142598</c:v>
                </c:pt>
                <c:pt idx="300">
                  <c:v>63.309176352590505</c:v>
                </c:pt>
                <c:pt idx="301">
                  <c:v>63.412630075922294</c:v>
                </c:pt>
                <c:pt idx="302">
                  <c:v>63.515395290820734</c:v>
                </c:pt>
                <c:pt idx="303">
                  <c:v>63.617477712713757</c:v>
                </c:pt>
                <c:pt idx="304">
                  <c:v>63.718883000416788</c:v>
                </c:pt>
                <c:pt idx="305">
                  <c:v>63.819616756768241</c:v>
                </c:pt>
                <c:pt idx="306">
                  <c:v>63.919684529258227</c:v>
                </c:pt>
                <c:pt idx="307">
                  <c:v>64.019091810650352</c:v>
                </c:pt>
                <c:pt idx="308">
                  <c:v>64.117844039596676</c:v>
                </c:pt>
                <c:pt idx="309">
                  <c:v>64.215946601245889</c:v>
                </c:pt>
                <c:pt idx="310">
                  <c:v>64.313404827844579</c:v>
                </c:pt>
                <c:pt idx="311">
                  <c:v>64.410223999331663</c:v>
                </c:pt>
                <c:pt idx="312">
                  <c:v>64.506409343926151</c:v>
                </c:pt>
                <c:pt idx="313">
                  <c:v>64.601966038707971</c:v>
                </c:pt>
                <c:pt idx="314">
                  <c:v>64.6968992101922</c:v>
                </c:pt>
                <c:pt idx="315">
                  <c:v>64.791213934896476</c:v>
                </c:pt>
                <c:pt idx="316">
                  <c:v>64.884915239901815</c:v>
                </c:pt>
                <c:pt idx="317">
                  <c:v>64.978008103406822</c:v>
                </c:pt>
                <c:pt idx="318">
                  <c:v>65.07049745527523</c:v>
                </c:pt>
                <c:pt idx="319">
                  <c:v>65.162388177577043</c:v>
                </c:pt>
                <c:pt idx="320">
                  <c:v>65.253685105123125</c:v>
                </c:pt>
                <c:pt idx="321">
                  <c:v>65.344393025993369</c:v>
                </c:pt>
                <c:pt idx="322">
                  <c:v>65.434516682058529</c:v>
                </c:pt>
                <c:pt idx="323">
                  <c:v>65.524060769495762</c:v>
                </c:pt>
                <c:pt idx="324">
                  <c:v>65.613029939297846</c:v>
                </c:pt>
                <c:pt idx="325">
                  <c:v>65.701428797776316</c:v>
                </c:pt>
                <c:pt idx="326">
                  <c:v>65.789261907058417</c:v>
                </c:pt>
                <c:pt idx="327">
                  <c:v>65.876533785577962</c:v>
                </c:pt>
                <c:pt idx="328">
                  <c:v>65.963248908560288</c:v>
                </c:pt>
                <c:pt idx="329">
                  <c:v>66.049411708501211</c:v>
                </c:pt>
                <c:pt idx="330">
                  <c:v>66.135026575640097</c:v>
                </c:pt>
                <c:pt idx="331">
                  <c:v>66.220097858427195</c:v>
                </c:pt>
                <c:pt idx="332">
                  <c:v>66.304629863985227</c:v>
                </c:pt>
                <c:pt idx="333">
                  <c:v>66.388626858565232</c:v>
                </c:pt>
                <c:pt idx="334">
                  <c:v>66.472093067996894</c:v>
                </c:pt>
                <c:pt idx="335">
                  <c:v>66.555032678133273</c:v>
                </c:pt>
                <c:pt idx="336">
                  <c:v>66.637449835290127</c:v>
                </c:pt>
                <c:pt idx="337">
                  <c:v>66.719348646679776</c:v>
                </c:pt>
                <c:pt idx="338">
                  <c:v>66.800733180839657</c:v>
                </c:pt>
                <c:pt idx="339">
                  <c:v>66.881607468055577</c:v>
                </c:pt>
                <c:pt idx="340">
                  <c:v>66.961975500779786</c:v>
                </c:pt>
                <c:pt idx="341">
                  <c:v>67.041841234043957</c:v>
                </c:pt>
                <c:pt idx="342">
                  <c:v>67.121208585866995</c:v>
                </c:pt>
                <c:pt idx="343">
                  <c:v>67.200081437657815</c:v>
                </c:pt>
                <c:pt idx="344">
                  <c:v>67.278463634613388</c:v>
                </c:pt>
                <c:pt idx="345">
                  <c:v>67.356358986111601</c:v>
                </c:pt>
                <c:pt idx="346">
                  <c:v>67.433771266099555</c:v>
                </c:pt>
                <c:pt idx="347">
                  <c:v>67.510704213476927</c:v>
                </c:pt>
                <c:pt idx="348">
                  <c:v>67.587161532474738</c:v>
                </c:pt>
                <c:pt idx="349">
                  <c:v>67.663146893029463</c:v>
                </c:pt>
                <c:pt idx="350">
                  <c:v>67.73866393115253</c:v>
                </c:pt>
                <c:pt idx="351">
                  <c:v>67.813716249295325</c:v>
                </c:pt>
                <c:pt idx="352">
                  <c:v>67.888307416709821</c:v>
                </c:pt>
                <c:pt idx="353">
                  <c:v>67.962440969804646</c:v>
                </c:pt>
                <c:pt idx="354">
                  <c:v>68.03612041249697</c:v>
                </c:pt>
                <c:pt idx="355">
                  <c:v>68.109349216560005</c:v>
                </c:pt>
                <c:pt idx="356">
                  <c:v>68.182130821966382</c:v>
                </c:pt>
                <c:pt idx="357">
                  <c:v>68.254468637227262</c:v>
                </c:pt>
                <c:pt idx="358">
                  <c:v>68.326366039727361</c:v>
                </c:pt>
                <c:pt idx="359">
                  <c:v>68.397826376055974</c:v>
                </c:pt>
                <c:pt idx="360">
                  <c:v>68.468852962333926</c:v>
                </c:pt>
                <c:pt idx="361">
                  <c:v>68.539449084536585</c:v>
                </c:pt>
                <c:pt idx="362">
                  <c:v>68.609617998813064</c:v>
                </c:pt>
                <c:pt idx="363">
                  <c:v>68.679362931801421</c:v>
                </c:pt>
                <c:pt idx="364">
                  <c:v>68.748687080940158</c:v>
                </c:pt>
                <c:pt idx="365">
                  <c:v>68.817593614776058</c:v>
                </c:pt>
                <c:pt idx="366">
                  <c:v>68.886085673268099</c:v>
                </c:pt>
                <c:pt idx="367">
                  <c:v>68.954166368087968</c:v>
                </c:pt>
                <c:pt idx="368">
                  <c:v>69.021838782916817</c:v>
                </c:pt>
                <c:pt idx="369">
                  <c:v>69.089105973738555</c:v>
                </c:pt>
                <c:pt idx="370">
                  <c:v>69.155970969129555</c:v>
                </c:pt>
                <c:pt idx="371">
                  <c:v>69.222436770545031</c:v>
                </c:pt>
                <c:pt idx="372">
                  <c:v>69.288506352601857</c:v>
                </c:pt>
                <c:pt idx="373">
                  <c:v>69.354182663358145</c:v>
                </c:pt>
                <c:pt idx="374">
                  <c:v>69.41946862458947</c:v>
                </c:pt>
                <c:pt idx="375">
                  <c:v>69.484367132061749</c:v>
                </c:pt>
                <c:pt idx="376">
                  <c:v>69.54888105580099</c:v>
                </c:pt>
                <c:pt idx="377">
                  <c:v>69.613013240359791</c:v>
                </c:pt>
                <c:pt idx="378">
                  <c:v>69.676766505080707</c:v>
                </c:pt>
                <c:pt idx="379">
                  <c:v>69.74014364435655</c:v>
                </c:pt>
                <c:pt idx="380">
                  <c:v>69.803147427887481</c:v>
                </c:pt>
                <c:pt idx="381">
                  <c:v>69.865780600935324</c:v>
                </c:pt>
                <c:pt idx="382">
                  <c:v>69.928045884574658</c:v>
                </c:pt>
                <c:pt idx="383">
                  <c:v>69.989945975941083</c:v>
                </c:pt>
                <c:pt idx="384">
                  <c:v>70.051483548476568</c:v>
                </c:pt>
                <c:pt idx="385">
                  <c:v>70.112661252171932</c:v>
                </c:pt>
                <c:pt idx="386">
                  <c:v>70.173481713806453</c:v>
                </c:pt>
                <c:pt idx="387">
                  <c:v>70.233947537184733</c:v>
                </c:pt>
                <c:pt idx="388">
                  <c:v>70.294061303370768</c:v>
                </c:pt>
                <c:pt idx="389">
                  <c:v>70.353825570919327</c:v>
                </c:pt>
                <c:pt idx="390">
                  <c:v>70.413242876104647</c:v>
                </c:pt>
                <c:pt idx="391">
                  <c:v>70.472315733146431</c:v>
                </c:pt>
                <c:pt idx="392">
                  <c:v>70.531046634433267</c:v>
                </c:pt>
                <c:pt idx="393">
                  <c:v>70.589438050743482</c:v>
                </c:pt>
                <c:pt idx="394">
                  <c:v>70.647492431463434</c:v>
                </c:pt>
                <c:pt idx="395">
                  <c:v>70.705212204803217</c:v>
                </c:pt>
                <c:pt idx="396">
                  <c:v>70.762599778009985</c:v>
                </c:pt>
                <c:pt idx="397">
                  <c:v>70.81965753757882</c:v>
                </c:pt>
                <c:pt idx="398">
                  <c:v>70.876387849461054</c:v>
                </c:pt>
                <c:pt idx="399">
                  <c:v>70.932793059270381</c:v>
                </c:pt>
                <c:pt idx="400">
                  <c:v>70.988875492486471</c:v>
                </c:pt>
                <c:pt idx="401">
                  <c:v>71.044637454656311</c:v>
                </c:pt>
                <c:pt idx="402">
                  <c:v>71.100081231593293</c:v>
                </c:pt>
                <c:pt idx="403">
                  <c:v>71.155209089573916</c:v>
                </c:pt>
                <c:pt idx="404">
                  <c:v>71.210023275532365</c:v>
                </c:pt>
                <c:pt idx="405">
                  <c:v>71.264526017252862</c:v>
                </c:pt>
                <c:pt idx="406">
                  <c:v>71.318719523559693</c:v>
                </c:pt>
                <c:pt idx="407">
                  <c:v>71.372605984505356</c:v>
                </c:pt>
                <c:pt idx="408">
                  <c:v>71.42618757155627</c:v>
                </c:pt>
                <c:pt idx="409">
                  <c:v>71.479466437776651</c:v>
                </c:pt>
                <c:pt idx="410">
                  <c:v>71.532444718010126</c:v>
                </c:pt>
                <c:pt idx="411">
                  <c:v>71.585124529059371</c:v>
                </c:pt>
                <c:pt idx="412">
                  <c:v>71.63750796986379</c:v>
                </c:pt>
                <c:pt idx="413">
                  <c:v>71.689597121675078</c:v>
                </c:pt>
                <c:pt idx="414">
                  <c:v>71.741394048230902</c:v>
                </c:pt>
                <c:pt idx="415">
                  <c:v>71.792900795926585</c:v>
                </c:pt>
                <c:pt idx="416">
                  <c:v>71.844119393984911</c:v>
                </c:pt>
                <c:pt idx="417">
                  <c:v>71.895051854624</c:v>
                </c:pt>
                <c:pt idx="418">
                  <c:v>71.945700173223358</c:v>
                </c:pt>
                <c:pt idx="419">
                  <c:v>71.996066328487956</c:v>
                </c:pt>
                <c:pt idx="420">
                  <c:v>72.046152282610677</c:v>
                </c:pt>
                <c:pt idx="421">
                  <c:v>72.095959981432756</c:v>
                </c:pt>
                <c:pt idx="422">
                  <c:v>72.145491354602626</c:v>
                </c:pt>
                <c:pt idx="423">
                  <c:v>72.194748315732809</c:v>
                </c:pt>
                <c:pt idx="424">
                  <c:v>72.24373276255524</c:v>
                </c:pt>
                <c:pt idx="425">
                  <c:v>72.292446577074827</c:v>
                </c:pt>
                <c:pt idx="426">
                  <c:v>72.340891625721227</c:v>
                </c:pt>
                <c:pt idx="427">
                  <c:v>72.38906975949908</c:v>
                </c:pt>
                <c:pt idx="428">
                  <c:v>72.436982814136499</c:v>
                </c:pt>
                <c:pt idx="429">
                  <c:v>72.484632610231969</c:v>
                </c:pt>
                <c:pt idx="430">
                  <c:v>72.532020953399623</c:v>
                </c:pt>
                <c:pt idx="431">
                  <c:v>72.579149634412971</c:v>
                </c:pt>
                <c:pt idx="432">
                  <c:v>72.626020429346895</c:v>
                </c:pt>
                <c:pt idx="433">
                  <c:v>72.672635099718349</c:v>
                </c:pt>
                <c:pt idx="434">
                  <c:v>72.718995392625317</c:v>
                </c:pt>
                <c:pt idx="435">
                  <c:v>72.765103040884284</c:v>
                </c:pt>
                <c:pt idx="436">
                  <c:v>72.810959763166338</c:v>
                </c:pt>
                <c:pt idx="437">
                  <c:v>72.856567264131655</c:v>
                </c:pt>
                <c:pt idx="438">
                  <c:v>72.90192723456255</c:v>
                </c:pt>
                <c:pt idx="439">
                  <c:v>72.947041351495201</c:v>
                </c:pt>
                <c:pt idx="440">
                  <c:v>72.991911278349733</c:v>
                </c:pt>
                <c:pt idx="441">
                  <c:v>73.036538665059112</c:v>
                </c:pt>
                <c:pt idx="442">
                  <c:v>73.080925148196499</c:v>
                </c:pt>
                <c:pt idx="443">
                  <c:v>73.125072351101338</c:v>
                </c:pt>
                <c:pt idx="444">
                  <c:v>73.168981884004012</c:v>
                </c:pt>
                <c:pt idx="445">
                  <c:v>73.212655344149141</c:v>
                </c:pt>
                <c:pt idx="446">
                  <c:v>73.256094315917665</c:v>
                </c:pt>
                <c:pt idx="447">
                  <c:v>73.299300370947478</c:v>
                </c:pt>
                <c:pt idx="448">
                  <c:v>73.342275068252903</c:v>
                </c:pt>
                <c:pt idx="449">
                  <c:v>73.385019954342795</c:v>
                </c:pt>
                <c:pt idx="450">
                  <c:v>73.427536563337412</c:v>
                </c:pt>
                <c:pt idx="451">
                  <c:v>73.46982641708405</c:v>
                </c:pt>
                <c:pt idx="452">
                  <c:v>73.511891025271467</c:v>
                </c:pt>
                <c:pt idx="453">
                  <c:v>73.553731885542987</c:v>
                </c:pt>
                <c:pt idx="454">
                  <c:v>73.595350483608541</c:v>
                </c:pt>
                <c:pt idx="455">
                  <c:v>73.636748293355453</c:v>
                </c:pt>
                <c:pt idx="456">
                  <c:v>73.677926776958017</c:v>
                </c:pt>
                <c:pt idx="457">
                  <c:v>73.718887384985962</c:v>
                </c:pt>
                <c:pt idx="458">
                  <c:v>73.759631556511778</c:v>
                </c:pt>
                <c:pt idx="459">
                  <c:v>73.800160719216876</c:v>
                </c:pt>
                <c:pt idx="460">
                  <c:v>73.840476289496635</c:v>
                </c:pt>
                <c:pt idx="461">
                  <c:v>73.880579672564409</c:v>
                </c:pt>
                <c:pt idx="462">
                  <c:v>73.920472262554298</c:v>
                </c:pt>
                <c:pt idx="463">
                  <c:v>73.960155442622977</c:v>
                </c:pt>
                <c:pt idx="464">
                  <c:v>73.999630585050411</c:v>
                </c:pt>
                <c:pt idx="465">
                  <c:v>74.038899051339484</c:v>
                </c:pt>
                <c:pt idx="466">
                  <c:v>74.077962192314629</c:v>
                </c:pt>
                <c:pt idx="467">
                  <c:v>74.116821348219389</c:v>
                </c:pt>
                <c:pt idx="468">
                  <c:v>74.155477848813049</c:v>
                </c:pt>
                <c:pt idx="469">
                  <c:v>74.193933013466136</c:v>
                </c:pt>
                <c:pt idx="470">
                  <c:v>74.232188151254945</c:v>
                </c:pt>
                <c:pt idx="471">
                  <c:v>74.27024456105525</c:v>
                </c:pt>
                <c:pt idx="472">
                  <c:v>74.308103531634799</c:v>
                </c:pt>
                <c:pt idx="473">
                  <c:v>74.345766341745033</c:v>
                </c:pt>
                <c:pt idx="474">
                  <c:v>74.383234260211736</c:v>
                </c:pt>
                <c:pt idx="475">
                  <c:v>74.420508546024863</c:v>
                </c:pt>
                <c:pt idx="476">
                  <c:v>74.457590448427354</c:v>
                </c:pt>
                <c:pt idx="477">
                  <c:v>74.49448120700302</c:v>
                </c:pt>
                <c:pt idx="478">
                  <c:v>74.531182051763622</c:v>
                </c:pt>
                <c:pt idx="479">
                  <c:v>74.567694203234964</c:v>
                </c:pt>
                <c:pt idx="480">
                  <c:v>74.604018872542156</c:v>
                </c:pt>
                <c:pt idx="481">
                  <c:v>74.640157261493911</c:v>
                </c:pt>
                <c:pt idx="482">
                  <c:v>74.676110562666153</c:v>
                </c:pt>
                <c:pt idx="483">
                  <c:v>74.711879959484577</c:v>
                </c:pt>
                <c:pt idx="484">
                  <c:v>74.747466626306476</c:v>
                </c:pt>
                <c:pt idx="485">
                  <c:v>74.782871728501732</c:v>
                </c:pt>
                <c:pt idx="486">
                  <c:v>74.818096422532932</c:v>
                </c:pt>
                <c:pt idx="487">
                  <c:v>74.853141856034711</c:v>
                </c:pt>
                <c:pt idx="488">
                  <c:v>74.888009167892264</c:v>
                </c:pt>
                <c:pt idx="489">
                  <c:v>74.922699488319068</c:v>
                </c:pt>
                <c:pt idx="490">
                  <c:v>74.957213938933819</c:v>
                </c:pt>
                <c:pt idx="491">
                  <c:v>74.991553632836613</c:v>
                </c:pt>
                <c:pt idx="492">
                  <c:v>75.025719674684254</c:v>
                </c:pt>
                <c:pt idx="493">
                  <c:v>75.059713160765</c:v>
                </c:pt>
                <c:pt idx="494">
                  <c:v>75.093535179072319</c:v>
                </c:pt>
                <c:pt idx="495">
                  <c:v>75.127186809378088</c:v>
                </c:pt>
                <c:pt idx="496">
                  <c:v>75.16066912330497</c:v>
                </c:pt>
                <c:pt idx="497">
                  <c:v>75.193983184398036</c:v>
                </c:pt>
                <c:pt idx="498">
                  <c:v>75.227130048195789</c:v>
                </c:pt>
                <c:pt idx="499">
                  <c:v>75.260110762300314</c:v>
                </c:pt>
                <c:pt idx="500">
                  <c:v>75.292926366446878</c:v>
                </c:pt>
                <c:pt idx="501">
                  <c:v>75.325577892572696</c:v>
                </c:pt>
                <c:pt idx="502">
                  <c:v>75.358066364885161</c:v>
                </c:pt>
                <c:pt idx="503">
                  <c:v>75.390392799929231</c:v>
                </c:pt>
                <c:pt idx="504">
                  <c:v>75.422558206654273</c:v>
                </c:pt>
                <c:pt idx="505">
                  <c:v>75.454563586480191</c:v>
                </c:pt>
                <c:pt idx="506">
                  <c:v>75.486409933362879</c:v>
                </c:pt>
                <c:pt idx="507">
                  <c:v>75.51809823385905</c:v>
                </c:pt>
                <c:pt idx="508">
                  <c:v>75.549629467190428</c:v>
                </c:pt>
                <c:pt idx="509">
                  <c:v>75.581004605307299</c:v>
                </c:pt>
                <c:pt idx="510">
                  <c:v>75.612224612951394</c:v>
                </c:pt>
                <c:pt idx="511">
                  <c:v>75.643290447718243</c:v>
                </c:pt>
                <c:pt idx="512">
                  <c:v>75.674203060118785</c:v>
                </c:pt>
                <c:pt idx="513">
                  <c:v>75.704963393640512</c:v>
                </c:pt>
                <c:pt idx="514">
                  <c:v>75.735572384807895</c:v>
                </c:pt>
                <c:pt idx="515">
                  <c:v>75.766030963242258</c:v>
                </c:pt>
                <c:pt idx="516">
                  <c:v>75.796340051721117</c:v>
                </c:pt>
                <c:pt idx="517">
                  <c:v>75.826500566236859</c:v>
                </c:pt>
                <c:pt idx="518">
                  <c:v>75.856513416054838</c:v>
                </c:pt>
                <c:pt idx="519">
                  <c:v>75.886379503771025</c:v>
                </c:pt>
                <c:pt idx="520">
                  <c:v>75.916099725368923</c:v>
                </c:pt>
                <c:pt idx="521">
                  <c:v>75.945674970276116</c:v>
                </c:pt>
                <c:pt idx="522">
                  <c:v>75.975106121420055</c:v>
                </c:pt>
                <c:pt idx="523">
                  <c:v>76.004394055283484</c:v>
                </c:pt>
                <c:pt idx="524">
                  <c:v>76.033539641959237</c:v>
                </c:pt>
                <c:pt idx="525">
                  <c:v>76.062543745204536</c:v>
                </c:pt>
                <c:pt idx="526">
                  <c:v>76.091407222494695</c:v>
                </c:pt>
                <c:pt idx="527">
                  <c:v>76.120130925076424</c:v>
                </c:pt>
                <c:pt idx="528">
                  <c:v>76.148715698020538</c:v>
                </c:pt>
                <c:pt idx="529">
                  <c:v>76.177162380274083</c:v>
                </c:pt>
                <c:pt idx="530">
                  <c:v>76.205471804712175</c:v>
                </c:pt>
                <c:pt idx="531">
                  <c:v>76.233644798189118</c:v>
                </c:pt>
                <c:pt idx="532">
                  <c:v>76.261682181589151</c:v>
                </c:pt>
                <c:pt idx="533">
                  <c:v>76.289584769876697</c:v>
                </c:pt>
                <c:pt idx="534">
                  <c:v>76.317353372146044</c:v>
                </c:pt>
                <c:pt idx="535">
                  <c:v>76.344988791670701</c:v>
                </c:pt>
                <c:pt idx="536">
                  <c:v>76.372491825952125</c:v>
                </c:pt>
                <c:pt idx="537">
                  <c:v>76.399863266768079</c:v>
                </c:pt>
                <c:pt idx="538">
                  <c:v>76.42710390022053</c:v>
                </c:pt>
                <c:pt idx="539">
                  <c:v>76.454214506782989</c:v>
                </c:pt>
                <c:pt idx="540">
                  <c:v>76.48119586134753</c:v>
                </c:pt>
                <c:pt idx="541">
                  <c:v>76.508048733271295</c:v>
                </c:pt>
                <c:pt idx="542">
                  <c:v>76.534773886422528</c:v>
                </c:pt>
                <c:pt idx="543">
                  <c:v>76.561372079226246</c:v>
                </c:pt>
                <c:pt idx="544">
                  <c:v>76.587844064709415</c:v>
                </c:pt>
                <c:pt idx="545">
                  <c:v>76.614190590545761</c:v>
                </c:pt>
                <c:pt idx="546">
                  <c:v>76.640412399100043</c:v>
                </c:pt>
                <c:pt idx="547">
                  <c:v>76.666510227472031</c:v>
                </c:pt>
                <c:pt idx="548">
                  <c:v>76.692484807540012</c:v>
                </c:pt>
                <c:pt idx="549">
                  <c:v>76.718336866003895</c:v>
                </c:pt>
                <c:pt idx="550">
                  <c:v>76.744067124427914</c:v>
                </c:pt>
                <c:pt idx="551">
                  <c:v>76.769676299282878</c:v>
                </c:pt>
                <c:pt idx="552">
                  <c:v>76.795165101988104</c:v>
                </c:pt>
                <c:pt idx="553">
                  <c:v>76.820534238952945</c:v>
                </c:pt>
                <c:pt idx="554">
                  <c:v>76.845784411617828</c:v>
                </c:pt>
                <c:pt idx="555">
                  <c:v>76.870916316495041</c:v>
                </c:pt>
                <c:pt idx="556">
                  <c:v>76.895930645209091</c:v>
                </c:pt>
                <c:pt idx="557">
                  <c:v>76.920828084536623</c:v>
                </c:pt>
                <c:pt idx="558">
                  <c:v>76.945609316446053</c:v>
                </c:pt>
                <c:pt idx="559">
                  <c:v>76.970275018136803</c:v>
                </c:pt>
                <c:pt idx="560">
                  <c:v>76.994825862078116</c:v>
                </c:pt>
                <c:pt idx="561">
                  <c:v>77.019262516047618</c:v>
                </c:pt>
                <c:pt idx="562">
                  <c:v>77.043585643169394</c:v>
                </c:pt>
                <c:pt idx="563">
                  <c:v>77.067795901951868</c:v>
                </c:pt>
                <c:pt idx="564">
                  <c:v>77.091893946325158</c:v>
                </c:pt>
                <c:pt idx="565">
                  <c:v>77.115880425678185</c:v>
                </c:pt>
                <c:pt idx="566">
                  <c:v>77.139755984895487</c:v>
                </c:pt>
                <c:pt idx="567">
                  <c:v>77.163521264393538</c:v>
                </c:pt>
                <c:pt idx="568">
                  <c:v>77.187176900156871</c:v>
                </c:pt>
                <c:pt idx="569">
                  <c:v>77.210723523773837</c:v>
                </c:pt>
                <c:pt idx="570">
                  <c:v>77.23416176247197</c:v>
                </c:pt>
                <c:pt idx="571">
                  <c:v>77.257492239153109</c:v>
                </c:pt>
                <c:pt idx="572">
                  <c:v>77.280715572428122</c:v>
                </c:pt>
                <c:pt idx="573">
                  <c:v>77.303832376651428</c:v>
                </c:pt>
                <c:pt idx="574">
                  <c:v>77.32684326195502</c:v>
                </c:pt>
                <c:pt idx="575">
                  <c:v>77.349748834282408</c:v>
                </c:pt>
                <c:pt idx="576">
                  <c:v>77.372549695422009</c:v>
                </c:pt>
                <c:pt idx="577">
                  <c:v>77.395246443040421</c:v>
                </c:pt>
                <c:pt idx="578">
                  <c:v>77.41783967071531</c:v>
                </c:pt>
                <c:pt idx="579">
                  <c:v>77.440329967967998</c:v>
                </c:pt>
                <c:pt idx="580">
                  <c:v>77.462717920295745</c:v>
                </c:pt>
                <c:pt idx="581">
                  <c:v>77.485004109203828</c:v>
                </c:pt>
                <c:pt idx="582">
                  <c:v>77.507189112237199</c:v>
                </c:pt>
                <c:pt idx="583">
                  <c:v>77.529273503011908</c:v>
                </c:pt>
                <c:pt idx="584">
                  <c:v>77.551257851246291</c:v>
                </c:pt>
                <c:pt idx="585">
                  <c:v>77.573142722791829</c:v>
                </c:pt>
                <c:pt idx="586">
                  <c:v>77.594928679663724</c:v>
                </c:pt>
                <c:pt idx="587">
                  <c:v>77.61661628007117</c:v>
                </c:pt>
                <c:pt idx="588">
                  <c:v>77.638206078447482</c:v>
                </c:pt>
                <c:pt idx="589">
                  <c:v>77.659698625479763</c:v>
                </c:pt>
                <c:pt idx="590">
                  <c:v>77.681094468138426</c:v>
                </c:pt>
                <c:pt idx="591">
                  <c:v>77.702394149706492</c:v>
                </c:pt>
                <c:pt idx="592">
                  <c:v>77.7235982098085</c:v>
                </c:pt>
                <c:pt idx="593">
                  <c:v>77.744707184439179</c:v>
                </c:pt>
                <c:pt idx="594">
                  <c:v>77.765721605992027</c:v>
                </c:pt>
                <c:pt idx="595">
                  <c:v>77.786642003287355</c:v>
                </c:pt>
                <c:pt idx="596">
                  <c:v>77.807468901600359</c:v>
                </c:pt>
                <c:pt idx="597">
                  <c:v>77.828202822688752</c:v>
                </c:pt>
                <c:pt idx="598">
                  <c:v>77.848844284820217</c:v>
                </c:pt>
                <c:pt idx="599">
                  <c:v>77.869393802799664</c:v>
                </c:pt>
                <c:pt idx="600">
                  <c:v>77.889851887996102</c:v>
                </c:pt>
                <c:pt idx="601">
                  <c:v>77.910219048369456</c:v>
                </c:pt>
                <c:pt idx="602">
                  <c:v>77.93049578849697</c:v>
                </c:pt>
                <c:pt idx="603">
                  <c:v>77.950682609599525</c:v>
                </c:pt>
                <c:pt idx="604">
                  <c:v>77.970780009567648</c:v>
                </c:pt>
                <c:pt idx="605">
                  <c:v>77.990788482987213</c:v>
                </c:pt>
                <c:pt idx="606">
                  <c:v>78.010708521165157</c:v>
                </c:pt>
                <c:pt idx="607">
                  <c:v>78.030540612154681</c:v>
                </c:pt>
                <c:pt idx="608">
                  <c:v>78.050285240780411</c:v>
                </c:pt>
                <c:pt idx="609">
                  <c:v>78.069942888663292</c:v>
                </c:pt>
                <c:pt idx="610">
                  <c:v>78.089514034245255</c:v>
                </c:pt>
                <c:pt idx="611">
                  <c:v>78.108999152813681</c:v>
                </c:pt>
                <c:pt idx="612">
                  <c:v>78.128398716525609</c:v>
                </c:pt>
                <c:pt idx="613">
                  <c:v>78.147713194431773</c:v>
                </c:pt>
                <c:pt idx="614">
                  <c:v>78.166943052500457</c:v>
                </c:pt>
                <c:pt idx="615">
                  <c:v>78.186088753641044</c:v>
                </c:pt>
                <c:pt idx="616">
                  <c:v>78.205150757727466</c:v>
                </c:pt>
                <c:pt idx="617">
                  <c:v>78.224129521621364</c:v>
                </c:pt>
                <c:pt idx="618">
                  <c:v>78.243025499195113</c:v>
                </c:pt>
                <c:pt idx="619">
                  <c:v>78.261839141354614</c:v>
                </c:pt>
                <c:pt idx="620">
                  <c:v>78.280570896061832</c:v>
                </c:pt>
                <c:pt idx="621">
                  <c:v>78.299221208357295</c:v>
                </c:pt>
                <c:pt idx="622">
                  <c:v>78.317790520382189</c:v>
                </c:pt>
                <c:pt idx="623">
                  <c:v>78.336279271400471</c:v>
                </c:pt>
                <c:pt idx="624">
                  <c:v>78.354687897820625</c:v>
                </c:pt>
                <c:pt idx="625">
                  <c:v>78.373016833217306</c:v>
                </c:pt>
                <c:pt idx="626">
                  <c:v>78.391266508352814</c:v>
                </c:pt>
                <c:pt idx="627">
                  <c:v>78.409437351198321</c:v>
                </c:pt>
                <c:pt idx="628">
                  <c:v>78.427529786954963</c:v>
                </c:pt>
                <c:pt idx="629">
                  <c:v>78.445544238074717</c:v>
                </c:pt>
                <c:pt idx="630">
                  <c:v>78.463481124281145</c:v>
                </c:pt>
                <c:pt idx="631">
                  <c:v>78.481340862589917</c:v>
                </c:pt>
                <c:pt idx="632">
                  <c:v>78.499123867329146</c:v>
                </c:pt>
                <c:pt idx="633">
                  <c:v>78.516830550159639</c:v>
                </c:pt>
                <c:pt idx="634">
                  <c:v>78.534461320094806</c:v>
                </c:pt>
                <c:pt idx="635">
                  <c:v>78.552016583520626</c:v>
                </c:pt>
                <c:pt idx="636">
                  <c:v>78.569496744215215</c:v>
                </c:pt>
                <c:pt idx="637">
                  <c:v>78.586902203368382</c:v>
                </c:pt>
                <c:pt idx="638">
                  <c:v>78.604233359600926</c:v>
                </c:pt>
                <c:pt idx="639">
                  <c:v>78.621490608983862</c:v>
                </c:pt>
                <c:pt idx="640">
                  <c:v>78.638674345057396</c:v>
                </c:pt>
                <c:pt idx="641">
                  <c:v>78.655784958849765</c:v>
                </c:pt>
                <c:pt idx="642">
                  <c:v>78.672822838895939</c:v>
                </c:pt>
                <c:pt idx="643">
                  <c:v>78.689788371256142</c:v>
                </c:pt>
                <c:pt idx="644">
                  <c:v>78.706681939534221</c:v>
                </c:pt>
                <c:pt idx="645">
                  <c:v>78.723503924895866</c:v>
                </c:pt>
                <c:pt idx="646">
                  <c:v>78.740254706086674</c:v>
                </c:pt>
                <c:pt idx="647">
                  <c:v>78.756934659450025</c:v>
                </c:pt>
                <c:pt idx="648">
                  <c:v>78.773544158944915</c:v>
                </c:pt>
                <c:pt idx="649">
                  <c:v>78.79008357616344</c:v>
                </c:pt>
                <c:pt idx="650">
                  <c:v>78.806553280348382</c:v>
                </c:pt>
                <c:pt idx="651">
                  <c:v>78.822953638410439</c:v>
                </c:pt>
                <c:pt idx="652">
                  <c:v>78.839285014945432</c:v>
                </c:pt>
                <c:pt idx="653">
                  <c:v>78.855547772251271</c:v>
                </c:pt>
                <c:pt idx="654">
                  <c:v>78.871742270344924</c:v>
                </c:pt>
                <c:pt idx="655">
                  <c:v>78.887868866979048</c:v>
                </c:pt>
                <c:pt idx="656">
                  <c:v>78.903927917658706</c:v>
                </c:pt>
                <c:pt idx="657">
                  <c:v>78.919919775657675</c:v>
                </c:pt>
                <c:pt idx="658">
                  <c:v>78.935844792034928</c:v>
                </c:pt>
                <c:pt idx="659">
                  <c:v>78.95170331565069</c:v>
                </c:pt>
                <c:pt idx="660">
                  <c:v>78.967495693182542</c:v>
                </c:pt>
                <c:pt idx="661">
                  <c:v>78.983222269141351</c:v>
                </c:pt>
                <c:pt idx="662">
                  <c:v>78.998883385886998</c:v>
                </c:pt>
                <c:pt idx="663">
                  <c:v>79.014479383644115</c:v>
                </c:pt>
                <c:pt idx="664">
                  <c:v>79.0300106005175</c:v>
                </c:pt>
                <c:pt idx="665">
                  <c:v>79.045477372507591</c:v>
                </c:pt>
                <c:pt idx="666">
                  <c:v>79.060880033525706</c:v>
                </c:pt>
                <c:pt idx="667">
                  <c:v>79.076218915409157</c:v>
                </c:pt>
                <c:pt idx="668">
                  <c:v>79.091494347936319</c:v>
                </c:pt>
                <c:pt idx="669">
                  <c:v>79.106706658841475</c:v>
                </c:pt>
                <c:pt idx="670">
                  <c:v>79.121856173829585</c:v>
                </c:pt>
                <c:pt idx="671">
                  <c:v>79.136943216590936</c:v>
                </c:pt>
                <c:pt idx="672">
                  <c:v>79.15196810881568</c:v>
                </c:pt>
                <c:pt idx="673">
                  <c:v>79.16693117020823</c:v>
                </c:pt>
                <c:pt idx="674">
                  <c:v>79.181832718501525</c:v>
                </c:pt>
                <c:pt idx="675">
                  <c:v>79.196673069471231</c:v>
                </c:pt>
                <c:pt idx="676">
                  <c:v>79.211452536949778</c:v>
                </c:pt>
                <c:pt idx="677">
                  <c:v>79.226171432840303</c:v>
                </c:pt>
                <c:pt idx="678">
                  <c:v>79.240830067130446</c:v>
                </c:pt>
                <c:pt idx="679">
                  <c:v>79.255428747906123</c:v>
                </c:pt>
                <c:pt idx="680">
                  <c:v>79.26996778136504</c:v>
                </c:pt>
                <c:pt idx="681">
                  <c:v>79.284447471830248</c:v>
                </c:pt>
                <c:pt idx="682">
                  <c:v>79.298868121763491</c:v>
                </c:pt>
                <c:pt idx="683">
                  <c:v>79.313230031778474</c:v>
                </c:pt>
                <c:pt idx="684">
                  <c:v>79.327533500654013</c:v>
                </c:pt>
                <c:pt idx="685">
                  <c:v>79.341778825347134</c:v>
                </c:pt>
                <c:pt idx="686">
                  <c:v>79.355966301005978</c:v>
                </c:pt>
                <c:pt idx="687">
                  <c:v>79.370096220982632</c:v>
                </c:pt>
                <c:pt idx="688">
                  <c:v>79.384168876845905</c:v>
                </c:pt>
                <c:pt idx="689">
                  <c:v>79.39818455839395</c:v>
                </c:pt>
                <c:pt idx="690">
                  <c:v>79.412143553666766</c:v>
                </c:pt>
                <c:pt idx="691">
                  <c:v>79.42604614895869</c:v>
                </c:pt>
                <c:pt idx="692">
                  <c:v>79.439892628830663</c:v>
                </c:pt>
                <c:pt idx="693">
                  <c:v>79.453683276122504</c:v>
                </c:pt>
                <c:pt idx="694">
                  <c:v>79.467418371965039</c:v>
                </c:pt>
                <c:pt idx="695">
                  <c:v>79.4810981957921</c:v>
                </c:pt>
                <c:pt idx="696">
                  <c:v>79.494723025352528</c:v>
                </c:pt>
                <c:pt idx="697">
                  <c:v>79.508293136721946</c:v>
                </c:pt>
                <c:pt idx="698">
                  <c:v>79.52180880431456</c:v>
                </c:pt>
                <c:pt idx="699">
                  <c:v>79.53527030089478</c:v>
                </c:pt>
                <c:pt idx="700">
                  <c:v>79.548677897588789</c:v>
                </c:pt>
                <c:pt idx="701">
                  <c:v>79.562031863896024</c:v>
                </c:pt>
                <c:pt idx="702">
                  <c:v>79.575332467700534</c:v>
                </c:pt>
                <c:pt idx="703">
                  <c:v>79.588579975282272</c:v>
                </c:pt>
                <c:pt idx="704">
                  <c:v>79.601774651328284</c:v>
                </c:pt>
                <c:pt idx="705">
                  <c:v>79.614916758943835</c:v>
                </c:pt>
                <c:pt idx="706">
                  <c:v>79.628006559663405</c:v>
                </c:pt>
                <c:pt idx="707">
                  <c:v>79.641044313461634</c:v>
                </c:pt>
                <c:pt idx="708">
                  <c:v>79.654030278764125</c:v>
                </c:pt>
                <c:pt idx="709">
                  <c:v>79.666964712458281</c:v>
                </c:pt>
                <c:pt idx="710">
                  <c:v>79.679847869903895</c:v>
                </c:pt>
                <c:pt idx="711">
                  <c:v>79.692680004943782</c:v>
                </c:pt>
                <c:pt idx="712">
                  <c:v>79.705461369914275</c:v>
                </c:pt>
                <c:pt idx="713">
                  <c:v>79.718192215655634</c:v>
                </c:pt>
                <c:pt idx="714">
                  <c:v>79.730872791522401</c:v>
                </c:pt>
                <c:pt idx="715">
                  <c:v>79.743503345393634</c:v>
                </c:pt>
                <c:pt idx="716">
                  <c:v>79.75608412368311</c:v>
                </c:pt>
                <c:pt idx="717">
                  <c:v>79.768615371349398</c:v>
                </c:pt>
                <c:pt idx="718">
                  <c:v>79.781097331905897</c:v>
                </c:pt>
                <c:pt idx="719">
                  <c:v>79.793530247430724</c:v>
                </c:pt>
                <c:pt idx="720">
                  <c:v>79.805914358576672</c:v>
                </c:pt>
                <c:pt idx="721">
                  <c:v>79.818249904580853</c:v>
                </c:pt>
                <c:pt idx="722">
                  <c:v>79.830537123274539</c:v>
                </c:pt>
                <c:pt idx="723">
                  <c:v>79.842776251092715</c:v>
                </c:pt>
                <c:pt idx="724">
                  <c:v>79.854967523083644</c:v>
                </c:pt>
                <c:pt idx="725">
                  <c:v>79.867111172918356</c:v>
                </c:pt>
                <c:pt idx="726">
                  <c:v>79.87920743290006</c:v>
                </c:pt>
                <c:pt idx="727">
                  <c:v>79.891256533973461</c:v>
                </c:pt>
                <c:pt idx="728">
                  <c:v>79.903258705734004</c:v>
                </c:pt>
                <c:pt idx="729">
                  <c:v>79.915214176437118</c:v>
                </c:pt>
                <c:pt idx="730">
                  <c:v>79.927123173007274</c:v>
                </c:pt>
                <c:pt idx="731">
                  <c:v>79.938985921047049</c:v>
                </c:pt>
                <c:pt idx="732">
                  <c:v>79.950802644846149</c:v>
                </c:pt>
                <c:pt idx="733">
                  <c:v>79.962573567390194</c:v>
                </c:pt>
                <c:pt idx="734">
                  <c:v>79.974298910369697</c:v>
                </c:pt>
                <c:pt idx="735">
                  <c:v>79.985978894188747</c:v>
                </c:pt>
                <c:pt idx="736">
                  <c:v>79.997613737973708</c:v>
                </c:pt>
                <c:pt idx="737">
                  <c:v>80.0092036595819</c:v>
                </c:pt>
                <c:pt idx="738">
                  <c:v>80.02074887561011</c:v>
                </c:pt>
                <c:pt idx="739">
                  <c:v>80.032249601403137</c:v>
                </c:pt>
                <c:pt idx="740">
                  <c:v>80.043706051062216</c:v>
                </c:pt>
                <c:pt idx="741">
                  <c:v>80.055118437453388</c:v>
                </c:pt>
                <c:pt idx="742">
                  <c:v>80.06648697221577</c:v>
                </c:pt>
                <c:pt idx="743">
                  <c:v>80.077811865769846</c:v>
                </c:pt>
                <c:pt idx="744">
                  <c:v>80.089093327325642</c:v>
                </c:pt>
                <c:pt idx="745">
                  <c:v>80.100331564890794</c:v>
                </c:pt>
                <c:pt idx="746">
                  <c:v>80.11152678527867</c:v>
                </c:pt>
                <c:pt idx="747">
                  <c:v>80.122679194116301</c:v>
                </c:pt>
                <c:pt idx="748">
                  <c:v>80.133788995852356</c:v>
                </c:pt>
                <c:pt idx="749">
                  <c:v>80.144856393764996</c:v>
                </c:pt>
                <c:pt idx="750">
                  <c:v>80.155881589969667</c:v>
                </c:pt>
                <c:pt idx="751">
                  <c:v>80.166864785426895</c:v>
                </c:pt>
                <c:pt idx="752">
                  <c:v>80.17780617994994</c:v>
                </c:pt>
                <c:pt idx="753">
                  <c:v>80.188705972212446</c:v>
                </c:pt>
                <c:pt idx="754">
                  <c:v>80.199564359755996</c:v>
                </c:pt>
                <c:pt idx="755">
                  <c:v>80.21038153899768</c:v>
                </c:pt>
                <c:pt idx="756">
                  <c:v>80.221157705237502</c:v>
                </c:pt>
                <c:pt idx="757">
                  <c:v>80.231893052665811</c:v>
                </c:pt>
                <c:pt idx="758">
                  <c:v>80.242587774370634</c:v>
                </c:pt>
                <c:pt idx="759">
                  <c:v>80.253242062345009</c:v>
                </c:pt>
                <c:pt idx="760">
                  <c:v>80.263856107494163</c:v>
                </c:pt>
                <c:pt idx="761">
                  <c:v>80.274430099642771</c:v>
                </c:pt>
                <c:pt idx="762">
                  <c:v>80.284964227541991</c:v>
                </c:pt>
                <c:pt idx="763">
                  <c:v>80.295458678876614</c:v>
                </c:pt>
                <c:pt idx="764">
                  <c:v>80.305913640272081</c:v>
                </c:pt>
                <c:pt idx="765">
                  <c:v>80.31632929730138</c:v>
                </c:pt>
                <c:pt idx="766">
                  <c:v>80.326705834492088</c:v>
                </c:pt>
                <c:pt idx="767">
                  <c:v>80.337043435333101</c:v>
                </c:pt>
                <c:pt idx="768">
                  <c:v>80.347342282281559</c:v>
                </c:pt>
                <c:pt idx="769">
                  <c:v>80.357602556769535</c:v>
                </c:pt>
                <c:pt idx="770">
                  <c:v>80.367824439210779</c:v>
                </c:pt>
                <c:pt idx="771">
                  <c:v>80.378008109007382</c:v>
                </c:pt>
                <c:pt idx="772">
                  <c:v>80.388153744556377</c:v>
                </c:pt>
                <c:pt idx="773">
                  <c:v>80.398261523256309</c:v>
                </c:pt>
                <c:pt idx="774">
                  <c:v>80.408331621513753</c:v>
                </c:pt>
                <c:pt idx="775">
                  <c:v>80.418364214749744</c:v>
                </c:pt>
                <c:pt idx="776">
                  <c:v>80.428359477406246</c:v>
                </c:pt>
                <c:pt idx="777">
                  <c:v>80.438317582952521</c:v>
                </c:pt>
                <c:pt idx="778">
                  <c:v>80.448238703891363</c:v>
                </c:pt>
                <c:pt idx="779">
                  <c:v>80.458123011765508</c:v>
                </c:pt>
                <c:pt idx="780">
                  <c:v>80.467970677163748</c:v>
                </c:pt>
                <c:pt idx="781">
                  <c:v>80.477781869727181</c:v>
                </c:pt>
                <c:pt idx="782">
                  <c:v>80.487556758155321</c:v>
                </c:pt>
                <c:pt idx="783">
                  <c:v>80.497295510212197</c:v>
                </c:pt>
                <c:pt idx="784">
                  <c:v>80.506998292732376</c:v>
                </c:pt>
                <c:pt idx="785">
                  <c:v>80.516665271627033</c:v>
                </c:pt>
                <c:pt idx="786">
                  <c:v>80.526296611889805</c:v>
                </c:pt>
                <c:pt idx="787">
                  <c:v>80.535892477602815</c:v>
                </c:pt>
                <c:pt idx="788">
                  <c:v>80.545453031942458</c:v>
                </c:pt>
                <c:pt idx="789">
                  <c:v>80.55497843718527</c:v>
                </c:pt>
                <c:pt idx="790">
                  <c:v>80.564468854713681</c:v>
                </c:pt>
                <c:pt idx="791">
                  <c:v>80.573924445021817</c:v>
                </c:pt>
                <c:pt idx="792">
                  <c:v>80.583345367721108</c:v>
                </c:pt>
                <c:pt idx="793">
                  <c:v>80.592731781546064</c:v>
                </c:pt>
                <c:pt idx="794">
                  <c:v>80.60208384435974</c:v>
                </c:pt>
                <c:pt idx="795">
                  <c:v>80.611401713159481</c:v>
                </c:pt>
                <c:pt idx="796">
                  <c:v>80.620685544082335</c:v>
                </c:pt>
                <c:pt idx="797">
                  <c:v>80.629935492410581</c:v>
                </c:pt>
                <c:pt idx="798">
                  <c:v>80.639151712577188</c:v>
                </c:pt>
                <c:pt idx="799">
                  <c:v>80.64833435817124</c:v>
                </c:pt>
                <c:pt idx="800">
                  <c:v>80.657483581943296</c:v>
                </c:pt>
                <c:pt idx="801" formatCode="#,##0.0000">
                  <c:v>80.666599535810718</c:v>
                </c:pt>
                <c:pt idx="802" formatCode="#,##0.000">
                  <c:v>80.675682370863001</c:v>
                </c:pt>
                <c:pt idx="803">
                  <c:v>80.684732237367001</c:v>
                </c:pt>
                <c:pt idx="804">
                  <c:v>80.693749284772167</c:v>
                </c:pt>
                <c:pt idx="805">
                  <c:v>80.702733661715726</c:v>
                </c:pt>
                <c:pt idx="806">
                  <c:v>80.711685516027799</c:v>
                </c:pt>
                <c:pt idx="807">
                  <c:v>80.72060499473659</c:v>
                </c:pt>
                <c:pt idx="808">
                  <c:v>80.729492244073342</c:v>
                </c:pt>
                <c:pt idx="809">
                  <c:v>80.73834740947747</c:v>
                </c:pt>
                <c:pt idx="810">
                  <c:v>80.74717063560152</c:v>
                </c:pt>
                <c:pt idx="811">
                  <c:v>80.755962066316116</c:v>
                </c:pt>
                <c:pt idx="812">
                  <c:v>80.764721844714899</c:v>
                </c:pt>
                <c:pt idx="813">
                  <c:v>80.773450113119438</c:v>
                </c:pt>
                <c:pt idx="814">
                  <c:v>80.782147013084085</c:v>
                </c:pt>
                <c:pt idx="815">
                  <c:v>80.790812685400724</c:v>
                </c:pt>
                <c:pt idx="816">
                  <c:v>80.799447270103684</c:v>
                </c:pt>
                <c:pt idx="817">
                  <c:v>80.808050906474378</c:v>
                </c:pt>
                <c:pt idx="818">
                  <c:v>80.816623733046058</c:v>
                </c:pt>
                <c:pt idx="819">
                  <c:v>80.825165887608549</c:v>
                </c:pt>
                <c:pt idx="820">
                  <c:v>80.833677507212812</c:v>
                </c:pt>
                <c:pt idx="821">
                  <c:v>80.842158728175633</c:v>
                </c:pt>
                <c:pt idx="822">
                  <c:v>80.850609686084169</c:v>
                </c:pt>
                <c:pt idx="823">
                  <c:v>80.859030515800526</c:v>
                </c:pt>
                <c:pt idx="824">
                  <c:v>80.867421351466234</c:v>
                </c:pt>
                <c:pt idx="825">
                  <c:v>80.875782326506808</c:v>
                </c:pt>
                <c:pt idx="826">
                  <c:v>80.884113573636114</c:v>
                </c:pt>
                <c:pt idx="827">
                  <c:v>80.892415224860883</c:v>
                </c:pt>
                <c:pt idx="828">
                  <c:v>80.900687411485038</c:v>
                </c:pt>
                <c:pt idx="829">
                  <c:v>80.908930264114062</c:v>
                </c:pt>
                <c:pt idx="830">
                  <c:v>80.917143912659384</c:v>
                </c:pt>
                <c:pt idx="831">
                  <c:v>80.925328486342579</c:v>
                </c:pt>
                <c:pt idx="832">
                  <c:v>80.933484113699777</c:v>
                </c:pt>
                <c:pt idx="833">
                  <c:v>80.941610922585724</c:v>
                </c:pt>
                <c:pt idx="834">
                  <c:v>80.949709040178178</c:v>
                </c:pt>
                <c:pt idx="835">
                  <c:v>80.957778592981938</c:v>
                </c:pt>
                <c:pt idx="836">
                  <c:v>80.965819706833088</c:v>
                </c:pt>
                <c:pt idx="837">
                  <c:v>80.973832506903065</c:v>
                </c:pt>
                <c:pt idx="838">
                  <c:v>80.981817117702789</c:v>
                </c:pt>
                <c:pt idx="839">
                  <c:v>80.989773663086709</c:v>
                </c:pt>
                <c:pt idx="840">
                  <c:v>80.997702266256809</c:v>
                </c:pt>
                <c:pt idx="841">
                  <c:v>81.005603049766663</c:v>
                </c:pt>
                <c:pt idx="842">
                  <c:v>81.01347613552538</c:v>
                </c:pt>
                <c:pt idx="843">
                  <c:v>81.021321644801574</c:v>
                </c:pt>
                <c:pt idx="844">
                  <c:v>81.029139698227297</c:v>
                </c:pt>
                <c:pt idx="845">
                  <c:v>81.036930415801876</c:v>
                </c:pt>
                <c:pt idx="846">
                  <c:v>81.044693916895838</c:v>
                </c:pt>
                <c:pt idx="847">
                  <c:v>81.052430320254757</c:v>
                </c:pt>
                <c:pt idx="848">
                  <c:v>81.060139744002996</c:v>
                </c:pt>
                <c:pt idx="849">
                  <c:v>81.067822305647582</c:v>
                </c:pt>
                <c:pt idx="850">
                  <c:v>81.075478122081932</c:v>
                </c:pt>
                <c:pt idx="851">
                  <c:v>81.083107309589536</c:v>
                </c:pt>
                <c:pt idx="852">
                  <c:v>81.090709983847773</c:v>
                </c:pt>
                <c:pt idx="853">
                  <c:v>81.098286259931513</c:v>
                </c:pt>
                <c:pt idx="854">
                  <c:v>81.105836252316777</c:v>
                </c:pt>
                <c:pt idx="855">
                  <c:v>81.113360074884412</c:v>
                </c:pt>
                <c:pt idx="856">
                  <c:v>81.120857840923676</c:v>
                </c:pt>
                <c:pt idx="857">
                  <c:v>81.128329663135801</c:v>
                </c:pt>
                <c:pt idx="858">
                  <c:v>81.135775653637623</c:v>
                </c:pt>
                <c:pt idx="859">
                  <c:v>81.143195923964981</c:v>
                </c:pt>
                <c:pt idx="860">
                  <c:v>81.150590585076372</c:v>
                </c:pt>
                <c:pt idx="861">
                  <c:v>81.157959747356358</c:v>
                </c:pt>
                <c:pt idx="862">
                  <c:v>81.165303520618991</c:v>
                </c:pt>
                <c:pt idx="863">
                  <c:v>81.172622014111369</c:v>
                </c:pt>
                <c:pt idx="864">
                  <c:v>81.179915336516927</c:v>
                </c:pt>
                <c:pt idx="865">
                  <c:v>81.187183595958899</c:v>
                </c:pt>
                <c:pt idx="866">
                  <c:v>81.194426900003634</c:v>
                </c:pt>
                <c:pt idx="867">
                  <c:v>81.201645355663999</c:v>
                </c:pt>
                <c:pt idx="868">
                  <c:v>81.208839069402657</c:v>
                </c:pt>
                <c:pt idx="869">
                  <c:v>81.216008147135355</c:v>
                </c:pt>
                <c:pt idx="870">
                  <c:v>81.22315269423423</c:v>
                </c:pt>
                <c:pt idx="871">
                  <c:v>81.230272815531066</c:v>
                </c:pt>
                <c:pt idx="872">
                  <c:v>81.237368615320477</c:v>
                </c:pt>
                <c:pt idx="873">
                  <c:v>81.244440197363176</c:v>
                </c:pt>
                <c:pt idx="874">
                  <c:v>81.251487664889098</c:v>
                </c:pt>
                <c:pt idx="875">
                  <c:v>81.25851112060063</c:v>
                </c:pt>
                <c:pt idx="876">
                  <c:v>81.265510666675681</c:v>
                </c:pt>
                <c:pt idx="877">
                  <c:v>81.272486404770902</c:v>
                </c:pt>
                <c:pt idx="878">
                  <c:v>81.279438436024662</c:v>
                </c:pt>
                <c:pt idx="879">
                  <c:v>81.286366861060259</c:v>
                </c:pt>
                <c:pt idx="880">
                  <c:v>81.293271779988842</c:v>
                </c:pt>
                <c:pt idx="881">
                  <c:v>81.300153292412602</c:v>
                </c:pt>
                <c:pt idx="882">
                  <c:v>81.307011497427652</c:v>
                </c:pt>
                <c:pt idx="883">
                  <c:v>81.313846493627068</c:v>
                </c:pt>
                <c:pt idx="884">
                  <c:v>81.320658379103918</c:v>
                </c:pt>
                <c:pt idx="885">
                  <c:v>81.32744725145416</c:v>
                </c:pt>
                <c:pt idx="886">
                  <c:v>81.334213207779584</c:v>
                </c:pt>
                <c:pt idx="887">
                  <c:v>81.340956344690767</c:v>
                </c:pt>
                <c:pt idx="888">
                  <c:v>81.347676758309916</c:v>
                </c:pt>
                <c:pt idx="889">
                  <c:v>81.354374544273782</c:v>
                </c:pt>
                <c:pt idx="890">
                  <c:v>81.361049797736513</c:v>
                </c:pt>
                <c:pt idx="891">
                  <c:v>81.367702613372472</c:v>
                </c:pt>
                <c:pt idx="892">
                  <c:v>81.374333085379078</c:v>
                </c:pt>
                <c:pt idx="893">
                  <c:v>81.380941307479631</c:v>
                </c:pt>
                <c:pt idx="894">
                  <c:v>81.387527372926044</c:v>
                </c:pt>
                <c:pt idx="895">
                  <c:v>81.394091374501613</c:v>
                </c:pt>
                <c:pt idx="896">
                  <c:v>81.400633404523774</c:v>
                </c:pt>
                <c:pt idx="897">
                  <c:v>81.407153554846872</c:v>
                </c:pt>
                <c:pt idx="898">
                  <c:v>81.413651916864808</c:v>
                </c:pt>
                <c:pt idx="899">
                  <c:v>81.420128581513723</c:v>
                </c:pt>
                <c:pt idx="900">
                  <c:v>81.426583639274739</c:v>
                </c:pt>
                <c:pt idx="901">
                  <c:v>81.433017180176549</c:v>
                </c:pt>
                <c:pt idx="902">
                  <c:v>81.439429293798099</c:v>
                </c:pt>
                <c:pt idx="903">
                  <c:v>81.44582006927115</c:v>
                </c:pt>
                <c:pt idx="904">
                  <c:v>81.452189595282945</c:v>
                </c:pt>
                <c:pt idx="905">
                  <c:v>81.458537960078743</c:v>
                </c:pt>
                <c:pt idx="906">
                  <c:v>81.464865251464445</c:v>
                </c:pt>
                <c:pt idx="907">
                  <c:v>81.471171556809068</c:v>
                </c:pt>
                <c:pt idx="908">
                  <c:v>81.477456963047331</c:v>
                </c:pt>
                <c:pt idx="909">
                  <c:v>81.483721556682141</c:v>
                </c:pt>
                <c:pt idx="910">
                  <c:v>81.48996542378714</c:v>
                </c:pt>
                <c:pt idx="911">
                  <c:v>81.496188650009159</c:v>
                </c:pt>
                <c:pt idx="912">
                  <c:v>81.502391320570652</c:v>
                </c:pt>
                <c:pt idx="913">
                  <c:v>81.508573520272208</c:v>
                </c:pt>
                <c:pt idx="914">
                  <c:v>81.514735333494954</c:v>
                </c:pt>
                <c:pt idx="915">
                  <c:v>81.520876844202959</c:v>
                </c:pt>
                <c:pt idx="916">
                  <c:v>81.526998135945661</c:v>
                </c:pt>
                <c:pt idx="917">
                  <c:v>81.533099291860267</c:v>
                </c:pt>
                <c:pt idx="918">
                  <c:v>81.539180394674091</c:v>
                </c:pt>
                <c:pt idx="919">
                  <c:v>81.545241526706903</c:v>
                </c:pt>
                <c:pt idx="920">
                  <c:v>81.551282769873339</c:v>
                </c:pt>
                <c:pt idx="921">
                  <c:v>81.557304205685128</c:v>
                </c:pt>
                <c:pt idx="922">
                  <c:v>81.563305915253466</c:v>
                </c:pt>
                <c:pt idx="923">
                  <c:v>81.569287979291303</c:v>
                </c:pt>
                <c:pt idx="924">
                  <c:v>81.575250478115606</c:v>
                </c:pt>
                <c:pt idx="925">
                  <c:v>81.581193491649643</c:v>
                </c:pt>
                <c:pt idx="926">
                  <c:v>81.5871170994252</c:v>
                </c:pt>
                <c:pt idx="927">
                  <c:v>81.593021380584844</c:v>
                </c:pt>
                <c:pt idx="928">
                  <c:v>81.598906413884151</c:v>
                </c:pt>
                <c:pt idx="929">
                  <c:v>81.604772277693883</c:v>
                </c:pt>
                <c:pt idx="930">
                  <c:v>81.610619050002185</c:v>
                </c:pt>
                <c:pt idx="931">
                  <c:v>81.616446808416825</c:v>
                </c:pt>
                <c:pt idx="932">
                  <c:v>81.622255630167231</c:v>
                </c:pt>
                <c:pt idx="933">
                  <c:v>81.628045592106758</c:v>
                </c:pt>
                <c:pt idx="934">
                  <c:v>81.633816770714773</c:v>
                </c:pt>
                <c:pt idx="935">
                  <c:v>81.639569242098773</c:v>
                </c:pt>
                <c:pt idx="936">
                  <c:v>81.645303081996502</c:v>
                </c:pt>
                <c:pt idx="937">
                  <c:v>81.651018365778071</c:v>
                </c:pt>
                <c:pt idx="938">
                  <c:v>81.656715168447974</c:v>
                </c:pt>
                <c:pt idx="939">
                  <c:v>81.662393564647203</c:v>
                </c:pt>
                <c:pt idx="940">
                  <c:v>81.668053628655329</c:v>
                </c:pt>
                <c:pt idx="941">
                  <c:v>81.673695434392457</c:v>
                </c:pt>
                <c:pt idx="942">
                  <c:v>81.679319055421317</c:v>
                </c:pt>
                <c:pt idx="943">
                  <c:v>81.684924564949284</c:v>
                </c:pt>
                <c:pt idx="944">
                  <c:v>81.690512035830338</c:v>
                </c:pt>
                <c:pt idx="945">
                  <c:v>81.696081540567079</c:v>
                </c:pt>
                <c:pt idx="946">
                  <c:v>81.701633151312706</c:v>
                </c:pt>
                <c:pt idx="947">
                  <c:v>81.707166939872948</c:v>
                </c:pt>
                <c:pt idx="948">
                  <c:v>81.712682977708056</c:v>
                </c:pt>
                <c:pt idx="949">
                  <c:v>81.71818133593473</c:v>
                </c:pt>
                <c:pt idx="950">
                  <c:v>81.723662085327987</c:v>
                </c:pt>
                <c:pt idx="951">
                  <c:v>81.729125296323204</c:v>
                </c:pt>
                <c:pt idx="952">
                  <c:v>81.734571039017879</c:v>
                </c:pt>
                <c:pt idx="953">
                  <c:v>81.739999383173583</c:v>
                </c:pt>
                <c:pt idx="954">
                  <c:v>81.745410398217857</c:v>
                </c:pt>
                <c:pt idx="955">
                  <c:v>81.750804153246051</c:v>
                </c:pt>
                <c:pt idx="956">
                  <c:v>81.756180717023156</c:v>
                </c:pt>
                <c:pt idx="957">
                  <c:v>81.761540157985678</c:v>
                </c:pt>
                <c:pt idx="958">
                  <c:v>81.766882544243458</c:v>
                </c:pt>
                <c:pt idx="959">
                  <c:v>81.77220794358152</c:v>
                </c:pt>
                <c:pt idx="960">
                  <c:v>81.777516423461776</c:v>
                </c:pt>
                <c:pt idx="961">
                  <c:v>81.782808051024958</c:v>
                </c:pt>
                <c:pt idx="962">
                  <c:v>81.788082893092309</c:v>
                </c:pt>
                <c:pt idx="963">
                  <c:v>81.793341016167375</c:v>
                </c:pt>
                <c:pt idx="964">
                  <c:v>81.798582486437752</c:v>
                </c:pt>
                <c:pt idx="965">
                  <c:v>81.803807369776905</c:v>
                </c:pt>
                <c:pt idx="966">
                  <c:v>81.809015731745816</c:v>
                </c:pt>
                <c:pt idx="967">
                  <c:v>81.814207637594762</c:v>
                </c:pt>
                <c:pt idx="968">
                  <c:v>81.819383152265019</c:v>
                </c:pt>
                <c:pt idx="969">
                  <c:v>81.824542340390565</c:v>
                </c:pt>
                <c:pt idx="970">
                  <c:v>81.829685266299805</c:v>
                </c:pt>
                <c:pt idx="971">
                  <c:v>81.834811994017215</c:v>
                </c:pt>
                <c:pt idx="972">
                  <c:v>81.839922587265008</c:v>
                </c:pt>
                <c:pt idx="973">
                  <c:v>81.845017109464862</c:v>
                </c:pt>
                <c:pt idx="974">
                  <c:v>81.850095623739492</c:v>
                </c:pt>
                <c:pt idx="975">
                  <c:v>81.855158192914359</c:v>
                </c:pt>
                <c:pt idx="976">
                  <c:v>81.860204879519259</c:v>
                </c:pt>
                <c:pt idx="977">
                  <c:v>81.865235745789988</c:v>
                </c:pt>
                <c:pt idx="978">
                  <c:v>81.870250853669887</c:v>
                </c:pt>
                <c:pt idx="979">
                  <c:v>81.875250264811498</c:v>
                </c:pt>
                <c:pt idx="980">
                  <c:v>81.880234040578159</c:v>
                </c:pt>
                <c:pt idx="981">
                  <c:v>81.885202242045565</c:v>
                </c:pt>
                <c:pt idx="982">
                  <c:v>81.890154930003305</c:v>
                </c:pt>
                <c:pt idx="983">
                  <c:v>81.895092164956495</c:v>
                </c:pt>
                <c:pt idx="984">
                  <c:v>81.900014007127282</c:v>
                </c:pt>
                <c:pt idx="985">
                  <c:v>81.904920516456428</c:v>
                </c:pt>
                <c:pt idx="986">
                  <c:v>81.909811752604782</c:v>
                </c:pt>
                <c:pt idx="987">
                  <c:v>81.914687774954842</c:v>
                </c:pt>
                <c:pt idx="988">
                  <c:v>81.919548642612284</c:v>
                </c:pt>
                <c:pt idx="989">
                  <c:v>81.924394414407445</c:v>
                </c:pt>
                <c:pt idx="990">
                  <c:v>81.929225148896805</c:v>
                </c:pt>
                <c:pt idx="991">
                  <c:v>81.93404090436448</c:v>
                </c:pt>
                <c:pt idx="992">
                  <c:v>81.93884173882374</c:v>
                </c:pt>
                <c:pt idx="993">
                  <c:v>81.943627710018433</c:v>
                </c:pt>
                <c:pt idx="994">
                  <c:v>81.948398875424417</c:v>
                </c:pt>
                <c:pt idx="995">
                  <c:v>81.953155292251111</c:v>
                </c:pt>
                <c:pt idx="996">
                  <c:v>81.957897017442804</c:v>
                </c:pt>
                <c:pt idx="997">
                  <c:v>81.962624107680199</c:v>
                </c:pt>
                <c:pt idx="998">
                  <c:v>81.967336619381797</c:v>
                </c:pt>
                <c:pt idx="999">
                  <c:v>81.972034608705258</c:v>
                </c:pt>
                <c:pt idx="1000">
                  <c:v>81.976718131548893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136512"/>
        <c:axId val="356136904"/>
      </c:scatterChart>
      <c:valAx>
        <c:axId val="356136512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0204578459425729"/>
              <c:y val="0.92222224563625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36904"/>
        <c:crosses val="autoZero"/>
        <c:crossBetween val="midCat"/>
      </c:valAx>
      <c:valAx>
        <c:axId val="356136904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State-variable solutions</a:t>
                </a:r>
              </a:p>
            </c:rich>
          </c:tx>
          <c:layout>
            <c:manualLayout>
              <c:xMode val="edge"/>
              <c:yMode val="edge"/>
              <c:x val="2.7650691094891519E-3"/>
              <c:y val="0.314772650046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36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166350865952821"/>
          <c:y val="0.18700289526397471"/>
          <c:w val="0.57015408910187371"/>
          <c:h val="0.110886368479732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01763883392967E-2"/>
          <c:y val="0.20611836301699979"/>
          <c:w val="0.89650032958200887"/>
          <c:h val="0.71585720554821231"/>
        </c:manualLayout>
      </c:layout>
      <c:scatterChart>
        <c:scatterStyle val="smoothMarker"/>
        <c:varyColors val="0"/>
        <c:ser>
          <c:idx val="1"/>
          <c:order val="0"/>
          <c:tx>
            <c:v>INC(t)</c:v>
          </c:tx>
          <c:spPr>
            <a:ln w="28575" cap="rnd">
              <a:solidFill>
                <a:srgbClr val="B6D99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'Baseline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'Baseline model'!$CX$9:$CX$1009</c:f>
              <c:numCache>
                <c:formatCode>#,##0</c:formatCode>
                <c:ptCount val="1001"/>
                <c:pt idx="0">
                  <c:v>0</c:v>
                </c:pt>
                <c:pt idx="1">
                  <c:v>1.7999999999999998</c:v>
                </c:pt>
                <c:pt idx="2">
                  <c:v>3.5689500000000001</c:v>
                </c:pt>
                <c:pt idx="3">
                  <c:v>5.3073461249999996</c:v>
                </c:pt>
                <c:pt idx="4">
                  <c:v>7.0156768303124988</c:v>
                </c:pt>
                <c:pt idx="5">
                  <c:v>8.6944230183164048</c:v>
                </c:pt>
                <c:pt idx="6">
                  <c:v>10.344058153446811</c:v>
                </c:pt>
                <c:pt idx="7">
                  <c:v>11.965048375447227</c:v>
                </c:pt>
                <c:pt idx="8">
                  <c:v>13.557852610910366</c:v>
                </c:pt>
                <c:pt idx="9">
                  <c:v>15.12292268313335</c:v>
                </c:pt>
                <c:pt idx="10">
                  <c:v>16.66070342031259</c:v>
                </c:pt>
                <c:pt idx="11">
                  <c:v>18.171632762103446</c:v>
                </c:pt>
                <c:pt idx="12">
                  <c:v>19.656141864569214</c:v>
                </c:pt>
                <c:pt idx="13">
                  <c:v>21.114655203543769</c:v>
                </c:pt>
                <c:pt idx="14">
                  <c:v>22.547590676431639</c:v>
                </c:pt>
                <c:pt idx="15">
                  <c:v>23.955359702469131</c:v>
                </c:pt>
                <c:pt idx="16">
                  <c:v>25.338367321469676</c:v>
                </c:pt>
                <c:pt idx="17">
                  <c:v>26.697012291076184</c:v>
                </c:pt>
                <c:pt idx="18">
                  <c:v>28.031687182542882</c:v>
                </c:pt>
                <c:pt idx="19">
                  <c:v>29.342778475068826</c:v>
                </c:pt>
                <c:pt idx="20">
                  <c:v>30.63066664870491</c:v>
                </c:pt>
                <c:pt idx="21">
                  <c:v>31.895726275855729</c:v>
                </c:pt>
                <c:pt idx="22">
                  <c:v>33.138326111397681</c:v>
                </c:pt>
                <c:pt idx="23">
                  <c:v>34.358829181433904</c:v>
                </c:pt>
                <c:pt idx="24">
                  <c:v>35.557592870706777</c:v>
                </c:pt>
                <c:pt idx="25">
                  <c:v>36.734969008688104</c:v>
                </c:pt>
                <c:pt idx="26">
                  <c:v>37.89130395436689</c:v>
                </c:pt>
                <c:pt idx="27">
                  <c:v>39.02693867975443</c:v>
                </c:pt>
                <c:pt idx="28">
                  <c:v>40.14220885212589</c:v>
                </c:pt>
                <c:pt idx="29">
                  <c:v>41.237444915017512</c:v>
                </c:pt>
                <c:pt idx="30">
                  <c:v>42.312972167998197</c:v>
                </c:pt>
                <c:pt idx="31">
                  <c:v>43.369110845233905</c:v>
                </c:pt>
                <c:pt idx="32">
                  <c:v>44.406176192862887</c:v>
                </c:pt>
                <c:pt idx="33">
                  <c:v>45.424478545200138</c:v>
                </c:pt>
                <c:pt idx="34">
                  <c:v>46.424323399788101</c:v>
                </c:pt>
                <c:pt idx="35">
                  <c:v>47.406011491311503</c:v>
                </c:pt>
                <c:pt idx="36">
                  <c:v>48.369838864393145</c:v>
                </c:pt>
                <c:pt idx="37">
                  <c:v>49.316096945287683</c:v>
                </c:pt>
                <c:pt idx="38">
                  <c:v>50.245072612489857</c:v>
                </c:pt>
                <c:pt idx="39">
                  <c:v>51.15704826627362</c:v>
                </c:pt>
                <c:pt idx="40">
                  <c:v>52.052301897178367</c:v>
                </c:pt>
                <c:pt idx="41">
                  <c:v>52.931107153457781</c:v>
                </c:pt>
                <c:pt idx="42">
                  <c:v>53.793733407507482</c:v>
                </c:pt>
                <c:pt idx="43">
                  <c:v>54.640445821286299</c:v>
                </c:pt>
                <c:pt idx="44">
                  <c:v>55.471505410746744</c:v>
                </c:pt>
                <c:pt idx="45">
                  <c:v>56.287169109289437</c:v>
                </c:pt>
                <c:pt idx="46">
                  <c:v>57.08768983025621</c:v>
                </c:pt>
                <c:pt idx="47">
                  <c:v>57.873316528476451</c:v>
                </c:pt>
                <c:pt idx="48">
                  <c:v>58.644294260880812</c:v>
                </c:pt>
                <c:pt idx="49">
                  <c:v>59.400864246196633</c:v>
                </c:pt>
                <c:pt idx="50">
                  <c:v>60.143263923738488</c:v>
                </c:pt>
                <c:pt idx="51">
                  <c:v>60.871727011307961</c:v>
                </c:pt>
                <c:pt idx="52">
                  <c:v>61.58648356221569</c:v>
                </c:pt>
                <c:pt idx="53">
                  <c:v>62.287760021439247</c:v>
                </c:pt>
                <c:pt idx="54">
                  <c:v>62.975779280929508</c:v>
                </c:pt>
                <c:pt idx="55">
                  <c:v>63.65076073407883</c:v>
                </c:pt>
                <c:pt idx="56">
                  <c:v>64.31292032936318</c:v>
                </c:pt>
                <c:pt idx="57">
                  <c:v>64.962470623171058</c:v>
                </c:pt>
                <c:pt idx="58">
                  <c:v>65.599620831831203</c:v>
                </c:pt>
                <c:pt idx="59">
                  <c:v>66.22457688285138</c:v>
                </c:pt>
                <c:pt idx="60">
                  <c:v>66.837541465380042</c:v>
                </c:pt>
                <c:pt idx="61">
                  <c:v>67.438714079902482</c:v>
                </c:pt>
                <c:pt idx="62">
                  <c:v>68.028291087183305</c:v>
                </c:pt>
                <c:pt idx="63">
                  <c:v>68.606465756466321</c:v>
                </c:pt>
                <c:pt idx="64">
                  <c:v>69.173428312943159</c:v>
                </c:pt>
                <c:pt idx="65">
                  <c:v>69.729365984501669</c:v>
                </c:pt>
                <c:pt idx="66">
                  <c:v>70.274463047764911</c:v>
                </c:pt>
                <c:pt idx="67">
                  <c:v>70.808900873431469</c:v>
                </c:pt>
                <c:pt idx="68">
                  <c:v>71.332857970927634</c:v>
                </c:pt>
                <c:pt idx="69">
                  <c:v>71.8465100323819</c:v>
                </c:pt>
                <c:pt idx="70">
                  <c:v>72.350029975931704</c:v>
                </c:pt>
                <c:pt idx="71">
                  <c:v>72.843587988373002</c:v>
                </c:pt>
                <c:pt idx="72">
                  <c:v>73.327351567162069</c:v>
                </c:pt>
                <c:pt idx="73">
                  <c:v>73.8014855617797</c:v>
                </c:pt>
                <c:pt idx="74">
                  <c:v>74.266152214467127</c:v>
                </c:pt>
                <c:pt idx="75">
                  <c:v>74.721511200343386</c:v>
                </c:pt>
                <c:pt idx="76">
                  <c:v>75.1677196669133</c:v>
                </c:pt>
                <c:pt idx="77">
                  <c:v>75.604932272975347</c:v>
                </c:pt>
                <c:pt idx="78">
                  <c:v>76.033301226938477</c:v>
                </c:pt>
                <c:pt idx="79">
                  <c:v>76.452976324556744</c:v>
                </c:pt>
                <c:pt idx="80">
                  <c:v>76.864104986090553</c:v>
                </c:pt>
                <c:pt idx="81">
                  <c:v>77.266832292903331</c:v>
                </c:pt>
                <c:pt idx="82">
                  <c:v>77.661301023501892</c:v>
                </c:pt>
                <c:pt idx="83">
                  <c:v>78.047651689029038</c:v>
                </c:pt>
                <c:pt idx="84">
                  <c:v>78.42602256821668</c:v>
                </c:pt>
                <c:pt idx="85">
                  <c:v>78.796549741807581</c:v>
                </c:pt>
                <c:pt idx="86">
                  <c:v>79.159367126453759</c:v>
                </c:pt>
                <c:pt idx="87">
                  <c:v>79.514606508099448</c:v>
                </c:pt>
                <c:pt idx="88">
                  <c:v>79.862397574856388</c:v>
                </c:pt>
                <c:pt idx="89">
                  <c:v>80.202867949379126</c:v>
                </c:pt>
                <c:pt idx="90">
                  <c:v>80.536143220747931</c:v>
                </c:pt>
                <c:pt idx="91">
                  <c:v>80.862346975866643</c:v>
                </c:pt>
                <c:pt idx="92">
                  <c:v>81.181600830382848</c:v>
                </c:pt>
                <c:pt idx="93">
                  <c:v>81.494024459137648</c:v>
                </c:pt>
                <c:pt idx="94">
                  <c:v>81.799735626152057</c:v>
                </c:pt>
                <c:pt idx="95">
                  <c:v>82.098850214156954</c:v>
                </c:pt>
                <c:pt idx="96">
                  <c:v>82.391482253673843</c:v>
                </c:pt>
                <c:pt idx="97">
                  <c:v>82.677743951652474</c:v>
                </c:pt>
                <c:pt idx="98">
                  <c:v>82.957745719673071</c:v>
                </c:pt>
                <c:pt idx="99">
                  <c:v>83.231596201718631</c:v>
                </c:pt>
                <c:pt idx="100">
                  <c:v>83.499402301524725</c:v>
                </c:pt>
                <c:pt idx="101">
                  <c:v>83.761269209512463</c:v>
                </c:pt>
                <c:pt idx="102">
                  <c:v>84.017300429311561</c:v>
                </c:pt>
                <c:pt idx="103">
                  <c:v>84.267597803879127</c:v>
                </c:pt>
                <c:pt idx="104">
                  <c:v>84.512261541220596</c:v>
                </c:pt>
                <c:pt idx="105">
                  <c:v>84.751390239718972</c:v>
                </c:pt>
                <c:pt idx="106">
                  <c:v>84.985080913077724</c:v>
                </c:pt>
                <c:pt idx="107">
                  <c:v>85.213429014883943</c:v>
                </c:pt>
                <c:pt idx="108">
                  <c:v>85.436528462796815</c:v>
                </c:pt>
                <c:pt idx="109">
                  <c:v>85.654471662367456</c:v>
                </c:pt>
                <c:pt idx="110">
                  <c:v>85.867349530495687</c:v>
                </c:pt>
                <c:pt idx="111">
                  <c:v>86.075251518529043</c:v>
                </c:pt>
                <c:pt idx="112">
                  <c:v>86.278265635009447</c:v>
                </c:pt>
                <c:pt idx="113">
                  <c:v>86.476478468073211</c:v>
                </c:pt>
                <c:pt idx="114">
                  <c:v>86.669975207509111</c:v>
                </c:pt>
                <c:pt idx="115">
                  <c:v>86.858839666480037</c:v>
                </c:pt>
                <c:pt idx="116">
                  <c:v>87.04315430291328</c:v>
                </c:pt>
                <c:pt idx="117">
                  <c:v>87.223000240564289</c:v>
                </c:pt>
                <c:pt idx="118">
                  <c:v>87.398457289759079</c:v>
                </c:pt>
                <c:pt idx="119">
                  <c:v>87.569603967819916</c:v>
                </c:pt>
                <c:pt idx="120">
                  <c:v>87.736517519179301</c:v>
                </c:pt>
                <c:pt idx="121">
                  <c:v>87.899273935186699</c:v>
                </c:pt>
                <c:pt idx="122">
                  <c:v>88.057947973613039</c:v>
                </c:pt>
                <c:pt idx="123">
                  <c:v>88.212613177857065</c:v>
                </c:pt>
                <c:pt idx="124">
                  <c:v>88.363341895858582</c:v>
                </c:pt>
                <c:pt idx="125">
                  <c:v>88.510205298722539</c:v>
                </c:pt>
                <c:pt idx="126">
                  <c:v>88.653273399058776</c:v>
                </c:pt>
                <c:pt idx="127">
                  <c:v>88.792615069041346</c:v>
                </c:pt>
                <c:pt idx="128">
                  <c:v>88.928298058191913</c:v>
                </c:pt>
                <c:pt idx="129">
                  <c:v>89.060389010891328</c:v>
                </c:pt>
                <c:pt idx="130">
                  <c:v>89.188953483623465</c:v>
                </c:pt>
                <c:pt idx="131">
                  <c:v>89.31405596195539</c:v>
                </c:pt>
                <c:pt idx="132">
                  <c:v>89.435759877257951</c:v>
                </c:pt>
                <c:pt idx="133">
                  <c:v>89.554127623170487</c:v>
                </c:pt>
                <c:pt idx="134">
                  <c:v>89.669220571813781</c:v>
                </c:pt>
                <c:pt idx="135">
                  <c:v>89.781099089755017</c:v>
                </c:pt>
                <c:pt idx="136">
                  <c:v>89.889822553728237</c:v>
                </c:pt>
                <c:pt idx="137">
                  <c:v>89.995449366114457</c:v>
                </c:pt>
                <c:pt idx="138">
                  <c:v>90.098036970184694</c:v>
                </c:pt>
                <c:pt idx="139">
                  <c:v>90.197641865109674</c:v>
                </c:pt>
                <c:pt idx="140">
                  <c:v>90.294319620739685</c:v>
                </c:pt>
                <c:pt idx="141">
                  <c:v>90.388124892158189</c:v>
                </c:pt>
                <c:pt idx="142">
                  <c:v>90.479111434012452</c:v>
                </c:pt>
                <c:pt idx="143">
                  <c:v>90.567332114624634</c:v>
                </c:pt>
                <c:pt idx="144">
                  <c:v>90.652838929886698</c:v>
                </c:pt>
                <c:pt idx="145">
                  <c:v>90.735683016942488</c:v>
                </c:pt>
                <c:pt idx="146">
                  <c:v>90.815914667659882</c:v>
                </c:pt>
                <c:pt idx="147">
                  <c:v>90.893583341896743</c:v>
                </c:pt>
                <c:pt idx="148">
                  <c:v>90.96873768056318</c:v>
                </c:pt>
                <c:pt idx="149">
                  <c:v>91.041425518483649</c:v>
                </c:pt>
                <c:pt idx="150">
                  <c:v>91.111693897061841</c:v>
                </c:pt>
                <c:pt idx="151">
                  <c:v>91.179589076751199</c:v>
                </c:pt>
                <c:pt idx="152">
                  <c:v>91.245156549334126</c:v>
                </c:pt>
                <c:pt idx="153">
                  <c:v>91.308441050012789</c:v>
                </c:pt>
                <c:pt idx="154">
                  <c:v>91.369486569314404</c:v>
                </c:pt>
                <c:pt idx="155">
                  <c:v>91.428336364813603</c:v>
                </c:pt>
                <c:pt idx="156">
                  <c:v>91.485032972675029</c:v>
                </c:pt>
                <c:pt idx="157">
                  <c:v>91.539618219018507</c:v>
                </c:pt>
                <c:pt idx="158">
                  <c:v>91.592133231109841</c:v>
                </c:pt>
                <c:pt idx="159">
                  <c:v>91.64261844837948</c:v>
                </c:pt>
                <c:pt idx="160">
                  <c:v>91.691113633272053</c:v>
                </c:pt>
                <c:pt idx="161">
                  <c:v>91.737657881929096</c:v>
                </c:pt>
                <c:pt idx="162">
                  <c:v>91.782289634707624</c:v>
                </c:pt>
                <c:pt idx="163">
                  <c:v>91.825046686536908</c:v>
                </c:pt>
                <c:pt idx="164">
                  <c:v>91.865966197116137</c:v>
                </c:pt>
                <c:pt idx="165">
                  <c:v>91.905084700955086</c:v>
                </c:pt>
                <c:pt idx="166">
                  <c:v>91.94243811726048</c:v>
                </c:pt>
                <c:pt idx="167">
                  <c:v>91.978061759670155</c:v>
                </c:pt>
                <c:pt idx="168">
                  <c:v>92.011990345837404</c:v>
                </c:pt>
                <c:pt idx="169">
                  <c:v>92.044258006867949</c:v>
                </c:pt>
                <c:pt idx="170">
                  <c:v>92.074898296611394</c:v>
                </c:pt>
                <c:pt idx="171">
                  <c:v>92.103944200809849</c:v>
                </c:pt>
                <c:pt idx="172">
                  <c:v>92.131428146105463</c:v>
                </c:pt>
                <c:pt idx="173">
                  <c:v>92.157382008909337</c:v>
                </c:pt>
                <c:pt idx="174">
                  <c:v>92.181837124133693</c:v>
                </c:pt>
                <c:pt idx="175">
                  <c:v>92.204824293789471</c:v>
                </c:pt>
                <c:pt idx="176">
                  <c:v>92.226373795451551</c:v>
                </c:pt>
                <c:pt idx="177">
                  <c:v>92.246515390593174</c:v>
                </c:pt>
                <c:pt idx="178">
                  <c:v>92.265278332792121</c:v>
                </c:pt>
                <c:pt idx="179">
                  <c:v>92.282691375810145</c:v>
                </c:pt>
                <c:pt idx="180">
                  <c:v>92.298782781547843</c:v>
                </c:pt>
                <c:pt idx="181">
                  <c:v>92.313580327876664</c:v>
                </c:pt>
                <c:pt idx="182">
                  <c:v>92.327111316350127</c:v>
                </c:pt>
                <c:pt idx="183">
                  <c:v>92.339402579796072</c:v>
                </c:pt>
                <c:pt idx="184">
                  <c:v>92.350480489791408</c:v>
                </c:pt>
                <c:pt idx="185">
                  <c:v>92.360370964021598</c:v>
                </c:pt>
                <c:pt idx="186">
                  <c:v>92.369099473526532</c:v>
                </c:pt>
                <c:pt idx="187">
                  <c:v>92.37669104983415</c:v>
                </c:pt>
                <c:pt idx="188">
                  <c:v>92.383170291984072</c:v>
                </c:pt>
                <c:pt idx="189">
                  <c:v>92.388561373442514</c:v>
                </c:pt>
                <c:pt idx="190">
                  <c:v>92.392888048910294</c:v>
                </c:pt>
                <c:pt idx="191">
                  <c:v>92.396173661025529</c:v>
                </c:pt>
                <c:pt idx="192">
                  <c:v>92.398441146962668</c:v>
                </c:pt>
                <c:pt idx="193">
                  <c:v>92.399713044929371</c:v>
                </c:pt>
                <c:pt idx="194">
                  <c:v>92.400011500562783</c:v>
                </c:pt>
                <c:pt idx="195">
                  <c:v>92.399358273226881</c:v>
                </c:pt>
                <c:pt idx="196">
                  <c:v>92.397774742212206</c:v>
                </c:pt>
                <c:pt idx="197">
                  <c:v>92.395281912839636</c:v>
                </c:pt>
                <c:pt idx="198">
                  <c:v>92.391900422469462</c:v>
                </c:pt>
                <c:pt idx="199">
                  <c:v>92.387650546417433</c:v>
                </c:pt>
                <c:pt idx="200">
                  <c:v>92.382552203779028</c:v>
                </c:pt>
                <c:pt idx="201">
                  <c:v>92.376624963163522</c:v>
                </c:pt>
                <c:pt idx="202">
                  <c:v>92.369888048338936</c:v>
                </c:pt>
                <c:pt idx="203">
                  <c:v>92.362360343789533</c:v>
                </c:pt>
                <c:pt idx="204">
                  <c:v>92.35406040018708</c:v>
                </c:pt>
                <c:pt idx="205">
                  <c:v>92.345006439776995</c:v>
                </c:pt>
                <c:pt idx="206">
                  <c:v>92.33521636168112</c:v>
                </c:pt>
                <c:pt idx="207">
                  <c:v>92.324707747117913</c:v>
                </c:pt>
                <c:pt idx="208">
                  <c:v>92.313497864541688</c:v>
                </c:pt>
                <c:pt idx="209">
                  <c:v>92.30160367470188</c:v>
                </c:pt>
                <c:pt idx="210">
                  <c:v>92.289041835623735</c:v>
                </c:pt>
                <c:pt idx="211">
                  <c:v>92.275828707511408</c:v>
                </c:pt>
                <c:pt idx="212">
                  <c:v>92.261980357575112</c:v>
                </c:pt>
                <c:pt idx="213">
                  <c:v>92.247512564782795</c:v>
                </c:pt>
                <c:pt idx="214">
                  <c:v>92.23244082453806</c:v>
                </c:pt>
                <c:pt idx="215">
                  <c:v>92.216780353285316</c:v>
                </c:pt>
                <c:pt idx="216">
                  <c:v>92.200546093042988</c:v>
                </c:pt>
                <c:pt idx="217">
                  <c:v>92.183752715866362</c:v>
                </c:pt>
                <c:pt idx="218">
                  <c:v>92.166414628240744</c:v>
                </c:pt>
                <c:pt idx="219">
                  <c:v>92.148545975406179</c:v>
                </c:pt>
                <c:pt idx="220">
                  <c:v>92.130160645614694</c:v>
                </c:pt>
                <c:pt idx="221">
                  <c:v>92.111272274321294</c:v>
                </c:pt>
                <c:pt idx="222">
                  <c:v>92.091894248309359</c:v>
                </c:pt>
                <c:pt idx="223">
                  <c:v>92.072039709751849</c:v>
                </c:pt>
                <c:pt idx="224">
                  <c:v>92.051721560208946</c:v>
                </c:pt>
                <c:pt idx="225">
                  <c:v>92.030952464563399</c:v>
                </c:pt>
                <c:pt idx="226">
                  <c:v>92.00974485489435</c:v>
                </c:pt>
                <c:pt idx="227">
                  <c:v>91.988110934290603</c:v>
                </c:pt>
                <c:pt idx="228">
                  <c:v>91.966062680604267</c:v>
                </c:pt>
                <c:pt idx="229">
                  <c:v>91.943611850145757</c:v>
                </c:pt>
                <c:pt idx="230">
                  <c:v>91.920769981321001</c:v>
                </c:pt>
                <c:pt idx="231">
                  <c:v>91.897548398211683</c:v>
                </c:pt>
                <c:pt idx="232">
                  <c:v>91.873958214099389</c:v>
                </c:pt>
                <c:pt idx="233">
                  <c:v>91.850010334934836</c:v>
                </c:pt>
                <c:pt idx="234">
                  <c:v>91.825715462752413</c:v>
                </c:pt>
                <c:pt idx="235">
                  <c:v>91.801084099031399</c:v>
                </c:pt>
                <c:pt idx="236">
                  <c:v>91.776126548004541</c:v>
                </c:pt>
                <c:pt idx="237">
                  <c:v>91.750852919914649</c:v>
                </c:pt>
                <c:pt idx="238">
                  <c:v>91.725273134220132</c:v>
                </c:pt>
                <c:pt idx="239">
                  <c:v>91.699396922750253</c:v>
                </c:pt>
                <c:pt idx="240">
                  <c:v>91.673233832810837</c:v>
                </c:pt>
                <c:pt idx="241">
                  <c:v>91.646793230241258</c:v>
                </c:pt>
                <c:pt idx="242">
                  <c:v>91.620084302423322</c:v>
                </c:pt>
                <c:pt idx="243">
                  <c:v>91.593116061242853</c:v>
                </c:pt>
                <c:pt idx="244">
                  <c:v>91.565897346004959</c:v>
                </c:pt>
                <c:pt idx="245">
                  <c:v>91.538436826302984</c:v>
                </c:pt>
                <c:pt idx="246">
                  <c:v>91.510743004842908</c:v>
                </c:pt>
                <c:pt idx="247">
                  <c:v>91.48282422022271</c:v>
                </c:pt>
                <c:pt idx="248">
                  <c:v>91.454688649668441</c:v>
                </c:pt>
                <c:pt idx="249">
                  <c:v>91.426344311726865</c:v>
                </c:pt>
                <c:pt idx="250">
                  <c:v>91.397799068915873</c:v>
                </c:pt>
                <c:pt idx="251">
                  <c:v>91.369060630333053</c:v>
                </c:pt>
                <c:pt idx="252">
                  <c:v>91.340136554223108</c:v>
                </c:pt>
                <c:pt idx="253">
                  <c:v>91.311034250504719</c:v>
                </c:pt>
                <c:pt idx="254">
                  <c:v>91.281760983257669</c:v>
                </c:pt>
                <c:pt idx="255">
                  <c:v>91.252323873170468</c:v>
                </c:pt>
                <c:pt idx="256">
                  <c:v>91.222729899949599</c:v>
                </c:pt>
                <c:pt idx="257">
                  <c:v>91.192985904690488</c:v>
                </c:pt>
                <c:pt idx="258">
                  <c:v>91.163098592210957</c:v>
                </c:pt>
                <c:pt idx="259">
                  <c:v>91.133074533347937</c:v>
                </c:pt>
                <c:pt idx="260">
                  <c:v>91.102920167217704</c:v>
                </c:pt>
                <c:pt idx="261">
                  <c:v>91.072641803440433</c:v>
                </c:pt>
                <c:pt idx="262">
                  <c:v>91.042245624329297</c:v>
                </c:pt>
                <c:pt idx="263">
                  <c:v>91.011737687045297</c:v>
                </c:pt>
                <c:pt idx="264">
                  <c:v>90.981123925717455</c:v>
                </c:pt>
                <c:pt idx="265">
                  <c:v>90.950410153529688</c:v>
                </c:pt>
                <c:pt idx="266">
                  <c:v>90.919602064774494</c:v>
                </c:pt>
                <c:pt idx="267">
                  <c:v>90.888705236874046</c:v>
                </c:pt>
                <c:pt idx="268">
                  <c:v>90.85772513236904</c:v>
                </c:pt>
                <c:pt idx="269">
                  <c:v>90.82666710087625</c:v>
                </c:pt>
                <c:pt idx="270">
                  <c:v>90.795536381014671</c:v>
                </c:pt>
                <c:pt idx="271">
                  <c:v>90.764338102301124</c:v>
                </c:pt>
                <c:pt idx="272">
                  <c:v>90.73307728701576</c:v>
                </c:pt>
                <c:pt idx="273">
                  <c:v>90.701758852037827</c:v>
                </c:pt>
                <c:pt idx="274">
                  <c:v>90.670387610652085</c:v>
                </c:pt>
                <c:pt idx="275">
                  <c:v>90.638968274326686</c:v>
                </c:pt>
                <c:pt idx="276">
                  <c:v>90.607505454462398</c:v>
                </c:pt>
                <c:pt idx="277">
                  <c:v>90.576003664114211</c:v>
                </c:pt>
                <c:pt idx="278">
                  <c:v>90.544467319685225</c:v>
                </c:pt>
                <c:pt idx="279">
                  <c:v>90.512900742593686</c:v>
                </c:pt>
                <c:pt idx="280">
                  <c:v>90.48130816091323</c:v>
                </c:pt>
                <c:pt idx="281">
                  <c:v>90.449693710987049</c:v>
                </c:pt>
                <c:pt idx="282">
                  <c:v>90.4180614390161</c:v>
                </c:pt>
                <c:pt idx="283">
                  <c:v>90.386415302622012</c:v>
                </c:pt>
                <c:pt idx="284">
                  <c:v>90.354759172384917</c:v>
                </c:pt>
                <c:pt idx="285">
                  <c:v>90.323096833356587</c:v>
                </c:pt>
                <c:pt idx="286">
                  <c:v>90.291431986549512</c:v>
                </c:pt>
                <c:pt idx="287">
                  <c:v>90.259768250401848</c:v>
                </c:pt>
                <c:pt idx="288">
                  <c:v>90.228109162219013</c:v>
                </c:pt>
                <c:pt idx="289">
                  <c:v>90.196458179592128</c:v>
                </c:pt>
                <c:pt idx="290">
                  <c:v>90.164818681793591</c:v>
                </c:pt>
                <c:pt idx="291">
                  <c:v>90.133193971150305</c:v>
                </c:pt>
                <c:pt idx="292">
                  <c:v>90.101587274394817</c:v>
                </c:pt>
                <c:pt idx="293">
                  <c:v>90.070001743994567</c:v>
                </c:pt>
                <c:pt idx="294">
                  <c:v>90.038440459459949</c:v>
                </c:pt>
                <c:pt idx="295">
                  <c:v>90.006906428631154</c:v>
                </c:pt>
                <c:pt idx="296">
                  <c:v>89.97540258894432</c:v>
                </c:pt>
                <c:pt idx="297">
                  <c:v>89.943931808677206</c:v>
                </c:pt>
                <c:pt idx="298">
                  <c:v>89.912496888174871</c:v>
                </c:pt>
                <c:pt idx="299">
                  <c:v>89.881100561055334</c:v>
                </c:pt>
                <c:pt idx="300">
                  <c:v>89.849745495396078</c:v>
                </c:pt>
                <c:pt idx="301">
                  <c:v>89.818434294901053</c:v>
                </c:pt>
                <c:pt idx="302">
                  <c:v>89.787169500048918</c:v>
                </c:pt>
                <c:pt idx="303">
                  <c:v>89.755953589222784</c:v>
                </c:pt>
                <c:pt idx="304">
                  <c:v>89.724788979821497</c:v>
                </c:pt>
                <c:pt idx="305">
                  <c:v>89.693678029352938</c:v>
                </c:pt>
                <c:pt idx="306">
                  <c:v>89.6626230365097</c:v>
                </c:pt>
                <c:pt idx="307">
                  <c:v>89.631626242227114</c:v>
                </c:pt>
                <c:pt idx="308">
                  <c:v>89.600689830724292</c:v>
                </c:pt>
                <c:pt idx="309">
                  <c:v>89.569815930528023</c:v>
                </c:pt>
                <c:pt idx="310">
                  <c:v>89.539006615480218</c:v>
                </c:pt>
                <c:pt idx="311">
                  <c:v>89.508263905728811</c:v>
                </c:pt>
                <c:pt idx="312">
                  <c:v>89.477589768702558</c:v>
                </c:pt>
                <c:pt idx="313">
                  <c:v>89.446986120069994</c:v>
                </c:pt>
                <c:pt idx="314">
                  <c:v>89.416454824682702</c:v>
                </c:pt>
                <c:pt idx="315">
                  <c:v>89.385997697503129</c:v>
                </c:pt>
                <c:pt idx="316">
                  <c:v>89.3556165045173</c:v>
                </c:pt>
                <c:pt idx="317">
                  <c:v>89.325312963632683</c:v>
                </c:pt>
                <c:pt idx="318">
                  <c:v>89.295088745561202</c:v>
                </c:pt>
                <c:pt idx="319">
                  <c:v>89.264945474687934</c:v>
                </c:pt>
                <c:pt idx="320">
                  <c:v>89.23488472992544</c:v>
                </c:pt>
                <c:pt idx="321">
                  <c:v>89.204908045554205</c:v>
                </c:pt>
                <c:pt idx="322">
                  <c:v>89.175016912049188</c:v>
                </c:pt>
                <c:pt idx="323">
                  <c:v>89.145212776892919</c:v>
                </c:pt>
                <c:pt idx="324">
                  <c:v>89.115497045375065</c:v>
                </c:pt>
                <c:pt idx="325">
                  <c:v>89.085871081378954</c:v>
                </c:pt>
                <c:pt idx="326">
                  <c:v>89.056336208155159</c:v>
                </c:pt>
                <c:pt idx="327">
                  <c:v>89.026893709082245</c:v>
                </c:pt>
                <c:pt idx="328">
                  <c:v>88.997544828415059</c:v>
                </c:pt>
                <c:pt idx="329">
                  <c:v>88.968290772020595</c:v>
                </c:pt>
                <c:pt idx="330">
                  <c:v>88.939132708101823</c:v>
                </c:pt>
                <c:pt idx="331">
                  <c:v>88.910071767909358</c:v>
                </c:pt>
                <c:pt idx="332">
                  <c:v>88.88110904644158</c:v>
                </c:pt>
                <c:pt idx="333">
                  <c:v>88.852245603132914</c:v>
                </c:pt>
                <c:pt idx="334">
                  <c:v>88.82348246253099</c:v>
                </c:pt>
                <c:pt idx="335">
                  <c:v>88.794820614962234</c:v>
                </c:pt>
                <c:pt idx="336">
                  <c:v>88.76626101718675</c:v>
                </c:pt>
                <c:pt idx="337">
                  <c:v>88.737804593042029</c:v>
                </c:pt>
                <c:pt idx="338">
                  <c:v>88.709452234076153</c:v>
                </c:pt>
                <c:pt idx="339">
                  <c:v>88.681204800170278</c:v>
                </c:pt>
                <c:pt idx="340">
                  <c:v>88.653063120150961</c:v>
                </c:pt>
                <c:pt idx="341">
                  <c:v>88.625027992392049</c:v>
                </c:pt>
                <c:pt idx="342">
                  <c:v>88.597100185406688</c:v>
                </c:pt>
                <c:pt idx="343">
                  <c:v>88.569280438429374</c:v>
                </c:pt>
                <c:pt idx="344">
                  <c:v>88.541569461988189</c:v>
                </c:pt>
                <c:pt idx="345">
                  <c:v>88.513967938467587</c:v>
                </c:pt>
                <c:pt idx="346">
                  <c:v>88.486476522661746</c:v>
                </c:pt>
                <c:pt idx="347">
                  <c:v>88.459095842318447</c:v>
                </c:pt>
                <c:pt idx="348">
                  <c:v>88.43182649867407</c:v>
                </c:pt>
                <c:pt idx="349">
                  <c:v>88.404669066979437</c:v>
                </c:pt>
                <c:pt idx="350">
                  <c:v>88.37762409701682</c:v>
                </c:pt>
                <c:pt idx="351">
                  <c:v>88.350692113608346</c:v>
                </c:pt>
                <c:pt idx="352">
                  <c:v>88.323873617115623</c:v>
                </c:pt>
                <c:pt idx="353">
                  <c:v>88.297169083931223</c:v>
                </c:pt>
                <c:pt idx="354">
                  <c:v>88.270578966961551</c:v>
                </c:pt>
                <c:pt idx="355">
                  <c:v>88.244103696101746</c:v>
                </c:pt>
                <c:pt idx="356">
                  <c:v>88.217743678702504</c:v>
                </c:pt>
                <c:pt idx="357">
                  <c:v>88.191499300028951</c:v>
                </c:pt>
                <c:pt idx="358">
                  <c:v>88.165370923711677</c:v>
                </c:pt>
                <c:pt idx="359">
                  <c:v>88.139358892190288</c:v>
                </c:pt>
                <c:pt idx="360">
                  <c:v>88.113463527149207</c:v>
                </c:pt>
                <c:pt idx="361">
                  <c:v>88.087685129946195</c:v>
                </c:pt>
                <c:pt idx="362">
                  <c:v>88.062023982033438</c:v>
                </c:pt>
                <c:pt idx="363">
                  <c:v>88.036480345371601</c:v>
                </c:pt>
                <c:pt idx="364">
                  <c:v>88.011054462836682</c:v>
                </c:pt>
                <c:pt idx="365">
                  <c:v>87.985746558619937</c:v>
                </c:pt>
                <c:pt idx="366">
                  <c:v>87.960556838621002</c:v>
                </c:pt>
                <c:pt idx="367">
                  <c:v>87.935485490834196</c:v>
                </c:pt>
                <c:pt idx="368">
                  <c:v>87.910532685728256</c:v>
                </c:pt>
                <c:pt idx="369">
                  <c:v>87.88569857661949</c:v>
                </c:pt>
                <c:pt idx="370">
                  <c:v>87.860983300038512</c:v>
                </c:pt>
                <c:pt idx="371">
                  <c:v>87.836386976090736</c:v>
                </c:pt>
                <c:pt idx="372">
                  <c:v>87.811909708810518</c:v>
                </c:pt>
                <c:pt idx="373">
                  <c:v>87.787551586509309</c:v>
                </c:pt>
                <c:pt idx="374">
                  <c:v>87.763312682117629</c:v>
                </c:pt>
                <c:pt idx="375">
                  <c:v>87.739193053521291</c:v>
                </c:pt>
                <c:pt idx="376">
                  <c:v>87.715192743891635</c:v>
                </c:pt>
                <c:pt idx="377">
                  <c:v>87.691311782010118</c:v>
                </c:pt>
                <c:pt idx="378">
                  <c:v>87.667550182587235</c:v>
                </c:pt>
                <c:pt idx="379">
                  <c:v>87.643907946575922</c:v>
                </c:pt>
                <c:pt idx="380">
                  <c:v>87.620385061479297</c:v>
                </c:pt>
                <c:pt idx="381">
                  <c:v>87.59698150165336</c:v>
                </c:pt>
                <c:pt idx="382">
                  <c:v>87.57369722860409</c:v>
                </c:pt>
                <c:pt idx="383">
                  <c:v>87.550532191279501</c:v>
                </c:pt>
                <c:pt idx="384">
                  <c:v>87.527486326356495</c:v>
                </c:pt>
                <c:pt idx="385">
                  <c:v>87.504559558522729</c:v>
                </c:pt>
                <c:pt idx="386">
                  <c:v>87.481751800753514</c:v>
                </c:pt>
                <c:pt idx="387">
                  <c:v>87.459062954583786</c:v>
                </c:pt>
                <c:pt idx="388">
                  <c:v>87.436492910375264</c:v>
                </c:pt>
                <c:pt idx="389">
                  <c:v>87.414041547579075</c:v>
                </c:pt>
                <c:pt idx="390">
                  <c:v>87.391708734993358</c:v>
                </c:pt>
                <c:pt idx="391">
                  <c:v>87.369494331016725</c:v>
                </c:pt>
                <c:pt idx="392">
                  <c:v>87.347398183896885</c:v>
                </c:pt>
                <c:pt idx="393">
                  <c:v>87.325420131974994</c:v>
                </c:pt>
                <c:pt idx="394">
                  <c:v>87.303560003925654</c:v>
                </c:pt>
                <c:pt idx="395">
                  <c:v>87.281817618992577</c:v>
                </c:pt>
                <c:pt idx="396">
                  <c:v>87.260192787220063</c:v>
                </c:pt>
                <c:pt idx="397">
                  <c:v>87.238685309680278</c:v>
                </c:pt>
                <c:pt idx="398">
                  <c:v>87.217294978696586</c:v>
                </c:pt>
                <c:pt idx="399">
                  <c:v>87.196021578062684</c:v>
                </c:pt>
                <c:pt idx="400">
                  <c:v>87.174864883257939</c:v>
                </c:pt>
                <c:pt idx="401">
                  <c:v>87.153824661658788</c:v>
                </c:pt>
                <c:pt idx="402">
                  <c:v>87.132900672746231</c:v>
                </c:pt>
                <c:pt idx="403">
                  <c:v>87.112092668309785</c:v>
                </c:pt>
                <c:pt idx="404">
                  <c:v>87.091400392647472</c:v>
                </c:pt>
                <c:pt idx="405">
                  <c:v>87.070823582762358</c:v>
                </c:pt>
                <c:pt idx="406">
                  <c:v>87.050361968555507</c:v>
                </c:pt>
                <c:pt idx="407">
                  <c:v>87.030015273015238</c:v>
                </c:pt>
                <c:pt idx="408">
                  <c:v>87.009783212403164</c:v>
                </c:pt>
                <c:pt idx="409">
                  <c:v>86.989665496436658</c:v>
                </c:pt>
                <c:pt idx="410">
                  <c:v>86.969661828467991</c:v>
                </c:pt>
                <c:pt idx="411">
                  <c:v>86.94977190566027</c:v>
                </c:pt>
                <c:pt idx="412">
                  <c:v>86.929995419160036</c:v>
                </c:pt>
                <c:pt idx="413">
                  <c:v>86.910332054266661</c:v>
                </c:pt>
                <c:pt idx="414">
                  <c:v>86.890781490598727</c:v>
                </c:pt>
                <c:pt idx="415">
                  <c:v>86.871343402257224</c:v>
                </c:pt>
                <c:pt idx="416">
                  <c:v>86.85201745798571</c:v>
                </c:pt>
                <c:pt idx="417">
                  <c:v>86.83280332132756</c:v>
                </c:pt>
                <c:pt idx="418">
                  <c:v>86.813700650780191</c:v>
                </c:pt>
                <c:pt idx="419">
                  <c:v>86.794709099946473</c:v>
                </c:pt>
                <c:pt idx="420">
                  <c:v>86.775828317683306</c:v>
                </c:pt>
                <c:pt idx="421">
                  <c:v>86.757057948247322</c:v>
                </c:pt>
                <c:pt idx="422">
                  <c:v>86.738397631437905</c:v>
                </c:pt>
                <c:pt idx="423">
                  <c:v>86.719847002737509</c:v>
                </c:pt>
                <c:pt idx="424">
                  <c:v>86.70140569344936</c:v>
                </c:pt>
                <c:pt idx="425">
                  <c:v>86.683073330832372</c:v>
                </c:pt>
                <c:pt idx="426">
                  <c:v>86.664849538233753</c:v>
                </c:pt>
                <c:pt idx="427">
                  <c:v>86.64673393521889</c:v>
                </c:pt>
                <c:pt idx="428">
                  <c:v>86.628726137698806</c:v>
                </c:pt>
                <c:pt idx="429">
                  <c:v>86.610825758055213</c:v>
                </c:pt>
                <c:pt idx="430">
                  <c:v>86.593032405263102</c:v>
                </c:pt>
                <c:pt idx="431">
                  <c:v>86.57534568501103</c:v>
                </c:pt>
                <c:pt idx="432">
                  <c:v>86.557765199819045</c:v>
                </c:pt>
                <c:pt idx="433">
                  <c:v>86.540290549154321</c:v>
                </c:pt>
                <c:pt idx="434">
                  <c:v>86.522921329544573</c:v>
                </c:pt>
                <c:pt idx="435">
                  <c:v>86.505657134689258</c:v>
                </c:pt>
                <c:pt idx="436">
                  <c:v>86.4884975555686</c:v>
                </c:pt>
                <c:pt idx="437">
                  <c:v>86.471442180550525</c:v>
                </c:pt>
                <c:pt idx="438">
                  <c:v>86.454490595495358</c:v>
                </c:pt>
                <c:pt idx="439">
                  <c:v>86.437642383858588</c:v>
                </c:pt>
                <c:pt idx="440">
                  <c:v>86.420897126791687</c:v>
                </c:pt>
                <c:pt idx="441">
                  <c:v>86.4042544032406</c:v>
                </c:pt>
                <c:pt idx="442">
                  <c:v>86.387713790042653</c:v>
                </c:pt>
                <c:pt idx="443">
                  <c:v>86.371274862021295</c:v>
                </c:pt>
                <c:pt idx="444">
                  <c:v>86.354937192079021</c:v>
                </c:pt>
                <c:pt idx="445">
                  <c:v>86.33870035128848</c:v>
                </c:pt>
                <c:pt idx="446">
                  <c:v>86.322563908981621</c:v>
                </c:pt>
                <c:pt idx="447">
                  <c:v>86.306527432837143</c:v>
                </c:pt>
                <c:pt idx="448">
                  <c:v>86.290590488966146</c:v>
                </c:pt>
                <c:pt idx="449">
                  <c:v>86.274752641996074</c:v>
                </c:pt>
                <c:pt idx="450">
                  <c:v>86.259013455152811</c:v>
                </c:pt>
                <c:pt idx="451">
                  <c:v>86.243372490341287</c:v>
                </c:pt>
                <c:pt idx="452">
                  <c:v>86.227829308224329</c:v>
                </c:pt>
                <c:pt idx="453">
                  <c:v>86.212383468299834</c:v>
                </c:pt>
                <c:pt idx="454">
                  <c:v>86.197034528976474</c:v>
                </c:pt>
                <c:pt idx="455">
                  <c:v>86.181782047647687</c:v>
                </c:pt>
                <c:pt idx="456">
                  <c:v>86.16662558076429</c:v>
                </c:pt>
                <c:pt idx="457">
                  <c:v>86.15156468390542</c:v>
                </c:pt>
                <c:pt idx="458">
                  <c:v>86.136598911848054</c:v>
                </c:pt>
                <c:pt idx="459">
                  <c:v>86.121727818635023</c:v>
                </c:pt>
                <c:pt idx="460">
                  <c:v>86.1069509576417</c:v>
                </c:pt>
                <c:pt idx="461">
                  <c:v>86.092267881641135</c:v>
                </c:pt>
                <c:pt idx="462">
                  <c:v>86.077678142867853</c:v>
                </c:pt>
                <c:pt idx="463">
                  <c:v>86.063181293080291</c:v>
                </c:pt>
                <c:pt idx="464">
                  <c:v>86.048776883621855</c:v>
                </c:pt>
                <c:pt idx="465">
                  <c:v>86.034464465480767</c:v>
                </c:pt>
                <c:pt idx="466">
                  <c:v>86.020243589348439</c:v>
                </c:pt>
                <c:pt idx="467">
                  <c:v>86.006113805676733</c:v>
                </c:pt>
                <c:pt idx="468">
                  <c:v>85.992074664733849</c:v>
                </c:pt>
                <c:pt idx="469">
                  <c:v>85.978125716659036</c:v>
                </c:pt>
                <c:pt idx="470">
                  <c:v>85.964266511516101</c:v>
                </c:pt>
                <c:pt idx="471">
                  <c:v>85.950496599345783</c:v>
                </c:pt>
                <c:pt idx="472">
                  <c:v>85.936815530216748</c:v>
                </c:pt>
                <c:pt idx="473">
                  <c:v>85.923222854275679</c:v>
                </c:pt>
                <c:pt idx="474">
                  <c:v>85.909718121796146</c:v>
                </c:pt>
                <c:pt idx="475">
                  <c:v>85.896300883226289</c:v>
                </c:pt>
                <c:pt idx="476">
                  <c:v>85.882970689235563</c:v>
                </c:pt>
                <c:pt idx="477">
                  <c:v>85.86972709076025</c:v>
                </c:pt>
                <c:pt idx="478">
                  <c:v>85.856569639048104</c:v>
                </c:pt>
                <c:pt idx="479">
                  <c:v>85.84349788570178</c:v>
                </c:pt>
                <c:pt idx="480">
                  <c:v>85.830511382721326</c:v>
                </c:pt>
                <c:pt idx="481">
                  <c:v>85.817609682545807</c:v>
                </c:pt>
                <c:pt idx="482">
                  <c:v>85.804792338093677</c:v>
                </c:pt>
                <c:pt idx="483">
                  <c:v>85.792058902802452</c:v>
                </c:pt>
                <c:pt idx="484">
                  <c:v>85.77940893066723</c:v>
                </c:pt>
                <c:pt idx="485">
                  <c:v>85.766841976278485</c:v>
                </c:pt>
                <c:pt idx="486">
                  <c:v>85.754357594858789</c:v>
                </c:pt>
                <c:pt idx="487">
                  <c:v>85.741955342298681</c:v>
                </c:pt>
                <c:pt idx="488">
                  <c:v>85.729634775191769</c:v>
                </c:pt>
                <c:pt idx="489">
                  <c:v>85.71739545086875</c:v>
                </c:pt>
                <c:pt idx="490">
                  <c:v>85.705236927430803</c:v>
                </c:pt>
                <c:pt idx="491">
                  <c:v>85.693158763781994</c:v>
                </c:pt>
                <c:pt idx="492">
                  <c:v>85.681160519660935</c:v>
                </c:pt>
                <c:pt idx="493">
                  <c:v>85.669241755671678</c:v>
                </c:pt>
                <c:pt idx="494">
                  <c:v>85.657402033313716</c:v>
                </c:pt>
                <c:pt idx="495">
                  <c:v>85.645640915011299</c:v>
                </c:pt>
                <c:pt idx="496">
                  <c:v>85.633957964141928</c:v>
                </c:pt>
                <c:pt idx="497">
                  <c:v>85.622352745064177</c:v>
                </c:pt>
                <c:pt idx="498">
                  <c:v>85.610824823144725</c:v>
                </c:pt>
                <c:pt idx="499">
                  <c:v>85.59937376478463</c:v>
                </c:pt>
                <c:pt idx="500">
                  <c:v>85.587999137445038</c:v>
                </c:pt>
                <c:pt idx="501">
                  <c:v>85.576700509672051</c:v>
                </c:pt>
                <c:pt idx="502">
                  <c:v>85.565477451120984</c:v>
                </c:pt>
                <c:pt idx="503">
                  <c:v>85.55432953257997</c:v>
                </c:pt>
                <c:pt idx="504">
                  <c:v>85.5432563259929</c:v>
                </c:pt>
                <c:pt idx="505">
                  <c:v>85.532257404481626</c:v>
                </c:pt>
                <c:pt idx="506">
                  <c:v>85.521332342367671</c:v>
                </c:pt>
                <c:pt idx="507">
                  <c:v>85.510480715193268</c:v>
                </c:pt>
                <c:pt idx="508">
                  <c:v>85.499702099741768</c:v>
                </c:pt>
                <c:pt idx="509">
                  <c:v>85.488996074057482</c:v>
                </c:pt>
                <c:pt idx="510">
                  <c:v>85.478362217464863</c:v>
                </c:pt>
                <c:pt idx="511">
                  <c:v>85.467800110587262</c:v>
                </c:pt>
                <c:pt idx="512">
                  <c:v>85.457309335364926</c:v>
                </c:pt>
                <c:pt idx="513">
                  <c:v>85.446889475072652</c:v>
                </c:pt>
                <c:pt idx="514">
                  <c:v>85.436540114336736</c:v>
                </c:pt>
                <c:pt idx="515">
                  <c:v>85.426260839151425</c:v>
                </c:pt>
                <c:pt idx="516">
                  <c:v>85.41605123689493</c:v>
                </c:pt>
                <c:pt idx="517">
                  <c:v>85.405910896344807</c:v>
                </c:pt>
                <c:pt idx="518">
                  <c:v>85.39583940769289</c:v>
                </c:pt>
                <c:pt idx="519">
                  <c:v>85.3858363625598</c:v>
                </c:pt>
                <c:pt idx="520">
                  <c:v>85.375901354008846</c:v>
                </c:pt>
                <c:pt idx="521">
                  <c:v>85.366033976559521</c:v>
                </c:pt>
                <c:pt idx="522">
                  <c:v>85.356233826200452</c:v>
                </c:pt>
                <c:pt idx="523">
                  <c:v>85.346500500402101</c:v>
                </c:pt>
                <c:pt idx="524">
                  <c:v>85.336833598128777</c:v>
                </c:pt>
                <c:pt idx="525">
                  <c:v>85.327232719850301</c:v>
                </c:pt>
                <c:pt idx="526">
                  <c:v>85.317697467553316</c:v>
                </c:pt>
                <c:pt idx="527">
                  <c:v>85.308227444752006</c:v>
                </c:pt>
                <c:pt idx="528">
                  <c:v>85.298822256498667</c:v>
                </c:pt>
                <c:pt idx="529">
                  <c:v>85.289481509393454</c:v>
                </c:pt>
                <c:pt idx="530">
                  <c:v>85.280204811594274</c:v>
                </c:pt>
                <c:pt idx="531">
                  <c:v>85.270991772825766</c:v>
                </c:pt>
                <c:pt idx="532">
                  <c:v>85.261842004388242</c:v>
                </c:pt>
                <c:pt idx="533">
                  <c:v>85.25275511916611</c:v>
                </c:pt>
                <c:pt idx="534">
                  <c:v>85.243730731635992</c:v>
                </c:pt>
                <c:pt idx="535">
                  <c:v>85.234768457874381</c:v>
                </c:pt>
                <c:pt idx="536">
                  <c:v>85.225867915565132</c:v>
                </c:pt>
                <c:pt idx="537">
                  <c:v>85.217028724006298</c:v>
                </c:pt>
                <c:pt idx="538">
                  <c:v>85.208250504117046</c:v>
                </c:pt>
                <c:pt idx="539">
                  <c:v>85.199532878443861</c:v>
                </c:pt>
                <c:pt idx="540">
                  <c:v>85.190875471166606</c:v>
                </c:pt>
                <c:pt idx="541">
                  <c:v>85.18227790810424</c:v>
                </c:pt>
                <c:pt idx="542">
                  <c:v>85.1737398167203</c:v>
                </c:pt>
                <c:pt idx="543">
                  <c:v>85.165260826127835</c:v>
                </c:pt>
                <c:pt idx="544">
                  <c:v>85.156840567094306</c:v>
                </c:pt>
                <c:pt idx="545">
                  <c:v>85.148478672046096</c:v>
                </c:pt>
                <c:pt idx="546">
                  <c:v>85.140174775072666</c:v>
                </c:pt>
                <c:pt idx="547">
                  <c:v>85.131928511930539</c:v>
                </c:pt>
                <c:pt idx="548">
                  <c:v>85.123739520046911</c:v>
                </c:pt>
                <c:pt idx="549">
                  <c:v>85.115607438523085</c:v>
                </c:pt>
                <c:pt idx="550">
                  <c:v>85.107531908137517</c:v>
                </c:pt>
                <c:pt idx="551">
                  <c:v>85.099512571348811</c:v>
                </c:pt>
                <c:pt idx="552">
                  <c:v>85.091549072298179</c:v>
                </c:pt>
                <c:pt idx="553">
                  <c:v>85.083641056811913</c:v>
                </c:pt>
                <c:pt idx="554">
                  <c:v>85.075788172403449</c:v>
                </c:pt>
                <c:pt idx="555">
                  <c:v>85.067990068275279</c:v>
                </c:pt>
                <c:pt idx="556">
                  <c:v>85.060246395320604</c:v>
                </c:pt>
                <c:pt idx="557">
                  <c:v>85.052556806124727</c:v>
                </c:pt>
                <c:pt idx="558">
                  <c:v>85.044920954966287</c:v>
                </c:pt>
                <c:pt idx="559">
                  <c:v>85.037338497818226</c:v>
                </c:pt>
                <c:pt idx="560">
                  <c:v>85.029809092348557</c:v>
                </c:pt>
                <c:pt idx="561">
                  <c:v>85.022332397920962</c:v>
                </c:pt>
                <c:pt idx="562">
                  <c:v>85.014908075595102</c:v>
                </c:pt>
                <c:pt idx="563">
                  <c:v>85.007535788126773</c:v>
                </c:pt>
                <c:pt idx="564">
                  <c:v>85.000215199968011</c:v>
                </c:pt>
                <c:pt idx="565">
                  <c:v>84.992945977266643</c:v>
                </c:pt>
                <c:pt idx="566">
                  <c:v>84.98572778786604</c:v>
                </c:pt>
                <c:pt idx="567">
                  <c:v>84.978560301304526</c:v>
                </c:pt>
                <c:pt idx="568">
                  <c:v>84.971443188814504</c:v>
                </c:pt>
                <c:pt idx="569">
                  <c:v>84.964376123321628</c:v>
                </c:pt>
                <c:pt idx="570">
                  <c:v>84.957358779443595</c:v>
                </c:pt>
                <c:pt idx="571">
                  <c:v>84.950390833488939</c:v>
                </c:pt>
                <c:pt idx="572">
                  <c:v>84.943471963455579</c:v>
                </c:pt>
                <c:pt idx="573">
                  <c:v>84.936601849029188</c:v>
                </c:pt>
                <c:pt idx="574">
                  <c:v>84.929780171581513</c:v>
                </c:pt>
                <c:pt idx="575">
                  <c:v>84.923006614168386</c:v>
                </c:pt>
                <c:pt idx="576">
                  <c:v>84.916280861527767</c:v>
                </c:pt>
                <c:pt idx="577">
                  <c:v>84.909602600077463</c:v>
                </c:pt>
                <c:pt idx="578">
                  <c:v>84.902971517912889</c:v>
                </c:pt>
                <c:pt idx="579">
                  <c:v>84.896387304804477</c:v>
                </c:pt>
                <c:pt idx="580">
                  <c:v>84.889849652195252</c:v>
                </c:pt>
                <c:pt idx="581">
                  <c:v>84.883358253197954</c:v>
                </c:pt>
                <c:pt idx="582">
                  <c:v>84.876912802592202</c:v>
                </c:pt>
                <c:pt idx="583">
                  <c:v>84.870512996821603</c:v>
                </c:pt>
                <c:pt idx="584">
                  <c:v>84.864158533990562</c:v>
                </c:pt>
                <c:pt idx="585">
                  <c:v>84.857849113861064</c:v>
                </c:pt>
                <c:pt idx="586">
                  <c:v>84.851584437849425</c:v>
                </c:pt>
                <c:pt idx="587">
                  <c:v>84.845364209022719</c:v>
                </c:pt>
                <c:pt idx="588">
                  <c:v>84.839188132095359</c:v>
                </c:pt>
                <c:pt idx="589">
                  <c:v>84.833055913425341</c:v>
                </c:pt>
                <c:pt idx="590">
                  <c:v>84.826967261010552</c:v>
                </c:pt>
                <c:pt idx="591">
                  <c:v>84.820921884484818</c:v>
                </c:pt>
                <c:pt idx="592">
                  <c:v>84.814919495114069</c:v>
                </c:pt>
                <c:pt idx="593">
                  <c:v>84.808959805792156</c:v>
                </c:pt>
                <c:pt idx="594">
                  <c:v>84.803042531036795</c:v>
                </c:pt>
                <c:pt idx="595">
                  <c:v>84.797167386985265</c:v>
                </c:pt>
                <c:pt idx="596">
                  <c:v>84.791334091390141</c:v>
                </c:pt>
                <c:pt idx="597">
                  <c:v>84.78554236361488</c:v>
                </c:pt>
                <c:pt idx="598">
                  <c:v>84.779791924629279</c:v>
                </c:pt>
                <c:pt idx="599">
                  <c:v>84.774082497004954</c:v>
                </c:pt>
                <c:pt idx="600">
                  <c:v>84.768413804910651</c:v>
                </c:pt>
                <c:pt idx="601">
                  <c:v>84.762785574107568</c:v>
                </c:pt>
                <c:pt idx="602">
                  <c:v>84.757197531944485</c:v>
                </c:pt>
                <c:pt idx="603">
                  <c:v>84.751649407352986</c:v>
                </c:pt>
                <c:pt idx="604">
                  <c:v>84.746140930842458</c:v>
                </c:pt>
                <c:pt idx="605">
                  <c:v>84.740671834495103</c:v>
                </c:pt>
                <c:pt idx="606">
                  <c:v>84.735241851960808</c:v>
                </c:pt>
                <c:pt idx="607">
                  <c:v>84.729850718452184</c:v>
                </c:pt>
                <c:pt idx="608">
                  <c:v>84.724498170739153</c:v>
                </c:pt>
                <c:pt idx="609">
                  <c:v>84.719183947143833</c:v>
                </c:pt>
                <c:pt idx="610">
                  <c:v>84.713907787535206</c:v>
                </c:pt>
                <c:pt idx="611">
                  <c:v>84.70866943332372</c:v>
                </c:pt>
                <c:pt idx="612">
                  <c:v>84.703468627455891</c:v>
                </c:pt>
                <c:pt idx="613">
                  <c:v>84.698305114408825</c:v>
                </c:pt>
                <c:pt idx="614">
                  <c:v>84.693178640184755</c:v>
                </c:pt>
                <c:pt idx="615">
                  <c:v>84.688088952305321</c:v>
                </c:pt>
                <c:pt idx="616">
                  <c:v>84.683035799806177</c:v>
                </c:pt>
                <c:pt idx="617">
                  <c:v>84.678018933231115</c:v>
                </c:pt>
                <c:pt idx="618">
                  <c:v>84.673038104626542</c:v>
                </c:pt>
                <c:pt idx="619">
                  <c:v>84.668093067535565</c:v>
                </c:pt>
                <c:pt idx="620">
                  <c:v>84.663183576992367</c:v>
                </c:pt>
                <c:pt idx="621">
                  <c:v>84.65830938951629</c:v>
                </c:pt>
                <c:pt idx="622">
                  <c:v>84.65347026310603</c:v>
                </c:pt>
                <c:pt idx="623">
                  <c:v>84.648665957233661</c:v>
                </c:pt>
                <c:pt idx="624">
                  <c:v>84.643896232838827</c:v>
                </c:pt>
                <c:pt idx="625">
                  <c:v>84.639160852322689</c:v>
                </c:pt>
                <c:pt idx="626">
                  <c:v>84.634459579541954</c:v>
                </c:pt>
                <c:pt idx="627">
                  <c:v>84.629792179802919</c:v>
                </c:pt>
                <c:pt idx="628">
                  <c:v>84.62515841985531</c:v>
                </c:pt>
                <c:pt idx="629">
                  <c:v>84.620558067886293</c:v>
                </c:pt>
                <c:pt idx="630">
                  <c:v>84.615990893514322</c:v>
                </c:pt>
                <c:pt idx="631">
                  <c:v>84.611456667783116</c:v>
                </c:pt>
                <c:pt idx="632">
                  <c:v>84.606955163155334</c:v>
                </c:pt>
                <c:pt idx="633">
                  <c:v>84.602486153506561</c:v>
                </c:pt>
                <c:pt idx="634">
                  <c:v>84.598049414119018</c:v>
                </c:pt>
                <c:pt idx="635">
                  <c:v>84.593644721675432</c:v>
                </c:pt>
                <c:pt idx="636">
                  <c:v>84.589271854252715</c:v>
                </c:pt>
                <c:pt idx="637">
                  <c:v>84.584930591315839</c:v>
                </c:pt>
                <c:pt idx="638">
                  <c:v>84.58062071371144</c:v>
                </c:pt>
                <c:pt idx="639">
                  <c:v>84.576342003661608</c:v>
                </c:pt>
                <c:pt idx="640">
                  <c:v>84.572094244757622</c:v>
                </c:pt>
                <c:pt idx="641">
                  <c:v>84.567877221953538</c:v>
                </c:pt>
                <c:pt idx="642">
                  <c:v>84.563690721560036</c:v>
                </c:pt>
                <c:pt idx="643">
                  <c:v>84.559534531237915</c:v>
                </c:pt>
                <c:pt idx="644">
                  <c:v>84.555408439991851</c:v>
                </c:pt>
                <c:pt idx="645">
                  <c:v>84.551312238164073</c:v>
                </c:pt>
                <c:pt idx="646">
                  <c:v>84.547245717427913</c:v>
                </c:pt>
                <c:pt idx="647">
                  <c:v>84.543208670781524</c:v>
                </c:pt>
                <c:pt idx="648">
                  <c:v>84.539200892541459</c:v>
                </c:pt>
                <c:pt idx="649">
                  <c:v>84.535222178336355</c:v>
                </c:pt>
                <c:pt idx="650">
                  <c:v>84.531272325100446</c:v>
                </c:pt>
                <c:pt idx="651">
                  <c:v>84.527351131067277</c:v>
                </c:pt>
                <c:pt idx="652">
                  <c:v>84.523458395763285</c:v>
                </c:pt>
                <c:pt idx="653">
                  <c:v>84.51959392000137</c:v>
                </c:pt>
                <c:pt idx="654">
                  <c:v>84.515757505874589</c:v>
                </c:pt>
                <c:pt idx="655">
                  <c:v>84.511948956749663</c:v>
                </c:pt>
                <c:pt idx="656">
                  <c:v>84.508168077260635</c:v>
                </c:pt>
                <c:pt idx="657">
                  <c:v>84.504414673302477</c:v>
                </c:pt>
                <c:pt idx="658">
                  <c:v>84.50068855202467</c:v>
                </c:pt>
                <c:pt idx="659">
                  <c:v>84.496989521824887</c:v>
                </c:pt>
                <c:pt idx="660">
                  <c:v>84.49331739234249</c:v>
                </c:pt>
                <c:pt idx="661">
                  <c:v>84.48967197445225</c:v>
                </c:pt>
                <c:pt idx="662">
                  <c:v>84.486053080257889</c:v>
                </c:pt>
                <c:pt idx="663">
                  <c:v>84.482460523085791</c:v>
                </c:pt>
                <c:pt idx="664">
                  <c:v>84.478894117478532</c:v>
                </c:pt>
                <c:pt idx="665">
                  <c:v>84.475353679188572</c:v>
                </c:pt>
                <c:pt idx="666">
                  <c:v>84.471839025171946</c:v>
                </c:pt>
                <c:pt idx="667">
                  <c:v>84.468349973581766</c:v>
                </c:pt>
                <c:pt idx="668">
                  <c:v>84.464886343762018</c:v>
                </c:pt>
                <c:pt idx="669">
                  <c:v>84.461447956241216</c:v>
                </c:pt>
                <c:pt idx="670">
                  <c:v>84.458034632725955</c:v>
                </c:pt>
                <c:pt idx="671">
                  <c:v>84.454646196094714</c:v>
                </c:pt>
                <c:pt idx="672">
                  <c:v>84.45128247039149</c:v>
                </c:pt>
                <c:pt idx="673">
                  <c:v>84.447943280819516</c:v>
                </c:pt>
                <c:pt idx="674">
                  <c:v>84.444628453735007</c:v>
                </c:pt>
                <c:pt idx="675">
                  <c:v>84.441337816640782</c:v>
                </c:pt>
                <c:pt idx="676">
                  <c:v>84.438071198180154</c:v>
                </c:pt>
                <c:pt idx="677">
                  <c:v>84.434828428130515</c:v>
                </c:pt>
                <c:pt idx="678">
                  <c:v>84.431609337397191</c:v>
                </c:pt>
                <c:pt idx="679">
                  <c:v>84.428413758007196</c:v>
                </c:pt>
                <c:pt idx="680">
                  <c:v>84.42524152310304</c:v>
                </c:pt>
                <c:pt idx="681">
                  <c:v>84.422092466936434</c:v>
                </c:pt>
                <c:pt idx="682">
                  <c:v>84.418966424862234</c:v>
                </c:pt>
                <c:pt idx="683">
                  <c:v>84.415863233332161</c:v>
                </c:pt>
                <c:pt idx="684">
                  <c:v>84.412782729888733</c:v>
                </c:pt>
                <c:pt idx="685">
                  <c:v>84.40972475315904</c:v>
                </c:pt>
                <c:pt idx="686">
                  <c:v>84.406689142848634</c:v>
                </c:pt>
                <c:pt idx="687">
                  <c:v>84.403675739735476</c:v>
                </c:pt>
                <c:pt idx="688">
                  <c:v>84.400684385663808</c:v>
                </c:pt>
                <c:pt idx="689">
                  <c:v>84.397714923538032</c:v>
                </c:pt>
                <c:pt idx="690">
                  <c:v>84.394767197316696</c:v>
                </c:pt>
                <c:pt idx="691">
                  <c:v>84.391841052006441</c:v>
                </c:pt>
                <c:pt idx="692">
                  <c:v>84.388936333655977</c:v>
                </c:pt>
                <c:pt idx="693">
                  <c:v>84.386052889350026</c:v>
                </c:pt>
                <c:pt idx="694">
                  <c:v>84.383190567203457</c:v>
                </c:pt>
                <c:pt idx="695">
                  <c:v>84.380349216355114</c:v>
                </c:pt>
                <c:pt idx="696">
                  <c:v>84.377528686962037</c:v>
                </c:pt>
                <c:pt idx="697">
                  <c:v>84.374728830193476</c:v>
                </c:pt>
                <c:pt idx="698">
                  <c:v>84.371949498224936</c:v>
                </c:pt>
                <c:pt idx="699">
                  <c:v>84.369190544232268</c:v>
                </c:pt>
                <c:pt idx="700">
                  <c:v>84.366451822385898</c:v>
                </c:pt>
                <c:pt idx="701">
                  <c:v>84.363733187844844</c:v>
                </c:pt>
                <c:pt idx="702">
                  <c:v>84.36103449675096</c:v>
                </c:pt>
                <c:pt idx="703">
                  <c:v>84.358355606223029</c:v>
                </c:pt>
                <c:pt idx="704">
                  <c:v>84.355696374351112</c:v>
                </c:pt>
                <c:pt idx="705">
                  <c:v>84.353056660190617</c:v>
                </c:pt>
                <c:pt idx="706">
                  <c:v>84.350436323756597</c:v>
                </c:pt>
                <c:pt idx="707">
                  <c:v>84.347835226018091</c:v>
                </c:pt>
                <c:pt idx="708">
                  <c:v>84.345253228892275</c:v>
                </c:pt>
                <c:pt idx="709">
                  <c:v>84.342690195238845</c:v>
                </c:pt>
                <c:pt idx="710">
                  <c:v>84.340145988854374</c:v>
                </c:pt>
                <c:pt idx="711">
                  <c:v>84.337620474466604</c:v>
                </c:pt>
                <c:pt idx="712">
                  <c:v>84.3351135177288</c:v>
                </c:pt>
                <c:pt idx="713">
                  <c:v>84.33262498521421</c:v>
                </c:pt>
                <c:pt idx="714">
                  <c:v>84.330154744410464</c:v>
                </c:pt>
                <c:pt idx="715">
                  <c:v>84.327702663713978</c:v>
                </c:pt>
                <c:pt idx="716">
                  <c:v>84.325268612424395</c:v>
                </c:pt>
                <c:pt idx="717">
                  <c:v>84.322852460739185</c:v>
                </c:pt>
                <c:pt idx="718">
                  <c:v>84.320454079747975</c:v>
                </c:pt>
                <c:pt idx="719">
                  <c:v>84.318073341427237</c:v>
                </c:pt>
                <c:pt idx="720">
                  <c:v>84.31571011863474</c:v>
                </c:pt>
                <c:pt idx="721">
                  <c:v>84.313364285104171</c:v>
                </c:pt>
                <c:pt idx="722">
                  <c:v>84.311035715439672</c:v>
                </c:pt>
                <c:pt idx="723">
                  <c:v>84.308724285110571</c:v>
                </c:pt>
                <c:pt idx="724">
                  <c:v>84.306429870445882</c:v>
                </c:pt>
                <c:pt idx="725">
                  <c:v>84.304152348629088</c:v>
                </c:pt>
                <c:pt idx="726">
                  <c:v>84.30189159769273</c:v>
                </c:pt>
                <c:pt idx="727">
                  <c:v>84.299647496513231</c:v>
                </c:pt>
                <c:pt idx="728">
                  <c:v>84.297419924805524</c:v>
                </c:pt>
                <c:pt idx="729">
                  <c:v>84.295208763117884</c:v>
                </c:pt>
                <c:pt idx="730">
                  <c:v>84.293013892826679</c:v>
                </c:pt>
                <c:pt idx="731">
                  <c:v>84.290835196131169</c:v>
                </c:pt>
                <c:pt idx="732">
                  <c:v>84.288672556048368</c:v>
                </c:pt>
                <c:pt idx="733">
                  <c:v>84.286525856407863</c:v>
                </c:pt>
                <c:pt idx="734">
                  <c:v>84.284394981846702</c:v>
                </c:pt>
                <c:pt idx="735">
                  <c:v>84.282279817804337</c:v>
                </c:pt>
                <c:pt idx="736">
                  <c:v>84.280180250517475</c:v>
                </c:pt>
                <c:pt idx="737">
                  <c:v>84.278096167015036</c:v>
                </c:pt>
                <c:pt idx="738">
                  <c:v>84.276027455113237</c:v>
                </c:pt>
                <c:pt idx="739">
                  <c:v>84.273974003410444</c:v>
                </c:pt>
                <c:pt idx="740">
                  <c:v>84.27193570128226</c:v>
                </c:pt>
                <c:pt idx="741">
                  <c:v>84.269912438876588</c:v>
                </c:pt>
                <c:pt idx="742">
                  <c:v>84.26790410710862</c:v>
                </c:pt>
                <c:pt idx="743">
                  <c:v>84.265910597656088</c:v>
                </c:pt>
                <c:pt idx="744">
                  <c:v>84.263931802954176</c:v>
                </c:pt>
                <c:pt idx="745">
                  <c:v>84.26196761619083</c:v>
                </c:pt>
                <c:pt idx="746">
                  <c:v>84.260017931301817</c:v>
                </c:pt>
                <c:pt idx="747">
                  <c:v>84.258082642965988</c:v>
                </c:pt>
                <c:pt idx="748">
                  <c:v>84.256161646600432</c:v>
                </c:pt>
                <c:pt idx="749">
                  <c:v>84.254254838355763</c:v>
                </c:pt>
                <c:pt idx="750">
                  <c:v>84.252362115111367</c:v>
                </c:pt>
                <c:pt idx="751">
                  <c:v>84.250483374470662</c:v>
                </c:pt>
                <c:pt idx="752">
                  <c:v>84.248618514756416</c:v>
                </c:pt>
                <c:pt idx="753">
                  <c:v>84.246767435006106</c:v>
                </c:pt>
                <c:pt idx="754">
                  <c:v>84.244930034967282</c:v>
                </c:pt>
                <c:pt idx="755">
                  <c:v>84.243106215092894</c:v>
                </c:pt>
                <c:pt idx="756">
                  <c:v>84.241295876536725</c:v>
                </c:pt>
                <c:pt idx="757">
                  <c:v>84.239498921148893</c:v>
                </c:pt>
                <c:pt idx="758">
                  <c:v>84.237715251471158</c:v>
                </c:pt>
                <c:pt idx="759">
                  <c:v>84.235944770732573</c:v>
                </c:pt>
                <c:pt idx="760">
                  <c:v>84.234187382844794</c:v>
                </c:pt>
                <c:pt idx="761">
                  <c:v>84.232442992397779</c:v>
                </c:pt>
                <c:pt idx="762">
                  <c:v>84.230711504655247</c:v>
                </c:pt>
                <c:pt idx="763">
                  <c:v>84.228992825550293</c:v>
                </c:pt>
                <c:pt idx="764">
                  <c:v>84.227286861680923</c:v>
                </c:pt>
                <c:pt idx="765">
                  <c:v>84.22559352030575</c:v>
                </c:pt>
                <c:pt idx="766">
                  <c:v>84.223912709339558</c:v>
                </c:pt>
                <c:pt idx="767">
                  <c:v>84.222244337349096</c:v>
                </c:pt>
                <c:pt idx="768">
                  <c:v>84.220588313548589</c:v>
                </c:pt>
                <c:pt idx="769">
                  <c:v>84.218944547795672</c:v>
                </c:pt>
                <c:pt idx="770">
                  <c:v>84.217312950586901</c:v>
                </c:pt>
                <c:pt idx="771">
                  <c:v>84.215693433053701</c:v>
                </c:pt>
                <c:pt idx="772">
                  <c:v>84.214085906958061</c:v>
                </c:pt>
                <c:pt idx="773">
                  <c:v>84.212490284688357</c:v>
                </c:pt>
                <c:pt idx="774">
                  <c:v>84.210906479255186</c:v>
                </c:pt>
                <c:pt idx="775">
                  <c:v>84.209334404287233</c:v>
                </c:pt>
                <c:pt idx="776">
                  <c:v>84.207773974027148</c:v>
                </c:pt>
                <c:pt idx="777">
                  <c:v>84.206225103327441</c:v>
                </c:pt>
                <c:pt idx="778">
                  <c:v>84.204687707646386</c:v>
                </c:pt>
                <c:pt idx="779">
                  <c:v>84.203161703044032</c:v>
                </c:pt>
                <c:pt idx="780">
                  <c:v>84.201647006178106</c:v>
                </c:pt>
                <c:pt idx="781">
                  <c:v>84.200143534300111</c:v>
                </c:pt>
                <c:pt idx="782">
                  <c:v>84.198651205251153</c:v>
                </c:pt>
                <c:pt idx="783">
                  <c:v>84.197169937458185</c:v>
                </c:pt>
                <c:pt idx="784">
                  <c:v>84.195699649929963</c:v>
                </c:pt>
                <c:pt idx="785">
                  <c:v>84.19424026225316</c:v>
                </c:pt>
                <c:pt idx="786">
                  <c:v>84.192791694588479</c:v>
                </c:pt>
                <c:pt idx="787">
                  <c:v>84.19135386766672</c:v>
                </c:pt>
                <c:pt idx="788">
                  <c:v>84.189926702785087</c:v>
                </c:pt>
                <c:pt idx="789">
                  <c:v>84.188510121803191</c:v>
                </c:pt>
                <c:pt idx="790">
                  <c:v>84.187104047139314</c:v>
                </c:pt>
                <c:pt idx="791">
                  <c:v>84.185708401766675</c:v>
                </c:pt>
                <c:pt idx="792">
                  <c:v>84.1843231092096</c:v>
                </c:pt>
                <c:pt idx="793">
                  <c:v>84.182948093539864</c:v>
                </c:pt>
                <c:pt idx="794">
                  <c:v>84.18158327937293</c:v>
                </c:pt>
                <c:pt idx="795">
                  <c:v>84.180228591864193</c:v>
                </c:pt>
                <c:pt idx="796">
                  <c:v>84.178883956705505</c:v>
                </c:pt>
                <c:pt idx="797">
                  <c:v>84.177549300121299</c:v>
                </c:pt>
                <c:pt idx="798">
                  <c:v>84.176224548865093</c:v>
                </c:pt>
                <c:pt idx="799">
                  <c:v>84.174909630215907</c:v>
                </c:pt>
                <c:pt idx="800">
                  <c:v>84.173604471974571</c:v>
                </c:pt>
                <c:pt idx="801">
                  <c:v>84.172309002460253</c:v>
                </c:pt>
                <c:pt idx="802">
                  <c:v>84.171023150506926</c:v>
                </c:pt>
                <c:pt idx="803">
                  <c:v>84.169746845459784</c:v>
                </c:pt>
                <c:pt idx="804">
                  <c:v>84.168480017171746</c:v>
                </c:pt>
                <c:pt idx="805">
                  <c:v>84.167222596000087</c:v>
                </c:pt>
                <c:pt idx="806">
                  <c:v>84.165974512802862</c:v>
                </c:pt>
                <c:pt idx="807">
                  <c:v>84.164735698935516</c:v>
                </c:pt>
                <c:pt idx="808">
                  <c:v>84.163506086247509</c:v>
                </c:pt>
                <c:pt idx="809">
                  <c:v>84.162285607078829</c:v>
                </c:pt>
                <c:pt idx="810">
                  <c:v>84.161074194256756</c:v>
                </c:pt>
                <c:pt idx="811">
                  <c:v>84.159871781092377</c:v>
                </c:pt>
                <c:pt idx="812">
                  <c:v>84.158678301377336</c:v>
                </c:pt>
                <c:pt idx="813">
                  <c:v>84.15749368938053</c:v>
                </c:pt>
                <c:pt idx="814">
                  <c:v>84.15631787984475</c:v>
                </c:pt>
                <c:pt idx="815">
                  <c:v>84.155150807983446</c:v>
                </c:pt>
                <c:pt idx="816">
                  <c:v>84.153992409477539</c:v>
                </c:pt>
                <c:pt idx="817">
                  <c:v>84.152842620472128</c:v>
                </c:pt>
                <c:pt idx="818">
                  <c:v>84.151701377573261</c:v>
                </c:pt>
                <c:pt idx="819">
                  <c:v>84.150568617844826</c:v>
                </c:pt>
                <c:pt idx="820">
                  <c:v>84.149444278805305</c:v>
                </c:pt>
                <c:pt idx="821">
                  <c:v>84.148328298424673</c:v>
                </c:pt>
                <c:pt idx="822">
                  <c:v>84.147220615121213</c:v>
                </c:pt>
                <c:pt idx="823">
                  <c:v>84.146121167758523</c:v>
                </c:pt>
                <c:pt idx="824">
                  <c:v>84.14502989564231</c:v>
                </c:pt>
                <c:pt idx="825">
                  <c:v>84.143946738517315</c:v>
                </c:pt>
                <c:pt idx="826">
                  <c:v>84.142871636564379</c:v>
                </c:pt>
                <c:pt idx="827">
                  <c:v>84.141804530397309</c:v>
                </c:pt>
                <c:pt idx="828">
                  <c:v>84.140745361059871</c:v>
                </c:pt>
                <c:pt idx="829">
                  <c:v>84.13969407002287</c:v>
                </c:pt>
                <c:pt idx="830">
                  <c:v>84.138650599181076</c:v>
                </c:pt>
                <c:pt idx="831">
                  <c:v>84.137614890850344</c:v>
                </c:pt>
                <c:pt idx="832">
                  <c:v>84.136586887764636</c:v>
                </c:pt>
                <c:pt idx="833">
                  <c:v>84.13556653307316</c:v>
                </c:pt>
                <c:pt idx="834">
                  <c:v>84.134553770337348</c:v>
                </c:pt>
                <c:pt idx="835">
                  <c:v>84.133548543528136</c:v>
                </c:pt>
                <c:pt idx="836">
                  <c:v>84.132550797022958</c:v>
                </c:pt>
                <c:pt idx="837">
                  <c:v>84.131560475602996</c:v>
                </c:pt>
                <c:pt idx="838">
                  <c:v>84.130577524450317</c:v>
                </c:pt>
                <c:pt idx="839">
                  <c:v>84.129601889145079</c:v>
                </c:pt>
                <c:pt idx="840">
                  <c:v>84.128633515662713</c:v>
                </c:pt>
                <c:pt idx="841">
                  <c:v>84.127672350371157</c:v>
                </c:pt>
                <c:pt idx="842">
                  <c:v>84.126718340028162</c:v>
                </c:pt>
                <c:pt idx="843">
                  <c:v>84.12577143177846</c:v>
                </c:pt>
                <c:pt idx="844">
                  <c:v>84.124831573151113</c:v>
                </c:pt>
                <c:pt idx="845">
                  <c:v>84.123898712056814</c:v>
                </c:pt>
                <c:pt idx="846">
                  <c:v>84.122972796785177</c:v>
                </c:pt>
                <c:pt idx="847">
                  <c:v>84.122053776002033</c:v>
                </c:pt>
                <c:pt idx="848">
                  <c:v>84.12114159874686</c:v>
                </c:pt>
                <c:pt idx="849">
                  <c:v>84.12023621443015</c:v>
                </c:pt>
                <c:pt idx="850">
                  <c:v>84.119337572830688</c:v>
                </c:pt>
                <c:pt idx="851">
                  <c:v>84.118445624093084</c:v>
                </c:pt>
                <c:pt idx="852">
                  <c:v>84.11756031872514</c:v>
                </c:pt>
                <c:pt idx="853">
                  <c:v>84.116681607595268</c:v>
                </c:pt>
                <c:pt idx="854">
                  <c:v>84.115809441929969</c:v>
                </c:pt>
                <c:pt idx="855">
                  <c:v>84.114943773311268</c:v>
                </c:pt>
                <c:pt idx="856">
                  <c:v>84.114084553674289</c:v>
                </c:pt>
                <c:pt idx="857">
                  <c:v>84.113231735304637</c:v>
                </c:pt>
                <c:pt idx="858">
                  <c:v>84.112385270836015</c:v>
                </c:pt>
                <c:pt idx="859">
                  <c:v>84.111545113247715</c:v>
                </c:pt>
                <c:pt idx="860">
                  <c:v>84.110711215862182</c:v>
                </c:pt>
                <c:pt idx="861">
                  <c:v>84.109883532342579</c:v>
                </c:pt>
                <c:pt idx="862">
                  <c:v>84.109062016690388</c:v>
                </c:pt>
                <c:pt idx="863">
                  <c:v>84.108246623242991</c:v>
                </c:pt>
                <c:pt idx="864">
                  <c:v>84.107437306671258</c:v>
                </c:pt>
                <c:pt idx="865">
                  <c:v>84.106634021977285</c:v>
                </c:pt>
                <c:pt idx="866">
                  <c:v>84.105836724491937</c:v>
                </c:pt>
                <c:pt idx="867">
                  <c:v>84.105045369872528</c:v>
                </c:pt>
                <c:pt idx="868">
                  <c:v>84.104259914100552</c:v>
                </c:pt>
                <c:pt idx="869">
                  <c:v>84.103480313479324</c:v>
                </c:pt>
                <c:pt idx="870">
                  <c:v>84.102706524631756</c:v>
                </c:pt>
                <c:pt idx="871">
                  <c:v>84.10193850449798</c:v>
                </c:pt>
                <c:pt idx="872">
                  <c:v>84.101176210333179</c:v>
                </c:pt>
                <c:pt idx="873">
                  <c:v>84.100419599705347</c:v>
                </c:pt>
                <c:pt idx="874">
                  <c:v>84.099668630492985</c:v>
                </c:pt>
                <c:pt idx="875">
                  <c:v>84.098923260882941</c:v>
                </c:pt>
                <c:pt idx="876">
                  <c:v>84.098183449368165</c:v>
                </c:pt>
                <c:pt idx="877">
                  <c:v>84.097449154745632</c:v>
                </c:pt>
                <c:pt idx="878">
                  <c:v>84.096720336114061</c:v>
                </c:pt>
                <c:pt idx="879">
                  <c:v>84.095996952871772</c:v>
                </c:pt>
                <c:pt idx="880">
                  <c:v>84.095278964714637</c:v>
                </c:pt>
                <c:pt idx="881">
                  <c:v>84.094566331633828</c:v>
                </c:pt>
                <c:pt idx="882">
                  <c:v>84.093859013913814</c:v>
                </c:pt>
                <c:pt idx="883">
                  <c:v>84.093156972130203</c:v>
                </c:pt>
                <c:pt idx="884">
                  <c:v>84.092460167147649</c:v>
                </c:pt>
                <c:pt idx="885">
                  <c:v>84.091768560117856</c:v>
                </c:pt>
                <c:pt idx="886">
                  <c:v>84.091082112477409</c:v>
                </c:pt>
                <c:pt idx="887">
                  <c:v>84.090400785945846</c:v>
                </c:pt>
                <c:pt idx="888">
                  <c:v>84.089724542523612</c:v>
                </c:pt>
                <c:pt idx="889">
                  <c:v>84.089053344489955</c:v>
                </c:pt>
                <c:pt idx="890">
                  <c:v>84.088387154401019</c:v>
                </c:pt>
                <c:pt idx="891">
                  <c:v>84.087725935087818</c:v>
                </c:pt>
                <c:pt idx="892">
                  <c:v>84.087069649654296</c:v>
                </c:pt>
                <c:pt idx="893">
                  <c:v>84.086418261475345</c:v>
                </c:pt>
                <c:pt idx="894">
                  <c:v>84.08577173419485</c:v>
                </c:pt>
                <c:pt idx="895">
                  <c:v>84.085130031723708</c:v>
                </c:pt>
                <c:pt idx="896">
                  <c:v>84.084493118238086</c:v>
                </c:pt>
                <c:pt idx="897">
                  <c:v>84.08386095817734</c:v>
                </c:pt>
                <c:pt idx="898">
                  <c:v>84.083233516242146</c:v>
                </c:pt>
                <c:pt idx="899">
                  <c:v>84.082610757392686</c:v>
                </c:pt>
                <c:pt idx="900">
                  <c:v>84.081992646846771</c:v>
                </c:pt>
                <c:pt idx="901">
                  <c:v>84.08137915007795</c:v>
                </c:pt>
                <c:pt idx="902">
                  <c:v>84.080770232813634</c:v>
                </c:pt>
                <c:pt idx="903">
                  <c:v>84.080165861033393</c:v>
                </c:pt>
                <c:pt idx="904">
                  <c:v>84.07956600096702</c:v>
                </c:pt>
                <c:pt idx="905">
                  <c:v>84.078970619092772</c:v>
                </c:pt>
                <c:pt idx="906">
                  <c:v>84.078379682135576</c:v>
                </c:pt>
                <c:pt idx="907">
                  <c:v>84.077793157065258</c:v>
                </c:pt>
                <c:pt idx="908">
                  <c:v>84.077211011094803</c:v>
                </c:pt>
                <c:pt idx="909">
                  <c:v>84.076633211678512</c:v>
                </c:pt>
                <c:pt idx="910">
                  <c:v>84.076059726510323</c:v>
                </c:pt>
                <c:pt idx="911">
                  <c:v>84.07549052352212</c:v>
                </c:pt>
                <c:pt idx="912">
                  <c:v>84.074925570881931</c:v>
                </c:pt>
                <c:pt idx="913">
                  <c:v>84.074364836992217</c:v>
                </c:pt>
                <c:pt idx="914">
                  <c:v>84.073808290488316</c:v>
                </c:pt>
                <c:pt idx="915">
                  <c:v>84.073255900236589</c:v>
                </c:pt>
                <c:pt idx="916">
                  <c:v>84.072707635332833</c:v>
                </c:pt>
                <c:pt idx="917">
                  <c:v>84.072163465100644</c:v>
                </c:pt>
                <c:pt idx="918">
                  <c:v>84.071623359089699</c:v>
                </c:pt>
                <c:pt idx="919">
                  <c:v>84.071087287074178</c:v>
                </c:pt>
                <c:pt idx="920">
                  <c:v>84.07055521905113</c:v>
                </c:pt>
                <c:pt idx="921">
                  <c:v>84.070027125238795</c:v>
                </c:pt>
                <c:pt idx="922">
                  <c:v>84.069502976075071</c:v>
                </c:pt>
                <c:pt idx="923">
                  <c:v>84.068982742215951</c:v>
                </c:pt>
                <c:pt idx="924">
                  <c:v>84.068466394533871</c:v>
                </c:pt>
                <c:pt idx="925">
                  <c:v>84.067953904116123</c:v>
                </c:pt>
                <c:pt idx="926">
                  <c:v>84.067445242263403</c:v>
                </c:pt>
                <c:pt idx="927">
                  <c:v>84.066940380488148</c:v>
                </c:pt>
                <c:pt idx="928">
                  <c:v>84.066439290513088</c:v>
                </c:pt>
                <c:pt idx="929">
                  <c:v>84.065941944269653</c:v>
                </c:pt>
                <c:pt idx="930">
                  <c:v>84.065448313896511</c:v>
                </c:pt>
                <c:pt idx="931">
                  <c:v>84.064958371738044</c:v>
                </c:pt>
                <c:pt idx="932">
                  <c:v>84.064472090342832</c:v>
                </c:pt>
                <c:pt idx="933">
                  <c:v>84.063989442462187</c:v>
                </c:pt>
                <c:pt idx="934">
                  <c:v>84.063510401048688</c:v>
                </c:pt>
                <c:pt idx="935">
                  <c:v>84.063034939254706</c:v>
                </c:pt>
                <c:pt idx="936">
                  <c:v>84.062563030431008</c:v>
                </c:pt>
                <c:pt idx="937">
                  <c:v>84.062094648125154</c:v>
                </c:pt>
                <c:pt idx="938">
                  <c:v>84.061629766080245</c:v>
                </c:pt>
                <c:pt idx="939">
                  <c:v>84.061168358233431</c:v>
                </c:pt>
                <c:pt idx="940">
                  <c:v>84.060710398714505</c:v>
                </c:pt>
                <c:pt idx="941">
                  <c:v>84.060255861844439</c:v>
                </c:pt>
                <c:pt idx="942">
                  <c:v>84.059804722134103</c:v>
                </c:pt>
                <c:pt idx="943">
                  <c:v>84.059356954282777</c:v>
                </c:pt>
                <c:pt idx="944">
                  <c:v>84.058912533176866</c:v>
                </c:pt>
                <c:pt idx="945">
                  <c:v>84.058471433888514</c:v>
                </c:pt>
                <c:pt idx="946">
                  <c:v>84.058033631674149</c:v>
                </c:pt>
                <c:pt idx="947">
                  <c:v>84.057599101973295</c:v>
                </c:pt>
                <c:pt idx="948">
                  <c:v>84.057167820407145</c:v>
                </c:pt>
                <c:pt idx="949">
                  <c:v>84.056739762777269</c:v>
                </c:pt>
                <c:pt idx="950">
                  <c:v>84.056314905064269</c:v>
                </c:pt>
                <c:pt idx="951">
                  <c:v>84.05589322342648</c:v>
                </c:pt>
                <c:pt idx="952">
                  <c:v>84.055474694198736</c:v>
                </c:pt>
                <c:pt idx="953">
                  <c:v>84.055059293890977</c:v>
                </c:pt>
                <c:pt idx="954">
                  <c:v>84.054646999187042</c:v>
                </c:pt>
                <c:pt idx="955">
                  <c:v>84.054237786943389</c:v>
                </c:pt>
                <c:pt idx="956">
                  <c:v>84.053831634187802</c:v>
                </c:pt>
                <c:pt idx="957">
                  <c:v>84.053428518118196</c:v>
                </c:pt>
                <c:pt idx="958">
                  <c:v>84.053028416101313</c:v>
                </c:pt>
                <c:pt idx="959">
                  <c:v>84.052631305671525</c:v>
                </c:pt>
                <c:pt idx="960">
                  <c:v>84.052237164529572</c:v>
                </c:pt>
                <c:pt idx="961">
                  <c:v>84.05184597054145</c:v>
                </c:pt>
                <c:pt idx="962">
                  <c:v>84.051457701737036</c:v>
                </c:pt>
                <c:pt idx="963">
                  <c:v>84.051072336309034</c:v>
                </c:pt>
                <c:pt idx="964">
                  <c:v>84.050689852611725</c:v>
                </c:pt>
                <c:pt idx="965">
                  <c:v>84.050310229159763</c:v>
                </c:pt>
                <c:pt idx="966">
                  <c:v>84.049933444627058</c:v>
                </c:pt>
                <c:pt idx="967">
                  <c:v>84.049559477845548</c:v>
                </c:pt>
                <c:pt idx="968">
                  <c:v>84.049188307804116</c:v>
                </c:pt>
                <c:pt idx="969">
                  <c:v>84.04881991364735</c:v>
                </c:pt>
                <c:pt idx="970">
                  <c:v>84.048454274674469</c:v>
                </c:pt>
                <c:pt idx="971">
                  <c:v>84.048091370338199</c:v>
                </c:pt>
                <c:pt idx="972">
                  <c:v>84.047731180243616</c:v>
                </c:pt>
                <c:pt idx="973">
                  <c:v>84.047373684146976</c:v>
                </c:pt>
                <c:pt idx="974">
                  <c:v>84.047018861954754</c:v>
                </c:pt>
                <c:pt idx="975">
                  <c:v>84.046666693722372</c:v>
                </c:pt>
                <c:pt idx="976">
                  <c:v>84.046317159653256</c:v>
                </c:pt>
                <c:pt idx="977">
                  <c:v>84.04597024009766</c:v>
                </c:pt>
                <c:pt idx="978">
                  <c:v>84.045625915551597</c:v>
                </c:pt>
                <c:pt idx="979">
                  <c:v>84.045284166655804</c:v>
                </c:pt>
                <c:pt idx="980">
                  <c:v>84.044944974194664</c:v>
                </c:pt>
                <c:pt idx="981">
                  <c:v>84.044608319095161</c:v>
                </c:pt>
                <c:pt idx="982">
                  <c:v>84.044274182425795</c:v>
                </c:pt>
                <c:pt idx="983">
                  <c:v>84.043942545395595</c:v>
                </c:pt>
                <c:pt idx="984">
                  <c:v>84.043613389353041</c:v>
                </c:pt>
                <c:pt idx="985">
                  <c:v>84.043286695785099</c:v>
                </c:pt>
                <c:pt idx="986">
                  <c:v>84.04296244631611</c:v>
                </c:pt>
                <c:pt idx="987">
                  <c:v>84.042640622706926</c:v>
                </c:pt>
                <c:pt idx="988">
                  <c:v>84.042321206853728</c:v>
                </c:pt>
                <c:pt idx="989">
                  <c:v>84.042004180787174</c:v>
                </c:pt>
                <c:pt idx="990">
                  <c:v>84.041689526671348</c:v>
                </c:pt>
                <c:pt idx="991">
                  <c:v>84.04137722680278</c:v>
                </c:pt>
                <c:pt idx="992">
                  <c:v>84.041067263609506</c:v>
                </c:pt>
                <c:pt idx="993">
                  <c:v>84.040759619650075</c:v>
                </c:pt>
                <c:pt idx="994">
                  <c:v>84.040454277612554</c:v>
                </c:pt>
                <c:pt idx="995">
                  <c:v>84.040151220313689</c:v>
                </c:pt>
                <c:pt idx="996">
                  <c:v>84.039850430697811</c:v>
                </c:pt>
                <c:pt idx="997">
                  <c:v>84.039551891835998</c:v>
                </c:pt>
                <c:pt idx="998">
                  <c:v>84.039255586925123</c:v>
                </c:pt>
                <c:pt idx="999">
                  <c:v>84.038961499286913</c:v>
                </c:pt>
                <c:pt idx="1000">
                  <c:v>84.038669612367045</c:v>
                </c:pt>
              </c:numCache>
            </c:numRef>
          </c:yVal>
          <c:smooth val="1"/>
        </c:ser>
        <c:ser>
          <c:idx val="0"/>
          <c:order val="1"/>
          <c:tx>
            <c:v>INC(t)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'Extended model'!$CL$9:$CL$1009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'Extended model'!$CZ$9:$CZ$1009</c:f>
              <c:numCache>
                <c:formatCode>#,##0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3.5999999999999997E-2</c:v>
                </c:pt>
                <c:pt idx="3">
                  <c:v>0.10787111523178808</c:v>
                </c:pt>
                <c:pt idx="4">
                  <c:v>0.21545426897642381</c:v>
                </c:pt>
                <c:pt idx="5">
                  <c:v>0.35856030280880213</c:v>
                </c:pt>
                <c:pt idx="6">
                  <c:v>0.53697013393214743</c:v>
                </c:pt>
                <c:pt idx="7">
                  <c:v>0.75043495929671544</c:v>
                </c:pt>
                <c:pt idx="8">
                  <c:v>0.99867650609953229</c:v>
                </c:pt>
                <c:pt idx="9">
                  <c:v>1.2813873281654335</c:v>
                </c:pt>
                <c:pt idx="10">
                  <c:v>1.598231147614261</c:v>
                </c:pt>
                <c:pt idx="11">
                  <c:v>1.9488432411250751</c:v>
                </c:pt>
                <c:pt idx="12">
                  <c:v>2.3328308700159162</c:v>
                </c:pt>
                <c:pt idx="13">
                  <c:v>2.7497737532672262</c:v>
                </c:pt>
                <c:pt idx="14">
                  <c:v>3.1992245825288168</c:v>
                </c:pt>
                <c:pt idx="15">
                  <c:v>3.680709578064397</c:v>
                </c:pt>
                <c:pt idx="16">
                  <c:v>4.1937290845044881</c:v>
                </c:pt>
                <c:pt idx="17">
                  <c:v>4.7377582051981566</c:v>
                </c:pt>
                <c:pt idx="18">
                  <c:v>5.3122474738767558</c:v>
                </c:pt>
                <c:pt idx="19">
                  <c:v>5.9166235622687635</c:v>
                </c:pt>
                <c:pt idx="20">
                  <c:v>6.5502900222343321</c:v>
                </c:pt>
                <c:pt idx="21">
                  <c:v>7.2126280609211584</c:v>
                </c:pt>
                <c:pt idx="22">
                  <c:v>7.9029973473802455</c:v>
                </c:pt>
                <c:pt idx="23">
                  <c:v>8.6207368490209628</c:v>
                </c:pt>
                <c:pt idx="24">
                  <c:v>9.3651656962297949</c:v>
                </c:pt>
                <c:pt idx="25">
                  <c:v>10.135584073426422</c:v>
                </c:pt>
                <c:pt idx="26">
                  <c:v>10.931274134784381</c:v>
                </c:pt>
                <c:pt idx="27">
                  <c:v>11.751500942801606</c:v>
                </c:pt>
                <c:pt idx="28">
                  <c:v>12.595513427868884</c:v>
                </c:pt>
                <c:pt idx="29">
                  <c:v>13.462545366951423</c:v>
                </c:pt>
                <c:pt idx="30">
                  <c:v>14.351816379470867</c:v>
                </c:pt>
                <c:pt idx="31">
                  <c:v>15.262532938451773</c:v>
                </c:pt>
                <c:pt idx="32">
                  <c:v>16.193889394978125</c:v>
                </c:pt>
                <c:pt idx="33">
                  <c:v>17.145069013991858</c:v>
                </c:pt>
                <c:pt idx="34">
                  <c:v>18.115245019456477</c:v>
                </c:pt>
                <c:pt idx="35">
                  <c:v>19.103581646904892</c:v>
                </c:pt>
                <c:pt idx="36">
                  <c:v>20.109235201391293</c:v>
                </c:pt>
                <c:pt idx="37">
                  <c:v>21.131355118872431</c:v>
                </c:pt>
                <c:pt idx="38">
                  <c:v>22.169085029053868</c:v>
                </c:pt>
                <c:pt idx="39">
                  <c:v>23.221563817751452</c:v>
                </c:pt>
                <c:pt idx="40">
                  <c:v>24.287926686837757</c:v>
                </c:pt>
                <c:pt idx="41">
                  <c:v>25.367306209867053</c:v>
                </c:pt>
                <c:pt idx="42">
                  <c:v>26.458833381500259</c:v>
                </c:pt>
                <c:pt idx="43">
                  <c:v>27.561638658884114</c:v>
                </c:pt>
                <c:pt idx="44">
                  <c:v>28.674852993174841</c:v>
                </c:pt>
                <c:pt idx="45">
                  <c:v>29.797608849437378</c:v>
                </c:pt>
                <c:pt idx="46">
                  <c:v>30.929041213195202</c:v>
                </c:pt>
                <c:pt idx="47">
                  <c:v>32.068288581953937</c:v>
                </c:pt>
                <c:pt idx="48">
                  <c:v>33.214493940072941</c:v>
                </c:pt>
                <c:pt idx="49">
                  <c:v>34.366805715414245</c:v>
                </c:pt>
                <c:pt idx="50">
                  <c:v>35.524378716255399</c:v>
                </c:pt>
                <c:pt idx="51">
                  <c:v>36.686375047014018</c:v>
                </c:pt>
                <c:pt idx="52">
                  <c:v>37.851965001394944</c:v>
                </c:pt>
                <c:pt idx="53">
                  <c:v>39.020327931636942</c:v>
                </c:pt>
                <c:pt idx="54">
                  <c:v>40.190653092604229</c:v>
                </c:pt>
                <c:pt idx="55">
                  <c:v>41.362140459538217</c:v>
                </c:pt>
                <c:pt idx="56">
                  <c:v>42.534001518357393</c:v>
                </c:pt>
                <c:pt idx="57">
                  <c:v>43.705460027466849</c:v>
                </c:pt>
                <c:pt idx="58">
                  <c:v>44.875752750114472</c:v>
                </c:pt>
                <c:pt idx="59">
                  <c:v>46.044130156407199</c:v>
                </c:pt>
                <c:pt idx="60">
                  <c:v>47.209857094178219</c:v>
                </c:pt>
                <c:pt idx="61">
                  <c:v>48.372213427974422</c:v>
                </c:pt>
                <c:pt idx="62">
                  <c:v>49.530494645511993</c:v>
                </c:pt>
                <c:pt idx="63">
                  <c:v>50.684012431027192</c:v>
                </c:pt>
                <c:pt idx="64">
                  <c:v>51.832095205028629</c:v>
                </c:pt>
                <c:pt idx="65">
                  <c:v>52.974088630036334</c:v>
                </c:pt>
                <c:pt idx="66">
                  <c:v>54.109356081971818</c:v>
                </c:pt>
                <c:pt idx="67">
                  <c:v>55.237279086941285</c:v>
                </c:pt>
                <c:pt idx="68">
                  <c:v>56.357257723231768</c:v>
                </c:pt>
                <c:pt idx="69">
                  <c:v>57.468710988416632</c:v>
                </c:pt>
                <c:pt idx="70">
                  <c:v>58.571077131541962</c:v>
                </c:pt>
                <c:pt idx="71">
                  <c:v>59.663813950439796</c:v>
                </c:pt>
                <c:pt idx="72">
                  <c:v>60.7463990542864</c:v>
                </c:pt>
                <c:pt idx="73">
                  <c:v>61.818330091595229</c:v>
                </c:pt>
                <c:pt idx="74">
                  <c:v>62.879124943902838</c:v>
                </c:pt>
                <c:pt idx="75">
                  <c:v>63.928321885473579</c:v>
                </c:pt>
                <c:pt idx="76">
                  <c:v>64.965479709413643</c:v>
                </c:pt>
                <c:pt idx="77">
                  <c:v>65.990177820648256</c:v>
                </c:pt>
                <c:pt idx="78">
                  <c:v>67.002016296275897</c:v>
                </c:pt>
                <c:pt idx="79">
                  <c:v>68.000615913871513</c:v>
                </c:pt>
                <c:pt idx="80">
                  <c:v>68.985618148366143</c:v>
                </c:pt>
                <c:pt idx="81">
                  <c:v>69.956685138183076</c:v>
                </c:pt>
                <c:pt idx="82">
                  <c:v>70.913499621360387</c:v>
                </c:pt>
                <c:pt idx="83">
                  <c:v>71.855764842437068</c:v>
                </c:pt>
                <c:pt idx="84">
                  <c:v>72.783204430923945</c:v>
                </c:pt>
                <c:pt idx="85">
                  <c:v>73.695562252221947</c:v>
                </c:pt>
                <c:pt idx="86">
                  <c:v>74.592602231888137</c:v>
                </c:pt>
                <c:pt idx="87">
                  <c:v>75.474108154185657</c:v>
                </c:pt>
                <c:pt idx="88">
                  <c:v>76.339883435885284</c:v>
                </c:pt>
                <c:pt idx="89">
                  <c:v>77.189750876315742</c:v>
                </c:pt>
                <c:pt idx="90">
                  <c:v>78.023552384685217</c:v>
                </c:pt>
                <c:pt idx="91">
                  <c:v>78.84114868572037</c:v>
                </c:pt>
                <c:pt idx="92">
                  <c:v>79.642419004687795</c:v>
                </c:pt>
                <c:pt idx="93">
                  <c:v>80.427260732880228</c:v>
                </c:pt>
                <c:pt idx="94">
                  <c:v>81.19558907466363</c:v>
                </c:pt>
                <c:pt idx="95">
                  <c:v>81.947336677191331</c:v>
                </c:pt>
                <c:pt idx="96">
                  <c:v>82.682453243900014</c:v>
                </c:pt>
                <c:pt idx="97">
                  <c:v>83.400905132906502</c:v>
                </c:pt>
                <c:pt idx="98">
                  <c:v>84.102674941427026</c:v>
                </c:pt>
                <c:pt idx="99">
                  <c:v>84.787761077339454</c:v>
                </c:pt>
                <c:pt idx="100">
                  <c:v>85.456177319006017</c:v>
                </c:pt>
                <c:pt idx="101">
                  <c:v>86.107952364468062</c:v>
                </c:pt>
                <c:pt idx="102">
                  <c:v>86.74312937111587</c:v>
                </c:pt>
                <c:pt idx="103">
                  <c:v>87.361765486925592</c:v>
                </c:pt>
                <c:pt idx="104">
                  <c:v>87.963931374342735</c:v>
                </c:pt>
                <c:pt idx="105">
                  <c:v>88.549710727875564</c:v>
                </c:pt>
                <c:pt idx="106">
                  <c:v>89.119199786444952</c:v>
                </c:pt>
                <c:pt idx="107">
                  <c:v>89.672506841517048</c:v>
                </c:pt>
                <c:pt idx="108">
                  <c:v>90.209751742024622</c:v>
                </c:pt>
                <c:pt idx="109">
                  <c:v>90.731065397058984</c:v>
                </c:pt>
                <c:pt idx="110">
                  <c:v>91.236589277289724</c:v>
                </c:pt>
                <c:pt idx="111">
                  <c:v>91.726474916043884</c:v>
                </c:pt>
                <c:pt idx="112">
                  <c:v>92.200883410947085</c:v>
                </c:pt>
                <c:pt idx="113">
                  <c:v>92.659984927001474</c:v>
                </c:pt>
                <c:pt idx="114">
                  <c:v>93.103958201943414</c:v>
                </c:pt>
                <c:pt idx="115">
                  <c:v>93.532990054694395</c:v>
                </c:pt>
                <c:pt idx="116">
                  <c:v>93.947274897684395</c:v>
                </c:pt>
                <c:pt idx="117">
                  <c:v>94.347014253795294</c:v>
                </c:pt>
                <c:pt idx="118">
                  <c:v>94.732416278636947</c:v>
                </c:pt>
                <c:pt idx="119">
                  <c:v>95.103695288834899</c:v>
                </c:pt>
                <c:pt idx="120">
                  <c:v>95.461071296972989</c:v>
                </c:pt>
                <c:pt idx="121">
                  <c:v>95.804769553799304</c:v>
                </c:pt>
                <c:pt idx="122">
                  <c:v>96.135020098267972</c:v>
                </c:pt>
                <c:pt idx="123">
                  <c:v>96.452057315953624</c:v>
                </c:pt>
                <c:pt idx="124">
                  <c:v>96.756119506339246</c:v>
                </c:pt>
                <c:pt idx="125">
                  <c:v>97.047448459442819</c:v>
                </c:pt>
                <c:pt idx="126">
                  <c:v>97.326289042211585</c:v>
                </c:pt>
                <c:pt idx="127">
                  <c:v>97.592888795078395</c:v>
                </c:pt>
                <c:pt idx="128">
                  <c:v>97.847497539037988</c:v>
                </c:pt>
                <c:pt idx="129">
                  <c:v>98.090366993567784</c:v>
                </c:pt>
                <c:pt idx="130">
                  <c:v>98.321750405682224</c:v>
                </c:pt>
                <c:pt idx="131">
                  <c:v>98.541902190376533</c:v>
                </c:pt>
                <c:pt idx="132">
                  <c:v>98.751077582682441</c:v>
                </c:pt>
                <c:pt idx="133">
                  <c:v>98.949532301525934</c:v>
                </c:pt>
                <c:pt idx="134">
                  <c:v>99.137522225545482</c:v>
                </c:pt>
                <c:pt idx="135">
                  <c:v>99.315303080997907</c:v>
                </c:pt>
                <c:pt idx="136">
                  <c:v>99.483130141849387</c:v>
                </c:pt>
                <c:pt idx="137">
                  <c:v>99.641257942120006</c:v>
                </c:pt>
                <c:pt idx="138">
                  <c:v>99.789940000521369</c:v>
                </c:pt>
                <c:pt idx="139">
                  <c:v>99.9294285574003</c:v>
                </c:pt>
                <c:pt idx="140">
                  <c:v>100.05997432397533</c:v>
                </c:pt>
                <c:pt idx="141">
                  <c:v>100.18182624382705</c:v>
                </c:pt>
                <c:pt idx="142">
                  <c:v>100.29523126657989</c:v>
                </c:pt>
                <c:pt idx="143">
                  <c:v>100.4004341336899</c:v>
                </c:pt>
                <c:pt idx="144">
                  <c:v>100.49767717623079</c:v>
                </c:pt>
                <c:pt idx="145">
                  <c:v>100.58720012455032</c:v>
                </c:pt>
                <c:pt idx="146">
                  <c:v>100.66923992964954</c:v>
                </c:pt>
                <c:pt idx="147">
                  <c:v>100.74403059611855</c:v>
                </c:pt>
                <c:pt idx="148">
                  <c:v>100.81180302644566</c:v>
                </c:pt>
                <c:pt idx="149">
                  <c:v>100.87278487650084</c:v>
                </c:pt>
                <c:pt idx="150">
                  <c:v>100.9272004219786</c:v>
                </c:pt>
                <c:pt idx="151">
                  <c:v>100.97527043557275</c:v>
                </c:pt>
                <c:pt idx="152">
                  <c:v>101.0172120746422</c:v>
                </c:pt>
                <c:pt idx="153">
                  <c:v>101.0532387791154</c:v>
                </c:pt>
                <c:pt idx="154">
                  <c:v>101.08356017937038</c:v>
                </c:pt>
                <c:pt idx="155">
                  <c:v>101.10838201381912</c:v>
                </c:pt>
                <c:pt idx="156">
                  <c:v>101.12790605591498</c:v>
                </c:pt>
                <c:pt idx="157">
                  <c:v>101.14233005029597</c:v>
                </c:pt>
                <c:pt idx="158">
                  <c:v>101.15184765776974</c:v>
                </c:pt>
                <c:pt idx="159">
                  <c:v>101.15664840884111</c:v>
                </c:pt>
                <c:pt idx="160">
                  <c:v>101.15691766547849</c:v>
                </c:pt>
                <c:pt idx="161">
                  <c:v>101.1528365908122</c:v>
                </c:pt>
                <c:pt idx="162">
                  <c:v>101.14458212645529</c:v>
                </c:pt>
                <c:pt idx="163">
                  <c:v>101.13232697713553</c:v>
                </c:pt>
                <c:pt idx="164">
                  <c:v>101.11623960232647</c:v>
                </c:pt>
                <c:pt idx="165">
                  <c:v>101.09648421456575</c:v>
                </c:pt>
                <c:pt idx="166">
                  <c:v>101.07322078414869</c:v>
                </c:pt>
                <c:pt idx="167">
                  <c:v>101.04660504988787</c:v>
                </c:pt>
                <c:pt idx="168">
                  <c:v>101.0167885356299</c:v>
                </c:pt>
                <c:pt idx="169">
                  <c:v>100.98391857222467</c:v>
                </c:pt>
                <c:pt idx="170">
                  <c:v>100.94813832464496</c:v>
                </c:pt>
                <c:pt idx="171">
                  <c:v>100.90958682395805</c:v>
                </c:pt>
                <c:pt idx="172">
                  <c:v>100.86839900385606</c:v>
                </c:pt>
                <c:pt idx="173">
                  <c:v>100.82470574145574</c:v>
                </c:pt>
                <c:pt idx="174">
                  <c:v>100.77863390208439</c:v>
                </c:pt>
                <c:pt idx="175">
                  <c:v>100.73030638777405</c:v>
                </c:pt>
                <c:pt idx="176">
                  <c:v>100.67984218919227</c:v>
                </c:pt>
                <c:pt idx="177">
                  <c:v>100.62735644074449</c:v>
                </c:pt>
                <c:pt idx="178">
                  <c:v>100.57296047858898</c:v>
                </c:pt>
                <c:pt idx="179">
                  <c:v>100.51676190131369</c:v>
                </c:pt>
                <c:pt idx="180">
                  <c:v>100.45886463303023</c:v>
                </c:pt>
                <c:pt idx="181">
                  <c:v>100.39936898864872</c:v>
                </c:pt>
                <c:pt idx="182">
                  <c:v>100.33837174110452</c:v>
                </c:pt>
                <c:pt idx="183">
                  <c:v>100.27596619031542</c:v>
                </c:pt>
                <c:pt idx="184">
                  <c:v>100.21224223365641</c:v>
                </c:pt>
                <c:pt idx="185">
                  <c:v>100.14728643774689</c:v>
                </c:pt>
                <c:pt idx="186">
                  <c:v>100.08118211135262</c:v>
                </c:pt>
                <c:pt idx="187">
                  <c:v>100.01400937921461</c:v>
                </c:pt>
                <c:pt idx="188">
                  <c:v>99.945845256623045</c:v>
                </c:pt>
                <c:pt idx="189">
                  <c:v>99.876763724564356</c:v>
                </c:pt>
                <c:pt idx="190">
                  <c:v>99.806835805276677</c:v>
                </c:pt>
                <c:pt idx="191">
                  <c:v>99.736129638057349</c:v>
                </c:pt>
                <c:pt idx="192">
                  <c:v>99.664710555174096</c:v>
                </c:pt>
                <c:pt idx="193">
                  <c:v>99.592641157739308</c:v>
                </c:pt>
                <c:pt idx="194">
                  <c:v>99.519981391414916</c:v>
                </c:pt>
                <c:pt idx="195">
                  <c:v>99.446788621822733</c:v>
                </c:pt>
                <c:pt idx="196">
                  <c:v>99.373117709543322</c:v>
                </c:pt>
                <c:pt idx="197">
                  <c:v>99.29902108459288</c:v>
                </c:pt>
                <c:pt idx="198">
                  <c:v>99.22454882027597</c:v>
                </c:pt>
                <c:pt idx="199">
                  <c:v>99.149748706318434</c:v>
                </c:pt>
                <c:pt idx="200">
                  <c:v>99.074666321191742</c:v>
                </c:pt>
                <c:pt idx="201">
                  <c:v>98.999345103547199</c:v>
                </c:pt>
                <c:pt idx="202">
                  <c:v>98.923826422684442</c:v>
                </c:pt>
                <c:pt idx="203">
                  <c:v>98.84814964798565</c:v>
                </c:pt>
                <c:pt idx="204">
                  <c:v>98.772352217252291</c:v>
                </c:pt>
                <c:pt idx="205">
                  <c:v>98.6964697038878</c:v>
                </c:pt>
                <c:pt idx="206">
                  <c:v>98.620535882875288</c:v>
                </c:pt>
                <c:pt idx="207">
                  <c:v>98.544582795504169</c:v>
                </c:pt>
                <c:pt idx="208">
                  <c:v>98.468640812805972</c:v>
                </c:pt>
                <c:pt idx="209">
                  <c:v>98.392738697663958</c:v>
                </c:pt>
                <c:pt idx="210">
                  <c:v>98.316903665565874</c:v>
                </c:pt>
                <c:pt idx="211">
                  <c:v>98.241161443974747</c:v>
                </c:pt>
                <c:pt idx="212">
                  <c:v>98.16553633029595</c:v>
                </c:pt>
                <c:pt idx="213">
                  <c:v>98.090051248423606</c:v>
                </c:pt>
                <c:pt idx="214">
                  <c:v>98.014727803853503</c:v>
                </c:pt>
                <c:pt idx="215">
                  <c:v>97.939586337352608</c:v>
                </c:pt>
                <c:pt idx="216">
                  <c:v>97.864645977180203</c:v>
                </c:pt>
                <c:pt idx="217">
                  <c:v>97.789924689857543</c:v>
                </c:pt>
                <c:pt idx="218">
                  <c:v>97.71543932948731</c:v>
                </c:pt>
                <c:pt idx="219">
                  <c:v>97.641205685626261</c:v>
                </c:pt>
                <c:pt idx="220">
                  <c:v>97.567238529717741</c:v>
                </c:pt>
                <c:pt idx="221">
                  <c:v>97.493551660093075</c:v>
                </c:pt>
                <c:pt idx="222">
                  <c:v>97.420157945553271</c:v>
                </c:pt>
                <c:pt idx="223">
                  <c:v>97.347069367544535</c:v>
                </c:pt>
                <c:pt idx="224">
                  <c:v>97.274297060943667</c:v>
                </c:pt>
                <c:pt idx="225">
                  <c:v>97.201851353470488</c:v>
                </c:pt>
                <c:pt idx="226">
                  <c:v>97.129741803746754</c:v>
                </c:pt>
                <c:pt idx="227">
                  <c:v>97.057977238022474</c:v>
                </c:pt>
                <c:pt idx="228">
                  <c:v>96.986565785591523</c:v>
                </c:pt>
                <c:pt idx="229">
                  <c:v>96.915514912920315</c:v>
                </c:pt>
                <c:pt idx="230">
                  <c:v>96.844831456513987</c:v>
                </c:pt>
                <c:pt idx="231">
                  <c:v>96.774521654545651</c:v>
                </c:pt>
                <c:pt idx="232">
                  <c:v>96.704591177275205</c:v>
                </c:pt>
                <c:pt idx="233">
                  <c:v>96.635045156284804</c:v>
                </c:pt>
                <c:pt idx="234">
                  <c:v>96.565888212558647</c:v>
                </c:pt>
                <c:pt idx="235">
                  <c:v>96.497124483435883</c:v>
                </c:pt>
                <c:pt idx="236">
                  <c:v>96.428757648464568</c:v>
                </c:pt>
                <c:pt idx="237">
                  <c:v>96.360790954186442</c:v>
                </c:pt>
                <c:pt idx="238">
                  <c:v>96.29322723788141</c:v>
                </c:pt>
                <c:pt idx="239">
                  <c:v>96.226068950301197</c:v>
                </c:pt>
                <c:pt idx="240">
                  <c:v>96.159318177421596</c:v>
                </c:pt>
                <c:pt idx="241">
                  <c:v>96.092976661243043</c:v>
                </c:pt>
                <c:pt idx="242">
                  <c:v>96.027045819668459</c:v>
                </c:pt>
                <c:pt idx="243">
                  <c:v>95.961526765488031</c:v>
                </c:pt>
                <c:pt idx="244">
                  <c:v>95.896420324499715</c:v>
                </c:pt>
                <c:pt idx="245">
                  <c:v>95.831727052794122</c:v>
                </c:pt>
                <c:pt idx="246">
                  <c:v>95.767447253232774</c:v>
                </c:pt>
                <c:pt idx="247">
                  <c:v>95.703580991147192</c:v>
                </c:pt>
                <c:pt idx="248">
                  <c:v>95.640128109287019</c:v>
                </c:pt>
                <c:pt idx="249">
                  <c:v>95.577088242044198</c:v>
                </c:pt>
                <c:pt idx="250">
                  <c:v>95.514460828980233</c:v>
                </c:pt>
                <c:pt idx="251">
                  <c:v>95.452245127682687</c:v>
                </c:pt>
                <c:pt idx="252">
                  <c:v>95.390440225976789</c:v>
                </c:pt>
                <c:pt idx="253">
                  <c:v>95.329045053517433</c:v>
                </c:pt>
                <c:pt idx="254">
                  <c:v>95.268058392786244</c:v>
                </c:pt>
                <c:pt idx="255">
                  <c:v>95.207478889517915</c:v>
                </c:pt>
                <c:pt idx="256">
                  <c:v>95.147305062578965</c:v>
                </c:pt>
                <c:pt idx="257">
                  <c:v>95.087535313322505</c:v>
                </c:pt>
                <c:pt idx="258">
                  <c:v>95.028167934440475</c:v>
                </c:pt>
                <c:pt idx="259">
                  <c:v>94.969201118335803</c:v>
                </c:pt>
                <c:pt idx="260">
                  <c:v>94.910632965034921</c:v>
                </c:pt>
                <c:pt idx="261">
                  <c:v>94.85246148966138</c:v>
                </c:pt>
                <c:pt idx="262">
                  <c:v>94.794684629490192</c:v>
                </c:pt>
                <c:pt idx="263">
                  <c:v>94.737300250602175</c:v>
                </c:pt>
                <c:pt idx="264">
                  <c:v>94.680306154156625</c:v>
                </c:pt>
                <c:pt idx="265">
                  <c:v>94.623700082300303</c:v>
                </c:pt>
                <c:pt idx="266">
                  <c:v>94.567479723730074</c:v>
                </c:pt>
                <c:pt idx="267">
                  <c:v>94.511642718925742</c:v>
                </c:pt>
                <c:pt idx="268">
                  <c:v>94.456186665069211</c:v>
                </c:pt>
                <c:pt idx="269">
                  <c:v>94.401109120665296</c:v>
                </c:pt>
                <c:pt idx="270">
                  <c:v>94.346407609879293</c:v>
                </c:pt>
                <c:pt idx="271">
                  <c:v>94.292079626605272</c:v>
                </c:pt>
                <c:pt idx="272">
                  <c:v>94.238122638279251</c:v>
                </c:pt>
                <c:pt idx="273">
                  <c:v>94.184534089449969</c:v>
                </c:pt>
                <c:pt idx="274">
                  <c:v>94.131311405120215</c:v>
                </c:pt>
                <c:pt idx="275">
                  <c:v>94.078451993870686</c:v>
                </c:pt>
                <c:pt idx="276">
                  <c:v>94.02595325077813</c:v>
                </c:pt>
                <c:pt idx="277">
                  <c:v>93.973812560138484</c:v>
                </c:pt>
                <c:pt idx="278">
                  <c:v>93.922027298006157</c:v>
                </c:pt>
                <c:pt idx="279">
                  <c:v>93.870594834559128</c:v>
                </c:pt>
                <c:pt idx="280">
                  <c:v>93.819512536299897</c:v>
                </c:pt>
                <c:pt idx="281">
                  <c:v>93.768777768101074</c:v>
                </c:pt>
                <c:pt idx="282">
                  <c:v>93.718387895105081</c:v>
                </c:pt>
                <c:pt idx="283">
                  <c:v>93.668340284485623</c:v>
                </c:pt>
                <c:pt idx="284">
                  <c:v>93.618632307079395</c:v>
                </c:pt>
                <c:pt idx="285">
                  <c:v>93.569261338895544</c:v>
                </c:pt>
                <c:pt idx="286">
                  <c:v>93.520224762509983</c:v>
                </c:pt>
                <c:pt idx="287">
                  <c:v>93.471519968351473</c:v>
                </c:pt>
                <c:pt idx="288">
                  <c:v>93.423144355886109</c:v>
                </c:pt>
                <c:pt idx="289">
                  <c:v>93.375095334706302</c:v>
                </c:pt>
                <c:pt idx="290">
                  <c:v>93.327370325530012</c:v>
                </c:pt>
                <c:pt idx="291">
                  <c:v>93.279966761116128</c:v>
                </c:pt>
                <c:pt idx="292">
                  <c:v>93.232882087100847</c:v>
                </c:pt>
                <c:pt idx="293">
                  <c:v>93.186113762760371</c:v>
                </c:pt>
                <c:pt idx="294">
                  <c:v>93.13965926170458</c:v>
                </c:pt>
                <c:pt idx="295">
                  <c:v>93.093516072505921</c:v>
                </c:pt>
                <c:pt idx="296">
                  <c:v>93.04768169926794</c:v>
                </c:pt>
                <c:pt idx="297">
                  <c:v>93.00215366213753</c:v>
                </c:pt>
                <c:pt idx="298">
                  <c:v>92.956929497764321</c:v>
                </c:pt>
                <c:pt idx="299">
                  <c:v>92.912006759711005</c:v>
                </c:pt>
                <c:pt idx="300">
                  <c:v>92.867383018817947</c:v>
                </c:pt>
                <c:pt idx="301">
                  <c:v>92.823055863525056</c:v>
                </c:pt>
                <c:pt idx="302">
                  <c:v>92.779022900154061</c:v>
                </c:pt>
                <c:pt idx="303">
                  <c:v>92.735281753153799</c:v>
                </c:pt>
                <c:pt idx="304">
                  <c:v>92.691830065311223</c:v>
                </c:pt>
                <c:pt idx="305">
                  <c:v>92.648665497930779</c:v>
                </c:pt>
                <c:pt idx="306">
                  <c:v>92.605785730983968</c:v>
                </c:pt>
                <c:pt idx="307">
                  <c:v>92.563188463231924</c:v>
                </c:pt>
                <c:pt idx="308">
                  <c:v>92.520871412322307</c:v>
                </c:pt>
                <c:pt idx="309">
                  <c:v>92.478832314863169</c:v>
                </c:pt>
                <c:pt idx="310">
                  <c:v>92.437068926474993</c:v>
                </c:pt>
                <c:pt idx="311">
                  <c:v>92.395579021822812</c:v>
                </c:pt>
                <c:pt idx="312">
                  <c:v>92.35436039463012</c:v>
                </c:pt>
                <c:pt idx="313">
                  <c:v>92.313410857675592</c:v>
                </c:pt>
                <c:pt idx="314">
                  <c:v>92.272728242774605</c:v>
                </c:pt>
                <c:pt idx="315">
                  <c:v>92.232310400746201</c:v>
                </c:pt>
                <c:pt idx="316">
                  <c:v>92.192155201367214</c:v>
                </c:pt>
                <c:pt idx="317">
                  <c:v>92.152260533314291</c:v>
                </c:pt>
                <c:pt idx="318">
                  <c:v>92.112624304095078</c:v>
                </c:pt>
                <c:pt idx="319">
                  <c:v>92.073244439969372</c:v>
                </c:pt>
                <c:pt idx="320">
                  <c:v>92.034118885861346</c:v>
                </c:pt>
                <c:pt idx="321">
                  <c:v>91.995245605263491</c:v>
                </c:pt>
                <c:pt idx="322">
                  <c:v>91.956622580133043</c:v>
                </c:pt>
                <c:pt idx="323">
                  <c:v>91.918247810781864</c:v>
                </c:pt>
                <c:pt idx="324">
                  <c:v>91.88011931576014</c:v>
                </c:pt>
                <c:pt idx="325">
                  <c:v>91.842235131734711</c:v>
                </c:pt>
                <c:pt idx="326">
                  <c:v>91.804593313362602</c:v>
                </c:pt>
                <c:pt idx="327">
                  <c:v>91.767191933160078</c:v>
                </c:pt>
                <c:pt idx="328">
                  <c:v>91.73002908136813</c:v>
                </c:pt>
                <c:pt idx="329">
                  <c:v>91.693102865814396</c:v>
                </c:pt>
                <c:pt idx="330">
                  <c:v>91.656411411772254</c:v>
                </c:pt>
                <c:pt idx="331">
                  <c:v>91.619952861817296</c:v>
                </c:pt>
                <c:pt idx="332">
                  <c:v>91.583725375681738</c:v>
                </c:pt>
                <c:pt idx="333">
                  <c:v>91.54772713010685</c:v>
                </c:pt>
                <c:pt idx="334">
                  <c:v>91.511956318693905</c:v>
                </c:pt>
                <c:pt idx="335">
                  <c:v>91.47641115175378</c:v>
                </c:pt>
                <c:pt idx="336">
                  <c:v>91.441089856155685</c:v>
                </c:pt>
                <c:pt idx="337">
                  <c:v>91.40599067517509</c:v>
                </c:pt>
                <c:pt idx="338">
                  <c:v>91.371111868340932</c:v>
                </c:pt>
                <c:pt idx="339">
                  <c:v>91.336451711282706</c:v>
                </c:pt>
                <c:pt idx="340">
                  <c:v>91.302008495577184</c:v>
                </c:pt>
                <c:pt idx="341">
                  <c:v>91.267780528595281</c:v>
                </c:pt>
                <c:pt idx="342">
                  <c:v>91.233766133348965</c:v>
                </c:pt>
                <c:pt idx="343">
                  <c:v>91.199963648338425</c:v>
                </c:pt>
                <c:pt idx="344">
                  <c:v>91.166371427399866</c:v>
                </c:pt>
                <c:pt idx="345">
                  <c:v>91.132987839553479</c:v>
                </c:pt>
                <c:pt idx="346">
                  <c:v>91.099811268852335</c:v>
                </c:pt>
                <c:pt idx="347">
                  <c:v>91.066840114231823</c:v>
                </c:pt>
                <c:pt idx="348">
                  <c:v>91.034072789359954</c:v>
                </c:pt>
                <c:pt idx="349">
                  <c:v>91.001507722488597</c:v>
                </c:pt>
                <c:pt idx="350">
                  <c:v>90.969143356305509</c:v>
                </c:pt>
                <c:pt idx="351">
                  <c:v>90.936978147787499</c:v>
                </c:pt>
                <c:pt idx="352">
                  <c:v>90.905010568054635</c:v>
                </c:pt>
                <c:pt idx="353">
                  <c:v>90.873239102225483</c:v>
                </c:pt>
                <c:pt idx="354">
                  <c:v>90.841662249273526</c:v>
                </c:pt>
                <c:pt idx="355">
                  <c:v>90.810278521884868</c:v>
                </c:pt>
                <c:pt idx="356">
                  <c:v>90.779086446316967</c:v>
                </c:pt>
                <c:pt idx="357">
                  <c:v>90.748084562258782</c:v>
                </c:pt>
                <c:pt idx="358">
                  <c:v>90.717271422692093</c:v>
                </c:pt>
                <c:pt idx="359">
                  <c:v>90.686645593754093</c:v>
                </c:pt>
                <c:pt idx="360">
                  <c:v>90.656205654601422</c:v>
                </c:pt>
                <c:pt idx="361">
                  <c:v>90.625950197275301</c:v>
                </c:pt>
                <c:pt idx="362">
                  <c:v>90.595877826568184</c:v>
                </c:pt>
                <c:pt idx="363">
                  <c:v>90.565987159891677</c:v>
                </c:pt>
                <c:pt idx="364">
                  <c:v>90.536276827145784</c:v>
                </c:pt>
                <c:pt idx="365">
                  <c:v>90.506745470589522</c:v>
                </c:pt>
                <c:pt idx="366">
                  <c:v>90.477391744712804</c:v>
                </c:pt>
                <c:pt idx="367">
                  <c:v>90.448214316109883</c:v>
                </c:pt>
                <c:pt idx="368">
                  <c:v>90.419211863353894</c:v>
                </c:pt>
                <c:pt idx="369">
                  <c:v>90.39038307687288</c:v>
                </c:pt>
                <c:pt idx="370">
                  <c:v>90.361726658827109</c:v>
                </c:pt>
                <c:pt idx="371">
                  <c:v>90.333241322987803</c:v>
                </c:pt>
                <c:pt idx="372">
                  <c:v>90.304925794617034</c:v>
                </c:pt>
                <c:pt idx="373">
                  <c:v>90.276778810349199</c:v>
                </c:pt>
                <c:pt idx="374">
                  <c:v>90.248799118073521</c:v>
                </c:pt>
                <c:pt idx="375">
                  <c:v>90.220985476817987</c:v>
                </c:pt>
                <c:pt idx="376">
                  <c:v>90.193336656634742</c:v>
                </c:pt>
                <c:pt idx="377">
                  <c:v>90.165851438486413</c:v>
                </c:pt>
                <c:pt idx="378">
                  <c:v>90.138528614134046</c:v>
                </c:pt>
                <c:pt idx="379">
                  <c:v>90.111366986026113</c:v>
                </c:pt>
                <c:pt idx="380">
                  <c:v>90.084365367188809</c:v>
                </c:pt>
                <c:pt idx="381">
                  <c:v>90.057522581117709</c:v>
                </c:pt>
                <c:pt idx="382">
                  <c:v>90.03083746167043</c:v>
                </c:pt>
                <c:pt idx="383">
                  <c:v>90.004308852960705</c:v>
                </c:pt>
                <c:pt idx="384">
                  <c:v>89.977935609253606</c:v>
                </c:pt>
                <c:pt idx="385">
                  <c:v>89.951716594861921</c:v>
                </c:pt>
                <c:pt idx="386">
                  <c:v>89.925650684043774</c:v>
                </c:pt>
                <c:pt idx="387">
                  <c:v>89.899736760901348</c:v>
                </c:pt>
                <c:pt idx="388">
                  <c:v>89.873973719280755</c:v>
                </c:pt>
                <c:pt idx="389">
                  <c:v>89.848360462673213</c:v>
                </c:pt>
                <c:pt idx="390">
                  <c:v>89.822895904117132</c:v>
                </c:pt>
                <c:pt idx="391">
                  <c:v>89.797578966101412</c:v>
                </c:pt>
                <c:pt idx="392">
                  <c:v>89.772408580469886</c:v>
                </c:pt>
                <c:pt idx="393">
                  <c:v>89.747383688326792</c:v>
                </c:pt>
                <c:pt idx="394">
                  <c:v>89.722503239943379</c:v>
                </c:pt>
                <c:pt idx="395">
                  <c:v>89.697766194665462</c:v>
                </c:pt>
                <c:pt idx="396">
                  <c:v>89.673171520822194</c:v>
                </c:pt>
                <c:pt idx="397">
                  <c:v>89.64871819563578</c:v>
                </c:pt>
                <c:pt idx="398">
                  <c:v>89.624405205132163</c:v>
                </c:pt>
                <c:pt idx="399">
                  <c:v>89.60023154405296</c:v>
                </c:pt>
                <c:pt idx="400">
                  <c:v>89.576196215768064</c:v>
                </c:pt>
                <c:pt idx="401">
                  <c:v>89.552298232189514</c:v>
                </c:pt>
                <c:pt idx="402">
                  <c:v>89.528536613686214</c:v>
                </c:pt>
                <c:pt idx="403">
                  <c:v>89.504910388999591</c:v>
                </c:pt>
                <c:pt idx="404">
                  <c:v>89.48141859516042</c:v>
                </c:pt>
                <c:pt idx="405">
                  <c:v>89.458060277406261</c:v>
                </c:pt>
                <c:pt idx="406">
                  <c:v>89.434834489100069</c:v>
                </c:pt>
                <c:pt idx="407">
                  <c:v>89.411740291649721</c:v>
                </c:pt>
                <c:pt idx="408">
                  <c:v>89.38877675442825</c:v>
                </c:pt>
                <c:pt idx="409">
                  <c:v>89.365942954695285</c:v>
                </c:pt>
                <c:pt idx="410">
                  <c:v>89.343237977519038</c:v>
                </c:pt>
                <c:pt idx="411">
                  <c:v>89.320660915699392</c:v>
                </c:pt>
                <c:pt idx="412">
                  <c:v>89.2982108696919</c:v>
                </c:pt>
                <c:pt idx="413">
                  <c:v>89.275886947532342</c:v>
                </c:pt>
                <c:pt idx="414">
                  <c:v>89.253688264762488</c:v>
                </c:pt>
                <c:pt idx="415">
                  <c:v>89.231613944356425</c:v>
                </c:pt>
                <c:pt idx="416">
                  <c:v>89.209663116647832</c:v>
                </c:pt>
                <c:pt idx="417">
                  <c:v>89.187834919257995</c:v>
                </c:pt>
                <c:pt idx="418">
                  <c:v>89.166128497024758</c:v>
                </c:pt>
                <c:pt idx="419">
                  <c:v>89.144543001932078</c:v>
                </c:pt>
                <c:pt idx="420">
                  <c:v>89.123077593040506</c:v>
                </c:pt>
                <c:pt idx="421">
                  <c:v>89.101731436418362</c:v>
                </c:pt>
                <c:pt idx="422">
                  <c:v>89.080503705073809</c:v>
                </c:pt>
                <c:pt idx="423">
                  <c:v>89.059393578887367</c:v>
                </c:pt>
                <c:pt idx="424">
                  <c:v>89.038400244545585</c:v>
                </c:pt>
                <c:pt idx="425">
                  <c:v>89.017522895475111</c:v>
                </c:pt>
                <c:pt idx="426">
                  <c:v>88.996760731777698</c:v>
                </c:pt>
                <c:pt idx="427">
                  <c:v>88.976112960165779</c:v>
                </c:pt>
                <c:pt idx="428">
                  <c:v>88.95557879389888</c:v>
                </c:pt>
                <c:pt idx="429">
                  <c:v>88.935157452720574</c:v>
                </c:pt>
                <c:pt idx="430">
                  <c:v>88.914848162796346</c:v>
                </c:pt>
                <c:pt idx="431">
                  <c:v>88.894650156651963</c:v>
                </c:pt>
                <c:pt idx="432">
                  <c:v>88.874562673112493</c:v>
                </c:pt>
                <c:pt idx="433">
                  <c:v>88.854584957242182</c:v>
                </c:pt>
                <c:pt idx="434">
                  <c:v>88.83471626028485</c:v>
                </c:pt>
                <c:pt idx="435">
                  <c:v>88.814955839604849</c:v>
                </c:pt>
                <c:pt idx="436">
                  <c:v>88.795302958628938</c:v>
                </c:pt>
                <c:pt idx="437">
                  <c:v>88.7757568867885</c:v>
                </c:pt>
                <c:pt idx="438">
                  <c:v>88.756316899462561</c:v>
                </c:pt>
                <c:pt idx="439">
                  <c:v>88.736982277921413</c:v>
                </c:pt>
                <c:pt idx="440">
                  <c:v>88.717752309270679</c:v>
                </c:pt>
                <c:pt idx="441">
                  <c:v>88.698626286396291</c:v>
                </c:pt>
                <c:pt idx="442">
                  <c:v>88.679603507909761</c:v>
                </c:pt>
                <c:pt idx="443">
                  <c:v>88.660683278094183</c:v>
                </c:pt>
                <c:pt idx="444">
                  <c:v>88.641864906850898</c:v>
                </c:pt>
                <c:pt idx="445">
                  <c:v>88.623147709646432</c:v>
                </c:pt>
                <c:pt idx="446">
                  <c:v>88.604531007460452</c:v>
                </c:pt>
                <c:pt idx="447">
                  <c:v>88.586014126733843</c:v>
                </c:pt>
                <c:pt idx="448">
                  <c:v>88.567596399317637</c:v>
                </c:pt>
                <c:pt idx="449">
                  <c:v>88.549277162422314</c:v>
                </c:pt>
                <c:pt idx="450">
                  <c:v>88.53105575856776</c:v>
                </c:pt>
                <c:pt idx="451">
                  <c:v>88.512931535533738</c:v>
                </c:pt>
                <c:pt idx="452">
                  <c:v>88.494903846310791</c:v>
                </c:pt>
                <c:pt idx="453">
                  <c:v>88.476972049051753</c:v>
                </c:pt>
                <c:pt idx="454">
                  <c:v>88.459135507023817</c:v>
                </c:pt>
                <c:pt idx="455">
                  <c:v>88.441393588561013</c:v>
                </c:pt>
                <c:pt idx="456">
                  <c:v>88.423745667017172</c:v>
                </c:pt>
                <c:pt idx="457">
                  <c:v>88.406191120719583</c:v>
                </c:pt>
                <c:pt idx="458">
                  <c:v>88.388729332922921</c:v>
                </c:pt>
                <c:pt idx="459">
                  <c:v>88.371359691763686</c:v>
                </c:pt>
                <c:pt idx="460">
                  <c:v>88.354081590215259</c:v>
                </c:pt>
                <c:pt idx="461">
                  <c:v>88.336894426043429</c:v>
                </c:pt>
                <c:pt idx="462">
                  <c:v>88.319797601762104</c:v>
                </c:pt>
                <c:pt idx="463">
                  <c:v>88.302790524589852</c:v>
                </c:pt>
                <c:pt idx="464">
                  <c:v>88.285872606406713</c:v>
                </c:pt>
                <c:pt idx="465">
                  <c:v>88.269043263711424</c:v>
                </c:pt>
                <c:pt idx="466">
                  <c:v>88.252301917579274</c:v>
                </c:pt>
                <c:pt idx="467">
                  <c:v>88.235647993620091</c:v>
                </c:pt>
                <c:pt idx="468">
                  <c:v>88.219080921937106</c:v>
                </c:pt>
                <c:pt idx="469">
                  <c:v>88.20260013708581</c:v>
                </c:pt>
                <c:pt idx="470">
                  <c:v>88.186205078033467</c:v>
                </c:pt>
                <c:pt idx="471">
                  <c:v>88.169895188119085</c:v>
                </c:pt>
                <c:pt idx="472">
                  <c:v>88.15366991501358</c:v>
                </c:pt>
                <c:pt idx="473">
                  <c:v>88.137528710680641</c:v>
                </c:pt>
                <c:pt idx="474">
                  <c:v>88.121471031337776</c:v>
                </c:pt>
                <c:pt idx="475">
                  <c:v>88.105496337417861</c:v>
                </c:pt>
                <c:pt idx="476">
                  <c:v>88.089604093531094</c:v>
                </c:pt>
                <c:pt idx="477">
                  <c:v>88.073793768427237</c:v>
                </c:pt>
                <c:pt idx="478">
                  <c:v>88.058064834958401</c:v>
                </c:pt>
                <c:pt idx="479">
                  <c:v>88.042416770042109</c:v>
                </c:pt>
                <c:pt idx="480">
                  <c:v>88.026849054624748</c:v>
                </c:pt>
                <c:pt idx="481">
                  <c:v>88.011361173645412</c:v>
                </c:pt>
                <c:pt idx="482">
                  <c:v>87.995952616000167</c:v>
                </c:pt>
                <c:pt idx="483">
                  <c:v>87.980622874506565</c:v>
                </c:pt>
                <c:pt idx="484">
                  <c:v>87.965371445868612</c:v>
                </c:pt>
                <c:pt idx="485">
                  <c:v>87.950197830642068</c:v>
                </c:pt>
                <c:pt idx="486">
                  <c:v>87.935101533200125</c:v>
                </c:pt>
                <c:pt idx="487">
                  <c:v>87.920082061699361</c:v>
                </c:pt>
                <c:pt idx="488">
                  <c:v>87.905138928046128</c:v>
                </c:pt>
                <c:pt idx="489">
                  <c:v>87.890271647863216</c:v>
                </c:pt>
                <c:pt idx="490">
                  <c:v>87.875479740456882</c:v>
                </c:pt>
                <c:pt idx="491">
                  <c:v>87.860762728784266</c:v>
                </c:pt>
                <c:pt idx="492">
                  <c:v>87.846120139420975</c:v>
                </c:pt>
                <c:pt idx="493">
                  <c:v>87.831551502529237</c:v>
                </c:pt>
                <c:pt idx="494">
                  <c:v>87.817056351826096</c:v>
                </c:pt>
                <c:pt idx="495">
                  <c:v>87.802634224552193</c:v>
                </c:pt>
                <c:pt idx="496">
                  <c:v>87.788284661440684</c:v>
                </c:pt>
                <c:pt idx="497">
                  <c:v>87.774007206686505</c:v>
                </c:pt>
                <c:pt idx="498">
                  <c:v>87.759801407916044</c:v>
                </c:pt>
                <c:pt idx="499">
                  <c:v>87.745666816156955</c:v>
                </c:pt>
                <c:pt idx="500">
                  <c:v>87.731602985808436</c:v>
                </c:pt>
                <c:pt idx="501">
                  <c:v>87.717609474611649</c:v>
                </c:pt>
                <c:pt idx="502">
                  <c:v>87.703685843620605</c:v>
                </c:pt>
                <c:pt idx="503">
                  <c:v>87.689831657173144</c:v>
                </c:pt>
                <c:pt idx="504">
                  <c:v>87.676046482862404</c:v>
                </c:pt>
                <c:pt idx="505">
                  <c:v>87.662329891508435</c:v>
                </c:pt>
                <c:pt idx="506">
                  <c:v>87.648681457130152</c:v>
                </c:pt>
                <c:pt idx="507">
                  <c:v>87.63510075691751</c:v>
                </c:pt>
                <c:pt idx="508">
                  <c:v>87.621587371204058</c:v>
                </c:pt>
                <c:pt idx="509">
                  <c:v>87.608140883439688</c:v>
                </c:pt>
                <c:pt idx="510">
                  <c:v>87.594760880163633</c:v>
                </c:pt>
                <c:pt idx="511">
                  <c:v>87.581446950977849</c:v>
                </c:pt>
                <c:pt idx="512">
                  <c:v>87.568198688520468</c:v>
                </c:pt>
                <c:pt idx="513">
                  <c:v>87.555015688439724</c:v>
                </c:pt>
                <c:pt idx="514">
                  <c:v>87.541897549368002</c:v>
                </c:pt>
                <c:pt idx="515">
                  <c:v>87.528843872896118</c:v>
                </c:pt>
                <c:pt idx="516">
                  <c:v>87.515854263548036</c:v>
                </c:pt>
                <c:pt idx="517">
                  <c:v>87.502928328755587</c:v>
                </c:pt>
                <c:pt idx="518">
                  <c:v>87.490065678833588</c:v>
                </c:pt>
                <c:pt idx="519">
                  <c:v>87.477265926955226</c:v>
                </c:pt>
                <c:pt idx="520">
                  <c:v>87.464528689127548</c:v>
                </c:pt>
                <c:pt idx="521">
                  <c:v>87.451853584167324</c:v>
                </c:pt>
                <c:pt idx="522">
                  <c:v>87.439240233677069</c:v>
                </c:pt>
                <c:pt idx="523">
                  <c:v>87.426688262021315</c:v>
                </c:pt>
                <c:pt idx="524">
                  <c:v>87.414197296303129</c:v>
                </c:pt>
                <c:pt idx="525">
                  <c:v>87.401766966340873</c:v>
                </c:pt>
                <c:pt idx="526">
                  <c:v>87.389396904645082</c:v>
                </c:pt>
                <c:pt idx="527">
                  <c:v>87.377086746395761</c:v>
                </c:pt>
                <c:pt idx="528">
                  <c:v>87.364836129419729</c:v>
                </c:pt>
                <c:pt idx="529">
                  <c:v>87.352644694168205</c:v>
                </c:pt>
                <c:pt idx="530">
                  <c:v>87.340512083694733</c:v>
                </c:pt>
                <c:pt idx="531">
                  <c:v>87.32843794363319</c:v>
                </c:pt>
                <c:pt idx="532">
                  <c:v>87.316421922176019</c:v>
                </c:pt>
                <c:pt idx="533">
                  <c:v>87.304463670052797</c:v>
                </c:pt>
                <c:pt idx="534">
                  <c:v>87.292562840508779</c:v>
                </c:pt>
                <c:pt idx="535">
                  <c:v>87.280719089283934</c:v>
                </c:pt>
                <c:pt idx="536">
                  <c:v>87.268932074591902</c:v>
                </c:pt>
                <c:pt idx="537">
                  <c:v>87.257201457099342</c:v>
                </c:pt>
                <c:pt idx="538">
                  <c:v>87.245526899905443</c:v>
                </c:pt>
                <c:pt idx="539">
                  <c:v>87.233908068521529</c:v>
                </c:pt>
                <c:pt idx="540">
                  <c:v>87.222344630851012</c:v>
                </c:pt>
                <c:pt idx="541">
                  <c:v>87.210836257169404</c:v>
                </c:pt>
                <c:pt idx="542">
                  <c:v>87.199382620104586</c:v>
                </c:pt>
                <c:pt idx="543">
                  <c:v>87.187983394617277</c:v>
                </c:pt>
                <c:pt idx="544">
                  <c:v>87.176638257981622</c:v>
                </c:pt>
                <c:pt idx="545">
                  <c:v>87.165346889766056</c:v>
                </c:pt>
                <c:pt idx="546">
                  <c:v>87.154108971814225</c:v>
                </c:pt>
                <c:pt idx="547">
                  <c:v>87.142924188226232</c:v>
                </c:pt>
                <c:pt idx="548">
                  <c:v>87.13179222533995</c:v>
                </c:pt>
                <c:pt idx="549">
                  <c:v>87.120712771712562</c:v>
                </c:pt>
                <c:pt idx="550">
                  <c:v>87.109685518102268</c:v>
                </c:pt>
                <c:pt idx="551">
                  <c:v>87.098710157450142</c:v>
                </c:pt>
                <c:pt idx="552">
                  <c:v>87.087786384862184</c:v>
                </c:pt>
                <c:pt idx="553">
                  <c:v>87.076913897591552</c:v>
                </c:pt>
                <c:pt idx="554">
                  <c:v>87.066092395020888</c:v>
                </c:pt>
                <c:pt idx="555">
                  <c:v>87.055321578644936</c:v>
                </c:pt>
                <c:pt idx="556">
                  <c:v>87.044601152053204</c:v>
                </c:pt>
                <c:pt idx="557">
                  <c:v>87.033930820912829</c:v>
                </c:pt>
                <c:pt idx="558">
                  <c:v>87.023310292951635</c:v>
                </c:pt>
                <c:pt idx="559">
                  <c:v>87.012739277941321</c:v>
                </c:pt>
                <c:pt idx="560">
                  <c:v>87.002217487680753</c:v>
                </c:pt>
                <c:pt idx="561">
                  <c:v>86.991744635979543</c:v>
                </c:pt>
                <c:pt idx="562">
                  <c:v>86.981320438641632</c:v>
                </c:pt>
                <c:pt idx="563">
                  <c:v>86.970944613449149</c:v>
                </c:pt>
                <c:pt idx="564">
                  <c:v>86.960616880146318</c:v>
                </c:pt>
                <c:pt idx="565">
                  <c:v>86.950336960423584</c:v>
                </c:pt>
                <c:pt idx="566">
                  <c:v>86.940104577901892</c:v>
                </c:pt>
                <c:pt idx="567">
                  <c:v>86.929919458117013</c:v>
                </c:pt>
                <c:pt idx="568">
                  <c:v>86.919781328504143</c:v>
                </c:pt>
                <c:pt idx="569">
                  <c:v>86.909689918382583</c:v>
                </c:pt>
                <c:pt idx="570">
                  <c:v>86.899644958940527</c:v>
                </c:pt>
                <c:pt idx="571">
                  <c:v>86.889646183220052</c:v>
                </c:pt>
                <c:pt idx="572">
                  <c:v>86.879693326102185</c:v>
                </c:pt>
                <c:pt idx="573">
                  <c:v>86.869786124292204</c:v>
                </c:pt>
                <c:pt idx="574">
                  <c:v>86.859924316304941</c:v>
                </c:pt>
                <c:pt idx="575">
                  <c:v>86.850107642450354</c:v>
                </c:pt>
                <c:pt idx="576">
                  <c:v>86.840335844819094</c:v>
                </c:pt>
                <c:pt idx="577">
                  <c:v>86.830608667268336</c:v>
                </c:pt>
                <c:pt idx="578">
                  <c:v>86.820925855407665</c:v>
                </c:pt>
                <c:pt idx="579">
                  <c:v>86.811287156585095</c:v>
                </c:pt>
                <c:pt idx="580">
                  <c:v>86.801692319873197</c:v>
                </c:pt>
                <c:pt idx="581">
                  <c:v>86.792141096055445</c:v>
                </c:pt>
                <c:pt idx="582">
                  <c:v>86.782633237612586</c:v>
                </c:pt>
                <c:pt idx="583">
                  <c:v>86.77316849870914</c:v>
                </c:pt>
                <c:pt idx="584">
                  <c:v>86.763746635180112</c:v>
                </c:pt>
                <c:pt idx="585">
                  <c:v>86.754367404517737</c:v>
                </c:pt>
                <c:pt idx="586">
                  <c:v>86.745030565858357</c:v>
                </c:pt>
                <c:pt idx="587">
                  <c:v>86.73573587996944</c:v>
                </c:pt>
                <c:pt idx="588">
                  <c:v>86.726483109236739</c:v>
                </c:pt>
                <c:pt idx="589">
                  <c:v>86.717272017651482</c:v>
                </c:pt>
                <c:pt idx="590">
                  <c:v>86.708102370797761</c:v>
                </c:pt>
                <c:pt idx="591">
                  <c:v>86.698973935840016</c:v>
                </c:pt>
                <c:pt idx="592">
                  <c:v>86.689886481510598</c:v>
                </c:pt>
                <c:pt idx="593">
                  <c:v>86.680839778097436</c:v>
                </c:pt>
                <c:pt idx="594">
                  <c:v>86.671833597431942</c:v>
                </c:pt>
                <c:pt idx="595">
                  <c:v>86.662867712876803</c:v>
                </c:pt>
                <c:pt idx="596">
                  <c:v>86.653941899314091</c:v>
                </c:pt>
                <c:pt idx="597">
                  <c:v>86.645055933133349</c:v>
                </c:pt>
                <c:pt idx="598">
                  <c:v>86.636209592219856</c:v>
                </c:pt>
                <c:pt idx="599">
                  <c:v>86.627402655942959</c:v>
                </c:pt>
                <c:pt idx="600">
                  <c:v>86.618634905144475</c:v>
                </c:pt>
                <c:pt idx="601">
                  <c:v>86.609906122127327</c:v>
                </c:pt>
                <c:pt idx="602">
                  <c:v>86.601216090644101</c:v>
                </c:pt>
                <c:pt idx="603">
                  <c:v>86.592564595885861</c:v>
                </c:pt>
                <c:pt idx="604">
                  <c:v>86.583951424470968</c:v>
                </c:pt>
                <c:pt idx="605">
                  <c:v>86.575376364433993</c:v>
                </c:pt>
                <c:pt idx="606">
                  <c:v>86.566839205214876</c:v>
                </c:pt>
                <c:pt idx="607">
                  <c:v>86.558339737647941</c:v>
                </c:pt>
                <c:pt idx="608">
                  <c:v>86.549877753951208</c:v>
                </c:pt>
                <c:pt idx="609">
                  <c:v>86.541453047715677</c:v>
                </c:pt>
                <c:pt idx="610">
                  <c:v>86.533065413894832</c:v>
                </c:pt>
                <c:pt idx="611">
                  <c:v>86.524714648794088</c:v>
                </c:pt>
                <c:pt idx="612">
                  <c:v>86.516400550060411</c:v>
                </c:pt>
                <c:pt idx="613">
                  <c:v>86.50812291667205</c:v>
                </c:pt>
                <c:pt idx="614">
                  <c:v>86.499881548928329</c:v>
                </c:pt>
                <c:pt idx="615">
                  <c:v>86.491676248439504</c:v>
                </c:pt>
                <c:pt idx="616">
                  <c:v>86.483506818116751</c:v>
                </c:pt>
                <c:pt idx="617">
                  <c:v>86.47537306216222</c:v>
                </c:pt>
                <c:pt idx="618">
                  <c:v>86.467274786059178</c:v>
                </c:pt>
                <c:pt idx="619">
                  <c:v>86.459211796562258</c:v>
                </c:pt>
                <c:pt idx="620">
                  <c:v>86.451183901687727</c:v>
                </c:pt>
                <c:pt idx="621">
                  <c:v>86.443190910703976</c:v>
                </c:pt>
                <c:pt idx="622">
                  <c:v>86.435232634121874</c:v>
                </c:pt>
                <c:pt idx="623">
                  <c:v>86.42730888368547</c:v>
                </c:pt>
                <c:pt idx="624">
                  <c:v>86.419419472362549</c:v>
                </c:pt>
                <c:pt idx="625">
                  <c:v>86.411564214335399</c:v>
                </c:pt>
                <c:pt idx="626">
                  <c:v>86.403742924991604</c:v>
                </c:pt>
                <c:pt idx="627">
                  <c:v>86.395955420914959</c:v>
                </c:pt>
                <c:pt idx="628">
                  <c:v>86.388201519876404</c:v>
                </c:pt>
                <c:pt idx="629">
                  <c:v>86.380481040825075</c:v>
                </c:pt>
                <c:pt idx="630">
                  <c:v>86.37279380387946</c:v>
                </c:pt>
                <c:pt idx="631">
                  <c:v>86.365139630318566</c:v>
                </c:pt>
                <c:pt idx="632">
                  <c:v>86.357518342573172</c:v>
                </c:pt>
                <c:pt idx="633">
                  <c:v>86.349929764217251</c:v>
                </c:pt>
                <c:pt idx="634">
                  <c:v>86.342373719959312</c:v>
                </c:pt>
                <c:pt idx="635">
                  <c:v>86.334850035633963</c:v>
                </c:pt>
                <c:pt idx="636">
                  <c:v>86.327358538193423</c:v>
                </c:pt>
                <c:pt idx="637">
                  <c:v>86.319899055699224</c:v>
                </c:pt>
                <c:pt idx="638">
                  <c:v>86.312471417313844</c:v>
                </c:pt>
                <c:pt idx="639">
                  <c:v>86.305075453292588</c:v>
                </c:pt>
                <c:pt idx="640">
                  <c:v>86.297710994975361</c:v>
                </c:pt>
                <c:pt idx="641">
                  <c:v>86.290377874778628</c:v>
                </c:pt>
                <c:pt idx="642">
                  <c:v>86.283075926187408</c:v>
                </c:pt>
                <c:pt idx="643">
                  <c:v>86.275804983747321</c:v>
                </c:pt>
                <c:pt idx="644">
                  <c:v>86.268564883056712</c:v>
                </c:pt>
                <c:pt idx="645">
                  <c:v>86.261355460758864</c:v>
                </c:pt>
                <c:pt idx="646">
                  <c:v>86.25417655453424</c:v>
                </c:pt>
                <c:pt idx="647">
                  <c:v>86.247028003092794</c:v>
                </c:pt>
                <c:pt idx="648">
                  <c:v>86.239909646166424</c:v>
                </c:pt>
                <c:pt idx="649">
                  <c:v>86.23282132450133</c:v>
                </c:pt>
                <c:pt idx="650">
                  <c:v>86.225762879850635</c:v>
                </c:pt>
                <c:pt idx="651">
                  <c:v>86.218734154966896</c:v>
                </c:pt>
                <c:pt idx="652">
                  <c:v>86.211734993594774</c:v>
                </c:pt>
                <c:pt idx="653">
                  <c:v>86.204765240463686</c:v>
                </c:pt>
                <c:pt idx="654">
                  <c:v>86.197824741280698</c:v>
                </c:pt>
                <c:pt idx="655">
                  <c:v>86.190913342723206</c:v>
                </c:pt>
                <c:pt idx="656">
                  <c:v>86.184030892431934</c:v>
                </c:pt>
                <c:pt idx="657">
                  <c:v>86.177177239003797</c:v>
                </c:pt>
                <c:pt idx="658">
                  <c:v>86.170352231984978</c:v>
                </c:pt>
                <c:pt idx="659">
                  <c:v>86.163555721863943</c:v>
                </c:pt>
                <c:pt idx="660">
                  <c:v>86.156787560064572</c:v>
                </c:pt>
                <c:pt idx="661">
                  <c:v>86.150047598939381</c:v>
                </c:pt>
                <c:pt idx="662">
                  <c:v>86.143335691762658</c:v>
                </c:pt>
                <c:pt idx="663">
                  <c:v>86.136651692723902</c:v>
                </c:pt>
                <c:pt idx="664">
                  <c:v>86.129995456921023</c:v>
                </c:pt>
                <c:pt idx="665">
                  <c:v>86.123366840353839</c:v>
                </c:pt>
                <c:pt idx="666">
                  <c:v>86.116765699917508</c:v>
                </c:pt>
                <c:pt idx="667">
                  <c:v>86.110191893396021</c:v>
                </c:pt>
                <c:pt idx="668">
                  <c:v>86.103645279455804</c:v>
                </c:pt>
                <c:pt idx="669">
                  <c:v>86.097125717639315</c:v>
                </c:pt>
                <c:pt idx="670">
                  <c:v>86.090633068358699</c:v>
                </c:pt>
                <c:pt idx="671">
                  <c:v>86.084167192889552</c:v>
                </c:pt>
                <c:pt idx="672">
                  <c:v>86.077727953364658</c:v>
                </c:pt>
                <c:pt idx="673">
                  <c:v>86.071315212767857</c:v>
                </c:pt>
                <c:pt idx="674">
                  <c:v>86.064928834927869</c:v>
                </c:pt>
                <c:pt idx="675">
                  <c:v>86.058568684512281</c:v>
                </c:pt>
                <c:pt idx="676">
                  <c:v>86.052234627021477</c:v>
                </c:pt>
                <c:pt idx="677">
                  <c:v>86.045926528782687</c:v>
                </c:pt>
                <c:pt idx="678">
                  <c:v>86.039644256944044</c:v>
                </c:pt>
                <c:pt idx="679">
                  <c:v>86.03338767946876</c:v>
                </c:pt>
                <c:pt idx="680">
                  <c:v>86.027156665129226</c:v>
                </c:pt>
                <c:pt idx="681">
                  <c:v>86.020951083501274</c:v>
                </c:pt>
                <c:pt idx="682">
                  <c:v>86.014770804958459</c:v>
                </c:pt>
                <c:pt idx="683">
                  <c:v>86.008615700666326</c:v>
                </c:pt>
                <c:pt idx="684">
                  <c:v>86.002485642576801</c:v>
                </c:pt>
                <c:pt idx="685">
                  <c:v>85.9963805034226</c:v>
                </c:pt>
                <c:pt idx="686">
                  <c:v>85.990300156711669</c:v>
                </c:pt>
                <c:pt idx="687">
                  <c:v>85.98424447672167</c:v>
                </c:pt>
                <c:pt idx="688">
                  <c:v>85.978213338494555</c:v>
                </c:pt>
                <c:pt idx="689">
                  <c:v>85.97220661783112</c:v>
                </c:pt>
                <c:pt idx="690">
                  <c:v>85.966224191285619</c:v>
                </c:pt>
                <c:pt idx="691">
                  <c:v>85.960265936160511</c:v>
                </c:pt>
                <c:pt idx="692">
                  <c:v>85.954331730501096</c:v>
                </c:pt>
                <c:pt idx="693">
                  <c:v>85.948421453090305</c:v>
                </c:pt>
                <c:pt idx="694">
                  <c:v>85.942534983443508</c:v>
                </c:pt>
                <c:pt idx="695">
                  <c:v>85.936672201803333</c:v>
                </c:pt>
                <c:pt idx="696">
                  <c:v>85.930832989134586</c:v>
                </c:pt>
                <c:pt idx="697">
                  <c:v>85.925017227119113</c:v>
                </c:pt>
                <c:pt idx="698">
                  <c:v>85.91922479815085</c:v>
                </c:pt>
                <c:pt idx="699">
                  <c:v>85.913455585330766</c:v>
                </c:pt>
                <c:pt idx="700">
                  <c:v>85.907709472461903</c:v>
                </c:pt>
                <c:pt idx="701">
                  <c:v>85.901986344044516</c:v>
                </c:pt>
                <c:pt idx="702">
                  <c:v>85.896286085271157</c:v>
                </c:pt>
                <c:pt idx="703">
                  <c:v>85.890608582021841</c:v>
                </c:pt>
                <c:pt idx="704">
                  <c:v>85.884953720859258</c:v>
                </c:pt>
                <c:pt idx="705">
                  <c:v>85.879321389024014</c:v>
                </c:pt>
                <c:pt idx="706">
                  <c:v>85.873711474429911</c:v>
                </c:pt>
                <c:pt idx="707">
                  <c:v>85.868123865659257</c:v>
                </c:pt>
                <c:pt idx="708">
                  <c:v>85.862558451958179</c:v>
                </c:pt>
                <c:pt idx="709">
                  <c:v>85.857015123232117</c:v>
                </c:pt>
                <c:pt idx="710">
                  <c:v>85.851493770041145</c:v>
                </c:pt>
                <c:pt idx="711">
                  <c:v>85.845994283595473</c:v>
                </c:pt>
                <c:pt idx="712">
                  <c:v>85.84051655575098</c:v>
                </c:pt>
                <c:pt idx="713">
                  <c:v>85.835060479004682</c:v>
                </c:pt>
                <c:pt idx="714">
                  <c:v>85.829625946490353</c:v>
                </c:pt>
                <c:pt idx="715">
                  <c:v>85.82421285197411</c:v>
                </c:pt>
                <c:pt idx="716">
                  <c:v>85.818821089850047</c:v>
                </c:pt>
                <c:pt idx="717">
                  <c:v>85.813450555135915</c:v>
                </c:pt>
                <c:pt idx="718">
                  <c:v>85.808101143468861</c:v>
                </c:pt>
                <c:pt idx="719">
                  <c:v>85.80277275110106</c:v>
                </c:pt>
                <c:pt idx="720">
                  <c:v>85.797465274895671</c:v>
                </c:pt>
                <c:pt idx="721">
                  <c:v>85.792178612322445</c:v>
                </c:pt>
                <c:pt idx="722">
                  <c:v>85.786912661453712</c:v>
                </c:pt>
                <c:pt idx="723">
                  <c:v>85.78166732096021</c:v>
                </c:pt>
                <c:pt idx="724">
                  <c:v>85.776442490106959</c:v>
                </c:pt>
                <c:pt idx="725">
                  <c:v>85.771238068749227</c:v>
                </c:pt>
                <c:pt idx="726">
                  <c:v>85.766053957328495</c:v>
                </c:pt>
                <c:pt idx="727">
                  <c:v>85.760890056868476</c:v>
                </c:pt>
                <c:pt idx="728">
                  <c:v>85.755746268971095</c:v>
                </c:pt>
                <c:pt idx="729">
                  <c:v>85.750622495812621</c:v>
                </c:pt>
                <c:pt idx="730">
                  <c:v>85.745518640139693</c:v>
                </c:pt>
                <c:pt idx="731">
                  <c:v>85.740434605265492</c:v>
                </c:pt>
                <c:pt idx="732">
                  <c:v>85.735370295065891</c:v>
                </c:pt>
                <c:pt idx="733">
                  <c:v>85.73032561397558</c:v>
                </c:pt>
                <c:pt idx="734">
                  <c:v>85.725300466984365</c:v>
                </c:pt>
                <c:pt idx="735">
                  <c:v>85.720294759633347</c:v>
                </c:pt>
                <c:pt idx="736">
                  <c:v>85.715308398011217</c:v>
                </c:pt>
                <c:pt idx="737">
                  <c:v>85.71034128875057</c:v>
                </c:pt>
                <c:pt idx="738">
                  <c:v>85.705393339024198</c:v>
                </c:pt>
                <c:pt idx="739">
                  <c:v>85.700464456541468</c:v>
                </c:pt>
                <c:pt idx="740">
                  <c:v>85.69555454954471</c:v>
                </c:pt>
                <c:pt idx="741">
                  <c:v>85.690663526805636</c:v>
                </c:pt>
                <c:pt idx="742">
                  <c:v>85.685791297621762</c:v>
                </c:pt>
                <c:pt idx="743">
                  <c:v>85.680937771812864</c:v>
                </c:pt>
                <c:pt idx="744">
                  <c:v>85.676102859717531</c:v>
                </c:pt>
                <c:pt idx="745">
                  <c:v>85.671286472189607</c:v>
                </c:pt>
                <c:pt idx="746">
                  <c:v>85.666488520594811</c:v>
                </c:pt>
                <c:pt idx="747">
                  <c:v>85.661708916807257</c:v>
                </c:pt>
                <c:pt idx="748">
                  <c:v>85.656947573206082</c:v>
                </c:pt>
                <c:pt idx="749">
                  <c:v>85.652204402672098</c:v>
                </c:pt>
                <c:pt idx="750">
                  <c:v>85.647479318584374</c:v>
                </c:pt>
                <c:pt idx="751">
                  <c:v>85.642772234816988</c:v>
                </c:pt>
                <c:pt idx="752">
                  <c:v>85.638083065735685</c:v>
                </c:pt>
                <c:pt idx="753">
                  <c:v>85.633411726194623</c:v>
                </c:pt>
                <c:pt idx="754">
                  <c:v>85.62875813153309</c:v>
                </c:pt>
                <c:pt idx="755">
                  <c:v>85.624122197572376</c:v>
                </c:pt>
                <c:pt idx="756">
                  <c:v>85.619503840612452</c:v>
                </c:pt>
                <c:pt idx="757">
                  <c:v>85.614902977428898</c:v>
                </c:pt>
                <c:pt idx="758">
                  <c:v>85.610319525269688</c:v>
                </c:pt>
                <c:pt idx="759">
                  <c:v>85.605753401852098</c:v>
                </c:pt>
                <c:pt idx="760">
                  <c:v>85.601204525359591</c:v>
                </c:pt>
                <c:pt idx="761">
                  <c:v>85.596672814438762</c:v>
                </c:pt>
                <c:pt idx="762">
                  <c:v>85.592158188196237</c:v>
                </c:pt>
                <c:pt idx="763">
                  <c:v>85.58766056619568</c:v>
                </c:pt>
                <c:pt idx="764">
                  <c:v>85.583179868454778</c:v>
                </c:pt>
                <c:pt idx="765">
                  <c:v>85.578716015442211</c:v>
                </c:pt>
                <c:pt idx="766">
                  <c:v>85.574268928074773</c:v>
                </c:pt>
                <c:pt idx="767">
                  <c:v>85.569838527714339</c:v>
                </c:pt>
                <c:pt idx="768">
                  <c:v>85.565424736164999</c:v>
                </c:pt>
                <c:pt idx="769">
                  <c:v>85.561027475670159</c:v>
                </c:pt>
                <c:pt idx="770">
                  <c:v>85.556646668909622</c:v>
                </c:pt>
                <c:pt idx="771">
                  <c:v>85.552282238996796</c:v>
                </c:pt>
                <c:pt idx="772">
                  <c:v>85.54793410947579</c:v>
                </c:pt>
                <c:pt idx="773">
                  <c:v>85.543602204318674</c:v>
                </c:pt>
                <c:pt idx="774">
                  <c:v>85.539286447922635</c:v>
                </c:pt>
                <c:pt idx="775">
                  <c:v>85.534986765107206</c:v>
                </c:pt>
                <c:pt idx="776">
                  <c:v>85.530703081111554</c:v>
                </c:pt>
                <c:pt idx="777">
                  <c:v>85.526435321591734</c:v>
                </c:pt>
                <c:pt idx="778">
                  <c:v>85.522183412617935</c:v>
                </c:pt>
                <c:pt idx="779">
                  <c:v>85.517947280671876</c:v>
                </c:pt>
                <c:pt idx="780">
                  <c:v>85.513726852644055</c:v>
                </c:pt>
                <c:pt idx="781">
                  <c:v>85.509522055831155</c:v>
                </c:pt>
                <c:pt idx="782">
                  <c:v>85.505332817933379</c:v>
                </c:pt>
                <c:pt idx="783">
                  <c:v>85.501159067051873</c:v>
                </c:pt>
                <c:pt idx="784">
                  <c:v>85.497000731686072</c:v>
                </c:pt>
                <c:pt idx="785">
                  <c:v>85.492857740731225</c:v>
                </c:pt>
                <c:pt idx="786">
                  <c:v>85.488730023475739</c:v>
                </c:pt>
                <c:pt idx="787">
                  <c:v>85.484617509598735</c:v>
                </c:pt>
                <c:pt idx="788">
                  <c:v>85.480520129167459</c:v>
                </c:pt>
                <c:pt idx="789">
                  <c:v>85.476437812634828</c:v>
                </c:pt>
                <c:pt idx="790">
                  <c:v>85.472370490836937</c:v>
                </c:pt>
                <c:pt idx="791">
                  <c:v>85.468318094990607</c:v>
                </c:pt>
                <c:pt idx="792">
                  <c:v>85.464280556690895</c:v>
                </c:pt>
                <c:pt idx="793">
                  <c:v>85.460257807908789</c:v>
                </c:pt>
                <c:pt idx="794">
                  <c:v>85.456249780988628</c:v>
                </c:pt>
                <c:pt idx="795">
                  <c:v>85.45225640864588</c:v>
                </c:pt>
                <c:pt idx="796">
                  <c:v>85.448277623964657</c:v>
                </c:pt>
                <c:pt idx="797">
                  <c:v>85.444313360395412</c:v>
                </c:pt>
                <c:pt idx="798">
                  <c:v>85.440363551752583</c:v>
                </c:pt>
                <c:pt idx="799">
                  <c:v>85.436428132212271</c:v>
                </c:pt>
                <c:pt idx="800">
                  <c:v>85.432507036309971</c:v>
                </c:pt>
                <c:pt idx="801">
                  <c:v>85.428600198938213</c:v>
                </c:pt>
                <c:pt idx="802">
                  <c:v>85.424707555344369</c:v>
                </c:pt>
                <c:pt idx="803">
                  <c:v>85.420829041128371</c:v>
                </c:pt>
                <c:pt idx="804">
                  <c:v>85.416964592240447</c:v>
                </c:pt>
                <c:pt idx="805">
                  <c:v>85.413114144978934</c:v>
                </c:pt>
                <c:pt idx="806">
                  <c:v>85.409277635988033</c:v>
                </c:pt>
                <c:pt idx="807">
                  <c:v>85.405455002255707</c:v>
                </c:pt>
                <c:pt idx="808">
                  <c:v>85.401646181111374</c:v>
                </c:pt>
                <c:pt idx="809">
                  <c:v>85.397851110223883</c:v>
                </c:pt>
                <c:pt idx="810">
                  <c:v>85.394069727599302</c:v>
                </c:pt>
                <c:pt idx="811">
                  <c:v>85.390301971578765</c:v>
                </c:pt>
                <c:pt idx="812">
                  <c:v>85.386547780836423</c:v>
                </c:pt>
                <c:pt idx="813">
                  <c:v>85.382807094377327</c:v>
                </c:pt>
                <c:pt idx="814">
                  <c:v>85.379079851535352</c:v>
                </c:pt>
                <c:pt idx="815">
                  <c:v>85.375365991971066</c:v>
                </c:pt>
                <c:pt idx="816">
                  <c:v>85.371665455669799</c:v>
                </c:pt>
                <c:pt idx="817">
                  <c:v>85.36797818293951</c:v>
                </c:pt>
                <c:pt idx="818">
                  <c:v>85.364304114408782</c:v>
                </c:pt>
                <c:pt idx="819">
                  <c:v>85.360643191024863</c:v>
                </c:pt>
                <c:pt idx="820">
                  <c:v>85.356995354051605</c:v>
                </c:pt>
                <c:pt idx="821">
                  <c:v>85.353360545067531</c:v>
                </c:pt>
                <c:pt idx="822">
                  <c:v>85.349738705963873</c:v>
                </c:pt>
                <c:pt idx="823">
                  <c:v>85.346129778942583</c:v>
                </c:pt>
                <c:pt idx="824">
                  <c:v>85.342533706514416</c:v>
                </c:pt>
                <c:pt idx="825">
                  <c:v>85.33895043149704</c:v>
                </c:pt>
                <c:pt idx="826">
                  <c:v>85.335379897013041</c:v>
                </c:pt>
                <c:pt idx="827">
                  <c:v>85.331822046488142</c:v>
                </c:pt>
                <c:pt idx="828">
                  <c:v>85.328276823649219</c:v>
                </c:pt>
                <c:pt idx="829">
                  <c:v>85.324744172522486</c:v>
                </c:pt>
                <c:pt idx="830">
                  <c:v>85.321224037431648</c:v>
                </c:pt>
                <c:pt idx="831">
                  <c:v>85.317716362995981</c:v>
                </c:pt>
                <c:pt idx="832">
                  <c:v>85.314221094128627</c:v>
                </c:pt>
                <c:pt idx="833">
                  <c:v>85.310738176034633</c:v>
                </c:pt>
                <c:pt idx="834">
                  <c:v>85.307267554209304</c:v>
                </c:pt>
                <c:pt idx="835">
                  <c:v>85.303809174436267</c:v>
                </c:pt>
                <c:pt idx="836">
                  <c:v>85.300362982785771</c:v>
                </c:pt>
                <c:pt idx="837">
                  <c:v>85.296928925612917</c:v>
                </c:pt>
                <c:pt idx="838">
                  <c:v>85.293506949555891</c:v>
                </c:pt>
                <c:pt idx="839">
                  <c:v>85.290097001534221</c:v>
                </c:pt>
                <c:pt idx="840">
                  <c:v>85.286699028747037</c:v>
                </c:pt>
                <c:pt idx="841">
                  <c:v>85.28331297867139</c:v>
                </c:pt>
                <c:pt idx="842">
                  <c:v>85.279938799060503</c:v>
                </c:pt>
                <c:pt idx="843">
                  <c:v>85.276576437942126</c:v>
                </c:pt>
                <c:pt idx="844">
                  <c:v>85.273225843616828</c:v>
                </c:pt>
                <c:pt idx="845">
                  <c:v>85.269886964656294</c:v>
                </c:pt>
                <c:pt idx="846">
                  <c:v>85.266559749901731</c:v>
                </c:pt>
                <c:pt idx="847">
                  <c:v>85.263244148462206</c:v>
                </c:pt>
                <c:pt idx="848">
                  <c:v>85.259940109712957</c:v>
                </c:pt>
                <c:pt idx="849">
                  <c:v>85.256647583293841</c:v>
                </c:pt>
                <c:pt idx="850">
                  <c:v>85.253366519107701</c:v>
                </c:pt>
                <c:pt idx="851">
                  <c:v>85.250096867318717</c:v>
                </c:pt>
                <c:pt idx="852">
                  <c:v>85.246838578350904</c:v>
                </c:pt>
                <c:pt idx="853">
                  <c:v>85.243591602886454</c:v>
                </c:pt>
                <c:pt idx="854">
                  <c:v>85.240355891864198</c:v>
                </c:pt>
                <c:pt idx="855">
                  <c:v>85.237131396478063</c:v>
                </c:pt>
                <c:pt idx="856">
                  <c:v>85.233918068175527</c:v>
                </c:pt>
                <c:pt idx="857">
                  <c:v>85.230715858656026</c:v>
                </c:pt>
                <c:pt idx="858">
                  <c:v>85.22752471986955</c:v>
                </c:pt>
                <c:pt idx="859">
                  <c:v>85.224344604014959</c:v>
                </c:pt>
                <c:pt idx="860">
                  <c:v>85.221175463538643</c:v>
                </c:pt>
                <c:pt idx="861">
                  <c:v>85.218017251132949</c:v>
                </c:pt>
                <c:pt idx="862">
                  <c:v>85.214869919734667</c:v>
                </c:pt>
                <c:pt idx="863">
                  <c:v>85.21173342252365</c:v>
                </c:pt>
                <c:pt idx="864">
                  <c:v>85.208607712921264</c:v>
                </c:pt>
                <c:pt idx="865">
                  <c:v>85.205492744588994</c:v>
                </c:pt>
                <c:pt idx="866">
                  <c:v>85.202388471426957</c:v>
                </c:pt>
                <c:pt idx="867">
                  <c:v>85.199294847572517</c:v>
                </c:pt>
                <c:pt idx="868">
                  <c:v>85.196211827398812</c:v>
                </c:pt>
                <c:pt idx="869">
                  <c:v>85.193139365513375</c:v>
                </c:pt>
                <c:pt idx="870">
                  <c:v>85.190077416756708</c:v>
                </c:pt>
                <c:pt idx="871">
                  <c:v>85.187025936200925</c:v>
                </c:pt>
                <c:pt idx="872">
                  <c:v>85.183984879148312</c:v>
                </c:pt>
                <c:pt idx="873">
                  <c:v>85.180954201130021</c:v>
                </c:pt>
                <c:pt idx="874">
                  <c:v>85.17793385790462</c:v>
                </c:pt>
                <c:pt idx="875">
                  <c:v>85.174923805456828</c:v>
                </c:pt>
                <c:pt idx="876">
                  <c:v>85.171923999996082</c:v>
                </c:pt>
                <c:pt idx="877">
                  <c:v>85.168934397955283</c:v>
                </c:pt>
                <c:pt idx="878">
                  <c:v>85.165954955989378</c:v>
                </c:pt>
                <c:pt idx="879">
                  <c:v>85.162985630974134</c:v>
                </c:pt>
                <c:pt idx="880">
                  <c:v>85.160026380004723</c:v>
                </c:pt>
                <c:pt idx="881">
                  <c:v>85.15707716039455</c:v>
                </c:pt>
                <c:pt idx="882">
                  <c:v>85.154137929673823</c:v>
                </c:pt>
                <c:pt idx="883">
                  <c:v>85.151208645588355</c:v>
                </c:pt>
                <c:pt idx="884">
                  <c:v>85.148289266098274</c:v>
                </c:pt>
                <c:pt idx="885">
                  <c:v>85.145379749376744</c:v>
                </c:pt>
                <c:pt idx="886">
                  <c:v>85.142480053808697</c:v>
                </c:pt>
                <c:pt idx="887">
                  <c:v>85.139590137989615</c:v>
                </c:pt>
                <c:pt idx="888">
                  <c:v>85.136709960724275</c:v>
                </c:pt>
                <c:pt idx="889">
                  <c:v>85.133839481025475</c:v>
                </c:pt>
                <c:pt idx="890">
                  <c:v>85.13097865811288</c:v>
                </c:pt>
                <c:pt idx="891">
                  <c:v>85.128127451411757</c:v>
                </c:pt>
                <c:pt idx="892">
                  <c:v>85.125285820551767</c:v>
                </c:pt>
                <c:pt idx="893">
                  <c:v>85.122453725365816</c:v>
                </c:pt>
                <c:pt idx="894">
                  <c:v>85.119631125888787</c:v>
                </c:pt>
                <c:pt idx="895">
                  <c:v>85.116817982356409</c:v>
                </c:pt>
                <c:pt idx="896">
                  <c:v>85.11401425520404</c:v>
                </c:pt>
                <c:pt idx="897">
                  <c:v>85.111219905065568</c:v>
                </c:pt>
                <c:pt idx="898">
                  <c:v>85.108434892772181</c:v>
                </c:pt>
                <c:pt idx="899">
                  <c:v>85.105659179351207</c:v>
                </c:pt>
                <c:pt idx="900">
                  <c:v>85.102892726025061</c:v>
                </c:pt>
                <c:pt idx="901">
                  <c:v>85.100135494209994</c:v>
                </c:pt>
                <c:pt idx="902">
                  <c:v>85.097387445515054</c:v>
                </c:pt>
                <c:pt idx="903">
                  <c:v>85.094648541740895</c:v>
                </c:pt>
                <c:pt idx="904">
                  <c:v>85.091918744878697</c:v>
                </c:pt>
                <c:pt idx="905">
                  <c:v>85.089198017109055</c:v>
                </c:pt>
                <c:pt idx="906">
                  <c:v>85.086486320800901</c:v>
                </c:pt>
                <c:pt idx="907">
                  <c:v>85.083783618510353</c:v>
                </c:pt>
                <c:pt idx="908">
                  <c:v>85.081089872979675</c:v>
                </c:pt>
                <c:pt idx="909">
                  <c:v>85.078405047136172</c:v>
                </c:pt>
                <c:pt idx="910">
                  <c:v>85.075729104091167</c:v>
                </c:pt>
                <c:pt idx="911">
                  <c:v>85.073062007138873</c:v>
                </c:pt>
                <c:pt idx="912">
                  <c:v>85.070403719755376</c:v>
                </c:pt>
                <c:pt idx="913">
                  <c:v>85.067754205597566</c:v>
                </c:pt>
                <c:pt idx="914">
                  <c:v>85.065113428502116</c:v>
                </c:pt>
                <c:pt idx="915">
                  <c:v>85.062481352484397</c:v>
                </c:pt>
                <c:pt idx="916">
                  <c:v>85.059857941737519</c:v>
                </c:pt>
                <c:pt idx="917">
                  <c:v>85.057243160631259</c:v>
                </c:pt>
                <c:pt idx="918">
                  <c:v>85.054636973711055</c:v>
                </c:pt>
                <c:pt idx="919">
                  <c:v>85.052039345696983</c:v>
                </c:pt>
                <c:pt idx="920">
                  <c:v>85.049450241482802</c:v>
                </c:pt>
                <c:pt idx="921">
                  <c:v>85.046869626134892</c:v>
                </c:pt>
                <c:pt idx="922">
                  <c:v>85.044297464891315</c:v>
                </c:pt>
                <c:pt idx="923">
                  <c:v>85.041733723160817</c:v>
                </c:pt>
                <c:pt idx="924">
                  <c:v>85.039178366521824</c:v>
                </c:pt>
                <c:pt idx="925">
                  <c:v>85.036631360721529</c:v>
                </c:pt>
                <c:pt idx="926">
                  <c:v>85.03409267167487</c:v>
                </c:pt>
                <c:pt idx="927">
                  <c:v>85.031562265463592</c:v>
                </c:pt>
                <c:pt idx="928">
                  <c:v>85.029040108335323</c:v>
                </c:pt>
                <c:pt idx="929">
                  <c:v>85.026526166702581</c:v>
                </c:pt>
                <c:pt idx="930">
                  <c:v>85.024020407141862</c:v>
                </c:pt>
                <c:pt idx="931">
                  <c:v>85.021522796392745</c:v>
                </c:pt>
                <c:pt idx="932">
                  <c:v>85.019033301356856</c:v>
                </c:pt>
                <c:pt idx="933">
                  <c:v>85.016551889097059</c:v>
                </c:pt>
                <c:pt idx="934">
                  <c:v>85.014078526836485</c:v>
                </c:pt>
                <c:pt idx="935">
                  <c:v>85.011613181957628</c:v>
                </c:pt>
                <c:pt idx="936">
                  <c:v>85.009155822001446</c:v>
                </c:pt>
                <c:pt idx="937">
                  <c:v>85.006706414666496</c:v>
                </c:pt>
                <c:pt idx="938">
                  <c:v>85.004264927807967</c:v>
                </c:pt>
                <c:pt idx="939">
                  <c:v>85.001831329436854</c:v>
                </c:pt>
                <c:pt idx="940">
                  <c:v>84.999405587719096</c:v>
                </c:pt>
                <c:pt idx="941">
                  <c:v>84.996987670974619</c:v>
                </c:pt>
                <c:pt idx="942">
                  <c:v>84.994577547676528</c:v>
                </c:pt>
                <c:pt idx="943">
                  <c:v>84.992175186450254</c:v>
                </c:pt>
                <c:pt idx="944">
                  <c:v>84.98978055607266</c:v>
                </c:pt>
                <c:pt idx="945">
                  <c:v>84.987393625471199</c:v>
                </c:pt>
                <c:pt idx="946">
                  <c:v>84.985014363723081</c:v>
                </c:pt>
                <c:pt idx="947">
                  <c:v>84.982642740054402</c:v>
                </c:pt>
                <c:pt idx="948">
                  <c:v>84.980278723839348</c:v>
                </c:pt>
                <c:pt idx="949">
                  <c:v>84.977922284599359</c:v>
                </c:pt>
                <c:pt idx="950">
                  <c:v>84.975573392002232</c:v>
                </c:pt>
                <c:pt idx="951">
                  <c:v>84.973232015861427</c:v>
                </c:pt>
                <c:pt idx="952">
                  <c:v>84.970898126135154</c:v>
                </c:pt>
                <c:pt idx="953">
                  <c:v>84.968571692925565</c:v>
                </c:pt>
                <c:pt idx="954">
                  <c:v>84.966252686478015</c:v>
                </c:pt>
                <c:pt idx="955">
                  <c:v>84.963941077180223</c:v>
                </c:pt>
                <c:pt idx="956">
                  <c:v>84.961636835561464</c:v>
                </c:pt>
                <c:pt idx="957">
                  <c:v>84.959339932291812</c:v>
                </c:pt>
                <c:pt idx="958">
                  <c:v>84.957050338181318</c:v>
                </c:pt>
                <c:pt idx="959">
                  <c:v>84.954768024179302</c:v>
                </c:pt>
                <c:pt idx="960">
                  <c:v>84.952492961373466</c:v>
                </c:pt>
                <c:pt idx="961">
                  <c:v>84.950225120989245</c:v>
                </c:pt>
                <c:pt idx="962">
                  <c:v>84.947964474388954</c:v>
                </c:pt>
                <c:pt idx="963">
                  <c:v>84.945710993071074</c:v>
                </c:pt>
                <c:pt idx="964">
                  <c:v>84.943464648669476</c:v>
                </c:pt>
                <c:pt idx="965">
                  <c:v>84.941225412952704</c:v>
                </c:pt>
                <c:pt idx="966">
                  <c:v>84.938993257823171</c:v>
                </c:pt>
                <c:pt idx="967">
                  <c:v>84.936768155316486</c:v>
                </c:pt>
                <c:pt idx="968">
                  <c:v>84.934550077600662</c:v>
                </c:pt>
                <c:pt idx="969">
                  <c:v>84.932338996975417</c:v>
                </c:pt>
                <c:pt idx="970">
                  <c:v>84.930134885871453</c:v>
                </c:pt>
                <c:pt idx="971">
                  <c:v>84.927937716849712</c:v>
                </c:pt>
                <c:pt idx="972">
                  <c:v>84.925747462600654</c:v>
                </c:pt>
                <c:pt idx="973">
                  <c:v>84.92356409594359</c:v>
                </c:pt>
                <c:pt idx="974">
                  <c:v>84.921387589825883</c:v>
                </c:pt>
                <c:pt idx="975">
                  <c:v>84.919217917322371</c:v>
                </c:pt>
                <c:pt idx="976">
                  <c:v>84.917055051634549</c:v>
                </c:pt>
                <c:pt idx="977">
                  <c:v>84.914898966089964</c:v>
                </c:pt>
                <c:pt idx="978">
                  <c:v>84.912749634141434</c:v>
                </c:pt>
                <c:pt idx="979">
                  <c:v>84.910607029366446</c:v>
                </c:pt>
                <c:pt idx="980">
                  <c:v>84.908471125466448</c:v>
                </c:pt>
                <c:pt idx="981">
                  <c:v>84.906341896266142</c:v>
                </c:pt>
                <c:pt idx="982">
                  <c:v>84.904219315712822</c:v>
                </c:pt>
                <c:pt idx="983">
                  <c:v>84.902103357875745</c:v>
                </c:pt>
                <c:pt idx="984">
                  <c:v>84.899993996945398</c:v>
                </c:pt>
                <c:pt idx="985">
                  <c:v>84.897891207232917</c:v>
                </c:pt>
                <c:pt idx="986">
                  <c:v>84.895794963169337</c:v>
                </c:pt>
                <c:pt idx="987">
                  <c:v>84.893705239305021</c:v>
                </c:pt>
                <c:pt idx="988">
                  <c:v>84.891622010308964</c:v>
                </c:pt>
                <c:pt idx="989">
                  <c:v>84.889545250968183</c:v>
                </c:pt>
                <c:pt idx="990">
                  <c:v>84.887474936187033</c:v>
                </c:pt>
                <c:pt idx="991">
                  <c:v>84.885411040986597</c:v>
                </c:pt>
                <c:pt idx="992">
                  <c:v>84.883353540504061</c:v>
                </c:pt>
                <c:pt idx="993">
                  <c:v>84.88130240999206</c:v>
                </c:pt>
                <c:pt idx="994">
                  <c:v>84.879257624818052</c:v>
                </c:pt>
                <c:pt idx="995">
                  <c:v>84.877219160463767</c:v>
                </c:pt>
                <c:pt idx="996">
                  <c:v>84.875186992524462</c:v>
                </c:pt>
                <c:pt idx="997">
                  <c:v>84.873161096708429</c:v>
                </c:pt>
                <c:pt idx="998">
                  <c:v>84.871141448836326</c:v>
                </c:pt>
                <c:pt idx="999">
                  <c:v>84.869128024840549</c:v>
                </c:pt>
                <c:pt idx="1000">
                  <c:v>84.86712080076471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029816"/>
        <c:axId val="356137688"/>
      </c:scatterChart>
      <c:valAx>
        <c:axId val="352029816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Development time (t)</a:t>
                </a:r>
              </a:p>
            </c:rich>
          </c:tx>
          <c:layout>
            <c:manualLayout>
              <c:xMode val="edge"/>
              <c:yMode val="edge"/>
              <c:x val="0.30204578459425729"/>
              <c:y val="0.92222224563625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37688"/>
        <c:crosses val="autoZero"/>
        <c:crossBetween val="midCat"/>
      </c:valAx>
      <c:valAx>
        <c:axId val="3561376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  <a:latin typeface="Garamond" panose="02020404030301010803" pitchFamily="18" charset="0"/>
                  </a:rPr>
                  <a:t>State-variable solutions</a:t>
                </a:r>
              </a:p>
            </c:rich>
          </c:tx>
          <c:layout>
            <c:manualLayout>
              <c:xMode val="edge"/>
              <c:yMode val="edge"/>
              <c:x val="2.7650691094891519E-3"/>
              <c:y val="0.314772650046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Garamond" panose="020204040303010108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one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029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8620503065474142"/>
          <c:y val="0.17680725446305098"/>
          <c:w val="0.57015408910187371"/>
          <c:h val="8.417118995469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1984375</xdr:colOff>
      <xdr:row>1</xdr:row>
      <xdr:rowOff>79375</xdr:rowOff>
    </xdr:from>
    <xdr:to>
      <xdr:col>9</xdr:col>
      <xdr:colOff>127000</xdr:colOff>
      <xdr:row>19</xdr:row>
      <xdr:rowOff>158750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239238</xdr:colOff>
      <xdr:row>6</xdr:row>
      <xdr:rowOff>176399</xdr:rowOff>
    </xdr:from>
    <xdr:to>
      <xdr:col>8</xdr:col>
      <xdr:colOff>500043</xdr:colOff>
      <xdr:row>24</xdr:row>
      <xdr:rowOff>34418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24611</xdr:colOff>
      <xdr:row>26</xdr:row>
      <xdr:rowOff>79553</xdr:rowOff>
    </xdr:from>
    <xdr:to>
      <xdr:col>8</xdr:col>
      <xdr:colOff>500782</xdr:colOff>
      <xdr:row>45</xdr:row>
      <xdr:rowOff>36195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583871</xdr:colOff>
      <xdr:row>7</xdr:row>
      <xdr:rowOff>27214</xdr:rowOff>
    </xdr:from>
    <xdr:to>
      <xdr:col>18</xdr:col>
      <xdr:colOff>643248</xdr:colOff>
      <xdr:row>23</xdr:row>
      <xdr:rowOff>166616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274617</xdr:colOff>
      <xdr:row>6</xdr:row>
      <xdr:rowOff>16576</xdr:rowOff>
    </xdr:from>
    <xdr:to>
      <xdr:col>29</xdr:col>
      <xdr:colOff>222661</xdr:colOff>
      <xdr:row>29</xdr:row>
      <xdr:rowOff>96488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279564</xdr:colOff>
      <xdr:row>24</xdr:row>
      <xdr:rowOff>124632</xdr:rowOff>
    </xdr:from>
    <xdr:to>
      <xdr:col>29</xdr:col>
      <xdr:colOff>411628</xdr:colOff>
      <xdr:row>50</xdr:row>
      <xdr:rowOff>141951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542192</xdr:colOff>
      <xdr:row>27</xdr:row>
      <xdr:rowOff>0</xdr:rowOff>
    </xdr:from>
    <xdr:to>
      <xdr:col>18</xdr:col>
      <xdr:colOff>601569</xdr:colOff>
      <xdr:row>44</xdr:row>
      <xdr:rowOff>154056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402031</xdr:colOff>
      <xdr:row>6</xdr:row>
      <xdr:rowOff>222661</xdr:rowOff>
    </xdr:from>
    <xdr:to>
      <xdr:col>15</xdr:col>
      <xdr:colOff>147497</xdr:colOff>
      <xdr:row>23</xdr:row>
      <xdr:rowOff>181620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429973</xdr:colOff>
      <xdr:row>24</xdr:row>
      <xdr:rowOff>78218</xdr:rowOff>
    </xdr:from>
    <xdr:to>
      <xdr:col>15</xdr:col>
      <xdr:colOff>107986</xdr:colOff>
      <xdr:row>43</xdr:row>
      <xdr:rowOff>34860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606137</xdr:colOff>
      <xdr:row>7</xdr:row>
      <xdr:rowOff>81643</xdr:rowOff>
    </xdr:from>
    <xdr:to>
      <xdr:col>25</xdr:col>
      <xdr:colOff>10887</xdr:colOff>
      <xdr:row>23</xdr:row>
      <xdr:rowOff>137299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197639</xdr:colOff>
      <xdr:row>6</xdr:row>
      <xdr:rowOff>34637</xdr:rowOff>
    </xdr:from>
    <xdr:to>
      <xdr:col>35</xdr:col>
      <xdr:colOff>173183</xdr:colOff>
      <xdr:row>28</xdr:row>
      <xdr:rowOff>83156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264436</xdr:colOff>
      <xdr:row>24</xdr:row>
      <xdr:rowOff>150240</xdr:rowOff>
    </xdr:from>
    <xdr:to>
      <xdr:col>35</xdr:col>
      <xdr:colOff>239980</xdr:colOff>
      <xdr:row>50</xdr:row>
      <xdr:rowOff>40823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149679</xdr:colOff>
      <xdr:row>6</xdr:row>
      <xdr:rowOff>235034</xdr:rowOff>
    </xdr:from>
    <xdr:to>
      <xdr:col>5</xdr:col>
      <xdr:colOff>119990</xdr:colOff>
      <xdr:row>18</xdr:row>
      <xdr:rowOff>97724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91539</xdr:colOff>
      <xdr:row>18</xdr:row>
      <xdr:rowOff>27213</xdr:rowOff>
    </xdr:from>
    <xdr:to>
      <xdr:col>5</xdr:col>
      <xdr:colOff>283277</xdr:colOff>
      <xdr:row>32</xdr:row>
      <xdr:rowOff>19793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600807</xdr:colOff>
      <xdr:row>25</xdr:row>
      <xdr:rowOff>29307</xdr:rowOff>
    </xdr:from>
    <xdr:to>
      <xdr:col>24</xdr:col>
      <xdr:colOff>660185</xdr:colOff>
      <xdr:row>42</xdr:row>
      <xdr:rowOff>183363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1038511</xdr:colOff>
      <xdr:row>7</xdr:row>
      <xdr:rowOff>365066</xdr:rowOff>
    </xdr:from>
    <xdr:to>
      <xdr:col>31</xdr:col>
      <xdr:colOff>318570</xdr:colOff>
      <xdr:row>25</xdr:row>
      <xdr:rowOff>179294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339888</xdr:colOff>
      <xdr:row>9</xdr:row>
      <xdr:rowOff>86520</xdr:rowOff>
    </xdr:from>
    <xdr:to>
      <xdr:col>20</xdr:col>
      <xdr:colOff>108857</xdr:colOff>
      <xdr:row>27</xdr:row>
      <xdr:rowOff>132070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364119</xdr:colOff>
      <xdr:row>28</xdr:row>
      <xdr:rowOff>89282</xdr:rowOff>
    </xdr:from>
    <xdr:to>
      <xdr:col>20</xdr:col>
      <xdr:colOff>65635</xdr:colOff>
      <xdr:row>47</xdr:row>
      <xdr:rowOff>45924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166687</xdr:colOff>
      <xdr:row>7</xdr:row>
      <xdr:rowOff>309562</xdr:rowOff>
    </xdr:from>
    <xdr:to>
      <xdr:col>41</xdr:col>
      <xdr:colOff>102981</xdr:colOff>
      <xdr:row>31</xdr:row>
      <xdr:rowOff>122774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171633</xdr:colOff>
      <xdr:row>26</xdr:row>
      <xdr:rowOff>150918</xdr:rowOff>
    </xdr:from>
    <xdr:to>
      <xdr:col>41</xdr:col>
      <xdr:colOff>310798</xdr:colOff>
      <xdr:row>52</xdr:row>
      <xdr:rowOff>168237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0</xdr:colOff>
      <xdr:row>28</xdr:row>
      <xdr:rowOff>121227</xdr:rowOff>
    </xdr:from>
    <xdr:to>
      <xdr:col>31</xdr:col>
      <xdr:colOff>373770</xdr:colOff>
      <xdr:row>46</xdr:row>
      <xdr:rowOff>84783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1038511</xdr:colOff>
      <xdr:row>7</xdr:row>
      <xdr:rowOff>365066</xdr:rowOff>
    </xdr:from>
    <xdr:to>
      <xdr:col>32</xdr:col>
      <xdr:colOff>318570</xdr:colOff>
      <xdr:row>25</xdr:row>
      <xdr:rowOff>179294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598423</xdr:colOff>
      <xdr:row>15</xdr:row>
      <xdr:rowOff>60543</xdr:rowOff>
    </xdr:from>
    <xdr:to>
      <xdr:col>21</xdr:col>
      <xdr:colOff>1170214</xdr:colOff>
      <xdr:row>33</xdr:row>
      <xdr:rowOff>106093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626365</xdr:colOff>
      <xdr:row>34</xdr:row>
      <xdr:rowOff>2691</xdr:rowOff>
    </xdr:from>
    <xdr:to>
      <xdr:col>21</xdr:col>
      <xdr:colOff>1130703</xdr:colOff>
      <xdr:row>52</xdr:row>
      <xdr:rowOff>149833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394607</xdr:colOff>
      <xdr:row>5</xdr:row>
      <xdr:rowOff>8661</xdr:rowOff>
    </xdr:from>
    <xdr:to>
      <xdr:col>19</xdr:col>
      <xdr:colOff>13607</xdr:colOff>
      <xdr:row>16</xdr:row>
      <xdr:rowOff>42060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734786</xdr:colOff>
      <xdr:row>4</xdr:row>
      <xdr:rowOff>72984</xdr:rowOff>
    </xdr:from>
    <xdr:to>
      <xdr:col>21</xdr:col>
      <xdr:colOff>1592036</xdr:colOff>
      <xdr:row>16</xdr:row>
      <xdr:rowOff>69275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1575955</xdr:colOff>
      <xdr:row>7</xdr:row>
      <xdr:rowOff>346364</xdr:rowOff>
    </xdr:from>
    <xdr:to>
      <xdr:col>42</xdr:col>
      <xdr:colOff>789214</xdr:colOff>
      <xdr:row>31</xdr:row>
      <xdr:rowOff>159576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1615538</xdr:colOff>
      <xdr:row>28</xdr:row>
      <xdr:rowOff>31857</xdr:rowOff>
    </xdr:from>
    <xdr:to>
      <xdr:col>42</xdr:col>
      <xdr:colOff>828797</xdr:colOff>
      <xdr:row>54</xdr:row>
      <xdr:rowOff>49176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1108364</xdr:colOff>
      <xdr:row>33</xdr:row>
      <xdr:rowOff>155864</xdr:rowOff>
    </xdr:from>
    <xdr:to>
      <xdr:col>32</xdr:col>
      <xdr:colOff>356451</xdr:colOff>
      <xdr:row>51</xdr:row>
      <xdr:rowOff>119420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Q45"/>
  <sheetViews>
    <sheetView showGridLines="0" tabSelected="1" zoomScaleNormal="100" zoomScaleSheetLayoutView="85" workbookViewId="0"/>
  </sheetViews>
  <sheetFormatPr defaultRowHeight="14.25" x14ac:dyDescent="0.2"/>
  <cols>
    <col min="1" max="1" width="8.625" customWidth="1"/>
    <col min="8" max="8" width="10" customWidth="1"/>
    <col min="12" max="12" width="6" customWidth="1"/>
    <col min="13" max="13" width="3.375" customWidth="1"/>
    <col min="14" max="14" width="5.5" customWidth="1"/>
    <col min="15" max="15" width="5.875" customWidth="1"/>
    <col min="16" max="16" width="4.75" customWidth="1"/>
    <col min="18" max="18" width="10.875" customWidth="1"/>
    <col min="19" max="19" width="10.75" customWidth="1"/>
    <col min="20" max="20" width="11.625" customWidth="1"/>
  </cols>
  <sheetData>
    <row r="1" spans="1:17" ht="15.75" x14ac:dyDescent="0.25">
      <c r="A1" s="56" t="s">
        <v>26</v>
      </c>
    </row>
    <row r="2" spans="1:17" ht="8.25" customHeight="1" x14ac:dyDescent="0.2"/>
    <row r="3" spans="1:17" ht="15" x14ac:dyDescent="0.25">
      <c r="A3" s="14" t="s">
        <v>87</v>
      </c>
      <c r="O3" s="67"/>
      <c r="P3" s="65" t="s">
        <v>35</v>
      </c>
    </row>
    <row r="4" spans="1:17" ht="15" x14ac:dyDescent="0.25">
      <c r="A4" s="14" t="s">
        <v>34</v>
      </c>
      <c r="O4" s="67"/>
      <c r="P4" s="108" t="s">
        <v>37</v>
      </c>
      <c r="Q4" s="109"/>
    </row>
    <row r="5" spans="1:17" ht="15" x14ac:dyDescent="0.25">
      <c r="A5" s="14" t="s">
        <v>41</v>
      </c>
      <c r="O5" s="67"/>
      <c r="P5" s="63" t="s">
        <v>36</v>
      </c>
    </row>
    <row r="6" spans="1:17" ht="6" customHeight="1" x14ac:dyDescent="0.25">
      <c r="A6" s="14"/>
      <c r="N6" s="64"/>
    </row>
    <row r="7" spans="1:17" ht="15" x14ac:dyDescent="0.25">
      <c r="A7" s="66" t="s">
        <v>81</v>
      </c>
    </row>
    <row r="8" spans="1:17" ht="6" customHeight="1" x14ac:dyDescent="0.25">
      <c r="A8" s="14"/>
    </row>
    <row r="9" spans="1:17" ht="15" x14ac:dyDescent="0.25">
      <c r="A9" s="14" t="s">
        <v>84</v>
      </c>
    </row>
    <row r="10" spans="1:17" ht="7.5" customHeight="1" x14ac:dyDescent="0.2"/>
    <row r="11" spans="1:17" ht="15" x14ac:dyDescent="0.25">
      <c r="A11" s="66" t="s">
        <v>27</v>
      </c>
    </row>
    <row r="12" spans="1:17" ht="6" customHeight="1" x14ac:dyDescent="0.25">
      <c r="A12" s="14"/>
    </row>
    <row r="13" spans="1:17" ht="15" x14ac:dyDescent="0.25">
      <c r="A13" s="14" t="s">
        <v>85</v>
      </c>
    </row>
    <row r="14" spans="1:17" ht="15" x14ac:dyDescent="0.25">
      <c r="A14" s="60" t="s">
        <v>86</v>
      </c>
    </row>
    <row r="15" spans="1:17" ht="15" x14ac:dyDescent="0.25">
      <c r="A15" s="60" t="s">
        <v>83</v>
      </c>
    </row>
    <row r="16" spans="1:17" ht="6" customHeight="1" x14ac:dyDescent="0.2"/>
    <row r="17" spans="1:1" ht="15" x14ac:dyDescent="0.25">
      <c r="A17" s="14" t="s">
        <v>88</v>
      </c>
    </row>
    <row r="18" spans="1:1" ht="6.75" customHeight="1" x14ac:dyDescent="0.25">
      <c r="A18" s="14"/>
    </row>
    <row r="19" spans="1:1" ht="15" x14ac:dyDescent="0.25">
      <c r="A19" s="61" t="s">
        <v>65</v>
      </c>
    </row>
    <row r="20" spans="1:1" ht="15" x14ac:dyDescent="0.25">
      <c r="A20" s="61" t="s">
        <v>55</v>
      </c>
    </row>
    <row r="21" spans="1:1" ht="15" x14ac:dyDescent="0.25">
      <c r="A21" s="61" t="s">
        <v>82</v>
      </c>
    </row>
    <row r="22" spans="1:1" ht="15" x14ac:dyDescent="0.25">
      <c r="A22" s="61" t="s">
        <v>56</v>
      </c>
    </row>
    <row r="23" spans="1:1" ht="9" customHeight="1" x14ac:dyDescent="0.25">
      <c r="A23" s="61"/>
    </row>
    <row r="24" spans="1:1" ht="15" x14ac:dyDescent="0.25">
      <c r="A24" s="61" t="s">
        <v>79</v>
      </c>
    </row>
    <row r="25" spans="1:1" ht="6.75" customHeight="1" x14ac:dyDescent="0.2"/>
    <row r="26" spans="1:1" ht="15" x14ac:dyDescent="0.25">
      <c r="A26" s="66" t="s">
        <v>31</v>
      </c>
    </row>
    <row r="27" spans="1:1" ht="6" customHeight="1" x14ac:dyDescent="0.25">
      <c r="A27" s="14"/>
    </row>
    <row r="28" spans="1:1" ht="15" x14ac:dyDescent="0.25">
      <c r="A28" s="14" t="s">
        <v>80</v>
      </c>
    </row>
    <row r="29" spans="1:1" ht="15" x14ac:dyDescent="0.25">
      <c r="A29" s="14" t="s">
        <v>32</v>
      </c>
    </row>
    <row r="30" spans="1:1" ht="5.25" customHeight="1" x14ac:dyDescent="0.25">
      <c r="A30" s="14"/>
    </row>
    <row r="31" spans="1:1" ht="15" x14ac:dyDescent="0.25">
      <c r="A31" s="61" t="s">
        <v>78</v>
      </c>
    </row>
    <row r="32" spans="1:1" ht="6" customHeight="1" x14ac:dyDescent="0.25">
      <c r="A32" s="61"/>
    </row>
    <row r="33" spans="1:8" ht="15" x14ac:dyDescent="0.25">
      <c r="A33" s="61" t="s">
        <v>79</v>
      </c>
    </row>
    <row r="34" spans="1:8" ht="6.75" customHeight="1" x14ac:dyDescent="0.2"/>
    <row r="35" spans="1:8" ht="15" x14ac:dyDescent="0.25">
      <c r="A35" s="66" t="s">
        <v>49</v>
      </c>
    </row>
    <row r="36" spans="1:8" ht="6" customHeight="1" x14ac:dyDescent="0.25">
      <c r="A36" s="14"/>
    </row>
    <row r="37" spans="1:8" ht="15" x14ac:dyDescent="0.25">
      <c r="A37" s="14" t="s">
        <v>50</v>
      </c>
    </row>
    <row r="38" spans="1:8" ht="6.75" customHeight="1" x14ac:dyDescent="0.2"/>
    <row r="39" spans="1:8" ht="15" x14ac:dyDescent="0.25">
      <c r="A39" s="66" t="s">
        <v>52</v>
      </c>
    </row>
    <row r="40" spans="1:8" ht="6.75" customHeight="1" x14ac:dyDescent="0.25">
      <c r="A40" s="14"/>
    </row>
    <row r="41" spans="1:8" ht="15" x14ac:dyDescent="0.25">
      <c r="A41" s="14" t="s">
        <v>51</v>
      </c>
    </row>
    <row r="42" spans="1:8" ht="15" x14ac:dyDescent="0.25">
      <c r="A42" s="14"/>
    </row>
    <row r="43" spans="1:8" ht="15" x14ac:dyDescent="0.25">
      <c r="A43" s="81" t="s">
        <v>43</v>
      </c>
      <c r="B43" s="74"/>
      <c r="C43" s="74"/>
      <c r="D43" s="74"/>
      <c r="E43" s="74"/>
      <c r="F43" s="74"/>
      <c r="G43" s="74"/>
      <c r="H43" s="75"/>
    </row>
    <row r="44" spans="1:8" ht="15" x14ac:dyDescent="0.25">
      <c r="A44" s="76" t="s">
        <v>45</v>
      </c>
      <c r="B44" s="64"/>
      <c r="C44" s="64"/>
      <c r="D44" s="64"/>
      <c r="E44" s="64"/>
      <c r="F44" s="64"/>
      <c r="G44" s="64"/>
      <c r="H44" s="77"/>
    </row>
    <row r="45" spans="1:8" ht="15" x14ac:dyDescent="0.25">
      <c r="A45" s="78" t="s">
        <v>44</v>
      </c>
      <c r="B45" s="79"/>
      <c r="C45" s="79"/>
      <c r="D45" s="79"/>
      <c r="E45" s="79"/>
      <c r="F45" s="79"/>
      <c r="G45" s="79"/>
      <c r="H45" s="80"/>
    </row>
  </sheetData>
  <mergeCells count="1">
    <mergeCell ref="P4:Q4"/>
  </mergeCells>
  <pageMargins left="0.70866141732283472" right="0.70866141732283472" top="0.74803149606299213" bottom="0.74803149606299213" header="0.31496062992125984" footer="0.31496062992125984"/>
  <pageSetup paperSize="9" scale="4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R20"/>
  <sheetViews>
    <sheetView showGridLines="0" zoomScale="70" zoomScaleNormal="70" zoomScaleSheetLayoutView="70" workbookViewId="0"/>
  </sheetViews>
  <sheetFormatPr defaultRowHeight="14.25" x14ac:dyDescent="0.2"/>
  <cols>
    <col min="1" max="1" width="9" style="2"/>
    <col min="2" max="2" width="13.75" style="2" customWidth="1"/>
    <col min="3" max="3" width="26.375" style="2" customWidth="1"/>
  </cols>
  <sheetData>
    <row r="1" spans="1:18" ht="23.25" x14ac:dyDescent="0.35">
      <c r="A1" s="11" t="s">
        <v>33</v>
      </c>
      <c r="B1" s="15"/>
      <c r="C1" s="15"/>
    </row>
    <row r="2" spans="1:18" ht="15" customHeight="1" x14ac:dyDescent="0.35">
      <c r="A2" s="11"/>
      <c r="B2" s="15"/>
      <c r="C2" s="15"/>
    </row>
    <row r="3" spans="1:18" ht="30" x14ac:dyDescent="0.2">
      <c r="A3" s="27" t="s">
        <v>1</v>
      </c>
      <c r="B3" s="27" t="s">
        <v>28</v>
      </c>
      <c r="C3" s="27" t="s">
        <v>29</v>
      </c>
    </row>
    <row r="4" spans="1:18" ht="15" x14ac:dyDescent="0.25">
      <c r="A4" s="15">
        <v>0</v>
      </c>
      <c r="B4" s="107">
        <v>0</v>
      </c>
      <c r="C4" s="62">
        <f t="shared" ref="C4:C18" si="0">B5-B4</f>
        <v>0.35</v>
      </c>
    </row>
    <row r="5" spans="1:18" ht="15" x14ac:dyDescent="0.25">
      <c r="A5" s="15">
        <f>A4+0.25</f>
        <v>0.25</v>
      </c>
      <c r="B5" s="107">
        <v>0.35</v>
      </c>
      <c r="C5" s="62">
        <f t="shared" si="0"/>
        <v>0.25</v>
      </c>
    </row>
    <row r="6" spans="1:18" ht="15" x14ac:dyDescent="0.25">
      <c r="A6" s="15">
        <f t="shared" ref="A6:A19" si="1">A5+0.25</f>
        <v>0.5</v>
      </c>
      <c r="B6" s="107">
        <v>0.6</v>
      </c>
      <c r="C6" s="62">
        <f t="shared" si="0"/>
        <v>0.21000000000000008</v>
      </c>
    </row>
    <row r="7" spans="1:18" ht="15" x14ac:dyDescent="0.25">
      <c r="A7" s="15">
        <f t="shared" si="1"/>
        <v>0.75</v>
      </c>
      <c r="B7" s="107">
        <v>0.81</v>
      </c>
      <c r="C7" s="62">
        <f t="shared" si="0"/>
        <v>0.12999999999999989</v>
      </c>
      <c r="R7" s="55"/>
    </row>
    <row r="8" spans="1:18" ht="15" x14ac:dyDescent="0.25">
      <c r="A8" s="15">
        <f t="shared" si="1"/>
        <v>1</v>
      </c>
      <c r="B8" s="107">
        <v>0.94</v>
      </c>
      <c r="C8" s="62">
        <f t="shared" si="0"/>
        <v>4.0000000000000036E-2</v>
      </c>
    </row>
    <row r="9" spans="1:18" ht="15" x14ac:dyDescent="0.25">
      <c r="A9" s="15">
        <f t="shared" si="1"/>
        <v>1.25</v>
      </c>
      <c r="B9" s="107">
        <v>0.98</v>
      </c>
      <c r="C9" s="62">
        <f t="shared" si="0"/>
        <v>1.0000000000000009E-2</v>
      </c>
    </row>
    <row r="10" spans="1:18" ht="15" x14ac:dyDescent="0.25">
      <c r="A10" s="15">
        <f t="shared" si="1"/>
        <v>1.5</v>
      </c>
      <c r="B10" s="107">
        <v>0.99</v>
      </c>
      <c r="C10" s="62">
        <f t="shared" si="0"/>
        <v>1.0000000000000009E-2</v>
      </c>
    </row>
    <row r="11" spans="1:18" ht="15" x14ac:dyDescent="0.25">
      <c r="A11" s="15">
        <f t="shared" si="1"/>
        <v>1.75</v>
      </c>
      <c r="B11" s="107">
        <v>1</v>
      </c>
      <c r="C11" s="62">
        <f t="shared" si="0"/>
        <v>0</v>
      </c>
    </row>
    <row r="12" spans="1:18" ht="15" x14ac:dyDescent="0.25">
      <c r="A12" s="15">
        <f t="shared" si="1"/>
        <v>2</v>
      </c>
      <c r="B12" s="107">
        <v>1</v>
      </c>
      <c r="C12" s="62">
        <f t="shared" si="0"/>
        <v>0</v>
      </c>
    </row>
    <row r="13" spans="1:18" ht="15" x14ac:dyDescent="0.25">
      <c r="A13" s="15">
        <f t="shared" si="1"/>
        <v>2.25</v>
      </c>
      <c r="B13" s="107">
        <v>1</v>
      </c>
      <c r="C13" s="62">
        <f t="shared" si="0"/>
        <v>0</v>
      </c>
    </row>
    <row r="14" spans="1:18" ht="15" x14ac:dyDescent="0.25">
      <c r="A14" s="15">
        <f t="shared" si="1"/>
        <v>2.5</v>
      </c>
      <c r="B14" s="107">
        <v>1</v>
      </c>
      <c r="C14" s="62">
        <f t="shared" si="0"/>
        <v>0</v>
      </c>
    </row>
    <row r="15" spans="1:18" ht="15" x14ac:dyDescent="0.25">
      <c r="A15" s="15">
        <f t="shared" si="1"/>
        <v>2.75</v>
      </c>
      <c r="B15" s="107">
        <v>1</v>
      </c>
      <c r="C15" s="62">
        <f t="shared" si="0"/>
        <v>0</v>
      </c>
    </row>
    <row r="16" spans="1:18" ht="15" x14ac:dyDescent="0.25">
      <c r="A16" s="15">
        <f t="shared" si="1"/>
        <v>3</v>
      </c>
      <c r="B16" s="107">
        <v>1</v>
      </c>
      <c r="C16" s="62">
        <f t="shared" si="0"/>
        <v>0</v>
      </c>
    </row>
    <row r="17" spans="1:18" ht="15" x14ac:dyDescent="0.25">
      <c r="A17" s="15">
        <f t="shared" si="1"/>
        <v>3.25</v>
      </c>
      <c r="B17" s="107">
        <v>1</v>
      </c>
      <c r="C17" s="62">
        <f t="shared" si="0"/>
        <v>0</v>
      </c>
    </row>
    <row r="18" spans="1:18" s="2" customFormat="1" ht="15" x14ac:dyDescent="0.25">
      <c r="A18" s="15">
        <f t="shared" si="1"/>
        <v>3.5</v>
      </c>
      <c r="B18" s="107">
        <v>1</v>
      </c>
      <c r="C18" s="62">
        <f t="shared" si="0"/>
        <v>0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</row>
    <row r="19" spans="1:18" ht="15" x14ac:dyDescent="0.25">
      <c r="A19" s="15">
        <f t="shared" si="1"/>
        <v>3.75</v>
      </c>
      <c r="B19" s="107">
        <v>1</v>
      </c>
      <c r="C19" s="15"/>
    </row>
    <row r="20" spans="1:18" ht="15" x14ac:dyDescent="0.25">
      <c r="A20" s="15"/>
      <c r="B20" s="15"/>
      <c r="C20" s="15"/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8" tint="0.79998168889431442"/>
  </sheetPr>
  <dimension ref="A1:DU1009"/>
  <sheetViews>
    <sheetView showGridLines="0" zoomScale="65" zoomScaleNormal="65" workbookViewId="0"/>
  </sheetViews>
  <sheetFormatPr defaultRowHeight="15" x14ac:dyDescent="0.25"/>
  <cols>
    <col min="1" max="1" width="3.375" customWidth="1"/>
    <col min="3" max="3" width="9.625" customWidth="1"/>
    <col min="10" max="10" width="9.375" customWidth="1"/>
    <col min="30" max="30" width="7.5" customWidth="1"/>
    <col min="31" max="31" width="7.625" customWidth="1"/>
    <col min="32" max="32" width="16.375" customWidth="1"/>
    <col min="33" max="33" width="10.5" customWidth="1"/>
    <col min="35" max="35" width="14.625" customWidth="1"/>
    <col min="37" max="37" width="13.375" customWidth="1"/>
    <col min="38" max="38" width="12.25" customWidth="1"/>
    <col min="90" max="90" width="9" style="14"/>
    <col min="91" max="91" width="18.375" style="15" customWidth="1"/>
    <col min="92" max="92" width="13" style="13" customWidth="1"/>
    <col min="93" max="93" width="9" style="14"/>
    <col min="94" max="94" width="16.625" style="15" customWidth="1"/>
    <col min="95" max="95" width="15.375" style="15" customWidth="1"/>
    <col min="96" max="96" width="5.75" style="15" customWidth="1"/>
    <col min="97" max="97" width="9" style="15"/>
    <col min="98" max="98" width="7" style="14" customWidth="1"/>
    <col min="99" max="99" width="14.125" style="15" customWidth="1"/>
    <col min="100" max="100" width="14.75" style="15" customWidth="1"/>
    <col min="101" max="101" width="6.875" style="15" customWidth="1"/>
    <col min="102" max="102" width="16.75" style="14" customWidth="1"/>
    <col min="103" max="103" width="8.5" style="14" customWidth="1"/>
    <col min="104" max="104" width="14.875" style="15" customWidth="1"/>
    <col min="105" max="106" width="12.75" style="15" customWidth="1"/>
    <col min="107" max="107" width="14.75" style="15" customWidth="1"/>
    <col min="108" max="108" width="8.5" style="15" customWidth="1"/>
    <col min="109" max="109" width="18" style="15" customWidth="1"/>
    <col min="110" max="110" width="18.125" style="14" customWidth="1"/>
    <col min="111" max="111" width="4" customWidth="1"/>
    <col min="112" max="112" width="23.875" style="15" customWidth="1"/>
    <col min="113" max="113" width="27.25" style="15" customWidth="1"/>
    <col min="114" max="114" width="22.5" customWidth="1"/>
    <col min="116" max="116" width="13.125" customWidth="1"/>
    <col min="117" max="117" width="19.5" customWidth="1"/>
    <col min="118" max="118" width="15.75" customWidth="1"/>
    <col min="120" max="120" width="13.125" customWidth="1"/>
    <col min="121" max="121" width="14.375" customWidth="1"/>
  </cols>
  <sheetData>
    <row r="1" spans="1:125" ht="23.25" x14ac:dyDescent="0.35">
      <c r="A1" s="11" t="s">
        <v>74</v>
      </c>
      <c r="CM1" s="12"/>
    </row>
    <row r="2" spans="1:125" ht="23.25" x14ac:dyDescent="0.35">
      <c r="CL2" s="11"/>
      <c r="CM2" s="12"/>
    </row>
    <row r="3" spans="1:125" ht="17.25" customHeight="1" x14ac:dyDescent="0.25">
      <c r="B3" s="17" t="s">
        <v>16</v>
      </c>
      <c r="C3" s="18" t="s">
        <v>12</v>
      </c>
      <c r="D3" s="14"/>
      <c r="E3" s="17" t="s">
        <v>0</v>
      </c>
      <c r="F3" s="18" t="s">
        <v>7</v>
      </c>
      <c r="G3" s="17" t="s">
        <v>5</v>
      </c>
      <c r="H3" s="17" t="s">
        <v>8</v>
      </c>
      <c r="I3" s="15"/>
      <c r="J3" s="17" t="s">
        <v>9</v>
      </c>
      <c r="CL3" s="16" t="s">
        <v>3</v>
      </c>
    </row>
    <row r="4" spans="1:125" x14ac:dyDescent="0.25">
      <c r="B4" s="20" t="s">
        <v>14</v>
      </c>
      <c r="C4" s="21">
        <v>100</v>
      </c>
      <c r="D4" s="14"/>
      <c r="E4" s="9">
        <v>1.5</v>
      </c>
      <c r="F4" s="22">
        <v>1.2</v>
      </c>
      <c r="G4" s="20">
        <v>0.75</v>
      </c>
      <c r="H4" s="22">
        <v>0.7</v>
      </c>
      <c r="I4" s="15"/>
      <c r="J4" s="23">
        <f>RLR*RRF</f>
        <v>0.84</v>
      </c>
      <c r="CL4" s="53">
        <v>0.01</v>
      </c>
      <c r="CY4" s="17"/>
      <c r="CZ4" s="18"/>
      <c r="DA4" s="17"/>
      <c r="DB4" s="17"/>
      <c r="DC4" s="17"/>
      <c r="DD4" s="17"/>
      <c r="DF4" s="17"/>
      <c r="DG4" s="1"/>
      <c r="DJ4" s="1"/>
    </row>
    <row r="5" spans="1:125" ht="15.75" thickBot="1" x14ac:dyDescent="0.3">
      <c r="CY5" s="24"/>
      <c r="CZ5" s="19"/>
      <c r="DA5" s="19"/>
      <c r="DB5" s="19"/>
      <c r="DC5" s="19"/>
      <c r="DD5" s="19"/>
    </row>
    <row r="6" spans="1:125" ht="20.25" customHeight="1" thickBot="1" x14ac:dyDescent="0.3">
      <c r="B6" s="116" t="s">
        <v>46</v>
      </c>
      <c r="C6" s="117"/>
      <c r="D6" s="117"/>
      <c r="E6" s="117"/>
      <c r="F6" s="117"/>
      <c r="G6" s="117"/>
      <c r="H6" s="117"/>
      <c r="I6" s="118"/>
      <c r="K6" s="64"/>
      <c r="L6" s="116" t="s">
        <v>47</v>
      </c>
      <c r="M6" s="117"/>
      <c r="N6" s="117"/>
      <c r="O6" s="117"/>
      <c r="P6" s="117"/>
      <c r="Q6" s="117"/>
      <c r="R6" s="117"/>
      <c r="S6" s="118"/>
      <c r="U6" s="64"/>
      <c r="V6" s="116" t="s">
        <v>48</v>
      </c>
      <c r="W6" s="117"/>
      <c r="X6" s="117"/>
      <c r="Y6" s="117"/>
      <c r="Z6" s="117"/>
      <c r="AA6" s="117"/>
      <c r="AB6" s="117"/>
      <c r="AC6" s="118"/>
      <c r="AF6" s="116" t="s">
        <v>73</v>
      </c>
      <c r="AG6" s="117"/>
      <c r="AH6" s="117"/>
      <c r="AI6" s="117"/>
      <c r="AJ6" s="117"/>
      <c r="AK6" s="117"/>
      <c r="AL6" s="118"/>
      <c r="AM6" s="99"/>
      <c r="CL6" s="113" t="s">
        <v>25</v>
      </c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5"/>
      <c r="CZ6" s="113" t="s">
        <v>23</v>
      </c>
      <c r="DA6" s="114"/>
      <c r="DB6" s="114"/>
      <c r="DC6" s="115"/>
      <c r="DD6" s="25"/>
      <c r="DE6" s="113" t="s">
        <v>59</v>
      </c>
      <c r="DF6" s="114"/>
      <c r="DG6" s="114"/>
      <c r="DH6" s="114"/>
      <c r="DI6" s="114"/>
      <c r="DJ6" s="115"/>
      <c r="DL6" s="110" t="s">
        <v>64</v>
      </c>
      <c r="DM6" s="111"/>
      <c r="DN6" s="111"/>
      <c r="DO6" s="111"/>
      <c r="DP6" s="111"/>
      <c r="DQ6" s="111"/>
      <c r="DR6" s="112"/>
    </row>
    <row r="7" spans="1:125" ht="20.25" customHeight="1" thickBo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64"/>
      <c r="L7" s="4"/>
      <c r="M7" s="4"/>
      <c r="N7" s="4"/>
      <c r="O7" s="4"/>
      <c r="P7" s="4"/>
      <c r="Q7" s="4"/>
      <c r="R7" s="4"/>
      <c r="S7" s="4"/>
      <c r="T7" s="4"/>
      <c r="U7" s="6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101"/>
      <c r="AI7" s="101"/>
      <c r="AJ7" s="101"/>
      <c r="AK7" s="101"/>
      <c r="AL7" s="101"/>
      <c r="CL7" s="42"/>
      <c r="CM7" s="42"/>
      <c r="CN7" s="43"/>
      <c r="CO7" s="42"/>
      <c r="CP7" s="42"/>
      <c r="CQ7" s="42"/>
      <c r="CR7" s="42"/>
      <c r="CS7" s="43"/>
      <c r="CT7" s="42"/>
      <c r="CU7" s="42"/>
      <c r="CV7" s="43"/>
      <c r="CW7" s="42"/>
      <c r="CX7" s="42"/>
      <c r="CZ7" s="42"/>
      <c r="DA7" s="42"/>
      <c r="DB7" s="42"/>
      <c r="DC7" s="42"/>
      <c r="DD7" s="25"/>
      <c r="DE7" s="42"/>
      <c r="DF7" s="42"/>
      <c r="DG7" s="10"/>
      <c r="DH7" s="42"/>
      <c r="DI7" s="42"/>
      <c r="DJ7" s="10"/>
      <c r="DL7" s="84"/>
      <c r="DM7" s="84"/>
      <c r="DN7" s="84"/>
      <c r="DO7" s="84"/>
      <c r="DP7" s="84"/>
      <c r="DQ7" s="84"/>
    </row>
    <row r="8" spans="1:125" s="4" customFormat="1" ht="30.75" customHeight="1" thickBot="1" x14ac:dyDescent="0.3">
      <c r="A8"/>
      <c r="B8"/>
      <c r="C8"/>
      <c r="D8"/>
      <c r="E8"/>
      <c r="F8"/>
      <c r="G8"/>
      <c r="H8"/>
      <c r="I8"/>
      <c r="J8"/>
      <c r="K8" s="70"/>
      <c r="L8"/>
      <c r="M8"/>
      <c r="N8"/>
      <c r="O8"/>
      <c r="P8"/>
      <c r="Q8"/>
      <c r="R8"/>
      <c r="S8"/>
      <c r="T8"/>
      <c r="U8" s="70"/>
      <c r="V8"/>
      <c r="W8"/>
      <c r="X8"/>
      <c r="Y8"/>
      <c r="Z8"/>
      <c r="AA8"/>
      <c r="AB8"/>
      <c r="AC8"/>
      <c r="AD8"/>
      <c r="AE8" s="70"/>
      <c r="AF8" s="104" t="s">
        <v>68</v>
      </c>
      <c r="AG8" s="102" t="s">
        <v>69</v>
      </c>
      <c r="AH8" s="102" t="s">
        <v>70</v>
      </c>
      <c r="AI8" s="102" t="s">
        <v>71</v>
      </c>
      <c r="AJ8" s="102" t="s">
        <v>66</v>
      </c>
      <c r="AK8" s="102" t="s">
        <v>89</v>
      </c>
      <c r="AL8" s="102" t="s">
        <v>72</v>
      </c>
      <c r="CL8" s="26" t="s">
        <v>1</v>
      </c>
      <c r="CM8" s="27" t="str">
        <f>IF($B$4="AY","Earned premium", "Incremental written premium")</f>
        <v>Earned premium</v>
      </c>
      <c r="CN8" s="39" t="s">
        <v>15</v>
      </c>
      <c r="CO8" s="28"/>
      <c r="CP8" s="27" t="s">
        <v>2</v>
      </c>
      <c r="CQ8" s="27" t="s">
        <v>10</v>
      </c>
      <c r="CR8" s="27"/>
      <c r="CS8" s="40" t="s">
        <v>17</v>
      </c>
      <c r="CT8" s="28"/>
      <c r="CU8" s="27" t="s">
        <v>4</v>
      </c>
      <c r="CV8" s="41" t="s">
        <v>11</v>
      </c>
      <c r="CW8" s="27"/>
      <c r="CX8" s="54" t="s">
        <v>13</v>
      </c>
      <c r="CY8" s="27"/>
      <c r="CZ8" s="29" t="s">
        <v>42</v>
      </c>
      <c r="DA8" s="27" t="s">
        <v>19</v>
      </c>
      <c r="DB8" s="30" t="s">
        <v>18</v>
      </c>
      <c r="DC8" s="97" t="s">
        <v>67</v>
      </c>
      <c r="DD8" s="27"/>
      <c r="DE8" s="27" t="s">
        <v>60</v>
      </c>
      <c r="DF8" s="27" t="s">
        <v>61</v>
      </c>
      <c r="DG8" s="8"/>
      <c r="DH8" s="27" t="s">
        <v>63</v>
      </c>
      <c r="DI8" s="92" t="s">
        <v>57</v>
      </c>
      <c r="DJ8" s="27" t="s">
        <v>58</v>
      </c>
      <c r="DL8" s="85" t="s">
        <v>15</v>
      </c>
      <c r="DM8" s="86" t="s">
        <v>62</v>
      </c>
      <c r="DN8" s="29" t="s">
        <v>10</v>
      </c>
      <c r="DO8" s="87" t="s">
        <v>17</v>
      </c>
      <c r="DP8" s="29" t="s">
        <v>4</v>
      </c>
      <c r="DQ8" s="88" t="s">
        <v>11</v>
      </c>
      <c r="DS8" s="7" t="s">
        <v>0</v>
      </c>
      <c r="DT8" s="7" t="s">
        <v>5</v>
      </c>
      <c r="DU8" s="57" t="s">
        <v>14</v>
      </c>
    </row>
    <row r="9" spans="1:125" x14ac:dyDescent="0.25">
      <c r="K9" s="70"/>
      <c r="U9" s="70"/>
      <c r="AE9" s="70"/>
      <c r="AF9" s="105">
        <v>0</v>
      </c>
      <c r="AG9" s="98">
        <f>INDEX($CX$9:$CX$1009,MATCH($AF9,$CL$9:$CL$1009,0))</f>
        <v>0</v>
      </c>
      <c r="AH9" s="98">
        <f>INDEX($CV$9:$CV$1009,MATCH($AF9,$CL$9:$CL$1009,0))</f>
        <v>0</v>
      </c>
      <c r="AI9" s="98">
        <f>INDEX($CS$9:$CS$1009,MATCH($AF9,$CL$9:$CL$1009,0))</f>
        <v>0</v>
      </c>
      <c r="AJ9" s="106">
        <f>INDEX($DC$9:$DC$1009,MATCH($AF9,$CL$9:$CL$1009,0))</f>
        <v>84</v>
      </c>
      <c r="AK9" s="98">
        <f>INDEX($DB$9:$DB$1009,MATCH($AF9,$CL$9:$CL$1009,0))</f>
        <v>84</v>
      </c>
      <c r="AL9" s="98">
        <f>AG9+AJ9</f>
        <v>84</v>
      </c>
      <c r="AN9" s="100"/>
      <c r="CL9" s="51">
        <v>0</v>
      </c>
      <c r="CM9" s="58">
        <f>IF('Baseline model'!$B$4="AY",P,IFERROR(P*INDEX('UWYr writing pattern'!$C$4:$C$18,MATCH('Baseline model'!$CL9,'UWYr writing pattern'!$A$4:$A$18,0)) / 25,CM8))</f>
        <v>100</v>
      </c>
      <c r="CN9" s="52">
        <f>CM9</f>
        <v>100</v>
      </c>
      <c r="CP9" s="50">
        <v>0</v>
      </c>
      <c r="CQ9" s="31">
        <f>SUM($CP$9:CP9)*RLR</f>
        <v>0</v>
      </c>
      <c r="CR9" s="32"/>
      <c r="CS9" s="36">
        <f>CQ9-SUM($CU$9:CU9)</f>
        <v>0</v>
      </c>
      <c r="CU9" s="50">
        <v>0</v>
      </c>
      <c r="CV9" s="36">
        <f>SUM($CU$9:CU9)*RRF</f>
        <v>0</v>
      </c>
      <c r="CW9" s="33"/>
      <c r="CX9" s="36">
        <f t="shared" ref="CX9:CX72" si="0">CS9+CV9</f>
        <v>0</v>
      </c>
      <c r="CY9" s="33"/>
      <c r="CZ9" s="31">
        <f t="shared" ref="CZ9:CZ72" si="1" xml:space="preserve"> CN9*RLR*RRF</f>
        <v>84</v>
      </c>
      <c r="DA9" s="31">
        <f t="shared" ref="DA9:DA72" si="2">CS9*RRF</f>
        <v>0</v>
      </c>
      <c r="DB9" s="31">
        <f t="shared" ref="DB9:DB72" si="3">CZ9+DA9</f>
        <v>84</v>
      </c>
      <c r="DC9" s="31">
        <f t="shared" ref="DC9:DC72" si="4">P*RLR*RRF - CX9</f>
        <v>84</v>
      </c>
      <c r="DD9" s="31"/>
      <c r="DE9" s="33">
        <f t="shared" ref="DE9:DE72" si="5">CV9/(P*RLR*RRF)</f>
        <v>0</v>
      </c>
      <c r="DF9" s="33">
        <f t="shared" ref="DF9:DF72" si="6">CX9/(P*RLR*RRF)</f>
        <v>0</v>
      </c>
      <c r="DG9" s="3"/>
      <c r="DH9" s="33">
        <f t="shared" ref="DH9:DH72" si="7">CQ9/(P*RLR)</f>
        <v>0</v>
      </c>
      <c r="DI9" s="93">
        <f t="shared" ref="DI9:DI72" si="8">(1-EXP(-CL9*kp))</f>
        <v>0</v>
      </c>
      <c r="DJ9" s="3">
        <f t="shared" ref="DJ9:DJ72" si="9">DQ9/(P*RLR*RRF)</f>
        <v>0</v>
      </c>
      <c r="DL9" s="52">
        <f>CM9</f>
        <v>100</v>
      </c>
      <c r="DM9" s="83">
        <v>0</v>
      </c>
      <c r="DN9" s="89">
        <f>SUM(DM$9:DM9)*RLR</f>
        <v>0</v>
      </c>
      <c r="DO9" s="90">
        <f>DN9-SUM(DP$9:DP9)</f>
        <v>0</v>
      </c>
      <c r="DP9" s="50">
        <v>0</v>
      </c>
      <c r="DQ9" s="90">
        <f>SUM(DP$9:DP9)*RRF</f>
        <v>0</v>
      </c>
      <c r="DS9" s="2">
        <f t="shared" ref="DS9:DS72" si="10">ker</f>
        <v>1.5</v>
      </c>
      <c r="DT9" s="2">
        <f t="shared" ref="DT9:DT72" si="11">kp</f>
        <v>0.75</v>
      </c>
      <c r="DU9" s="57" t="s">
        <v>30</v>
      </c>
    </row>
    <row r="10" spans="1:125" x14ac:dyDescent="0.25">
      <c r="K10" s="70"/>
      <c r="U10" s="70"/>
      <c r="AE10" s="70"/>
      <c r="AF10" s="105">
        <f>AF9+1</f>
        <v>1</v>
      </c>
      <c r="AG10" s="98">
        <f t="shared" ref="AG10:AG19" si="12">INDEX($CX$9:$CX$1009,MATCH($AF10,$CL$9:$CL$1009,0))</f>
        <v>83.499402301524725</v>
      </c>
      <c r="AH10" s="98">
        <f t="shared" ref="AH10:AH19" si="13">INDEX($CV$9:$CV$1009,MATCH($AF10,$CL$9:$CL$1009,0))</f>
        <v>23.397566365013766</v>
      </c>
      <c r="AI10" s="98">
        <f t="shared" ref="AI10:AI19" si="14">INDEX($CS$9:$CS$1009,MATCH($AF10,$CL$9:$CL$1009,0))</f>
        <v>60.101835936510952</v>
      </c>
      <c r="AJ10" s="106">
        <f t="shared" ref="AJ10:AJ19" si="15">INDEX($DC$9:$DC$1009,MATCH($AF10,$CL$9:$CL$1009,0))</f>
        <v>0.50059769847527491</v>
      </c>
      <c r="AK10" s="98">
        <f t="shared" ref="AK10:AK19" si="16">INDEX($DB$9:$DB$1009,MATCH($AF10,$CL$9:$CL$1009,0))</f>
        <v>60.60243363498622</v>
      </c>
      <c r="AL10" s="98">
        <f t="shared" ref="AL10:AL19" si="17">AG10+AJ10</f>
        <v>84</v>
      </c>
      <c r="AN10" s="100"/>
      <c r="CL10" s="14">
        <f t="shared" ref="CL10:CL73" si="18">ROUND(CL9+delt.t,3)</f>
        <v>0.01</v>
      </c>
      <c r="CM10" s="59">
        <f>IF('Baseline model'!$B$4="AY",0,IFERROR(P*INDEX('UWYr writing pattern'!$C$4:$C$18,MATCH('Baseline model'!$CL10,'UWYr writing pattern'!$A$4:$A$18,0)) / 25,CM9))</f>
        <v>0</v>
      </c>
      <c r="CN10" s="36">
        <f t="shared" ref="CN10:CN73" si="19">CN9-CP10+CM10</f>
        <v>98.5</v>
      </c>
      <c r="CP10" s="34">
        <f t="shared" ref="CP10:CP73" si="20">CN9*ker*delt.t</f>
        <v>1.5</v>
      </c>
      <c r="CQ10" s="31">
        <f>SUM($CP$9:CP10)*RLR</f>
        <v>1.7999999999999998</v>
      </c>
      <c r="CR10" s="32"/>
      <c r="CS10" s="36">
        <f>CQ10-SUM($CU$9:CU10)</f>
        <v>1.7999999999999998</v>
      </c>
      <c r="CU10" s="31">
        <f t="shared" ref="CU10:CU73" si="21">CS9*kp*delt.t</f>
        <v>0</v>
      </c>
      <c r="CV10" s="36">
        <f>SUM($CU$9:CU10)*RRF</f>
        <v>0</v>
      </c>
      <c r="CW10" s="33"/>
      <c r="CX10" s="36">
        <f t="shared" si="0"/>
        <v>1.7999999999999998</v>
      </c>
      <c r="CY10" s="33"/>
      <c r="CZ10" s="31">
        <f t="shared" si="1"/>
        <v>82.739999999999981</v>
      </c>
      <c r="DA10" s="31">
        <f t="shared" si="2"/>
        <v>1.2599999999999998</v>
      </c>
      <c r="DB10" s="31">
        <f t="shared" si="3"/>
        <v>83.999999999999986</v>
      </c>
      <c r="DC10" s="31">
        <f t="shared" si="4"/>
        <v>82.2</v>
      </c>
      <c r="DD10" s="31"/>
      <c r="DE10" s="33">
        <f t="shared" si="5"/>
        <v>0</v>
      </c>
      <c r="DF10" s="33">
        <f t="shared" si="6"/>
        <v>2.1428571428571425E-2</v>
      </c>
      <c r="DG10" s="3"/>
      <c r="DH10" s="33">
        <f t="shared" si="7"/>
        <v>1.4999999999999998E-2</v>
      </c>
      <c r="DI10" s="93">
        <f t="shared" si="8"/>
        <v>7.4719451808615833E-3</v>
      </c>
      <c r="DJ10" s="3">
        <f t="shared" si="9"/>
        <v>0</v>
      </c>
      <c r="DL10" s="90">
        <f>DL9-DM10+CM10</f>
        <v>0</v>
      </c>
      <c r="DM10" s="91">
        <f t="shared" ref="DM10:DM73" si="22">DL9*P*delt.t</f>
        <v>100</v>
      </c>
      <c r="DN10" s="89">
        <f>SUM(DM$9:DM10)*RLR</f>
        <v>120</v>
      </c>
      <c r="DO10" s="90">
        <f>DN10-SUM(DP$9:DP10)</f>
        <v>120</v>
      </c>
      <c r="DP10" s="89">
        <f t="shared" ref="DP10:DP73" si="23">DO9*kp*delt.t</f>
        <v>0</v>
      </c>
      <c r="DQ10" s="90">
        <f>SUM(DP$9:DP10)*RRF</f>
        <v>0</v>
      </c>
      <c r="DS10" s="2">
        <f t="shared" si="10"/>
        <v>1.5</v>
      </c>
      <c r="DT10" s="2">
        <f t="shared" si="11"/>
        <v>0.75</v>
      </c>
      <c r="DU10" s="57"/>
    </row>
    <row r="11" spans="1:125" x14ac:dyDescent="0.25">
      <c r="K11" s="70"/>
      <c r="U11" s="70"/>
      <c r="AE11" s="70"/>
      <c r="AF11" s="105">
        <f t="shared" ref="AF11:AF19" si="24">AF10+1</f>
        <v>2</v>
      </c>
      <c r="AG11" s="98">
        <f t="shared" si="12"/>
        <v>92.382552203779028</v>
      </c>
      <c r="AH11" s="98">
        <f t="shared" si="13"/>
        <v>50.813589938538236</v>
      </c>
      <c r="AI11" s="98">
        <f t="shared" si="14"/>
        <v>41.568962265240799</v>
      </c>
      <c r="AJ11" s="106">
        <f t="shared" si="15"/>
        <v>-8.3825522037790279</v>
      </c>
      <c r="AK11" s="98">
        <f t="shared" si="16"/>
        <v>33.186410061461743</v>
      </c>
      <c r="AL11" s="98">
        <f t="shared" si="17"/>
        <v>84</v>
      </c>
      <c r="AN11" s="100"/>
      <c r="CL11" s="14">
        <f t="shared" si="18"/>
        <v>0.02</v>
      </c>
      <c r="CM11" s="59">
        <f>IF('Baseline model'!$B$4="AY",0,IFERROR(P*INDEX('UWYr writing pattern'!$C$4:$C$18,MATCH('Baseline model'!$CL11,'UWYr writing pattern'!$A$4:$A$18,0)) / 25,CM10))</f>
        <v>0</v>
      </c>
      <c r="CN11" s="36">
        <f t="shared" si="19"/>
        <v>97.022499999999994</v>
      </c>
      <c r="CP11" s="34">
        <f t="shared" si="20"/>
        <v>1.4775</v>
      </c>
      <c r="CQ11" s="31">
        <f>SUM($CP$9:CP11)*RLR</f>
        <v>3.573</v>
      </c>
      <c r="CR11" s="32"/>
      <c r="CS11" s="36">
        <f>CQ11-SUM($CU$9:CU11)</f>
        <v>3.5594999999999999</v>
      </c>
      <c r="CU11" s="31">
        <f t="shared" si="21"/>
        <v>1.3499999999999998E-2</v>
      </c>
      <c r="CV11" s="36">
        <f>SUM($CU$9:CU11)*RRF</f>
        <v>9.4499999999999983E-3</v>
      </c>
      <c r="CW11" s="33"/>
      <c r="CX11" s="36">
        <f t="shared" si="0"/>
        <v>3.5689500000000001</v>
      </c>
      <c r="CY11" s="33"/>
      <c r="CZ11" s="31">
        <f t="shared" si="1"/>
        <v>81.498899999999992</v>
      </c>
      <c r="DA11" s="31">
        <f t="shared" si="2"/>
        <v>2.4916499999999999</v>
      </c>
      <c r="DB11" s="31">
        <f t="shared" si="3"/>
        <v>83.990549999999985</v>
      </c>
      <c r="DC11" s="31">
        <f t="shared" si="4"/>
        <v>80.431049999999999</v>
      </c>
      <c r="DD11" s="31"/>
      <c r="DE11" s="33">
        <f t="shared" si="5"/>
        <v>1.1249999999999998E-4</v>
      </c>
      <c r="DF11" s="33">
        <f t="shared" si="6"/>
        <v>4.2487499999999997E-2</v>
      </c>
      <c r="DG11" s="3"/>
      <c r="DH11" s="33">
        <f t="shared" si="7"/>
        <v>2.9774999999999999E-2</v>
      </c>
      <c r="DI11" s="93">
        <f t="shared" si="8"/>
        <v>1.4888060396937353E-2</v>
      </c>
      <c r="DJ11" s="3">
        <f t="shared" si="9"/>
        <v>7.4999999999999997E-3</v>
      </c>
      <c r="DL11" s="90">
        <f t="shared" ref="DL11:DL74" si="25">DL10-DM11+CM11</f>
        <v>0</v>
      </c>
      <c r="DM11" s="91">
        <f t="shared" si="22"/>
        <v>0</v>
      </c>
      <c r="DN11" s="89">
        <f>SUM(DM$9:DM11)*RLR</f>
        <v>120</v>
      </c>
      <c r="DO11" s="90">
        <f>DN11-SUM(DP$9:DP11)</f>
        <v>119.1</v>
      </c>
      <c r="DP11" s="89">
        <f t="shared" si="23"/>
        <v>0.9</v>
      </c>
      <c r="DQ11" s="90">
        <f>SUM(DP$9:DP11)*RRF</f>
        <v>0.63</v>
      </c>
      <c r="DS11" s="2">
        <f t="shared" si="10"/>
        <v>1.5</v>
      </c>
      <c r="DT11" s="2">
        <f t="shared" si="11"/>
        <v>0.75</v>
      </c>
    </row>
    <row r="12" spans="1:125" x14ac:dyDescent="0.25">
      <c r="K12" s="70"/>
      <c r="U12" s="70"/>
      <c r="AE12" s="70"/>
      <c r="AF12" s="105">
        <f t="shared" si="24"/>
        <v>3</v>
      </c>
      <c r="AG12" s="98">
        <f t="shared" si="12"/>
        <v>89.849745495396078</v>
      </c>
      <c r="AH12" s="98">
        <f t="shared" si="13"/>
        <v>67.344329398159132</v>
      </c>
      <c r="AI12" s="98">
        <f t="shared" si="14"/>
        <v>22.505416097236946</v>
      </c>
      <c r="AJ12" s="106">
        <f t="shared" si="15"/>
        <v>-5.8497454953960784</v>
      </c>
      <c r="AK12" s="98">
        <f t="shared" si="16"/>
        <v>16.655670601840757</v>
      </c>
      <c r="AL12" s="98">
        <f t="shared" si="17"/>
        <v>84</v>
      </c>
      <c r="AN12" s="100"/>
      <c r="CL12" s="14">
        <f t="shared" si="18"/>
        <v>0.03</v>
      </c>
      <c r="CM12" s="59">
        <f>IF('Baseline model'!$B$4="AY",0,IFERROR(P*INDEX('UWYr writing pattern'!$C$4:$C$18,MATCH('Baseline model'!$CL12,'UWYr writing pattern'!$A$4:$A$18,0)) / 25,CM11))</f>
        <v>0</v>
      </c>
      <c r="CN12" s="36">
        <f t="shared" si="19"/>
        <v>95.567162499999995</v>
      </c>
      <c r="CP12" s="34">
        <f t="shared" si="20"/>
        <v>1.4553375</v>
      </c>
      <c r="CQ12" s="31">
        <f>SUM($CP$9:CP12)*RLR</f>
        <v>5.3194049999999997</v>
      </c>
      <c r="CR12" s="32"/>
      <c r="CS12" s="36">
        <f>CQ12-SUM($CU$9:CU12)</f>
        <v>5.2792087499999996</v>
      </c>
      <c r="CU12" s="31">
        <f t="shared" si="21"/>
        <v>2.6696250000000001E-2</v>
      </c>
      <c r="CV12" s="36">
        <f>SUM($CU$9:CU12)*RRF</f>
        <v>2.8137374999999999E-2</v>
      </c>
      <c r="CW12" s="33"/>
      <c r="CX12" s="36">
        <f t="shared" si="0"/>
        <v>5.3073461249999996</v>
      </c>
      <c r="CY12" s="33"/>
      <c r="CZ12" s="31">
        <f t="shared" si="1"/>
        <v>80.276416499999996</v>
      </c>
      <c r="DA12" s="31">
        <f t="shared" si="2"/>
        <v>3.6954461249999992</v>
      </c>
      <c r="DB12" s="31">
        <f t="shared" si="3"/>
        <v>83.971862625</v>
      </c>
      <c r="DC12" s="31">
        <f t="shared" si="4"/>
        <v>78.692653875000005</v>
      </c>
      <c r="DD12" s="31"/>
      <c r="DE12" s="33">
        <f t="shared" si="5"/>
        <v>3.3496874999999998E-4</v>
      </c>
      <c r="DF12" s="33">
        <f t="shared" si="6"/>
        <v>6.3182691964285706E-2</v>
      </c>
      <c r="DG12" s="3"/>
      <c r="DH12" s="33">
        <f t="shared" si="7"/>
        <v>4.4328374999999996E-2</v>
      </c>
      <c r="DI12" s="93">
        <f t="shared" si="8"/>
        <v>2.2248762806663658E-2</v>
      </c>
      <c r="DJ12" s="3">
        <f t="shared" si="9"/>
        <v>1.4943749999999999E-2</v>
      </c>
      <c r="DL12" s="90">
        <f t="shared" si="25"/>
        <v>0</v>
      </c>
      <c r="DM12" s="91">
        <f t="shared" si="22"/>
        <v>0</v>
      </c>
      <c r="DN12" s="89">
        <f>SUM(DM$9:DM12)*RLR</f>
        <v>120</v>
      </c>
      <c r="DO12" s="90">
        <f>DN12-SUM(DP$9:DP12)</f>
        <v>118.20675</v>
      </c>
      <c r="DP12" s="89">
        <f t="shared" si="23"/>
        <v>0.89324999999999988</v>
      </c>
      <c r="DQ12" s="90">
        <f>SUM(DP$9:DP12)*RRF</f>
        <v>1.2552749999999999</v>
      </c>
      <c r="DS12" s="2">
        <f t="shared" si="10"/>
        <v>1.5</v>
      </c>
      <c r="DT12" s="2">
        <f t="shared" si="11"/>
        <v>0.75</v>
      </c>
    </row>
    <row r="13" spans="1:125" x14ac:dyDescent="0.25">
      <c r="K13" s="70"/>
      <c r="U13" s="70"/>
      <c r="AE13" s="70"/>
      <c r="AF13" s="105">
        <f t="shared" si="24"/>
        <v>4</v>
      </c>
      <c r="AG13" s="98">
        <f t="shared" si="12"/>
        <v>87.174864883257939</v>
      </c>
      <c r="AH13" s="98">
        <f t="shared" si="13"/>
        <v>75.928773215068034</v>
      </c>
      <c r="AI13" s="98">
        <f t="shared" si="14"/>
        <v>11.246091668189905</v>
      </c>
      <c r="AJ13" s="106">
        <f t="shared" si="15"/>
        <v>-3.1748648832579391</v>
      </c>
      <c r="AK13" s="98">
        <f t="shared" si="16"/>
        <v>8.07122678493187</v>
      </c>
      <c r="AL13" s="98">
        <f t="shared" si="17"/>
        <v>84</v>
      </c>
      <c r="AN13" s="100"/>
      <c r="CL13" s="14">
        <f t="shared" si="18"/>
        <v>0.04</v>
      </c>
      <c r="CM13" s="59">
        <f>IF('Baseline model'!$B$4="AY",0,IFERROR(P*INDEX('UWYr writing pattern'!$C$4:$C$18,MATCH('Baseline model'!$CL13,'UWYr writing pattern'!$A$4:$A$18,0)) / 25,CM12))</f>
        <v>0</v>
      </c>
      <c r="CN13" s="36">
        <f t="shared" si="19"/>
        <v>94.133655062499997</v>
      </c>
      <c r="CP13" s="34">
        <f t="shared" si="20"/>
        <v>1.4335074374999999</v>
      </c>
      <c r="CQ13" s="31">
        <f>SUM($CP$9:CP13)*RLR</f>
        <v>7.0396139249999985</v>
      </c>
      <c r="CR13" s="32"/>
      <c r="CS13" s="36">
        <f>CQ13-SUM($CU$9:CU13)</f>
        <v>6.9598236093749986</v>
      </c>
      <c r="CU13" s="31">
        <f t="shared" si="21"/>
        <v>3.9594065625000001E-2</v>
      </c>
      <c r="CV13" s="36">
        <f>SUM($CU$9:CU13)*RRF</f>
        <v>5.5853220937499996E-2</v>
      </c>
      <c r="CW13" s="33"/>
      <c r="CX13" s="36">
        <f t="shared" si="0"/>
        <v>7.0156768303124988</v>
      </c>
      <c r="CY13" s="33"/>
      <c r="CZ13" s="31">
        <f t="shared" si="1"/>
        <v>79.07227025249999</v>
      </c>
      <c r="DA13" s="31">
        <f t="shared" si="2"/>
        <v>4.8718765265624988</v>
      </c>
      <c r="DB13" s="31">
        <f t="shared" si="3"/>
        <v>83.944146779062493</v>
      </c>
      <c r="DC13" s="31">
        <f t="shared" si="4"/>
        <v>76.984323169687499</v>
      </c>
      <c r="DD13" s="31"/>
      <c r="DE13" s="33">
        <f t="shared" si="5"/>
        <v>6.6491929687499999E-4</v>
      </c>
      <c r="DF13" s="33">
        <f t="shared" si="6"/>
        <v>8.3519962265624983E-2</v>
      </c>
      <c r="DG13" s="3"/>
      <c r="DH13" s="33">
        <f t="shared" si="7"/>
        <v>5.8663449374999989E-2</v>
      </c>
      <c r="DI13" s="93">
        <f t="shared" si="8"/>
        <v>2.9554466451491845E-2</v>
      </c>
      <c r="DJ13" s="3">
        <f t="shared" si="9"/>
        <v>2.2331671874999997E-2</v>
      </c>
      <c r="DL13" s="90">
        <f t="shared" si="25"/>
        <v>0</v>
      </c>
      <c r="DM13" s="91">
        <f t="shared" si="22"/>
        <v>0</v>
      </c>
      <c r="DN13" s="89">
        <f>SUM(DM$9:DM13)*RLR</f>
        <v>120</v>
      </c>
      <c r="DO13" s="90">
        <f>DN13-SUM(DP$9:DP13)</f>
        <v>117.320199375</v>
      </c>
      <c r="DP13" s="89">
        <f t="shared" si="23"/>
        <v>0.88655062500000004</v>
      </c>
      <c r="DQ13" s="90">
        <f>SUM(DP$9:DP13)*RRF</f>
        <v>1.8758604374999999</v>
      </c>
      <c r="DS13" s="2">
        <f t="shared" si="10"/>
        <v>1.5</v>
      </c>
      <c r="DT13" s="2">
        <f t="shared" si="11"/>
        <v>0.75</v>
      </c>
    </row>
    <row r="14" spans="1:125" x14ac:dyDescent="0.25">
      <c r="K14" s="70"/>
      <c r="U14" s="70"/>
      <c r="AE14" s="70"/>
      <c r="AF14" s="105">
        <f t="shared" si="24"/>
        <v>5</v>
      </c>
      <c r="AG14" s="98">
        <f t="shared" si="12"/>
        <v>85.587999137445038</v>
      </c>
      <c r="AH14" s="98">
        <f t="shared" si="13"/>
        <v>80.148358925280036</v>
      </c>
      <c r="AI14" s="98">
        <f t="shared" si="14"/>
        <v>5.4396402121650027</v>
      </c>
      <c r="AJ14" s="106">
        <f t="shared" si="15"/>
        <v>-1.5879991374450384</v>
      </c>
      <c r="AK14" s="98">
        <f t="shared" si="16"/>
        <v>3.8516410747198973</v>
      </c>
      <c r="AL14" s="98">
        <f t="shared" si="17"/>
        <v>84</v>
      </c>
      <c r="AN14" s="100"/>
      <c r="CL14" s="14">
        <f t="shared" si="18"/>
        <v>0.05</v>
      </c>
      <c r="CM14" s="59">
        <f>IF('Baseline model'!$B$4="AY",0,IFERROR(P*INDEX('UWYr writing pattern'!$C$4:$C$18,MATCH('Baseline model'!$CL14,'UWYr writing pattern'!$A$4:$A$18,0)) / 25,CM13))</f>
        <v>0</v>
      </c>
      <c r="CN14" s="36">
        <f t="shared" si="19"/>
        <v>92.721650236562496</v>
      </c>
      <c r="CP14" s="34">
        <f t="shared" si="20"/>
        <v>1.4120048259375</v>
      </c>
      <c r="CQ14" s="31">
        <f>SUM($CP$9:CP14)*RLR</f>
        <v>8.7340197161249993</v>
      </c>
      <c r="CR14" s="32"/>
      <c r="CS14" s="36">
        <f>CQ14-SUM($CU$9:CU14)</f>
        <v>8.6020307234296869</v>
      </c>
      <c r="CU14" s="31">
        <f t="shared" si="21"/>
        <v>5.2198677070312484E-2</v>
      </c>
      <c r="CV14" s="36">
        <f>SUM($CU$9:CU14)*RRF</f>
        <v>9.2392294886718726E-2</v>
      </c>
      <c r="CW14" s="33"/>
      <c r="CX14" s="36">
        <f t="shared" si="0"/>
        <v>8.6944230183164048</v>
      </c>
      <c r="CY14" s="33"/>
      <c r="CZ14" s="31">
        <f t="shared" si="1"/>
        <v>77.886186198712494</v>
      </c>
      <c r="DA14" s="31">
        <f t="shared" si="2"/>
        <v>6.0214215064007801</v>
      </c>
      <c r="DB14" s="31">
        <f t="shared" si="3"/>
        <v>83.907607705113278</v>
      </c>
      <c r="DC14" s="31">
        <f t="shared" si="4"/>
        <v>75.3055769816836</v>
      </c>
      <c r="DD14" s="31"/>
      <c r="DE14" s="33">
        <f t="shared" si="5"/>
        <v>1.0999082724609372E-3</v>
      </c>
      <c r="DF14" s="33">
        <f t="shared" si="6"/>
        <v>0.10350503593233815</v>
      </c>
      <c r="DG14" s="3"/>
      <c r="DH14" s="33">
        <f t="shared" si="7"/>
        <v>7.2783497634375E-2</v>
      </c>
      <c r="DI14" s="93">
        <f t="shared" si="8"/>
        <v>3.6805582279178184E-2</v>
      </c>
      <c r="DJ14" s="3">
        <f t="shared" si="9"/>
        <v>2.96641843359375E-2</v>
      </c>
      <c r="DL14" s="90">
        <f t="shared" si="25"/>
        <v>0</v>
      </c>
      <c r="DM14" s="91">
        <f t="shared" si="22"/>
        <v>0</v>
      </c>
      <c r="DN14" s="89">
        <f>SUM(DM$9:DM14)*RLR</f>
        <v>120</v>
      </c>
      <c r="DO14" s="90">
        <f>DN14-SUM(DP$9:DP14)</f>
        <v>116.44029787968751</v>
      </c>
      <c r="DP14" s="89">
        <f t="shared" si="23"/>
        <v>0.87990149531249995</v>
      </c>
      <c r="DQ14" s="90">
        <f>SUM(DP$9:DP14)*RRF</f>
        <v>2.4917914842187501</v>
      </c>
      <c r="DS14" s="2">
        <f t="shared" si="10"/>
        <v>1.5</v>
      </c>
      <c r="DT14" s="2">
        <f t="shared" si="11"/>
        <v>0.75</v>
      </c>
    </row>
    <row r="15" spans="1:125" x14ac:dyDescent="0.25">
      <c r="K15" s="70"/>
      <c r="U15" s="70"/>
      <c r="AE15" s="70"/>
      <c r="AF15" s="105">
        <f t="shared" si="24"/>
        <v>6</v>
      </c>
      <c r="AG15" s="98">
        <f t="shared" si="12"/>
        <v>84.768413804910651</v>
      </c>
      <c r="AH15" s="98">
        <f t="shared" si="13"/>
        <v>82.174757219784127</v>
      </c>
      <c r="AI15" s="98">
        <f t="shared" si="14"/>
        <v>2.5936565851265243</v>
      </c>
      <c r="AJ15" s="106">
        <f t="shared" si="15"/>
        <v>-0.76841380491065081</v>
      </c>
      <c r="AK15" s="98">
        <f t="shared" si="16"/>
        <v>1.8252427802158318</v>
      </c>
      <c r="AL15" s="98">
        <f t="shared" si="17"/>
        <v>84</v>
      </c>
      <c r="AN15" s="100"/>
      <c r="CL15" s="14">
        <f t="shared" si="18"/>
        <v>0.06</v>
      </c>
      <c r="CM15" s="59">
        <f>IF('Baseline model'!$B$4="AY",0,IFERROR(P*INDEX('UWYr writing pattern'!$C$4:$C$18,MATCH('Baseline model'!$CL15,'UWYr writing pattern'!$A$4:$A$18,0)) / 25,CM14))</f>
        <v>0</v>
      </c>
      <c r="CN15" s="36">
        <f t="shared" si="19"/>
        <v>91.330825483014053</v>
      </c>
      <c r="CP15" s="34">
        <f t="shared" si="20"/>
        <v>1.3908247535484375</v>
      </c>
      <c r="CQ15" s="31">
        <f>SUM($CP$9:CP15)*RLR</f>
        <v>10.403009420383123</v>
      </c>
      <c r="CR15" s="32"/>
      <c r="CS15" s="36">
        <f>CQ15-SUM($CU$9:CU15)</f>
        <v>10.206505197262087</v>
      </c>
      <c r="CU15" s="31">
        <f t="shared" si="21"/>
        <v>6.4515230425722658E-2</v>
      </c>
      <c r="CV15" s="36">
        <f>SUM($CU$9:CU15)*RRF</f>
        <v>0.13755295618472457</v>
      </c>
      <c r="CW15" s="33"/>
      <c r="CX15" s="36">
        <f t="shared" si="0"/>
        <v>10.344058153446811</v>
      </c>
      <c r="CY15" s="33"/>
      <c r="CZ15" s="31">
        <f t="shared" si="1"/>
        <v>76.7178934057318</v>
      </c>
      <c r="DA15" s="31">
        <f t="shared" si="2"/>
        <v>7.1445536380834609</v>
      </c>
      <c r="DB15" s="31">
        <f t="shared" si="3"/>
        <v>83.862447043815266</v>
      </c>
      <c r="DC15" s="31">
        <f t="shared" si="4"/>
        <v>73.655941846553191</v>
      </c>
      <c r="DD15" s="31"/>
      <c r="DE15" s="33">
        <f t="shared" si="5"/>
        <v>1.6375351926752925E-3</v>
      </c>
      <c r="DF15" s="33">
        <f t="shared" si="6"/>
        <v>0.12314354944579538</v>
      </c>
      <c r="DG15" s="3"/>
      <c r="DH15" s="33">
        <f t="shared" si="7"/>
        <v>8.6691745169859363E-2</v>
      </c>
      <c r="DI15" s="93">
        <f t="shared" si="8"/>
        <v>4.400251816690004E-2</v>
      </c>
      <c r="DJ15" s="3">
        <f t="shared" si="9"/>
        <v>3.6941702953417969E-2</v>
      </c>
      <c r="DL15" s="90">
        <f t="shared" si="25"/>
        <v>0</v>
      </c>
      <c r="DM15" s="91">
        <f t="shared" si="22"/>
        <v>0</v>
      </c>
      <c r="DN15" s="89">
        <f>SUM(DM$9:DM15)*RLR</f>
        <v>120</v>
      </c>
      <c r="DO15" s="90">
        <f>DN15-SUM(DP$9:DP15)</f>
        <v>115.56699564558984</v>
      </c>
      <c r="DP15" s="89">
        <f t="shared" si="23"/>
        <v>0.87330223409765639</v>
      </c>
      <c r="DQ15" s="90">
        <f>SUM(DP$9:DP15)*RRF</f>
        <v>3.1031030480871094</v>
      </c>
      <c r="DS15" s="2">
        <f t="shared" si="10"/>
        <v>1.5</v>
      </c>
      <c r="DT15" s="2">
        <f t="shared" si="11"/>
        <v>0.75</v>
      </c>
    </row>
    <row r="16" spans="1:125" x14ac:dyDescent="0.25">
      <c r="K16" s="70"/>
      <c r="U16" s="70"/>
      <c r="AE16" s="70"/>
      <c r="AF16" s="105">
        <f t="shared" si="24"/>
        <v>7</v>
      </c>
      <c r="AG16" s="98">
        <f t="shared" si="12"/>
        <v>84.366451822385898</v>
      </c>
      <c r="AH16" s="98">
        <f t="shared" si="13"/>
        <v>83.137825102026</v>
      </c>
      <c r="AI16" s="98">
        <f t="shared" si="14"/>
        <v>1.2286267203598982</v>
      </c>
      <c r="AJ16" s="106">
        <f t="shared" si="15"/>
        <v>-0.36645182238589769</v>
      </c>
      <c r="AK16" s="98">
        <f t="shared" si="16"/>
        <v>0.86217489797389868</v>
      </c>
      <c r="AL16" s="98">
        <f t="shared" si="17"/>
        <v>84</v>
      </c>
      <c r="AN16" s="100"/>
      <c r="CL16" s="14">
        <f t="shared" si="18"/>
        <v>7.0000000000000007E-2</v>
      </c>
      <c r="CM16" s="59">
        <f>IF('Baseline model'!$B$4="AY",0,IFERROR(P*INDEX('UWYr writing pattern'!$C$4:$C$18,MATCH('Baseline model'!$CL16,'UWYr writing pattern'!$A$4:$A$18,0)) / 25,CM15))</f>
        <v>0</v>
      </c>
      <c r="CN16" s="36">
        <f t="shared" si="19"/>
        <v>89.960863100768847</v>
      </c>
      <c r="CP16" s="34">
        <f t="shared" si="20"/>
        <v>1.3699623822452107</v>
      </c>
      <c r="CQ16" s="31">
        <f>SUM($CP$9:CP16)*RLR</f>
        <v>12.046964279077377</v>
      </c>
      <c r="CR16" s="32"/>
      <c r="CS16" s="36">
        <f>CQ16-SUM($CU$9:CU16)</f>
        <v>11.773911266976876</v>
      </c>
      <c r="CU16" s="31">
        <f t="shared" si="21"/>
        <v>7.6548788979465654E-2</v>
      </c>
      <c r="CV16" s="36">
        <f>SUM($CU$9:CU16)*RRF</f>
        <v>0.19113710847035056</v>
      </c>
      <c r="CW16" s="33"/>
      <c r="CX16" s="36">
        <f t="shared" si="0"/>
        <v>11.965048375447227</v>
      </c>
      <c r="CY16" s="33"/>
      <c r="CZ16" s="31">
        <f t="shared" si="1"/>
        <v>75.567125004645831</v>
      </c>
      <c r="DA16" s="31">
        <f t="shared" si="2"/>
        <v>8.2417378868838131</v>
      </c>
      <c r="DB16" s="31">
        <f t="shared" si="3"/>
        <v>83.808862891529643</v>
      </c>
      <c r="DC16" s="31">
        <f t="shared" si="4"/>
        <v>72.034951624552775</v>
      </c>
      <c r="DD16" s="31"/>
      <c r="DE16" s="33">
        <f t="shared" si="5"/>
        <v>2.2754417675041735E-3</v>
      </c>
      <c r="DF16" s="33">
        <f t="shared" si="6"/>
        <v>0.14244105208865745</v>
      </c>
      <c r="DG16" s="3"/>
      <c r="DH16" s="33">
        <f t="shared" si="7"/>
        <v>0.10039136899231148</v>
      </c>
      <c r="DI16" s="93">
        <f t="shared" si="8"/>
        <v>5.1145678944198747E-2</v>
      </c>
      <c r="DJ16" s="3">
        <f t="shared" si="9"/>
        <v>4.4164640181267339E-2</v>
      </c>
      <c r="DL16" s="90">
        <f t="shared" si="25"/>
        <v>0</v>
      </c>
      <c r="DM16" s="91">
        <f t="shared" si="22"/>
        <v>0</v>
      </c>
      <c r="DN16" s="89">
        <f>SUM(DM$9:DM16)*RLR</f>
        <v>120</v>
      </c>
      <c r="DO16" s="90">
        <f>DN16-SUM(DP$9:DP16)</f>
        <v>114.70024317824792</v>
      </c>
      <c r="DP16" s="89">
        <f t="shared" si="23"/>
        <v>0.8667524673419239</v>
      </c>
      <c r="DQ16" s="90">
        <f>SUM(DP$9:DP16)*RRF</f>
        <v>3.7098297752264564</v>
      </c>
      <c r="DS16" s="2">
        <f t="shared" si="10"/>
        <v>1.5</v>
      </c>
      <c r="DT16" s="2">
        <f t="shared" si="11"/>
        <v>0.75</v>
      </c>
    </row>
    <row r="17" spans="11:124" x14ac:dyDescent="0.25">
      <c r="K17" s="70"/>
      <c r="U17" s="70"/>
      <c r="AE17" s="70"/>
      <c r="AF17" s="105">
        <f t="shared" si="24"/>
        <v>8</v>
      </c>
      <c r="AG17" s="98">
        <f t="shared" si="12"/>
        <v>84.173604471974571</v>
      </c>
      <c r="AH17" s="98">
        <f t="shared" si="13"/>
        <v>83.593352020827098</v>
      </c>
      <c r="AI17" s="98">
        <f t="shared" si="14"/>
        <v>0.58025245114747293</v>
      </c>
      <c r="AJ17" s="106">
        <f t="shared" si="15"/>
        <v>-0.17360447197457063</v>
      </c>
      <c r="AK17" s="98">
        <f t="shared" si="16"/>
        <v>0.40664797917278639</v>
      </c>
      <c r="AL17" s="98">
        <f t="shared" si="17"/>
        <v>84</v>
      </c>
      <c r="AN17" s="100"/>
      <c r="CL17" s="14">
        <f t="shared" si="18"/>
        <v>0.08</v>
      </c>
      <c r="CM17" s="59">
        <f>IF('Baseline model'!$B$4="AY",0,IFERROR(P*INDEX('UWYr writing pattern'!$C$4:$C$18,MATCH('Baseline model'!$CL17,'UWYr writing pattern'!$A$4:$A$18,0)) / 25,CM16))</f>
        <v>0</v>
      </c>
      <c r="CN17" s="36">
        <f t="shared" si="19"/>
        <v>88.611450154257312</v>
      </c>
      <c r="CP17" s="34">
        <f t="shared" si="20"/>
        <v>1.3494129465115328</v>
      </c>
      <c r="CQ17" s="31">
        <f>SUM($CP$9:CP17)*RLR</f>
        <v>13.666259814891216</v>
      </c>
      <c r="CR17" s="32"/>
      <c r="CS17" s="36">
        <f>CQ17-SUM($CU$9:CU17)</f>
        <v>13.304902468288388</v>
      </c>
      <c r="CU17" s="31">
        <f t="shared" si="21"/>
        <v>8.8304334502326581E-2</v>
      </c>
      <c r="CV17" s="36">
        <f>SUM($CU$9:CU17)*RRF</f>
        <v>0.25295014262197912</v>
      </c>
      <c r="CW17" s="33"/>
      <c r="CX17" s="36">
        <f t="shared" si="0"/>
        <v>13.557852610910366</v>
      </c>
      <c r="CY17" s="33"/>
      <c r="CZ17" s="31">
        <f t="shared" si="1"/>
        <v>74.433618129576132</v>
      </c>
      <c r="DA17" s="31">
        <f t="shared" si="2"/>
        <v>9.3134317278018717</v>
      </c>
      <c r="DB17" s="31">
        <f t="shared" si="3"/>
        <v>83.747049857378002</v>
      </c>
      <c r="DC17" s="31">
        <f t="shared" si="4"/>
        <v>70.442147389089627</v>
      </c>
      <c r="DD17" s="31"/>
      <c r="DE17" s="33">
        <f t="shared" si="5"/>
        <v>3.0113112216902278E-3</v>
      </c>
      <c r="DF17" s="33">
        <f t="shared" si="6"/>
        <v>0.16140300727274245</v>
      </c>
      <c r="DG17" s="3"/>
      <c r="DH17" s="33">
        <f t="shared" si="7"/>
        <v>0.11388549845742681</v>
      </c>
      <c r="DI17" s="93">
        <f t="shared" si="8"/>
        <v>5.823546641575128E-2</v>
      </c>
      <c r="DJ17" s="3">
        <f t="shared" si="9"/>
        <v>5.1333405379907833E-2</v>
      </c>
      <c r="DL17" s="90">
        <f t="shared" si="25"/>
        <v>0</v>
      </c>
      <c r="DM17" s="91">
        <f t="shared" si="22"/>
        <v>0</v>
      </c>
      <c r="DN17" s="89">
        <f>SUM(DM$9:DM17)*RLR</f>
        <v>120</v>
      </c>
      <c r="DO17" s="90">
        <f>DN17-SUM(DP$9:DP17)</f>
        <v>113.83999135441105</v>
      </c>
      <c r="DP17" s="89">
        <f t="shared" si="23"/>
        <v>0.8602518238368595</v>
      </c>
      <c r="DQ17" s="90">
        <f>SUM(DP$9:DP17)*RRF</f>
        <v>4.3120060519122578</v>
      </c>
      <c r="DS17" s="2">
        <f t="shared" si="10"/>
        <v>1.5</v>
      </c>
      <c r="DT17" s="2">
        <f t="shared" si="11"/>
        <v>0.75</v>
      </c>
    </row>
    <row r="18" spans="11:124" x14ac:dyDescent="0.25">
      <c r="K18" s="70"/>
      <c r="U18" s="70"/>
      <c r="AE18" s="70"/>
      <c r="AF18" s="105">
        <f t="shared" si="24"/>
        <v>9</v>
      </c>
      <c r="AG18" s="98">
        <f t="shared" si="12"/>
        <v>84.081992646846771</v>
      </c>
      <c r="AH18" s="98">
        <f t="shared" si="13"/>
        <v>83.80833727436216</v>
      </c>
      <c r="AI18" s="98">
        <f t="shared" si="14"/>
        <v>0.2736553724846118</v>
      </c>
      <c r="AJ18" s="106">
        <f t="shared" si="15"/>
        <v>-8.1992646846771322E-2</v>
      </c>
      <c r="AK18" s="98">
        <f t="shared" si="16"/>
        <v>0.19166272563772999</v>
      </c>
      <c r="AL18" s="98">
        <f t="shared" si="17"/>
        <v>84</v>
      </c>
      <c r="AN18" s="100"/>
      <c r="CL18" s="14">
        <f t="shared" si="18"/>
        <v>0.09</v>
      </c>
      <c r="CM18" s="59">
        <f>IF('Baseline model'!$B$4="AY",0,IFERROR(P*INDEX('UWYr writing pattern'!$C$4:$C$18,MATCH('Baseline model'!$CL18,'UWYr writing pattern'!$A$4:$A$18,0)) / 25,CM17))</f>
        <v>0</v>
      </c>
      <c r="CN18" s="36">
        <f t="shared" si="19"/>
        <v>87.282278401943458</v>
      </c>
      <c r="CP18" s="34">
        <f t="shared" si="20"/>
        <v>1.3291717523138595</v>
      </c>
      <c r="CQ18" s="31">
        <f>SUM($CP$9:CP18)*RLR</f>
        <v>15.261265917667847</v>
      </c>
      <c r="CR18" s="32"/>
      <c r="CS18" s="36">
        <f>CQ18-SUM($CU$9:CU18)</f>
        <v>14.800121802552857</v>
      </c>
      <c r="CU18" s="31">
        <f t="shared" si="21"/>
        <v>9.9786768512162907E-2</v>
      </c>
      <c r="CV18" s="36">
        <f>SUM($CU$9:CU18)*RRF</f>
        <v>0.32280088058049317</v>
      </c>
      <c r="CW18" s="33"/>
      <c r="CX18" s="36">
        <f t="shared" si="0"/>
        <v>15.12292268313335</v>
      </c>
      <c r="CY18" s="33"/>
      <c r="CZ18" s="31">
        <f t="shared" si="1"/>
        <v>73.317113857632492</v>
      </c>
      <c r="DA18" s="31">
        <f t="shared" si="2"/>
        <v>10.360085261786999</v>
      </c>
      <c r="DB18" s="31">
        <f t="shared" si="3"/>
        <v>83.677199119419498</v>
      </c>
      <c r="DC18" s="31">
        <f t="shared" si="4"/>
        <v>68.877077316866647</v>
      </c>
      <c r="DD18" s="31"/>
      <c r="DE18" s="33">
        <f t="shared" si="5"/>
        <v>3.8428676259582521E-3</v>
      </c>
      <c r="DF18" s="33">
        <f t="shared" si="6"/>
        <v>0.18003479384682558</v>
      </c>
      <c r="DG18" s="3"/>
      <c r="DH18" s="33">
        <f t="shared" si="7"/>
        <v>0.12717721598056539</v>
      </c>
      <c r="DI18" s="93">
        <f t="shared" si="8"/>
        <v>6.5272279383972509E-2</v>
      </c>
      <c r="DJ18" s="3">
        <f t="shared" si="9"/>
        <v>5.8448404839558522E-2</v>
      </c>
      <c r="DL18" s="90">
        <f t="shared" si="25"/>
        <v>0</v>
      </c>
      <c r="DM18" s="91">
        <f t="shared" si="22"/>
        <v>0</v>
      </c>
      <c r="DN18" s="89">
        <f>SUM(DM$9:DM18)*RLR</f>
        <v>120</v>
      </c>
      <c r="DO18" s="90">
        <f>DN18-SUM(DP$9:DP18)</f>
        <v>112.98619141925298</v>
      </c>
      <c r="DP18" s="89">
        <f t="shared" si="23"/>
        <v>0.85379993515808295</v>
      </c>
      <c r="DQ18" s="90">
        <f>SUM(DP$9:DP18)*RRF</f>
        <v>4.9096660065229161</v>
      </c>
      <c r="DS18" s="2">
        <f t="shared" si="10"/>
        <v>1.5</v>
      </c>
      <c r="DT18" s="2">
        <f t="shared" si="11"/>
        <v>0.75</v>
      </c>
    </row>
    <row r="19" spans="11:124" x14ac:dyDescent="0.25">
      <c r="K19" s="70"/>
      <c r="U19" s="70"/>
      <c r="AE19" s="70"/>
      <c r="AF19" s="105">
        <f t="shared" si="24"/>
        <v>10</v>
      </c>
      <c r="AG19" s="98">
        <f t="shared" si="12"/>
        <v>84.038669612367045</v>
      </c>
      <c r="AH19" s="98">
        <f t="shared" si="13"/>
        <v>83.909694452533131</v>
      </c>
      <c r="AI19" s="98">
        <f t="shared" si="14"/>
        <v>0.12897515983391372</v>
      </c>
      <c r="AJ19" s="106">
        <f t="shared" si="15"/>
        <v>-3.8669612367044692E-2</v>
      </c>
      <c r="AK19" s="98">
        <f t="shared" si="16"/>
        <v>9.0305547466725131E-2</v>
      </c>
      <c r="AL19" s="98">
        <f t="shared" si="17"/>
        <v>84</v>
      </c>
      <c r="AN19" s="100"/>
      <c r="CL19" s="14">
        <f t="shared" si="18"/>
        <v>0.1</v>
      </c>
      <c r="CM19" s="59">
        <f>IF('Baseline model'!$B$4="AY",0,IFERROR(P*INDEX('UWYr writing pattern'!$C$4:$C$18,MATCH('Baseline model'!$CL19,'UWYr writing pattern'!$A$4:$A$18,0)) / 25,CM18))</f>
        <v>0</v>
      </c>
      <c r="CN19" s="36">
        <f t="shared" si="19"/>
        <v>85.973044225914308</v>
      </c>
      <c r="CP19" s="34">
        <f t="shared" si="20"/>
        <v>1.3092341760291519</v>
      </c>
      <c r="CQ19" s="31">
        <f>SUM($CP$9:CP19)*RLR</f>
        <v>16.83234692890283</v>
      </c>
      <c r="CR19" s="32"/>
      <c r="CS19" s="36">
        <f>CQ19-SUM($CU$9:CU19)</f>
        <v>16.260201900268694</v>
      </c>
      <c r="CU19" s="31">
        <f t="shared" si="21"/>
        <v>0.11100091351914643</v>
      </c>
      <c r="CV19" s="36">
        <f>SUM($CU$9:CU19)*RRF</f>
        <v>0.40050152004389572</v>
      </c>
      <c r="CW19" s="33"/>
      <c r="CX19" s="36">
        <f t="shared" si="0"/>
        <v>16.66070342031259</v>
      </c>
      <c r="CY19" s="33"/>
      <c r="CZ19" s="31">
        <f t="shared" si="1"/>
        <v>72.217357149768006</v>
      </c>
      <c r="DA19" s="31">
        <f t="shared" si="2"/>
        <v>11.382141330188086</v>
      </c>
      <c r="DB19" s="31">
        <f t="shared" si="3"/>
        <v>83.599498479956097</v>
      </c>
      <c r="DC19" s="31">
        <f t="shared" si="4"/>
        <v>67.339296579687414</v>
      </c>
      <c r="DD19" s="31"/>
      <c r="DE19" s="33">
        <f t="shared" si="5"/>
        <v>4.7678752386178065E-3</v>
      </c>
      <c r="DF19" s="33">
        <f t="shared" si="6"/>
        <v>0.19834170738467369</v>
      </c>
      <c r="DG19" s="3"/>
      <c r="DH19" s="33">
        <f t="shared" si="7"/>
        <v>0.14026955774085692</v>
      </c>
      <c r="DI19" s="93">
        <f t="shared" si="8"/>
        <v>7.2256513671447142E-2</v>
      </c>
      <c r="DJ19" s="3">
        <f t="shared" si="9"/>
        <v>6.5510041803261837E-2</v>
      </c>
      <c r="DL19" s="90">
        <f t="shared" si="25"/>
        <v>0</v>
      </c>
      <c r="DM19" s="91">
        <f t="shared" si="22"/>
        <v>0</v>
      </c>
      <c r="DN19" s="89">
        <f>SUM(DM$9:DM19)*RLR</f>
        <v>120</v>
      </c>
      <c r="DO19" s="90">
        <f>DN19-SUM(DP$9:DP19)</f>
        <v>112.13879498360858</v>
      </c>
      <c r="DP19" s="89">
        <f t="shared" si="23"/>
        <v>0.84739643564439737</v>
      </c>
      <c r="DQ19" s="90">
        <f>SUM(DP$9:DP19)*RRF</f>
        <v>5.5028435114739942</v>
      </c>
      <c r="DS19" s="2">
        <f t="shared" si="10"/>
        <v>1.5</v>
      </c>
      <c r="DT19" s="2">
        <f t="shared" si="11"/>
        <v>0.75</v>
      </c>
    </row>
    <row r="20" spans="11:124" x14ac:dyDescent="0.25">
      <c r="K20" s="70"/>
      <c r="U20" s="70"/>
      <c r="AE20" s="70"/>
      <c r="AF20" s="103"/>
      <c r="CL20" s="14">
        <f t="shared" si="18"/>
        <v>0.11</v>
      </c>
      <c r="CM20" s="59">
        <f>IF('Baseline model'!$B$4="AY",0,IFERROR(P*INDEX('UWYr writing pattern'!$C$4:$C$18,MATCH('Baseline model'!$CL20,'UWYr writing pattern'!$A$4:$A$18,0)) / 25,CM19))</f>
        <v>0</v>
      </c>
      <c r="CN20" s="36">
        <f t="shared" si="19"/>
        <v>84.683448562525598</v>
      </c>
      <c r="CP20" s="34">
        <f t="shared" si="20"/>
        <v>1.2895956633887147</v>
      </c>
      <c r="CQ20" s="31">
        <f>SUM($CP$9:CP20)*RLR</f>
        <v>18.379861724969288</v>
      </c>
      <c r="CR20" s="32"/>
      <c r="CS20" s="36">
        <f>CQ20-SUM($CU$9:CU20)</f>
        <v>17.685765182083138</v>
      </c>
      <c r="CU20" s="31">
        <f t="shared" si="21"/>
        <v>0.1219515142520152</v>
      </c>
      <c r="CV20" s="36">
        <f>SUM($CU$9:CU20)*RRF</f>
        <v>0.48586758002030633</v>
      </c>
      <c r="CW20" s="33"/>
      <c r="CX20" s="36">
        <f t="shared" si="0"/>
        <v>18.171632762103446</v>
      </c>
      <c r="CY20" s="33"/>
      <c r="CZ20" s="31">
        <f t="shared" si="1"/>
        <v>71.13409679252149</v>
      </c>
      <c r="DA20" s="31">
        <f t="shared" si="2"/>
        <v>12.380035627458195</v>
      </c>
      <c r="DB20" s="31">
        <f t="shared" si="3"/>
        <v>83.514132419979688</v>
      </c>
      <c r="DC20" s="31">
        <f t="shared" si="4"/>
        <v>65.828367237896558</v>
      </c>
      <c r="DD20" s="31"/>
      <c r="DE20" s="33">
        <f t="shared" si="5"/>
        <v>5.784137857384599E-3</v>
      </c>
      <c r="DF20" s="33">
        <f t="shared" si="6"/>
        <v>0.21632896145361244</v>
      </c>
      <c r="DG20" s="3"/>
      <c r="DH20" s="33">
        <f t="shared" si="7"/>
        <v>0.15316551437474407</v>
      </c>
      <c r="DI20" s="93">
        <f t="shared" si="8"/>
        <v>7.9188562143195473E-2</v>
      </c>
      <c r="DJ20" s="3">
        <f t="shared" si="9"/>
        <v>7.2518716489737373E-2</v>
      </c>
      <c r="DL20" s="90">
        <f t="shared" si="25"/>
        <v>0</v>
      </c>
      <c r="DM20" s="91">
        <f t="shared" si="22"/>
        <v>0</v>
      </c>
      <c r="DN20" s="89">
        <f>SUM(DM$9:DM20)*RLR</f>
        <v>120</v>
      </c>
      <c r="DO20" s="90">
        <f>DN20-SUM(DP$9:DP20)</f>
        <v>111.29775402123151</v>
      </c>
      <c r="DP20" s="89">
        <f t="shared" si="23"/>
        <v>0.84104096237706427</v>
      </c>
      <c r="DQ20" s="90">
        <f>SUM(DP$9:DP20)*RRF</f>
        <v>6.091572185137939</v>
      </c>
      <c r="DS20" s="2">
        <f t="shared" si="10"/>
        <v>1.5</v>
      </c>
      <c r="DT20" s="2">
        <f t="shared" si="11"/>
        <v>0.75</v>
      </c>
    </row>
    <row r="21" spans="11:124" x14ac:dyDescent="0.25">
      <c r="K21" s="70"/>
      <c r="U21" s="70"/>
      <c r="AE21" s="70"/>
      <c r="AF21" s="2"/>
      <c r="CL21" s="14">
        <f t="shared" si="18"/>
        <v>0.12</v>
      </c>
      <c r="CM21" s="59">
        <f>IF('Baseline model'!$B$4="AY",0,IFERROR(P*INDEX('UWYr writing pattern'!$C$4:$C$18,MATCH('Baseline model'!$CL21,'UWYr writing pattern'!$A$4:$A$18,0)) / 25,CM20))</f>
        <v>0</v>
      </c>
      <c r="CN21" s="36">
        <f t="shared" si="19"/>
        <v>83.413196834087714</v>
      </c>
      <c r="CP21" s="34">
        <f t="shared" si="20"/>
        <v>1.270251728437884</v>
      </c>
      <c r="CQ21" s="31">
        <f>SUM($CP$9:CP21)*RLR</f>
        <v>19.904163799094746</v>
      </c>
      <c r="CR21" s="32"/>
      <c r="CS21" s="36">
        <f>CQ21-SUM($CU$9:CU21)</f>
        <v>19.07742401734297</v>
      </c>
      <c r="CU21" s="31">
        <f t="shared" si="21"/>
        <v>0.13264323886562354</v>
      </c>
      <c r="CV21" s="36">
        <f>SUM($CU$9:CU21)*RRF</f>
        <v>0.57871784722624287</v>
      </c>
      <c r="CW21" s="33"/>
      <c r="CX21" s="36">
        <f t="shared" si="0"/>
        <v>19.656141864569214</v>
      </c>
      <c r="CY21" s="33"/>
      <c r="CZ21" s="31">
        <f t="shared" si="1"/>
        <v>70.067085340633668</v>
      </c>
      <c r="DA21" s="31">
        <f t="shared" si="2"/>
        <v>13.354196812140078</v>
      </c>
      <c r="DB21" s="31">
        <f t="shared" si="3"/>
        <v>83.421282152773742</v>
      </c>
      <c r="DC21" s="31">
        <f t="shared" si="4"/>
        <v>64.343858135430793</v>
      </c>
      <c r="DD21" s="31"/>
      <c r="DE21" s="33">
        <f t="shared" si="5"/>
        <v>6.8894981812647957E-3</v>
      </c>
      <c r="DF21" s="33">
        <f t="shared" si="6"/>
        <v>0.23400168886391923</v>
      </c>
      <c r="DG21" s="3"/>
      <c r="DH21" s="33">
        <f t="shared" si="7"/>
        <v>0.16586803165912289</v>
      </c>
      <c r="DI21" s="93">
        <f t="shared" si="8"/>
        <v>8.6068814728771814E-2</v>
      </c>
      <c r="DJ21" s="3">
        <f t="shared" si="9"/>
        <v>7.9474826116064337E-2</v>
      </c>
      <c r="DL21" s="90">
        <f t="shared" si="25"/>
        <v>0</v>
      </c>
      <c r="DM21" s="91">
        <f t="shared" si="22"/>
        <v>0</v>
      </c>
      <c r="DN21" s="89">
        <f>SUM(DM$9:DM21)*RLR</f>
        <v>120</v>
      </c>
      <c r="DO21" s="90">
        <f>DN21-SUM(DP$9:DP21)</f>
        <v>110.46302086607228</v>
      </c>
      <c r="DP21" s="89">
        <f t="shared" si="23"/>
        <v>0.8347331551592363</v>
      </c>
      <c r="DQ21" s="90">
        <f>SUM(DP$9:DP21)*RRF</f>
        <v>6.6758853937494047</v>
      </c>
      <c r="DS21" s="2">
        <f t="shared" si="10"/>
        <v>1.5</v>
      </c>
      <c r="DT21" s="2">
        <f t="shared" si="11"/>
        <v>0.75</v>
      </c>
    </row>
    <row r="22" spans="11:124" x14ac:dyDescent="0.25">
      <c r="K22" s="70"/>
      <c r="U22" s="70"/>
      <c r="AE22" s="70"/>
      <c r="CL22" s="14">
        <f t="shared" si="18"/>
        <v>0.13</v>
      </c>
      <c r="CM22" s="59">
        <f>IF('Baseline model'!$B$4="AY",0,IFERROR(P*INDEX('UWYr writing pattern'!$C$4:$C$18,MATCH('Baseline model'!$CL22,'UWYr writing pattern'!$A$4:$A$18,0)) / 25,CM21))</f>
        <v>0</v>
      </c>
      <c r="CN22" s="36">
        <f t="shared" si="19"/>
        <v>82.161998881576395</v>
      </c>
      <c r="CP22" s="34">
        <f t="shared" si="20"/>
        <v>1.2511979525113157</v>
      </c>
      <c r="CQ22" s="31">
        <f>SUM($CP$9:CP22)*RLR</f>
        <v>21.405601342108326</v>
      </c>
      <c r="CR22" s="32"/>
      <c r="CS22" s="36">
        <f>CQ22-SUM($CU$9:CU22)</f>
        <v>20.435780880226478</v>
      </c>
      <c r="CU22" s="31">
        <f t="shared" si="21"/>
        <v>0.14308068013007227</v>
      </c>
      <c r="CV22" s="36">
        <f>SUM($CU$9:CU22)*RRF</f>
        <v>0.67887432331729336</v>
      </c>
      <c r="CW22" s="33"/>
      <c r="CX22" s="36">
        <f t="shared" si="0"/>
        <v>21.114655203543769</v>
      </c>
      <c r="CY22" s="33"/>
      <c r="CZ22" s="31">
        <f t="shared" si="1"/>
        <v>69.016079060524163</v>
      </c>
      <c r="DA22" s="31">
        <f t="shared" si="2"/>
        <v>14.305046616158533</v>
      </c>
      <c r="DB22" s="31">
        <f t="shared" si="3"/>
        <v>83.321125676682698</v>
      </c>
      <c r="DC22" s="31">
        <f t="shared" si="4"/>
        <v>62.885344796456231</v>
      </c>
      <c r="DD22" s="31"/>
      <c r="DE22" s="33">
        <f t="shared" si="5"/>
        <v>8.0818371823487313E-3</v>
      </c>
      <c r="DF22" s="33">
        <f t="shared" si="6"/>
        <v>0.25136494289933059</v>
      </c>
      <c r="DG22" s="3"/>
      <c r="DH22" s="33">
        <f t="shared" si="7"/>
        <v>0.17838001118423605</v>
      </c>
      <c r="DI22" s="93">
        <f t="shared" si="8"/>
        <v>9.2897658444198283E-2</v>
      </c>
      <c r="DJ22" s="3">
        <f t="shared" si="9"/>
        <v>8.6378764920193848E-2</v>
      </c>
      <c r="DL22" s="90">
        <f t="shared" si="25"/>
        <v>0</v>
      </c>
      <c r="DM22" s="91">
        <f t="shared" si="22"/>
        <v>0</v>
      </c>
      <c r="DN22" s="89">
        <f>SUM(DM$9:DM22)*RLR</f>
        <v>120</v>
      </c>
      <c r="DO22" s="90">
        <f>DN22-SUM(DP$9:DP22)</f>
        <v>109.63454820957674</v>
      </c>
      <c r="DP22" s="89">
        <f t="shared" si="23"/>
        <v>0.82847265649554214</v>
      </c>
      <c r="DQ22" s="90">
        <f>SUM(DP$9:DP22)*RRF</f>
        <v>7.2558162532962838</v>
      </c>
      <c r="DS22" s="2">
        <f t="shared" si="10"/>
        <v>1.5</v>
      </c>
      <c r="DT22" s="2">
        <f t="shared" si="11"/>
        <v>0.75</v>
      </c>
    </row>
    <row r="23" spans="11:124" x14ac:dyDescent="0.25">
      <c r="K23" s="70"/>
      <c r="U23" s="70"/>
      <c r="AE23" s="70"/>
      <c r="CL23" s="14">
        <f t="shared" si="18"/>
        <v>0.14000000000000001</v>
      </c>
      <c r="CM23" s="59">
        <f>IF('Baseline model'!$B$4="AY",0,IFERROR(P*INDEX('UWYr writing pattern'!$C$4:$C$18,MATCH('Baseline model'!$CL23,'UWYr writing pattern'!$A$4:$A$18,0)) / 25,CM22))</f>
        <v>0</v>
      </c>
      <c r="CN23" s="36">
        <f t="shared" si="19"/>
        <v>80.929568898352755</v>
      </c>
      <c r="CP23" s="34">
        <f t="shared" si="20"/>
        <v>1.2324299832236461</v>
      </c>
      <c r="CQ23" s="31">
        <f>SUM($CP$9:CP23)*RLR</f>
        <v>22.884517321976702</v>
      </c>
      <c r="CR23" s="32"/>
      <c r="CS23" s="36">
        <f>CQ23-SUM($CU$9:CU23)</f>
        <v>21.761428503493157</v>
      </c>
      <c r="CU23" s="31">
        <f t="shared" si="21"/>
        <v>0.1532683566016986</v>
      </c>
      <c r="CV23" s="36">
        <f>SUM($CU$9:CU23)*RRF</f>
        <v>0.78616217293848245</v>
      </c>
      <c r="CW23" s="33"/>
      <c r="CX23" s="36">
        <f t="shared" si="0"/>
        <v>22.547590676431639</v>
      </c>
      <c r="CY23" s="33"/>
      <c r="CZ23" s="31">
        <f t="shared" si="1"/>
        <v>67.980837874616299</v>
      </c>
      <c r="DA23" s="31">
        <f t="shared" si="2"/>
        <v>15.232999952445208</v>
      </c>
      <c r="DB23" s="31">
        <f t="shared" si="3"/>
        <v>83.213837827061511</v>
      </c>
      <c r="DC23" s="31">
        <f t="shared" si="4"/>
        <v>61.452409323568361</v>
      </c>
      <c r="DD23" s="31"/>
      <c r="DE23" s="33">
        <f t="shared" si="5"/>
        <v>9.3590734873628869E-3</v>
      </c>
      <c r="DF23" s="33">
        <f t="shared" si="6"/>
        <v>0.2684236985289481</v>
      </c>
      <c r="DG23" s="3"/>
      <c r="DH23" s="33">
        <f t="shared" si="7"/>
        <v>0.19070431101647251</v>
      </c>
      <c r="DI23" s="93">
        <f t="shared" si="8"/>
        <v>9.9675477413734392E-2</v>
      </c>
      <c r="DJ23" s="3">
        <f t="shared" si="9"/>
        <v>9.3230924183292402E-2</v>
      </c>
      <c r="DL23" s="90">
        <f t="shared" si="25"/>
        <v>0</v>
      </c>
      <c r="DM23" s="91">
        <f t="shared" si="22"/>
        <v>0</v>
      </c>
      <c r="DN23" s="89">
        <f>SUM(DM$9:DM23)*RLR</f>
        <v>120</v>
      </c>
      <c r="DO23" s="90">
        <f>DN23-SUM(DP$9:DP23)</f>
        <v>108.81228909800491</v>
      </c>
      <c r="DP23" s="89">
        <f t="shared" si="23"/>
        <v>0.82225911157182552</v>
      </c>
      <c r="DQ23" s="90">
        <f>SUM(DP$9:DP23)*RRF</f>
        <v>7.8313976313965616</v>
      </c>
      <c r="DS23" s="2">
        <f t="shared" si="10"/>
        <v>1.5</v>
      </c>
      <c r="DT23" s="2">
        <f t="shared" si="11"/>
        <v>0.75</v>
      </c>
    </row>
    <row r="24" spans="11:124" x14ac:dyDescent="0.25">
      <c r="K24" s="70"/>
      <c r="U24" s="70"/>
      <c r="AE24" s="70"/>
      <c r="CL24" s="14">
        <f t="shared" si="18"/>
        <v>0.15</v>
      </c>
      <c r="CM24" s="59">
        <f>IF('Baseline model'!$B$4="AY",0,IFERROR(P*INDEX('UWYr writing pattern'!$C$4:$C$18,MATCH('Baseline model'!$CL24,'UWYr writing pattern'!$A$4:$A$18,0)) / 25,CM23))</f>
        <v>0</v>
      </c>
      <c r="CN24" s="36">
        <f t="shared" si="19"/>
        <v>79.715625364877468</v>
      </c>
      <c r="CP24" s="34">
        <f t="shared" si="20"/>
        <v>1.2139435334752913</v>
      </c>
      <c r="CQ24" s="31">
        <f>SUM($CP$9:CP24)*RLR</f>
        <v>24.341249562147052</v>
      </c>
      <c r="CR24" s="32"/>
      <c r="CS24" s="36">
        <f>CQ24-SUM($CU$9:CU24)</f>
        <v>23.054950029887308</v>
      </c>
      <c r="CU24" s="31">
        <f t="shared" si="21"/>
        <v>0.16321071377619867</v>
      </c>
      <c r="CV24" s="36">
        <f>SUM($CU$9:CU24)*RRF</f>
        <v>0.90040967258182147</v>
      </c>
      <c r="CW24" s="33"/>
      <c r="CX24" s="36">
        <f t="shared" si="0"/>
        <v>23.955359702469131</v>
      </c>
      <c r="CY24" s="33"/>
      <c r="CZ24" s="31">
        <f t="shared" si="1"/>
        <v>66.961125306497067</v>
      </c>
      <c r="DA24" s="31">
        <f t="shared" si="2"/>
        <v>16.138465020921114</v>
      </c>
      <c r="DB24" s="31">
        <f t="shared" si="3"/>
        <v>83.099590327418184</v>
      </c>
      <c r="DC24" s="31">
        <f t="shared" si="4"/>
        <v>60.044640297530869</v>
      </c>
      <c r="DD24" s="31"/>
      <c r="DE24" s="33">
        <f t="shared" si="5"/>
        <v>1.0719162768831208E-2</v>
      </c>
      <c r="DF24" s="33">
        <f t="shared" si="6"/>
        <v>0.28518285360082302</v>
      </c>
      <c r="DG24" s="3"/>
      <c r="DH24" s="33">
        <f t="shared" si="7"/>
        <v>0.20284374635122543</v>
      </c>
      <c r="DI24" s="93">
        <f t="shared" si="8"/>
        <v>0.10640265289148432</v>
      </c>
      <c r="DJ24" s="3">
        <f t="shared" si="9"/>
        <v>0.10003169225191771</v>
      </c>
      <c r="DL24" s="90">
        <f t="shared" si="25"/>
        <v>0</v>
      </c>
      <c r="DM24" s="91">
        <f t="shared" si="22"/>
        <v>0</v>
      </c>
      <c r="DN24" s="89">
        <f>SUM(DM$9:DM24)*RLR</f>
        <v>120</v>
      </c>
      <c r="DO24" s="90">
        <f>DN24-SUM(DP$9:DP24)</f>
        <v>107.99619692976987</v>
      </c>
      <c r="DP24" s="89">
        <f t="shared" si="23"/>
        <v>0.81609216823503683</v>
      </c>
      <c r="DQ24" s="90">
        <f>SUM(DP$9:DP24)*RRF</f>
        <v>8.4026621491610882</v>
      </c>
      <c r="DS24" s="2">
        <f t="shared" si="10"/>
        <v>1.5</v>
      </c>
      <c r="DT24" s="2">
        <f t="shared" si="11"/>
        <v>0.75</v>
      </c>
    </row>
    <row r="25" spans="11:124" x14ac:dyDescent="0.25">
      <c r="K25" s="70"/>
      <c r="U25" s="70"/>
      <c r="AE25" s="70"/>
      <c r="CL25" s="14">
        <f t="shared" si="18"/>
        <v>0.16</v>
      </c>
      <c r="CM25" s="59">
        <f>IF('Baseline model'!$B$4="AY",0,IFERROR(P*INDEX('UWYr writing pattern'!$C$4:$C$18,MATCH('Baseline model'!$CL25,'UWYr writing pattern'!$A$4:$A$18,0)) / 25,CM24))</f>
        <v>0</v>
      </c>
      <c r="CN25" s="36">
        <f t="shared" si="19"/>
        <v>78.519890984404313</v>
      </c>
      <c r="CP25" s="34">
        <f t="shared" si="20"/>
        <v>1.1957343804731619</v>
      </c>
      <c r="CQ25" s="31">
        <f>SUM($CP$9:CP25)*RLR</f>
        <v>25.776130818714844</v>
      </c>
      <c r="CR25" s="32"/>
      <c r="CS25" s="36">
        <f>CQ25-SUM($CU$9:CU25)</f>
        <v>24.316919161230945</v>
      </c>
      <c r="CU25" s="31">
        <f t="shared" si="21"/>
        <v>0.17291212522415481</v>
      </c>
      <c r="CV25" s="36">
        <f>SUM($CU$9:CU25)*RRF</f>
        <v>1.0214481602387298</v>
      </c>
      <c r="CW25" s="33"/>
      <c r="CX25" s="36">
        <f t="shared" si="0"/>
        <v>25.338367321469676</v>
      </c>
      <c r="CY25" s="33"/>
      <c r="CZ25" s="31">
        <f t="shared" si="1"/>
        <v>65.95670842689961</v>
      </c>
      <c r="DA25" s="31">
        <f t="shared" si="2"/>
        <v>17.02184341286166</v>
      </c>
      <c r="DB25" s="31">
        <f t="shared" si="3"/>
        <v>82.978551839761266</v>
      </c>
      <c r="DC25" s="31">
        <f t="shared" si="4"/>
        <v>58.661632678530324</v>
      </c>
      <c r="DD25" s="31"/>
      <c r="DE25" s="33">
        <f t="shared" si="5"/>
        <v>1.2160097145699164E-2</v>
      </c>
      <c r="DF25" s="33">
        <f t="shared" si="6"/>
        <v>0.30164723001749616</v>
      </c>
      <c r="DG25" s="3"/>
      <c r="DH25" s="33">
        <f t="shared" si="7"/>
        <v>0.21480109015595703</v>
      </c>
      <c r="DI25" s="93">
        <f t="shared" si="8"/>
        <v>0.11307956328284252</v>
      </c>
      <c r="DJ25" s="3">
        <f t="shared" si="9"/>
        <v>0.10678145456002833</v>
      </c>
      <c r="DL25" s="90">
        <f t="shared" si="25"/>
        <v>0</v>
      </c>
      <c r="DM25" s="91">
        <f t="shared" si="22"/>
        <v>0</v>
      </c>
      <c r="DN25" s="89">
        <f>SUM(DM$9:DM25)*RLR</f>
        <v>120</v>
      </c>
      <c r="DO25" s="90">
        <f>DN25-SUM(DP$9:DP25)</f>
        <v>107.18622545279661</v>
      </c>
      <c r="DP25" s="89">
        <f t="shared" si="23"/>
        <v>0.80997147697327398</v>
      </c>
      <c r="DQ25" s="90">
        <f>SUM(DP$9:DP25)*RRF</f>
        <v>8.9696421830423798</v>
      </c>
      <c r="DS25" s="2">
        <f t="shared" si="10"/>
        <v>1.5</v>
      </c>
      <c r="DT25" s="2">
        <f t="shared" si="11"/>
        <v>0.75</v>
      </c>
    </row>
    <row r="26" spans="11:124" x14ac:dyDescent="0.25">
      <c r="K26" s="70"/>
      <c r="U26" s="70"/>
      <c r="AE26" s="70"/>
      <c r="CL26" s="14">
        <f t="shared" si="18"/>
        <v>0.17</v>
      </c>
      <c r="CM26" s="59">
        <f>IF('Baseline model'!$B$4="AY",0,IFERROR(P*INDEX('UWYr writing pattern'!$C$4:$C$18,MATCH('Baseline model'!$CL26,'UWYr writing pattern'!$A$4:$A$18,0)) / 25,CM25))</f>
        <v>0</v>
      </c>
      <c r="CN26" s="36">
        <f t="shared" si="19"/>
        <v>77.342092619638251</v>
      </c>
      <c r="CP26" s="34">
        <f t="shared" si="20"/>
        <v>1.1777983647660648</v>
      </c>
      <c r="CQ26" s="31">
        <f>SUM($CP$9:CP26)*RLR</f>
        <v>27.189488856434124</v>
      </c>
      <c r="CR26" s="32"/>
      <c r="CS26" s="36">
        <f>CQ26-SUM($CU$9:CU26)</f>
        <v>25.547900305240994</v>
      </c>
      <c r="CU26" s="31">
        <f t="shared" si="21"/>
        <v>0.1823768937092321</v>
      </c>
      <c r="CV26" s="36">
        <f>SUM($CU$9:CU26)*RRF</f>
        <v>1.1491119858351921</v>
      </c>
      <c r="CW26" s="33"/>
      <c r="CX26" s="36">
        <f t="shared" si="0"/>
        <v>26.697012291076184</v>
      </c>
      <c r="CY26" s="33"/>
      <c r="CZ26" s="31">
        <f t="shared" si="1"/>
        <v>64.967357800496131</v>
      </c>
      <c r="DA26" s="31">
        <f t="shared" si="2"/>
        <v>17.883530213668696</v>
      </c>
      <c r="DB26" s="31">
        <f t="shared" si="3"/>
        <v>82.850888014164823</v>
      </c>
      <c r="DC26" s="31">
        <f t="shared" si="4"/>
        <v>57.302987708923816</v>
      </c>
      <c r="DD26" s="31"/>
      <c r="DE26" s="33">
        <f t="shared" si="5"/>
        <v>1.3679904593276096E-2</v>
      </c>
      <c r="DF26" s="33">
        <f t="shared" si="6"/>
        <v>0.31782157489376411</v>
      </c>
      <c r="DG26" s="3"/>
      <c r="DH26" s="33">
        <f t="shared" si="7"/>
        <v>0.22657907380361769</v>
      </c>
      <c r="DI26" s="93">
        <f t="shared" si="8"/>
        <v>0.11970658416577884</v>
      </c>
      <c r="DJ26" s="3">
        <f t="shared" si="9"/>
        <v>0.11348059365082812</v>
      </c>
      <c r="DL26" s="90">
        <f t="shared" si="25"/>
        <v>0</v>
      </c>
      <c r="DM26" s="91">
        <f t="shared" si="22"/>
        <v>0</v>
      </c>
      <c r="DN26" s="89">
        <f>SUM(DM$9:DM26)*RLR</f>
        <v>120</v>
      </c>
      <c r="DO26" s="90">
        <f>DN26-SUM(DP$9:DP26)</f>
        <v>106.38232876190062</v>
      </c>
      <c r="DP26" s="89">
        <f t="shared" si="23"/>
        <v>0.80389669089597449</v>
      </c>
      <c r="DQ26" s="90">
        <f>SUM(DP$9:DP26)*RRF</f>
        <v>9.532369866669562</v>
      </c>
      <c r="DS26" s="2">
        <f t="shared" si="10"/>
        <v>1.5</v>
      </c>
      <c r="DT26" s="2">
        <f t="shared" si="11"/>
        <v>0.75</v>
      </c>
    </row>
    <row r="27" spans="11:124" x14ac:dyDescent="0.25">
      <c r="K27" s="70"/>
      <c r="U27" s="70"/>
      <c r="AE27" s="70"/>
      <c r="CL27" s="14">
        <f t="shared" si="18"/>
        <v>0.18</v>
      </c>
      <c r="CM27" s="59">
        <f>IF('Baseline model'!$B$4="AY",0,IFERROR(P*INDEX('UWYr writing pattern'!$C$4:$C$18,MATCH('Baseline model'!$CL27,'UWYr writing pattern'!$A$4:$A$18,0)) / 25,CM26))</f>
        <v>0</v>
      </c>
      <c r="CN27" s="36">
        <f t="shared" si="19"/>
        <v>76.181961230343674</v>
      </c>
      <c r="CP27" s="34">
        <f t="shared" si="20"/>
        <v>1.1601313892945737</v>
      </c>
      <c r="CQ27" s="31">
        <f>SUM($CP$9:CP27)*RLR</f>
        <v>28.581646523587612</v>
      </c>
      <c r="CR27" s="32"/>
      <c r="CS27" s="36">
        <f>CQ27-SUM($CU$9:CU27)</f>
        <v>26.748448720105173</v>
      </c>
      <c r="CU27" s="31">
        <f t="shared" si="21"/>
        <v>0.19160925228930745</v>
      </c>
      <c r="CV27" s="36">
        <f>SUM($CU$9:CU27)*RRF</f>
        <v>1.2832384624377073</v>
      </c>
      <c r="CW27" s="33"/>
      <c r="CX27" s="36">
        <f t="shared" si="0"/>
        <v>28.031687182542882</v>
      </c>
      <c r="CY27" s="33"/>
      <c r="CZ27" s="31">
        <f t="shared" si="1"/>
        <v>63.992847433488677</v>
      </c>
      <c r="DA27" s="31">
        <f t="shared" si="2"/>
        <v>18.723914104073621</v>
      </c>
      <c r="DB27" s="31">
        <f t="shared" si="3"/>
        <v>82.716761537562292</v>
      </c>
      <c r="DC27" s="31">
        <f t="shared" si="4"/>
        <v>55.968312817457118</v>
      </c>
      <c r="DD27" s="31"/>
      <c r="DE27" s="33">
        <f t="shared" si="5"/>
        <v>1.527664836235366E-2</v>
      </c>
      <c r="DF27" s="33">
        <f t="shared" si="6"/>
        <v>0.33371056169693908</v>
      </c>
      <c r="DG27" s="3"/>
      <c r="DH27" s="33">
        <f t="shared" si="7"/>
        <v>0.23818038769656344</v>
      </c>
      <c r="DI27" s="93">
        <f t="shared" si="8"/>
        <v>0.12628408831196558</v>
      </c>
      <c r="DJ27" s="3">
        <f t="shared" si="9"/>
        <v>0.1201294891984469</v>
      </c>
      <c r="DL27" s="90">
        <f t="shared" si="25"/>
        <v>0</v>
      </c>
      <c r="DM27" s="91">
        <f t="shared" si="22"/>
        <v>0</v>
      </c>
      <c r="DN27" s="89">
        <f>SUM(DM$9:DM27)*RLR</f>
        <v>120</v>
      </c>
      <c r="DO27" s="90">
        <f>DN27-SUM(DP$9:DP27)</f>
        <v>105.58446129618636</v>
      </c>
      <c r="DP27" s="89">
        <f t="shared" si="23"/>
        <v>0.79786746571425471</v>
      </c>
      <c r="DQ27" s="90">
        <f>SUM(DP$9:DP27)*RRF</f>
        <v>10.09087709266954</v>
      </c>
      <c r="DS27" s="2">
        <f t="shared" si="10"/>
        <v>1.5</v>
      </c>
      <c r="DT27" s="2">
        <f t="shared" si="11"/>
        <v>0.75</v>
      </c>
    </row>
    <row r="28" spans="11:124" x14ac:dyDescent="0.25">
      <c r="K28" s="70"/>
      <c r="U28" s="70"/>
      <c r="AE28" s="70"/>
      <c r="CL28" s="14">
        <f t="shared" si="18"/>
        <v>0.19</v>
      </c>
      <c r="CM28" s="59">
        <f>IF('Baseline model'!$B$4="AY",0,IFERROR(P*INDEX('UWYr writing pattern'!$C$4:$C$18,MATCH('Baseline model'!$CL28,'UWYr writing pattern'!$A$4:$A$18,0)) / 25,CM27))</f>
        <v>0</v>
      </c>
      <c r="CN28" s="36">
        <f t="shared" si="19"/>
        <v>75.039231811888513</v>
      </c>
      <c r="CP28" s="34">
        <f t="shared" si="20"/>
        <v>1.1427294184551551</v>
      </c>
      <c r="CQ28" s="31">
        <f>SUM($CP$9:CP28)*RLR</f>
        <v>29.952921825733796</v>
      </c>
      <c r="CR28" s="32"/>
      <c r="CS28" s="36">
        <f>CQ28-SUM($CU$9:CU28)</f>
        <v>27.919110656850567</v>
      </c>
      <c r="CU28" s="31">
        <f t="shared" si="21"/>
        <v>0.20061336540078881</v>
      </c>
      <c r="CV28" s="36">
        <f>SUM($CU$9:CU28)*RRF</f>
        <v>1.4236678182182594</v>
      </c>
      <c r="CW28" s="33"/>
      <c r="CX28" s="36">
        <f t="shared" si="0"/>
        <v>29.342778475068826</v>
      </c>
      <c r="CY28" s="33"/>
      <c r="CZ28" s="31">
        <f t="shared" si="1"/>
        <v>63.03295472198635</v>
      </c>
      <c r="DA28" s="31">
        <f t="shared" si="2"/>
        <v>19.543377459795394</v>
      </c>
      <c r="DB28" s="31">
        <f t="shared" si="3"/>
        <v>82.576332181781737</v>
      </c>
      <c r="DC28" s="31">
        <f t="shared" si="4"/>
        <v>54.657221524931174</v>
      </c>
      <c r="DD28" s="31"/>
      <c r="DE28" s="33">
        <f t="shared" si="5"/>
        <v>1.6948426407360231E-2</v>
      </c>
      <c r="DF28" s="33">
        <f t="shared" si="6"/>
        <v>0.34931879136986699</v>
      </c>
      <c r="DG28" s="3"/>
      <c r="DH28" s="33">
        <f t="shared" si="7"/>
        <v>0.24960768188111496</v>
      </c>
      <c r="DI28" s="93">
        <f t="shared" si="8"/>
        <v>0.13281244570774509</v>
      </c>
      <c r="DJ28" s="3">
        <f t="shared" si="9"/>
        <v>0.12672851802945856</v>
      </c>
      <c r="DL28" s="90">
        <f t="shared" si="25"/>
        <v>0</v>
      </c>
      <c r="DM28" s="91">
        <f t="shared" si="22"/>
        <v>0</v>
      </c>
      <c r="DN28" s="89">
        <f>SUM(DM$9:DM28)*RLR</f>
        <v>120</v>
      </c>
      <c r="DO28" s="90">
        <f>DN28-SUM(DP$9:DP28)</f>
        <v>104.79257783646497</v>
      </c>
      <c r="DP28" s="89">
        <f t="shared" si="23"/>
        <v>0.79188345972139773</v>
      </c>
      <c r="DQ28" s="90">
        <f>SUM(DP$9:DP28)*RRF</f>
        <v>10.645195514474519</v>
      </c>
      <c r="DS28" s="2">
        <f t="shared" si="10"/>
        <v>1.5</v>
      </c>
      <c r="DT28" s="2">
        <f t="shared" si="11"/>
        <v>0.75</v>
      </c>
    </row>
    <row r="29" spans="11:124" x14ac:dyDescent="0.25">
      <c r="K29" s="70"/>
      <c r="U29" s="70"/>
      <c r="AE29" s="70"/>
      <c r="CL29" s="14">
        <f t="shared" si="18"/>
        <v>0.2</v>
      </c>
      <c r="CM29" s="59">
        <f>IF('Baseline model'!$B$4="AY",0,IFERROR(P*INDEX('UWYr writing pattern'!$C$4:$C$18,MATCH('Baseline model'!$CL29,'UWYr writing pattern'!$A$4:$A$18,0)) / 25,CM28))</f>
        <v>0</v>
      </c>
      <c r="CN29" s="36">
        <f t="shared" si="19"/>
        <v>73.913643334710187</v>
      </c>
      <c r="CP29" s="34">
        <f t="shared" si="20"/>
        <v>1.1255884771783278</v>
      </c>
      <c r="CQ29" s="31">
        <f>SUM($CP$9:CP29)*RLR</f>
        <v>31.303627998347793</v>
      </c>
      <c r="CR29" s="32"/>
      <c r="CS29" s="36">
        <f>CQ29-SUM($CU$9:CU29)</f>
        <v>29.060423499538185</v>
      </c>
      <c r="CU29" s="31">
        <f t="shared" si="21"/>
        <v>0.20939332992637927</v>
      </c>
      <c r="CV29" s="36">
        <f>SUM($CU$9:CU29)*RRF</f>
        <v>1.570243149166725</v>
      </c>
      <c r="CW29" s="33"/>
      <c r="CX29" s="36">
        <f t="shared" si="0"/>
        <v>30.63066664870491</v>
      </c>
      <c r="CY29" s="33"/>
      <c r="CZ29" s="31">
        <f t="shared" si="1"/>
        <v>62.087460401156548</v>
      </c>
      <c r="DA29" s="31">
        <f t="shared" si="2"/>
        <v>20.342296449676727</v>
      </c>
      <c r="DB29" s="31">
        <f t="shared" si="3"/>
        <v>82.429756850833272</v>
      </c>
      <c r="DC29" s="31">
        <f t="shared" si="4"/>
        <v>53.36933335129509</v>
      </c>
      <c r="DD29" s="31"/>
      <c r="DE29" s="33">
        <f t="shared" si="5"/>
        <v>1.8693370823413394E-2</v>
      </c>
      <c r="DF29" s="33">
        <f t="shared" si="6"/>
        <v>0.36465079343696322</v>
      </c>
      <c r="DG29" s="3"/>
      <c r="DH29" s="33">
        <f t="shared" si="7"/>
        <v>0.26086356665289828</v>
      </c>
      <c r="DI29" s="93">
        <f t="shared" si="8"/>
        <v>0.13929202357494219</v>
      </c>
      <c r="DJ29" s="3">
        <f t="shared" si="9"/>
        <v>0.13327805414423763</v>
      </c>
      <c r="DL29" s="90">
        <f t="shared" si="25"/>
        <v>0</v>
      </c>
      <c r="DM29" s="91">
        <f t="shared" si="22"/>
        <v>0</v>
      </c>
      <c r="DN29" s="89">
        <f>SUM(DM$9:DM29)*RLR</f>
        <v>120</v>
      </c>
      <c r="DO29" s="90">
        <f>DN29-SUM(DP$9:DP29)</f>
        <v>104.00663350269149</v>
      </c>
      <c r="DP29" s="89">
        <f t="shared" si="23"/>
        <v>0.78594433377348738</v>
      </c>
      <c r="DQ29" s="90">
        <f>SUM(DP$9:DP29)*RRF</f>
        <v>11.19535654811596</v>
      </c>
      <c r="DS29" s="2">
        <f t="shared" si="10"/>
        <v>1.5</v>
      </c>
      <c r="DT29" s="2">
        <f t="shared" si="11"/>
        <v>0.75</v>
      </c>
    </row>
    <row r="30" spans="11:124" x14ac:dyDescent="0.25">
      <c r="K30" s="70"/>
      <c r="U30" s="70"/>
      <c r="AE30" s="70"/>
      <c r="CL30" s="14">
        <f t="shared" si="18"/>
        <v>0.21</v>
      </c>
      <c r="CM30" s="59">
        <f>IF('Baseline model'!$B$4="AY",0,IFERROR(P*INDEX('UWYr writing pattern'!$C$4:$C$18,MATCH('Baseline model'!$CL30,'UWYr writing pattern'!$A$4:$A$18,0)) / 25,CM29))</f>
        <v>0</v>
      </c>
      <c r="CN30" s="36">
        <f t="shared" si="19"/>
        <v>72.804938684689532</v>
      </c>
      <c r="CP30" s="34">
        <f t="shared" si="20"/>
        <v>1.108704650020653</v>
      </c>
      <c r="CQ30" s="31">
        <f>SUM($CP$9:CP30)*RLR</f>
        <v>32.634073578372572</v>
      </c>
      <c r="CR30" s="32"/>
      <c r="CS30" s="36">
        <f>CQ30-SUM($CU$9:CU30)</f>
        <v>30.172915903316429</v>
      </c>
      <c r="CU30" s="31">
        <f t="shared" si="21"/>
        <v>0.21795317624653637</v>
      </c>
      <c r="CV30" s="36">
        <f>SUM($CU$9:CU30)*RRF</f>
        <v>1.7228103725393007</v>
      </c>
      <c r="CW30" s="33"/>
      <c r="CX30" s="36">
        <f t="shared" si="0"/>
        <v>31.895726275855729</v>
      </c>
      <c r="CY30" s="33"/>
      <c r="CZ30" s="31">
        <f t="shared" si="1"/>
        <v>61.156148495139199</v>
      </c>
      <c r="DA30" s="31">
        <f t="shared" si="2"/>
        <v>21.121041132321498</v>
      </c>
      <c r="DB30" s="31">
        <f t="shared" si="3"/>
        <v>82.2771896274607</v>
      </c>
      <c r="DC30" s="31">
        <f t="shared" si="4"/>
        <v>52.104273724144271</v>
      </c>
      <c r="DD30" s="31"/>
      <c r="DE30" s="33">
        <f t="shared" si="5"/>
        <v>2.0509647292134531E-2</v>
      </c>
      <c r="DF30" s="33">
        <f t="shared" si="6"/>
        <v>0.37971102709352056</v>
      </c>
      <c r="DG30" s="3"/>
      <c r="DH30" s="33">
        <f t="shared" si="7"/>
        <v>0.27195061315310476</v>
      </c>
      <c r="DI30" s="93">
        <f t="shared" si="8"/>
        <v>0.14572318639152049</v>
      </c>
      <c r="DJ30" s="3">
        <f t="shared" si="9"/>
        <v>0.13977846873815583</v>
      </c>
      <c r="DL30" s="90">
        <f t="shared" si="25"/>
        <v>0</v>
      </c>
      <c r="DM30" s="91">
        <f t="shared" si="22"/>
        <v>0</v>
      </c>
      <c r="DN30" s="89">
        <f>SUM(DM$9:DM30)*RLR</f>
        <v>120</v>
      </c>
      <c r="DO30" s="90">
        <f>DN30-SUM(DP$9:DP30)</f>
        <v>103.2265837514213</v>
      </c>
      <c r="DP30" s="89">
        <f t="shared" si="23"/>
        <v>0.78004975127018616</v>
      </c>
      <c r="DQ30" s="90">
        <f>SUM(DP$9:DP30)*RRF</f>
        <v>11.74139137400509</v>
      </c>
      <c r="DS30" s="2">
        <f t="shared" si="10"/>
        <v>1.5</v>
      </c>
      <c r="DT30" s="2">
        <f t="shared" si="11"/>
        <v>0.75</v>
      </c>
    </row>
    <row r="31" spans="11:124" x14ac:dyDescent="0.25">
      <c r="K31" s="70"/>
      <c r="U31" s="70"/>
      <c r="AE31" s="70"/>
      <c r="CL31" s="14">
        <f t="shared" si="18"/>
        <v>0.22</v>
      </c>
      <c r="CM31" s="59">
        <f>IF('Baseline model'!$B$4="AY",0,IFERROR(P*INDEX('UWYr writing pattern'!$C$4:$C$18,MATCH('Baseline model'!$CL31,'UWYr writing pattern'!$A$4:$A$18,0)) / 25,CM30))</f>
        <v>0</v>
      </c>
      <c r="CN31" s="36">
        <f t="shared" si="19"/>
        <v>71.712864604419195</v>
      </c>
      <c r="CP31" s="34">
        <f t="shared" si="20"/>
        <v>1.092074080270343</v>
      </c>
      <c r="CQ31" s="31">
        <f>SUM($CP$9:CP31)*RLR</f>
        <v>33.944562474696987</v>
      </c>
      <c r="CR31" s="32"/>
      <c r="CS31" s="36">
        <f>CQ31-SUM($CU$9:CU31)</f>
        <v>31.257107930365969</v>
      </c>
      <c r="CU31" s="31">
        <f t="shared" si="21"/>
        <v>0.22629686927487322</v>
      </c>
      <c r="CV31" s="36">
        <f>SUM($CU$9:CU31)*RRF</f>
        <v>1.8812181810317117</v>
      </c>
      <c r="CW31" s="33"/>
      <c r="CX31" s="36">
        <f t="shared" si="0"/>
        <v>33.138326111397681</v>
      </c>
      <c r="CY31" s="33"/>
      <c r="CZ31" s="31">
        <f t="shared" si="1"/>
        <v>60.238806267712121</v>
      </c>
      <c r="DA31" s="31">
        <f t="shared" si="2"/>
        <v>21.879975551256177</v>
      </c>
      <c r="DB31" s="31">
        <f t="shared" si="3"/>
        <v>82.118781818968301</v>
      </c>
      <c r="DC31" s="31">
        <f t="shared" si="4"/>
        <v>50.861673888602319</v>
      </c>
      <c r="DD31" s="31"/>
      <c r="DE31" s="33">
        <f t="shared" si="5"/>
        <v>2.2395454536091805E-2</v>
      </c>
      <c r="DF31" s="33">
        <f t="shared" si="6"/>
        <v>0.39450388227854383</v>
      </c>
      <c r="DG31" s="3"/>
      <c r="DH31" s="33">
        <f t="shared" si="7"/>
        <v>0.2828713539558082</v>
      </c>
      <c r="DI31" s="93">
        <f t="shared" si="8"/>
        <v>0.15210629591208413</v>
      </c>
      <c r="DJ31" s="3">
        <f t="shared" si="9"/>
        <v>0.14623013022261966</v>
      </c>
      <c r="DL31" s="90">
        <f t="shared" si="25"/>
        <v>0</v>
      </c>
      <c r="DM31" s="91">
        <f t="shared" si="22"/>
        <v>0</v>
      </c>
      <c r="DN31" s="89">
        <f>SUM(DM$9:DM31)*RLR</f>
        <v>120</v>
      </c>
      <c r="DO31" s="90">
        <f>DN31-SUM(DP$9:DP31)</f>
        <v>102.45238437328564</v>
      </c>
      <c r="DP31" s="89">
        <f t="shared" si="23"/>
        <v>0.77419937813565987</v>
      </c>
      <c r="DQ31" s="90">
        <f>SUM(DP$9:DP31)*RRF</f>
        <v>12.283330938700052</v>
      </c>
      <c r="DS31" s="2">
        <f t="shared" si="10"/>
        <v>1.5</v>
      </c>
      <c r="DT31" s="2">
        <f t="shared" si="11"/>
        <v>0.75</v>
      </c>
    </row>
    <row r="32" spans="11:124" x14ac:dyDescent="0.25">
      <c r="K32" s="70"/>
      <c r="U32" s="70"/>
      <c r="AE32" s="70"/>
      <c r="CL32" s="14">
        <f t="shared" si="18"/>
        <v>0.23</v>
      </c>
      <c r="CM32" s="59">
        <f>IF('Baseline model'!$B$4="AY",0,IFERROR(P*INDEX('UWYr writing pattern'!$C$4:$C$18,MATCH('Baseline model'!$CL32,'UWYr writing pattern'!$A$4:$A$18,0)) / 25,CM31))</f>
        <v>0</v>
      </c>
      <c r="CN32" s="36">
        <f t="shared" si="19"/>
        <v>70.637171635352914</v>
      </c>
      <c r="CP32" s="34">
        <f t="shared" si="20"/>
        <v>1.075692969066288</v>
      </c>
      <c r="CQ32" s="31">
        <f>SUM($CP$9:CP32)*RLR</f>
        <v>35.235394037576533</v>
      </c>
      <c r="CR32" s="32"/>
      <c r="CS32" s="36">
        <f>CQ32-SUM($CU$9:CU32)</f>
        <v>32.313511183767773</v>
      </c>
      <c r="CU32" s="31">
        <f t="shared" si="21"/>
        <v>0.23442830947774476</v>
      </c>
      <c r="CV32" s="36">
        <f>SUM($CU$9:CU32)*RRF</f>
        <v>2.0453179976661331</v>
      </c>
      <c r="CW32" s="33"/>
      <c r="CX32" s="36">
        <f t="shared" si="0"/>
        <v>34.358829181433904</v>
      </c>
      <c r="CY32" s="33"/>
      <c r="CZ32" s="31">
        <f t="shared" si="1"/>
        <v>59.335224173696439</v>
      </c>
      <c r="DA32" s="31">
        <f t="shared" si="2"/>
        <v>22.61945782863744</v>
      </c>
      <c r="DB32" s="31">
        <f t="shared" si="3"/>
        <v>81.954682002333882</v>
      </c>
      <c r="DC32" s="31">
        <f t="shared" si="4"/>
        <v>49.641170818566096</v>
      </c>
      <c r="DD32" s="31"/>
      <c r="DE32" s="33">
        <f t="shared" si="5"/>
        <v>2.4349023781739681E-2</v>
      </c>
      <c r="DF32" s="33">
        <f t="shared" si="6"/>
        <v>0.40903368073135599</v>
      </c>
      <c r="DG32" s="3"/>
      <c r="DH32" s="33">
        <f t="shared" si="7"/>
        <v>0.29362828364647109</v>
      </c>
      <c r="DI32" s="93">
        <f t="shared" si="8"/>
        <v>0.15844171118822681</v>
      </c>
      <c r="DJ32" s="3">
        <f t="shared" si="9"/>
        <v>0.15263340424595001</v>
      </c>
      <c r="DL32" s="90">
        <f t="shared" si="25"/>
        <v>0</v>
      </c>
      <c r="DM32" s="91">
        <f t="shared" si="22"/>
        <v>0</v>
      </c>
      <c r="DN32" s="89">
        <f>SUM(DM$9:DM32)*RLR</f>
        <v>120</v>
      </c>
      <c r="DO32" s="90">
        <f>DN32-SUM(DP$9:DP32)</f>
        <v>101.68399149048599</v>
      </c>
      <c r="DP32" s="89">
        <f t="shared" si="23"/>
        <v>0.76839288279964224</v>
      </c>
      <c r="DQ32" s="90">
        <f>SUM(DP$9:DP32)*RRF</f>
        <v>12.821205956659801</v>
      </c>
      <c r="DS32" s="2">
        <f t="shared" si="10"/>
        <v>1.5</v>
      </c>
      <c r="DT32" s="2">
        <f t="shared" si="11"/>
        <v>0.75</v>
      </c>
    </row>
    <row r="33" spans="11:124" x14ac:dyDescent="0.25">
      <c r="K33" s="70"/>
      <c r="U33" s="70"/>
      <c r="AE33" s="70"/>
      <c r="CL33" s="14">
        <f t="shared" si="18"/>
        <v>0.24</v>
      </c>
      <c r="CM33" s="59">
        <f>IF('Baseline model'!$B$4="AY",0,IFERROR(P*INDEX('UWYr writing pattern'!$C$4:$C$18,MATCH('Baseline model'!$CL33,'UWYr writing pattern'!$A$4:$A$18,0)) / 25,CM32))</f>
        <v>0</v>
      </c>
      <c r="CN33" s="36">
        <f t="shared" si="19"/>
        <v>69.577614060822626</v>
      </c>
      <c r="CP33" s="34">
        <f t="shared" si="20"/>
        <v>1.0595575745302939</v>
      </c>
      <c r="CQ33" s="31">
        <f>SUM($CP$9:CP33)*RLR</f>
        <v>36.506863127012885</v>
      </c>
      <c r="CR33" s="32"/>
      <c r="CS33" s="36">
        <f>CQ33-SUM($CU$9:CU33)</f>
        <v>33.342628939325863</v>
      </c>
      <c r="CU33" s="31">
        <f t="shared" si="21"/>
        <v>0.2423513338782583</v>
      </c>
      <c r="CV33" s="36">
        <f>SUM($CU$9:CU33)*RRF</f>
        <v>2.2149639313809137</v>
      </c>
      <c r="CW33" s="33"/>
      <c r="CX33" s="36">
        <f t="shared" si="0"/>
        <v>35.557592870706777</v>
      </c>
      <c r="CY33" s="33"/>
      <c r="CZ33" s="31">
        <f t="shared" si="1"/>
        <v>58.445195811091004</v>
      </c>
      <c r="DA33" s="31">
        <f t="shared" si="2"/>
        <v>23.339840257528103</v>
      </c>
      <c r="DB33" s="31">
        <f t="shared" si="3"/>
        <v>81.785036068619107</v>
      </c>
      <c r="DC33" s="31">
        <f t="shared" si="4"/>
        <v>48.442407129293223</v>
      </c>
      <c r="DD33" s="31"/>
      <c r="DE33" s="33">
        <f t="shared" si="5"/>
        <v>2.6368618230725165E-2</v>
      </c>
      <c r="DF33" s="33">
        <f t="shared" si="6"/>
        <v>0.42330467703222352</v>
      </c>
      <c r="DG33" s="3"/>
      <c r="DH33" s="33">
        <f t="shared" si="7"/>
        <v>0.30422385939177404</v>
      </c>
      <c r="DI33" s="93">
        <f t="shared" si="8"/>
        <v>0.164729788588728</v>
      </c>
      <c r="DJ33" s="3">
        <f t="shared" si="9"/>
        <v>0.15898865371410537</v>
      </c>
      <c r="DL33" s="90">
        <f t="shared" si="25"/>
        <v>0</v>
      </c>
      <c r="DM33" s="91">
        <f t="shared" si="22"/>
        <v>0</v>
      </c>
      <c r="DN33" s="89">
        <f>SUM(DM$9:DM33)*RLR</f>
        <v>120</v>
      </c>
      <c r="DO33" s="90">
        <f>DN33-SUM(DP$9:DP33)</f>
        <v>100.92136155430735</v>
      </c>
      <c r="DP33" s="89">
        <f t="shared" si="23"/>
        <v>0.76262993617864494</v>
      </c>
      <c r="DQ33" s="90">
        <f>SUM(DP$9:DP33)*RRF</f>
        <v>13.355046911984852</v>
      </c>
      <c r="DS33" s="2">
        <f t="shared" si="10"/>
        <v>1.5</v>
      </c>
      <c r="DT33" s="2">
        <f t="shared" si="11"/>
        <v>0.75</v>
      </c>
    </row>
    <row r="34" spans="11:124" x14ac:dyDescent="0.25">
      <c r="K34" s="70"/>
      <c r="U34" s="70"/>
      <c r="AE34" s="70"/>
      <c r="CL34" s="14">
        <f t="shared" si="18"/>
        <v>0.25</v>
      </c>
      <c r="CM34" s="59">
        <f>IF('Baseline model'!$B$4="AY",0,IFERROR(P*INDEX('UWYr writing pattern'!$C$4:$C$18,MATCH('Baseline model'!$CL34,'UWYr writing pattern'!$A$4:$A$18,0)) / 25,CM33))</f>
        <v>0</v>
      </c>
      <c r="CN34" s="36">
        <f t="shared" si="19"/>
        <v>68.533949849910286</v>
      </c>
      <c r="CP34" s="34">
        <f t="shared" si="20"/>
        <v>1.0436642109123395</v>
      </c>
      <c r="CQ34" s="31">
        <f>SUM($CP$9:CP34)*RLR</f>
        <v>37.759260180107695</v>
      </c>
      <c r="CR34" s="32"/>
      <c r="CS34" s="36">
        <f>CQ34-SUM($CU$9:CU34)</f>
        <v>34.344956275375729</v>
      </c>
      <c r="CU34" s="31">
        <f t="shared" si="21"/>
        <v>0.25006971704494396</v>
      </c>
      <c r="CV34" s="36">
        <f>SUM($CU$9:CU34)*RRF</f>
        <v>2.3900127333123744</v>
      </c>
      <c r="CW34" s="33"/>
      <c r="CX34" s="36">
        <f t="shared" si="0"/>
        <v>36.734969008688104</v>
      </c>
      <c r="CY34" s="33"/>
      <c r="CZ34" s="31">
        <f t="shared" si="1"/>
        <v>57.568517873924634</v>
      </c>
      <c r="DA34" s="31">
        <f t="shared" si="2"/>
        <v>24.041469392763009</v>
      </c>
      <c r="DB34" s="31">
        <f t="shared" si="3"/>
        <v>81.609987266687639</v>
      </c>
      <c r="DC34" s="31">
        <f t="shared" si="4"/>
        <v>47.265030991311896</v>
      </c>
      <c r="DD34" s="31"/>
      <c r="DE34" s="33">
        <f t="shared" si="5"/>
        <v>2.8452532539433029E-2</v>
      </c>
      <c r="DF34" s="33">
        <f t="shared" si="6"/>
        <v>0.43732105962723933</v>
      </c>
      <c r="DG34" s="3"/>
      <c r="DH34" s="33">
        <f t="shared" si="7"/>
        <v>0.31466050150089747</v>
      </c>
      <c r="DI34" s="93">
        <f t="shared" si="8"/>
        <v>0.17097088181959963</v>
      </c>
      <c r="DJ34" s="3">
        <f t="shared" si="9"/>
        <v>0.16529623881124961</v>
      </c>
      <c r="DL34" s="90">
        <f t="shared" si="25"/>
        <v>0</v>
      </c>
      <c r="DM34" s="91">
        <f t="shared" si="22"/>
        <v>0</v>
      </c>
      <c r="DN34" s="89">
        <f>SUM(DM$9:DM34)*RLR</f>
        <v>120</v>
      </c>
      <c r="DO34" s="90">
        <f>DN34-SUM(DP$9:DP34)</f>
        <v>100.16445134265004</v>
      </c>
      <c r="DP34" s="89">
        <f t="shared" si="23"/>
        <v>0.75691021165730521</v>
      </c>
      <c r="DQ34" s="90">
        <f>SUM(DP$9:DP34)*RRF</f>
        <v>13.884884060144966</v>
      </c>
      <c r="DS34" s="2">
        <f t="shared" si="10"/>
        <v>1.5</v>
      </c>
      <c r="DT34" s="2">
        <f t="shared" si="11"/>
        <v>0.75</v>
      </c>
    </row>
    <row r="35" spans="11:124" x14ac:dyDescent="0.25">
      <c r="K35" s="70"/>
      <c r="U35" s="70"/>
      <c r="AE35" s="70"/>
      <c r="CL35" s="14">
        <f t="shared" si="18"/>
        <v>0.26</v>
      </c>
      <c r="CM35" s="59">
        <f>IF('Baseline model'!$B$4="AY",0,IFERROR(P*INDEX('UWYr writing pattern'!$C$4:$C$18,MATCH('Baseline model'!$CL35,'UWYr writing pattern'!$A$4:$A$18,0)) / 25,CM34))</f>
        <v>0</v>
      </c>
      <c r="CN35" s="36">
        <f t="shared" si="19"/>
        <v>67.50594060216163</v>
      </c>
      <c r="CP35" s="34">
        <f t="shared" si="20"/>
        <v>1.0280092477486542</v>
      </c>
      <c r="CQ35" s="31">
        <f>SUM($CP$9:CP35)*RLR</f>
        <v>38.992871277406074</v>
      </c>
      <c r="CR35" s="32"/>
      <c r="CS35" s="36">
        <f>CQ35-SUM($CU$9:CU35)</f>
        <v>35.320980200608794</v>
      </c>
      <c r="CU35" s="31">
        <f t="shared" si="21"/>
        <v>0.257587172065318</v>
      </c>
      <c r="CV35" s="36">
        <f>SUM($CU$9:CU35)*RRF</f>
        <v>2.570323753758097</v>
      </c>
      <c r="CW35" s="33"/>
      <c r="CX35" s="36">
        <f t="shared" si="0"/>
        <v>37.89130395436689</v>
      </c>
      <c r="CY35" s="33"/>
      <c r="CZ35" s="31">
        <f t="shared" si="1"/>
        <v>56.70499010581576</v>
      </c>
      <c r="DA35" s="31">
        <f t="shared" si="2"/>
        <v>24.724686140426154</v>
      </c>
      <c r="DB35" s="31">
        <f t="shared" si="3"/>
        <v>81.429676246241911</v>
      </c>
      <c r="DC35" s="31">
        <f t="shared" si="4"/>
        <v>46.10869604563311</v>
      </c>
      <c r="DD35" s="31"/>
      <c r="DE35" s="33">
        <f t="shared" si="5"/>
        <v>3.059909230664401E-2</v>
      </c>
      <c r="DF35" s="33">
        <f t="shared" si="6"/>
        <v>0.45108695183770109</v>
      </c>
      <c r="DG35" s="3"/>
      <c r="DH35" s="33">
        <f t="shared" si="7"/>
        <v>0.32494059397838393</v>
      </c>
      <c r="DI35" s="93">
        <f t="shared" si="8"/>
        <v>0.17716534194398159</v>
      </c>
      <c r="DJ35" s="3">
        <f t="shared" si="9"/>
        <v>0.17155651702016522</v>
      </c>
      <c r="DL35" s="90">
        <f t="shared" si="25"/>
        <v>0</v>
      </c>
      <c r="DM35" s="91">
        <f t="shared" si="22"/>
        <v>0</v>
      </c>
      <c r="DN35" s="89">
        <f>SUM(DM$9:DM35)*RLR</f>
        <v>120</v>
      </c>
      <c r="DO35" s="90">
        <f>DN35-SUM(DP$9:DP35)</f>
        <v>99.413217957580173</v>
      </c>
      <c r="DP35" s="89">
        <f t="shared" si="23"/>
        <v>0.75123338506987525</v>
      </c>
      <c r="DQ35" s="90">
        <f>SUM(DP$9:DP35)*RRF</f>
        <v>14.410747429693878</v>
      </c>
      <c r="DS35" s="2">
        <f t="shared" si="10"/>
        <v>1.5</v>
      </c>
      <c r="DT35" s="2">
        <f t="shared" si="11"/>
        <v>0.75</v>
      </c>
    </row>
    <row r="36" spans="11:124" x14ac:dyDescent="0.25">
      <c r="K36" s="70"/>
      <c r="U36" s="70"/>
      <c r="AE36" s="70"/>
      <c r="CL36" s="14">
        <f t="shared" si="18"/>
        <v>0.27</v>
      </c>
      <c r="CM36" s="59">
        <f>IF('Baseline model'!$B$4="AY",0,IFERROR(P*INDEX('UWYr writing pattern'!$C$4:$C$18,MATCH('Baseline model'!$CL36,'UWYr writing pattern'!$A$4:$A$18,0)) / 25,CM35))</f>
        <v>0</v>
      </c>
      <c r="CN36" s="36">
        <f t="shared" si="19"/>
        <v>66.493351493129211</v>
      </c>
      <c r="CP36" s="34">
        <f t="shared" si="20"/>
        <v>1.0125891090324246</v>
      </c>
      <c r="CQ36" s="31">
        <f>SUM($CP$9:CP36)*RLR</f>
        <v>40.207978208244988</v>
      </c>
      <c r="CR36" s="32"/>
      <c r="CS36" s="36">
        <f>CQ36-SUM($CU$9:CU36)</f>
        <v>36.271179779943139</v>
      </c>
      <c r="CU36" s="31">
        <f t="shared" si="21"/>
        <v>0.26490735150456596</v>
      </c>
      <c r="CV36" s="36">
        <f>SUM($CU$9:CU36)*RRF</f>
        <v>2.7557588998112932</v>
      </c>
      <c r="CW36" s="33"/>
      <c r="CX36" s="36">
        <f t="shared" si="0"/>
        <v>39.02693867975443</v>
      </c>
      <c r="CY36" s="33"/>
      <c r="CZ36" s="31">
        <f t="shared" si="1"/>
        <v>55.854415254228527</v>
      </c>
      <c r="DA36" s="31">
        <f t="shared" si="2"/>
        <v>25.389825845960196</v>
      </c>
      <c r="DB36" s="31">
        <f t="shared" si="3"/>
        <v>81.244241100188731</v>
      </c>
      <c r="DC36" s="31">
        <f t="shared" si="4"/>
        <v>44.97306132024557</v>
      </c>
      <c r="DD36" s="31"/>
      <c r="DE36" s="33">
        <f t="shared" si="5"/>
        <v>3.2806653569182061E-2</v>
      </c>
      <c r="DF36" s="33">
        <f t="shared" si="6"/>
        <v>0.46460641285421939</v>
      </c>
      <c r="DG36" s="3"/>
      <c r="DH36" s="33">
        <f t="shared" si="7"/>
        <v>0.33506648506870823</v>
      </c>
      <c r="DI36" s="93">
        <f t="shared" si="8"/>
        <v>0.18331351740188917</v>
      </c>
      <c r="DJ36" s="3">
        <f t="shared" si="9"/>
        <v>0.17776984314251396</v>
      </c>
      <c r="DL36" s="90">
        <f t="shared" si="25"/>
        <v>0</v>
      </c>
      <c r="DM36" s="91">
        <f t="shared" si="22"/>
        <v>0</v>
      </c>
      <c r="DN36" s="89">
        <f>SUM(DM$9:DM36)*RLR</f>
        <v>120</v>
      </c>
      <c r="DO36" s="90">
        <f>DN36-SUM(DP$9:DP36)</f>
        <v>98.667618822898319</v>
      </c>
      <c r="DP36" s="89">
        <f t="shared" si="23"/>
        <v>0.74559913468185135</v>
      </c>
      <c r="DQ36" s="90">
        <f>SUM(DP$9:DP36)*RRF</f>
        <v>14.932666823971173</v>
      </c>
      <c r="DS36" s="2">
        <f t="shared" si="10"/>
        <v>1.5</v>
      </c>
      <c r="DT36" s="2">
        <f t="shared" si="11"/>
        <v>0.75</v>
      </c>
    </row>
    <row r="37" spans="11:124" x14ac:dyDescent="0.25">
      <c r="K37" s="70"/>
      <c r="U37" s="70"/>
      <c r="AE37" s="70"/>
      <c r="CL37" s="14">
        <f t="shared" si="18"/>
        <v>0.28000000000000003</v>
      </c>
      <c r="CM37" s="59">
        <f>IF('Baseline model'!$B$4="AY",0,IFERROR(P*INDEX('UWYr writing pattern'!$C$4:$C$18,MATCH('Baseline model'!$CL37,'UWYr writing pattern'!$A$4:$A$18,0)) / 25,CM36))</f>
        <v>0</v>
      </c>
      <c r="CN37" s="36">
        <f t="shared" si="19"/>
        <v>65.495951220732266</v>
      </c>
      <c r="CP37" s="34">
        <f t="shared" si="20"/>
        <v>0.99740027239693818</v>
      </c>
      <c r="CQ37" s="31">
        <f>SUM($CP$9:CP37)*RLR</f>
        <v>41.404858535121313</v>
      </c>
      <c r="CR37" s="32"/>
      <c r="CS37" s="36">
        <f>CQ37-SUM($CU$9:CU37)</f>
        <v>37.196026258469892</v>
      </c>
      <c r="CU37" s="31">
        <f t="shared" si="21"/>
        <v>0.27203384834957356</v>
      </c>
      <c r="CV37" s="36">
        <f>SUM($CU$9:CU37)*RRF</f>
        <v>2.9461825936559944</v>
      </c>
      <c r="CW37" s="33"/>
      <c r="CX37" s="36">
        <f t="shared" si="0"/>
        <v>40.14220885212589</v>
      </c>
      <c r="CY37" s="33"/>
      <c r="CZ37" s="31">
        <f t="shared" si="1"/>
        <v>55.016599025415104</v>
      </c>
      <c r="DA37" s="31">
        <f t="shared" si="2"/>
        <v>26.037218380928923</v>
      </c>
      <c r="DB37" s="31">
        <f t="shared" si="3"/>
        <v>81.053817406344024</v>
      </c>
      <c r="DC37" s="31">
        <f t="shared" si="4"/>
        <v>43.85779114787411</v>
      </c>
      <c r="DD37" s="31"/>
      <c r="DE37" s="33">
        <f t="shared" si="5"/>
        <v>3.5073602305428504E-2</v>
      </c>
      <c r="DF37" s="33">
        <f t="shared" si="6"/>
        <v>0.47788343871578443</v>
      </c>
      <c r="DG37" s="3"/>
      <c r="DH37" s="33">
        <f t="shared" si="7"/>
        <v>0.3450404877926776</v>
      </c>
      <c r="DI37" s="93">
        <f t="shared" si="8"/>
        <v>0.18941575402981292</v>
      </c>
      <c r="DJ37" s="3">
        <f t="shared" si="9"/>
        <v>0.18393656931894511</v>
      </c>
      <c r="DL37" s="90">
        <f t="shared" si="25"/>
        <v>0</v>
      </c>
      <c r="DM37" s="91">
        <f t="shared" si="22"/>
        <v>0</v>
      </c>
      <c r="DN37" s="89">
        <f>SUM(DM$9:DM37)*RLR</f>
        <v>120</v>
      </c>
      <c r="DO37" s="90">
        <f>DN37-SUM(DP$9:DP37)</f>
        <v>97.927611681726589</v>
      </c>
      <c r="DP37" s="89">
        <f t="shared" si="23"/>
        <v>0.74000714117173749</v>
      </c>
      <c r="DQ37" s="90">
        <f>SUM(DP$9:DP37)*RRF</f>
        <v>15.450671822791389</v>
      </c>
      <c r="DS37" s="2">
        <f t="shared" si="10"/>
        <v>1.5</v>
      </c>
      <c r="DT37" s="2">
        <f t="shared" si="11"/>
        <v>0.75</v>
      </c>
    </row>
    <row r="38" spans="11:124" x14ac:dyDescent="0.25">
      <c r="K38" s="70"/>
      <c r="U38" s="70"/>
      <c r="AE38" s="70"/>
      <c r="CL38" s="14">
        <f t="shared" si="18"/>
        <v>0.28999999999999998</v>
      </c>
      <c r="CM38" s="59">
        <f>IF('Baseline model'!$B$4="AY",0,IFERROR(P*INDEX('UWYr writing pattern'!$C$4:$C$18,MATCH('Baseline model'!$CL38,'UWYr writing pattern'!$A$4:$A$18,0)) / 25,CM37))</f>
        <v>0</v>
      </c>
      <c r="CN38" s="36">
        <f t="shared" si="19"/>
        <v>64.513511952421283</v>
      </c>
      <c r="CP38" s="34">
        <f t="shared" si="20"/>
        <v>0.98243926831098405</v>
      </c>
      <c r="CQ38" s="31">
        <f>SUM($CP$9:CP38)*RLR</f>
        <v>42.583785657094495</v>
      </c>
      <c r="CR38" s="32"/>
      <c r="CS38" s="36">
        <f>CQ38-SUM($CU$9:CU38)</f>
        <v>38.095983183504551</v>
      </c>
      <c r="CU38" s="31">
        <f t="shared" si="21"/>
        <v>0.27897019693852421</v>
      </c>
      <c r="CV38" s="36">
        <f>SUM($CU$9:CU38)*RRF</f>
        <v>3.1414617315129614</v>
      </c>
      <c r="CW38" s="33"/>
      <c r="CX38" s="36">
        <f t="shared" si="0"/>
        <v>41.237444915017512</v>
      </c>
      <c r="CY38" s="33"/>
      <c r="CZ38" s="31">
        <f t="shared" si="1"/>
        <v>54.191350040033868</v>
      </c>
      <c r="DA38" s="31">
        <f t="shared" si="2"/>
        <v>26.667188228453185</v>
      </c>
      <c r="DB38" s="31">
        <f t="shared" si="3"/>
        <v>80.858538268487052</v>
      </c>
      <c r="DC38" s="31">
        <f t="shared" si="4"/>
        <v>42.762555084982488</v>
      </c>
      <c r="DD38" s="31"/>
      <c r="DE38" s="33">
        <f t="shared" si="5"/>
        <v>3.7398353946582877E-2</v>
      </c>
      <c r="DF38" s="33">
        <f t="shared" si="6"/>
        <v>0.49092196327401799</v>
      </c>
      <c r="DG38" s="3"/>
      <c r="DH38" s="33">
        <f t="shared" si="7"/>
        <v>0.35486488047578746</v>
      </c>
      <c r="DI38" s="93">
        <f t="shared" si="8"/>
        <v>0.19547239508017211</v>
      </c>
      <c r="DJ38" s="3">
        <f t="shared" si="9"/>
        <v>0.19005704504905302</v>
      </c>
      <c r="DL38" s="90">
        <f t="shared" si="25"/>
        <v>0</v>
      </c>
      <c r="DM38" s="91">
        <f t="shared" si="22"/>
        <v>0</v>
      </c>
      <c r="DN38" s="89">
        <f>SUM(DM$9:DM38)*RLR</f>
        <v>120</v>
      </c>
      <c r="DO38" s="90">
        <f>DN38-SUM(DP$9:DP38)</f>
        <v>97.193154594113636</v>
      </c>
      <c r="DP38" s="89">
        <f t="shared" si="23"/>
        <v>0.73445708761294937</v>
      </c>
      <c r="DQ38" s="90">
        <f>SUM(DP$9:DP38)*RRF</f>
        <v>15.964791784120454</v>
      </c>
      <c r="DS38" s="2">
        <f t="shared" si="10"/>
        <v>1.5</v>
      </c>
      <c r="DT38" s="2">
        <f t="shared" si="11"/>
        <v>0.75</v>
      </c>
    </row>
    <row r="39" spans="11:124" x14ac:dyDescent="0.25">
      <c r="K39" s="70"/>
      <c r="U39" s="70"/>
      <c r="AE39" s="70"/>
      <c r="CL39" s="14">
        <f t="shared" si="18"/>
        <v>0.3</v>
      </c>
      <c r="CM39" s="59">
        <f>IF('Baseline model'!$B$4="AY",0,IFERROR(P*INDEX('UWYr writing pattern'!$C$4:$C$18,MATCH('Baseline model'!$CL39,'UWYr writing pattern'!$A$4:$A$18,0)) / 25,CM38))</f>
        <v>0</v>
      </c>
      <c r="CN39" s="36">
        <f t="shared" si="19"/>
        <v>63.545809273134964</v>
      </c>
      <c r="CP39" s="34">
        <f t="shared" si="20"/>
        <v>0.96770267928631926</v>
      </c>
      <c r="CQ39" s="31">
        <f>SUM($CP$9:CP39)*RLR</f>
        <v>43.745028872238073</v>
      </c>
      <c r="CR39" s="32"/>
      <c r="CS39" s="36">
        <f>CQ39-SUM($CU$9:CU39)</f>
        <v>38.97150652477184</v>
      </c>
      <c r="CU39" s="31">
        <f t="shared" si="21"/>
        <v>0.28571987387628411</v>
      </c>
      <c r="CV39" s="36">
        <f>SUM($CU$9:CU39)*RRF</f>
        <v>3.3414656432263605</v>
      </c>
      <c r="CW39" s="33"/>
      <c r="CX39" s="36">
        <f t="shared" si="0"/>
        <v>42.312972167998197</v>
      </c>
      <c r="CY39" s="33"/>
      <c r="CZ39" s="31">
        <f t="shared" si="1"/>
        <v>53.378479789433364</v>
      </c>
      <c r="DA39" s="31">
        <f t="shared" si="2"/>
        <v>27.280054567340287</v>
      </c>
      <c r="DB39" s="31">
        <f t="shared" si="3"/>
        <v>80.658534356773657</v>
      </c>
      <c r="DC39" s="31">
        <f t="shared" si="4"/>
        <v>41.687027832001803</v>
      </c>
      <c r="DD39" s="31"/>
      <c r="DE39" s="33">
        <f t="shared" si="5"/>
        <v>3.9779352895551914E-2</v>
      </c>
      <c r="DF39" s="33">
        <f t="shared" si="6"/>
        <v>0.50372585914283563</v>
      </c>
      <c r="DG39" s="3"/>
      <c r="DH39" s="33">
        <f t="shared" si="7"/>
        <v>0.3645419072686506</v>
      </c>
      <c r="DI39" s="93">
        <f t="shared" si="8"/>
        <v>0.20148378124062294</v>
      </c>
      <c r="DJ39" s="3">
        <f t="shared" si="9"/>
        <v>0.19613161721118513</v>
      </c>
      <c r="DL39" s="90">
        <f t="shared" si="25"/>
        <v>0</v>
      </c>
      <c r="DM39" s="91">
        <f t="shared" si="22"/>
        <v>0</v>
      </c>
      <c r="DN39" s="89">
        <f>SUM(DM$9:DM39)*RLR</f>
        <v>120</v>
      </c>
      <c r="DO39" s="90">
        <f>DN39-SUM(DP$9:DP39)</f>
        <v>96.464205934657784</v>
      </c>
      <c r="DP39" s="89">
        <f t="shared" si="23"/>
        <v>0.7289486594558523</v>
      </c>
      <c r="DQ39" s="90">
        <f>SUM(DP$9:DP39)*RRF</f>
        <v>16.475055845739551</v>
      </c>
      <c r="DS39" s="2">
        <f t="shared" si="10"/>
        <v>1.5</v>
      </c>
      <c r="DT39" s="2">
        <f t="shared" si="11"/>
        <v>0.75</v>
      </c>
    </row>
    <row r="40" spans="11:124" x14ac:dyDescent="0.25">
      <c r="K40" s="70"/>
      <c r="U40" s="70"/>
      <c r="AE40" s="70"/>
      <c r="CL40" s="14">
        <f t="shared" si="18"/>
        <v>0.31</v>
      </c>
      <c r="CM40" s="59">
        <f>IF('Baseline model'!$B$4="AY",0,IFERROR(P*INDEX('UWYr writing pattern'!$C$4:$C$18,MATCH('Baseline model'!$CL40,'UWYr writing pattern'!$A$4:$A$18,0)) / 25,CM39))</f>
        <v>0</v>
      </c>
      <c r="CN40" s="36">
        <f t="shared" si="19"/>
        <v>62.592622134037939</v>
      </c>
      <c r="CP40" s="34">
        <f t="shared" si="20"/>
        <v>0.95318713909702435</v>
      </c>
      <c r="CQ40" s="31">
        <f>SUM($CP$9:CP40)*RLR</f>
        <v>44.888853439154509</v>
      </c>
      <c r="CR40" s="32"/>
      <c r="CS40" s="36">
        <f>CQ40-SUM($CU$9:CU40)</f>
        <v>39.823044792752491</v>
      </c>
      <c r="CU40" s="31">
        <f t="shared" si="21"/>
        <v>0.29228629893578878</v>
      </c>
      <c r="CV40" s="36">
        <f>SUM($CU$9:CU40)*RRF</f>
        <v>3.5460660524814127</v>
      </c>
      <c r="CW40" s="33"/>
      <c r="CX40" s="36">
        <f t="shared" si="0"/>
        <v>43.369110845233905</v>
      </c>
      <c r="CY40" s="33"/>
      <c r="CZ40" s="31">
        <f t="shared" si="1"/>
        <v>52.577802592591866</v>
      </c>
      <c r="DA40" s="31">
        <f t="shared" si="2"/>
        <v>27.876131354926741</v>
      </c>
      <c r="DB40" s="31">
        <f t="shared" si="3"/>
        <v>80.453933947518607</v>
      </c>
      <c r="DC40" s="31">
        <f t="shared" si="4"/>
        <v>40.630889154766095</v>
      </c>
      <c r="DD40" s="31"/>
      <c r="DE40" s="33">
        <f t="shared" si="5"/>
        <v>4.221507205335015E-2</v>
      </c>
      <c r="DF40" s="33">
        <f t="shared" si="6"/>
        <v>0.51629893863373699</v>
      </c>
      <c r="DG40" s="3"/>
      <c r="DH40" s="33">
        <f t="shared" si="7"/>
        <v>0.37407377865962094</v>
      </c>
      <c r="DI40" s="93">
        <f t="shared" si="8"/>
        <v>0.20745025065322187</v>
      </c>
      <c r="DJ40" s="3">
        <f t="shared" si="9"/>
        <v>0.20216063008210122</v>
      </c>
      <c r="DL40" s="90">
        <f t="shared" si="25"/>
        <v>0</v>
      </c>
      <c r="DM40" s="91">
        <f t="shared" si="22"/>
        <v>0</v>
      </c>
      <c r="DN40" s="89">
        <f>SUM(DM$9:DM40)*RLR</f>
        <v>120</v>
      </c>
      <c r="DO40" s="90">
        <f>DN40-SUM(DP$9:DP40)</f>
        <v>95.740724390147847</v>
      </c>
      <c r="DP40" s="89">
        <f t="shared" si="23"/>
        <v>0.72348154450993341</v>
      </c>
      <c r="DQ40" s="90">
        <f>SUM(DP$9:DP40)*RRF</f>
        <v>16.981492926896504</v>
      </c>
      <c r="DS40" s="2">
        <f t="shared" si="10"/>
        <v>1.5</v>
      </c>
      <c r="DT40" s="2">
        <f t="shared" si="11"/>
        <v>0.75</v>
      </c>
    </row>
    <row r="41" spans="11:124" x14ac:dyDescent="0.25">
      <c r="K41" s="70"/>
      <c r="U41" s="70"/>
      <c r="AE41" s="70"/>
      <c r="CL41" s="14">
        <f t="shared" si="18"/>
        <v>0.32</v>
      </c>
      <c r="CM41" s="59">
        <f>IF('Baseline model'!$B$4="AY",0,IFERROR(P*INDEX('UWYr writing pattern'!$C$4:$C$18,MATCH('Baseline model'!$CL41,'UWYr writing pattern'!$A$4:$A$18,0)) / 25,CM40))</f>
        <v>0</v>
      </c>
      <c r="CN41" s="36">
        <f t="shared" si="19"/>
        <v>61.65373280202737</v>
      </c>
      <c r="CP41" s="34">
        <f t="shared" si="20"/>
        <v>0.93888933201056912</v>
      </c>
      <c r="CQ41" s="31">
        <f>SUM($CP$9:CP41)*RLR</f>
        <v>46.015520637567185</v>
      </c>
      <c r="CR41" s="32"/>
      <c r="CS41" s="36">
        <f>CQ41-SUM($CU$9:CU41)</f>
        <v>40.651039155219522</v>
      </c>
      <c r="CU41" s="31">
        <f t="shared" si="21"/>
        <v>0.2986728359456437</v>
      </c>
      <c r="CV41" s="36">
        <f>SUM($CU$9:CU41)*RRF</f>
        <v>3.7551370376433635</v>
      </c>
      <c r="CW41" s="33"/>
      <c r="CX41" s="36">
        <f t="shared" si="0"/>
        <v>44.406176192862887</v>
      </c>
      <c r="CY41" s="33"/>
      <c r="CZ41" s="31">
        <f t="shared" si="1"/>
        <v>51.789135553702984</v>
      </c>
      <c r="DA41" s="31">
        <f t="shared" si="2"/>
        <v>28.455727408653662</v>
      </c>
      <c r="DB41" s="31">
        <f t="shared" si="3"/>
        <v>80.244862962356649</v>
      </c>
      <c r="DC41" s="31">
        <f t="shared" si="4"/>
        <v>39.593823807137113</v>
      </c>
      <c r="DD41" s="31"/>
      <c r="DE41" s="33">
        <f t="shared" si="5"/>
        <v>4.4704012352897185E-2</v>
      </c>
      <c r="DF41" s="33">
        <f t="shared" si="6"/>
        <v>0.52864495467693917</v>
      </c>
      <c r="DG41" s="3"/>
      <c r="DH41" s="33">
        <f t="shared" si="7"/>
        <v>0.38346267197972655</v>
      </c>
      <c r="DI41" s="93">
        <f t="shared" si="8"/>
        <v>0.21337213893344653</v>
      </c>
      <c r="DJ41" s="3">
        <f t="shared" si="9"/>
        <v>0.20814442535648545</v>
      </c>
      <c r="DL41" s="90">
        <f t="shared" si="25"/>
        <v>0</v>
      </c>
      <c r="DM41" s="91">
        <f t="shared" si="22"/>
        <v>0</v>
      </c>
      <c r="DN41" s="89">
        <f>SUM(DM$9:DM41)*RLR</f>
        <v>120</v>
      </c>
      <c r="DO41" s="90">
        <f>DN41-SUM(DP$9:DP41)</f>
        <v>95.02266895722174</v>
      </c>
      <c r="DP41" s="89">
        <f t="shared" si="23"/>
        <v>0.71805543292610874</v>
      </c>
      <c r="DQ41" s="90">
        <f>SUM(DP$9:DP41)*RRF</f>
        <v>17.484131729944778</v>
      </c>
      <c r="DS41" s="2">
        <f t="shared" si="10"/>
        <v>1.5</v>
      </c>
      <c r="DT41" s="2">
        <f t="shared" si="11"/>
        <v>0.75</v>
      </c>
    </row>
    <row r="42" spans="11:124" x14ac:dyDescent="0.25">
      <c r="K42" s="70"/>
      <c r="U42" s="70"/>
      <c r="AE42" s="70"/>
      <c r="CL42" s="14">
        <f t="shared" si="18"/>
        <v>0.33</v>
      </c>
      <c r="CM42" s="59">
        <f>IF('Baseline model'!$B$4="AY",0,IFERROR(P*INDEX('UWYr writing pattern'!$C$4:$C$18,MATCH('Baseline model'!$CL42,'UWYr writing pattern'!$A$4:$A$18,0)) / 25,CM41))</f>
        <v>0</v>
      </c>
      <c r="CN42" s="36">
        <f t="shared" si="19"/>
        <v>60.728926809996963</v>
      </c>
      <c r="CP42" s="34">
        <f t="shared" si="20"/>
        <v>0.92480599203041058</v>
      </c>
      <c r="CQ42" s="31">
        <f>SUM($CP$9:CP42)*RLR</f>
        <v>47.125287828003678</v>
      </c>
      <c r="CR42" s="32"/>
      <c r="CS42" s="36">
        <f>CQ42-SUM($CU$9:CU42)</f>
        <v>41.455923551991873</v>
      </c>
      <c r="CU42" s="31">
        <f t="shared" si="21"/>
        <v>0.30488279366414645</v>
      </c>
      <c r="CV42" s="36">
        <f>SUM($CU$9:CU42)*RRF</f>
        <v>3.968554993208266</v>
      </c>
      <c r="CW42" s="33"/>
      <c r="CX42" s="36">
        <f t="shared" si="0"/>
        <v>45.424478545200138</v>
      </c>
      <c r="CY42" s="33"/>
      <c r="CZ42" s="31">
        <f t="shared" si="1"/>
        <v>51.012298520397444</v>
      </c>
      <c r="DA42" s="31">
        <f t="shared" si="2"/>
        <v>29.019146486394309</v>
      </c>
      <c r="DB42" s="31">
        <f t="shared" si="3"/>
        <v>80.031445006791756</v>
      </c>
      <c r="DC42" s="31">
        <f t="shared" si="4"/>
        <v>38.575521454799862</v>
      </c>
      <c r="DD42" s="31"/>
      <c r="DE42" s="33">
        <f t="shared" si="5"/>
        <v>4.7244702300098404E-2</v>
      </c>
      <c r="DF42" s="33">
        <f t="shared" si="6"/>
        <v>0.54076760172857308</v>
      </c>
      <c r="DG42" s="3"/>
      <c r="DH42" s="33">
        <f t="shared" si="7"/>
        <v>0.39271073190003064</v>
      </c>
      <c r="DI42" s="93">
        <f t="shared" si="8"/>
        <v>0.21924977918907429</v>
      </c>
      <c r="DJ42" s="3">
        <f t="shared" si="9"/>
        <v>0.21408334216631184</v>
      </c>
      <c r="DL42" s="90">
        <f t="shared" si="25"/>
        <v>0</v>
      </c>
      <c r="DM42" s="91">
        <f t="shared" si="22"/>
        <v>0</v>
      </c>
      <c r="DN42" s="89">
        <f>SUM(DM$9:DM42)*RLR</f>
        <v>120</v>
      </c>
      <c r="DO42" s="90">
        <f>DN42-SUM(DP$9:DP42)</f>
        <v>94.309998940042576</v>
      </c>
      <c r="DP42" s="89">
        <f t="shared" si="23"/>
        <v>0.71267001717916301</v>
      </c>
      <c r="DQ42" s="90">
        <f>SUM(DP$9:DP42)*RRF</f>
        <v>17.983000741970194</v>
      </c>
      <c r="DS42" s="2">
        <f t="shared" si="10"/>
        <v>1.5</v>
      </c>
      <c r="DT42" s="2">
        <f t="shared" si="11"/>
        <v>0.75</v>
      </c>
    </row>
    <row r="43" spans="11:124" x14ac:dyDescent="0.25">
      <c r="K43" s="70"/>
      <c r="U43" s="70"/>
      <c r="AE43" s="70"/>
      <c r="CL43" s="14">
        <f t="shared" si="18"/>
        <v>0.34</v>
      </c>
      <c r="CM43" s="59">
        <f>IF('Baseline model'!$B$4="AY",0,IFERROR(P*INDEX('UWYr writing pattern'!$C$4:$C$18,MATCH('Baseline model'!$CL43,'UWYr writing pattern'!$A$4:$A$18,0)) / 25,CM42))</f>
        <v>0</v>
      </c>
      <c r="CN43" s="36">
        <f t="shared" si="19"/>
        <v>59.817992907847007</v>
      </c>
      <c r="CP43" s="34">
        <f t="shared" si="20"/>
        <v>0.91093390214995451</v>
      </c>
      <c r="CQ43" s="31">
        <f>SUM($CP$9:CP43)*RLR</f>
        <v>48.218408510583622</v>
      </c>
      <c r="CR43" s="32"/>
      <c r="CS43" s="36">
        <f>CQ43-SUM($CU$9:CU43)</f>
        <v>42.238124807931875</v>
      </c>
      <c r="CU43" s="31">
        <f t="shared" si="21"/>
        <v>0.31091942663993904</v>
      </c>
      <c r="CV43" s="36">
        <f>SUM($CU$9:CU43)*RRF</f>
        <v>4.1861985918562228</v>
      </c>
      <c r="CW43" s="33"/>
      <c r="CX43" s="36">
        <f t="shared" si="0"/>
        <v>46.424323399788101</v>
      </c>
      <c r="CY43" s="33"/>
      <c r="CZ43" s="31">
        <f t="shared" si="1"/>
        <v>50.247114042591477</v>
      </c>
      <c r="DA43" s="31">
        <f t="shared" si="2"/>
        <v>29.566687365552312</v>
      </c>
      <c r="DB43" s="31">
        <f t="shared" si="3"/>
        <v>79.813801408143789</v>
      </c>
      <c r="DC43" s="31">
        <f t="shared" si="4"/>
        <v>37.575676600211899</v>
      </c>
      <c r="DD43" s="31"/>
      <c r="DE43" s="33">
        <f t="shared" si="5"/>
        <v>4.9835697522097891E-2</v>
      </c>
      <c r="DF43" s="33">
        <f t="shared" si="6"/>
        <v>0.55267051666414402</v>
      </c>
      <c r="DG43" s="3"/>
      <c r="DH43" s="33">
        <f t="shared" si="7"/>
        <v>0.40182007092153016</v>
      </c>
      <c r="DI43" s="93">
        <f t="shared" si="8"/>
        <v>0.22508350203891903</v>
      </c>
      <c r="DJ43" s="3">
        <f t="shared" si="9"/>
        <v>0.2199777171000645</v>
      </c>
      <c r="DL43" s="90">
        <f t="shared" si="25"/>
        <v>0</v>
      </c>
      <c r="DM43" s="91">
        <f t="shared" si="22"/>
        <v>0</v>
      </c>
      <c r="DN43" s="89">
        <f>SUM(DM$9:DM43)*RLR</f>
        <v>120</v>
      </c>
      <c r="DO43" s="90">
        <f>DN43-SUM(DP$9:DP43)</f>
        <v>93.602673947992258</v>
      </c>
      <c r="DP43" s="89">
        <f t="shared" si="23"/>
        <v>0.70732499205031929</v>
      </c>
      <c r="DQ43" s="90">
        <f>SUM(DP$9:DP43)*RRF</f>
        <v>18.478128236405418</v>
      </c>
      <c r="DS43" s="2">
        <f t="shared" si="10"/>
        <v>1.5</v>
      </c>
      <c r="DT43" s="2">
        <f t="shared" si="11"/>
        <v>0.75</v>
      </c>
    </row>
    <row r="44" spans="11:124" x14ac:dyDescent="0.25">
      <c r="K44" s="70"/>
      <c r="U44" s="70"/>
      <c r="AE44" s="70"/>
      <c r="CL44" s="14">
        <f t="shared" si="18"/>
        <v>0.35</v>
      </c>
      <c r="CM44" s="59">
        <f>IF('Baseline model'!$B$4="AY",0,IFERROR(P*INDEX('UWYr writing pattern'!$C$4:$C$18,MATCH('Baseline model'!$CL44,'UWYr writing pattern'!$A$4:$A$18,0)) / 25,CM43))</f>
        <v>0</v>
      </c>
      <c r="CN44" s="36">
        <f t="shared" si="19"/>
        <v>58.920723014229303</v>
      </c>
      <c r="CP44" s="34">
        <f t="shared" si="20"/>
        <v>0.89726989361770504</v>
      </c>
      <c r="CQ44" s="31">
        <f>SUM($CP$9:CP44)*RLR</f>
        <v>49.295132382924869</v>
      </c>
      <c r="CR44" s="32"/>
      <c r="CS44" s="36">
        <f>CQ44-SUM($CU$9:CU44)</f>
        <v>42.998062744213634</v>
      </c>
      <c r="CU44" s="31">
        <f t="shared" si="21"/>
        <v>0.31678593605948907</v>
      </c>
      <c r="CV44" s="36">
        <f>SUM($CU$9:CU44)*RRF</f>
        <v>4.4079487470978655</v>
      </c>
      <c r="CW44" s="33"/>
      <c r="CX44" s="36">
        <f t="shared" si="0"/>
        <v>47.406011491311503</v>
      </c>
      <c r="CY44" s="33"/>
      <c r="CZ44" s="31">
        <f t="shared" si="1"/>
        <v>49.493407331952611</v>
      </c>
      <c r="DA44" s="31">
        <f t="shared" si="2"/>
        <v>30.098643920949542</v>
      </c>
      <c r="DB44" s="31">
        <f t="shared" si="3"/>
        <v>79.592051252902152</v>
      </c>
      <c r="DC44" s="31">
        <f t="shared" si="4"/>
        <v>36.593988508688497</v>
      </c>
      <c r="DD44" s="31"/>
      <c r="DE44" s="33">
        <f t="shared" si="5"/>
        <v>5.247558032259364E-2</v>
      </c>
      <c r="DF44" s="33">
        <f t="shared" si="6"/>
        <v>0.56435727965847027</v>
      </c>
      <c r="DG44" s="3"/>
      <c r="DH44" s="33">
        <f t="shared" si="7"/>
        <v>0.41079276985770724</v>
      </c>
      <c r="DI44" s="93">
        <f t="shared" si="8"/>
        <v>0.23087363563142949</v>
      </c>
      <c r="DJ44" s="3">
        <f t="shared" si="9"/>
        <v>0.22582788422181402</v>
      </c>
      <c r="DL44" s="90">
        <f t="shared" si="25"/>
        <v>0</v>
      </c>
      <c r="DM44" s="91">
        <f t="shared" si="22"/>
        <v>0</v>
      </c>
      <c r="DN44" s="89">
        <f>SUM(DM$9:DM44)*RLR</f>
        <v>120</v>
      </c>
      <c r="DO44" s="90">
        <f>DN44-SUM(DP$9:DP44)</f>
        <v>92.900653893382312</v>
      </c>
      <c r="DP44" s="89">
        <f t="shared" si="23"/>
        <v>0.70202005460994199</v>
      </c>
      <c r="DQ44" s="90">
        <f>SUM(DP$9:DP44)*RRF</f>
        <v>18.969542274632378</v>
      </c>
      <c r="DS44" s="2">
        <f t="shared" si="10"/>
        <v>1.5</v>
      </c>
      <c r="DT44" s="2">
        <f t="shared" si="11"/>
        <v>0.75</v>
      </c>
    </row>
    <row r="45" spans="11:124" x14ac:dyDescent="0.25">
      <c r="K45" s="70"/>
      <c r="U45" s="70"/>
      <c r="AE45" s="70"/>
      <c r="CL45" s="14">
        <f t="shared" si="18"/>
        <v>0.36</v>
      </c>
      <c r="CM45" s="59">
        <f>IF('Baseline model'!$B$4="AY",0,IFERROR(P*INDEX('UWYr writing pattern'!$C$4:$C$18,MATCH('Baseline model'!$CL45,'UWYr writing pattern'!$A$4:$A$18,0)) / 25,CM44))</f>
        <v>0</v>
      </c>
      <c r="CN45" s="36">
        <f t="shared" si="19"/>
        <v>58.036912169015864</v>
      </c>
      <c r="CP45" s="34">
        <f t="shared" si="20"/>
        <v>0.88381084521343956</v>
      </c>
      <c r="CQ45" s="31">
        <f>SUM($CP$9:CP45)*RLR</f>
        <v>50.355705397180998</v>
      </c>
      <c r="CR45" s="32"/>
      <c r="CS45" s="36">
        <f>CQ45-SUM($CU$9:CU45)</f>
        <v>43.736150287888158</v>
      </c>
      <c r="CU45" s="31">
        <f t="shared" si="21"/>
        <v>0.32248547058160226</v>
      </c>
      <c r="CV45" s="36">
        <f>SUM($CU$9:CU45)*RRF</f>
        <v>4.6336885765049871</v>
      </c>
      <c r="CW45" s="33"/>
      <c r="CX45" s="36">
        <f t="shared" si="0"/>
        <v>48.369838864393145</v>
      </c>
      <c r="CY45" s="33"/>
      <c r="CZ45" s="31">
        <f t="shared" si="1"/>
        <v>48.75100622197332</v>
      </c>
      <c r="DA45" s="31">
        <f t="shared" si="2"/>
        <v>30.615305201521707</v>
      </c>
      <c r="DB45" s="31">
        <f t="shared" si="3"/>
        <v>79.366311423495034</v>
      </c>
      <c r="DC45" s="31">
        <f t="shared" si="4"/>
        <v>35.630161135606855</v>
      </c>
      <c r="DD45" s="31"/>
      <c r="DE45" s="33">
        <f t="shared" si="5"/>
        <v>5.5162959244106989E-2</v>
      </c>
      <c r="DF45" s="33">
        <f t="shared" si="6"/>
        <v>0.5758314150522994</v>
      </c>
      <c r="DG45" s="3"/>
      <c r="DH45" s="33">
        <f t="shared" si="7"/>
        <v>0.41963087830984164</v>
      </c>
      <c r="DI45" s="93">
        <f t="shared" si="8"/>
        <v>0.23662050566314685</v>
      </c>
      <c r="DJ45" s="3">
        <f t="shared" si="9"/>
        <v>0.23163417509015044</v>
      </c>
      <c r="DL45" s="90">
        <f t="shared" si="25"/>
        <v>0</v>
      </c>
      <c r="DM45" s="91">
        <f t="shared" si="22"/>
        <v>0</v>
      </c>
      <c r="DN45" s="89">
        <f>SUM(DM$9:DM45)*RLR</f>
        <v>120</v>
      </c>
      <c r="DO45" s="90">
        <f>DN45-SUM(DP$9:DP45)</f>
        <v>92.203898989181951</v>
      </c>
      <c r="DP45" s="89">
        <f t="shared" si="23"/>
        <v>0.69675490420036734</v>
      </c>
      <c r="DQ45" s="90">
        <f>SUM(DP$9:DP45)*RRF</f>
        <v>19.457270707572636</v>
      </c>
      <c r="DS45" s="2">
        <f t="shared" si="10"/>
        <v>1.5</v>
      </c>
      <c r="DT45" s="2">
        <f t="shared" si="11"/>
        <v>0.75</v>
      </c>
    </row>
    <row r="46" spans="11:124" x14ac:dyDescent="0.25">
      <c r="K46" s="70"/>
      <c r="U46" s="70"/>
      <c r="AE46" s="70"/>
      <c r="CL46" s="14">
        <f t="shared" si="18"/>
        <v>0.37</v>
      </c>
      <c r="CM46" s="59">
        <f>IF('Baseline model'!$B$4="AY",0,IFERROR(P*INDEX('UWYr writing pattern'!$C$4:$C$18,MATCH('Baseline model'!$CL46,'UWYr writing pattern'!$A$4:$A$18,0)) / 25,CM45))</f>
        <v>0</v>
      </c>
      <c r="CN46" s="36">
        <f t="shared" si="19"/>
        <v>57.166358486480625</v>
      </c>
      <c r="CP46" s="34">
        <f t="shared" si="20"/>
        <v>0.87055368253523802</v>
      </c>
      <c r="CQ46" s="31">
        <f>SUM($CP$9:CP46)*RLR</f>
        <v>51.400369816223282</v>
      </c>
      <c r="CR46" s="32"/>
      <c r="CS46" s="36">
        <f>CQ46-SUM($CU$9:CU46)</f>
        <v>44.452793579771281</v>
      </c>
      <c r="CU46" s="31">
        <f t="shared" si="21"/>
        <v>0.32802112715916115</v>
      </c>
      <c r="CV46" s="36">
        <f>SUM($CU$9:CU46)*RRF</f>
        <v>4.8633033655163995</v>
      </c>
      <c r="CW46" s="33"/>
      <c r="CX46" s="36">
        <f t="shared" si="0"/>
        <v>49.316096945287683</v>
      </c>
      <c r="CY46" s="33"/>
      <c r="CZ46" s="31">
        <f t="shared" si="1"/>
        <v>48.019741128643723</v>
      </c>
      <c r="DA46" s="31">
        <f t="shared" si="2"/>
        <v>31.116955505839893</v>
      </c>
      <c r="DB46" s="31">
        <f t="shared" si="3"/>
        <v>79.136696634483613</v>
      </c>
      <c r="DC46" s="31">
        <f t="shared" si="4"/>
        <v>34.683903054712317</v>
      </c>
      <c r="DD46" s="31"/>
      <c r="DE46" s="33">
        <f t="shared" si="5"/>
        <v>5.7896468637099997E-2</v>
      </c>
      <c r="DF46" s="33">
        <f t="shared" si="6"/>
        <v>0.58709639220580578</v>
      </c>
      <c r="DG46" s="3"/>
      <c r="DH46" s="33">
        <f t="shared" si="7"/>
        <v>0.42833641513519399</v>
      </c>
      <c r="DI46" s="93">
        <f t="shared" si="8"/>
        <v>0.24232443539702553</v>
      </c>
      <c r="DJ46" s="3">
        <f t="shared" si="9"/>
        <v>0.2373969187769743</v>
      </c>
      <c r="DL46" s="90">
        <f t="shared" si="25"/>
        <v>0</v>
      </c>
      <c r="DM46" s="91">
        <f t="shared" si="22"/>
        <v>0</v>
      </c>
      <c r="DN46" s="89">
        <f>SUM(DM$9:DM46)*RLR</f>
        <v>120</v>
      </c>
      <c r="DO46" s="90">
        <f>DN46-SUM(DP$9:DP46)</f>
        <v>91.512369746763085</v>
      </c>
      <c r="DP46" s="89">
        <f t="shared" si="23"/>
        <v>0.69152924241886471</v>
      </c>
      <c r="DQ46" s="90">
        <f>SUM(DP$9:DP46)*RRF</f>
        <v>19.941341177265841</v>
      </c>
      <c r="DS46" s="2">
        <f t="shared" si="10"/>
        <v>1.5</v>
      </c>
      <c r="DT46" s="2">
        <f t="shared" si="11"/>
        <v>0.75</v>
      </c>
    </row>
    <row r="47" spans="11:124" x14ac:dyDescent="0.25">
      <c r="K47" s="70"/>
      <c r="U47" s="70"/>
      <c r="AE47" s="70"/>
      <c r="CL47" s="14">
        <f t="shared" si="18"/>
        <v>0.38</v>
      </c>
      <c r="CM47" s="59">
        <f>IF('Baseline model'!$B$4="AY",0,IFERROR(P*INDEX('UWYr writing pattern'!$C$4:$C$18,MATCH('Baseline model'!$CL47,'UWYr writing pattern'!$A$4:$A$18,0)) / 25,CM46))</f>
        <v>0</v>
      </c>
      <c r="CN47" s="36">
        <f t="shared" si="19"/>
        <v>56.308863109183413</v>
      </c>
      <c r="CP47" s="34">
        <f t="shared" si="20"/>
        <v>0.85749537729720948</v>
      </c>
      <c r="CQ47" s="31">
        <f>SUM($CP$9:CP47)*RLR</f>
        <v>52.429364268979938</v>
      </c>
      <c r="CR47" s="32"/>
      <c r="CS47" s="36">
        <f>CQ47-SUM($CU$9:CU47)</f>
        <v>45.148392080679656</v>
      </c>
      <c r="CU47" s="31">
        <f t="shared" si="21"/>
        <v>0.33339595184828463</v>
      </c>
      <c r="CV47" s="36">
        <f>SUM($CU$9:CU47)*RRF</f>
        <v>5.0966805318101995</v>
      </c>
      <c r="CW47" s="33"/>
      <c r="CX47" s="36">
        <f t="shared" si="0"/>
        <v>50.245072612489857</v>
      </c>
      <c r="CY47" s="33"/>
      <c r="CZ47" s="31">
        <f t="shared" si="1"/>
        <v>47.299445011714063</v>
      </c>
      <c r="DA47" s="31">
        <f t="shared" si="2"/>
        <v>31.603874456475758</v>
      </c>
      <c r="DB47" s="31">
        <f t="shared" si="3"/>
        <v>78.903319468189821</v>
      </c>
      <c r="DC47" s="31">
        <f t="shared" si="4"/>
        <v>33.754927387510143</v>
      </c>
      <c r="DD47" s="31"/>
      <c r="DE47" s="33">
        <f t="shared" si="5"/>
        <v>6.0674768235835709E-2</v>
      </c>
      <c r="DF47" s="33">
        <f t="shared" si="6"/>
        <v>0.59815562633916497</v>
      </c>
      <c r="DG47" s="3"/>
      <c r="DH47" s="33">
        <f t="shared" si="7"/>
        <v>0.43691136890816618</v>
      </c>
      <c r="DI47" s="93">
        <f t="shared" si="8"/>
        <v>0.24798574568061738</v>
      </c>
      <c r="DJ47" s="3">
        <f t="shared" si="9"/>
        <v>0.24311644188614698</v>
      </c>
      <c r="DL47" s="90">
        <f t="shared" si="25"/>
        <v>0</v>
      </c>
      <c r="DM47" s="91">
        <f t="shared" si="22"/>
        <v>0</v>
      </c>
      <c r="DN47" s="89">
        <f>SUM(DM$9:DM47)*RLR</f>
        <v>120</v>
      </c>
      <c r="DO47" s="90">
        <f>DN47-SUM(DP$9:DP47)</f>
        <v>90.826026973662351</v>
      </c>
      <c r="DP47" s="89">
        <f t="shared" si="23"/>
        <v>0.68634277310072322</v>
      </c>
      <c r="DQ47" s="90">
        <f>SUM(DP$9:DP47)*RRF</f>
        <v>20.421781118436346</v>
      </c>
      <c r="DS47" s="2">
        <f t="shared" si="10"/>
        <v>1.5</v>
      </c>
      <c r="DT47" s="2">
        <f t="shared" si="11"/>
        <v>0.75</v>
      </c>
    </row>
    <row r="48" spans="11:124" x14ac:dyDescent="0.25">
      <c r="K48" s="70"/>
      <c r="U48" s="70"/>
      <c r="AE48" s="70"/>
      <c r="CL48" s="14">
        <f t="shared" si="18"/>
        <v>0.39</v>
      </c>
      <c r="CM48" s="59">
        <f>IF('Baseline model'!$B$4="AY",0,IFERROR(P*INDEX('UWYr writing pattern'!$C$4:$C$18,MATCH('Baseline model'!$CL48,'UWYr writing pattern'!$A$4:$A$18,0)) / 25,CM47))</f>
        <v>0</v>
      </c>
      <c r="CN48" s="36">
        <f t="shared" si="19"/>
        <v>55.464230162545661</v>
      </c>
      <c r="CP48" s="34">
        <f t="shared" si="20"/>
        <v>0.84463294663775113</v>
      </c>
      <c r="CQ48" s="31">
        <f>SUM($CP$9:CP48)*RLR</f>
        <v>53.442923804945238</v>
      </c>
      <c r="CR48" s="32"/>
      <c r="CS48" s="36">
        <f>CQ48-SUM($CU$9:CU48)</f>
        <v>45.823338676039853</v>
      </c>
      <c r="CU48" s="31">
        <f t="shared" si="21"/>
        <v>0.33861294060509745</v>
      </c>
      <c r="CV48" s="36">
        <f>SUM($CU$9:CU48)*RRF</f>
        <v>5.3337095902337675</v>
      </c>
      <c r="CW48" s="33"/>
      <c r="CX48" s="36">
        <f t="shared" si="0"/>
        <v>51.15704826627362</v>
      </c>
      <c r="CY48" s="33"/>
      <c r="CZ48" s="31">
        <f t="shared" si="1"/>
        <v>46.58995333653835</v>
      </c>
      <c r="DA48" s="31">
        <f t="shared" si="2"/>
        <v>32.076337073227897</v>
      </c>
      <c r="DB48" s="31">
        <f t="shared" si="3"/>
        <v>78.666290409766248</v>
      </c>
      <c r="DC48" s="31">
        <f t="shared" si="4"/>
        <v>32.84295173372638</v>
      </c>
      <c r="DD48" s="31"/>
      <c r="DE48" s="33">
        <f t="shared" si="5"/>
        <v>6.3496542740878181E-2</v>
      </c>
      <c r="DF48" s="33">
        <f t="shared" si="6"/>
        <v>0.60901247936040026</v>
      </c>
      <c r="DG48" s="3"/>
      <c r="DH48" s="33">
        <f t="shared" si="7"/>
        <v>0.44535769837454364</v>
      </c>
      <c r="DI48" s="93">
        <f t="shared" si="8"/>
        <v>0.25360475496411827</v>
      </c>
      <c r="DJ48" s="3">
        <f t="shared" si="9"/>
        <v>0.2487930685720009</v>
      </c>
      <c r="DL48" s="90">
        <f t="shared" si="25"/>
        <v>0</v>
      </c>
      <c r="DM48" s="91">
        <f t="shared" si="22"/>
        <v>0</v>
      </c>
      <c r="DN48" s="89">
        <f>SUM(DM$9:DM48)*RLR</f>
        <v>120</v>
      </c>
      <c r="DO48" s="90">
        <f>DN48-SUM(DP$9:DP48)</f>
        <v>90.14483177135989</v>
      </c>
      <c r="DP48" s="89">
        <f t="shared" si="23"/>
        <v>0.68119520230246766</v>
      </c>
      <c r="DQ48" s="90">
        <f>SUM(DP$9:DP48)*RRF</f>
        <v>20.898617760048076</v>
      </c>
      <c r="DS48" s="2">
        <f t="shared" si="10"/>
        <v>1.5</v>
      </c>
      <c r="DT48" s="2">
        <f t="shared" si="11"/>
        <v>0.75</v>
      </c>
    </row>
    <row r="49" spans="9:124" x14ac:dyDescent="0.25">
      <c r="K49" s="70"/>
      <c r="U49" s="70"/>
      <c r="AE49" s="70"/>
      <c r="CL49" s="14">
        <f t="shared" si="18"/>
        <v>0.4</v>
      </c>
      <c r="CM49" s="59">
        <f>IF('Baseline model'!$B$4="AY",0,IFERROR(P*INDEX('UWYr writing pattern'!$C$4:$C$18,MATCH('Baseline model'!$CL49,'UWYr writing pattern'!$A$4:$A$18,0)) / 25,CM48))</f>
        <v>0</v>
      </c>
      <c r="CN49" s="36">
        <f t="shared" si="19"/>
        <v>54.632266710107473</v>
      </c>
      <c r="CP49" s="34">
        <f t="shared" si="20"/>
        <v>0.83196345243818481</v>
      </c>
      <c r="CQ49" s="31">
        <f>SUM($CP$9:CP49)*RLR</f>
        <v>54.441279947871067</v>
      </c>
      <c r="CR49" s="32"/>
      <c r="CS49" s="36">
        <f>CQ49-SUM($CU$9:CU49)</f>
        <v>46.478019778895387</v>
      </c>
      <c r="CU49" s="31">
        <f t="shared" si="21"/>
        <v>0.34367504007029892</v>
      </c>
      <c r="CV49" s="36">
        <f>SUM($CU$9:CU49)*RRF</f>
        <v>5.5742821182829765</v>
      </c>
      <c r="CW49" s="33"/>
      <c r="CX49" s="36">
        <f t="shared" si="0"/>
        <v>52.052301897178367</v>
      </c>
      <c r="CY49" s="33"/>
      <c r="CZ49" s="31">
        <f t="shared" si="1"/>
        <v>45.891104036490269</v>
      </c>
      <c r="DA49" s="31">
        <f t="shared" si="2"/>
        <v>32.534613845226772</v>
      </c>
      <c r="DB49" s="31">
        <f t="shared" si="3"/>
        <v>78.425717881717048</v>
      </c>
      <c r="DC49" s="31">
        <f t="shared" si="4"/>
        <v>31.947698102821633</v>
      </c>
      <c r="DD49" s="31"/>
      <c r="DE49" s="33">
        <f t="shared" si="5"/>
        <v>6.636050140813067E-2</v>
      </c>
      <c r="DF49" s="33">
        <f t="shared" si="6"/>
        <v>0.61967026068069486</v>
      </c>
      <c r="DG49" s="3"/>
      <c r="DH49" s="33">
        <f t="shared" si="7"/>
        <v>0.45367733289892553</v>
      </c>
      <c r="DI49" s="93">
        <f t="shared" si="8"/>
        <v>0.25918177931828212</v>
      </c>
      <c r="DJ49" s="3">
        <f t="shared" si="9"/>
        <v>0.25442712055771088</v>
      </c>
      <c r="DL49" s="90">
        <f t="shared" si="25"/>
        <v>0</v>
      </c>
      <c r="DM49" s="91">
        <f t="shared" si="22"/>
        <v>0</v>
      </c>
      <c r="DN49" s="89">
        <f>SUM(DM$9:DM49)*RLR</f>
        <v>120</v>
      </c>
      <c r="DO49" s="90">
        <f>DN49-SUM(DP$9:DP49)</f>
        <v>89.468745533074696</v>
      </c>
      <c r="DP49" s="89">
        <f t="shared" si="23"/>
        <v>0.67608623828519909</v>
      </c>
      <c r="DQ49" s="90">
        <f>SUM(DP$9:DP49)*RRF</f>
        <v>21.371878126847715</v>
      </c>
      <c r="DS49" s="2">
        <f t="shared" si="10"/>
        <v>1.5</v>
      </c>
      <c r="DT49" s="2">
        <f t="shared" si="11"/>
        <v>0.75</v>
      </c>
    </row>
    <row r="50" spans="9:124" x14ac:dyDescent="0.25">
      <c r="K50" s="70"/>
      <c r="U50" s="70"/>
      <c r="AE50" s="70"/>
      <c r="CL50" s="14">
        <f t="shared" si="18"/>
        <v>0.41</v>
      </c>
      <c r="CM50" s="59">
        <f>IF('Baseline model'!$B$4="AY",0,IFERROR(P*INDEX('UWYr writing pattern'!$C$4:$C$18,MATCH('Baseline model'!$CL50,'UWYr writing pattern'!$A$4:$A$18,0)) / 25,CM49))</f>
        <v>0</v>
      </c>
      <c r="CN50" s="36">
        <f t="shared" si="19"/>
        <v>53.81278270945586</v>
      </c>
      <c r="CP50" s="34">
        <f t="shared" si="20"/>
        <v>0.81948400065161209</v>
      </c>
      <c r="CQ50" s="31">
        <f>SUM($CP$9:CP50)*RLR</f>
        <v>55.424660748653004</v>
      </c>
      <c r="CR50" s="32"/>
      <c r="CS50" s="36">
        <f>CQ50-SUM($CU$9:CU50)</f>
        <v>47.112815431335605</v>
      </c>
      <c r="CU50" s="31">
        <f t="shared" si="21"/>
        <v>0.34858514834171545</v>
      </c>
      <c r="CV50" s="36">
        <f>SUM($CU$9:CU50)*RRF</f>
        <v>5.8182917221221775</v>
      </c>
      <c r="CW50" s="33"/>
      <c r="CX50" s="36">
        <f t="shared" si="0"/>
        <v>52.931107153457781</v>
      </c>
      <c r="CY50" s="33"/>
      <c r="CZ50" s="31">
        <f t="shared" si="1"/>
        <v>45.202737475942918</v>
      </c>
      <c r="DA50" s="31">
        <f t="shared" si="2"/>
        <v>32.978970801934921</v>
      </c>
      <c r="DB50" s="31">
        <f t="shared" si="3"/>
        <v>78.181708277877846</v>
      </c>
      <c r="DC50" s="31">
        <f t="shared" si="4"/>
        <v>31.068892846542219</v>
      </c>
      <c r="DD50" s="31"/>
      <c r="DE50" s="33">
        <f t="shared" si="5"/>
        <v>6.9265377644311635E-2</v>
      </c>
      <c r="DF50" s="33">
        <f t="shared" si="6"/>
        <v>0.63013222801735458</v>
      </c>
      <c r="DG50" s="3"/>
      <c r="DH50" s="33">
        <f t="shared" si="7"/>
        <v>0.46187217290544169</v>
      </c>
      <c r="DI50" s="93">
        <f t="shared" si="8"/>
        <v>0.2647171324521993</v>
      </c>
      <c r="DJ50" s="3">
        <f t="shared" si="9"/>
        <v>0.2600189171535281</v>
      </c>
      <c r="DL50" s="90">
        <f t="shared" si="25"/>
        <v>0</v>
      </c>
      <c r="DM50" s="91">
        <f t="shared" si="22"/>
        <v>0</v>
      </c>
      <c r="DN50" s="89">
        <f>SUM(DM$9:DM50)*RLR</f>
        <v>120</v>
      </c>
      <c r="DO50" s="90">
        <f>DN50-SUM(DP$9:DP50)</f>
        <v>88.797729941576634</v>
      </c>
      <c r="DP50" s="89">
        <f t="shared" si="23"/>
        <v>0.67101559149806023</v>
      </c>
      <c r="DQ50" s="90">
        <f>SUM(DP$9:DP50)*RRF</f>
        <v>21.841589040896359</v>
      </c>
      <c r="DS50" s="2">
        <f t="shared" si="10"/>
        <v>1.5</v>
      </c>
      <c r="DT50" s="2">
        <f t="shared" si="11"/>
        <v>0.75</v>
      </c>
    </row>
    <row r="51" spans="9:124" x14ac:dyDescent="0.25"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AD51" s="64"/>
      <c r="AE51" s="64"/>
      <c r="CL51" s="14">
        <f t="shared" si="18"/>
        <v>0.42</v>
      </c>
      <c r="CM51" s="59">
        <f>IF('Baseline model'!$B$4="AY",0,IFERROR(P*INDEX('UWYr writing pattern'!$C$4:$C$18,MATCH('Baseline model'!$CL51,'UWYr writing pattern'!$A$4:$A$18,0)) / 25,CM50))</f>
        <v>0</v>
      </c>
      <c r="CN51" s="36">
        <f t="shared" si="19"/>
        <v>53.005590968814019</v>
      </c>
      <c r="CP51" s="34">
        <f t="shared" si="20"/>
        <v>0.80719174064183796</v>
      </c>
      <c r="CQ51" s="31">
        <f>SUM($CP$9:CP51)*RLR</f>
        <v>56.393290837423208</v>
      </c>
      <c r="CR51" s="32"/>
      <c r="CS51" s="36">
        <f>CQ51-SUM($CU$9:CU51)</f>
        <v>47.728099404370795</v>
      </c>
      <c r="CU51" s="31">
        <f t="shared" si="21"/>
        <v>0.35334611573501706</v>
      </c>
      <c r="CV51" s="36">
        <f>SUM($CU$9:CU51)*RRF</f>
        <v>6.0656340031366893</v>
      </c>
      <c r="CW51" s="33"/>
      <c r="CX51" s="36">
        <f t="shared" si="0"/>
        <v>53.793733407507482</v>
      </c>
      <c r="CY51" s="33"/>
      <c r="CZ51" s="31">
        <f t="shared" si="1"/>
        <v>44.524696413803774</v>
      </c>
      <c r="DA51" s="31">
        <f t="shared" si="2"/>
        <v>33.409669583059554</v>
      </c>
      <c r="DB51" s="31">
        <f t="shared" si="3"/>
        <v>77.934365996863335</v>
      </c>
      <c r="DC51" s="31">
        <f t="shared" si="4"/>
        <v>30.206266592492518</v>
      </c>
      <c r="DD51" s="31"/>
      <c r="DE51" s="33">
        <f t="shared" si="5"/>
        <v>7.220992860877011E-2</v>
      </c>
      <c r="DF51" s="33">
        <f t="shared" si="6"/>
        <v>0.6404015881846129</v>
      </c>
      <c r="DG51" s="3"/>
      <c r="DH51" s="33">
        <f t="shared" si="7"/>
        <v>0.46994409031186007</v>
      </c>
      <c r="DI51" s="93">
        <f t="shared" si="8"/>
        <v>0.27021112573094319</v>
      </c>
      <c r="DJ51" s="3">
        <f t="shared" si="9"/>
        <v>0.2655687752748766</v>
      </c>
      <c r="DL51" s="90">
        <f t="shared" si="25"/>
        <v>0</v>
      </c>
      <c r="DM51" s="91">
        <f t="shared" si="22"/>
        <v>0</v>
      </c>
      <c r="DN51" s="89">
        <f>SUM(DM$9:DM51)*RLR</f>
        <v>120</v>
      </c>
      <c r="DO51" s="90">
        <f>DN51-SUM(DP$9:DP51)</f>
        <v>88.131746967014806</v>
      </c>
      <c r="DP51" s="89">
        <f t="shared" si="23"/>
        <v>0.66598297456182476</v>
      </c>
      <c r="DQ51" s="90">
        <f>SUM(DP$9:DP51)*RRF</f>
        <v>22.307777123089636</v>
      </c>
      <c r="DS51" s="2">
        <f t="shared" si="10"/>
        <v>1.5</v>
      </c>
      <c r="DT51" s="2">
        <f t="shared" si="11"/>
        <v>0.75</v>
      </c>
    </row>
    <row r="52" spans="9:124" x14ac:dyDescent="0.25"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AD52" s="64"/>
      <c r="AE52" s="64"/>
      <c r="CL52" s="14">
        <f t="shared" si="18"/>
        <v>0.43</v>
      </c>
      <c r="CM52" s="59">
        <f>IF('Baseline model'!$B$4="AY",0,IFERROR(P*INDEX('UWYr writing pattern'!$C$4:$C$18,MATCH('Baseline model'!$CL52,'UWYr writing pattern'!$A$4:$A$18,0)) / 25,CM51))</f>
        <v>0</v>
      </c>
      <c r="CN52" s="36">
        <f t="shared" si="19"/>
        <v>52.21050710428181</v>
      </c>
      <c r="CP52" s="34">
        <f t="shared" si="20"/>
        <v>0.79508386453221025</v>
      </c>
      <c r="CQ52" s="31">
        <f>SUM($CP$9:CP52)*RLR</f>
        <v>57.347391474861858</v>
      </c>
      <c r="CR52" s="32"/>
      <c r="CS52" s="36">
        <f>CQ52-SUM($CU$9:CU52)</f>
        <v>48.324239296276666</v>
      </c>
      <c r="CU52" s="31">
        <f t="shared" si="21"/>
        <v>0.35796074553278096</v>
      </c>
      <c r="CV52" s="36">
        <f>SUM($CU$9:CU52)*RRF</f>
        <v>6.316206525009636</v>
      </c>
      <c r="CW52" s="33"/>
      <c r="CX52" s="36">
        <f t="shared" si="0"/>
        <v>54.640445821286299</v>
      </c>
      <c r="CY52" s="33"/>
      <c r="CZ52" s="31">
        <f t="shared" si="1"/>
        <v>43.85682596759672</v>
      </c>
      <c r="DA52" s="31">
        <f t="shared" si="2"/>
        <v>33.826967507393661</v>
      </c>
      <c r="DB52" s="31">
        <f t="shared" si="3"/>
        <v>77.683793474990381</v>
      </c>
      <c r="DC52" s="31">
        <f t="shared" si="4"/>
        <v>29.359554178713701</v>
      </c>
      <c r="DD52" s="31"/>
      <c r="DE52" s="33">
        <f t="shared" si="5"/>
        <v>7.5192934821543281E-2</v>
      </c>
      <c r="DF52" s="33">
        <f t="shared" si="6"/>
        <v>0.6504814978724559</v>
      </c>
      <c r="DG52" s="3"/>
      <c r="DH52" s="33">
        <f t="shared" si="7"/>
        <v>0.47789492895718216</v>
      </c>
      <c r="DI52" s="93">
        <f t="shared" si="8"/>
        <v>0.27566406819308431</v>
      </c>
      <c r="DJ52" s="3">
        <f t="shared" si="9"/>
        <v>0.27107700946031499</v>
      </c>
      <c r="DL52" s="90">
        <f t="shared" si="25"/>
        <v>0</v>
      </c>
      <c r="DM52" s="91">
        <f t="shared" si="22"/>
        <v>0</v>
      </c>
      <c r="DN52" s="89">
        <f>SUM(DM$9:DM52)*RLR</f>
        <v>120</v>
      </c>
      <c r="DO52" s="90">
        <f>DN52-SUM(DP$9:DP52)</f>
        <v>87.470758864762189</v>
      </c>
      <c r="DP52" s="89">
        <f t="shared" si="23"/>
        <v>0.66098810225261106</v>
      </c>
      <c r="DQ52" s="90">
        <f>SUM(DP$9:DP52)*RRF</f>
        <v>22.77046879466646</v>
      </c>
      <c r="DS52" s="2">
        <f t="shared" si="10"/>
        <v>1.5</v>
      </c>
      <c r="DT52" s="2">
        <f t="shared" si="11"/>
        <v>0.75</v>
      </c>
    </row>
    <row r="53" spans="9:124" x14ac:dyDescent="0.25"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CL53" s="14">
        <f t="shared" si="18"/>
        <v>0.44</v>
      </c>
      <c r="CM53" s="59">
        <f>IF('Baseline model'!$B$4="AY",0,IFERROR(P*INDEX('UWYr writing pattern'!$C$4:$C$18,MATCH('Baseline model'!$CL53,'UWYr writing pattern'!$A$4:$A$18,0)) / 25,CM52))</f>
        <v>0</v>
      </c>
      <c r="CN53" s="36">
        <f t="shared" si="19"/>
        <v>51.427349497717586</v>
      </c>
      <c r="CP53" s="34">
        <f t="shared" si="20"/>
        <v>0.78315760656422717</v>
      </c>
      <c r="CQ53" s="31">
        <f>SUM($CP$9:CP53)*RLR</f>
        <v>58.287180602738928</v>
      </c>
      <c r="CR53" s="32"/>
      <c r="CS53" s="36">
        <f>CQ53-SUM($CU$9:CU53)</f>
        <v>48.901596629431658</v>
      </c>
      <c r="CU53" s="31">
        <f t="shared" si="21"/>
        <v>0.36243179472207504</v>
      </c>
      <c r="CV53" s="36">
        <f>SUM($CU$9:CU53)*RRF</f>
        <v>6.5699087813150889</v>
      </c>
      <c r="CW53" s="33"/>
      <c r="CX53" s="36">
        <f t="shared" si="0"/>
        <v>55.471505410746744</v>
      </c>
      <c r="CY53" s="33"/>
      <c r="CZ53" s="31">
        <f t="shared" si="1"/>
        <v>43.198973578082764</v>
      </c>
      <c r="DA53" s="31">
        <f t="shared" si="2"/>
        <v>34.231117640602157</v>
      </c>
      <c r="DB53" s="31">
        <f t="shared" si="3"/>
        <v>77.430091218684922</v>
      </c>
      <c r="DC53" s="31">
        <f t="shared" si="4"/>
        <v>28.528494589253256</v>
      </c>
      <c r="DD53" s="31"/>
      <c r="DE53" s="33">
        <f t="shared" si="5"/>
        <v>7.8213199777560583E-2</v>
      </c>
      <c r="DF53" s="33">
        <f t="shared" si="6"/>
        <v>0.66037506441365168</v>
      </c>
      <c r="DG53" s="3"/>
      <c r="DH53" s="33">
        <f t="shared" si="7"/>
        <v>0.48572650502282438</v>
      </c>
      <c r="DI53" s="93">
        <f t="shared" si="8"/>
        <v>0.28107626656807383</v>
      </c>
      <c r="DJ53" s="3">
        <f t="shared" si="9"/>
        <v>0.27654393188936266</v>
      </c>
      <c r="DL53" s="90">
        <f t="shared" si="25"/>
        <v>0</v>
      </c>
      <c r="DM53" s="91">
        <f t="shared" si="22"/>
        <v>0</v>
      </c>
      <c r="DN53" s="89">
        <f>SUM(DM$9:DM53)*RLR</f>
        <v>120</v>
      </c>
      <c r="DO53" s="90">
        <f>DN53-SUM(DP$9:DP53)</f>
        <v>86.814728173276478</v>
      </c>
      <c r="DP53" s="89">
        <f t="shared" si="23"/>
        <v>0.65603069148571647</v>
      </c>
      <c r="DQ53" s="90">
        <f>SUM(DP$9:DP53)*RRF</f>
        <v>23.229690278706464</v>
      </c>
      <c r="DS53" s="2">
        <f t="shared" si="10"/>
        <v>1.5</v>
      </c>
      <c r="DT53" s="2">
        <f t="shared" si="11"/>
        <v>0.75</v>
      </c>
    </row>
    <row r="54" spans="9:124" x14ac:dyDescent="0.25"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CL54" s="14">
        <f t="shared" si="18"/>
        <v>0.45</v>
      </c>
      <c r="CM54" s="59">
        <f>IF('Baseline model'!$B$4="AY",0,IFERROR(P*INDEX('UWYr writing pattern'!$C$4:$C$18,MATCH('Baseline model'!$CL54,'UWYr writing pattern'!$A$4:$A$18,0)) / 25,CM53))</f>
        <v>0</v>
      </c>
      <c r="CN54" s="36">
        <f t="shared" si="19"/>
        <v>50.655939255251823</v>
      </c>
      <c r="CP54" s="34">
        <f t="shared" si="20"/>
        <v>0.77141024246576384</v>
      </c>
      <c r="CQ54" s="31">
        <f>SUM($CP$9:CP54)*RLR</f>
        <v>59.212872893697842</v>
      </c>
      <c r="CR54" s="32"/>
      <c r="CS54" s="36">
        <f>CQ54-SUM($CU$9:CU54)</f>
        <v>49.460526945669834</v>
      </c>
      <c r="CU54" s="31">
        <f t="shared" si="21"/>
        <v>0.36676197472073746</v>
      </c>
      <c r="CV54" s="36">
        <f>SUM($CU$9:CU54)*RRF</f>
        <v>6.8266421636196055</v>
      </c>
      <c r="CW54" s="33"/>
      <c r="CX54" s="36">
        <f t="shared" si="0"/>
        <v>56.287169109289437</v>
      </c>
      <c r="CY54" s="33"/>
      <c r="CZ54" s="31">
        <f t="shared" si="1"/>
        <v>42.550988974411531</v>
      </c>
      <c r="DA54" s="31">
        <f t="shared" si="2"/>
        <v>34.62236886196888</v>
      </c>
      <c r="DB54" s="31">
        <f t="shared" si="3"/>
        <v>77.173357836380404</v>
      </c>
      <c r="DC54" s="31">
        <f t="shared" si="4"/>
        <v>27.712830890710563</v>
      </c>
      <c r="DD54" s="31"/>
      <c r="DE54" s="33">
        <f t="shared" si="5"/>
        <v>8.1269549566900065E-2</v>
      </c>
      <c r="DF54" s="33">
        <f t="shared" si="6"/>
        <v>0.67008534653915997</v>
      </c>
      <c r="DG54" s="3"/>
      <c r="DH54" s="33">
        <f t="shared" si="7"/>
        <v>0.49344060744748203</v>
      </c>
      <c r="DI54" s="93">
        <f t="shared" si="8"/>
        <v>0.28644802529349755</v>
      </c>
      <c r="DJ54" s="3">
        <f t="shared" si="9"/>
        <v>0.28196985240019246</v>
      </c>
      <c r="DL54" s="90">
        <f t="shared" si="25"/>
        <v>0</v>
      </c>
      <c r="DM54" s="91">
        <f t="shared" si="22"/>
        <v>0</v>
      </c>
      <c r="DN54" s="89">
        <f>SUM(DM$9:DM54)*RLR</f>
        <v>120</v>
      </c>
      <c r="DO54" s="90">
        <f>DN54-SUM(DP$9:DP54)</f>
        <v>86.163617711976912</v>
      </c>
      <c r="DP54" s="89">
        <f t="shared" si="23"/>
        <v>0.65111046129957362</v>
      </c>
      <c r="DQ54" s="90">
        <f>SUM(DP$9:DP54)*RRF</f>
        <v>23.685467601616164</v>
      </c>
      <c r="DS54" s="2">
        <f t="shared" si="10"/>
        <v>1.5</v>
      </c>
      <c r="DT54" s="2">
        <f t="shared" si="11"/>
        <v>0.75</v>
      </c>
    </row>
    <row r="55" spans="9:124" x14ac:dyDescent="0.25"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CL55" s="14">
        <f t="shared" si="18"/>
        <v>0.46</v>
      </c>
      <c r="CM55" s="59">
        <f>IF('Baseline model'!$B$4="AY",0,IFERROR(P*INDEX('UWYr writing pattern'!$C$4:$C$18,MATCH('Baseline model'!$CL55,'UWYr writing pattern'!$A$4:$A$18,0)) / 25,CM54))</f>
        <v>0</v>
      </c>
      <c r="CN55" s="36">
        <f t="shared" si="19"/>
        <v>49.896100166423047</v>
      </c>
      <c r="CP55" s="34">
        <f t="shared" si="20"/>
        <v>0.75983908882877726</v>
      </c>
      <c r="CQ55" s="31">
        <f>SUM($CP$9:CP55)*RLR</f>
        <v>60.124679800292377</v>
      </c>
      <c r="CR55" s="32"/>
      <c r="CS55" s="36">
        <f>CQ55-SUM($CU$9:CU55)</f>
        <v>50.001379900171841</v>
      </c>
      <c r="CU55" s="31">
        <f t="shared" si="21"/>
        <v>0.37095395209252374</v>
      </c>
      <c r="CV55" s="36">
        <f>SUM($CU$9:CU55)*RRF</f>
        <v>7.0863099300843722</v>
      </c>
      <c r="CW55" s="33"/>
      <c r="CX55" s="36">
        <f t="shared" si="0"/>
        <v>57.08768983025621</v>
      </c>
      <c r="CY55" s="33"/>
      <c r="CZ55" s="31">
        <f t="shared" si="1"/>
        <v>41.912724139795351</v>
      </c>
      <c r="DA55" s="31">
        <f t="shared" si="2"/>
        <v>35.000965930120287</v>
      </c>
      <c r="DB55" s="31">
        <f t="shared" si="3"/>
        <v>76.913690069915646</v>
      </c>
      <c r="DC55" s="31">
        <f t="shared" si="4"/>
        <v>26.91231016974379</v>
      </c>
      <c r="DD55" s="31"/>
      <c r="DE55" s="33">
        <f t="shared" si="5"/>
        <v>8.4360832501004429E-2</v>
      </c>
      <c r="DF55" s="33">
        <f t="shared" si="6"/>
        <v>0.6796153551220977</v>
      </c>
      <c r="DG55" s="3"/>
      <c r="DH55" s="33">
        <f t="shared" si="7"/>
        <v>0.50103899833576981</v>
      </c>
      <c r="DI55" s="93">
        <f t="shared" si="8"/>
        <v>0.29177964653220001</v>
      </c>
      <c r="DJ55" s="3">
        <f t="shared" si="9"/>
        <v>0.287355078507191</v>
      </c>
      <c r="DL55" s="90">
        <f t="shared" si="25"/>
        <v>0</v>
      </c>
      <c r="DM55" s="91">
        <f t="shared" si="22"/>
        <v>0</v>
      </c>
      <c r="DN55" s="89">
        <f>SUM(DM$9:DM55)*RLR</f>
        <v>120</v>
      </c>
      <c r="DO55" s="90">
        <f>DN55-SUM(DP$9:DP55)</f>
        <v>85.517390579137071</v>
      </c>
      <c r="DP55" s="89">
        <f t="shared" si="23"/>
        <v>0.6462271328398268</v>
      </c>
      <c r="DQ55" s="90">
        <f>SUM(DP$9:DP55)*RRF</f>
        <v>24.137826594604043</v>
      </c>
      <c r="DS55" s="2">
        <f t="shared" si="10"/>
        <v>1.5</v>
      </c>
      <c r="DT55" s="2">
        <f t="shared" si="11"/>
        <v>0.75</v>
      </c>
    </row>
    <row r="56" spans="9:124" x14ac:dyDescent="0.25"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CL56" s="14">
        <f t="shared" si="18"/>
        <v>0.47</v>
      </c>
      <c r="CM56" s="59">
        <f>IF('Baseline model'!$B$4="AY",0,IFERROR(P*INDEX('UWYr writing pattern'!$C$4:$C$18,MATCH('Baseline model'!$CL56,'UWYr writing pattern'!$A$4:$A$18,0)) / 25,CM55))</f>
        <v>0</v>
      </c>
      <c r="CN56" s="36">
        <f t="shared" si="19"/>
        <v>49.147658663926698</v>
      </c>
      <c r="CP56" s="34">
        <f t="shared" si="20"/>
        <v>0.74844150249634567</v>
      </c>
      <c r="CQ56" s="31">
        <f>SUM($CP$9:CP56)*RLR</f>
        <v>61.022809603287996</v>
      </c>
      <c r="CR56" s="32"/>
      <c r="CS56" s="36">
        <f>CQ56-SUM($CU$9:CU56)</f>
        <v>50.524499353916177</v>
      </c>
      <c r="CU56" s="31">
        <f t="shared" si="21"/>
        <v>0.37501034925128879</v>
      </c>
      <c r="CV56" s="36">
        <f>SUM($CU$9:CU56)*RRF</f>
        <v>7.3488171745602742</v>
      </c>
      <c r="CW56" s="33"/>
      <c r="CX56" s="36">
        <f t="shared" si="0"/>
        <v>57.873316528476451</v>
      </c>
      <c r="CY56" s="33"/>
      <c r="CZ56" s="31">
        <f t="shared" si="1"/>
        <v>41.28403327769842</v>
      </c>
      <c r="DA56" s="31">
        <f t="shared" si="2"/>
        <v>35.36714954774132</v>
      </c>
      <c r="DB56" s="31">
        <f t="shared" si="3"/>
        <v>76.651182825439747</v>
      </c>
      <c r="DC56" s="31">
        <f t="shared" si="4"/>
        <v>26.126683471523549</v>
      </c>
      <c r="DD56" s="31"/>
      <c r="DE56" s="33">
        <f t="shared" si="5"/>
        <v>8.7485918744765162E-2</v>
      </c>
      <c r="DF56" s="33">
        <f t="shared" si="6"/>
        <v>0.68896805391043392</v>
      </c>
      <c r="DG56" s="3"/>
      <c r="DH56" s="33">
        <f t="shared" si="7"/>
        <v>0.50852341336073326</v>
      </c>
      <c r="DI56" s="93">
        <f t="shared" si="8"/>
        <v>0.29707143018928184</v>
      </c>
      <c r="DJ56" s="3">
        <f t="shared" si="9"/>
        <v>0.29269991541838702</v>
      </c>
      <c r="DL56" s="90">
        <f t="shared" si="25"/>
        <v>0</v>
      </c>
      <c r="DM56" s="91">
        <f t="shared" si="22"/>
        <v>0</v>
      </c>
      <c r="DN56" s="89">
        <f>SUM(DM$9:DM56)*RLR</f>
        <v>120</v>
      </c>
      <c r="DO56" s="90">
        <f>DN56-SUM(DP$9:DP56)</f>
        <v>84.876010149793558</v>
      </c>
      <c r="DP56" s="89">
        <f t="shared" si="23"/>
        <v>0.64138042934352801</v>
      </c>
      <c r="DQ56" s="90">
        <f>SUM(DP$9:DP56)*RRF</f>
        <v>24.586792895144512</v>
      </c>
      <c r="DS56" s="2">
        <f t="shared" si="10"/>
        <v>1.5</v>
      </c>
      <c r="DT56" s="2">
        <f t="shared" si="11"/>
        <v>0.75</v>
      </c>
    </row>
    <row r="57" spans="9:124" x14ac:dyDescent="0.25"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CL57" s="14">
        <f t="shared" si="18"/>
        <v>0.48</v>
      </c>
      <c r="CM57" s="59">
        <f>IF('Baseline model'!$B$4="AY",0,IFERROR(P*INDEX('UWYr writing pattern'!$C$4:$C$18,MATCH('Baseline model'!$CL57,'UWYr writing pattern'!$A$4:$A$18,0)) / 25,CM56))</f>
        <v>0</v>
      </c>
      <c r="CN57" s="36">
        <f t="shared" si="19"/>
        <v>48.4104437839678</v>
      </c>
      <c r="CP57" s="34">
        <f t="shared" si="20"/>
        <v>0.73721487995890045</v>
      </c>
      <c r="CQ57" s="31">
        <f>SUM($CP$9:CP57)*RLR</f>
        <v>61.907467459238674</v>
      </c>
      <c r="CR57" s="32"/>
      <c r="CS57" s="36">
        <f>CQ57-SUM($CU$9:CU57)</f>
        <v>51.030223464712478</v>
      </c>
      <c r="CU57" s="31">
        <f t="shared" si="21"/>
        <v>0.37893374515437134</v>
      </c>
      <c r="CV57" s="36">
        <f>SUM($CU$9:CU57)*RRF</f>
        <v>7.6140707961683347</v>
      </c>
      <c r="CW57" s="33"/>
      <c r="CX57" s="36">
        <f t="shared" si="0"/>
        <v>58.644294260880812</v>
      </c>
      <c r="CY57" s="33"/>
      <c r="CZ57" s="31">
        <f t="shared" si="1"/>
        <v>40.664772778532942</v>
      </c>
      <c r="DA57" s="31">
        <f t="shared" si="2"/>
        <v>35.72115642529873</v>
      </c>
      <c r="DB57" s="31">
        <f t="shared" si="3"/>
        <v>76.385929203831665</v>
      </c>
      <c r="DC57" s="31">
        <f t="shared" si="4"/>
        <v>25.355705739119188</v>
      </c>
      <c r="DD57" s="31"/>
      <c r="DE57" s="33">
        <f t="shared" si="5"/>
        <v>9.064369995438494E-2</v>
      </c>
      <c r="DF57" s="33">
        <f t="shared" si="6"/>
        <v>0.69814636024858112</v>
      </c>
      <c r="DG57" s="3"/>
      <c r="DH57" s="33">
        <f t="shared" si="7"/>
        <v>0.51589556216032229</v>
      </c>
      <c r="DI57" s="93">
        <f t="shared" si="8"/>
        <v>0.30232367392896897</v>
      </c>
      <c r="DJ57" s="3">
        <f t="shared" si="9"/>
        <v>0.29800466605274917</v>
      </c>
      <c r="DL57" s="90">
        <f t="shared" si="25"/>
        <v>0</v>
      </c>
      <c r="DM57" s="91">
        <f t="shared" si="22"/>
        <v>0</v>
      </c>
      <c r="DN57" s="89">
        <f>SUM(DM$9:DM57)*RLR</f>
        <v>120</v>
      </c>
      <c r="DO57" s="90">
        <f>DN57-SUM(DP$9:DP57)</f>
        <v>84.239440073670096</v>
      </c>
      <c r="DP57" s="89">
        <f t="shared" si="23"/>
        <v>0.63657007612345173</v>
      </c>
      <c r="DQ57" s="90">
        <f>SUM(DP$9:DP57)*RRF</f>
        <v>25.032391948430931</v>
      </c>
      <c r="DS57" s="2">
        <f t="shared" si="10"/>
        <v>1.5</v>
      </c>
      <c r="DT57" s="2">
        <f t="shared" si="11"/>
        <v>0.75</v>
      </c>
    </row>
    <row r="58" spans="9:124" x14ac:dyDescent="0.25">
      <c r="CL58" s="14">
        <f t="shared" si="18"/>
        <v>0.49</v>
      </c>
      <c r="CM58" s="59">
        <f>IF('Baseline model'!$B$4="AY",0,IFERROR(P*INDEX('UWYr writing pattern'!$C$4:$C$18,MATCH('Baseline model'!$CL58,'UWYr writing pattern'!$A$4:$A$18,0)) / 25,CM57))</f>
        <v>0</v>
      </c>
      <c r="CN58" s="36">
        <f t="shared" si="19"/>
        <v>47.684287127208286</v>
      </c>
      <c r="CP58" s="34">
        <f t="shared" si="20"/>
        <v>0.72615665675951702</v>
      </c>
      <c r="CQ58" s="31">
        <f>SUM($CP$9:CP58)*RLR</f>
        <v>62.778855447350089</v>
      </c>
      <c r="CR58" s="32"/>
      <c r="CS58" s="36">
        <f>CQ58-SUM($CU$9:CU58)</f>
        <v>51.518884776838554</v>
      </c>
      <c r="CU58" s="31">
        <f t="shared" si="21"/>
        <v>0.38272667598534355</v>
      </c>
      <c r="CV58" s="36">
        <f>SUM($CU$9:CU58)*RRF</f>
        <v>7.8819794693580754</v>
      </c>
      <c r="CW58" s="33"/>
      <c r="CX58" s="36">
        <f t="shared" si="0"/>
        <v>59.400864246196633</v>
      </c>
      <c r="CY58" s="33"/>
      <c r="CZ58" s="31">
        <f t="shared" si="1"/>
        <v>40.054801186854952</v>
      </c>
      <c r="DA58" s="31">
        <f t="shared" si="2"/>
        <v>36.063219343786983</v>
      </c>
      <c r="DB58" s="31">
        <f t="shared" si="3"/>
        <v>76.118020530641928</v>
      </c>
      <c r="DC58" s="31">
        <f t="shared" si="4"/>
        <v>24.599135753803367</v>
      </c>
      <c r="DD58" s="31"/>
      <c r="DE58" s="33">
        <f t="shared" si="5"/>
        <v>9.3833088920929467E-2</v>
      </c>
      <c r="DF58" s="33">
        <f t="shared" si="6"/>
        <v>0.7071531457880551</v>
      </c>
      <c r="DG58" s="3"/>
      <c r="DH58" s="33">
        <f t="shared" si="7"/>
        <v>0.52315712872791742</v>
      </c>
      <c r="DI58" s="93">
        <f t="shared" si="8"/>
        <v>0.30753667319135658</v>
      </c>
      <c r="DJ58" s="3">
        <f t="shared" si="9"/>
        <v>0.30326963105735355</v>
      </c>
      <c r="DL58" s="90">
        <f t="shared" si="25"/>
        <v>0</v>
      </c>
      <c r="DM58" s="91">
        <f t="shared" si="22"/>
        <v>0</v>
      </c>
      <c r="DN58" s="89">
        <f>SUM(DM$9:DM58)*RLR</f>
        <v>120</v>
      </c>
      <c r="DO58" s="90">
        <f>DN58-SUM(DP$9:DP58)</f>
        <v>83.607644273117572</v>
      </c>
      <c r="DP58" s="89">
        <f t="shared" si="23"/>
        <v>0.63179580055252571</v>
      </c>
      <c r="DQ58" s="90">
        <f>SUM(DP$9:DP58)*RRF</f>
        <v>25.4746490088177</v>
      </c>
      <c r="DS58" s="2">
        <f t="shared" si="10"/>
        <v>1.5</v>
      </c>
      <c r="DT58" s="2">
        <f t="shared" si="11"/>
        <v>0.75</v>
      </c>
    </row>
    <row r="59" spans="9:124" x14ac:dyDescent="0.25">
      <c r="CL59" s="14">
        <f t="shared" si="18"/>
        <v>0.5</v>
      </c>
      <c r="CM59" s="59">
        <f>IF('Baseline model'!$B$4="AY",0,IFERROR(P*INDEX('UWYr writing pattern'!$C$4:$C$18,MATCH('Baseline model'!$CL59,'UWYr writing pattern'!$A$4:$A$18,0)) / 25,CM58))</f>
        <v>0</v>
      </c>
      <c r="CN59" s="36">
        <f t="shared" si="19"/>
        <v>46.969022820300161</v>
      </c>
      <c r="CP59" s="34">
        <f t="shared" si="20"/>
        <v>0.71526430690812437</v>
      </c>
      <c r="CQ59" s="31">
        <f>SUM($CP$9:CP59)*RLR</f>
        <v>63.637172615639841</v>
      </c>
      <c r="CR59" s="32"/>
      <c r="CS59" s="36">
        <f>CQ59-SUM($CU$9:CU59)</f>
        <v>51.990810309302013</v>
      </c>
      <c r="CU59" s="31">
        <f t="shared" si="21"/>
        <v>0.38639163582628916</v>
      </c>
      <c r="CV59" s="36">
        <f>SUM($CU$9:CU59)*RRF</f>
        <v>8.1524536144364781</v>
      </c>
      <c r="CW59" s="33"/>
      <c r="CX59" s="36">
        <f t="shared" si="0"/>
        <v>60.143263923738488</v>
      </c>
      <c r="CY59" s="33"/>
      <c r="CZ59" s="31">
        <f t="shared" si="1"/>
        <v>39.453979169052133</v>
      </c>
      <c r="DA59" s="31">
        <f t="shared" si="2"/>
        <v>36.393567216511407</v>
      </c>
      <c r="DB59" s="31">
        <f t="shared" si="3"/>
        <v>75.847546385563533</v>
      </c>
      <c r="DC59" s="31">
        <f t="shared" si="4"/>
        <v>23.856736076261512</v>
      </c>
      <c r="DD59" s="31"/>
      <c r="DE59" s="33">
        <f t="shared" si="5"/>
        <v>9.7053019219481881E-2</v>
      </c>
      <c r="DF59" s="33">
        <f t="shared" si="6"/>
        <v>0.71599123718736291</v>
      </c>
      <c r="DG59" s="3"/>
      <c r="DH59" s="33">
        <f t="shared" si="7"/>
        <v>0.53030977179699867</v>
      </c>
      <c r="DI59" s="93">
        <f t="shared" si="8"/>
        <v>0.31271072120902776</v>
      </c>
      <c r="DJ59" s="3">
        <f t="shared" si="9"/>
        <v>0.30849510882442338</v>
      </c>
      <c r="DL59" s="90">
        <f t="shared" si="25"/>
        <v>0</v>
      </c>
      <c r="DM59" s="91">
        <f t="shared" si="22"/>
        <v>0</v>
      </c>
      <c r="DN59" s="89">
        <f>SUM(DM$9:DM59)*RLR</f>
        <v>120</v>
      </c>
      <c r="DO59" s="90">
        <f>DN59-SUM(DP$9:DP59)</f>
        <v>82.980586941069191</v>
      </c>
      <c r="DP59" s="89">
        <f t="shared" si="23"/>
        <v>0.62705733204838188</v>
      </c>
      <c r="DQ59" s="90">
        <f>SUM(DP$9:DP59)*RRF</f>
        <v>25.913589141251563</v>
      </c>
      <c r="DS59" s="2">
        <f t="shared" si="10"/>
        <v>1.5</v>
      </c>
      <c r="DT59" s="2">
        <f t="shared" si="11"/>
        <v>0.75</v>
      </c>
    </row>
    <row r="60" spans="9:124" x14ac:dyDescent="0.25">
      <c r="CL60" s="14">
        <f t="shared" si="18"/>
        <v>0.51</v>
      </c>
      <c r="CM60" s="59">
        <f>IF('Baseline model'!$B$4="AY",0,IFERROR(P*INDEX('UWYr writing pattern'!$C$4:$C$18,MATCH('Baseline model'!$CL60,'UWYr writing pattern'!$A$4:$A$18,0)) / 25,CM59))</f>
        <v>0</v>
      </c>
      <c r="CN60" s="36">
        <f t="shared" si="19"/>
        <v>46.264487477995658</v>
      </c>
      <c r="CP60" s="34">
        <f t="shared" si="20"/>
        <v>0.70453534230450243</v>
      </c>
      <c r="CQ60" s="31">
        <f>SUM($CP$9:CP60)*RLR</f>
        <v>64.482615026405242</v>
      </c>
      <c r="CR60" s="32"/>
      <c r="CS60" s="36">
        <f>CQ60-SUM($CU$9:CU60)</f>
        <v>52.446321642747648</v>
      </c>
      <c r="CU60" s="31">
        <f t="shared" si="21"/>
        <v>0.38993107731976506</v>
      </c>
      <c r="CV60" s="36">
        <f>SUM($CU$9:CU60)*RRF</f>
        <v>8.4254053685603143</v>
      </c>
      <c r="CW60" s="33"/>
      <c r="CX60" s="36">
        <f t="shared" si="0"/>
        <v>60.871727011307961</v>
      </c>
      <c r="CY60" s="33"/>
      <c r="CZ60" s="31">
        <f t="shared" si="1"/>
        <v>38.862169481516347</v>
      </c>
      <c r="DA60" s="31">
        <f t="shared" si="2"/>
        <v>36.712425149923348</v>
      </c>
      <c r="DB60" s="31">
        <f t="shared" si="3"/>
        <v>75.574594631439695</v>
      </c>
      <c r="DC60" s="31">
        <f t="shared" si="4"/>
        <v>23.128272988692039</v>
      </c>
      <c r="DD60" s="31"/>
      <c r="DE60" s="33">
        <f t="shared" si="5"/>
        <v>0.10030244486381326</v>
      </c>
      <c r="DF60" s="33">
        <f t="shared" si="6"/>
        <v>0.72466341680128521</v>
      </c>
      <c r="DG60" s="3"/>
      <c r="DH60" s="33">
        <f t="shared" si="7"/>
        <v>0.53735512522004369</v>
      </c>
      <c r="DI60" s="93">
        <f t="shared" si="8"/>
        <v>0.31784610902354782</v>
      </c>
      <c r="DJ60" s="3">
        <f t="shared" si="9"/>
        <v>0.31368139550824026</v>
      </c>
      <c r="DL60" s="90">
        <f t="shared" si="25"/>
        <v>0</v>
      </c>
      <c r="DM60" s="91">
        <f t="shared" si="22"/>
        <v>0</v>
      </c>
      <c r="DN60" s="89">
        <f>SUM(DM$9:DM60)*RLR</f>
        <v>120</v>
      </c>
      <c r="DO60" s="90">
        <f>DN60-SUM(DP$9:DP60)</f>
        <v>82.358232539011169</v>
      </c>
      <c r="DP60" s="89">
        <f t="shared" si="23"/>
        <v>0.62235440205801895</v>
      </c>
      <c r="DQ60" s="90">
        <f>SUM(DP$9:DP60)*RRF</f>
        <v>26.349237222692182</v>
      </c>
      <c r="DS60" s="2">
        <f t="shared" si="10"/>
        <v>1.5</v>
      </c>
      <c r="DT60" s="2">
        <f t="shared" si="11"/>
        <v>0.75</v>
      </c>
    </row>
    <row r="61" spans="9:124" x14ac:dyDescent="0.25">
      <c r="CL61" s="14">
        <f t="shared" si="18"/>
        <v>0.52</v>
      </c>
      <c r="CM61" s="59">
        <f>IF('Baseline model'!$B$4="AY",0,IFERROR(P*INDEX('UWYr writing pattern'!$C$4:$C$18,MATCH('Baseline model'!$CL61,'UWYr writing pattern'!$A$4:$A$18,0)) / 25,CM60))</f>
        <v>0</v>
      </c>
      <c r="CN61" s="36">
        <f t="shared" si="19"/>
        <v>45.570520165825727</v>
      </c>
      <c r="CP61" s="34">
        <f t="shared" si="20"/>
        <v>0.6939673121699349</v>
      </c>
      <c r="CQ61" s="31">
        <f>SUM($CP$9:CP61)*RLR</f>
        <v>65.315375801009154</v>
      </c>
      <c r="CR61" s="32"/>
      <c r="CS61" s="36">
        <f>CQ61-SUM($CU$9:CU61)</f>
        <v>52.885735005030952</v>
      </c>
      <c r="CU61" s="31">
        <f t="shared" si="21"/>
        <v>0.39334741232060738</v>
      </c>
      <c r="CV61" s="36">
        <f>SUM($CU$9:CU61)*RRF</f>
        <v>8.7007485571847401</v>
      </c>
      <c r="CW61" s="33"/>
      <c r="CX61" s="36">
        <f t="shared" si="0"/>
        <v>61.58648356221569</v>
      </c>
      <c r="CY61" s="33"/>
      <c r="CZ61" s="31">
        <f t="shared" si="1"/>
        <v>38.279236939293604</v>
      </c>
      <c r="DA61" s="31">
        <f t="shared" si="2"/>
        <v>37.020014503521665</v>
      </c>
      <c r="DB61" s="31">
        <f t="shared" si="3"/>
        <v>75.299251442815262</v>
      </c>
      <c r="DC61" s="31">
        <f t="shared" si="4"/>
        <v>22.41351643778431</v>
      </c>
      <c r="DD61" s="31"/>
      <c r="DE61" s="33">
        <f t="shared" si="5"/>
        <v>0.103580339966485</v>
      </c>
      <c r="DF61" s="33">
        <f t="shared" si="6"/>
        <v>0.73317242335971056</v>
      </c>
      <c r="DG61" s="3"/>
      <c r="DH61" s="33">
        <f t="shared" si="7"/>
        <v>0.54429479834174299</v>
      </c>
      <c r="DI61" s="93">
        <f t="shared" si="8"/>
        <v>0.32294312550183535</v>
      </c>
      <c r="DJ61" s="3">
        <f t="shared" si="9"/>
        <v>0.31882878504192846</v>
      </c>
      <c r="DL61" s="90">
        <f t="shared" si="25"/>
        <v>0</v>
      </c>
      <c r="DM61" s="91">
        <f t="shared" si="22"/>
        <v>0</v>
      </c>
      <c r="DN61" s="89">
        <f>SUM(DM$9:DM61)*RLR</f>
        <v>120</v>
      </c>
      <c r="DO61" s="90">
        <f>DN61-SUM(DP$9:DP61)</f>
        <v>81.740545794968583</v>
      </c>
      <c r="DP61" s="89">
        <f t="shared" si="23"/>
        <v>0.61768674404258384</v>
      </c>
      <c r="DQ61" s="90">
        <f>SUM(DP$9:DP61)*RRF</f>
        <v>26.78161794352199</v>
      </c>
      <c r="DS61" s="2">
        <f t="shared" si="10"/>
        <v>1.5</v>
      </c>
      <c r="DT61" s="2">
        <f t="shared" si="11"/>
        <v>0.75</v>
      </c>
    </row>
    <row r="62" spans="9:124" x14ac:dyDescent="0.25">
      <c r="CL62" s="14">
        <f t="shared" si="18"/>
        <v>0.53</v>
      </c>
      <c r="CM62" s="59">
        <f>IF('Baseline model'!$B$4="AY",0,IFERROR(P*INDEX('UWYr writing pattern'!$C$4:$C$18,MATCH('Baseline model'!$CL62,'UWYr writing pattern'!$A$4:$A$18,0)) / 25,CM61))</f>
        <v>0</v>
      </c>
      <c r="CN62" s="36">
        <f t="shared" si="19"/>
        <v>44.886962363338341</v>
      </c>
      <c r="CP62" s="34">
        <f t="shared" si="20"/>
        <v>0.68355780248738596</v>
      </c>
      <c r="CQ62" s="31">
        <f>SUM($CP$9:CP62)*RLR</f>
        <v>66.135645163994027</v>
      </c>
      <c r="CR62" s="32"/>
      <c r="CS62" s="36">
        <f>CQ62-SUM($CU$9:CU62)</f>
        <v>53.309361355478096</v>
      </c>
      <c r="CU62" s="31">
        <f t="shared" si="21"/>
        <v>0.39664301253773221</v>
      </c>
      <c r="CV62" s="36">
        <f>SUM($CU$9:CU62)*RRF</f>
        <v>8.9783986659611514</v>
      </c>
      <c r="CW62" s="33"/>
      <c r="CX62" s="36">
        <f t="shared" si="0"/>
        <v>62.287760021439247</v>
      </c>
      <c r="CY62" s="33"/>
      <c r="CZ62" s="31">
        <f t="shared" si="1"/>
        <v>37.705048385204201</v>
      </c>
      <c r="DA62" s="31">
        <f t="shared" si="2"/>
        <v>37.316552948834662</v>
      </c>
      <c r="DB62" s="31">
        <f t="shared" si="3"/>
        <v>75.021601334038863</v>
      </c>
      <c r="DC62" s="31">
        <f t="shared" si="4"/>
        <v>21.712239978560753</v>
      </c>
      <c r="DD62" s="31"/>
      <c r="DE62" s="33">
        <f t="shared" si="5"/>
        <v>0.10688569840429943</v>
      </c>
      <c r="DF62" s="33">
        <f t="shared" si="6"/>
        <v>0.74152095263618156</v>
      </c>
      <c r="DG62" s="3"/>
      <c r="DH62" s="33">
        <f t="shared" si="7"/>
        <v>0.55113037636661688</v>
      </c>
      <c r="DI62" s="93">
        <f t="shared" si="8"/>
        <v>0.32800205735241106</v>
      </c>
      <c r="DJ62" s="3">
        <f t="shared" si="9"/>
        <v>0.32393756915411404</v>
      </c>
      <c r="DL62" s="90">
        <f t="shared" si="25"/>
        <v>0</v>
      </c>
      <c r="DM62" s="91">
        <f t="shared" si="22"/>
        <v>0</v>
      </c>
      <c r="DN62" s="89">
        <f>SUM(DM$9:DM62)*RLR</f>
        <v>120</v>
      </c>
      <c r="DO62" s="90">
        <f>DN62-SUM(DP$9:DP62)</f>
        <v>81.127491701506315</v>
      </c>
      <c r="DP62" s="89">
        <f t="shared" si="23"/>
        <v>0.61305409346226447</v>
      </c>
      <c r="DQ62" s="90">
        <f>SUM(DP$9:DP62)*RRF</f>
        <v>27.210755808945578</v>
      </c>
      <c r="DS62" s="2">
        <f t="shared" si="10"/>
        <v>1.5</v>
      </c>
      <c r="DT62" s="2">
        <f t="shared" si="11"/>
        <v>0.75</v>
      </c>
    </row>
    <row r="63" spans="9:124" x14ac:dyDescent="0.25">
      <c r="CL63" s="14">
        <f t="shared" si="18"/>
        <v>0.54</v>
      </c>
      <c r="CM63" s="59">
        <f>IF('Baseline model'!$B$4="AY",0,IFERROR(P*INDEX('UWYr writing pattern'!$C$4:$C$18,MATCH('Baseline model'!$CL63,'UWYr writing pattern'!$A$4:$A$18,0)) / 25,CM62))</f>
        <v>0</v>
      </c>
      <c r="CN63" s="36">
        <f t="shared" si="19"/>
        <v>44.213657927888264</v>
      </c>
      <c r="CP63" s="34">
        <f t="shared" si="20"/>
        <v>0.67330443545007512</v>
      </c>
      <c r="CQ63" s="31">
        <f>SUM($CP$9:CP63)*RLR</f>
        <v>66.943610486534112</v>
      </c>
      <c r="CR63" s="32"/>
      <c r="CS63" s="36">
        <f>CQ63-SUM($CU$9:CU63)</f>
        <v>53.717506467852097</v>
      </c>
      <c r="CU63" s="31">
        <f t="shared" si="21"/>
        <v>0.39982021016608571</v>
      </c>
      <c r="CV63" s="36">
        <f>SUM($CU$9:CU63)*RRF</f>
        <v>9.2582728130774115</v>
      </c>
      <c r="CW63" s="33"/>
      <c r="CX63" s="36">
        <f t="shared" si="0"/>
        <v>62.975779280929508</v>
      </c>
      <c r="CY63" s="33"/>
      <c r="CZ63" s="31">
        <f t="shared" si="1"/>
        <v>37.13947265942614</v>
      </c>
      <c r="DA63" s="31">
        <f t="shared" si="2"/>
        <v>37.602254527496463</v>
      </c>
      <c r="DB63" s="31">
        <f t="shared" si="3"/>
        <v>74.741727186922603</v>
      </c>
      <c r="DC63" s="31">
        <f t="shared" si="4"/>
        <v>21.024220719070492</v>
      </c>
      <c r="DD63" s="31"/>
      <c r="DE63" s="33">
        <f t="shared" si="5"/>
        <v>0.11021753348901681</v>
      </c>
      <c r="DF63" s="33">
        <f t="shared" si="6"/>
        <v>0.74971165810630369</v>
      </c>
      <c r="DG63" s="3"/>
      <c r="DH63" s="33">
        <f t="shared" si="7"/>
        <v>0.55786342072111761</v>
      </c>
      <c r="DI63" s="93">
        <f t="shared" si="8"/>
        <v>0.33302318914152562</v>
      </c>
      <c r="DJ63" s="3">
        <f t="shared" si="9"/>
        <v>0.32900803738545814</v>
      </c>
      <c r="DL63" s="90">
        <f t="shared" si="25"/>
        <v>0</v>
      </c>
      <c r="DM63" s="91">
        <f t="shared" si="22"/>
        <v>0</v>
      </c>
      <c r="DN63" s="89">
        <f>SUM(DM$9:DM63)*RLR</f>
        <v>120</v>
      </c>
      <c r="DO63" s="90">
        <f>DN63-SUM(DP$9:DP63)</f>
        <v>80.519035513745024</v>
      </c>
      <c r="DP63" s="89">
        <f t="shared" si="23"/>
        <v>0.6084561877612974</v>
      </c>
      <c r="DQ63" s="90">
        <f>SUM(DP$9:DP63)*RRF</f>
        <v>27.636675140378486</v>
      </c>
      <c r="DS63" s="2">
        <f t="shared" si="10"/>
        <v>1.5</v>
      </c>
      <c r="DT63" s="2">
        <f t="shared" si="11"/>
        <v>0.75</v>
      </c>
    </row>
    <row r="64" spans="9:124" x14ac:dyDescent="0.25">
      <c r="CL64" s="14">
        <f t="shared" si="18"/>
        <v>0.55000000000000004</v>
      </c>
      <c r="CM64" s="59">
        <f>IF('Baseline model'!$B$4="AY",0,IFERROR(P*INDEX('UWYr writing pattern'!$C$4:$C$18,MATCH('Baseline model'!$CL64,'UWYr writing pattern'!$A$4:$A$18,0)) / 25,CM63))</f>
        <v>0</v>
      </c>
      <c r="CN64" s="36">
        <f t="shared" si="19"/>
        <v>43.550453058969943</v>
      </c>
      <c r="CP64" s="34">
        <f t="shared" si="20"/>
        <v>0.66320486891832386</v>
      </c>
      <c r="CQ64" s="31">
        <f>SUM($CP$9:CP64)*RLR</f>
        <v>67.739456329236106</v>
      </c>
      <c r="CR64" s="32"/>
      <c r="CS64" s="36">
        <f>CQ64-SUM($CU$9:CU64)</f>
        <v>54.110471012045195</v>
      </c>
      <c r="CU64" s="31">
        <f t="shared" si="21"/>
        <v>0.40288129850889071</v>
      </c>
      <c r="CV64" s="36">
        <f>SUM($CU$9:CU64)*RRF</f>
        <v>9.540289722033636</v>
      </c>
      <c r="CW64" s="33"/>
      <c r="CX64" s="36">
        <f t="shared" si="0"/>
        <v>63.65076073407883</v>
      </c>
      <c r="CY64" s="33"/>
      <c r="CZ64" s="31">
        <f t="shared" si="1"/>
        <v>36.582380569534749</v>
      </c>
      <c r="DA64" s="31">
        <f t="shared" si="2"/>
        <v>37.877329708431631</v>
      </c>
      <c r="DB64" s="31">
        <f t="shared" si="3"/>
        <v>74.45971027796638</v>
      </c>
      <c r="DC64" s="31">
        <f t="shared" si="4"/>
        <v>20.34923926592117</v>
      </c>
      <c r="DD64" s="31"/>
      <c r="DE64" s="33">
        <f t="shared" si="5"/>
        <v>0.11357487764325758</v>
      </c>
      <c r="DF64" s="33">
        <f t="shared" si="6"/>
        <v>0.75774715159617656</v>
      </c>
      <c r="DG64" s="3"/>
      <c r="DH64" s="33">
        <f t="shared" si="7"/>
        <v>0.56449546941030093</v>
      </c>
      <c r="DI64" s="93">
        <f t="shared" si="8"/>
        <v>0.33800680330916599</v>
      </c>
      <c r="DJ64" s="3">
        <f t="shared" si="9"/>
        <v>0.33404047710506724</v>
      </c>
      <c r="DL64" s="90">
        <f t="shared" si="25"/>
        <v>0</v>
      </c>
      <c r="DM64" s="91">
        <f t="shared" si="22"/>
        <v>0</v>
      </c>
      <c r="DN64" s="89">
        <f>SUM(DM$9:DM64)*RLR</f>
        <v>120</v>
      </c>
      <c r="DO64" s="90">
        <f>DN64-SUM(DP$9:DP64)</f>
        <v>79.91514274739194</v>
      </c>
      <c r="DP64" s="89">
        <f t="shared" si="23"/>
        <v>0.60389276635308764</v>
      </c>
      <c r="DQ64" s="90">
        <f>SUM(DP$9:DP64)*RRF</f>
        <v>28.059400076825646</v>
      </c>
      <c r="DS64" s="2">
        <f t="shared" si="10"/>
        <v>1.5</v>
      </c>
      <c r="DT64" s="2">
        <f t="shared" si="11"/>
        <v>0.75</v>
      </c>
    </row>
    <row r="65" spans="90:124" x14ac:dyDescent="0.25">
      <c r="CL65" s="14">
        <f t="shared" si="18"/>
        <v>0.56000000000000005</v>
      </c>
      <c r="CM65" s="59">
        <f>IF('Baseline model'!$B$4="AY",0,IFERROR(P*INDEX('UWYr writing pattern'!$C$4:$C$18,MATCH('Baseline model'!$CL65,'UWYr writing pattern'!$A$4:$A$18,0)) / 25,CM64))</f>
        <v>0</v>
      </c>
      <c r="CN65" s="36">
        <f t="shared" si="19"/>
        <v>42.897196263085391</v>
      </c>
      <c r="CP65" s="34">
        <f t="shared" si="20"/>
        <v>0.65325679588454921</v>
      </c>
      <c r="CQ65" s="31">
        <f>SUM($CP$9:CP65)*RLR</f>
        <v>68.523364484297559</v>
      </c>
      <c r="CR65" s="32"/>
      <c r="CS65" s="36">
        <f>CQ65-SUM($CU$9:CU65)</f>
        <v>54.488550634516315</v>
      </c>
      <c r="CU65" s="31">
        <f t="shared" si="21"/>
        <v>0.40582853259033896</v>
      </c>
      <c r="CV65" s="36">
        <f>SUM($CU$9:CU65)*RRF</f>
        <v>9.8243696948468724</v>
      </c>
      <c r="CW65" s="33"/>
      <c r="CX65" s="36">
        <f t="shared" si="0"/>
        <v>64.31292032936318</v>
      </c>
      <c r="CY65" s="33"/>
      <c r="CZ65" s="31">
        <f t="shared" si="1"/>
        <v>36.033644860991728</v>
      </c>
      <c r="DA65" s="31">
        <f t="shared" si="2"/>
        <v>38.141985444161421</v>
      </c>
      <c r="DB65" s="31">
        <f t="shared" si="3"/>
        <v>74.175630305153149</v>
      </c>
      <c r="DC65" s="31">
        <f t="shared" si="4"/>
        <v>19.68707967063682</v>
      </c>
      <c r="DD65" s="31"/>
      <c r="DE65" s="33">
        <f t="shared" si="5"/>
        <v>0.11695678208151039</v>
      </c>
      <c r="DF65" s="33">
        <f t="shared" si="6"/>
        <v>0.76563000392099023</v>
      </c>
      <c r="DG65" s="3"/>
      <c r="DH65" s="33">
        <f t="shared" si="7"/>
        <v>0.57102803736914631</v>
      </c>
      <c r="DI65" s="93">
        <f t="shared" si="8"/>
        <v>0.34295318018494325</v>
      </c>
      <c r="DJ65" s="3">
        <f t="shared" si="9"/>
        <v>0.3390351735267792</v>
      </c>
      <c r="DL65" s="90">
        <f t="shared" si="25"/>
        <v>0</v>
      </c>
      <c r="DM65" s="91">
        <f t="shared" si="22"/>
        <v>0</v>
      </c>
      <c r="DN65" s="89">
        <f>SUM(DM$9:DM65)*RLR</f>
        <v>120</v>
      </c>
      <c r="DO65" s="90">
        <f>DN65-SUM(DP$9:DP65)</f>
        <v>79.315779176786492</v>
      </c>
      <c r="DP65" s="89">
        <f t="shared" si="23"/>
        <v>0.59936357060543954</v>
      </c>
      <c r="DQ65" s="90">
        <f>SUM(DP$9:DP65)*RRF</f>
        <v>28.478954576249453</v>
      </c>
      <c r="DS65" s="2">
        <f t="shared" si="10"/>
        <v>1.5</v>
      </c>
      <c r="DT65" s="2">
        <f t="shared" si="11"/>
        <v>0.75</v>
      </c>
    </row>
    <row r="66" spans="90:124" x14ac:dyDescent="0.25">
      <c r="CL66" s="14">
        <f t="shared" si="18"/>
        <v>0.56999999999999995</v>
      </c>
      <c r="CM66" s="59">
        <f>IF('Baseline model'!$B$4="AY",0,IFERROR(P*INDEX('UWYr writing pattern'!$C$4:$C$18,MATCH('Baseline model'!$CL66,'UWYr writing pattern'!$A$4:$A$18,0)) / 25,CM65))</f>
        <v>0</v>
      </c>
      <c r="CN66" s="36">
        <f t="shared" si="19"/>
        <v>42.25373831913911</v>
      </c>
      <c r="CP66" s="34">
        <f t="shared" si="20"/>
        <v>0.64345794394628086</v>
      </c>
      <c r="CQ66" s="31">
        <f>SUM($CP$9:CP66)*RLR</f>
        <v>69.295514017033099</v>
      </c>
      <c r="CR66" s="32"/>
      <c r="CS66" s="36">
        <f>CQ66-SUM($CU$9:CU66)</f>
        <v>54.852036037492979</v>
      </c>
      <c r="CU66" s="31">
        <f t="shared" si="21"/>
        <v>0.4086641297588724</v>
      </c>
      <c r="CV66" s="36">
        <f>SUM($CU$9:CU66)*RRF</f>
        <v>10.110434585678084</v>
      </c>
      <c r="CW66" s="33"/>
      <c r="CX66" s="36">
        <f t="shared" si="0"/>
        <v>64.962470623171058</v>
      </c>
      <c r="CY66" s="33"/>
      <c r="CZ66" s="31">
        <f t="shared" si="1"/>
        <v>35.49314018807685</v>
      </c>
      <c r="DA66" s="31">
        <f t="shared" si="2"/>
        <v>38.396425226245086</v>
      </c>
      <c r="DB66" s="31">
        <f t="shared" si="3"/>
        <v>73.889565414321936</v>
      </c>
      <c r="DC66" s="31">
        <f t="shared" si="4"/>
        <v>19.037529376828942</v>
      </c>
      <c r="DD66" s="31"/>
      <c r="DE66" s="33">
        <f t="shared" si="5"/>
        <v>0.12036231649616766</v>
      </c>
      <c r="DF66" s="33">
        <f t="shared" si="6"/>
        <v>0.77336274551394113</v>
      </c>
      <c r="DG66" s="3"/>
      <c r="DH66" s="33">
        <f t="shared" si="7"/>
        <v>0.57746261680860911</v>
      </c>
      <c r="DI66" s="93">
        <f t="shared" si="8"/>
        <v>0.34786259800386077</v>
      </c>
      <c r="DJ66" s="3">
        <f t="shared" si="9"/>
        <v>0.34399240972532835</v>
      </c>
      <c r="DL66" s="90">
        <f t="shared" si="25"/>
        <v>0</v>
      </c>
      <c r="DM66" s="91">
        <f t="shared" si="22"/>
        <v>0</v>
      </c>
      <c r="DN66" s="89">
        <f>SUM(DM$9:DM66)*RLR</f>
        <v>120</v>
      </c>
      <c r="DO66" s="90">
        <f>DN66-SUM(DP$9:DP66)</f>
        <v>78.720910832960584</v>
      </c>
      <c r="DP66" s="89">
        <f t="shared" si="23"/>
        <v>0.5948683438258987</v>
      </c>
      <c r="DQ66" s="90">
        <f>SUM(DP$9:DP66)*RRF</f>
        <v>28.895362416927583</v>
      </c>
      <c r="DS66" s="2">
        <f t="shared" si="10"/>
        <v>1.5</v>
      </c>
      <c r="DT66" s="2">
        <f t="shared" si="11"/>
        <v>0.75</v>
      </c>
    </row>
    <row r="67" spans="90:124" x14ac:dyDescent="0.25">
      <c r="CL67" s="14">
        <f t="shared" si="18"/>
        <v>0.57999999999999996</v>
      </c>
      <c r="CM67" s="59">
        <f>IF('Baseline model'!$B$4="AY",0,IFERROR(P*INDEX('UWYr writing pattern'!$C$4:$C$18,MATCH('Baseline model'!$CL67,'UWYr writing pattern'!$A$4:$A$18,0)) / 25,CM66))</f>
        <v>0</v>
      </c>
      <c r="CN67" s="36">
        <f t="shared" si="19"/>
        <v>41.619932244352022</v>
      </c>
      <c r="CP67" s="34">
        <f t="shared" si="20"/>
        <v>0.63380607478708673</v>
      </c>
      <c r="CQ67" s="31">
        <f>SUM($CP$9:CP67)*RLR</f>
        <v>70.0560813067776</v>
      </c>
      <c r="CR67" s="32"/>
      <c r="CS67" s="36">
        <f>CQ67-SUM($CU$9:CU67)</f>
        <v>55.201213056956284</v>
      </c>
      <c r="CU67" s="31">
        <f t="shared" si="21"/>
        <v>0.41139027028119735</v>
      </c>
      <c r="CV67" s="36">
        <f>SUM($CU$9:CU67)*RRF</f>
        <v>10.398407774874922</v>
      </c>
      <c r="CW67" s="33"/>
      <c r="CX67" s="36">
        <f t="shared" si="0"/>
        <v>65.599620831831203</v>
      </c>
      <c r="CY67" s="33"/>
      <c r="CZ67" s="31">
        <f t="shared" si="1"/>
        <v>34.960743085255693</v>
      </c>
      <c r="DA67" s="31">
        <f t="shared" si="2"/>
        <v>38.640849139869395</v>
      </c>
      <c r="DB67" s="31">
        <f t="shared" si="3"/>
        <v>73.601592225125088</v>
      </c>
      <c r="DC67" s="31">
        <f t="shared" si="4"/>
        <v>18.400379168168797</v>
      </c>
      <c r="DD67" s="31"/>
      <c r="DE67" s="33">
        <f t="shared" si="5"/>
        <v>0.12379056874851098</v>
      </c>
      <c r="DF67" s="33">
        <f t="shared" si="6"/>
        <v>0.78094786704560959</v>
      </c>
      <c r="DG67" s="3"/>
      <c r="DH67" s="33">
        <f t="shared" si="7"/>
        <v>0.58380067755648002</v>
      </c>
      <c r="DI67" s="93">
        <f t="shared" si="8"/>
        <v>0.35273533292196535</v>
      </c>
      <c r="DJ67" s="3">
        <f t="shared" si="9"/>
        <v>0.34891246665238845</v>
      </c>
      <c r="DL67" s="90">
        <f t="shared" si="25"/>
        <v>0</v>
      </c>
      <c r="DM67" s="91">
        <f t="shared" si="22"/>
        <v>0</v>
      </c>
      <c r="DN67" s="89">
        <f>SUM(DM$9:DM67)*RLR</f>
        <v>120</v>
      </c>
      <c r="DO67" s="90">
        <f>DN67-SUM(DP$9:DP67)</f>
        <v>78.130504001713376</v>
      </c>
      <c r="DP67" s="89">
        <f t="shared" si="23"/>
        <v>0.59040683124720439</v>
      </c>
      <c r="DQ67" s="90">
        <f>SUM(DP$9:DP67)*RRF</f>
        <v>29.308647198800628</v>
      </c>
      <c r="DS67" s="2">
        <f t="shared" si="10"/>
        <v>1.5</v>
      </c>
      <c r="DT67" s="2">
        <f t="shared" si="11"/>
        <v>0.75</v>
      </c>
    </row>
    <row r="68" spans="90:124" x14ac:dyDescent="0.25">
      <c r="CL68" s="14">
        <f t="shared" si="18"/>
        <v>0.59</v>
      </c>
      <c r="CM68" s="59">
        <f>IF('Baseline model'!$B$4="AY",0,IFERROR(P*INDEX('UWYr writing pattern'!$C$4:$C$18,MATCH('Baseline model'!$CL68,'UWYr writing pattern'!$A$4:$A$18,0)) / 25,CM67))</f>
        <v>0</v>
      </c>
      <c r="CN68" s="36">
        <f t="shared" si="19"/>
        <v>40.995633260686745</v>
      </c>
      <c r="CP68" s="34">
        <f t="shared" si="20"/>
        <v>0.62429898366528036</v>
      </c>
      <c r="CQ68" s="31">
        <f>SUM($CP$9:CP68)*RLR</f>
        <v>70.805240087175932</v>
      </c>
      <c r="CR68" s="32"/>
      <c r="CS68" s="36">
        <f>CQ68-SUM($CU$9:CU68)</f>
        <v>55.536362739427446</v>
      </c>
      <c r="CU68" s="31">
        <f t="shared" si="21"/>
        <v>0.41400909792717216</v>
      </c>
      <c r="CV68" s="36">
        <f>SUM($CU$9:CU68)*RRF</f>
        <v>10.688214143423941</v>
      </c>
      <c r="CW68" s="33"/>
      <c r="CX68" s="36">
        <f t="shared" si="0"/>
        <v>66.22457688285138</v>
      </c>
      <c r="CY68" s="33"/>
      <c r="CZ68" s="31">
        <f t="shared" si="1"/>
        <v>34.436331938976863</v>
      </c>
      <c r="DA68" s="31">
        <f t="shared" si="2"/>
        <v>38.875453917599209</v>
      </c>
      <c r="DB68" s="31">
        <f t="shared" si="3"/>
        <v>73.31178585657608</v>
      </c>
      <c r="DC68" s="31">
        <f t="shared" si="4"/>
        <v>17.77542311714862</v>
      </c>
      <c r="DD68" s="31"/>
      <c r="DE68" s="33">
        <f t="shared" si="5"/>
        <v>0.12724064456457074</v>
      </c>
      <c r="DF68" s="33">
        <f t="shared" si="6"/>
        <v>0.78838782003394503</v>
      </c>
      <c r="DG68" s="3"/>
      <c r="DH68" s="33">
        <f t="shared" si="7"/>
        <v>0.59004366739313274</v>
      </c>
      <c r="DI68" s="93">
        <f t="shared" si="8"/>
        <v>0.35757165903188104</v>
      </c>
      <c r="DJ68" s="3">
        <f t="shared" si="9"/>
        <v>0.35379562315249558</v>
      </c>
      <c r="DL68" s="90">
        <f t="shared" si="25"/>
        <v>0</v>
      </c>
      <c r="DM68" s="91">
        <f t="shared" si="22"/>
        <v>0</v>
      </c>
      <c r="DN68" s="89">
        <f>SUM(DM$9:DM68)*RLR</f>
        <v>120</v>
      </c>
      <c r="DO68" s="90">
        <f>DN68-SUM(DP$9:DP68)</f>
        <v>77.544525221700525</v>
      </c>
      <c r="DP68" s="89">
        <f t="shared" si="23"/>
        <v>0.58597878001285031</v>
      </c>
      <c r="DQ68" s="90">
        <f>SUM(DP$9:DP68)*RRF</f>
        <v>29.718832344809627</v>
      </c>
      <c r="DS68" s="2">
        <f t="shared" si="10"/>
        <v>1.5</v>
      </c>
      <c r="DT68" s="2">
        <f t="shared" si="11"/>
        <v>0.75</v>
      </c>
    </row>
    <row r="69" spans="90:124" x14ac:dyDescent="0.25">
      <c r="CL69" s="14">
        <f t="shared" si="18"/>
        <v>0.6</v>
      </c>
      <c r="CM69" s="59">
        <f>IF('Baseline model'!$B$4="AY",0,IFERROR(P*INDEX('UWYr writing pattern'!$C$4:$C$18,MATCH('Baseline model'!$CL69,'UWYr writing pattern'!$A$4:$A$18,0)) / 25,CM68))</f>
        <v>0</v>
      </c>
      <c r="CN69" s="36">
        <f t="shared" si="19"/>
        <v>40.380698761776443</v>
      </c>
      <c r="CP69" s="34">
        <f t="shared" si="20"/>
        <v>0.61493449891030116</v>
      </c>
      <c r="CQ69" s="31">
        <f>SUM($CP$9:CP69)*RLR</f>
        <v>71.543161485868296</v>
      </c>
      <c r="CR69" s="32"/>
      <c r="CS69" s="36">
        <f>CQ69-SUM($CU$9:CU69)</f>
        <v>55.857761417574103</v>
      </c>
      <c r="CU69" s="31">
        <f t="shared" si="21"/>
        <v>0.41652272054570588</v>
      </c>
      <c r="CV69" s="36">
        <f>SUM($CU$9:CU69)*RRF</f>
        <v>10.979780047805935</v>
      </c>
      <c r="CW69" s="33"/>
      <c r="CX69" s="36">
        <f t="shared" si="0"/>
        <v>66.837541465380042</v>
      </c>
      <c r="CY69" s="33"/>
      <c r="CZ69" s="31">
        <f t="shared" si="1"/>
        <v>33.919786959892207</v>
      </c>
      <c r="DA69" s="31">
        <f t="shared" si="2"/>
        <v>39.100432992301869</v>
      </c>
      <c r="DB69" s="31">
        <f t="shared" si="3"/>
        <v>73.020219952194083</v>
      </c>
      <c r="DC69" s="31">
        <f t="shared" si="4"/>
        <v>17.162458534619958</v>
      </c>
      <c r="DD69" s="31"/>
      <c r="DE69" s="33">
        <f t="shared" si="5"/>
        <v>0.13071166723578495</v>
      </c>
      <c r="DF69" s="33">
        <f t="shared" si="6"/>
        <v>0.79568501744500053</v>
      </c>
      <c r="DG69" s="3"/>
      <c r="DH69" s="33">
        <f t="shared" si="7"/>
        <v>0.59619301238223577</v>
      </c>
      <c r="DI69" s="93">
        <f t="shared" si="8"/>
        <v>0.36237184837822667</v>
      </c>
      <c r="DJ69" s="3">
        <f t="shared" si="9"/>
        <v>0.35864215597885185</v>
      </c>
      <c r="DL69" s="90">
        <f t="shared" si="25"/>
        <v>0</v>
      </c>
      <c r="DM69" s="91">
        <f t="shared" si="22"/>
        <v>0</v>
      </c>
      <c r="DN69" s="89">
        <f>SUM(DM$9:DM69)*RLR</f>
        <v>120</v>
      </c>
      <c r="DO69" s="90">
        <f>DN69-SUM(DP$9:DP69)</f>
        <v>76.96294128253777</v>
      </c>
      <c r="DP69" s="89">
        <f t="shared" si="23"/>
        <v>0.58158393916275397</v>
      </c>
      <c r="DQ69" s="90">
        <f>SUM(DP$9:DP69)*RRF</f>
        <v>30.125941102223553</v>
      </c>
      <c r="DS69" s="2">
        <f t="shared" si="10"/>
        <v>1.5</v>
      </c>
      <c r="DT69" s="2">
        <f t="shared" si="11"/>
        <v>0.75</v>
      </c>
    </row>
    <row r="70" spans="90:124" x14ac:dyDescent="0.25">
      <c r="CL70" s="14">
        <f t="shared" si="18"/>
        <v>0.61</v>
      </c>
      <c r="CM70" s="59">
        <f>IF('Baseline model'!$B$4="AY",0,IFERROR(P*INDEX('UWYr writing pattern'!$C$4:$C$18,MATCH('Baseline model'!$CL70,'UWYr writing pattern'!$A$4:$A$18,0)) / 25,CM69))</f>
        <v>0</v>
      </c>
      <c r="CN70" s="36">
        <f t="shared" si="19"/>
        <v>39.774988280349795</v>
      </c>
      <c r="CP70" s="34">
        <f t="shared" si="20"/>
        <v>0.60571048142664663</v>
      </c>
      <c r="CQ70" s="31">
        <f>SUM($CP$9:CP70)*RLR</f>
        <v>72.270014063580277</v>
      </c>
      <c r="CR70" s="32"/>
      <c r="CS70" s="36">
        <f>CQ70-SUM($CU$9:CU70)</f>
        <v>56.165680784654278</v>
      </c>
      <c r="CU70" s="31">
        <f t="shared" si="21"/>
        <v>0.41893321063180577</v>
      </c>
      <c r="CV70" s="36">
        <f>SUM($CU$9:CU70)*RRF</f>
        <v>11.273033295248199</v>
      </c>
      <c r="CW70" s="33"/>
      <c r="CX70" s="36">
        <f t="shared" si="0"/>
        <v>67.438714079902482</v>
      </c>
      <c r="CY70" s="33"/>
      <c r="CZ70" s="31">
        <f t="shared" si="1"/>
        <v>33.410990155493828</v>
      </c>
      <c r="DA70" s="31">
        <f t="shared" si="2"/>
        <v>39.315976549257989</v>
      </c>
      <c r="DB70" s="31">
        <f t="shared" si="3"/>
        <v>72.726966704751817</v>
      </c>
      <c r="DC70" s="31">
        <f t="shared" si="4"/>
        <v>16.561285920097518</v>
      </c>
      <c r="DD70" s="31"/>
      <c r="DE70" s="33">
        <f t="shared" si="5"/>
        <v>0.13420277732438332</v>
      </c>
      <c r="DF70" s="33">
        <f t="shared" si="6"/>
        <v>0.80284183428455336</v>
      </c>
      <c r="DG70" s="3"/>
      <c r="DH70" s="33">
        <f t="shared" si="7"/>
        <v>0.60225011719650234</v>
      </c>
      <c r="DI70" s="93">
        <f t="shared" si="8"/>
        <v>0.36713617097291873</v>
      </c>
      <c r="DJ70" s="3">
        <f t="shared" si="9"/>
        <v>0.36345233980901043</v>
      </c>
      <c r="DL70" s="90">
        <f t="shared" si="25"/>
        <v>0</v>
      </c>
      <c r="DM70" s="91">
        <f t="shared" si="22"/>
        <v>0</v>
      </c>
      <c r="DN70" s="89">
        <f>SUM(DM$9:DM70)*RLR</f>
        <v>120</v>
      </c>
      <c r="DO70" s="90">
        <f>DN70-SUM(DP$9:DP70)</f>
        <v>76.385719222918738</v>
      </c>
      <c r="DP70" s="89">
        <f t="shared" si="23"/>
        <v>0.57722205961903328</v>
      </c>
      <c r="DQ70" s="90">
        <f>SUM(DP$9:DP70)*RRF</f>
        <v>30.529996543956877</v>
      </c>
      <c r="DS70" s="2">
        <f t="shared" si="10"/>
        <v>1.5</v>
      </c>
      <c r="DT70" s="2">
        <f t="shared" si="11"/>
        <v>0.75</v>
      </c>
    </row>
    <row r="71" spans="90:124" x14ac:dyDescent="0.25">
      <c r="CL71" s="14">
        <f t="shared" si="18"/>
        <v>0.62</v>
      </c>
      <c r="CM71" s="59">
        <f>IF('Baseline model'!$B$4="AY",0,IFERROR(P*INDEX('UWYr writing pattern'!$C$4:$C$18,MATCH('Baseline model'!$CL71,'UWYr writing pattern'!$A$4:$A$18,0)) / 25,CM70))</f>
        <v>0</v>
      </c>
      <c r="CN71" s="36">
        <f t="shared" si="19"/>
        <v>39.178363456144545</v>
      </c>
      <c r="CP71" s="34">
        <f t="shared" si="20"/>
        <v>0.59662482420524698</v>
      </c>
      <c r="CQ71" s="31">
        <f>SUM($CP$9:CP71)*RLR</f>
        <v>72.985963852626583</v>
      </c>
      <c r="CR71" s="32"/>
      <c r="CS71" s="36">
        <f>CQ71-SUM($CU$9:CU71)</f>
        <v>56.460387967815677</v>
      </c>
      <c r="CU71" s="31">
        <f t="shared" si="21"/>
        <v>0.42124260588490708</v>
      </c>
      <c r="CV71" s="36">
        <f>SUM($CU$9:CU71)*RRF</f>
        <v>11.567903119367633</v>
      </c>
      <c r="CW71" s="33"/>
      <c r="CX71" s="36">
        <f t="shared" si="0"/>
        <v>68.028291087183305</v>
      </c>
      <c r="CY71" s="33"/>
      <c r="CZ71" s="31">
        <f t="shared" si="1"/>
        <v>32.909825303161412</v>
      </c>
      <c r="DA71" s="31">
        <f t="shared" si="2"/>
        <v>39.522271577470974</v>
      </c>
      <c r="DB71" s="31">
        <f t="shared" si="3"/>
        <v>72.432096880632386</v>
      </c>
      <c r="DC71" s="31">
        <f t="shared" si="4"/>
        <v>15.971708912816695</v>
      </c>
      <c r="DD71" s="31"/>
      <c r="DE71" s="33">
        <f t="shared" si="5"/>
        <v>0.1377131323734242</v>
      </c>
      <c r="DF71" s="33">
        <f t="shared" si="6"/>
        <v>0.80986060818075367</v>
      </c>
      <c r="DG71" s="3"/>
      <c r="DH71" s="33">
        <f t="shared" si="7"/>
        <v>0.60821636543855484</v>
      </c>
      <c r="DI71" s="93">
        <f t="shared" si="8"/>
        <v>0.37186489481035911</v>
      </c>
      <c r="DJ71" s="3">
        <f t="shared" si="9"/>
        <v>0.3682264472604429</v>
      </c>
      <c r="DL71" s="90">
        <f t="shared" si="25"/>
        <v>0</v>
      </c>
      <c r="DM71" s="91">
        <f t="shared" si="22"/>
        <v>0</v>
      </c>
      <c r="DN71" s="89">
        <f>SUM(DM$9:DM71)*RLR</f>
        <v>120</v>
      </c>
      <c r="DO71" s="90">
        <f>DN71-SUM(DP$9:DP71)</f>
        <v>75.812826328746851</v>
      </c>
      <c r="DP71" s="89">
        <f t="shared" si="23"/>
        <v>0.5728928941718906</v>
      </c>
      <c r="DQ71" s="90">
        <f>SUM(DP$9:DP71)*RRF</f>
        <v>30.931021569877203</v>
      </c>
      <c r="DS71" s="2">
        <f t="shared" si="10"/>
        <v>1.5</v>
      </c>
      <c r="DT71" s="2">
        <f t="shared" si="11"/>
        <v>0.75</v>
      </c>
    </row>
    <row r="72" spans="90:124" x14ac:dyDescent="0.25">
      <c r="CL72" s="14">
        <f t="shared" si="18"/>
        <v>0.63</v>
      </c>
      <c r="CM72" s="59">
        <f>IF('Baseline model'!$B$4="AY",0,IFERROR(P*INDEX('UWYr writing pattern'!$C$4:$C$18,MATCH('Baseline model'!$CL72,'UWYr writing pattern'!$A$4:$A$18,0)) / 25,CM71))</f>
        <v>0</v>
      </c>
      <c r="CN72" s="36">
        <f t="shared" si="19"/>
        <v>38.590688004302379</v>
      </c>
      <c r="CP72" s="34">
        <f t="shared" si="20"/>
        <v>0.58767545184216818</v>
      </c>
      <c r="CQ72" s="31">
        <f>SUM($CP$9:CP72)*RLR</f>
        <v>73.691174394837176</v>
      </c>
      <c r="CR72" s="32"/>
      <c r="CS72" s="36">
        <f>CQ72-SUM($CU$9:CU72)</f>
        <v>56.742145600267655</v>
      </c>
      <c r="CU72" s="31">
        <f t="shared" si="21"/>
        <v>0.4234529097586176</v>
      </c>
      <c r="CV72" s="36">
        <f>SUM($CU$9:CU72)*RRF</f>
        <v>11.864320156198664</v>
      </c>
      <c r="CW72" s="33"/>
      <c r="CX72" s="36">
        <f t="shared" si="0"/>
        <v>68.606465756466321</v>
      </c>
      <c r="CY72" s="33"/>
      <c r="CZ72" s="31">
        <f t="shared" si="1"/>
        <v>32.416177923613994</v>
      </c>
      <c r="DA72" s="31">
        <f t="shared" si="2"/>
        <v>39.719501920187355</v>
      </c>
      <c r="DB72" s="31">
        <f t="shared" si="3"/>
        <v>72.135679843801341</v>
      </c>
      <c r="DC72" s="31">
        <f t="shared" si="4"/>
        <v>15.393534243533679</v>
      </c>
      <c r="DD72" s="31"/>
      <c r="DE72" s="33">
        <f t="shared" si="5"/>
        <v>0.14124190662141267</v>
      </c>
      <c r="DF72" s="33">
        <f t="shared" si="6"/>
        <v>0.81674363995793242</v>
      </c>
      <c r="DG72" s="3"/>
      <c r="DH72" s="33">
        <f t="shared" si="7"/>
        <v>0.61409311995697646</v>
      </c>
      <c r="DI72" s="93">
        <f t="shared" si="8"/>
        <v>0.37655828588251095</v>
      </c>
      <c r="DJ72" s="3">
        <f t="shared" si="9"/>
        <v>0.37296474890598957</v>
      </c>
      <c r="DL72" s="90">
        <f t="shared" si="25"/>
        <v>0</v>
      </c>
      <c r="DM72" s="91">
        <f t="shared" si="22"/>
        <v>0</v>
      </c>
      <c r="DN72" s="89">
        <f>SUM(DM$9:DM72)*RLR</f>
        <v>120</v>
      </c>
      <c r="DO72" s="90">
        <f>DN72-SUM(DP$9:DP72)</f>
        <v>75.244230131281256</v>
      </c>
      <c r="DP72" s="89">
        <f t="shared" si="23"/>
        <v>0.56859619746560142</v>
      </c>
      <c r="DQ72" s="90">
        <f>SUM(DP$9:DP72)*RRF</f>
        <v>31.329038908103122</v>
      </c>
      <c r="DS72" s="2">
        <f t="shared" si="10"/>
        <v>1.5</v>
      </c>
      <c r="DT72" s="2">
        <f t="shared" si="11"/>
        <v>0.75</v>
      </c>
    </row>
    <row r="73" spans="90:124" x14ac:dyDescent="0.25">
      <c r="CL73" s="14">
        <f t="shared" si="18"/>
        <v>0.64</v>
      </c>
      <c r="CM73" s="59">
        <f>IF('Baseline model'!$B$4="AY",0,IFERROR(P*INDEX('UWYr writing pattern'!$C$4:$C$18,MATCH('Baseline model'!$CL73,'UWYr writing pattern'!$A$4:$A$18,0)) / 25,CM72))</f>
        <v>0</v>
      </c>
      <c r="CN73" s="36">
        <f t="shared" si="19"/>
        <v>38.011827684237844</v>
      </c>
      <c r="CP73" s="34">
        <f t="shared" si="20"/>
        <v>0.57886032006453569</v>
      </c>
      <c r="CQ73" s="31">
        <f>SUM($CP$9:CP73)*RLR</f>
        <v>74.385806778914613</v>
      </c>
      <c r="CR73" s="32"/>
      <c r="CS73" s="36">
        <f>CQ73-SUM($CU$9:CU73)</f>
        <v>57.011211892343084</v>
      </c>
      <c r="CU73" s="31">
        <f t="shared" si="21"/>
        <v>0.4255660920020074</v>
      </c>
      <c r="CV73" s="36">
        <f>SUM($CU$9:CU73)*RRF</f>
        <v>12.162216420600069</v>
      </c>
      <c r="CW73" s="33"/>
      <c r="CX73" s="36">
        <f t="shared" ref="CX73:CX136" si="26">CS73+CV73</f>
        <v>69.173428312943159</v>
      </c>
      <c r="CY73" s="33"/>
      <c r="CZ73" s="31">
        <f t="shared" ref="CZ73:CZ136" si="27" xml:space="preserve"> CN73*RLR*RRF</f>
        <v>31.929935254759783</v>
      </c>
      <c r="DA73" s="31">
        <f t="shared" ref="DA73:DA136" si="28">CS73*RRF</f>
        <v>39.907848324640156</v>
      </c>
      <c r="DB73" s="31">
        <f t="shared" ref="DB73:DB136" si="29">CZ73+DA73</f>
        <v>71.83778357939994</v>
      </c>
      <c r="DC73" s="31">
        <f t="shared" ref="DC73:DC136" si="30">P*RLR*RRF - CX73</f>
        <v>14.826571687056841</v>
      </c>
      <c r="DD73" s="31"/>
      <c r="DE73" s="33">
        <f t="shared" ref="DE73:DE136" si="31">CV73/(P*RLR*RRF)</f>
        <v>0.1447882907214294</v>
      </c>
      <c r="DF73" s="33">
        <f t="shared" ref="DF73:DF136" si="32">CX73/(P*RLR*RRF)</f>
        <v>0.8234931942017043</v>
      </c>
      <c r="DG73" s="3"/>
      <c r="DH73" s="33">
        <f t="shared" ref="DH73:DH136" si="33">CQ73/(P*RLR)</f>
        <v>0.6198817231576218</v>
      </c>
      <c r="DI73" s="93">
        <f t="shared" ref="DI73:DI136" si="34">(1-EXP(-CL73*kp))</f>
        <v>0.38121660819385916</v>
      </c>
      <c r="DJ73" s="3">
        <f t="shared" ref="DJ73:DJ136" si="35">DQ73/(P*RLR*RRF)</f>
        <v>0.37766751328919462</v>
      </c>
      <c r="DL73" s="90">
        <f t="shared" si="25"/>
        <v>0</v>
      </c>
      <c r="DM73" s="91">
        <f t="shared" si="22"/>
        <v>0</v>
      </c>
      <c r="DN73" s="89">
        <f>SUM(DM$9:DM73)*RLR</f>
        <v>120</v>
      </c>
      <c r="DO73" s="90">
        <f>DN73-SUM(DP$9:DP73)</f>
        <v>74.67989840529664</v>
      </c>
      <c r="DP73" s="89">
        <f t="shared" si="23"/>
        <v>0.56433172598460946</v>
      </c>
      <c r="DQ73" s="90">
        <f>SUM(DP$9:DP73)*RRF</f>
        <v>31.72407111629235</v>
      </c>
      <c r="DS73" s="2">
        <f t="shared" ref="DS73:DS136" si="36">ker</f>
        <v>1.5</v>
      </c>
      <c r="DT73" s="2">
        <f t="shared" ref="DT73:DT136" si="37">kp</f>
        <v>0.75</v>
      </c>
    </row>
    <row r="74" spans="90:124" x14ac:dyDescent="0.25">
      <c r="CL74" s="14">
        <f t="shared" ref="CL74:CL137" si="38">ROUND(CL73+delt.t,3)</f>
        <v>0.65</v>
      </c>
      <c r="CM74" s="59">
        <f>IF('Baseline model'!$B$4="AY",0,IFERROR(P*INDEX('UWYr writing pattern'!$C$4:$C$18,MATCH('Baseline model'!$CL74,'UWYr writing pattern'!$A$4:$A$18,0)) / 25,CM73))</f>
        <v>0</v>
      </c>
      <c r="CN74" s="36">
        <f t="shared" ref="CN74:CN137" si="39">CN73-CP74+CM74</f>
        <v>37.441650268974279</v>
      </c>
      <c r="CP74" s="34">
        <f t="shared" ref="CP74:CP137" si="40">CN73*ker*delt.t</f>
        <v>0.57017741526356769</v>
      </c>
      <c r="CQ74" s="31">
        <f>SUM($CP$9:CP74)*RLR</f>
        <v>75.070019677230903</v>
      </c>
      <c r="CR74" s="32"/>
      <c r="CS74" s="36">
        <f>CQ74-SUM($CU$9:CU74)</f>
        <v>57.267840701466795</v>
      </c>
      <c r="CU74" s="31">
        <f t="shared" ref="CU74:CU137" si="41">CS73*kp*delt.t</f>
        <v>0.42758408919257312</v>
      </c>
      <c r="CV74" s="36">
        <f>SUM($CU$9:CU74)*RRF</f>
        <v>12.461525283034872</v>
      </c>
      <c r="CW74" s="33"/>
      <c r="CX74" s="36">
        <f t="shared" si="26"/>
        <v>69.729365984501669</v>
      </c>
      <c r="CY74" s="33"/>
      <c r="CZ74" s="31">
        <f t="shared" si="27"/>
        <v>31.45098622593839</v>
      </c>
      <c r="DA74" s="31">
        <f t="shared" si="28"/>
        <v>40.087488491026754</v>
      </c>
      <c r="DB74" s="31">
        <f t="shared" si="29"/>
        <v>71.53847471696514</v>
      </c>
      <c r="DC74" s="31">
        <f t="shared" si="30"/>
        <v>14.270634015498331</v>
      </c>
      <c r="DD74" s="31"/>
      <c r="DE74" s="33">
        <f t="shared" si="31"/>
        <v>0.14835149146470086</v>
      </c>
      <c r="DF74" s="33">
        <f t="shared" si="32"/>
        <v>0.83011149981549603</v>
      </c>
      <c r="DG74" s="3"/>
      <c r="DH74" s="33">
        <f t="shared" si="33"/>
        <v>0.62558349731025753</v>
      </c>
      <c r="DI74" s="93">
        <f t="shared" si="34"/>
        <v>0.3858401237762622</v>
      </c>
      <c r="DJ74" s="3">
        <f t="shared" si="35"/>
        <v>0.38233500693952571</v>
      </c>
      <c r="DL74" s="90">
        <f t="shared" si="25"/>
        <v>0</v>
      </c>
      <c r="DM74" s="91">
        <f t="shared" ref="DM74:DM137" si="42">DL73*P*delt.t</f>
        <v>0</v>
      </c>
      <c r="DN74" s="89">
        <f>SUM(DM$9:DM74)*RLR</f>
        <v>120</v>
      </c>
      <c r="DO74" s="90">
        <f>DN74-SUM(DP$9:DP74)</f>
        <v>74.119799167256915</v>
      </c>
      <c r="DP74" s="89">
        <f t="shared" ref="DP74:DP137" si="43">DO73*kp*delt.t</f>
        <v>0.56009923803972483</v>
      </c>
      <c r="DQ74" s="90">
        <f>SUM(DP$9:DP74)*RRF</f>
        <v>32.11614058292016</v>
      </c>
      <c r="DS74" s="2">
        <f t="shared" si="36"/>
        <v>1.5</v>
      </c>
      <c r="DT74" s="2">
        <f t="shared" si="37"/>
        <v>0.75</v>
      </c>
    </row>
    <row r="75" spans="90:124" x14ac:dyDescent="0.25">
      <c r="CL75" s="14">
        <f t="shared" si="38"/>
        <v>0.66</v>
      </c>
      <c r="CM75" s="59">
        <f>IF('Baseline model'!$B$4="AY",0,IFERROR(P*INDEX('UWYr writing pattern'!$C$4:$C$18,MATCH('Baseline model'!$CL75,'UWYr writing pattern'!$A$4:$A$18,0)) / 25,CM74))</f>
        <v>0</v>
      </c>
      <c r="CN75" s="36">
        <f t="shared" si="39"/>
        <v>36.880025514939668</v>
      </c>
      <c r="CP75" s="34">
        <f t="shared" si="40"/>
        <v>0.5616247540346142</v>
      </c>
      <c r="CQ75" s="31">
        <f>SUM($CP$9:CP75)*RLR</f>
        <v>75.743969382072436</v>
      </c>
      <c r="CR75" s="32"/>
      <c r="CS75" s="36">
        <f>CQ75-SUM($CU$9:CU75)</f>
        <v>57.512281601047334</v>
      </c>
      <c r="CU75" s="31">
        <f t="shared" si="41"/>
        <v>0.42950880526100094</v>
      </c>
      <c r="CV75" s="36">
        <f>SUM($CU$9:CU75)*RRF</f>
        <v>12.762181446717573</v>
      </c>
      <c r="CW75" s="33"/>
      <c r="CX75" s="36">
        <f t="shared" si="26"/>
        <v>70.274463047764911</v>
      </c>
      <c r="CY75" s="33"/>
      <c r="CZ75" s="31">
        <f t="shared" si="27"/>
        <v>30.979221432549316</v>
      </c>
      <c r="DA75" s="31">
        <f t="shared" si="28"/>
        <v>40.258597120733128</v>
      </c>
      <c r="DB75" s="31">
        <f t="shared" si="29"/>
        <v>71.237818553282438</v>
      </c>
      <c r="DC75" s="31">
        <f t="shared" si="30"/>
        <v>13.725536952235089</v>
      </c>
      <c r="DD75" s="31"/>
      <c r="DE75" s="33">
        <f t="shared" si="31"/>
        <v>0.15193073150854253</v>
      </c>
      <c r="DF75" s="33">
        <f t="shared" si="32"/>
        <v>0.83660075056862993</v>
      </c>
      <c r="DG75" s="3"/>
      <c r="DH75" s="33">
        <f t="shared" si="33"/>
        <v>0.63119974485060359</v>
      </c>
      <c r="DI75" s="93">
        <f t="shared" si="34"/>
        <v>0.39042909270369075</v>
      </c>
      <c r="DJ75" s="3">
        <f t="shared" si="35"/>
        <v>0.38696749438747924</v>
      </c>
      <c r="DL75" s="90">
        <f t="shared" ref="DL75:DL138" si="44">DL74-DM75+CM75</f>
        <v>0</v>
      </c>
      <c r="DM75" s="91">
        <f t="shared" si="42"/>
        <v>0</v>
      </c>
      <c r="DN75" s="89">
        <f>SUM(DM$9:DM75)*RLR</f>
        <v>120</v>
      </c>
      <c r="DO75" s="90">
        <f>DN75-SUM(DP$9:DP75)</f>
        <v>73.563900673502488</v>
      </c>
      <c r="DP75" s="89">
        <f t="shared" si="43"/>
        <v>0.55589849375442679</v>
      </c>
      <c r="DQ75" s="90">
        <f>SUM(DP$9:DP75)*RRF</f>
        <v>32.505269528548254</v>
      </c>
      <c r="DS75" s="2">
        <f t="shared" si="36"/>
        <v>1.5</v>
      </c>
      <c r="DT75" s="2">
        <f t="shared" si="37"/>
        <v>0.75</v>
      </c>
    </row>
    <row r="76" spans="90:124" x14ac:dyDescent="0.25">
      <c r="CL76" s="14">
        <f t="shared" si="38"/>
        <v>0.67</v>
      </c>
      <c r="CM76" s="59">
        <f>IF('Baseline model'!$B$4="AY",0,IFERROR(P*INDEX('UWYr writing pattern'!$C$4:$C$18,MATCH('Baseline model'!$CL76,'UWYr writing pattern'!$A$4:$A$18,0)) / 25,CM75))</f>
        <v>0</v>
      </c>
      <c r="CN76" s="36">
        <f t="shared" si="39"/>
        <v>36.326825132215575</v>
      </c>
      <c r="CP76" s="34">
        <f t="shared" si="40"/>
        <v>0.55320038272409511</v>
      </c>
      <c r="CQ76" s="31">
        <f>SUM($CP$9:CP76)*RLR</f>
        <v>76.407809841341347</v>
      </c>
      <c r="CR76" s="32"/>
      <c r="CS76" s="36">
        <f>CQ76-SUM($CU$9:CU76)</f>
        <v>57.744779948308391</v>
      </c>
      <c r="CU76" s="31">
        <f t="shared" si="41"/>
        <v>0.43134211200785499</v>
      </c>
      <c r="CV76" s="36">
        <f>SUM($CU$9:CU76)*RRF</f>
        <v>13.064120925123071</v>
      </c>
      <c r="CW76" s="33"/>
      <c r="CX76" s="36">
        <f t="shared" si="26"/>
        <v>70.808900873431469</v>
      </c>
      <c r="CY76" s="33"/>
      <c r="CZ76" s="31">
        <f t="shared" si="27"/>
        <v>30.51453311106108</v>
      </c>
      <c r="DA76" s="31">
        <f t="shared" si="28"/>
        <v>40.421345963815874</v>
      </c>
      <c r="DB76" s="31">
        <f t="shared" si="29"/>
        <v>70.935879074876951</v>
      </c>
      <c r="DC76" s="31">
        <f t="shared" si="30"/>
        <v>13.191099126568531</v>
      </c>
      <c r="DD76" s="31"/>
      <c r="DE76" s="33">
        <f t="shared" si="31"/>
        <v>0.15552524910860799</v>
      </c>
      <c r="DF76" s="33">
        <f t="shared" si="32"/>
        <v>0.84296310563608889</v>
      </c>
      <c r="DG76" s="3"/>
      <c r="DH76" s="33">
        <f t="shared" si="33"/>
        <v>0.63673174867784454</v>
      </c>
      <c r="DI76" s="93">
        <f t="shared" si="34"/>
        <v>0.39498377310685684</v>
      </c>
      <c r="DJ76" s="3">
        <f t="shared" si="35"/>
        <v>0.39156523817957317</v>
      </c>
      <c r="DL76" s="90">
        <f t="shared" si="44"/>
        <v>0</v>
      </c>
      <c r="DM76" s="91">
        <f t="shared" si="42"/>
        <v>0</v>
      </c>
      <c r="DN76" s="89">
        <f>SUM(DM$9:DM76)*RLR</f>
        <v>120</v>
      </c>
      <c r="DO76" s="90">
        <f>DN76-SUM(DP$9:DP76)</f>
        <v>73.012171418451217</v>
      </c>
      <c r="DP76" s="89">
        <f t="shared" si="43"/>
        <v>0.55172925505126869</v>
      </c>
      <c r="DQ76" s="90">
        <f>SUM(DP$9:DP76)*RRF</f>
        <v>32.891480007084148</v>
      </c>
      <c r="DS76" s="2">
        <f t="shared" si="36"/>
        <v>1.5</v>
      </c>
      <c r="DT76" s="2">
        <f t="shared" si="37"/>
        <v>0.75</v>
      </c>
    </row>
    <row r="77" spans="90:124" x14ac:dyDescent="0.25">
      <c r="CL77" s="14">
        <f t="shared" si="38"/>
        <v>0.68</v>
      </c>
      <c r="CM77" s="59">
        <f>IF('Baseline model'!$B$4="AY",0,IFERROR(P*INDEX('UWYr writing pattern'!$C$4:$C$18,MATCH('Baseline model'!$CL77,'UWYr writing pattern'!$A$4:$A$18,0)) / 25,CM76))</f>
        <v>0</v>
      </c>
      <c r="CN77" s="36">
        <f t="shared" si="39"/>
        <v>35.781922755232344</v>
      </c>
      <c r="CP77" s="34">
        <f t="shared" si="40"/>
        <v>0.54490237698323363</v>
      </c>
      <c r="CQ77" s="31">
        <f>SUM($CP$9:CP77)*RLR</f>
        <v>77.061692693721213</v>
      </c>
      <c r="CR77" s="32"/>
      <c r="CS77" s="36">
        <f>CQ77-SUM($CU$9:CU77)</f>
        <v>57.965576951075946</v>
      </c>
      <c r="CU77" s="31">
        <f t="shared" si="41"/>
        <v>0.43308584961231289</v>
      </c>
      <c r="CV77" s="36">
        <f>SUM($CU$9:CU77)*RRF</f>
        <v>13.367281019851688</v>
      </c>
      <c r="CW77" s="33"/>
      <c r="CX77" s="36">
        <f t="shared" si="26"/>
        <v>71.332857970927634</v>
      </c>
      <c r="CY77" s="33"/>
      <c r="CZ77" s="31">
        <f t="shared" si="27"/>
        <v>30.056815114395164</v>
      </c>
      <c r="DA77" s="31">
        <f t="shared" si="28"/>
        <v>40.575903865753162</v>
      </c>
      <c r="DB77" s="31">
        <f t="shared" si="29"/>
        <v>70.632718980148326</v>
      </c>
      <c r="DC77" s="31">
        <f t="shared" si="30"/>
        <v>12.667142029072366</v>
      </c>
      <c r="DD77" s="31"/>
      <c r="DE77" s="33">
        <f t="shared" si="31"/>
        <v>0.15913429785537725</v>
      </c>
      <c r="DF77" s="33">
        <f t="shared" si="32"/>
        <v>0.84920069013009092</v>
      </c>
      <c r="DG77" s="3"/>
      <c r="DH77" s="33">
        <f t="shared" si="33"/>
        <v>0.6421807724476768</v>
      </c>
      <c r="DI77" s="93">
        <f t="shared" si="34"/>
        <v>0.3995044211877341</v>
      </c>
      <c r="DJ77" s="3">
        <f t="shared" si="35"/>
        <v>0.39612849889322632</v>
      </c>
      <c r="DL77" s="90">
        <f t="shared" si="44"/>
        <v>0</v>
      </c>
      <c r="DM77" s="91">
        <f t="shared" si="42"/>
        <v>0</v>
      </c>
      <c r="DN77" s="89">
        <f>SUM(DM$9:DM77)*RLR</f>
        <v>120</v>
      </c>
      <c r="DO77" s="90">
        <f>DN77-SUM(DP$9:DP77)</f>
        <v>72.464580132812841</v>
      </c>
      <c r="DP77" s="89">
        <f t="shared" si="43"/>
        <v>0.54759128563838422</v>
      </c>
      <c r="DQ77" s="90">
        <f>SUM(DP$9:DP77)*RRF</f>
        <v>33.274793907031011</v>
      </c>
      <c r="DS77" s="2">
        <f t="shared" si="36"/>
        <v>1.5</v>
      </c>
      <c r="DT77" s="2">
        <f t="shared" si="37"/>
        <v>0.75</v>
      </c>
    </row>
    <row r="78" spans="90:124" x14ac:dyDescent="0.25">
      <c r="CL78" s="14">
        <f t="shared" si="38"/>
        <v>0.69</v>
      </c>
      <c r="CM78" s="59">
        <f>IF('Baseline model'!$B$4="AY",0,IFERROR(P*INDEX('UWYr writing pattern'!$C$4:$C$18,MATCH('Baseline model'!$CL78,'UWYr writing pattern'!$A$4:$A$18,0)) / 25,CM77))</f>
        <v>0</v>
      </c>
      <c r="CN78" s="36">
        <f t="shared" si="39"/>
        <v>35.245193913903861</v>
      </c>
      <c r="CP78" s="34">
        <f t="shared" si="40"/>
        <v>0.5367288413284852</v>
      </c>
      <c r="CQ78" s="31">
        <f>SUM($CP$9:CP78)*RLR</f>
        <v>77.705767303315397</v>
      </c>
      <c r="CR78" s="32"/>
      <c r="CS78" s="36">
        <f>CQ78-SUM($CU$9:CU78)</f>
        <v>58.174909733537056</v>
      </c>
      <c r="CU78" s="31">
        <f t="shared" si="41"/>
        <v>0.43474182713306958</v>
      </c>
      <c r="CV78" s="36">
        <f>SUM($CU$9:CU78)*RRF</f>
        <v>13.671600298844838</v>
      </c>
      <c r="CW78" s="33"/>
      <c r="CX78" s="36">
        <f t="shared" si="26"/>
        <v>71.8465100323819</v>
      </c>
      <c r="CY78" s="33"/>
      <c r="CZ78" s="31">
        <f t="shared" si="27"/>
        <v>29.60596288767924</v>
      </c>
      <c r="DA78" s="31">
        <f t="shared" si="28"/>
        <v>40.722436813475937</v>
      </c>
      <c r="DB78" s="31">
        <f t="shared" si="29"/>
        <v>70.328399701155178</v>
      </c>
      <c r="DC78" s="31">
        <f t="shared" si="30"/>
        <v>12.1534899676181</v>
      </c>
      <c r="DD78" s="31"/>
      <c r="DE78" s="33">
        <f t="shared" si="31"/>
        <v>0.1627571464148195</v>
      </c>
      <c r="DF78" s="33">
        <f t="shared" si="32"/>
        <v>0.85531559562359405</v>
      </c>
      <c r="DG78" s="3"/>
      <c r="DH78" s="33">
        <f t="shared" si="33"/>
        <v>0.64754806086096162</v>
      </c>
      <c r="DI78" s="93">
        <f t="shared" si="34"/>
        <v>0.40399129123396904</v>
      </c>
      <c r="DJ78" s="3">
        <f t="shared" si="35"/>
        <v>0.40065753515152719</v>
      </c>
      <c r="DL78" s="90">
        <f t="shared" si="44"/>
        <v>0</v>
      </c>
      <c r="DM78" s="91">
        <f t="shared" si="42"/>
        <v>0</v>
      </c>
      <c r="DN78" s="89">
        <f>SUM(DM$9:DM78)*RLR</f>
        <v>120</v>
      </c>
      <c r="DO78" s="90">
        <f>DN78-SUM(DP$9:DP78)</f>
        <v>71.921095781816746</v>
      </c>
      <c r="DP78" s="89">
        <f t="shared" si="43"/>
        <v>0.54348435099609638</v>
      </c>
      <c r="DQ78" s="90">
        <f>SUM(DP$9:DP78)*RRF</f>
        <v>33.655232952728284</v>
      </c>
      <c r="DS78" s="2">
        <f t="shared" si="36"/>
        <v>1.5</v>
      </c>
      <c r="DT78" s="2">
        <f t="shared" si="37"/>
        <v>0.75</v>
      </c>
    </row>
    <row r="79" spans="90:124" x14ac:dyDescent="0.25">
      <c r="CL79" s="14">
        <f t="shared" si="38"/>
        <v>0.7</v>
      </c>
      <c r="CM79" s="59">
        <f>IF('Baseline model'!$B$4="AY",0,IFERROR(P*INDEX('UWYr writing pattern'!$C$4:$C$18,MATCH('Baseline model'!$CL79,'UWYr writing pattern'!$A$4:$A$18,0)) / 25,CM78))</f>
        <v>0</v>
      </c>
      <c r="CN79" s="36">
        <f t="shared" si="39"/>
        <v>34.716516005195302</v>
      </c>
      <c r="CP79" s="34">
        <f t="shared" si="40"/>
        <v>0.52867790870855791</v>
      </c>
      <c r="CQ79" s="31">
        <f>SUM($CP$9:CP79)*RLR</f>
        <v>78.340180793765668</v>
      </c>
      <c r="CR79" s="32"/>
      <c r="CS79" s="36">
        <f>CQ79-SUM($CU$9:CU79)</f>
        <v>58.373011400985803</v>
      </c>
      <c r="CU79" s="31">
        <f t="shared" si="41"/>
        <v>0.43631182300152793</v>
      </c>
      <c r="CV79" s="36">
        <f>SUM($CU$9:CU79)*RRF</f>
        <v>13.977018574945907</v>
      </c>
      <c r="CW79" s="33"/>
      <c r="CX79" s="36">
        <f t="shared" si="26"/>
        <v>72.350029975931704</v>
      </c>
      <c r="CY79" s="33"/>
      <c r="CZ79" s="31">
        <f t="shared" si="27"/>
        <v>29.161873444364051</v>
      </c>
      <c r="DA79" s="31">
        <f t="shared" si="28"/>
        <v>40.861107980690058</v>
      </c>
      <c r="DB79" s="31">
        <f t="shared" si="29"/>
        <v>70.022981425054112</v>
      </c>
      <c r="DC79" s="31">
        <f t="shared" si="30"/>
        <v>11.649970024068296</v>
      </c>
      <c r="DD79" s="31"/>
      <c r="DE79" s="33">
        <f t="shared" si="31"/>
        <v>0.16639307827316557</v>
      </c>
      <c r="DF79" s="33">
        <f t="shared" si="32"/>
        <v>0.86130988066585368</v>
      </c>
      <c r="DG79" s="3"/>
      <c r="DH79" s="33">
        <f t="shared" si="33"/>
        <v>0.65283483994804725</v>
      </c>
      <c r="DI79" s="93">
        <f t="shared" si="34"/>
        <v>0.40844463563318489</v>
      </c>
      <c r="DJ79" s="3">
        <f t="shared" si="35"/>
        <v>0.40515260363789068</v>
      </c>
      <c r="DL79" s="90">
        <f t="shared" si="44"/>
        <v>0</v>
      </c>
      <c r="DM79" s="91">
        <f t="shared" si="42"/>
        <v>0</v>
      </c>
      <c r="DN79" s="89">
        <f>SUM(DM$9:DM79)*RLR</f>
        <v>120</v>
      </c>
      <c r="DO79" s="90">
        <f>DN79-SUM(DP$9:DP79)</f>
        <v>71.381687563453113</v>
      </c>
      <c r="DP79" s="89">
        <f t="shared" si="43"/>
        <v>0.53940821836362562</v>
      </c>
      <c r="DQ79" s="90">
        <f>SUM(DP$9:DP79)*RRF</f>
        <v>34.03281870558282</v>
      </c>
      <c r="DS79" s="2">
        <f t="shared" si="36"/>
        <v>1.5</v>
      </c>
      <c r="DT79" s="2">
        <f t="shared" si="37"/>
        <v>0.75</v>
      </c>
    </row>
    <row r="80" spans="90:124" x14ac:dyDescent="0.25">
      <c r="CL80" s="14">
        <f t="shared" si="38"/>
        <v>0.71</v>
      </c>
      <c r="CM80" s="59">
        <f>IF('Baseline model'!$B$4="AY",0,IFERROR(P*INDEX('UWYr writing pattern'!$C$4:$C$18,MATCH('Baseline model'!$CL80,'UWYr writing pattern'!$A$4:$A$18,0)) / 25,CM79))</f>
        <v>0</v>
      </c>
      <c r="CN80" s="36">
        <f t="shared" si="39"/>
        <v>34.195768265117373</v>
      </c>
      <c r="CP80" s="34">
        <f t="shared" si="40"/>
        <v>0.52074774007792957</v>
      </c>
      <c r="CQ80" s="31">
        <f>SUM($CP$9:CP80)*RLR</f>
        <v>78.965078081859176</v>
      </c>
      <c r="CR80" s="32"/>
      <c r="CS80" s="36">
        <f>CQ80-SUM($CU$9:CU80)</f>
        <v>58.560111103571913</v>
      </c>
      <c r="CU80" s="31">
        <f t="shared" si="41"/>
        <v>0.43779758550739351</v>
      </c>
      <c r="CV80" s="36">
        <f>SUM($CU$9:CU80)*RRF</f>
        <v>14.283476884801082</v>
      </c>
      <c r="CW80" s="33"/>
      <c r="CX80" s="36">
        <f t="shared" si="26"/>
        <v>72.843587988373002</v>
      </c>
      <c r="CY80" s="33"/>
      <c r="CZ80" s="31">
        <f t="shared" si="27"/>
        <v>28.724445342698591</v>
      </c>
      <c r="DA80" s="31">
        <f t="shared" si="28"/>
        <v>40.992077772500338</v>
      </c>
      <c r="DB80" s="31">
        <f t="shared" si="29"/>
        <v>69.716523115198925</v>
      </c>
      <c r="DC80" s="31">
        <f t="shared" si="30"/>
        <v>11.156412011626998</v>
      </c>
      <c r="DD80" s="31"/>
      <c r="DE80" s="33">
        <f t="shared" si="31"/>
        <v>0.17004139148572717</v>
      </c>
      <c r="DF80" s="33">
        <f t="shared" si="32"/>
        <v>0.86718557129015483</v>
      </c>
      <c r="DG80" s="3"/>
      <c r="DH80" s="33">
        <f t="shared" si="33"/>
        <v>0.65804231734882646</v>
      </c>
      <c r="DI80" s="93">
        <f t="shared" si="34"/>
        <v>0.4128647048871783</v>
      </c>
      <c r="DJ80" s="3">
        <f t="shared" si="35"/>
        <v>0.40961395911060655</v>
      </c>
      <c r="DL80" s="90">
        <f t="shared" si="44"/>
        <v>0</v>
      </c>
      <c r="DM80" s="91">
        <f t="shared" si="42"/>
        <v>0</v>
      </c>
      <c r="DN80" s="89">
        <f>SUM(DM$9:DM80)*RLR</f>
        <v>120</v>
      </c>
      <c r="DO80" s="90">
        <f>DN80-SUM(DP$9:DP80)</f>
        <v>70.846324906727205</v>
      </c>
      <c r="DP80" s="89">
        <f t="shared" si="43"/>
        <v>0.53536265672589833</v>
      </c>
      <c r="DQ80" s="90">
        <f>SUM(DP$9:DP80)*RRF</f>
        <v>34.407572565290948</v>
      </c>
      <c r="DS80" s="2">
        <f t="shared" si="36"/>
        <v>1.5</v>
      </c>
      <c r="DT80" s="2">
        <f t="shared" si="37"/>
        <v>0.75</v>
      </c>
    </row>
    <row r="81" spans="90:124" x14ac:dyDescent="0.25">
      <c r="CL81" s="14">
        <f t="shared" si="38"/>
        <v>0.72</v>
      </c>
      <c r="CM81" s="59">
        <f>IF('Baseline model'!$B$4="AY",0,IFERROR(P*INDEX('UWYr writing pattern'!$C$4:$C$18,MATCH('Baseline model'!$CL81,'UWYr writing pattern'!$A$4:$A$18,0)) / 25,CM80))</f>
        <v>0</v>
      </c>
      <c r="CN81" s="36">
        <f t="shared" si="39"/>
        <v>33.68283174114061</v>
      </c>
      <c r="CP81" s="34">
        <f t="shared" si="40"/>
        <v>0.51293652397676059</v>
      </c>
      <c r="CQ81" s="31">
        <f>SUM($CP$9:CP81)*RLR</f>
        <v>79.580601910631287</v>
      </c>
      <c r="CR81" s="32"/>
      <c r="CS81" s="36">
        <f>CQ81-SUM($CU$9:CU81)</f>
        <v>58.736434099067239</v>
      </c>
      <c r="CU81" s="31">
        <f t="shared" si="41"/>
        <v>0.43920083327678938</v>
      </c>
      <c r="CV81" s="36">
        <f>SUM($CU$9:CU81)*RRF</f>
        <v>14.590917468094835</v>
      </c>
      <c r="CW81" s="33"/>
      <c r="CX81" s="36">
        <f t="shared" si="26"/>
        <v>73.327351567162069</v>
      </c>
      <c r="CY81" s="33"/>
      <c r="CZ81" s="31">
        <f t="shared" si="27"/>
        <v>28.293578662558112</v>
      </c>
      <c r="DA81" s="31">
        <f t="shared" si="28"/>
        <v>41.115503869347066</v>
      </c>
      <c r="DB81" s="31">
        <f t="shared" si="29"/>
        <v>69.40908253190517</v>
      </c>
      <c r="DC81" s="31">
        <f t="shared" si="30"/>
        <v>10.672648432837931</v>
      </c>
      <c r="DD81" s="31"/>
      <c r="DE81" s="33">
        <f t="shared" si="31"/>
        <v>0.17370139842970042</v>
      </c>
      <c r="DF81" s="33">
        <f t="shared" si="32"/>
        <v>0.8729446615138341</v>
      </c>
      <c r="DG81" s="3"/>
      <c r="DH81" s="33">
        <f t="shared" si="33"/>
        <v>0.66317168258859405</v>
      </c>
      <c r="DI81" s="93">
        <f t="shared" si="34"/>
        <v>0.41725174762601036</v>
      </c>
      <c r="DJ81" s="3">
        <f t="shared" si="35"/>
        <v>0.41404185441727698</v>
      </c>
      <c r="DL81" s="90">
        <f t="shared" si="44"/>
        <v>0</v>
      </c>
      <c r="DM81" s="91">
        <f t="shared" si="42"/>
        <v>0</v>
      </c>
      <c r="DN81" s="89">
        <f>SUM(DM$9:DM81)*RLR</f>
        <v>120</v>
      </c>
      <c r="DO81" s="90">
        <f>DN81-SUM(DP$9:DP81)</f>
        <v>70.31497746992676</v>
      </c>
      <c r="DP81" s="89">
        <f t="shared" si="43"/>
        <v>0.53134743680045404</v>
      </c>
      <c r="DQ81" s="90">
        <f>SUM(DP$9:DP81)*RRF</f>
        <v>34.779515771051265</v>
      </c>
      <c r="DS81" s="2">
        <f t="shared" si="36"/>
        <v>1.5</v>
      </c>
      <c r="DT81" s="2">
        <f t="shared" si="37"/>
        <v>0.75</v>
      </c>
    </row>
    <row r="82" spans="90:124" x14ac:dyDescent="0.25">
      <c r="CL82" s="14">
        <f t="shared" si="38"/>
        <v>0.73</v>
      </c>
      <c r="CM82" s="59">
        <f>IF('Baseline model'!$B$4="AY",0,IFERROR(P*INDEX('UWYr writing pattern'!$C$4:$C$18,MATCH('Baseline model'!$CL82,'UWYr writing pattern'!$A$4:$A$18,0)) / 25,CM81))</f>
        <v>0</v>
      </c>
      <c r="CN82" s="36">
        <f t="shared" si="39"/>
        <v>33.177589265023499</v>
      </c>
      <c r="CP82" s="34">
        <f t="shared" si="40"/>
        <v>0.50524247611710915</v>
      </c>
      <c r="CQ82" s="31">
        <f>SUM($CP$9:CP82)*RLR</f>
        <v>80.186892881971815</v>
      </c>
      <c r="CR82" s="32"/>
      <c r="CS82" s="36">
        <f>CQ82-SUM($CU$9:CU82)</f>
        <v>58.902201814664764</v>
      </c>
      <c r="CU82" s="31">
        <f t="shared" si="41"/>
        <v>0.44052325574300427</v>
      </c>
      <c r="CV82" s="36">
        <f>SUM($CU$9:CU82)*RRF</f>
        <v>14.899283747114938</v>
      </c>
      <c r="CW82" s="33"/>
      <c r="CX82" s="36">
        <f t="shared" si="26"/>
        <v>73.8014855617797</v>
      </c>
      <c r="CY82" s="33"/>
      <c r="CZ82" s="31">
        <f t="shared" si="27"/>
        <v>27.869174982619739</v>
      </c>
      <c r="DA82" s="31">
        <f t="shared" si="28"/>
        <v>41.231541270265332</v>
      </c>
      <c r="DB82" s="31">
        <f t="shared" si="29"/>
        <v>69.100716252885064</v>
      </c>
      <c r="DC82" s="31">
        <f t="shared" si="30"/>
        <v>10.1985144382203</v>
      </c>
      <c r="DD82" s="31"/>
      <c r="DE82" s="33">
        <f t="shared" si="31"/>
        <v>0.17737242556089211</v>
      </c>
      <c r="DF82" s="33">
        <f t="shared" si="32"/>
        <v>0.8785891138307107</v>
      </c>
      <c r="DG82" s="3"/>
      <c r="DH82" s="33">
        <f t="shared" si="33"/>
        <v>0.66822410734976512</v>
      </c>
      <c r="DI82" s="93">
        <f t="shared" si="34"/>
        <v>0.42160601062199166</v>
      </c>
      <c r="DJ82" s="3">
        <f t="shared" si="35"/>
        <v>0.41843654050914736</v>
      </c>
      <c r="DL82" s="90">
        <f t="shared" si="44"/>
        <v>0</v>
      </c>
      <c r="DM82" s="91">
        <f t="shared" si="42"/>
        <v>0</v>
      </c>
      <c r="DN82" s="89">
        <f>SUM(DM$9:DM82)*RLR</f>
        <v>120</v>
      </c>
      <c r="DO82" s="90">
        <f>DN82-SUM(DP$9:DP82)</f>
        <v>69.787615138902311</v>
      </c>
      <c r="DP82" s="89">
        <f t="shared" si="43"/>
        <v>0.52736233102445074</v>
      </c>
      <c r="DQ82" s="90">
        <f>SUM(DP$9:DP82)*RRF</f>
        <v>35.148669402768377</v>
      </c>
      <c r="DS82" s="2">
        <f t="shared" si="36"/>
        <v>1.5</v>
      </c>
      <c r="DT82" s="2">
        <f t="shared" si="37"/>
        <v>0.75</v>
      </c>
    </row>
    <row r="83" spans="90:124" x14ac:dyDescent="0.25">
      <c r="CL83" s="14">
        <f t="shared" si="38"/>
        <v>0.74</v>
      </c>
      <c r="CM83" s="59">
        <f>IF('Baseline model'!$B$4="AY",0,IFERROR(P*INDEX('UWYr writing pattern'!$C$4:$C$18,MATCH('Baseline model'!$CL83,'UWYr writing pattern'!$A$4:$A$18,0)) / 25,CM82))</f>
        <v>0</v>
      </c>
      <c r="CN83" s="36">
        <f t="shared" si="39"/>
        <v>32.679925426048143</v>
      </c>
      <c r="CP83" s="34">
        <f t="shared" si="40"/>
        <v>0.49766383897535249</v>
      </c>
      <c r="CQ83" s="31">
        <f>SUM($CP$9:CP83)*RLR</f>
        <v>80.784089488742239</v>
      </c>
      <c r="CR83" s="32"/>
      <c r="CS83" s="36">
        <f>CQ83-SUM($CU$9:CU83)</f>
        <v>59.057631907825197</v>
      </c>
      <c r="CU83" s="31">
        <f t="shared" si="41"/>
        <v>0.44176651360998576</v>
      </c>
      <c r="CV83" s="36">
        <f>SUM($CU$9:CU83)*RRF</f>
        <v>15.208520306641926</v>
      </c>
      <c r="CW83" s="33"/>
      <c r="CX83" s="36">
        <f t="shared" si="26"/>
        <v>74.266152214467127</v>
      </c>
      <c r="CY83" s="33"/>
      <c r="CZ83" s="31">
        <f t="shared" si="27"/>
        <v>27.451137357880437</v>
      </c>
      <c r="DA83" s="31">
        <f t="shared" si="28"/>
        <v>41.340342335477636</v>
      </c>
      <c r="DB83" s="31">
        <f t="shared" si="29"/>
        <v>68.79147969335807</v>
      </c>
      <c r="DC83" s="31">
        <f t="shared" si="30"/>
        <v>9.7338477855328733</v>
      </c>
      <c r="DD83" s="31"/>
      <c r="DE83" s="33">
        <f t="shared" si="31"/>
        <v>0.18105381317430863</v>
      </c>
      <c r="DF83" s="33">
        <f t="shared" si="32"/>
        <v>0.88412085969603726</v>
      </c>
      <c r="DG83" s="3"/>
      <c r="DH83" s="33">
        <f t="shared" si="33"/>
        <v>0.67320074573951871</v>
      </c>
      <c r="DI83" s="93">
        <f t="shared" si="34"/>
        <v>0.42592773880356394</v>
      </c>
      <c r="DJ83" s="3">
        <f t="shared" si="35"/>
        <v>0.4227982664553287</v>
      </c>
      <c r="DL83" s="90">
        <f t="shared" si="44"/>
        <v>0</v>
      </c>
      <c r="DM83" s="91">
        <f t="shared" si="42"/>
        <v>0</v>
      </c>
      <c r="DN83" s="89">
        <f>SUM(DM$9:DM83)*RLR</f>
        <v>120</v>
      </c>
      <c r="DO83" s="90">
        <f>DN83-SUM(DP$9:DP83)</f>
        <v>69.264208025360546</v>
      </c>
      <c r="DP83" s="89">
        <f t="shared" si="43"/>
        <v>0.52340711354176739</v>
      </c>
      <c r="DQ83" s="90">
        <f>SUM(DP$9:DP83)*RRF</f>
        <v>35.515054382247612</v>
      </c>
      <c r="DS83" s="2">
        <f t="shared" si="36"/>
        <v>1.5</v>
      </c>
      <c r="DT83" s="2">
        <f t="shared" si="37"/>
        <v>0.75</v>
      </c>
    </row>
    <row r="84" spans="90:124" x14ac:dyDescent="0.25">
      <c r="CL84" s="14">
        <f t="shared" si="38"/>
        <v>0.75</v>
      </c>
      <c r="CM84" s="59">
        <f>IF('Baseline model'!$B$4="AY",0,IFERROR(P*INDEX('UWYr writing pattern'!$C$4:$C$18,MATCH('Baseline model'!$CL84,'UWYr writing pattern'!$A$4:$A$18,0)) / 25,CM83))</f>
        <v>0</v>
      </c>
      <c r="CN84" s="36">
        <f t="shared" si="39"/>
        <v>32.189726544657418</v>
      </c>
      <c r="CP84" s="34">
        <f t="shared" si="40"/>
        <v>0.49019888139072215</v>
      </c>
      <c r="CQ84" s="31">
        <f>SUM($CP$9:CP84)*RLR</f>
        <v>81.372328146411107</v>
      </c>
      <c r="CR84" s="32"/>
      <c r="CS84" s="36">
        <f>CQ84-SUM($CU$9:CU84)</f>
        <v>59.202938326185375</v>
      </c>
      <c r="CU84" s="31">
        <f t="shared" si="41"/>
        <v>0.44293223930868897</v>
      </c>
      <c r="CV84" s="36">
        <f>SUM($CU$9:CU84)*RRF</f>
        <v>15.518572874158009</v>
      </c>
      <c r="CW84" s="33"/>
      <c r="CX84" s="36">
        <f t="shared" si="26"/>
        <v>74.721511200343386</v>
      </c>
      <c r="CY84" s="33"/>
      <c r="CZ84" s="31">
        <f t="shared" si="27"/>
        <v>27.039370297512228</v>
      </c>
      <c r="DA84" s="31">
        <f t="shared" si="28"/>
        <v>41.442056828329761</v>
      </c>
      <c r="DB84" s="31">
        <f t="shared" si="29"/>
        <v>68.481427125841989</v>
      </c>
      <c r="DC84" s="31">
        <f t="shared" si="30"/>
        <v>9.2784887996566141</v>
      </c>
      <c r="DD84" s="31"/>
      <c r="DE84" s="33">
        <f t="shared" si="31"/>
        <v>0.18474491516854771</v>
      </c>
      <c r="DF84" s="33">
        <f t="shared" si="32"/>
        <v>0.88954180000408789</v>
      </c>
      <c r="DG84" s="3"/>
      <c r="DH84" s="33">
        <f t="shared" si="33"/>
        <v>0.67810273455342585</v>
      </c>
      <c r="DI84" s="93">
        <f t="shared" si="34"/>
        <v>0.43021717526907699</v>
      </c>
      <c r="DJ84" s="3">
        <f t="shared" si="35"/>
        <v>0.42712727945691381</v>
      </c>
      <c r="DL84" s="90">
        <f t="shared" si="44"/>
        <v>0</v>
      </c>
      <c r="DM84" s="91">
        <f t="shared" si="42"/>
        <v>0</v>
      </c>
      <c r="DN84" s="89">
        <f>SUM(DM$9:DM84)*RLR</f>
        <v>120</v>
      </c>
      <c r="DO84" s="90">
        <f>DN84-SUM(DP$9:DP84)</f>
        <v>68.744726465170345</v>
      </c>
      <c r="DP84" s="89">
        <f t="shared" si="43"/>
        <v>0.51948156019020408</v>
      </c>
      <c r="DQ84" s="90">
        <f>SUM(DP$9:DP84)*RRF</f>
        <v>35.878691474380759</v>
      </c>
      <c r="DS84" s="2">
        <f t="shared" si="36"/>
        <v>1.5</v>
      </c>
      <c r="DT84" s="2">
        <f t="shared" si="37"/>
        <v>0.75</v>
      </c>
    </row>
    <row r="85" spans="90:124" x14ac:dyDescent="0.25">
      <c r="CL85" s="14">
        <f t="shared" si="38"/>
        <v>0.76</v>
      </c>
      <c r="CM85" s="59">
        <f>IF('Baseline model'!$B$4="AY",0,IFERROR(P*INDEX('UWYr writing pattern'!$C$4:$C$18,MATCH('Baseline model'!$CL85,'UWYr writing pattern'!$A$4:$A$18,0)) / 25,CM84))</f>
        <v>0</v>
      </c>
      <c r="CN85" s="36">
        <f t="shared" si="39"/>
        <v>31.706880646487559</v>
      </c>
      <c r="CP85" s="34">
        <f t="shared" si="40"/>
        <v>0.48284589816986129</v>
      </c>
      <c r="CQ85" s="31">
        <f>SUM($CP$9:CP85)*RLR</f>
        <v>81.951743224214937</v>
      </c>
      <c r="CR85" s="32"/>
      <c r="CS85" s="36">
        <f>CQ85-SUM($CU$9:CU85)</f>
        <v>59.338331366542818</v>
      </c>
      <c r="CU85" s="31">
        <f t="shared" si="41"/>
        <v>0.44402203744639035</v>
      </c>
      <c r="CV85" s="36">
        <f>SUM($CU$9:CU85)*RRF</f>
        <v>15.829388300370482</v>
      </c>
      <c r="CW85" s="33"/>
      <c r="CX85" s="36">
        <f t="shared" si="26"/>
        <v>75.1677196669133</v>
      </c>
      <c r="CY85" s="33"/>
      <c r="CZ85" s="31">
        <f t="shared" si="27"/>
        <v>26.633779743049548</v>
      </c>
      <c r="DA85" s="31">
        <f t="shared" si="28"/>
        <v>41.536831956579967</v>
      </c>
      <c r="DB85" s="31">
        <f t="shared" si="29"/>
        <v>68.170611699629518</v>
      </c>
      <c r="DC85" s="31">
        <f t="shared" si="30"/>
        <v>8.8322803330867004</v>
      </c>
      <c r="DD85" s="31"/>
      <c r="DE85" s="33">
        <f t="shared" si="31"/>
        <v>0.18844509881393431</v>
      </c>
      <c r="DF85" s="33">
        <f t="shared" si="32"/>
        <v>0.8948538055584917</v>
      </c>
      <c r="DG85" s="3"/>
      <c r="DH85" s="33">
        <f t="shared" si="33"/>
        <v>0.68293119353512444</v>
      </c>
      <c r="DI85" s="93">
        <f t="shared" si="34"/>
        <v>0.43447456130046291</v>
      </c>
      <c r="DJ85" s="3">
        <f t="shared" si="35"/>
        <v>0.4314238248609869</v>
      </c>
      <c r="DL85" s="90">
        <f t="shared" si="44"/>
        <v>0</v>
      </c>
      <c r="DM85" s="91">
        <f t="shared" si="42"/>
        <v>0</v>
      </c>
      <c r="DN85" s="89">
        <f>SUM(DM$9:DM85)*RLR</f>
        <v>120</v>
      </c>
      <c r="DO85" s="90">
        <f>DN85-SUM(DP$9:DP85)</f>
        <v>68.229141016681567</v>
      </c>
      <c r="DP85" s="89">
        <f t="shared" si="43"/>
        <v>0.51558544848877763</v>
      </c>
      <c r="DQ85" s="90">
        <f>SUM(DP$9:DP85)*RRF</f>
        <v>36.239601288322902</v>
      </c>
      <c r="DS85" s="2">
        <f t="shared" si="36"/>
        <v>1.5</v>
      </c>
      <c r="DT85" s="2">
        <f t="shared" si="37"/>
        <v>0.75</v>
      </c>
    </row>
    <row r="86" spans="90:124" x14ac:dyDescent="0.25">
      <c r="CL86" s="14">
        <f t="shared" si="38"/>
        <v>0.77</v>
      </c>
      <c r="CM86" s="59">
        <f>IF('Baseline model'!$B$4="AY",0,IFERROR(P*INDEX('UWYr writing pattern'!$C$4:$C$18,MATCH('Baseline model'!$CL86,'UWYr writing pattern'!$A$4:$A$18,0)) / 25,CM85))</f>
        <v>0</v>
      </c>
      <c r="CN86" s="36">
        <f t="shared" si="39"/>
        <v>31.231277436790243</v>
      </c>
      <c r="CP86" s="34">
        <f t="shared" si="40"/>
        <v>0.47560320969731334</v>
      </c>
      <c r="CQ86" s="31">
        <f>SUM($CP$9:CP86)*RLR</f>
        <v>82.522467075851708</v>
      </c>
      <c r="CR86" s="32"/>
      <c r="CS86" s="36">
        <f>CQ86-SUM($CU$9:CU86)</f>
        <v>59.464017732930515</v>
      </c>
      <c r="CU86" s="31">
        <f t="shared" si="41"/>
        <v>0.44503748524907111</v>
      </c>
      <c r="CV86" s="36">
        <f>SUM($CU$9:CU86)*RRF</f>
        <v>16.140914540044832</v>
      </c>
      <c r="CW86" s="33"/>
      <c r="CX86" s="36">
        <f t="shared" si="26"/>
        <v>75.604932272975347</v>
      </c>
      <c r="CY86" s="33"/>
      <c r="CZ86" s="31">
        <f t="shared" si="27"/>
        <v>26.234273046903802</v>
      </c>
      <c r="DA86" s="31">
        <f t="shared" si="28"/>
        <v>41.624812413051359</v>
      </c>
      <c r="DB86" s="31">
        <f t="shared" si="29"/>
        <v>67.859085459955168</v>
      </c>
      <c r="DC86" s="31">
        <f t="shared" si="30"/>
        <v>8.395067727024653</v>
      </c>
      <c r="DD86" s="31"/>
      <c r="DE86" s="33">
        <f t="shared" si="31"/>
        <v>0.19215374452434325</v>
      </c>
      <c r="DF86" s="33">
        <f t="shared" si="32"/>
        <v>0.90005871753542077</v>
      </c>
      <c r="DG86" s="3"/>
      <c r="DH86" s="33">
        <f t="shared" si="33"/>
        <v>0.68768722563209761</v>
      </c>
      <c r="DI86" s="93">
        <f t="shared" si="34"/>
        <v>0.43870013637680849</v>
      </c>
      <c r="DJ86" s="3">
        <f t="shared" si="35"/>
        <v>0.4356881461745295</v>
      </c>
      <c r="DL86" s="90">
        <f t="shared" si="44"/>
        <v>0</v>
      </c>
      <c r="DM86" s="91">
        <f t="shared" si="42"/>
        <v>0</v>
      </c>
      <c r="DN86" s="89">
        <f>SUM(DM$9:DM86)*RLR</f>
        <v>120</v>
      </c>
      <c r="DO86" s="90">
        <f>DN86-SUM(DP$9:DP86)</f>
        <v>67.717422459056451</v>
      </c>
      <c r="DP86" s="89">
        <f t="shared" si="43"/>
        <v>0.51171855762511176</v>
      </c>
      <c r="DQ86" s="90">
        <f>SUM(DP$9:DP86)*RRF</f>
        <v>36.597804278660476</v>
      </c>
      <c r="DS86" s="2">
        <f t="shared" si="36"/>
        <v>1.5</v>
      </c>
      <c r="DT86" s="2">
        <f t="shared" si="37"/>
        <v>0.75</v>
      </c>
    </row>
    <row r="87" spans="90:124" x14ac:dyDescent="0.25">
      <c r="CL87" s="14">
        <f t="shared" si="38"/>
        <v>0.78</v>
      </c>
      <c r="CM87" s="59">
        <f>IF('Baseline model'!$B$4="AY",0,IFERROR(P*INDEX('UWYr writing pattern'!$C$4:$C$18,MATCH('Baseline model'!$CL87,'UWYr writing pattern'!$A$4:$A$18,0)) / 25,CM86))</f>
        <v>0</v>
      </c>
      <c r="CN87" s="36">
        <f t="shared" si="39"/>
        <v>30.762808275238388</v>
      </c>
      <c r="CP87" s="34">
        <f t="shared" si="40"/>
        <v>0.4684691615518537</v>
      </c>
      <c r="CQ87" s="31">
        <f>SUM($CP$9:CP87)*RLR</f>
        <v>83.084630069713938</v>
      </c>
      <c r="CR87" s="32"/>
      <c r="CS87" s="36">
        <f>CQ87-SUM($CU$9:CU87)</f>
        <v>59.580200593795766</v>
      </c>
      <c r="CU87" s="31">
        <f t="shared" si="41"/>
        <v>0.44598013299697881</v>
      </c>
      <c r="CV87" s="36">
        <f>SUM($CU$9:CU87)*RRF</f>
        <v>16.453100633142718</v>
      </c>
      <c r="CW87" s="33"/>
      <c r="CX87" s="36">
        <f t="shared" si="26"/>
        <v>76.033301226938477</v>
      </c>
      <c r="CY87" s="33"/>
      <c r="CZ87" s="31">
        <f t="shared" si="27"/>
        <v>25.840758951200243</v>
      </c>
      <c r="DA87" s="31">
        <f t="shared" si="28"/>
        <v>41.706140415657032</v>
      </c>
      <c r="DB87" s="31">
        <f t="shared" si="29"/>
        <v>67.546899366857275</v>
      </c>
      <c r="DC87" s="31">
        <f t="shared" si="30"/>
        <v>7.9666987730615233</v>
      </c>
      <c r="DD87" s="31"/>
      <c r="DE87" s="33">
        <f t="shared" si="31"/>
        <v>0.1958702456326514</v>
      </c>
      <c r="DF87" s="33">
        <f t="shared" si="32"/>
        <v>0.90515834793974381</v>
      </c>
      <c r="DG87" s="3"/>
      <c r="DH87" s="33">
        <f t="shared" si="33"/>
        <v>0.69237191724761615</v>
      </c>
      <c r="DI87" s="93">
        <f t="shared" si="34"/>
        <v>0.44289413818782608</v>
      </c>
      <c r="DJ87" s="3">
        <f t="shared" si="35"/>
        <v>0.43992048507822057</v>
      </c>
      <c r="DL87" s="90">
        <f t="shared" si="44"/>
        <v>0</v>
      </c>
      <c r="DM87" s="91">
        <f t="shared" si="42"/>
        <v>0</v>
      </c>
      <c r="DN87" s="89">
        <f>SUM(DM$9:DM87)*RLR</f>
        <v>120</v>
      </c>
      <c r="DO87" s="90">
        <f>DN87-SUM(DP$9:DP87)</f>
        <v>67.209541790613542</v>
      </c>
      <c r="DP87" s="89">
        <f t="shared" si="43"/>
        <v>0.50788066844292334</v>
      </c>
      <c r="DQ87" s="90">
        <f>SUM(DP$9:DP87)*RRF</f>
        <v>36.953320746570526</v>
      </c>
      <c r="DS87" s="2">
        <f t="shared" si="36"/>
        <v>1.5</v>
      </c>
      <c r="DT87" s="2">
        <f t="shared" si="37"/>
        <v>0.75</v>
      </c>
    </row>
    <row r="88" spans="90:124" x14ac:dyDescent="0.25">
      <c r="CL88" s="14">
        <f t="shared" si="38"/>
        <v>0.79</v>
      </c>
      <c r="CM88" s="59">
        <f>IF('Baseline model'!$B$4="AY",0,IFERROR(P*INDEX('UWYr writing pattern'!$C$4:$C$18,MATCH('Baseline model'!$CL88,'UWYr writing pattern'!$A$4:$A$18,0)) / 25,CM87))</f>
        <v>0</v>
      </c>
      <c r="CN88" s="36">
        <f t="shared" si="39"/>
        <v>30.301366151109811</v>
      </c>
      <c r="CP88" s="34">
        <f t="shared" si="40"/>
        <v>0.46144212412857583</v>
      </c>
      <c r="CQ88" s="31">
        <f>SUM($CP$9:CP88)*RLR</f>
        <v>83.63836061866823</v>
      </c>
      <c r="CR88" s="32"/>
      <c r="CS88" s="36">
        <f>CQ88-SUM($CU$9:CU88)</f>
        <v>59.687079638296595</v>
      </c>
      <c r="CU88" s="31">
        <f t="shared" si="41"/>
        <v>0.44685150445346822</v>
      </c>
      <c r="CV88" s="36">
        <f>SUM($CU$9:CU88)*RRF</f>
        <v>16.765896686260145</v>
      </c>
      <c r="CW88" s="33"/>
      <c r="CX88" s="36">
        <f t="shared" si="26"/>
        <v>76.452976324556744</v>
      </c>
      <c r="CY88" s="33"/>
      <c r="CZ88" s="31">
        <f t="shared" si="27"/>
        <v>25.453147566932238</v>
      </c>
      <c r="DA88" s="31">
        <f t="shared" si="28"/>
        <v>41.780955746807614</v>
      </c>
      <c r="DB88" s="31">
        <f t="shared" si="29"/>
        <v>67.234103313739851</v>
      </c>
      <c r="DC88" s="31">
        <f t="shared" si="30"/>
        <v>7.5470236754432563</v>
      </c>
      <c r="DD88" s="31"/>
      <c r="DE88" s="33">
        <f t="shared" si="31"/>
        <v>0.19959400816976364</v>
      </c>
      <c r="DF88" s="33">
        <f t="shared" si="32"/>
        <v>0.91015448005424693</v>
      </c>
      <c r="DG88" s="3"/>
      <c r="DH88" s="33">
        <f t="shared" si="33"/>
        <v>0.6969863384889019</v>
      </c>
      <c r="DI88" s="93">
        <f t="shared" si="34"/>
        <v>0.44705680264722336</v>
      </c>
      <c r="DJ88" s="3">
        <f t="shared" si="35"/>
        <v>0.4441210814401339</v>
      </c>
      <c r="DL88" s="90">
        <f t="shared" si="44"/>
        <v>0</v>
      </c>
      <c r="DM88" s="91">
        <f t="shared" si="42"/>
        <v>0</v>
      </c>
      <c r="DN88" s="89">
        <f>SUM(DM$9:DM88)*RLR</f>
        <v>120</v>
      </c>
      <c r="DO88" s="90">
        <f>DN88-SUM(DP$9:DP88)</f>
        <v>66.705470227183923</v>
      </c>
      <c r="DP88" s="89">
        <f t="shared" si="43"/>
        <v>0.50407156342960158</v>
      </c>
      <c r="DQ88" s="90">
        <f>SUM(DP$9:DP88)*RRF</f>
        <v>37.306170840971248</v>
      </c>
      <c r="DS88" s="2">
        <f t="shared" si="36"/>
        <v>1.5</v>
      </c>
      <c r="DT88" s="2">
        <f t="shared" si="37"/>
        <v>0.75</v>
      </c>
    </row>
    <row r="89" spans="90:124" x14ac:dyDescent="0.25">
      <c r="CL89" s="14">
        <f t="shared" si="38"/>
        <v>0.8</v>
      </c>
      <c r="CM89" s="59">
        <f>IF('Baseline model'!$B$4="AY",0,IFERROR(P*INDEX('UWYr writing pattern'!$C$4:$C$18,MATCH('Baseline model'!$CL89,'UWYr writing pattern'!$A$4:$A$18,0)) / 25,CM88))</f>
        <v>0</v>
      </c>
      <c r="CN89" s="36">
        <f t="shared" si="39"/>
        <v>29.846845658843165</v>
      </c>
      <c r="CP89" s="34">
        <f t="shared" si="40"/>
        <v>0.45452049226664715</v>
      </c>
      <c r="CQ89" s="31">
        <f>SUM($CP$9:CP89)*RLR</f>
        <v>84.183785209388219</v>
      </c>
      <c r="CR89" s="32"/>
      <c r="CS89" s="36">
        <f>CQ89-SUM($CU$9:CU89)</f>
        <v>59.784851131729354</v>
      </c>
      <c r="CU89" s="31">
        <f t="shared" si="41"/>
        <v>0.44765309728722441</v>
      </c>
      <c r="CV89" s="36">
        <f>SUM($CU$9:CU89)*RRF</f>
        <v>17.079253854361205</v>
      </c>
      <c r="CW89" s="33"/>
      <c r="CX89" s="36">
        <f t="shared" si="26"/>
        <v>76.864104986090553</v>
      </c>
      <c r="CY89" s="33"/>
      <c r="CZ89" s="31">
        <f t="shared" si="27"/>
        <v>25.071350353428254</v>
      </c>
      <c r="DA89" s="31">
        <f t="shared" si="28"/>
        <v>41.849395792210544</v>
      </c>
      <c r="DB89" s="31">
        <f t="shared" si="29"/>
        <v>66.920746145638802</v>
      </c>
      <c r="DC89" s="31">
        <f t="shared" si="30"/>
        <v>7.1358950139094475</v>
      </c>
      <c r="DD89" s="31"/>
      <c r="DE89" s="33">
        <f t="shared" si="31"/>
        <v>0.20332445064715721</v>
      </c>
      <c r="DF89" s="33">
        <f t="shared" si="32"/>
        <v>0.91504886888203041</v>
      </c>
      <c r="DG89" s="3"/>
      <c r="DH89" s="33">
        <f t="shared" si="33"/>
        <v>0.70153154341156854</v>
      </c>
      <c r="DI89" s="93">
        <f t="shared" si="34"/>
        <v>0.45118836390597361</v>
      </c>
      <c r="DJ89" s="3">
        <f t="shared" si="35"/>
        <v>0.44829017332933285</v>
      </c>
      <c r="DL89" s="90">
        <f t="shared" si="44"/>
        <v>0</v>
      </c>
      <c r="DM89" s="91">
        <f t="shared" si="42"/>
        <v>0</v>
      </c>
      <c r="DN89" s="89">
        <f>SUM(DM$9:DM89)*RLR</f>
        <v>120</v>
      </c>
      <c r="DO89" s="90">
        <f>DN89-SUM(DP$9:DP89)</f>
        <v>66.205179200480046</v>
      </c>
      <c r="DP89" s="89">
        <f t="shared" si="43"/>
        <v>0.50029102670387948</v>
      </c>
      <c r="DQ89" s="90">
        <f>SUM(DP$9:DP89)*RRF</f>
        <v>37.656374559663959</v>
      </c>
      <c r="DS89" s="2">
        <f t="shared" si="36"/>
        <v>1.5</v>
      </c>
      <c r="DT89" s="2">
        <f t="shared" si="37"/>
        <v>0.75</v>
      </c>
    </row>
    <row r="90" spans="90:124" x14ac:dyDescent="0.25">
      <c r="CL90" s="14">
        <f t="shared" si="38"/>
        <v>0.81</v>
      </c>
      <c r="CM90" s="59">
        <f>IF('Baseline model'!$B$4="AY",0,IFERROR(P*INDEX('UWYr writing pattern'!$C$4:$C$18,MATCH('Baseline model'!$CL90,'UWYr writing pattern'!$A$4:$A$18,0)) / 25,CM89))</f>
        <v>0</v>
      </c>
      <c r="CN90" s="36">
        <f t="shared" si="39"/>
        <v>29.399142973960519</v>
      </c>
      <c r="CP90" s="34">
        <f t="shared" si="40"/>
        <v>0.44770268488264747</v>
      </c>
      <c r="CQ90" s="31">
        <f>SUM($CP$9:CP90)*RLR</f>
        <v>84.72102843124739</v>
      </c>
      <c r="CR90" s="32"/>
      <c r="CS90" s="36">
        <f>CQ90-SUM($CU$9:CU90)</f>
        <v>59.873707970100554</v>
      </c>
      <c r="CU90" s="31">
        <f t="shared" si="41"/>
        <v>0.44838638348797022</v>
      </c>
      <c r="CV90" s="36">
        <f>SUM($CU$9:CU90)*RRF</f>
        <v>17.393124322802784</v>
      </c>
      <c r="CW90" s="33"/>
      <c r="CX90" s="36">
        <f t="shared" si="26"/>
        <v>77.266832292903331</v>
      </c>
      <c r="CY90" s="33"/>
      <c r="CZ90" s="31">
        <f t="shared" si="27"/>
        <v>24.695280098126837</v>
      </c>
      <c r="DA90" s="31">
        <f t="shared" si="28"/>
        <v>41.911595579070386</v>
      </c>
      <c r="DB90" s="31">
        <f t="shared" si="29"/>
        <v>66.606875677197223</v>
      </c>
      <c r="DC90" s="31">
        <f t="shared" si="30"/>
        <v>6.7331677070966691</v>
      </c>
      <c r="DD90" s="31"/>
      <c r="DE90" s="33">
        <f t="shared" si="31"/>
        <v>0.20706100384289028</v>
      </c>
      <c r="DF90" s="33">
        <f t="shared" si="32"/>
        <v>0.91984324158218256</v>
      </c>
      <c r="DG90" s="3"/>
      <c r="DH90" s="33">
        <f t="shared" si="33"/>
        <v>0.70600857026039487</v>
      </c>
      <c r="DI90" s="93">
        <f t="shared" si="34"/>
        <v>0.45528905436548706</v>
      </c>
      <c r="DJ90" s="3">
        <f t="shared" si="35"/>
        <v>0.45242799702936293</v>
      </c>
      <c r="DL90" s="90">
        <f t="shared" si="44"/>
        <v>0</v>
      </c>
      <c r="DM90" s="91">
        <f t="shared" si="42"/>
        <v>0</v>
      </c>
      <c r="DN90" s="89">
        <f>SUM(DM$9:DM90)*RLR</f>
        <v>120</v>
      </c>
      <c r="DO90" s="90">
        <f>DN90-SUM(DP$9:DP90)</f>
        <v>65.708640356476451</v>
      </c>
      <c r="DP90" s="89">
        <f t="shared" si="43"/>
        <v>0.49653884400360038</v>
      </c>
      <c r="DQ90" s="90">
        <f>SUM(DP$9:DP90)*RRF</f>
        <v>38.003951750466484</v>
      </c>
      <c r="DS90" s="2">
        <f t="shared" si="36"/>
        <v>1.5</v>
      </c>
      <c r="DT90" s="2">
        <f t="shared" si="37"/>
        <v>0.75</v>
      </c>
    </row>
    <row r="91" spans="90:124" x14ac:dyDescent="0.25">
      <c r="CL91" s="14">
        <f t="shared" si="38"/>
        <v>0.82</v>
      </c>
      <c r="CM91" s="59">
        <f>IF('Baseline model'!$B$4="AY",0,IFERROR(P*INDEX('UWYr writing pattern'!$C$4:$C$18,MATCH('Baseline model'!$CL91,'UWYr writing pattern'!$A$4:$A$18,0)) / 25,CM90))</f>
        <v>0</v>
      </c>
      <c r="CN91" s="36">
        <f t="shared" si="39"/>
        <v>28.95815582935111</v>
      </c>
      <c r="CP91" s="34">
        <f t="shared" si="40"/>
        <v>0.4409871446094078</v>
      </c>
      <c r="CQ91" s="31">
        <f>SUM($CP$9:CP91)*RLR</f>
        <v>85.250213004778672</v>
      </c>
      <c r="CR91" s="32"/>
      <c r="CS91" s="36">
        <f>CQ91-SUM($CU$9:CU91)</f>
        <v>59.953839733856086</v>
      </c>
      <c r="CU91" s="31">
        <f t="shared" si="41"/>
        <v>0.44905280977575418</v>
      </c>
      <c r="CV91" s="36">
        <f>SUM($CU$9:CU91)*RRF</f>
        <v>17.707461289645813</v>
      </c>
      <c r="CW91" s="33"/>
      <c r="CX91" s="36">
        <f t="shared" si="26"/>
        <v>77.661301023501892</v>
      </c>
      <c r="CY91" s="33"/>
      <c r="CZ91" s="31">
        <f t="shared" si="27"/>
        <v>24.324850896654929</v>
      </c>
      <c r="DA91" s="31">
        <f t="shared" si="28"/>
        <v>41.967687813699257</v>
      </c>
      <c r="DB91" s="31">
        <f t="shared" si="29"/>
        <v>66.292538710354194</v>
      </c>
      <c r="DC91" s="31">
        <f t="shared" si="30"/>
        <v>6.3386989764981081</v>
      </c>
      <c r="DD91" s="31"/>
      <c r="DE91" s="33">
        <f t="shared" si="31"/>
        <v>0.21080311059102158</v>
      </c>
      <c r="DF91" s="33">
        <f t="shared" si="32"/>
        <v>0.92453929789883205</v>
      </c>
      <c r="DG91" s="3"/>
      <c r="DH91" s="33">
        <f t="shared" si="33"/>
        <v>0.71041844170648893</v>
      </c>
      <c r="DI91" s="93">
        <f t="shared" si="34"/>
        <v>0.45935910469068342</v>
      </c>
      <c r="DJ91" s="3">
        <f t="shared" si="35"/>
        <v>0.45653478705164263</v>
      </c>
      <c r="DL91" s="90">
        <f t="shared" si="44"/>
        <v>0</v>
      </c>
      <c r="DM91" s="91">
        <f t="shared" si="42"/>
        <v>0</v>
      </c>
      <c r="DN91" s="89">
        <f>SUM(DM$9:DM91)*RLR</f>
        <v>120</v>
      </c>
      <c r="DO91" s="90">
        <f>DN91-SUM(DP$9:DP91)</f>
        <v>65.215825553802887</v>
      </c>
      <c r="DP91" s="89">
        <f t="shared" si="43"/>
        <v>0.49281480267357342</v>
      </c>
      <c r="DQ91" s="90">
        <f>SUM(DP$9:DP91)*RRF</f>
        <v>38.348922112337981</v>
      </c>
      <c r="DS91" s="2">
        <f t="shared" si="36"/>
        <v>1.5</v>
      </c>
      <c r="DT91" s="2">
        <f t="shared" si="37"/>
        <v>0.75</v>
      </c>
    </row>
    <row r="92" spans="90:124" x14ac:dyDescent="0.25">
      <c r="CL92" s="14">
        <f t="shared" si="38"/>
        <v>0.83</v>
      </c>
      <c r="CM92" s="59">
        <f>IF('Baseline model'!$B$4="AY",0,IFERROR(P*INDEX('UWYr writing pattern'!$C$4:$C$18,MATCH('Baseline model'!$CL92,'UWYr writing pattern'!$A$4:$A$18,0)) / 25,CM91))</f>
        <v>0</v>
      </c>
      <c r="CN92" s="36">
        <f t="shared" si="39"/>
        <v>28.523783491910844</v>
      </c>
      <c r="CP92" s="34">
        <f t="shared" si="40"/>
        <v>0.43437233744026665</v>
      </c>
      <c r="CQ92" s="31">
        <f>SUM($CP$9:CP92)*RLR</f>
        <v>85.771459809706997</v>
      </c>
      <c r="CR92" s="32"/>
      <c r="CS92" s="36">
        <f>CQ92-SUM($CU$9:CU92)</f>
        <v>60.025432740780488</v>
      </c>
      <c r="CU92" s="31">
        <f t="shared" si="41"/>
        <v>0.44965379800392064</v>
      </c>
      <c r="CV92" s="36">
        <f>SUM($CU$9:CU92)*RRF</f>
        <v>18.022218948248558</v>
      </c>
      <c r="CW92" s="33"/>
      <c r="CX92" s="36">
        <f t="shared" si="26"/>
        <v>78.047651689029038</v>
      </c>
      <c r="CY92" s="33"/>
      <c r="CZ92" s="31">
        <f t="shared" si="27"/>
        <v>23.959978133205105</v>
      </c>
      <c r="DA92" s="31">
        <f t="shared" si="28"/>
        <v>42.017802918546337</v>
      </c>
      <c r="DB92" s="31">
        <f t="shared" si="29"/>
        <v>65.977781051751435</v>
      </c>
      <c r="DC92" s="31">
        <f t="shared" si="30"/>
        <v>5.9523483109709616</v>
      </c>
      <c r="DD92" s="31"/>
      <c r="DE92" s="33">
        <f t="shared" si="31"/>
        <v>0.21455022557438758</v>
      </c>
      <c r="DF92" s="33">
        <f t="shared" si="32"/>
        <v>0.92913871058367903</v>
      </c>
      <c r="DG92" s="3"/>
      <c r="DH92" s="33">
        <f t="shared" si="33"/>
        <v>0.71476216508089163</v>
      </c>
      <c r="DI92" s="93">
        <f t="shared" si="34"/>
        <v>0.46339874382296653</v>
      </c>
      <c r="DJ92" s="3">
        <f t="shared" si="35"/>
        <v>0.46061077614875534</v>
      </c>
      <c r="DL92" s="90">
        <f t="shared" si="44"/>
        <v>0</v>
      </c>
      <c r="DM92" s="91">
        <f t="shared" si="42"/>
        <v>0</v>
      </c>
      <c r="DN92" s="89">
        <f>SUM(DM$9:DM92)*RLR</f>
        <v>120</v>
      </c>
      <c r="DO92" s="90">
        <f>DN92-SUM(DP$9:DP92)</f>
        <v>64.726706862149356</v>
      </c>
      <c r="DP92" s="89">
        <f t="shared" si="43"/>
        <v>0.48911869165352168</v>
      </c>
      <c r="DQ92" s="90">
        <f>SUM(DP$9:DP92)*RRF</f>
        <v>38.691305196495449</v>
      </c>
      <c r="DS92" s="2">
        <f t="shared" si="36"/>
        <v>1.5</v>
      </c>
      <c r="DT92" s="2">
        <f t="shared" si="37"/>
        <v>0.75</v>
      </c>
    </row>
    <row r="93" spans="90:124" x14ac:dyDescent="0.25">
      <c r="CL93" s="14">
        <f t="shared" si="38"/>
        <v>0.84</v>
      </c>
      <c r="CM93" s="59">
        <f>IF('Baseline model'!$B$4="AY",0,IFERROR(P*INDEX('UWYr writing pattern'!$C$4:$C$18,MATCH('Baseline model'!$CL93,'UWYr writing pattern'!$A$4:$A$18,0)) / 25,CM92))</f>
        <v>0</v>
      </c>
      <c r="CN93" s="36">
        <f t="shared" si="39"/>
        <v>28.095926739532182</v>
      </c>
      <c r="CP93" s="34">
        <f t="shared" si="40"/>
        <v>0.42785675237866266</v>
      </c>
      <c r="CQ93" s="31">
        <f>SUM($CP$9:CP93)*RLR</f>
        <v>86.284887912561388</v>
      </c>
      <c r="CR93" s="32"/>
      <c r="CS93" s="36">
        <f>CQ93-SUM($CU$9:CU93)</f>
        <v>60.088670098079021</v>
      </c>
      <c r="CU93" s="31">
        <f t="shared" si="41"/>
        <v>0.45019074555585364</v>
      </c>
      <c r="CV93" s="36">
        <f>SUM($CU$9:CU93)*RRF</f>
        <v>18.337352470137656</v>
      </c>
      <c r="CW93" s="33"/>
      <c r="CX93" s="36">
        <f t="shared" si="26"/>
        <v>78.42602256821668</v>
      </c>
      <c r="CY93" s="33"/>
      <c r="CZ93" s="31">
        <f t="shared" si="27"/>
        <v>23.600578461207032</v>
      </c>
      <c r="DA93" s="31">
        <f t="shared" si="28"/>
        <v>42.062069068655312</v>
      </c>
      <c r="DB93" s="31">
        <f t="shared" si="29"/>
        <v>65.66264752986234</v>
      </c>
      <c r="DC93" s="31">
        <f t="shared" si="30"/>
        <v>5.5739774317833195</v>
      </c>
      <c r="DD93" s="31"/>
      <c r="DE93" s="33">
        <f t="shared" si="31"/>
        <v>0.21830181512068639</v>
      </c>
      <c r="DF93" s="33">
        <f t="shared" si="32"/>
        <v>0.93364312581210329</v>
      </c>
      <c r="DG93" s="3"/>
      <c r="DH93" s="33">
        <f t="shared" si="33"/>
        <v>0.71904073260467827</v>
      </c>
      <c r="DI93" s="93">
        <f t="shared" si="34"/>
        <v>0.46740819899310282</v>
      </c>
      <c r="DJ93" s="3">
        <f t="shared" si="35"/>
        <v>0.46465619532763969</v>
      </c>
      <c r="DL93" s="90">
        <f t="shared" si="44"/>
        <v>0</v>
      </c>
      <c r="DM93" s="91">
        <f t="shared" si="42"/>
        <v>0</v>
      </c>
      <c r="DN93" s="89">
        <f>SUM(DM$9:DM93)*RLR</f>
        <v>120</v>
      </c>
      <c r="DO93" s="90">
        <f>DN93-SUM(DP$9:DP93)</f>
        <v>64.24125656068324</v>
      </c>
      <c r="DP93" s="89">
        <f t="shared" si="43"/>
        <v>0.48545030146612023</v>
      </c>
      <c r="DQ93" s="90">
        <f>SUM(DP$9:DP93)*RRF</f>
        <v>39.031120407521733</v>
      </c>
      <c r="DS93" s="2">
        <f t="shared" si="36"/>
        <v>1.5</v>
      </c>
      <c r="DT93" s="2">
        <f t="shared" si="37"/>
        <v>0.75</v>
      </c>
    </row>
    <row r="94" spans="90:124" x14ac:dyDescent="0.25">
      <c r="CL94" s="14">
        <f t="shared" si="38"/>
        <v>0.85</v>
      </c>
      <c r="CM94" s="59">
        <f>IF('Baseline model'!$B$4="AY",0,IFERROR(P*INDEX('UWYr writing pattern'!$C$4:$C$18,MATCH('Baseline model'!$CL94,'UWYr writing pattern'!$A$4:$A$18,0)) / 25,CM93))</f>
        <v>0</v>
      </c>
      <c r="CN94" s="36">
        <f t="shared" si="39"/>
        <v>27.674487838439198</v>
      </c>
      <c r="CP94" s="34">
        <f t="shared" si="40"/>
        <v>0.42143890109298271</v>
      </c>
      <c r="CQ94" s="31">
        <f>SUM($CP$9:CP94)*RLR</f>
        <v>86.790614593872974</v>
      </c>
      <c r="CR94" s="32"/>
      <c r="CS94" s="36">
        <f>CQ94-SUM($CU$9:CU94)</f>
        <v>60.143731753655018</v>
      </c>
      <c r="CU94" s="31">
        <f t="shared" si="41"/>
        <v>0.45066502573559264</v>
      </c>
      <c r="CV94" s="36">
        <f>SUM($CU$9:CU94)*RRF</f>
        <v>18.65281798815257</v>
      </c>
      <c r="CW94" s="33"/>
      <c r="CX94" s="36">
        <f t="shared" si="26"/>
        <v>78.796549741807581</v>
      </c>
      <c r="CY94" s="33"/>
      <c r="CZ94" s="31">
        <f t="shared" si="27"/>
        <v>23.246569784288923</v>
      </c>
      <c r="DA94" s="31">
        <f t="shared" si="28"/>
        <v>42.100612227558507</v>
      </c>
      <c r="DB94" s="31">
        <f t="shared" si="29"/>
        <v>65.347182011847423</v>
      </c>
      <c r="DC94" s="31">
        <f t="shared" si="30"/>
        <v>5.2034502581924187</v>
      </c>
      <c r="DD94" s="31"/>
      <c r="DE94" s="33">
        <f t="shared" si="31"/>
        <v>0.22205735700181631</v>
      </c>
      <c r="DF94" s="33">
        <f t="shared" si="32"/>
        <v>0.93805416359294735</v>
      </c>
      <c r="DG94" s="3"/>
      <c r="DH94" s="33">
        <f t="shared" si="33"/>
        <v>0.72325512161560812</v>
      </c>
      <c r="DI94" s="93">
        <f t="shared" si="34"/>
        <v>0.47138769573400263</v>
      </c>
      <c r="DJ94" s="3">
        <f t="shared" si="35"/>
        <v>0.46867127386268237</v>
      </c>
      <c r="DL94" s="90">
        <f t="shared" si="44"/>
        <v>0</v>
      </c>
      <c r="DM94" s="91">
        <f t="shared" si="42"/>
        <v>0</v>
      </c>
      <c r="DN94" s="89">
        <f>SUM(DM$9:DM94)*RLR</f>
        <v>120</v>
      </c>
      <c r="DO94" s="90">
        <f>DN94-SUM(DP$9:DP94)</f>
        <v>63.759447136478109</v>
      </c>
      <c r="DP94" s="89">
        <f t="shared" si="43"/>
        <v>0.48180942420512429</v>
      </c>
      <c r="DQ94" s="90">
        <f>SUM(DP$9:DP94)*RRF</f>
        <v>39.368387004465319</v>
      </c>
      <c r="DS94" s="2">
        <f t="shared" si="36"/>
        <v>1.5</v>
      </c>
      <c r="DT94" s="2">
        <f t="shared" si="37"/>
        <v>0.75</v>
      </c>
    </row>
    <row r="95" spans="90:124" x14ac:dyDescent="0.25">
      <c r="CL95" s="14">
        <f t="shared" si="38"/>
        <v>0.86</v>
      </c>
      <c r="CM95" s="59">
        <f>IF('Baseline model'!$B$4="AY",0,IFERROR(P*INDEX('UWYr writing pattern'!$C$4:$C$18,MATCH('Baseline model'!$CL95,'UWYr writing pattern'!$A$4:$A$18,0)) / 25,CM94))</f>
        <v>0</v>
      </c>
      <c r="CN95" s="36">
        <f t="shared" si="39"/>
        <v>27.25937052086261</v>
      </c>
      <c r="CP95" s="34">
        <f t="shared" si="40"/>
        <v>0.41511731757658793</v>
      </c>
      <c r="CQ95" s="31">
        <f>SUM($CP$9:CP95)*RLR</f>
        <v>87.288755374964879</v>
      </c>
      <c r="CR95" s="32"/>
      <c r="CS95" s="36">
        <f>CQ95-SUM($CU$9:CU95)</f>
        <v>60.190794546594503</v>
      </c>
      <c r="CU95" s="31">
        <f t="shared" si="41"/>
        <v>0.45107798815241268</v>
      </c>
      <c r="CV95" s="36">
        <f>SUM($CU$9:CU95)*RRF</f>
        <v>18.968572579859259</v>
      </c>
      <c r="CW95" s="33"/>
      <c r="CX95" s="36">
        <f t="shared" si="26"/>
        <v>79.159367126453759</v>
      </c>
      <c r="CY95" s="33"/>
      <c r="CZ95" s="31">
        <f t="shared" si="27"/>
        <v>22.897871237524587</v>
      </c>
      <c r="DA95" s="31">
        <f t="shared" si="28"/>
        <v>42.133556182616147</v>
      </c>
      <c r="DB95" s="31">
        <f t="shared" si="29"/>
        <v>65.03142742014073</v>
      </c>
      <c r="DC95" s="31">
        <f t="shared" si="30"/>
        <v>4.8406328735462409</v>
      </c>
      <c r="DD95" s="31"/>
      <c r="DE95" s="33">
        <f t="shared" si="31"/>
        <v>0.22581634023641975</v>
      </c>
      <c r="DF95" s="33">
        <f t="shared" si="32"/>
        <v>0.94237341817206854</v>
      </c>
      <c r="DG95" s="3"/>
      <c r="DH95" s="33">
        <f t="shared" si="33"/>
        <v>0.72740629479137398</v>
      </c>
      <c r="DI95" s="93">
        <f t="shared" si="34"/>
        <v>0.47533745789340709</v>
      </c>
      <c r="DJ95" s="3">
        <f t="shared" si="35"/>
        <v>0.47265623930871231</v>
      </c>
      <c r="DL95" s="90">
        <f t="shared" si="44"/>
        <v>0</v>
      </c>
      <c r="DM95" s="91">
        <f t="shared" si="42"/>
        <v>0</v>
      </c>
      <c r="DN95" s="89">
        <f>SUM(DM$9:DM95)*RLR</f>
        <v>120</v>
      </c>
      <c r="DO95" s="90">
        <f>DN95-SUM(DP$9:DP95)</f>
        <v>63.281251282954521</v>
      </c>
      <c r="DP95" s="89">
        <f t="shared" si="43"/>
        <v>0.47819585352358579</v>
      </c>
      <c r="DQ95" s="90">
        <f>SUM(DP$9:DP95)*RRF</f>
        <v>39.703124101931834</v>
      </c>
      <c r="DS95" s="2">
        <f t="shared" si="36"/>
        <v>1.5</v>
      </c>
      <c r="DT95" s="2">
        <f t="shared" si="37"/>
        <v>0.75</v>
      </c>
    </row>
    <row r="96" spans="90:124" x14ac:dyDescent="0.25">
      <c r="CL96" s="14">
        <f t="shared" si="38"/>
        <v>0.87</v>
      </c>
      <c r="CM96" s="59">
        <f>IF('Baseline model'!$B$4="AY",0,IFERROR(P*INDEX('UWYr writing pattern'!$C$4:$C$18,MATCH('Baseline model'!$CL96,'UWYr writing pattern'!$A$4:$A$18,0)) / 25,CM95))</f>
        <v>0</v>
      </c>
      <c r="CN96" s="36">
        <f t="shared" si="39"/>
        <v>26.850479963049672</v>
      </c>
      <c r="CP96" s="34">
        <f t="shared" si="40"/>
        <v>0.4088905578129392</v>
      </c>
      <c r="CQ96" s="31">
        <f>SUM($CP$9:CP96)*RLR</f>
        <v>87.779424044340402</v>
      </c>
      <c r="CR96" s="32"/>
      <c r="CS96" s="36">
        <f>CQ96-SUM($CU$9:CU96)</f>
        <v>60.230032256870572</v>
      </c>
      <c r="CU96" s="31">
        <f t="shared" si="41"/>
        <v>0.4514309590994588</v>
      </c>
      <c r="CV96" s="36">
        <f>SUM($CU$9:CU96)*RRF</f>
        <v>19.284574251228879</v>
      </c>
      <c r="CW96" s="33"/>
      <c r="CX96" s="36">
        <f t="shared" si="26"/>
        <v>79.514606508099448</v>
      </c>
      <c r="CY96" s="33"/>
      <c r="CZ96" s="31">
        <f t="shared" si="27"/>
        <v>22.554403168961723</v>
      </c>
      <c r="DA96" s="31">
        <f t="shared" si="28"/>
        <v>42.161022579809398</v>
      </c>
      <c r="DB96" s="31">
        <f t="shared" si="29"/>
        <v>64.715425748771125</v>
      </c>
      <c r="DC96" s="31">
        <f t="shared" si="30"/>
        <v>4.4853934919005525</v>
      </c>
      <c r="DD96" s="31"/>
      <c r="DE96" s="33">
        <f t="shared" si="31"/>
        <v>0.22957826489558189</v>
      </c>
      <c r="DF96" s="33">
        <f t="shared" si="32"/>
        <v>0.94660245842975532</v>
      </c>
      <c r="DG96" s="3"/>
      <c r="DH96" s="33">
        <f t="shared" si="33"/>
        <v>0.73149520036950333</v>
      </c>
      <c r="DI96" s="93">
        <f t="shared" si="34"/>
        <v>0.47925770764647901</v>
      </c>
      <c r="DJ96" s="3">
        <f t="shared" si="35"/>
        <v>0.47661131751389696</v>
      </c>
      <c r="DL96" s="90">
        <f t="shared" si="44"/>
        <v>0</v>
      </c>
      <c r="DM96" s="91">
        <f t="shared" si="42"/>
        <v>0</v>
      </c>
      <c r="DN96" s="89">
        <f>SUM(DM$9:DM96)*RLR</f>
        <v>120</v>
      </c>
      <c r="DO96" s="90">
        <f>DN96-SUM(DP$9:DP96)</f>
        <v>62.806641898332366</v>
      </c>
      <c r="DP96" s="89">
        <f t="shared" si="43"/>
        <v>0.47460938462215896</v>
      </c>
      <c r="DQ96" s="90">
        <f>SUM(DP$9:DP96)*RRF</f>
        <v>40.035350671167343</v>
      </c>
      <c r="DS96" s="2">
        <f t="shared" si="36"/>
        <v>1.5</v>
      </c>
      <c r="DT96" s="2">
        <f t="shared" si="37"/>
        <v>0.75</v>
      </c>
    </row>
    <row r="97" spans="90:124" x14ac:dyDescent="0.25">
      <c r="CL97" s="14">
        <f t="shared" si="38"/>
        <v>0.88</v>
      </c>
      <c r="CM97" s="59">
        <f>IF('Baseline model'!$B$4="AY",0,IFERROR(P*INDEX('UWYr writing pattern'!$C$4:$C$18,MATCH('Baseline model'!$CL97,'UWYr writing pattern'!$A$4:$A$18,0)) / 25,CM96))</f>
        <v>0</v>
      </c>
      <c r="CN97" s="36">
        <f t="shared" si="39"/>
        <v>26.447722763603927</v>
      </c>
      <c r="CP97" s="34">
        <f t="shared" si="40"/>
        <v>0.40275719944574506</v>
      </c>
      <c r="CQ97" s="31">
        <f>SUM($CP$9:CP97)*RLR</f>
        <v>88.262732683675296</v>
      </c>
      <c r="CR97" s="32"/>
      <c r="CS97" s="36">
        <f>CQ97-SUM($CU$9:CU97)</f>
        <v>60.261615654278941</v>
      </c>
      <c r="CU97" s="31">
        <f t="shared" si="41"/>
        <v>0.4517252419265293</v>
      </c>
      <c r="CV97" s="36">
        <f>SUM($CU$9:CU97)*RRF</f>
        <v>19.60078192057745</v>
      </c>
      <c r="CW97" s="33"/>
      <c r="CX97" s="36">
        <f t="shared" si="26"/>
        <v>79.862397574856388</v>
      </c>
      <c r="CY97" s="33"/>
      <c r="CZ97" s="31">
        <f t="shared" si="27"/>
        <v>22.216087121427297</v>
      </c>
      <c r="DA97" s="31">
        <f t="shared" si="28"/>
        <v>42.183130957995253</v>
      </c>
      <c r="DB97" s="31">
        <f t="shared" si="29"/>
        <v>64.399218079422553</v>
      </c>
      <c r="DC97" s="31">
        <f t="shared" si="30"/>
        <v>4.1376024251436121</v>
      </c>
      <c r="DD97" s="31"/>
      <c r="DE97" s="33">
        <f t="shared" si="31"/>
        <v>0.23334264191163631</v>
      </c>
      <c r="DF97" s="33">
        <f t="shared" si="32"/>
        <v>0.95074282827209988</v>
      </c>
      <c r="DG97" s="3"/>
      <c r="DH97" s="33">
        <f t="shared" si="33"/>
        <v>0.7355227723639608</v>
      </c>
      <c r="DI97" s="93">
        <f t="shared" si="34"/>
        <v>0.48314866550830082</v>
      </c>
      <c r="DJ97" s="3">
        <f t="shared" si="35"/>
        <v>0.48053673263254271</v>
      </c>
      <c r="DL97" s="90">
        <f t="shared" si="44"/>
        <v>0</v>
      </c>
      <c r="DM97" s="91">
        <f t="shared" si="42"/>
        <v>0</v>
      </c>
      <c r="DN97" s="89">
        <f>SUM(DM$9:DM97)*RLR</f>
        <v>120</v>
      </c>
      <c r="DO97" s="90">
        <f>DN97-SUM(DP$9:DP97)</f>
        <v>62.33559208409487</v>
      </c>
      <c r="DP97" s="89">
        <f t="shared" si="43"/>
        <v>0.47104981423749276</v>
      </c>
      <c r="DQ97" s="90">
        <f>SUM(DP$9:DP97)*RRF</f>
        <v>40.365085541133588</v>
      </c>
      <c r="DS97" s="2">
        <f t="shared" si="36"/>
        <v>1.5</v>
      </c>
      <c r="DT97" s="2">
        <f t="shared" si="37"/>
        <v>0.75</v>
      </c>
    </row>
    <row r="98" spans="90:124" x14ac:dyDescent="0.25">
      <c r="CL98" s="14">
        <f t="shared" si="38"/>
        <v>0.89</v>
      </c>
      <c r="CM98" s="59">
        <f>IF('Baseline model'!$B$4="AY",0,IFERROR(P*INDEX('UWYr writing pattern'!$C$4:$C$18,MATCH('Baseline model'!$CL98,'UWYr writing pattern'!$A$4:$A$18,0)) / 25,CM97))</f>
        <v>0</v>
      </c>
      <c r="CN98" s="36">
        <f t="shared" si="39"/>
        <v>26.051006922149867</v>
      </c>
      <c r="CP98" s="34">
        <f t="shared" si="40"/>
        <v>0.39671584145405886</v>
      </c>
      <c r="CQ98" s="31">
        <f>SUM($CP$9:CP98)*RLR</f>
        <v>88.738791693420154</v>
      </c>
      <c r="CR98" s="32"/>
      <c r="CS98" s="36">
        <f>CQ98-SUM($CU$9:CU98)</f>
        <v>60.285712546616708</v>
      </c>
      <c r="CU98" s="31">
        <f t="shared" si="41"/>
        <v>0.45196211740709202</v>
      </c>
      <c r="CV98" s="36">
        <f>SUM($CU$9:CU98)*RRF</f>
        <v>19.917155402762415</v>
      </c>
      <c r="CW98" s="33"/>
      <c r="CX98" s="36">
        <f t="shared" si="26"/>
        <v>80.202867949379126</v>
      </c>
      <c r="CY98" s="33"/>
      <c r="CZ98" s="31">
        <f t="shared" si="27"/>
        <v>21.882845814605886</v>
      </c>
      <c r="DA98" s="31">
        <f t="shared" si="28"/>
        <v>42.199998782631695</v>
      </c>
      <c r="DB98" s="31">
        <f t="shared" si="29"/>
        <v>64.082844597237582</v>
      </c>
      <c r="DC98" s="31">
        <f t="shared" si="30"/>
        <v>3.7971320506208741</v>
      </c>
      <c r="DD98" s="31"/>
      <c r="DE98" s="33">
        <f t="shared" si="31"/>
        <v>0.23710899289002874</v>
      </c>
      <c r="DF98" s="33">
        <f t="shared" si="32"/>
        <v>0.95479604701641818</v>
      </c>
      <c r="DG98" s="3"/>
      <c r="DH98" s="33">
        <f t="shared" si="33"/>
        <v>0.73948993077850134</v>
      </c>
      <c r="DI98" s="93">
        <f t="shared" si="34"/>
        <v>0.48701055034627783</v>
      </c>
      <c r="DJ98" s="3">
        <f t="shared" si="35"/>
        <v>0.48443270713779862</v>
      </c>
      <c r="DL98" s="90">
        <f t="shared" si="44"/>
        <v>0</v>
      </c>
      <c r="DM98" s="91">
        <f t="shared" si="42"/>
        <v>0</v>
      </c>
      <c r="DN98" s="89">
        <f>SUM(DM$9:DM98)*RLR</f>
        <v>120</v>
      </c>
      <c r="DO98" s="90">
        <f>DN98-SUM(DP$9:DP98)</f>
        <v>61.868075143464161</v>
      </c>
      <c r="DP98" s="89">
        <f t="shared" si="43"/>
        <v>0.46751694063071159</v>
      </c>
      <c r="DQ98" s="90">
        <f>SUM(DP$9:DP98)*RRF</f>
        <v>40.692347399575084</v>
      </c>
      <c r="DS98" s="2">
        <f t="shared" si="36"/>
        <v>1.5</v>
      </c>
      <c r="DT98" s="2">
        <f t="shared" si="37"/>
        <v>0.75</v>
      </c>
    </row>
    <row r="99" spans="90:124" x14ac:dyDescent="0.25">
      <c r="CL99" s="14">
        <f t="shared" si="38"/>
        <v>0.9</v>
      </c>
      <c r="CM99" s="59">
        <f>IF('Baseline model'!$B$4="AY",0,IFERROR(P*INDEX('UWYr writing pattern'!$C$4:$C$18,MATCH('Baseline model'!$CL99,'UWYr writing pattern'!$A$4:$A$18,0)) / 25,CM98))</f>
        <v>0</v>
      </c>
      <c r="CN99" s="36">
        <f t="shared" si="39"/>
        <v>25.660241818317619</v>
      </c>
      <c r="CP99" s="34">
        <f t="shared" si="40"/>
        <v>0.390765103832248</v>
      </c>
      <c r="CQ99" s="31">
        <f>SUM($CP$9:CP99)*RLR</f>
        <v>89.207709818018856</v>
      </c>
      <c r="CR99" s="32"/>
      <c r="CS99" s="36">
        <f>CQ99-SUM($CU$9:CU99)</f>
        <v>60.302487827115783</v>
      </c>
      <c r="CU99" s="31">
        <f t="shared" si="41"/>
        <v>0.4521428440996253</v>
      </c>
      <c r="CV99" s="36">
        <f>SUM($CU$9:CU99)*RRF</f>
        <v>20.233655393632151</v>
      </c>
      <c r="CW99" s="33"/>
      <c r="CX99" s="36">
        <f t="shared" si="26"/>
        <v>80.536143220747931</v>
      </c>
      <c r="CY99" s="33"/>
      <c r="CZ99" s="31">
        <f t="shared" si="27"/>
        <v>21.554603127386798</v>
      </c>
      <c r="DA99" s="31">
        <f t="shared" si="28"/>
        <v>42.211741478981047</v>
      </c>
      <c r="DB99" s="31">
        <f t="shared" si="29"/>
        <v>63.766344606367845</v>
      </c>
      <c r="DC99" s="31">
        <f t="shared" si="30"/>
        <v>3.4638567792520689</v>
      </c>
      <c r="DD99" s="31"/>
      <c r="DE99" s="33">
        <f t="shared" si="31"/>
        <v>0.24087684992419228</v>
      </c>
      <c r="DF99" s="33">
        <f t="shared" si="32"/>
        <v>0.95876360977080866</v>
      </c>
      <c r="DG99" s="3"/>
      <c r="DH99" s="33">
        <f t="shared" si="33"/>
        <v>0.7433975818168238</v>
      </c>
      <c r="DI99" s="93">
        <f t="shared" si="34"/>
        <v>0.49084357939245082</v>
      </c>
      <c r="DJ99" s="3">
        <f t="shared" si="35"/>
        <v>0.48829946183426515</v>
      </c>
      <c r="DL99" s="90">
        <f t="shared" si="44"/>
        <v>0</v>
      </c>
      <c r="DM99" s="91">
        <f t="shared" si="42"/>
        <v>0</v>
      </c>
      <c r="DN99" s="89">
        <f>SUM(DM$9:DM99)*RLR</f>
        <v>120</v>
      </c>
      <c r="DO99" s="90">
        <f>DN99-SUM(DP$9:DP99)</f>
        <v>61.404064579888178</v>
      </c>
      <c r="DP99" s="89">
        <f t="shared" si="43"/>
        <v>0.46401056357598125</v>
      </c>
      <c r="DQ99" s="90">
        <f>SUM(DP$9:DP99)*RRF</f>
        <v>41.017154794078273</v>
      </c>
      <c r="DS99" s="2">
        <f t="shared" si="36"/>
        <v>1.5</v>
      </c>
      <c r="DT99" s="2">
        <f t="shared" si="37"/>
        <v>0.75</v>
      </c>
    </row>
    <row r="100" spans="90:124" x14ac:dyDescent="0.25">
      <c r="CL100" s="14">
        <f t="shared" si="38"/>
        <v>0.91</v>
      </c>
      <c r="CM100" s="59">
        <f>IF('Baseline model'!$B$4="AY",0,IFERROR(P*INDEX('UWYr writing pattern'!$C$4:$C$18,MATCH('Baseline model'!$CL100,'UWYr writing pattern'!$A$4:$A$18,0)) / 25,CM99))</f>
        <v>0</v>
      </c>
      <c r="CN100" s="36">
        <f t="shared" si="39"/>
        <v>25.275338191042856</v>
      </c>
      <c r="CP100" s="34">
        <f t="shared" si="40"/>
        <v>0.38490362727476429</v>
      </c>
      <c r="CQ100" s="31">
        <f>SUM($CP$9:CP100)*RLR</f>
        <v>89.669594170748582</v>
      </c>
      <c r="CR100" s="32"/>
      <c r="CS100" s="36">
        <f>CQ100-SUM($CU$9:CU100)</f>
        <v>60.312103521142134</v>
      </c>
      <c r="CU100" s="31">
        <f t="shared" si="41"/>
        <v>0.45226865870336841</v>
      </c>
      <c r="CV100" s="36">
        <f>SUM($CU$9:CU100)*RRF</f>
        <v>20.550243454724509</v>
      </c>
      <c r="CW100" s="33"/>
      <c r="CX100" s="36">
        <f t="shared" si="26"/>
        <v>80.862346975866643</v>
      </c>
      <c r="CY100" s="33"/>
      <c r="CZ100" s="31">
        <f t="shared" si="27"/>
        <v>21.231284080475998</v>
      </c>
      <c r="DA100" s="31">
        <f t="shared" si="28"/>
        <v>42.21847246479949</v>
      </c>
      <c r="DB100" s="31">
        <f t="shared" si="29"/>
        <v>63.449756545275491</v>
      </c>
      <c r="DC100" s="31">
        <f t="shared" si="30"/>
        <v>3.1376530241333569</v>
      </c>
      <c r="DD100" s="31"/>
      <c r="DE100" s="33">
        <f t="shared" si="31"/>
        <v>0.24464575541338701</v>
      </c>
      <c r="DF100" s="33">
        <f t="shared" si="32"/>
        <v>0.96264698780793623</v>
      </c>
      <c r="DG100" s="3"/>
      <c r="DH100" s="33">
        <f t="shared" si="33"/>
        <v>0.74724661808957149</v>
      </c>
      <c r="DI100" s="93">
        <f t="shared" si="34"/>
        <v>0.49464796825571411</v>
      </c>
      <c r="DJ100" s="3">
        <f t="shared" si="35"/>
        <v>0.49213721587050818</v>
      </c>
      <c r="DL100" s="90">
        <f t="shared" si="44"/>
        <v>0</v>
      </c>
      <c r="DM100" s="91">
        <f t="shared" si="42"/>
        <v>0</v>
      </c>
      <c r="DN100" s="89">
        <f>SUM(DM$9:DM100)*RLR</f>
        <v>120</v>
      </c>
      <c r="DO100" s="90">
        <f>DN100-SUM(DP$9:DP100)</f>
        <v>60.943534095539015</v>
      </c>
      <c r="DP100" s="89">
        <f t="shared" si="43"/>
        <v>0.46053048434916138</v>
      </c>
      <c r="DQ100" s="90">
        <f>SUM(DP$9:DP100)*RRF</f>
        <v>41.339526133122689</v>
      </c>
      <c r="DS100" s="2">
        <f t="shared" si="36"/>
        <v>1.5</v>
      </c>
      <c r="DT100" s="2">
        <f t="shared" si="37"/>
        <v>0.75</v>
      </c>
    </row>
    <row r="101" spans="90:124" x14ac:dyDescent="0.25">
      <c r="CL101" s="14">
        <f t="shared" si="38"/>
        <v>0.92</v>
      </c>
      <c r="CM101" s="59">
        <f>IF('Baseline model'!$B$4="AY",0,IFERROR(P*INDEX('UWYr writing pattern'!$C$4:$C$18,MATCH('Baseline model'!$CL101,'UWYr writing pattern'!$A$4:$A$18,0)) / 25,CM100))</f>
        <v>0</v>
      </c>
      <c r="CN101" s="36">
        <f t="shared" si="39"/>
        <v>24.896208118177213</v>
      </c>
      <c r="CP101" s="34">
        <f t="shared" si="40"/>
        <v>0.37913007286564282</v>
      </c>
      <c r="CQ101" s="31">
        <f>SUM($CP$9:CP101)*RLR</f>
        <v>90.124550258187355</v>
      </c>
      <c r="CR101" s="32"/>
      <c r="CS101" s="36">
        <f>CQ101-SUM($CU$9:CU101)</f>
        <v>60.314718832172346</v>
      </c>
      <c r="CU101" s="31">
        <f t="shared" si="41"/>
        <v>0.45234077640856596</v>
      </c>
      <c r="CV101" s="36">
        <f>SUM($CU$9:CU101)*RRF</f>
        <v>20.866881998210506</v>
      </c>
      <c r="CW101" s="33"/>
      <c r="CX101" s="36">
        <f t="shared" si="26"/>
        <v>81.181600830382848</v>
      </c>
      <c r="CY101" s="33"/>
      <c r="CZ101" s="31">
        <f t="shared" si="27"/>
        <v>20.912814819268856</v>
      </c>
      <c r="DA101" s="31">
        <f t="shared" si="28"/>
        <v>42.220303182520638</v>
      </c>
      <c r="DB101" s="31">
        <f t="shared" si="29"/>
        <v>63.133118001789498</v>
      </c>
      <c r="DC101" s="31">
        <f t="shared" si="30"/>
        <v>2.8183991696171518</v>
      </c>
      <c r="DD101" s="31"/>
      <c r="DE101" s="33">
        <f t="shared" si="31"/>
        <v>0.24841526188345839</v>
      </c>
      <c r="DF101" s="33">
        <f t="shared" si="32"/>
        <v>0.96644762893312919</v>
      </c>
      <c r="DG101" s="3"/>
      <c r="DH101" s="33">
        <f t="shared" si="33"/>
        <v>0.75103791881822801</v>
      </c>
      <c r="DI101" s="93">
        <f t="shared" si="34"/>
        <v>0.49842393093394455</v>
      </c>
      <c r="DJ101" s="3">
        <f t="shared" si="35"/>
        <v>0.49594618675147939</v>
      </c>
      <c r="DL101" s="90">
        <f t="shared" si="44"/>
        <v>0</v>
      </c>
      <c r="DM101" s="91">
        <f t="shared" si="42"/>
        <v>0</v>
      </c>
      <c r="DN101" s="89">
        <f>SUM(DM$9:DM101)*RLR</f>
        <v>120</v>
      </c>
      <c r="DO101" s="90">
        <f>DN101-SUM(DP$9:DP101)</f>
        <v>60.486457589822471</v>
      </c>
      <c r="DP101" s="89">
        <f t="shared" si="43"/>
        <v>0.45707650571654262</v>
      </c>
      <c r="DQ101" s="90">
        <f>SUM(DP$9:DP101)*RRF</f>
        <v>41.659479687124268</v>
      </c>
      <c r="DS101" s="2">
        <f t="shared" si="36"/>
        <v>1.5</v>
      </c>
      <c r="DT101" s="2">
        <f t="shared" si="37"/>
        <v>0.75</v>
      </c>
    </row>
    <row r="102" spans="90:124" x14ac:dyDescent="0.25">
      <c r="CL102" s="14">
        <f t="shared" si="38"/>
        <v>0.93</v>
      </c>
      <c r="CM102" s="59">
        <f>IF('Baseline model'!$B$4="AY",0,IFERROR(P*INDEX('UWYr writing pattern'!$C$4:$C$18,MATCH('Baseline model'!$CL102,'UWYr writing pattern'!$A$4:$A$18,0)) / 25,CM101))</f>
        <v>0</v>
      </c>
      <c r="CN102" s="36">
        <f t="shared" si="39"/>
        <v>24.522764996404554</v>
      </c>
      <c r="CP102" s="34">
        <f t="shared" si="40"/>
        <v>0.3734431217726582</v>
      </c>
      <c r="CQ102" s="31">
        <f>SUM($CP$9:CP102)*RLR</f>
        <v>90.572682004314544</v>
      </c>
      <c r="CR102" s="32"/>
      <c r="CS102" s="36">
        <f>CQ102-SUM($CU$9:CU102)</f>
        <v>60.310490187058242</v>
      </c>
      <c r="CU102" s="31">
        <f t="shared" si="41"/>
        <v>0.45236039124129263</v>
      </c>
      <c r="CV102" s="36">
        <f>SUM($CU$9:CU102)*RRF</f>
        <v>21.18353427207941</v>
      </c>
      <c r="CW102" s="33"/>
      <c r="CX102" s="36">
        <f t="shared" si="26"/>
        <v>81.494024459137648</v>
      </c>
      <c r="CY102" s="33"/>
      <c r="CZ102" s="31">
        <f t="shared" si="27"/>
        <v>20.599122596979822</v>
      </c>
      <c r="DA102" s="31">
        <f t="shared" si="28"/>
        <v>42.217343130940769</v>
      </c>
      <c r="DB102" s="31">
        <f t="shared" si="29"/>
        <v>62.816465727920587</v>
      </c>
      <c r="DC102" s="31">
        <f t="shared" si="30"/>
        <v>2.5059755408623516</v>
      </c>
      <c r="DD102" s="31"/>
      <c r="DE102" s="33">
        <f t="shared" si="31"/>
        <v>0.25218493181046914</v>
      </c>
      <c r="DF102" s="33">
        <f t="shared" si="32"/>
        <v>0.97016695784687679</v>
      </c>
      <c r="DG102" s="3"/>
      <c r="DH102" s="33">
        <f t="shared" si="33"/>
        <v>0.75477235003595455</v>
      </c>
      <c r="DI102" s="93">
        <f t="shared" si="34"/>
        <v>0.50217167982603805</v>
      </c>
      <c r="DJ102" s="3">
        <f t="shared" si="35"/>
        <v>0.49972659035084327</v>
      </c>
      <c r="DL102" s="90">
        <f t="shared" si="44"/>
        <v>0</v>
      </c>
      <c r="DM102" s="91">
        <f t="shared" si="42"/>
        <v>0</v>
      </c>
      <c r="DN102" s="89">
        <f>SUM(DM$9:DM102)*RLR</f>
        <v>120</v>
      </c>
      <c r="DO102" s="90">
        <f>DN102-SUM(DP$9:DP102)</f>
        <v>60.032809157898804</v>
      </c>
      <c r="DP102" s="89">
        <f t="shared" si="43"/>
        <v>0.45364843192366855</v>
      </c>
      <c r="DQ102" s="90">
        <f>SUM(DP$9:DP102)*RRF</f>
        <v>41.977033589470835</v>
      </c>
      <c r="DS102" s="2">
        <f t="shared" si="36"/>
        <v>1.5</v>
      </c>
      <c r="DT102" s="2">
        <f t="shared" si="37"/>
        <v>0.75</v>
      </c>
    </row>
    <row r="103" spans="90:124" x14ac:dyDescent="0.25">
      <c r="CL103" s="14">
        <f t="shared" si="38"/>
        <v>0.94</v>
      </c>
      <c r="CM103" s="59">
        <f>IF('Baseline model'!$B$4="AY",0,IFERROR(P*INDEX('UWYr writing pattern'!$C$4:$C$18,MATCH('Baseline model'!$CL103,'UWYr writing pattern'!$A$4:$A$18,0)) / 25,CM102))</f>
        <v>0</v>
      </c>
      <c r="CN103" s="36">
        <f t="shared" si="39"/>
        <v>24.154923521458485</v>
      </c>
      <c r="CP103" s="34">
        <f t="shared" si="40"/>
        <v>0.36784147494606828</v>
      </c>
      <c r="CQ103" s="31">
        <f>SUM($CP$9:CP103)*RLR</f>
        <v>91.01409177424982</v>
      </c>
      <c r="CR103" s="32"/>
      <c r="CS103" s="36">
        <f>CQ103-SUM($CU$9:CU103)</f>
        <v>60.299571280590584</v>
      </c>
      <c r="CU103" s="31">
        <f t="shared" si="41"/>
        <v>0.45232867640293684</v>
      </c>
      <c r="CV103" s="36">
        <f>SUM($CU$9:CU103)*RRF</f>
        <v>21.500164345561465</v>
      </c>
      <c r="CW103" s="33"/>
      <c r="CX103" s="36">
        <f t="shared" si="26"/>
        <v>81.799735626152057</v>
      </c>
      <c r="CY103" s="33"/>
      <c r="CZ103" s="31">
        <f t="shared" si="27"/>
        <v>20.290135758025123</v>
      </c>
      <c r="DA103" s="31">
        <f t="shared" si="28"/>
        <v>42.209699896413404</v>
      </c>
      <c r="DB103" s="31">
        <f t="shared" si="29"/>
        <v>62.499835654438527</v>
      </c>
      <c r="DC103" s="31">
        <f t="shared" si="30"/>
        <v>2.2002643738479435</v>
      </c>
      <c r="DD103" s="31"/>
      <c r="DE103" s="33">
        <f t="shared" si="31"/>
        <v>0.25595433744716029</v>
      </c>
      <c r="DF103" s="33">
        <f t="shared" si="32"/>
        <v>0.97380637650181023</v>
      </c>
      <c r="DG103" s="3"/>
      <c r="DH103" s="33">
        <f t="shared" si="33"/>
        <v>0.75845076478541518</v>
      </c>
      <c r="DI103" s="93">
        <f t="shared" si="34"/>
        <v>0.50589142574385826</v>
      </c>
      <c r="DJ103" s="3">
        <f t="shared" si="35"/>
        <v>0.50347864092321204</v>
      </c>
      <c r="DL103" s="90">
        <f t="shared" si="44"/>
        <v>0</v>
      </c>
      <c r="DM103" s="91">
        <f t="shared" si="42"/>
        <v>0</v>
      </c>
      <c r="DN103" s="89">
        <f>SUM(DM$9:DM103)*RLR</f>
        <v>120</v>
      </c>
      <c r="DO103" s="90">
        <f>DN103-SUM(DP$9:DP103)</f>
        <v>59.58256308921456</v>
      </c>
      <c r="DP103" s="89">
        <f t="shared" si="43"/>
        <v>0.450246068684241</v>
      </c>
      <c r="DQ103" s="90">
        <f>SUM(DP$9:DP103)*RRF</f>
        <v>42.292205837549808</v>
      </c>
      <c r="DS103" s="2">
        <f t="shared" si="36"/>
        <v>1.5</v>
      </c>
      <c r="DT103" s="2">
        <f t="shared" si="37"/>
        <v>0.75</v>
      </c>
    </row>
    <row r="104" spans="90:124" x14ac:dyDescent="0.25">
      <c r="CL104" s="14">
        <f t="shared" si="38"/>
        <v>0.95</v>
      </c>
      <c r="CM104" s="59">
        <f>IF('Baseline model'!$B$4="AY",0,IFERROR(P*INDEX('UWYr writing pattern'!$C$4:$C$18,MATCH('Baseline model'!$CL104,'UWYr writing pattern'!$A$4:$A$18,0)) / 25,CM103))</f>
        <v>0</v>
      </c>
      <c r="CN104" s="36">
        <f t="shared" si="39"/>
        <v>23.792599668636608</v>
      </c>
      <c r="CP104" s="34">
        <f t="shared" si="40"/>
        <v>0.36232385282187729</v>
      </c>
      <c r="CQ104" s="31">
        <f>SUM($CP$9:CP104)*RLR</f>
        <v>91.44888039763606</v>
      </c>
      <c r="CR104" s="32"/>
      <c r="CS104" s="36">
        <f>CQ104-SUM($CU$9:CU104)</f>
        <v>60.282113119372397</v>
      </c>
      <c r="CU104" s="31">
        <f t="shared" si="41"/>
        <v>0.45224678460442941</v>
      </c>
      <c r="CV104" s="36">
        <f>SUM($CU$9:CU104)*RRF</f>
        <v>21.816737094784564</v>
      </c>
      <c r="CW104" s="33"/>
      <c r="CX104" s="36">
        <f t="shared" si="26"/>
        <v>82.098850214156954</v>
      </c>
      <c r="CY104" s="33"/>
      <c r="CZ104" s="31">
        <f t="shared" si="27"/>
        <v>19.985783721654748</v>
      </c>
      <c r="DA104" s="31">
        <f t="shared" si="28"/>
        <v>42.197479183560674</v>
      </c>
      <c r="DB104" s="31">
        <f t="shared" si="29"/>
        <v>62.183262905215422</v>
      </c>
      <c r="DC104" s="31">
        <f t="shared" si="30"/>
        <v>1.9011497858430459</v>
      </c>
      <c r="DD104" s="31"/>
      <c r="DE104" s="33">
        <f t="shared" si="31"/>
        <v>0.25972306065219719</v>
      </c>
      <c r="DF104" s="33">
        <f t="shared" si="32"/>
        <v>0.97736726445424948</v>
      </c>
      <c r="DG104" s="3"/>
      <c r="DH104" s="33">
        <f t="shared" si="33"/>
        <v>0.76207400331363384</v>
      </c>
      <c r="DI104" s="93">
        <f t="shared" si="34"/>
        <v>0.50958337792409381</v>
      </c>
      <c r="DJ104" s="3">
        <f t="shared" si="35"/>
        <v>0.50720255111628787</v>
      </c>
      <c r="DL104" s="90">
        <f t="shared" si="44"/>
        <v>0</v>
      </c>
      <c r="DM104" s="91">
        <f t="shared" si="42"/>
        <v>0</v>
      </c>
      <c r="DN104" s="89">
        <f>SUM(DM$9:DM104)*RLR</f>
        <v>120</v>
      </c>
      <c r="DO104" s="90">
        <f>DN104-SUM(DP$9:DP104)</f>
        <v>59.13569386604545</v>
      </c>
      <c r="DP104" s="89">
        <f t="shared" si="43"/>
        <v>0.44686922316910926</v>
      </c>
      <c r="DQ104" s="90">
        <f>SUM(DP$9:DP104)*RRF</f>
        <v>42.605014293768185</v>
      </c>
      <c r="DS104" s="2">
        <f t="shared" si="36"/>
        <v>1.5</v>
      </c>
      <c r="DT104" s="2">
        <f t="shared" si="37"/>
        <v>0.75</v>
      </c>
    </row>
    <row r="105" spans="90:124" x14ac:dyDescent="0.25">
      <c r="CL105" s="14">
        <f t="shared" si="38"/>
        <v>0.96</v>
      </c>
      <c r="CM105" s="59">
        <f>IF('Baseline model'!$B$4="AY",0,IFERROR(P*INDEX('UWYr writing pattern'!$C$4:$C$18,MATCH('Baseline model'!$CL105,'UWYr writing pattern'!$A$4:$A$18,0)) / 25,CM104))</f>
        <v>0</v>
      </c>
      <c r="CN105" s="36">
        <f t="shared" si="39"/>
        <v>23.435710673607058</v>
      </c>
      <c r="CP105" s="34">
        <f t="shared" si="40"/>
        <v>0.35688899502954913</v>
      </c>
      <c r="CQ105" s="31">
        <f>SUM($CP$9:CP105)*RLR</f>
        <v>91.877147191671526</v>
      </c>
      <c r="CR105" s="32"/>
      <c r="CS105" s="36">
        <f>CQ105-SUM($CU$9:CU105)</f>
        <v>60.258264065012568</v>
      </c>
      <c r="CU105" s="31">
        <f t="shared" si="41"/>
        <v>0.45211584839529295</v>
      </c>
      <c r="CV105" s="36">
        <f>SUM($CU$9:CU105)*RRF</f>
        <v>22.133218188661271</v>
      </c>
      <c r="CW105" s="33"/>
      <c r="CX105" s="36">
        <f t="shared" si="26"/>
        <v>82.391482253673843</v>
      </c>
      <c r="CY105" s="33"/>
      <c r="CZ105" s="31">
        <f t="shared" si="27"/>
        <v>19.685996965829929</v>
      </c>
      <c r="DA105" s="31">
        <f t="shared" si="28"/>
        <v>42.180784845508796</v>
      </c>
      <c r="DB105" s="31">
        <f t="shared" si="29"/>
        <v>61.866781811338726</v>
      </c>
      <c r="DC105" s="31">
        <f t="shared" si="30"/>
        <v>1.6085177463261573</v>
      </c>
      <c r="DD105" s="31"/>
      <c r="DE105" s="33">
        <f t="shared" si="31"/>
        <v>0.26349069272215797</v>
      </c>
      <c r="DF105" s="33">
        <f t="shared" si="32"/>
        <v>0.98085097921040287</v>
      </c>
      <c r="DG105" s="3"/>
      <c r="DH105" s="33">
        <f t="shared" si="33"/>
        <v>0.76564289326392942</v>
      </c>
      <c r="DI105" s="93">
        <f t="shared" si="34"/>
        <v>0.51324774404002826</v>
      </c>
      <c r="DJ105" s="3">
        <f t="shared" si="35"/>
        <v>0.51089853198291579</v>
      </c>
      <c r="DL105" s="90">
        <f t="shared" si="44"/>
        <v>0</v>
      </c>
      <c r="DM105" s="91">
        <f t="shared" si="42"/>
        <v>0</v>
      </c>
      <c r="DN105" s="89">
        <f>SUM(DM$9:DM105)*RLR</f>
        <v>120</v>
      </c>
      <c r="DO105" s="90">
        <f>DN105-SUM(DP$9:DP105)</f>
        <v>58.69217616205011</v>
      </c>
      <c r="DP105" s="89">
        <f t="shared" si="43"/>
        <v>0.44351770399534091</v>
      </c>
      <c r="DQ105" s="90">
        <f>SUM(DP$9:DP105)*RRF</f>
        <v>42.915476686564922</v>
      </c>
      <c r="DS105" s="2">
        <f t="shared" si="36"/>
        <v>1.5</v>
      </c>
      <c r="DT105" s="2">
        <f t="shared" si="37"/>
        <v>0.75</v>
      </c>
    </row>
    <row r="106" spans="90:124" x14ac:dyDescent="0.25">
      <c r="CL106" s="14">
        <f t="shared" si="38"/>
        <v>0.97</v>
      </c>
      <c r="CM106" s="59">
        <f>IF('Baseline model'!$B$4="AY",0,IFERROR(P*INDEX('UWYr writing pattern'!$C$4:$C$18,MATCH('Baseline model'!$CL106,'UWYr writing pattern'!$A$4:$A$18,0)) / 25,CM105))</f>
        <v>0</v>
      </c>
      <c r="CN106" s="36">
        <f t="shared" si="39"/>
        <v>23.084175013502954</v>
      </c>
      <c r="CP106" s="34">
        <f t="shared" si="40"/>
        <v>0.35153566010410586</v>
      </c>
      <c r="CQ106" s="31">
        <f>SUM($CP$9:CP106)*RLR</f>
        <v>92.298989983796446</v>
      </c>
      <c r="CR106" s="32"/>
      <c r="CS106" s="36">
        <f>CQ106-SUM($CU$9:CU106)</f>
        <v>60.228169876649893</v>
      </c>
      <c r="CU106" s="31">
        <f t="shared" si="41"/>
        <v>0.45193698048759429</v>
      </c>
      <c r="CV106" s="36">
        <f>SUM($CU$9:CU106)*RRF</f>
        <v>22.449574075002584</v>
      </c>
      <c r="CW106" s="33"/>
      <c r="CX106" s="36">
        <f t="shared" si="26"/>
        <v>82.677743951652474</v>
      </c>
      <c r="CY106" s="33"/>
      <c r="CZ106" s="31">
        <f t="shared" si="27"/>
        <v>19.390707011342478</v>
      </c>
      <c r="DA106" s="31">
        <f t="shared" si="28"/>
        <v>42.15971891365492</v>
      </c>
      <c r="DB106" s="31">
        <f t="shared" si="29"/>
        <v>61.550425924997398</v>
      </c>
      <c r="DC106" s="31">
        <f t="shared" si="30"/>
        <v>1.3222560483475263</v>
      </c>
      <c r="DD106" s="31"/>
      <c r="DE106" s="33">
        <f t="shared" si="31"/>
        <v>0.26725683422622126</v>
      </c>
      <c r="DF106" s="33">
        <f t="shared" si="32"/>
        <v>0.9842588565672914</v>
      </c>
      <c r="DG106" s="3"/>
      <c r="DH106" s="33">
        <f t="shared" si="33"/>
        <v>0.76915824986497039</v>
      </c>
      <c r="DI106" s="93">
        <f t="shared" si="34"/>
        <v>0.51688473021322201</v>
      </c>
      <c r="DJ106" s="3">
        <f t="shared" si="35"/>
        <v>0.51456679299304375</v>
      </c>
      <c r="DL106" s="90">
        <f t="shared" si="44"/>
        <v>0</v>
      </c>
      <c r="DM106" s="91">
        <f t="shared" si="42"/>
        <v>0</v>
      </c>
      <c r="DN106" s="89">
        <f>SUM(DM$9:DM106)*RLR</f>
        <v>120</v>
      </c>
      <c r="DO106" s="90">
        <f>DN106-SUM(DP$9:DP106)</f>
        <v>58.251984840834737</v>
      </c>
      <c r="DP106" s="89">
        <f t="shared" si="43"/>
        <v>0.4401913212153758</v>
      </c>
      <c r="DQ106" s="90">
        <f>SUM(DP$9:DP106)*RRF</f>
        <v>43.22361061141568</v>
      </c>
      <c r="DS106" s="2">
        <f t="shared" si="36"/>
        <v>1.5</v>
      </c>
      <c r="DT106" s="2">
        <f t="shared" si="37"/>
        <v>0.75</v>
      </c>
    </row>
    <row r="107" spans="90:124" x14ac:dyDescent="0.25">
      <c r="CL107" s="14">
        <f t="shared" si="38"/>
        <v>0.98</v>
      </c>
      <c r="CM107" s="59">
        <f>IF('Baseline model'!$B$4="AY",0,IFERROR(P*INDEX('UWYr writing pattern'!$C$4:$C$18,MATCH('Baseline model'!$CL107,'UWYr writing pattern'!$A$4:$A$18,0)) / 25,CM106))</f>
        <v>0</v>
      </c>
      <c r="CN107" s="36">
        <f t="shared" si="39"/>
        <v>22.737912388300408</v>
      </c>
      <c r="CP107" s="34">
        <f t="shared" si="40"/>
        <v>0.34626262520254431</v>
      </c>
      <c r="CQ107" s="31">
        <f>SUM($CP$9:CP107)*RLR</f>
        <v>92.714505134039499</v>
      </c>
      <c r="CR107" s="32"/>
      <c r="CS107" s="36">
        <f>CQ107-SUM($CU$9:CU107)</f>
        <v>60.191973752818072</v>
      </c>
      <c r="CU107" s="31">
        <f t="shared" si="41"/>
        <v>0.45171127407487421</v>
      </c>
      <c r="CV107" s="36">
        <f>SUM($CU$9:CU107)*RRF</f>
        <v>22.765771966854999</v>
      </c>
      <c r="CW107" s="33"/>
      <c r="CX107" s="36">
        <f t="shared" si="26"/>
        <v>82.957745719673071</v>
      </c>
      <c r="CY107" s="33"/>
      <c r="CZ107" s="31">
        <f t="shared" si="27"/>
        <v>19.099846406172343</v>
      </c>
      <c r="DA107" s="31">
        <f t="shared" si="28"/>
        <v>42.134381626972647</v>
      </c>
      <c r="DB107" s="31">
        <f t="shared" si="29"/>
        <v>61.234228033144987</v>
      </c>
      <c r="DC107" s="31">
        <f t="shared" si="30"/>
        <v>1.0422542803269295</v>
      </c>
      <c r="DD107" s="31"/>
      <c r="DE107" s="33">
        <f t="shared" si="31"/>
        <v>0.27102109484351189</v>
      </c>
      <c r="DF107" s="33">
        <f t="shared" si="32"/>
        <v>0.98759221094848892</v>
      </c>
      <c r="DG107" s="3"/>
      <c r="DH107" s="33">
        <f t="shared" si="33"/>
        <v>0.77262087611699581</v>
      </c>
      <c r="DI107" s="93">
        <f t="shared" si="34"/>
        <v>0.52049454102510584</v>
      </c>
      <c r="DJ107" s="3">
        <f t="shared" si="35"/>
        <v>0.51820754204559605</v>
      </c>
      <c r="DL107" s="90">
        <f t="shared" si="44"/>
        <v>0</v>
      </c>
      <c r="DM107" s="91">
        <f t="shared" si="42"/>
        <v>0</v>
      </c>
      <c r="DN107" s="89">
        <f>SUM(DM$9:DM107)*RLR</f>
        <v>120</v>
      </c>
      <c r="DO107" s="90">
        <f>DN107-SUM(DP$9:DP107)</f>
        <v>57.815094954528476</v>
      </c>
      <c r="DP107" s="89">
        <f t="shared" si="43"/>
        <v>0.43688988630626058</v>
      </c>
      <c r="DQ107" s="90">
        <f>SUM(DP$9:DP107)*RRF</f>
        <v>43.529433531830065</v>
      </c>
      <c r="DS107" s="2">
        <f t="shared" si="36"/>
        <v>1.5</v>
      </c>
      <c r="DT107" s="2">
        <f t="shared" si="37"/>
        <v>0.75</v>
      </c>
    </row>
    <row r="108" spans="90:124" x14ac:dyDescent="0.25">
      <c r="CL108" s="14">
        <f t="shared" si="38"/>
        <v>0.99</v>
      </c>
      <c r="CM108" s="59">
        <f>IF('Baseline model'!$B$4="AY",0,IFERROR(P*INDEX('UWYr writing pattern'!$C$4:$C$18,MATCH('Baseline model'!$CL108,'UWYr writing pattern'!$A$4:$A$18,0)) / 25,CM107))</f>
        <v>0</v>
      </c>
      <c r="CN108" s="36">
        <f t="shared" si="39"/>
        <v>22.396843702475902</v>
      </c>
      <c r="CP108" s="34">
        <f t="shared" si="40"/>
        <v>0.34106868582450617</v>
      </c>
      <c r="CQ108" s="31">
        <f>SUM($CP$9:CP108)*RLR</f>
        <v>93.123787557028905</v>
      </c>
      <c r="CR108" s="32"/>
      <c r="CS108" s="36">
        <f>CQ108-SUM($CU$9:CU108)</f>
        <v>60.149816372661341</v>
      </c>
      <c r="CU108" s="31">
        <f t="shared" si="41"/>
        <v>0.45143980314613558</v>
      </c>
      <c r="CV108" s="36">
        <f>SUM($CU$9:CU108)*RRF</f>
        <v>23.081779829057293</v>
      </c>
      <c r="CW108" s="33"/>
      <c r="CX108" s="36">
        <f t="shared" si="26"/>
        <v>83.231596201718631</v>
      </c>
      <c r="CY108" s="33"/>
      <c r="CZ108" s="31">
        <f t="shared" si="27"/>
        <v>18.813348710079755</v>
      </c>
      <c r="DA108" s="31">
        <f t="shared" si="28"/>
        <v>42.104871460862938</v>
      </c>
      <c r="DB108" s="31">
        <f t="shared" si="29"/>
        <v>60.918220170942689</v>
      </c>
      <c r="DC108" s="31">
        <f t="shared" si="30"/>
        <v>0.76840379828136918</v>
      </c>
      <c r="DD108" s="31"/>
      <c r="DE108" s="33">
        <f t="shared" si="31"/>
        <v>0.27478309320306299</v>
      </c>
      <c r="DF108" s="33">
        <f t="shared" si="32"/>
        <v>0.99085233573474563</v>
      </c>
      <c r="DG108" s="3"/>
      <c r="DH108" s="33">
        <f t="shared" si="33"/>
        <v>0.7760315629752409</v>
      </c>
      <c r="DI108" s="93">
        <f t="shared" si="34"/>
        <v>0.52407737952849009</v>
      </c>
      <c r="DJ108" s="3">
        <f t="shared" si="35"/>
        <v>0.52182098548025402</v>
      </c>
      <c r="DL108" s="90">
        <f t="shared" si="44"/>
        <v>0</v>
      </c>
      <c r="DM108" s="91">
        <f t="shared" si="42"/>
        <v>0</v>
      </c>
      <c r="DN108" s="89">
        <f>SUM(DM$9:DM108)*RLR</f>
        <v>120</v>
      </c>
      <c r="DO108" s="90">
        <f>DN108-SUM(DP$9:DP108)</f>
        <v>57.381481742369516</v>
      </c>
      <c r="DP108" s="89">
        <f t="shared" si="43"/>
        <v>0.43361321215896353</v>
      </c>
      <c r="DQ108" s="90">
        <f>SUM(DP$9:DP108)*RRF</f>
        <v>43.832962780341333</v>
      </c>
      <c r="DS108" s="2">
        <f t="shared" si="36"/>
        <v>1.5</v>
      </c>
      <c r="DT108" s="2">
        <f t="shared" si="37"/>
        <v>0.75</v>
      </c>
    </row>
    <row r="109" spans="90:124" x14ac:dyDescent="0.25">
      <c r="CL109" s="14">
        <f t="shared" si="38"/>
        <v>1</v>
      </c>
      <c r="CM109" s="59">
        <f>IF('Baseline model'!$B$4="AY",0,IFERROR(P*INDEX('UWYr writing pattern'!$C$4:$C$18,MATCH('Baseline model'!$CL109,'UWYr writing pattern'!$A$4:$A$18,0)) / 25,CM108))</f>
        <v>0</v>
      </c>
      <c r="CN109" s="36">
        <f t="shared" si="39"/>
        <v>22.060891046938764</v>
      </c>
      <c r="CP109" s="34">
        <f t="shared" si="40"/>
        <v>0.33595265553713854</v>
      </c>
      <c r="CQ109" s="31">
        <f>SUM($CP$9:CP109)*RLR</f>
        <v>93.526930743673475</v>
      </c>
      <c r="CR109" s="32"/>
      <c r="CS109" s="36">
        <f>CQ109-SUM($CU$9:CU109)</f>
        <v>60.101835936510952</v>
      </c>
      <c r="CU109" s="31">
        <f t="shared" si="41"/>
        <v>0.45112362279496004</v>
      </c>
      <c r="CV109" s="36">
        <f>SUM($CU$9:CU109)*RRF</f>
        <v>23.397566365013766</v>
      </c>
      <c r="CW109" s="33"/>
      <c r="CX109" s="36">
        <f t="shared" si="26"/>
        <v>83.499402301524725</v>
      </c>
      <c r="CY109" s="33"/>
      <c r="CZ109" s="31">
        <f t="shared" si="27"/>
        <v>18.531148479428559</v>
      </c>
      <c r="DA109" s="31">
        <f t="shared" si="28"/>
        <v>42.071285155557661</v>
      </c>
      <c r="DB109" s="31">
        <f t="shared" si="29"/>
        <v>60.60243363498622</v>
      </c>
      <c r="DC109" s="31">
        <f t="shared" si="30"/>
        <v>0.50059769847527491</v>
      </c>
      <c r="DD109" s="31"/>
      <c r="DE109" s="33">
        <f t="shared" si="31"/>
        <v>0.27854245672635436</v>
      </c>
      <c r="DF109" s="33">
        <f t="shared" si="32"/>
        <v>0.99404050358958007</v>
      </c>
      <c r="DG109" s="3"/>
      <c r="DH109" s="33">
        <f t="shared" si="33"/>
        <v>0.77939108953061231</v>
      </c>
      <c r="DI109" s="93">
        <f t="shared" si="34"/>
        <v>0.52763344725898531</v>
      </c>
      <c r="DJ109" s="3">
        <f t="shared" si="35"/>
        <v>0.52540732808915203</v>
      </c>
      <c r="DL109" s="90">
        <f t="shared" si="44"/>
        <v>0</v>
      </c>
      <c r="DM109" s="91">
        <f t="shared" si="42"/>
        <v>0</v>
      </c>
      <c r="DN109" s="89">
        <f>SUM(DM$9:DM109)*RLR</f>
        <v>120</v>
      </c>
      <c r="DO109" s="90">
        <f>DN109-SUM(DP$9:DP109)</f>
        <v>56.951120629301748</v>
      </c>
      <c r="DP109" s="89">
        <f t="shared" si="43"/>
        <v>0.43036111306777136</v>
      </c>
      <c r="DQ109" s="90">
        <f>SUM(DP$9:DP109)*RRF</f>
        <v>44.134215559488773</v>
      </c>
      <c r="DS109" s="2">
        <f t="shared" si="36"/>
        <v>1.5</v>
      </c>
      <c r="DT109" s="2">
        <f t="shared" si="37"/>
        <v>0.75</v>
      </c>
    </row>
    <row r="110" spans="90:124" x14ac:dyDescent="0.25">
      <c r="CL110" s="14">
        <f t="shared" si="38"/>
        <v>1.01</v>
      </c>
      <c r="CM110" s="59">
        <f>IF('Baseline model'!$B$4="AY",0,IFERROR(P*INDEX('UWYr writing pattern'!$C$4:$C$18,MATCH('Baseline model'!$CL110,'UWYr writing pattern'!$A$4:$A$18,0)) / 25,CM109))</f>
        <v>0</v>
      </c>
      <c r="CN110" s="36">
        <f t="shared" si="39"/>
        <v>21.729977681234683</v>
      </c>
      <c r="CP110" s="34">
        <f t="shared" si="40"/>
        <v>0.33091336570408147</v>
      </c>
      <c r="CQ110" s="31">
        <f>SUM($CP$9:CP110)*RLR</f>
        <v>93.924026782518368</v>
      </c>
      <c r="CR110" s="32"/>
      <c r="CS110" s="36">
        <f>CQ110-SUM($CU$9:CU110)</f>
        <v>60.048168205832013</v>
      </c>
      <c r="CU110" s="31">
        <f t="shared" si="41"/>
        <v>0.45076376952383213</v>
      </c>
      <c r="CV110" s="36">
        <f>SUM($CU$9:CU110)*RRF</f>
        <v>23.713101003680446</v>
      </c>
      <c r="CW110" s="33"/>
      <c r="CX110" s="36">
        <f t="shared" si="26"/>
        <v>83.761269209512463</v>
      </c>
      <c r="CY110" s="33"/>
      <c r="CZ110" s="31">
        <f t="shared" si="27"/>
        <v>18.25318125223713</v>
      </c>
      <c r="DA110" s="31">
        <f t="shared" si="28"/>
        <v>42.033717744082409</v>
      </c>
      <c r="DB110" s="31">
        <f t="shared" si="29"/>
        <v>60.286898996319536</v>
      </c>
      <c r="DC110" s="31">
        <f t="shared" si="30"/>
        <v>0.23873079048753709</v>
      </c>
      <c r="DD110" s="31"/>
      <c r="DE110" s="33">
        <f t="shared" si="31"/>
        <v>0.28229882147238627</v>
      </c>
      <c r="DF110" s="33">
        <f t="shared" si="32"/>
        <v>0.99715796677991031</v>
      </c>
      <c r="DG110" s="3"/>
      <c r="DH110" s="33">
        <f t="shared" si="33"/>
        <v>0.78270022318765309</v>
      </c>
      <c r="DI110" s="93">
        <f t="shared" si="34"/>
        <v>0.53116294424633881</v>
      </c>
      <c r="DJ110" s="3">
        <f t="shared" si="35"/>
        <v>0.52896677312848339</v>
      </c>
      <c r="DL110" s="90">
        <f t="shared" si="44"/>
        <v>0</v>
      </c>
      <c r="DM110" s="91">
        <f t="shared" si="42"/>
        <v>0</v>
      </c>
      <c r="DN110" s="89">
        <f>SUM(DM$9:DM110)*RLR</f>
        <v>120</v>
      </c>
      <c r="DO110" s="90">
        <f>DN110-SUM(DP$9:DP110)</f>
        <v>56.523987224581987</v>
      </c>
      <c r="DP110" s="89">
        <f t="shared" si="43"/>
        <v>0.42713340471976308</v>
      </c>
      <c r="DQ110" s="90">
        <f>SUM(DP$9:DP110)*RRF</f>
        <v>44.433208942792604</v>
      </c>
      <c r="DS110" s="2">
        <f t="shared" si="36"/>
        <v>1.5</v>
      </c>
      <c r="DT110" s="2">
        <f t="shared" si="37"/>
        <v>0.75</v>
      </c>
    </row>
    <row r="111" spans="90:124" x14ac:dyDescent="0.25">
      <c r="CL111" s="14">
        <f t="shared" si="38"/>
        <v>1.02</v>
      </c>
      <c r="CM111" s="59">
        <f>IF('Baseline model'!$B$4="AY",0,IFERROR(P*INDEX('UWYr writing pattern'!$C$4:$C$18,MATCH('Baseline model'!$CL111,'UWYr writing pattern'!$A$4:$A$18,0)) / 25,CM110))</f>
        <v>0</v>
      </c>
      <c r="CN111" s="36">
        <f t="shared" si="39"/>
        <v>21.404028016016163</v>
      </c>
      <c r="CP111" s="34">
        <f t="shared" si="40"/>
        <v>0.32594966521852026</v>
      </c>
      <c r="CQ111" s="31">
        <f>SUM($CP$9:CP111)*RLR</f>
        <v>94.315166380780596</v>
      </c>
      <c r="CR111" s="32"/>
      <c r="CS111" s="36">
        <f>CQ111-SUM($CU$9:CU111)</f>
        <v>59.988946542550501</v>
      </c>
      <c r="CU111" s="31">
        <f t="shared" si="41"/>
        <v>0.45036126154374012</v>
      </c>
      <c r="CV111" s="36">
        <f>SUM($CU$9:CU111)*RRF</f>
        <v>24.028353886761064</v>
      </c>
      <c r="CW111" s="33"/>
      <c r="CX111" s="36">
        <f t="shared" si="26"/>
        <v>84.017300429311561</v>
      </c>
      <c r="CY111" s="33"/>
      <c r="CZ111" s="31">
        <f t="shared" si="27"/>
        <v>17.979383533453575</v>
      </c>
      <c r="DA111" s="31">
        <f t="shared" si="28"/>
        <v>41.992262579785347</v>
      </c>
      <c r="DB111" s="31">
        <f t="shared" si="29"/>
        <v>59.971646113238918</v>
      </c>
      <c r="DC111" s="31">
        <f t="shared" si="30"/>
        <v>-1.7300429311561061E-2</v>
      </c>
      <c r="DD111" s="31"/>
      <c r="DE111" s="33">
        <f t="shared" si="31"/>
        <v>0.28605183198525075</v>
      </c>
      <c r="DF111" s="33">
        <f t="shared" si="32"/>
        <v>1.0002059574918043</v>
      </c>
      <c r="DG111" s="3"/>
      <c r="DH111" s="33">
        <f t="shared" si="33"/>
        <v>0.78595971983983826</v>
      </c>
      <c r="DI111" s="93">
        <f t="shared" si="34"/>
        <v>0.53466606902568659</v>
      </c>
      <c r="DJ111" s="3">
        <f t="shared" si="35"/>
        <v>0.53249952233001974</v>
      </c>
      <c r="DL111" s="90">
        <f t="shared" si="44"/>
        <v>0</v>
      </c>
      <c r="DM111" s="91">
        <f t="shared" si="42"/>
        <v>0</v>
      </c>
      <c r="DN111" s="89">
        <f>SUM(DM$9:DM111)*RLR</f>
        <v>120</v>
      </c>
      <c r="DO111" s="90">
        <f>DN111-SUM(DP$9:DP111)</f>
        <v>56.100057320397624</v>
      </c>
      <c r="DP111" s="89">
        <f t="shared" si="43"/>
        <v>0.42392990418436494</v>
      </c>
      <c r="DQ111" s="90">
        <f>SUM(DP$9:DP111)*RRF</f>
        <v>44.729959875721661</v>
      </c>
      <c r="DS111" s="2">
        <f t="shared" si="36"/>
        <v>1.5</v>
      </c>
      <c r="DT111" s="2">
        <f t="shared" si="37"/>
        <v>0.75</v>
      </c>
    </row>
    <row r="112" spans="90:124" x14ac:dyDescent="0.25">
      <c r="CL112" s="14">
        <f t="shared" si="38"/>
        <v>1.03</v>
      </c>
      <c r="CM112" s="59">
        <f>IF('Baseline model'!$B$4="AY",0,IFERROR(P*INDEX('UWYr writing pattern'!$C$4:$C$18,MATCH('Baseline model'!$CL112,'UWYr writing pattern'!$A$4:$A$18,0)) / 25,CM111))</f>
        <v>0</v>
      </c>
      <c r="CN112" s="36">
        <f t="shared" si="39"/>
        <v>21.082967595775919</v>
      </c>
      <c r="CP112" s="34">
        <f t="shared" si="40"/>
        <v>0.32106042024024251</v>
      </c>
      <c r="CQ112" s="31">
        <f>SUM($CP$9:CP112)*RLR</f>
        <v>94.700438885068891</v>
      </c>
      <c r="CR112" s="32"/>
      <c r="CS112" s="36">
        <f>CQ112-SUM($CU$9:CU112)</f>
        <v>59.924301947769671</v>
      </c>
      <c r="CU112" s="31">
        <f t="shared" si="41"/>
        <v>0.44991709906912875</v>
      </c>
      <c r="CV112" s="36">
        <f>SUM($CU$9:CU112)*RRF</f>
        <v>24.343295856109453</v>
      </c>
      <c r="CW112" s="33"/>
      <c r="CX112" s="36">
        <f t="shared" si="26"/>
        <v>84.267597803879127</v>
      </c>
      <c r="CY112" s="33"/>
      <c r="CZ112" s="31">
        <f t="shared" si="27"/>
        <v>17.709692780451771</v>
      </c>
      <c r="DA112" s="31">
        <f t="shared" si="28"/>
        <v>41.947011363438769</v>
      </c>
      <c r="DB112" s="31">
        <f t="shared" si="29"/>
        <v>59.656704143890536</v>
      </c>
      <c r="DC112" s="31">
        <f t="shared" si="30"/>
        <v>-0.26759780387912713</v>
      </c>
      <c r="DD112" s="31"/>
      <c r="DE112" s="33">
        <f t="shared" si="31"/>
        <v>0.28980114114416017</v>
      </c>
      <c r="DF112" s="33">
        <f t="shared" si="32"/>
        <v>1.0031856881414183</v>
      </c>
      <c r="DG112" s="3"/>
      <c r="DH112" s="33">
        <f t="shared" si="33"/>
        <v>0.78917032404224075</v>
      </c>
      <c r="DI112" s="93">
        <f t="shared" si="34"/>
        <v>0.53814301864872149</v>
      </c>
      <c r="DJ112" s="3">
        <f t="shared" si="35"/>
        <v>0.53600577591254461</v>
      </c>
      <c r="DL112" s="90">
        <f t="shared" si="44"/>
        <v>0</v>
      </c>
      <c r="DM112" s="91">
        <f t="shared" si="42"/>
        <v>0</v>
      </c>
      <c r="DN112" s="89">
        <f>SUM(DM$9:DM112)*RLR</f>
        <v>120</v>
      </c>
      <c r="DO112" s="90">
        <f>DN112-SUM(DP$9:DP112)</f>
        <v>55.679306890494644</v>
      </c>
      <c r="DP112" s="89">
        <f t="shared" si="43"/>
        <v>0.42075042990298217</v>
      </c>
      <c r="DQ112" s="90">
        <f>SUM(DP$9:DP112)*RRF</f>
        <v>45.024485176653748</v>
      </c>
      <c r="DS112" s="2">
        <f t="shared" si="36"/>
        <v>1.5</v>
      </c>
      <c r="DT112" s="2">
        <f t="shared" si="37"/>
        <v>0.75</v>
      </c>
    </row>
    <row r="113" spans="90:124" x14ac:dyDescent="0.25">
      <c r="CL113" s="14">
        <f t="shared" si="38"/>
        <v>1.04</v>
      </c>
      <c r="CM113" s="59">
        <f>IF('Baseline model'!$B$4="AY",0,IFERROR(P*INDEX('UWYr writing pattern'!$C$4:$C$18,MATCH('Baseline model'!$CL113,'UWYr writing pattern'!$A$4:$A$18,0)) / 25,CM112))</f>
        <v>0</v>
      </c>
      <c r="CN113" s="36">
        <f t="shared" si="39"/>
        <v>20.766723081839281</v>
      </c>
      <c r="CP113" s="34">
        <f t="shared" si="40"/>
        <v>0.31624451393663877</v>
      </c>
      <c r="CQ113" s="31">
        <f>SUM($CP$9:CP113)*RLR</f>
        <v>95.079932301792851</v>
      </c>
      <c r="CR113" s="32"/>
      <c r="CS113" s="36">
        <f>CQ113-SUM($CU$9:CU113)</f>
        <v>59.854363099885362</v>
      </c>
      <c r="CU113" s="31">
        <f t="shared" si="41"/>
        <v>0.44943226460827257</v>
      </c>
      <c r="CV113" s="36">
        <f>SUM($CU$9:CU113)*RRF</f>
        <v>24.657898441335242</v>
      </c>
      <c r="CW113" s="33"/>
      <c r="CX113" s="36">
        <f t="shared" si="26"/>
        <v>84.512261541220596</v>
      </c>
      <c r="CY113" s="33"/>
      <c r="CZ113" s="31">
        <f t="shared" si="27"/>
        <v>17.444047388744995</v>
      </c>
      <c r="DA113" s="31">
        <f t="shared" si="28"/>
        <v>41.898054169919753</v>
      </c>
      <c r="DB113" s="31">
        <f t="shared" si="29"/>
        <v>59.342101558664751</v>
      </c>
      <c r="DC113" s="31">
        <f t="shared" si="30"/>
        <v>-0.51226154122059597</v>
      </c>
      <c r="DD113" s="31"/>
      <c r="DE113" s="33">
        <f t="shared" si="31"/>
        <v>0.29354641001589571</v>
      </c>
      <c r="DF113" s="33">
        <f t="shared" si="32"/>
        <v>1.0060983516811977</v>
      </c>
      <c r="DG113" s="3"/>
      <c r="DH113" s="33">
        <f t="shared" si="33"/>
        <v>0.79233276918160711</v>
      </c>
      <c r="DI113" s="93">
        <f t="shared" si="34"/>
        <v>0.54159398869477648</v>
      </c>
      <c r="DJ113" s="3">
        <f t="shared" si="35"/>
        <v>0.53948573259320043</v>
      </c>
      <c r="DL113" s="90">
        <f t="shared" si="44"/>
        <v>0</v>
      </c>
      <c r="DM113" s="91">
        <f t="shared" si="42"/>
        <v>0</v>
      </c>
      <c r="DN113" s="89">
        <f>SUM(DM$9:DM113)*RLR</f>
        <v>120</v>
      </c>
      <c r="DO113" s="90">
        <f>DN113-SUM(DP$9:DP113)</f>
        <v>55.261712088815941</v>
      </c>
      <c r="DP113" s="89">
        <f t="shared" si="43"/>
        <v>0.41759480167870983</v>
      </c>
      <c r="DQ113" s="90">
        <f>SUM(DP$9:DP113)*RRF</f>
        <v>45.316801537828837</v>
      </c>
      <c r="DS113" s="2">
        <f t="shared" si="36"/>
        <v>1.5</v>
      </c>
      <c r="DT113" s="2">
        <f t="shared" si="37"/>
        <v>0.75</v>
      </c>
    </row>
    <row r="114" spans="90:124" x14ac:dyDescent="0.25">
      <c r="CL114" s="14">
        <f t="shared" si="38"/>
        <v>1.05</v>
      </c>
      <c r="CM114" s="59">
        <f>IF('Baseline model'!$B$4="AY",0,IFERROR(P*INDEX('UWYr writing pattern'!$C$4:$C$18,MATCH('Baseline model'!$CL114,'UWYr writing pattern'!$A$4:$A$18,0)) / 25,CM113))</f>
        <v>0</v>
      </c>
      <c r="CN114" s="36">
        <f t="shared" si="39"/>
        <v>20.455222235611693</v>
      </c>
      <c r="CP114" s="34">
        <f t="shared" si="40"/>
        <v>0.31150084622758922</v>
      </c>
      <c r="CQ114" s="31">
        <f>SUM($CP$9:CP114)*RLR</f>
        <v>95.453733317265957</v>
      </c>
      <c r="CR114" s="32"/>
      <c r="CS114" s="36">
        <f>CQ114-SUM($CU$9:CU114)</f>
        <v>59.779256392109325</v>
      </c>
      <c r="CU114" s="31">
        <f t="shared" si="41"/>
        <v>0.44890772324914024</v>
      </c>
      <c r="CV114" s="36">
        <f>SUM($CU$9:CU114)*RRF</f>
        <v>24.972133847609641</v>
      </c>
      <c r="CW114" s="33"/>
      <c r="CX114" s="36">
        <f t="shared" si="26"/>
        <v>84.751390239718972</v>
      </c>
      <c r="CY114" s="33"/>
      <c r="CZ114" s="31">
        <f t="shared" si="27"/>
        <v>17.182386677913822</v>
      </c>
      <c r="DA114" s="31">
        <f t="shared" si="28"/>
        <v>41.845479474476527</v>
      </c>
      <c r="DB114" s="31">
        <f t="shared" si="29"/>
        <v>59.027866152390345</v>
      </c>
      <c r="DC114" s="31">
        <f t="shared" si="30"/>
        <v>-0.75139023971897245</v>
      </c>
      <c r="DD114" s="31"/>
      <c r="DE114" s="33">
        <f t="shared" si="31"/>
        <v>0.29728730770963857</v>
      </c>
      <c r="DF114" s="33">
        <f t="shared" si="32"/>
        <v>1.0089451219014163</v>
      </c>
      <c r="DG114" s="3"/>
      <c r="DH114" s="33">
        <f t="shared" si="33"/>
        <v>0.79544777764388297</v>
      </c>
      <c r="DI114" s="93">
        <f t="shared" si="34"/>
        <v>0.54501917328182659</v>
      </c>
      <c r="DJ114" s="3">
        <f t="shared" si="35"/>
        <v>0.54293958959875144</v>
      </c>
      <c r="DL114" s="90">
        <f t="shared" si="44"/>
        <v>0</v>
      </c>
      <c r="DM114" s="91">
        <f t="shared" si="42"/>
        <v>0</v>
      </c>
      <c r="DN114" s="89">
        <f>SUM(DM$9:DM114)*RLR</f>
        <v>120</v>
      </c>
      <c r="DO114" s="90">
        <f>DN114-SUM(DP$9:DP114)</f>
        <v>54.847249248149822</v>
      </c>
      <c r="DP114" s="89">
        <f t="shared" si="43"/>
        <v>0.41446284066611955</v>
      </c>
      <c r="DQ114" s="90">
        <f>SUM(DP$9:DP114)*RRF</f>
        <v>45.606925526295122</v>
      </c>
      <c r="DS114" s="2">
        <f t="shared" si="36"/>
        <v>1.5</v>
      </c>
      <c r="DT114" s="2">
        <f t="shared" si="37"/>
        <v>0.75</v>
      </c>
    </row>
    <row r="115" spans="90:124" x14ac:dyDescent="0.25">
      <c r="CL115" s="14">
        <f t="shared" si="38"/>
        <v>1.06</v>
      </c>
      <c r="CM115" s="59">
        <f>IF('Baseline model'!$B$4="AY",0,IFERROR(P*INDEX('UWYr writing pattern'!$C$4:$C$18,MATCH('Baseline model'!$CL115,'UWYr writing pattern'!$A$4:$A$18,0)) / 25,CM114))</f>
        <v>0</v>
      </c>
      <c r="CN115" s="36">
        <f t="shared" si="39"/>
        <v>20.148393902077519</v>
      </c>
      <c r="CP115" s="34">
        <f t="shared" si="40"/>
        <v>0.30682833353417538</v>
      </c>
      <c r="CQ115" s="31">
        <f>SUM($CP$9:CP115)*RLR</f>
        <v>95.821927317506962</v>
      </c>
      <c r="CR115" s="32"/>
      <c r="CS115" s="36">
        <f>CQ115-SUM($CU$9:CU115)</f>
        <v>59.699105969409509</v>
      </c>
      <c r="CU115" s="31">
        <f t="shared" si="41"/>
        <v>0.44834442294081994</v>
      </c>
      <c r="CV115" s="36">
        <f>SUM($CU$9:CU115)*RRF</f>
        <v>25.285974943668215</v>
      </c>
      <c r="CW115" s="33"/>
      <c r="CX115" s="36">
        <f t="shared" si="26"/>
        <v>84.985080913077724</v>
      </c>
      <c r="CY115" s="33"/>
      <c r="CZ115" s="31">
        <f t="shared" si="27"/>
        <v>16.924650877745112</v>
      </c>
      <c r="DA115" s="31">
        <f t="shared" si="28"/>
        <v>41.789374178586655</v>
      </c>
      <c r="DB115" s="31">
        <f t="shared" si="29"/>
        <v>58.714025056331764</v>
      </c>
      <c r="DC115" s="31">
        <f t="shared" si="30"/>
        <v>-0.98508091307772361</v>
      </c>
      <c r="DD115" s="31"/>
      <c r="DE115" s="33">
        <f t="shared" si="31"/>
        <v>0.30102351123414539</v>
      </c>
      <c r="DF115" s="33">
        <f t="shared" si="32"/>
        <v>1.0117271537271157</v>
      </c>
      <c r="DG115" s="3"/>
      <c r="DH115" s="33">
        <f t="shared" si="33"/>
        <v>0.79851606097922467</v>
      </c>
      <c r="DI115" s="93">
        <f t="shared" si="34"/>
        <v>0.54841876507740772</v>
      </c>
      <c r="DJ115" s="3">
        <f t="shared" si="35"/>
        <v>0.5463675426767608</v>
      </c>
      <c r="DL115" s="90">
        <f t="shared" si="44"/>
        <v>0</v>
      </c>
      <c r="DM115" s="91">
        <f t="shared" si="42"/>
        <v>0</v>
      </c>
      <c r="DN115" s="89">
        <f>SUM(DM$9:DM115)*RLR</f>
        <v>120</v>
      </c>
      <c r="DO115" s="90">
        <f>DN115-SUM(DP$9:DP115)</f>
        <v>54.435894878788702</v>
      </c>
      <c r="DP115" s="89">
        <f t="shared" si="43"/>
        <v>0.41135436936112368</v>
      </c>
      <c r="DQ115" s="90">
        <f>SUM(DP$9:DP115)*RRF</f>
        <v>45.894873584847907</v>
      </c>
      <c r="DS115" s="2">
        <f t="shared" si="36"/>
        <v>1.5</v>
      </c>
      <c r="DT115" s="2">
        <f t="shared" si="37"/>
        <v>0.75</v>
      </c>
    </row>
    <row r="116" spans="90:124" x14ac:dyDescent="0.25">
      <c r="CL116" s="14">
        <f t="shared" si="38"/>
        <v>1.07</v>
      </c>
      <c r="CM116" s="59">
        <f>IF('Baseline model'!$B$4="AY",0,IFERROR(P*INDEX('UWYr writing pattern'!$C$4:$C$18,MATCH('Baseline model'!$CL116,'UWYr writing pattern'!$A$4:$A$18,0)) / 25,CM115))</f>
        <v>0</v>
      </c>
      <c r="CN116" s="36">
        <f t="shared" si="39"/>
        <v>19.846167993546356</v>
      </c>
      <c r="CP116" s="34">
        <f t="shared" si="40"/>
        <v>0.30222590853116282</v>
      </c>
      <c r="CQ116" s="31">
        <f>SUM($CP$9:CP116)*RLR</f>
        <v>96.184598407744346</v>
      </c>
      <c r="CR116" s="32"/>
      <c r="CS116" s="36">
        <f>CQ116-SUM($CU$9:CU116)</f>
        <v>59.614033764876325</v>
      </c>
      <c r="CU116" s="31">
        <f t="shared" si="41"/>
        <v>0.44774329477057129</v>
      </c>
      <c r="CV116" s="36">
        <f>SUM($CU$9:CU116)*RRF</f>
        <v>25.599395250007614</v>
      </c>
      <c r="CW116" s="33"/>
      <c r="CX116" s="36">
        <f t="shared" si="26"/>
        <v>85.213429014883943</v>
      </c>
      <c r="CY116" s="33"/>
      <c r="CZ116" s="31">
        <f t="shared" si="27"/>
        <v>16.670781114578936</v>
      </c>
      <c r="DA116" s="31">
        <f t="shared" si="28"/>
        <v>41.729823635413425</v>
      </c>
      <c r="DB116" s="31">
        <f t="shared" si="29"/>
        <v>58.400604749992361</v>
      </c>
      <c r="DC116" s="31">
        <f t="shared" si="30"/>
        <v>-1.2134290148839426</v>
      </c>
      <c r="DD116" s="31"/>
      <c r="DE116" s="33">
        <f t="shared" si="31"/>
        <v>0.30475470535723348</v>
      </c>
      <c r="DF116" s="33">
        <f t="shared" si="32"/>
        <v>1.0144455835105231</v>
      </c>
      <c r="DG116" s="3"/>
      <c r="DH116" s="33">
        <f t="shared" si="33"/>
        <v>0.80153832006453618</v>
      </c>
      <c r="DI116" s="93">
        <f t="shared" si="34"/>
        <v>0.55179295530945516</v>
      </c>
      <c r="DJ116" s="3">
        <f t="shared" si="35"/>
        <v>0.54976978610668514</v>
      </c>
      <c r="DL116" s="90">
        <f t="shared" si="44"/>
        <v>0</v>
      </c>
      <c r="DM116" s="91">
        <f t="shared" si="42"/>
        <v>0</v>
      </c>
      <c r="DN116" s="89">
        <f>SUM(DM$9:DM116)*RLR</f>
        <v>120</v>
      </c>
      <c r="DO116" s="90">
        <f>DN116-SUM(DP$9:DP116)</f>
        <v>54.027625667197782</v>
      </c>
      <c r="DP116" s="89">
        <f t="shared" si="43"/>
        <v>0.40826921159091528</v>
      </c>
      <c r="DQ116" s="90">
        <f>SUM(DP$9:DP116)*RRF</f>
        <v>46.18066203296155</v>
      </c>
      <c r="DS116" s="2">
        <f t="shared" si="36"/>
        <v>1.5</v>
      </c>
      <c r="DT116" s="2">
        <f t="shared" si="37"/>
        <v>0.75</v>
      </c>
    </row>
    <row r="117" spans="90:124" x14ac:dyDescent="0.25">
      <c r="CL117" s="14">
        <f t="shared" si="38"/>
        <v>1.08</v>
      </c>
      <c r="CM117" s="59">
        <f>IF('Baseline model'!$B$4="AY",0,IFERROR(P*INDEX('UWYr writing pattern'!$C$4:$C$18,MATCH('Baseline model'!$CL117,'UWYr writing pattern'!$A$4:$A$18,0)) / 25,CM116))</f>
        <v>0</v>
      </c>
      <c r="CN117" s="36">
        <f t="shared" si="39"/>
        <v>19.548475473643162</v>
      </c>
      <c r="CP117" s="34">
        <f t="shared" si="40"/>
        <v>0.29769251990319534</v>
      </c>
      <c r="CQ117" s="31">
        <f>SUM($CP$9:CP117)*RLR</f>
        <v>96.541829431628187</v>
      </c>
      <c r="CR117" s="32"/>
      <c r="CS117" s="36">
        <f>CQ117-SUM($CU$9:CU117)</f>
        <v>59.524159535523594</v>
      </c>
      <c r="CU117" s="31">
        <f t="shared" si="41"/>
        <v>0.44710525323657246</v>
      </c>
      <c r="CV117" s="36">
        <f>SUM($CU$9:CU117)*RRF</f>
        <v>25.912368927273214</v>
      </c>
      <c r="CW117" s="33"/>
      <c r="CX117" s="36">
        <f t="shared" si="26"/>
        <v>85.436528462796815</v>
      </c>
      <c r="CY117" s="33"/>
      <c r="CZ117" s="31">
        <f t="shared" si="27"/>
        <v>16.420719397860257</v>
      </c>
      <c r="DA117" s="31">
        <f t="shared" si="28"/>
        <v>41.666911674866512</v>
      </c>
      <c r="DB117" s="31">
        <f t="shared" si="29"/>
        <v>58.087631072726765</v>
      </c>
      <c r="DC117" s="31">
        <f t="shared" si="30"/>
        <v>-1.4365284627968151</v>
      </c>
      <c r="DD117" s="31"/>
      <c r="DE117" s="33">
        <f t="shared" si="31"/>
        <v>0.30848058246753823</v>
      </c>
      <c r="DF117" s="33">
        <f t="shared" si="32"/>
        <v>1.0171015293190098</v>
      </c>
      <c r="DG117" s="3"/>
      <c r="DH117" s="33">
        <f t="shared" si="33"/>
        <v>0.80451524526356821</v>
      </c>
      <c r="DI117" s="93">
        <f t="shared" si="34"/>
        <v>0.55514193377705889</v>
      </c>
      <c r="DJ117" s="3">
        <f t="shared" si="35"/>
        <v>0.553146512710885</v>
      </c>
      <c r="DL117" s="90">
        <f t="shared" si="44"/>
        <v>0</v>
      </c>
      <c r="DM117" s="91">
        <f t="shared" si="42"/>
        <v>0</v>
      </c>
      <c r="DN117" s="89">
        <f>SUM(DM$9:DM117)*RLR</f>
        <v>120</v>
      </c>
      <c r="DO117" s="90">
        <f>DN117-SUM(DP$9:DP117)</f>
        <v>53.622418474693802</v>
      </c>
      <c r="DP117" s="89">
        <f t="shared" si="43"/>
        <v>0.40520719250398335</v>
      </c>
      <c r="DQ117" s="90">
        <f>SUM(DP$9:DP117)*RRF</f>
        <v>46.464307067714337</v>
      </c>
      <c r="DS117" s="2">
        <f t="shared" si="36"/>
        <v>1.5</v>
      </c>
      <c r="DT117" s="2">
        <f t="shared" si="37"/>
        <v>0.75</v>
      </c>
    </row>
    <row r="118" spans="90:124" x14ac:dyDescent="0.25">
      <c r="CL118" s="14">
        <f t="shared" si="38"/>
        <v>1.0900000000000001</v>
      </c>
      <c r="CM118" s="59">
        <f>IF('Baseline model'!$B$4="AY",0,IFERROR(P*INDEX('UWYr writing pattern'!$C$4:$C$18,MATCH('Baseline model'!$CL118,'UWYr writing pattern'!$A$4:$A$18,0)) / 25,CM117))</f>
        <v>0</v>
      </c>
      <c r="CN118" s="36">
        <f t="shared" si="39"/>
        <v>19.255248341538515</v>
      </c>
      <c r="CP118" s="34">
        <f t="shared" si="40"/>
        <v>0.2932271321046474</v>
      </c>
      <c r="CQ118" s="31">
        <f>SUM($CP$9:CP118)*RLR</f>
        <v>96.893701990153758</v>
      </c>
      <c r="CR118" s="32"/>
      <c r="CS118" s="36">
        <f>CQ118-SUM($CU$9:CU118)</f>
        <v>59.429600897532737</v>
      </c>
      <c r="CU118" s="31">
        <f t="shared" si="41"/>
        <v>0.44643119651642693</v>
      </c>
      <c r="CV118" s="36">
        <f>SUM($CU$9:CU118)*RRF</f>
        <v>26.224870764834712</v>
      </c>
      <c r="CW118" s="33"/>
      <c r="CX118" s="36">
        <f t="shared" si="26"/>
        <v>85.654471662367456</v>
      </c>
      <c r="CY118" s="33"/>
      <c r="CZ118" s="31">
        <f t="shared" si="27"/>
        <v>16.174408606892349</v>
      </c>
      <c r="DA118" s="31">
        <f t="shared" si="28"/>
        <v>41.60072062827291</v>
      </c>
      <c r="DB118" s="31">
        <f t="shared" si="29"/>
        <v>57.775129235165259</v>
      </c>
      <c r="DC118" s="31">
        <f t="shared" si="30"/>
        <v>-1.654471662367456</v>
      </c>
      <c r="DD118" s="31"/>
      <c r="DE118" s="33">
        <f t="shared" si="31"/>
        <v>0.31220084243850849</v>
      </c>
      <c r="DF118" s="33">
        <f t="shared" si="32"/>
        <v>1.0196960912186601</v>
      </c>
      <c r="DG118" s="3"/>
      <c r="DH118" s="33">
        <f t="shared" si="33"/>
        <v>0.80744751658461467</v>
      </c>
      <c r="DI118" s="93">
        <f t="shared" si="34"/>
        <v>0.55846588886114079</v>
      </c>
      <c r="DJ118" s="3">
        <f t="shared" si="35"/>
        <v>0.55649791386555325</v>
      </c>
      <c r="DL118" s="90">
        <f t="shared" si="44"/>
        <v>0</v>
      </c>
      <c r="DM118" s="91">
        <f t="shared" si="42"/>
        <v>0</v>
      </c>
      <c r="DN118" s="89">
        <f>SUM(DM$9:DM118)*RLR</f>
        <v>120</v>
      </c>
      <c r="DO118" s="90">
        <f>DN118-SUM(DP$9:DP118)</f>
        <v>53.220250336133603</v>
      </c>
      <c r="DP118" s="89">
        <f t="shared" si="43"/>
        <v>0.4021681385602035</v>
      </c>
      <c r="DQ118" s="90">
        <f>SUM(DP$9:DP118)*RRF</f>
        <v>46.745824764706477</v>
      </c>
      <c r="DS118" s="2">
        <f t="shared" si="36"/>
        <v>1.5</v>
      </c>
      <c r="DT118" s="2">
        <f t="shared" si="37"/>
        <v>0.75</v>
      </c>
    </row>
    <row r="119" spans="90:124" x14ac:dyDescent="0.25">
      <c r="CL119" s="14">
        <f t="shared" si="38"/>
        <v>1.1000000000000001</v>
      </c>
      <c r="CM119" s="59">
        <f>IF('Baseline model'!$B$4="AY",0,IFERROR(P*INDEX('UWYr writing pattern'!$C$4:$C$18,MATCH('Baseline model'!$CL119,'UWYr writing pattern'!$A$4:$A$18,0)) / 25,CM118))</f>
        <v>0</v>
      </c>
      <c r="CN119" s="36">
        <f t="shared" si="39"/>
        <v>18.966419616415436</v>
      </c>
      <c r="CP119" s="34">
        <f t="shared" si="40"/>
        <v>0.28882872512307772</v>
      </c>
      <c r="CQ119" s="31">
        <f>SUM($CP$9:CP119)*RLR</f>
        <v>97.240296460301451</v>
      </c>
      <c r="CR119" s="32"/>
      <c r="CS119" s="36">
        <f>CQ119-SUM($CU$9:CU119)</f>
        <v>59.330473360948936</v>
      </c>
      <c r="CU119" s="31">
        <f t="shared" si="41"/>
        <v>0.44572200673149553</v>
      </c>
      <c r="CV119" s="36">
        <f>SUM($CU$9:CU119)*RRF</f>
        <v>26.536876169546758</v>
      </c>
      <c r="CW119" s="33"/>
      <c r="CX119" s="36">
        <f t="shared" si="26"/>
        <v>85.867349530495687</v>
      </c>
      <c r="CY119" s="33"/>
      <c r="CZ119" s="31">
        <f t="shared" si="27"/>
        <v>15.931792477788965</v>
      </c>
      <c r="DA119" s="31">
        <f t="shared" si="28"/>
        <v>41.531331352664253</v>
      </c>
      <c r="DB119" s="31">
        <f t="shared" si="29"/>
        <v>57.46312383045322</v>
      </c>
      <c r="DC119" s="31">
        <f t="shared" si="30"/>
        <v>-1.8673495304956873</v>
      </c>
      <c r="DD119" s="31"/>
      <c r="DE119" s="33">
        <f t="shared" si="31"/>
        <v>0.31591519249460426</v>
      </c>
      <c r="DF119" s="33">
        <f t="shared" si="32"/>
        <v>1.02223035155352</v>
      </c>
      <c r="DG119" s="3"/>
      <c r="DH119" s="33">
        <f t="shared" si="33"/>
        <v>0.81033580383584547</v>
      </c>
      <c r="DI119" s="93">
        <f t="shared" si="34"/>
        <v>0.56176500753505088</v>
      </c>
      <c r="DJ119" s="3">
        <f t="shared" si="35"/>
        <v>0.55982417951156171</v>
      </c>
      <c r="DL119" s="90">
        <f t="shared" si="44"/>
        <v>0</v>
      </c>
      <c r="DM119" s="91">
        <f t="shared" si="42"/>
        <v>0</v>
      </c>
      <c r="DN119" s="89">
        <f>SUM(DM$9:DM119)*RLR</f>
        <v>120</v>
      </c>
      <c r="DO119" s="90">
        <f>DN119-SUM(DP$9:DP119)</f>
        <v>52.821098458612596</v>
      </c>
      <c r="DP119" s="89">
        <f t="shared" si="43"/>
        <v>0.39915187752100201</v>
      </c>
      <c r="DQ119" s="90">
        <f>SUM(DP$9:DP119)*RRF</f>
        <v>47.025231078971181</v>
      </c>
      <c r="DS119" s="2">
        <f t="shared" si="36"/>
        <v>1.5</v>
      </c>
      <c r="DT119" s="2">
        <f t="shared" si="37"/>
        <v>0.75</v>
      </c>
    </row>
    <row r="120" spans="90:124" x14ac:dyDescent="0.25">
      <c r="CL120" s="14">
        <f t="shared" si="38"/>
        <v>1.1100000000000001</v>
      </c>
      <c r="CM120" s="59">
        <f>IF('Baseline model'!$B$4="AY",0,IFERROR(P*INDEX('UWYr writing pattern'!$C$4:$C$18,MATCH('Baseline model'!$CL120,'UWYr writing pattern'!$A$4:$A$18,0)) / 25,CM119))</f>
        <v>0</v>
      </c>
      <c r="CN120" s="36">
        <f t="shared" si="39"/>
        <v>18.681923322169204</v>
      </c>
      <c r="CP120" s="34">
        <f t="shared" si="40"/>
        <v>0.28449629424623157</v>
      </c>
      <c r="CQ120" s="31">
        <f>SUM($CP$9:CP120)*RLR</f>
        <v>97.581692013396932</v>
      </c>
      <c r="CR120" s="32"/>
      <c r="CS120" s="36">
        <f>CQ120-SUM($CU$9:CU120)</f>
        <v>59.226890363837299</v>
      </c>
      <c r="CU120" s="31">
        <f t="shared" si="41"/>
        <v>0.44497855020711707</v>
      </c>
      <c r="CV120" s="36">
        <f>SUM($CU$9:CU120)*RRF</f>
        <v>26.848361154691741</v>
      </c>
      <c r="CW120" s="33"/>
      <c r="CX120" s="36">
        <f t="shared" si="26"/>
        <v>86.075251518529043</v>
      </c>
      <c r="CY120" s="33"/>
      <c r="CZ120" s="31">
        <f t="shared" si="27"/>
        <v>15.692815590622128</v>
      </c>
      <c r="DA120" s="31">
        <f t="shared" si="28"/>
        <v>41.458823254686109</v>
      </c>
      <c r="DB120" s="31">
        <f t="shared" si="29"/>
        <v>57.151638845308241</v>
      </c>
      <c r="DC120" s="31">
        <f t="shared" si="30"/>
        <v>-2.0752515185290434</v>
      </c>
      <c r="DD120" s="31"/>
      <c r="DE120" s="33">
        <f t="shared" si="31"/>
        <v>0.31962334707966356</v>
      </c>
      <c r="DF120" s="33">
        <f t="shared" si="32"/>
        <v>1.0247053752205839</v>
      </c>
      <c r="DG120" s="3"/>
      <c r="DH120" s="33">
        <f t="shared" si="33"/>
        <v>0.81318076677830775</v>
      </c>
      <c r="DI120" s="93">
        <f t="shared" si="34"/>
        <v>0.56503947537508414</v>
      </c>
      <c r="DJ120" s="3">
        <f t="shared" si="35"/>
        <v>0.56312549816522495</v>
      </c>
      <c r="DL120" s="90">
        <f t="shared" si="44"/>
        <v>0</v>
      </c>
      <c r="DM120" s="91">
        <f t="shared" si="42"/>
        <v>0</v>
      </c>
      <c r="DN120" s="89">
        <f>SUM(DM$9:DM120)*RLR</f>
        <v>120</v>
      </c>
      <c r="DO120" s="90">
        <f>DN120-SUM(DP$9:DP120)</f>
        <v>52.424940220172999</v>
      </c>
      <c r="DP120" s="89">
        <f t="shared" si="43"/>
        <v>0.39615823843959447</v>
      </c>
      <c r="DQ120" s="90">
        <f>SUM(DP$9:DP120)*RRF</f>
        <v>47.302541845878899</v>
      </c>
      <c r="DS120" s="2">
        <f t="shared" si="36"/>
        <v>1.5</v>
      </c>
      <c r="DT120" s="2">
        <f t="shared" si="37"/>
        <v>0.75</v>
      </c>
    </row>
    <row r="121" spans="90:124" x14ac:dyDescent="0.25">
      <c r="CL121" s="14">
        <f t="shared" si="38"/>
        <v>1.1200000000000001</v>
      </c>
      <c r="CM121" s="59">
        <f>IF('Baseline model'!$B$4="AY",0,IFERROR(P*INDEX('UWYr writing pattern'!$C$4:$C$18,MATCH('Baseline model'!$CL121,'UWYr writing pattern'!$A$4:$A$18,0)) / 25,CM120))</f>
        <v>0</v>
      </c>
      <c r="CN121" s="36">
        <f t="shared" si="39"/>
        <v>18.401694472336665</v>
      </c>
      <c r="CP121" s="34">
        <f t="shared" si="40"/>
        <v>0.2802288498325381</v>
      </c>
      <c r="CQ121" s="31">
        <f>SUM($CP$9:CP121)*RLR</f>
        <v>97.917966633195974</v>
      </c>
      <c r="CR121" s="32"/>
      <c r="CS121" s="36">
        <f>CQ121-SUM($CU$9:CU121)</f>
        <v>59.118963305907563</v>
      </c>
      <c r="CU121" s="31">
        <f t="shared" si="41"/>
        <v>0.44420167772877978</v>
      </c>
      <c r="CV121" s="36">
        <f>SUM($CU$9:CU121)*RRF</f>
        <v>27.159302329101887</v>
      </c>
      <c r="CW121" s="33"/>
      <c r="CX121" s="36">
        <f t="shared" si="26"/>
        <v>86.278265635009447</v>
      </c>
      <c r="CY121" s="33"/>
      <c r="CZ121" s="31">
        <f t="shared" si="27"/>
        <v>15.457423356762797</v>
      </c>
      <c r="DA121" s="31">
        <f t="shared" si="28"/>
        <v>41.383274314135292</v>
      </c>
      <c r="DB121" s="31">
        <f t="shared" si="29"/>
        <v>56.840697670898088</v>
      </c>
      <c r="DC121" s="31">
        <f t="shared" si="30"/>
        <v>-2.278265635009447</v>
      </c>
      <c r="DD121" s="31"/>
      <c r="DE121" s="33">
        <f t="shared" si="31"/>
        <v>0.3233250277274034</v>
      </c>
      <c r="DF121" s="33">
        <f t="shared" si="32"/>
        <v>1.0271222099405886</v>
      </c>
      <c r="DG121" s="3"/>
      <c r="DH121" s="33">
        <f t="shared" si="33"/>
        <v>0.81598305527663306</v>
      </c>
      <c r="DI121" s="93">
        <f t="shared" si="34"/>
        <v>0.56828947657092033</v>
      </c>
      <c r="DJ121" s="3">
        <f t="shared" si="35"/>
        <v>0.56640205692898582</v>
      </c>
      <c r="DL121" s="90">
        <f t="shared" si="44"/>
        <v>0</v>
      </c>
      <c r="DM121" s="91">
        <f t="shared" si="42"/>
        <v>0</v>
      </c>
      <c r="DN121" s="89">
        <f>SUM(DM$9:DM121)*RLR</f>
        <v>120</v>
      </c>
      <c r="DO121" s="90">
        <f>DN121-SUM(DP$9:DP121)</f>
        <v>52.031753168521703</v>
      </c>
      <c r="DP121" s="89">
        <f t="shared" si="43"/>
        <v>0.39318705165129753</v>
      </c>
      <c r="DQ121" s="90">
        <f>SUM(DP$9:DP121)*RRF</f>
        <v>47.577772782034806</v>
      </c>
      <c r="DS121" s="2">
        <f t="shared" si="36"/>
        <v>1.5</v>
      </c>
      <c r="DT121" s="2">
        <f t="shared" si="37"/>
        <v>0.75</v>
      </c>
    </row>
    <row r="122" spans="90:124" x14ac:dyDescent="0.25">
      <c r="CL122" s="14">
        <f t="shared" si="38"/>
        <v>1.1299999999999999</v>
      </c>
      <c r="CM122" s="59">
        <f>IF('Baseline model'!$B$4="AY",0,IFERROR(P*INDEX('UWYr writing pattern'!$C$4:$C$18,MATCH('Baseline model'!$CL122,'UWYr writing pattern'!$A$4:$A$18,0)) / 25,CM121))</f>
        <v>0</v>
      </c>
      <c r="CN122" s="36">
        <f t="shared" si="39"/>
        <v>18.125669055251613</v>
      </c>
      <c r="CP122" s="34">
        <f t="shared" si="40"/>
        <v>0.27602541708504996</v>
      </c>
      <c r="CQ122" s="31">
        <f>SUM($CP$9:CP122)*RLR</f>
        <v>98.249197133698033</v>
      </c>
      <c r="CR122" s="32"/>
      <c r="CS122" s="36">
        <f>CQ122-SUM($CU$9:CU122)</f>
        <v>59.006801581615314</v>
      </c>
      <c r="CU122" s="31">
        <f t="shared" si="41"/>
        <v>0.44339222479430673</v>
      </c>
      <c r="CV122" s="36">
        <f>SUM($CU$9:CU122)*RRF</f>
        <v>27.469676886457901</v>
      </c>
      <c r="CW122" s="33"/>
      <c r="CX122" s="36">
        <f t="shared" si="26"/>
        <v>86.476478468073211</v>
      </c>
      <c r="CY122" s="33"/>
      <c r="CZ122" s="31">
        <f t="shared" si="27"/>
        <v>15.225562006411353</v>
      </c>
      <c r="DA122" s="31">
        <f t="shared" si="28"/>
        <v>41.304761107130716</v>
      </c>
      <c r="DB122" s="31">
        <f t="shared" si="29"/>
        <v>56.530323113542067</v>
      </c>
      <c r="DC122" s="31">
        <f t="shared" si="30"/>
        <v>-2.4764784680732106</v>
      </c>
      <c r="DD122" s="31"/>
      <c r="DE122" s="33">
        <f t="shared" si="31"/>
        <v>0.32701996293402263</v>
      </c>
      <c r="DF122" s="33">
        <f t="shared" si="32"/>
        <v>1.0294818865246811</v>
      </c>
      <c r="DG122" s="3"/>
      <c r="DH122" s="33">
        <f t="shared" si="33"/>
        <v>0.81874330944748364</v>
      </c>
      <c r="DI122" s="93">
        <f t="shared" si="34"/>
        <v>0.57151519393598349</v>
      </c>
      <c r="DJ122" s="3">
        <f t="shared" si="35"/>
        <v>0.56965404150201837</v>
      </c>
      <c r="DL122" s="90">
        <f t="shared" si="44"/>
        <v>0</v>
      </c>
      <c r="DM122" s="91">
        <f t="shared" si="42"/>
        <v>0</v>
      </c>
      <c r="DN122" s="89">
        <f>SUM(DM$9:DM122)*RLR</f>
        <v>120</v>
      </c>
      <c r="DO122" s="90">
        <f>DN122-SUM(DP$9:DP122)</f>
        <v>51.64151501975779</v>
      </c>
      <c r="DP122" s="89">
        <f t="shared" si="43"/>
        <v>0.39023814876391277</v>
      </c>
      <c r="DQ122" s="90">
        <f>SUM(DP$9:DP122)*RRF</f>
        <v>47.850939486169544</v>
      </c>
      <c r="DS122" s="2">
        <f t="shared" si="36"/>
        <v>1.5</v>
      </c>
      <c r="DT122" s="2">
        <f t="shared" si="37"/>
        <v>0.75</v>
      </c>
    </row>
    <row r="123" spans="90:124" x14ac:dyDescent="0.25">
      <c r="CL123" s="14">
        <f t="shared" si="38"/>
        <v>1.1399999999999999</v>
      </c>
      <c r="CM123" s="59">
        <f>IF('Baseline model'!$B$4="AY",0,IFERROR(P*INDEX('UWYr writing pattern'!$C$4:$C$18,MATCH('Baseline model'!$CL123,'UWYr writing pattern'!$A$4:$A$18,0)) / 25,CM122))</f>
        <v>0</v>
      </c>
      <c r="CN123" s="36">
        <f t="shared" si="39"/>
        <v>17.853784019422839</v>
      </c>
      <c r="CP123" s="34">
        <f t="shared" si="40"/>
        <v>0.27188503582877421</v>
      </c>
      <c r="CQ123" s="31">
        <f>SUM($CP$9:CP123)*RLR</f>
        <v>98.575459176692561</v>
      </c>
      <c r="CR123" s="32"/>
      <c r="CS123" s="36">
        <f>CQ123-SUM($CU$9:CU123)</f>
        <v>58.890512612747727</v>
      </c>
      <c r="CU123" s="31">
        <f t="shared" si="41"/>
        <v>0.44255101186211482</v>
      </c>
      <c r="CV123" s="36">
        <f>SUM($CU$9:CU123)*RRF</f>
        <v>27.779462594761384</v>
      </c>
      <c r="CW123" s="33"/>
      <c r="CX123" s="36">
        <f t="shared" si="26"/>
        <v>86.669975207509111</v>
      </c>
      <c r="CY123" s="33"/>
      <c r="CZ123" s="31">
        <f t="shared" si="27"/>
        <v>14.997178576315184</v>
      </c>
      <c r="DA123" s="31">
        <f t="shared" si="28"/>
        <v>41.223358828923409</v>
      </c>
      <c r="DB123" s="31">
        <f t="shared" si="29"/>
        <v>56.220537405238595</v>
      </c>
      <c r="DC123" s="31">
        <f t="shared" si="30"/>
        <v>-2.6699752075091112</v>
      </c>
      <c r="DD123" s="31"/>
      <c r="DE123" s="33">
        <f t="shared" si="31"/>
        <v>0.3307078880328736</v>
      </c>
      <c r="DF123" s="33">
        <f t="shared" si="32"/>
        <v>1.0317854191370133</v>
      </c>
      <c r="DG123" s="3"/>
      <c r="DH123" s="33">
        <f t="shared" si="33"/>
        <v>0.82146215980577131</v>
      </c>
      <c r="DI123" s="93">
        <f t="shared" si="34"/>
        <v>0.57471680891772592</v>
      </c>
      <c r="DJ123" s="3">
        <f t="shared" si="35"/>
        <v>0.57288163619075316</v>
      </c>
      <c r="DL123" s="90">
        <f t="shared" si="44"/>
        <v>0</v>
      </c>
      <c r="DM123" s="91">
        <f t="shared" si="42"/>
        <v>0</v>
      </c>
      <c r="DN123" s="89">
        <f>SUM(DM$9:DM123)*RLR</f>
        <v>120</v>
      </c>
      <c r="DO123" s="90">
        <f>DN123-SUM(DP$9:DP123)</f>
        <v>51.254203657109613</v>
      </c>
      <c r="DP123" s="89">
        <f t="shared" si="43"/>
        <v>0.38731136264818344</v>
      </c>
      <c r="DQ123" s="90">
        <f>SUM(DP$9:DP123)*RRF</f>
        <v>48.122057440023269</v>
      </c>
      <c r="DS123" s="2">
        <f t="shared" si="36"/>
        <v>1.5</v>
      </c>
      <c r="DT123" s="2">
        <f t="shared" si="37"/>
        <v>0.75</v>
      </c>
    </row>
    <row r="124" spans="90:124" x14ac:dyDescent="0.25">
      <c r="CL124" s="14">
        <f t="shared" si="38"/>
        <v>1.1499999999999999</v>
      </c>
      <c r="CM124" s="59">
        <f>IF('Baseline model'!$B$4="AY",0,IFERROR(P*INDEX('UWYr writing pattern'!$C$4:$C$18,MATCH('Baseline model'!$CL124,'UWYr writing pattern'!$A$4:$A$18,0)) / 25,CM123))</f>
        <v>0</v>
      </c>
      <c r="CN124" s="36">
        <f t="shared" si="39"/>
        <v>17.585977259131496</v>
      </c>
      <c r="CP124" s="34">
        <f t="shared" si="40"/>
        <v>0.26780676029134259</v>
      </c>
      <c r="CQ124" s="31">
        <f>SUM($CP$9:CP124)*RLR</f>
        <v>98.896827289042164</v>
      </c>
      <c r="CR124" s="32"/>
      <c r="CS124" s="36">
        <f>CQ124-SUM($CU$9:CU124)</f>
        <v>58.770201880501723</v>
      </c>
      <c r="CU124" s="31">
        <f t="shared" si="41"/>
        <v>0.44167884459560797</v>
      </c>
      <c r="CV124" s="36">
        <f>SUM($CU$9:CU124)*RRF</f>
        <v>28.088637785978307</v>
      </c>
      <c r="CW124" s="33"/>
      <c r="CX124" s="36">
        <f t="shared" si="26"/>
        <v>86.858839666480037</v>
      </c>
      <c r="CY124" s="33"/>
      <c r="CZ124" s="31">
        <f t="shared" si="27"/>
        <v>14.772220897670456</v>
      </c>
      <c r="DA124" s="31">
        <f t="shared" si="28"/>
        <v>41.139141316351207</v>
      </c>
      <c r="DB124" s="31">
        <f t="shared" si="29"/>
        <v>55.911362214021665</v>
      </c>
      <c r="DC124" s="31">
        <f t="shared" si="30"/>
        <v>-2.8588396664800371</v>
      </c>
      <c r="DD124" s="31"/>
      <c r="DE124" s="33">
        <f t="shared" si="31"/>
        <v>0.33438854507117033</v>
      </c>
      <c r="DF124" s="33">
        <f t="shared" si="32"/>
        <v>1.0340338055533338</v>
      </c>
      <c r="DG124" s="3"/>
      <c r="DH124" s="33">
        <f t="shared" si="33"/>
        <v>0.82414022740868476</v>
      </c>
      <c r="DI124" s="93">
        <f t="shared" si="34"/>
        <v>0.57789450160783451</v>
      </c>
      <c r="DJ124" s="3">
        <f t="shared" si="35"/>
        <v>0.57608502391932259</v>
      </c>
      <c r="DL124" s="90">
        <f t="shared" si="44"/>
        <v>0</v>
      </c>
      <c r="DM124" s="91">
        <f t="shared" si="42"/>
        <v>0</v>
      </c>
      <c r="DN124" s="89">
        <f>SUM(DM$9:DM124)*RLR</f>
        <v>120</v>
      </c>
      <c r="DO124" s="90">
        <f>DN124-SUM(DP$9:DP124)</f>
        <v>50.869797129681288</v>
      </c>
      <c r="DP124" s="89">
        <f t="shared" si="43"/>
        <v>0.38440652742832215</v>
      </c>
      <c r="DQ124" s="90">
        <f>SUM(DP$9:DP124)*RRF</f>
        <v>48.391142009223095</v>
      </c>
      <c r="DS124" s="2">
        <f t="shared" si="36"/>
        <v>1.5</v>
      </c>
      <c r="DT124" s="2">
        <f t="shared" si="37"/>
        <v>0.75</v>
      </c>
    </row>
    <row r="125" spans="90:124" x14ac:dyDescent="0.25">
      <c r="CL125" s="14">
        <f t="shared" si="38"/>
        <v>1.1599999999999999</v>
      </c>
      <c r="CM125" s="59">
        <f>IF('Baseline model'!$B$4="AY",0,IFERROR(P*INDEX('UWYr writing pattern'!$C$4:$C$18,MATCH('Baseline model'!$CL125,'UWYr writing pattern'!$A$4:$A$18,0)) / 25,CM124))</f>
        <v>0</v>
      </c>
      <c r="CN125" s="36">
        <f t="shared" si="39"/>
        <v>17.322187600244526</v>
      </c>
      <c r="CP125" s="34">
        <f t="shared" si="40"/>
        <v>0.26378965888697248</v>
      </c>
      <c r="CQ125" s="31">
        <f>SUM($CP$9:CP125)*RLR</f>
        <v>99.213374879706535</v>
      </c>
      <c r="CR125" s="32"/>
      <c r="CS125" s="36">
        <f>CQ125-SUM($CU$9:CU125)</f>
        <v>58.645972957062334</v>
      </c>
      <c r="CU125" s="31">
        <f t="shared" si="41"/>
        <v>0.4407765141037629</v>
      </c>
      <c r="CV125" s="36">
        <f>SUM($CU$9:CU125)*RRF</f>
        <v>28.397181345850939</v>
      </c>
      <c r="CW125" s="33"/>
      <c r="CX125" s="36">
        <f t="shared" si="26"/>
        <v>87.04315430291328</v>
      </c>
      <c r="CY125" s="33"/>
      <c r="CZ125" s="31">
        <f t="shared" si="27"/>
        <v>14.550637584205399</v>
      </c>
      <c r="DA125" s="31">
        <f t="shared" si="28"/>
        <v>41.052181069943629</v>
      </c>
      <c r="DB125" s="31">
        <f t="shared" si="29"/>
        <v>55.602818654149026</v>
      </c>
      <c r="DC125" s="31">
        <f t="shared" si="30"/>
        <v>-3.0431543029132797</v>
      </c>
      <c r="DD125" s="31"/>
      <c r="DE125" s="33">
        <f t="shared" si="31"/>
        <v>0.33806168268870163</v>
      </c>
      <c r="DF125" s="33">
        <f t="shared" si="32"/>
        <v>1.0362280274156344</v>
      </c>
      <c r="DG125" s="3"/>
      <c r="DH125" s="33">
        <f t="shared" si="33"/>
        <v>0.82677812399755446</v>
      </c>
      <c r="DI125" s="93">
        <f t="shared" si="34"/>
        <v>0.581048450752361</v>
      </c>
      <c r="DJ125" s="3">
        <f t="shared" si="35"/>
        <v>0.57926438623992771</v>
      </c>
      <c r="DL125" s="90">
        <f t="shared" si="44"/>
        <v>0</v>
      </c>
      <c r="DM125" s="91">
        <f t="shared" si="42"/>
        <v>0</v>
      </c>
      <c r="DN125" s="89">
        <f>SUM(DM$9:DM125)*RLR</f>
        <v>120</v>
      </c>
      <c r="DO125" s="90">
        <f>DN125-SUM(DP$9:DP125)</f>
        <v>50.488273651208672</v>
      </c>
      <c r="DP125" s="89">
        <f t="shared" si="43"/>
        <v>0.3815234784726097</v>
      </c>
      <c r="DQ125" s="90">
        <f>SUM(DP$9:DP125)*RRF</f>
        <v>48.658208444153928</v>
      </c>
      <c r="DS125" s="2">
        <f t="shared" si="36"/>
        <v>1.5</v>
      </c>
      <c r="DT125" s="2">
        <f t="shared" si="37"/>
        <v>0.75</v>
      </c>
    </row>
    <row r="126" spans="90:124" x14ac:dyDescent="0.25">
      <c r="CL126" s="14">
        <f t="shared" si="38"/>
        <v>1.17</v>
      </c>
      <c r="CM126" s="59">
        <f>IF('Baseline model'!$B$4="AY",0,IFERROR(P*INDEX('UWYr writing pattern'!$C$4:$C$18,MATCH('Baseline model'!$CL126,'UWYr writing pattern'!$A$4:$A$18,0)) / 25,CM125))</f>
        <v>0</v>
      </c>
      <c r="CN126" s="36">
        <f t="shared" si="39"/>
        <v>17.062354786240856</v>
      </c>
      <c r="CP126" s="34">
        <f t="shared" si="40"/>
        <v>0.25983281400366787</v>
      </c>
      <c r="CQ126" s="31">
        <f>SUM($CP$9:CP126)*RLR</f>
        <v>99.525174256510951</v>
      </c>
      <c r="CR126" s="32"/>
      <c r="CS126" s="36">
        <f>CQ126-SUM($CU$9:CU126)</f>
        <v>58.517927536688781</v>
      </c>
      <c r="CU126" s="31">
        <f t="shared" si="41"/>
        <v>0.43984479717796754</v>
      </c>
      <c r="CV126" s="36">
        <f>SUM($CU$9:CU126)*RRF</f>
        <v>28.705072703875516</v>
      </c>
      <c r="CW126" s="33"/>
      <c r="CX126" s="36">
        <f t="shared" si="26"/>
        <v>87.223000240564289</v>
      </c>
      <c r="CY126" s="33"/>
      <c r="CZ126" s="31">
        <f t="shared" si="27"/>
        <v>14.332378020442318</v>
      </c>
      <c r="DA126" s="31">
        <f t="shared" si="28"/>
        <v>40.962549275682143</v>
      </c>
      <c r="DB126" s="31">
        <f t="shared" si="29"/>
        <v>55.294927296124463</v>
      </c>
      <c r="DC126" s="31">
        <f t="shared" si="30"/>
        <v>-3.2230002405642892</v>
      </c>
      <c r="DD126" s="31"/>
      <c r="DE126" s="33">
        <f t="shared" si="31"/>
        <v>0.34172705599851805</v>
      </c>
      <c r="DF126" s="33">
        <f t="shared" si="32"/>
        <v>1.0383690504829082</v>
      </c>
      <c r="DG126" s="3"/>
      <c r="DH126" s="33">
        <f t="shared" si="33"/>
        <v>0.82937645213759126</v>
      </c>
      <c r="DI126" s="93">
        <f t="shared" si="34"/>
        <v>0.58417883376177637</v>
      </c>
      <c r="DJ126" s="3">
        <f t="shared" si="35"/>
        <v>0.58241990334312821</v>
      </c>
      <c r="DL126" s="90">
        <f t="shared" si="44"/>
        <v>0</v>
      </c>
      <c r="DM126" s="91">
        <f t="shared" si="42"/>
        <v>0</v>
      </c>
      <c r="DN126" s="89">
        <f>SUM(DM$9:DM126)*RLR</f>
        <v>120</v>
      </c>
      <c r="DO126" s="90">
        <f>DN126-SUM(DP$9:DP126)</f>
        <v>50.109611598824614</v>
      </c>
      <c r="DP126" s="89">
        <f t="shared" si="43"/>
        <v>0.37866205238406508</v>
      </c>
      <c r="DQ126" s="90">
        <f>SUM(DP$9:DP126)*RRF</f>
        <v>48.923271880822767</v>
      </c>
      <c r="DS126" s="2">
        <f t="shared" si="36"/>
        <v>1.5</v>
      </c>
      <c r="DT126" s="2">
        <f t="shared" si="37"/>
        <v>0.75</v>
      </c>
    </row>
    <row r="127" spans="90:124" x14ac:dyDescent="0.25">
      <c r="CL127" s="14">
        <f t="shared" si="38"/>
        <v>1.18</v>
      </c>
      <c r="CM127" s="59">
        <f>IF('Baseline model'!$B$4="AY",0,IFERROR(P*INDEX('UWYr writing pattern'!$C$4:$C$18,MATCH('Baseline model'!$CL127,'UWYr writing pattern'!$A$4:$A$18,0)) / 25,CM126))</f>
        <v>0</v>
      </c>
      <c r="CN127" s="36">
        <f t="shared" si="39"/>
        <v>16.806419464447245</v>
      </c>
      <c r="CP127" s="34">
        <f t="shared" si="40"/>
        <v>0.25593532179361284</v>
      </c>
      <c r="CQ127" s="31">
        <f>SUM($CP$9:CP127)*RLR</f>
        <v>99.83229664266328</v>
      </c>
      <c r="CR127" s="32"/>
      <c r="CS127" s="36">
        <f>CQ127-SUM($CU$9:CU127)</f>
        <v>58.386165466315944</v>
      </c>
      <c r="CU127" s="31">
        <f t="shared" si="41"/>
        <v>0.43888445652516589</v>
      </c>
      <c r="CV127" s="36">
        <f>SUM($CU$9:CU127)*RRF</f>
        <v>29.012291823443132</v>
      </c>
      <c r="CW127" s="33"/>
      <c r="CX127" s="36">
        <f t="shared" si="26"/>
        <v>87.398457289759079</v>
      </c>
      <c r="CY127" s="33"/>
      <c r="CZ127" s="31">
        <f t="shared" si="27"/>
        <v>14.117392350135685</v>
      </c>
      <c r="DA127" s="31">
        <f t="shared" si="28"/>
        <v>40.870315826421155</v>
      </c>
      <c r="DB127" s="31">
        <f t="shared" si="29"/>
        <v>54.987708176556836</v>
      </c>
      <c r="DC127" s="31">
        <f t="shared" si="30"/>
        <v>-3.3984572897590795</v>
      </c>
      <c r="DD127" s="31"/>
      <c r="DE127" s="33">
        <f t="shared" si="31"/>
        <v>0.34538442646956108</v>
      </c>
      <c r="DF127" s="33">
        <f t="shared" si="32"/>
        <v>1.0404578248780842</v>
      </c>
      <c r="DG127" s="3"/>
      <c r="DH127" s="33">
        <f t="shared" si="33"/>
        <v>0.83193580535552736</v>
      </c>
      <c r="DI127" s="93">
        <f t="shared" si="34"/>
        <v>0.58728582672095042</v>
      </c>
      <c r="DJ127" s="3">
        <f t="shared" si="35"/>
        <v>0.5855517540680546</v>
      </c>
      <c r="DL127" s="90">
        <f t="shared" si="44"/>
        <v>0</v>
      </c>
      <c r="DM127" s="91">
        <f t="shared" si="42"/>
        <v>0</v>
      </c>
      <c r="DN127" s="89">
        <f>SUM(DM$9:DM127)*RLR</f>
        <v>120</v>
      </c>
      <c r="DO127" s="90">
        <f>DN127-SUM(DP$9:DP127)</f>
        <v>49.733789511833436</v>
      </c>
      <c r="DP127" s="89">
        <f t="shared" si="43"/>
        <v>0.37582208699118463</v>
      </c>
      <c r="DQ127" s="90">
        <f>SUM(DP$9:DP127)*RRF</f>
        <v>49.186347341716591</v>
      </c>
      <c r="DS127" s="2">
        <f t="shared" si="36"/>
        <v>1.5</v>
      </c>
      <c r="DT127" s="2">
        <f t="shared" si="37"/>
        <v>0.75</v>
      </c>
    </row>
    <row r="128" spans="90:124" x14ac:dyDescent="0.25">
      <c r="CL128" s="14">
        <f t="shared" si="38"/>
        <v>1.19</v>
      </c>
      <c r="CM128" s="59">
        <f>IF('Baseline model'!$B$4="AY",0,IFERROR(P*INDEX('UWYr writing pattern'!$C$4:$C$18,MATCH('Baseline model'!$CL128,'UWYr writing pattern'!$A$4:$A$18,0)) / 25,CM127))</f>
        <v>0</v>
      </c>
      <c r="CN128" s="36">
        <f t="shared" si="39"/>
        <v>16.554323172480537</v>
      </c>
      <c r="CP128" s="34">
        <f t="shared" si="40"/>
        <v>0.25209629196670869</v>
      </c>
      <c r="CQ128" s="31">
        <f>SUM($CP$9:CP128)*RLR</f>
        <v>100.13481219302334</v>
      </c>
      <c r="CR128" s="32"/>
      <c r="CS128" s="36">
        <f>CQ128-SUM($CU$9:CU128)</f>
        <v>58.250784775678632</v>
      </c>
      <c r="CU128" s="31">
        <f t="shared" si="41"/>
        <v>0.43789624099736957</v>
      </c>
      <c r="CV128" s="36">
        <f>SUM($CU$9:CU128)*RRF</f>
        <v>29.318819192141291</v>
      </c>
      <c r="CW128" s="33"/>
      <c r="CX128" s="36">
        <f t="shared" si="26"/>
        <v>87.569603967819916</v>
      </c>
      <c r="CY128" s="33"/>
      <c r="CZ128" s="31">
        <f t="shared" si="27"/>
        <v>13.905631464883649</v>
      </c>
      <c r="DA128" s="31">
        <f t="shared" si="28"/>
        <v>40.77554934297504</v>
      </c>
      <c r="DB128" s="31">
        <f t="shared" si="29"/>
        <v>54.681180807858688</v>
      </c>
      <c r="DC128" s="31">
        <f t="shared" si="30"/>
        <v>-3.5696039678199156</v>
      </c>
      <c r="DD128" s="31"/>
      <c r="DE128" s="33">
        <f t="shared" si="31"/>
        <v>0.34903356181120582</v>
      </c>
      <c r="DF128" s="33">
        <f t="shared" si="32"/>
        <v>1.0424952853311895</v>
      </c>
      <c r="DG128" s="3"/>
      <c r="DH128" s="33">
        <f t="shared" si="33"/>
        <v>0.83445676827519444</v>
      </c>
      <c r="DI128" s="93">
        <f t="shared" si="34"/>
        <v>0.59036960439905606</v>
      </c>
      <c r="DJ128" s="3">
        <f t="shared" si="35"/>
        <v>0.58866011591254419</v>
      </c>
      <c r="DL128" s="90">
        <f t="shared" si="44"/>
        <v>0</v>
      </c>
      <c r="DM128" s="91">
        <f t="shared" si="42"/>
        <v>0</v>
      </c>
      <c r="DN128" s="89">
        <f>SUM(DM$9:DM128)*RLR</f>
        <v>120</v>
      </c>
      <c r="DO128" s="90">
        <f>DN128-SUM(DP$9:DP128)</f>
        <v>49.360786090494685</v>
      </c>
      <c r="DP128" s="89">
        <f t="shared" si="43"/>
        <v>0.37300342133875075</v>
      </c>
      <c r="DQ128" s="90">
        <f>SUM(DP$9:DP128)*RRF</f>
        <v>49.447449736653716</v>
      </c>
      <c r="DS128" s="2">
        <f t="shared" si="36"/>
        <v>1.5</v>
      </c>
      <c r="DT128" s="2">
        <f t="shared" si="37"/>
        <v>0.75</v>
      </c>
    </row>
    <row r="129" spans="90:124" x14ac:dyDescent="0.25">
      <c r="CL129" s="14">
        <f t="shared" si="38"/>
        <v>1.2</v>
      </c>
      <c r="CM129" s="59">
        <f>IF('Baseline model'!$B$4="AY",0,IFERROR(P*INDEX('UWYr writing pattern'!$C$4:$C$18,MATCH('Baseline model'!$CL129,'UWYr writing pattern'!$A$4:$A$18,0)) / 25,CM128))</f>
        <v>0</v>
      </c>
      <c r="CN129" s="36">
        <f t="shared" si="39"/>
        <v>16.30600832489333</v>
      </c>
      <c r="CP129" s="34">
        <f t="shared" si="40"/>
        <v>0.24831484758720807</v>
      </c>
      <c r="CQ129" s="31">
        <f>SUM($CP$9:CP129)*RLR</f>
        <v>100.43279001012799</v>
      </c>
      <c r="CR129" s="32"/>
      <c r="CS129" s="36">
        <f>CQ129-SUM($CU$9:CU129)</f>
        <v>58.111881706965697</v>
      </c>
      <c r="CU129" s="31">
        <f t="shared" si="41"/>
        <v>0.43688088581758977</v>
      </c>
      <c r="CV129" s="36">
        <f>SUM($CU$9:CU129)*RRF</f>
        <v>29.624635812213601</v>
      </c>
      <c r="CW129" s="33"/>
      <c r="CX129" s="36">
        <f t="shared" si="26"/>
        <v>87.736517519179301</v>
      </c>
      <c r="CY129" s="33"/>
      <c r="CZ129" s="31">
        <f t="shared" si="27"/>
        <v>13.697046992910396</v>
      </c>
      <c r="DA129" s="31">
        <f t="shared" si="28"/>
        <v>40.678317194875987</v>
      </c>
      <c r="DB129" s="31">
        <f t="shared" si="29"/>
        <v>54.375364187786381</v>
      </c>
      <c r="DC129" s="31">
        <f t="shared" si="30"/>
        <v>-3.7365175191793014</v>
      </c>
      <c r="DD129" s="31"/>
      <c r="DE129" s="33">
        <f t="shared" si="31"/>
        <v>0.35267423585968571</v>
      </c>
      <c r="DF129" s="33">
        <f t="shared" si="32"/>
        <v>1.0444823514188013</v>
      </c>
      <c r="DG129" s="3"/>
      <c r="DH129" s="33">
        <f t="shared" si="33"/>
        <v>0.8369399167510666</v>
      </c>
      <c r="DI129" s="93">
        <f t="shared" si="34"/>
        <v>0.59343034025940078</v>
      </c>
      <c r="DJ129" s="3">
        <f t="shared" si="35"/>
        <v>0.59174516504320018</v>
      </c>
      <c r="DL129" s="90">
        <f t="shared" si="44"/>
        <v>0</v>
      </c>
      <c r="DM129" s="91">
        <f t="shared" si="42"/>
        <v>0</v>
      </c>
      <c r="DN129" s="89">
        <f>SUM(DM$9:DM129)*RLR</f>
        <v>120</v>
      </c>
      <c r="DO129" s="90">
        <f>DN129-SUM(DP$9:DP129)</f>
        <v>48.990580194815976</v>
      </c>
      <c r="DP129" s="89">
        <f t="shared" si="43"/>
        <v>0.37020589567871015</v>
      </c>
      <c r="DQ129" s="90">
        <f>SUM(DP$9:DP129)*RRF</f>
        <v>49.706593863628811</v>
      </c>
      <c r="DS129" s="2">
        <f t="shared" si="36"/>
        <v>1.5</v>
      </c>
      <c r="DT129" s="2">
        <f t="shared" si="37"/>
        <v>0.75</v>
      </c>
    </row>
    <row r="130" spans="90:124" x14ac:dyDescent="0.25">
      <c r="CL130" s="14">
        <f t="shared" si="38"/>
        <v>1.21</v>
      </c>
      <c r="CM130" s="59">
        <f>IF('Baseline model'!$B$4="AY",0,IFERROR(P*INDEX('UWYr writing pattern'!$C$4:$C$18,MATCH('Baseline model'!$CL130,'UWYr writing pattern'!$A$4:$A$18,0)) / 25,CM129))</f>
        <v>0</v>
      </c>
      <c r="CN130" s="36">
        <f t="shared" si="39"/>
        <v>16.061418200019929</v>
      </c>
      <c r="CP130" s="34">
        <f t="shared" si="40"/>
        <v>0.24459012487339998</v>
      </c>
      <c r="CQ130" s="31">
        <f>SUM($CP$9:CP130)*RLR</f>
        <v>100.72629815997607</v>
      </c>
      <c r="CR130" s="32"/>
      <c r="CS130" s="36">
        <f>CQ130-SUM($CU$9:CU130)</f>
        <v>57.969550744011535</v>
      </c>
      <c r="CU130" s="31">
        <f t="shared" si="41"/>
        <v>0.43583911280224275</v>
      </c>
      <c r="CV130" s="36">
        <f>SUM($CU$9:CU130)*RRF</f>
        <v>29.929723191175171</v>
      </c>
      <c r="CW130" s="33"/>
      <c r="CX130" s="36">
        <f t="shared" si="26"/>
        <v>87.899273935186699</v>
      </c>
      <c r="CY130" s="33"/>
      <c r="CZ130" s="31">
        <f t="shared" si="27"/>
        <v>13.491591288016739</v>
      </c>
      <c r="DA130" s="31">
        <f t="shared" si="28"/>
        <v>40.578685520808072</v>
      </c>
      <c r="DB130" s="31">
        <f t="shared" si="29"/>
        <v>54.070276808824815</v>
      </c>
      <c r="DC130" s="31">
        <f t="shared" si="30"/>
        <v>-3.8992739351866987</v>
      </c>
      <c r="DD130" s="31"/>
      <c r="DE130" s="33">
        <f t="shared" si="31"/>
        <v>0.35630622846637106</v>
      </c>
      <c r="DF130" s="33">
        <f t="shared" si="32"/>
        <v>1.0464199277998416</v>
      </c>
      <c r="DG130" s="3"/>
      <c r="DH130" s="33">
        <f t="shared" si="33"/>
        <v>0.83938581799980061</v>
      </c>
      <c r="DI130" s="93">
        <f t="shared" si="34"/>
        <v>0.59646820646918419</v>
      </c>
      <c r="DJ130" s="3">
        <f t="shared" si="35"/>
        <v>0.59480707630537621</v>
      </c>
      <c r="DL130" s="90">
        <f t="shared" si="44"/>
        <v>0</v>
      </c>
      <c r="DM130" s="91">
        <f t="shared" si="42"/>
        <v>0</v>
      </c>
      <c r="DN130" s="89">
        <f>SUM(DM$9:DM130)*RLR</f>
        <v>120</v>
      </c>
      <c r="DO130" s="90">
        <f>DN130-SUM(DP$9:DP130)</f>
        <v>48.62315084335485</v>
      </c>
      <c r="DP130" s="89">
        <f t="shared" si="43"/>
        <v>0.36742935146111982</v>
      </c>
      <c r="DQ130" s="90">
        <f>SUM(DP$9:DP130)*RRF</f>
        <v>49.963794409651605</v>
      </c>
      <c r="DS130" s="2">
        <f t="shared" si="36"/>
        <v>1.5</v>
      </c>
      <c r="DT130" s="2">
        <f t="shared" si="37"/>
        <v>0.75</v>
      </c>
    </row>
    <row r="131" spans="90:124" x14ac:dyDescent="0.25">
      <c r="CL131" s="14">
        <f t="shared" si="38"/>
        <v>1.22</v>
      </c>
      <c r="CM131" s="59">
        <f>IF('Baseline model'!$B$4="AY",0,IFERROR(P*INDEX('UWYr writing pattern'!$C$4:$C$18,MATCH('Baseline model'!$CL131,'UWYr writing pattern'!$A$4:$A$18,0)) / 25,CM130))</f>
        <v>0</v>
      </c>
      <c r="CN131" s="36">
        <f t="shared" si="39"/>
        <v>15.820496927019631</v>
      </c>
      <c r="CP131" s="34">
        <f t="shared" si="40"/>
        <v>0.24092127300029895</v>
      </c>
      <c r="CQ131" s="31">
        <f>SUM($CP$9:CP131)*RLR</f>
        <v>101.01540368757642</v>
      </c>
      <c r="CR131" s="32"/>
      <c r="CS131" s="36">
        <f>CQ131-SUM($CU$9:CU131)</f>
        <v>57.823884641031803</v>
      </c>
      <c r="CU131" s="31">
        <f t="shared" si="41"/>
        <v>0.4347716305800865</v>
      </c>
      <c r="CV131" s="36">
        <f>SUM($CU$9:CU131)*RRF</f>
        <v>30.234063332581233</v>
      </c>
      <c r="CW131" s="33"/>
      <c r="CX131" s="36">
        <f t="shared" si="26"/>
        <v>88.057947973613039</v>
      </c>
      <c r="CY131" s="33"/>
      <c r="CZ131" s="31">
        <f t="shared" si="27"/>
        <v>13.289217418696488</v>
      </c>
      <c r="DA131" s="31">
        <f t="shared" si="28"/>
        <v>40.476719248722262</v>
      </c>
      <c r="DB131" s="31">
        <f t="shared" si="29"/>
        <v>53.76593666741875</v>
      </c>
      <c r="DC131" s="31">
        <f t="shared" si="30"/>
        <v>-4.0579479736130395</v>
      </c>
      <c r="DD131" s="31"/>
      <c r="DE131" s="33">
        <f t="shared" si="31"/>
        <v>0.35992932538787181</v>
      </c>
      <c r="DF131" s="33">
        <f t="shared" si="32"/>
        <v>1.0483089044477742</v>
      </c>
      <c r="DG131" s="3"/>
      <c r="DH131" s="33">
        <f t="shared" si="33"/>
        <v>0.84179503072980355</v>
      </c>
      <c r="DI131" s="93">
        <f t="shared" si="34"/>
        <v>0.59948337390918116</v>
      </c>
      <c r="DJ131" s="3">
        <f t="shared" si="35"/>
        <v>0.59784602323308589</v>
      </c>
      <c r="DL131" s="90">
        <f t="shared" si="44"/>
        <v>0</v>
      </c>
      <c r="DM131" s="91">
        <f t="shared" si="42"/>
        <v>0</v>
      </c>
      <c r="DN131" s="89">
        <f>SUM(DM$9:DM131)*RLR</f>
        <v>120</v>
      </c>
      <c r="DO131" s="90">
        <f>DN131-SUM(DP$9:DP131)</f>
        <v>48.258477212029689</v>
      </c>
      <c r="DP131" s="89">
        <f t="shared" si="43"/>
        <v>0.3646736313251614</v>
      </c>
      <c r="DQ131" s="90">
        <f>SUM(DP$9:DP131)*RRF</f>
        <v>50.219065951579218</v>
      </c>
      <c r="DS131" s="2">
        <f t="shared" si="36"/>
        <v>1.5</v>
      </c>
      <c r="DT131" s="2">
        <f t="shared" si="37"/>
        <v>0.75</v>
      </c>
    </row>
    <row r="132" spans="90:124" x14ac:dyDescent="0.25">
      <c r="CL132" s="14">
        <f t="shared" si="38"/>
        <v>1.23</v>
      </c>
      <c r="CM132" s="59">
        <f>IF('Baseline model'!$B$4="AY",0,IFERROR(P*INDEX('UWYr writing pattern'!$C$4:$C$18,MATCH('Baseline model'!$CL132,'UWYr writing pattern'!$A$4:$A$18,0)) / 25,CM131))</f>
        <v>0</v>
      </c>
      <c r="CN132" s="36">
        <f t="shared" si="39"/>
        <v>15.583189473114336</v>
      </c>
      <c r="CP132" s="34">
        <f t="shared" si="40"/>
        <v>0.23730745390529445</v>
      </c>
      <c r="CQ132" s="31">
        <f>SUM($CP$9:CP132)*RLR</f>
        <v>101.30017263226277</v>
      </c>
      <c r="CR132" s="32"/>
      <c r="CS132" s="36">
        <f>CQ132-SUM($CU$9:CU132)</f>
        <v>57.674974450910412</v>
      </c>
      <c r="CU132" s="31">
        <f t="shared" si="41"/>
        <v>0.43367913480773851</v>
      </c>
      <c r="CV132" s="36">
        <f>SUM($CU$9:CU132)*RRF</f>
        <v>30.53763872694665</v>
      </c>
      <c r="CW132" s="33"/>
      <c r="CX132" s="36">
        <f t="shared" si="26"/>
        <v>88.212613177857065</v>
      </c>
      <c r="CY132" s="33"/>
      <c r="CZ132" s="31">
        <f t="shared" si="27"/>
        <v>13.089879157416041</v>
      </c>
      <c r="DA132" s="31">
        <f t="shared" si="28"/>
        <v>40.372482115637283</v>
      </c>
      <c r="DB132" s="31">
        <f t="shared" si="29"/>
        <v>53.462361273053325</v>
      </c>
      <c r="DC132" s="31">
        <f t="shared" si="30"/>
        <v>-4.2126131778570652</v>
      </c>
      <c r="DD132" s="31"/>
      <c r="DE132" s="33">
        <f t="shared" si="31"/>
        <v>0.36354331817793628</v>
      </c>
      <c r="DF132" s="33">
        <f t="shared" si="32"/>
        <v>1.0501501568792508</v>
      </c>
      <c r="DG132" s="3"/>
      <c r="DH132" s="33">
        <f t="shared" si="33"/>
        <v>0.84416810526885644</v>
      </c>
      <c r="DI132" s="93">
        <f t="shared" si="34"/>
        <v>0.60247601218335545</v>
      </c>
      <c r="DJ132" s="3">
        <f t="shared" si="35"/>
        <v>0.60086217805883768</v>
      </c>
      <c r="DL132" s="90">
        <f t="shared" si="44"/>
        <v>0</v>
      </c>
      <c r="DM132" s="91">
        <f t="shared" si="42"/>
        <v>0</v>
      </c>
      <c r="DN132" s="89">
        <f>SUM(DM$9:DM132)*RLR</f>
        <v>120</v>
      </c>
      <c r="DO132" s="90">
        <f>DN132-SUM(DP$9:DP132)</f>
        <v>47.896538632939468</v>
      </c>
      <c r="DP132" s="89">
        <f t="shared" si="43"/>
        <v>0.3619385790902227</v>
      </c>
      <c r="DQ132" s="90">
        <f>SUM(DP$9:DP132)*RRF</f>
        <v>50.472422956942367</v>
      </c>
      <c r="DS132" s="2">
        <f t="shared" si="36"/>
        <v>1.5</v>
      </c>
      <c r="DT132" s="2">
        <f t="shared" si="37"/>
        <v>0.75</v>
      </c>
    </row>
    <row r="133" spans="90:124" x14ac:dyDescent="0.25">
      <c r="CL133" s="14">
        <f t="shared" si="38"/>
        <v>1.24</v>
      </c>
      <c r="CM133" s="59">
        <f>IF('Baseline model'!$B$4="AY",0,IFERROR(P*INDEX('UWYr writing pattern'!$C$4:$C$18,MATCH('Baseline model'!$CL133,'UWYr writing pattern'!$A$4:$A$18,0)) / 25,CM132))</f>
        <v>0</v>
      </c>
      <c r="CN133" s="36">
        <f t="shared" si="39"/>
        <v>15.349441631017621</v>
      </c>
      <c r="CP133" s="34">
        <f t="shared" si="40"/>
        <v>0.23374784209671504</v>
      </c>
      <c r="CQ133" s="31">
        <f>SUM($CP$9:CP133)*RLR</f>
        <v>101.58067004277883</v>
      </c>
      <c r="CR133" s="32"/>
      <c r="CS133" s="36">
        <f>CQ133-SUM($CU$9:CU133)</f>
        <v>57.522909553044649</v>
      </c>
      <c r="CU133" s="31">
        <f t="shared" si="41"/>
        <v>0.43256230838182808</v>
      </c>
      <c r="CV133" s="36">
        <f>SUM($CU$9:CU133)*RRF</f>
        <v>30.840432342813926</v>
      </c>
      <c r="CW133" s="33"/>
      <c r="CX133" s="36">
        <f t="shared" si="26"/>
        <v>88.363341895858582</v>
      </c>
      <c r="CY133" s="33"/>
      <c r="CZ133" s="31">
        <f t="shared" si="27"/>
        <v>12.893530970054801</v>
      </c>
      <c r="DA133" s="31">
        <f t="shared" si="28"/>
        <v>40.266036687131255</v>
      </c>
      <c r="DB133" s="31">
        <f t="shared" si="29"/>
        <v>53.159567657186059</v>
      </c>
      <c r="DC133" s="31">
        <f t="shared" si="30"/>
        <v>-4.3633418958585821</v>
      </c>
      <c r="DD133" s="31"/>
      <c r="DE133" s="33">
        <f t="shared" si="31"/>
        <v>0.3671480040811182</v>
      </c>
      <c r="DF133" s="33">
        <f t="shared" si="32"/>
        <v>1.0519445463792689</v>
      </c>
      <c r="DG133" s="3"/>
      <c r="DH133" s="33">
        <f t="shared" si="33"/>
        <v>0.84650558368982365</v>
      </c>
      <c r="DI133" s="93">
        <f t="shared" si="34"/>
        <v>0.60544628962839886</v>
      </c>
      <c r="DJ133" s="3">
        <f t="shared" si="35"/>
        <v>0.60385571172339647</v>
      </c>
      <c r="DL133" s="90">
        <f t="shared" si="44"/>
        <v>0</v>
      </c>
      <c r="DM133" s="91">
        <f t="shared" si="42"/>
        <v>0</v>
      </c>
      <c r="DN133" s="89">
        <f>SUM(DM$9:DM133)*RLR</f>
        <v>120</v>
      </c>
      <c r="DO133" s="90">
        <f>DN133-SUM(DP$9:DP133)</f>
        <v>47.53731459319242</v>
      </c>
      <c r="DP133" s="89">
        <f t="shared" si="43"/>
        <v>0.35922403974704603</v>
      </c>
      <c r="DQ133" s="90">
        <f>SUM(DP$9:DP133)*RRF</f>
        <v>50.723879784765302</v>
      </c>
      <c r="DS133" s="2">
        <f t="shared" si="36"/>
        <v>1.5</v>
      </c>
      <c r="DT133" s="2">
        <f t="shared" si="37"/>
        <v>0.75</v>
      </c>
    </row>
    <row r="134" spans="90:124" x14ac:dyDescent="0.25">
      <c r="CL134" s="14">
        <f t="shared" si="38"/>
        <v>1.25</v>
      </c>
      <c r="CM134" s="59">
        <f>IF('Baseline model'!$B$4="AY",0,IFERROR(P*INDEX('UWYr writing pattern'!$C$4:$C$18,MATCH('Baseline model'!$CL134,'UWYr writing pattern'!$A$4:$A$18,0)) / 25,CM133))</f>
        <v>0</v>
      </c>
      <c r="CN134" s="36">
        <f t="shared" si="39"/>
        <v>15.119200006552356</v>
      </c>
      <c r="CP134" s="34">
        <f t="shared" si="40"/>
        <v>0.23024162446526433</v>
      </c>
      <c r="CQ134" s="31">
        <f>SUM($CP$9:CP134)*RLR</f>
        <v>101.85695999213715</v>
      </c>
      <c r="CR134" s="32"/>
      <c r="CS134" s="36">
        <f>CQ134-SUM($CU$9:CU134)</f>
        <v>57.367777680755125</v>
      </c>
      <c r="CU134" s="31">
        <f t="shared" si="41"/>
        <v>0.43142182164783488</v>
      </c>
      <c r="CV134" s="36">
        <f>SUM($CU$9:CU134)*RRF</f>
        <v>31.142427617967414</v>
      </c>
      <c r="CW134" s="33"/>
      <c r="CX134" s="36">
        <f t="shared" si="26"/>
        <v>88.510205298722539</v>
      </c>
      <c r="CY134" s="33"/>
      <c r="CZ134" s="31">
        <f t="shared" si="27"/>
        <v>12.700128005503977</v>
      </c>
      <c r="DA134" s="31">
        <f t="shared" si="28"/>
        <v>40.157444376528588</v>
      </c>
      <c r="DB134" s="31">
        <f t="shared" si="29"/>
        <v>52.857572382032565</v>
      </c>
      <c r="DC134" s="31">
        <f t="shared" si="30"/>
        <v>-4.5102052987225392</v>
      </c>
      <c r="DD134" s="31"/>
      <c r="DE134" s="33">
        <f t="shared" si="31"/>
        <v>0.37074318592818351</v>
      </c>
      <c r="DF134" s="33">
        <f t="shared" si="32"/>
        <v>1.0536929202228873</v>
      </c>
      <c r="DG134" s="3"/>
      <c r="DH134" s="33">
        <f t="shared" si="33"/>
        <v>0.8488079999344762</v>
      </c>
      <c r="DI134" s="93">
        <f t="shared" si="34"/>
        <v>0.60839437332320101</v>
      </c>
      <c r="DJ134" s="3">
        <f t="shared" si="35"/>
        <v>0.60682679388547101</v>
      </c>
      <c r="DL134" s="90">
        <f t="shared" si="44"/>
        <v>0</v>
      </c>
      <c r="DM134" s="91">
        <f t="shared" si="42"/>
        <v>0</v>
      </c>
      <c r="DN134" s="89">
        <f>SUM(DM$9:DM134)*RLR</f>
        <v>120</v>
      </c>
      <c r="DO134" s="90">
        <f>DN134-SUM(DP$9:DP134)</f>
        <v>47.180784733743479</v>
      </c>
      <c r="DP134" s="89">
        <f t="shared" si="43"/>
        <v>0.35652985944894311</v>
      </c>
      <c r="DQ134" s="90">
        <f>SUM(DP$9:DP134)*RRF</f>
        <v>50.973450686379564</v>
      </c>
      <c r="DS134" s="2">
        <f t="shared" si="36"/>
        <v>1.5</v>
      </c>
      <c r="DT134" s="2">
        <f t="shared" si="37"/>
        <v>0.75</v>
      </c>
    </row>
    <row r="135" spans="90:124" x14ac:dyDescent="0.25">
      <c r="CL135" s="14">
        <f t="shared" si="38"/>
        <v>1.26</v>
      </c>
      <c r="CM135" s="59">
        <f>IF('Baseline model'!$B$4="AY",0,IFERROR(P*INDEX('UWYr writing pattern'!$C$4:$C$18,MATCH('Baseline model'!$CL135,'UWYr writing pattern'!$A$4:$A$18,0)) / 25,CM134))</f>
        <v>0</v>
      </c>
      <c r="CN135" s="36">
        <f t="shared" si="39"/>
        <v>14.892412006454071</v>
      </c>
      <c r="CP135" s="34">
        <f t="shared" si="40"/>
        <v>0.22678800009828537</v>
      </c>
      <c r="CQ135" s="31">
        <f>SUM($CP$9:CP135)*RLR</f>
        <v>102.12910559225509</v>
      </c>
      <c r="CR135" s="32"/>
      <c r="CS135" s="36">
        <f>CQ135-SUM($CU$9:CU135)</f>
        <v>57.209664948267402</v>
      </c>
      <c r="CU135" s="31">
        <f t="shared" si="41"/>
        <v>0.43025833260566343</v>
      </c>
      <c r="CV135" s="36">
        <f>SUM($CU$9:CU135)*RRF</f>
        <v>31.443608450791377</v>
      </c>
      <c r="CW135" s="33"/>
      <c r="CX135" s="36">
        <f t="shared" si="26"/>
        <v>88.653273399058776</v>
      </c>
      <c r="CY135" s="33"/>
      <c r="CZ135" s="31">
        <f t="shared" si="27"/>
        <v>12.509626085421418</v>
      </c>
      <c r="DA135" s="31">
        <f t="shared" si="28"/>
        <v>40.046765463787182</v>
      </c>
      <c r="DB135" s="31">
        <f t="shared" si="29"/>
        <v>52.556391549208598</v>
      </c>
      <c r="DC135" s="31">
        <f t="shared" si="30"/>
        <v>-4.6532733990587758</v>
      </c>
      <c r="DD135" s="31"/>
      <c r="DE135" s="33">
        <f t="shared" si="31"/>
        <v>0.37432867203323067</v>
      </c>
      <c r="DF135" s="33">
        <f t="shared" si="32"/>
        <v>1.0553961118935569</v>
      </c>
      <c r="DG135" s="3"/>
      <c r="DH135" s="33">
        <f t="shared" si="33"/>
        <v>0.85107587993545908</v>
      </c>
      <c r="DI135" s="93">
        <f t="shared" si="34"/>
        <v>0.61132042909824702</v>
      </c>
      <c r="DJ135" s="3">
        <f t="shared" si="35"/>
        <v>0.60977559293132999</v>
      </c>
      <c r="DL135" s="90">
        <f t="shared" si="44"/>
        <v>0</v>
      </c>
      <c r="DM135" s="91">
        <f t="shared" si="42"/>
        <v>0</v>
      </c>
      <c r="DN135" s="89">
        <f>SUM(DM$9:DM135)*RLR</f>
        <v>120</v>
      </c>
      <c r="DO135" s="90">
        <f>DN135-SUM(DP$9:DP135)</f>
        <v>46.826928848240399</v>
      </c>
      <c r="DP135" s="89">
        <f t="shared" si="43"/>
        <v>0.35385588550307612</v>
      </c>
      <c r="DQ135" s="90">
        <f>SUM(DP$9:DP135)*RRF</f>
        <v>51.221149806231715</v>
      </c>
      <c r="DS135" s="2">
        <f t="shared" si="36"/>
        <v>1.5</v>
      </c>
      <c r="DT135" s="2">
        <f t="shared" si="37"/>
        <v>0.75</v>
      </c>
    </row>
    <row r="136" spans="90:124" x14ac:dyDescent="0.25">
      <c r="CL136" s="14">
        <f t="shared" si="38"/>
        <v>1.27</v>
      </c>
      <c r="CM136" s="59">
        <f>IF('Baseline model'!$B$4="AY",0,IFERROR(P*INDEX('UWYr writing pattern'!$C$4:$C$18,MATCH('Baseline model'!$CL136,'UWYr writing pattern'!$A$4:$A$18,0)) / 25,CM135))</f>
        <v>0</v>
      </c>
      <c r="CN136" s="36">
        <f t="shared" si="39"/>
        <v>14.669025826357259</v>
      </c>
      <c r="CP136" s="34">
        <f t="shared" si="40"/>
        <v>0.22338618009681108</v>
      </c>
      <c r="CQ136" s="31">
        <f>SUM($CP$9:CP136)*RLR</f>
        <v>102.39716900837125</v>
      </c>
      <c r="CR136" s="32"/>
      <c r="CS136" s="36">
        <f>CQ136-SUM($CU$9:CU136)</f>
        <v>57.048655877271557</v>
      </c>
      <c r="CU136" s="31">
        <f t="shared" si="41"/>
        <v>0.42907248711200552</v>
      </c>
      <c r="CV136" s="36">
        <f>SUM($CU$9:CU136)*RRF</f>
        <v>31.743959191769783</v>
      </c>
      <c r="CW136" s="33"/>
      <c r="CX136" s="36">
        <f t="shared" si="26"/>
        <v>88.792615069041346</v>
      </c>
      <c r="CY136" s="33"/>
      <c r="CZ136" s="31">
        <f t="shared" si="27"/>
        <v>12.321981694140097</v>
      </c>
      <c r="DA136" s="31">
        <f t="shared" si="28"/>
        <v>39.93405911409009</v>
      </c>
      <c r="DB136" s="31">
        <f t="shared" si="29"/>
        <v>52.256040808230189</v>
      </c>
      <c r="DC136" s="31">
        <f t="shared" si="30"/>
        <v>-4.7926150690413465</v>
      </c>
      <c r="DD136" s="31"/>
      <c r="DE136" s="33">
        <f t="shared" si="31"/>
        <v>0.37790427609249744</v>
      </c>
      <c r="DF136" s="33">
        <f t="shared" si="32"/>
        <v>1.0570549412981112</v>
      </c>
      <c r="DG136" s="3"/>
      <c r="DH136" s="33">
        <f t="shared" si="33"/>
        <v>0.85330974173642704</v>
      </c>
      <c r="DI136" s="93">
        <f t="shared" si="34"/>
        <v>0.61422462154494561</v>
      </c>
      <c r="DJ136" s="3">
        <f t="shared" si="35"/>
        <v>0.61270227598434501</v>
      </c>
      <c r="DL136" s="90">
        <f t="shared" si="44"/>
        <v>0</v>
      </c>
      <c r="DM136" s="91">
        <f t="shared" si="42"/>
        <v>0</v>
      </c>
      <c r="DN136" s="89">
        <f>SUM(DM$9:DM136)*RLR</f>
        <v>120</v>
      </c>
      <c r="DO136" s="90">
        <f>DN136-SUM(DP$9:DP136)</f>
        <v>46.4757268818786</v>
      </c>
      <c r="DP136" s="89">
        <f t="shared" si="43"/>
        <v>0.35120196636180295</v>
      </c>
      <c r="DQ136" s="90">
        <f>SUM(DP$9:DP136)*RRF</f>
        <v>51.466991182684978</v>
      </c>
      <c r="DS136" s="2">
        <f t="shared" si="36"/>
        <v>1.5</v>
      </c>
      <c r="DT136" s="2">
        <f t="shared" si="37"/>
        <v>0.75</v>
      </c>
    </row>
    <row r="137" spans="90:124" x14ac:dyDescent="0.25">
      <c r="CL137" s="14">
        <f t="shared" si="38"/>
        <v>1.28</v>
      </c>
      <c r="CM137" s="59">
        <f>IF('Baseline model'!$B$4="AY",0,IFERROR(P*INDEX('UWYr writing pattern'!$C$4:$C$18,MATCH('Baseline model'!$CL137,'UWYr writing pattern'!$A$4:$A$18,0)) / 25,CM136))</f>
        <v>0</v>
      </c>
      <c r="CN137" s="36">
        <f t="shared" si="39"/>
        <v>14.4489904389619</v>
      </c>
      <c r="CP137" s="34">
        <f t="shared" si="40"/>
        <v>0.22003538739535891</v>
      </c>
      <c r="CQ137" s="31">
        <f>SUM($CP$9:CP137)*RLR</f>
        <v>102.66121147324569</v>
      </c>
      <c r="CR137" s="32"/>
      <c r="CS137" s="36">
        <f>CQ137-SUM($CU$9:CU137)</f>
        <v>56.884833423066453</v>
      </c>
      <c r="CU137" s="31">
        <f t="shared" si="41"/>
        <v>0.42786491907953667</v>
      </c>
      <c r="CV137" s="36">
        <f>SUM($CU$9:CU137)*RRF</f>
        <v>32.04346463512546</v>
      </c>
      <c r="CW137" s="33"/>
      <c r="CX137" s="36">
        <f t="shared" ref="CX137:CX200" si="45">CS137+CV137</f>
        <v>88.928298058191913</v>
      </c>
      <c r="CY137" s="33"/>
      <c r="CZ137" s="31">
        <f t="shared" ref="CZ137:CZ200" si="46" xml:space="preserve"> CN137*RLR*RRF</f>
        <v>12.137151968727995</v>
      </c>
      <c r="DA137" s="31">
        <f t="shared" ref="DA137:DA200" si="47">CS137*RRF</f>
        <v>39.819383396146513</v>
      </c>
      <c r="DB137" s="31">
        <f t="shared" ref="DB137:DB200" si="48">CZ137+DA137</f>
        <v>51.956535364874512</v>
      </c>
      <c r="DC137" s="31">
        <f t="shared" ref="DC137:DC200" si="49">P*RLR*RRF - CX137</f>
        <v>-4.9282980581919134</v>
      </c>
      <c r="DD137" s="31"/>
      <c r="DE137" s="33">
        <f t="shared" ref="DE137:DE200" si="50">CV137/(P*RLR*RRF)</f>
        <v>0.38146981708482691</v>
      </c>
      <c r="DF137" s="33">
        <f t="shared" ref="DF137:DF200" si="51">CX137/(P*RLR*RRF)</f>
        <v>1.0586702149784752</v>
      </c>
      <c r="DG137" s="3"/>
      <c r="DH137" s="33">
        <f t="shared" ref="DH137:DH200" si="52">CQ137/(P*RLR)</f>
        <v>0.85551009561038072</v>
      </c>
      <c r="DI137" s="93">
        <f t="shared" ref="DI137:DI200" si="53">(1-EXP(-CL137*kp))</f>
        <v>0.61710711402488794</v>
      </c>
      <c r="DJ137" s="3">
        <f t="shared" ref="DJ137:DJ200" si="54">DQ137/(P*RLR*RRF)</f>
        <v>0.61560700891446229</v>
      </c>
      <c r="DL137" s="90">
        <f t="shared" si="44"/>
        <v>0</v>
      </c>
      <c r="DM137" s="91">
        <f t="shared" si="42"/>
        <v>0</v>
      </c>
      <c r="DN137" s="89">
        <f>SUM(DM$9:DM137)*RLR</f>
        <v>120</v>
      </c>
      <c r="DO137" s="90">
        <f>DN137-SUM(DP$9:DP137)</f>
        <v>46.127158930264514</v>
      </c>
      <c r="DP137" s="89">
        <f t="shared" si="43"/>
        <v>0.34856795161408954</v>
      </c>
      <c r="DQ137" s="90">
        <f>SUM(DP$9:DP137)*RRF</f>
        <v>51.710988748814835</v>
      </c>
      <c r="DS137" s="2">
        <f t="shared" ref="DS137:DS200" si="55">ker</f>
        <v>1.5</v>
      </c>
      <c r="DT137" s="2">
        <f t="shared" ref="DT137:DT200" si="56">kp</f>
        <v>0.75</v>
      </c>
    </row>
    <row r="138" spans="90:124" x14ac:dyDescent="0.25">
      <c r="CL138" s="14">
        <f t="shared" ref="CL138:CL201" si="57">ROUND(CL137+delt.t,3)</f>
        <v>1.29</v>
      </c>
      <c r="CM138" s="59">
        <f>IF('Baseline model'!$B$4="AY",0,IFERROR(P*INDEX('UWYr writing pattern'!$C$4:$C$18,MATCH('Baseline model'!$CL138,'UWYr writing pattern'!$A$4:$A$18,0)) / 25,CM137))</f>
        <v>0</v>
      </c>
      <c r="CN138" s="36">
        <f t="shared" ref="CN138:CN201" si="58">CN137-CP138+CM138</f>
        <v>14.232255582377471</v>
      </c>
      <c r="CP138" s="34">
        <f t="shared" ref="CP138:CP201" si="59">CN137*ker*delt.t</f>
        <v>0.21673485658442851</v>
      </c>
      <c r="CQ138" s="31">
        <f>SUM($CP$9:CP138)*RLR</f>
        <v>102.92129330114699</v>
      </c>
      <c r="CR138" s="32"/>
      <c r="CS138" s="36">
        <f>CQ138-SUM($CU$9:CU138)</f>
        <v>56.718279000294757</v>
      </c>
      <c r="CU138" s="31">
        <f t="shared" ref="CU138:CU201" si="60">CS137*kp*delt.t</f>
        <v>0.42663625067299843</v>
      </c>
      <c r="CV138" s="36">
        <f>SUM($CU$9:CU138)*RRF</f>
        <v>32.342110010596564</v>
      </c>
      <c r="CW138" s="33"/>
      <c r="CX138" s="36">
        <f t="shared" si="45"/>
        <v>89.060389010891328</v>
      </c>
      <c r="CY138" s="33"/>
      <c r="CZ138" s="31">
        <f t="shared" si="46"/>
        <v>11.955094689197075</v>
      </c>
      <c r="DA138" s="31">
        <f t="shared" si="47"/>
        <v>39.702795300206326</v>
      </c>
      <c r="DB138" s="31">
        <f t="shared" si="48"/>
        <v>51.657889989403401</v>
      </c>
      <c r="DC138" s="31">
        <f t="shared" si="49"/>
        <v>-5.0603890108913276</v>
      </c>
      <c r="DD138" s="31"/>
      <c r="DE138" s="33">
        <f t="shared" si="50"/>
        <v>0.38502511917376864</v>
      </c>
      <c r="DF138" s="33">
        <f t="shared" si="51"/>
        <v>1.0602427263201348</v>
      </c>
      <c r="DG138" s="3"/>
      <c r="DH138" s="33">
        <f t="shared" si="52"/>
        <v>0.85767744417622493</v>
      </c>
      <c r="DI138" s="93">
        <f t="shared" si="53"/>
        <v>0.61996806867903587</v>
      </c>
      <c r="DJ138" s="3">
        <f t="shared" si="54"/>
        <v>0.61848995634760384</v>
      </c>
      <c r="DL138" s="90">
        <f t="shared" si="44"/>
        <v>0</v>
      </c>
      <c r="DM138" s="91">
        <f t="shared" ref="DM138:DM201" si="61">DL137*P*delt.t</f>
        <v>0</v>
      </c>
      <c r="DN138" s="89">
        <f>SUM(DM$9:DM138)*RLR</f>
        <v>120</v>
      </c>
      <c r="DO138" s="90">
        <f>DN138-SUM(DP$9:DP138)</f>
        <v>45.781205238287527</v>
      </c>
      <c r="DP138" s="89">
        <f t="shared" ref="DP138:DP201" si="62">DO137*kp*delt.t</f>
        <v>0.34595369197698389</v>
      </c>
      <c r="DQ138" s="90">
        <f>SUM(DP$9:DP138)*RRF</f>
        <v>51.953156333198727</v>
      </c>
      <c r="DS138" s="2">
        <f t="shared" si="55"/>
        <v>1.5</v>
      </c>
      <c r="DT138" s="2">
        <f t="shared" si="56"/>
        <v>0.75</v>
      </c>
    </row>
    <row r="139" spans="90:124" x14ac:dyDescent="0.25">
      <c r="CL139" s="14">
        <f t="shared" si="57"/>
        <v>1.3</v>
      </c>
      <c r="CM139" s="59">
        <f>IF('Baseline model'!$B$4="AY",0,IFERROR(P*INDEX('UWYr writing pattern'!$C$4:$C$18,MATCH('Baseline model'!$CL139,'UWYr writing pattern'!$A$4:$A$18,0)) / 25,CM138))</f>
        <v>0</v>
      </c>
      <c r="CN139" s="36">
        <f t="shared" si="58"/>
        <v>14.018771748641809</v>
      </c>
      <c r="CP139" s="34">
        <f t="shared" si="59"/>
        <v>0.21348383373566207</v>
      </c>
      <c r="CQ139" s="31">
        <f>SUM($CP$9:CP139)*RLR</f>
        <v>103.1774739016298</v>
      </c>
      <c r="CR139" s="32"/>
      <c r="CS139" s="36">
        <f>CQ139-SUM($CU$9:CU139)</f>
        <v>56.549072508275351</v>
      </c>
      <c r="CU139" s="31">
        <f t="shared" si="60"/>
        <v>0.42538709250221068</v>
      </c>
      <c r="CV139" s="36">
        <f>SUM($CU$9:CU139)*RRF</f>
        <v>32.639880975348106</v>
      </c>
      <c r="CW139" s="33"/>
      <c r="CX139" s="36">
        <f t="shared" si="45"/>
        <v>89.188953483623465</v>
      </c>
      <c r="CY139" s="33"/>
      <c r="CZ139" s="31">
        <f t="shared" si="46"/>
        <v>11.775768268859117</v>
      </c>
      <c r="DA139" s="31">
        <f t="shared" si="47"/>
        <v>39.584350755792741</v>
      </c>
      <c r="DB139" s="31">
        <f t="shared" si="48"/>
        <v>51.360119024651858</v>
      </c>
      <c r="DC139" s="31">
        <f t="shared" si="49"/>
        <v>-5.1889534836234645</v>
      </c>
      <c r="DD139" s="31"/>
      <c r="DE139" s="33">
        <f t="shared" si="50"/>
        <v>0.38857001161128696</v>
      </c>
      <c r="DF139" s="33">
        <f t="shared" si="51"/>
        <v>1.0617732557574222</v>
      </c>
      <c r="DG139" s="3"/>
      <c r="DH139" s="33">
        <f t="shared" si="52"/>
        <v>0.85981228251358166</v>
      </c>
      <c r="DI139" s="93">
        <f t="shared" si="53"/>
        <v>0.62280764643684305</v>
      </c>
      <c r="DJ139" s="3">
        <f t="shared" si="54"/>
        <v>0.62135128167499687</v>
      </c>
      <c r="DL139" s="90">
        <f t="shared" ref="DL139:DL202" si="63">DL138-DM139+CM139</f>
        <v>0</v>
      </c>
      <c r="DM139" s="91">
        <f t="shared" si="61"/>
        <v>0</v>
      </c>
      <c r="DN139" s="89">
        <f>SUM(DM$9:DM139)*RLR</f>
        <v>120</v>
      </c>
      <c r="DO139" s="90">
        <f>DN139-SUM(DP$9:DP139)</f>
        <v>45.437846199000376</v>
      </c>
      <c r="DP139" s="89">
        <f t="shared" si="62"/>
        <v>0.34335903928715644</v>
      </c>
      <c r="DQ139" s="90">
        <f>SUM(DP$9:DP139)*RRF</f>
        <v>52.193507660699737</v>
      </c>
      <c r="DS139" s="2">
        <f t="shared" si="55"/>
        <v>1.5</v>
      </c>
      <c r="DT139" s="2">
        <f t="shared" si="56"/>
        <v>0.75</v>
      </c>
    </row>
    <row r="140" spans="90:124" x14ac:dyDescent="0.25">
      <c r="CL140" s="14">
        <f t="shared" si="57"/>
        <v>1.31</v>
      </c>
      <c r="CM140" s="59">
        <f>IF('Baseline model'!$B$4="AY",0,IFERROR(P*INDEX('UWYr writing pattern'!$C$4:$C$18,MATCH('Baseline model'!$CL140,'UWYr writing pattern'!$A$4:$A$18,0)) / 25,CM139))</f>
        <v>0</v>
      </c>
      <c r="CN140" s="36">
        <f t="shared" si="58"/>
        <v>13.808490172412181</v>
      </c>
      <c r="CP140" s="34">
        <f t="shared" si="59"/>
        <v>0.21028157622962712</v>
      </c>
      <c r="CQ140" s="31">
        <f>SUM($CP$9:CP140)*RLR</f>
        <v>103.42981179310534</v>
      </c>
      <c r="CR140" s="32"/>
      <c r="CS140" s="36">
        <f>CQ140-SUM($CU$9:CU140)</f>
        <v>56.377292355938835</v>
      </c>
      <c r="CU140" s="31">
        <f t="shared" si="60"/>
        <v>0.42411804381206514</v>
      </c>
      <c r="CV140" s="36">
        <f>SUM($CU$9:CU140)*RRF</f>
        <v>32.936763606016555</v>
      </c>
      <c r="CW140" s="33"/>
      <c r="CX140" s="36">
        <f t="shared" si="45"/>
        <v>89.31405596195539</v>
      </c>
      <c r="CY140" s="33"/>
      <c r="CZ140" s="31">
        <f t="shared" si="46"/>
        <v>11.599131744826231</v>
      </c>
      <c r="DA140" s="31">
        <f t="shared" si="47"/>
        <v>39.464104649157179</v>
      </c>
      <c r="DB140" s="31">
        <f t="shared" si="48"/>
        <v>51.063236393983409</v>
      </c>
      <c r="DC140" s="31">
        <f t="shared" si="49"/>
        <v>-5.3140559619553898</v>
      </c>
      <c r="DD140" s="31"/>
      <c r="DE140" s="33">
        <f t="shared" si="50"/>
        <v>0.39210432864305422</v>
      </c>
      <c r="DF140" s="33">
        <f t="shared" si="51"/>
        <v>1.0632625709756593</v>
      </c>
      <c r="DG140" s="3"/>
      <c r="DH140" s="33">
        <f t="shared" si="52"/>
        <v>0.86191509827587787</v>
      </c>
      <c r="DI140" s="93">
        <f t="shared" si="53"/>
        <v>0.62562600702530724</v>
      </c>
      <c r="DJ140" s="3">
        <f t="shared" si="54"/>
        <v>0.62419114706243428</v>
      </c>
      <c r="DL140" s="90">
        <f t="shared" si="63"/>
        <v>0</v>
      </c>
      <c r="DM140" s="91">
        <f t="shared" si="61"/>
        <v>0</v>
      </c>
      <c r="DN140" s="89">
        <f>SUM(DM$9:DM140)*RLR</f>
        <v>120</v>
      </c>
      <c r="DO140" s="90">
        <f>DN140-SUM(DP$9:DP140)</f>
        <v>45.097062352507876</v>
      </c>
      <c r="DP140" s="89">
        <f t="shared" si="62"/>
        <v>0.34078384649250282</v>
      </c>
      <c r="DQ140" s="90">
        <f>SUM(DP$9:DP140)*RRF</f>
        <v>52.432056353244484</v>
      </c>
      <c r="DS140" s="2">
        <f t="shared" si="55"/>
        <v>1.5</v>
      </c>
      <c r="DT140" s="2">
        <f t="shared" si="56"/>
        <v>0.75</v>
      </c>
    </row>
    <row r="141" spans="90:124" x14ac:dyDescent="0.25">
      <c r="CL141" s="14">
        <f t="shared" si="57"/>
        <v>1.32</v>
      </c>
      <c r="CM141" s="59">
        <f>IF('Baseline model'!$B$4="AY",0,IFERROR(P*INDEX('UWYr writing pattern'!$C$4:$C$18,MATCH('Baseline model'!$CL141,'UWYr writing pattern'!$A$4:$A$18,0)) / 25,CM140))</f>
        <v>0</v>
      </c>
      <c r="CN141" s="36">
        <f t="shared" si="58"/>
        <v>13.601362819825999</v>
      </c>
      <c r="CP141" s="34">
        <f t="shared" si="59"/>
        <v>0.20712735258618276</v>
      </c>
      <c r="CQ141" s="31">
        <f>SUM($CP$9:CP141)*RLR</f>
        <v>103.67836461620877</v>
      </c>
      <c r="CR141" s="32"/>
      <c r="CS141" s="36">
        <f>CQ141-SUM($CU$9:CU141)</f>
        <v>56.20301548637272</v>
      </c>
      <c r="CU141" s="31">
        <f t="shared" si="60"/>
        <v>0.42282969266954129</v>
      </c>
      <c r="CV141" s="36">
        <f>SUM($CU$9:CU141)*RRF</f>
        <v>33.23274439088523</v>
      </c>
      <c r="CW141" s="33"/>
      <c r="CX141" s="36">
        <f t="shared" si="45"/>
        <v>89.435759877257951</v>
      </c>
      <c r="CY141" s="33"/>
      <c r="CZ141" s="31">
        <f t="shared" si="46"/>
        <v>11.425144768653837</v>
      </c>
      <c r="DA141" s="31">
        <f t="shared" si="47"/>
        <v>39.342110840460904</v>
      </c>
      <c r="DB141" s="31">
        <f t="shared" si="48"/>
        <v>50.767255609114741</v>
      </c>
      <c r="DC141" s="31">
        <f t="shared" si="49"/>
        <v>-5.4357598772579507</v>
      </c>
      <c r="DD141" s="31"/>
      <c r="DE141" s="33">
        <f t="shared" si="50"/>
        <v>0.39562790941530035</v>
      </c>
      <c r="DF141" s="33">
        <f t="shared" si="51"/>
        <v>1.0647114271102136</v>
      </c>
      <c r="DG141" s="3"/>
      <c r="DH141" s="33">
        <f t="shared" si="52"/>
        <v>0.86398637180173976</v>
      </c>
      <c r="DI141" s="93">
        <f t="shared" si="53"/>
        <v>0.62842330897795429</v>
      </c>
      <c r="DJ141" s="3">
        <f t="shared" si="54"/>
        <v>0.62700971345946599</v>
      </c>
      <c r="DL141" s="90">
        <f t="shared" si="63"/>
        <v>0</v>
      </c>
      <c r="DM141" s="91">
        <f t="shared" si="61"/>
        <v>0</v>
      </c>
      <c r="DN141" s="89">
        <f>SUM(DM$9:DM141)*RLR</f>
        <v>120</v>
      </c>
      <c r="DO141" s="90">
        <f>DN141-SUM(DP$9:DP141)</f>
        <v>44.758834384864073</v>
      </c>
      <c r="DP141" s="89">
        <f t="shared" si="62"/>
        <v>0.33822796764380914</v>
      </c>
      <c r="DQ141" s="90">
        <f>SUM(DP$9:DP141)*RRF</f>
        <v>52.668815930595144</v>
      </c>
      <c r="DS141" s="2">
        <f t="shared" si="55"/>
        <v>1.5</v>
      </c>
      <c r="DT141" s="2">
        <f t="shared" si="56"/>
        <v>0.75</v>
      </c>
    </row>
    <row r="142" spans="90:124" x14ac:dyDescent="0.25">
      <c r="CL142" s="14">
        <f t="shared" si="57"/>
        <v>1.33</v>
      </c>
      <c r="CM142" s="59">
        <f>IF('Baseline model'!$B$4="AY",0,IFERROR(P*INDEX('UWYr writing pattern'!$C$4:$C$18,MATCH('Baseline model'!$CL142,'UWYr writing pattern'!$A$4:$A$18,0)) / 25,CM141))</f>
        <v>0</v>
      </c>
      <c r="CN142" s="36">
        <f t="shared" si="58"/>
        <v>13.397342377528609</v>
      </c>
      <c r="CP142" s="34">
        <f t="shared" si="59"/>
        <v>0.20402044229738997</v>
      </c>
      <c r="CQ142" s="31">
        <f>SUM($CP$9:CP142)*RLR</f>
        <v>103.92318914696564</v>
      </c>
      <c r="CR142" s="32"/>
      <c r="CS142" s="36">
        <f>CQ142-SUM($CU$9:CU142)</f>
        <v>56.026317400981796</v>
      </c>
      <c r="CU142" s="31">
        <f t="shared" si="60"/>
        <v>0.4215226161477954</v>
      </c>
      <c r="CV142" s="36">
        <f>SUM($CU$9:CU142)*RRF</f>
        <v>33.527810222188691</v>
      </c>
      <c r="CW142" s="33"/>
      <c r="CX142" s="36">
        <f t="shared" si="45"/>
        <v>89.554127623170487</v>
      </c>
      <c r="CY142" s="33"/>
      <c r="CZ142" s="31">
        <f t="shared" si="46"/>
        <v>11.253767597124032</v>
      </c>
      <c r="DA142" s="31">
        <f t="shared" si="47"/>
        <v>39.218422180687256</v>
      </c>
      <c r="DB142" s="31">
        <f t="shared" si="48"/>
        <v>50.472189777811288</v>
      </c>
      <c r="DC142" s="31">
        <f t="shared" si="49"/>
        <v>-5.554127623170487</v>
      </c>
      <c r="DD142" s="31"/>
      <c r="DE142" s="33">
        <f t="shared" si="50"/>
        <v>0.39914059788319872</v>
      </c>
      <c r="DF142" s="33">
        <f t="shared" si="51"/>
        <v>1.0661205669425058</v>
      </c>
      <c r="DG142" s="3"/>
      <c r="DH142" s="33">
        <f t="shared" si="52"/>
        <v>0.86602657622471368</v>
      </c>
      <c r="DI142" s="93">
        <f t="shared" si="53"/>
        <v>0.63119970964375693</v>
      </c>
      <c r="DJ142" s="3">
        <f t="shared" si="54"/>
        <v>0.62980714060852006</v>
      </c>
      <c r="DL142" s="90">
        <f t="shared" si="63"/>
        <v>0</v>
      </c>
      <c r="DM142" s="91">
        <f t="shared" si="61"/>
        <v>0</v>
      </c>
      <c r="DN142" s="89">
        <f>SUM(DM$9:DM142)*RLR</f>
        <v>120</v>
      </c>
      <c r="DO142" s="90">
        <f>DN142-SUM(DP$9:DP142)</f>
        <v>44.423143126977592</v>
      </c>
      <c r="DP142" s="89">
        <f t="shared" si="62"/>
        <v>0.33569125788648052</v>
      </c>
      <c r="DQ142" s="90">
        <f>SUM(DP$9:DP142)*RRF</f>
        <v>52.903799811115682</v>
      </c>
      <c r="DS142" s="2">
        <f t="shared" si="55"/>
        <v>1.5</v>
      </c>
      <c r="DT142" s="2">
        <f t="shared" si="56"/>
        <v>0.75</v>
      </c>
    </row>
    <row r="143" spans="90:124" x14ac:dyDescent="0.25">
      <c r="CL143" s="14">
        <f t="shared" si="57"/>
        <v>1.34</v>
      </c>
      <c r="CM143" s="59">
        <f>IF('Baseline model'!$B$4="AY",0,IFERROR(P*INDEX('UWYr writing pattern'!$C$4:$C$18,MATCH('Baseline model'!$CL143,'UWYr writing pattern'!$A$4:$A$18,0)) / 25,CM142))</f>
        <v>0</v>
      </c>
      <c r="CN143" s="36">
        <f t="shared" si="58"/>
        <v>13.196382241865681</v>
      </c>
      <c r="CP143" s="34">
        <f t="shared" si="59"/>
        <v>0.20096013566292914</v>
      </c>
      <c r="CQ143" s="31">
        <f>SUM($CP$9:CP143)*RLR</f>
        <v>104.16434130976116</v>
      </c>
      <c r="CR143" s="32"/>
      <c r="CS143" s="36">
        <f>CQ143-SUM($CU$9:CU143)</f>
        <v>55.847272183269951</v>
      </c>
      <c r="CU143" s="31">
        <f t="shared" si="60"/>
        <v>0.42019738050736349</v>
      </c>
      <c r="CV143" s="36">
        <f>SUM($CU$9:CU143)*RRF</f>
        <v>33.821948388543838</v>
      </c>
      <c r="CW143" s="33"/>
      <c r="CX143" s="36">
        <f t="shared" si="45"/>
        <v>89.669220571813781</v>
      </c>
      <c r="CY143" s="33"/>
      <c r="CZ143" s="31">
        <f t="shared" si="46"/>
        <v>11.084961083167171</v>
      </c>
      <c r="DA143" s="31">
        <f t="shared" si="47"/>
        <v>39.093090528288961</v>
      </c>
      <c r="DB143" s="31">
        <f t="shared" si="48"/>
        <v>50.178051611456134</v>
      </c>
      <c r="DC143" s="31">
        <f t="shared" si="49"/>
        <v>-5.6692205718137814</v>
      </c>
      <c r="DD143" s="31"/>
      <c r="DE143" s="33">
        <f t="shared" si="50"/>
        <v>0.40264224272075999</v>
      </c>
      <c r="DF143" s="33">
        <f t="shared" si="51"/>
        <v>1.0674907210930211</v>
      </c>
      <c r="DG143" s="3"/>
      <c r="DH143" s="33">
        <f t="shared" si="52"/>
        <v>0.86803617758134299</v>
      </c>
      <c r="DI143" s="93">
        <f t="shared" si="53"/>
        <v>0.63395536519598461</v>
      </c>
      <c r="DJ143" s="3">
        <f t="shared" si="54"/>
        <v>0.63258358705395612</v>
      </c>
      <c r="DL143" s="90">
        <f t="shared" si="63"/>
        <v>0</v>
      </c>
      <c r="DM143" s="91">
        <f t="shared" si="61"/>
        <v>0</v>
      </c>
      <c r="DN143" s="89">
        <f>SUM(DM$9:DM143)*RLR</f>
        <v>120</v>
      </c>
      <c r="DO143" s="90">
        <f>DN143-SUM(DP$9:DP143)</f>
        <v>44.089969553525265</v>
      </c>
      <c r="DP143" s="89">
        <f t="shared" si="62"/>
        <v>0.33317357345233189</v>
      </c>
      <c r="DQ143" s="90">
        <f>SUM(DP$9:DP143)*RRF</f>
        <v>53.137021312532312</v>
      </c>
      <c r="DS143" s="2">
        <f t="shared" si="55"/>
        <v>1.5</v>
      </c>
      <c r="DT143" s="2">
        <f t="shared" si="56"/>
        <v>0.75</v>
      </c>
    </row>
    <row r="144" spans="90:124" x14ac:dyDescent="0.25">
      <c r="CL144" s="14">
        <f t="shared" si="57"/>
        <v>1.35</v>
      </c>
      <c r="CM144" s="59">
        <f>IF('Baseline model'!$B$4="AY",0,IFERROR(P*INDEX('UWYr writing pattern'!$C$4:$C$18,MATCH('Baseline model'!$CL144,'UWYr writing pattern'!$A$4:$A$18,0)) / 25,CM143))</f>
        <v>0</v>
      </c>
      <c r="CN144" s="36">
        <f t="shared" si="58"/>
        <v>12.998436508237695</v>
      </c>
      <c r="CP144" s="34">
        <f t="shared" si="59"/>
        <v>0.19794573362798523</v>
      </c>
      <c r="CQ144" s="31">
        <f>SUM($CP$9:CP144)*RLR</f>
        <v>104.40187619011473</v>
      </c>
      <c r="CR144" s="32"/>
      <c r="CS144" s="36">
        <f>CQ144-SUM($CU$9:CU144)</f>
        <v>55.665952522249007</v>
      </c>
      <c r="CU144" s="31">
        <f t="shared" si="60"/>
        <v>0.41885454137452466</v>
      </c>
      <c r="CV144" s="36">
        <f>SUM($CU$9:CU144)*RRF</f>
        <v>34.115146567506009</v>
      </c>
      <c r="CW144" s="33"/>
      <c r="CX144" s="36">
        <f t="shared" si="45"/>
        <v>89.781099089755017</v>
      </c>
      <c r="CY144" s="33"/>
      <c r="CZ144" s="31">
        <f t="shared" si="46"/>
        <v>10.918686666919664</v>
      </c>
      <c r="DA144" s="31">
        <f t="shared" si="47"/>
        <v>38.9661667655743</v>
      </c>
      <c r="DB144" s="31">
        <f t="shared" si="48"/>
        <v>49.884853432493962</v>
      </c>
      <c r="DC144" s="31">
        <f t="shared" si="49"/>
        <v>-5.781099089755017</v>
      </c>
      <c r="DD144" s="31"/>
      <c r="DE144" s="33">
        <f t="shared" si="50"/>
        <v>0.4061326972322144</v>
      </c>
      <c r="DF144" s="33">
        <f t="shared" si="51"/>
        <v>1.0688226082113692</v>
      </c>
      <c r="DG144" s="3"/>
      <c r="DH144" s="33">
        <f t="shared" si="52"/>
        <v>0.87001563491762279</v>
      </c>
      <c r="DI144" s="93">
        <f t="shared" si="53"/>
        <v>0.63669043064098885</v>
      </c>
      <c r="DJ144" s="3">
        <f t="shared" si="54"/>
        <v>0.63533921015105144</v>
      </c>
      <c r="DL144" s="90">
        <f t="shared" si="63"/>
        <v>0</v>
      </c>
      <c r="DM144" s="91">
        <f t="shared" si="61"/>
        <v>0</v>
      </c>
      <c r="DN144" s="89">
        <f>SUM(DM$9:DM144)*RLR</f>
        <v>120</v>
      </c>
      <c r="DO144" s="90">
        <f>DN144-SUM(DP$9:DP144)</f>
        <v>43.75929478187382</v>
      </c>
      <c r="DP144" s="89">
        <f t="shared" si="62"/>
        <v>0.33067477165143949</v>
      </c>
      <c r="DQ144" s="90">
        <f>SUM(DP$9:DP144)*RRF</f>
        <v>53.368493652688322</v>
      </c>
      <c r="DS144" s="2">
        <f t="shared" si="55"/>
        <v>1.5</v>
      </c>
      <c r="DT144" s="2">
        <f t="shared" si="56"/>
        <v>0.75</v>
      </c>
    </row>
    <row r="145" spans="90:124" x14ac:dyDescent="0.25">
      <c r="CL145" s="14">
        <f t="shared" si="57"/>
        <v>1.36</v>
      </c>
      <c r="CM145" s="59">
        <f>IF('Baseline model'!$B$4="AY",0,IFERROR(P*INDEX('UWYr writing pattern'!$C$4:$C$18,MATCH('Baseline model'!$CL145,'UWYr writing pattern'!$A$4:$A$18,0)) / 25,CM144))</f>
        <v>0</v>
      </c>
      <c r="CN145" s="36">
        <f t="shared" si="58"/>
        <v>12.803459960614131</v>
      </c>
      <c r="CP145" s="34">
        <f t="shared" si="59"/>
        <v>0.19497654762356542</v>
      </c>
      <c r="CQ145" s="31">
        <f>SUM($CP$9:CP145)*RLR</f>
        <v>104.63584804726302</v>
      </c>
      <c r="CR145" s="32"/>
      <c r="CS145" s="36">
        <f>CQ145-SUM($CU$9:CU145)</f>
        <v>55.48242973548043</v>
      </c>
      <c r="CU145" s="31">
        <f t="shared" si="60"/>
        <v>0.41749464391686758</v>
      </c>
      <c r="CV145" s="36">
        <f>SUM($CU$9:CU145)*RRF</f>
        <v>34.407392818247814</v>
      </c>
      <c r="CW145" s="33"/>
      <c r="CX145" s="36">
        <f t="shared" si="45"/>
        <v>89.889822553728237</v>
      </c>
      <c r="CY145" s="33"/>
      <c r="CZ145" s="31">
        <f t="shared" si="46"/>
        <v>10.754906366915868</v>
      </c>
      <c r="DA145" s="31">
        <f t="shared" si="47"/>
        <v>38.837700814836296</v>
      </c>
      <c r="DB145" s="31">
        <f t="shared" si="48"/>
        <v>49.592607181752165</v>
      </c>
      <c r="DC145" s="31">
        <f t="shared" si="49"/>
        <v>-5.8898225537282372</v>
      </c>
      <c r="DD145" s="31"/>
      <c r="DE145" s="33">
        <f t="shared" si="50"/>
        <v>0.4096118192648549</v>
      </c>
      <c r="DF145" s="33">
        <f t="shared" si="51"/>
        <v>1.0701169351634314</v>
      </c>
      <c r="DG145" s="3"/>
      <c r="DH145" s="33">
        <f t="shared" si="52"/>
        <v>0.8719654003938585</v>
      </c>
      <c r="DI145" s="93">
        <f t="shared" si="53"/>
        <v>0.63940505982692164</v>
      </c>
      <c r="DJ145" s="3">
        <f t="shared" si="54"/>
        <v>0.63807416607491851</v>
      </c>
      <c r="DL145" s="90">
        <f t="shared" si="63"/>
        <v>0</v>
      </c>
      <c r="DM145" s="91">
        <f t="shared" si="61"/>
        <v>0</v>
      </c>
      <c r="DN145" s="89">
        <f>SUM(DM$9:DM145)*RLR</f>
        <v>120</v>
      </c>
      <c r="DO145" s="90">
        <f>DN145-SUM(DP$9:DP145)</f>
        <v>43.431100071009766</v>
      </c>
      <c r="DP145" s="89">
        <f t="shared" si="62"/>
        <v>0.32819471086405366</v>
      </c>
      <c r="DQ145" s="90">
        <f>SUM(DP$9:DP145)*RRF</f>
        <v>53.59822995029316</v>
      </c>
      <c r="DS145" s="2">
        <f t="shared" si="55"/>
        <v>1.5</v>
      </c>
      <c r="DT145" s="2">
        <f t="shared" si="56"/>
        <v>0.75</v>
      </c>
    </row>
    <row r="146" spans="90:124" x14ac:dyDescent="0.25">
      <c r="CL146" s="14">
        <f t="shared" si="57"/>
        <v>1.37</v>
      </c>
      <c r="CM146" s="59">
        <f>IF('Baseline model'!$B$4="AY",0,IFERROR(P*INDEX('UWYr writing pattern'!$C$4:$C$18,MATCH('Baseline model'!$CL146,'UWYr writing pattern'!$A$4:$A$18,0)) / 25,CM145))</f>
        <v>0</v>
      </c>
      <c r="CN146" s="36">
        <f t="shared" si="58"/>
        <v>12.611408061204919</v>
      </c>
      <c r="CP146" s="34">
        <f t="shared" si="59"/>
        <v>0.19205189940921194</v>
      </c>
      <c r="CQ146" s="31">
        <f>SUM($CP$9:CP146)*RLR</f>
        <v>104.86631032655407</v>
      </c>
      <c r="CR146" s="32"/>
      <c r="CS146" s="36">
        <f>CQ146-SUM($CU$9:CU146)</f>
        <v>55.296773791755371</v>
      </c>
      <c r="CU146" s="31">
        <f t="shared" si="60"/>
        <v>0.41611822301610324</v>
      </c>
      <c r="CV146" s="36">
        <f>SUM($CU$9:CU146)*RRF</f>
        <v>34.698675574359086</v>
      </c>
      <c r="CW146" s="33"/>
      <c r="CX146" s="36">
        <f t="shared" si="45"/>
        <v>89.995449366114457</v>
      </c>
      <c r="CY146" s="33"/>
      <c r="CZ146" s="31">
        <f t="shared" si="46"/>
        <v>10.59358277141213</v>
      </c>
      <c r="DA146" s="31">
        <f t="shared" si="47"/>
        <v>38.707741654228755</v>
      </c>
      <c r="DB146" s="31">
        <f t="shared" si="48"/>
        <v>49.301324425640885</v>
      </c>
      <c r="DC146" s="31">
        <f t="shared" si="49"/>
        <v>-5.9954493661144568</v>
      </c>
      <c r="DD146" s="31"/>
      <c r="DE146" s="33">
        <f t="shared" si="50"/>
        <v>0.41307947112332244</v>
      </c>
      <c r="DF146" s="33">
        <f t="shared" si="51"/>
        <v>1.0713743972156482</v>
      </c>
      <c r="DG146" s="3"/>
      <c r="DH146" s="33">
        <f t="shared" si="52"/>
        <v>0.87388591938795057</v>
      </c>
      <c r="DI146" s="93">
        <f t="shared" si="53"/>
        <v>0.64209940545239097</v>
      </c>
      <c r="DJ146" s="3">
        <f t="shared" si="54"/>
        <v>0.64078860982935681</v>
      </c>
      <c r="DL146" s="90">
        <f t="shared" si="63"/>
        <v>0</v>
      </c>
      <c r="DM146" s="91">
        <f t="shared" si="61"/>
        <v>0</v>
      </c>
      <c r="DN146" s="89">
        <f>SUM(DM$9:DM146)*RLR</f>
        <v>120</v>
      </c>
      <c r="DO146" s="90">
        <f>DN146-SUM(DP$9:DP146)</f>
        <v>43.105366820477187</v>
      </c>
      <c r="DP146" s="89">
        <f t="shared" si="62"/>
        <v>0.32573325053257324</v>
      </c>
      <c r="DQ146" s="90">
        <f>SUM(DP$9:DP146)*RRF</f>
        <v>53.826243225665969</v>
      </c>
      <c r="DS146" s="2">
        <f t="shared" si="55"/>
        <v>1.5</v>
      </c>
      <c r="DT146" s="2">
        <f t="shared" si="56"/>
        <v>0.75</v>
      </c>
    </row>
    <row r="147" spans="90:124" x14ac:dyDescent="0.25">
      <c r="CL147" s="14">
        <f t="shared" si="57"/>
        <v>1.38</v>
      </c>
      <c r="CM147" s="59">
        <f>IF('Baseline model'!$B$4="AY",0,IFERROR(P*INDEX('UWYr writing pattern'!$C$4:$C$18,MATCH('Baseline model'!$CL147,'UWYr writing pattern'!$A$4:$A$18,0)) / 25,CM146))</f>
        <v>0</v>
      </c>
      <c r="CN147" s="36">
        <f t="shared" si="58"/>
        <v>12.422236940286846</v>
      </c>
      <c r="CP147" s="34">
        <f t="shared" si="59"/>
        <v>0.18917112091807378</v>
      </c>
      <c r="CQ147" s="31">
        <f>SUM($CP$9:CP147)*RLR</f>
        <v>105.09331567165576</v>
      </c>
      <c r="CR147" s="32"/>
      <c r="CS147" s="36">
        <f>CQ147-SUM($CU$9:CU147)</f>
        <v>55.109053333418892</v>
      </c>
      <c r="CU147" s="31">
        <f t="shared" si="60"/>
        <v>0.41472580343816534</v>
      </c>
      <c r="CV147" s="36">
        <f>SUM($CU$9:CU147)*RRF</f>
        <v>34.988983636765802</v>
      </c>
      <c r="CW147" s="33"/>
      <c r="CX147" s="36">
        <f t="shared" si="45"/>
        <v>90.098036970184694</v>
      </c>
      <c r="CY147" s="33"/>
      <c r="CZ147" s="31">
        <f t="shared" si="46"/>
        <v>10.43467902984095</v>
      </c>
      <c r="DA147" s="31">
        <f t="shared" si="47"/>
        <v>38.576337333393219</v>
      </c>
      <c r="DB147" s="31">
        <f t="shared" si="48"/>
        <v>49.01101636323417</v>
      </c>
      <c r="DC147" s="31">
        <f t="shared" si="49"/>
        <v>-6.0980369701846939</v>
      </c>
      <c r="DD147" s="31"/>
      <c r="DE147" s="33">
        <f t="shared" si="50"/>
        <v>0.41653551948530715</v>
      </c>
      <c r="DF147" s="33">
        <f t="shared" si="51"/>
        <v>1.0725956782164845</v>
      </c>
      <c r="DG147" s="3"/>
      <c r="DH147" s="33">
        <f t="shared" si="52"/>
        <v>0.87577763059713132</v>
      </c>
      <c r="DI147" s="93">
        <f t="shared" si="53"/>
        <v>0.64477361907504849</v>
      </c>
      <c r="DJ147" s="3">
        <f t="shared" si="54"/>
        <v>0.64348269525563651</v>
      </c>
      <c r="DL147" s="90">
        <f t="shared" si="63"/>
        <v>0</v>
      </c>
      <c r="DM147" s="91">
        <f t="shared" si="61"/>
        <v>0</v>
      </c>
      <c r="DN147" s="89">
        <f>SUM(DM$9:DM147)*RLR</f>
        <v>120</v>
      </c>
      <c r="DO147" s="90">
        <f>DN147-SUM(DP$9:DP147)</f>
        <v>42.782076569323607</v>
      </c>
      <c r="DP147" s="89">
        <f t="shared" si="62"/>
        <v>0.32329025115357896</v>
      </c>
      <c r="DQ147" s="90">
        <f>SUM(DP$9:DP147)*RRF</f>
        <v>54.052546401473471</v>
      </c>
      <c r="DS147" s="2">
        <f t="shared" si="55"/>
        <v>1.5</v>
      </c>
      <c r="DT147" s="2">
        <f t="shared" si="56"/>
        <v>0.75</v>
      </c>
    </row>
    <row r="148" spans="90:124" x14ac:dyDescent="0.25">
      <c r="CL148" s="14">
        <f t="shared" si="57"/>
        <v>1.39</v>
      </c>
      <c r="CM148" s="59">
        <f>IF('Baseline model'!$B$4="AY",0,IFERROR(P*INDEX('UWYr writing pattern'!$C$4:$C$18,MATCH('Baseline model'!$CL148,'UWYr writing pattern'!$A$4:$A$18,0)) / 25,CM147))</f>
        <v>0</v>
      </c>
      <c r="CN148" s="36">
        <f t="shared" si="58"/>
        <v>12.235903386182542</v>
      </c>
      <c r="CP148" s="34">
        <f t="shared" si="59"/>
        <v>0.18633355410430269</v>
      </c>
      <c r="CQ148" s="31">
        <f>SUM($CP$9:CP148)*RLR</f>
        <v>105.31691593658093</v>
      </c>
      <c r="CR148" s="32"/>
      <c r="CS148" s="36">
        <f>CQ148-SUM($CU$9:CU148)</f>
        <v>54.919335698343417</v>
      </c>
      <c r="CU148" s="31">
        <f t="shared" si="60"/>
        <v>0.41331790000064167</v>
      </c>
      <c r="CV148" s="36">
        <f>SUM($CU$9:CU148)*RRF</f>
        <v>35.278306166766257</v>
      </c>
      <c r="CW148" s="33"/>
      <c r="CX148" s="36">
        <f t="shared" si="45"/>
        <v>90.197641865109674</v>
      </c>
      <c r="CY148" s="33"/>
      <c r="CZ148" s="31">
        <f t="shared" si="46"/>
        <v>10.278158844393335</v>
      </c>
      <c r="DA148" s="31">
        <f t="shared" si="47"/>
        <v>38.443534988840391</v>
      </c>
      <c r="DB148" s="31">
        <f t="shared" si="48"/>
        <v>48.721693833233729</v>
      </c>
      <c r="DC148" s="31">
        <f t="shared" si="49"/>
        <v>-6.1976418651096736</v>
      </c>
      <c r="DD148" s="31"/>
      <c r="DE148" s="33">
        <f t="shared" si="50"/>
        <v>0.41997983531864591</v>
      </c>
      <c r="DF148" s="33">
        <f t="shared" si="51"/>
        <v>1.0737814507751151</v>
      </c>
      <c r="DG148" s="3"/>
      <c r="DH148" s="33">
        <f t="shared" si="52"/>
        <v>0.87764096613817444</v>
      </c>
      <c r="DI148" s="93">
        <f t="shared" si="53"/>
        <v>0.64742785112011558</v>
      </c>
      <c r="DJ148" s="3">
        <f t="shared" si="54"/>
        <v>0.64615657504121926</v>
      </c>
      <c r="DL148" s="90">
        <f t="shared" si="63"/>
        <v>0</v>
      </c>
      <c r="DM148" s="91">
        <f t="shared" si="61"/>
        <v>0</v>
      </c>
      <c r="DN148" s="89">
        <f>SUM(DM$9:DM148)*RLR</f>
        <v>120</v>
      </c>
      <c r="DO148" s="90">
        <f>DN148-SUM(DP$9:DP148)</f>
        <v>42.461210995053676</v>
      </c>
      <c r="DP148" s="89">
        <f t="shared" si="62"/>
        <v>0.32086557426992707</v>
      </c>
      <c r="DQ148" s="90">
        <f>SUM(DP$9:DP148)*RRF</f>
        <v>54.277152303462422</v>
      </c>
      <c r="DS148" s="2">
        <f t="shared" si="55"/>
        <v>1.5</v>
      </c>
      <c r="DT148" s="2">
        <f t="shared" si="56"/>
        <v>0.75</v>
      </c>
    </row>
    <row r="149" spans="90:124" x14ac:dyDescent="0.25">
      <c r="CL149" s="14">
        <f t="shared" si="57"/>
        <v>1.4</v>
      </c>
      <c r="CM149" s="59">
        <f>IF('Baseline model'!$B$4="AY",0,IFERROR(P*INDEX('UWYr writing pattern'!$C$4:$C$18,MATCH('Baseline model'!$CL149,'UWYr writing pattern'!$A$4:$A$18,0)) / 25,CM148))</f>
        <v>0</v>
      </c>
      <c r="CN149" s="36">
        <f t="shared" si="58"/>
        <v>12.052364835389804</v>
      </c>
      <c r="CP149" s="34">
        <f t="shared" si="59"/>
        <v>0.18353855079273815</v>
      </c>
      <c r="CQ149" s="31">
        <f>SUM($CP$9:CP149)*RLR</f>
        <v>105.53716219753221</v>
      </c>
      <c r="CR149" s="32"/>
      <c r="CS149" s="36">
        <f>CQ149-SUM($CU$9:CU149)</f>
        <v>54.727686941557124</v>
      </c>
      <c r="CU149" s="31">
        <f t="shared" si="60"/>
        <v>0.41189501773757564</v>
      </c>
      <c r="CV149" s="36">
        <f>SUM($CU$9:CU149)*RRF</f>
        <v>35.566632679182561</v>
      </c>
      <c r="CW149" s="33"/>
      <c r="CX149" s="36">
        <f t="shared" si="45"/>
        <v>90.294319620739685</v>
      </c>
      <c r="CY149" s="33"/>
      <c r="CZ149" s="31">
        <f t="shared" si="46"/>
        <v>10.123986461727434</v>
      </c>
      <c r="DA149" s="31">
        <f t="shared" si="47"/>
        <v>38.309380859089984</v>
      </c>
      <c r="DB149" s="31">
        <f t="shared" si="48"/>
        <v>48.433367320817418</v>
      </c>
      <c r="DC149" s="31">
        <f t="shared" si="49"/>
        <v>-6.2943196207396852</v>
      </c>
      <c r="DD149" s="31"/>
      <c r="DE149" s="33">
        <f t="shared" si="50"/>
        <v>0.42341229379979239</v>
      </c>
      <c r="DF149" s="33">
        <f t="shared" si="51"/>
        <v>1.0749323764373773</v>
      </c>
      <c r="DG149" s="3"/>
      <c r="DH149" s="33">
        <f t="shared" si="52"/>
        <v>0.87947635164610172</v>
      </c>
      <c r="DI149" s="93">
        <f t="shared" si="53"/>
        <v>0.65006225088884451</v>
      </c>
      <c r="DJ149" s="3">
        <f t="shared" si="54"/>
        <v>0.64881040072841023</v>
      </c>
      <c r="DL149" s="90">
        <f t="shared" si="63"/>
        <v>0</v>
      </c>
      <c r="DM149" s="91">
        <f t="shared" si="61"/>
        <v>0</v>
      </c>
      <c r="DN149" s="89">
        <f>SUM(DM$9:DM149)*RLR</f>
        <v>120</v>
      </c>
      <c r="DO149" s="90">
        <f>DN149-SUM(DP$9:DP149)</f>
        <v>42.142751912590768</v>
      </c>
      <c r="DP149" s="89">
        <f t="shared" si="62"/>
        <v>0.31845908246290255</v>
      </c>
      <c r="DQ149" s="90">
        <f>SUM(DP$9:DP149)*RRF</f>
        <v>54.500073661186462</v>
      </c>
      <c r="DS149" s="2">
        <f t="shared" si="55"/>
        <v>1.5</v>
      </c>
      <c r="DT149" s="2">
        <f t="shared" si="56"/>
        <v>0.75</v>
      </c>
    </row>
    <row r="150" spans="90:124" x14ac:dyDescent="0.25">
      <c r="CL150" s="14">
        <f t="shared" si="57"/>
        <v>1.41</v>
      </c>
      <c r="CM150" s="59">
        <f>IF('Baseline model'!$B$4="AY",0,IFERROR(P*INDEX('UWYr writing pattern'!$C$4:$C$18,MATCH('Baseline model'!$CL150,'UWYr writing pattern'!$A$4:$A$18,0)) / 25,CM149))</f>
        <v>0</v>
      </c>
      <c r="CN150" s="36">
        <f t="shared" si="58"/>
        <v>11.871579362858958</v>
      </c>
      <c r="CP150" s="34">
        <f t="shared" si="59"/>
        <v>0.18078547253084706</v>
      </c>
      <c r="CQ150" s="31">
        <f>SUM($CP$9:CP150)*RLR</f>
        <v>105.75410476456922</v>
      </c>
      <c r="CR150" s="32"/>
      <c r="CS150" s="36">
        <f>CQ150-SUM($CU$9:CU150)</f>
        <v>54.534171856532453</v>
      </c>
      <c r="CU150" s="31">
        <f t="shared" si="60"/>
        <v>0.41045765206167845</v>
      </c>
      <c r="CV150" s="36">
        <f>SUM($CU$9:CU150)*RRF</f>
        <v>35.853953035625736</v>
      </c>
      <c r="CW150" s="33"/>
      <c r="CX150" s="36">
        <f t="shared" si="45"/>
        <v>90.388124892158189</v>
      </c>
      <c r="CY150" s="33"/>
      <c r="CZ150" s="31">
        <f t="shared" si="46"/>
        <v>9.9721266648015234</v>
      </c>
      <c r="DA150" s="31">
        <f t="shared" si="47"/>
        <v>38.173920299572714</v>
      </c>
      <c r="DB150" s="31">
        <f t="shared" si="48"/>
        <v>48.146046964374236</v>
      </c>
      <c r="DC150" s="31">
        <f t="shared" si="49"/>
        <v>-6.3881248921581886</v>
      </c>
      <c r="DD150" s="31"/>
      <c r="DE150" s="33">
        <f t="shared" si="50"/>
        <v>0.42683277423363969</v>
      </c>
      <c r="DF150" s="33">
        <f t="shared" si="51"/>
        <v>1.076049105859026</v>
      </c>
      <c r="DG150" s="3"/>
      <c r="DH150" s="33">
        <f t="shared" si="52"/>
        <v>0.88128420637141014</v>
      </c>
      <c r="DI150" s="93">
        <f t="shared" si="53"/>
        <v>0.6526769665669172</v>
      </c>
      <c r="DJ150" s="3">
        <f t="shared" si="54"/>
        <v>0.65144432272294717</v>
      </c>
      <c r="DL150" s="90">
        <f t="shared" si="63"/>
        <v>0</v>
      </c>
      <c r="DM150" s="91">
        <f t="shared" si="61"/>
        <v>0</v>
      </c>
      <c r="DN150" s="89">
        <f>SUM(DM$9:DM150)*RLR</f>
        <v>120</v>
      </c>
      <c r="DO150" s="90">
        <f>DN150-SUM(DP$9:DP150)</f>
        <v>41.826681273246336</v>
      </c>
      <c r="DP150" s="89">
        <f t="shared" si="62"/>
        <v>0.31607063934443075</v>
      </c>
      <c r="DQ150" s="90">
        <f>SUM(DP$9:DP150)*RRF</f>
        <v>54.72132310872756</v>
      </c>
      <c r="DS150" s="2">
        <f t="shared" si="55"/>
        <v>1.5</v>
      </c>
      <c r="DT150" s="2">
        <f t="shared" si="56"/>
        <v>0.75</v>
      </c>
    </row>
    <row r="151" spans="90:124" x14ac:dyDescent="0.25">
      <c r="CL151" s="14">
        <f t="shared" si="57"/>
        <v>1.42</v>
      </c>
      <c r="CM151" s="59">
        <f>IF('Baseline model'!$B$4="AY",0,IFERROR(P*INDEX('UWYr writing pattern'!$C$4:$C$18,MATCH('Baseline model'!$CL151,'UWYr writing pattern'!$A$4:$A$18,0)) / 25,CM150))</f>
        <v>0</v>
      </c>
      <c r="CN151" s="36">
        <f t="shared" si="58"/>
        <v>11.693505672416073</v>
      </c>
      <c r="CP151" s="34">
        <f t="shared" si="59"/>
        <v>0.17807369044288435</v>
      </c>
      <c r="CQ151" s="31">
        <f>SUM($CP$9:CP151)*RLR</f>
        <v>105.96779319310069</v>
      </c>
      <c r="CR151" s="32"/>
      <c r="CS151" s="36">
        <f>CQ151-SUM($CU$9:CU151)</f>
        <v>54.338853996139932</v>
      </c>
      <c r="CU151" s="31">
        <f t="shared" si="60"/>
        <v>0.40900628892399338</v>
      </c>
      <c r="CV151" s="36">
        <f>SUM($CU$9:CU151)*RRF</f>
        <v>36.140257437872528</v>
      </c>
      <c r="CW151" s="33"/>
      <c r="CX151" s="36">
        <f t="shared" si="45"/>
        <v>90.479111434012452</v>
      </c>
      <c r="CY151" s="33"/>
      <c r="CZ151" s="31">
        <f t="shared" si="46"/>
        <v>9.8225447648294999</v>
      </c>
      <c r="DA151" s="31">
        <f t="shared" si="47"/>
        <v>38.037197797297949</v>
      </c>
      <c r="DB151" s="31">
        <f t="shared" si="48"/>
        <v>47.859742562127451</v>
      </c>
      <c r="DC151" s="31">
        <f t="shared" si="49"/>
        <v>-6.4791114340124523</v>
      </c>
      <c r="DD151" s="31"/>
      <c r="DE151" s="33">
        <f t="shared" si="50"/>
        <v>0.43024115997467294</v>
      </c>
      <c r="DF151" s="33">
        <f t="shared" si="51"/>
        <v>1.0771322789763387</v>
      </c>
      <c r="DG151" s="3"/>
      <c r="DH151" s="33">
        <f t="shared" si="52"/>
        <v>0.88306494327583906</v>
      </c>
      <c r="DI151" s="93">
        <f t="shared" si="53"/>
        <v>0.65527214523277988</v>
      </c>
      <c r="DJ151" s="3">
        <f t="shared" si="54"/>
        <v>0.65405849030252505</v>
      </c>
      <c r="DL151" s="90">
        <f t="shared" si="63"/>
        <v>0</v>
      </c>
      <c r="DM151" s="91">
        <f t="shared" si="61"/>
        <v>0</v>
      </c>
      <c r="DN151" s="89">
        <f>SUM(DM$9:DM151)*RLR</f>
        <v>120</v>
      </c>
      <c r="DO151" s="90">
        <f>DN151-SUM(DP$9:DP151)</f>
        <v>41.512981163696992</v>
      </c>
      <c r="DP151" s="89">
        <f t="shared" si="62"/>
        <v>0.31370010954934752</v>
      </c>
      <c r="DQ151" s="90">
        <f>SUM(DP$9:DP151)*RRF</f>
        <v>54.9409131854121</v>
      </c>
      <c r="DS151" s="2">
        <f t="shared" si="55"/>
        <v>1.5</v>
      </c>
      <c r="DT151" s="2">
        <f t="shared" si="56"/>
        <v>0.75</v>
      </c>
    </row>
    <row r="152" spans="90:124" x14ac:dyDescent="0.25">
      <c r="CL152" s="14">
        <f t="shared" si="57"/>
        <v>1.43</v>
      </c>
      <c r="CM152" s="59">
        <f>IF('Baseline model'!$B$4="AY",0,IFERROR(P*INDEX('UWYr writing pattern'!$C$4:$C$18,MATCH('Baseline model'!$CL152,'UWYr writing pattern'!$A$4:$A$18,0)) / 25,CM151))</f>
        <v>0</v>
      </c>
      <c r="CN152" s="36">
        <f t="shared" si="58"/>
        <v>11.518103087329832</v>
      </c>
      <c r="CP152" s="34">
        <f t="shared" si="59"/>
        <v>0.1754025850862411</v>
      </c>
      <c r="CQ152" s="31">
        <f>SUM($CP$9:CP152)*RLR</f>
        <v>106.17827629520418</v>
      </c>
      <c r="CR152" s="32"/>
      <c r="CS152" s="36">
        <f>CQ152-SUM($CU$9:CU152)</f>
        <v>54.141795693272378</v>
      </c>
      <c r="CU152" s="31">
        <f t="shared" si="60"/>
        <v>0.40754140497104951</v>
      </c>
      <c r="CV152" s="36">
        <f>SUM($CU$9:CU152)*RRF</f>
        <v>36.425536421352263</v>
      </c>
      <c r="CW152" s="33"/>
      <c r="CX152" s="36">
        <f t="shared" si="45"/>
        <v>90.567332114624634</v>
      </c>
      <c r="CY152" s="33"/>
      <c r="CZ152" s="31">
        <f t="shared" si="46"/>
        <v>9.6752065933570588</v>
      </c>
      <c r="DA152" s="31">
        <f t="shared" si="47"/>
        <v>37.899256985290663</v>
      </c>
      <c r="DB152" s="31">
        <f t="shared" si="48"/>
        <v>47.574463578647723</v>
      </c>
      <c r="DC152" s="31">
        <f t="shared" si="49"/>
        <v>-6.5673321146246337</v>
      </c>
      <c r="DD152" s="31"/>
      <c r="DE152" s="33">
        <f t="shared" si="50"/>
        <v>0.43363733834943169</v>
      </c>
      <c r="DF152" s="33">
        <f t="shared" si="51"/>
        <v>1.0781825251741028</v>
      </c>
      <c r="DG152" s="3"/>
      <c r="DH152" s="33">
        <f t="shared" si="52"/>
        <v>0.88481896912670155</v>
      </c>
      <c r="DI152" s="93">
        <f t="shared" si="53"/>
        <v>0.65784793286591658</v>
      </c>
      <c r="DJ152" s="3">
        <f t="shared" si="54"/>
        <v>0.65665305162525611</v>
      </c>
      <c r="DL152" s="90">
        <f t="shared" si="63"/>
        <v>0</v>
      </c>
      <c r="DM152" s="91">
        <f t="shared" si="61"/>
        <v>0</v>
      </c>
      <c r="DN152" s="89">
        <f>SUM(DM$9:DM152)*RLR</f>
        <v>120</v>
      </c>
      <c r="DO152" s="90">
        <f>DN152-SUM(DP$9:DP152)</f>
        <v>41.201633804969262</v>
      </c>
      <c r="DP152" s="89">
        <f t="shared" si="62"/>
        <v>0.31134735872772745</v>
      </c>
      <c r="DQ152" s="90">
        <f>SUM(DP$9:DP152)*RRF</f>
        <v>55.158856336521517</v>
      </c>
      <c r="DS152" s="2">
        <f t="shared" si="55"/>
        <v>1.5</v>
      </c>
      <c r="DT152" s="2">
        <f t="shared" si="56"/>
        <v>0.75</v>
      </c>
    </row>
    <row r="153" spans="90:124" x14ac:dyDescent="0.25">
      <c r="CL153" s="14">
        <f t="shared" si="57"/>
        <v>1.44</v>
      </c>
      <c r="CM153" s="59">
        <f>IF('Baseline model'!$B$4="AY",0,IFERROR(P*INDEX('UWYr writing pattern'!$C$4:$C$18,MATCH('Baseline model'!$CL153,'UWYr writing pattern'!$A$4:$A$18,0)) / 25,CM152))</f>
        <v>0</v>
      </c>
      <c r="CN153" s="36">
        <f t="shared" si="58"/>
        <v>11.345331541019885</v>
      </c>
      <c r="CP153" s="34">
        <f t="shared" si="59"/>
        <v>0.17277154630994748</v>
      </c>
      <c r="CQ153" s="31">
        <f>SUM($CP$9:CP153)*RLR</f>
        <v>106.38560215077611</v>
      </c>
      <c r="CR153" s="32"/>
      <c r="CS153" s="36">
        <f>CQ153-SUM($CU$9:CU153)</f>
        <v>53.943058081144756</v>
      </c>
      <c r="CU153" s="31">
        <f t="shared" si="60"/>
        <v>0.40606346769954288</v>
      </c>
      <c r="CV153" s="36">
        <f>SUM($CU$9:CU153)*RRF</f>
        <v>36.709780848741943</v>
      </c>
      <c r="CW153" s="33"/>
      <c r="CX153" s="36">
        <f t="shared" si="45"/>
        <v>90.652838929886698</v>
      </c>
      <c r="CY153" s="33"/>
      <c r="CZ153" s="31">
        <f t="shared" si="46"/>
        <v>9.5300784944567027</v>
      </c>
      <c r="DA153" s="31">
        <f t="shared" si="47"/>
        <v>37.760140656801326</v>
      </c>
      <c r="DB153" s="31">
        <f t="shared" si="48"/>
        <v>47.290219151258029</v>
      </c>
      <c r="DC153" s="31">
        <f t="shared" si="49"/>
        <v>-6.6528389298866983</v>
      </c>
      <c r="DD153" s="31"/>
      <c r="DE153" s="33">
        <f t="shared" si="50"/>
        <v>0.43702120058026123</v>
      </c>
      <c r="DF153" s="33">
        <f t="shared" si="51"/>
        <v>1.0792004634510322</v>
      </c>
      <c r="DG153" s="3"/>
      <c r="DH153" s="33">
        <f t="shared" si="52"/>
        <v>0.8865466845898009</v>
      </c>
      <c r="DI153" s="93">
        <f t="shared" si="53"/>
        <v>0.66040447435506089</v>
      </c>
      <c r="DJ153" s="3">
        <f t="shared" si="54"/>
        <v>0.65922815373806676</v>
      </c>
      <c r="DL153" s="90">
        <f t="shared" si="63"/>
        <v>0</v>
      </c>
      <c r="DM153" s="91">
        <f t="shared" si="61"/>
        <v>0</v>
      </c>
      <c r="DN153" s="89">
        <f>SUM(DM$9:DM153)*RLR</f>
        <v>120</v>
      </c>
      <c r="DO153" s="90">
        <f>DN153-SUM(DP$9:DP153)</f>
        <v>40.892621551431986</v>
      </c>
      <c r="DP153" s="89">
        <f t="shared" si="62"/>
        <v>0.30901225353726947</v>
      </c>
      <c r="DQ153" s="90">
        <f>SUM(DP$9:DP153)*RRF</f>
        <v>55.375164913997608</v>
      </c>
      <c r="DS153" s="2">
        <f t="shared" si="55"/>
        <v>1.5</v>
      </c>
      <c r="DT153" s="2">
        <f t="shared" si="56"/>
        <v>0.75</v>
      </c>
    </row>
    <row r="154" spans="90:124" x14ac:dyDescent="0.25">
      <c r="CL154" s="14">
        <f t="shared" si="57"/>
        <v>1.45</v>
      </c>
      <c r="CM154" s="59">
        <f>IF('Baseline model'!$B$4="AY",0,IFERROR(P*INDEX('UWYr writing pattern'!$C$4:$C$18,MATCH('Baseline model'!$CL154,'UWYr writing pattern'!$A$4:$A$18,0)) / 25,CM153))</f>
        <v>0</v>
      </c>
      <c r="CN154" s="36">
        <f t="shared" si="58"/>
        <v>11.175151567904587</v>
      </c>
      <c r="CP154" s="34">
        <f t="shared" si="59"/>
        <v>0.17017997311529826</v>
      </c>
      <c r="CQ154" s="31">
        <f>SUM($CP$9:CP154)*RLR</f>
        <v>106.58981811851447</v>
      </c>
      <c r="CR154" s="32"/>
      <c r="CS154" s="36">
        <f>CQ154-SUM($CU$9:CU154)</f>
        <v>53.742701113274535</v>
      </c>
      <c r="CU154" s="31">
        <f t="shared" si="60"/>
        <v>0.40457293560858565</v>
      </c>
      <c r="CV154" s="36">
        <f>SUM($CU$9:CU154)*RRF</f>
        <v>36.992981903667953</v>
      </c>
      <c r="CW154" s="33"/>
      <c r="CX154" s="36">
        <f t="shared" si="45"/>
        <v>90.735683016942488</v>
      </c>
      <c r="CY154" s="33"/>
      <c r="CZ154" s="31">
        <f t="shared" si="46"/>
        <v>9.3871273170398535</v>
      </c>
      <c r="DA154" s="31">
        <f t="shared" si="47"/>
        <v>37.61989077929217</v>
      </c>
      <c r="DB154" s="31">
        <f t="shared" si="48"/>
        <v>47.007018096332025</v>
      </c>
      <c r="DC154" s="31">
        <f t="shared" si="49"/>
        <v>-6.7356830169424882</v>
      </c>
      <c r="DD154" s="31"/>
      <c r="DE154" s="33">
        <f t="shared" si="50"/>
        <v>0.44039264171033277</v>
      </c>
      <c r="DF154" s="33">
        <f t="shared" si="51"/>
        <v>1.0801867025826486</v>
      </c>
      <c r="DG154" s="3"/>
      <c r="DH154" s="33">
        <f t="shared" si="52"/>
        <v>0.88824848432095393</v>
      </c>
      <c r="DI154" s="93">
        <f t="shared" si="53"/>
        <v>0.66294191350634568</v>
      </c>
      <c r="DJ154" s="3">
        <f t="shared" si="54"/>
        <v>0.66178394258503126</v>
      </c>
      <c r="DL154" s="90">
        <f t="shared" si="63"/>
        <v>0</v>
      </c>
      <c r="DM154" s="91">
        <f t="shared" si="61"/>
        <v>0</v>
      </c>
      <c r="DN154" s="89">
        <f>SUM(DM$9:DM154)*RLR</f>
        <v>120</v>
      </c>
      <c r="DO154" s="90">
        <f>DN154-SUM(DP$9:DP154)</f>
        <v>40.585926889796241</v>
      </c>
      <c r="DP154" s="89">
        <f t="shared" si="62"/>
        <v>0.30669466163573988</v>
      </c>
      <c r="DQ154" s="90">
        <f>SUM(DP$9:DP154)*RRF</f>
        <v>55.589851177142627</v>
      </c>
      <c r="DS154" s="2">
        <f t="shared" si="55"/>
        <v>1.5</v>
      </c>
      <c r="DT154" s="2">
        <f t="shared" si="56"/>
        <v>0.75</v>
      </c>
    </row>
    <row r="155" spans="90:124" x14ac:dyDescent="0.25">
      <c r="CL155" s="14">
        <f t="shared" si="57"/>
        <v>1.46</v>
      </c>
      <c r="CM155" s="59">
        <f>IF('Baseline model'!$B$4="AY",0,IFERROR(P*INDEX('UWYr writing pattern'!$C$4:$C$18,MATCH('Baseline model'!$CL155,'UWYr writing pattern'!$A$4:$A$18,0)) / 25,CM154))</f>
        <v>0</v>
      </c>
      <c r="CN155" s="36">
        <f t="shared" si="58"/>
        <v>11.007524294386018</v>
      </c>
      <c r="CP155" s="34">
        <f t="shared" si="59"/>
        <v>0.16762727351856882</v>
      </c>
      <c r="CQ155" s="31">
        <f>SUM($CP$9:CP155)*RLR</f>
        <v>106.79097084673674</v>
      </c>
      <c r="CR155" s="32"/>
      <c r="CS155" s="36">
        <f>CQ155-SUM($CU$9:CU155)</f>
        <v>53.540783583147245</v>
      </c>
      <c r="CU155" s="31">
        <f t="shared" si="60"/>
        <v>0.40307025834955901</v>
      </c>
      <c r="CV155" s="36">
        <f>SUM($CU$9:CU155)*RRF</f>
        <v>37.275131084512644</v>
      </c>
      <c r="CW155" s="33"/>
      <c r="CX155" s="36">
        <f t="shared" si="45"/>
        <v>90.815914667659882</v>
      </c>
      <c r="CY155" s="33"/>
      <c r="CZ155" s="31">
        <f t="shared" si="46"/>
        <v>9.2463204072842551</v>
      </c>
      <c r="DA155" s="31">
        <f t="shared" si="47"/>
        <v>37.478548508203069</v>
      </c>
      <c r="DB155" s="31">
        <f t="shared" si="48"/>
        <v>46.72486891548732</v>
      </c>
      <c r="DC155" s="31">
        <f t="shared" si="49"/>
        <v>-6.8159146676598823</v>
      </c>
      <c r="DD155" s="31"/>
      <c r="DE155" s="33">
        <f t="shared" si="50"/>
        <v>0.44375156052991244</v>
      </c>
      <c r="DF155" s="33">
        <f t="shared" si="51"/>
        <v>1.0811418412816654</v>
      </c>
      <c r="DG155" s="3"/>
      <c r="DH155" s="33">
        <f t="shared" si="52"/>
        <v>0.88992475705613949</v>
      </c>
      <c r="DI155" s="93">
        <f t="shared" si="53"/>
        <v>0.66546039305139237</v>
      </c>
      <c r="DJ155" s="3">
        <f t="shared" si="54"/>
        <v>0.66432056301564357</v>
      </c>
      <c r="DL155" s="90">
        <f t="shared" si="63"/>
        <v>0</v>
      </c>
      <c r="DM155" s="91">
        <f t="shared" si="61"/>
        <v>0</v>
      </c>
      <c r="DN155" s="89">
        <f>SUM(DM$9:DM155)*RLR</f>
        <v>120</v>
      </c>
      <c r="DO155" s="90">
        <f>DN155-SUM(DP$9:DP155)</f>
        <v>40.281532438122767</v>
      </c>
      <c r="DP155" s="89">
        <f t="shared" si="62"/>
        <v>0.30439445167347179</v>
      </c>
      <c r="DQ155" s="90">
        <f>SUM(DP$9:DP155)*RRF</f>
        <v>55.802927293314063</v>
      </c>
      <c r="DS155" s="2">
        <f t="shared" si="55"/>
        <v>1.5</v>
      </c>
      <c r="DT155" s="2">
        <f t="shared" si="56"/>
        <v>0.75</v>
      </c>
    </row>
    <row r="156" spans="90:124" x14ac:dyDescent="0.25">
      <c r="CL156" s="14">
        <f t="shared" si="57"/>
        <v>1.47</v>
      </c>
      <c r="CM156" s="59">
        <f>IF('Baseline model'!$B$4="AY",0,IFERROR(P*INDEX('UWYr writing pattern'!$C$4:$C$18,MATCH('Baseline model'!$CL156,'UWYr writing pattern'!$A$4:$A$18,0)) / 25,CM155))</f>
        <v>0</v>
      </c>
      <c r="CN156" s="36">
        <f t="shared" si="58"/>
        <v>10.842411429970227</v>
      </c>
      <c r="CP156" s="34">
        <f t="shared" si="59"/>
        <v>0.16511286441579029</v>
      </c>
      <c r="CQ156" s="31">
        <f>SUM($CP$9:CP156)*RLR</f>
        <v>106.98910628403569</v>
      </c>
      <c r="CR156" s="32"/>
      <c r="CS156" s="36">
        <f>CQ156-SUM($CU$9:CU156)</f>
        <v>53.337363143572588</v>
      </c>
      <c r="CU156" s="31">
        <f t="shared" si="60"/>
        <v>0.40155587687360439</v>
      </c>
      <c r="CV156" s="36">
        <f>SUM($CU$9:CU156)*RRF</f>
        <v>37.556220198324162</v>
      </c>
      <c r="CW156" s="33"/>
      <c r="CX156" s="36">
        <f t="shared" si="45"/>
        <v>90.893583341896743</v>
      </c>
      <c r="CY156" s="33"/>
      <c r="CZ156" s="31">
        <f t="shared" si="46"/>
        <v>9.1076256011749894</v>
      </c>
      <c r="DA156" s="31">
        <f t="shared" si="47"/>
        <v>37.336154200500808</v>
      </c>
      <c r="DB156" s="31">
        <f t="shared" si="48"/>
        <v>46.443779801675795</v>
      </c>
      <c r="DC156" s="31">
        <f t="shared" si="49"/>
        <v>-6.8935833418967434</v>
      </c>
      <c r="DD156" s="31"/>
      <c r="DE156" s="33">
        <f t="shared" si="50"/>
        <v>0.44709785950385905</v>
      </c>
      <c r="DF156" s="33">
        <f t="shared" si="51"/>
        <v>1.0820664683559136</v>
      </c>
      <c r="DG156" s="3"/>
      <c r="DH156" s="33">
        <f t="shared" si="52"/>
        <v>0.89157588570029733</v>
      </c>
      <c r="DI156" s="93">
        <f t="shared" si="53"/>
        <v>0.66796005465533936</v>
      </c>
      <c r="DJ156" s="3">
        <f t="shared" si="54"/>
        <v>0.66683815879302621</v>
      </c>
      <c r="DL156" s="90">
        <f t="shared" si="63"/>
        <v>0</v>
      </c>
      <c r="DM156" s="91">
        <f t="shared" si="61"/>
        <v>0</v>
      </c>
      <c r="DN156" s="89">
        <f>SUM(DM$9:DM156)*RLR</f>
        <v>120</v>
      </c>
      <c r="DO156" s="90">
        <f>DN156-SUM(DP$9:DP156)</f>
        <v>39.979420944836846</v>
      </c>
      <c r="DP156" s="89">
        <f t="shared" si="62"/>
        <v>0.30211149328592074</v>
      </c>
      <c r="DQ156" s="90">
        <f>SUM(DP$9:DP156)*RRF</f>
        <v>56.014405338614203</v>
      </c>
      <c r="DS156" s="2">
        <f t="shared" si="55"/>
        <v>1.5</v>
      </c>
      <c r="DT156" s="2">
        <f t="shared" si="56"/>
        <v>0.75</v>
      </c>
    </row>
    <row r="157" spans="90:124" x14ac:dyDescent="0.25">
      <c r="CL157" s="14">
        <f t="shared" si="57"/>
        <v>1.48</v>
      </c>
      <c r="CM157" s="59">
        <f>IF('Baseline model'!$B$4="AY",0,IFERROR(P*INDEX('UWYr writing pattern'!$C$4:$C$18,MATCH('Baseline model'!$CL157,'UWYr writing pattern'!$A$4:$A$18,0)) / 25,CM156))</f>
        <v>0</v>
      </c>
      <c r="CN157" s="36">
        <f t="shared" si="58"/>
        <v>10.679775258520673</v>
      </c>
      <c r="CP157" s="34">
        <f t="shared" si="59"/>
        <v>0.16263617144955342</v>
      </c>
      <c r="CQ157" s="31">
        <f>SUM($CP$9:CP157)*RLR</f>
        <v>107.18426968977515</v>
      </c>
      <c r="CR157" s="32"/>
      <c r="CS157" s="36">
        <f>CQ157-SUM($CU$9:CU157)</f>
        <v>53.132496325735261</v>
      </c>
      <c r="CU157" s="31">
        <f t="shared" si="60"/>
        <v>0.40003022357679441</v>
      </c>
      <c r="CV157" s="36">
        <f>SUM($CU$9:CU157)*RRF</f>
        <v>37.836241354827919</v>
      </c>
      <c r="CW157" s="33"/>
      <c r="CX157" s="36">
        <f t="shared" si="45"/>
        <v>90.96873768056318</v>
      </c>
      <c r="CY157" s="33"/>
      <c r="CZ157" s="31">
        <f t="shared" si="46"/>
        <v>8.971011217157363</v>
      </c>
      <c r="DA157" s="31">
        <f t="shared" si="47"/>
        <v>37.192747428014677</v>
      </c>
      <c r="DB157" s="31">
        <f t="shared" si="48"/>
        <v>46.163758645172038</v>
      </c>
      <c r="DC157" s="31">
        <f t="shared" si="49"/>
        <v>-6.96873768056318</v>
      </c>
      <c r="DD157" s="31"/>
      <c r="DE157" s="33">
        <f t="shared" si="50"/>
        <v>0.45043144470033236</v>
      </c>
      <c r="DF157" s="33">
        <f t="shared" si="51"/>
        <v>1.0829611628638474</v>
      </c>
      <c r="DG157" s="3"/>
      <c r="DH157" s="33">
        <f t="shared" si="52"/>
        <v>0.89320224741479293</v>
      </c>
      <c r="DI157" s="93">
        <f t="shared" si="53"/>
        <v>0.67044103892481088</v>
      </c>
      <c r="DJ157" s="3">
        <f t="shared" si="54"/>
        <v>0.66933687260207853</v>
      </c>
      <c r="DL157" s="90">
        <f t="shared" si="63"/>
        <v>0</v>
      </c>
      <c r="DM157" s="91">
        <f t="shared" si="61"/>
        <v>0</v>
      </c>
      <c r="DN157" s="89">
        <f>SUM(DM$9:DM157)*RLR</f>
        <v>120</v>
      </c>
      <c r="DO157" s="90">
        <f>DN157-SUM(DP$9:DP157)</f>
        <v>39.679575287750566</v>
      </c>
      <c r="DP157" s="89">
        <f t="shared" si="62"/>
        <v>0.29984565708627636</v>
      </c>
      <c r="DQ157" s="90">
        <f>SUM(DP$9:DP157)*RRF</f>
        <v>56.224297298574598</v>
      </c>
      <c r="DS157" s="2">
        <f t="shared" si="55"/>
        <v>1.5</v>
      </c>
      <c r="DT157" s="2">
        <f t="shared" si="56"/>
        <v>0.75</v>
      </c>
    </row>
    <row r="158" spans="90:124" x14ac:dyDescent="0.25">
      <c r="CL158" s="14">
        <f t="shared" si="57"/>
        <v>1.49</v>
      </c>
      <c r="CM158" s="59">
        <f>IF('Baseline model'!$B$4="AY",0,IFERROR(P*INDEX('UWYr writing pattern'!$C$4:$C$18,MATCH('Baseline model'!$CL158,'UWYr writing pattern'!$A$4:$A$18,0)) / 25,CM157))</f>
        <v>0</v>
      </c>
      <c r="CN158" s="36">
        <f t="shared" si="58"/>
        <v>10.519578629642863</v>
      </c>
      <c r="CP158" s="34">
        <f t="shared" si="59"/>
        <v>0.16019662887781011</v>
      </c>
      <c r="CQ158" s="31">
        <f>SUM($CP$9:CP158)*RLR</f>
        <v>107.37650564442852</v>
      </c>
      <c r="CR158" s="32"/>
      <c r="CS158" s="36">
        <f>CQ158-SUM($CU$9:CU158)</f>
        <v>52.926238557945616</v>
      </c>
      <c r="CU158" s="31">
        <f t="shared" si="60"/>
        <v>0.39849372244301451</v>
      </c>
      <c r="CV158" s="36">
        <f>SUM($CU$9:CU158)*RRF</f>
        <v>38.115186960538033</v>
      </c>
      <c r="CW158" s="33"/>
      <c r="CX158" s="36">
        <f t="shared" si="45"/>
        <v>91.041425518483649</v>
      </c>
      <c r="CY158" s="33"/>
      <c r="CZ158" s="31">
        <f t="shared" si="46"/>
        <v>8.8364460489000045</v>
      </c>
      <c r="DA158" s="31">
        <f t="shared" si="47"/>
        <v>37.048366990561931</v>
      </c>
      <c r="DB158" s="31">
        <f t="shared" si="48"/>
        <v>45.884813039461932</v>
      </c>
      <c r="DC158" s="31">
        <f t="shared" si="49"/>
        <v>-7.0414255184836492</v>
      </c>
      <c r="DD158" s="31"/>
      <c r="DE158" s="33">
        <f t="shared" si="50"/>
        <v>0.45375222572069085</v>
      </c>
      <c r="DF158" s="33">
        <f t="shared" si="51"/>
        <v>1.0838264942676625</v>
      </c>
      <c r="DG158" s="3"/>
      <c r="DH158" s="33">
        <f t="shared" si="52"/>
        <v>0.89480421370357099</v>
      </c>
      <c r="DI158" s="93">
        <f t="shared" si="53"/>
        <v>0.67290348541582645</v>
      </c>
      <c r="DJ158" s="3">
        <f t="shared" si="54"/>
        <v>0.67181684605756309</v>
      </c>
      <c r="DL158" s="90">
        <f t="shared" si="63"/>
        <v>0</v>
      </c>
      <c r="DM158" s="91">
        <f t="shared" si="61"/>
        <v>0</v>
      </c>
      <c r="DN158" s="89">
        <f>SUM(DM$9:DM158)*RLR</f>
        <v>120</v>
      </c>
      <c r="DO158" s="90">
        <f>DN158-SUM(DP$9:DP158)</f>
        <v>39.381978473092431</v>
      </c>
      <c r="DP158" s="89">
        <f t="shared" si="62"/>
        <v>0.29759681465812926</v>
      </c>
      <c r="DQ158" s="90">
        <f>SUM(DP$9:DP158)*RRF</f>
        <v>56.432615068835297</v>
      </c>
      <c r="DS158" s="2">
        <f t="shared" si="55"/>
        <v>1.5</v>
      </c>
      <c r="DT158" s="2">
        <f t="shared" si="56"/>
        <v>0.75</v>
      </c>
    </row>
    <row r="159" spans="90:124" x14ac:dyDescent="0.25">
      <c r="CL159" s="14">
        <f t="shared" si="57"/>
        <v>1.5</v>
      </c>
      <c r="CM159" s="59">
        <f>IF('Baseline model'!$B$4="AY",0,IFERROR(P*INDEX('UWYr writing pattern'!$C$4:$C$18,MATCH('Baseline model'!$CL159,'UWYr writing pattern'!$A$4:$A$18,0)) / 25,CM158))</f>
        <v>0</v>
      </c>
      <c r="CN159" s="36">
        <f t="shared" si="58"/>
        <v>10.361784950198221</v>
      </c>
      <c r="CP159" s="34">
        <f t="shared" si="59"/>
        <v>0.15779367944464295</v>
      </c>
      <c r="CQ159" s="31">
        <f>SUM($CP$9:CP159)*RLR</f>
        <v>107.56585805976209</v>
      </c>
      <c r="CR159" s="32"/>
      <c r="CS159" s="36">
        <f>CQ159-SUM($CU$9:CU159)</f>
        <v>52.7186441840946</v>
      </c>
      <c r="CU159" s="31">
        <f t="shared" si="60"/>
        <v>0.39694678918459214</v>
      </c>
      <c r="CV159" s="36">
        <f>SUM($CU$9:CU159)*RRF</f>
        <v>38.39304971296724</v>
      </c>
      <c r="CW159" s="33"/>
      <c r="CX159" s="36">
        <f t="shared" si="45"/>
        <v>91.111693897061841</v>
      </c>
      <c r="CY159" s="33"/>
      <c r="CZ159" s="31">
        <f t="shared" si="46"/>
        <v>8.7038993581665043</v>
      </c>
      <c r="DA159" s="31">
        <f t="shared" si="47"/>
        <v>36.903050928866215</v>
      </c>
      <c r="DB159" s="31">
        <f t="shared" si="48"/>
        <v>45.606950287032717</v>
      </c>
      <c r="DC159" s="31">
        <f t="shared" si="49"/>
        <v>-7.1116938970618406</v>
      </c>
      <c r="DD159" s="31"/>
      <c r="DE159" s="33">
        <f t="shared" si="50"/>
        <v>0.45706011563056237</v>
      </c>
      <c r="DF159" s="33">
        <f t="shared" si="51"/>
        <v>1.0846630225840694</v>
      </c>
      <c r="DG159" s="3"/>
      <c r="DH159" s="33">
        <f t="shared" si="52"/>
        <v>0.89638215049801739</v>
      </c>
      <c r="DI159" s="93">
        <f t="shared" si="53"/>
        <v>0.67534753264165026</v>
      </c>
      <c r="DJ159" s="3">
        <f t="shared" si="54"/>
        <v>0.67427821971213131</v>
      </c>
      <c r="DL159" s="90">
        <f t="shared" si="63"/>
        <v>0</v>
      </c>
      <c r="DM159" s="91">
        <f t="shared" si="61"/>
        <v>0</v>
      </c>
      <c r="DN159" s="89">
        <f>SUM(DM$9:DM159)*RLR</f>
        <v>120</v>
      </c>
      <c r="DO159" s="90">
        <f>DN159-SUM(DP$9:DP159)</f>
        <v>39.086613634544236</v>
      </c>
      <c r="DP159" s="89">
        <f t="shared" si="62"/>
        <v>0.29536483854819323</v>
      </c>
      <c r="DQ159" s="90">
        <f>SUM(DP$9:DP159)*RRF</f>
        <v>56.639370455819034</v>
      </c>
      <c r="DS159" s="2">
        <f t="shared" si="55"/>
        <v>1.5</v>
      </c>
      <c r="DT159" s="2">
        <f t="shared" si="56"/>
        <v>0.75</v>
      </c>
    </row>
    <row r="160" spans="90:124" x14ac:dyDescent="0.25">
      <c r="CL160" s="14">
        <f t="shared" si="57"/>
        <v>1.51</v>
      </c>
      <c r="CM160" s="59">
        <f>IF('Baseline model'!$B$4="AY",0,IFERROR(P*INDEX('UWYr writing pattern'!$C$4:$C$18,MATCH('Baseline model'!$CL160,'UWYr writing pattern'!$A$4:$A$18,0)) / 25,CM159))</f>
        <v>0</v>
      </c>
      <c r="CN160" s="36">
        <f t="shared" si="58"/>
        <v>10.206358175945248</v>
      </c>
      <c r="CP160" s="34">
        <f t="shared" si="59"/>
        <v>0.15542677425297333</v>
      </c>
      <c r="CQ160" s="31">
        <f>SUM($CP$9:CP160)*RLR</f>
        <v>107.75237018886565</v>
      </c>
      <c r="CR160" s="32"/>
      <c r="CS160" s="36">
        <f>CQ160-SUM($CU$9:CU160)</f>
        <v>52.509766481817451</v>
      </c>
      <c r="CU160" s="31">
        <f t="shared" si="60"/>
        <v>0.39538983138070949</v>
      </c>
      <c r="CV160" s="36">
        <f>SUM($CU$9:CU160)*RRF</f>
        <v>38.669822594933741</v>
      </c>
      <c r="CW160" s="33"/>
      <c r="CX160" s="36">
        <f t="shared" si="45"/>
        <v>91.179589076751199</v>
      </c>
      <c r="CY160" s="33"/>
      <c r="CZ160" s="31">
        <f t="shared" si="46"/>
        <v>8.5733408677940073</v>
      </c>
      <c r="DA160" s="31">
        <f t="shared" si="47"/>
        <v>36.756836537272214</v>
      </c>
      <c r="DB160" s="31">
        <f t="shared" si="48"/>
        <v>45.330177405066223</v>
      </c>
      <c r="DC160" s="31">
        <f t="shared" si="49"/>
        <v>-7.1795890767511992</v>
      </c>
      <c r="DD160" s="31"/>
      <c r="DE160" s="33">
        <f t="shared" si="50"/>
        <v>0.46035503089206836</v>
      </c>
      <c r="DF160" s="33">
        <f t="shared" si="51"/>
        <v>1.0854712985327524</v>
      </c>
      <c r="DG160" s="3"/>
      <c r="DH160" s="33">
        <f t="shared" si="52"/>
        <v>0.89793641824054715</v>
      </c>
      <c r="DI160" s="93">
        <f t="shared" si="53"/>
        <v>0.67777331808058339</v>
      </c>
      <c r="DJ160" s="3">
        <f t="shared" si="54"/>
        <v>0.67672113306429027</v>
      </c>
      <c r="DL160" s="90">
        <f t="shared" si="63"/>
        <v>0</v>
      </c>
      <c r="DM160" s="91">
        <f t="shared" si="61"/>
        <v>0</v>
      </c>
      <c r="DN160" s="89">
        <f>SUM(DM$9:DM160)*RLR</f>
        <v>120</v>
      </c>
      <c r="DO160" s="90">
        <f>DN160-SUM(DP$9:DP160)</f>
        <v>38.793464032285158</v>
      </c>
      <c r="DP160" s="89">
        <f t="shared" si="62"/>
        <v>0.29314960225908177</v>
      </c>
      <c r="DQ160" s="90">
        <f>SUM(DP$9:DP160)*RRF</f>
        <v>56.844575177400387</v>
      </c>
      <c r="DS160" s="2">
        <f t="shared" si="55"/>
        <v>1.5</v>
      </c>
      <c r="DT160" s="2">
        <f t="shared" si="56"/>
        <v>0.75</v>
      </c>
    </row>
    <row r="161" spans="90:124" x14ac:dyDescent="0.25">
      <c r="CL161" s="14">
        <f t="shared" si="57"/>
        <v>1.52</v>
      </c>
      <c r="CM161" s="59">
        <f>IF('Baseline model'!$B$4="AY",0,IFERROR(P*INDEX('UWYr writing pattern'!$C$4:$C$18,MATCH('Baseline model'!$CL161,'UWYr writing pattern'!$A$4:$A$18,0)) / 25,CM160))</f>
        <v>0</v>
      </c>
      <c r="CN161" s="36">
        <f t="shared" si="58"/>
        <v>10.053262803306069</v>
      </c>
      <c r="CP161" s="34">
        <f t="shared" si="59"/>
        <v>0.15309537263917872</v>
      </c>
      <c r="CQ161" s="31">
        <f>SUM($CP$9:CP161)*RLR</f>
        <v>107.93608463603267</v>
      </c>
      <c r="CR161" s="32"/>
      <c r="CS161" s="36">
        <f>CQ161-SUM($CU$9:CU161)</f>
        <v>52.299657680370842</v>
      </c>
      <c r="CU161" s="31">
        <f t="shared" si="60"/>
        <v>0.39382324861363088</v>
      </c>
      <c r="CV161" s="36">
        <f>SUM($CU$9:CU161)*RRF</f>
        <v>38.945498868963277</v>
      </c>
      <c r="CW161" s="33"/>
      <c r="CX161" s="36">
        <f t="shared" si="45"/>
        <v>91.245156549334126</v>
      </c>
      <c r="CY161" s="33"/>
      <c r="CZ161" s="31">
        <f t="shared" si="46"/>
        <v>8.4447407547770972</v>
      </c>
      <c r="DA161" s="31">
        <f t="shared" si="47"/>
        <v>36.609760376259587</v>
      </c>
      <c r="DB161" s="31">
        <f t="shared" si="48"/>
        <v>45.054501131036687</v>
      </c>
      <c r="DC161" s="31">
        <f t="shared" si="49"/>
        <v>-7.2451565493341263</v>
      </c>
      <c r="DD161" s="31"/>
      <c r="DE161" s="33">
        <f t="shared" si="50"/>
        <v>0.46363689129718189</v>
      </c>
      <c r="DF161" s="33">
        <f t="shared" si="51"/>
        <v>1.0862518636825491</v>
      </c>
      <c r="DG161" s="3"/>
      <c r="DH161" s="33">
        <f t="shared" si="52"/>
        <v>0.89946737196693893</v>
      </c>
      <c r="DI161" s="93">
        <f t="shared" si="53"/>
        <v>0.68018097818369616</v>
      </c>
      <c r="DJ161" s="3">
        <f t="shared" si="54"/>
        <v>0.67914572456630817</v>
      </c>
      <c r="DL161" s="90">
        <f t="shared" si="63"/>
        <v>0</v>
      </c>
      <c r="DM161" s="91">
        <f t="shared" si="61"/>
        <v>0</v>
      </c>
      <c r="DN161" s="89">
        <f>SUM(DM$9:DM161)*RLR</f>
        <v>120</v>
      </c>
      <c r="DO161" s="90">
        <f>DN161-SUM(DP$9:DP161)</f>
        <v>38.502513052043014</v>
      </c>
      <c r="DP161" s="89">
        <f t="shared" si="62"/>
        <v>0.29095098024213867</v>
      </c>
      <c r="DQ161" s="90">
        <f>SUM(DP$9:DP161)*RRF</f>
        <v>57.048240863569887</v>
      </c>
      <c r="DS161" s="2">
        <f t="shared" si="55"/>
        <v>1.5</v>
      </c>
      <c r="DT161" s="2">
        <f t="shared" si="56"/>
        <v>0.75</v>
      </c>
    </row>
    <row r="162" spans="90:124" x14ac:dyDescent="0.25">
      <c r="CL162" s="14">
        <f t="shared" si="57"/>
        <v>1.53</v>
      </c>
      <c r="CM162" s="59">
        <f>IF('Baseline model'!$B$4="AY",0,IFERROR(P*INDEX('UWYr writing pattern'!$C$4:$C$18,MATCH('Baseline model'!$CL162,'UWYr writing pattern'!$A$4:$A$18,0)) / 25,CM161))</f>
        <v>0</v>
      </c>
      <c r="CN162" s="36">
        <f t="shared" si="58"/>
        <v>9.9024638612564786</v>
      </c>
      <c r="CP162" s="34">
        <f t="shared" si="59"/>
        <v>0.15079894204959104</v>
      </c>
      <c r="CQ162" s="31">
        <f>SUM($CP$9:CP162)*RLR</f>
        <v>108.11704336649218</v>
      </c>
      <c r="CR162" s="32"/>
      <c r="CS162" s="36">
        <f>CQ162-SUM($CU$9:CU162)</f>
        <v>52.088368978227571</v>
      </c>
      <c r="CU162" s="31">
        <f t="shared" si="60"/>
        <v>0.39224743260278133</v>
      </c>
      <c r="CV162" s="36">
        <f>SUM($CU$9:CU162)*RRF</f>
        <v>39.220072071785225</v>
      </c>
      <c r="CW162" s="33"/>
      <c r="CX162" s="36">
        <f t="shared" si="45"/>
        <v>91.308441050012789</v>
      </c>
      <c r="CY162" s="33"/>
      <c r="CZ162" s="31">
        <f t="shared" si="46"/>
        <v>8.3180696434554413</v>
      </c>
      <c r="DA162" s="31">
        <f t="shared" si="47"/>
        <v>36.461858284759295</v>
      </c>
      <c r="DB162" s="31">
        <f t="shared" si="48"/>
        <v>44.779927928214732</v>
      </c>
      <c r="DC162" s="31">
        <f t="shared" si="49"/>
        <v>-7.3084410500127888</v>
      </c>
      <c r="DD162" s="31"/>
      <c r="DE162" s="33">
        <f t="shared" si="50"/>
        <v>0.46690561990220508</v>
      </c>
      <c r="DF162" s="33">
        <f t="shared" si="51"/>
        <v>1.0870052505953904</v>
      </c>
      <c r="DG162" s="3"/>
      <c r="DH162" s="33">
        <f t="shared" si="52"/>
        <v>0.90097536138743484</v>
      </c>
      <c r="DI162" s="93">
        <f t="shared" si="53"/>
        <v>0.68257064838250425</v>
      </c>
      <c r="DJ162" s="3">
        <f t="shared" si="54"/>
        <v>0.68155213163206085</v>
      </c>
      <c r="DL162" s="90">
        <f t="shared" si="63"/>
        <v>0</v>
      </c>
      <c r="DM162" s="91">
        <f t="shared" si="61"/>
        <v>0</v>
      </c>
      <c r="DN162" s="89">
        <f>SUM(DM$9:DM162)*RLR</f>
        <v>120</v>
      </c>
      <c r="DO162" s="90">
        <f>DN162-SUM(DP$9:DP162)</f>
        <v>38.21374420415269</v>
      </c>
      <c r="DP162" s="89">
        <f t="shared" si="62"/>
        <v>0.28876884789032259</v>
      </c>
      <c r="DQ162" s="90">
        <f>SUM(DP$9:DP162)*RRF</f>
        <v>57.250379057093113</v>
      </c>
      <c r="DS162" s="2">
        <f t="shared" si="55"/>
        <v>1.5</v>
      </c>
      <c r="DT162" s="2">
        <f t="shared" si="56"/>
        <v>0.75</v>
      </c>
    </row>
    <row r="163" spans="90:124" x14ac:dyDescent="0.25">
      <c r="CL163" s="14">
        <f t="shared" si="57"/>
        <v>1.54</v>
      </c>
      <c r="CM163" s="59">
        <f>IF('Baseline model'!$B$4="AY",0,IFERROR(P*INDEX('UWYr writing pattern'!$C$4:$C$18,MATCH('Baseline model'!$CL163,'UWYr writing pattern'!$A$4:$A$18,0)) / 25,CM162))</f>
        <v>0</v>
      </c>
      <c r="CN163" s="36">
        <f t="shared" si="58"/>
        <v>9.7539269033376321</v>
      </c>
      <c r="CP163" s="34">
        <f t="shared" si="59"/>
        <v>0.14853695791884719</v>
      </c>
      <c r="CQ163" s="31">
        <f>SUM($CP$9:CP163)*RLR</f>
        <v>108.2952877159948</v>
      </c>
      <c r="CR163" s="32"/>
      <c r="CS163" s="36">
        <f>CQ163-SUM($CU$9:CU163)</f>
        <v>51.875950560393484</v>
      </c>
      <c r="CU163" s="31">
        <f t="shared" si="60"/>
        <v>0.3906627673367068</v>
      </c>
      <c r="CV163" s="36">
        <f>SUM($CU$9:CU163)*RRF</f>
        <v>39.49353600892092</v>
      </c>
      <c r="CW163" s="33"/>
      <c r="CX163" s="36">
        <f t="shared" si="45"/>
        <v>91.369486569314404</v>
      </c>
      <c r="CY163" s="33"/>
      <c r="CZ163" s="31">
        <f t="shared" si="46"/>
        <v>8.1932985988036098</v>
      </c>
      <c r="DA163" s="31">
        <f t="shared" si="47"/>
        <v>36.313165392275437</v>
      </c>
      <c r="DB163" s="31">
        <f t="shared" si="48"/>
        <v>44.506463991079045</v>
      </c>
      <c r="DC163" s="31">
        <f t="shared" si="49"/>
        <v>-7.3694865693144038</v>
      </c>
      <c r="DD163" s="31"/>
      <c r="DE163" s="33">
        <f t="shared" si="50"/>
        <v>0.47016114296334427</v>
      </c>
      <c r="DF163" s="33">
        <f t="shared" si="51"/>
        <v>1.0877319829680285</v>
      </c>
      <c r="DG163" s="3"/>
      <c r="DH163" s="33">
        <f t="shared" si="52"/>
        <v>0.90246073096662338</v>
      </c>
      <c r="DI163" s="93">
        <f t="shared" si="53"/>
        <v>0.68494246309658668</v>
      </c>
      <c r="DJ163" s="3">
        <f t="shared" si="54"/>
        <v>0.68394049064482032</v>
      </c>
      <c r="DL163" s="90">
        <f t="shared" si="63"/>
        <v>0</v>
      </c>
      <c r="DM163" s="91">
        <f t="shared" si="61"/>
        <v>0</v>
      </c>
      <c r="DN163" s="89">
        <f>SUM(DM$9:DM163)*RLR</f>
        <v>120</v>
      </c>
      <c r="DO163" s="90">
        <f>DN163-SUM(DP$9:DP163)</f>
        <v>37.927141122621549</v>
      </c>
      <c r="DP163" s="89">
        <f t="shared" si="62"/>
        <v>0.28660308153114517</v>
      </c>
      <c r="DQ163" s="90">
        <f>SUM(DP$9:DP163)*RRF</f>
        <v>57.451001214164911</v>
      </c>
      <c r="DS163" s="2">
        <f t="shared" si="55"/>
        <v>1.5</v>
      </c>
      <c r="DT163" s="2">
        <f t="shared" si="56"/>
        <v>0.75</v>
      </c>
    </row>
    <row r="164" spans="90:124" x14ac:dyDescent="0.25">
      <c r="CL164" s="14">
        <f t="shared" si="57"/>
        <v>1.55</v>
      </c>
      <c r="CM164" s="59">
        <f>IF('Baseline model'!$B$4="AY",0,IFERROR(P*INDEX('UWYr writing pattern'!$C$4:$C$18,MATCH('Baseline model'!$CL164,'UWYr writing pattern'!$A$4:$A$18,0)) / 25,CM163))</f>
        <v>0</v>
      </c>
      <c r="CN164" s="36">
        <f t="shared" si="58"/>
        <v>9.6076179997875677</v>
      </c>
      <c r="CP164" s="34">
        <f t="shared" si="59"/>
        <v>0.14630890355006448</v>
      </c>
      <c r="CQ164" s="31">
        <f>SUM($CP$9:CP164)*RLR</f>
        <v>108.47085840025488</v>
      </c>
      <c r="CR164" s="32"/>
      <c r="CS164" s="36">
        <f>CQ164-SUM($CU$9:CU164)</f>
        <v>51.662451615450614</v>
      </c>
      <c r="CU164" s="31">
        <f t="shared" si="60"/>
        <v>0.38906962920295118</v>
      </c>
      <c r="CV164" s="36">
        <f>SUM($CU$9:CU164)*RRF</f>
        <v>39.765884749362989</v>
      </c>
      <c r="CW164" s="33"/>
      <c r="CX164" s="36">
        <f t="shared" si="45"/>
        <v>91.428336364813603</v>
      </c>
      <c r="CY164" s="33"/>
      <c r="CZ164" s="31">
        <f t="shared" si="46"/>
        <v>8.0703991198215572</v>
      </c>
      <c r="DA164" s="31">
        <f t="shared" si="47"/>
        <v>36.16371613081543</v>
      </c>
      <c r="DB164" s="31">
        <f t="shared" si="48"/>
        <v>44.234115250636989</v>
      </c>
      <c r="DC164" s="31">
        <f t="shared" si="49"/>
        <v>-7.4283363648136032</v>
      </c>
      <c r="DD164" s="31"/>
      <c r="DE164" s="33">
        <f t="shared" si="50"/>
        <v>0.47340338987336894</v>
      </c>
      <c r="DF164" s="33">
        <f t="shared" si="51"/>
        <v>1.0884325757715905</v>
      </c>
      <c r="DG164" s="3"/>
      <c r="DH164" s="33">
        <f t="shared" si="52"/>
        <v>0.90392382000212401</v>
      </c>
      <c r="DI164" s="93">
        <f t="shared" si="53"/>
        <v>0.68729655574114634</v>
      </c>
      <c r="DJ164" s="3">
        <f t="shared" si="54"/>
        <v>0.68631093696498424</v>
      </c>
      <c r="DL164" s="90">
        <f t="shared" si="63"/>
        <v>0</v>
      </c>
      <c r="DM164" s="91">
        <f t="shared" si="61"/>
        <v>0</v>
      </c>
      <c r="DN164" s="89">
        <f>SUM(DM$9:DM164)*RLR</f>
        <v>120</v>
      </c>
      <c r="DO164" s="90">
        <f>DN164-SUM(DP$9:DP164)</f>
        <v>37.642687564201893</v>
      </c>
      <c r="DP164" s="89">
        <f t="shared" si="62"/>
        <v>0.28445355841966163</v>
      </c>
      <c r="DQ164" s="90">
        <f>SUM(DP$9:DP164)*RRF</f>
        <v>57.650118705058674</v>
      </c>
      <c r="DS164" s="2">
        <f t="shared" si="55"/>
        <v>1.5</v>
      </c>
      <c r="DT164" s="2">
        <f t="shared" si="56"/>
        <v>0.75</v>
      </c>
    </row>
    <row r="165" spans="90:124" x14ac:dyDescent="0.25">
      <c r="CL165" s="14">
        <f t="shared" si="57"/>
        <v>1.56</v>
      </c>
      <c r="CM165" s="59">
        <f>IF('Baseline model'!$B$4="AY",0,IFERROR(P*INDEX('UWYr writing pattern'!$C$4:$C$18,MATCH('Baseline model'!$CL165,'UWYr writing pattern'!$A$4:$A$18,0)) / 25,CM164))</f>
        <v>0</v>
      </c>
      <c r="CN165" s="36">
        <f t="shared" si="58"/>
        <v>9.4635037297907534</v>
      </c>
      <c r="CP165" s="34">
        <f t="shared" si="59"/>
        <v>0.14411426999681351</v>
      </c>
      <c r="CQ165" s="31">
        <f>SUM($CP$9:CP165)*RLR</f>
        <v>108.64379552425108</v>
      </c>
      <c r="CR165" s="32"/>
      <c r="CS165" s="36">
        <f>CQ165-SUM($CU$9:CU165)</f>
        <v>51.447920352330925</v>
      </c>
      <c r="CU165" s="31">
        <f t="shared" si="60"/>
        <v>0.38746838711587961</v>
      </c>
      <c r="CV165" s="36">
        <f>SUM($CU$9:CU165)*RRF</f>
        <v>40.037112620344104</v>
      </c>
      <c r="CW165" s="33"/>
      <c r="CX165" s="36">
        <f t="shared" si="45"/>
        <v>91.485032972675029</v>
      </c>
      <c r="CY165" s="33"/>
      <c r="CZ165" s="31">
        <f t="shared" si="46"/>
        <v>7.9493431330242315</v>
      </c>
      <c r="DA165" s="31">
        <f t="shared" si="47"/>
        <v>36.013544246631646</v>
      </c>
      <c r="DB165" s="31">
        <f t="shared" si="48"/>
        <v>43.962887379655875</v>
      </c>
      <c r="DC165" s="31">
        <f t="shared" si="49"/>
        <v>-7.4850329726750289</v>
      </c>
      <c r="DD165" s="31"/>
      <c r="DE165" s="33">
        <f t="shared" si="50"/>
        <v>0.47663229309933458</v>
      </c>
      <c r="DF165" s="33">
        <f t="shared" si="51"/>
        <v>1.0891075353889885</v>
      </c>
      <c r="DG165" s="3"/>
      <c r="DH165" s="33">
        <f t="shared" si="52"/>
        <v>0.90536496270209232</v>
      </c>
      <c r="DI165" s="93">
        <f t="shared" si="53"/>
        <v>0.68963305873451497</v>
      </c>
      <c r="DJ165" s="3">
        <f t="shared" si="54"/>
        <v>0.68866360493774681</v>
      </c>
      <c r="DL165" s="90">
        <f t="shared" si="63"/>
        <v>0</v>
      </c>
      <c r="DM165" s="91">
        <f t="shared" si="61"/>
        <v>0</v>
      </c>
      <c r="DN165" s="89">
        <f>SUM(DM$9:DM165)*RLR</f>
        <v>120</v>
      </c>
      <c r="DO165" s="90">
        <f>DN165-SUM(DP$9:DP165)</f>
        <v>37.360367407470378</v>
      </c>
      <c r="DP165" s="89">
        <f t="shared" si="62"/>
        <v>0.28232015673151423</v>
      </c>
      <c r="DQ165" s="90">
        <f>SUM(DP$9:DP165)*RRF</f>
        <v>57.847742814770733</v>
      </c>
      <c r="DS165" s="2">
        <f t="shared" si="55"/>
        <v>1.5</v>
      </c>
      <c r="DT165" s="2">
        <f t="shared" si="56"/>
        <v>0.75</v>
      </c>
    </row>
    <row r="166" spans="90:124" x14ac:dyDescent="0.25">
      <c r="CL166" s="14">
        <f t="shared" si="57"/>
        <v>1.57</v>
      </c>
      <c r="CM166" s="59">
        <f>IF('Baseline model'!$B$4="AY",0,IFERROR(P*INDEX('UWYr writing pattern'!$C$4:$C$18,MATCH('Baseline model'!$CL166,'UWYr writing pattern'!$A$4:$A$18,0)) / 25,CM165))</f>
        <v>0</v>
      </c>
      <c r="CN166" s="36">
        <f t="shared" si="58"/>
        <v>9.3215511738438916</v>
      </c>
      <c r="CP166" s="34">
        <f t="shared" si="59"/>
        <v>0.14195255594686132</v>
      </c>
      <c r="CQ166" s="31">
        <f>SUM($CP$9:CP166)*RLR</f>
        <v>108.81413859138731</v>
      </c>
      <c r="CR166" s="32"/>
      <c r="CS166" s="36">
        <f>CQ166-SUM($CU$9:CU166)</f>
        <v>51.232404016824674</v>
      </c>
      <c r="CU166" s="31">
        <f t="shared" si="60"/>
        <v>0.38585940264248197</v>
      </c>
      <c r="CV166" s="36">
        <f>SUM($CU$9:CU166)*RRF</f>
        <v>40.30721420219384</v>
      </c>
      <c r="CW166" s="33"/>
      <c r="CX166" s="36">
        <f t="shared" si="45"/>
        <v>91.539618219018507</v>
      </c>
      <c r="CY166" s="33"/>
      <c r="CZ166" s="31">
        <f t="shared" si="46"/>
        <v>7.8301029860288685</v>
      </c>
      <c r="DA166" s="31">
        <f t="shared" si="47"/>
        <v>35.862682811777269</v>
      </c>
      <c r="DB166" s="31">
        <f t="shared" si="48"/>
        <v>43.692785797806138</v>
      </c>
      <c r="DC166" s="31">
        <f t="shared" si="49"/>
        <v>-7.5396182190185073</v>
      </c>
      <c r="DD166" s="31"/>
      <c r="DE166" s="33">
        <f t="shared" si="50"/>
        <v>0.47984778812135526</v>
      </c>
      <c r="DF166" s="33">
        <f t="shared" si="51"/>
        <v>1.0897573597502204</v>
      </c>
      <c r="DG166" s="3"/>
      <c r="DH166" s="33">
        <f t="shared" si="52"/>
        <v>0.90678448826156088</v>
      </c>
      <c r="DI166" s="93">
        <f t="shared" si="53"/>
        <v>0.69195210350560243</v>
      </c>
      <c r="DJ166" s="3">
        <f t="shared" si="54"/>
        <v>0.69099862790071376</v>
      </c>
      <c r="DL166" s="90">
        <f t="shared" si="63"/>
        <v>0</v>
      </c>
      <c r="DM166" s="91">
        <f t="shared" si="61"/>
        <v>0</v>
      </c>
      <c r="DN166" s="89">
        <f>SUM(DM$9:DM166)*RLR</f>
        <v>120</v>
      </c>
      <c r="DO166" s="90">
        <f>DN166-SUM(DP$9:DP166)</f>
        <v>37.080164651914345</v>
      </c>
      <c r="DP166" s="89">
        <f t="shared" si="62"/>
        <v>0.28020275555602786</v>
      </c>
      <c r="DQ166" s="90">
        <f>SUM(DP$9:DP166)*RRF</f>
        <v>58.043884743659952</v>
      </c>
      <c r="DS166" s="2">
        <f t="shared" si="55"/>
        <v>1.5</v>
      </c>
      <c r="DT166" s="2">
        <f t="shared" si="56"/>
        <v>0.75</v>
      </c>
    </row>
    <row r="167" spans="90:124" x14ac:dyDescent="0.25">
      <c r="CL167" s="14">
        <f t="shared" si="57"/>
        <v>1.58</v>
      </c>
      <c r="CM167" s="59">
        <f>IF('Baseline model'!$B$4="AY",0,IFERROR(P*INDEX('UWYr writing pattern'!$C$4:$C$18,MATCH('Baseline model'!$CL167,'UWYr writing pattern'!$A$4:$A$18,0)) / 25,CM166))</f>
        <v>0</v>
      </c>
      <c r="CN167" s="36">
        <f t="shared" si="58"/>
        <v>9.1817279062362331</v>
      </c>
      <c r="CP167" s="34">
        <f t="shared" si="59"/>
        <v>0.13982326760765837</v>
      </c>
      <c r="CQ167" s="31">
        <f>SUM($CP$9:CP167)*RLR</f>
        <v>108.98192651251648</v>
      </c>
      <c r="CR167" s="32"/>
      <c r="CS167" s="36">
        <f>CQ167-SUM($CU$9:CU167)</f>
        <v>51.015948907827664</v>
      </c>
      <c r="CU167" s="31">
        <f t="shared" si="60"/>
        <v>0.3842430301261851</v>
      </c>
      <c r="CV167" s="36">
        <f>SUM($CU$9:CU167)*RRF</f>
        <v>40.57618432328217</v>
      </c>
      <c r="CW167" s="33"/>
      <c r="CX167" s="36">
        <f t="shared" si="45"/>
        <v>91.592133231109841</v>
      </c>
      <c r="CY167" s="33"/>
      <c r="CZ167" s="31">
        <f t="shared" si="46"/>
        <v>7.7126514412384344</v>
      </c>
      <c r="DA167" s="31">
        <f t="shared" si="47"/>
        <v>35.711164235479359</v>
      </c>
      <c r="DB167" s="31">
        <f t="shared" si="48"/>
        <v>43.423815676717794</v>
      </c>
      <c r="DC167" s="31">
        <f t="shared" si="49"/>
        <v>-7.5921332311098411</v>
      </c>
      <c r="DD167" s="31"/>
      <c r="DE167" s="33">
        <f t="shared" si="50"/>
        <v>0.48304981337240677</v>
      </c>
      <c r="DF167" s="33">
        <f t="shared" si="51"/>
        <v>1.0903825384655934</v>
      </c>
      <c r="DG167" s="3"/>
      <c r="DH167" s="33">
        <f t="shared" si="52"/>
        <v>0.9081827209376373</v>
      </c>
      <c r="DI167" s="93">
        <f t="shared" si="53"/>
        <v>0.69425382050128825</v>
      </c>
      <c r="DJ167" s="3">
        <f t="shared" si="54"/>
        <v>0.69331613819145843</v>
      </c>
      <c r="DL167" s="90">
        <f t="shared" si="63"/>
        <v>0</v>
      </c>
      <c r="DM167" s="91">
        <f t="shared" si="61"/>
        <v>0</v>
      </c>
      <c r="DN167" s="89">
        <f>SUM(DM$9:DM167)*RLR</f>
        <v>120</v>
      </c>
      <c r="DO167" s="90">
        <f>DN167-SUM(DP$9:DP167)</f>
        <v>36.802063417024982</v>
      </c>
      <c r="DP167" s="89">
        <f t="shared" si="62"/>
        <v>0.27810123488935762</v>
      </c>
      <c r="DQ167" s="90">
        <f>SUM(DP$9:DP167)*RRF</f>
        <v>58.238555608082507</v>
      </c>
      <c r="DS167" s="2">
        <f t="shared" si="55"/>
        <v>1.5</v>
      </c>
      <c r="DT167" s="2">
        <f t="shared" si="56"/>
        <v>0.75</v>
      </c>
    </row>
    <row r="168" spans="90:124" x14ac:dyDescent="0.25">
      <c r="CL168" s="14">
        <f t="shared" si="57"/>
        <v>1.59</v>
      </c>
      <c r="CM168" s="59">
        <f>IF('Baseline model'!$B$4="AY",0,IFERROR(P*INDEX('UWYr writing pattern'!$C$4:$C$18,MATCH('Baseline model'!$CL168,'UWYr writing pattern'!$A$4:$A$18,0)) / 25,CM167))</f>
        <v>0</v>
      </c>
      <c r="CN168" s="36">
        <f t="shared" si="58"/>
        <v>9.0440019876426891</v>
      </c>
      <c r="CP168" s="34">
        <f t="shared" si="59"/>
        <v>0.13772591859354349</v>
      </c>
      <c r="CQ168" s="31">
        <f>SUM($CP$9:CP168)*RLR</f>
        <v>109.14719761482874</v>
      </c>
      <c r="CR168" s="32"/>
      <c r="CS168" s="36">
        <f>CQ168-SUM($CU$9:CU168)</f>
        <v>50.798600393331213</v>
      </c>
      <c r="CU168" s="31">
        <f t="shared" si="60"/>
        <v>0.38261961680870749</v>
      </c>
      <c r="CV168" s="36">
        <f>SUM($CU$9:CU168)*RRF</f>
        <v>40.844018055048267</v>
      </c>
      <c r="CW168" s="33"/>
      <c r="CX168" s="36">
        <f t="shared" si="45"/>
        <v>91.64261844837948</v>
      </c>
      <c r="CY168" s="33"/>
      <c r="CZ168" s="31">
        <f t="shared" si="46"/>
        <v>7.5969616696198585</v>
      </c>
      <c r="DA168" s="31">
        <f t="shared" si="47"/>
        <v>35.559020275331847</v>
      </c>
      <c r="DB168" s="31">
        <f t="shared" si="48"/>
        <v>43.155981944951705</v>
      </c>
      <c r="DC168" s="31">
        <f t="shared" si="49"/>
        <v>-7.6426184483794799</v>
      </c>
      <c r="DD168" s="31"/>
      <c r="DE168" s="33">
        <f t="shared" si="50"/>
        <v>0.48623831017914604</v>
      </c>
      <c r="DF168" s="33">
        <f t="shared" si="51"/>
        <v>1.0909835529568985</v>
      </c>
      <c r="DG168" s="3"/>
      <c r="DH168" s="33">
        <f t="shared" si="52"/>
        <v>0.90955998012357286</v>
      </c>
      <c r="DI168" s="93">
        <f t="shared" si="53"/>
        <v>0.69653833919376051</v>
      </c>
      <c r="DJ168" s="3">
        <f t="shared" si="54"/>
        <v>0.69561626715502256</v>
      </c>
      <c r="DL168" s="90">
        <f t="shared" si="63"/>
        <v>0</v>
      </c>
      <c r="DM168" s="91">
        <f t="shared" si="61"/>
        <v>0</v>
      </c>
      <c r="DN168" s="89">
        <f>SUM(DM$9:DM168)*RLR</f>
        <v>120</v>
      </c>
      <c r="DO168" s="90">
        <f>DN168-SUM(DP$9:DP168)</f>
        <v>36.526047941397294</v>
      </c>
      <c r="DP168" s="89">
        <f t="shared" si="62"/>
        <v>0.27601547562768736</v>
      </c>
      <c r="DQ168" s="90">
        <f>SUM(DP$9:DP168)*RRF</f>
        <v>58.431766441021892</v>
      </c>
      <c r="DS168" s="2">
        <f t="shared" si="55"/>
        <v>1.5</v>
      </c>
      <c r="DT168" s="2">
        <f t="shared" si="56"/>
        <v>0.75</v>
      </c>
    </row>
    <row r="169" spans="90:124" x14ac:dyDescent="0.25">
      <c r="CL169" s="14">
        <f t="shared" si="57"/>
        <v>1.6</v>
      </c>
      <c r="CM169" s="59">
        <f>IF('Baseline model'!$B$4="AY",0,IFERROR(P*INDEX('UWYr writing pattern'!$C$4:$C$18,MATCH('Baseline model'!$CL169,'UWYr writing pattern'!$A$4:$A$18,0)) / 25,CM168))</f>
        <v>0</v>
      </c>
      <c r="CN169" s="36">
        <f t="shared" si="58"/>
        <v>8.9083419578280481</v>
      </c>
      <c r="CP169" s="34">
        <f t="shared" si="59"/>
        <v>0.13566002981464034</v>
      </c>
      <c r="CQ169" s="31">
        <f>SUM($CP$9:CP169)*RLR</f>
        <v>109.30998965060631</v>
      </c>
      <c r="CR169" s="32"/>
      <c r="CS169" s="36">
        <f>CQ169-SUM($CU$9:CU169)</f>
        <v>50.580402926158797</v>
      </c>
      <c r="CU169" s="31">
        <f t="shared" si="60"/>
        <v>0.38098950294998413</v>
      </c>
      <c r="CV169" s="36">
        <f>SUM($CU$9:CU169)*RRF</f>
        <v>41.110710707113256</v>
      </c>
      <c r="CW169" s="33"/>
      <c r="CX169" s="36">
        <f t="shared" si="45"/>
        <v>91.691113633272053</v>
      </c>
      <c r="CY169" s="33"/>
      <c r="CZ169" s="31">
        <f t="shared" si="46"/>
        <v>7.4830072445755604</v>
      </c>
      <c r="DA169" s="31">
        <f t="shared" si="47"/>
        <v>35.406282048311155</v>
      </c>
      <c r="DB169" s="31">
        <f t="shared" si="48"/>
        <v>42.889289292886716</v>
      </c>
      <c r="DC169" s="31">
        <f t="shared" si="49"/>
        <v>-7.6911136332720531</v>
      </c>
      <c r="DD169" s="31"/>
      <c r="DE169" s="33">
        <f t="shared" si="50"/>
        <v>0.48941322270372922</v>
      </c>
      <c r="DF169" s="33">
        <f t="shared" si="51"/>
        <v>1.0915608765865721</v>
      </c>
      <c r="DG169" s="3"/>
      <c r="DH169" s="33">
        <f t="shared" si="52"/>
        <v>0.9109165804217193</v>
      </c>
      <c r="DI169" s="93">
        <f t="shared" si="53"/>
        <v>0.69880578808779803</v>
      </c>
      <c r="DJ169" s="3">
        <f t="shared" si="54"/>
        <v>0.69789914515135987</v>
      </c>
      <c r="DL169" s="90">
        <f t="shared" si="63"/>
        <v>0</v>
      </c>
      <c r="DM169" s="91">
        <f t="shared" si="61"/>
        <v>0</v>
      </c>
      <c r="DN169" s="89">
        <f>SUM(DM$9:DM169)*RLR</f>
        <v>120</v>
      </c>
      <c r="DO169" s="90">
        <f>DN169-SUM(DP$9:DP169)</f>
        <v>36.252102581836809</v>
      </c>
      <c r="DP169" s="89">
        <f t="shared" si="62"/>
        <v>0.27394535956047972</v>
      </c>
      <c r="DQ169" s="90">
        <f>SUM(DP$9:DP169)*RRF</f>
        <v>58.623528192714232</v>
      </c>
      <c r="DS169" s="2">
        <f t="shared" si="55"/>
        <v>1.5</v>
      </c>
      <c r="DT169" s="2">
        <f t="shared" si="56"/>
        <v>0.75</v>
      </c>
    </row>
    <row r="170" spans="90:124" x14ac:dyDescent="0.25">
      <c r="CL170" s="14">
        <f t="shared" si="57"/>
        <v>1.61</v>
      </c>
      <c r="CM170" s="59">
        <f>IF('Baseline model'!$B$4="AY",0,IFERROR(P*INDEX('UWYr writing pattern'!$C$4:$C$18,MATCH('Baseline model'!$CL170,'UWYr writing pattern'!$A$4:$A$18,0)) / 25,CM169))</f>
        <v>0</v>
      </c>
      <c r="CN170" s="36">
        <f t="shared" si="58"/>
        <v>8.7747168284606278</v>
      </c>
      <c r="CP170" s="34">
        <f t="shared" si="59"/>
        <v>0.13362512936742071</v>
      </c>
      <c r="CQ170" s="31">
        <f>SUM($CP$9:CP170)*RLR</f>
        <v>109.47033980584722</v>
      </c>
      <c r="CR170" s="32"/>
      <c r="CS170" s="36">
        <f>CQ170-SUM($CU$9:CU170)</f>
        <v>50.361400059453509</v>
      </c>
      <c r="CU170" s="31">
        <f t="shared" si="60"/>
        <v>0.37935302194619097</v>
      </c>
      <c r="CV170" s="36">
        <f>SUM($CU$9:CU170)*RRF</f>
        <v>41.376257822475594</v>
      </c>
      <c r="CW170" s="33"/>
      <c r="CX170" s="36">
        <f t="shared" si="45"/>
        <v>91.737657881929096</v>
      </c>
      <c r="CY170" s="33"/>
      <c r="CZ170" s="31">
        <f t="shared" si="46"/>
        <v>7.3707621359069257</v>
      </c>
      <c r="DA170" s="31">
        <f t="shared" si="47"/>
        <v>35.252980041617455</v>
      </c>
      <c r="DB170" s="31">
        <f t="shared" si="48"/>
        <v>42.623742177524377</v>
      </c>
      <c r="DC170" s="31">
        <f t="shared" si="49"/>
        <v>-7.7376578819290955</v>
      </c>
      <c r="DD170" s="31"/>
      <c r="DE170" s="33">
        <f t="shared" si="50"/>
        <v>0.49257449788661423</v>
      </c>
      <c r="DF170" s="33">
        <f t="shared" si="51"/>
        <v>1.0921149747848702</v>
      </c>
      <c r="DG170" s="3"/>
      <c r="DH170" s="33">
        <f t="shared" si="52"/>
        <v>0.91225283171539351</v>
      </c>
      <c r="DI170" s="93">
        <f t="shared" si="53"/>
        <v>0.70105629472799869</v>
      </c>
      <c r="DJ170" s="3">
        <f t="shared" si="54"/>
        <v>0.70016490156272471</v>
      </c>
      <c r="DL170" s="90">
        <f t="shared" si="63"/>
        <v>0</v>
      </c>
      <c r="DM170" s="91">
        <f t="shared" si="61"/>
        <v>0</v>
      </c>
      <c r="DN170" s="89">
        <f>SUM(DM$9:DM170)*RLR</f>
        <v>120</v>
      </c>
      <c r="DO170" s="90">
        <f>DN170-SUM(DP$9:DP170)</f>
        <v>35.98021181247303</v>
      </c>
      <c r="DP170" s="89">
        <f t="shared" si="62"/>
        <v>0.2718907693637761</v>
      </c>
      <c r="DQ170" s="90">
        <f>SUM(DP$9:DP170)*RRF</f>
        <v>58.813851731268876</v>
      </c>
      <c r="DS170" s="2">
        <f t="shared" si="55"/>
        <v>1.5</v>
      </c>
      <c r="DT170" s="2">
        <f t="shared" si="56"/>
        <v>0.75</v>
      </c>
    </row>
    <row r="171" spans="90:124" x14ac:dyDescent="0.25">
      <c r="CL171" s="14">
        <f t="shared" si="57"/>
        <v>1.62</v>
      </c>
      <c r="CM171" s="59">
        <f>IF('Baseline model'!$B$4="AY",0,IFERROR(P*INDEX('UWYr writing pattern'!$C$4:$C$18,MATCH('Baseline model'!$CL171,'UWYr writing pattern'!$A$4:$A$18,0)) / 25,CM170))</f>
        <v>0</v>
      </c>
      <c r="CN171" s="36">
        <f t="shared" si="58"/>
        <v>8.6430960760337179</v>
      </c>
      <c r="CP171" s="34">
        <f t="shared" si="59"/>
        <v>0.13162075242690943</v>
      </c>
      <c r="CQ171" s="31">
        <f>SUM($CP$9:CP171)*RLR</f>
        <v>109.62828470875951</v>
      </c>
      <c r="CR171" s="32"/>
      <c r="CS171" s="36">
        <f>CQ171-SUM($CU$9:CU171)</f>
        <v>50.141634461919899</v>
      </c>
      <c r="CU171" s="31">
        <f t="shared" si="60"/>
        <v>0.37771050044590132</v>
      </c>
      <c r="CV171" s="36">
        <f>SUM($CU$9:CU171)*RRF</f>
        <v>41.640655172787724</v>
      </c>
      <c r="CW171" s="33"/>
      <c r="CX171" s="36">
        <f t="shared" si="45"/>
        <v>91.782289634707624</v>
      </c>
      <c r="CY171" s="33"/>
      <c r="CZ171" s="31">
        <f t="shared" si="46"/>
        <v>7.2602007038683221</v>
      </c>
      <c r="DA171" s="31">
        <f t="shared" si="47"/>
        <v>35.099144123343926</v>
      </c>
      <c r="DB171" s="31">
        <f t="shared" si="48"/>
        <v>42.359344827212247</v>
      </c>
      <c r="DC171" s="31">
        <f t="shared" si="49"/>
        <v>-7.7822896347076238</v>
      </c>
      <c r="DD171" s="31"/>
      <c r="DE171" s="33">
        <f t="shared" si="50"/>
        <v>0.49572208539033003</v>
      </c>
      <c r="DF171" s="33">
        <f t="shared" si="51"/>
        <v>1.0926463051750908</v>
      </c>
      <c r="DG171" s="3"/>
      <c r="DH171" s="33">
        <f t="shared" si="52"/>
        <v>0.91356903923966259</v>
      </c>
      <c r="DI171" s="93">
        <f t="shared" si="53"/>
        <v>0.70328998570595469</v>
      </c>
      <c r="DJ171" s="3">
        <f t="shared" si="54"/>
        <v>0.70241366480100431</v>
      </c>
      <c r="DL171" s="90">
        <f t="shared" si="63"/>
        <v>0</v>
      </c>
      <c r="DM171" s="91">
        <f t="shared" si="61"/>
        <v>0</v>
      </c>
      <c r="DN171" s="89">
        <f>SUM(DM$9:DM171)*RLR</f>
        <v>120</v>
      </c>
      <c r="DO171" s="90">
        <f>DN171-SUM(DP$9:DP171)</f>
        <v>35.710360223879476</v>
      </c>
      <c r="DP171" s="89">
        <f t="shared" si="62"/>
        <v>0.26985158859354774</v>
      </c>
      <c r="DQ171" s="90">
        <f>SUM(DP$9:DP171)*RRF</f>
        <v>59.002747843284361</v>
      </c>
      <c r="DS171" s="2">
        <f t="shared" si="55"/>
        <v>1.5</v>
      </c>
      <c r="DT171" s="2">
        <f t="shared" si="56"/>
        <v>0.75</v>
      </c>
    </row>
    <row r="172" spans="90:124" x14ac:dyDescent="0.25">
      <c r="CL172" s="14">
        <f t="shared" si="57"/>
        <v>1.63</v>
      </c>
      <c r="CM172" s="59">
        <f>IF('Baseline model'!$B$4="AY",0,IFERROR(P*INDEX('UWYr writing pattern'!$C$4:$C$18,MATCH('Baseline model'!$CL172,'UWYr writing pattern'!$A$4:$A$18,0)) / 25,CM171))</f>
        <v>0</v>
      </c>
      <c r="CN172" s="36">
        <f t="shared" si="58"/>
        <v>8.5134496348932114</v>
      </c>
      <c r="CP172" s="34">
        <f t="shared" si="59"/>
        <v>0.12964644114050577</v>
      </c>
      <c r="CQ172" s="31">
        <f>SUM($CP$9:CP172)*RLR</f>
        <v>109.78386043812812</v>
      </c>
      <c r="CR172" s="32"/>
      <c r="CS172" s="36">
        <f>CQ172-SUM($CU$9:CU172)</f>
        <v>49.921147932824105</v>
      </c>
      <c r="CU172" s="31">
        <f t="shared" si="60"/>
        <v>0.37606225846439928</v>
      </c>
      <c r="CV172" s="36">
        <f>SUM($CU$9:CU172)*RRF</f>
        <v>41.903898753712802</v>
      </c>
      <c r="CW172" s="33"/>
      <c r="CX172" s="36">
        <f t="shared" si="45"/>
        <v>91.825046686536908</v>
      </c>
      <c r="CY172" s="33"/>
      <c r="CZ172" s="31">
        <f t="shared" si="46"/>
        <v>7.1512976933102976</v>
      </c>
      <c r="DA172" s="31">
        <f t="shared" si="47"/>
        <v>34.944803552976872</v>
      </c>
      <c r="DB172" s="31">
        <f t="shared" si="48"/>
        <v>42.096101246287169</v>
      </c>
      <c r="DC172" s="31">
        <f t="shared" si="49"/>
        <v>-7.8250466865369077</v>
      </c>
      <c r="DD172" s="31"/>
      <c r="DE172" s="33">
        <f t="shared" si="50"/>
        <v>0.49885593754420005</v>
      </c>
      <c r="DF172" s="33">
        <f t="shared" si="51"/>
        <v>1.093155317696868</v>
      </c>
      <c r="DG172" s="3"/>
      <c r="DH172" s="33">
        <f t="shared" si="52"/>
        <v>0.91486550365106767</v>
      </c>
      <c r="DI172" s="93">
        <f t="shared" si="53"/>
        <v>0.70550698666737244</v>
      </c>
      <c r="DJ172" s="3">
        <f t="shared" si="54"/>
        <v>0.70464556231499675</v>
      </c>
      <c r="DL172" s="90">
        <f t="shared" si="63"/>
        <v>0</v>
      </c>
      <c r="DM172" s="91">
        <f t="shared" si="61"/>
        <v>0</v>
      </c>
      <c r="DN172" s="89">
        <f>SUM(DM$9:DM172)*RLR</f>
        <v>120</v>
      </c>
      <c r="DO172" s="90">
        <f>DN172-SUM(DP$9:DP172)</f>
        <v>35.442532522200381</v>
      </c>
      <c r="DP172" s="89">
        <f t="shared" si="62"/>
        <v>0.26782770167909609</v>
      </c>
      <c r="DQ172" s="90">
        <f>SUM(DP$9:DP172)*RRF</f>
        <v>59.190227234459726</v>
      </c>
      <c r="DS172" s="2">
        <f t="shared" si="55"/>
        <v>1.5</v>
      </c>
      <c r="DT172" s="2">
        <f t="shared" si="56"/>
        <v>0.75</v>
      </c>
    </row>
    <row r="173" spans="90:124" x14ac:dyDescent="0.25">
      <c r="CL173" s="14">
        <f t="shared" si="57"/>
        <v>1.64</v>
      </c>
      <c r="CM173" s="59">
        <f>IF('Baseline model'!$B$4="AY",0,IFERROR(P*INDEX('UWYr writing pattern'!$C$4:$C$18,MATCH('Baseline model'!$CL173,'UWYr writing pattern'!$A$4:$A$18,0)) / 25,CM172))</f>
        <v>0</v>
      </c>
      <c r="CN173" s="36">
        <f t="shared" si="58"/>
        <v>8.3857478903698137</v>
      </c>
      <c r="CP173" s="34">
        <f t="shared" si="59"/>
        <v>0.12770174452339816</v>
      </c>
      <c r="CQ173" s="31">
        <f>SUM($CP$9:CP173)*RLR</f>
        <v>109.93710253155619</v>
      </c>
      <c r="CR173" s="32"/>
      <c r="CS173" s="36">
        <f>CQ173-SUM($CU$9:CU173)</f>
        <v>49.699981416756003</v>
      </c>
      <c r="CU173" s="31">
        <f t="shared" si="60"/>
        <v>0.37440860949618077</v>
      </c>
      <c r="CV173" s="36">
        <f>SUM($CU$9:CU173)*RRF</f>
        <v>42.165984780360127</v>
      </c>
      <c r="CW173" s="33"/>
      <c r="CX173" s="36">
        <f t="shared" si="45"/>
        <v>91.865966197116137</v>
      </c>
      <c r="CY173" s="33"/>
      <c r="CZ173" s="31">
        <f t="shared" si="46"/>
        <v>7.0440282279106423</v>
      </c>
      <c r="DA173" s="31">
        <f t="shared" si="47"/>
        <v>34.789986991729201</v>
      </c>
      <c r="DB173" s="31">
        <f t="shared" si="48"/>
        <v>41.834015219639845</v>
      </c>
      <c r="DC173" s="31">
        <f t="shared" si="49"/>
        <v>-7.865966197116137</v>
      </c>
      <c r="DD173" s="31"/>
      <c r="DE173" s="33">
        <f t="shared" si="50"/>
        <v>0.50197600929000152</v>
      </c>
      <c r="DF173" s="33">
        <f t="shared" si="51"/>
        <v>1.0936424547275732</v>
      </c>
      <c r="DG173" s="3"/>
      <c r="DH173" s="33">
        <f t="shared" si="52"/>
        <v>0.91614252109630157</v>
      </c>
      <c r="DI173" s="93">
        <f t="shared" si="53"/>
        <v>0.70770742231914063</v>
      </c>
      <c r="DJ173" s="3">
        <f t="shared" si="54"/>
        <v>0.70686072059763427</v>
      </c>
      <c r="DL173" s="90">
        <f t="shared" si="63"/>
        <v>0</v>
      </c>
      <c r="DM173" s="91">
        <f t="shared" si="61"/>
        <v>0</v>
      </c>
      <c r="DN173" s="89">
        <f>SUM(DM$9:DM173)*RLR</f>
        <v>120</v>
      </c>
      <c r="DO173" s="90">
        <f>DN173-SUM(DP$9:DP173)</f>
        <v>35.176713528283884</v>
      </c>
      <c r="DP173" s="89">
        <f t="shared" si="62"/>
        <v>0.26581899391650288</v>
      </c>
      <c r="DQ173" s="90">
        <f>SUM(DP$9:DP173)*RRF</f>
        <v>59.376300530201277</v>
      </c>
      <c r="DS173" s="2">
        <f t="shared" si="55"/>
        <v>1.5</v>
      </c>
      <c r="DT173" s="2">
        <f t="shared" si="56"/>
        <v>0.75</v>
      </c>
    </row>
    <row r="174" spans="90:124" x14ac:dyDescent="0.25">
      <c r="CL174" s="14">
        <f t="shared" si="57"/>
        <v>1.65</v>
      </c>
      <c r="CM174" s="59">
        <f>IF('Baseline model'!$B$4="AY",0,IFERROR(P*INDEX('UWYr writing pattern'!$C$4:$C$18,MATCH('Baseline model'!$CL174,'UWYr writing pattern'!$A$4:$A$18,0)) / 25,CM173))</f>
        <v>0</v>
      </c>
      <c r="CN174" s="36">
        <f t="shared" si="58"/>
        <v>8.259961672014267</v>
      </c>
      <c r="CP174" s="34">
        <f t="shared" si="59"/>
        <v>0.12578621835554721</v>
      </c>
      <c r="CQ174" s="31">
        <f>SUM($CP$9:CP174)*RLR</f>
        <v>110.08804599358284</v>
      </c>
      <c r="CR174" s="32"/>
      <c r="CS174" s="36">
        <f>CQ174-SUM($CU$9:CU174)</f>
        <v>49.478175018156982</v>
      </c>
      <c r="CU174" s="31">
        <f t="shared" si="60"/>
        <v>0.37274986062567006</v>
      </c>
      <c r="CV174" s="36">
        <f>SUM($CU$9:CU174)*RRF</f>
        <v>42.426909682798097</v>
      </c>
      <c r="CW174" s="33"/>
      <c r="CX174" s="36">
        <f t="shared" si="45"/>
        <v>91.905084700955086</v>
      </c>
      <c r="CY174" s="33"/>
      <c r="CZ174" s="31">
        <f t="shared" si="46"/>
        <v>6.9383678044919845</v>
      </c>
      <c r="DA174" s="31">
        <f t="shared" si="47"/>
        <v>34.634722512709885</v>
      </c>
      <c r="DB174" s="31">
        <f t="shared" si="48"/>
        <v>41.573090317201867</v>
      </c>
      <c r="DC174" s="31">
        <f t="shared" si="49"/>
        <v>-7.9050847009550864</v>
      </c>
      <c r="DD174" s="31"/>
      <c r="DE174" s="33">
        <f t="shared" si="50"/>
        <v>0.50508225812854879</v>
      </c>
      <c r="DF174" s="33">
        <f t="shared" si="51"/>
        <v>1.0941081512018462</v>
      </c>
      <c r="DG174" s="3"/>
      <c r="DH174" s="33">
        <f t="shared" si="52"/>
        <v>0.91740038327985696</v>
      </c>
      <c r="DI174" s="93">
        <f t="shared" si="53"/>
        <v>0.70989141643634457</v>
      </c>
      <c r="DJ174" s="3">
        <f t="shared" si="54"/>
        <v>0.70905926519315199</v>
      </c>
      <c r="DL174" s="90">
        <f t="shared" si="63"/>
        <v>0</v>
      </c>
      <c r="DM174" s="91">
        <f t="shared" si="61"/>
        <v>0</v>
      </c>
      <c r="DN174" s="89">
        <f>SUM(DM$9:DM174)*RLR</f>
        <v>120</v>
      </c>
      <c r="DO174" s="90">
        <f>DN174-SUM(DP$9:DP174)</f>
        <v>34.912888176821752</v>
      </c>
      <c r="DP174" s="89">
        <f t="shared" si="62"/>
        <v>0.26382535146212915</v>
      </c>
      <c r="DQ174" s="90">
        <f>SUM(DP$9:DP174)*RRF</f>
        <v>59.560978276224766</v>
      </c>
      <c r="DS174" s="2">
        <f t="shared" si="55"/>
        <v>1.5</v>
      </c>
      <c r="DT174" s="2">
        <f t="shared" si="56"/>
        <v>0.75</v>
      </c>
    </row>
    <row r="175" spans="90:124" x14ac:dyDescent="0.25">
      <c r="CL175" s="14">
        <f t="shared" si="57"/>
        <v>1.66</v>
      </c>
      <c r="CM175" s="59">
        <f>IF('Baseline model'!$B$4="AY",0,IFERROR(P*INDEX('UWYr writing pattern'!$C$4:$C$18,MATCH('Baseline model'!$CL175,'UWYr writing pattern'!$A$4:$A$18,0)) / 25,CM174))</f>
        <v>0</v>
      </c>
      <c r="CN175" s="36">
        <f t="shared" si="58"/>
        <v>8.1360622469340527</v>
      </c>
      <c r="CP175" s="34">
        <f t="shared" si="59"/>
        <v>0.12389942508021401</v>
      </c>
      <c r="CQ175" s="31">
        <f>SUM($CP$9:CP175)*RLR</f>
        <v>110.23672530367909</v>
      </c>
      <c r="CR175" s="32"/>
      <c r="CS175" s="36">
        <f>CQ175-SUM($CU$9:CU175)</f>
        <v>49.255768015617058</v>
      </c>
      <c r="CU175" s="31">
        <f t="shared" si="60"/>
        <v>0.37108631263617736</v>
      </c>
      <c r="CV175" s="36">
        <f>SUM($CU$9:CU175)*RRF</f>
        <v>42.686670101643422</v>
      </c>
      <c r="CW175" s="33"/>
      <c r="CX175" s="36">
        <f t="shared" si="45"/>
        <v>91.94243811726048</v>
      </c>
      <c r="CY175" s="33"/>
      <c r="CZ175" s="31">
        <f t="shared" si="46"/>
        <v>6.8342922874246037</v>
      </c>
      <c r="DA175" s="31">
        <f t="shared" si="47"/>
        <v>34.47903761093194</v>
      </c>
      <c r="DB175" s="31">
        <f t="shared" si="48"/>
        <v>41.313329898356542</v>
      </c>
      <c r="DC175" s="31">
        <f t="shared" si="49"/>
        <v>-7.9424381172604797</v>
      </c>
      <c r="DD175" s="31"/>
      <c r="DE175" s="33">
        <f t="shared" si="50"/>
        <v>0.5081746440671836</v>
      </c>
      <c r="DF175" s="33">
        <f t="shared" si="51"/>
        <v>1.0945528347292914</v>
      </c>
      <c r="DG175" s="3"/>
      <c r="DH175" s="33">
        <f t="shared" si="52"/>
        <v>0.91863937753065916</v>
      </c>
      <c r="DI175" s="93">
        <f t="shared" si="53"/>
        <v>0.71205909186922978</v>
      </c>
      <c r="DJ175" s="3">
        <f t="shared" si="54"/>
        <v>0.71124132070420332</v>
      </c>
      <c r="DL175" s="90">
        <f t="shared" si="63"/>
        <v>0</v>
      </c>
      <c r="DM175" s="91">
        <f t="shared" si="61"/>
        <v>0</v>
      </c>
      <c r="DN175" s="89">
        <f>SUM(DM$9:DM175)*RLR</f>
        <v>120</v>
      </c>
      <c r="DO175" s="90">
        <f>DN175-SUM(DP$9:DP175)</f>
        <v>34.651041515495592</v>
      </c>
      <c r="DP175" s="89">
        <f t="shared" si="62"/>
        <v>0.26184666132616313</v>
      </c>
      <c r="DQ175" s="90">
        <f>SUM(DP$9:DP175)*RRF</f>
        <v>59.744270939153083</v>
      </c>
      <c r="DS175" s="2">
        <f t="shared" si="55"/>
        <v>1.5</v>
      </c>
      <c r="DT175" s="2">
        <f t="shared" si="56"/>
        <v>0.75</v>
      </c>
    </row>
    <row r="176" spans="90:124" x14ac:dyDescent="0.25">
      <c r="CL176" s="14">
        <f t="shared" si="57"/>
        <v>1.67</v>
      </c>
      <c r="CM176" s="59">
        <f>IF('Baseline model'!$B$4="AY",0,IFERROR(P*INDEX('UWYr writing pattern'!$C$4:$C$18,MATCH('Baseline model'!$CL176,'UWYr writing pattern'!$A$4:$A$18,0)) / 25,CM175))</f>
        <v>0</v>
      </c>
      <c r="CN176" s="36">
        <f t="shared" si="58"/>
        <v>8.0140213132300424</v>
      </c>
      <c r="CP176" s="34">
        <f t="shared" si="59"/>
        <v>0.1220409337040108</v>
      </c>
      <c r="CQ176" s="31">
        <f>SUM($CP$9:CP176)*RLR</f>
        <v>110.38317442412391</v>
      </c>
      <c r="CR176" s="32"/>
      <c r="CS176" s="36">
        <f>CQ176-SUM($CU$9:CU176)</f>
        <v>49.032798875944742</v>
      </c>
      <c r="CU176" s="31">
        <f t="shared" si="60"/>
        <v>0.36941826011712792</v>
      </c>
      <c r="CV176" s="36">
        <f>SUM($CU$9:CU176)*RRF</f>
        <v>42.945262883725412</v>
      </c>
      <c r="CW176" s="33"/>
      <c r="CX176" s="36">
        <f t="shared" si="45"/>
        <v>91.978061759670155</v>
      </c>
      <c r="CY176" s="33"/>
      <c r="CZ176" s="31">
        <f t="shared" si="46"/>
        <v>6.7317779031132359</v>
      </c>
      <c r="DA176" s="31">
        <f t="shared" si="47"/>
        <v>34.322959213161319</v>
      </c>
      <c r="DB176" s="31">
        <f t="shared" si="48"/>
        <v>41.054737116274552</v>
      </c>
      <c r="DC176" s="31">
        <f t="shared" si="49"/>
        <v>-7.9780617596701546</v>
      </c>
      <c r="DD176" s="31"/>
      <c r="DE176" s="33">
        <f t="shared" si="50"/>
        <v>0.51125312956815971</v>
      </c>
      <c r="DF176" s="33">
        <f t="shared" si="51"/>
        <v>1.094976925710359</v>
      </c>
      <c r="DG176" s="3"/>
      <c r="DH176" s="33">
        <f t="shared" si="52"/>
        <v>0.9198597868676992</v>
      </c>
      <c r="DI176" s="93">
        <f t="shared" si="53"/>
        <v>0.71421057055011028</v>
      </c>
      <c r="DJ176" s="3">
        <f t="shared" si="54"/>
        <v>0.71340701079892177</v>
      </c>
      <c r="DL176" s="90">
        <f t="shared" si="63"/>
        <v>0</v>
      </c>
      <c r="DM176" s="91">
        <f t="shared" si="61"/>
        <v>0</v>
      </c>
      <c r="DN176" s="89">
        <f>SUM(DM$9:DM176)*RLR</f>
        <v>120</v>
      </c>
      <c r="DO176" s="90">
        <f>DN176-SUM(DP$9:DP176)</f>
        <v>34.391158704129381</v>
      </c>
      <c r="DP176" s="89">
        <f t="shared" si="62"/>
        <v>0.25988281136621694</v>
      </c>
      <c r="DQ176" s="90">
        <f>SUM(DP$9:DP176)*RRF</f>
        <v>59.926188907109427</v>
      </c>
      <c r="DS176" s="2">
        <f t="shared" si="55"/>
        <v>1.5</v>
      </c>
      <c r="DT176" s="2">
        <f t="shared" si="56"/>
        <v>0.75</v>
      </c>
    </row>
    <row r="177" spans="90:124" x14ac:dyDescent="0.25">
      <c r="CL177" s="14">
        <f t="shared" si="57"/>
        <v>1.68</v>
      </c>
      <c r="CM177" s="59">
        <f>IF('Baseline model'!$B$4="AY",0,IFERROR(P*INDEX('UWYr writing pattern'!$C$4:$C$18,MATCH('Baseline model'!$CL177,'UWYr writing pattern'!$A$4:$A$18,0)) / 25,CM176))</f>
        <v>0</v>
      </c>
      <c r="CN177" s="36">
        <f t="shared" si="58"/>
        <v>7.8938109935315914</v>
      </c>
      <c r="CP177" s="34">
        <f t="shared" si="59"/>
        <v>0.12021031969845064</v>
      </c>
      <c r="CQ177" s="31">
        <f>SUM($CP$9:CP177)*RLR</f>
        <v>110.52742680776204</v>
      </c>
      <c r="CR177" s="32"/>
      <c r="CS177" s="36">
        <f>CQ177-SUM($CU$9:CU177)</f>
        <v>48.80930526801329</v>
      </c>
      <c r="CU177" s="31">
        <f t="shared" si="60"/>
        <v>0.3677459915695856</v>
      </c>
      <c r="CV177" s="36">
        <f>SUM($CU$9:CU177)*RRF</f>
        <v>43.202685077824121</v>
      </c>
      <c r="CW177" s="33"/>
      <c r="CX177" s="36">
        <f t="shared" si="45"/>
        <v>92.011990345837404</v>
      </c>
      <c r="CY177" s="33"/>
      <c r="CZ177" s="31">
        <f t="shared" si="46"/>
        <v>6.6308012345665368</v>
      </c>
      <c r="DA177" s="31">
        <f t="shared" si="47"/>
        <v>34.166513687609303</v>
      </c>
      <c r="DB177" s="31">
        <f t="shared" si="48"/>
        <v>40.797314922175843</v>
      </c>
      <c r="DC177" s="31">
        <f t="shared" si="49"/>
        <v>-8.011990345837404</v>
      </c>
      <c r="DD177" s="31"/>
      <c r="DE177" s="33">
        <f t="shared" si="50"/>
        <v>0.51431767949790619</v>
      </c>
      <c r="DF177" s="33">
        <f t="shared" si="51"/>
        <v>1.0953808374504452</v>
      </c>
      <c r="DG177" s="3"/>
      <c r="DH177" s="33">
        <f t="shared" si="52"/>
        <v>0.92106189006468364</v>
      </c>
      <c r="DI177" s="93">
        <f t="shared" si="53"/>
        <v>0.71634597350022955</v>
      </c>
      <c r="DJ177" s="3">
        <f t="shared" si="54"/>
        <v>0.71555645821792979</v>
      </c>
      <c r="DL177" s="90">
        <f t="shared" si="63"/>
        <v>0</v>
      </c>
      <c r="DM177" s="91">
        <f t="shared" si="61"/>
        <v>0</v>
      </c>
      <c r="DN177" s="89">
        <f>SUM(DM$9:DM177)*RLR</f>
        <v>120</v>
      </c>
      <c r="DO177" s="90">
        <f>DN177-SUM(DP$9:DP177)</f>
        <v>34.133225013848417</v>
      </c>
      <c r="DP177" s="89">
        <f t="shared" si="62"/>
        <v>0.25793369028097035</v>
      </c>
      <c r="DQ177" s="90">
        <f>SUM(DP$9:DP177)*RRF</f>
        <v>60.106742490306104</v>
      </c>
      <c r="DS177" s="2">
        <f t="shared" si="55"/>
        <v>1.5</v>
      </c>
      <c r="DT177" s="2">
        <f t="shared" si="56"/>
        <v>0.75</v>
      </c>
    </row>
    <row r="178" spans="90:124" x14ac:dyDescent="0.25">
      <c r="CL178" s="14">
        <f t="shared" si="57"/>
        <v>1.69</v>
      </c>
      <c r="CM178" s="59">
        <f>IF('Baseline model'!$B$4="AY",0,IFERROR(P*INDEX('UWYr writing pattern'!$C$4:$C$18,MATCH('Baseline model'!$CL178,'UWYr writing pattern'!$A$4:$A$18,0)) / 25,CM177))</f>
        <v>0</v>
      </c>
      <c r="CN178" s="36">
        <f t="shared" si="58"/>
        <v>7.7754038286286171</v>
      </c>
      <c r="CP178" s="34">
        <f t="shared" si="59"/>
        <v>0.11840716490297387</v>
      </c>
      <c r="CQ178" s="31">
        <f>SUM($CP$9:CP178)*RLR</f>
        <v>110.66951540564561</v>
      </c>
      <c r="CR178" s="32"/>
      <c r="CS178" s="36">
        <f>CQ178-SUM($CU$9:CU178)</f>
        <v>48.585324076386762</v>
      </c>
      <c r="CU178" s="31">
        <f t="shared" si="60"/>
        <v>0.36606978951009966</v>
      </c>
      <c r="CV178" s="36">
        <f>SUM($CU$9:CU178)*RRF</f>
        <v>43.458933930481194</v>
      </c>
      <c r="CW178" s="33"/>
      <c r="CX178" s="36">
        <f t="shared" si="45"/>
        <v>92.044258006867949</v>
      </c>
      <c r="CY178" s="33"/>
      <c r="CZ178" s="31">
        <f t="shared" si="46"/>
        <v>6.5313392160480381</v>
      </c>
      <c r="DA178" s="31">
        <f t="shared" si="47"/>
        <v>34.009726853470731</v>
      </c>
      <c r="DB178" s="31">
        <f t="shared" si="48"/>
        <v>40.54106606951877</v>
      </c>
      <c r="DC178" s="31">
        <f t="shared" si="49"/>
        <v>-8.044258006867949</v>
      </c>
      <c r="DD178" s="31"/>
      <c r="DE178" s="33">
        <f t="shared" si="50"/>
        <v>0.51736826107715705</v>
      </c>
      <c r="DF178" s="33">
        <f t="shared" si="51"/>
        <v>1.0957649762722375</v>
      </c>
      <c r="DG178" s="3"/>
      <c r="DH178" s="33">
        <f t="shared" si="52"/>
        <v>0.92224596171371342</v>
      </c>
      <c r="DI178" s="93">
        <f t="shared" si="53"/>
        <v>0.71846542083656662</v>
      </c>
      <c r="DJ178" s="3">
        <f t="shared" si="54"/>
        <v>0.7176897847812953</v>
      </c>
      <c r="DL178" s="90">
        <f t="shared" si="63"/>
        <v>0</v>
      </c>
      <c r="DM178" s="91">
        <f t="shared" si="61"/>
        <v>0</v>
      </c>
      <c r="DN178" s="89">
        <f>SUM(DM$9:DM178)*RLR</f>
        <v>120</v>
      </c>
      <c r="DO178" s="90">
        <f>DN178-SUM(DP$9:DP178)</f>
        <v>33.877225826244555</v>
      </c>
      <c r="DP178" s="89">
        <f t="shared" si="62"/>
        <v>0.25599918760386314</v>
      </c>
      <c r="DQ178" s="90">
        <f>SUM(DP$9:DP178)*RRF</f>
        <v>60.285941921628805</v>
      </c>
      <c r="DS178" s="2">
        <f t="shared" si="55"/>
        <v>1.5</v>
      </c>
      <c r="DT178" s="2">
        <f t="shared" si="56"/>
        <v>0.75</v>
      </c>
    </row>
    <row r="179" spans="90:124" x14ac:dyDescent="0.25">
      <c r="CL179" s="14">
        <f t="shared" si="57"/>
        <v>1.7</v>
      </c>
      <c r="CM179" s="59">
        <f>IF('Baseline model'!$B$4="AY",0,IFERROR(P*INDEX('UWYr writing pattern'!$C$4:$C$18,MATCH('Baseline model'!$CL179,'UWYr writing pattern'!$A$4:$A$18,0)) / 25,CM178))</f>
        <v>0</v>
      </c>
      <c r="CN179" s="36">
        <f t="shared" si="58"/>
        <v>7.658772771199188</v>
      </c>
      <c r="CP179" s="34">
        <f t="shared" si="59"/>
        <v>0.11663105742942925</v>
      </c>
      <c r="CQ179" s="31">
        <f>SUM($CP$9:CP179)*RLR</f>
        <v>110.80947267456092</v>
      </c>
      <c r="CR179" s="32"/>
      <c r="CS179" s="36">
        <f>CQ179-SUM($CU$9:CU179)</f>
        <v>48.360891414729174</v>
      </c>
      <c r="CU179" s="31">
        <f t="shared" si="60"/>
        <v>0.3643899305729007</v>
      </c>
      <c r="CV179" s="36">
        <f>SUM($CU$9:CU179)*RRF</f>
        <v>43.71400688188222</v>
      </c>
      <c r="CW179" s="33"/>
      <c r="CX179" s="36">
        <f t="shared" si="45"/>
        <v>92.074898296611394</v>
      </c>
      <c r="CY179" s="33"/>
      <c r="CZ179" s="31">
        <f t="shared" si="46"/>
        <v>6.4333691278073166</v>
      </c>
      <c r="DA179" s="31">
        <f t="shared" si="47"/>
        <v>33.85262399031042</v>
      </c>
      <c r="DB179" s="31">
        <f t="shared" si="48"/>
        <v>40.285993118117737</v>
      </c>
      <c r="DC179" s="31">
        <f t="shared" si="49"/>
        <v>-8.0748982966113942</v>
      </c>
      <c r="DD179" s="31"/>
      <c r="DE179" s="33">
        <f t="shared" si="50"/>
        <v>0.5204048438319312</v>
      </c>
      <c r="DF179" s="33">
        <f t="shared" si="51"/>
        <v>1.096129741626326</v>
      </c>
      <c r="DG179" s="3"/>
      <c r="DH179" s="33">
        <f t="shared" si="52"/>
        <v>0.92341227228800771</v>
      </c>
      <c r="DI179" s="93">
        <f t="shared" si="53"/>
        <v>0.72056903177859266</v>
      </c>
      <c r="DJ179" s="3">
        <f t="shared" si="54"/>
        <v>0.71980711139543563</v>
      </c>
      <c r="DL179" s="90">
        <f t="shared" si="63"/>
        <v>0</v>
      </c>
      <c r="DM179" s="91">
        <f t="shared" si="61"/>
        <v>0</v>
      </c>
      <c r="DN179" s="89">
        <f>SUM(DM$9:DM179)*RLR</f>
        <v>120</v>
      </c>
      <c r="DO179" s="90">
        <f>DN179-SUM(DP$9:DP179)</f>
        <v>33.623146632547716</v>
      </c>
      <c r="DP179" s="89">
        <f t="shared" si="62"/>
        <v>0.25407919369683418</v>
      </c>
      <c r="DQ179" s="90">
        <f>SUM(DP$9:DP179)*RRF</f>
        <v>60.463797357216592</v>
      </c>
      <c r="DS179" s="2">
        <f t="shared" si="55"/>
        <v>1.5</v>
      </c>
      <c r="DT179" s="2">
        <f t="shared" si="56"/>
        <v>0.75</v>
      </c>
    </row>
    <row r="180" spans="90:124" x14ac:dyDescent="0.25">
      <c r="CL180" s="14">
        <f t="shared" si="57"/>
        <v>1.71</v>
      </c>
      <c r="CM180" s="59">
        <f>IF('Baseline model'!$B$4="AY",0,IFERROR(P*INDEX('UWYr writing pattern'!$C$4:$C$18,MATCH('Baseline model'!$CL180,'UWYr writing pattern'!$A$4:$A$18,0)) / 25,CM179))</f>
        <v>0</v>
      </c>
      <c r="CN180" s="36">
        <f t="shared" si="58"/>
        <v>7.5438911796312</v>
      </c>
      <c r="CP180" s="34">
        <f t="shared" si="59"/>
        <v>0.11488159156798781</v>
      </c>
      <c r="CQ180" s="31">
        <f>SUM($CP$9:CP180)*RLR</f>
        <v>110.94733058444253</v>
      </c>
      <c r="CR180" s="32"/>
      <c r="CS180" s="36">
        <f>CQ180-SUM($CU$9:CU180)</f>
        <v>48.136042639000308</v>
      </c>
      <c r="CU180" s="31">
        <f t="shared" si="60"/>
        <v>0.36270668561046882</v>
      </c>
      <c r="CV180" s="36">
        <f>SUM($CU$9:CU180)*RRF</f>
        <v>43.967901561809548</v>
      </c>
      <c r="CW180" s="33"/>
      <c r="CX180" s="36">
        <f t="shared" si="45"/>
        <v>92.103944200809849</v>
      </c>
      <c r="CY180" s="33"/>
      <c r="CZ180" s="31">
        <f t="shared" si="46"/>
        <v>6.3368685908902069</v>
      </c>
      <c r="DA180" s="31">
        <f t="shared" si="47"/>
        <v>33.695229847300212</v>
      </c>
      <c r="DB180" s="31">
        <f t="shared" si="48"/>
        <v>40.032098438190417</v>
      </c>
      <c r="DC180" s="31">
        <f t="shared" si="49"/>
        <v>-8.103944200809849</v>
      </c>
      <c r="DD180" s="31"/>
      <c r="DE180" s="33">
        <f t="shared" si="50"/>
        <v>0.52342739954535178</v>
      </c>
      <c r="DF180" s="33">
        <f t="shared" si="51"/>
        <v>1.0964755262001173</v>
      </c>
      <c r="DG180" s="3"/>
      <c r="DH180" s="33">
        <f t="shared" si="52"/>
        <v>0.92456108820368776</v>
      </c>
      <c r="DI180" s="93">
        <f t="shared" si="53"/>
        <v>0.72265692465497811</v>
      </c>
      <c r="DJ180" s="3">
        <f t="shared" si="54"/>
        <v>0.7219085580599699</v>
      </c>
      <c r="DL180" s="90">
        <f t="shared" si="63"/>
        <v>0</v>
      </c>
      <c r="DM180" s="91">
        <f t="shared" si="61"/>
        <v>0</v>
      </c>
      <c r="DN180" s="89">
        <f>SUM(DM$9:DM180)*RLR</f>
        <v>120</v>
      </c>
      <c r="DO180" s="90">
        <f>DN180-SUM(DP$9:DP180)</f>
        <v>33.370973032803604</v>
      </c>
      <c r="DP180" s="89">
        <f t="shared" si="62"/>
        <v>0.25217359974410786</v>
      </c>
      <c r="DQ180" s="90">
        <f>SUM(DP$9:DP180)*RRF</f>
        <v>60.640318877037473</v>
      </c>
      <c r="DS180" s="2">
        <f t="shared" si="55"/>
        <v>1.5</v>
      </c>
      <c r="DT180" s="2">
        <f t="shared" si="56"/>
        <v>0.75</v>
      </c>
    </row>
    <row r="181" spans="90:124" x14ac:dyDescent="0.25">
      <c r="CL181" s="14">
        <f t="shared" si="57"/>
        <v>1.72</v>
      </c>
      <c r="CM181" s="59">
        <f>IF('Baseline model'!$B$4="AY",0,IFERROR(P*INDEX('UWYr writing pattern'!$C$4:$C$18,MATCH('Baseline model'!$CL181,'UWYr writing pattern'!$A$4:$A$18,0)) / 25,CM180))</f>
        <v>0</v>
      </c>
      <c r="CN181" s="36">
        <f t="shared" si="58"/>
        <v>7.430732811936732</v>
      </c>
      <c r="CP181" s="34">
        <f t="shared" si="59"/>
        <v>0.11315836769446801</v>
      </c>
      <c r="CQ181" s="31">
        <f>SUM($CP$9:CP181)*RLR</f>
        <v>111.08312062567587</v>
      </c>
      <c r="CR181" s="32"/>
      <c r="CS181" s="36">
        <f>CQ181-SUM($CU$9:CU181)</f>
        <v>47.910812360441156</v>
      </c>
      <c r="CU181" s="31">
        <f t="shared" si="60"/>
        <v>0.36102031979250226</v>
      </c>
      <c r="CV181" s="36">
        <f>SUM($CU$9:CU181)*RRF</f>
        <v>44.2206157856643</v>
      </c>
      <c r="CW181" s="33"/>
      <c r="CX181" s="36">
        <f t="shared" si="45"/>
        <v>92.131428146105463</v>
      </c>
      <c r="CY181" s="33"/>
      <c r="CZ181" s="31">
        <f t="shared" si="46"/>
        <v>6.2418155620268534</v>
      </c>
      <c r="DA181" s="31">
        <f t="shared" si="47"/>
        <v>33.537568652308806</v>
      </c>
      <c r="DB181" s="31">
        <f t="shared" si="48"/>
        <v>39.779384214335657</v>
      </c>
      <c r="DC181" s="31">
        <f t="shared" si="49"/>
        <v>-8.1314281461054634</v>
      </c>
      <c r="DD181" s="31"/>
      <c r="DE181" s="33">
        <f t="shared" si="50"/>
        <v>0.52643590221028924</v>
      </c>
      <c r="DF181" s="33">
        <f t="shared" si="51"/>
        <v>1.0968027160250651</v>
      </c>
      <c r="DG181" s="3"/>
      <c r="DH181" s="33">
        <f t="shared" si="52"/>
        <v>0.92569267188063231</v>
      </c>
      <c r="DI181" s="93">
        <f t="shared" si="53"/>
        <v>0.72472921691024772</v>
      </c>
      <c r="DJ181" s="3">
        <f t="shared" si="54"/>
        <v>0.72399424387452016</v>
      </c>
      <c r="DL181" s="90">
        <f t="shared" si="63"/>
        <v>0</v>
      </c>
      <c r="DM181" s="91">
        <f t="shared" si="61"/>
        <v>0</v>
      </c>
      <c r="DN181" s="89">
        <f>SUM(DM$9:DM181)*RLR</f>
        <v>120</v>
      </c>
      <c r="DO181" s="90">
        <f>DN181-SUM(DP$9:DP181)</f>
        <v>33.120690735057579</v>
      </c>
      <c r="DP181" s="89">
        <f t="shared" si="62"/>
        <v>0.25028229774602706</v>
      </c>
      <c r="DQ181" s="90">
        <f>SUM(DP$9:DP181)*RRF</f>
        <v>60.815516485459689</v>
      </c>
      <c r="DS181" s="2">
        <f t="shared" si="55"/>
        <v>1.5</v>
      </c>
      <c r="DT181" s="2">
        <f t="shared" si="56"/>
        <v>0.75</v>
      </c>
    </row>
    <row r="182" spans="90:124" x14ac:dyDescent="0.25">
      <c r="CL182" s="14">
        <f t="shared" si="57"/>
        <v>1.73</v>
      </c>
      <c r="CM182" s="59">
        <f>IF('Baseline model'!$B$4="AY",0,IFERROR(P*INDEX('UWYr writing pattern'!$C$4:$C$18,MATCH('Baseline model'!$CL182,'UWYr writing pattern'!$A$4:$A$18,0)) / 25,CM181))</f>
        <v>0</v>
      </c>
      <c r="CN182" s="36">
        <f t="shared" si="58"/>
        <v>7.3192718197576809</v>
      </c>
      <c r="CP182" s="34">
        <f t="shared" si="59"/>
        <v>0.11146099217905098</v>
      </c>
      <c r="CQ182" s="31">
        <f>SUM($CP$9:CP182)*RLR</f>
        <v>111.21687381629074</v>
      </c>
      <c r="CR182" s="32"/>
      <c r="CS182" s="36">
        <f>CQ182-SUM($CU$9:CU182)</f>
        <v>47.685234458352717</v>
      </c>
      <c r="CU182" s="31">
        <f t="shared" si="60"/>
        <v>0.35933109270330865</v>
      </c>
      <c r="CV182" s="36">
        <f>SUM($CU$9:CU182)*RRF</f>
        <v>44.472147550556613</v>
      </c>
      <c r="CW182" s="33"/>
      <c r="CX182" s="36">
        <f t="shared" si="45"/>
        <v>92.157382008909337</v>
      </c>
      <c r="CY182" s="33"/>
      <c r="CZ182" s="31">
        <f t="shared" si="46"/>
        <v>6.1481883285964507</v>
      </c>
      <c r="DA182" s="31">
        <f t="shared" si="47"/>
        <v>33.379664120846897</v>
      </c>
      <c r="DB182" s="31">
        <f t="shared" si="48"/>
        <v>39.527852449443344</v>
      </c>
      <c r="DC182" s="31">
        <f t="shared" si="49"/>
        <v>-8.1573820089093374</v>
      </c>
      <c r="DD182" s="31"/>
      <c r="DE182" s="33">
        <f t="shared" si="50"/>
        <v>0.52943032798281686</v>
      </c>
      <c r="DF182" s="33">
        <f t="shared" si="51"/>
        <v>1.097111690582254</v>
      </c>
      <c r="DG182" s="3"/>
      <c r="DH182" s="33">
        <f t="shared" si="52"/>
        <v>0.92680728180242289</v>
      </c>
      <c r="DI182" s="93">
        <f t="shared" si="53"/>
        <v>0.72678602511138712</v>
      </c>
      <c r="DJ182" s="3">
        <f t="shared" si="54"/>
        <v>0.72606428704546122</v>
      </c>
      <c r="DL182" s="90">
        <f t="shared" si="63"/>
        <v>0</v>
      </c>
      <c r="DM182" s="91">
        <f t="shared" si="61"/>
        <v>0</v>
      </c>
      <c r="DN182" s="89">
        <f>SUM(DM$9:DM182)*RLR</f>
        <v>120</v>
      </c>
      <c r="DO182" s="90">
        <f>DN182-SUM(DP$9:DP182)</f>
        <v>32.872285554544646</v>
      </c>
      <c r="DP182" s="89">
        <f t="shared" si="62"/>
        <v>0.24840518051293184</v>
      </c>
      <c r="DQ182" s="90">
        <f>SUM(DP$9:DP182)*RRF</f>
        <v>60.989400111818746</v>
      </c>
      <c r="DS182" s="2">
        <f t="shared" si="55"/>
        <v>1.5</v>
      </c>
      <c r="DT182" s="2">
        <f t="shared" si="56"/>
        <v>0.75</v>
      </c>
    </row>
    <row r="183" spans="90:124" x14ac:dyDescent="0.25">
      <c r="CL183" s="14">
        <f t="shared" si="57"/>
        <v>1.74</v>
      </c>
      <c r="CM183" s="59">
        <f>IF('Baseline model'!$B$4="AY",0,IFERROR(P*INDEX('UWYr writing pattern'!$C$4:$C$18,MATCH('Baseline model'!$CL183,'UWYr writing pattern'!$A$4:$A$18,0)) / 25,CM182))</f>
        <v>0</v>
      </c>
      <c r="CN183" s="36">
        <f t="shared" si="58"/>
        <v>7.2094827424613159</v>
      </c>
      <c r="CP183" s="34">
        <f t="shared" si="59"/>
        <v>0.10978907729636522</v>
      </c>
      <c r="CQ183" s="31">
        <f>SUM($CP$9:CP183)*RLR</f>
        <v>111.34862070904639</v>
      </c>
      <c r="CR183" s="32"/>
      <c r="CS183" s="36">
        <f>CQ183-SUM($CU$9:CU183)</f>
        <v>47.459342092670717</v>
      </c>
      <c r="CU183" s="31">
        <f t="shared" si="60"/>
        <v>0.35763925843764538</v>
      </c>
      <c r="CV183" s="36">
        <f>SUM($CU$9:CU183)*RRF</f>
        <v>44.722495031462969</v>
      </c>
      <c r="CW183" s="33"/>
      <c r="CX183" s="36">
        <f t="shared" si="45"/>
        <v>92.181837124133693</v>
      </c>
      <c r="CY183" s="33"/>
      <c r="CZ183" s="31">
        <f t="shared" si="46"/>
        <v>6.0559655036675046</v>
      </c>
      <c r="DA183" s="31">
        <f t="shared" si="47"/>
        <v>33.221539464869501</v>
      </c>
      <c r="DB183" s="31">
        <f t="shared" si="48"/>
        <v>39.277504968537002</v>
      </c>
      <c r="DC183" s="31">
        <f t="shared" si="49"/>
        <v>-8.1818371241336934</v>
      </c>
      <c r="DD183" s="31"/>
      <c r="DE183" s="33">
        <f t="shared" si="50"/>
        <v>0.53241065513646391</v>
      </c>
      <c r="DF183" s="33">
        <f t="shared" si="51"/>
        <v>1.0974028229063535</v>
      </c>
      <c r="DG183" s="3"/>
      <c r="DH183" s="33">
        <f t="shared" si="52"/>
        <v>0.92790517257538652</v>
      </c>
      <c r="DI183" s="93">
        <f t="shared" si="53"/>
        <v>0.72882746495440009</v>
      </c>
      <c r="DJ183" s="3">
        <f t="shared" si="54"/>
        <v>0.72811880489262026</v>
      </c>
      <c r="DL183" s="90">
        <f t="shared" si="63"/>
        <v>0</v>
      </c>
      <c r="DM183" s="91">
        <f t="shared" si="61"/>
        <v>0</v>
      </c>
      <c r="DN183" s="89">
        <f>SUM(DM$9:DM183)*RLR</f>
        <v>120</v>
      </c>
      <c r="DO183" s="90">
        <f>DN183-SUM(DP$9:DP183)</f>
        <v>32.625743412885555</v>
      </c>
      <c r="DP183" s="89">
        <f t="shared" si="62"/>
        <v>0.24654214165908486</v>
      </c>
      <c r="DQ183" s="90">
        <f>SUM(DP$9:DP183)*RRF</f>
        <v>61.161979610980104</v>
      </c>
      <c r="DS183" s="2">
        <f t="shared" si="55"/>
        <v>1.5</v>
      </c>
      <c r="DT183" s="2">
        <f t="shared" si="56"/>
        <v>0.75</v>
      </c>
    </row>
    <row r="184" spans="90:124" x14ac:dyDescent="0.25">
      <c r="CL184" s="14">
        <f t="shared" si="57"/>
        <v>1.75</v>
      </c>
      <c r="CM184" s="59">
        <f>IF('Baseline model'!$B$4="AY",0,IFERROR(P*INDEX('UWYr writing pattern'!$C$4:$C$18,MATCH('Baseline model'!$CL184,'UWYr writing pattern'!$A$4:$A$18,0)) / 25,CM183))</f>
        <v>0</v>
      </c>
      <c r="CN184" s="36">
        <f t="shared" si="58"/>
        <v>7.1013405013243958</v>
      </c>
      <c r="CP184" s="34">
        <f t="shared" si="59"/>
        <v>0.10814224113691974</v>
      </c>
      <c r="CQ184" s="31">
        <f>SUM($CP$9:CP184)*RLR</f>
        <v>111.47839139841068</v>
      </c>
      <c r="CR184" s="32"/>
      <c r="CS184" s="36">
        <f>CQ184-SUM($CU$9:CU184)</f>
        <v>47.233167716339977</v>
      </c>
      <c r="CU184" s="31">
        <f t="shared" si="60"/>
        <v>0.35594506569503043</v>
      </c>
      <c r="CV184" s="36">
        <f>SUM($CU$9:CU184)*RRF</f>
        <v>44.971656577449487</v>
      </c>
      <c r="CW184" s="33"/>
      <c r="CX184" s="36">
        <f t="shared" si="45"/>
        <v>92.204824293789471</v>
      </c>
      <c r="CY184" s="33"/>
      <c r="CZ184" s="31">
        <f t="shared" si="46"/>
        <v>5.9651260211124919</v>
      </c>
      <c r="DA184" s="31">
        <f t="shared" si="47"/>
        <v>33.063217401437981</v>
      </c>
      <c r="DB184" s="31">
        <f t="shared" si="48"/>
        <v>39.028343422550471</v>
      </c>
      <c r="DC184" s="31">
        <f t="shared" si="49"/>
        <v>-8.2048242937894713</v>
      </c>
      <c r="DD184" s="31"/>
      <c r="DE184" s="33">
        <f t="shared" si="50"/>
        <v>0.53537686401725582</v>
      </c>
      <c r="DF184" s="33">
        <f t="shared" si="51"/>
        <v>1.0976764796879699</v>
      </c>
      <c r="DG184" s="3"/>
      <c r="DH184" s="33">
        <f t="shared" si="52"/>
        <v>0.92898659498675562</v>
      </c>
      <c r="DI184" s="93">
        <f t="shared" si="53"/>
        <v>0.73085365127081614</v>
      </c>
      <c r="DJ184" s="3">
        <f t="shared" si="54"/>
        <v>0.73015791385592566</v>
      </c>
      <c r="DL184" s="90">
        <f t="shared" si="63"/>
        <v>0</v>
      </c>
      <c r="DM184" s="91">
        <f t="shared" si="61"/>
        <v>0</v>
      </c>
      <c r="DN184" s="89">
        <f>SUM(DM$9:DM184)*RLR</f>
        <v>120</v>
      </c>
      <c r="DO184" s="90">
        <f>DN184-SUM(DP$9:DP184)</f>
        <v>32.381050337288912</v>
      </c>
      <c r="DP184" s="89">
        <f t="shared" si="62"/>
        <v>0.24469307559664166</v>
      </c>
      <c r="DQ184" s="90">
        <f>SUM(DP$9:DP184)*RRF</f>
        <v>61.333264763897759</v>
      </c>
      <c r="DS184" s="2">
        <f t="shared" si="55"/>
        <v>1.5</v>
      </c>
      <c r="DT184" s="2">
        <f t="shared" si="56"/>
        <v>0.75</v>
      </c>
    </row>
    <row r="185" spans="90:124" x14ac:dyDescent="0.25">
      <c r="CL185" s="14">
        <f t="shared" si="57"/>
        <v>1.76</v>
      </c>
      <c r="CM185" s="59">
        <f>IF('Baseline model'!$B$4="AY",0,IFERROR(P*INDEX('UWYr writing pattern'!$C$4:$C$18,MATCH('Baseline model'!$CL185,'UWYr writing pattern'!$A$4:$A$18,0)) / 25,CM184))</f>
        <v>0</v>
      </c>
      <c r="CN185" s="36">
        <f t="shared" si="58"/>
        <v>6.9948203938045301</v>
      </c>
      <c r="CP185" s="34">
        <f t="shared" si="59"/>
        <v>0.10652010751986594</v>
      </c>
      <c r="CQ185" s="31">
        <f>SUM($CP$9:CP185)*RLR</f>
        <v>111.60621552743453</v>
      </c>
      <c r="CR185" s="32"/>
      <c r="CS185" s="36">
        <f>CQ185-SUM($CU$9:CU185)</f>
        <v>47.006743087491273</v>
      </c>
      <c r="CU185" s="31">
        <f t="shared" si="60"/>
        <v>0.35424875787254984</v>
      </c>
      <c r="CV185" s="36">
        <f>SUM($CU$9:CU185)*RRF</f>
        <v>45.219630707960278</v>
      </c>
      <c r="CW185" s="33"/>
      <c r="CX185" s="36">
        <f t="shared" si="45"/>
        <v>92.226373795451551</v>
      </c>
      <c r="CY185" s="33"/>
      <c r="CZ185" s="31">
        <f t="shared" si="46"/>
        <v>5.8756491307958045</v>
      </c>
      <c r="DA185" s="31">
        <f t="shared" si="47"/>
        <v>32.904720161243887</v>
      </c>
      <c r="DB185" s="31">
        <f t="shared" si="48"/>
        <v>38.780369292039694</v>
      </c>
      <c r="DC185" s="31">
        <f t="shared" si="49"/>
        <v>-8.2263737954515506</v>
      </c>
      <c r="DD185" s="31"/>
      <c r="DE185" s="33">
        <f t="shared" si="50"/>
        <v>0.53832893699952711</v>
      </c>
      <c r="DF185" s="33">
        <f t="shared" si="51"/>
        <v>1.0979330213744232</v>
      </c>
      <c r="DG185" s="3"/>
      <c r="DH185" s="33">
        <f t="shared" si="52"/>
        <v>0.93005179606195443</v>
      </c>
      <c r="DI185" s="93">
        <f t="shared" si="53"/>
        <v>0.73286469803414966</v>
      </c>
      <c r="DJ185" s="3">
        <f t="shared" si="54"/>
        <v>0.73218172950200633</v>
      </c>
      <c r="DL185" s="90">
        <f t="shared" si="63"/>
        <v>0</v>
      </c>
      <c r="DM185" s="91">
        <f t="shared" si="61"/>
        <v>0</v>
      </c>
      <c r="DN185" s="89">
        <f>SUM(DM$9:DM185)*RLR</f>
        <v>120</v>
      </c>
      <c r="DO185" s="90">
        <f>DN185-SUM(DP$9:DP185)</f>
        <v>32.138192459759239</v>
      </c>
      <c r="DP185" s="89">
        <f t="shared" si="62"/>
        <v>0.24285787752966684</v>
      </c>
      <c r="DQ185" s="90">
        <f>SUM(DP$9:DP185)*RRF</f>
        <v>61.503265278168527</v>
      </c>
      <c r="DS185" s="2">
        <f t="shared" si="55"/>
        <v>1.5</v>
      </c>
      <c r="DT185" s="2">
        <f t="shared" si="56"/>
        <v>0.75</v>
      </c>
    </row>
    <row r="186" spans="90:124" x14ac:dyDescent="0.25">
      <c r="CL186" s="14">
        <f t="shared" si="57"/>
        <v>1.77</v>
      </c>
      <c r="CM186" s="59">
        <f>IF('Baseline model'!$B$4="AY",0,IFERROR(P*INDEX('UWYr writing pattern'!$C$4:$C$18,MATCH('Baseline model'!$CL186,'UWYr writing pattern'!$A$4:$A$18,0)) / 25,CM185))</f>
        <v>0</v>
      </c>
      <c r="CN186" s="36">
        <f t="shared" si="58"/>
        <v>6.8898980878974623</v>
      </c>
      <c r="CP186" s="34">
        <f t="shared" si="59"/>
        <v>0.10492230590706796</v>
      </c>
      <c r="CQ186" s="31">
        <f>SUM($CP$9:CP186)*RLR</f>
        <v>111.73212229452301</v>
      </c>
      <c r="CR186" s="32"/>
      <c r="CS186" s="36">
        <f>CQ186-SUM($CU$9:CU186)</f>
        <v>46.780099281423574</v>
      </c>
      <c r="CU186" s="31">
        <f t="shared" si="60"/>
        <v>0.3525505731561846</v>
      </c>
      <c r="CV186" s="36">
        <f>SUM($CU$9:CU186)*RRF</f>
        <v>45.4664161091696</v>
      </c>
      <c r="CW186" s="33"/>
      <c r="CX186" s="36">
        <f t="shared" si="45"/>
        <v>92.246515390593174</v>
      </c>
      <c r="CY186" s="33"/>
      <c r="CZ186" s="31">
        <f t="shared" si="46"/>
        <v>5.7875143938338676</v>
      </c>
      <c r="DA186" s="31">
        <f t="shared" si="47"/>
        <v>32.746069496996498</v>
      </c>
      <c r="DB186" s="31">
        <f t="shared" si="48"/>
        <v>38.533583890830364</v>
      </c>
      <c r="DC186" s="31">
        <f t="shared" si="49"/>
        <v>-8.2465153905931743</v>
      </c>
      <c r="DD186" s="31"/>
      <c r="DE186" s="33">
        <f t="shared" si="50"/>
        <v>0.54126685844249522</v>
      </c>
      <c r="DF186" s="33">
        <f t="shared" si="51"/>
        <v>1.0981728022689663</v>
      </c>
      <c r="DG186" s="3"/>
      <c r="DH186" s="33">
        <f t="shared" si="52"/>
        <v>0.93110101912102505</v>
      </c>
      <c r="DI186" s="93">
        <f t="shared" si="53"/>
        <v>0.73486071836631139</v>
      </c>
      <c r="DJ186" s="3">
        <f t="shared" si="54"/>
        <v>0.73419036653074121</v>
      </c>
      <c r="DL186" s="90">
        <f t="shared" si="63"/>
        <v>0</v>
      </c>
      <c r="DM186" s="91">
        <f t="shared" si="61"/>
        <v>0</v>
      </c>
      <c r="DN186" s="89">
        <f>SUM(DM$9:DM186)*RLR</f>
        <v>120</v>
      </c>
      <c r="DO186" s="90">
        <f>DN186-SUM(DP$9:DP186)</f>
        <v>31.897156016311044</v>
      </c>
      <c r="DP186" s="89">
        <f t="shared" si="62"/>
        <v>0.2410364434481943</v>
      </c>
      <c r="DQ186" s="90">
        <f>SUM(DP$9:DP186)*RRF</f>
        <v>61.671990788582264</v>
      </c>
      <c r="DS186" s="2">
        <f t="shared" si="55"/>
        <v>1.5</v>
      </c>
      <c r="DT186" s="2">
        <f t="shared" si="56"/>
        <v>0.75</v>
      </c>
    </row>
    <row r="187" spans="90:124" x14ac:dyDescent="0.25">
      <c r="CL187" s="14">
        <f t="shared" si="57"/>
        <v>1.78</v>
      </c>
      <c r="CM187" s="59">
        <f>IF('Baseline model'!$B$4="AY",0,IFERROR(P*INDEX('UWYr writing pattern'!$C$4:$C$18,MATCH('Baseline model'!$CL187,'UWYr writing pattern'!$A$4:$A$18,0)) / 25,CM186))</f>
        <v>0</v>
      </c>
      <c r="CN187" s="36">
        <f t="shared" si="58"/>
        <v>6.7865496165790002</v>
      </c>
      <c r="CP187" s="34">
        <f t="shared" si="59"/>
        <v>0.10334847131846192</v>
      </c>
      <c r="CQ187" s="31">
        <f>SUM($CP$9:CP187)*RLR</f>
        <v>111.85614046010515</v>
      </c>
      <c r="CR187" s="32"/>
      <c r="CS187" s="36">
        <f>CQ187-SUM($CU$9:CU187)</f>
        <v>46.553266702395035</v>
      </c>
      <c r="CU187" s="31">
        <f t="shared" si="60"/>
        <v>0.35085074461067678</v>
      </c>
      <c r="CV187" s="36">
        <f>SUM($CU$9:CU187)*RRF</f>
        <v>45.712011630397079</v>
      </c>
      <c r="CW187" s="33"/>
      <c r="CX187" s="36">
        <f t="shared" si="45"/>
        <v>92.265278332792121</v>
      </c>
      <c r="CY187" s="33"/>
      <c r="CZ187" s="31">
        <f t="shared" si="46"/>
        <v>5.70070167792636</v>
      </c>
      <c r="DA187" s="31">
        <f t="shared" si="47"/>
        <v>32.587286691676525</v>
      </c>
      <c r="DB187" s="31">
        <f t="shared" si="48"/>
        <v>38.287988369602886</v>
      </c>
      <c r="DC187" s="31">
        <f t="shared" si="49"/>
        <v>-8.2652783327921213</v>
      </c>
      <c r="DD187" s="31"/>
      <c r="DE187" s="33">
        <f t="shared" si="50"/>
        <v>0.54419061464758423</v>
      </c>
      <c r="DF187" s="33">
        <f t="shared" si="51"/>
        <v>1.0983961706284777</v>
      </c>
      <c r="DG187" s="3"/>
      <c r="DH187" s="33">
        <f t="shared" si="52"/>
        <v>0.93213450383420959</v>
      </c>
      <c r="DI187" s="93">
        <f t="shared" si="53"/>
        <v>0.73684182454397129</v>
      </c>
      <c r="DJ187" s="3">
        <f t="shared" si="54"/>
        <v>0.73618393878176069</v>
      </c>
      <c r="DL187" s="90">
        <f t="shared" si="63"/>
        <v>0</v>
      </c>
      <c r="DM187" s="91">
        <f t="shared" si="61"/>
        <v>0</v>
      </c>
      <c r="DN187" s="89">
        <f>SUM(DM$9:DM187)*RLR</f>
        <v>120</v>
      </c>
      <c r="DO187" s="90">
        <f>DN187-SUM(DP$9:DP187)</f>
        <v>31.657927346188714</v>
      </c>
      <c r="DP187" s="89">
        <f t="shared" si="62"/>
        <v>0.23922867012233284</v>
      </c>
      <c r="DQ187" s="90">
        <f>SUM(DP$9:DP187)*RRF</f>
        <v>61.839450857667899</v>
      </c>
      <c r="DS187" s="2">
        <f t="shared" si="55"/>
        <v>1.5</v>
      </c>
      <c r="DT187" s="2">
        <f t="shared" si="56"/>
        <v>0.75</v>
      </c>
    </row>
    <row r="188" spans="90:124" x14ac:dyDescent="0.25">
      <c r="CL188" s="14">
        <f t="shared" si="57"/>
        <v>1.79</v>
      </c>
      <c r="CM188" s="59">
        <f>IF('Baseline model'!$B$4="AY",0,IFERROR(P*INDEX('UWYr writing pattern'!$C$4:$C$18,MATCH('Baseline model'!$CL188,'UWYr writing pattern'!$A$4:$A$18,0)) / 25,CM187))</f>
        <v>0</v>
      </c>
      <c r="CN188" s="36">
        <f t="shared" si="58"/>
        <v>6.6847513723303154</v>
      </c>
      <c r="CP188" s="34">
        <f t="shared" si="59"/>
        <v>0.101798244248685</v>
      </c>
      <c r="CQ188" s="31">
        <f>SUM($CP$9:CP188)*RLR</f>
        <v>111.97829835320357</v>
      </c>
      <c r="CR188" s="32"/>
      <c r="CS188" s="36">
        <f>CQ188-SUM($CU$9:CU188)</f>
        <v>46.326275095225498</v>
      </c>
      <c r="CU188" s="31">
        <f t="shared" si="60"/>
        <v>0.34914950026796276</v>
      </c>
      <c r="CV188" s="36">
        <f>SUM($CU$9:CU188)*RRF</f>
        <v>45.956416280584648</v>
      </c>
      <c r="CW188" s="33"/>
      <c r="CX188" s="36">
        <f t="shared" si="45"/>
        <v>92.282691375810145</v>
      </c>
      <c r="CY188" s="33"/>
      <c r="CZ188" s="31">
        <f t="shared" si="46"/>
        <v>5.6151911527574647</v>
      </c>
      <c r="DA188" s="31">
        <f t="shared" si="47"/>
        <v>32.428392566657848</v>
      </c>
      <c r="DB188" s="31">
        <f t="shared" si="48"/>
        <v>38.043583719415309</v>
      </c>
      <c r="DC188" s="31">
        <f t="shared" si="49"/>
        <v>-8.2826913758101455</v>
      </c>
      <c r="DD188" s="31"/>
      <c r="DE188" s="33">
        <f t="shared" si="50"/>
        <v>0.54710019381648389</v>
      </c>
      <c r="DF188" s="33">
        <f t="shared" si="51"/>
        <v>1.0986034687596447</v>
      </c>
      <c r="DG188" s="3"/>
      <c r="DH188" s="33">
        <f t="shared" si="52"/>
        <v>0.93315248627669645</v>
      </c>
      <c r="DI188" s="93">
        <f t="shared" si="53"/>
        <v>0.73880812800487439</v>
      </c>
      <c r="DJ188" s="3">
        <f t="shared" si="54"/>
        <v>0.73816255924089746</v>
      </c>
      <c r="DL188" s="90">
        <f t="shared" si="63"/>
        <v>0</v>
      </c>
      <c r="DM188" s="91">
        <f t="shared" si="61"/>
        <v>0</v>
      </c>
      <c r="DN188" s="89">
        <f>SUM(DM$9:DM188)*RLR</f>
        <v>120</v>
      </c>
      <c r="DO188" s="90">
        <f>DN188-SUM(DP$9:DP188)</f>
        <v>31.420492891092294</v>
      </c>
      <c r="DP188" s="89">
        <f t="shared" si="62"/>
        <v>0.23743445509641536</v>
      </c>
      <c r="DQ188" s="90">
        <f>SUM(DP$9:DP188)*RRF</f>
        <v>62.005654976235391</v>
      </c>
      <c r="DS188" s="2">
        <f t="shared" si="55"/>
        <v>1.5</v>
      </c>
      <c r="DT188" s="2">
        <f t="shared" si="56"/>
        <v>0.75</v>
      </c>
    </row>
    <row r="189" spans="90:124" x14ac:dyDescent="0.25">
      <c r="CL189" s="14">
        <f t="shared" si="57"/>
        <v>1.8</v>
      </c>
      <c r="CM189" s="59">
        <f>IF('Baseline model'!$B$4="AY",0,IFERROR(P*INDEX('UWYr writing pattern'!$C$4:$C$18,MATCH('Baseline model'!$CL189,'UWYr writing pattern'!$A$4:$A$18,0)) / 25,CM188))</f>
        <v>0</v>
      </c>
      <c r="CN189" s="36">
        <f t="shared" si="58"/>
        <v>6.5844801017453607</v>
      </c>
      <c r="CP189" s="34">
        <f t="shared" si="59"/>
        <v>0.10027127058495473</v>
      </c>
      <c r="CQ189" s="31">
        <f>SUM($CP$9:CP189)*RLR</f>
        <v>112.09862387790552</v>
      </c>
      <c r="CR189" s="32"/>
      <c r="CS189" s="36">
        <f>CQ189-SUM($CU$9:CU189)</f>
        <v>46.099153556713262</v>
      </c>
      <c r="CU189" s="31">
        <f t="shared" si="60"/>
        <v>0.34744706321419122</v>
      </c>
      <c r="CV189" s="36">
        <f>SUM($CU$9:CU189)*RRF</f>
        <v>46.199629224834581</v>
      </c>
      <c r="CW189" s="33"/>
      <c r="CX189" s="36">
        <f t="shared" si="45"/>
        <v>92.298782781547843</v>
      </c>
      <c r="CY189" s="33"/>
      <c r="CZ189" s="31">
        <f t="shared" si="46"/>
        <v>5.5309632854661022</v>
      </c>
      <c r="DA189" s="31">
        <f t="shared" si="47"/>
        <v>32.269407489699283</v>
      </c>
      <c r="DB189" s="31">
        <f t="shared" si="48"/>
        <v>37.800370775165383</v>
      </c>
      <c r="DC189" s="31">
        <f t="shared" si="49"/>
        <v>-8.2987827815478425</v>
      </c>
      <c r="DD189" s="31"/>
      <c r="DE189" s="33">
        <f t="shared" si="50"/>
        <v>0.54999558600993548</v>
      </c>
      <c r="DF189" s="33">
        <f t="shared" si="51"/>
        <v>1.0987950331136649</v>
      </c>
      <c r="DG189" s="3"/>
      <c r="DH189" s="33">
        <f t="shared" si="52"/>
        <v>0.93415519898254606</v>
      </c>
      <c r="DI189" s="93">
        <f t="shared" si="53"/>
        <v>0.74075973935410855</v>
      </c>
      <c r="DJ189" s="3">
        <f t="shared" si="54"/>
        <v>0.74012634004659072</v>
      </c>
      <c r="DL189" s="90">
        <f t="shared" si="63"/>
        <v>0</v>
      </c>
      <c r="DM189" s="91">
        <f t="shared" si="61"/>
        <v>0</v>
      </c>
      <c r="DN189" s="89">
        <f>SUM(DM$9:DM189)*RLR</f>
        <v>120</v>
      </c>
      <c r="DO189" s="90">
        <f>DN189-SUM(DP$9:DP189)</f>
        <v>31.184839194409108</v>
      </c>
      <c r="DP189" s="89">
        <f t="shared" si="62"/>
        <v>0.23565369668319222</v>
      </c>
      <c r="DQ189" s="90">
        <f>SUM(DP$9:DP189)*RRF</f>
        <v>62.170612563913622</v>
      </c>
      <c r="DS189" s="2">
        <f t="shared" si="55"/>
        <v>1.5</v>
      </c>
      <c r="DT189" s="2">
        <f t="shared" si="56"/>
        <v>0.75</v>
      </c>
    </row>
    <row r="190" spans="90:124" x14ac:dyDescent="0.25">
      <c r="CL190" s="14">
        <f t="shared" si="57"/>
        <v>1.81</v>
      </c>
      <c r="CM190" s="59">
        <f>IF('Baseline model'!$B$4="AY",0,IFERROR(P*INDEX('UWYr writing pattern'!$C$4:$C$18,MATCH('Baseline model'!$CL190,'UWYr writing pattern'!$A$4:$A$18,0)) / 25,CM189))</f>
        <v>0</v>
      </c>
      <c r="CN190" s="36">
        <f t="shared" si="58"/>
        <v>6.4857129002191805</v>
      </c>
      <c r="CP190" s="34">
        <f t="shared" si="59"/>
        <v>9.8767201526180418E-2</v>
      </c>
      <c r="CQ190" s="31">
        <f>SUM($CP$9:CP190)*RLR</f>
        <v>112.21714451973695</v>
      </c>
      <c r="CR190" s="32"/>
      <c r="CS190" s="36">
        <f>CQ190-SUM($CU$9:CU190)</f>
        <v>45.871930546869336</v>
      </c>
      <c r="CU190" s="31">
        <f t="shared" si="60"/>
        <v>0.34574365167534948</v>
      </c>
      <c r="CV190" s="36">
        <f>SUM($CU$9:CU190)*RRF</f>
        <v>46.441649781007328</v>
      </c>
      <c r="CW190" s="33"/>
      <c r="CX190" s="36">
        <f t="shared" si="45"/>
        <v>92.313580327876664</v>
      </c>
      <c r="CY190" s="33"/>
      <c r="CZ190" s="31">
        <f t="shared" si="46"/>
        <v>5.4479988361841114</v>
      </c>
      <c r="DA190" s="31">
        <f t="shared" si="47"/>
        <v>32.110351382808531</v>
      </c>
      <c r="DB190" s="31">
        <f t="shared" si="48"/>
        <v>37.558350218992643</v>
      </c>
      <c r="DC190" s="31">
        <f t="shared" si="49"/>
        <v>-8.3135803278766645</v>
      </c>
      <c r="DD190" s="31"/>
      <c r="DE190" s="33">
        <f t="shared" si="50"/>
        <v>0.5528767831072301</v>
      </c>
      <c r="DF190" s="33">
        <f t="shared" si="51"/>
        <v>1.0989711943794842</v>
      </c>
      <c r="DG190" s="3"/>
      <c r="DH190" s="33">
        <f t="shared" si="52"/>
        <v>0.93514287099780791</v>
      </c>
      <c r="DI190" s="93">
        <f t="shared" si="53"/>
        <v>0.74269676837032683</v>
      </c>
      <c r="DJ190" s="3">
        <f t="shared" si="54"/>
        <v>0.74207539249624133</v>
      </c>
      <c r="DL190" s="90">
        <f t="shared" si="63"/>
        <v>0</v>
      </c>
      <c r="DM190" s="91">
        <f t="shared" si="61"/>
        <v>0</v>
      </c>
      <c r="DN190" s="89">
        <f>SUM(DM$9:DM190)*RLR</f>
        <v>120</v>
      </c>
      <c r="DO190" s="90">
        <f>DN190-SUM(DP$9:DP190)</f>
        <v>30.950952900451043</v>
      </c>
      <c r="DP190" s="89">
        <f t="shared" si="62"/>
        <v>0.23388629395806831</v>
      </c>
      <c r="DQ190" s="90">
        <f>SUM(DP$9:DP190)*RRF</f>
        <v>62.334332969684269</v>
      </c>
      <c r="DS190" s="2">
        <f t="shared" si="55"/>
        <v>1.5</v>
      </c>
      <c r="DT190" s="2">
        <f t="shared" si="56"/>
        <v>0.75</v>
      </c>
    </row>
    <row r="191" spans="90:124" x14ac:dyDescent="0.25">
      <c r="CL191" s="14">
        <f t="shared" si="57"/>
        <v>1.82</v>
      </c>
      <c r="CM191" s="59">
        <f>IF('Baseline model'!$B$4="AY",0,IFERROR(P*INDEX('UWYr writing pattern'!$C$4:$C$18,MATCH('Baseline model'!$CL191,'UWYr writing pattern'!$A$4:$A$18,0)) / 25,CM190))</f>
        <v>0</v>
      </c>
      <c r="CN191" s="36">
        <f t="shared" si="58"/>
        <v>6.3884272067158925</v>
      </c>
      <c r="CP191" s="34">
        <f t="shared" si="59"/>
        <v>9.728569350328771E-2</v>
      </c>
      <c r="CQ191" s="31">
        <f>SUM($CP$9:CP191)*RLR</f>
        <v>112.33388735194087</v>
      </c>
      <c r="CR191" s="32"/>
      <c r="CS191" s="36">
        <f>CQ191-SUM($CU$9:CU191)</f>
        <v>45.644633899971737</v>
      </c>
      <c r="CU191" s="31">
        <f t="shared" si="60"/>
        <v>0.34403947910152</v>
      </c>
      <c r="CV191" s="36">
        <f>SUM($CU$9:CU191)*RRF</f>
        <v>46.68247741637839</v>
      </c>
      <c r="CW191" s="33"/>
      <c r="CX191" s="36">
        <f t="shared" si="45"/>
        <v>92.327111316350127</v>
      </c>
      <c r="CY191" s="33"/>
      <c r="CZ191" s="31">
        <f t="shared" si="46"/>
        <v>5.366278853641349</v>
      </c>
      <c r="DA191" s="31">
        <f t="shared" si="47"/>
        <v>31.951243729980213</v>
      </c>
      <c r="DB191" s="31">
        <f t="shared" si="48"/>
        <v>37.31752258362156</v>
      </c>
      <c r="DC191" s="31">
        <f t="shared" si="49"/>
        <v>-8.3271113163501269</v>
      </c>
      <c r="DD191" s="31"/>
      <c r="DE191" s="33">
        <f t="shared" si="50"/>
        <v>0.55574377876640946</v>
      </c>
      <c r="DF191" s="33">
        <f t="shared" si="51"/>
        <v>1.0991322775755967</v>
      </c>
      <c r="DG191" s="3"/>
      <c r="DH191" s="33">
        <f t="shared" si="52"/>
        <v>0.93611572793284059</v>
      </c>
      <c r="DI191" s="93">
        <f t="shared" si="53"/>
        <v>0.74461932401192232</v>
      </c>
      <c r="DJ191" s="3">
        <f t="shared" si="54"/>
        <v>0.7440098270525195</v>
      </c>
      <c r="DL191" s="90">
        <f t="shared" si="63"/>
        <v>0</v>
      </c>
      <c r="DM191" s="91">
        <f t="shared" si="61"/>
        <v>0</v>
      </c>
      <c r="DN191" s="89">
        <f>SUM(DM$9:DM191)*RLR</f>
        <v>120</v>
      </c>
      <c r="DO191" s="90">
        <f>DN191-SUM(DP$9:DP191)</f>
        <v>30.718820753697656</v>
      </c>
      <c r="DP191" s="89">
        <f t="shared" si="62"/>
        <v>0.23213214675338281</v>
      </c>
      <c r="DQ191" s="90">
        <f>SUM(DP$9:DP191)*RRF</f>
        <v>62.496825472411636</v>
      </c>
      <c r="DS191" s="2">
        <f t="shared" si="55"/>
        <v>1.5</v>
      </c>
      <c r="DT191" s="2">
        <f t="shared" si="56"/>
        <v>0.75</v>
      </c>
    </row>
    <row r="192" spans="90:124" x14ac:dyDescent="0.25">
      <c r="CL192" s="14">
        <f t="shared" si="57"/>
        <v>1.83</v>
      </c>
      <c r="CM192" s="59">
        <f>IF('Baseline model'!$B$4="AY",0,IFERROR(P*INDEX('UWYr writing pattern'!$C$4:$C$18,MATCH('Baseline model'!$CL192,'UWYr writing pattern'!$A$4:$A$18,0)) / 25,CM191))</f>
        <v>0</v>
      </c>
      <c r="CN192" s="36">
        <f t="shared" si="58"/>
        <v>6.2926007986151538</v>
      </c>
      <c r="CP192" s="34">
        <f t="shared" si="59"/>
        <v>9.5826408100738392E-2</v>
      </c>
      <c r="CQ192" s="31">
        <f>SUM($CP$9:CP192)*RLR</f>
        <v>112.44887904166175</v>
      </c>
      <c r="CR192" s="32"/>
      <c r="CS192" s="36">
        <f>CQ192-SUM($CU$9:CU192)</f>
        <v>45.417290835442827</v>
      </c>
      <c r="CU192" s="31">
        <f t="shared" si="60"/>
        <v>0.34233475424978804</v>
      </c>
      <c r="CV192" s="36">
        <f>SUM($CU$9:CU192)*RRF</f>
        <v>46.922111744353245</v>
      </c>
      <c r="CW192" s="33"/>
      <c r="CX192" s="36">
        <f t="shared" si="45"/>
        <v>92.339402579796072</v>
      </c>
      <c r="CY192" s="33"/>
      <c r="CZ192" s="31">
        <f t="shared" si="46"/>
        <v>5.2857846708367289</v>
      </c>
      <c r="DA192" s="31">
        <f t="shared" si="47"/>
        <v>31.792103584809976</v>
      </c>
      <c r="DB192" s="31">
        <f t="shared" si="48"/>
        <v>37.077888255646705</v>
      </c>
      <c r="DC192" s="31">
        <f t="shared" si="49"/>
        <v>-8.3394025797960722</v>
      </c>
      <c r="DD192" s="31"/>
      <c r="DE192" s="33">
        <f t="shared" si="50"/>
        <v>0.5585965683851577</v>
      </c>
      <c r="DF192" s="33">
        <f t="shared" si="51"/>
        <v>1.0992786021404295</v>
      </c>
      <c r="DG192" s="3"/>
      <c r="DH192" s="33">
        <f t="shared" si="52"/>
        <v>0.937073992013848</v>
      </c>
      <c r="DI192" s="93">
        <f t="shared" si="53"/>
        <v>0.74652751442315668</v>
      </c>
      <c r="DJ192" s="3">
        <f t="shared" si="54"/>
        <v>0.74592975334962552</v>
      </c>
      <c r="DL192" s="90">
        <f t="shared" si="63"/>
        <v>0</v>
      </c>
      <c r="DM192" s="91">
        <f t="shared" si="61"/>
        <v>0</v>
      </c>
      <c r="DN192" s="89">
        <f>SUM(DM$9:DM192)*RLR</f>
        <v>120</v>
      </c>
      <c r="DO192" s="90">
        <f>DN192-SUM(DP$9:DP192)</f>
        <v>30.488429598044931</v>
      </c>
      <c r="DP192" s="89">
        <f t="shared" si="62"/>
        <v>0.23039115565273244</v>
      </c>
      <c r="DQ192" s="90">
        <f>SUM(DP$9:DP192)*RRF</f>
        <v>62.658099281368543</v>
      </c>
      <c r="DS192" s="2">
        <f t="shared" si="55"/>
        <v>1.5</v>
      </c>
      <c r="DT192" s="2">
        <f t="shared" si="56"/>
        <v>0.75</v>
      </c>
    </row>
    <row r="193" spans="90:124" x14ac:dyDescent="0.25">
      <c r="CL193" s="14">
        <f t="shared" si="57"/>
        <v>1.84</v>
      </c>
      <c r="CM193" s="59">
        <f>IF('Baseline model'!$B$4="AY",0,IFERROR(P*INDEX('UWYr writing pattern'!$C$4:$C$18,MATCH('Baseline model'!$CL193,'UWYr writing pattern'!$A$4:$A$18,0)) / 25,CM192))</f>
        <v>0</v>
      </c>
      <c r="CN193" s="36">
        <f t="shared" si="58"/>
        <v>6.1982117866359268</v>
      </c>
      <c r="CP193" s="34">
        <f t="shared" si="59"/>
        <v>9.4389011979227305E-2</v>
      </c>
      <c r="CQ193" s="31">
        <f>SUM($CP$9:CP193)*RLR</f>
        <v>112.56214585603684</v>
      </c>
      <c r="CR193" s="32"/>
      <c r="CS193" s="36">
        <f>CQ193-SUM($CU$9:CU193)</f>
        <v>45.189927968552084</v>
      </c>
      <c r="CU193" s="31">
        <f t="shared" si="60"/>
        <v>0.34062968126582122</v>
      </c>
      <c r="CV193" s="36">
        <f>SUM($CU$9:CU193)*RRF</f>
        <v>47.160552521239325</v>
      </c>
      <c r="CW193" s="33"/>
      <c r="CX193" s="36">
        <f t="shared" si="45"/>
        <v>92.350480489791408</v>
      </c>
      <c r="CY193" s="33"/>
      <c r="CZ193" s="31">
        <f t="shared" si="46"/>
        <v>5.2064979007741776</v>
      </c>
      <c r="DA193" s="31">
        <f t="shared" si="47"/>
        <v>31.632949577986455</v>
      </c>
      <c r="DB193" s="31">
        <f t="shared" si="48"/>
        <v>36.839447478760633</v>
      </c>
      <c r="DC193" s="31">
        <f t="shared" si="49"/>
        <v>-8.3504804897914084</v>
      </c>
      <c r="DD193" s="31"/>
      <c r="DE193" s="33">
        <f t="shared" si="50"/>
        <v>0.56143514906237291</v>
      </c>
      <c r="DF193" s="33">
        <f t="shared" si="51"/>
        <v>1.0994104820213262</v>
      </c>
      <c r="DG193" s="3"/>
      <c r="DH193" s="33">
        <f t="shared" si="52"/>
        <v>0.93801788213364035</v>
      </c>
      <c r="DI193" s="93">
        <f t="shared" si="53"/>
        <v>0.74842144694024348</v>
      </c>
      <c r="DJ193" s="3">
        <f t="shared" si="54"/>
        <v>0.7478352801995034</v>
      </c>
      <c r="DL193" s="90">
        <f t="shared" si="63"/>
        <v>0</v>
      </c>
      <c r="DM193" s="91">
        <f t="shared" si="61"/>
        <v>0</v>
      </c>
      <c r="DN193" s="89">
        <f>SUM(DM$9:DM193)*RLR</f>
        <v>120</v>
      </c>
      <c r="DO193" s="90">
        <f>DN193-SUM(DP$9:DP193)</f>
        <v>30.259766376059588</v>
      </c>
      <c r="DP193" s="89">
        <f t="shared" si="62"/>
        <v>0.22866322198533698</v>
      </c>
      <c r="DQ193" s="90">
        <f>SUM(DP$9:DP193)*RRF</f>
        <v>62.818163536758284</v>
      </c>
      <c r="DS193" s="2">
        <f t="shared" si="55"/>
        <v>1.5</v>
      </c>
      <c r="DT193" s="2">
        <f t="shared" si="56"/>
        <v>0.75</v>
      </c>
    </row>
    <row r="194" spans="90:124" x14ac:dyDescent="0.25">
      <c r="CL194" s="14">
        <f t="shared" si="57"/>
        <v>1.85</v>
      </c>
      <c r="CM194" s="59">
        <f>IF('Baseline model'!$B$4="AY",0,IFERROR(P*INDEX('UWYr writing pattern'!$C$4:$C$18,MATCH('Baseline model'!$CL194,'UWYr writing pattern'!$A$4:$A$18,0)) / 25,CM193))</f>
        <v>0</v>
      </c>
      <c r="CN194" s="36">
        <f t="shared" si="58"/>
        <v>6.1052386098363876</v>
      </c>
      <c r="CP194" s="34">
        <f t="shared" si="59"/>
        <v>9.2973176799538898E-2</v>
      </c>
      <c r="CQ194" s="31">
        <f>SUM($CP$9:CP194)*RLR</f>
        <v>112.67371366819627</v>
      </c>
      <c r="CR194" s="32"/>
      <c r="CS194" s="36">
        <f>CQ194-SUM($CU$9:CU194)</f>
        <v>44.962571320947376</v>
      </c>
      <c r="CU194" s="31">
        <f t="shared" si="60"/>
        <v>0.33892445976414065</v>
      </c>
      <c r="CV194" s="36">
        <f>SUM($CU$9:CU194)*RRF</f>
        <v>47.397799643074222</v>
      </c>
      <c r="CW194" s="33"/>
      <c r="CX194" s="36">
        <f t="shared" si="45"/>
        <v>92.360370964021598</v>
      </c>
      <c r="CY194" s="33"/>
      <c r="CZ194" s="31">
        <f t="shared" si="46"/>
        <v>5.1284004322625654</v>
      </c>
      <c r="DA194" s="31">
        <f t="shared" si="47"/>
        <v>31.473799924663162</v>
      </c>
      <c r="DB194" s="31">
        <f t="shared" si="48"/>
        <v>36.602200356925728</v>
      </c>
      <c r="DC194" s="31">
        <f t="shared" si="49"/>
        <v>-8.3603709640215982</v>
      </c>
      <c r="DD194" s="31"/>
      <c r="DE194" s="33">
        <f t="shared" si="50"/>
        <v>0.56425951956040743</v>
      </c>
      <c r="DF194" s="33">
        <f t="shared" si="51"/>
        <v>1.0995282257621619</v>
      </c>
      <c r="DG194" s="3"/>
      <c r="DH194" s="33">
        <f t="shared" si="52"/>
        <v>0.93894761390163561</v>
      </c>
      <c r="DI194" s="93">
        <f t="shared" si="53"/>
        <v>0.75030122809738653</v>
      </c>
      <c r="DJ194" s="3">
        <f t="shared" si="54"/>
        <v>0.74972651559800707</v>
      </c>
      <c r="DL194" s="90">
        <f t="shared" si="63"/>
        <v>0</v>
      </c>
      <c r="DM194" s="91">
        <f t="shared" si="61"/>
        <v>0</v>
      </c>
      <c r="DN194" s="89">
        <f>SUM(DM$9:DM194)*RLR</f>
        <v>120</v>
      </c>
      <c r="DO194" s="90">
        <f>DN194-SUM(DP$9:DP194)</f>
        <v>30.032818128239143</v>
      </c>
      <c r="DP194" s="89">
        <f t="shared" si="62"/>
        <v>0.22694824782044692</v>
      </c>
      <c r="DQ194" s="90">
        <f>SUM(DP$9:DP194)*RRF</f>
        <v>62.977027310232593</v>
      </c>
      <c r="DS194" s="2">
        <f t="shared" si="55"/>
        <v>1.5</v>
      </c>
      <c r="DT194" s="2">
        <f t="shared" si="56"/>
        <v>0.75</v>
      </c>
    </row>
    <row r="195" spans="90:124" x14ac:dyDescent="0.25">
      <c r="CL195" s="14">
        <f t="shared" si="57"/>
        <v>1.86</v>
      </c>
      <c r="CM195" s="59">
        <f>IF('Baseline model'!$B$4="AY",0,IFERROR(P*INDEX('UWYr writing pattern'!$C$4:$C$18,MATCH('Baseline model'!$CL195,'UWYr writing pattern'!$A$4:$A$18,0)) / 25,CM194))</f>
        <v>0</v>
      </c>
      <c r="CN195" s="36">
        <f t="shared" si="58"/>
        <v>6.0136600306888415</v>
      </c>
      <c r="CP195" s="34">
        <f t="shared" si="59"/>
        <v>9.1578579147545816E-2</v>
      </c>
      <c r="CQ195" s="31">
        <f>SUM($CP$9:CP195)*RLR</f>
        <v>112.78360796317334</v>
      </c>
      <c r="CR195" s="32"/>
      <c r="CS195" s="36">
        <f>CQ195-SUM($CU$9:CU195)</f>
        <v>44.735246331017336</v>
      </c>
      <c r="CU195" s="31">
        <f t="shared" si="60"/>
        <v>0.33721928490710534</v>
      </c>
      <c r="CV195" s="36">
        <f>SUM($CU$9:CU195)*RRF</f>
        <v>47.633853142509196</v>
      </c>
      <c r="CW195" s="33"/>
      <c r="CX195" s="36">
        <f t="shared" si="45"/>
        <v>92.369099473526532</v>
      </c>
      <c r="CY195" s="33"/>
      <c r="CZ195" s="31">
        <f t="shared" si="46"/>
        <v>5.0514744257786264</v>
      </c>
      <c r="DA195" s="31">
        <f t="shared" si="47"/>
        <v>31.314672431712133</v>
      </c>
      <c r="DB195" s="31">
        <f t="shared" si="48"/>
        <v>36.366146857490762</v>
      </c>
      <c r="DC195" s="31">
        <f t="shared" si="49"/>
        <v>-8.3690994735265321</v>
      </c>
      <c r="DD195" s="31"/>
      <c r="DE195" s="33">
        <f t="shared" si="50"/>
        <v>0.56706968026796667</v>
      </c>
      <c r="DF195" s="33">
        <f t="shared" si="51"/>
        <v>1.0996321365896016</v>
      </c>
      <c r="DG195" s="3"/>
      <c r="DH195" s="33">
        <f t="shared" si="52"/>
        <v>0.93986339969311117</v>
      </c>
      <c r="DI195" s="93">
        <f t="shared" si="53"/>
        <v>0.75216696363277125</v>
      </c>
      <c r="DJ195" s="3">
        <f t="shared" si="54"/>
        <v>0.75160356673102213</v>
      </c>
      <c r="DL195" s="90">
        <f t="shared" si="63"/>
        <v>0</v>
      </c>
      <c r="DM195" s="91">
        <f t="shared" si="61"/>
        <v>0</v>
      </c>
      <c r="DN195" s="89">
        <f>SUM(DM$9:DM195)*RLR</f>
        <v>120</v>
      </c>
      <c r="DO195" s="90">
        <f>DN195-SUM(DP$9:DP195)</f>
        <v>29.807571992277346</v>
      </c>
      <c r="DP195" s="89">
        <f t="shared" si="62"/>
        <v>0.22524613596179358</v>
      </c>
      <c r="DQ195" s="90">
        <f>SUM(DP$9:DP195)*RRF</f>
        <v>63.134699605405856</v>
      </c>
      <c r="DS195" s="2">
        <f t="shared" si="55"/>
        <v>1.5</v>
      </c>
      <c r="DT195" s="2">
        <f t="shared" si="56"/>
        <v>0.75</v>
      </c>
    </row>
    <row r="196" spans="90:124" x14ac:dyDescent="0.25">
      <c r="CL196" s="14">
        <f t="shared" si="57"/>
        <v>1.87</v>
      </c>
      <c r="CM196" s="59">
        <f>IF('Baseline model'!$B$4="AY",0,IFERROR(P*INDEX('UWYr writing pattern'!$C$4:$C$18,MATCH('Baseline model'!$CL196,'UWYr writing pattern'!$A$4:$A$18,0)) / 25,CM195))</f>
        <v>0</v>
      </c>
      <c r="CN196" s="36">
        <f t="shared" si="58"/>
        <v>5.9234551302285086</v>
      </c>
      <c r="CP196" s="34">
        <f t="shared" si="59"/>
        <v>9.0204900460332638E-2</v>
      </c>
      <c r="CQ196" s="31">
        <f>SUM($CP$9:CP196)*RLR</f>
        <v>112.89185384372574</v>
      </c>
      <c r="CR196" s="32"/>
      <c r="CS196" s="36">
        <f>CQ196-SUM($CU$9:CU196)</f>
        <v>44.50797786408711</v>
      </c>
      <c r="CU196" s="31">
        <f t="shared" si="60"/>
        <v>0.33551434748263004</v>
      </c>
      <c r="CV196" s="36">
        <f>SUM($CU$9:CU196)*RRF</f>
        <v>47.86871318574704</v>
      </c>
      <c r="CW196" s="33"/>
      <c r="CX196" s="36">
        <f t="shared" si="45"/>
        <v>92.37669104983415</v>
      </c>
      <c r="CY196" s="33"/>
      <c r="CZ196" s="31">
        <f t="shared" si="46"/>
        <v>4.9757023093919468</v>
      </c>
      <c r="DA196" s="31">
        <f t="shared" si="47"/>
        <v>31.155584504860975</v>
      </c>
      <c r="DB196" s="31">
        <f t="shared" si="48"/>
        <v>36.131286814252924</v>
      </c>
      <c r="DC196" s="31">
        <f t="shared" si="49"/>
        <v>-8.3766910498341502</v>
      </c>
      <c r="DD196" s="31"/>
      <c r="DE196" s="33">
        <f t="shared" si="50"/>
        <v>0.56986563316365524</v>
      </c>
      <c r="DF196" s="33">
        <f t="shared" si="51"/>
        <v>1.0997225124980257</v>
      </c>
      <c r="DG196" s="3"/>
      <c r="DH196" s="33">
        <f t="shared" si="52"/>
        <v>0.9407654486977145</v>
      </c>
      <c r="DI196" s="93">
        <f t="shared" si="53"/>
        <v>0.75401875849451372</v>
      </c>
      <c r="DJ196" s="3">
        <f t="shared" si="54"/>
        <v>0.75346653998053936</v>
      </c>
      <c r="DL196" s="90">
        <f t="shared" si="63"/>
        <v>0</v>
      </c>
      <c r="DM196" s="91">
        <f t="shared" si="61"/>
        <v>0</v>
      </c>
      <c r="DN196" s="89">
        <f>SUM(DM$9:DM196)*RLR</f>
        <v>120</v>
      </c>
      <c r="DO196" s="90">
        <f>DN196-SUM(DP$9:DP196)</f>
        <v>29.584015202335266</v>
      </c>
      <c r="DP196" s="89">
        <f t="shared" si="62"/>
        <v>0.22355678994208009</v>
      </c>
      <c r="DQ196" s="90">
        <f>SUM(DP$9:DP196)*RRF</f>
        <v>63.291189358365308</v>
      </c>
      <c r="DS196" s="2">
        <f t="shared" si="55"/>
        <v>1.5</v>
      </c>
      <c r="DT196" s="2">
        <f t="shared" si="56"/>
        <v>0.75</v>
      </c>
    </row>
    <row r="197" spans="90:124" x14ac:dyDescent="0.25">
      <c r="CL197" s="14">
        <f t="shared" si="57"/>
        <v>1.88</v>
      </c>
      <c r="CM197" s="59">
        <f>IF('Baseline model'!$B$4="AY",0,IFERROR(P*INDEX('UWYr writing pattern'!$C$4:$C$18,MATCH('Baseline model'!$CL197,'UWYr writing pattern'!$A$4:$A$18,0)) / 25,CM196))</f>
        <v>0</v>
      </c>
      <c r="CN197" s="36">
        <f t="shared" si="58"/>
        <v>5.834603303275081</v>
      </c>
      <c r="CP197" s="34">
        <f t="shared" si="59"/>
        <v>8.8851826953427637E-2</v>
      </c>
      <c r="CQ197" s="31">
        <f>SUM($CP$9:CP197)*RLR</f>
        <v>112.99847603606986</v>
      </c>
      <c r="CR197" s="32"/>
      <c r="CS197" s="36">
        <f>CQ197-SUM($CU$9:CU197)</f>
        <v>44.280790222450577</v>
      </c>
      <c r="CU197" s="31">
        <f t="shared" si="60"/>
        <v>0.33380983398065334</v>
      </c>
      <c r="CV197" s="36">
        <f>SUM($CU$9:CU197)*RRF</f>
        <v>48.102380069533496</v>
      </c>
      <c r="CW197" s="33"/>
      <c r="CX197" s="36">
        <f t="shared" si="45"/>
        <v>92.383170291984072</v>
      </c>
      <c r="CY197" s="33"/>
      <c r="CZ197" s="31">
        <f t="shared" si="46"/>
        <v>4.9010667747510679</v>
      </c>
      <c r="DA197" s="31">
        <f t="shared" si="47"/>
        <v>30.9965531557154</v>
      </c>
      <c r="DB197" s="31">
        <f t="shared" si="48"/>
        <v>35.897619930466469</v>
      </c>
      <c r="DC197" s="31">
        <f t="shared" si="49"/>
        <v>-8.3831702919840723</v>
      </c>
      <c r="DD197" s="31"/>
      <c r="DE197" s="33">
        <f t="shared" si="50"/>
        <v>0.57264738178016061</v>
      </c>
      <c r="DF197" s="33">
        <f t="shared" si="51"/>
        <v>1.0997996463331436</v>
      </c>
      <c r="DG197" s="3"/>
      <c r="DH197" s="33">
        <f t="shared" si="52"/>
        <v>0.94165396696724879</v>
      </c>
      <c r="DI197" s="93">
        <f t="shared" si="53"/>
        <v>0.75585671684656286</v>
      </c>
      <c r="DJ197" s="3">
        <f t="shared" si="54"/>
        <v>0.75531554093068531</v>
      </c>
      <c r="DL197" s="90">
        <f t="shared" si="63"/>
        <v>0</v>
      </c>
      <c r="DM197" s="91">
        <f t="shared" si="61"/>
        <v>0</v>
      </c>
      <c r="DN197" s="89">
        <f>SUM(DM$9:DM197)*RLR</f>
        <v>120</v>
      </c>
      <c r="DO197" s="90">
        <f>DN197-SUM(DP$9:DP197)</f>
        <v>29.362135088317757</v>
      </c>
      <c r="DP197" s="89">
        <f t="shared" si="62"/>
        <v>0.22188011401751451</v>
      </c>
      <c r="DQ197" s="90">
        <f>SUM(DP$9:DP197)*RRF</f>
        <v>63.446505438177567</v>
      </c>
      <c r="DS197" s="2">
        <f t="shared" si="55"/>
        <v>1.5</v>
      </c>
      <c r="DT197" s="2">
        <f t="shared" si="56"/>
        <v>0.75</v>
      </c>
    </row>
    <row r="198" spans="90:124" x14ac:dyDescent="0.25">
      <c r="CL198" s="14">
        <f t="shared" si="57"/>
        <v>1.89</v>
      </c>
      <c r="CM198" s="59">
        <f>IF('Baseline model'!$B$4="AY",0,IFERROR(P*INDEX('UWYr writing pattern'!$C$4:$C$18,MATCH('Baseline model'!$CL198,'UWYr writing pattern'!$A$4:$A$18,0)) / 25,CM197))</f>
        <v>0</v>
      </c>
      <c r="CN198" s="36">
        <f t="shared" si="58"/>
        <v>5.747084253725955</v>
      </c>
      <c r="CP198" s="34">
        <f t="shared" si="59"/>
        <v>8.7519049549126218E-2</v>
      </c>
      <c r="CQ198" s="31">
        <f>SUM($CP$9:CP198)*RLR</f>
        <v>113.10349889552882</v>
      </c>
      <c r="CR198" s="32"/>
      <c r="CS198" s="36">
        <f>CQ198-SUM($CU$9:CU198)</f>
        <v>44.053707155241156</v>
      </c>
      <c r="CU198" s="31">
        <f t="shared" si="60"/>
        <v>0.33210592666837935</v>
      </c>
      <c r="CV198" s="36">
        <f>SUM($CU$9:CU198)*RRF</f>
        <v>48.334854218201357</v>
      </c>
      <c r="CW198" s="33"/>
      <c r="CX198" s="36">
        <f t="shared" si="45"/>
        <v>92.388561373442514</v>
      </c>
      <c r="CY198" s="33"/>
      <c r="CZ198" s="31">
        <f t="shared" si="46"/>
        <v>4.8275507731298024</v>
      </c>
      <c r="DA198" s="31">
        <f t="shared" si="47"/>
        <v>30.837595008668806</v>
      </c>
      <c r="DB198" s="31">
        <f t="shared" si="48"/>
        <v>35.665145781798607</v>
      </c>
      <c r="DC198" s="31">
        <f t="shared" si="49"/>
        <v>-8.3885613734425135</v>
      </c>
      <c r="DD198" s="31"/>
      <c r="DE198" s="33">
        <f t="shared" si="50"/>
        <v>0.57541493116906373</v>
      </c>
      <c r="DF198" s="33">
        <f t="shared" si="51"/>
        <v>1.0998638258743156</v>
      </c>
      <c r="DG198" s="3"/>
      <c r="DH198" s="33">
        <f t="shared" si="52"/>
        <v>0.94252915746274013</v>
      </c>
      <c r="DI198" s="93">
        <f t="shared" si="53"/>
        <v>0.75768094207456094</v>
      </c>
      <c r="DJ198" s="3">
        <f t="shared" si="54"/>
        <v>0.7571506743737052</v>
      </c>
      <c r="DL198" s="90">
        <f t="shared" si="63"/>
        <v>0</v>
      </c>
      <c r="DM198" s="91">
        <f t="shared" si="61"/>
        <v>0</v>
      </c>
      <c r="DN198" s="89">
        <f>SUM(DM$9:DM198)*RLR</f>
        <v>120</v>
      </c>
      <c r="DO198" s="90">
        <f>DN198-SUM(DP$9:DP198)</f>
        <v>29.141919075155371</v>
      </c>
      <c r="DP198" s="89">
        <f t="shared" si="62"/>
        <v>0.22021601316238318</v>
      </c>
      <c r="DQ198" s="90">
        <f>SUM(DP$9:DP198)*RRF</f>
        <v>63.600656647391233</v>
      </c>
      <c r="DS198" s="2">
        <f t="shared" si="55"/>
        <v>1.5</v>
      </c>
      <c r="DT198" s="2">
        <f t="shared" si="56"/>
        <v>0.75</v>
      </c>
    </row>
    <row r="199" spans="90:124" x14ac:dyDescent="0.25">
      <c r="CL199" s="14">
        <f t="shared" si="57"/>
        <v>1.9</v>
      </c>
      <c r="CM199" s="59">
        <f>IF('Baseline model'!$B$4="AY",0,IFERROR(P*INDEX('UWYr writing pattern'!$C$4:$C$18,MATCH('Baseline model'!$CL199,'UWYr writing pattern'!$A$4:$A$18,0)) / 25,CM198))</f>
        <v>0</v>
      </c>
      <c r="CN199" s="36">
        <f t="shared" si="58"/>
        <v>5.6608779899200661</v>
      </c>
      <c r="CP199" s="34">
        <f t="shared" si="59"/>
        <v>8.6206263805889333E-2</v>
      </c>
      <c r="CQ199" s="31">
        <f>SUM($CP$9:CP199)*RLR</f>
        <v>113.20694641209589</v>
      </c>
      <c r="CR199" s="32"/>
      <c r="CS199" s="36">
        <f>CQ199-SUM($CU$9:CU199)</f>
        <v>43.826751868143916</v>
      </c>
      <c r="CU199" s="31">
        <f t="shared" si="60"/>
        <v>0.33040280366430863</v>
      </c>
      <c r="CV199" s="36">
        <f>SUM($CU$9:CU199)*RRF</f>
        <v>48.566136180766378</v>
      </c>
      <c r="CW199" s="33"/>
      <c r="CX199" s="36">
        <f t="shared" si="45"/>
        <v>92.392888048910294</v>
      </c>
      <c r="CY199" s="33"/>
      <c r="CZ199" s="31">
        <f t="shared" si="46"/>
        <v>4.7551375115328547</v>
      </c>
      <c r="DA199" s="31">
        <f t="shared" si="47"/>
        <v>30.678726307700739</v>
      </c>
      <c r="DB199" s="31">
        <f t="shared" si="48"/>
        <v>35.433863819233594</v>
      </c>
      <c r="DC199" s="31">
        <f t="shared" si="49"/>
        <v>-8.3928880489102937</v>
      </c>
      <c r="DD199" s="31"/>
      <c r="DE199" s="33">
        <f t="shared" si="50"/>
        <v>0.57816828786626639</v>
      </c>
      <c r="DF199" s="33">
        <f t="shared" si="51"/>
        <v>1.0999153339155987</v>
      </c>
      <c r="DG199" s="3"/>
      <c r="DH199" s="33">
        <f t="shared" si="52"/>
        <v>0.94339122010079912</v>
      </c>
      <c r="DI199" s="93">
        <f t="shared" si="53"/>
        <v>0.75949153679165782</v>
      </c>
      <c r="DJ199" s="3">
        <f t="shared" si="54"/>
        <v>0.75897204431590237</v>
      </c>
      <c r="DL199" s="90">
        <f t="shared" si="63"/>
        <v>0</v>
      </c>
      <c r="DM199" s="91">
        <f t="shared" si="61"/>
        <v>0</v>
      </c>
      <c r="DN199" s="89">
        <f>SUM(DM$9:DM199)*RLR</f>
        <v>120</v>
      </c>
      <c r="DO199" s="90">
        <f>DN199-SUM(DP$9:DP199)</f>
        <v>28.923354682091713</v>
      </c>
      <c r="DP199" s="89">
        <f t="shared" si="62"/>
        <v>0.21856439306366529</v>
      </c>
      <c r="DQ199" s="90">
        <f>SUM(DP$9:DP199)*RRF</f>
        <v>63.7536517225358</v>
      </c>
      <c r="DS199" s="2">
        <f t="shared" si="55"/>
        <v>1.5</v>
      </c>
      <c r="DT199" s="2">
        <f t="shared" si="56"/>
        <v>0.75</v>
      </c>
    </row>
    <row r="200" spans="90:124" x14ac:dyDescent="0.25">
      <c r="CL200" s="14">
        <f t="shared" si="57"/>
        <v>1.91</v>
      </c>
      <c r="CM200" s="59">
        <f>IF('Baseline model'!$B$4="AY",0,IFERROR(P*INDEX('UWYr writing pattern'!$C$4:$C$18,MATCH('Baseline model'!$CL200,'UWYr writing pattern'!$A$4:$A$18,0)) / 25,CM199))</f>
        <v>0</v>
      </c>
      <c r="CN200" s="36">
        <f t="shared" si="58"/>
        <v>5.575964820071265</v>
      </c>
      <c r="CP200" s="34">
        <f t="shared" si="59"/>
        <v>8.4913169848800985E-2</v>
      </c>
      <c r="CQ200" s="31">
        <f>SUM($CP$9:CP200)*RLR</f>
        <v>113.30884221591445</v>
      </c>
      <c r="CR200" s="32"/>
      <c r="CS200" s="36">
        <f>CQ200-SUM($CU$9:CU200)</f>
        <v>43.599947032951405</v>
      </c>
      <c r="CU200" s="31">
        <f t="shared" si="60"/>
        <v>0.32870063901107943</v>
      </c>
      <c r="CV200" s="36">
        <f>SUM($CU$9:CU200)*RRF</f>
        <v>48.79622662807413</v>
      </c>
      <c r="CW200" s="33"/>
      <c r="CX200" s="36">
        <f t="shared" si="45"/>
        <v>92.396173661025529</v>
      </c>
      <c r="CY200" s="33"/>
      <c r="CZ200" s="31">
        <f t="shared" si="46"/>
        <v>4.6838104488598624</v>
      </c>
      <c r="DA200" s="31">
        <f t="shared" si="47"/>
        <v>30.519962923065982</v>
      </c>
      <c r="DB200" s="31">
        <f t="shared" si="48"/>
        <v>35.203773371925848</v>
      </c>
      <c r="DC200" s="31">
        <f t="shared" si="49"/>
        <v>-8.3961736610255286</v>
      </c>
      <c r="DD200" s="31"/>
      <c r="DE200" s="33">
        <f t="shared" si="50"/>
        <v>0.58090745985802539</v>
      </c>
      <c r="DF200" s="33">
        <f t="shared" si="51"/>
        <v>1.0999544483455419</v>
      </c>
      <c r="DG200" s="3"/>
      <c r="DH200" s="33">
        <f t="shared" si="52"/>
        <v>0.94424035179928711</v>
      </c>
      <c r="DI200" s="93">
        <f t="shared" si="53"/>
        <v>0.76128860284428379</v>
      </c>
      <c r="DJ200" s="3">
        <f t="shared" si="54"/>
        <v>0.76077975398353315</v>
      </c>
      <c r="DL200" s="90">
        <f t="shared" si="63"/>
        <v>0</v>
      </c>
      <c r="DM200" s="91">
        <f t="shared" si="61"/>
        <v>0</v>
      </c>
      <c r="DN200" s="89">
        <f>SUM(DM$9:DM200)*RLR</f>
        <v>120</v>
      </c>
      <c r="DO200" s="90">
        <f>DN200-SUM(DP$9:DP200)</f>
        <v>28.70642952197602</v>
      </c>
      <c r="DP200" s="89">
        <f t="shared" si="62"/>
        <v>0.21692516011568785</v>
      </c>
      <c r="DQ200" s="90">
        <f>SUM(DP$9:DP200)*RRF</f>
        <v>63.905499334616785</v>
      </c>
      <c r="DS200" s="2">
        <f t="shared" si="55"/>
        <v>1.5</v>
      </c>
      <c r="DT200" s="2">
        <f t="shared" si="56"/>
        <v>0.75</v>
      </c>
    </row>
    <row r="201" spans="90:124" x14ac:dyDescent="0.25">
      <c r="CL201" s="14">
        <f t="shared" si="57"/>
        <v>1.92</v>
      </c>
      <c r="CM201" s="59">
        <f>IF('Baseline model'!$B$4="AY",0,IFERROR(P*INDEX('UWYr writing pattern'!$C$4:$C$18,MATCH('Baseline model'!$CL201,'UWYr writing pattern'!$A$4:$A$18,0)) / 25,CM200))</f>
        <v>0</v>
      </c>
      <c r="CN201" s="36">
        <f t="shared" si="58"/>
        <v>5.4923253477701959</v>
      </c>
      <c r="CP201" s="34">
        <f t="shared" si="59"/>
        <v>8.3639472301068982E-2</v>
      </c>
      <c r="CQ201" s="31">
        <f>SUM($CP$9:CP201)*RLR</f>
        <v>113.40920958267573</v>
      </c>
      <c r="CR201" s="32"/>
      <c r="CS201" s="36">
        <f>CQ201-SUM($CU$9:CU201)</f>
        <v>43.373314796965545</v>
      </c>
      <c r="CU201" s="31">
        <f t="shared" si="60"/>
        <v>0.32699960274713552</v>
      </c>
      <c r="CV201" s="36">
        <f>SUM($CU$9:CU201)*RRF</f>
        <v>49.025126349997123</v>
      </c>
      <c r="CW201" s="33"/>
      <c r="CX201" s="36">
        <f t="shared" ref="CX201:CX264" si="64">CS201+CV201</f>
        <v>92.398441146962668</v>
      </c>
      <c r="CY201" s="33"/>
      <c r="CZ201" s="31">
        <f t="shared" ref="CZ201:CZ264" si="65" xml:space="preserve"> CN201*RLR*RRF</f>
        <v>4.613553292126964</v>
      </c>
      <c r="DA201" s="31">
        <f t="shared" ref="DA201:DA264" si="66">CS201*RRF</f>
        <v>30.361320357875879</v>
      </c>
      <c r="DB201" s="31">
        <f t="shared" ref="DB201:DB264" si="67">CZ201+DA201</f>
        <v>34.974873650002841</v>
      </c>
      <c r="DC201" s="31">
        <f t="shared" ref="DC201:DC264" si="68">P*RLR*RRF - CX201</f>
        <v>-8.3984411469626679</v>
      </c>
      <c r="DD201" s="31"/>
      <c r="DE201" s="33">
        <f t="shared" ref="DE201:DE264" si="69">CV201/(P*RLR*RRF)</f>
        <v>0.58363245654758478</v>
      </c>
      <c r="DF201" s="33">
        <f t="shared" ref="DF201:DF264" si="70">CX201/(P*RLR*RRF)</f>
        <v>1.0999814422257461</v>
      </c>
      <c r="DG201" s="3"/>
      <c r="DH201" s="33">
        <f t="shared" ref="DH201:DH264" si="71">CQ201/(P*RLR)</f>
        <v>0.94507674652229778</v>
      </c>
      <c r="DI201" s="93">
        <f t="shared" ref="DI201:DI264" si="72">(1-EXP(-CL201*kp))</f>
        <v>0.76307224131787821</v>
      </c>
      <c r="DJ201" s="3">
        <f t="shared" ref="DJ201:DJ264" si="73">DQ201/(P*RLR*RRF)</f>
        <v>0.76257390582865681</v>
      </c>
      <c r="DL201" s="90">
        <f t="shared" si="63"/>
        <v>0</v>
      </c>
      <c r="DM201" s="91">
        <f t="shared" si="61"/>
        <v>0</v>
      </c>
      <c r="DN201" s="89">
        <f>SUM(DM$9:DM201)*RLR</f>
        <v>120</v>
      </c>
      <c r="DO201" s="90">
        <f>DN201-SUM(DP$9:DP201)</f>
        <v>28.491131300561193</v>
      </c>
      <c r="DP201" s="89">
        <f t="shared" si="62"/>
        <v>0.21529822141482016</v>
      </c>
      <c r="DQ201" s="90">
        <f>SUM(DP$9:DP201)*RRF</f>
        <v>64.056208089607168</v>
      </c>
      <c r="DS201" s="2">
        <f t="shared" ref="DS201:DS264" si="74">ker</f>
        <v>1.5</v>
      </c>
      <c r="DT201" s="2">
        <f t="shared" ref="DT201:DT264" si="75">kp</f>
        <v>0.75</v>
      </c>
    </row>
    <row r="202" spans="90:124" x14ac:dyDescent="0.25">
      <c r="CL202" s="14">
        <f t="shared" ref="CL202:CL265" si="76">ROUND(CL201+delt.t,3)</f>
        <v>1.93</v>
      </c>
      <c r="CM202" s="59">
        <f>IF('Baseline model'!$B$4="AY",0,IFERROR(P*INDEX('UWYr writing pattern'!$C$4:$C$18,MATCH('Baseline model'!$CL202,'UWYr writing pattern'!$A$4:$A$18,0)) / 25,CM201))</f>
        <v>0</v>
      </c>
      <c r="CN202" s="36">
        <f t="shared" ref="CN202:CN265" si="77">CN201-CP202+CM202</f>
        <v>5.4099404675536427</v>
      </c>
      <c r="CP202" s="34">
        <f t="shared" ref="CP202:CP265" si="78">CN201*ker*delt.t</f>
        <v>8.2384880216552936E-2</v>
      </c>
      <c r="CQ202" s="31">
        <f>SUM($CP$9:CP202)*RLR</f>
        <v>113.5080714389356</v>
      </c>
      <c r="CR202" s="32"/>
      <c r="CS202" s="36">
        <f>CQ202-SUM($CU$9:CU202)</f>
        <v>43.146876792248179</v>
      </c>
      <c r="CU202" s="31">
        <f t="shared" ref="CU202:CU265" si="79">CS201*kp*delt.t</f>
        <v>0.32529986097724162</v>
      </c>
      <c r="CV202" s="36">
        <f>SUM($CU$9:CU202)*RRF</f>
        <v>49.252836252681192</v>
      </c>
      <c r="CW202" s="33"/>
      <c r="CX202" s="36">
        <f t="shared" si="64"/>
        <v>92.399713044929371</v>
      </c>
      <c r="CY202" s="33"/>
      <c r="CZ202" s="31">
        <f t="shared" si="65"/>
        <v>4.544349992745059</v>
      </c>
      <c r="DA202" s="31">
        <f t="shared" si="66"/>
        <v>30.202813754573722</v>
      </c>
      <c r="DB202" s="31">
        <f t="shared" si="67"/>
        <v>34.74716374731878</v>
      </c>
      <c r="DC202" s="31">
        <f t="shared" si="68"/>
        <v>-8.3997130449293707</v>
      </c>
      <c r="DD202" s="31"/>
      <c r="DE202" s="33">
        <f t="shared" si="69"/>
        <v>0.58634328872239516</v>
      </c>
      <c r="DF202" s="33">
        <f t="shared" si="70"/>
        <v>1.0999965838682069</v>
      </c>
      <c r="DG202" s="3"/>
      <c r="DH202" s="33">
        <f t="shared" si="71"/>
        <v>0.94590059532446336</v>
      </c>
      <c r="DI202" s="93">
        <f t="shared" si="72"/>
        <v>0.76484255254257549</v>
      </c>
      <c r="DJ202" s="3">
        <f t="shared" si="73"/>
        <v>0.76435460153494172</v>
      </c>
      <c r="DL202" s="90">
        <f t="shared" si="63"/>
        <v>0</v>
      </c>
      <c r="DM202" s="91">
        <f t="shared" ref="DM202:DM265" si="80">DL201*P*delt.t</f>
        <v>0</v>
      </c>
      <c r="DN202" s="89">
        <f>SUM(DM$9:DM202)*RLR</f>
        <v>120</v>
      </c>
      <c r="DO202" s="90">
        <f>DN202-SUM(DP$9:DP202)</f>
        <v>28.27744781580698</v>
      </c>
      <c r="DP202" s="89">
        <f t="shared" ref="DP202:DP265" si="81">DO201*kp*delt.t</f>
        <v>0.21368348475420895</v>
      </c>
      <c r="DQ202" s="90">
        <f>SUM(DP$9:DP202)*RRF</f>
        <v>64.205786528935107</v>
      </c>
      <c r="DS202" s="2">
        <f t="shared" si="74"/>
        <v>1.5</v>
      </c>
      <c r="DT202" s="2">
        <f t="shared" si="75"/>
        <v>0.75</v>
      </c>
    </row>
    <row r="203" spans="90:124" x14ac:dyDescent="0.25">
      <c r="CL203" s="14">
        <f t="shared" si="76"/>
        <v>1.94</v>
      </c>
      <c r="CM203" s="59">
        <f>IF('Baseline model'!$B$4="AY",0,IFERROR(P*INDEX('UWYr writing pattern'!$C$4:$C$18,MATCH('Baseline model'!$CL203,'UWYr writing pattern'!$A$4:$A$18,0)) / 25,CM202))</f>
        <v>0</v>
      </c>
      <c r="CN203" s="36">
        <f t="shared" si="77"/>
        <v>5.3287913605403379</v>
      </c>
      <c r="CP203" s="34">
        <f t="shared" si="78"/>
        <v>8.1149107013304647E-2</v>
      </c>
      <c r="CQ203" s="31">
        <f>SUM($CP$9:CP203)*RLR</f>
        <v>113.60545036735157</v>
      </c>
      <c r="CR203" s="32"/>
      <c r="CS203" s="36">
        <f>CQ203-SUM($CU$9:CU203)</f>
        <v>42.920654144722278</v>
      </c>
      <c r="CU203" s="31">
        <f t="shared" si="79"/>
        <v>0.32360157594186134</v>
      </c>
      <c r="CV203" s="36">
        <f>SUM($CU$9:CU203)*RRF</f>
        <v>49.479357355840499</v>
      </c>
      <c r="CW203" s="33"/>
      <c r="CX203" s="36">
        <f t="shared" si="64"/>
        <v>92.400011500562783</v>
      </c>
      <c r="CY203" s="33"/>
      <c r="CZ203" s="31">
        <f t="shared" si="65"/>
        <v>4.4761847428538832</v>
      </c>
      <c r="DA203" s="31">
        <f t="shared" si="66"/>
        <v>30.044457901305591</v>
      </c>
      <c r="DB203" s="31">
        <f t="shared" si="67"/>
        <v>34.520642644159473</v>
      </c>
      <c r="DC203" s="31">
        <f t="shared" si="68"/>
        <v>-8.4000115005627833</v>
      </c>
      <c r="DD203" s="31"/>
      <c r="DE203" s="33">
        <f t="shared" si="69"/>
        <v>0.58903996852191065</v>
      </c>
      <c r="DF203" s="33">
        <f t="shared" si="70"/>
        <v>1.1000001369114618</v>
      </c>
      <c r="DG203" s="3"/>
      <c r="DH203" s="33">
        <f t="shared" si="71"/>
        <v>0.94671208639459636</v>
      </c>
      <c r="DI203" s="93">
        <f t="shared" si="72"/>
        <v>0.76659963609884874</v>
      </c>
      <c r="DJ203" s="3">
        <f t="shared" si="73"/>
        <v>0.76612194202342976</v>
      </c>
      <c r="DL203" s="90">
        <f t="shared" ref="DL203:DL266" si="82">DL202-DM203+CM203</f>
        <v>0</v>
      </c>
      <c r="DM203" s="91">
        <f t="shared" si="80"/>
        <v>0</v>
      </c>
      <c r="DN203" s="89">
        <f>SUM(DM$9:DM203)*RLR</f>
        <v>120</v>
      </c>
      <c r="DO203" s="90">
        <f>DN203-SUM(DP$9:DP203)</f>
        <v>28.065366957188431</v>
      </c>
      <c r="DP203" s="89">
        <f t="shared" si="81"/>
        <v>0.21208085861855236</v>
      </c>
      <c r="DQ203" s="90">
        <f>SUM(DP$9:DP203)*RRF</f>
        <v>64.354243129968097</v>
      </c>
      <c r="DS203" s="2">
        <f t="shared" si="74"/>
        <v>1.5</v>
      </c>
      <c r="DT203" s="2">
        <f t="shared" si="75"/>
        <v>0.75</v>
      </c>
    </row>
    <row r="204" spans="90:124" x14ac:dyDescent="0.25">
      <c r="CL204" s="14">
        <f t="shared" si="76"/>
        <v>1.95</v>
      </c>
      <c r="CM204" s="59">
        <f>IF('Baseline model'!$B$4="AY",0,IFERROR(P*INDEX('UWYr writing pattern'!$C$4:$C$18,MATCH('Baseline model'!$CL204,'UWYr writing pattern'!$A$4:$A$18,0)) / 25,CM203))</f>
        <v>0</v>
      </c>
      <c r="CN204" s="36">
        <f t="shared" si="77"/>
        <v>5.248859490132233</v>
      </c>
      <c r="CP204" s="34">
        <f t="shared" si="78"/>
        <v>7.9931870408105066E-2</v>
      </c>
      <c r="CQ204" s="31">
        <f>SUM($CP$9:CP204)*RLR</f>
        <v>113.70136861184129</v>
      </c>
      <c r="CR204" s="32"/>
      <c r="CS204" s="36">
        <f>CQ204-SUM($CU$9:CU204)</f>
        <v>42.69466748312658</v>
      </c>
      <c r="CU204" s="31">
        <f t="shared" si="79"/>
        <v>0.32190490608541711</v>
      </c>
      <c r="CV204" s="36">
        <f>SUM($CU$9:CU204)*RRF</f>
        <v>49.704690790100294</v>
      </c>
      <c r="CW204" s="33"/>
      <c r="CX204" s="36">
        <f t="shared" si="64"/>
        <v>92.399358273226881</v>
      </c>
      <c r="CY204" s="33"/>
      <c r="CZ204" s="31">
        <f t="shared" si="65"/>
        <v>4.4090419717110754</v>
      </c>
      <c r="DA204" s="31">
        <f t="shared" si="66"/>
        <v>29.886267238188605</v>
      </c>
      <c r="DB204" s="31">
        <f t="shared" si="67"/>
        <v>34.295309209899678</v>
      </c>
      <c r="DC204" s="31">
        <f t="shared" si="68"/>
        <v>-8.3993582732268806</v>
      </c>
      <c r="DD204" s="31"/>
      <c r="DE204" s="33">
        <f t="shared" si="69"/>
        <v>0.59172250940595583</v>
      </c>
      <c r="DF204" s="33">
        <f t="shared" si="70"/>
        <v>1.0999923603955581</v>
      </c>
      <c r="DG204" s="3"/>
      <c r="DH204" s="33">
        <f t="shared" si="71"/>
        <v>0.94751140509867737</v>
      </c>
      <c r="DI204" s="93">
        <f t="shared" si="72"/>
        <v>0.76834359082311121</v>
      </c>
      <c r="DJ204" s="3">
        <f t="shared" si="73"/>
        <v>0.76787602745825401</v>
      </c>
      <c r="DL204" s="90">
        <f t="shared" si="82"/>
        <v>0</v>
      </c>
      <c r="DM204" s="91">
        <f t="shared" si="80"/>
        <v>0</v>
      </c>
      <c r="DN204" s="89">
        <f>SUM(DM$9:DM204)*RLR</f>
        <v>120</v>
      </c>
      <c r="DO204" s="90">
        <f>DN204-SUM(DP$9:DP204)</f>
        <v>27.854876705009517</v>
      </c>
      <c r="DP204" s="89">
        <f t="shared" si="81"/>
        <v>0.21049025217891323</v>
      </c>
      <c r="DQ204" s="90">
        <f>SUM(DP$9:DP204)*RRF</f>
        <v>64.501586306493337</v>
      </c>
      <c r="DS204" s="2">
        <f t="shared" si="74"/>
        <v>1.5</v>
      </c>
      <c r="DT204" s="2">
        <f t="shared" si="75"/>
        <v>0.75</v>
      </c>
    </row>
    <row r="205" spans="90:124" x14ac:dyDescent="0.25">
      <c r="CL205" s="14">
        <f t="shared" si="76"/>
        <v>1.96</v>
      </c>
      <c r="CM205" s="59">
        <f>IF('Baseline model'!$B$4="AY",0,IFERROR(P*INDEX('UWYr writing pattern'!$C$4:$C$18,MATCH('Baseline model'!$CL205,'UWYr writing pattern'!$A$4:$A$18,0)) / 25,CM204))</f>
        <v>0</v>
      </c>
      <c r="CN205" s="36">
        <f t="shared" si="77"/>
        <v>5.1701265977802491</v>
      </c>
      <c r="CP205" s="34">
        <f t="shared" si="78"/>
        <v>7.8732892351983497E-2</v>
      </c>
      <c r="CQ205" s="31">
        <f>SUM($CP$9:CP205)*RLR</f>
        <v>113.79584808266365</v>
      </c>
      <c r="CR205" s="32"/>
      <c r="CS205" s="36">
        <f>CQ205-SUM($CU$9:CU205)</f>
        <v>42.468936947825497</v>
      </c>
      <c r="CU205" s="31">
        <f t="shared" si="79"/>
        <v>0.32021000612344935</v>
      </c>
      <c r="CV205" s="36">
        <f>SUM($CU$9:CU205)*RRF</f>
        <v>49.928837794386709</v>
      </c>
      <c r="CW205" s="33"/>
      <c r="CX205" s="36">
        <f t="shared" si="64"/>
        <v>92.397774742212206</v>
      </c>
      <c r="CY205" s="33"/>
      <c r="CZ205" s="31">
        <f t="shared" si="65"/>
        <v>4.342906342135409</v>
      </c>
      <c r="DA205" s="31">
        <f t="shared" si="66"/>
        <v>29.728255863477845</v>
      </c>
      <c r="DB205" s="31">
        <f t="shared" si="67"/>
        <v>34.071162205613255</v>
      </c>
      <c r="DC205" s="31">
        <f t="shared" si="68"/>
        <v>-8.3977747422122064</v>
      </c>
      <c r="DD205" s="31"/>
      <c r="DE205" s="33">
        <f t="shared" si="69"/>
        <v>0.5943909261236513</v>
      </c>
      <c r="DF205" s="33">
        <f t="shared" si="70"/>
        <v>1.0999735088358595</v>
      </c>
      <c r="DG205" s="3"/>
      <c r="DH205" s="33">
        <f t="shared" si="71"/>
        <v>0.94829873402219711</v>
      </c>
      <c r="DI205" s="93">
        <f t="shared" si="72"/>
        <v>0.77007451481327616</v>
      </c>
      <c r="DJ205" s="3">
        <f t="shared" si="73"/>
        <v>0.76961695725231716</v>
      </c>
      <c r="DL205" s="90">
        <f t="shared" si="82"/>
        <v>0</v>
      </c>
      <c r="DM205" s="91">
        <f t="shared" si="80"/>
        <v>0</v>
      </c>
      <c r="DN205" s="89">
        <f>SUM(DM$9:DM205)*RLR</f>
        <v>120</v>
      </c>
      <c r="DO205" s="90">
        <f>DN205-SUM(DP$9:DP205)</f>
        <v>27.645965129721944</v>
      </c>
      <c r="DP205" s="89">
        <f t="shared" si="81"/>
        <v>0.20891157528757137</v>
      </c>
      <c r="DQ205" s="90">
        <f>SUM(DP$9:DP205)*RRF</f>
        <v>64.647824409194641</v>
      </c>
      <c r="DS205" s="2">
        <f t="shared" si="74"/>
        <v>1.5</v>
      </c>
      <c r="DT205" s="2">
        <f t="shared" si="75"/>
        <v>0.75</v>
      </c>
    </row>
    <row r="206" spans="90:124" x14ac:dyDescent="0.25">
      <c r="CL206" s="14">
        <f t="shared" si="76"/>
        <v>1.97</v>
      </c>
      <c r="CM206" s="59">
        <f>IF('Baseline model'!$B$4="AY",0,IFERROR(P*INDEX('UWYr writing pattern'!$C$4:$C$18,MATCH('Baseline model'!$CL206,'UWYr writing pattern'!$A$4:$A$18,0)) / 25,CM205))</f>
        <v>0</v>
      </c>
      <c r="CN206" s="36">
        <f t="shared" si="77"/>
        <v>5.0925746988135456</v>
      </c>
      <c r="CP206" s="34">
        <f t="shared" si="78"/>
        <v>7.7551898966703739E-2</v>
      </c>
      <c r="CQ206" s="31">
        <f>SUM($CP$9:CP206)*RLR</f>
        <v>113.8889103614237</v>
      </c>
      <c r="CR206" s="32"/>
      <c r="CS206" s="36">
        <f>CQ206-SUM($CU$9:CU206)</f>
        <v>42.243482199476844</v>
      </c>
      <c r="CU206" s="31">
        <f t="shared" si="79"/>
        <v>0.31851702710869123</v>
      </c>
      <c r="CV206" s="36">
        <f>SUM($CU$9:CU206)*RRF</f>
        <v>50.151799713362792</v>
      </c>
      <c r="CW206" s="33"/>
      <c r="CX206" s="36">
        <f t="shared" si="64"/>
        <v>92.395281912839636</v>
      </c>
      <c r="CY206" s="33"/>
      <c r="CZ206" s="31">
        <f t="shared" si="65"/>
        <v>4.2777627470033783</v>
      </c>
      <c r="DA206" s="31">
        <f t="shared" si="66"/>
        <v>29.57043753963379</v>
      </c>
      <c r="DB206" s="31">
        <f t="shared" si="67"/>
        <v>33.848200286637166</v>
      </c>
      <c r="DC206" s="31">
        <f t="shared" si="68"/>
        <v>-8.3952819128396357</v>
      </c>
      <c r="DD206" s="31"/>
      <c r="DE206" s="33">
        <f t="shared" si="69"/>
        <v>0.59704523468289039</v>
      </c>
      <c r="DF206" s="33">
        <f t="shared" si="70"/>
        <v>1.09994383229571</v>
      </c>
      <c r="DG206" s="3"/>
      <c r="DH206" s="33">
        <f t="shared" si="71"/>
        <v>0.9490742530118641</v>
      </c>
      <c r="DI206" s="93">
        <f t="shared" si="72"/>
        <v>0.77179250543427436</v>
      </c>
      <c r="DJ206" s="3">
        <f t="shared" si="73"/>
        <v>0.77134483007292465</v>
      </c>
      <c r="DL206" s="90">
        <f t="shared" si="82"/>
        <v>0</v>
      </c>
      <c r="DM206" s="91">
        <f t="shared" si="80"/>
        <v>0</v>
      </c>
      <c r="DN206" s="89">
        <f>SUM(DM$9:DM206)*RLR</f>
        <v>120</v>
      </c>
      <c r="DO206" s="90">
        <f>DN206-SUM(DP$9:DP206)</f>
        <v>27.438620391249032</v>
      </c>
      <c r="DP206" s="89">
        <f t="shared" si="81"/>
        <v>0.20734473847291457</v>
      </c>
      <c r="DQ206" s="90">
        <f>SUM(DP$9:DP206)*RRF</f>
        <v>64.792965726125672</v>
      </c>
      <c r="DS206" s="2">
        <f t="shared" si="74"/>
        <v>1.5</v>
      </c>
      <c r="DT206" s="2">
        <f t="shared" si="75"/>
        <v>0.75</v>
      </c>
    </row>
    <row r="207" spans="90:124" x14ac:dyDescent="0.25">
      <c r="CL207" s="14">
        <f t="shared" si="76"/>
        <v>1.98</v>
      </c>
      <c r="CM207" s="59">
        <f>IF('Baseline model'!$B$4="AY",0,IFERROR(P*INDEX('UWYr writing pattern'!$C$4:$C$18,MATCH('Baseline model'!$CL207,'UWYr writing pattern'!$A$4:$A$18,0)) / 25,CM206))</f>
        <v>0</v>
      </c>
      <c r="CN207" s="36">
        <f t="shared" si="77"/>
        <v>5.0161860783313426</v>
      </c>
      <c r="CP207" s="34">
        <f t="shared" si="78"/>
        <v>7.6388620482203184E-2</v>
      </c>
      <c r="CQ207" s="31">
        <f>SUM($CP$9:CP207)*RLR</f>
        <v>113.98057670600235</v>
      </c>
      <c r="CR207" s="32"/>
      <c r="CS207" s="36">
        <f>CQ207-SUM($CU$9:CU207)</f>
        <v>42.018322427559426</v>
      </c>
      <c r="CU207" s="31">
        <f t="shared" si="79"/>
        <v>0.31682611649607634</v>
      </c>
      <c r="CV207" s="36">
        <f>SUM($CU$9:CU207)*RRF</f>
        <v>50.373577994910043</v>
      </c>
      <c r="CW207" s="33"/>
      <c r="CX207" s="36">
        <f t="shared" si="64"/>
        <v>92.391900422469462</v>
      </c>
      <c r="CY207" s="33"/>
      <c r="CZ207" s="31">
        <f t="shared" si="65"/>
        <v>4.213596305798327</v>
      </c>
      <c r="DA207" s="31">
        <f t="shared" si="66"/>
        <v>29.412825699291595</v>
      </c>
      <c r="DB207" s="31">
        <f t="shared" si="67"/>
        <v>33.626422005089921</v>
      </c>
      <c r="DC207" s="31">
        <f t="shared" si="68"/>
        <v>-8.3919004224694618</v>
      </c>
      <c r="DD207" s="31"/>
      <c r="DE207" s="33">
        <f t="shared" si="69"/>
        <v>0.59968545232035764</v>
      </c>
      <c r="DF207" s="33">
        <f t="shared" si="70"/>
        <v>1.0999035764579699</v>
      </c>
      <c r="DG207" s="3"/>
      <c r="DH207" s="33">
        <f t="shared" si="71"/>
        <v>0.94983813921668625</v>
      </c>
      <c r="DI207" s="93">
        <f t="shared" si="72"/>
        <v>0.77349765932353121</v>
      </c>
      <c r="DJ207" s="3">
        <f t="shared" si="73"/>
        <v>0.77305974384737774</v>
      </c>
      <c r="DL207" s="90">
        <f t="shared" si="82"/>
        <v>0</v>
      </c>
      <c r="DM207" s="91">
        <f t="shared" si="80"/>
        <v>0</v>
      </c>
      <c r="DN207" s="89">
        <f>SUM(DM$9:DM207)*RLR</f>
        <v>120</v>
      </c>
      <c r="DO207" s="90">
        <f>DN207-SUM(DP$9:DP207)</f>
        <v>27.232830738314661</v>
      </c>
      <c r="DP207" s="89">
        <f t="shared" si="81"/>
        <v>0.20578965293436774</v>
      </c>
      <c r="DQ207" s="90">
        <f>SUM(DP$9:DP207)*RRF</f>
        <v>64.937018483179727</v>
      </c>
      <c r="DS207" s="2">
        <f t="shared" si="74"/>
        <v>1.5</v>
      </c>
      <c r="DT207" s="2">
        <f t="shared" si="75"/>
        <v>0.75</v>
      </c>
    </row>
    <row r="208" spans="90:124" x14ac:dyDescent="0.25">
      <c r="CL208" s="14">
        <f t="shared" si="76"/>
        <v>1.99</v>
      </c>
      <c r="CM208" s="59">
        <f>IF('Baseline model'!$B$4="AY",0,IFERROR(P*INDEX('UWYr writing pattern'!$C$4:$C$18,MATCH('Baseline model'!$CL208,'UWYr writing pattern'!$A$4:$A$18,0)) / 25,CM207))</f>
        <v>0</v>
      </c>
      <c r="CN208" s="36">
        <f t="shared" si="77"/>
        <v>4.9409432871563723</v>
      </c>
      <c r="CP208" s="34">
        <f t="shared" si="78"/>
        <v>7.5242791174970139E-2</v>
      </c>
      <c r="CQ208" s="31">
        <f>SUM($CP$9:CP208)*RLR</f>
        <v>114.07086805541232</v>
      </c>
      <c r="CR208" s="32"/>
      <c r="CS208" s="36">
        <f>CQ208-SUM($CU$9:CU208)</f>
        <v>41.793476358762703</v>
      </c>
      <c r="CU208" s="31">
        <f t="shared" si="79"/>
        <v>0.31513741820669572</v>
      </c>
      <c r="CV208" s="36">
        <f>SUM($CU$9:CU208)*RRF</f>
        <v>50.59417418765473</v>
      </c>
      <c r="CW208" s="33"/>
      <c r="CX208" s="36">
        <f t="shared" si="64"/>
        <v>92.387650546417433</v>
      </c>
      <c r="CY208" s="33"/>
      <c r="CZ208" s="31">
        <f t="shared" si="65"/>
        <v>4.1503923612113525</v>
      </c>
      <c r="DA208" s="31">
        <f t="shared" si="66"/>
        <v>29.255433451133889</v>
      </c>
      <c r="DB208" s="31">
        <f t="shared" si="67"/>
        <v>33.405825812345242</v>
      </c>
      <c r="DC208" s="31">
        <f t="shared" si="68"/>
        <v>-8.3876505464174329</v>
      </c>
      <c r="DD208" s="31"/>
      <c r="DE208" s="33">
        <f t="shared" si="69"/>
        <v>0.60231159747208007</v>
      </c>
      <c r="DF208" s="33">
        <f t="shared" si="70"/>
        <v>1.0998529826954457</v>
      </c>
      <c r="DG208" s="3"/>
      <c r="DH208" s="33">
        <f t="shared" si="71"/>
        <v>0.95059056712843604</v>
      </c>
      <c r="DI208" s="93">
        <f t="shared" si="72"/>
        <v>0.77519007239640259</v>
      </c>
      <c r="DJ208" s="3">
        <f t="shared" si="73"/>
        <v>0.77476179576852255</v>
      </c>
      <c r="DL208" s="90">
        <f t="shared" si="82"/>
        <v>0</v>
      </c>
      <c r="DM208" s="91">
        <f t="shared" si="80"/>
        <v>0</v>
      </c>
      <c r="DN208" s="89">
        <f>SUM(DM$9:DM208)*RLR</f>
        <v>120</v>
      </c>
      <c r="DO208" s="90">
        <f>DN208-SUM(DP$9:DP208)</f>
        <v>27.028584507777296</v>
      </c>
      <c r="DP208" s="89">
        <f t="shared" si="81"/>
        <v>0.20424623053735996</v>
      </c>
      <c r="DQ208" s="90">
        <f>SUM(DP$9:DP208)*RRF</f>
        <v>65.079990844555894</v>
      </c>
      <c r="DS208" s="2">
        <f t="shared" si="74"/>
        <v>1.5</v>
      </c>
      <c r="DT208" s="2">
        <f t="shared" si="75"/>
        <v>0.75</v>
      </c>
    </row>
    <row r="209" spans="90:124" x14ac:dyDescent="0.25">
      <c r="CL209" s="14">
        <f t="shared" si="76"/>
        <v>2</v>
      </c>
      <c r="CM209" s="59">
        <f>IF('Baseline model'!$B$4="AY",0,IFERROR(P*INDEX('UWYr writing pattern'!$C$4:$C$18,MATCH('Baseline model'!$CL209,'UWYr writing pattern'!$A$4:$A$18,0)) / 25,CM208))</f>
        <v>0</v>
      </c>
      <c r="CN209" s="36">
        <f t="shared" si="77"/>
        <v>4.8668291378490265</v>
      </c>
      <c r="CP209" s="34">
        <f t="shared" si="78"/>
        <v>7.4114149307345584E-2</v>
      </c>
      <c r="CQ209" s="31">
        <f>SUM($CP$9:CP209)*RLR</f>
        <v>114.15980503458114</v>
      </c>
      <c r="CR209" s="32"/>
      <c r="CS209" s="36">
        <f>CQ209-SUM($CU$9:CU209)</f>
        <v>41.568962265240799</v>
      </c>
      <c r="CU209" s="31">
        <f t="shared" si="79"/>
        <v>0.31345107269072026</v>
      </c>
      <c r="CV209" s="36">
        <f>SUM($CU$9:CU209)*RRF</f>
        <v>50.813589938538236</v>
      </c>
      <c r="CW209" s="33"/>
      <c r="CX209" s="36">
        <f t="shared" si="64"/>
        <v>92.382552203779028</v>
      </c>
      <c r="CY209" s="33"/>
      <c r="CZ209" s="31">
        <f t="shared" si="65"/>
        <v>4.0881364757931822</v>
      </c>
      <c r="DA209" s="31">
        <f t="shared" si="66"/>
        <v>29.098273585668558</v>
      </c>
      <c r="DB209" s="31">
        <f t="shared" si="67"/>
        <v>33.186410061461743</v>
      </c>
      <c r="DC209" s="31">
        <f t="shared" si="68"/>
        <v>-8.3825522037790279</v>
      </c>
      <c r="DD209" s="31"/>
      <c r="DE209" s="33">
        <f t="shared" si="69"/>
        <v>0.60492368974450283</v>
      </c>
      <c r="DF209" s="33">
        <f t="shared" si="70"/>
        <v>1.0997922881402264</v>
      </c>
      <c r="DG209" s="3"/>
      <c r="DH209" s="33">
        <f t="shared" si="71"/>
        <v>0.95133170862150951</v>
      </c>
      <c r="DI209" s="93">
        <f t="shared" si="72"/>
        <v>0.77686983985157021</v>
      </c>
      <c r="DJ209" s="3">
        <f t="shared" si="73"/>
        <v>0.7764510823002585</v>
      </c>
      <c r="DL209" s="90">
        <f t="shared" si="82"/>
        <v>0</v>
      </c>
      <c r="DM209" s="91">
        <f t="shared" si="80"/>
        <v>0</v>
      </c>
      <c r="DN209" s="89">
        <f>SUM(DM$9:DM209)*RLR</f>
        <v>120</v>
      </c>
      <c r="DO209" s="90">
        <f>DN209-SUM(DP$9:DP209)</f>
        <v>26.825870123968969</v>
      </c>
      <c r="DP209" s="89">
        <f t="shared" si="81"/>
        <v>0.20271438380832973</v>
      </c>
      <c r="DQ209" s="90">
        <f>SUM(DP$9:DP209)*RRF</f>
        <v>65.221890913221714</v>
      </c>
      <c r="DS209" s="2">
        <f t="shared" si="74"/>
        <v>1.5</v>
      </c>
      <c r="DT209" s="2">
        <f t="shared" si="75"/>
        <v>0.75</v>
      </c>
    </row>
    <row r="210" spans="90:124" x14ac:dyDescent="0.25">
      <c r="CL210" s="14">
        <f t="shared" si="76"/>
        <v>2.0099999999999998</v>
      </c>
      <c r="CM210" s="59">
        <f>IF('Baseline model'!$B$4="AY",0,IFERROR(P*INDEX('UWYr writing pattern'!$C$4:$C$18,MATCH('Baseline model'!$CL210,'UWYr writing pattern'!$A$4:$A$18,0)) / 25,CM209))</f>
        <v>0</v>
      </c>
      <c r="CN210" s="36">
        <f t="shared" si="77"/>
        <v>4.7938267007812909</v>
      </c>
      <c r="CP210" s="34">
        <f t="shared" si="78"/>
        <v>7.300243706773539E-2</v>
      </c>
      <c r="CQ210" s="31">
        <f>SUM($CP$9:CP210)*RLR</f>
        <v>114.24740795906241</v>
      </c>
      <c r="CR210" s="32"/>
      <c r="CS210" s="36">
        <f>CQ210-SUM($CU$9:CU210)</f>
        <v>41.344797972732763</v>
      </c>
      <c r="CU210" s="31">
        <f t="shared" si="79"/>
        <v>0.31176721698930598</v>
      </c>
      <c r="CV210" s="36">
        <f>SUM($CU$9:CU210)*RRF</f>
        <v>51.031826990430751</v>
      </c>
      <c r="CW210" s="33"/>
      <c r="CX210" s="36">
        <f t="shared" si="64"/>
        <v>92.376624963163522</v>
      </c>
      <c r="CY210" s="33"/>
      <c r="CZ210" s="31">
        <f t="shared" si="65"/>
        <v>4.0268144286562846</v>
      </c>
      <c r="DA210" s="31">
        <f t="shared" si="66"/>
        <v>28.941358580912933</v>
      </c>
      <c r="DB210" s="31">
        <f t="shared" si="67"/>
        <v>32.96817300956922</v>
      </c>
      <c r="DC210" s="31">
        <f t="shared" si="68"/>
        <v>-8.3766249631635219</v>
      </c>
      <c r="DD210" s="31"/>
      <c r="DE210" s="33">
        <f t="shared" si="69"/>
        <v>0.60752174988608032</v>
      </c>
      <c r="DF210" s="33">
        <f t="shared" si="70"/>
        <v>1.0997217257519467</v>
      </c>
      <c r="DG210" s="3"/>
      <c r="DH210" s="33">
        <f t="shared" si="71"/>
        <v>0.95206173299218677</v>
      </c>
      <c r="DI210" s="93">
        <f t="shared" si="72"/>
        <v>0.77853705617639601</v>
      </c>
      <c r="DJ210" s="3">
        <f t="shared" si="73"/>
        <v>0.77812769918300673</v>
      </c>
      <c r="DL210" s="90">
        <f t="shared" si="82"/>
        <v>0</v>
      </c>
      <c r="DM210" s="91">
        <f t="shared" si="80"/>
        <v>0</v>
      </c>
      <c r="DN210" s="89">
        <f>SUM(DM$9:DM210)*RLR</f>
        <v>120</v>
      </c>
      <c r="DO210" s="90">
        <f>DN210-SUM(DP$9:DP210)</f>
        <v>26.624676098039203</v>
      </c>
      <c r="DP210" s="89">
        <f t="shared" si="81"/>
        <v>0.20119402592976726</v>
      </c>
      <c r="DQ210" s="90">
        <f>SUM(DP$9:DP210)*RRF</f>
        <v>65.362726731372561</v>
      </c>
      <c r="DS210" s="2">
        <f t="shared" si="74"/>
        <v>1.5</v>
      </c>
      <c r="DT210" s="2">
        <f t="shared" si="75"/>
        <v>0.75</v>
      </c>
    </row>
    <row r="211" spans="90:124" x14ac:dyDescent="0.25">
      <c r="CL211" s="14">
        <f t="shared" si="76"/>
        <v>2.02</v>
      </c>
      <c r="CM211" s="59">
        <f>IF('Baseline model'!$B$4="AY",0,IFERROR(P*INDEX('UWYr writing pattern'!$C$4:$C$18,MATCH('Baseline model'!$CL211,'UWYr writing pattern'!$A$4:$A$18,0)) / 25,CM210))</f>
        <v>0</v>
      </c>
      <c r="CN211" s="36">
        <f t="shared" si="77"/>
        <v>4.7219193002695716</v>
      </c>
      <c r="CP211" s="34">
        <f t="shared" si="78"/>
        <v>7.1907400511719358E-2</v>
      </c>
      <c r="CQ211" s="31">
        <f>SUM($CP$9:CP211)*RLR</f>
        <v>114.33369683967648</v>
      </c>
      <c r="CR211" s="32"/>
      <c r="CS211" s="36">
        <f>CQ211-SUM($CU$9:CU211)</f>
        <v>41.121000868551334</v>
      </c>
      <c r="CU211" s="31">
        <f t="shared" si="79"/>
        <v>0.31008598479549571</v>
      </c>
      <c r="CV211" s="36">
        <f>SUM($CU$9:CU211)*RRF</f>
        <v>51.248887179787594</v>
      </c>
      <c r="CW211" s="33"/>
      <c r="CX211" s="36">
        <f t="shared" si="64"/>
        <v>92.369888048338936</v>
      </c>
      <c r="CY211" s="33"/>
      <c r="CZ211" s="31">
        <f t="shared" si="65"/>
        <v>3.96641221222644</v>
      </c>
      <c r="DA211" s="31">
        <f t="shared" si="66"/>
        <v>28.784700607985933</v>
      </c>
      <c r="DB211" s="31">
        <f t="shared" si="67"/>
        <v>32.75111282021237</v>
      </c>
      <c r="DC211" s="31">
        <f t="shared" si="68"/>
        <v>-8.369888048338936</v>
      </c>
      <c r="DD211" s="31"/>
      <c r="DE211" s="33">
        <f t="shared" si="69"/>
        <v>0.61010579975937618</v>
      </c>
      <c r="DF211" s="33">
        <f t="shared" si="70"/>
        <v>1.0996415243849873</v>
      </c>
      <c r="DG211" s="3"/>
      <c r="DH211" s="33">
        <f t="shared" si="71"/>
        <v>0.95278080699730394</v>
      </c>
      <c r="DI211" s="93">
        <f t="shared" si="72"/>
        <v>0.78019181515223834</v>
      </c>
      <c r="DJ211" s="3">
        <f t="shared" si="73"/>
        <v>0.7797917414391341</v>
      </c>
      <c r="DL211" s="90">
        <f t="shared" si="82"/>
        <v>0</v>
      </c>
      <c r="DM211" s="91">
        <f t="shared" si="80"/>
        <v>0</v>
      </c>
      <c r="DN211" s="89">
        <f>SUM(DM$9:DM211)*RLR</f>
        <v>120</v>
      </c>
      <c r="DO211" s="90">
        <f>DN211-SUM(DP$9:DP211)</f>
        <v>26.424991027303903</v>
      </c>
      <c r="DP211" s="89">
        <f t="shared" si="81"/>
        <v>0.19968507073529401</v>
      </c>
      <c r="DQ211" s="90">
        <f>SUM(DP$9:DP211)*RRF</f>
        <v>65.50250628088726</v>
      </c>
      <c r="DS211" s="2">
        <f t="shared" si="74"/>
        <v>1.5</v>
      </c>
      <c r="DT211" s="2">
        <f t="shared" si="75"/>
        <v>0.75</v>
      </c>
    </row>
    <row r="212" spans="90:124" x14ac:dyDescent="0.25">
      <c r="CL212" s="14">
        <f t="shared" si="76"/>
        <v>2.0299999999999998</v>
      </c>
      <c r="CM212" s="59">
        <f>IF('Baseline model'!$B$4="AY",0,IFERROR(P*INDEX('UWYr writing pattern'!$C$4:$C$18,MATCH('Baseline model'!$CL212,'UWYr writing pattern'!$A$4:$A$18,0)) / 25,CM211))</f>
        <v>0</v>
      </c>
      <c r="CN212" s="36">
        <f t="shared" si="77"/>
        <v>4.6510905107655285</v>
      </c>
      <c r="CP212" s="34">
        <f t="shared" si="78"/>
        <v>7.0828789504043574E-2</v>
      </c>
      <c r="CQ212" s="31">
        <f>SUM($CP$9:CP212)*RLR</f>
        <v>114.41869138708132</v>
      </c>
      <c r="CR212" s="32"/>
      <c r="CS212" s="36">
        <f>CQ212-SUM($CU$9:CU212)</f>
        <v>40.897587909442052</v>
      </c>
      <c r="CU212" s="31">
        <f t="shared" si="79"/>
        <v>0.30840750651413501</v>
      </c>
      <c r="CV212" s="36">
        <f>SUM($CU$9:CU212)*RRF</f>
        <v>51.464772434347488</v>
      </c>
      <c r="CW212" s="33"/>
      <c r="CX212" s="36">
        <f t="shared" si="64"/>
        <v>92.362360343789533</v>
      </c>
      <c r="CY212" s="33"/>
      <c r="CZ212" s="31">
        <f t="shared" si="65"/>
        <v>3.9069160290430434</v>
      </c>
      <c r="DA212" s="31">
        <f t="shared" si="66"/>
        <v>28.628311536609434</v>
      </c>
      <c r="DB212" s="31">
        <f t="shared" si="67"/>
        <v>32.535227565652477</v>
      </c>
      <c r="DC212" s="31">
        <f t="shared" si="68"/>
        <v>-8.3623603437895326</v>
      </c>
      <c r="DD212" s="31"/>
      <c r="DE212" s="33">
        <f t="shared" si="69"/>
        <v>0.61267586231366056</v>
      </c>
      <c r="DF212" s="33">
        <f t="shared" si="70"/>
        <v>1.0995519088546373</v>
      </c>
      <c r="DG212" s="3"/>
      <c r="DH212" s="33">
        <f t="shared" si="71"/>
        <v>0.95348909489234435</v>
      </c>
      <c r="DI212" s="93">
        <f t="shared" si="72"/>
        <v>0.78183420985972552</v>
      </c>
      <c r="DJ212" s="3">
        <f t="shared" si="73"/>
        <v>0.78144330337834067</v>
      </c>
      <c r="DL212" s="90">
        <f t="shared" si="82"/>
        <v>0</v>
      </c>
      <c r="DM212" s="91">
        <f t="shared" si="80"/>
        <v>0</v>
      </c>
      <c r="DN212" s="89">
        <f>SUM(DM$9:DM212)*RLR</f>
        <v>120</v>
      </c>
      <c r="DO212" s="90">
        <f>DN212-SUM(DP$9:DP212)</f>
        <v>26.226803594599119</v>
      </c>
      <c r="DP212" s="89">
        <f t="shared" si="81"/>
        <v>0.19818743270477929</v>
      </c>
      <c r="DQ212" s="90">
        <f>SUM(DP$9:DP212)*RRF</f>
        <v>65.641237483780614</v>
      </c>
      <c r="DS212" s="2">
        <f t="shared" si="74"/>
        <v>1.5</v>
      </c>
      <c r="DT212" s="2">
        <f t="shared" si="75"/>
        <v>0.75</v>
      </c>
    </row>
    <row r="213" spans="90:124" x14ac:dyDescent="0.25">
      <c r="CL213" s="14">
        <f t="shared" si="76"/>
        <v>2.04</v>
      </c>
      <c r="CM213" s="59">
        <f>IF('Baseline model'!$B$4="AY",0,IFERROR(P*INDEX('UWYr writing pattern'!$C$4:$C$18,MATCH('Baseline model'!$CL213,'UWYr writing pattern'!$A$4:$A$18,0)) / 25,CM212))</f>
        <v>0</v>
      </c>
      <c r="CN213" s="36">
        <f t="shared" si="77"/>
        <v>4.5813241531040454</v>
      </c>
      <c r="CP213" s="34">
        <f t="shared" si="78"/>
        <v>6.9766357661482939E-2</v>
      </c>
      <c r="CQ213" s="31">
        <f>SUM($CP$9:CP213)*RLR</f>
        <v>114.5024110162751</v>
      </c>
      <c r="CR213" s="32"/>
      <c r="CS213" s="36">
        <f>CQ213-SUM($CU$9:CU213)</f>
        <v>40.674575629315015</v>
      </c>
      <c r="CU213" s="31">
        <f t="shared" si="79"/>
        <v>0.3067319093208154</v>
      </c>
      <c r="CV213" s="36">
        <f>SUM($CU$9:CU213)*RRF</f>
        <v>51.679484770872058</v>
      </c>
      <c r="CW213" s="33"/>
      <c r="CX213" s="36">
        <f t="shared" si="64"/>
        <v>92.35406040018708</v>
      </c>
      <c r="CY213" s="33"/>
      <c r="CZ213" s="31">
        <f t="shared" si="65"/>
        <v>3.8483122886073975</v>
      </c>
      <c r="DA213" s="31">
        <f t="shared" si="66"/>
        <v>28.472202940520507</v>
      </c>
      <c r="DB213" s="31">
        <f t="shared" si="67"/>
        <v>32.320515229127906</v>
      </c>
      <c r="DC213" s="31">
        <f t="shared" si="68"/>
        <v>-8.3540604001870804</v>
      </c>
      <c r="DD213" s="31"/>
      <c r="DE213" s="33">
        <f t="shared" si="69"/>
        <v>0.61523196155800064</v>
      </c>
      <c r="DF213" s="33">
        <f t="shared" si="70"/>
        <v>1.0994531000022272</v>
      </c>
      <c r="DG213" s="3"/>
      <c r="DH213" s="33">
        <f t="shared" si="71"/>
        <v>0.95418675846895917</v>
      </c>
      <c r="DI213" s="93">
        <f t="shared" si="72"/>
        <v>0.78346433268399296</v>
      </c>
      <c r="DJ213" s="3">
        <f t="shared" si="73"/>
        <v>0.78308247860300306</v>
      </c>
      <c r="DL213" s="90">
        <f t="shared" si="82"/>
        <v>0</v>
      </c>
      <c r="DM213" s="91">
        <f t="shared" si="80"/>
        <v>0</v>
      </c>
      <c r="DN213" s="89">
        <f>SUM(DM$9:DM213)*RLR</f>
        <v>120</v>
      </c>
      <c r="DO213" s="90">
        <f>DN213-SUM(DP$9:DP213)</f>
        <v>26.030102567639631</v>
      </c>
      <c r="DP213" s="89">
        <f t="shared" si="81"/>
        <v>0.1967010269594934</v>
      </c>
      <c r="DQ213" s="90">
        <f>SUM(DP$9:DP213)*RRF</f>
        <v>65.778928202652253</v>
      </c>
      <c r="DS213" s="2">
        <f t="shared" si="74"/>
        <v>1.5</v>
      </c>
      <c r="DT213" s="2">
        <f t="shared" si="75"/>
        <v>0.75</v>
      </c>
    </row>
    <row r="214" spans="90:124" x14ac:dyDescent="0.25">
      <c r="CL214" s="14">
        <f t="shared" si="76"/>
        <v>2.0499999999999998</v>
      </c>
      <c r="CM214" s="59">
        <f>IF('Baseline model'!$B$4="AY",0,IFERROR(P*INDEX('UWYr writing pattern'!$C$4:$C$18,MATCH('Baseline model'!$CL214,'UWYr writing pattern'!$A$4:$A$18,0)) / 25,CM213))</f>
        <v>0</v>
      </c>
      <c r="CN214" s="36">
        <f t="shared" si="77"/>
        <v>4.5126042908074844</v>
      </c>
      <c r="CP214" s="34">
        <f t="shared" si="78"/>
        <v>6.8719862296560685E-2</v>
      </c>
      <c r="CQ214" s="31">
        <f>SUM($CP$9:CP214)*RLR</f>
        <v>114.58487485103097</v>
      </c>
      <c r="CR214" s="32"/>
      <c r="CS214" s="36">
        <f>CQ214-SUM($CU$9:CU214)</f>
        <v>40.451980146851028</v>
      </c>
      <c r="CU214" s="31">
        <f t="shared" si="79"/>
        <v>0.30505931721986262</v>
      </c>
      <c r="CV214" s="36">
        <f>SUM($CU$9:CU214)*RRF</f>
        <v>51.89302629292596</v>
      </c>
      <c r="CW214" s="33"/>
      <c r="CX214" s="36">
        <f t="shared" si="64"/>
        <v>92.345006439776995</v>
      </c>
      <c r="CY214" s="33"/>
      <c r="CZ214" s="31">
        <f t="shared" si="65"/>
        <v>3.7905876042782864</v>
      </c>
      <c r="DA214" s="31">
        <f t="shared" si="66"/>
        <v>28.316386102795718</v>
      </c>
      <c r="DB214" s="31">
        <f t="shared" si="67"/>
        <v>32.106973707074005</v>
      </c>
      <c r="DC214" s="31">
        <f t="shared" si="68"/>
        <v>-8.345006439776995</v>
      </c>
      <c r="DD214" s="31"/>
      <c r="DE214" s="33">
        <f t="shared" si="69"/>
        <v>0.61777412253483288</v>
      </c>
      <c r="DF214" s="33">
        <f t="shared" si="70"/>
        <v>1.09934531475925</v>
      </c>
      <c r="DG214" s="3"/>
      <c r="DH214" s="33">
        <f t="shared" si="71"/>
        <v>0.9548739570919248</v>
      </c>
      <c r="DI214" s="93">
        <f t="shared" si="72"/>
        <v>0.7850822753198794</v>
      </c>
      <c r="DJ214" s="3">
        <f t="shared" si="73"/>
        <v>0.78470936001348046</v>
      </c>
      <c r="DL214" s="90">
        <f t="shared" si="82"/>
        <v>0</v>
      </c>
      <c r="DM214" s="91">
        <f t="shared" si="80"/>
        <v>0</v>
      </c>
      <c r="DN214" s="89">
        <f>SUM(DM$9:DM214)*RLR</f>
        <v>120</v>
      </c>
      <c r="DO214" s="90">
        <f>DN214-SUM(DP$9:DP214)</f>
        <v>25.834876798382339</v>
      </c>
      <c r="DP214" s="89">
        <f t="shared" si="81"/>
        <v>0.19522576925729723</v>
      </c>
      <c r="DQ214" s="90">
        <f>SUM(DP$9:DP214)*RRF</f>
        <v>65.91558624113236</v>
      </c>
      <c r="DS214" s="2">
        <f t="shared" si="74"/>
        <v>1.5</v>
      </c>
      <c r="DT214" s="2">
        <f t="shared" si="75"/>
        <v>0.75</v>
      </c>
    </row>
    <row r="215" spans="90:124" x14ac:dyDescent="0.25">
      <c r="CL215" s="14">
        <f t="shared" si="76"/>
        <v>2.06</v>
      </c>
      <c r="CM215" s="59">
        <f>IF('Baseline model'!$B$4="AY",0,IFERROR(P*INDEX('UWYr writing pattern'!$C$4:$C$18,MATCH('Baseline model'!$CL215,'UWYr writing pattern'!$A$4:$A$18,0)) / 25,CM214))</f>
        <v>0</v>
      </c>
      <c r="CN215" s="36">
        <f t="shared" si="77"/>
        <v>4.4449152264453717</v>
      </c>
      <c r="CP215" s="34">
        <f t="shared" si="78"/>
        <v>6.7689064362112264E-2</v>
      </c>
      <c r="CQ215" s="31">
        <f>SUM($CP$9:CP215)*RLR</f>
        <v>114.66610172826552</v>
      </c>
      <c r="CR215" s="32"/>
      <c r="CS215" s="36">
        <f>CQ215-SUM($CU$9:CU215)</f>
        <v>40.229817172984184</v>
      </c>
      <c r="CU215" s="31">
        <f t="shared" si="79"/>
        <v>0.30338985110138272</v>
      </c>
      <c r="CV215" s="36">
        <f>SUM($CU$9:CU215)*RRF</f>
        <v>52.105399188696929</v>
      </c>
      <c r="CW215" s="33"/>
      <c r="CX215" s="36">
        <f t="shared" si="64"/>
        <v>92.33521636168112</v>
      </c>
      <c r="CY215" s="33"/>
      <c r="CZ215" s="31">
        <f t="shared" si="65"/>
        <v>3.7337287902141121</v>
      </c>
      <c r="DA215" s="31">
        <f t="shared" si="66"/>
        <v>28.160872021088927</v>
      </c>
      <c r="DB215" s="31">
        <f t="shared" si="67"/>
        <v>31.894600811303039</v>
      </c>
      <c r="DC215" s="31">
        <f t="shared" si="68"/>
        <v>-8.3352163616811197</v>
      </c>
      <c r="DD215" s="31"/>
      <c r="DE215" s="33">
        <f t="shared" si="69"/>
        <v>0.620302371294011</v>
      </c>
      <c r="DF215" s="33">
        <f t="shared" si="70"/>
        <v>1.0992287662104896</v>
      </c>
      <c r="DG215" s="3"/>
      <c r="DH215" s="33">
        <f t="shared" si="71"/>
        <v>0.95555084773554599</v>
      </c>
      <c r="DI215" s="93">
        <f t="shared" si="72"/>
        <v>0.78668812877708483</v>
      </c>
      <c r="DJ215" s="3">
        <f t="shared" si="73"/>
        <v>0.78632403981337939</v>
      </c>
      <c r="DL215" s="90">
        <f t="shared" si="82"/>
        <v>0</v>
      </c>
      <c r="DM215" s="91">
        <f t="shared" si="80"/>
        <v>0</v>
      </c>
      <c r="DN215" s="89">
        <f>SUM(DM$9:DM215)*RLR</f>
        <v>120</v>
      </c>
      <c r="DO215" s="90">
        <f>DN215-SUM(DP$9:DP215)</f>
        <v>25.641115222394475</v>
      </c>
      <c r="DP215" s="89">
        <f t="shared" si="81"/>
        <v>0.19376157598786756</v>
      </c>
      <c r="DQ215" s="90">
        <f>SUM(DP$9:DP215)*RRF</f>
        <v>66.051219344323869</v>
      </c>
      <c r="DS215" s="2">
        <f t="shared" si="74"/>
        <v>1.5</v>
      </c>
      <c r="DT215" s="2">
        <f t="shared" si="75"/>
        <v>0.75</v>
      </c>
    </row>
    <row r="216" spans="90:124" x14ac:dyDescent="0.25">
      <c r="CL216" s="14">
        <f t="shared" si="76"/>
        <v>2.0699999999999998</v>
      </c>
      <c r="CM216" s="59">
        <f>IF('Baseline model'!$B$4="AY",0,IFERROR(P*INDEX('UWYr writing pattern'!$C$4:$C$18,MATCH('Baseline model'!$CL216,'UWYr writing pattern'!$A$4:$A$18,0)) / 25,CM215))</f>
        <v>0</v>
      </c>
      <c r="CN216" s="36">
        <f t="shared" si="77"/>
        <v>4.3782414980486912</v>
      </c>
      <c r="CP216" s="34">
        <f t="shared" si="78"/>
        <v>6.6673728396680579E-2</v>
      </c>
      <c r="CQ216" s="31">
        <f>SUM($CP$9:CP216)*RLR</f>
        <v>114.74611020234153</v>
      </c>
      <c r="CR216" s="32"/>
      <c r="CS216" s="36">
        <f>CQ216-SUM($CU$9:CU216)</f>
        <v>40.008102018262818</v>
      </c>
      <c r="CU216" s="31">
        <f t="shared" si="79"/>
        <v>0.3017236287973814</v>
      </c>
      <c r="CV216" s="36">
        <f>SUM($CU$9:CU216)*RRF</f>
        <v>52.316605728855095</v>
      </c>
      <c r="CW216" s="33"/>
      <c r="CX216" s="36">
        <f t="shared" si="64"/>
        <v>92.324707747117913</v>
      </c>
      <c r="CY216" s="33"/>
      <c r="CZ216" s="31">
        <f t="shared" si="65"/>
        <v>3.6777228583609003</v>
      </c>
      <c r="DA216" s="31">
        <f t="shared" si="66"/>
        <v>28.005671412783972</v>
      </c>
      <c r="DB216" s="31">
        <f t="shared" si="67"/>
        <v>31.683394271144873</v>
      </c>
      <c r="DC216" s="31">
        <f t="shared" si="68"/>
        <v>-8.3247077471179125</v>
      </c>
      <c r="DD216" s="31"/>
      <c r="DE216" s="33">
        <f t="shared" si="69"/>
        <v>0.62281673486732259</v>
      </c>
      <c r="DF216" s="33">
        <f t="shared" si="70"/>
        <v>1.0991036636561655</v>
      </c>
      <c r="DG216" s="3"/>
      <c r="DH216" s="33">
        <f t="shared" si="71"/>
        <v>0.95621758501951271</v>
      </c>
      <c r="DI216" s="93">
        <f t="shared" si="72"/>
        <v>0.78828198338528932</v>
      </c>
      <c r="DJ216" s="3">
        <f t="shared" si="73"/>
        <v>0.787926609514779</v>
      </c>
      <c r="DL216" s="90">
        <f t="shared" si="82"/>
        <v>0</v>
      </c>
      <c r="DM216" s="91">
        <f t="shared" si="80"/>
        <v>0</v>
      </c>
      <c r="DN216" s="89">
        <f>SUM(DM$9:DM216)*RLR</f>
        <v>120</v>
      </c>
      <c r="DO216" s="90">
        <f>DN216-SUM(DP$9:DP216)</f>
        <v>25.448806858226519</v>
      </c>
      <c r="DP216" s="89">
        <f t="shared" si="81"/>
        <v>0.19230836416795857</v>
      </c>
      <c r="DQ216" s="90">
        <f>SUM(DP$9:DP216)*RRF</f>
        <v>66.185835199241438</v>
      </c>
      <c r="DS216" s="2">
        <f t="shared" si="74"/>
        <v>1.5</v>
      </c>
      <c r="DT216" s="2">
        <f t="shared" si="75"/>
        <v>0.75</v>
      </c>
    </row>
    <row r="217" spans="90:124" x14ac:dyDescent="0.25">
      <c r="CL217" s="14">
        <f t="shared" si="76"/>
        <v>2.08</v>
      </c>
      <c r="CM217" s="59">
        <f>IF('Baseline model'!$B$4="AY",0,IFERROR(P*INDEX('UWYr writing pattern'!$C$4:$C$18,MATCH('Baseline model'!$CL217,'UWYr writing pattern'!$A$4:$A$18,0)) / 25,CM216))</f>
        <v>0</v>
      </c>
      <c r="CN217" s="36">
        <f t="shared" si="77"/>
        <v>4.3125678755779608</v>
      </c>
      <c r="CP217" s="34">
        <f t="shared" si="78"/>
        <v>6.5673622470730372E-2</v>
      </c>
      <c r="CQ217" s="31">
        <f>SUM($CP$9:CP217)*RLR</f>
        <v>114.8249185493064</v>
      </c>
      <c r="CR217" s="32"/>
      <c r="CS217" s="36">
        <f>CQ217-SUM($CU$9:CU217)</f>
        <v>39.786849600090719</v>
      </c>
      <c r="CU217" s="31">
        <f t="shared" si="79"/>
        <v>0.30006076513697116</v>
      </c>
      <c r="CV217" s="36">
        <f>SUM($CU$9:CU217)*RRF</f>
        <v>52.526648264450976</v>
      </c>
      <c r="CW217" s="33"/>
      <c r="CX217" s="36">
        <f t="shared" si="64"/>
        <v>92.313497864541688</v>
      </c>
      <c r="CY217" s="33"/>
      <c r="CZ217" s="31">
        <f t="shared" si="65"/>
        <v>3.6225570154854871</v>
      </c>
      <c r="DA217" s="31">
        <f t="shared" si="66"/>
        <v>27.850794720063501</v>
      </c>
      <c r="DB217" s="31">
        <f t="shared" si="67"/>
        <v>31.473351735548988</v>
      </c>
      <c r="DC217" s="31">
        <f t="shared" si="68"/>
        <v>-8.3134978645416879</v>
      </c>
      <c r="DD217" s="31"/>
      <c r="DE217" s="33">
        <f t="shared" si="69"/>
        <v>0.62531724124346399</v>
      </c>
      <c r="DF217" s="33">
        <f t="shared" si="70"/>
        <v>1.0989702126731153</v>
      </c>
      <c r="DG217" s="3"/>
      <c r="DH217" s="33">
        <f t="shared" si="71"/>
        <v>0.95687432124422001</v>
      </c>
      <c r="DI217" s="93">
        <f t="shared" si="72"/>
        <v>0.78986392879923528</v>
      </c>
      <c r="DJ217" s="3">
        <f t="shared" si="73"/>
        <v>0.7895171599434182</v>
      </c>
      <c r="DL217" s="90">
        <f t="shared" si="82"/>
        <v>0</v>
      </c>
      <c r="DM217" s="91">
        <f t="shared" si="80"/>
        <v>0</v>
      </c>
      <c r="DN217" s="89">
        <f>SUM(DM$9:DM217)*RLR</f>
        <v>120</v>
      </c>
      <c r="DO217" s="90">
        <f>DN217-SUM(DP$9:DP217)</f>
        <v>25.257940806789819</v>
      </c>
      <c r="DP217" s="89">
        <f t="shared" si="81"/>
        <v>0.19086605143669888</v>
      </c>
      <c r="DQ217" s="90">
        <f>SUM(DP$9:DP217)*RRF</f>
        <v>66.319441435247128</v>
      </c>
      <c r="DS217" s="2">
        <f t="shared" si="74"/>
        <v>1.5</v>
      </c>
      <c r="DT217" s="2">
        <f t="shared" si="75"/>
        <v>0.75</v>
      </c>
    </row>
    <row r="218" spans="90:124" x14ac:dyDescent="0.25">
      <c r="CL218" s="14">
        <f t="shared" si="76"/>
        <v>2.09</v>
      </c>
      <c r="CM218" s="59">
        <f>IF('Baseline model'!$B$4="AY",0,IFERROR(P*INDEX('UWYr writing pattern'!$C$4:$C$18,MATCH('Baseline model'!$CL218,'UWYr writing pattern'!$A$4:$A$18,0)) / 25,CM217))</f>
        <v>0</v>
      </c>
      <c r="CN218" s="36">
        <f t="shared" si="77"/>
        <v>4.2478793574442912</v>
      </c>
      <c r="CP218" s="34">
        <f t="shared" si="78"/>
        <v>6.4688518133669409E-2</v>
      </c>
      <c r="CQ218" s="31">
        <f>SUM($CP$9:CP218)*RLR</f>
        <v>114.9025447710668</v>
      </c>
      <c r="CR218" s="32"/>
      <c r="CS218" s="36">
        <f>CQ218-SUM($CU$9:CU218)</f>
        <v>39.566074449850433</v>
      </c>
      <c r="CU218" s="31">
        <f t="shared" si="79"/>
        <v>0.2984013720006804</v>
      </c>
      <c r="CV218" s="36">
        <f>SUM($CU$9:CU218)*RRF</f>
        <v>52.735529224851454</v>
      </c>
      <c r="CW218" s="33"/>
      <c r="CX218" s="36">
        <f t="shared" si="64"/>
        <v>92.30160367470188</v>
      </c>
      <c r="CY218" s="33"/>
      <c r="CZ218" s="31">
        <f t="shared" si="65"/>
        <v>3.568218660253204</v>
      </c>
      <c r="DA218" s="31">
        <f t="shared" si="66"/>
        <v>27.696252114895302</v>
      </c>
      <c r="DB218" s="31">
        <f t="shared" si="67"/>
        <v>31.264470775148506</v>
      </c>
      <c r="DC218" s="31">
        <f t="shared" si="68"/>
        <v>-8.3016036747018802</v>
      </c>
      <c r="DD218" s="31"/>
      <c r="DE218" s="33">
        <f t="shared" si="69"/>
        <v>0.62780391934346969</v>
      </c>
      <c r="DF218" s="33">
        <f t="shared" si="70"/>
        <v>1.0988286151750224</v>
      </c>
      <c r="DG218" s="3"/>
      <c r="DH218" s="33">
        <f t="shared" si="71"/>
        <v>0.95752120642555671</v>
      </c>
      <c r="DI218" s="93">
        <f t="shared" si="72"/>
        <v>0.79143405400376898</v>
      </c>
      <c r="DJ218" s="3">
        <f t="shared" si="73"/>
        <v>0.79109578124384261</v>
      </c>
      <c r="DL218" s="90">
        <f t="shared" si="82"/>
        <v>0</v>
      </c>
      <c r="DM218" s="91">
        <f t="shared" si="80"/>
        <v>0</v>
      </c>
      <c r="DN218" s="89">
        <f>SUM(DM$9:DM218)*RLR</f>
        <v>120</v>
      </c>
      <c r="DO218" s="90">
        <f>DN218-SUM(DP$9:DP218)</f>
        <v>25.068506250738892</v>
      </c>
      <c r="DP218" s="89">
        <f t="shared" si="81"/>
        <v>0.18943455605092363</v>
      </c>
      <c r="DQ218" s="90">
        <f>SUM(DP$9:DP218)*RRF</f>
        <v>66.452045624482778</v>
      </c>
      <c r="DS218" s="2">
        <f t="shared" si="74"/>
        <v>1.5</v>
      </c>
      <c r="DT218" s="2">
        <f t="shared" si="75"/>
        <v>0.75</v>
      </c>
    </row>
    <row r="219" spans="90:124" x14ac:dyDescent="0.25">
      <c r="CL219" s="14">
        <f t="shared" si="76"/>
        <v>2.1</v>
      </c>
      <c r="CM219" s="59">
        <f>IF('Baseline model'!$B$4="AY",0,IFERROR(P*INDEX('UWYr writing pattern'!$C$4:$C$18,MATCH('Baseline model'!$CL219,'UWYr writing pattern'!$A$4:$A$18,0)) / 25,CM218))</f>
        <v>0</v>
      </c>
      <c r="CN219" s="36">
        <f t="shared" si="77"/>
        <v>4.1841611670826264</v>
      </c>
      <c r="CP219" s="34">
        <f t="shared" si="78"/>
        <v>6.3718190361664373E-2</v>
      </c>
      <c r="CQ219" s="31">
        <f>SUM($CP$9:CP219)*RLR</f>
        <v>114.97900659950081</v>
      </c>
      <c r="CR219" s="32"/>
      <c r="CS219" s="36">
        <f>CQ219-SUM($CU$9:CU219)</f>
        <v>39.345790719910568</v>
      </c>
      <c r="CU219" s="31">
        <f t="shared" si="79"/>
        <v>0.29674555837387823</v>
      </c>
      <c r="CV219" s="36">
        <f>SUM($CU$9:CU219)*RRF</f>
        <v>52.943251115713167</v>
      </c>
      <c r="CW219" s="33"/>
      <c r="CX219" s="36">
        <f t="shared" si="64"/>
        <v>92.289041835623735</v>
      </c>
      <c r="CY219" s="33"/>
      <c r="CZ219" s="31">
        <f t="shared" si="65"/>
        <v>3.5146953803494059</v>
      </c>
      <c r="DA219" s="31">
        <f t="shared" si="66"/>
        <v>27.542053503937396</v>
      </c>
      <c r="DB219" s="31">
        <f t="shared" si="67"/>
        <v>31.056748884286801</v>
      </c>
      <c r="DC219" s="31">
        <f t="shared" si="68"/>
        <v>-8.2890418356237348</v>
      </c>
      <c r="DD219" s="31"/>
      <c r="DE219" s="33">
        <f t="shared" si="69"/>
        <v>0.63027679899658529</v>
      </c>
      <c r="DF219" s="33">
        <f t="shared" si="70"/>
        <v>1.0986790694717112</v>
      </c>
      <c r="DG219" s="3"/>
      <c r="DH219" s="33">
        <f t="shared" si="71"/>
        <v>0.95815838832917344</v>
      </c>
      <c r="DI219" s="93">
        <f t="shared" si="72"/>
        <v>0.79299244731884744</v>
      </c>
      <c r="DJ219" s="3">
        <f t="shared" si="73"/>
        <v>0.79266256288451364</v>
      </c>
      <c r="DL219" s="90">
        <f t="shared" si="82"/>
        <v>0</v>
      </c>
      <c r="DM219" s="91">
        <f t="shared" si="80"/>
        <v>0</v>
      </c>
      <c r="DN219" s="89">
        <f>SUM(DM$9:DM219)*RLR</f>
        <v>120</v>
      </c>
      <c r="DO219" s="90">
        <f>DN219-SUM(DP$9:DP219)</f>
        <v>24.880492453858352</v>
      </c>
      <c r="DP219" s="89">
        <f t="shared" si="81"/>
        <v>0.18801379688054171</v>
      </c>
      <c r="DQ219" s="90">
        <f>SUM(DP$9:DP219)*RRF</f>
        <v>66.583655282299148</v>
      </c>
      <c r="DS219" s="2">
        <f t="shared" si="74"/>
        <v>1.5</v>
      </c>
      <c r="DT219" s="2">
        <f t="shared" si="75"/>
        <v>0.75</v>
      </c>
    </row>
    <row r="220" spans="90:124" x14ac:dyDescent="0.25">
      <c r="CL220" s="14">
        <f t="shared" si="76"/>
        <v>2.11</v>
      </c>
      <c r="CM220" s="59">
        <f>IF('Baseline model'!$B$4="AY",0,IFERROR(P*INDEX('UWYr writing pattern'!$C$4:$C$18,MATCH('Baseline model'!$CL220,'UWYr writing pattern'!$A$4:$A$18,0)) / 25,CM219))</f>
        <v>0</v>
      </c>
      <c r="CN220" s="36">
        <f t="shared" si="77"/>
        <v>4.1213987495763869</v>
      </c>
      <c r="CP220" s="34">
        <f t="shared" si="78"/>
        <v>6.2762417506239399E-2</v>
      </c>
      <c r="CQ220" s="31">
        <f>SUM($CP$9:CP220)*RLR</f>
        <v>115.05432150050828</v>
      </c>
      <c r="CR220" s="32"/>
      <c r="CS220" s="36">
        <f>CQ220-SUM($CU$9:CU220)</f>
        <v>39.126012190518708</v>
      </c>
      <c r="CU220" s="31">
        <f t="shared" si="79"/>
        <v>0.29509343039932928</v>
      </c>
      <c r="CV220" s="36">
        <f>SUM($CU$9:CU220)*RRF</f>
        <v>53.149816516992701</v>
      </c>
      <c r="CW220" s="33"/>
      <c r="CX220" s="36">
        <f t="shared" si="64"/>
        <v>92.275828707511408</v>
      </c>
      <c r="CY220" s="33"/>
      <c r="CZ220" s="31">
        <f t="shared" si="65"/>
        <v>3.4619749496441647</v>
      </c>
      <c r="DA220" s="31">
        <f t="shared" si="66"/>
        <v>27.388208533363095</v>
      </c>
      <c r="DB220" s="31">
        <f t="shared" si="67"/>
        <v>30.85018348300726</v>
      </c>
      <c r="DC220" s="31">
        <f t="shared" si="68"/>
        <v>-8.2758287075114083</v>
      </c>
      <c r="DD220" s="31"/>
      <c r="DE220" s="33">
        <f t="shared" si="69"/>
        <v>0.63273591091657977</v>
      </c>
      <c r="DF220" s="33">
        <f t="shared" si="70"/>
        <v>1.0985217703275167</v>
      </c>
      <c r="DG220" s="3"/>
      <c r="DH220" s="33">
        <f t="shared" si="71"/>
        <v>0.95878601250423567</v>
      </c>
      <c r="DI220" s="93">
        <f t="shared" si="72"/>
        <v>0.79453919640450521</v>
      </c>
      <c r="DJ220" s="3">
        <f t="shared" si="73"/>
        <v>0.79421759366287981</v>
      </c>
      <c r="DL220" s="90">
        <f t="shared" si="82"/>
        <v>0</v>
      </c>
      <c r="DM220" s="91">
        <f t="shared" si="80"/>
        <v>0</v>
      </c>
      <c r="DN220" s="89">
        <f>SUM(DM$9:DM220)*RLR</f>
        <v>120</v>
      </c>
      <c r="DO220" s="90">
        <f>DN220-SUM(DP$9:DP220)</f>
        <v>24.693888760454414</v>
      </c>
      <c r="DP220" s="89">
        <f t="shared" si="81"/>
        <v>0.18660369340393765</v>
      </c>
      <c r="DQ220" s="90">
        <f>SUM(DP$9:DP220)*RRF</f>
        <v>66.714277867681901</v>
      </c>
      <c r="DS220" s="2">
        <f t="shared" si="74"/>
        <v>1.5</v>
      </c>
      <c r="DT220" s="2">
        <f t="shared" si="75"/>
        <v>0.75</v>
      </c>
    </row>
    <row r="221" spans="90:124" x14ac:dyDescent="0.25">
      <c r="CL221" s="14">
        <f t="shared" si="76"/>
        <v>2.12</v>
      </c>
      <c r="CM221" s="59">
        <f>IF('Baseline model'!$B$4="AY",0,IFERROR(P*INDEX('UWYr writing pattern'!$C$4:$C$18,MATCH('Baseline model'!$CL221,'UWYr writing pattern'!$A$4:$A$18,0)) / 25,CM220))</f>
        <v>0</v>
      </c>
      <c r="CN221" s="36">
        <f t="shared" si="77"/>
        <v>4.0595777683327414</v>
      </c>
      <c r="CP221" s="34">
        <f t="shared" si="78"/>
        <v>6.1820981243645809E-2</v>
      </c>
      <c r="CQ221" s="31">
        <f>SUM($CP$9:CP221)*RLR</f>
        <v>115.12850667800065</v>
      </c>
      <c r="CR221" s="32"/>
      <c r="CS221" s="36">
        <f>CQ221-SUM($CU$9:CU221)</f>
        <v>38.906752276582182</v>
      </c>
      <c r="CU221" s="31">
        <f t="shared" si="79"/>
        <v>0.2934450914288903</v>
      </c>
      <c r="CV221" s="36">
        <f>SUM($CU$9:CU221)*RRF</f>
        <v>53.355228080992923</v>
      </c>
      <c r="CW221" s="33"/>
      <c r="CX221" s="36">
        <f t="shared" si="64"/>
        <v>92.261980357575112</v>
      </c>
      <c r="CY221" s="33"/>
      <c r="CZ221" s="31">
        <f t="shared" si="65"/>
        <v>3.4100453253995027</v>
      </c>
      <c r="DA221" s="31">
        <f t="shared" si="66"/>
        <v>27.234726593607526</v>
      </c>
      <c r="DB221" s="31">
        <f t="shared" si="67"/>
        <v>30.644771919007027</v>
      </c>
      <c r="DC221" s="31">
        <f t="shared" si="68"/>
        <v>-8.2619803575751121</v>
      </c>
      <c r="DD221" s="31"/>
      <c r="DE221" s="33">
        <f t="shared" si="69"/>
        <v>0.63518128667848717</v>
      </c>
      <c r="DF221" s="33">
        <f t="shared" si="70"/>
        <v>1.0983569090187513</v>
      </c>
      <c r="DG221" s="3"/>
      <c r="DH221" s="33">
        <f t="shared" si="71"/>
        <v>0.95940422231667211</v>
      </c>
      <c r="DI221" s="93">
        <f t="shared" si="72"/>
        <v>0.79607438826578658</v>
      </c>
      <c r="DJ221" s="3">
        <f t="shared" si="73"/>
        <v>0.79576096171040822</v>
      </c>
      <c r="DL221" s="90">
        <f t="shared" si="82"/>
        <v>0</v>
      </c>
      <c r="DM221" s="91">
        <f t="shared" si="80"/>
        <v>0</v>
      </c>
      <c r="DN221" s="89">
        <f>SUM(DM$9:DM221)*RLR</f>
        <v>120</v>
      </c>
      <c r="DO221" s="90">
        <f>DN221-SUM(DP$9:DP221)</f>
        <v>24.508684594751003</v>
      </c>
      <c r="DP221" s="89">
        <f t="shared" si="81"/>
        <v>0.18520416570340811</v>
      </c>
      <c r="DQ221" s="90">
        <f>SUM(DP$9:DP221)*RRF</f>
        <v>66.843920783674292</v>
      </c>
      <c r="DS221" s="2">
        <f t="shared" si="74"/>
        <v>1.5</v>
      </c>
      <c r="DT221" s="2">
        <f t="shared" si="75"/>
        <v>0.75</v>
      </c>
    </row>
    <row r="222" spans="90:124" x14ac:dyDescent="0.25">
      <c r="CL222" s="14">
        <f t="shared" si="76"/>
        <v>2.13</v>
      </c>
      <c r="CM222" s="59">
        <f>IF('Baseline model'!$B$4="AY",0,IFERROR(P*INDEX('UWYr writing pattern'!$C$4:$C$18,MATCH('Baseline model'!$CL222,'UWYr writing pattern'!$A$4:$A$18,0)) / 25,CM221))</f>
        <v>0</v>
      </c>
      <c r="CN222" s="36">
        <f t="shared" si="77"/>
        <v>3.9986841018077501</v>
      </c>
      <c r="CP222" s="34">
        <f t="shared" si="78"/>
        <v>6.0893666524991126E-2</v>
      </c>
      <c r="CQ222" s="31">
        <f>SUM($CP$9:CP222)*RLR</f>
        <v>115.20157907783064</v>
      </c>
      <c r="CR222" s="32"/>
      <c r="CS222" s="36">
        <f>CQ222-SUM($CU$9:CU222)</f>
        <v>38.688024034337815</v>
      </c>
      <c r="CU222" s="31">
        <f t="shared" si="79"/>
        <v>0.29180064207436635</v>
      </c>
      <c r="CV222" s="36">
        <f>SUM($CU$9:CU222)*RRF</f>
        <v>53.55948853044498</v>
      </c>
      <c r="CW222" s="33"/>
      <c r="CX222" s="36">
        <f t="shared" si="64"/>
        <v>92.247512564782795</v>
      </c>
      <c r="CY222" s="33"/>
      <c r="CZ222" s="31">
        <f t="shared" si="65"/>
        <v>3.35889464551851</v>
      </c>
      <c r="DA222" s="31">
        <f t="shared" si="66"/>
        <v>27.08161682403647</v>
      </c>
      <c r="DB222" s="31">
        <f t="shared" si="67"/>
        <v>30.440511469554981</v>
      </c>
      <c r="DC222" s="31">
        <f t="shared" si="68"/>
        <v>-8.2475125647827952</v>
      </c>
      <c r="DD222" s="31"/>
      <c r="DE222" s="33">
        <f t="shared" si="69"/>
        <v>0.63761295869577361</v>
      </c>
      <c r="DF222" s="33">
        <f t="shared" si="70"/>
        <v>1.0981846733902714</v>
      </c>
      <c r="DG222" s="3"/>
      <c r="DH222" s="33">
        <f t="shared" si="71"/>
        <v>0.96001315898192208</v>
      </c>
      <c r="DI222" s="93">
        <f t="shared" si="72"/>
        <v>0.7975981092576383</v>
      </c>
      <c r="DJ222" s="3">
        <f t="shared" si="73"/>
        <v>0.79729275449758019</v>
      </c>
      <c r="DL222" s="90">
        <f t="shared" si="82"/>
        <v>0</v>
      </c>
      <c r="DM222" s="91">
        <f t="shared" si="80"/>
        <v>0</v>
      </c>
      <c r="DN222" s="89">
        <f>SUM(DM$9:DM222)*RLR</f>
        <v>120</v>
      </c>
      <c r="DO222" s="90">
        <f>DN222-SUM(DP$9:DP222)</f>
        <v>24.324869460290373</v>
      </c>
      <c r="DP222" s="89">
        <f t="shared" si="81"/>
        <v>0.18381513446063252</v>
      </c>
      <c r="DQ222" s="90">
        <f>SUM(DP$9:DP222)*RRF</f>
        <v>66.972591377796732</v>
      </c>
      <c r="DS222" s="2">
        <f t="shared" si="74"/>
        <v>1.5</v>
      </c>
      <c r="DT222" s="2">
        <f t="shared" si="75"/>
        <v>0.75</v>
      </c>
    </row>
    <row r="223" spans="90:124" x14ac:dyDescent="0.25">
      <c r="CL223" s="14">
        <f t="shared" si="76"/>
        <v>2.14</v>
      </c>
      <c r="CM223" s="59">
        <f>IF('Baseline model'!$B$4="AY",0,IFERROR(P*INDEX('UWYr writing pattern'!$C$4:$C$18,MATCH('Baseline model'!$CL223,'UWYr writing pattern'!$A$4:$A$18,0)) / 25,CM222))</f>
        <v>0</v>
      </c>
      <c r="CN223" s="36">
        <f t="shared" si="77"/>
        <v>3.9387038402806338</v>
      </c>
      <c r="CP223" s="34">
        <f t="shared" si="78"/>
        <v>5.9980261527116253E-2</v>
      </c>
      <c r="CQ223" s="31">
        <f>SUM($CP$9:CP223)*RLR</f>
        <v>115.27355539166318</v>
      </c>
      <c r="CR223" s="32"/>
      <c r="CS223" s="36">
        <f>CQ223-SUM($CU$9:CU223)</f>
        <v>38.469840167912821</v>
      </c>
      <c r="CU223" s="31">
        <f t="shared" si="79"/>
        <v>0.2901601802575336</v>
      </c>
      <c r="CV223" s="36">
        <f>SUM($CU$9:CU223)*RRF</f>
        <v>53.762600656625246</v>
      </c>
      <c r="CW223" s="33"/>
      <c r="CX223" s="36">
        <f t="shared" si="64"/>
        <v>92.23244082453806</v>
      </c>
      <c r="CY223" s="33"/>
      <c r="CZ223" s="31">
        <f t="shared" si="65"/>
        <v>3.3085112258357321</v>
      </c>
      <c r="DA223" s="31">
        <f t="shared" si="66"/>
        <v>26.928888117538975</v>
      </c>
      <c r="DB223" s="31">
        <f t="shared" si="67"/>
        <v>30.237399343374708</v>
      </c>
      <c r="DC223" s="31">
        <f t="shared" si="68"/>
        <v>-8.2324408245380596</v>
      </c>
      <c r="DD223" s="31"/>
      <c r="DE223" s="33">
        <f t="shared" si="69"/>
        <v>0.64003096019791961</v>
      </c>
      <c r="DF223" s="33">
        <f t="shared" si="70"/>
        <v>1.0980052479111673</v>
      </c>
      <c r="DG223" s="3"/>
      <c r="DH223" s="33">
        <f t="shared" si="71"/>
        <v>0.96061296159719312</v>
      </c>
      <c r="DI223" s="93">
        <f t="shared" si="72"/>
        <v>0.79911044508976792</v>
      </c>
      <c r="DJ223" s="3">
        <f t="shared" si="73"/>
        <v>0.79881305883884834</v>
      </c>
      <c r="DL223" s="90">
        <f t="shared" si="82"/>
        <v>0</v>
      </c>
      <c r="DM223" s="91">
        <f t="shared" si="80"/>
        <v>0</v>
      </c>
      <c r="DN223" s="89">
        <f>SUM(DM$9:DM223)*RLR</f>
        <v>120</v>
      </c>
      <c r="DO223" s="90">
        <f>DN223-SUM(DP$9:DP223)</f>
        <v>24.142432939338192</v>
      </c>
      <c r="DP223" s="89">
        <f t="shared" si="81"/>
        <v>0.1824365209521778</v>
      </c>
      <c r="DQ223" s="90">
        <f>SUM(DP$9:DP223)*RRF</f>
        <v>67.10029694246326</v>
      </c>
      <c r="DS223" s="2">
        <f t="shared" si="74"/>
        <v>1.5</v>
      </c>
      <c r="DT223" s="2">
        <f t="shared" si="75"/>
        <v>0.75</v>
      </c>
    </row>
    <row r="224" spans="90:124" x14ac:dyDescent="0.25">
      <c r="CL224" s="14">
        <f t="shared" si="76"/>
        <v>2.15</v>
      </c>
      <c r="CM224" s="59">
        <f>IF('Baseline model'!$B$4="AY",0,IFERROR(P*INDEX('UWYr writing pattern'!$C$4:$C$18,MATCH('Baseline model'!$CL224,'UWYr writing pattern'!$A$4:$A$18,0)) / 25,CM223))</f>
        <v>0</v>
      </c>
      <c r="CN224" s="36">
        <f t="shared" si="77"/>
        <v>3.8796232826764241</v>
      </c>
      <c r="CP224" s="34">
        <f t="shared" si="78"/>
        <v>5.9080557604209501E-2</v>
      </c>
      <c r="CQ224" s="31">
        <f>SUM($CP$9:CP224)*RLR</f>
        <v>115.34445206078823</v>
      </c>
      <c r="CR224" s="32"/>
      <c r="CS224" s="36">
        <f>CQ224-SUM($CU$9:CU224)</f>
        <v>38.252213035778524</v>
      </c>
      <c r="CU224" s="31">
        <f t="shared" si="79"/>
        <v>0.28852380125934618</v>
      </c>
      <c r="CV224" s="36">
        <f>SUM($CU$9:CU224)*RRF</f>
        <v>53.964567317506791</v>
      </c>
      <c r="CW224" s="33"/>
      <c r="CX224" s="36">
        <f t="shared" si="64"/>
        <v>92.216780353285316</v>
      </c>
      <c r="CY224" s="33"/>
      <c r="CZ224" s="31">
        <f t="shared" si="65"/>
        <v>3.258883557448196</v>
      </c>
      <c r="DA224" s="31">
        <f t="shared" si="66"/>
        <v>26.776549125044966</v>
      </c>
      <c r="DB224" s="31">
        <f t="shared" si="67"/>
        <v>30.035432682493163</v>
      </c>
      <c r="DC224" s="31">
        <f t="shared" si="68"/>
        <v>-8.2167803532853156</v>
      </c>
      <c r="DD224" s="31"/>
      <c r="DE224" s="33">
        <f t="shared" si="69"/>
        <v>0.64243532520841418</v>
      </c>
      <c r="DF224" s="33">
        <f t="shared" si="70"/>
        <v>1.097818813729587</v>
      </c>
      <c r="DG224" s="3"/>
      <c r="DH224" s="33">
        <f t="shared" si="71"/>
        <v>0.96120376717323519</v>
      </c>
      <c r="DI224" s="93">
        <f t="shared" si="72"/>
        <v>0.80061148083146483</v>
      </c>
      <c r="DJ224" s="3">
        <f t="shared" si="73"/>
        <v>0.80032196089755692</v>
      </c>
      <c r="DL224" s="90">
        <f t="shared" si="82"/>
        <v>0</v>
      </c>
      <c r="DM224" s="91">
        <f t="shared" si="80"/>
        <v>0</v>
      </c>
      <c r="DN224" s="89">
        <f>SUM(DM$9:DM224)*RLR</f>
        <v>120</v>
      </c>
      <c r="DO224" s="90">
        <f>DN224-SUM(DP$9:DP224)</f>
        <v>23.961364692293159</v>
      </c>
      <c r="DP224" s="89">
        <f t="shared" si="81"/>
        <v>0.18106824704503643</v>
      </c>
      <c r="DQ224" s="90">
        <f>SUM(DP$9:DP224)*RRF</f>
        <v>67.227044715394783</v>
      </c>
      <c r="DS224" s="2">
        <f t="shared" si="74"/>
        <v>1.5</v>
      </c>
      <c r="DT224" s="2">
        <f t="shared" si="75"/>
        <v>0.75</v>
      </c>
    </row>
    <row r="225" spans="90:124" x14ac:dyDescent="0.25">
      <c r="CL225" s="14">
        <f t="shared" si="76"/>
        <v>2.16</v>
      </c>
      <c r="CM225" s="59">
        <f>IF('Baseline model'!$B$4="AY",0,IFERROR(P*INDEX('UWYr writing pattern'!$C$4:$C$18,MATCH('Baseline model'!$CL225,'UWYr writing pattern'!$A$4:$A$18,0)) / 25,CM224))</f>
        <v>0</v>
      </c>
      <c r="CN225" s="36">
        <f t="shared" si="77"/>
        <v>3.8214289334362777</v>
      </c>
      <c r="CP225" s="34">
        <f t="shared" si="78"/>
        <v>5.8194349240146367E-2</v>
      </c>
      <c r="CQ225" s="31">
        <f>SUM($CP$9:CP225)*RLR</f>
        <v>115.4142852798764</v>
      </c>
      <c r="CR225" s="32"/>
      <c r="CS225" s="36">
        <f>CQ225-SUM($CU$9:CU225)</f>
        <v>38.035154657098346</v>
      </c>
      <c r="CU225" s="31">
        <f t="shared" si="79"/>
        <v>0.28689159776833895</v>
      </c>
      <c r="CV225" s="36">
        <f>SUM($CU$9:CU225)*RRF</f>
        <v>54.165391435944635</v>
      </c>
      <c r="CW225" s="33"/>
      <c r="CX225" s="36">
        <f t="shared" si="64"/>
        <v>92.200546093042988</v>
      </c>
      <c r="CY225" s="33"/>
      <c r="CZ225" s="31">
        <f t="shared" si="65"/>
        <v>3.2100003040864729</v>
      </c>
      <c r="DA225" s="31">
        <f t="shared" si="66"/>
        <v>26.624608259968841</v>
      </c>
      <c r="DB225" s="31">
        <f t="shared" si="67"/>
        <v>29.834608564055316</v>
      </c>
      <c r="DC225" s="31">
        <f t="shared" si="68"/>
        <v>-8.2005460930429876</v>
      </c>
      <c r="DD225" s="31"/>
      <c r="DE225" s="33">
        <f t="shared" si="69"/>
        <v>0.64482608852315038</v>
      </c>
      <c r="DF225" s="33">
        <f t="shared" si="70"/>
        <v>1.0976255487267021</v>
      </c>
      <c r="DG225" s="3"/>
      <c r="DH225" s="33">
        <f t="shared" si="71"/>
        <v>0.96178571066563667</v>
      </c>
      <c r="DI225" s="93">
        <f t="shared" si="72"/>
        <v>0.80210130091638532</v>
      </c>
      <c r="DJ225" s="3">
        <f t="shared" si="73"/>
        <v>0.80181954619082541</v>
      </c>
      <c r="DL225" s="90">
        <f t="shared" si="82"/>
        <v>0</v>
      </c>
      <c r="DM225" s="91">
        <f t="shared" si="80"/>
        <v>0</v>
      </c>
      <c r="DN225" s="89">
        <f>SUM(DM$9:DM225)*RLR</f>
        <v>120</v>
      </c>
      <c r="DO225" s="90">
        <f>DN225-SUM(DP$9:DP225)</f>
        <v>23.781654457100956</v>
      </c>
      <c r="DP225" s="89">
        <f t="shared" si="81"/>
        <v>0.1797102351921987</v>
      </c>
      <c r="DQ225" s="90">
        <f>SUM(DP$9:DP225)*RRF</f>
        <v>67.352841880029331</v>
      </c>
      <c r="DS225" s="2">
        <f t="shared" si="74"/>
        <v>1.5</v>
      </c>
      <c r="DT225" s="2">
        <f t="shared" si="75"/>
        <v>0.75</v>
      </c>
    </row>
    <row r="226" spans="90:124" x14ac:dyDescent="0.25">
      <c r="CL226" s="14">
        <f t="shared" si="76"/>
        <v>2.17</v>
      </c>
      <c r="CM226" s="59">
        <f>IF('Baseline model'!$B$4="AY",0,IFERROR(P*INDEX('UWYr writing pattern'!$C$4:$C$18,MATCH('Baseline model'!$CL226,'UWYr writing pattern'!$A$4:$A$18,0)) / 25,CM225))</f>
        <v>0</v>
      </c>
      <c r="CN226" s="36">
        <f t="shared" si="77"/>
        <v>3.7641074994347337</v>
      </c>
      <c r="CP226" s="34">
        <f t="shared" si="78"/>
        <v>5.7321434001544172E-2</v>
      </c>
      <c r="CQ226" s="31">
        <f>SUM($CP$9:CP226)*RLR</f>
        <v>115.48307100067825</v>
      </c>
      <c r="CR226" s="32"/>
      <c r="CS226" s="36">
        <f>CQ226-SUM($CU$9:CU226)</f>
        <v>37.818676717971968</v>
      </c>
      <c r="CU226" s="31">
        <f t="shared" si="79"/>
        <v>0.2852636599282376</v>
      </c>
      <c r="CV226" s="36">
        <f>SUM($CU$9:CU226)*RRF</f>
        <v>54.365075997894394</v>
      </c>
      <c r="CW226" s="33"/>
      <c r="CX226" s="36">
        <f t="shared" si="64"/>
        <v>92.183752715866362</v>
      </c>
      <c r="CY226" s="33"/>
      <c r="CZ226" s="31">
        <f t="shared" si="65"/>
        <v>3.161850299525176</v>
      </c>
      <c r="DA226" s="31">
        <f t="shared" si="66"/>
        <v>26.473073702580376</v>
      </c>
      <c r="DB226" s="31">
        <f t="shared" si="67"/>
        <v>29.634924002105553</v>
      </c>
      <c r="DC226" s="31">
        <f t="shared" si="68"/>
        <v>-8.1837527158663619</v>
      </c>
      <c r="DD226" s="31"/>
      <c r="DE226" s="33">
        <f t="shared" si="69"/>
        <v>0.64720328568921892</v>
      </c>
      <c r="DF226" s="33">
        <f t="shared" si="70"/>
        <v>1.0974256275698377</v>
      </c>
      <c r="DG226" s="3"/>
      <c r="DH226" s="33">
        <f t="shared" si="71"/>
        <v>0.96235892500565212</v>
      </c>
      <c r="DI226" s="93">
        <f t="shared" si="72"/>
        <v>0.80357998914730189</v>
      </c>
      <c r="DJ226" s="3">
        <f t="shared" si="73"/>
        <v>0.80330589959439413</v>
      </c>
      <c r="DL226" s="90">
        <f t="shared" si="82"/>
        <v>0</v>
      </c>
      <c r="DM226" s="91">
        <f t="shared" si="80"/>
        <v>0</v>
      </c>
      <c r="DN226" s="89">
        <f>SUM(DM$9:DM226)*RLR</f>
        <v>120</v>
      </c>
      <c r="DO226" s="90">
        <f>DN226-SUM(DP$9:DP226)</f>
        <v>23.603292048672699</v>
      </c>
      <c r="DP226" s="89">
        <f t="shared" si="81"/>
        <v>0.17836240842825718</v>
      </c>
      <c r="DQ226" s="90">
        <f>SUM(DP$9:DP226)*RRF</f>
        <v>67.47769556592911</v>
      </c>
      <c r="DS226" s="2">
        <f t="shared" si="74"/>
        <v>1.5</v>
      </c>
      <c r="DT226" s="2">
        <f t="shared" si="75"/>
        <v>0.75</v>
      </c>
    </row>
    <row r="227" spans="90:124" x14ac:dyDescent="0.25">
      <c r="CL227" s="14">
        <f t="shared" si="76"/>
        <v>2.1800000000000002</v>
      </c>
      <c r="CM227" s="59">
        <f>IF('Baseline model'!$B$4="AY",0,IFERROR(P*INDEX('UWYr writing pattern'!$C$4:$C$18,MATCH('Baseline model'!$CL227,'UWYr writing pattern'!$A$4:$A$18,0)) / 25,CM226))</f>
        <v>0</v>
      </c>
      <c r="CN227" s="36">
        <f t="shared" si="77"/>
        <v>3.7076458869432125</v>
      </c>
      <c r="CP227" s="34">
        <f t="shared" si="78"/>
        <v>5.6461612491521013E-2</v>
      </c>
      <c r="CQ227" s="31">
        <f>SUM($CP$9:CP227)*RLR</f>
        <v>115.55082493566807</v>
      </c>
      <c r="CR227" s="32"/>
      <c r="CS227" s="36">
        <f>CQ227-SUM($CU$9:CU227)</f>
        <v>37.602790577576997</v>
      </c>
      <c r="CU227" s="31">
        <f t="shared" si="79"/>
        <v>0.28364007538478975</v>
      </c>
      <c r="CV227" s="36">
        <f>SUM($CU$9:CU227)*RRF</f>
        <v>54.563624050663755</v>
      </c>
      <c r="CW227" s="33"/>
      <c r="CX227" s="36">
        <f t="shared" si="64"/>
        <v>92.166414628240744</v>
      </c>
      <c r="CY227" s="33"/>
      <c r="CZ227" s="31">
        <f t="shared" si="65"/>
        <v>3.1144225450322982</v>
      </c>
      <c r="DA227" s="31">
        <f t="shared" si="66"/>
        <v>26.321953404303898</v>
      </c>
      <c r="DB227" s="31">
        <f t="shared" si="67"/>
        <v>29.436375949336195</v>
      </c>
      <c r="DC227" s="31">
        <f t="shared" si="68"/>
        <v>-8.1664146282407444</v>
      </c>
      <c r="DD227" s="31"/>
      <c r="DE227" s="33">
        <f t="shared" si="69"/>
        <v>0.64956695298409228</v>
      </c>
      <c r="DF227" s="33">
        <f t="shared" si="70"/>
        <v>1.0972192217647707</v>
      </c>
      <c r="DG227" s="3"/>
      <c r="DH227" s="33">
        <f t="shared" si="71"/>
        <v>0.96292354113056733</v>
      </c>
      <c r="DI227" s="93">
        <f t="shared" si="72"/>
        <v>0.80504762870081759</v>
      </c>
      <c r="DJ227" s="3">
        <f t="shared" si="73"/>
        <v>0.80478110534743608</v>
      </c>
      <c r="DL227" s="90">
        <f t="shared" si="82"/>
        <v>0</v>
      </c>
      <c r="DM227" s="91">
        <f t="shared" si="80"/>
        <v>0</v>
      </c>
      <c r="DN227" s="89">
        <f>SUM(DM$9:DM227)*RLR</f>
        <v>120</v>
      </c>
      <c r="DO227" s="90">
        <f>DN227-SUM(DP$9:DP227)</f>
        <v>23.426267358307655</v>
      </c>
      <c r="DP227" s="89">
        <f t="shared" si="81"/>
        <v>0.17702469036504526</v>
      </c>
      <c r="DQ227" s="90">
        <f>SUM(DP$9:DP227)*RRF</f>
        <v>67.601612849184633</v>
      </c>
      <c r="DS227" s="2">
        <f t="shared" si="74"/>
        <v>1.5</v>
      </c>
      <c r="DT227" s="2">
        <f t="shared" si="75"/>
        <v>0.75</v>
      </c>
    </row>
    <row r="228" spans="90:124" x14ac:dyDescent="0.25">
      <c r="CL228" s="14">
        <f t="shared" si="76"/>
        <v>2.19</v>
      </c>
      <c r="CM228" s="59">
        <f>IF('Baseline model'!$B$4="AY",0,IFERROR(P*INDEX('UWYr writing pattern'!$C$4:$C$18,MATCH('Baseline model'!$CL228,'UWYr writing pattern'!$A$4:$A$18,0)) / 25,CM227))</f>
        <v>0</v>
      </c>
      <c r="CN228" s="36">
        <f t="shared" si="77"/>
        <v>3.6520311986390643</v>
      </c>
      <c r="CP228" s="34">
        <f t="shared" si="78"/>
        <v>5.5614688304148195E-2</v>
      </c>
      <c r="CQ228" s="31">
        <f>SUM($CP$9:CP228)*RLR</f>
        <v>115.61756256163305</v>
      </c>
      <c r="CR228" s="32"/>
      <c r="CS228" s="36">
        <f>CQ228-SUM($CU$9:CU228)</f>
        <v>37.387507274210151</v>
      </c>
      <c r="CU228" s="31">
        <f t="shared" si="79"/>
        <v>0.28202092933182749</v>
      </c>
      <c r="CV228" s="36">
        <f>SUM($CU$9:CU228)*RRF</f>
        <v>54.761038701196028</v>
      </c>
      <c r="CW228" s="33"/>
      <c r="CX228" s="36">
        <f t="shared" si="64"/>
        <v>92.148545975406179</v>
      </c>
      <c r="CY228" s="33"/>
      <c r="CZ228" s="31">
        <f t="shared" si="65"/>
        <v>3.0677062068568142</v>
      </c>
      <c r="DA228" s="31">
        <f t="shared" si="66"/>
        <v>26.171255091947103</v>
      </c>
      <c r="DB228" s="31">
        <f t="shared" si="67"/>
        <v>29.238961298803918</v>
      </c>
      <c r="DC228" s="31">
        <f t="shared" si="68"/>
        <v>-8.1485459754061793</v>
      </c>
      <c r="DD228" s="31"/>
      <c r="DE228" s="33">
        <f t="shared" si="69"/>
        <v>0.65191712739519081</v>
      </c>
      <c r="DF228" s="33">
        <f t="shared" si="70"/>
        <v>1.0970064997072164</v>
      </c>
      <c r="DG228" s="3"/>
      <c r="DH228" s="33">
        <f t="shared" si="71"/>
        <v>0.96347968801360873</v>
      </c>
      <c r="DI228" s="93">
        <f t="shared" si="72"/>
        <v>0.80650430213204394</v>
      </c>
      <c r="DJ228" s="3">
        <f t="shared" si="73"/>
        <v>0.80624524705733036</v>
      </c>
      <c r="DL228" s="90">
        <f t="shared" si="82"/>
        <v>0</v>
      </c>
      <c r="DM228" s="91">
        <f t="shared" si="80"/>
        <v>0</v>
      </c>
      <c r="DN228" s="89">
        <f>SUM(DM$9:DM228)*RLR</f>
        <v>120</v>
      </c>
      <c r="DO228" s="90">
        <f>DN228-SUM(DP$9:DP228)</f>
        <v>23.250570353120352</v>
      </c>
      <c r="DP228" s="89">
        <f t="shared" si="81"/>
        <v>0.17569700518730741</v>
      </c>
      <c r="DQ228" s="90">
        <f>SUM(DP$9:DP228)*RRF</f>
        <v>67.724600752815746</v>
      </c>
      <c r="DS228" s="2">
        <f t="shared" si="74"/>
        <v>1.5</v>
      </c>
      <c r="DT228" s="2">
        <f t="shared" si="75"/>
        <v>0.75</v>
      </c>
    </row>
    <row r="229" spans="90:124" x14ac:dyDescent="0.25">
      <c r="CL229" s="14">
        <f t="shared" si="76"/>
        <v>2.2000000000000002</v>
      </c>
      <c r="CM229" s="59">
        <f>IF('Baseline model'!$B$4="AY",0,IFERROR(P*INDEX('UWYr writing pattern'!$C$4:$C$18,MATCH('Baseline model'!$CL229,'UWYr writing pattern'!$A$4:$A$18,0)) / 25,CM228))</f>
        <v>0</v>
      </c>
      <c r="CN229" s="36">
        <f t="shared" si="77"/>
        <v>3.5972507306594785</v>
      </c>
      <c r="CP229" s="34">
        <f t="shared" si="78"/>
        <v>5.478046797958596E-2</v>
      </c>
      <c r="CQ229" s="31">
        <f>SUM($CP$9:CP229)*RLR</f>
        <v>115.68329912320854</v>
      </c>
      <c r="CR229" s="32"/>
      <c r="CS229" s="36">
        <f>CQ229-SUM($CU$9:CU229)</f>
        <v>37.172837531229064</v>
      </c>
      <c r="CU229" s="31">
        <f t="shared" si="79"/>
        <v>0.28040630455657611</v>
      </c>
      <c r="CV229" s="36">
        <f>SUM($CU$9:CU229)*RRF</f>
        <v>54.95732311438563</v>
      </c>
      <c r="CW229" s="33"/>
      <c r="CX229" s="36">
        <f t="shared" si="64"/>
        <v>92.130160645614694</v>
      </c>
      <c r="CY229" s="33"/>
      <c r="CZ229" s="31">
        <f t="shared" si="65"/>
        <v>3.0216906137539614</v>
      </c>
      <c r="DA229" s="31">
        <f t="shared" si="66"/>
        <v>26.020986271860345</v>
      </c>
      <c r="DB229" s="31">
        <f t="shared" si="67"/>
        <v>29.042676885614306</v>
      </c>
      <c r="DC229" s="31">
        <f t="shared" si="68"/>
        <v>-8.1301606456146942</v>
      </c>
      <c r="DD229" s="31"/>
      <c r="DE229" s="33">
        <f t="shared" si="69"/>
        <v>0.65425384659982888</v>
      </c>
      <c r="DF229" s="33">
        <f t="shared" si="70"/>
        <v>1.0967876267335082</v>
      </c>
      <c r="DG229" s="3"/>
      <c r="DH229" s="33">
        <f t="shared" si="71"/>
        <v>0.96402749269340449</v>
      </c>
      <c r="DI229" s="93">
        <f t="shared" si="72"/>
        <v>0.80795009137924589</v>
      </c>
      <c r="DJ229" s="3">
        <f t="shared" si="73"/>
        <v>0.80769840770440027</v>
      </c>
      <c r="DL229" s="90">
        <f t="shared" si="82"/>
        <v>0</v>
      </c>
      <c r="DM229" s="91">
        <f t="shared" si="80"/>
        <v>0</v>
      </c>
      <c r="DN229" s="89">
        <f>SUM(DM$9:DM229)*RLR</f>
        <v>120</v>
      </c>
      <c r="DO229" s="90">
        <f>DN229-SUM(DP$9:DP229)</f>
        <v>23.076191075471954</v>
      </c>
      <c r="DP229" s="89">
        <f t="shared" si="81"/>
        <v>0.17437927764840264</v>
      </c>
      <c r="DQ229" s="90">
        <f>SUM(DP$9:DP229)*RRF</f>
        <v>67.846666247169622</v>
      </c>
      <c r="DS229" s="2">
        <f t="shared" si="74"/>
        <v>1.5</v>
      </c>
      <c r="DT229" s="2">
        <f t="shared" si="75"/>
        <v>0.75</v>
      </c>
    </row>
    <row r="230" spans="90:124" x14ac:dyDescent="0.25">
      <c r="CL230" s="14">
        <f t="shared" si="76"/>
        <v>2.21</v>
      </c>
      <c r="CM230" s="59">
        <f>IF('Baseline model'!$B$4="AY",0,IFERROR(P*INDEX('UWYr writing pattern'!$C$4:$C$18,MATCH('Baseline model'!$CL230,'UWYr writing pattern'!$A$4:$A$18,0)) / 25,CM229))</f>
        <v>0</v>
      </c>
      <c r="CN230" s="36">
        <f t="shared" si="77"/>
        <v>3.5432919696995864</v>
      </c>
      <c r="CP230" s="34">
        <f t="shared" si="78"/>
        <v>5.3958760959892181E-2</v>
      </c>
      <c r="CQ230" s="31">
        <f>SUM($CP$9:CP230)*RLR</f>
        <v>115.74804963636041</v>
      </c>
      <c r="CR230" s="32"/>
      <c r="CS230" s="36">
        <f>CQ230-SUM($CU$9:CU230)</f>
        <v>36.958791762896709</v>
      </c>
      <c r="CU230" s="31">
        <f t="shared" si="79"/>
        <v>0.27879628148421798</v>
      </c>
      <c r="CV230" s="36">
        <f>SUM($CU$9:CU230)*RRF</f>
        <v>55.152480511424585</v>
      </c>
      <c r="CW230" s="33"/>
      <c r="CX230" s="36">
        <f t="shared" si="64"/>
        <v>92.111272274321294</v>
      </c>
      <c r="CY230" s="33"/>
      <c r="CZ230" s="31">
        <f t="shared" si="65"/>
        <v>2.9763652545476522</v>
      </c>
      <c r="DA230" s="31">
        <f t="shared" si="66"/>
        <v>25.871154234027696</v>
      </c>
      <c r="DB230" s="31">
        <f t="shared" si="67"/>
        <v>28.847519488575347</v>
      </c>
      <c r="DC230" s="31">
        <f t="shared" si="68"/>
        <v>-8.1112722743212942</v>
      </c>
      <c r="DD230" s="31"/>
      <c r="DE230" s="33">
        <f t="shared" si="69"/>
        <v>0.65657714894553076</v>
      </c>
      <c r="DF230" s="33">
        <f t="shared" si="70"/>
        <v>1.0965627651704917</v>
      </c>
      <c r="DG230" s="3"/>
      <c r="DH230" s="33">
        <f t="shared" si="71"/>
        <v>0.96456708030300342</v>
      </c>
      <c r="DI230" s="93">
        <f t="shared" si="72"/>
        <v>0.80938507776844959</v>
      </c>
      <c r="DJ230" s="3">
        <f t="shared" si="73"/>
        <v>0.80914066964661746</v>
      </c>
      <c r="DL230" s="90">
        <f t="shared" si="82"/>
        <v>0</v>
      </c>
      <c r="DM230" s="91">
        <f t="shared" si="80"/>
        <v>0</v>
      </c>
      <c r="DN230" s="89">
        <f>SUM(DM$9:DM230)*RLR</f>
        <v>120</v>
      </c>
      <c r="DO230" s="90">
        <f>DN230-SUM(DP$9:DP230)</f>
        <v>22.903119642405912</v>
      </c>
      <c r="DP230" s="89">
        <f t="shared" si="81"/>
        <v>0.17307143306603964</v>
      </c>
      <c r="DQ230" s="90">
        <f>SUM(DP$9:DP230)*RRF</f>
        <v>67.967816250315863</v>
      </c>
      <c r="DS230" s="2">
        <f t="shared" si="74"/>
        <v>1.5</v>
      </c>
      <c r="DT230" s="2">
        <f t="shared" si="75"/>
        <v>0.75</v>
      </c>
    </row>
    <row r="231" spans="90:124" x14ac:dyDescent="0.25">
      <c r="CL231" s="14">
        <f t="shared" si="76"/>
        <v>2.2200000000000002</v>
      </c>
      <c r="CM231" s="59">
        <f>IF('Baseline model'!$B$4="AY",0,IFERROR(P*INDEX('UWYr writing pattern'!$C$4:$C$18,MATCH('Baseline model'!$CL231,'UWYr writing pattern'!$A$4:$A$18,0)) / 25,CM230))</f>
        <v>0</v>
      </c>
      <c r="CN231" s="36">
        <f t="shared" si="77"/>
        <v>3.4901425901540928</v>
      </c>
      <c r="CP231" s="34">
        <f t="shared" si="78"/>
        <v>5.31493795454938E-2</v>
      </c>
      <c r="CQ231" s="31">
        <f>SUM($CP$9:CP231)*RLR</f>
        <v>115.811828891815</v>
      </c>
      <c r="CR231" s="32"/>
      <c r="CS231" s="36">
        <f>CQ231-SUM($CU$9:CU231)</f>
        <v>36.745380080129578</v>
      </c>
      <c r="CU231" s="31">
        <f t="shared" si="79"/>
        <v>0.2771909382217253</v>
      </c>
      <c r="CV231" s="36">
        <f>SUM($CU$9:CU231)*RRF</f>
        <v>55.346514168179787</v>
      </c>
      <c r="CW231" s="33"/>
      <c r="CX231" s="36">
        <f t="shared" si="64"/>
        <v>92.091894248309359</v>
      </c>
      <c r="CY231" s="33"/>
      <c r="CZ231" s="31">
        <f t="shared" si="65"/>
        <v>2.9317197757294378</v>
      </c>
      <c r="DA231" s="31">
        <f t="shared" si="66"/>
        <v>25.721766056090704</v>
      </c>
      <c r="DB231" s="31">
        <f t="shared" si="67"/>
        <v>28.653485831820142</v>
      </c>
      <c r="DC231" s="31">
        <f t="shared" si="68"/>
        <v>-8.0918942483093588</v>
      </c>
      <c r="DD231" s="31"/>
      <c r="DE231" s="33">
        <f t="shared" si="69"/>
        <v>0.65888707343071173</v>
      </c>
      <c r="DF231" s="33">
        <f t="shared" si="70"/>
        <v>1.0963320743846352</v>
      </c>
      <c r="DG231" s="3"/>
      <c r="DH231" s="33">
        <f t="shared" si="71"/>
        <v>0.96509857409845834</v>
      </c>
      <c r="DI231" s="93">
        <f t="shared" si="72"/>
        <v>0.81080934201801802</v>
      </c>
      <c r="DJ231" s="3">
        <f t="shared" si="73"/>
        <v>0.8105721146242677</v>
      </c>
      <c r="DL231" s="90">
        <f t="shared" si="82"/>
        <v>0</v>
      </c>
      <c r="DM231" s="91">
        <f t="shared" si="80"/>
        <v>0</v>
      </c>
      <c r="DN231" s="89">
        <f>SUM(DM$9:DM231)*RLR</f>
        <v>120</v>
      </c>
      <c r="DO231" s="90">
        <f>DN231-SUM(DP$9:DP231)</f>
        <v>22.731346245087863</v>
      </c>
      <c r="DP231" s="89">
        <f t="shared" si="81"/>
        <v>0.17177339731804434</v>
      </c>
      <c r="DQ231" s="90">
        <f>SUM(DP$9:DP231)*RRF</f>
        <v>68.088057628438492</v>
      </c>
      <c r="DS231" s="2">
        <f t="shared" si="74"/>
        <v>1.5</v>
      </c>
      <c r="DT231" s="2">
        <f t="shared" si="75"/>
        <v>0.75</v>
      </c>
    </row>
    <row r="232" spans="90:124" x14ac:dyDescent="0.25">
      <c r="CL232" s="14">
        <f t="shared" si="76"/>
        <v>2.23</v>
      </c>
      <c r="CM232" s="59">
        <f>IF('Baseline model'!$B$4="AY",0,IFERROR(P*INDEX('UWYr writing pattern'!$C$4:$C$18,MATCH('Baseline model'!$CL232,'UWYr writing pattern'!$A$4:$A$18,0)) / 25,CM231))</f>
        <v>0</v>
      </c>
      <c r="CN232" s="36">
        <f t="shared" si="77"/>
        <v>3.4377904513017814</v>
      </c>
      <c r="CP232" s="34">
        <f t="shared" si="78"/>
        <v>5.2352138852311388E-2</v>
      </c>
      <c r="CQ232" s="31">
        <f>SUM($CP$9:CP232)*RLR</f>
        <v>115.87465145843777</v>
      </c>
      <c r="CR232" s="32"/>
      <c r="CS232" s="36">
        <f>CQ232-SUM($CU$9:CU232)</f>
        <v>36.53261229615137</v>
      </c>
      <c r="CU232" s="31">
        <f t="shared" si="79"/>
        <v>0.27559035060097187</v>
      </c>
      <c r="CV232" s="36">
        <f>SUM($CU$9:CU232)*RRF</f>
        <v>55.539427413600478</v>
      </c>
      <c r="CW232" s="33"/>
      <c r="CX232" s="36">
        <f t="shared" si="64"/>
        <v>92.072039709751849</v>
      </c>
      <c r="CY232" s="33"/>
      <c r="CZ232" s="31">
        <f t="shared" si="65"/>
        <v>2.887743979093496</v>
      </c>
      <c r="DA232" s="31">
        <f t="shared" si="66"/>
        <v>25.572828607305958</v>
      </c>
      <c r="DB232" s="31">
        <f t="shared" si="67"/>
        <v>28.460572586399454</v>
      </c>
      <c r="DC232" s="31">
        <f t="shared" si="68"/>
        <v>-8.0720397097518486</v>
      </c>
      <c r="DD232" s="31"/>
      <c r="DE232" s="33">
        <f t="shared" si="69"/>
        <v>0.66118365968572002</v>
      </c>
      <c r="DF232" s="33">
        <f t="shared" si="70"/>
        <v>1.096095710830379</v>
      </c>
      <c r="DG232" s="3"/>
      <c r="DH232" s="33">
        <f t="shared" si="71"/>
        <v>0.96562209548698141</v>
      </c>
      <c r="DI232" s="93">
        <f t="shared" si="72"/>
        <v>0.8122229642431904</v>
      </c>
      <c r="DJ232" s="3">
        <f t="shared" si="73"/>
        <v>0.8119928237645857</v>
      </c>
      <c r="DL232" s="90">
        <f t="shared" si="82"/>
        <v>0</v>
      </c>
      <c r="DM232" s="91">
        <f t="shared" si="80"/>
        <v>0</v>
      </c>
      <c r="DN232" s="89">
        <f>SUM(DM$9:DM232)*RLR</f>
        <v>120</v>
      </c>
      <c r="DO232" s="90">
        <f>DN232-SUM(DP$9:DP232)</f>
        <v>22.5608611482497</v>
      </c>
      <c r="DP232" s="89">
        <f t="shared" si="81"/>
        <v>0.17048509683815899</v>
      </c>
      <c r="DQ232" s="90">
        <f>SUM(DP$9:DP232)*RRF</f>
        <v>68.207397196225202</v>
      </c>
      <c r="DS232" s="2">
        <f t="shared" si="74"/>
        <v>1.5</v>
      </c>
      <c r="DT232" s="2">
        <f t="shared" si="75"/>
        <v>0.75</v>
      </c>
    </row>
    <row r="233" spans="90:124" x14ac:dyDescent="0.25">
      <c r="CL233" s="14">
        <f t="shared" si="76"/>
        <v>2.2400000000000002</v>
      </c>
      <c r="CM233" s="59">
        <f>IF('Baseline model'!$B$4="AY",0,IFERROR(P*INDEX('UWYr writing pattern'!$C$4:$C$18,MATCH('Baseline model'!$CL233,'UWYr writing pattern'!$A$4:$A$18,0)) / 25,CM232))</f>
        <v>0</v>
      </c>
      <c r="CN233" s="36">
        <f t="shared" si="77"/>
        <v>3.3862235945322547</v>
      </c>
      <c r="CP233" s="34">
        <f t="shared" si="78"/>
        <v>5.1566856769526721E-2</v>
      </c>
      <c r="CQ233" s="31">
        <f>SUM($CP$9:CP233)*RLR</f>
        <v>115.93653168656121</v>
      </c>
      <c r="CR233" s="32"/>
      <c r="CS233" s="36">
        <f>CQ233-SUM($CU$9:CU233)</f>
        <v>36.320497932053684</v>
      </c>
      <c r="CU233" s="31">
        <f t="shared" si="79"/>
        <v>0.27399459222113526</v>
      </c>
      <c r="CV233" s="36">
        <f>SUM($CU$9:CU233)*RRF</f>
        <v>55.731223628155263</v>
      </c>
      <c r="CW233" s="33"/>
      <c r="CX233" s="36">
        <f t="shared" si="64"/>
        <v>92.051721560208946</v>
      </c>
      <c r="CY233" s="33"/>
      <c r="CZ233" s="31">
        <f t="shared" si="65"/>
        <v>2.8444278194070938</v>
      </c>
      <c r="DA233" s="31">
        <f t="shared" si="66"/>
        <v>25.424348552437579</v>
      </c>
      <c r="DB233" s="31">
        <f t="shared" si="67"/>
        <v>28.268776371844673</v>
      </c>
      <c r="DC233" s="31">
        <f t="shared" si="68"/>
        <v>-8.0517215602089465</v>
      </c>
      <c r="DD233" s="31"/>
      <c r="DE233" s="33">
        <f t="shared" si="69"/>
        <v>0.66346694795422934</v>
      </c>
      <c r="DF233" s="33">
        <f t="shared" si="70"/>
        <v>1.0958538280977255</v>
      </c>
      <c r="DG233" s="3"/>
      <c r="DH233" s="33">
        <f t="shared" si="71"/>
        <v>0.96613776405467677</v>
      </c>
      <c r="DI233" s="93">
        <f t="shared" si="72"/>
        <v>0.81362602396059003</v>
      </c>
      <c r="DJ233" s="3">
        <f t="shared" si="73"/>
        <v>0.81340287758635132</v>
      </c>
      <c r="DL233" s="90">
        <f t="shared" si="82"/>
        <v>0</v>
      </c>
      <c r="DM233" s="91">
        <f t="shared" si="80"/>
        <v>0</v>
      </c>
      <c r="DN233" s="89">
        <f>SUM(DM$9:DM233)*RLR</f>
        <v>120</v>
      </c>
      <c r="DO233" s="90">
        <f>DN233-SUM(DP$9:DP233)</f>
        <v>22.391654689637832</v>
      </c>
      <c r="DP233" s="89">
        <f t="shared" si="81"/>
        <v>0.16920645861187275</v>
      </c>
      <c r="DQ233" s="90">
        <f>SUM(DP$9:DP233)*RRF</f>
        <v>68.32584171725351</v>
      </c>
      <c r="DS233" s="2">
        <f t="shared" si="74"/>
        <v>1.5</v>
      </c>
      <c r="DT233" s="2">
        <f t="shared" si="75"/>
        <v>0.75</v>
      </c>
    </row>
    <row r="234" spans="90:124" x14ac:dyDescent="0.25">
      <c r="CL234" s="14">
        <f t="shared" si="76"/>
        <v>2.25</v>
      </c>
      <c r="CM234" s="59">
        <f>IF('Baseline model'!$B$4="AY",0,IFERROR(P*INDEX('UWYr writing pattern'!$C$4:$C$18,MATCH('Baseline model'!$CL234,'UWYr writing pattern'!$A$4:$A$18,0)) / 25,CM233))</f>
        <v>0</v>
      </c>
      <c r="CN234" s="36">
        <f t="shared" si="77"/>
        <v>3.3354302406142708</v>
      </c>
      <c r="CP234" s="34">
        <f t="shared" si="78"/>
        <v>5.0793353917983827E-2</v>
      </c>
      <c r="CQ234" s="31">
        <f>SUM($CP$9:CP234)*RLR</f>
        <v>115.99748371126279</v>
      </c>
      <c r="CR234" s="32"/>
      <c r="CS234" s="36">
        <f>CQ234-SUM($CU$9:CU234)</f>
        <v>36.109046222264865</v>
      </c>
      <c r="CU234" s="31">
        <f t="shared" si="79"/>
        <v>0.27240373449040262</v>
      </c>
      <c r="CV234" s="36">
        <f>SUM($CU$9:CU234)*RRF</f>
        <v>55.92190624229854</v>
      </c>
      <c r="CW234" s="33"/>
      <c r="CX234" s="36">
        <f t="shared" si="64"/>
        <v>92.030952464563399</v>
      </c>
      <c r="CY234" s="33"/>
      <c r="CZ234" s="31">
        <f t="shared" si="65"/>
        <v>2.8017614021159871</v>
      </c>
      <c r="DA234" s="31">
        <f t="shared" si="66"/>
        <v>25.276332355585403</v>
      </c>
      <c r="DB234" s="31">
        <f t="shared" si="67"/>
        <v>28.078093757701389</v>
      </c>
      <c r="DC234" s="31">
        <f t="shared" si="68"/>
        <v>-8.0309524645633985</v>
      </c>
      <c r="DD234" s="31"/>
      <c r="DE234" s="33">
        <f t="shared" si="69"/>
        <v>0.66573697907498264</v>
      </c>
      <c r="DF234" s="33">
        <f t="shared" si="70"/>
        <v>1.0956065769590881</v>
      </c>
      <c r="DG234" s="3"/>
      <c r="DH234" s="33">
        <f t="shared" si="71"/>
        <v>0.96664569759385655</v>
      </c>
      <c r="DI234" s="93">
        <f t="shared" si="72"/>
        <v>0.81501860009269578</v>
      </c>
      <c r="DJ234" s="3">
        <f t="shared" si="73"/>
        <v>0.81480235600445372</v>
      </c>
      <c r="DL234" s="90">
        <f t="shared" si="82"/>
        <v>0</v>
      </c>
      <c r="DM234" s="91">
        <f t="shared" si="80"/>
        <v>0</v>
      </c>
      <c r="DN234" s="89">
        <f>SUM(DM$9:DM234)*RLR</f>
        <v>120</v>
      </c>
      <c r="DO234" s="90">
        <f>DN234-SUM(DP$9:DP234)</f>
        <v>22.223717279465546</v>
      </c>
      <c r="DP234" s="89">
        <f t="shared" si="81"/>
        <v>0.16793741017228375</v>
      </c>
      <c r="DQ234" s="90">
        <f>SUM(DP$9:DP234)*RRF</f>
        <v>68.443397904374109</v>
      </c>
      <c r="DS234" s="2">
        <f t="shared" si="74"/>
        <v>1.5</v>
      </c>
      <c r="DT234" s="2">
        <f t="shared" si="75"/>
        <v>0.75</v>
      </c>
    </row>
    <row r="235" spans="90:124" x14ac:dyDescent="0.25">
      <c r="CL235" s="14">
        <f t="shared" si="76"/>
        <v>2.2599999999999998</v>
      </c>
      <c r="CM235" s="59">
        <f>IF('Baseline model'!$B$4="AY",0,IFERROR(P*INDEX('UWYr writing pattern'!$C$4:$C$18,MATCH('Baseline model'!$CL235,'UWYr writing pattern'!$A$4:$A$18,0)) / 25,CM234))</f>
        <v>0</v>
      </c>
      <c r="CN235" s="36">
        <f t="shared" si="77"/>
        <v>3.2853987870050569</v>
      </c>
      <c r="CP235" s="34">
        <f t="shared" si="78"/>
        <v>5.0031453609214065E-2</v>
      </c>
      <c r="CQ235" s="31">
        <f>SUM($CP$9:CP235)*RLR</f>
        <v>116.05752145559383</v>
      </c>
      <c r="CR235" s="32"/>
      <c r="CS235" s="36">
        <f>CQ235-SUM($CU$9:CU235)</f>
        <v>35.89826611992892</v>
      </c>
      <c r="CU235" s="31">
        <f t="shared" si="79"/>
        <v>0.27081784666698649</v>
      </c>
      <c r="CV235" s="36">
        <f>SUM($CU$9:CU235)*RRF</f>
        <v>56.111478734965431</v>
      </c>
      <c r="CW235" s="33"/>
      <c r="CX235" s="36">
        <f t="shared" si="64"/>
        <v>92.00974485489435</v>
      </c>
      <c r="CY235" s="33"/>
      <c r="CZ235" s="31">
        <f t="shared" si="65"/>
        <v>2.7597349810842475</v>
      </c>
      <c r="DA235" s="31">
        <f t="shared" si="66"/>
        <v>25.128786283950241</v>
      </c>
      <c r="DB235" s="31">
        <f t="shared" si="67"/>
        <v>27.888521265034488</v>
      </c>
      <c r="DC235" s="31">
        <f t="shared" si="68"/>
        <v>-8.0097448548943504</v>
      </c>
      <c r="DD235" s="31"/>
      <c r="DE235" s="33">
        <f t="shared" si="69"/>
        <v>0.66799379446387419</v>
      </c>
      <c r="DF235" s="33">
        <f t="shared" si="70"/>
        <v>1.095354105415409</v>
      </c>
      <c r="DG235" s="3"/>
      <c r="DH235" s="33">
        <f t="shared" si="71"/>
        <v>0.96714601212994855</v>
      </c>
      <c r="DI235" s="93">
        <f t="shared" si="72"/>
        <v>0.81640077097228203</v>
      </c>
      <c r="DJ235" s="3">
        <f t="shared" si="73"/>
        <v>0.81619133833442026</v>
      </c>
      <c r="DL235" s="90">
        <f t="shared" si="82"/>
        <v>0</v>
      </c>
      <c r="DM235" s="91">
        <f t="shared" si="80"/>
        <v>0</v>
      </c>
      <c r="DN235" s="89">
        <f>SUM(DM$9:DM235)*RLR</f>
        <v>120</v>
      </c>
      <c r="DO235" s="90">
        <f>DN235-SUM(DP$9:DP235)</f>
        <v>22.057039399869552</v>
      </c>
      <c r="DP235" s="89">
        <f t="shared" si="81"/>
        <v>0.16667787959599159</v>
      </c>
      <c r="DQ235" s="90">
        <f>SUM(DP$9:DP235)*RRF</f>
        <v>68.560072420091302</v>
      </c>
      <c r="DS235" s="2">
        <f t="shared" si="74"/>
        <v>1.5</v>
      </c>
      <c r="DT235" s="2">
        <f t="shared" si="75"/>
        <v>0.75</v>
      </c>
    </row>
    <row r="236" spans="90:124" x14ac:dyDescent="0.25">
      <c r="CL236" s="14">
        <f t="shared" si="76"/>
        <v>2.27</v>
      </c>
      <c r="CM236" s="59">
        <f>IF('Baseline model'!$B$4="AY",0,IFERROR(P*INDEX('UWYr writing pattern'!$C$4:$C$18,MATCH('Baseline model'!$CL236,'UWYr writing pattern'!$A$4:$A$18,0)) / 25,CM235))</f>
        <v>0</v>
      </c>
      <c r="CN236" s="36">
        <f t="shared" si="77"/>
        <v>3.236117805199981</v>
      </c>
      <c r="CP236" s="34">
        <f t="shared" si="78"/>
        <v>4.9280981805075855E-2</v>
      </c>
      <c r="CQ236" s="31">
        <f>SUM($CP$9:CP236)*RLR</f>
        <v>116.11665863375991</v>
      </c>
      <c r="CR236" s="32"/>
      <c r="CS236" s="36">
        <f>CQ236-SUM($CU$9:CU236)</f>
        <v>35.68816630219554</v>
      </c>
      <c r="CU236" s="31">
        <f t="shared" si="79"/>
        <v>0.26923699589946692</v>
      </c>
      <c r="CV236" s="36">
        <f>SUM($CU$9:CU236)*RRF</f>
        <v>56.299944632095055</v>
      </c>
      <c r="CW236" s="33"/>
      <c r="CX236" s="36">
        <f t="shared" si="64"/>
        <v>91.988110934290603</v>
      </c>
      <c r="CY236" s="33"/>
      <c r="CZ236" s="31">
        <f t="shared" si="65"/>
        <v>2.7183389563679841</v>
      </c>
      <c r="DA236" s="31">
        <f t="shared" si="66"/>
        <v>24.981716411536876</v>
      </c>
      <c r="DB236" s="31">
        <f t="shared" si="67"/>
        <v>27.700055367904859</v>
      </c>
      <c r="DC236" s="31">
        <f t="shared" si="68"/>
        <v>-7.9881109342906029</v>
      </c>
      <c r="DD236" s="31"/>
      <c r="DE236" s="33">
        <f t="shared" si="69"/>
        <v>0.67023743609636965</v>
      </c>
      <c r="DF236" s="33">
        <f t="shared" si="70"/>
        <v>1.0950965587415549</v>
      </c>
      <c r="DG236" s="3"/>
      <c r="DH236" s="33">
        <f t="shared" si="71"/>
        <v>0.96763882194799922</v>
      </c>
      <c r="DI236" s="93">
        <f t="shared" si="72"/>
        <v>0.81777261434682569</v>
      </c>
      <c r="DJ236" s="3">
        <f t="shared" si="73"/>
        <v>0.81756990329691226</v>
      </c>
      <c r="DL236" s="90">
        <f t="shared" si="82"/>
        <v>0</v>
      </c>
      <c r="DM236" s="91">
        <f t="shared" si="80"/>
        <v>0</v>
      </c>
      <c r="DN236" s="89">
        <f>SUM(DM$9:DM236)*RLR</f>
        <v>120</v>
      </c>
      <c r="DO236" s="90">
        <f>DN236-SUM(DP$9:DP236)</f>
        <v>21.891611604370524</v>
      </c>
      <c r="DP236" s="89">
        <f t="shared" si="81"/>
        <v>0.16542779549902165</v>
      </c>
      <c r="DQ236" s="90">
        <f>SUM(DP$9:DP236)*RRF</f>
        <v>68.675871876940633</v>
      </c>
      <c r="DS236" s="2">
        <f t="shared" si="74"/>
        <v>1.5</v>
      </c>
      <c r="DT236" s="2">
        <f t="shared" si="75"/>
        <v>0.75</v>
      </c>
    </row>
    <row r="237" spans="90:124" x14ac:dyDescent="0.25">
      <c r="CL237" s="14">
        <f t="shared" si="76"/>
        <v>2.2799999999999998</v>
      </c>
      <c r="CM237" s="59">
        <f>IF('Baseline model'!$B$4="AY",0,IFERROR(P*INDEX('UWYr writing pattern'!$C$4:$C$18,MATCH('Baseline model'!$CL237,'UWYr writing pattern'!$A$4:$A$18,0)) / 25,CM236))</f>
        <v>0</v>
      </c>
      <c r="CN237" s="36">
        <f t="shared" si="77"/>
        <v>3.1875760381219815</v>
      </c>
      <c r="CP237" s="34">
        <f t="shared" si="78"/>
        <v>4.8541767077999717E-2</v>
      </c>
      <c r="CQ237" s="31">
        <f>SUM($CP$9:CP237)*RLR</f>
        <v>116.17490875425352</v>
      </c>
      <c r="CR237" s="32"/>
      <c r="CS237" s="36">
        <f>CQ237-SUM($CU$9:CU237)</f>
        <v>35.478755175422691</v>
      </c>
      <c r="CU237" s="31">
        <f t="shared" si="79"/>
        <v>0.26766124726646656</v>
      </c>
      <c r="CV237" s="36">
        <f>SUM($CU$9:CU237)*RRF</f>
        <v>56.487307505181576</v>
      </c>
      <c r="CW237" s="33"/>
      <c r="CX237" s="36">
        <f t="shared" si="64"/>
        <v>91.966062680604267</v>
      </c>
      <c r="CY237" s="33"/>
      <c r="CZ237" s="31">
        <f t="shared" si="65"/>
        <v>2.6775638720224642</v>
      </c>
      <c r="DA237" s="31">
        <f t="shared" si="66"/>
        <v>24.835128622795882</v>
      </c>
      <c r="DB237" s="31">
        <f t="shared" si="67"/>
        <v>27.512692494818346</v>
      </c>
      <c r="DC237" s="31">
        <f t="shared" si="68"/>
        <v>-7.9660626806042671</v>
      </c>
      <c r="DD237" s="31"/>
      <c r="DE237" s="33">
        <f t="shared" si="69"/>
        <v>0.67246794649025687</v>
      </c>
      <c r="DF237" s="33">
        <f t="shared" si="70"/>
        <v>1.0948340795310032</v>
      </c>
      <c r="DG237" s="3"/>
      <c r="DH237" s="33">
        <f t="shared" si="71"/>
        <v>0.96812423961877936</v>
      </c>
      <c r="DI237" s="93">
        <f t="shared" si="72"/>
        <v>0.8191342073828779</v>
      </c>
      <c r="DJ237" s="3">
        <f t="shared" si="73"/>
        <v>0.81893812902218532</v>
      </c>
      <c r="DL237" s="90">
        <f t="shared" si="82"/>
        <v>0</v>
      </c>
      <c r="DM237" s="91">
        <f t="shared" si="80"/>
        <v>0</v>
      </c>
      <c r="DN237" s="89">
        <f>SUM(DM$9:DM237)*RLR</f>
        <v>120</v>
      </c>
      <c r="DO237" s="90">
        <f>DN237-SUM(DP$9:DP237)</f>
        <v>21.727424517337752</v>
      </c>
      <c r="DP237" s="89">
        <f t="shared" si="81"/>
        <v>0.16418708703277893</v>
      </c>
      <c r="DQ237" s="90">
        <f>SUM(DP$9:DP237)*RRF</f>
        <v>68.790802837863566</v>
      </c>
      <c r="DS237" s="2">
        <f t="shared" si="74"/>
        <v>1.5</v>
      </c>
      <c r="DT237" s="2">
        <f t="shared" si="75"/>
        <v>0.75</v>
      </c>
    </row>
    <row r="238" spans="90:124" x14ac:dyDescent="0.25">
      <c r="CL238" s="14">
        <f t="shared" si="76"/>
        <v>2.29</v>
      </c>
      <c r="CM238" s="59">
        <f>IF('Baseline model'!$B$4="AY",0,IFERROR(P*INDEX('UWYr writing pattern'!$C$4:$C$18,MATCH('Baseline model'!$CL238,'UWYr writing pattern'!$A$4:$A$18,0)) / 25,CM237))</f>
        <v>0</v>
      </c>
      <c r="CN238" s="36">
        <f t="shared" si="77"/>
        <v>3.1397623975501516</v>
      </c>
      <c r="CP238" s="34">
        <f t="shared" si="78"/>
        <v>4.781364057182972E-2</v>
      </c>
      <c r="CQ238" s="31">
        <f>SUM($CP$9:CP238)*RLR</f>
        <v>116.23228512293971</v>
      </c>
      <c r="CR238" s="32"/>
      <c r="CS238" s="36">
        <f>CQ238-SUM($CU$9:CU238)</f>
        <v>35.270040880293209</v>
      </c>
      <c r="CU238" s="31">
        <f t="shared" si="79"/>
        <v>0.2660906638156702</v>
      </c>
      <c r="CV238" s="36">
        <f>SUM($CU$9:CU238)*RRF</f>
        <v>56.673570969852548</v>
      </c>
      <c r="CW238" s="33"/>
      <c r="CX238" s="36">
        <f t="shared" si="64"/>
        <v>91.943611850145757</v>
      </c>
      <c r="CY238" s="33"/>
      <c r="CZ238" s="31">
        <f t="shared" si="65"/>
        <v>2.6374004139421268</v>
      </c>
      <c r="DA238" s="31">
        <f t="shared" si="66"/>
        <v>24.689028616205245</v>
      </c>
      <c r="DB238" s="31">
        <f t="shared" si="67"/>
        <v>27.326429030147374</v>
      </c>
      <c r="DC238" s="31">
        <f t="shared" si="68"/>
        <v>-7.9436118501457571</v>
      </c>
      <c r="DD238" s="31"/>
      <c r="DE238" s="33">
        <f t="shared" si="69"/>
        <v>0.67468536868872087</v>
      </c>
      <c r="DF238" s="33">
        <f t="shared" si="70"/>
        <v>1.0945668077398305</v>
      </c>
      <c r="DG238" s="3"/>
      <c r="DH238" s="33">
        <f t="shared" si="71"/>
        <v>0.96860237602449761</v>
      </c>
      <c r="DI238" s="93">
        <f t="shared" si="72"/>
        <v>0.82048562667040614</v>
      </c>
      <c r="DJ238" s="3">
        <f t="shared" si="73"/>
        <v>0.82029609305451889</v>
      </c>
      <c r="DL238" s="90">
        <f t="shared" si="82"/>
        <v>0</v>
      </c>
      <c r="DM238" s="91">
        <f t="shared" si="80"/>
        <v>0</v>
      </c>
      <c r="DN238" s="89">
        <f>SUM(DM$9:DM238)*RLR</f>
        <v>120</v>
      </c>
      <c r="DO238" s="90">
        <f>DN238-SUM(DP$9:DP238)</f>
        <v>21.564468833457724</v>
      </c>
      <c r="DP238" s="89">
        <f t="shared" si="81"/>
        <v>0.16295568388003315</v>
      </c>
      <c r="DQ238" s="90">
        <f>SUM(DP$9:DP238)*RRF</f>
        <v>68.904871816579586</v>
      </c>
      <c r="DS238" s="2">
        <f t="shared" si="74"/>
        <v>1.5</v>
      </c>
      <c r="DT238" s="2">
        <f t="shared" si="75"/>
        <v>0.75</v>
      </c>
    </row>
    <row r="239" spans="90:124" x14ac:dyDescent="0.25">
      <c r="CL239" s="14">
        <f t="shared" si="76"/>
        <v>2.2999999999999998</v>
      </c>
      <c r="CM239" s="59">
        <f>IF('Baseline model'!$B$4="AY",0,IFERROR(P*INDEX('UWYr writing pattern'!$C$4:$C$18,MATCH('Baseline model'!$CL239,'UWYr writing pattern'!$A$4:$A$18,0)) / 25,CM238))</f>
        <v>0</v>
      </c>
      <c r="CN239" s="36">
        <f t="shared" si="77"/>
        <v>3.0926659615868992</v>
      </c>
      <c r="CP239" s="34">
        <f t="shared" si="78"/>
        <v>4.7096435963252276E-2</v>
      </c>
      <c r="CQ239" s="31">
        <f>SUM($CP$9:CP239)*RLR</f>
        <v>116.28880084609563</v>
      </c>
      <c r="CR239" s="32"/>
      <c r="CS239" s="36">
        <f>CQ239-SUM($CU$9:CU239)</f>
        <v>35.062031296846925</v>
      </c>
      <c r="CU239" s="31">
        <f t="shared" si="79"/>
        <v>0.26452530660219908</v>
      </c>
      <c r="CV239" s="36">
        <f>SUM($CU$9:CU239)*RRF</f>
        <v>56.858738684474083</v>
      </c>
      <c r="CW239" s="33"/>
      <c r="CX239" s="36">
        <f t="shared" si="64"/>
        <v>91.920769981321001</v>
      </c>
      <c r="CY239" s="33"/>
      <c r="CZ239" s="31">
        <f t="shared" si="65"/>
        <v>2.5978394077329949</v>
      </c>
      <c r="DA239" s="31">
        <f t="shared" si="66"/>
        <v>24.543421907792847</v>
      </c>
      <c r="DB239" s="31">
        <f t="shared" si="67"/>
        <v>27.141261315525842</v>
      </c>
      <c r="DC239" s="31">
        <f t="shared" si="68"/>
        <v>-7.9207699813210013</v>
      </c>
      <c r="DD239" s="31"/>
      <c r="DE239" s="33">
        <f t="shared" si="69"/>
        <v>0.6768897462437391</v>
      </c>
      <c r="DF239" s="33">
        <f t="shared" si="70"/>
        <v>1.0942948807300119</v>
      </c>
      <c r="DG239" s="3"/>
      <c r="DH239" s="33">
        <f t="shared" si="71"/>
        <v>0.96907334038413018</v>
      </c>
      <c r="DI239" s="93">
        <f t="shared" si="72"/>
        <v>0.82182694822710156</v>
      </c>
      <c r="DJ239" s="3">
        <f t="shared" si="73"/>
        <v>0.82164387235660996</v>
      </c>
      <c r="DL239" s="90">
        <f t="shared" si="82"/>
        <v>0</v>
      </c>
      <c r="DM239" s="91">
        <f t="shared" si="80"/>
        <v>0</v>
      </c>
      <c r="DN239" s="89">
        <f>SUM(DM$9:DM239)*RLR</f>
        <v>120</v>
      </c>
      <c r="DO239" s="90">
        <f>DN239-SUM(DP$9:DP239)</f>
        <v>21.40273531720679</v>
      </c>
      <c r="DP239" s="89">
        <f t="shared" si="81"/>
        <v>0.16173351625093293</v>
      </c>
      <c r="DQ239" s="90">
        <f>SUM(DP$9:DP239)*RRF</f>
        <v>69.018085277955237</v>
      </c>
      <c r="DS239" s="2">
        <f t="shared" si="74"/>
        <v>1.5</v>
      </c>
      <c r="DT239" s="2">
        <f t="shared" si="75"/>
        <v>0.75</v>
      </c>
    </row>
    <row r="240" spans="90:124" x14ac:dyDescent="0.25">
      <c r="CL240" s="14">
        <f t="shared" si="76"/>
        <v>2.31</v>
      </c>
      <c r="CM240" s="59">
        <f>IF('Baseline model'!$B$4="AY",0,IFERROR(P*INDEX('UWYr writing pattern'!$C$4:$C$18,MATCH('Baseline model'!$CL240,'UWYr writing pattern'!$A$4:$A$18,0)) / 25,CM239))</f>
        <v>0</v>
      </c>
      <c r="CN240" s="36">
        <f t="shared" si="77"/>
        <v>3.0462759721630959</v>
      </c>
      <c r="CP240" s="34">
        <f t="shared" si="78"/>
        <v>4.6389989423803492E-2</v>
      </c>
      <c r="CQ240" s="31">
        <f>SUM($CP$9:CP240)*RLR</f>
        <v>116.34446883340419</v>
      </c>
      <c r="CR240" s="32"/>
      <c r="CS240" s="36">
        <f>CQ240-SUM($CU$9:CU240)</f>
        <v>34.85473404942914</v>
      </c>
      <c r="CU240" s="31">
        <f t="shared" si="79"/>
        <v>0.26296523472635192</v>
      </c>
      <c r="CV240" s="36">
        <f>SUM($CU$9:CU240)*RRF</f>
        <v>57.042814348782535</v>
      </c>
      <c r="CW240" s="33"/>
      <c r="CX240" s="36">
        <f t="shared" si="64"/>
        <v>91.897548398211683</v>
      </c>
      <c r="CY240" s="33"/>
      <c r="CZ240" s="31">
        <f t="shared" si="65"/>
        <v>2.5588718166170001</v>
      </c>
      <c r="DA240" s="31">
        <f t="shared" si="66"/>
        <v>24.398313834600398</v>
      </c>
      <c r="DB240" s="31">
        <f t="shared" si="67"/>
        <v>26.957185651217397</v>
      </c>
      <c r="DC240" s="31">
        <f t="shared" si="68"/>
        <v>-7.8975483982116828</v>
      </c>
      <c r="DD240" s="31"/>
      <c r="DE240" s="33">
        <f t="shared" si="69"/>
        <v>0.67908112319979208</v>
      </c>
      <c r="DF240" s="33">
        <f t="shared" si="70"/>
        <v>1.0940184333120437</v>
      </c>
      <c r="DG240" s="3"/>
      <c r="DH240" s="33">
        <f t="shared" si="71"/>
        <v>0.9695372402783683</v>
      </c>
      <c r="DI240" s="93">
        <f t="shared" si="72"/>
        <v>0.82315824750265543</v>
      </c>
      <c r="DJ240" s="3">
        <f t="shared" si="73"/>
        <v>0.82298154331393547</v>
      </c>
      <c r="DL240" s="90">
        <f t="shared" si="82"/>
        <v>0</v>
      </c>
      <c r="DM240" s="91">
        <f t="shared" si="80"/>
        <v>0</v>
      </c>
      <c r="DN240" s="89">
        <f>SUM(DM$9:DM240)*RLR</f>
        <v>120</v>
      </c>
      <c r="DO240" s="90">
        <f>DN240-SUM(DP$9:DP240)</f>
        <v>21.242214802327737</v>
      </c>
      <c r="DP240" s="89">
        <f t="shared" si="81"/>
        <v>0.16052051487905092</v>
      </c>
      <c r="DQ240" s="90">
        <f>SUM(DP$9:DP240)*RRF</f>
        <v>69.130449638370578</v>
      </c>
      <c r="DS240" s="2">
        <f t="shared" si="74"/>
        <v>1.5</v>
      </c>
      <c r="DT240" s="2">
        <f t="shared" si="75"/>
        <v>0.75</v>
      </c>
    </row>
    <row r="241" spans="90:124" x14ac:dyDescent="0.25">
      <c r="CL241" s="14">
        <f t="shared" si="76"/>
        <v>2.3199999999999998</v>
      </c>
      <c r="CM241" s="59">
        <f>IF('Baseline model'!$B$4="AY",0,IFERROR(P*INDEX('UWYr writing pattern'!$C$4:$C$18,MATCH('Baseline model'!$CL241,'UWYr writing pattern'!$A$4:$A$18,0)) / 25,CM240))</f>
        <v>0</v>
      </c>
      <c r="CN241" s="36">
        <f t="shared" si="77"/>
        <v>3.0005818325806493</v>
      </c>
      <c r="CP241" s="34">
        <f t="shared" si="78"/>
        <v>4.569413958244644E-2</v>
      </c>
      <c r="CQ241" s="31">
        <f>SUM($CP$9:CP241)*RLR</f>
        <v>116.39930180090313</v>
      </c>
      <c r="CR241" s="32"/>
      <c r="CS241" s="36">
        <f>CQ241-SUM($CU$9:CU241)</f>
        <v>34.64815651155736</v>
      </c>
      <c r="CU241" s="31">
        <f t="shared" si="79"/>
        <v>0.26141050537071858</v>
      </c>
      <c r="CV241" s="36">
        <f>SUM($CU$9:CU241)*RRF</f>
        <v>57.225801702542036</v>
      </c>
      <c r="CW241" s="33"/>
      <c r="CX241" s="36">
        <f t="shared" si="64"/>
        <v>91.873958214099389</v>
      </c>
      <c r="CY241" s="33"/>
      <c r="CZ241" s="31">
        <f t="shared" si="65"/>
        <v>2.5204887393677451</v>
      </c>
      <c r="DA241" s="31">
        <f t="shared" si="66"/>
        <v>24.253709558090151</v>
      </c>
      <c r="DB241" s="31">
        <f t="shared" si="67"/>
        <v>26.774198297457897</v>
      </c>
      <c r="DC241" s="31">
        <f t="shared" si="68"/>
        <v>-7.8739582140993889</v>
      </c>
      <c r="DD241" s="31"/>
      <c r="DE241" s="33">
        <f t="shared" si="69"/>
        <v>0.68125954407788136</v>
      </c>
      <c r="DF241" s="33">
        <f t="shared" si="70"/>
        <v>1.0937375977868975</v>
      </c>
      <c r="DG241" s="3"/>
      <c r="DH241" s="33">
        <f t="shared" si="71"/>
        <v>0.96999418167419271</v>
      </c>
      <c r="DI241" s="93">
        <f t="shared" si="72"/>
        <v>0.82447959938300308</v>
      </c>
      <c r="DJ241" s="3">
        <f t="shared" si="73"/>
        <v>0.82430918173908097</v>
      </c>
      <c r="DL241" s="90">
        <f t="shared" si="82"/>
        <v>0</v>
      </c>
      <c r="DM241" s="91">
        <f t="shared" si="80"/>
        <v>0</v>
      </c>
      <c r="DN241" s="89">
        <f>SUM(DM$9:DM241)*RLR</f>
        <v>120</v>
      </c>
      <c r="DO241" s="90">
        <f>DN241-SUM(DP$9:DP241)</f>
        <v>21.082898191310278</v>
      </c>
      <c r="DP241" s="89">
        <f t="shared" si="81"/>
        <v>0.15931661101745803</v>
      </c>
      <c r="DQ241" s="90">
        <f>SUM(DP$9:DP241)*RRF</f>
        <v>69.2419712660828</v>
      </c>
      <c r="DS241" s="2">
        <f t="shared" si="74"/>
        <v>1.5</v>
      </c>
      <c r="DT241" s="2">
        <f t="shared" si="75"/>
        <v>0.75</v>
      </c>
    </row>
    <row r="242" spans="90:124" x14ac:dyDescent="0.25">
      <c r="CL242" s="14">
        <f t="shared" si="76"/>
        <v>2.33</v>
      </c>
      <c r="CM242" s="59">
        <f>IF('Baseline model'!$B$4="AY",0,IFERROR(P*INDEX('UWYr writing pattern'!$C$4:$C$18,MATCH('Baseline model'!$CL242,'UWYr writing pattern'!$A$4:$A$18,0)) / 25,CM241))</f>
        <v>0</v>
      </c>
      <c r="CN242" s="36">
        <f t="shared" si="77"/>
        <v>2.9555731050919394</v>
      </c>
      <c r="CP242" s="34">
        <f t="shared" si="78"/>
        <v>4.5008727488709738E-2</v>
      </c>
      <c r="CQ242" s="31">
        <f>SUM($CP$9:CP242)*RLR</f>
        <v>116.45331227388958</v>
      </c>
      <c r="CR242" s="32"/>
      <c r="CS242" s="36">
        <f>CQ242-SUM($CU$9:CU242)</f>
        <v>34.442305810707126</v>
      </c>
      <c r="CU242" s="31">
        <f t="shared" si="79"/>
        <v>0.25986117383668023</v>
      </c>
      <c r="CV242" s="36">
        <f>SUM($CU$9:CU242)*RRF</f>
        <v>57.407704524227711</v>
      </c>
      <c r="CW242" s="33"/>
      <c r="CX242" s="36">
        <f t="shared" si="64"/>
        <v>91.850010334934836</v>
      </c>
      <c r="CY242" s="33"/>
      <c r="CZ242" s="31">
        <f t="shared" si="65"/>
        <v>2.4826814082772288</v>
      </c>
      <c r="DA242" s="31">
        <f t="shared" si="66"/>
        <v>24.109614067494988</v>
      </c>
      <c r="DB242" s="31">
        <f t="shared" si="67"/>
        <v>26.592295475772218</v>
      </c>
      <c r="DC242" s="31">
        <f t="shared" si="68"/>
        <v>-7.8500103349348365</v>
      </c>
      <c r="DD242" s="31"/>
      <c r="DE242" s="33">
        <f t="shared" si="69"/>
        <v>0.68342505385985375</v>
      </c>
      <c r="DF242" s="33">
        <f t="shared" si="70"/>
        <v>1.0934525039873195</v>
      </c>
      <c r="DG242" s="3"/>
      <c r="DH242" s="33">
        <f t="shared" si="71"/>
        <v>0.97044426894907987</v>
      </c>
      <c r="DI242" s="93">
        <f t="shared" si="72"/>
        <v>0.82579107819453623</v>
      </c>
      <c r="DJ242" s="3">
        <f t="shared" si="73"/>
        <v>0.82562686287603781</v>
      </c>
      <c r="DL242" s="90">
        <f t="shared" si="82"/>
        <v>0</v>
      </c>
      <c r="DM242" s="91">
        <f t="shared" si="80"/>
        <v>0</v>
      </c>
      <c r="DN242" s="89">
        <f>SUM(DM$9:DM242)*RLR</f>
        <v>120</v>
      </c>
      <c r="DO242" s="90">
        <f>DN242-SUM(DP$9:DP242)</f>
        <v>20.924776454875456</v>
      </c>
      <c r="DP242" s="89">
        <f t="shared" si="81"/>
        <v>0.15812173643482708</v>
      </c>
      <c r="DQ242" s="90">
        <f>SUM(DP$9:DP242)*RRF</f>
        <v>69.352656481587175</v>
      </c>
      <c r="DS242" s="2">
        <f t="shared" si="74"/>
        <v>1.5</v>
      </c>
      <c r="DT242" s="2">
        <f t="shared" si="75"/>
        <v>0.75</v>
      </c>
    </row>
    <row r="243" spans="90:124" x14ac:dyDescent="0.25">
      <c r="CL243" s="14">
        <f t="shared" si="76"/>
        <v>2.34</v>
      </c>
      <c r="CM243" s="59">
        <f>IF('Baseline model'!$B$4="AY",0,IFERROR(P*INDEX('UWYr writing pattern'!$C$4:$C$18,MATCH('Baseline model'!$CL243,'UWYr writing pattern'!$A$4:$A$18,0)) / 25,CM242))</f>
        <v>0</v>
      </c>
      <c r="CN243" s="36">
        <f t="shared" si="77"/>
        <v>2.9112395085155605</v>
      </c>
      <c r="CP243" s="34">
        <f t="shared" si="78"/>
        <v>4.4333596576379086E-2</v>
      </c>
      <c r="CQ243" s="31">
        <f>SUM($CP$9:CP243)*RLR</f>
        <v>116.50651258978124</v>
      </c>
      <c r="CR243" s="32"/>
      <c r="CS243" s="36">
        <f>CQ243-SUM($CU$9:CU243)</f>
        <v>34.237188833018479</v>
      </c>
      <c r="CU243" s="31">
        <f t="shared" si="79"/>
        <v>0.25831729358030342</v>
      </c>
      <c r="CV243" s="36">
        <f>SUM($CU$9:CU243)*RRF</f>
        <v>57.588526629733927</v>
      </c>
      <c r="CW243" s="33"/>
      <c r="CX243" s="36">
        <f t="shared" si="64"/>
        <v>91.825715462752413</v>
      </c>
      <c r="CY243" s="33"/>
      <c r="CZ243" s="31">
        <f t="shared" si="65"/>
        <v>2.4454411871530706</v>
      </c>
      <c r="DA243" s="31">
        <f t="shared" si="66"/>
        <v>23.966032183112933</v>
      </c>
      <c r="DB243" s="31">
        <f t="shared" si="67"/>
        <v>26.411473370266002</v>
      </c>
      <c r="DC243" s="31">
        <f t="shared" si="68"/>
        <v>-7.825715462752413</v>
      </c>
      <c r="DD243" s="31"/>
      <c r="DE243" s="33">
        <f t="shared" si="69"/>
        <v>0.68557769797302293</v>
      </c>
      <c r="DF243" s="33">
        <f t="shared" si="70"/>
        <v>1.0931632793184811</v>
      </c>
      <c r="DG243" s="3"/>
      <c r="DH243" s="33">
        <f t="shared" si="71"/>
        <v>0.9708876049148436</v>
      </c>
      <c r="DI243" s="93">
        <f t="shared" si="72"/>
        <v>0.82709275770828361</v>
      </c>
      <c r="DJ243" s="3">
        <f t="shared" si="73"/>
        <v>0.82693466140446759</v>
      </c>
      <c r="DL243" s="90">
        <f t="shared" si="82"/>
        <v>0</v>
      </c>
      <c r="DM243" s="91">
        <f t="shared" si="80"/>
        <v>0</v>
      </c>
      <c r="DN243" s="89">
        <f>SUM(DM$9:DM243)*RLR</f>
        <v>120</v>
      </c>
      <c r="DO243" s="90">
        <f>DN243-SUM(DP$9:DP243)</f>
        <v>20.767840631463883</v>
      </c>
      <c r="DP243" s="89">
        <f t="shared" si="81"/>
        <v>0.15693582341156592</v>
      </c>
      <c r="DQ243" s="90">
        <f>SUM(DP$9:DP243)*RRF</f>
        <v>69.462511557975276</v>
      </c>
      <c r="DS243" s="2">
        <f t="shared" si="74"/>
        <v>1.5</v>
      </c>
      <c r="DT243" s="2">
        <f t="shared" si="75"/>
        <v>0.75</v>
      </c>
    </row>
    <row r="244" spans="90:124" x14ac:dyDescent="0.25">
      <c r="CL244" s="14">
        <f t="shared" si="76"/>
        <v>2.35</v>
      </c>
      <c r="CM244" s="59">
        <f>IF('Baseline model'!$B$4="AY",0,IFERROR(P*INDEX('UWYr writing pattern'!$C$4:$C$18,MATCH('Baseline model'!$CL244,'UWYr writing pattern'!$A$4:$A$18,0)) / 25,CM243))</f>
        <v>0</v>
      </c>
      <c r="CN244" s="36">
        <f t="shared" si="77"/>
        <v>2.8675709158878271</v>
      </c>
      <c r="CP244" s="34">
        <f t="shared" si="78"/>
        <v>4.3668592627733406E-2</v>
      </c>
      <c r="CQ244" s="31">
        <f>SUM($CP$9:CP244)*RLR</f>
        <v>116.55891490093452</v>
      </c>
      <c r="CR244" s="32"/>
      <c r="CS244" s="36">
        <f>CQ244-SUM($CU$9:CU244)</f>
        <v>34.032812227924126</v>
      </c>
      <c r="CU244" s="31">
        <f t="shared" si="79"/>
        <v>0.2567789162476386</v>
      </c>
      <c r="CV244" s="36">
        <f>SUM($CU$9:CU244)*RRF</f>
        <v>57.768271871107274</v>
      </c>
      <c r="CW244" s="33"/>
      <c r="CX244" s="36">
        <f t="shared" si="64"/>
        <v>91.801084099031399</v>
      </c>
      <c r="CY244" s="33"/>
      <c r="CZ244" s="31">
        <f t="shared" si="65"/>
        <v>2.4087595693457744</v>
      </c>
      <c r="DA244" s="31">
        <f t="shared" si="66"/>
        <v>23.822968559546887</v>
      </c>
      <c r="DB244" s="31">
        <f t="shared" si="67"/>
        <v>26.231728128892662</v>
      </c>
      <c r="DC244" s="31">
        <f t="shared" si="68"/>
        <v>-7.8010840990313994</v>
      </c>
      <c r="DD244" s="31"/>
      <c r="DE244" s="33">
        <f t="shared" si="69"/>
        <v>0.68771752227508665</v>
      </c>
      <c r="DF244" s="33">
        <f t="shared" si="70"/>
        <v>1.0928700487979928</v>
      </c>
      <c r="DG244" s="3"/>
      <c r="DH244" s="33">
        <f t="shared" si="71"/>
        <v>0.97132429084112104</v>
      </c>
      <c r="DI244" s="93">
        <f t="shared" si="72"/>
        <v>0.82838471114406131</v>
      </c>
      <c r="DJ244" s="3">
        <f t="shared" si="73"/>
        <v>0.82823265144393421</v>
      </c>
      <c r="DL244" s="90">
        <f t="shared" si="82"/>
        <v>0</v>
      </c>
      <c r="DM244" s="91">
        <f t="shared" si="80"/>
        <v>0</v>
      </c>
      <c r="DN244" s="89">
        <f>SUM(DM$9:DM244)*RLR</f>
        <v>120</v>
      </c>
      <c r="DO244" s="90">
        <f>DN244-SUM(DP$9:DP244)</f>
        <v>20.612081826727902</v>
      </c>
      <c r="DP244" s="89">
        <f t="shared" si="81"/>
        <v>0.15575880473597914</v>
      </c>
      <c r="DQ244" s="90">
        <f>SUM(DP$9:DP244)*RRF</f>
        <v>69.57154272129047</v>
      </c>
      <c r="DS244" s="2">
        <f t="shared" si="74"/>
        <v>1.5</v>
      </c>
      <c r="DT244" s="2">
        <f t="shared" si="75"/>
        <v>0.75</v>
      </c>
    </row>
    <row r="245" spans="90:124" x14ac:dyDescent="0.25">
      <c r="CL245" s="14">
        <f t="shared" si="76"/>
        <v>2.36</v>
      </c>
      <c r="CM245" s="59">
        <f>IF('Baseline model'!$B$4="AY",0,IFERROR(P*INDEX('UWYr writing pattern'!$C$4:$C$18,MATCH('Baseline model'!$CL245,'UWYr writing pattern'!$A$4:$A$18,0)) / 25,CM244))</f>
        <v>0</v>
      </c>
      <c r="CN245" s="36">
        <f t="shared" si="77"/>
        <v>2.8245573521495095</v>
      </c>
      <c r="CP245" s="34">
        <f t="shared" si="78"/>
        <v>4.3013563738317412E-2</v>
      </c>
      <c r="CQ245" s="31">
        <f>SUM($CP$9:CP245)*RLR</f>
        <v>116.6105311774205</v>
      </c>
      <c r="CR245" s="32"/>
      <c r="CS245" s="36">
        <f>CQ245-SUM($CU$9:CU245)</f>
        <v>33.829182412700661</v>
      </c>
      <c r="CU245" s="31">
        <f t="shared" si="79"/>
        <v>0.25524609170943097</v>
      </c>
      <c r="CV245" s="36">
        <f>SUM($CU$9:CU245)*RRF</f>
        <v>57.94694413530388</v>
      </c>
      <c r="CW245" s="33"/>
      <c r="CX245" s="36">
        <f t="shared" si="64"/>
        <v>91.776126548004541</v>
      </c>
      <c r="CY245" s="33"/>
      <c r="CZ245" s="31">
        <f t="shared" si="65"/>
        <v>2.3726281758055876</v>
      </c>
      <c r="DA245" s="31">
        <f t="shared" si="66"/>
        <v>23.680427688890461</v>
      </c>
      <c r="DB245" s="31">
        <f t="shared" si="67"/>
        <v>26.053055864696049</v>
      </c>
      <c r="DC245" s="31">
        <f t="shared" si="68"/>
        <v>-7.776126548004541</v>
      </c>
      <c r="DD245" s="31"/>
      <c r="DE245" s="33">
        <f t="shared" si="69"/>
        <v>0.68984457303933189</v>
      </c>
      <c r="DF245" s="33">
        <f t="shared" si="70"/>
        <v>1.0925729350952922</v>
      </c>
      <c r="DG245" s="3"/>
      <c r="DH245" s="33">
        <f t="shared" si="71"/>
        <v>0.97175442647850419</v>
      </c>
      <c r="DI245" s="93">
        <f t="shared" si="72"/>
        <v>0.82966701117459052</v>
      </c>
      <c r="DJ245" s="3">
        <f t="shared" si="73"/>
        <v>0.82952090655810462</v>
      </c>
      <c r="DL245" s="90">
        <f t="shared" si="82"/>
        <v>0</v>
      </c>
      <c r="DM245" s="91">
        <f t="shared" si="80"/>
        <v>0</v>
      </c>
      <c r="DN245" s="89">
        <f>SUM(DM$9:DM245)*RLR</f>
        <v>120</v>
      </c>
      <c r="DO245" s="90">
        <f>DN245-SUM(DP$9:DP245)</f>
        <v>20.457491213027438</v>
      </c>
      <c r="DP245" s="89">
        <f t="shared" si="81"/>
        <v>0.15459061370045926</v>
      </c>
      <c r="DQ245" s="90">
        <f>SUM(DP$9:DP245)*RRF</f>
        <v>69.679756150880792</v>
      </c>
      <c r="DS245" s="2">
        <f t="shared" si="74"/>
        <v>1.5</v>
      </c>
      <c r="DT245" s="2">
        <f t="shared" si="75"/>
        <v>0.75</v>
      </c>
    </row>
    <row r="246" spans="90:124" x14ac:dyDescent="0.25">
      <c r="CL246" s="14">
        <f t="shared" si="76"/>
        <v>2.37</v>
      </c>
      <c r="CM246" s="59">
        <f>IF('Baseline model'!$B$4="AY",0,IFERROR(P*INDEX('UWYr writing pattern'!$C$4:$C$18,MATCH('Baseline model'!$CL246,'UWYr writing pattern'!$A$4:$A$18,0)) / 25,CM245))</f>
        <v>0</v>
      </c>
      <c r="CN246" s="36">
        <f t="shared" si="77"/>
        <v>2.7821889918672671</v>
      </c>
      <c r="CP246" s="34">
        <f t="shared" si="78"/>
        <v>4.236836028224264E-2</v>
      </c>
      <c r="CQ246" s="31">
        <f>SUM($CP$9:CP246)*RLR</f>
        <v>116.66137320975918</v>
      </c>
      <c r="CR246" s="32"/>
      <c r="CS246" s="36">
        <f>CQ246-SUM($CU$9:CU246)</f>
        <v>33.626305576944091</v>
      </c>
      <c r="CU246" s="31">
        <f t="shared" si="79"/>
        <v>0.25371886809525496</v>
      </c>
      <c r="CV246" s="36">
        <f>SUM($CU$9:CU246)*RRF</f>
        <v>58.124547342970558</v>
      </c>
      <c r="CW246" s="33"/>
      <c r="CX246" s="36">
        <f t="shared" si="64"/>
        <v>91.750852919914649</v>
      </c>
      <c r="CY246" s="33"/>
      <c r="CZ246" s="31">
        <f t="shared" si="65"/>
        <v>2.3370387531685042</v>
      </c>
      <c r="DA246" s="31">
        <f t="shared" si="66"/>
        <v>23.538413903860864</v>
      </c>
      <c r="DB246" s="31">
        <f t="shared" si="67"/>
        <v>25.875452657029367</v>
      </c>
      <c r="DC246" s="31">
        <f t="shared" si="68"/>
        <v>-7.7508529199146494</v>
      </c>
      <c r="DD246" s="31"/>
      <c r="DE246" s="33">
        <f t="shared" si="69"/>
        <v>0.69195889694012569</v>
      </c>
      <c r="DF246" s="33">
        <f t="shared" si="70"/>
        <v>1.0922720585704124</v>
      </c>
      <c r="DG246" s="3"/>
      <c r="DH246" s="33">
        <f t="shared" si="71"/>
        <v>0.97217811008132649</v>
      </c>
      <c r="DI246" s="93">
        <f t="shared" si="72"/>
        <v>0.83093972992958631</v>
      </c>
      <c r="DJ246" s="3">
        <f t="shared" si="73"/>
        <v>0.83079949975891887</v>
      </c>
      <c r="DL246" s="90">
        <f t="shared" si="82"/>
        <v>0</v>
      </c>
      <c r="DM246" s="91">
        <f t="shared" si="80"/>
        <v>0</v>
      </c>
      <c r="DN246" s="89">
        <f>SUM(DM$9:DM246)*RLR</f>
        <v>120</v>
      </c>
      <c r="DO246" s="90">
        <f>DN246-SUM(DP$9:DP246)</f>
        <v>20.304060028929726</v>
      </c>
      <c r="DP246" s="89">
        <f t="shared" si="81"/>
        <v>0.15343118409770579</v>
      </c>
      <c r="DQ246" s="90">
        <f>SUM(DP$9:DP246)*RRF</f>
        <v>69.787157979749182</v>
      </c>
      <c r="DS246" s="2">
        <f t="shared" si="74"/>
        <v>1.5</v>
      </c>
      <c r="DT246" s="2">
        <f t="shared" si="75"/>
        <v>0.75</v>
      </c>
    </row>
    <row r="247" spans="90:124" x14ac:dyDescent="0.25">
      <c r="CL247" s="14">
        <f t="shared" si="76"/>
        <v>2.38</v>
      </c>
      <c r="CM247" s="59">
        <f>IF('Baseline model'!$B$4="AY",0,IFERROR(P*INDEX('UWYr writing pattern'!$C$4:$C$18,MATCH('Baseline model'!$CL247,'UWYr writing pattern'!$A$4:$A$18,0)) / 25,CM246))</f>
        <v>0</v>
      </c>
      <c r="CN247" s="36">
        <f t="shared" si="77"/>
        <v>2.740456156989258</v>
      </c>
      <c r="CP247" s="34">
        <f t="shared" si="78"/>
        <v>4.1732834878009009E-2</v>
      </c>
      <c r="CQ247" s="31">
        <f>SUM($CP$9:CP247)*RLR</f>
        <v>116.71145261161278</v>
      </c>
      <c r="CR247" s="32"/>
      <c r="CS247" s="36">
        <f>CQ247-SUM($CU$9:CU247)</f>
        <v>33.424187686970612</v>
      </c>
      <c r="CU247" s="31">
        <f t="shared" si="79"/>
        <v>0.25219729182708067</v>
      </c>
      <c r="CV247" s="36">
        <f>SUM($CU$9:CU247)*RRF</f>
        <v>58.30108544724952</v>
      </c>
      <c r="CW247" s="33"/>
      <c r="CX247" s="36">
        <f t="shared" si="64"/>
        <v>91.725273134220132</v>
      </c>
      <c r="CY247" s="33"/>
      <c r="CZ247" s="31">
        <f t="shared" si="65"/>
        <v>2.3019831718709765</v>
      </c>
      <c r="DA247" s="31">
        <f t="shared" si="66"/>
        <v>23.396931380879426</v>
      </c>
      <c r="DB247" s="31">
        <f t="shared" si="67"/>
        <v>25.698914552750402</v>
      </c>
      <c r="DC247" s="31">
        <f t="shared" si="68"/>
        <v>-7.7252731342201315</v>
      </c>
      <c r="DD247" s="31"/>
      <c r="DE247" s="33">
        <f t="shared" si="69"/>
        <v>0.69406054103868475</v>
      </c>
      <c r="DF247" s="33">
        <f t="shared" si="70"/>
        <v>1.0919675373121445</v>
      </c>
      <c r="DG247" s="3"/>
      <c r="DH247" s="33">
        <f t="shared" si="71"/>
        <v>0.97259543843010654</v>
      </c>
      <c r="DI247" s="93">
        <f t="shared" si="72"/>
        <v>0.83220293899981412</v>
      </c>
      <c r="DJ247" s="3">
        <f t="shared" si="73"/>
        <v>0.83206850351072703</v>
      </c>
      <c r="DL247" s="90">
        <f t="shared" si="82"/>
        <v>0</v>
      </c>
      <c r="DM247" s="91">
        <f t="shared" si="80"/>
        <v>0</v>
      </c>
      <c r="DN247" s="89">
        <f>SUM(DM$9:DM247)*RLR</f>
        <v>120</v>
      </c>
      <c r="DO247" s="90">
        <f>DN247-SUM(DP$9:DP247)</f>
        <v>20.151779578712748</v>
      </c>
      <c r="DP247" s="89">
        <f t="shared" si="81"/>
        <v>0.15228045021697295</v>
      </c>
      <c r="DQ247" s="90">
        <f>SUM(DP$9:DP247)*RRF</f>
        <v>69.893754294901072</v>
      </c>
      <c r="DS247" s="2">
        <f t="shared" si="74"/>
        <v>1.5</v>
      </c>
      <c r="DT247" s="2">
        <f t="shared" si="75"/>
        <v>0.75</v>
      </c>
    </row>
    <row r="248" spans="90:124" x14ac:dyDescent="0.25">
      <c r="CL248" s="14">
        <f t="shared" si="76"/>
        <v>2.39</v>
      </c>
      <c r="CM248" s="59">
        <f>IF('Baseline model'!$B$4="AY",0,IFERROR(P*INDEX('UWYr writing pattern'!$C$4:$C$18,MATCH('Baseline model'!$CL248,'UWYr writing pattern'!$A$4:$A$18,0)) / 25,CM247))</f>
        <v>0</v>
      </c>
      <c r="CN248" s="36">
        <f t="shared" si="77"/>
        <v>2.6993493146344192</v>
      </c>
      <c r="CP248" s="34">
        <f t="shared" si="78"/>
        <v>4.1106842354838878E-2</v>
      </c>
      <c r="CQ248" s="31">
        <f>SUM($CP$9:CP248)*RLR</f>
        <v>116.76078082243859</v>
      </c>
      <c r="CR248" s="32"/>
      <c r="CS248" s="36">
        <f>CQ248-SUM($CU$9:CU248)</f>
        <v>33.222834490144137</v>
      </c>
      <c r="CU248" s="31">
        <f t="shared" si="79"/>
        <v>0.25068140765227959</v>
      </c>
      <c r="CV248" s="36">
        <f>SUM($CU$9:CU248)*RRF</f>
        <v>58.476562432606116</v>
      </c>
      <c r="CW248" s="33"/>
      <c r="CX248" s="36">
        <f t="shared" si="64"/>
        <v>91.699396922750253</v>
      </c>
      <c r="CY248" s="33"/>
      <c r="CZ248" s="31">
        <f t="shared" si="65"/>
        <v>2.2674534242929116</v>
      </c>
      <c r="DA248" s="31">
        <f t="shared" si="66"/>
        <v>23.255984143100896</v>
      </c>
      <c r="DB248" s="31">
        <f t="shared" si="67"/>
        <v>25.523437567393806</v>
      </c>
      <c r="DC248" s="31">
        <f t="shared" si="68"/>
        <v>-7.6993969227502532</v>
      </c>
      <c r="DD248" s="31"/>
      <c r="DE248" s="33">
        <f t="shared" si="69"/>
        <v>0.69614955276912038</v>
      </c>
      <c r="DF248" s="33">
        <f t="shared" si="70"/>
        <v>1.0916594871755982</v>
      </c>
      <c r="DG248" s="3"/>
      <c r="DH248" s="33">
        <f t="shared" si="71"/>
        <v>0.97300650685365497</v>
      </c>
      <c r="DI248" s="93">
        <f t="shared" si="72"/>
        <v>0.83345670944111716</v>
      </c>
      <c r="DJ248" s="3">
        <f t="shared" si="73"/>
        <v>0.83332798973439659</v>
      </c>
      <c r="DL248" s="90">
        <f t="shared" si="82"/>
        <v>0</v>
      </c>
      <c r="DM248" s="91">
        <f t="shared" si="80"/>
        <v>0</v>
      </c>
      <c r="DN248" s="89">
        <f>SUM(DM$9:DM248)*RLR</f>
        <v>120</v>
      </c>
      <c r="DO248" s="90">
        <f>DN248-SUM(DP$9:DP248)</f>
        <v>20.000641231872407</v>
      </c>
      <c r="DP248" s="89">
        <f t="shared" si="81"/>
        <v>0.15113834684034561</v>
      </c>
      <c r="DQ248" s="90">
        <f>SUM(DP$9:DP248)*RRF</f>
        <v>69.999551137689309</v>
      </c>
      <c r="DS248" s="2">
        <f t="shared" si="74"/>
        <v>1.5</v>
      </c>
      <c r="DT248" s="2">
        <f t="shared" si="75"/>
        <v>0.75</v>
      </c>
    </row>
    <row r="249" spans="90:124" x14ac:dyDescent="0.25">
      <c r="CL249" s="14">
        <f t="shared" si="76"/>
        <v>2.4</v>
      </c>
      <c r="CM249" s="59">
        <f>IF('Baseline model'!$B$4="AY",0,IFERROR(P*INDEX('UWYr writing pattern'!$C$4:$C$18,MATCH('Baseline model'!$CL249,'UWYr writing pattern'!$A$4:$A$18,0)) / 25,CM248))</f>
        <v>0</v>
      </c>
      <c r="CN249" s="36">
        <f t="shared" si="77"/>
        <v>2.6588590749149028</v>
      </c>
      <c r="CP249" s="34">
        <f t="shared" si="78"/>
        <v>4.0490239719516284E-2</v>
      </c>
      <c r="CQ249" s="31">
        <f>SUM($CP$9:CP249)*RLR</f>
        <v>116.80936911010201</v>
      </c>
      <c r="CR249" s="32"/>
      <c r="CS249" s="36">
        <f>CQ249-SUM($CU$9:CU249)</f>
        <v>33.022251519131473</v>
      </c>
      <c r="CU249" s="31">
        <f t="shared" si="79"/>
        <v>0.24917125867608103</v>
      </c>
      <c r="CV249" s="36">
        <f>SUM($CU$9:CU249)*RRF</f>
        <v>58.650982313679371</v>
      </c>
      <c r="CW249" s="33"/>
      <c r="CX249" s="36">
        <f t="shared" si="64"/>
        <v>91.673233832810837</v>
      </c>
      <c r="CY249" s="33"/>
      <c r="CZ249" s="31">
        <f t="shared" si="65"/>
        <v>2.2334416229285181</v>
      </c>
      <c r="DA249" s="31">
        <f t="shared" si="66"/>
        <v>23.11557606339203</v>
      </c>
      <c r="DB249" s="31">
        <f t="shared" si="67"/>
        <v>25.349017686320547</v>
      </c>
      <c r="DC249" s="31">
        <f t="shared" si="68"/>
        <v>-7.6732338328108369</v>
      </c>
      <c r="DD249" s="31"/>
      <c r="DE249" s="33">
        <f t="shared" si="69"/>
        <v>0.69822597992475444</v>
      </c>
      <c r="DF249" s="33">
        <f t="shared" si="70"/>
        <v>1.0913480218191767</v>
      </c>
      <c r="DG249" s="3"/>
      <c r="DH249" s="33">
        <f t="shared" si="71"/>
        <v>0.97341140925085012</v>
      </c>
      <c r="DI249" s="93">
        <f t="shared" si="72"/>
        <v>0.83470111177841344</v>
      </c>
      <c r="DJ249" s="3">
        <f t="shared" si="73"/>
        <v>0.83457802981138851</v>
      </c>
      <c r="DL249" s="90">
        <f t="shared" si="82"/>
        <v>0</v>
      </c>
      <c r="DM249" s="91">
        <f t="shared" si="80"/>
        <v>0</v>
      </c>
      <c r="DN249" s="89">
        <f>SUM(DM$9:DM249)*RLR</f>
        <v>120</v>
      </c>
      <c r="DO249" s="90">
        <f>DN249-SUM(DP$9:DP249)</f>
        <v>19.850636422633357</v>
      </c>
      <c r="DP249" s="89">
        <f t="shared" si="81"/>
        <v>0.15000480923904305</v>
      </c>
      <c r="DQ249" s="90">
        <f>SUM(DP$9:DP249)*RRF</f>
        <v>70.104554504156638</v>
      </c>
      <c r="DS249" s="2">
        <f t="shared" si="74"/>
        <v>1.5</v>
      </c>
      <c r="DT249" s="2">
        <f t="shared" si="75"/>
        <v>0.75</v>
      </c>
    </row>
    <row r="250" spans="90:124" x14ac:dyDescent="0.25">
      <c r="CL250" s="14">
        <f t="shared" si="76"/>
        <v>2.41</v>
      </c>
      <c r="CM250" s="59">
        <f>IF('Baseline model'!$B$4="AY",0,IFERROR(P*INDEX('UWYr writing pattern'!$C$4:$C$18,MATCH('Baseline model'!$CL250,'UWYr writing pattern'!$A$4:$A$18,0)) / 25,CM249))</f>
        <v>0</v>
      </c>
      <c r="CN250" s="36">
        <f t="shared" si="77"/>
        <v>2.6189761887911791</v>
      </c>
      <c r="CP250" s="34">
        <f t="shared" si="78"/>
        <v>3.9882886123723545E-2</v>
      </c>
      <c r="CQ250" s="31">
        <f>SUM($CP$9:CP250)*RLR</f>
        <v>116.85722857345047</v>
      </c>
      <c r="CR250" s="32"/>
      <c r="CS250" s="36">
        <f>CQ250-SUM($CU$9:CU250)</f>
        <v>32.822444096086443</v>
      </c>
      <c r="CU250" s="31">
        <f t="shared" si="79"/>
        <v>0.24766688639348605</v>
      </c>
      <c r="CV250" s="36">
        <f>SUM($CU$9:CU250)*RRF</f>
        <v>58.824349134154815</v>
      </c>
      <c r="CW250" s="33"/>
      <c r="CX250" s="36">
        <f t="shared" si="64"/>
        <v>91.646793230241258</v>
      </c>
      <c r="CY250" s="33"/>
      <c r="CZ250" s="31">
        <f t="shared" si="65"/>
        <v>2.1999399985845902</v>
      </c>
      <c r="DA250" s="31">
        <f t="shared" si="66"/>
        <v>22.97571086726051</v>
      </c>
      <c r="DB250" s="31">
        <f t="shared" si="67"/>
        <v>25.1756508658451</v>
      </c>
      <c r="DC250" s="31">
        <f t="shared" si="68"/>
        <v>-7.6467932302412578</v>
      </c>
      <c r="DD250" s="31"/>
      <c r="DE250" s="33">
        <f t="shared" si="69"/>
        <v>0.70028987064470016</v>
      </c>
      <c r="DF250" s="33">
        <f t="shared" si="70"/>
        <v>1.0910332527409674</v>
      </c>
      <c r="DG250" s="3"/>
      <c r="DH250" s="33">
        <f t="shared" si="71"/>
        <v>0.97381023811208722</v>
      </c>
      <c r="DI250" s="93">
        <f t="shared" si="72"/>
        <v>0.8359362160096625</v>
      </c>
      <c r="DJ250" s="3">
        <f t="shared" si="73"/>
        <v>0.83581869458780322</v>
      </c>
      <c r="DL250" s="90">
        <f t="shared" si="82"/>
        <v>0</v>
      </c>
      <c r="DM250" s="91">
        <f t="shared" si="80"/>
        <v>0</v>
      </c>
      <c r="DN250" s="89">
        <f>SUM(DM$9:DM250)*RLR</f>
        <v>120</v>
      </c>
      <c r="DO250" s="90">
        <f>DN250-SUM(DP$9:DP250)</f>
        <v>19.701756649463604</v>
      </c>
      <c r="DP250" s="89">
        <f t="shared" si="81"/>
        <v>0.14887977316975018</v>
      </c>
      <c r="DQ250" s="90">
        <f>SUM(DP$9:DP250)*RRF</f>
        <v>70.20877034537547</v>
      </c>
      <c r="DS250" s="2">
        <f t="shared" si="74"/>
        <v>1.5</v>
      </c>
      <c r="DT250" s="2">
        <f t="shared" si="75"/>
        <v>0.75</v>
      </c>
    </row>
    <row r="251" spans="90:124" x14ac:dyDescent="0.25">
      <c r="CL251" s="14">
        <f t="shared" si="76"/>
        <v>2.42</v>
      </c>
      <c r="CM251" s="59">
        <f>IF('Baseline model'!$B$4="AY",0,IFERROR(P*INDEX('UWYr writing pattern'!$C$4:$C$18,MATCH('Baseline model'!$CL251,'UWYr writing pattern'!$A$4:$A$18,0)) / 25,CM250))</f>
        <v>0</v>
      </c>
      <c r="CN251" s="36">
        <f t="shared" si="77"/>
        <v>2.5796915459593115</v>
      </c>
      <c r="CP251" s="34">
        <f t="shared" si="78"/>
        <v>3.9284642831867687E-2</v>
      </c>
      <c r="CQ251" s="31">
        <f>SUM($CP$9:CP251)*RLR</f>
        <v>116.90437014484873</v>
      </c>
      <c r="CR251" s="32"/>
      <c r="CS251" s="36">
        <f>CQ251-SUM($CU$9:CU251)</f>
        <v>32.623417336764049</v>
      </c>
      <c r="CU251" s="31">
        <f t="shared" si="79"/>
        <v>0.24616833072064834</v>
      </c>
      <c r="CV251" s="36">
        <f>SUM($CU$9:CU251)*RRF</f>
        <v>58.996666965659273</v>
      </c>
      <c r="CW251" s="33"/>
      <c r="CX251" s="36">
        <f t="shared" si="64"/>
        <v>91.620084302423322</v>
      </c>
      <c r="CY251" s="33"/>
      <c r="CZ251" s="31">
        <f t="shared" si="65"/>
        <v>2.1669408986058212</v>
      </c>
      <c r="DA251" s="31">
        <f t="shared" si="66"/>
        <v>22.836392135734833</v>
      </c>
      <c r="DB251" s="31">
        <f t="shared" si="67"/>
        <v>25.003333034340656</v>
      </c>
      <c r="DC251" s="31">
        <f t="shared" si="68"/>
        <v>-7.6200843024233222</v>
      </c>
      <c r="DD251" s="31"/>
      <c r="DE251" s="33">
        <f t="shared" si="69"/>
        <v>0.70234127340070562</v>
      </c>
      <c r="DF251" s="33">
        <f t="shared" si="70"/>
        <v>1.0907152893145633</v>
      </c>
      <c r="DG251" s="3"/>
      <c r="DH251" s="33">
        <f t="shared" si="71"/>
        <v>0.97420308454040605</v>
      </c>
      <c r="DI251" s="93">
        <f t="shared" si="72"/>
        <v>0.83716209160980304</v>
      </c>
      <c r="DJ251" s="3">
        <f t="shared" si="73"/>
        <v>0.83705005437839475</v>
      </c>
      <c r="DL251" s="90">
        <f t="shared" si="82"/>
        <v>0</v>
      </c>
      <c r="DM251" s="91">
        <f t="shared" si="80"/>
        <v>0</v>
      </c>
      <c r="DN251" s="89">
        <f>SUM(DM$9:DM251)*RLR</f>
        <v>120</v>
      </c>
      <c r="DO251" s="90">
        <f>DN251-SUM(DP$9:DP251)</f>
        <v>19.55399347459263</v>
      </c>
      <c r="DP251" s="89">
        <f t="shared" si="81"/>
        <v>0.14776317487097704</v>
      </c>
      <c r="DQ251" s="90">
        <f>SUM(DP$9:DP251)*RRF</f>
        <v>70.312204567785159</v>
      </c>
      <c r="DS251" s="2">
        <f t="shared" si="74"/>
        <v>1.5</v>
      </c>
      <c r="DT251" s="2">
        <f t="shared" si="75"/>
        <v>0.75</v>
      </c>
    </row>
    <row r="252" spans="90:124" x14ac:dyDescent="0.25">
      <c r="CL252" s="14">
        <f t="shared" si="76"/>
        <v>2.4300000000000002</v>
      </c>
      <c r="CM252" s="59">
        <f>IF('Baseline model'!$B$4="AY",0,IFERROR(P*INDEX('UWYr writing pattern'!$C$4:$C$18,MATCH('Baseline model'!$CL252,'UWYr writing pattern'!$A$4:$A$18,0)) / 25,CM251))</f>
        <v>0</v>
      </c>
      <c r="CN252" s="36">
        <f t="shared" si="77"/>
        <v>2.5409961727699217</v>
      </c>
      <c r="CP252" s="34">
        <f t="shared" si="78"/>
        <v>3.8695373189389669E-2</v>
      </c>
      <c r="CQ252" s="31">
        <f>SUM($CP$9:CP252)*RLR</f>
        <v>116.95080459267598</v>
      </c>
      <c r="CR252" s="32"/>
      <c r="CS252" s="36">
        <f>CQ252-SUM($CU$9:CU252)</f>
        <v>32.425176154565577</v>
      </c>
      <c r="CU252" s="31">
        <f t="shared" si="79"/>
        <v>0.24467563002573037</v>
      </c>
      <c r="CV252" s="36">
        <f>SUM($CU$9:CU252)*RRF</f>
        <v>59.167939906677276</v>
      </c>
      <c r="CW252" s="33"/>
      <c r="CX252" s="36">
        <f t="shared" si="64"/>
        <v>91.593116061242853</v>
      </c>
      <c r="CY252" s="33"/>
      <c r="CZ252" s="31">
        <f t="shared" si="65"/>
        <v>2.1344367851267338</v>
      </c>
      <c r="DA252" s="31">
        <f t="shared" si="66"/>
        <v>22.697623308195901</v>
      </c>
      <c r="DB252" s="31">
        <f t="shared" si="67"/>
        <v>24.832060093322635</v>
      </c>
      <c r="DC252" s="31">
        <f t="shared" si="68"/>
        <v>-7.5931160612428528</v>
      </c>
      <c r="DD252" s="31"/>
      <c r="DE252" s="33">
        <f t="shared" si="69"/>
        <v>0.70438023698425334</v>
      </c>
      <c r="DF252" s="33">
        <f t="shared" si="70"/>
        <v>1.0903942388243197</v>
      </c>
      <c r="DG252" s="3"/>
      <c r="DH252" s="33">
        <f t="shared" si="71"/>
        <v>0.97459003827229984</v>
      </c>
      <c r="DI252" s="93">
        <f t="shared" si="72"/>
        <v>0.83837880753466076</v>
      </c>
      <c r="DJ252" s="3">
        <f t="shared" si="73"/>
        <v>0.83827217897055684</v>
      </c>
      <c r="DL252" s="90">
        <f t="shared" si="82"/>
        <v>0</v>
      </c>
      <c r="DM252" s="91">
        <f t="shared" si="80"/>
        <v>0</v>
      </c>
      <c r="DN252" s="89">
        <f>SUM(DM$9:DM252)*RLR</f>
        <v>120</v>
      </c>
      <c r="DO252" s="90">
        <f>DN252-SUM(DP$9:DP252)</f>
        <v>19.407338523533184</v>
      </c>
      <c r="DP252" s="89">
        <f t="shared" si="81"/>
        <v>0.14665495105944473</v>
      </c>
      <c r="DQ252" s="90">
        <f>SUM(DP$9:DP252)*RRF</f>
        <v>70.414863033526771</v>
      </c>
      <c r="DS252" s="2">
        <f t="shared" si="74"/>
        <v>1.5</v>
      </c>
      <c r="DT252" s="2">
        <f t="shared" si="75"/>
        <v>0.75</v>
      </c>
    </row>
    <row r="253" spans="90:124" x14ac:dyDescent="0.25">
      <c r="CL253" s="14">
        <f t="shared" si="76"/>
        <v>2.44</v>
      </c>
      <c r="CM253" s="59">
        <f>IF('Baseline model'!$B$4="AY",0,IFERROR(P*INDEX('UWYr writing pattern'!$C$4:$C$18,MATCH('Baseline model'!$CL253,'UWYr writing pattern'!$A$4:$A$18,0)) / 25,CM252))</f>
        <v>0</v>
      </c>
      <c r="CN253" s="36">
        <f t="shared" si="77"/>
        <v>2.5028812301783727</v>
      </c>
      <c r="CP253" s="34">
        <f t="shared" si="78"/>
        <v>3.811494259154883E-2</v>
      </c>
      <c r="CQ253" s="31">
        <f>SUM($CP$9:CP253)*RLR</f>
        <v>116.99654252378585</v>
      </c>
      <c r="CR253" s="32"/>
      <c r="CS253" s="36">
        <f>CQ253-SUM($CU$9:CU253)</f>
        <v>32.227725264516209</v>
      </c>
      <c r="CU253" s="31">
        <f t="shared" si="79"/>
        <v>0.24318882115924184</v>
      </c>
      <c r="CV253" s="36">
        <f>SUM($CU$9:CU253)*RRF</f>
        <v>59.338172081488743</v>
      </c>
      <c r="CW253" s="33"/>
      <c r="CX253" s="36">
        <f t="shared" si="64"/>
        <v>91.565897346004959</v>
      </c>
      <c r="CY253" s="33"/>
      <c r="CZ253" s="31">
        <f t="shared" si="65"/>
        <v>2.1024202333498332</v>
      </c>
      <c r="DA253" s="31">
        <f t="shared" si="66"/>
        <v>22.559407685161347</v>
      </c>
      <c r="DB253" s="31">
        <f t="shared" si="67"/>
        <v>24.661827918511179</v>
      </c>
      <c r="DC253" s="31">
        <f t="shared" si="68"/>
        <v>-7.5658973460049594</v>
      </c>
      <c r="DD253" s="31"/>
      <c r="DE253" s="33">
        <f t="shared" si="69"/>
        <v>0.70640681049391363</v>
      </c>
      <c r="DF253" s="33">
        <f t="shared" si="70"/>
        <v>1.0900702065000591</v>
      </c>
      <c r="DG253" s="3"/>
      <c r="DH253" s="33">
        <f t="shared" si="71"/>
        <v>0.97497118769821545</v>
      </c>
      <c r="DI253" s="93">
        <f t="shared" si="72"/>
        <v>0.83958643222482721</v>
      </c>
      <c r="DJ253" s="3">
        <f t="shared" si="73"/>
        <v>0.83948513762827759</v>
      </c>
      <c r="DL253" s="90">
        <f t="shared" si="82"/>
        <v>0</v>
      </c>
      <c r="DM253" s="91">
        <f t="shared" si="80"/>
        <v>0</v>
      </c>
      <c r="DN253" s="89">
        <f>SUM(DM$9:DM253)*RLR</f>
        <v>120</v>
      </c>
      <c r="DO253" s="90">
        <f>DN253-SUM(DP$9:DP253)</f>
        <v>19.261783484606681</v>
      </c>
      <c r="DP253" s="89">
        <f t="shared" si="81"/>
        <v>0.14555503892649888</v>
      </c>
      <c r="DQ253" s="90">
        <f>SUM(DP$9:DP253)*RRF</f>
        <v>70.516751560775319</v>
      </c>
      <c r="DS253" s="2">
        <f t="shared" si="74"/>
        <v>1.5</v>
      </c>
      <c r="DT253" s="2">
        <f t="shared" si="75"/>
        <v>0.75</v>
      </c>
    </row>
    <row r="254" spans="90:124" x14ac:dyDescent="0.25">
      <c r="CL254" s="14">
        <f t="shared" si="76"/>
        <v>2.4500000000000002</v>
      </c>
      <c r="CM254" s="59">
        <f>IF('Baseline model'!$B$4="AY",0,IFERROR(P*INDEX('UWYr writing pattern'!$C$4:$C$18,MATCH('Baseline model'!$CL254,'UWYr writing pattern'!$A$4:$A$18,0)) / 25,CM253))</f>
        <v>0</v>
      </c>
      <c r="CN254" s="36">
        <f t="shared" si="77"/>
        <v>2.4653380117256973</v>
      </c>
      <c r="CP254" s="34">
        <f t="shared" si="78"/>
        <v>3.7543218452675595E-2</v>
      </c>
      <c r="CQ254" s="31">
        <f>SUM($CP$9:CP254)*RLR</f>
        <v>117.04159438592905</v>
      </c>
      <c r="CR254" s="32"/>
      <c r="CS254" s="36">
        <f>CQ254-SUM($CU$9:CU254)</f>
        <v>32.031069187175532</v>
      </c>
      <c r="CU254" s="31">
        <f t="shared" si="79"/>
        <v>0.24170793948387156</v>
      </c>
      <c r="CV254" s="36">
        <f>SUM($CU$9:CU254)*RRF</f>
        <v>59.507367639127452</v>
      </c>
      <c r="CW254" s="33"/>
      <c r="CX254" s="36">
        <f t="shared" si="64"/>
        <v>91.538436826302984</v>
      </c>
      <c r="CY254" s="33"/>
      <c r="CZ254" s="31">
        <f t="shared" si="65"/>
        <v>2.0708839298495856</v>
      </c>
      <c r="DA254" s="31">
        <f t="shared" si="66"/>
        <v>22.42174843102287</v>
      </c>
      <c r="DB254" s="31">
        <f t="shared" si="67"/>
        <v>24.492632360872456</v>
      </c>
      <c r="DC254" s="31">
        <f t="shared" si="68"/>
        <v>-7.5384368263029842</v>
      </c>
      <c r="DD254" s="31"/>
      <c r="DE254" s="33">
        <f t="shared" si="69"/>
        <v>0.70842104332294586</v>
      </c>
      <c r="DF254" s="33">
        <f t="shared" si="70"/>
        <v>1.0897432955512261</v>
      </c>
      <c r="DG254" s="3"/>
      <c r="DH254" s="33">
        <f t="shared" si="71"/>
        <v>0.97534661988274207</v>
      </c>
      <c r="DI254" s="93">
        <f t="shared" si="72"/>
        <v>0.84078503360950974</v>
      </c>
      <c r="DJ254" s="3">
        <f t="shared" si="73"/>
        <v>0.84068899909606554</v>
      </c>
      <c r="DL254" s="90">
        <f t="shared" si="82"/>
        <v>0</v>
      </c>
      <c r="DM254" s="91">
        <f t="shared" si="80"/>
        <v>0</v>
      </c>
      <c r="DN254" s="89">
        <f>SUM(DM$9:DM254)*RLR</f>
        <v>120</v>
      </c>
      <c r="DO254" s="90">
        <f>DN254-SUM(DP$9:DP254)</f>
        <v>19.117320108472128</v>
      </c>
      <c r="DP254" s="89">
        <f t="shared" si="81"/>
        <v>0.14446337613455013</v>
      </c>
      <c r="DQ254" s="90">
        <f>SUM(DP$9:DP254)*RRF</f>
        <v>70.617875924069509</v>
      </c>
      <c r="DS254" s="2">
        <f t="shared" si="74"/>
        <v>1.5</v>
      </c>
      <c r="DT254" s="2">
        <f t="shared" si="75"/>
        <v>0.75</v>
      </c>
    </row>
    <row r="255" spans="90:124" x14ac:dyDescent="0.25">
      <c r="CL255" s="14">
        <f t="shared" si="76"/>
        <v>2.46</v>
      </c>
      <c r="CM255" s="59">
        <f>IF('Baseline model'!$B$4="AY",0,IFERROR(P*INDEX('UWYr writing pattern'!$C$4:$C$18,MATCH('Baseline model'!$CL255,'UWYr writing pattern'!$A$4:$A$18,0)) / 25,CM254))</f>
        <v>0</v>
      </c>
      <c r="CN255" s="36">
        <f t="shared" si="77"/>
        <v>2.428357941549812</v>
      </c>
      <c r="CP255" s="34">
        <f t="shared" si="78"/>
        <v>3.6980070175885463E-2</v>
      </c>
      <c r="CQ255" s="31">
        <f>SUM($CP$9:CP255)*RLR</f>
        <v>117.08597047014011</v>
      </c>
      <c r="CR255" s="32"/>
      <c r="CS255" s="36">
        <f>CQ255-SUM($CU$9:CU255)</f>
        <v>31.835212252482776</v>
      </c>
      <c r="CU255" s="31">
        <f t="shared" si="79"/>
        <v>0.24023301890381649</v>
      </c>
      <c r="CV255" s="36">
        <f>SUM($CU$9:CU255)*RRF</f>
        <v>59.675530752360132</v>
      </c>
      <c r="CW255" s="33"/>
      <c r="CX255" s="36">
        <f t="shared" si="64"/>
        <v>91.510743004842908</v>
      </c>
      <c r="CY255" s="33"/>
      <c r="CZ255" s="31">
        <f t="shared" si="65"/>
        <v>2.0398206709018418</v>
      </c>
      <c r="DA255" s="31">
        <f t="shared" si="66"/>
        <v>22.284648576737943</v>
      </c>
      <c r="DB255" s="31">
        <f t="shared" si="67"/>
        <v>24.324469247639787</v>
      </c>
      <c r="DC255" s="31">
        <f t="shared" si="68"/>
        <v>-7.510743004842908</v>
      </c>
      <c r="DD255" s="31"/>
      <c r="DE255" s="33">
        <f t="shared" si="69"/>
        <v>0.71042298514714441</v>
      </c>
      <c r="DF255" s="33">
        <f t="shared" si="70"/>
        <v>1.0894136072005107</v>
      </c>
      <c r="DG255" s="3"/>
      <c r="DH255" s="33">
        <f t="shared" si="71"/>
        <v>0.97571642058450092</v>
      </c>
      <c r="DI255" s="93">
        <f t="shared" si="72"/>
        <v>0.84197467911035218</v>
      </c>
      <c r="DJ255" s="3">
        <f t="shared" si="73"/>
        <v>0.84188383160284508</v>
      </c>
      <c r="DL255" s="90">
        <f t="shared" si="82"/>
        <v>0</v>
      </c>
      <c r="DM255" s="91">
        <f t="shared" si="80"/>
        <v>0</v>
      </c>
      <c r="DN255" s="89">
        <f>SUM(DM$9:DM255)*RLR</f>
        <v>120</v>
      </c>
      <c r="DO255" s="90">
        <f>DN255-SUM(DP$9:DP255)</f>
        <v>18.973940207658586</v>
      </c>
      <c r="DP255" s="89">
        <f t="shared" si="81"/>
        <v>0.14337990081354096</v>
      </c>
      <c r="DQ255" s="90">
        <f>SUM(DP$9:DP255)*RRF</f>
        <v>70.71824185463899</v>
      </c>
      <c r="DS255" s="2">
        <f t="shared" si="74"/>
        <v>1.5</v>
      </c>
      <c r="DT255" s="2">
        <f t="shared" si="75"/>
        <v>0.75</v>
      </c>
    </row>
    <row r="256" spans="90:124" x14ac:dyDescent="0.25">
      <c r="CL256" s="14">
        <f t="shared" si="76"/>
        <v>2.4700000000000002</v>
      </c>
      <c r="CM256" s="59">
        <f>IF('Baseline model'!$B$4="AY",0,IFERROR(P*INDEX('UWYr writing pattern'!$C$4:$C$18,MATCH('Baseline model'!$CL256,'UWYr writing pattern'!$A$4:$A$18,0)) / 25,CM255))</f>
        <v>0</v>
      </c>
      <c r="CN256" s="36">
        <f t="shared" si="77"/>
        <v>2.391932572426565</v>
      </c>
      <c r="CP256" s="34">
        <f t="shared" si="78"/>
        <v>3.6425369123247175E-2</v>
      </c>
      <c r="CQ256" s="31">
        <f>SUM($CP$9:CP256)*RLR</f>
        <v>117.12968091308801</v>
      </c>
      <c r="CR256" s="32"/>
      <c r="CS256" s="36">
        <f>CQ256-SUM($CU$9:CU256)</f>
        <v>31.64015860353706</v>
      </c>
      <c r="CU256" s="31">
        <f t="shared" si="79"/>
        <v>0.23876409189362083</v>
      </c>
      <c r="CV256" s="36">
        <f>SUM($CU$9:CU256)*RRF</f>
        <v>59.842665616685657</v>
      </c>
      <c r="CW256" s="33"/>
      <c r="CX256" s="36">
        <f t="shared" si="64"/>
        <v>91.48282422022271</v>
      </c>
      <c r="CY256" s="33"/>
      <c r="CZ256" s="31">
        <f t="shared" si="65"/>
        <v>2.0092233608383143</v>
      </c>
      <c r="DA256" s="31">
        <f t="shared" si="66"/>
        <v>22.148111022475941</v>
      </c>
      <c r="DB256" s="31">
        <f t="shared" si="67"/>
        <v>24.157334383314257</v>
      </c>
      <c r="DC256" s="31">
        <f t="shared" si="68"/>
        <v>-7.4828242202227102</v>
      </c>
      <c r="DD256" s="31"/>
      <c r="DE256" s="33">
        <f t="shared" si="69"/>
        <v>0.7124126859129245</v>
      </c>
      <c r="DF256" s="33">
        <f t="shared" si="70"/>
        <v>1.089081240716937</v>
      </c>
      <c r="DG256" s="3"/>
      <c r="DH256" s="33">
        <f t="shared" si="71"/>
        <v>0.97608067427573342</v>
      </c>
      <c r="DI256" s="93">
        <f t="shared" si="72"/>
        <v>0.84315543564522777</v>
      </c>
      <c r="DJ256" s="3">
        <f t="shared" si="73"/>
        <v>0.84306970286582383</v>
      </c>
      <c r="DL256" s="90">
        <f t="shared" si="82"/>
        <v>0</v>
      </c>
      <c r="DM256" s="91">
        <f t="shared" si="80"/>
        <v>0</v>
      </c>
      <c r="DN256" s="89">
        <f>SUM(DM$9:DM256)*RLR</f>
        <v>120</v>
      </c>
      <c r="DO256" s="90">
        <f>DN256-SUM(DP$9:DP256)</f>
        <v>18.831635656101142</v>
      </c>
      <c r="DP256" s="89">
        <f t="shared" si="81"/>
        <v>0.1423045515574394</v>
      </c>
      <c r="DQ256" s="90">
        <f>SUM(DP$9:DP256)*RRF</f>
        <v>70.817855040729199</v>
      </c>
      <c r="DS256" s="2">
        <f t="shared" si="74"/>
        <v>1.5</v>
      </c>
      <c r="DT256" s="2">
        <f t="shared" si="75"/>
        <v>0.75</v>
      </c>
    </row>
    <row r="257" spans="90:124" x14ac:dyDescent="0.25">
      <c r="CL257" s="14">
        <f t="shared" si="76"/>
        <v>2.48</v>
      </c>
      <c r="CM257" s="59">
        <f>IF('Baseline model'!$B$4="AY",0,IFERROR(P*INDEX('UWYr writing pattern'!$C$4:$C$18,MATCH('Baseline model'!$CL257,'UWYr writing pattern'!$A$4:$A$18,0)) / 25,CM256))</f>
        <v>0</v>
      </c>
      <c r="CN257" s="36">
        <f t="shared" si="77"/>
        <v>2.3560535838401666</v>
      </c>
      <c r="CP257" s="34">
        <f t="shared" si="78"/>
        <v>3.5878988586398472E-2</v>
      </c>
      <c r="CQ257" s="31">
        <f>SUM($CP$9:CP257)*RLR</f>
        <v>117.17273569939169</v>
      </c>
      <c r="CR257" s="32"/>
      <c r="CS257" s="36">
        <f>CQ257-SUM($CU$9:CU257)</f>
        <v>31.445912200314211</v>
      </c>
      <c r="CU257" s="31">
        <f t="shared" si="79"/>
        <v>0.23730118952652796</v>
      </c>
      <c r="CV257" s="36">
        <f>SUM($CU$9:CU257)*RRF</f>
        <v>60.008776449354237</v>
      </c>
      <c r="CW257" s="33"/>
      <c r="CX257" s="36">
        <f t="shared" si="64"/>
        <v>91.454688649668441</v>
      </c>
      <c r="CY257" s="33"/>
      <c r="CZ257" s="31">
        <f t="shared" si="65"/>
        <v>1.9790850104257396</v>
      </c>
      <c r="DA257" s="31">
        <f t="shared" si="66"/>
        <v>22.012138540219947</v>
      </c>
      <c r="DB257" s="31">
        <f t="shared" si="67"/>
        <v>23.991223550645685</v>
      </c>
      <c r="DC257" s="31">
        <f t="shared" si="68"/>
        <v>-7.4546886496684408</v>
      </c>
      <c r="DD257" s="31"/>
      <c r="DE257" s="33">
        <f t="shared" si="69"/>
        <v>0.71439019582564567</v>
      </c>
      <c r="DF257" s="33">
        <f t="shared" si="70"/>
        <v>1.0887462934484338</v>
      </c>
      <c r="DG257" s="3"/>
      <c r="DH257" s="33">
        <f t="shared" si="71"/>
        <v>0.97643946416159744</v>
      </c>
      <c r="DI257" s="93">
        <f t="shared" si="72"/>
        <v>0.84432736963200261</v>
      </c>
      <c r="DJ257" s="3">
        <f t="shared" si="73"/>
        <v>0.84424668009433024</v>
      </c>
      <c r="DL257" s="90">
        <f t="shared" si="82"/>
        <v>0</v>
      </c>
      <c r="DM257" s="91">
        <f t="shared" si="80"/>
        <v>0</v>
      </c>
      <c r="DN257" s="89">
        <f>SUM(DM$9:DM257)*RLR</f>
        <v>120</v>
      </c>
      <c r="DO257" s="90">
        <f>DN257-SUM(DP$9:DP257)</f>
        <v>18.690398388680379</v>
      </c>
      <c r="DP257" s="89">
        <f t="shared" si="81"/>
        <v>0.14123726742075857</v>
      </c>
      <c r="DQ257" s="90">
        <f>SUM(DP$9:DP257)*RRF</f>
        <v>70.916721127923736</v>
      </c>
      <c r="DS257" s="2">
        <f t="shared" si="74"/>
        <v>1.5</v>
      </c>
      <c r="DT257" s="2">
        <f t="shared" si="75"/>
        <v>0.75</v>
      </c>
    </row>
    <row r="258" spans="90:124" x14ac:dyDescent="0.25">
      <c r="CL258" s="14">
        <f t="shared" si="76"/>
        <v>2.4900000000000002</v>
      </c>
      <c r="CM258" s="59">
        <f>IF('Baseline model'!$B$4="AY",0,IFERROR(P*INDEX('UWYr writing pattern'!$C$4:$C$18,MATCH('Baseline model'!$CL258,'UWYr writing pattern'!$A$4:$A$18,0)) / 25,CM257))</f>
        <v>0</v>
      </c>
      <c r="CN258" s="36">
        <f t="shared" si="77"/>
        <v>2.3207127800825642</v>
      </c>
      <c r="CP258" s="34">
        <f t="shared" si="78"/>
        <v>3.5340803757602499E-2</v>
      </c>
      <c r="CQ258" s="31">
        <f>SUM($CP$9:CP258)*RLR</f>
        <v>117.21514466390082</v>
      </c>
      <c r="CR258" s="32"/>
      <c r="CS258" s="36">
        <f>CQ258-SUM($CU$9:CU258)</f>
        <v>31.252476823320976</v>
      </c>
      <c r="CU258" s="31">
        <f t="shared" si="79"/>
        <v>0.23584434150235659</v>
      </c>
      <c r="CV258" s="36">
        <f>SUM($CU$9:CU258)*RRF</f>
        <v>60.173867488405882</v>
      </c>
      <c r="CW258" s="33"/>
      <c r="CX258" s="36">
        <f t="shared" si="64"/>
        <v>91.426344311726865</v>
      </c>
      <c r="CY258" s="33"/>
      <c r="CZ258" s="31">
        <f t="shared" si="65"/>
        <v>1.9493987352693536</v>
      </c>
      <c r="DA258" s="31">
        <f t="shared" si="66"/>
        <v>21.876733776324681</v>
      </c>
      <c r="DB258" s="31">
        <f t="shared" si="67"/>
        <v>23.826132511594036</v>
      </c>
      <c r="DC258" s="31">
        <f t="shared" si="68"/>
        <v>-7.426344311726865</v>
      </c>
      <c r="DD258" s="31"/>
      <c r="DE258" s="33">
        <f t="shared" si="69"/>
        <v>0.71635556533816525</v>
      </c>
      <c r="DF258" s="33">
        <f t="shared" si="70"/>
        <v>1.0884088608538913</v>
      </c>
      <c r="DG258" s="3"/>
      <c r="DH258" s="33">
        <f t="shared" si="71"/>
        <v>0.97679287219917343</v>
      </c>
      <c r="DI258" s="93">
        <f t="shared" si="72"/>
        <v>0.84549054699227288</v>
      </c>
      <c r="DJ258" s="3">
        <f t="shared" si="73"/>
        <v>0.84541482999362272</v>
      </c>
      <c r="DL258" s="90">
        <f t="shared" si="82"/>
        <v>0</v>
      </c>
      <c r="DM258" s="91">
        <f t="shared" si="80"/>
        <v>0</v>
      </c>
      <c r="DN258" s="89">
        <f>SUM(DM$9:DM258)*RLR</f>
        <v>120</v>
      </c>
      <c r="DO258" s="90">
        <f>DN258-SUM(DP$9:DP258)</f>
        <v>18.550220400765269</v>
      </c>
      <c r="DP258" s="89">
        <f t="shared" si="81"/>
        <v>0.14017798791510283</v>
      </c>
      <c r="DQ258" s="90">
        <f>SUM(DP$9:DP258)*RRF</f>
        <v>71.014845719464304</v>
      </c>
      <c r="DS258" s="2">
        <f t="shared" si="74"/>
        <v>1.5</v>
      </c>
      <c r="DT258" s="2">
        <f t="shared" si="75"/>
        <v>0.75</v>
      </c>
    </row>
    <row r="259" spans="90:124" x14ac:dyDescent="0.25">
      <c r="CL259" s="14">
        <f t="shared" si="76"/>
        <v>2.5</v>
      </c>
      <c r="CM259" s="59">
        <f>IF('Baseline model'!$B$4="AY",0,IFERROR(P*INDEX('UWYr writing pattern'!$C$4:$C$18,MATCH('Baseline model'!$CL259,'UWYr writing pattern'!$A$4:$A$18,0)) / 25,CM258))</f>
        <v>0</v>
      </c>
      <c r="CN259" s="36">
        <f t="shared" si="77"/>
        <v>2.2859020883813259</v>
      </c>
      <c r="CP259" s="34">
        <f t="shared" si="78"/>
        <v>3.4810691701238461E-2</v>
      </c>
      <c r="CQ259" s="31">
        <f>SUM($CP$9:CP259)*RLR</f>
        <v>117.25691749394231</v>
      </c>
      <c r="CR259" s="32"/>
      <c r="CS259" s="36">
        <f>CQ259-SUM($CU$9:CU259)</f>
        <v>31.059856077187561</v>
      </c>
      <c r="CU259" s="31">
        <f t="shared" si="79"/>
        <v>0.23439357617490733</v>
      </c>
      <c r="CV259" s="36">
        <f>SUM($CU$9:CU259)*RRF</f>
        <v>60.337942991728319</v>
      </c>
      <c r="CW259" s="33"/>
      <c r="CX259" s="36">
        <f t="shared" si="64"/>
        <v>91.397799068915873</v>
      </c>
      <c r="CY259" s="33"/>
      <c r="CZ259" s="31">
        <f t="shared" si="65"/>
        <v>1.9201577542403137</v>
      </c>
      <c r="DA259" s="31">
        <f t="shared" si="66"/>
        <v>21.741899254031292</v>
      </c>
      <c r="DB259" s="31">
        <f t="shared" si="67"/>
        <v>23.662057008271606</v>
      </c>
      <c r="DC259" s="31">
        <f t="shared" si="68"/>
        <v>-7.397799068915873</v>
      </c>
      <c r="DD259" s="31"/>
      <c r="DE259" s="33">
        <f t="shared" si="69"/>
        <v>0.7183088451396229</v>
      </c>
      <c r="DF259" s="33">
        <f t="shared" si="70"/>
        <v>1.0880690365347128</v>
      </c>
      <c r="DG259" s="3"/>
      <c r="DH259" s="33">
        <f t="shared" si="71"/>
        <v>0.97714097911618591</v>
      </c>
      <c r="DI259" s="93">
        <f t="shared" si="72"/>
        <v>0.84664503315507156</v>
      </c>
      <c r="DJ259" s="3">
        <f t="shared" si="73"/>
        <v>0.84657421876867056</v>
      </c>
      <c r="DL259" s="90">
        <f t="shared" si="82"/>
        <v>0</v>
      </c>
      <c r="DM259" s="91">
        <f t="shared" si="80"/>
        <v>0</v>
      </c>
      <c r="DN259" s="89">
        <f>SUM(DM$9:DM259)*RLR</f>
        <v>120</v>
      </c>
      <c r="DO259" s="90">
        <f>DN259-SUM(DP$9:DP259)</f>
        <v>18.411093747759523</v>
      </c>
      <c r="DP259" s="89">
        <f t="shared" si="81"/>
        <v>0.13912665300573954</v>
      </c>
      <c r="DQ259" s="90">
        <f>SUM(DP$9:DP259)*RRF</f>
        <v>71.112234376568324</v>
      </c>
      <c r="DS259" s="2">
        <f t="shared" si="74"/>
        <v>1.5</v>
      </c>
      <c r="DT259" s="2">
        <f t="shared" si="75"/>
        <v>0.75</v>
      </c>
    </row>
    <row r="260" spans="90:124" x14ac:dyDescent="0.25">
      <c r="CL260" s="14">
        <f t="shared" si="76"/>
        <v>2.5099999999999998</v>
      </c>
      <c r="CM260" s="59">
        <f>IF('Baseline model'!$B$4="AY",0,IFERROR(P*INDEX('UWYr writing pattern'!$C$4:$C$18,MATCH('Baseline model'!$CL260,'UWYr writing pattern'!$A$4:$A$18,0)) / 25,CM259))</f>
        <v>0</v>
      </c>
      <c r="CN260" s="36">
        <f t="shared" si="77"/>
        <v>2.251613557055606</v>
      </c>
      <c r="CP260" s="34">
        <f t="shared" si="78"/>
        <v>3.4288531325719893E-2</v>
      </c>
      <c r="CQ260" s="31">
        <f>SUM($CP$9:CP260)*RLR</f>
        <v>117.29806373153316</v>
      </c>
      <c r="CR260" s="32"/>
      <c r="CS260" s="36">
        <f>CQ260-SUM($CU$9:CU260)</f>
        <v>30.868053394199507</v>
      </c>
      <c r="CU260" s="31">
        <f t="shared" si="79"/>
        <v>0.2329489205789067</v>
      </c>
      <c r="CV260" s="36">
        <f>SUM($CU$9:CU260)*RRF</f>
        <v>60.501007236133553</v>
      </c>
      <c r="CW260" s="33"/>
      <c r="CX260" s="36">
        <f t="shared" si="64"/>
        <v>91.369060630333053</v>
      </c>
      <c r="CY260" s="33"/>
      <c r="CZ260" s="31">
        <f t="shared" si="65"/>
        <v>1.8913553879267087</v>
      </c>
      <c r="DA260" s="31">
        <f t="shared" si="66"/>
        <v>21.607637375939653</v>
      </c>
      <c r="DB260" s="31">
        <f t="shared" si="67"/>
        <v>23.498992763866362</v>
      </c>
      <c r="DC260" s="31">
        <f t="shared" si="68"/>
        <v>-7.3690606303330526</v>
      </c>
      <c r="DD260" s="31"/>
      <c r="DE260" s="33">
        <f t="shared" si="69"/>
        <v>0.72025008614444708</v>
      </c>
      <c r="DF260" s="33">
        <f t="shared" si="70"/>
        <v>1.0877269122658697</v>
      </c>
      <c r="DG260" s="3"/>
      <c r="DH260" s="33">
        <f t="shared" si="71"/>
        <v>0.97748386442944302</v>
      </c>
      <c r="DI260" s="93">
        <f t="shared" si="72"/>
        <v>0.84779089306054967</v>
      </c>
      <c r="DJ260" s="3">
        <f t="shared" si="73"/>
        <v>0.84772491212790546</v>
      </c>
      <c r="DL260" s="90">
        <f t="shared" si="82"/>
        <v>0</v>
      </c>
      <c r="DM260" s="91">
        <f t="shared" si="80"/>
        <v>0</v>
      </c>
      <c r="DN260" s="89">
        <f>SUM(DM$9:DM260)*RLR</f>
        <v>120</v>
      </c>
      <c r="DO260" s="90">
        <f>DN260-SUM(DP$9:DP260)</f>
        <v>18.273010544651328</v>
      </c>
      <c r="DP260" s="89">
        <f t="shared" si="81"/>
        <v>0.13808320310819641</v>
      </c>
      <c r="DQ260" s="90">
        <f>SUM(DP$9:DP260)*RRF</f>
        <v>71.208892618744059</v>
      </c>
      <c r="DS260" s="2">
        <f t="shared" si="74"/>
        <v>1.5</v>
      </c>
      <c r="DT260" s="2">
        <f t="shared" si="75"/>
        <v>0.75</v>
      </c>
    </row>
    <row r="261" spans="90:124" x14ac:dyDescent="0.25">
      <c r="CL261" s="14">
        <f t="shared" si="76"/>
        <v>2.52</v>
      </c>
      <c r="CM261" s="59">
        <f>IF('Baseline model'!$B$4="AY",0,IFERROR(P*INDEX('UWYr writing pattern'!$C$4:$C$18,MATCH('Baseline model'!$CL261,'UWYr writing pattern'!$A$4:$A$18,0)) / 25,CM260))</f>
        <v>0</v>
      </c>
      <c r="CN261" s="36">
        <f t="shared" si="77"/>
        <v>2.2178393536997718</v>
      </c>
      <c r="CP261" s="34">
        <f t="shared" si="78"/>
        <v>3.3774203355834087E-2</v>
      </c>
      <c r="CQ261" s="31">
        <f>SUM($CP$9:CP261)*RLR</f>
        <v>117.33859277556016</v>
      </c>
      <c r="CR261" s="32"/>
      <c r="CS261" s="36">
        <f>CQ261-SUM($CU$9:CU261)</f>
        <v>30.677072037770003</v>
      </c>
      <c r="CU261" s="31">
        <f t="shared" si="79"/>
        <v>0.23151040045649629</v>
      </c>
      <c r="CV261" s="36">
        <f>SUM($CU$9:CU261)*RRF</f>
        <v>60.663064516453105</v>
      </c>
      <c r="CW261" s="33"/>
      <c r="CX261" s="36">
        <f t="shared" si="64"/>
        <v>91.340136554223108</v>
      </c>
      <c r="CY261" s="33"/>
      <c r="CZ261" s="31">
        <f t="shared" si="65"/>
        <v>1.8629850571078082</v>
      </c>
      <c r="DA261" s="31">
        <f t="shared" si="66"/>
        <v>21.473950426439</v>
      </c>
      <c r="DB261" s="31">
        <f t="shared" si="67"/>
        <v>23.336935483546807</v>
      </c>
      <c r="DC261" s="31">
        <f t="shared" si="68"/>
        <v>-7.3401365542231076</v>
      </c>
      <c r="DD261" s="31"/>
      <c r="DE261" s="33">
        <f t="shared" si="69"/>
        <v>0.72217933948158453</v>
      </c>
      <c r="DF261" s="33">
        <f t="shared" si="70"/>
        <v>1.0873825780264657</v>
      </c>
      <c r="DG261" s="3"/>
      <c r="DH261" s="33">
        <f t="shared" si="71"/>
        <v>0.97782160646300131</v>
      </c>
      <c r="DI261" s="93">
        <f t="shared" si="72"/>
        <v>0.84892819116362916</v>
      </c>
      <c r="DJ261" s="3">
        <f t="shared" si="73"/>
        <v>0.84886697528694621</v>
      </c>
      <c r="DL261" s="90">
        <f t="shared" si="82"/>
        <v>0</v>
      </c>
      <c r="DM261" s="91">
        <f t="shared" si="80"/>
        <v>0</v>
      </c>
      <c r="DN261" s="89">
        <f>SUM(DM$9:DM261)*RLR</f>
        <v>120</v>
      </c>
      <c r="DO261" s="90">
        <f>DN261-SUM(DP$9:DP261)</f>
        <v>18.135962965566449</v>
      </c>
      <c r="DP261" s="89">
        <f t="shared" si="81"/>
        <v>0.13704757908488496</v>
      </c>
      <c r="DQ261" s="90">
        <f>SUM(DP$9:DP261)*RRF</f>
        <v>71.304825924103483</v>
      </c>
      <c r="DS261" s="2">
        <f t="shared" si="74"/>
        <v>1.5</v>
      </c>
      <c r="DT261" s="2">
        <f t="shared" si="75"/>
        <v>0.75</v>
      </c>
    </row>
    <row r="262" spans="90:124" x14ac:dyDescent="0.25">
      <c r="CL262" s="14">
        <f t="shared" si="76"/>
        <v>2.5299999999999998</v>
      </c>
      <c r="CM262" s="59">
        <f>IF('Baseline model'!$B$4="AY",0,IFERROR(P*INDEX('UWYr writing pattern'!$C$4:$C$18,MATCH('Baseline model'!$CL262,'UWYr writing pattern'!$A$4:$A$18,0)) / 25,CM261))</f>
        <v>0</v>
      </c>
      <c r="CN262" s="36">
        <f t="shared" si="77"/>
        <v>2.1845717633942754</v>
      </c>
      <c r="CP262" s="34">
        <f t="shared" si="78"/>
        <v>3.3267590305496579E-2</v>
      </c>
      <c r="CQ262" s="31">
        <f>SUM($CP$9:CP262)*RLR</f>
        <v>117.37851388392676</v>
      </c>
      <c r="CR262" s="32"/>
      <c r="CS262" s="36">
        <f>CQ262-SUM($CU$9:CU262)</f>
        <v>30.486915105853328</v>
      </c>
      <c r="CU262" s="31">
        <f t="shared" si="79"/>
        <v>0.23007804028327503</v>
      </c>
      <c r="CV262" s="36">
        <f>SUM($CU$9:CU262)*RRF</f>
        <v>60.824119144651398</v>
      </c>
      <c r="CW262" s="33"/>
      <c r="CX262" s="36">
        <f t="shared" si="64"/>
        <v>91.311034250504719</v>
      </c>
      <c r="CY262" s="33"/>
      <c r="CZ262" s="31">
        <f t="shared" si="65"/>
        <v>1.835040281251191</v>
      </c>
      <c r="DA262" s="31">
        <f t="shared" si="66"/>
        <v>21.340840574097328</v>
      </c>
      <c r="DB262" s="31">
        <f t="shared" si="67"/>
        <v>23.17588085534852</v>
      </c>
      <c r="DC262" s="31">
        <f t="shared" si="68"/>
        <v>-7.3110342505047186</v>
      </c>
      <c r="DD262" s="31"/>
      <c r="DE262" s="33">
        <f t="shared" si="69"/>
        <v>0.72409665648394517</v>
      </c>
      <c r="DF262" s="33">
        <f t="shared" si="70"/>
        <v>1.0870361220298181</v>
      </c>
      <c r="DG262" s="3"/>
      <c r="DH262" s="33">
        <f t="shared" si="71"/>
        <v>0.97815428236605628</v>
      </c>
      <c r="DI262" s="93">
        <f t="shared" si="72"/>
        <v>0.85005699143762814</v>
      </c>
      <c r="DJ262" s="3">
        <f t="shared" si="73"/>
        <v>0.8500004729722942</v>
      </c>
      <c r="DL262" s="90">
        <f t="shared" si="82"/>
        <v>0</v>
      </c>
      <c r="DM262" s="91">
        <f t="shared" si="80"/>
        <v>0</v>
      </c>
      <c r="DN262" s="89">
        <f>SUM(DM$9:DM262)*RLR</f>
        <v>120</v>
      </c>
      <c r="DO262" s="90">
        <f>DN262-SUM(DP$9:DP262)</f>
        <v>17.999943243324694</v>
      </c>
      <c r="DP262" s="89">
        <f t="shared" si="81"/>
        <v>0.13601972224174838</v>
      </c>
      <c r="DQ262" s="90">
        <f>SUM(DP$9:DP262)*RRF</f>
        <v>71.400039729672713</v>
      </c>
      <c r="DS262" s="2">
        <f t="shared" si="74"/>
        <v>1.5</v>
      </c>
      <c r="DT262" s="2">
        <f t="shared" si="75"/>
        <v>0.75</v>
      </c>
    </row>
    <row r="263" spans="90:124" x14ac:dyDescent="0.25">
      <c r="CL263" s="14">
        <f t="shared" si="76"/>
        <v>2.54</v>
      </c>
      <c r="CM263" s="59">
        <f>IF('Baseline model'!$B$4="AY",0,IFERROR(P*INDEX('UWYr writing pattern'!$C$4:$C$18,MATCH('Baseline model'!$CL263,'UWYr writing pattern'!$A$4:$A$18,0)) / 25,CM262))</f>
        <v>0</v>
      </c>
      <c r="CN263" s="36">
        <f t="shared" si="77"/>
        <v>2.1518031869433614</v>
      </c>
      <c r="CP263" s="34">
        <f t="shared" si="78"/>
        <v>3.2768576450914126E-2</v>
      </c>
      <c r="CQ263" s="31">
        <f>SUM($CP$9:CP263)*RLR</f>
        <v>117.41783617566787</v>
      </c>
      <c r="CR263" s="32"/>
      <c r="CS263" s="36">
        <f>CQ263-SUM($CU$9:CU263)</f>
        <v>30.297585534300538</v>
      </c>
      <c r="CU263" s="31">
        <f t="shared" si="79"/>
        <v>0.22865186329389997</v>
      </c>
      <c r="CV263" s="36">
        <f>SUM($CU$9:CU263)*RRF</f>
        <v>60.984175448957131</v>
      </c>
      <c r="CW263" s="33"/>
      <c r="CX263" s="36">
        <f t="shared" si="64"/>
        <v>91.281760983257669</v>
      </c>
      <c r="CY263" s="33"/>
      <c r="CZ263" s="31">
        <f t="shared" si="65"/>
        <v>1.8075146770324235</v>
      </c>
      <c r="DA263" s="31">
        <f t="shared" si="66"/>
        <v>21.208309874010375</v>
      </c>
      <c r="DB263" s="31">
        <f t="shared" si="67"/>
        <v>23.015824551042797</v>
      </c>
      <c r="DC263" s="31">
        <f t="shared" si="68"/>
        <v>-7.2817609832576693</v>
      </c>
      <c r="DD263" s="31"/>
      <c r="DE263" s="33">
        <f t="shared" si="69"/>
        <v>0.72600208867806104</v>
      </c>
      <c r="DF263" s="33">
        <f t="shared" si="70"/>
        <v>1.0866876307530675</v>
      </c>
      <c r="DG263" s="3"/>
      <c r="DH263" s="33">
        <f t="shared" si="71"/>
        <v>0.97848196813056565</v>
      </c>
      <c r="DI263" s="93">
        <f t="shared" si="72"/>
        <v>0.8511773573778596</v>
      </c>
      <c r="DJ263" s="3">
        <f t="shared" si="73"/>
        <v>0.85112546942500189</v>
      </c>
      <c r="DL263" s="90">
        <f t="shared" si="82"/>
        <v>0</v>
      </c>
      <c r="DM263" s="91">
        <f t="shared" si="80"/>
        <v>0</v>
      </c>
      <c r="DN263" s="89">
        <f>SUM(DM$9:DM263)*RLR</f>
        <v>120</v>
      </c>
      <c r="DO263" s="90">
        <f>DN263-SUM(DP$9:DP263)</f>
        <v>17.864943668999757</v>
      </c>
      <c r="DP263" s="89">
        <f t="shared" si="81"/>
        <v>0.1349995743249352</v>
      </c>
      <c r="DQ263" s="90">
        <f>SUM(DP$9:DP263)*RRF</f>
        <v>71.494539431700161</v>
      </c>
      <c r="DS263" s="2">
        <f t="shared" si="74"/>
        <v>1.5</v>
      </c>
      <c r="DT263" s="2">
        <f t="shared" si="75"/>
        <v>0.75</v>
      </c>
    </row>
    <row r="264" spans="90:124" x14ac:dyDescent="0.25">
      <c r="CL264" s="14">
        <f t="shared" si="76"/>
        <v>2.5499999999999998</v>
      </c>
      <c r="CM264" s="59">
        <f>IF('Baseline model'!$B$4="AY",0,IFERROR(P*INDEX('UWYr writing pattern'!$C$4:$C$18,MATCH('Baseline model'!$CL264,'UWYr writing pattern'!$A$4:$A$18,0)) / 25,CM263))</f>
        <v>0</v>
      </c>
      <c r="CN264" s="36">
        <f t="shared" si="77"/>
        <v>2.1195261391392108</v>
      </c>
      <c r="CP264" s="34">
        <f t="shared" si="78"/>
        <v>3.2277047804150423E-2</v>
      </c>
      <c r="CQ264" s="31">
        <f>SUM($CP$9:CP264)*RLR</f>
        <v>117.45656863303284</v>
      </c>
      <c r="CR264" s="32"/>
      <c r="CS264" s="36">
        <f>CQ264-SUM($CU$9:CU264)</f>
        <v>30.109086100158251</v>
      </c>
      <c r="CU264" s="31">
        <f t="shared" si="79"/>
        <v>0.22723189150725404</v>
      </c>
      <c r="CV264" s="36">
        <f>SUM($CU$9:CU264)*RRF</f>
        <v>61.14323777301221</v>
      </c>
      <c r="CW264" s="33"/>
      <c r="CX264" s="36">
        <f t="shared" si="64"/>
        <v>91.252323873170468</v>
      </c>
      <c r="CY264" s="33"/>
      <c r="CZ264" s="31">
        <f t="shared" si="65"/>
        <v>1.7804019568769367</v>
      </c>
      <c r="DA264" s="31">
        <f t="shared" si="66"/>
        <v>21.076360270110776</v>
      </c>
      <c r="DB264" s="31">
        <f t="shared" si="67"/>
        <v>22.856762226987712</v>
      </c>
      <c r="DC264" s="31">
        <f t="shared" si="68"/>
        <v>-7.252323873170468</v>
      </c>
      <c r="DD264" s="31"/>
      <c r="DE264" s="33">
        <f t="shared" si="69"/>
        <v>0.72789568777395486</v>
      </c>
      <c r="DF264" s="33">
        <f t="shared" si="70"/>
        <v>1.0863371889663151</v>
      </c>
      <c r="DG264" s="3"/>
      <c r="DH264" s="33">
        <f t="shared" si="71"/>
        <v>0.97880473860860706</v>
      </c>
      <c r="DI264" s="93">
        <f t="shared" si="72"/>
        <v>0.85228935200520317</v>
      </c>
      <c r="DJ264" s="3">
        <f t="shared" si="73"/>
        <v>0.85224202840431451</v>
      </c>
      <c r="DL264" s="90">
        <f t="shared" si="82"/>
        <v>0</v>
      </c>
      <c r="DM264" s="91">
        <f t="shared" si="80"/>
        <v>0</v>
      </c>
      <c r="DN264" s="89">
        <f>SUM(DM$9:DM264)*RLR</f>
        <v>120</v>
      </c>
      <c r="DO264" s="90">
        <f>DN264-SUM(DP$9:DP264)</f>
        <v>17.730956591482254</v>
      </c>
      <c r="DP264" s="89">
        <f t="shared" si="81"/>
        <v>0.13398707751749819</v>
      </c>
      <c r="DQ264" s="90">
        <f>SUM(DP$9:DP264)*RRF</f>
        <v>71.588330385962422</v>
      </c>
      <c r="DS264" s="2">
        <f t="shared" si="74"/>
        <v>1.5</v>
      </c>
      <c r="DT264" s="2">
        <f t="shared" si="75"/>
        <v>0.75</v>
      </c>
    </row>
    <row r="265" spans="90:124" x14ac:dyDescent="0.25">
      <c r="CL265" s="14">
        <f t="shared" si="76"/>
        <v>2.56</v>
      </c>
      <c r="CM265" s="59">
        <f>IF('Baseline model'!$B$4="AY",0,IFERROR(P*INDEX('UWYr writing pattern'!$C$4:$C$18,MATCH('Baseline model'!$CL265,'UWYr writing pattern'!$A$4:$A$18,0)) / 25,CM264))</f>
        <v>0</v>
      </c>
      <c r="CN265" s="36">
        <f t="shared" si="77"/>
        <v>2.0877332470521228</v>
      </c>
      <c r="CP265" s="34">
        <f t="shared" si="78"/>
        <v>3.1792892087088166E-2</v>
      </c>
      <c r="CQ265" s="31">
        <f>SUM($CP$9:CP265)*RLR</f>
        <v>117.49472010353733</v>
      </c>
      <c r="CR265" s="32"/>
      <c r="CS265" s="36">
        <f>CQ265-SUM($CU$9:CU265)</f>
        <v>29.921419424911548</v>
      </c>
      <c r="CU265" s="31">
        <f t="shared" si="79"/>
        <v>0.22581814575118689</v>
      </c>
      <c r="CV265" s="36">
        <f>SUM($CU$9:CU265)*RRF</f>
        <v>61.301310475038044</v>
      </c>
      <c r="CW265" s="33"/>
      <c r="CX265" s="36">
        <f t="shared" ref="CX265:CX328" si="83">CS265+CV265</f>
        <v>91.222729899949599</v>
      </c>
      <c r="CY265" s="33"/>
      <c r="CZ265" s="31">
        <f t="shared" ref="CZ265:CZ328" si="84" xml:space="preserve"> CN265*RLR*RRF</f>
        <v>1.7536959275237829</v>
      </c>
      <c r="DA265" s="31">
        <f t="shared" ref="DA265:DA328" si="85">CS265*RRF</f>
        <v>20.944993597438081</v>
      </c>
      <c r="DB265" s="31">
        <f t="shared" ref="DB265:DB328" si="86">CZ265+DA265</f>
        <v>22.698689524961864</v>
      </c>
      <c r="DC265" s="31">
        <f t="shared" ref="DC265:DC328" si="87">P*RLR*RRF - CX265</f>
        <v>-7.2227298999495986</v>
      </c>
      <c r="DD265" s="31"/>
      <c r="DE265" s="33">
        <f t="shared" ref="DE265:DE328" si="88">CV265/(P*RLR*RRF)</f>
        <v>0.72977750565521482</v>
      </c>
      <c r="DF265" s="33">
        <f t="shared" ref="DF265:DF328" si="89">CX265/(P*RLR*RRF)</f>
        <v>1.0859848797613048</v>
      </c>
      <c r="DG265" s="3"/>
      <c r="DH265" s="33">
        <f t="shared" ref="DH265:DH328" si="90">CQ265/(P*RLR)</f>
        <v>0.97912266752947774</v>
      </c>
      <c r="DI265" s="93">
        <f t="shared" ref="DI265:DI328" si="91">(1-EXP(-CL265*kp))</f>
        <v>0.85339303786964982</v>
      </c>
      <c r="DJ265" s="3">
        <f t="shared" ref="DJ265:DJ328" si="92">DQ265/(P*RLR*RRF)</f>
        <v>0.85335021319128213</v>
      </c>
      <c r="DL265" s="90">
        <f t="shared" si="82"/>
        <v>0</v>
      </c>
      <c r="DM265" s="91">
        <f t="shared" si="80"/>
        <v>0</v>
      </c>
      <c r="DN265" s="89">
        <f>SUM(DM$9:DM265)*RLR</f>
        <v>120</v>
      </c>
      <c r="DO265" s="90">
        <f>DN265-SUM(DP$9:DP265)</f>
        <v>17.597974417046132</v>
      </c>
      <c r="DP265" s="89">
        <f t="shared" si="81"/>
        <v>0.1329821744361169</v>
      </c>
      <c r="DQ265" s="90">
        <f>SUM(DP$9:DP265)*RRF</f>
        <v>71.681417908067701</v>
      </c>
      <c r="DS265" s="2">
        <f t="shared" ref="DS265:DS328" si="93">ker</f>
        <v>1.5</v>
      </c>
      <c r="DT265" s="2">
        <f t="shared" ref="DT265:DT328" si="94">kp</f>
        <v>0.75</v>
      </c>
    </row>
    <row r="266" spans="90:124" x14ac:dyDescent="0.25">
      <c r="CL266" s="14">
        <f t="shared" ref="CL266:CL329" si="95">ROUND(CL265+delt.t,3)</f>
        <v>2.57</v>
      </c>
      <c r="CM266" s="59">
        <f>IF('Baseline model'!$B$4="AY",0,IFERROR(P*INDEX('UWYr writing pattern'!$C$4:$C$18,MATCH('Baseline model'!$CL266,'UWYr writing pattern'!$A$4:$A$18,0)) / 25,CM265))</f>
        <v>0</v>
      </c>
      <c r="CN266" s="36">
        <f t="shared" ref="CN266:CN329" si="96">CN265-CP266+CM266</f>
        <v>2.056417248346341</v>
      </c>
      <c r="CP266" s="34">
        <f t="shared" ref="CP266:CP329" si="97">CN265*ker*delt.t</f>
        <v>3.131599870578184E-2</v>
      </c>
      <c r="CQ266" s="31">
        <f>SUM($CP$9:CP266)*RLR</f>
        <v>117.53229930198427</v>
      </c>
      <c r="CR266" s="32"/>
      <c r="CS266" s="36">
        <f>CQ266-SUM($CU$9:CU266)</f>
        <v>29.734587977671652</v>
      </c>
      <c r="CU266" s="31">
        <f t="shared" ref="CU266:CU329" si="98">CS265*kp*delt.t</f>
        <v>0.22441064568683661</v>
      </c>
      <c r="CV266" s="36">
        <f>SUM($CU$9:CU266)*RRF</f>
        <v>61.458397927018829</v>
      </c>
      <c r="CW266" s="33"/>
      <c r="CX266" s="36">
        <f t="shared" si="83"/>
        <v>91.192985904690488</v>
      </c>
      <c r="CY266" s="33"/>
      <c r="CZ266" s="31">
        <f t="shared" si="84"/>
        <v>1.7273904886109264</v>
      </c>
      <c r="DA266" s="31">
        <f t="shared" si="85"/>
        <v>20.814211584370156</v>
      </c>
      <c r="DB266" s="31">
        <f t="shared" si="86"/>
        <v>22.541602072981082</v>
      </c>
      <c r="DC266" s="31">
        <f t="shared" si="87"/>
        <v>-7.192985904690488</v>
      </c>
      <c r="DD266" s="31"/>
      <c r="DE266" s="33">
        <f t="shared" si="88"/>
        <v>0.73164759436927174</v>
      </c>
      <c r="DF266" s="33">
        <f t="shared" si="89"/>
        <v>1.0856307845796487</v>
      </c>
      <c r="DG266" s="3"/>
      <c r="DH266" s="33">
        <f t="shared" si="90"/>
        <v>0.97943582751653557</v>
      </c>
      <c r="DI266" s="93">
        <f t="shared" si="91"/>
        <v>0.85448847705382047</v>
      </c>
      <c r="DJ266" s="3">
        <f t="shared" si="92"/>
        <v>0.85445008659234745</v>
      </c>
      <c r="DL266" s="90">
        <f t="shared" si="82"/>
        <v>0</v>
      </c>
      <c r="DM266" s="91">
        <f t="shared" ref="DM266:DM329" si="99">DL265*P*delt.t</f>
        <v>0</v>
      </c>
      <c r="DN266" s="89">
        <f>SUM(DM$9:DM266)*RLR</f>
        <v>120</v>
      </c>
      <c r="DO266" s="90">
        <f>DN266-SUM(DP$9:DP266)</f>
        <v>17.465989608918292</v>
      </c>
      <c r="DP266" s="89">
        <f t="shared" ref="DP266:DP329" si="100">DO265*kp*delt.t</f>
        <v>0.13198480812784599</v>
      </c>
      <c r="DQ266" s="90">
        <f>SUM(DP$9:DP266)*RRF</f>
        <v>71.773807273757185</v>
      </c>
      <c r="DS266" s="2">
        <f t="shared" si="93"/>
        <v>1.5</v>
      </c>
      <c r="DT266" s="2">
        <f t="shared" si="94"/>
        <v>0.75</v>
      </c>
    </row>
    <row r="267" spans="90:124" x14ac:dyDescent="0.25">
      <c r="CL267" s="14">
        <f t="shared" si="95"/>
        <v>2.58</v>
      </c>
      <c r="CM267" s="59">
        <f>IF('Baseline model'!$B$4="AY",0,IFERROR(P*INDEX('UWYr writing pattern'!$C$4:$C$18,MATCH('Baseline model'!$CL267,'UWYr writing pattern'!$A$4:$A$18,0)) / 25,CM266))</f>
        <v>0</v>
      </c>
      <c r="CN267" s="36">
        <f t="shared" si="96"/>
        <v>2.025570989621146</v>
      </c>
      <c r="CP267" s="34">
        <f t="shared" si="97"/>
        <v>3.0846258725195117E-2</v>
      </c>
      <c r="CQ267" s="31">
        <f>SUM($CP$9:CP267)*RLR</f>
        <v>117.56931481245451</v>
      </c>
      <c r="CR267" s="32"/>
      <c r="CS267" s="36">
        <f>CQ267-SUM($CU$9:CU267)</f>
        <v>29.54859407830935</v>
      </c>
      <c r="CU267" s="31">
        <f t="shared" si="98"/>
        <v>0.22300940983253739</v>
      </c>
      <c r="CV267" s="36">
        <f>SUM($CU$9:CU267)*RRF</f>
        <v>61.614504513901608</v>
      </c>
      <c r="CW267" s="33"/>
      <c r="CX267" s="36">
        <f t="shared" si="83"/>
        <v>91.163098592210957</v>
      </c>
      <c r="CY267" s="33"/>
      <c r="CZ267" s="31">
        <f t="shared" si="84"/>
        <v>1.7014796312817626</v>
      </c>
      <c r="DA267" s="31">
        <f t="shared" si="85"/>
        <v>20.684015854816543</v>
      </c>
      <c r="DB267" s="31">
        <f t="shared" si="86"/>
        <v>22.385495486098307</v>
      </c>
      <c r="DC267" s="31">
        <f t="shared" si="87"/>
        <v>-7.1630985922109573</v>
      </c>
      <c r="DD267" s="31"/>
      <c r="DE267" s="33">
        <f t="shared" si="88"/>
        <v>0.73350600611787631</v>
      </c>
      <c r="DF267" s="33">
        <f t="shared" si="89"/>
        <v>1.0852749832406066</v>
      </c>
      <c r="DG267" s="3"/>
      <c r="DH267" s="33">
        <f t="shared" si="90"/>
        <v>0.97974429010378761</v>
      </c>
      <c r="DI267" s="93">
        <f t="shared" si="91"/>
        <v>0.85557573117645802</v>
      </c>
      <c r="DJ267" s="3">
        <f t="shared" si="92"/>
        <v>0.85554171094290488</v>
      </c>
      <c r="DL267" s="90">
        <f t="shared" ref="DL267:DL330" si="101">DL266-DM267+CM267</f>
        <v>0</v>
      </c>
      <c r="DM267" s="91">
        <f t="shared" si="99"/>
        <v>0</v>
      </c>
      <c r="DN267" s="89">
        <f>SUM(DM$9:DM267)*RLR</f>
        <v>120</v>
      </c>
      <c r="DO267" s="90">
        <f>DN267-SUM(DP$9:DP267)</f>
        <v>17.334994686851402</v>
      </c>
      <c r="DP267" s="89">
        <f t="shared" si="100"/>
        <v>0.1309949220668872</v>
      </c>
      <c r="DQ267" s="90">
        <f>SUM(DP$9:DP267)*RRF</f>
        <v>71.865503719204014</v>
      </c>
      <c r="DS267" s="2">
        <f t="shared" si="93"/>
        <v>1.5</v>
      </c>
      <c r="DT267" s="2">
        <f t="shared" si="94"/>
        <v>0.75</v>
      </c>
    </row>
    <row r="268" spans="90:124" x14ac:dyDescent="0.25">
      <c r="CL268" s="14">
        <f t="shared" si="95"/>
        <v>2.59</v>
      </c>
      <c r="CM268" s="59">
        <f>IF('Baseline model'!$B$4="AY",0,IFERROR(P*INDEX('UWYr writing pattern'!$C$4:$C$18,MATCH('Baseline model'!$CL268,'UWYr writing pattern'!$A$4:$A$18,0)) / 25,CM267))</f>
        <v>0</v>
      </c>
      <c r="CN268" s="36">
        <f t="shared" si="96"/>
        <v>1.9951874247768289</v>
      </c>
      <c r="CP268" s="34">
        <f t="shared" si="97"/>
        <v>3.0383564844317191E-2</v>
      </c>
      <c r="CQ268" s="31">
        <f>SUM($CP$9:CP268)*RLR</f>
        <v>117.60577509026768</v>
      </c>
      <c r="CR268" s="32"/>
      <c r="CS268" s="36">
        <f>CQ268-SUM($CU$9:CU268)</f>
        <v>29.363439900535212</v>
      </c>
      <c r="CU268" s="31">
        <f t="shared" si="98"/>
        <v>0.22161445558732012</v>
      </c>
      <c r="CV268" s="36">
        <f>SUM($CU$9:CU268)*RRF</f>
        <v>61.769634632812725</v>
      </c>
      <c r="CW268" s="33"/>
      <c r="CX268" s="36">
        <f t="shared" si="83"/>
        <v>91.133074533347937</v>
      </c>
      <c r="CY268" s="33"/>
      <c r="CZ268" s="31">
        <f t="shared" si="84"/>
        <v>1.6759574368125361</v>
      </c>
      <c r="DA268" s="31">
        <f t="shared" si="85"/>
        <v>20.554407930374648</v>
      </c>
      <c r="DB268" s="31">
        <f t="shared" si="86"/>
        <v>22.230365367187183</v>
      </c>
      <c r="DC268" s="31">
        <f t="shared" si="87"/>
        <v>-7.1330745333479371</v>
      </c>
      <c r="DD268" s="31"/>
      <c r="DE268" s="33">
        <f t="shared" si="88"/>
        <v>0.73535279324777059</v>
      </c>
      <c r="DF268" s="33">
        <f t="shared" si="89"/>
        <v>1.0849175539684279</v>
      </c>
      <c r="DG268" s="3"/>
      <c r="DH268" s="33">
        <f t="shared" si="90"/>
        <v>0.98004812575223066</v>
      </c>
      <c r="DI268" s="93">
        <f t="shared" si="91"/>
        <v>0.85665486139589353</v>
      </c>
      <c r="DJ268" s="3">
        <f t="shared" si="92"/>
        <v>0.85662514811083312</v>
      </c>
      <c r="DL268" s="90">
        <f t="shared" si="101"/>
        <v>0</v>
      </c>
      <c r="DM268" s="91">
        <f t="shared" si="99"/>
        <v>0</v>
      </c>
      <c r="DN268" s="89">
        <f>SUM(DM$9:DM268)*RLR</f>
        <v>120</v>
      </c>
      <c r="DO268" s="90">
        <f>DN268-SUM(DP$9:DP268)</f>
        <v>17.204982226700011</v>
      </c>
      <c r="DP268" s="89">
        <f t="shared" si="100"/>
        <v>0.13001246015138551</v>
      </c>
      <c r="DQ268" s="90">
        <f>SUM(DP$9:DP268)*RRF</f>
        <v>71.956512441309982</v>
      </c>
      <c r="DS268" s="2">
        <f t="shared" si="93"/>
        <v>1.5</v>
      </c>
      <c r="DT268" s="2">
        <f t="shared" si="94"/>
        <v>0.75</v>
      </c>
    </row>
    <row r="269" spans="90:124" x14ac:dyDescent="0.25">
      <c r="CL269" s="14">
        <f t="shared" si="95"/>
        <v>2.6</v>
      </c>
      <c r="CM269" s="59">
        <f>IF('Baseline model'!$B$4="AY",0,IFERROR(P*INDEX('UWYr writing pattern'!$C$4:$C$18,MATCH('Baseline model'!$CL269,'UWYr writing pattern'!$A$4:$A$18,0)) / 25,CM268))</f>
        <v>0</v>
      </c>
      <c r="CN269" s="36">
        <f t="shared" si="96"/>
        <v>1.9652596134051765</v>
      </c>
      <c r="CP269" s="34">
        <f t="shared" si="97"/>
        <v>2.9927811371652437E-2</v>
      </c>
      <c r="CQ269" s="31">
        <f>SUM($CP$9:CP269)*RLR</f>
        <v>117.64168846391365</v>
      </c>
      <c r="CR269" s="32"/>
      <c r="CS269" s="36">
        <f>CQ269-SUM($CU$9:CU269)</f>
        <v>29.179127474927171</v>
      </c>
      <c r="CU269" s="31">
        <f t="shared" si="98"/>
        <v>0.22022579925401409</v>
      </c>
      <c r="CV269" s="36">
        <f>SUM($CU$9:CU269)*RRF</f>
        <v>61.923792692290533</v>
      </c>
      <c r="CW269" s="33"/>
      <c r="CX269" s="36">
        <f t="shared" si="83"/>
        <v>91.102920167217704</v>
      </c>
      <c r="CY269" s="33"/>
      <c r="CZ269" s="31">
        <f t="shared" si="84"/>
        <v>1.6508180752603483</v>
      </c>
      <c r="DA269" s="31">
        <f t="shared" si="85"/>
        <v>20.425389232449017</v>
      </c>
      <c r="DB269" s="31">
        <f t="shared" si="86"/>
        <v>22.076207307709367</v>
      </c>
      <c r="DC269" s="31">
        <f t="shared" si="87"/>
        <v>-7.1029201672177038</v>
      </c>
      <c r="DD269" s="31"/>
      <c r="DE269" s="33">
        <f t="shared" si="88"/>
        <v>0.73718800824155395</v>
      </c>
      <c r="DF269" s="33">
        <f t="shared" si="89"/>
        <v>1.0845585734192584</v>
      </c>
      <c r="DG269" s="3"/>
      <c r="DH269" s="33">
        <f t="shared" si="90"/>
        <v>0.9803474038659471</v>
      </c>
      <c r="DI269" s="93">
        <f t="shared" si="91"/>
        <v>0.85772592841348649</v>
      </c>
      <c r="DJ269" s="3">
        <f t="shared" si="92"/>
        <v>0.85770045950000195</v>
      </c>
      <c r="DL269" s="90">
        <f t="shared" si="101"/>
        <v>0</v>
      </c>
      <c r="DM269" s="91">
        <f t="shared" si="99"/>
        <v>0</v>
      </c>
      <c r="DN269" s="89">
        <f>SUM(DM$9:DM269)*RLR</f>
        <v>120</v>
      </c>
      <c r="DO269" s="90">
        <f>DN269-SUM(DP$9:DP269)</f>
        <v>17.075944859999765</v>
      </c>
      <c r="DP269" s="89">
        <f t="shared" si="100"/>
        <v>0.12903736670025009</v>
      </c>
      <c r="DQ269" s="90">
        <f>SUM(DP$9:DP269)*RRF</f>
        <v>72.046838598000164</v>
      </c>
      <c r="DS269" s="2">
        <f t="shared" si="93"/>
        <v>1.5</v>
      </c>
      <c r="DT269" s="2">
        <f t="shared" si="94"/>
        <v>0.75</v>
      </c>
    </row>
    <row r="270" spans="90:124" x14ac:dyDescent="0.25">
      <c r="CL270" s="14">
        <f t="shared" si="95"/>
        <v>2.61</v>
      </c>
      <c r="CM270" s="59">
        <f>IF('Baseline model'!$B$4="AY",0,IFERROR(P*INDEX('UWYr writing pattern'!$C$4:$C$18,MATCH('Baseline model'!$CL270,'UWYr writing pattern'!$A$4:$A$18,0)) / 25,CM269))</f>
        <v>0</v>
      </c>
      <c r="CN270" s="36">
        <f t="shared" si="96"/>
        <v>1.9357807192040988</v>
      </c>
      <c r="CP270" s="34">
        <f t="shared" si="97"/>
        <v>2.9478894201077646E-2</v>
      </c>
      <c r="CQ270" s="31">
        <f>SUM($CP$9:CP270)*RLR</f>
        <v>117.67706313695496</v>
      </c>
      <c r="CR270" s="32"/>
      <c r="CS270" s="36">
        <f>CQ270-SUM($CU$9:CU270)</f>
        <v>28.995658691906527</v>
      </c>
      <c r="CU270" s="31">
        <f t="shared" si="98"/>
        <v>0.21884345606195379</v>
      </c>
      <c r="CV270" s="36">
        <f>SUM($CU$9:CU270)*RRF</f>
        <v>62.076983111533899</v>
      </c>
      <c r="CW270" s="33"/>
      <c r="CX270" s="36">
        <f t="shared" si="83"/>
        <v>91.072641803440433</v>
      </c>
      <c r="CY270" s="33"/>
      <c r="CZ270" s="31">
        <f t="shared" si="84"/>
        <v>1.6260558041314428</v>
      </c>
      <c r="DA270" s="31">
        <f t="shared" si="85"/>
        <v>20.296961084334569</v>
      </c>
      <c r="DB270" s="31">
        <f t="shared" si="86"/>
        <v>21.923016888466012</v>
      </c>
      <c r="DC270" s="31">
        <f t="shared" si="87"/>
        <v>-7.0726418034404333</v>
      </c>
      <c r="DD270" s="31"/>
      <c r="DE270" s="33">
        <f t="shared" si="88"/>
        <v>0.73901170370873692</v>
      </c>
      <c r="DF270" s="33">
        <f t="shared" si="89"/>
        <v>1.0841981167076242</v>
      </c>
      <c r="DG270" s="3"/>
      <c r="DH270" s="33">
        <f t="shared" si="90"/>
        <v>0.98064219280795795</v>
      </c>
      <c r="DI270" s="93">
        <f t="shared" si="91"/>
        <v>0.85878899247703888</v>
      </c>
      <c r="DJ270" s="3">
        <f t="shared" si="92"/>
        <v>0.85876770605375186</v>
      </c>
      <c r="DL270" s="90">
        <f t="shared" si="101"/>
        <v>0</v>
      </c>
      <c r="DM270" s="91">
        <f t="shared" si="99"/>
        <v>0</v>
      </c>
      <c r="DN270" s="89">
        <f>SUM(DM$9:DM270)*RLR</f>
        <v>120</v>
      </c>
      <c r="DO270" s="90">
        <f>DN270-SUM(DP$9:DP270)</f>
        <v>16.947875273549769</v>
      </c>
      <c r="DP270" s="89">
        <f t="shared" si="100"/>
        <v>0.12806958644999825</v>
      </c>
      <c r="DQ270" s="90">
        <f>SUM(DP$9:DP270)*RRF</f>
        <v>72.136487308515157</v>
      </c>
      <c r="DS270" s="2">
        <f t="shared" si="93"/>
        <v>1.5</v>
      </c>
      <c r="DT270" s="2">
        <f t="shared" si="94"/>
        <v>0.75</v>
      </c>
    </row>
    <row r="271" spans="90:124" x14ac:dyDescent="0.25">
      <c r="CL271" s="14">
        <f t="shared" si="95"/>
        <v>2.62</v>
      </c>
      <c r="CM271" s="59">
        <f>IF('Baseline model'!$B$4="AY",0,IFERROR(P*INDEX('UWYr writing pattern'!$C$4:$C$18,MATCH('Baseline model'!$CL271,'UWYr writing pattern'!$A$4:$A$18,0)) / 25,CM270))</f>
        <v>0</v>
      </c>
      <c r="CN271" s="36">
        <f t="shared" si="96"/>
        <v>1.9067440084160372</v>
      </c>
      <c r="CP271" s="34">
        <f t="shared" si="97"/>
        <v>2.9036710788061484E-2</v>
      </c>
      <c r="CQ271" s="31">
        <f>SUM($CP$9:CP271)*RLR</f>
        <v>117.71190718990063</v>
      </c>
      <c r="CR271" s="32"/>
      <c r="CS271" s="36">
        <f>CQ271-SUM($CU$9:CU271)</f>
        <v>28.813035304662904</v>
      </c>
      <c r="CU271" s="31">
        <f t="shared" si="98"/>
        <v>0.21746744018929895</v>
      </c>
      <c r="CV271" s="36">
        <f>SUM($CU$9:CU271)*RRF</f>
        <v>62.2292103196664</v>
      </c>
      <c r="CW271" s="33"/>
      <c r="CX271" s="36">
        <f t="shared" si="83"/>
        <v>91.042245624329297</v>
      </c>
      <c r="CY271" s="33"/>
      <c r="CZ271" s="31">
        <f t="shared" si="84"/>
        <v>1.6016649670694709</v>
      </c>
      <c r="DA271" s="31">
        <f t="shared" si="85"/>
        <v>20.169124713264033</v>
      </c>
      <c r="DB271" s="31">
        <f t="shared" si="86"/>
        <v>21.770789680333504</v>
      </c>
      <c r="DC271" s="31">
        <f t="shared" si="87"/>
        <v>-7.042245624329297</v>
      </c>
      <c r="DD271" s="31"/>
      <c r="DE271" s="33">
        <f t="shared" si="88"/>
        <v>0.74082393237698096</v>
      </c>
      <c r="DF271" s="33">
        <f t="shared" si="89"/>
        <v>1.0838362574324916</v>
      </c>
      <c r="DG271" s="3"/>
      <c r="DH271" s="33">
        <f t="shared" si="90"/>
        <v>0.98093255991583861</v>
      </c>
      <c r="DI271" s="93">
        <f t="shared" si="91"/>
        <v>0.85984411338418465</v>
      </c>
      <c r="DJ271" s="3">
        <f t="shared" si="92"/>
        <v>0.8598269482583486</v>
      </c>
      <c r="DL271" s="90">
        <f t="shared" si="101"/>
        <v>0</v>
      </c>
      <c r="DM271" s="91">
        <f t="shared" si="99"/>
        <v>0</v>
      </c>
      <c r="DN271" s="89">
        <f>SUM(DM$9:DM271)*RLR</f>
        <v>120</v>
      </c>
      <c r="DO271" s="90">
        <f>DN271-SUM(DP$9:DP271)</f>
        <v>16.820766208998151</v>
      </c>
      <c r="DP271" s="89">
        <f t="shared" si="100"/>
        <v>0.12710906455162327</v>
      </c>
      <c r="DQ271" s="90">
        <f>SUM(DP$9:DP271)*RRF</f>
        <v>72.225463653701283</v>
      </c>
      <c r="DS271" s="2">
        <f t="shared" si="93"/>
        <v>1.5</v>
      </c>
      <c r="DT271" s="2">
        <f t="shared" si="94"/>
        <v>0.75</v>
      </c>
    </row>
    <row r="272" spans="90:124" x14ac:dyDescent="0.25">
      <c r="CL272" s="14">
        <f t="shared" si="95"/>
        <v>2.63</v>
      </c>
      <c r="CM272" s="59">
        <f>IF('Baseline model'!$B$4="AY",0,IFERROR(P*INDEX('UWYr writing pattern'!$C$4:$C$18,MATCH('Baseline model'!$CL272,'UWYr writing pattern'!$A$4:$A$18,0)) / 25,CM271))</f>
        <v>0</v>
      </c>
      <c r="CN272" s="36">
        <f t="shared" si="96"/>
        <v>1.8781428482897966</v>
      </c>
      <c r="CP272" s="34">
        <f t="shared" si="97"/>
        <v>2.8601160126240557E-2</v>
      </c>
      <c r="CQ272" s="31">
        <f>SUM($CP$9:CP272)*RLR</f>
        <v>117.74622858205211</v>
      </c>
      <c r="CR272" s="32"/>
      <c r="CS272" s="36">
        <f>CQ272-SUM($CU$9:CU272)</f>
        <v>28.631258932029411</v>
      </c>
      <c r="CU272" s="31">
        <f t="shared" si="98"/>
        <v>0.21609776478497178</v>
      </c>
      <c r="CV272" s="36">
        <f>SUM($CU$9:CU272)*RRF</f>
        <v>62.380478755015886</v>
      </c>
      <c r="CW272" s="33"/>
      <c r="CX272" s="36">
        <f t="shared" si="83"/>
        <v>91.011737687045297</v>
      </c>
      <c r="CY272" s="33"/>
      <c r="CZ272" s="31">
        <f t="shared" si="84"/>
        <v>1.577639992563429</v>
      </c>
      <c r="DA272" s="31">
        <f t="shared" si="85"/>
        <v>20.041881252420588</v>
      </c>
      <c r="DB272" s="31">
        <f t="shared" si="86"/>
        <v>21.619521244984018</v>
      </c>
      <c r="DC272" s="31">
        <f t="shared" si="87"/>
        <v>-7.0117376870452972</v>
      </c>
      <c r="DD272" s="31"/>
      <c r="DE272" s="33">
        <f t="shared" si="88"/>
        <v>0.74262474708352244</v>
      </c>
      <c r="DF272" s="33">
        <f t="shared" si="89"/>
        <v>1.0834730677029203</v>
      </c>
      <c r="DG272" s="3"/>
      <c r="DH272" s="33">
        <f t="shared" si="90"/>
        <v>0.9812185715171009</v>
      </c>
      <c r="DI272" s="93">
        <f t="shared" si="91"/>
        <v>0.86089135048575305</v>
      </c>
      <c r="DJ272" s="3">
        <f t="shared" si="92"/>
        <v>0.86087824614641106</v>
      </c>
      <c r="DL272" s="90">
        <f t="shared" si="101"/>
        <v>0</v>
      </c>
      <c r="DM272" s="91">
        <f t="shared" si="99"/>
        <v>0</v>
      </c>
      <c r="DN272" s="89">
        <f>SUM(DM$9:DM272)*RLR</f>
        <v>120</v>
      </c>
      <c r="DO272" s="90">
        <f>DN272-SUM(DP$9:DP272)</f>
        <v>16.69461046243066</v>
      </c>
      <c r="DP272" s="89">
        <f t="shared" si="100"/>
        <v>0.12615574656748613</v>
      </c>
      <c r="DQ272" s="90">
        <f>SUM(DP$9:DP272)*RRF</f>
        <v>72.313772676298527</v>
      </c>
      <c r="DS272" s="2">
        <f t="shared" si="93"/>
        <v>1.5</v>
      </c>
      <c r="DT272" s="2">
        <f t="shared" si="94"/>
        <v>0.75</v>
      </c>
    </row>
    <row r="273" spans="90:124" x14ac:dyDescent="0.25">
      <c r="CL273" s="14">
        <f t="shared" si="95"/>
        <v>2.64</v>
      </c>
      <c r="CM273" s="59">
        <f>IF('Baseline model'!$B$4="AY",0,IFERROR(P*INDEX('UWYr writing pattern'!$C$4:$C$18,MATCH('Baseline model'!$CL273,'UWYr writing pattern'!$A$4:$A$18,0)) / 25,CM272))</f>
        <v>0</v>
      </c>
      <c r="CN273" s="36">
        <f t="shared" si="96"/>
        <v>1.8499707055654497</v>
      </c>
      <c r="CP273" s="34">
        <f t="shared" si="97"/>
        <v>2.8172142724346951E-2</v>
      </c>
      <c r="CQ273" s="31">
        <f>SUM($CP$9:CP273)*RLR</f>
        <v>117.78003515332134</v>
      </c>
      <c r="CR273" s="32"/>
      <c r="CS273" s="36">
        <f>CQ273-SUM($CU$9:CU273)</f>
        <v>28.450331061308418</v>
      </c>
      <c r="CU273" s="31">
        <f t="shared" si="98"/>
        <v>0.2147344419902206</v>
      </c>
      <c r="CV273" s="36">
        <f>SUM($CU$9:CU273)*RRF</f>
        <v>62.530792864409037</v>
      </c>
      <c r="CW273" s="33"/>
      <c r="CX273" s="36">
        <f t="shared" si="83"/>
        <v>90.981123925717455</v>
      </c>
      <c r="CY273" s="33"/>
      <c r="CZ273" s="31">
        <f t="shared" si="84"/>
        <v>1.5539753926749778</v>
      </c>
      <c r="DA273" s="31">
        <f t="shared" si="85"/>
        <v>19.915231742915893</v>
      </c>
      <c r="DB273" s="31">
        <f t="shared" si="86"/>
        <v>21.469207135590871</v>
      </c>
      <c r="DC273" s="31">
        <f t="shared" si="87"/>
        <v>-6.9811239257174549</v>
      </c>
      <c r="DD273" s="31"/>
      <c r="DE273" s="33">
        <f t="shared" si="88"/>
        <v>0.74441420076677423</v>
      </c>
      <c r="DF273" s="33">
        <f t="shared" si="89"/>
        <v>1.0831086181633029</v>
      </c>
      <c r="DG273" s="3"/>
      <c r="DH273" s="33">
        <f t="shared" si="90"/>
        <v>0.98150029294434449</v>
      </c>
      <c r="DI273" s="93">
        <f t="shared" si="91"/>
        <v>0.86193076268910718</v>
      </c>
      <c r="DJ273" s="3">
        <f t="shared" si="92"/>
        <v>0.86192165930031295</v>
      </c>
      <c r="DL273" s="90">
        <f t="shared" si="101"/>
        <v>0</v>
      </c>
      <c r="DM273" s="91">
        <f t="shared" si="99"/>
        <v>0</v>
      </c>
      <c r="DN273" s="89">
        <f>SUM(DM$9:DM273)*RLR</f>
        <v>120</v>
      </c>
      <c r="DO273" s="90">
        <f>DN273-SUM(DP$9:DP273)</f>
        <v>16.56940088396243</v>
      </c>
      <c r="DP273" s="89">
        <f t="shared" si="100"/>
        <v>0.12520957846822994</v>
      </c>
      <c r="DQ273" s="90">
        <f>SUM(DP$9:DP273)*RRF</f>
        <v>72.40141938122629</v>
      </c>
      <c r="DS273" s="2">
        <f t="shared" si="93"/>
        <v>1.5</v>
      </c>
      <c r="DT273" s="2">
        <f t="shared" si="94"/>
        <v>0.75</v>
      </c>
    </row>
    <row r="274" spans="90:124" x14ac:dyDescent="0.25">
      <c r="CL274" s="14">
        <f t="shared" si="95"/>
        <v>2.65</v>
      </c>
      <c r="CM274" s="59">
        <f>IF('Baseline model'!$B$4="AY",0,IFERROR(P*INDEX('UWYr writing pattern'!$C$4:$C$18,MATCH('Baseline model'!$CL274,'UWYr writing pattern'!$A$4:$A$18,0)) / 25,CM273))</f>
        <v>0</v>
      </c>
      <c r="CN274" s="36">
        <f t="shared" si="96"/>
        <v>1.8222211449819681</v>
      </c>
      <c r="CP274" s="34">
        <f t="shared" si="97"/>
        <v>2.7749560583481749E-2</v>
      </c>
      <c r="CQ274" s="31">
        <f>SUM($CP$9:CP274)*RLR</f>
        <v>117.81333462602151</v>
      </c>
      <c r="CR274" s="32"/>
      <c r="CS274" s="36">
        <f>CQ274-SUM($CU$9:CU274)</f>
        <v>28.270253051048783</v>
      </c>
      <c r="CU274" s="31">
        <f t="shared" si="98"/>
        <v>0.21337748295981315</v>
      </c>
      <c r="CV274" s="36">
        <f>SUM($CU$9:CU274)*RRF</f>
        <v>62.680157102480905</v>
      </c>
      <c r="CW274" s="33"/>
      <c r="CX274" s="36">
        <f t="shared" si="83"/>
        <v>90.950410153529688</v>
      </c>
      <c r="CY274" s="33"/>
      <c r="CZ274" s="31">
        <f t="shared" si="84"/>
        <v>1.5306657617848531</v>
      </c>
      <c r="DA274" s="31">
        <f t="shared" si="85"/>
        <v>19.789177135734146</v>
      </c>
      <c r="DB274" s="31">
        <f t="shared" si="86"/>
        <v>21.319842897518999</v>
      </c>
      <c r="DC274" s="31">
        <f t="shared" si="87"/>
        <v>-6.9504101535296883</v>
      </c>
      <c r="DD274" s="31"/>
      <c r="DE274" s="33">
        <f t="shared" si="88"/>
        <v>0.74619234645810606</v>
      </c>
      <c r="DF274" s="33">
        <f t="shared" si="89"/>
        <v>1.0827429780182105</v>
      </c>
      <c r="DG274" s="3"/>
      <c r="DH274" s="33">
        <f t="shared" si="90"/>
        <v>0.98177778855017928</v>
      </c>
      <c r="DI274" s="93">
        <f t="shared" si="91"/>
        <v>0.86296240846145755</v>
      </c>
      <c r="DJ274" s="3">
        <f t="shared" si="92"/>
        <v>0.86295724685556063</v>
      </c>
      <c r="DL274" s="90">
        <f t="shared" si="101"/>
        <v>0</v>
      </c>
      <c r="DM274" s="91">
        <f t="shared" si="99"/>
        <v>0</v>
      </c>
      <c r="DN274" s="89">
        <f>SUM(DM$9:DM274)*RLR</f>
        <v>120</v>
      </c>
      <c r="DO274" s="90">
        <f>DN274-SUM(DP$9:DP274)</f>
        <v>16.445130377332717</v>
      </c>
      <c r="DP274" s="89">
        <f t="shared" si="100"/>
        <v>0.12427050662971822</v>
      </c>
      <c r="DQ274" s="90">
        <f>SUM(DP$9:DP274)*RRF</f>
        <v>72.488408735867097</v>
      </c>
      <c r="DS274" s="2">
        <f t="shared" si="93"/>
        <v>1.5</v>
      </c>
      <c r="DT274" s="2">
        <f t="shared" si="94"/>
        <v>0.75</v>
      </c>
    </row>
    <row r="275" spans="90:124" x14ac:dyDescent="0.25">
      <c r="CL275" s="14">
        <f t="shared" si="95"/>
        <v>2.66</v>
      </c>
      <c r="CM275" s="59">
        <f>IF('Baseline model'!$B$4="AY",0,IFERROR(P*INDEX('UWYr writing pattern'!$C$4:$C$18,MATCH('Baseline model'!$CL275,'UWYr writing pattern'!$A$4:$A$18,0)) / 25,CM274))</f>
        <v>0</v>
      </c>
      <c r="CN275" s="36">
        <f t="shared" si="96"/>
        <v>1.7948878278072387</v>
      </c>
      <c r="CP275" s="34">
        <f t="shared" si="97"/>
        <v>2.7333317174729518E-2</v>
      </c>
      <c r="CQ275" s="31">
        <f>SUM($CP$9:CP275)*RLR</f>
        <v>117.84613460663118</v>
      </c>
      <c r="CR275" s="32"/>
      <c r="CS275" s="36">
        <f>CQ275-SUM($CU$9:CU275)</f>
        <v>28.091026133775586</v>
      </c>
      <c r="CU275" s="31">
        <f t="shared" si="98"/>
        <v>0.21202689788286588</v>
      </c>
      <c r="CV275" s="36">
        <f>SUM($CU$9:CU275)*RRF</f>
        <v>62.828575930998916</v>
      </c>
      <c r="CW275" s="33"/>
      <c r="CX275" s="36">
        <f t="shared" si="83"/>
        <v>90.919602064774494</v>
      </c>
      <c r="CY275" s="33"/>
      <c r="CZ275" s="31">
        <f t="shared" si="84"/>
        <v>1.5077057753580803</v>
      </c>
      <c r="DA275" s="31">
        <f t="shared" si="85"/>
        <v>19.663718293642908</v>
      </c>
      <c r="DB275" s="31">
        <f t="shared" si="86"/>
        <v>21.171424069000988</v>
      </c>
      <c r="DC275" s="31">
        <f t="shared" si="87"/>
        <v>-6.9196020647744945</v>
      </c>
      <c r="DD275" s="31"/>
      <c r="DE275" s="33">
        <f t="shared" si="88"/>
        <v>0.74795923727379665</v>
      </c>
      <c r="DF275" s="33">
        <f t="shared" si="89"/>
        <v>1.0823762150568392</v>
      </c>
      <c r="DG275" s="3"/>
      <c r="DH275" s="33">
        <f t="shared" si="90"/>
        <v>0.98205112172192655</v>
      </c>
      <c r="DI275" s="93">
        <f t="shared" si="91"/>
        <v>0.86398634583315082</v>
      </c>
      <c r="DJ275" s="3">
        <f t="shared" si="92"/>
        <v>0.86398506750414383</v>
      </c>
      <c r="DL275" s="90">
        <f t="shared" si="101"/>
        <v>0</v>
      </c>
      <c r="DM275" s="91">
        <f t="shared" si="99"/>
        <v>0</v>
      </c>
      <c r="DN275" s="89">
        <f>SUM(DM$9:DM275)*RLR</f>
        <v>120</v>
      </c>
      <c r="DO275" s="90">
        <f>DN275-SUM(DP$9:DP275)</f>
        <v>16.321791899502728</v>
      </c>
      <c r="DP275" s="89">
        <f t="shared" si="100"/>
        <v>0.12333847782999538</v>
      </c>
      <c r="DQ275" s="90">
        <f>SUM(DP$9:DP275)*RRF</f>
        <v>72.574745670348079</v>
      </c>
      <c r="DS275" s="2">
        <f t="shared" si="93"/>
        <v>1.5</v>
      </c>
      <c r="DT275" s="2">
        <f t="shared" si="94"/>
        <v>0.75</v>
      </c>
    </row>
    <row r="276" spans="90:124" x14ac:dyDescent="0.25">
      <c r="CL276" s="14">
        <f t="shared" si="95"/>
        <v>2.67</v>
      </c>
      <c r="CM276" s="59">
        <f>IF('Baseline model'!$B$4="AY",0,IFERROR(P*INDEX('UWYr writing pattern'!$C$4:$C$18,MATCH('Baseline model'!$CL276,'UWYr writing pattern'!$A$4:$A$18,0)) / 25,CM275))</f>
        <v>0</v>
      </c>
      <c r="CN276" s="36">
        <f t="shared" si="96"/>
        <v>1.76796451039013</v>
      </c>
      <c r="CP276" s="34">
        <f t="shared" si="97"/>
        <v>2.6923317417108579E-2</v>
      </c>
      <c r="CQ276" s="31">
        <f>SUM($CP$9:CP276)*RLR</f>
        <v>117.87844258753172</v>
      </c>
      <c r="CR276" s="32"/>
      <c r="CS276" s="36">
        <f>CQ276-SUM($CU$9:CU276)</f>
        <v>27.912651418672809</v>
      </c>
      <c r="CU276" s="31">
        <f t="shared" si="98"/>
        <v>0.2106826960033169</v>
      </c>
      <c r="CV276" s="36">
        <f>SUM($CU$9:CU276)*RRF</f>
        <v>62.976053818201237</v>
      </c>
      <c r="CW276" s="33"/>
      <c r="CX276" s="36">
        <f t="shared" si="83"/>
        <v>90.888705236874046</v>
      </c>
      <c r="CY276" s="33"/>
      <c r="CZ276" s="31">
        <f t="shared" si="84"/>
        <v>1.485090188727709</v>
      </c>
      <c r="DA276" s="31">
        <f t="shared" si="85"/>
        <v>19.538855993070964</v>
      </c>
      <c r="DB276" s="31">
        <f t="shared" si="86"/>
        <v>21.023946181798674</v>
      </c>
      <c r="DC276" s="31">
        <f t="shared" si="87"/>
        <v>-6.8887052368740456</v>
      </c>
      <c r="DD276" s="31"/>
      <c r="DE276" s="33">
        <f t="shared" si="88"/>
        <v>0.74971492640715753</v>
      </c>
      <c r="DF276" s="33">
        <f t="shared" si="89"/>
        <v>1.0820083956770721</v>
      </c>
      <c r="DG276" s="3"/>
      <c r="DH276" s="33">
        <f t="shared" si="90"/>
        <v>0.9823203548960977</v>
      </c>
      <c r="DI276" s="93">
        <f t="shared" si="91"/>
        <v>0.86500263240093422</v>
      </c>
      <c r="DJ276" s="3">
        <f t="shared" si="92"/>
        <v>0.86500517949786282</v>
      </c>
      <c r="DL276" s="90">
        <f t="shared" si="101"/>
        <v>0</v>
      </c>
      <c r="DM276" s="91">
        <f t="shared" si="99"/>
        <v>0</v>
      </c>
      <c r="DN276" s="89">
        <f>SUM(DM$9:DM276)*RLR</f>
        <v>120</v>
      </c>
      <c r="DO276" s="90">
        <f>DN276-SUM(DP$9:DP276)</f>
        <v>16.199378460256455</v>
      </c>
      <c r="DP276" s="89">
        <f t="shared" si="100"/>
        <v>0.12241343924627046</v>
      </c>
      <c r="DQ276" s="90">
        <f>SUM(DP$9:DP276)*RRF</f>
        <v>72.66043507782048</v>
      </c>
      <c r="DS276" s="2">
        <f t="shared" si="93"/>
        <v>1.5</v>
      </c>
      <c r="DT276" s="2">
        <f t="shared" si="94"/>
        <v>0.75</v>
      </c>
    </row>
    <row r="277" spans="90:124" x14ac:dyDescent="0.25">
      <c r="CL277" s="14">
        <f t="shared" si="95"/>
        <v>2.68</v>
      </c>
      <c r="CM277" s="59">
        <f>IF('Baseline model'!$B$4="AY",0,IFERROR(P*INDEX('UWYr writing pattern'!$C$4:$C$18,MATCH('Baseline model'!$CL277,'UWYr writing pattern'!$A$4:$A$18,0)) / 25,CM276))</f>
        <v>0</v>
      </c>
      <c r="CN277" s="36">
        <f t="shared" si="96"/>
        <v>1.741445042734278</v>
      </c>
      <c r="CP277" s="34">
        <f t="shared" si="97"/>
        <v>2.6519467655851951E-2</v>
      </c>
      <c r="CQ277" s="31">
        <f>SUM($CP$9:CP277)*RLR</f>
        <v>117.91026594871873</v>
      </c>
      <c r="CR277" s="32"/>
      <c r="CS277" s="36">
        <f>CQ277-SUM($CU$9:CU277)</f>
        <v>27.735129894219767</v>
      </c>
      <c r="CU277" s="31">
        <f t="shared" si="98"/>
        <v>0.20934488564004608</v>
      </c>
      <c r="CV277" s="36">
        <f>SUM($CU$9:CU277)*RRF</f>
        <v>63.122595238149273</v>
      </c>
      <c r="CW277" s="33"/>
      <c r="CX277" s="36">
        <f t="shared" si="83"/>
        <v>90.85772513236904</v>
      </c>
      <c r="CY277" s="33"/>
      <c r="CZ277" s="31">
        <f t="shared" si="84"/>
        <v>1.4628138358967935</v>
      </c>
      <c r="DA277" s="31">
        <f t="shared" si="85"/>
        <v>19.414590925953835</v>
      </c>
      <c r="DB277" s="31">
        <f t="shared" si="86"/>
        <v>20.877404761850627</v>
      </c>
      <c r="DC277" s="31">
        <f t="shared" si="87"/>
        <v>-6.8577251323690405</v>
      </c>
      <c r="DD277" s="31"/>
      <c r="DE277" s="33">
        <f t="shared" si="88"/>
        <v>0.75145946712082468</v>
      </c>
      <c r="DF277" s="33">
        <f t="shared" si="89"/>
        <v>1.0816395849091553</v>
      </c>
      <c r="DG277" s="3"/>
      <c r="DH277" s="33">
        <f t="shared" si="90"/>
        <v>0.98258554957265609</v>
      </c>
      <c r="DI277" s="93">
        <f t="shared" si="91"/>
        <v>0.86601132533119507</v>
      </c>
      <c r="DJ277" s="3">
        <f t="shared" si="92"/>
        <v>0.86601764065162878</v>
      </c>
      <c r="DL277" s="90">
        <f t="shared" si="101"/>
        <v>0</v>
      </c>
      <c r="DM277" s="91">
        <f t="shared" si="99"/>
        <v>0</v>
      </c>
      <c r="DN277" s="89">
        <f>SUM(DM$9:DM277)*RLR</f>
        <v>120</v>
      </c>
      <c r="DO277" s="90">
        <f>DN277-SUM(DP$9:DP277)</f>
        <v>16.077883121804533</v>
      </c>
      <c r="DP277" s="89">
        <f t="shared" si="100"/>
        <v>0.12149533845192341</v>
      </c>
      <c r="DQ277" s="90">
        <f>SUM(DP$9:DP277)*RRF</f>
        <v>72.74548181473682</v>
      </c>
      <c r="DS277" s="2">
        <f t="shared" si="93"/>
        <v>1.5</v>
      </c>
      <c r="DT277" s="2">
        <f t="shared" si="94"/>
        <v>0.75</v>
      </c>
    </row>
    <row r="278" spans="90:124" x14ac:dyDescent="0.25">
      <c r="CL278" s="14">
        <f t="shared" si="95"/>
        <v>2.69</v>
      </c>
      <c r="CM278" s="59">
        <f>IF('Baseline model'!$B$4="AY",0,IFERROR(P*INDEX('UWYr writing pattern'!$C$4:$C$18,MATCH('Baseline model'!$CL278,'UWYr writing pattern'!$A$4:$A$18,0)) / 25,CM277))</f>
        <v>0</v>
      </c>
      <c r="CN278" s="36">
        <f t="shared" si="96"/>
        <v>1.7153233670932639</v>
      </c>
      <c r="CP278" s="34">
        <f t="shared" si="97"/>
        <v>2.6121675641014169E-2</v>
      </c>
      <c r="CQ278" s="31">
        <f>SUM($CP$9:CP278)*RLR</f>
        <v>117.94161195948794</v>
      </c>
      <c r="CR278" s="32"/>
      <c r="CS278" s="36">
        <f>CQ278-SUM($CU$9:CU278)</f>
        <v>27.558462430782328</v>
      </c>
      <c r="CU278" s="31">
        <f t="shared" si="98"/>
        <v>0.20801347420664826</v>
      </c>
      <c r="CV278" s="36">
        <f>SUM($CU$9:CU278)*RRF</f>
        <v>63.26820467009393</v>
      </c>
      <c r="CW278" s="33"/>
      <c r="CX278" s="36">
        <f t="shared" si="83"/>
        <v>90.82666710087625</v>
      </c>
      <c r="CY278" s="33"/>
      <c r="CZ278" s="31">
        <f t="shared" si="84"/>
        <v>1.4408716283583416</v>
      </c>
      <c r="DA278" s="31">
        <f t="shared" si="85"/>
        <v>19.290923701547626</v>
      </c>
      <c r="DB278" s="31">
        <f t="shared" si="86"/>
        <v>20.731795329905967</v>
      </c>
      <c r="DC278" s="31">
        <f t="shared" si="87"/>
        <v>-6.8266671008762501</v>
      </c>
      <c r="DD278" s="31"/>
      <c r="DE278" s="33">
        <f t="shared" si="88"/>
        <v>0.7531929127392134</v>
      </c>
      <c r="DF278" s="33">
        <f t="shared" si="89"/>
        <v>1.0812698464390029</v>
      </c>
      <c r="DG278" s="3"/>
      <c r="DH278" s="33">
        <f t="shared" si="90"/>
        <v>0.9828467663290662</v>
      </c>
      <c r="DI278" s="93">
        <f t="shared" si="91"/>
        <v>0.86701248136317666</v>
      </c>
      <c r="DJ278" s="3">
        <f t="shared" si="92"/>
        <v>0.86702250834674166</v>
      </c>
      <c r="DL278" s="90">
        <f t="shared" si="101"/>
        <v>0</v>
      </c>
      <c r="DM278" s="91">
        <f t="shared" si="99"/>
        <v>0</v>
      </c>
      <c r="DN278" s="89">
        <f>SUM(DM$9:DM278)*RLR</f>
        <v>120</v>
      </c>
      <c r="DO278" s="90">
        <f>DN278-SUM(DP$9:DP278)</f>
        <v>15.957298998390996</v>
      </c>
      <c r="DP278" s="89">
        <f t="shared" si="100"/>
        <v>0.120584123413534</v>
      </c>
      <c r="DQ278" s="90">
        <f>SUM(DP$9:DP278)*RRF</f>
        <v>72.829890701126303</v>
      </c>
      <c r="DS278" s="2">
        <f t="shared" si="93"/>
        <v>1.5</v>
      </c>
      <c r="DT278" s="2">
        <f t="shared" si="94"/>
        <v>0.75</v>
      </c>
    </row>
    <row r="279" spans="90:124" x14ac:dyDescent="0.25">
      <c r="CL279" s="14">
        <f t="shared" si="95"/>
        <v>2.7</v>
      </c>
      <c r="CM279" s="59">
        <f>IF('Baseline model'!$B$4="AY",0,IFERROR(P*INDEX('UWYr writing pattern'!$C$4:$C$18,MATCH('Baseline model'!$CL279,'UWYr writing pattern'!$A$4:$A$18,0)) / 25,CM278))</f>
        <v>0</v>
      </c>
      <c r="CN279" s="36">
        <f t="shared" si="96"/>
        <v>1.689593516586865</v>
      </c>
      <c r="CP279" s="34">
        <f t="shared" si="97"/>
        <v>2.572985050639896E-2</v>
      </c>
      <c r="CQ279" s="31">
        <f>SUM($CP$9:CP279)*RLR</f>
        <v>117.97248778009562</v>
      </c>
      <c r="CR279" s="32"/>
      <c r="CS279" s="36">
        <f>CQ279-SUM($CU$9:CU279)</f>
        <v>27.382649783159138</v>
      </c>
      <c r="CU279" s="31">
        <f t="shared" si="98"/>
        <v>0.20668846823086745</v>
      </c>
      <c r="CV279" s="36">
        <f>SUM($CU$9:CU279)*RRF</f>
        <v>63.412886597855533</v>
      </c>
      <c r="CW279" s="33"/>
      <c r="CX279" s="36">
        <f t="shared" si="83"/>
        <v>90.795536381014671</v>
      </c>
      <c r="CY279" s="33"/>
      <c r="CZ279" s="31">
        <f t="shared" si="84"/>
        <v>1.4192585539329663</v>
      </c>
      <c r="DA279" s="31">
        <f t="shared" si="85"/>
        <v>19.167854848211395</v>
      </c>
      <c r="DB279" s="31">
        <f t="shared" si="86"/>
        <v>20.587113402144361</v>
      </c>
      <c r="DC279" s="31">
        <f t="shared" si="87"/>
        <v>-6.7955363810146707</v>
      </c>
      <c r="DD279" s="31"/>
      <c r="DE279" s="33">
        <f t="shared" si="88"/>
        <v>0.75491531664113731</v>
      </c>
      <c r="DF279" s="33">
        <f t="shared" si="89"/>
        <v>1.080899242631127</v>
      </c>
      <c r="DG279" s="3"/>
      <c r="DH279" s="33">
        <f t="shared" si="90"/>
        <v>0.98310406483413015</v>
      </c>
      <c r="DI279" s="93">
        <f t="shared" si="91"/>
        <v>0.86800615681216986</v>
      </c>
      <c r="DJ279" s="3">
        <f t="shared" si="92"/>
        <v>0.86801983953414108</v>
      </c>
      <c r="DL279" s="90">
        <f t="shared" si="101"/>
        <v>0</v>
      </c>
      <c r="DM279" s="91">
        <f t="shared" si="99"/>
        <v>0</v>
      </c>
      <c r="DN279" s="89">
        <f>SUM(DM$9:DM279)*RLR</f>
        <v>120</v>
      </c>
      <c r="DO279" s="90">
        <f>DN279-SUM(DP$9:DP279)</f>
        <v>15.837619255903064</v>
      </c>
      <c r="DP279" s="89">
        <f t="shared" si="100"/>
        <v>0.11967974248793248</v>
      </c>
      <c r="DQ279" s="90">
        <f>SUM(DP$9:DP279)*RRF</f>
        <v>72.913666520867849</v>
      </c>
      <c r="DS279" s="2">
        <f t="shared" si="93"/>
        <v>1.5</v>
      </c>
      <c r="DT279" s="2">
        <f t="shared" si="94"/>
        <v>0.75</v>
      </c>
    </row>
    <row r="280" spans="90:124" x14ac:dyDescent="0.25">
      <c r="CL280" s="14">
        <f t="shared" si="95"/>
        <v>2.71</v>
      </c>
      <c r="CM280" s="59">
        <f>IF('Baseline model'!$B$4="AY",0,IFERROR(P*INDEX('UWYr writing pattern'!$C$4:$C$18,MATCH('Baseline model'!$CL280,'UWYr writing pattern'!$A$4:$A$18,0)) / 25,CM279))</f>
        <v>0</v>
      </c>
      <c r="CN280" s="36">
        <f t="shared" si="96"/>
        <v>1.664249613838062</v>
      </c>
      <c r="CP280" s="34">
        <f t="shared" si="97"/>
        <v>2.5343902748802973E-2</v>
      </c>
      <c r="CQ280" s="31">
        <f>SUM($CP$9:CP280)*RLR</f>
        <v>118.00290046339418</v>
      </c>
      <c r="CR280" s="32"/>
      <c r="CS280" s="36">
        <f>CQ280-SUM($CU$9:CU280)</f>
        <v>27.207692593084005</v>
      </c>
      <c r="CU280" s="31">
        <f t="shared" si="98"/>
        <v>0.20536987337369353</v>
      </c>
      <c r="CV280" s="36">
        <f>SUM($CU$9:CU280)*RRF</f>
        <v>63.55664550921712</v>
      </c>
      <c r="CW280" s="33"/>
      <c r="CX280" s="36">
        <f t="shared" si="83"/>
        <v>90.764338102301124</v>
      </c>
      <c r="CY280" s="33"/>
      <c r="CZ280" s="31">
        <f t="shared" si="84"/>
        <v>1.3979696756239719</v>
      </c>
      <c r="DA280" s="31">
        <f t="shared" si="85"/>
        <v>19.045384815158801</v>
      </c>
      <c r="DB280" s="31">
        <f t="shared" si="86"/>
        <v>20.443354490782774</v>
      </c>
      <c r="DC280" s="31">
        <f t="shared" si="87"/>
        <v>-6.7643381023011244</v>
      </c>
      <c r="DD280" s="31"/>
      <c r="DE280" s="33">
        <f t="shared" si="88"/>
        <v>0.75662673225258481</v>
      </c>
      <c r="DF280" s="33">
        <f t="shared" si="89"/>
        <v>1.0805278345512039</v>
      </c>
      <c r="DG280" s="3"/>
      <c r="DH280" s="33">
        <f t="shared" si="90"/>
        <v>0.98335750386161824</v>
      </c>
      <c r="DI280" s="93">
        <f t="shared" si="91"/>
        <v>0.86899240757268048</v>
      </c>
      <c r="DJ280" s="3">
        <f t="shared" si="92"/>
        <v>0.86900969073763501</v>
      </c>
      <c r="DL280" s="90">
        <f t="shared" si="101"/>
        <v>0</v>
      </c>
      <c r="DM280" s="91">
        <f t="shared" si="99"/>
        <v>0</v>
      </c>
      <c r="DN280" s="89">
        <f>SUM(DM$9:DM280)*RLR</f>
        <v>120</v>
      </c>
      <c r="DO280" s="90">
        <f>DN280-SUM(DP$9:DP280)</f>
        <v>15.718837111483793</v>
      </c>
      <c r="DP280" s="89">
        <f t="shared" si="100"/>
        <v>0.11878214441927298</v>
      </c>
      <c r="DQ280" s="90">
        <f>SUM(DP$9:DP280)*RRF</f>
        <v>72.996814021961342</v>
      </c>
      <c r="DS280" s="2">
        <f t="shared" si="93"/>
        <v>1.5</v>
      </c>
      <c r="DT280" s="2">
        <f t="shared" si="94"/>
        <v>0.75</v>
      </c>
    </row>
    <row r="281" spans="90:124" x14ac:dyDescent="0.25">
      <c r="CL281" s="14">
        <f t="shared" si="95"/>
        <v>2.72</v>
      </c>
      <c r="CM281" s="59">
        <f>IF('Baseline model'!$B$4="AY",0,IFERROR(P*INDEX('UWYr writing pattern'!$C$4:$C$18,MATCH('Baseline model'!$CL281,'UWYr writing pattern'!$A$4:$A$18,0)) / 25,CM280))</f>
        <v>0</v>
      </c>
      <c r="CN281" s="36">
        <f t="shared" si="96"/>
        <v>1.6392858696304911</v>
      </c>
      <c r="CP281" s="34">
        <f t="shared" si="97"/>
        <v>2.4963744207570932E-2</v>
      </c>
      <c r="CQ281" s="31">
        <f>SUM($CP$9:CP281)*RLR</f>
        <v>118.03285695644325</v>
      </c>
      <c r="CR281" s="32"/>
      <c r="CS281" s="36">
        <f>CQ281-SUM($CU$9:CU281)</f>
        <v>27.033591391684951</v>
      </c>
      <c r="CU281" s="31">
        <f t="shared" si="98"/>
        <v>0.20405769444813004</v>
      </c>
      <c r="CV281" s="36">
        <f>SUM($CU$9:CU281)*RRF</f>
        <v>63.69948589533081</v>
      </c>
      <c r="CW281" s="33"/>
      <c r="CX281" s="36">
        <f t="shared" si="83"/>
        <v>90.73307728701576</v>
      </c>
      <c r="CY281" s="33"/>
      <c r="CZ281" s="31">
        <f t="shared" si="84"/>
        <v>1.3770001304896122</v>
      </c>
      <c r="DA281" s="31">
        <f t="shared" si="85"/>
        <v>18.923513974179464</v>
      </c>
      <c r="DB281" s="31">
        <f t="shared" si="86"/>
        <v>20.300514104669077</v>
      </c>
      <c r="DC281" s="31">
        <f t="shared" si="87"/>
        <v>-6.7330772870157602</v>
      </c>
      <c r="DD281" s="31"/>
      <c r="DE281" s="33">
        <f t="shared" si="88"/>
        <v>0.75832721303965245</v>
      </c>
      <c r="DF281" s="33">
        <f t="shared" si="89"/>
        <v>1.0801556819882829</v>
      </c>
      <c r="DG281" s="3"/>
      <c r="DH281" s="33">
        <f t="shared" si="90"/>
        <v>0.98360714130369375</v>
      </c>
      <c r="DI281" s="93">
        <f t="shared" si="91"/>
        <v>0.86997128912157407</v>
      </c>
      <c r="DJ281" s="3">
        <f t="shared" si="92"/>
        <v>0.86999211805710275</v>
      </c>
      <c r="DL281" s="90">
        <f t="shared" si="101"/>
        <v>0</v>
      </c>
      <c r="DM281" s="91">
        <f t="shared" si="99"/>
        <v>0</v>
      </c>
      <c r="DN281" s="89">
        <f>SUM(DM$9:DM281)*RLR</f>
        <v>120</v>
      </c>
      <c r="DO281" s="90">
        <f>DN281-SUM(DP$9:DP281)</f>
        <v>15.600945833147662</v>
      </c>
      <c r="DP281" s="89">
        <f t="shared" si="100"/>
        <v>0.11789127833612845</v>
      </c>
      <c r="DQ281" s="90">
        <f>SUM(DP$9:DP281)*RRF</f>
        <v>73.079337916796632</v>
      </c>
      <c r="DS281" s="2">
        <f t="shared" si="93"/>
        <v>1.5</v>
      </c>
      <c r="DT281" s="2">
        <f t="shared" si="94"/>
        <v>0.75</v>
      </c>
    </row>
    <row r="282" spans="90:124" x14ac:dyDescent="0.25">
      <c r="CL282" s="14">
        <f t="shared" si="95"/>
        <v>2.73</v>
      </c>
      <c r="CM282" s="59">
        <f>IF('Baseline model'!$B$4="AY",0,IFERROR(P*INDEX('UWYr writing pattern'!$C$4:$C$18,MATCH('Baseline model'!$CL282,'UWYr writing pattern'!$A$4:$A$18,0)) / 25,CM281))</f>
        <v>0</v>
      </c>
      <c r="CN282" s="36">
        <f t="shared" si="96"/>
        <v>1.6146965815860337</v>
      </c>
      <c r="CP282" s="34">
        <f t="shared" si="97"/>
        <v>2.4589288044457366E-2</v>
      </c>
      <c r="CQ282" s="31">
        <f>SUM($CP$9:CP282)*RLR</f>
        <v>118.06236410209661</v>
      </c>
      <c r="CR282" s="32"/>
      <c r="CS282" s="36">
        <f>CQ282-SUM($CU$9:CU282)</f>
        <v>26.860346601900673</v>
      </c>
      <c r="CU282" s="31">
        <f t="shared" si="98"/>
        <v>0.20275193543763714</v>
      </c>
      <c r="CV282" s="36">
        <f>SUM($CU$9:CU282)*RRF</f>
        <v>63.841412250137154</v>
      </c>
      <c r="CW282" s="33"/>
      <c r="CX282" s="36">
        <f t="shared" si="83"/>
        <v>90.701758852037827</v>
      </c>
      <c r="CY282" s="33"/>
      <c r="CZ282" s="31">
        <f t="shared" si="84"/>
        <v>1.3563451285322683</v>
      </c>
      <c r="DA282" s="31">
        <f t="shared" si="85"/>
        <v>18.802242621330471</v>
      </c>
      <c r="DB282" s="31">
        <f t="shared" si="86"/>
        <v>20.15858774986274</v>
      </c>
      <c r="DC282" s="31">
        <f t="shared" si="87"/>
        <v>-6.7017588520378268</v>
      </c>
      <c r="DD282" s="31"/>
      <c r="DE282" s="33">
        <f t="shared" si="88"/>
        <v>0.76001681250163278</v>
      </c>
      <c r="DF282" s="33">
        <f t="shared" si="89"/>
        <v>1.0797828434766408</v>
      </c>
      <c r="DG282" s="3"/>
      <c r="DH282" s="33">
        <f t="shared" si="90"/>
        <v>0.98385303418413839</v>
      </c>
      <c r="DI282" s="93">
        <f t="shared" si="91"/>
        <v>0.87094285652119574</v>
      </c>
      <c r="DJ282" s="3">
        <f t="shared" si="92"/>
        <v>0.8709671771716746</v>
      </c>
      <c r="DL282" s="90">
        <f t="shared" si="101"/>
        <v>0</v>
      </c>
      <c r="DM282" s="91">
        <f t="shared" si="99"/>
        <v>0</v>
      </c>
      <c r="DN282" s="89">
        <f>SUM(DM$9:DM282)*RLR</f>
        <v>120</v>
      </c>
      <c r="DO282" s="90">
        <f>DN282-SUM(DP$9:DP282)</f>
        <v>15.483938739399051</v>
      </c>
      <c r="DP282" s="89">
        <f t="shared" si="100"/>
        <v>0.11700709374860747</v>
      </c>
      <c r="DQ282" s="90">
        <f>SUM(DP$9:DP282)*RRF</f>
        <v>73.161242882420666</v>
      </c>
      <c r="DS282" s="2">
        <f t="shared" si="93"/>
        <v>1.5</v>
      </c>
      <c r="DT282" s="2">
        <f t="shared" si="94"/>
        <v>0.75</v>
      </c>
    </row>
    <row r="283" spans="90:124" x14ac:dyDescent="0.25">
      <c r="CL283" s="14">
        <f t="shared" si="95"/>
        <v>2.74</v>
      </c>
      <c r="CM283" s="59">
        <f>IF('Baseline model'!$B$4="AY",0,IFERROR(P*INDEX('UWYr writing pattern'!$C$4:$C$18,MATCH('Baseline model'!$CL283,'UWYr writing pattern'!$A$4:$A$18,0)) / 25,CM282))</f>
        <v>0</v>
      </c>
      <c r="CN283" s="36">
        <f t="shared" si="96"/>
        <v>1.5904761328622432</v>
      </c>
      <c r="CP283" s="34">
        <f t="shared" si="97"/>
        <v>2.4220448723790505E-2</v>
      </c>
      <c r="CQ283" s="31">
        <f>SUM($CP$9:CP283)*RLR</f>
        <v>118.09142864056516</v>
      </c>
      <c r="CR283" s="32"/>
      <c r="CS283" s="36">
        <f>CQ283-SUM($CU$9:CU283)</f>
        <v>26.687958540854964</v>
      </c>
      <c r="CU283" s="31">
        <f t="shared" si="98"/>
        <v>0.20145259951425507</v>
      </c>
      <c r="CV283" s="36">
        <f>SUM($CU$9:CU283)*RRF</f>
        <v>63.982429069797128</v>
      </c>
      <c r="CW283" s="33"/>
      <c r="CX283" s="36">
        <f t="shared" si="83"/>
        <v>90.670387610652085</v>
      </c>
      <c r="CY283" s="33"/>
      <c r="CZ283" s="31">
        <f t="shared" si="84"/>
        <v>1.3359999516042842</v>
      </c>
      <c r="DA283" s="31">
        <f t="shared" si="85"/>
        <v>18.681570978598472</v>
      </c>
      <c r="DB283" s="31">
        <f t="shared" si="86"/>
        <v>20.017570930202755</v>
      </c>
      <c r="DC283" s="31">
        <f t="shared" si="87"/>
        <v>-6.6703876106520852</v>
      </c>
      <c r="DD283" s="31"/>
      <c r="DE283" s="33">
        <f t="shared" si="88"/>
        <v>0.76169558416425154</v>
      </c>
      <c r="DF283" s="33">
        <f t="shared" si="89"/>
        <v>1.0794093763172867</v>
      </c>
      <c r="DG283" s="3"/>
      <c r="DH283" s="33">
        <f t="shared" si="90"/>
        <v>0.98409523867137627</v>
      </c>
      <c r="DI283" s="93">
        <f t="shared" si="91"/>
        <v>0.87190716442246807</v>
      </c>
      <c r="DJ283" s="3">
        <f t="shared" si="92"/>
        <v>0.87193492334288691</v>
      </c>
      <c r="DL283" s="90">
        <f t="shared" si="101"/>
        <v>0</v>
      </c>
      <c r="DM283" s="91">
        <f t="shared" si="99"/>
        <v>0</v>
      </c>
      <c r="DN283" s="89">
        <f>SUM(DM$9:DM283)*RLR</f>
        <v>120</v>
      </c>
      <c r="DO283" s="90">
        <f>DN283-SUM(DP$9:DP283)</f>
        <v>15.367809198853564</v>
      </c>
      <c r="DP283" s="89">
        <f t="shared" si="100"/>
        <v>0.11612954054549288</v>
      </c>
      <c r="DQ283" s="90">
        <f>SUM(DP$9:DP283)*RRF</f>
        <v>73.242533560802499</v>
      </c>
      <c r="DS283" s="2">
        <f t="shared" si="93"/>
        <v>1.5</v>
      </c>
      <c r="DT283" s="2">
        <f t="shared" si="94"/>
        <v>0.75</v>
      </c>
    </row>
    <row r="284" spans="90:124" x14ac:dyDescent="0.25">
      <c r="CL284" s="14">
        <f t="shared" si="95"/>
        <v>2.75</v>
      </c>
      <c r="CM284" s="59">
        <f>IF('Baseline model'!$B$4="AY",0,IFERROR(P*INDEX('UWYr writing pattern'!$C$4:$C$18,MATCH('Baseline model'!$CL284,'UWYr writing pattern'!$A$4:$A$18,0)) / 25,CM283))</f>
        <v>0</v>
      </c>
      <c r="CN284" s="36">
        <f t="shared" si="96"/>
        <v>1.5666189908693096</v>
      </c>
      <c r="CP284" s="34">
        <f t="shared" si="97"/>
        <v>2.385714199293365E-2</v>
      </c>
      <c r="CQ284" s="31">
        <f>SUM($CP$9:CP284)*RLR</f>
        <v>118.12005721095667</v>
      </c>
      <c r="CR284" s="32"/>
      <c r="CS284" s="36">
        <f>CQ284-SUM($CU$9:CU284)</f>
        <v>26.516427422190077</v>
      </c>
      <c r="CU284" s="31">
        <f t="shared" si="98"/>
        <v>0.20015968905641224</v>
      </c>
      <c r="CV284" s="36">
        <f>SUM($CU$9:CU284)*RRF</f>
        <v>64.122540852136609</v>
      </c>
      <c r="CW284" s="33"/>
      <c r="CX284" s="36">
        <f t="shared" si="83"/>
        <v>90.638968274326686</v>
      </c>
      <c r="CY284" s="33"/>
      <c r="CZ284" s="31">
        <f t="shared" si="84"/>
        <v>1.3159599523302199</v>
      </c>
      <c r="DA284" s="31">
        <f t="shared" si="85"/>
        <v>18.561499195533052</v>
      </c>
      <c r="DB284" s="31">
        <f t="shared" si="86"/>
        <v>19.877459147863274</v>
      </c>
      <c r="DC284" s="31">
        <f t="shared" si="87"/>
        <v>-6.638968274326686</v>
      </c>
      <c r="DD284" s="31"/>
      <c r="DE284" s="33">
        <f t="shared" si="88"/>
        <v>0.76336358157305484</v>
      </c>
      <c r="DF284" s="33">
        <f t="shared" si="89"/>
        <v>1.0790353365991272</v>
      </c>
      <c r="DG284" s="3"/>
      <c r="DH284" s="33">
        <f t="shared" si="90"/>
        <v>0.98433381009130561</v>
      </c>
      <c r="DI284" s="93">
        <f t="shared" si="91"/>
        <v>0.87286426706796438</v>
      </c>
      <c r="DJ284" s="3">
        <f t="shared" si="92"/>
        <v>0.87289541141781535</v>
      </c>
      <c r="DL284" s="90">
        <f t="shared" si="101"/>
        <v>0</v>
      </c>
      <c r="DM284" s="91">
        <f t="shared" si="99"/>
        <v>0</v>
      </c>
      <c r="DN284" s="89">
        <f>SUM(DM$9:DM284)*RLR</f>
        <v>120</v>
      </c>
      <c r="DO284" s="90">
        <f>DN284-SUM(DP$9:DP284)</f>
        <v>15.252550629862156</v>
      </c>
      <c r="DP284" s="89">
        <f t="shared" si="100"/>
        <v>0.11525856899140173</v>
      </c>
      <c r="DQ284" s="90">
        <f>SUM(DP$9:DP284)*RRF</f>
        <v>73.323214559096485</v>
      </c>
      <c r="DS284" s="2">
        <f t="shared" si="93"/>
        <v>1.5</v>
      </c>
      <c r="DT284" s="2">
        <f t="shared" si="94"/>
        <v>0.75</v>
      </c>
    </row>
    <row r="285" spans="90:124" x14ac:dyDescent="0.25">
      <c r="CL285" s="14">
        <f t="shared" si="95"/>
        <v>2.76</v>
      </c>
      <c r="CM285" s="59">
        <f>IF('Baseline model'!$B$4="AY",0,IFERROR(P*INDEX('UWYr writing pattern'!$C$4:$C$18,MATCH('Baseline model'!$CL285,'UWYr writing pattern'!$A$4:$A$18,0)) / 25,CM284))</f>
        <v>0</v>
      </c>
      <c r="CN285" s="36">
        <f t="shared" si="96"/>
        <v>1.54311970600627</v>
      </c>
      <c r="CP285" s="34">
        <f t="shared" si="97"/>
        <v>2.3499284863039645E-2</v>
      </c>
      <c r="CQ285" s="31">
        <f>SUM($CP$9:CP285)*RLR</f>
        <v>118.14825635279232</v>
      </c>
      <c r="CR285" s="32"/>
      <c r="CS285" s="36">
        <f>CQ285-SUM($CU$9:CU285)</f>
        <v>26.345753358359289</v>
      </c>
      <c r="CU285" s="31">
        <f t="shared" si="98"/>
        <v>0.19887320566642558</v>
      </c>
      <c r="CV285" s="36">
        <f>SUM($CU$9:CU285)*RRF</f>
        <v>64.261752096103109</v>
      </c>
      <c r="CW285" s="33"/>
      <c r="CX285" s="36">
        <f t="shared" si="83"/>
        <v>90.607505454462398</v>
      </c>
      <c r="CY285" s="33"/>
      <c r="CZ285" s="31">
        <f t="shared" si="84"/>
        <v>1.2962205530452666</v>
      </c>
      <c r="DA285" s="31">
        <f t="shared" si="85"/>
        <v>18.4420273508515</v>
      </c>
      <c r="DB285" s="31">
        <f t="shared" si="86"/>
        <v>19.738247903896767</v>
      </c>
      <c r="DC285" s="31">
        <f t="shared" si="87"/>
        <v>-6.6075054544623981</v>
      </c>
      <c r="DD285" s="31"/>
      <c r="DE285" s="33">
        <f t="shared" si="88"/>
        <v>0.76502085828694177</v>
      </c>
      <c r="DF285" s="33">
        <f t="shared" si="89"/>
        <v>1.0786607792197904</v>
      </c>
      <c r="DG285" s="3"/>
      <c r="DH285" s="33">
        <f t="shared" si="90"/>
        <v>0.98456880293993598</v>
      </c>
      <c r="DI285" s="93">
        <f t="shared" si="91"/>
        <v>0.8738142182949612</v>
      </c>
      <c r="DJ285" s="3">
        <f t="shared" si="92"/>
        <v>0.87384869583218161</v>
      </c>
      <c r="DL285" s="90">
        <f t="shared" si="101"/>
        <v>0</v>
      </c>
      <c r="DM285" s="91">
        <f t="shared" si="99"/>
        <v>0</v>
      </c>
      <c r="DN285" s="89">
        <f>SUM(DM$9:DM285)*RLR</f>
        <v>120</v>
      </c>
      <c r="DO285" s="90">
        <f>DN285-SUM(DP$9:DP285)</f>
        <v>15.138156500138194</v>
      </c>
      <c r="DP285" s="89">
        <f t="shared" si="100"/>
        <v>0.11439412972396618</v>
      </c>
      <c r="DQ285" s="90">
        <f>SUM(DP$9:DP285)*RRF</f>
        <v>73.403290449903253</v>
      </c>
      <c r="DS285" s="2">
        <f t="shared" si="93"/>
        <v>1.5</v>
      </c>
      <c r="DT285" s="2">
        <f t="shared" si="94"/>
        <v>0.75</v>
      </c>
    </row>
    <row r="286" spans="90:124" x14ac:dyDescent="0.25">
      <c r="CL286" s="14">
        <f t="shared" si="95"/>
        <v>2.77</v>
      </c>
      <c r="CM286" s="59">
        <f>IF('Baseline model'!$B$4="AY",0,IFERROR(P*INDEX('UWYr writing pattern'!$C$4:$C$18,MATCH('Baseline model'!$CL286,'UWYr writing pattern'!$A$4:$A$18,0)) / 25,CM285))</f>
        <v>0</v>
      </c>
      <c r="CN286" s="36">
        <f t="shared" si="96"/>
        <v>1.5199729104161759</v>
      </c>
      <c r="CP286" s="34">
        <f t="shared" si="97"/>
        <v>2.3146795590094051E-2</v>
      </c>
      <c r="CQ286" s="31">
        <f>SUM($CP$9:CP286)*RLR</f>
        <v>118.17603250750044</v>
      </c>
      <c r="CR286" s="32"/>
      <c r="CS286" s="36">
        <f>CQ286-SUM($CU$9:CU286)</f>
        <v>26.17593636287971</v>
      </c>
      <c r="CU286" s="31">
        <f t="shared" si="98"/>
        <v>0.19759315018769466</v>
      </c>
      <c r="CV286" s="36">
        <f>SUM($CU$9:CU286)*RRF</f>
        <v>64.4000673012345</v>
      </c>
      <c r="CW286" s="33"/>
      <c r="CX286" s="36">
        <f t="shared" si="83"/>
        <v>90.576003664114211</v>
      </c>
      <c r="CY286" s="33"/>
      <c r="CZ286" s="31">
        <f t="shared" si="84"/>
        <v>1.2767772447495875</v>
      </c>
      <c r="DA286" s="31">
        <f t="shared" si="85"/>
        <v>18.323155454015797</v>
      </c>
      <c r="DB286" s="31">
        <f t="shared" si="86"/>
        <v>19.599932698765386</v>
      </c>
      <c r="DC286" s="31">
        <f t="shared" si="87"/>
        <v>-6.5760036641142108</v>
      </c>
      <c r="DD286" s="31"/>
      <c r="DE286" s="33">
        <f t="shared" si="88"/>
        <v>0.76666746787183926</v>
      </c>
      <c r="DF286" s="33">
        <f t="shared" si="89"/>
        <v>1.0782857579061216</v>
      </c>
      <c r="DG286" s="3"/>
      <c r="DH286" s="33">
        <f t="shared" si="90"/>
        <v>0.98480027089583699</v>
      </c>
      <c r="DI286" s="93">
        <f t="shared" si="91"/>
        <v>0.87475707153846549</v>
      </c>
      <c r="DJ286" s="3">
        <f t="shared" si="92"/>
        <v>0.87479483061344021</v>
      </c>
      <c r="DL286" s="90">
        <f t="shared" si="101"/>
        <v>0</v>
      </c>
      <c r="DM286" s="91">
        <f t="shared" si="99"/>
        <v>0</v>
      </c>
      <c r="DN286" s="89">
        <f>SUM(DM$9:DM286)*RLR</f>
        <v>120</v>
      </c>
      <c r="DO286" s="90">
        <f>DN286-SUM(DP$9:DP286)</f>
        <v>15.024620326387165</v>
      </c>
      <c r="DP286" s="89">
        <f t="shared" si="100"/>
        <v>0.11353617375103646</v>
      </c>
      <c r="DQ286" s="90">
        <f>SUM(DP$9:DP286)*RRF</f>
        <v>73.482765771528975</v>
      </c>
      <c r="DS286" s="2">
        <f t="shared" si="93"/>
        <v>1.5</v>
      </c>
      <c r="DT286" s="2">
        <f t="shared" si="94"/>
        <v>0.75</v>
      </c>
    </row>
    <row r="287" spans="90:124" x14ac:dyDescent="0.25">
      <c r="CL287" s="14">
        <f t="shared" si="95"/>
        <v>2.78</v>
      </c>
      <c r="CM287" s="59">
        <f>IF('Baseline model'!$B$4="AY",0,IFERROR(P*INDEX('UWYr writing pattern'!$C$4:$C$18,MATCH('Baseline model'!$CL287,'UWYr writing pattern'!$A$4:$A$18,0)) / 25,CM286))</f>
        <v>0</v>
      </c>
      <c r="CN287" s="36">
        <f t="shared" si="96"/>
        <v>1.4971733167599333</v>
      </c>
      <c r="CP287" s="34">
        <f t="shared" si="97"/>
        <v>2.279959365624264E-2</v>
      </c>
      <c r="CQ287" s="31">
        <f>SUM($CP$9:CP287)*RLR</f>
        <v>118.20339201988793</v>
      </c>
      <c r="CR287" s="32"/>
      <c r="CS287" s="36">
        <f>CQ287-SUM($CU$9:CU287)</f>
        <v>26.006976352545607</v>
      </c>
      <c r="CU287" s="31">
        <f t="shared" si="98"/>
        <v>0.19631952272159783</v>
      </c>
      <c r="CV287" s="36">
        <f>SUM($CU$9:CU287)*RRF</f>
        <v>64.537490967139618</v>
      </c>
      <c r="CW287" s="33"/>
      <c r="CX287" s="36">
        <f t="shared" si="83"/>
        <v>90.544467319685225</v>
      </c>
      <c r="CY287" s="33"/>
      <c r="CZ287" s="31">
        <f t="shared" si="84"/>
        <v>1.2576255860783438</v>
      </c>
      <c r="DA287" s="31">
        <f t="shared" si="85"/>
        <v>18.204883446781924</v>
      </c>
      <c r="DB287" s="31">
        <f t="shared" si="86"/>
        <v>19.462509032860268</v>
      </c>
      <c r="DC287" s="31">
        <f t="shared" si="87"/>
        <v>-6.544467319685225</v>
      </c>
      <c r="DD287" s="31"/>
      <c r="DE287" s="33">
        <f t="shared" si="88"/>
        <v>0.76830346389451931</v>
      </c>
      <c r="DF287" s="33">
        <f t="shared" si="89"/>
        <v>1.0779103252343478</v>
      </c>
      <c r="DG287" s="3"/>
      <c r="DH287" s="33">
        <f t="shared" si="90"/>
        <v>0.98502826683239941</v>
      </c>
      <c r="DI287" s="93">
        <f t="shared" si="91"/>
        <v>0.87569287983422062</v>
      </c>
      <c r="DJ287" s="3">
        <f t="shared" si="92"/>
        <v>0.87573386938383957</v>
      </c>
      <c r="DL287" s="90">
        <f t="shared" si="101"/>
        <v>0</v>
      </c>
      <c r="DM287" s="91">
        <f t="shared" si="99"/>
        <v>0</v>
      </c>
      <c r="DN287" s="89">
        <f>SUM(DM$9:DM287)*RLR</f>
        <v>120</v>
      </c>
      <c r="DO287" s="90">
        <f>DN287-SUM(DP$9:DP287)</f>
        <v>14.911935673939254</v>
      </c>
      <c r="DP287" s="89">
        <f t="shared" si="100"/>
        <v>0.11268465244790374</v>
      </c>
      <c r="DQ287" s="90">
        <f>SUM(DP$9:DP287)*RRF</f>
        <v>73.561645028242523</v>
      </c>
      <c r="DS287" s="2">
        <f t="shared" si="93"/>
        <v>1.5</v>
      </c>
      <c r="DT287" s="2">
        <f t="shared" si="94"/>
        <v>0.75</v>
      </c>
    </row>
    <row r="288" spans="90:124" x14ac:dyDescent="0.25">
      <c r="CL288" s="14">
        <f t="shared" si="95"/>
        <v>2.79</v>
      </c>
      <c r="CM288" s="59">
        <f>IF('Baseline model'!$B$4="AY",0,IFERROR(P*INDEX('UWYr writing pattern'!$C$4:$C$18,MATCH('Baseline model'!$CL288,'UWYr writing pattern'!$A$4:$A$18,0)) / 25,CM287))</f>
        <v>0</v>
      </c>
      <c r="CN288" s="36">
        <f t="shared" si="96"/>
        <v>1.4747157170085343</v>
      </c>
      <c r="CP288" s="34">
        <f t="shared" si="97"/>
        <v>2.2457599751399E-2</v>
      </c>
      <c r="CQ288" s="31">
        <f>SUM($CP$9:CP288)*RLR</f>
        <v>118.23034113958961</v>
      </c>
      <c r="CR288" s="32"/>
      <c r="CS288" s="36">
        <f>CQ288-SUM($CU$9:CU288)</f>
        <v>25.838873149603202</v>
      </c>
      <c r="CU288" s="31">
        <f t="shared" si="98"/>
        <v>0.19505232264409206</v>
      </c>
      <c r="CV288" s="36">
        <f>SUM($CU$9:CU288)*RRF</f>
        <v>64.674027592990484</v>
      </c>
      <c r="CW288" s="33"/>
      <c r="CX288" s="36">
        <f t="shared" si="83"/>
        <v>90.512900742593686</v>
      </c>
      <c r="CY288" s="33"/>
      <c r="CZ288" s="31">
        <f t="shared" si="84"/>
        <v>1.2387612022871688</v>
      </c>
      <c r="DA288" s="31">
        <f t="shared" si="85"/>
        <v>18.087211204722241</v>
      </c>
      <c r="DB288" s="31">
        <f t="shared" si="86"/>
        <v>19.325972407009409</v>
      </c>
      <c r="DC288" s="31">
        <f t="shared" si="87"/>
        <v>-6.5129007425936862</v>
      </c>
      <c r="DD288" s="31"/>
      <c r="DE288" s="33">
        <f t="shared" si="88"/>
        <v>0.76992889991655333</v>
      </c>
      <c r="DF288" s="33">
        <f t="shared" si="89"/>
        <v>1.0775345326499248</v>
      </c>
      <c r="DG288" s="3"/>
      <c r="DH288" s="33">
        <f t="shared" si="90"/>
        <v>0.98525284282991343</v>
      </c>
      <c r="DI288" s="93">
        <f t="shared" si="91"/>
        <v>0.87662169582169014</v>
      </c>
      <c r="DJ288" s="3">
        <f t="shared" si="92"/>
        <v>0.87666586536346069</v>
      </c>
      <c r="DL288" s="90">
        <f t="shared" si="101"/>
        <v>0</v>
      </c>
      <c r="DM288" s="91">
        <f t="shared" si="99"/>
        <v>0</v>
      </c>
      <c r="DN288" s="89">
        <f>SUM(DM$9:DM288)*RLR</f>
        <v>120</v>
      </c>
      <c r="DO288" s="90">
        <f>DN288-SUM(DP$9:DP288)</f>
        <v>14.800096156384711</v>
      </c>
      <c r="DP288" s="89">
        <f t="shared" si="100"/>
        <v>0.11183951755454441</v>
      </c>
      <c r="DQ288" s="90">
        <f>SUM(DP$9:DP288)*RRF</f>
        <v>73.639932690530699</v>
      </c>
      <c r="DS288" s="2">
        <f t="shared" si="93"/>
        <v>1.5</v>
      </c>
      <c r="DT288" s="2">
        <f t="shared" si="94"/>
        <v>0.75</v>
      </c>
    </row>
    <row r="289" spans="90:124" x14ac:dyDescent="0.25">
      <c r="CL289" s="14">
        <f t="shared" si="95"/>
        <v>2.8</v>
      </c>
      <c r="CM289" s="59">
        <f>IF('Baseline model'!$B$4="AY",0,IFERROR(P*INDEX('UWYr writing pattern'!$C$4:$C$18,MATCH('Baseline model'!$CL289,'UWYr writing pattern'!$A$4:$A$18,0)) / 25,CM288))</f>
        <v>0</v>
      </c>
      <c r="CN289" s="36">
        <f t="shared" si="96"/>
        <v>1.4525949812534062</v>
      </c>
      <c r="CP289" s="34">
        <f t="shared" si="97"/>
        <v>2.2120735755128015E-2</v>
      </c>
      <c r="CQ289" s="31">
        <f>SUM($CP$9:CP289)*RLR</f>
        <v>118.25688602249576</v>
      </c>
      <c r="CR289" s="32"/>
      <c r="CS289" s="36">
        <f>CQ289-SUM($CU$9:CU289)</f>
        <v>25.671626483887323</v>
      </c>
      <c r="CU289" s="31">
        <f t="shared" si="98"/>
        <v>0.19379154862202402</v>
      </c>
      <c r="CV289" s="36">
        <f>SUM($CU$9:CU289)*RRF</f>
        <v>64.809681677025907</v>
      </c>
      <c r="CW289" s="33"/>
      <c r="CX289" s="36">
        <f t="shared" si="83"/>
        <v>90.48130816091323</v>
      </c>
      <c r="CY289" s="33"/>
      <c r="CZ289" s="31">
        <f t="shared" si="84"/>
        <v>1.220179784252861</v>
      </c>
      <c r="DA289" s="31">
        <f t="shared" si="85"/>
        <v>17.970138538721123</v>
      </c>
      <c r="DB289" s="31">
        <f t="shared" si="86"/>
        <v>19.190318322973983</v>
      </c>
      <c r="DC289" s="31">
        <f t="shared" si="87"/>
        <v>-6.4813081609132297</v>
      </c>
      <c r="DD289" s="31"/>
      <c r="DE289" s="33">
        <f t="shared" si="88"/>
        <v>0.77154382948840361</v>
      </c>
      <c r="DF289" s="33">
        <f t="shared" si="89"/>
        <v>1.0771584304870623</v>
      </c>
      <c r="DG289" s="3"/>
      <c r="DH289" s="33">
        <f t="shared" si="90"/>
        <v>0.9854740501874647</v>
      </c>
      <c r="DI289" s="93">
        <f t="shared" si="91"/>
        <v>0.87754357174701803</v>
      </c>
      <c r="DJ289" s="3">
        <f t="shared" si="92"/>
        <v>0.87759087137323477</v>
      </c>
      <c r="DL289" s="90">
        <f t="shared" si="101"/>
        <v>0</v>
      </c>
      <c r="DM289" s="91">
        <f t="shared" si="99"/>
        <v>0</v>
      </c>
      <c r="DN289" s="89">
        <f>SUM(DM$9:DM289)*RLR</f>
        <v>120</v>
      </c>
      <c r="DO289" s="90">
        <f>DN289-SUM(DP$9:DP289)</f>
        <v>14.689095435211826</v>
      </c>
      <c r="DP289" s="89">
        <f t="shared" si="100"/>
        <v>0.11100072117288534</v>
      </c>
      <c r="DQ289" s="90">
        <f>SUM(DP$9:DP289)*RRF</f>
        <v>73.717633195351723</v>
      </c>
      <c r="DS289" s="2">
        <f t="shared" si="93"/>
        <v>1.5</v>
      </c>
      <c r="DT289" s="2">
        <f t="shared" si="94"/>
        <v>0.75</v>
      </c>
    </row>
    <row r="290" spans="90:124" x14ac:dyDescent="0.25">
      <c r="CL290" s="14">
        <f t="shared" si="95"/>
        <v>2.81</v>
      </c>
      <c r="CM290" s="59">
        <f>IF('Baseline model'!$B$4="AY",0,IFERROR(P*INDEX('UWYr writing pattern'!$C$4:$C$18,MATCH('Baseline model'!$CL290,'UWYr writing pattern'!$A$4:$A$18,0)) / 25,CM289))</f>
        <v>0</v>
      </c>
      <c r="CN290" s="36">
        <f t="shared" si="96"/>
        <v>1.4308060565346052</v>
      </c>
      <c r="CP290" s="34">
        <f t="shared" si="97"/>
        <v>2.1788924718801096E-2</v>
      </c>
      <c r="CQ290" s="31">
        <f>SUM($CP$9:CP290)*RLR</f>
        <v>118.28303273215833</v>
      </c>
      <c r="CR290" s="32"/>
      <c r="CS290" s="36">
        <f>CQ290-SUM($CU$9:CU290)</f>
        <v>25.505235994920739</v>
      </c>
      <c r="CU290" s="31">
        <f t="shared" si="98"/>
        <v>0.19253719862915492</v>
      </c>
      <c r="CV290" s="36">
        <f>SUM($CU$9:CU290)*RRF</f>
        <v>64.94445771606631</v>
      </c>
      <c r="CW290" s="33"/>
      <c r="CX290" s="36">
        <f t="shared" si="83"/>
        <v>90.449693710987049</v>
      </c>
      <c r="CY290" s="33"/>
      <c r="CZ290" s="31">
        <f t="shared" si="84"/>
        <v>1.2018770874890683</v>
      </c>
      <c r="DA290" s="31">
        <f t="shared" si="85"/>
        <v>17.853665196444517</v>
      </c>
      <c r="DB290" s="31">
        <f t="shared" si="86"/>
        <v>19.055542283933587</v>
      </c>
      <c r="DC290" s="31">
        <f t="shared" si="87"/>
        <v>-6.4496937109870487</v>
      </c>
      <c r="DD290" s="31"/>
      <c r="DE290" s="33">
        <f t="shared" si="88"/>
        <v>0.7731483061436466</v>
      </c>
      <c r="DF290" s="33">
        <f t="shared" si="89"/>
        <v>1.076782067987941</v>
      </c>
      <c r="DG290" s="3"/>
      <c r="DH290" s="33">
        <f t="shared" si="90"/>
        <v>0.98569193943465272</v>
      </c>
      <c r="DI290" s="93">
        <f t="shared" si="91"/>
        <v>0.87845855946596851</v>
      </c>
      <c r="DJ290" s="3">
        <f t="shared" si="92"/>
        <v>0.87850893983793554</v>
      </c>
      <c r="DL290" s="90">
        <f t="shared" si="101"/>
        <v>0</v>
      </c>
      <c r="DM290" s="91">
        <f t="shared" si="99"/>
        <v>0</v>
      </c>
      <c r="DN290" s="89">
        <f>SUM(DM$9:DM290)*RLR</f>
        <v>120</v>
      </c>
      <c r="DO290" s="90">
        <f>DN290-SUM(DP$9:DP290)</f>
        <v>14.578927219447735</v>
      </c>
      <c r="DP290" s="89">
        <f t="shared" si="100"/>
        <v>0.11016821576408869</v>
      </c>
      <c r="DQ290" s="90">
        <f>SUM(DP$9:DP290)*RRF</f>
        <v>73.794750946386586</v>
      </c>
      <c r="DS290" s="2">
        <f t="shared" si="93"/>
        <v>1.5</v>
      </c>
      <c r="DT290" s="2">
        <f t="shared" si="94"/>
        <v>0.75</v>
      </c>
    </row>
    <row r="291" spans="90:124" x14ac:dyDescent="0.25">
      <c r="CL291" s="14">
        <f t="shared" si="95"/>
        <v>2.82</v>
      </c>
      <c r="CM291" s="59">
        <f>IF('Baseline model'!$B$4="AY",0,IFERROR(P*INDEX('UWYr writing pattern'!$C$4:$C$18,MATCH('Baseline model'!$CL291,'UWYr writing pattern'!$A$4:$A$18,0)) / 25,CM290))</f>
        <v>0</v>
      </c>
      <c r="CN291" s="36">
        <f t="shared" si="96"/>
        <v>1.4093439656865863</v>
      </c>
      <c r="CP291" s="34">
        <f t="shared" si="97"/>
        <v>2.1462090848019082E-2</v>
      </c>
      <c r="CQ291" s="31">
        <f>SUM($CP$9:CP291)*RLR</f>
        <v>118.30878724117595</v>
      </c>
      <c r="CR291" s="32"/>
      <c r="CS291" s="36">
        <f>CQ291-SUM($CU$9:CU291)</f>
        <v>25.339701233976456</v>
      </c>
      <c r="CU291" s="31">
        <f t="shared" si="98"/>
        <v>0.19128926996190554</v>
      </c>
      <c r="CV291" s="36">
        <f>SUM($CU$9:CU291)*RRF</f>
        <v>65.078360205039644</v>
      </c>
      <c r="CW291" s="33"/>
      <c r="CX291" s="36">
        <f t="shared" si="83"/>
        <v>90.4180614390161</v>
      </c>
      <c r="CY291" s="33"/>
      <c r="CZ291" s="31">
        <f t="shared" si="84"/>
        <v>1.1838489311767324</v>
      </c>
      <c r="DA291" s="31">
        <f t="shared" si="85"/>
        <v>17.737790863783516</v>
      </c>
      <c r="DB291" s="31">
        <f t="shared" si="86"/>
        <v>18.92163979496025</v>
      </c>
      <c r="DC291" s="31">
        <f t="shared" si="87"/>
        <v>-6.4180614390160997</v>
      </c>
      <c r="DD291" s="31"/>
      <c r="DE291" s="33">
        <f t="shared" si="88"/>
        <v>0.77474238339332913</v>
      </c>
      <c r="DF291" s="33">
        <f t="shared" si="89"/>
        <v>1.0764054933216203</v>
      </c>
      <c r="DG291" s="3"/>
      <c r="DH291" s="33">
        <f t="shared" si="90"/>
        <v>0.98590656034313295</v>
      </c>
      <c r="DI291" s="93">
        <f t="shared" si="91"/>
        <v>0.87936671044684167</v>
      </c>
      <c r="DJ291" s="3">
        <f t="shared" si="92"/>
        <v>0.87942012278915105</v>
      </c>
      <c r="DL291" s="90">
        <f t="shared" si="101"/>
        <v>0</v>
      </c>
      <c r="DM291" s="91">
        <f t="shared" si="99"/>
        <v>0</v>
      </c>
      <c r="DN291" s="89">
        <f>SUM(DM$9:DM291)*RLR</f>
        <v>120</v>
      </c>
      <c r="DO291" s="90">
        <f>DN291-SUM(DP$9:DP291)</f>
        <v>14.469585265301873</v>
      </c>
      <c r="DP291" s="89">
        <f t="shared" si="100"/>
        <v>0.10934195414585801</v>
      </c>
      <c r="DQ291" s="90">
        <f>SUM(DP$9:DP291)*RRF</f>
        <v>73.871290314288686</v>
      </c>
      <c r="DS291" s="2">
        <f t="shared" si="93"/>
        <v>1.5</v>
      </c>
      <c r="DT291" s="2">
        <f t="shared" si="94"/>
        <v>0.75</v>
      </c>
    </row>
    <row r="292" spans="90:124" x14ac:dyDescent="0.25">
      <c r="CL292" s="14">
        <f t="shared" si="95"/>
        <v>2.83</v>
      </c>
      <c r="CM292" s="59">
        <f>IF('Baseline model'!$B$4="AY",0,IFERROR(P*INDEX('UWYr writing pattern'!$C$4:$C$18,MATCH('Baseline model'!$CL292,'UWYr writing pattern'!$A$4:$A$18,0)) / 25,CM291))</f>
        <v>0</v>
      </c>
      <c r="CN292" s="36">
        <f t="shared" si="96"/>
        <v>1.3882038062012874</v>
      </c>
      <c r="CP292" s="34">
        <f t="shared" si="97"/>
        <v>2.1140159485298793E-2</v>
      </c>
      <c r="CQ292" s="31">
        <f>SUM($CP$9:CP292)*RLR</f>
        <v>118.3341554325583</v>
      </c>
      <c r="CR292" s="32"/>
      <c r="CS292" s="36">
        <f>CQ292-SUM($CU$9:CU292)</f>
        <v>25.175021666103987</v>
      </c>
      <c r="CU292" s="31">
        <f t="shared" si="98"/>
        <v>0.19004775925482342</v>
      </c>
      <c r="CV292" s="36">
        <f>SUM($CU$9:CU292)*RRF</f>
        <v>65.211393636518025</v>
      </c>
      <c r="CW292" s="33"/>
      <c r="CX292" s="36">
        <f t="shared" si="83"/>
        <v>90.386415302622012</v>
      </c>
      <c r="CY292" s="33"/>
      <c r="CZ292" s="31">
        <f t="shared" si="84"/>
        <v>1.1660911972090813</v>
      </c>
      <c r="DA292" s="31">
        <f t="shared" si="85"/>
        <v>17.622515166272791</v>
      </c>
      <c r="DB292" s="31">
        <f t="shared" si="86"/>
        <v>18.788606363481872</v>
      </c>
      <c r="DC292" s="31">
        <f t="shared" si="87"/>
        <v>-6.3864153026220123</v>
      </c>
      <c r="DD292" s="31"/>
      <c r="DE292" s="33">
        <f t="shared" si="88"/>
        <v>0.77632611472045265</v>
      </c>
      <c r="DF292" s="33">
        <f t="shared" si="89"/>
        <v>1.0760287536026429</v>
      </c>
      <c r="DG292" s="3"/>
      <c r="DH292" s="33">
        <f t="shared" si="90"/>
        <v>0.98611796193798584</v>
      </c>
      <c r="DI292" s="93">
        <f t="shared" si="91"/>
        <v>0.88026807577336996</v>
      </c>
      <c r="DJ292" s="3">
        <f t="shared" si="92"/>
        <v>0.88032447186823237</v>
      </c>
      <c r="DL292" s="90">
        <f t="shared" si="101"/>
        <v>0</v>
      </c>
      <c r="DM292" s="91">
        <f t="shared" si="99"/>
        <v>0</v>
      </c>
      <c r="DN292" s="89">
        <f>SUM(DM$9:DM292)*RLR</f>
        <v>120</v>
      </c>
      <c r="DO292" s="90">
        <f>DN292-SUM(DP$9:DP292)</f>
        <v>14.361063375812108</v>
      </c>
      <c r="DP292" s="89">
        <f t="shared" si="100"/>
        <v>0.10852188948976405</v>
      </c>
      <c r="DQ292" s="90">
        <f>SUM(DP$9:DP292)*RRF</f>
        <v>73.947255636931516</v>
      </c>
      <c r="DS292" s="2">
        <f t="shared" si="93"/>
        <v>1.5</v>
      </c>
      <c r="DT292" s="2">
        <f t="shared" si="94"/>
        <v>0.75</v>
      </c>
    </row>
    <row r="293" spans="90:124" x14ac:dyDescent="0.25">
      <c r="CL293" s="14">
        <f t="shared" si="95"/>
        <v>2.84</v>
      </c>
      <c r="CM293" s="59">
        <f>IF('Baseline model'!$B$4="AY",0,IFERROR(P*INDEX('UWYr writing pattern'!$C$4:$C$18,MATCH('Baseline model'!$CL293,'UWYr writing pattern'!$A$4:$A$18,0)) / 25,CM292))</f>
        <v>0</v>
      </c>
      <c r="CN293" s="36">
        <f t="shared" si="96"/>
        <v>1.3673807491082681</v>
      </c>
      <c r="CP293" s="34">
        <f t="shared" si="97"/>
        <v>2.082305709301931E-2</v>
      </c>
      <c r="CQ293" s="31">
        <f>SUM($CP$9:CP293)*RLR</f>
        <v>118.35914310106995</v>
      </c>
      <c r="CR293" s="32"/>
      <c r="CS293" s="36">
        <f>CQ293-SUM($CU$9:CU293)</f>
        <v>25.011196672119851</v>
      </c>
      <c r="CU293" s="31">
        <f t="shared" si="98"/>
        <v>0.18881266249577991</v>
      </c>
      <c r="CV293" s="36">
        <f>SUM($CU$9:CU293)*RRF</f>
        <v>65.343562500265065</v>
      </c>
      <c r="CW293" s="33"/>
      <c r="CX293" s="36">
        <f t="shared" si="83"/>
        <v>90.354759172384917</v>
      </c>
      <c r="CY293" s="33"/>
      <c r="CZ293" s="31">
        <f t="shared" si="84"/>
        <v>1.1485998292509452</v>
      </c>
      <c r="DA293" s="31">
        <f t="shared" si="85"/>
        <v>17.507837670483894</v>
      </c>
      <c r="DB293" s="31">
        <f t="shared" si="86"/>
        <v>18.656437499734839</v>
      </c>
      <c r="DC293" s="31">
        <f t="shared" si="87"/>
        <v>-6.3547591723849166</v>
      </c>
      <c r="DD293" s="31"/>
      <c r="DE293" s="33">
        <f t="shared" si="88"/>
        <v>0.77789955357458407</v>
      </c>
      <c r="DF293" s="33">
        <f t="shared" si="89"/>
        <v>1.0756518949093443</v>
      </c>
      <c r="DG293" s="3"/>
      <c r="DH293" s="33">
        <f t="shared" si="90"/>
        <v>0.98632619250891618</v>
      </c>
      <c r="DI293" s="93">
        <f t="shared" si="91"/>
        <v>0.8811627061475904</v>
      </c>
      <c r="DJ293" s="3">
        <f t="shared" si="92"/>
        <v>0.88122203832922064</v>
      </c>
      <c r="DL293" s="90">
        <f t="shared" si="101"/>
        <v>0</v>
      </c>
      <c r="DM293" s="91">
        <f t="shared" si="99"/>
        <v>0</v>
      </c>
      <c r="DN293" s="89">
        <f>SUM(DM$9:DM293)*RLR</f>
        <v>120</v>
      </c>
      <c r="DO293" s="90">
        <f>DN293-SUM(DP$9:DP293)</f>
        <v>14.253355400493518</v>
      </c>
      <c r="DP293" s="89">
        <f t="shared" si="100"/>
        <v>0.10770797531859082</v>
      </c>
      <c r="DQ293" s="90">
        <f>SUM(DP$9:DP293)*RRF</f>
        <v>74.022651219654534</v>
      </c>
      <c r="DS293" s="2">
        <f t="shared" si="93"/>
        <v>1.5</v>
      </c>
      <c r="DT293" s="2">
        <f t="shared" si="94"/>
        <v>0.75</v>
      </c>
    </row>
    <row r="294" spans="90:124" x14ac:dyDescent="0.25">
      <c r="CL294" s="14">
        <f t="shared" si="95"/>
        <v>2.85</v>
      </c>
      <c r="CM294" s="59">
        <f>IF('Baseline model'!$B$4="AY",0,IFERROR(P*INDEX('UWYr writing pattern'!$C$4:$C$18,MATCH('Baseline model'!$CL294,'UWYr writing pattern'!$A$4:$A$18,0)) / 25,CM293))</f>
        <v>0</v>
      </c>
      <c r="CN294" s="36">
        <f t="shared" si="96"/>
        <v>1.3468700378716441</v>
      </c>
      <c r="CP294" s="34">
        <f t="shared" si="97"/>
        <v>2.0510711236624023E-2</v>
      </c>
      <c r="CQ294" s="31">
        <f>SUM($CP$9:CP294)*RLR</f>
        <v>118.38375595455389</v>
      </c>
      <c r="CR294" s="32"/>
      <c r="CS294" s="36">
        <f>CQ294-SUM($CU$9:CU294)</f>
        <v>24.848225550562901</v>
      </c>
      <c r="CU294" s="31">
        <f t="shared" si="98"/>
        <v>0.18758397504089888</v>
      </c>
      <c r="CV294" s="36">
        <f>SUM($CU$9:CU294)*RRF</f>
        <v>65.474871282793686</v>
      </c>
      <c r="CW294" s="33"/>
      <c r="CX294" s="36">
        <f t="shared" si="83"/>
        <v>90.323096833356587</v>
      </c>
      <c r="CY294" s="33"/>
      <c r="CZ294" s="31">
        <f t="shared" si="84"/>
        <v>1.1313708318121809</v>
      </c>
      <c r="DA294" s="31">
        <f t="shared" si="85"/>
        <v>17.393757885394031</v>
      </c>
      <c r="DB294" s="31">
        <f t="shared" si="86"/>
        <v>18.525128717206211</v>
      </c>
      <c r="DC294" s="31">
        <f t="shared" si="87"/>
        <v>-6.3230968333565869</v>
      </c>
      <c r="DD294" s="31"/>
      <c r="DE294" s="33">
        <f t="shared" si="88"/>
        <v>0.77946275336659154</v>
      </c>
      <c r="DF294" s="33">
        <f t="shared" si="89"/>
        <v>1.075274962301864</v>
      </c>
      <c r="DG294" s="3"/>
      <c r="DH294" s="33">
        <f t="shared" si="90"/>
        <v>0.98653129962128239</v>
      </c>
      <c r="DI294" s="93">
        <f t="shared" si="91"/>
        <v>0.88205065189269749</v>
      </c>
      <c r="DJ294" s="3">
        <f t="shared" si="92"/>
        <v>0.88211287304175146</v>
      </c>
      <c r="DL294" s="90">
        <f t="shared" si="101"/>
        <v>0</v>
      </c>
      <c r="DM294" s="91">
        <f t="shared" si="99"/>
        <v>0</v>
      </c>
      <c r="DN294" s="89">
        <f>SUM(DM$9:DM294)*RLR</f>
        <v>120</v>
      </c>
      <c r="DO294" s="90">
        <f>DN294-SUM(DP$9:DP294)</f>
        <v>14.146455234989816</v>
      </c>
      <c r="DP294" s="89">
        <f t="shared" si="100"/>
        <v>0.10690016550370139</v>
      </c>
      <c r="DQ294" s="90">
        <f>SUM(DP$9:DP294)*RRF</f>
        <v>74.097481335507126</v>
      </c>
      <c r="DS294" s="2">
        <f t="shared" si="93"/>
        <v>1.5</v>
      </c>
      <c r="DT294" s="2">
        <f t="shared" si="94"/>
        <v>0.75</v>
      </c>
    </row>
    <row r="295" spans="90:124" x14ac:dyDescent="0.25">
      <c r="CL295" s="14">
        <f t="shared" si="95"/>
        <v>2.86</v>
      </c>
      <c r="CM295" s="59">
        <f>IF('Baseline model'!$B$4="AY",0,IFERROR(P*INDEX('UWYr writing pattern'!$C$4:$C$18,MATCH('Baseline model'!$CL295,'UWYr writing pattern'!$A$4:$A$18,0)) / 25,CM294))</f>
        <v>0</v>
      </c>
      <c r="CN295" s="36">
        <f t="shared" si="96"/>
        <v>1.3266669873035695</v>
      </c>
      <c r="CP295" s="34">
        <f t="shared" si="97"/>
        <v>2.020305056807466E-2</v>
      </c>
      <c r="CQ295" s="31">
        <f>SUM($CP$9:CP295)*RLR</f>
        <v>118.40799961523558</v>
      </c>
      <c r="CR295" s="32"/>
      <c r="CS295" s="36">
        <f>CQ295-SUM($CU$9:CU295)</f>
        <v>24.686107519615376</v>
      </c>
      <c r="CU295" s="31">
        <f t="shared" si="98"/>
        <v>0.18636169162922175</v>
      </c>
      <c r="CV295" s="36">
        <f>SUM($CU$9:CU295)*RRF</f>
        <v>65.605324466934135</v>
      </c>
      <c r="CW295" s="33"/>
      <c r="CX295" s="36">
        <f t="shared" si="83"/>
        <v>90.291431986549512</v>
      </c>
      <c r="CY295" s="33"/>
      <c r="CZ295" s="31">
        <f t="shared" si="84"/>
        <v>1.1144002693349984</v>
      </c>
      <c r="DA295" s="31">
        <f t="shared" si="85"/>
        <v>17.280275263730761</v>
      </c>
      <c r="DB295" s="31">
        <f t="shared" si="86"/>
        <v>18.394675533065758</v>
      </c>
      <c r="DC295" s="31">
        <f t="shared" si="87"/>
        <v>-6.2914319865495116</v>
      </c>
      <c r="DD295" s="31"/>
      <c r="DE295" s="33">
        <f t="shared" si="88"/>
        <v>0.78101576746350165</v>
      </c>
      <c r="DF295" s="33">
        <f t="shared" si="89"/>
        <v>1.0748979998398751</v>
      </c>
      <c r="DG295" s="3"/>
      <c r="DH295" s="33">
        <f t="shared" si="90"/>
        <v>0.98673333012696318</v>
      </c>
      <c r="DI295" s="93">
        <f t="shared" si="91"/>
        <v>0.88293196295587362</v>
      </c>
      <c r="DJ295" s="3">
        <f t="shared" si="92"/>
        <v>0.88299702649393819</v>
      </c>
      <c r="DL295" s="90">
        <f t="shared" si="101"/>
        <v>0</v>
      </c>
      <c r="DM295" s="91">
        <f t="shared" si="99"/>
        <v>0</v>
      </c>
      <c r="DN295" s="89">
        <f>SUM(DM$9:DM295)*RLR</f>
        <v>120</v>
      </c>
      <c r="DO295" s="90">
        <f>DN295-SUM(DP$9:DP295)</f>
        <v>14.040356820727396</v>
      </c>
      <c r="DP295" s="89">
        <f t="shared" si="100"/>
        <v>0.10609841426242361</v>
      </c>
      <c r="DQ295" s="90">
        <f>SUM(DP$9:DP295)*RRF</f>
        <v>74.171750225490811</v>
      </c>
      <c r="DS295" s="2">
        <f t="shared" si="93"/>
        <v>1.5</v>
      </c>
      <c r="DT295" s="2">
        <f t="shared" si="94"/>
        <v>0.75</v>
      </c>
    </row>
    <row r="296" spans="90:124" x14ac:dyDescent="0.25">
      <c r="CL296" s="14">
        <f t="shared" si="95"/>
        <v>2.87</v>
      </c>
      <c r="CM296" s="59">
        <f>IF('Baseline model'!$B$4="AY",0,IFERROR(P*INDEX('UWYr writing pattern'!$C$4:$C$18,MATCH('Baseline model'!$CL296,'UWYr writing pattern'!$A$4:$A$18,0)) / 25,CM295))</f>
        <v>0</v>
      </c>
      <c r="CN296" s="36">
        <f t="shared" si="96"/>
        <v>1.306766982494016</v>
      </c>
      <c r="CP296" s="34">
        <f t="shared" si="97"/>
        <v>1.9900004809553541E-2</v>
      </c>
      <c r="CQ296" s="31">
        <f>SUM($CP$9:CP296)*RLR</f>
        <v>118.43187962100704</v>
      </c>
      <c r="CR296" s="32"/>
      <c r="CS296" s="36">
        <f>CQ296-SUM($CU$9:CU296)</f>
        <v>24.52484171898972</v>
      </c>
      <c r="CU296" s="31">
        <f t="shared" si="98"/>
        <v>0.18514580639711534</v>
      </c>
      <c r="CV296" s="36">
        <f>SUM($CU$9:CU296)*RRF</f>
        <v>65.734926531412128</v>
      </c>
      <c r="CW296" s="33"/>
      <c r="CX296" s="36">
        <f t="shared" si="83"/>
        <v>90.259768250401848</v>
      </c>
      <c r="CY296" s="33"/>
      <c r="CZ296" s="31">
        <f t="shared" si="84"/>
        <v>1.0976842652949732</v>
      </c>
      <c r="DA296" s="31">
        <f t="shared" si="85"/>
        <v>17.167389203292803</v>
      </c>
      <c r="DB296" s="31">
        <f t="shared" si="86"/>
        <v>18.265073468587776</v>
      </c>
      <c r="DC296" s="31">
        <f t="shared" si="87"/>
        <v>-6.2597682504018479</v>
      </c>
      <c r="DD296" s="31"/>
      <c r="DE296" s="33">
        <f t="shared" si="88"/>
        <v>0.78255864918347773</v>
      </c>
      <c r="DF296" s="33">
        <f t="shared" si="89"/>
        <v>1.074521050600022</v>
      </c>
      <c r="DG296" s="3"/>
      <c r="DH296" s="33">
        <f t="shared" si="90"/>
        <v>0.98693233017505866</v>
      </c>
      <c r="DI296" s="93">
        <f t="shared" si="91"/>
        <v>0.88380668891109837</v>
      </c>
      <c r="DJ296" s="3">
        <f t="shared" si="92"/>
        <v>0.88387454879523375</v>
      </c>
      <c r="DL296" s="90">
        <f t="shared" si="101"/>
        <v>0</v>
      </c>
      <c r="DM296" s="91">
        <f t="shared" si="99"/>
        <v>0</v>
      </c>
      <c r="DN296" s="89">
        <f>SUM(DM$9:DM296)*RLR</f>
        <v>120</v>
      </c>
      <c r="DO296" s="90">
        <f>DN296-SUM(DP$9:DP296)</f>
        <v>13.935054144571936</v>
      </c>
      <c r="DP296" s="89">
        <f t="shared" si="100"/>
        <v>0.10530267615545548</v>
      </c>
      <c r="DQ296" s="90">
        <f>SUM(DP$9:DP296)*RRF</f>
        <v>74.245462098799635</v>
      </c>
      <c r="DS296" s="2">
        <f t="shared" si="93"/>
        <v>1.5</v>
      </c>
      <c r="DT296" s="2">
        <f t="shared" si="94"/>
        <v>0.75</v>
      </c>
    </row>
    <row r="297" spans="90:124" x14ac:dyDescent="0.25">
      <c r="CL297" s="14">
        <f t="shared" si="95"/>
        <v>2.88</v>
      </c>
      <c r="CM297" s="59">
        <f>IF('Baseline model'!$B$4="AY",0,IFERROR(P*INDEX('UWYr writing pattern'!$C$4:$C$18,MATCH('Baseline model'!$CL297,'UWYr writing pattern'!$A$4:$A$18,0)) / 25,CM296))</f>
        <v>0</v>
      </c>
      <c r="CN297" s="36">
        <f t="shared" si="96"/>
        <v>1.2871654777566057</v>
      </c>
      <c r="CP297" s="34">
        <f t="shared" si="97"/>
        <v>1.9601504737410239E-2</v>
      </c>
      <c r="CQ297" s="31">
        <f>SUM($CP$9:CP297)*RLR</f>
        <v>118.45540142669194</v>
      </c>
      <c r="CR297" s="32"/>
      <c r="CS297" s="36">
        <f>CQ297-SUM($CU$9:CU297)</f>
        <v>24.364427211782186</v>
      </c>
      <c r="CU297" s="31">
        <f t="shared" si="98"/>
        <v>0.1839363128924229</v>
      </c>
      <c r="CV297" s="36">
        <f>SUM($CU$9:CU297)*RRF</f>
        <v>65.863681950436828</v>
      </c>
      <c r="CW297" s="33"/>
      <c r="CX297" s="36">
        <f t="shared" si="83"/>
        <v>90.228109162219013</v>
      </c>
      <c r="CY297" s="33"/>
      <c r="CZ297" s="31">
        <f t="shared" si="84"/>
        <v>1.0812190013155487</v>
      </c>
      <c r="DA297" s="31">
        <f t="shared" si="85"/>
        <v>17.055099048247527</v>
      </c>
      <c r="DB297" s="31">
        <f t="shared" si="86"/>
        <v>18.136318049563076</v>
      </c>
      <c r="DC297" s="31">
        <f t="shared" si="87"/>
        <v>-6.2281091622190132</v>
      </c>
      <c r="DD297" s="31"/>
      <c r="DE297" s="33">
        <f t="shared" si="88"/>
        <v>0.78409145179091466</v>
      </c>
      <c r="DF297" s="33">
        <f t="shared" si="89"/>
        <v>1.0741441566930834</v>
      </c>
      <c r="DG297" s="3"/>
      <c r="DH297" s="33">
        <f t="shared" si="90"/>
        <v>0.98712834522243276</v>
      </c>
      <c r="DI297" s="93">
        <f t="shared" si="91"/>
        <v>0.88467487896193753</v>
      </c>
      <c r="DJ297" s="3">
        <f t="shared" si="92"/>
        <v>0.88474548967926958</v>
      </c>
      <c r="DL297" s="90">
        <f t="shared" si="101"/>
        <v>0</v>
      </c>
      <c r="DM297" s="91">
        <f t="shared" si="99"/>
        <v>0</v>
      </c>
      <c r="DN297" s="89">
        <f>SUM(DM$9:DM297)*RLR</f>
        <v>120</v>
      </c>
      <c r="DO297" s="90">
        <f>DN297-SUM(DP$9:DP297)</f>
        <v>13.83054123848764</v>
      </c>
      <c r="DP297" s="89">
        <f t="shared" si="100"/>
        <v>0.10451290608428952</v>
      </c>
      <c r="DQ297" s="90">
        <f>SUM(DP$9:DP297)*RRF</f>
        <v>74.318621133058642</v>
      </c>
      <c r="DS297" s="2">
        <f t="shared" si="93"/>
        <v>1.5</v>
      </c>
      <c r="DT297" s="2">
        <f t="shared" si="94"/>
        <v>0.75</v>
      </c>
    </row>
    <row r="298" spans="90:124" x14ac:dyDescent="0.25">
      <c r="CL298" s="14">
        <f t="shared" si="95"/>
        <v>2.89</v>
      </c>
      <c r="CM298" s="59">
        <f>IF('Baseline model'!$B$4="AY",0,IFERROR(P*INDEX('UWYr writing pattern'!$C$4:$C$18,MATCH('Baseline model'!$CL298,'UWYr writing pattern'!$A$4:$A$18,0)) / 25,CM297))</f>
        <v>0</v>
      </c>
      <c r="CN298" s="36">
        <f t="shared" si="96"/>
        <v>1.2678579955902567</v>
      </c>
      <c r="CP298" s="34">
        <f t="shared" si="97"/>
        <v>1.9307482166349085E-2</v>
      </c>
      <c r="CQ298" s="31">
        <f>SUM($CP$9:CP298)*RLR</f>
        <v>118.47857040529156</v>
      </c>
      <c r="CR298" s="32"/>
      <c r="CS298" s="36">
        <f>CQ298-SUM($CU$9:CU298)</f>
        <v>24.204862986293449</v>
      </c>
      <c r="CU298" s="31">
        <f t="shared" si="98"/>
        <v>0.18273320408836641</v>
      </c>
      <c r="CV298" s="36">
        <f>SUM($CU$9:CU298)*RRF</f>
        <v>65.991595193298679</v>
      </c>
      <c r="CW298" s="33"/>
      <c r="CX298" s="36">
        <f t="shared" si="83"/>
        <v>90.196458179592128</v>
      </c>
      <c r="CY298" s="33"/>
      <c r="CZ298" s="31">
        <f t="shared" si="84"/>
        <v>1.0650007162958155</v>
      </c>
      <c r="DA298" s="31">
        <f t="shared" si="85"/>
        <v>16.943404090405412</v>
      </c>
      <c r="DB298" s="31">
        <f t="shared" si="86"/>
        <v>18.008404806701229</v>
      </c>
      <c r="DC298" s="31">
        <f t="shared" si="87"/>
        <v>-6.1964581795921276</v>
      </c>
      <c r="DD298" s="31"/>
      <c r="DE298" s="33">
        <f t="shared" si="88"/>
        <v>0.78561422849165097</v>
      </c>
      <c r="DF298" s="33">
        <f t="shared" si="89"/>
        <v>1.0737673592808588</v>
      </c>
      <c r="DG298" s="3"/>
      <c r="DH298" s="33">
        <f t="shared" si="90"/>
        <v>0.9873214200440964</v>
      </c>
      <c r="DI298" s="93">
        <f t="shared" si="91"/>
        <v>0.88553658194431006</v>
      </c>
      <c r="DJ298" s="3">
        <f t="shared" si="92"/>
        <v>0.88560989850667493</v>
      </c>
      <c r="DL298" s="90">
        <f t="shared" si="101"/>
        <v>0</v>
      </c>
      <c r="DM298" s="91">
        <f t="shared" si="99"/>
        <v>0</v>
      </c>
      <c r="DN298" s="89">
        <f>SUM(DM$9:DM298)*RLR</f>
        <v>120</v>
      </c>
      <c r="DO298" s="90">
        <f>DN298-SUM(DP$9:DP298)</f>
        <v>13.726812179198987</v>
      </c>
      <c r="DP298" s="89">
        <f t="shared" si="100"/>
        <v>0.1037290592886573</v>
      </c>
      <c r="DQ298" s="90">
        <f>SUM(DP$9:DP298)*RRF</f>
        <v>74.391231474560698</v>
      </c>
      <c r="DS298" s="2">
        <f t="shared" si="93"/>
        <v>1.5</v>
      </c>
      <c r="DT298" s="2">
        <f t="shared" si="94"/>
        <v>0.75</v>
      </c>
    </row>
    <row r="299" spans="90:124" x14ac:dyDescent="0.25">
      <c r="CL299" s="14">
        <f t="shared" si="95"/>
        <v>2.9</v>
      </c>
      <c r="CM299" s="59">
        <f>IF('Baseline model'!$B$4="AY",0,IFERROR(P*INDEX('UWYr writing pattern'!$C$4:$C$18,MATCH('Baseline model'!$CL299,'UWYr writing pattern'!$A$4:$A$18,0)) / 25,CM298))</f>
        <v>0</v>
      </c>
      <c r="CN299" s="36">
        <f t="shared" si="96"/>
        <v>1.2488401256564028</v>
      </c>
      <c r="CP299" s="34">
        <f t="shared" si="97"/>
        <v>1.9017869933853852E-2</v>
      </c>
      <c r="CQ299" s="31">
        <f>SUM($CP$9:CP299)*RLR</f>
        <v>118.50139184921218</v>
      </c>
      <c r="CR299" s="32"/>
      <c r="CS299" s="36">
        <f>CQ299-SUM($CU$9:CU299)</f>
        <v>24.046147957816871</v>
      </c>
      <c r="CU299" s="31">
        <f t="shared" si="98"/>
        <v>0.18153647239720086</v>
      </c>
      <c r="CV299" s="36">
        <f>SUM($CU$9:CU299)*RRF</f>
        <v>66.11867072397672</v>
      </c>
      <c r="CW299" s="33"/>
      <c r="CX299" s="36">
        <f t="shared" si="83"/>
        <v>90.164818681793591</v>
      </c>
      <c r="CY299" s="33"/>
      <c r="CZ299" s="31">
        <f t="shared" si="84"/>
        <v>1.0490257055513783</v>
      </c>
      <c r="DA299" s="31">
        <f t="shared" si="85"/>
        <v>16.832303570471808</v>
      </c>
      <c r="DB299" s="31">
        <f t="shared" si="86"/>
        <v>17.881329276023187</v>
      </c>
      <c r="DC299" s="31">
        <f t="shared" si="87"/>
        <v>-6.1648186817935908</v>
      </c>
      <c r="DD299" s="31"/>
      <c r="DE299" s="33">
        <f t="shared" si="88"/>
        <v>0.78712703242829429</v>
      </c>
      <c r="DF299" s="33">
        <f t="shared" si="89"/>
        <v>1.0733906985927808</v>
      </c>
      <c r="DG299" s="3"/>
      <c r="DH299" s="33">
        <f t="shared" si="90"/>
        <v>0.98751159874343486</v>
      </c>
      <c r="DI299" s="93">
        <f t="shared" si="91"/>
        <v>0.88639184632923618</v>
      </c>
      <c r="DJ299" s="3">
        <f t="shared" si="92"/>
        <v>0.88646782426787496</v>
      </c>
      <c r="DL299" s="90">
        <f t="shared" si="101"/>
        <v>0</v>
      </c>
      <c r="DM299" s="91">
        <f t="shared" si="99"/>
        <v>0</v>
      </c>
      <c r="DN299" s="89">
        <f>SUM(DM$9:DM299)*RLR</f>
        <v>120</v>
      </c>
      <c r="DO299" s="90">
        <f>DN299-SUM(DP$9:DP299)</f>
        <v>13.623861087854991</v>
      </c>
      <c r="DP299" s="89">
        <f t="shared" si="100"/>
        <v>0.1029510913439924</v>
      </c>
      <c r="DQ299" s="90">
        <f>SUM(DP$9:DP299)*RRF</f>
        <v>74.463297238501497</v>
      </c>
      <c r="DS299" s="2">
        <f t="shared" si="93"/>
        <v>1.5</v>
      </c>
      <c r="DT299" s="2">
        <f t="shared" si="94"/>
        <v>0.75</v>
      </c>
    </row>
    <row r="300" spans="90:124" x14ac:dyDescent="0.25">
      <c r="CL300" s="14">
        <f t="shared" si="95"/>
        <v>2.91</v>
      </c>
      <c r="CM300" s="59">
        <f>IF('Baseline model'!$B$4="AY",0,IFERROR(P*INDEX('UWYr writing pattern'!$C$4:$C$18,MATCH('Baseline model'!$CL300,'UWYr writing pattern'!$A$4:$A$18,0)) / 25,CM299))</f>
        <v>0</v>
      </c>
      <c r="CN300" s="36">
        <f t="shared" si="96"/>
        <v>1.2301075237715569</v>
      </c>
      <c r="CP300" s="34">
        <f t="shared" si="97"/>
        <v>1.8732601884846042E-2</v>
      </c>
      <c r="CQ300" s="31">
        <f>SUM($CP$9:CP300)*RLR</f>
        <v>118.523870971474</v>
      </c>
      <c r="CR300" s="32"/>
      <c r="CS300" s="36">
        <f>CQ300-SUM($CU$9:CU300)</f>
        <v>23.888280970395058</v>
      </c>
      <c r="CU300" s="31">
        <f t="shared" si="98"/>
        <v>0.18034610968362652</v>
      </c>
      <c r="CV300" s="36">
        <f>SUM($CU$9:CU300)*RRF</f>
        <v>66.244913000755247</v>
      </c>
      <c r="CW300" s="33"/>
      <c r="CX300" s="36">
        <f t="shared" si="83"/>
        <v>90.133193971150305</v>
      </c>
      <c r="CY300" s="33"/>
      <c r="CZ300" s="31">
        <f t="shared" si="84"/>
        <v>1.0332903199681076</v>
      </c>
      <c r="DA300" s="31">
        <f t="shared" si="85"/>
        <v>16.72179667927654</v>
      </c>
      <c r="DB300" s="31">
        <f t="shared" si="86"/>
        <v>17.755086999244647</v>
      </c>
      <c r="DC300" s="31">
        <f t="shared" si="87"/>
        <v>-6.1331939711503054</v>
      </c>
      <c r="DD300" s="31"/>
      <c r="DE300" s="33">
        <f t="shared" si="88"/>
        <v>0.78862991667565774</v>
      </c>
      <c r="DF300" s="33">
        <f t="shared" si="89"/>
        <v>1.0730142139422656</v>
      </c>
      <c r="DG300" s="3"/>
      <c r="DH300" s="33">
        <f t="shared" si="90"/>
        <v>0.98769892476228327</v>
      </c>
      <c r="DI300" s="93">
        <f t="shared" si="91"/>
        <v>0.88724072022556311</v>
      </c>
      <c r="DJ300" s="3">
        <f t="shared" si="92"/>
        <v>0.88731931558586596</v>
      </c>
      <c r="DL300" s="90">
        <f t="shared" si="101"/>
        <v>0</v>
      </c>
      <c r="DM300" s="91">
        <f t="shared" si="99"/>
        <v>0</v>
      </c>
      <c r="DN300" s="89">
        <f>SUM(DM$9:DM300)*RLR</f>
        <v>120</v>
      </c>
      <c r="DO300" s="90">
        <f>DN300-SUM(DP$9:DP300)</f>
        <v>13.521682129696075</v>
      </c>
      <c r="DP300" s="89">
        <f t="shared" si="100"/>
        <v>0.10217895815891243</v>
      </c>
      <c r="DQ300" s="90">
        <f>SUM(DP$9:DP300)*RRF</f>
        <v>74.534822509212745</v>
      </c>
      <c r="DS300" s="2">
        <f t="shared" si="93"/>
        <v>1.5</v>
      </c>
      <c r="DT300" s="2">
        <f t="shared" si="94"/>
        <v>0.75</v>
      </c>
    </row>
    <row r="301" spans="90:124" x14ac:dyDescent="0.25">
      <c r="CL301" s="14">
        <f t="shared" si="95"/>
        <v>2.92</v>
      </c>
      <c r="CM301" s="59">
        <f>IF('Baseline model'!$B$4="AY",0,IFERROR(P*INDEX('UWYr writing pattern'!$C$4:$C$18,MATCH('Baseline model'!$CL301,'UWYr writing pattern'!$A$4:$A$18,0)) / 25,CM300))</f>
        <v>0</v>
      </c>
      <c r="CN301" s="36">
        <f t="shared" si="96"/>
        <v>1.2116559109149836</v>
      </c>
      <c r="CP301" s="34">
        <f t="shared" si="97"/>
        <v>1.8451612856573353E-2</v>
      </c>
      <c r="CQ301" s="31">
        <f>SUM($CP$9:CP301)*RLR</f>
        <v>118.54601290690189</v>
      </c>
      <c r="CR301" s="32"/>
      <c r="CS301" s="36">
        <f>CQ301-SUM($CU$9:CU301)</f>
        <v>23.731260798544994</v>
      </c>
      <c r="CU301" s="31">
        <f t="shared" si="98"/>
        <v>0.17916210727796295</v>
      </c>
      <c r="CV301" s="36">
        <f>SUM($CU$9:CU301)*RRF</f>
        <v>66.370326475849822</v>
      </c>
      <c r="CW301" s="33"/>
      <c r="CX301" s="36">
        <f t="shared" si="83"/>
        <v>90.101587274394817</v>
      </c>
      <c r="CY301" s="33"/>
      <c r="CZ301" s="31">
        <f t="shared" si="84"/>
        <v>1.0177909651685861</v>
      </c>
      <c r="DA301" s="31">
        <f t="shared" si="85"/>
        <v>16.611882558981495</v>
      </c>
      <c r="DB301" s="31">
        <f t="shared" si="86"/>
        <v>17.629673524150082</v>
      </c>
      <c r="DC301" s="31">
        <f t="shared" si="87"/>
        <v>-6.1015872743948165</v>
      </c>
      <c r="DD301" s="31"/>
      <c r="DE301" s="33">
        <f t="shared" si="88"/>
        <v>0.79012293423630742</v>
      </c>
      <c r="DF301" s="33">
        <f t="shared" si="89"/>
        <v>1.0726379437427955</v>
      </c>
      <c r="DG301" s="3"/>
      <c r="DH301" s="33">
        <f t="shared" si="90"/>
        <v>0.98788344089084912</v>
      </c>
      <c r="DI301" s="93">
        <f t="shared" si="91"/>
        <v>0.88808325138267108</v>
      </c>
      <c r="DJ301" s="3">
        <f t="shared" si="92"/>
        <v>0.88816442071897195</v>
      </c>
      <c r="DL301" s="90">
        <f t="shared" si="101"/>
        <v>0</v>
      </c>
      <c r="DM301" s="91">
        <f t="shared" si="99"/>
        <v>0</v>
      </c>
      <c r="DN301" s="89">
        <f>SUM(DM$9:DM301)*RLR</f>
        <v>120</v>
      </c>
      <c r="DO301" s="90">
        <f>DN301-SUM(DP$9:DP301)</f>
        <v>13.420269513723355</v>
      </c>
      <c r="DP301" s="89">
        <f t="shared" si="100"/>
        <v>0.10141261597272055</v>
      </c>
      <c r="DQ301" s="90">
        <f>SUM(DP$9:DP301)*RRF</f>
        <v>74.605811340393643</v>
      </c>
      <c r="DS301" s="2">
        <f t="shared" si="93"/>
        <v>1.5</v>
      </c>
      <c r="DT301" s="2">
        <f t="shared" si="94"/>
        <v>0.75</v>
      </c>
    </row>
    <row r="302" spans="90:124" x14ac:dyDescent="0.25">
      <c r="CL302" s="14">
        <f t="shared" si="95"/>
        <v>2.93</v>
      </c>
      <c r="CM302" s="59">
        <f>IF('Baseline model'!$B$4="AY",0,IFERROR(P*INDEX('UWYr writing pattern'!$C$4:$C$18,MATCH('Baseline model'!$CL302,'UWYr writing pattern'!$A$4:$A$18,0)) / 25,CM301))</f>
        <v>0</v>
      </c>
      <c r="CN302" s="36">
        <f t="shared" si="96"/>
        <v>1.1934810722512588</v>
      </c>
      <c r="CP302" s="34">
        <f t="shared" si="97"/>
        <v>1.8174838663724754E-2</v>
      </c>
      <c r="CQ302" s="31">
        <f>SUM($CP$9:CP302)*RLR</f>
        <v>118.56782271329837</v>
      </c>
      <c r="CR302" s="32"/>
      <c r="CS302" s="36">
        <f>CQ302-SUM($CU$9:CU302)</f>
        <v>23.57508614895238</v>
      </c>
      <c r="CU302" s="31">
        <f t="shared" si="98"/>
        <v>0.17798445598908746</v>
      </c>
      <c r="CV302" s="36">
        <f>SUM($CU$9:CU302)*RRF</f>
        <v>66.494915595042187</v>
      </c>
      <c r="CW302" s="33"/>
      <c r="CX302" s="36">
        <f t="shared" si="83"/>
        <v>90.070001743994567</v>
      </c>
      <c r="CY302" s="33"/>
      <c r="CZ302" s="31">
        <f t="shared" si="84"/>
        <v>1.0025241006910572</v>
      </c>
      <c r="DA302" s="31">
        <f t="shared" si="85"/>
        <v>16.502560304266666</v>
      </c>
      <c r="DB302" s="31">
        <f t="shared" si="86"/>
        <v>17.505084404957724</v>
      </c>
      <c r="DC302" s="31">
        <f t="shared" si="87"/>
        <v>-6.0700017439945668</v>
      </c>
      <c r="DD302" s="31"/>
      <c r="DE302" s="33">
        <f t="shared" si="88"/>
        <v>0.79160613803621649</v>
      </c>
      <c r="DF302" s="33">
        <f t="shared" si="89"/>
        <v>1.0722619255237449</v>
      </c>
      <c r="DG302" s="3"/>
      <c r="DH302" s="33">
        <f t="shared" si="90"/>
        <v>0.98806518927748643</v>
      </c>
      <c r="DI302" s="93">
        <f t="shared" si="91"/>
        <v>0.88891948719316005</v>
      </c>
      <c r="DJ302" s="3">
        <f t="shared" si="92"/>
        <v>0.88900318756357977</v>
      </c>
      <c r="DL302" s="90">
        <f t="shared" si="101"/>
        <v>0</v>
      </c>
      <c r="DM302" s="91">
        <f t="shared" si="99"/>
        <v>0</v>
      </c>
      <c r="DN302" s="89">
        <f>SUM(DM$9:DM302)*RLR</f>
        <v>120</v>
      </c>
      <c r="DO302" s="90">
        <f>DN302-SUM(DP$9:DP302)</f>
        <v>13.319617492370426</v>
      </c>
      <c r="DP302" s="89">
        <f t="shared" si="100"/>
        <v>0.10065202135292517</v>
      </c>
      <c r="DQ302" s="90">
        <f>SUM(DP$9:DP302)*RRF</f>
        <v>74.676267755340703</v>
      </c>
      <c r="DS302" s="2">
        <f t="shared" si="93"/>
        <v>1.5</v>
      </c>
      <c r="DT302" s="2">
        <f t="shared" si="94"/>
        <v>0.75</v>
      </c>
    </row>
    <row r="303" spans="90:124" x14ac:dyDescent="0.25">
      <c r="CL303" s="14">
        <f t="shared" si="95"/>
        <v>2.94</v>
      </c>
      <c r="CM303" s="59">
        <f>IF('Baseline model'!$B$4="AY",0,IFERROR(P*INDEX('UWYr writing pattern'!$C$4:$C$18,MATCH('Baseline model'!$CL303,'UWYr writing pattern'!$A$4:$A$18,0)) / 25,CM302))</f>
        <v>0</v>
      </c>
      <c r="CN303" s="36">
        <f t="shared" si="96"/>
        <v>1.1755788561674898</v>
      </c>
      <c r="CP303" s="34">
        <f t="shared" si="97"/>
        <v>1.7902216083768883E-2</v>
      </c>
      <c r="CQ303" s="31">
        <f>SUM($CP$9:CP303)*RLR</f>
        <v>118.58930537259889</v>
      </c>
      <c r="CR303" s="32"/>
      <c r="CS303" s="36">
        <f>CQ303-SUM($CU$9:CU303)</f>
        <v>23.419755662135756</v>
      </c>
      <c r="CU303" s="31">
        <f t="shared" si="98"/>
        <v>0.17681314611714286</v>
      </c>
      <c r="CV303" s="36">
        <f>SUM($CU$9:CU303)*RRF</f>
        <v>66.618684797324192</v>
      </c>
      <c r="CW303" s="33"/>
      <c r="CX303" s="36">
        <f t="shared" si="83"/>
        <v>90.038440459459949</v>
      </c>
      <c r="CY303" s="33"/>
      <c r="CZ303" s="31">
        <f t="shared" si="84"/>
        <v>0.98748623918069134</v>
      </c>
      <c r="DA303" s="31">
        <f t="shared" si="85"/>
        <v>16.393828963495029</v>
      </c>
      <c r="DB303" s="31">
        <f t="shared" si="86"/>
        <v>17.381315202675719</v>
      </c>
      <c r="DC303" s="31">
        <f t="shared" si="87"/>
        <v>-6.0384404594599488</v>
      </c>
      <c r="DD303" s="31"/>
      <c r="DE303" s="33">
        <f t="shared" si="88"/>
        <v>0.79307958092052611</v>
      </c>
      <c r="DF303" s="33">
        <f t="shared" si="89"/>
        <v>1.0718861959459518</v>
      </c>
      <c r="DG303" s="3"/>
      <c r="DH303" s="33">
        <f t="shared" si="90"/>
        <v>0.98824421143832408</v>
      </c>
      <c r="DI303" s="93">
        <f t="shared" si="91"/>
        <v>0.8897494746955148</v>
      </c>
      <c r="DJ303" s="3">
        <f t="shared" si="92"/>
        <v>0.88983566365685274</v>
      </c>
      <c r="DL303" s="90">
        <f t="shared" si="101"/>
        <v>0</v>
      </c>
      <c r="DM303" s="91">
        <f t="shared" si="99"/>
        <v>0</v>
      </c>
      <c r="DN303" s="89">
        <f>SUM(DM$9:DM303)*RLR</f>
        <v>120</v>
      </c>
      <c r="DO303" s="90">
        <f>DN303-SUM(DP$9:DP303)</f>
        <v>13.21972036117765</v>
      </c>
      <c r="DP303" s="89">
        <f t="shared" si="100"/>
        <v>9.9897131192778196E-2</v>
      </c>
      <c r="DQ303" s="90">
        <f>SUM(DP$9:DP303)*RRF</f>
        <v>74.746195747175634</v>
      </c>
      <c r="DS303" s="2">
        <f t="shared" si="93"/>
        <v>1.5</v>
      </c>
      <c r="DT303" s="2">
        <f t="shared" si="94"/>
        <v>0.75</v>
      </c>
    </row>
    <row r="304" spans="90:124" x14ac:dyDescent="0.25">
      <c r="CL304" s="14">
        <f t="shared" si="95"/>
        <v>2.95</v>
      </c>
      <c r="CM304" s="59">
        <f>IF('Baseline model'!$B$4="AY",0,IFERROR(P*INDEX('UWYr writing pattern'!$C$4:$C$18,MATCH('Baseline model'!$CL304,'UWYr writing pattern'!$A$4:$A$18,0)) / 25,CM303))</f>
        <v>0</v>
      </c>
      <c r="CN304" s="36">
        <f t="shared" si="96"/>
        <v>1.1579451733249775</v>
      </c>
      <c r="CP304" s="34">
        <f t="shared" si="97"/>
        <v>1.7633682842512349E-2</v>
      </c>
      <c r="CQ304" s="31">
        <f>SUM($CP$9:CP304)*RLR</f>
        <v>118.6104657920099</v>
      </c>
      <c r="CR304" s="32"/>
      <c r="CS304" s="36">
        <f>CQ304-SUM($CU$9:CU304)</f>
        <v>23.265267914080752</v>
      </c>
      <c r="CU304" s="31">
        <f t="shared" si="98"/>
        <v>0.17564816746601816</v>
      </c>
      <c r="CV304" s="36">
        <f>SUM($CU$9:CU304)*RRF</f>
        <v>66.741638514550402</v>
      </c>
      <c r="CW304" s="33"/>
      <c r="CX304" s="36">
        <f t="shared" si="83"/>
        <v>90.006906428631154</v>
      </c>
      <c r="CY304" s="33"/>
      <c r="CZ304" s="31">
        <f t="shared" si="84"/>
        <v>0.97267394559298093</v>
      </c>
      <c r="DA304" s="31">
        <f t="shared" si="85"/>
        <v>16.285687539856525</v>
      </c>
      <c r="DB304" s="31">
        <f t="shared" si="86"/>
        <v>17.258361485449505</v>
      </c>
      <c r="DC304" s="31">
        <f t="shared" si="87"/>
        <v>-6.0069064286311544</v>
      </c>
      <c r="DD304" s="31"/>
      <c r="DE304" s="33">
        <f t="shared" si="88"/>
        <v>0.7945433156494095</v>
      </c>
      <c r="DF304" s="33">
        <f t="shared" si="89"/>
        <v>1.0715107908170376</v>
      </c>
      <c r="DG304" s="3"/>
      <c r="DH304" s="33">
        <f t="shared" si="90"/>
        <v>0.98842054826674919</v>
      </c>
      <c r="DI304" s="93">
        <f t="shared" si="91"/>
        <v>0.89057326057675112</v>
      </c>
      <c r="DJ304" s="3">
        <f t="shared" si="92"/>
        <v>0.89066189617942637</v>
      </c>
      <c r="DL304" s="90">
        <f t="shared" si="101"/>
        <v>0</v>
      </c>
      <c r="DM304" s="91">
        <f t="shared" si="99"/>
        <v>0</v>
      </c>
      <c r="DN304" s="89">
        <f>SUM(DM$9:DM304)*RLR</f>
        <v>120</v>
      </c>
      <c r="DO304" s="90">
        <f>DN304-SUM(DP$9:DP304)</f>
        <v>13.120572458468814</v>
      </c>
      <c r="DP304" s="89">
        <f t="shared" si="100"/>
        <v>9.9147902708832378E-2</v>
      </c>
      <c r="DQ304" s="90">
        <f>SUM(DP$9:DP304)*RRF</f>
        <v>74.815599279071819</v>
      </c>
      <c r="DS304" s="2">
        <f t="shared" si="93"/>
        <v>1.5</v>
      </c>
      <c r="DT304" s="2">
        <f t="shared" si="94"/>
        <v>0.75</v>
      </c>
    </row>
    <row r="305" spans="90:124" x14ac:dyDescent="0.25">
      <c r="CL305" s="14">
        <f t="shared" si="95"/>
        <v>2.96</v>
      </c>
      <c r="CM305" s="59">
        <f>IF('Baseline model'!$B$4="AY",0,IFERROR(P*INDEX('UWYr writing pattern'!$C$4:$C$18,MATCH('Baseline model'!$CL305,'UWYr writing pattern'!$A$4:$A$18,0)) / 25,CM304))</f>
        <v>0</v>
      </c>
      <c r="CN305" s="36">
        <f t="shared" si="96"/>
        <v>1.1405759957251029</v>
      </c>
      <c r="CP305" s="34">
        <f t="shared" si="97"/>
        <v>1.7369177599874663E-2</v>
      </c>
      <c r="CQ305" s="31">
        <f>SUM($CP$9:CP305)*RLR</f>
        <v>118.63130880512975</v>
      </c>
      <c r="CR305" s="32"/>
      <c r="CS305" s="36">
        <f>CQ305-SUM($CU$9:CU305)</f>
        <v>23.111621417844987</v>
      </c>
      <c r="CU305" s="31">
        <f t="shared" si="98"/>
        <v>0.17448950935560564</v>
      </c>
      <c r="CV305" s="36">
        <f>SUM($CU$9:CU305)*RRF</f>
        <v>66.863781171099333</v>
      </c>
      <c r="CW305" s="33"/>
      <c r="CX305" s="36">
        <f t="shared" si="83"/>
        <v>89.97540258894432</v>
      </c>
      <c r="CY305" s="33"/>
      <c r="CZ305" s="31">
        <f t="shared" si="84"/>
        <v>0.95808383640908634</v>
      </c>
      <c r="DA305" s="31">
        <f t="shared" si="85"/>
        <v>16.17813499249149</v>
      </c>
      <c r="DB305" s="31">
        <f t="shared" si="86"/>
        <v>17.136218828900578</v>
      </c>
      <c r="DC305" s="31">
        <f t="shared" si="87"/>
        <v>-5.9754025889443199</v>
      </c>
      <c r="DD305" s="31"/>
      <c r="DE305" s="33">
        <f t="shared" si="88"/>
        <v>0.79599739489403964</v>
      </c>
      <c r="DF305" s="33">
        <f t="shared" si="89"/>
        <v>1.07113574510648</v>
      </c>
      <c r="DG305" s="3"/>
      <c r="DH305" s="33">
        <f t="shared" si="90"/>
        <v>0.98859424004274787</v>
      </c>
      <c r="DI305" s="93">
        <f t="shared" si="91"/>
        <v>0.891390891175042</v>
      </c>
      <c r="DJ305" s="3">
        <f t="shared" si="92"/>
        <v>0.8914819319580809</v>
      </c>
      <c r="DL305" s="90">
        <f t="shared" si="101"/>
        <v>0</v>
      </c>
      <c r="DM305" s="91">
        <f t="shared" si="99"/>
        <v>0</v>
      </c>
      <c r="DN305" s="89">
        <f>SUM(DM$9:DM305)*RLR</f>
        <v>120</v>
      </c>
      <c r="DO305" s="90">
        <f>DN305-SUM(DP$9:DP305)</f>
        <v>13.022168165030294</v>
      </c>
      <c r="DP305" s="89">
        <f t="shared" si="100"/>
        <v>9.8404293438516102E-2</v>
      </c>
      <c r="DQ305" s="90">
        <f>SUM(DP$9:DP305)*RRF</f>
        <v>74.884482284478793</v>
      </c>
      <c r="DS305" s="2">
        <f t="shared" si="93"/>
        <v>1.5</v>
      </c>
      <c r="DT305" s="2">
        <f t="shared" si="94"/>
        <v>0.75</v>
      </c>
    </row>
    <row r="306" spans="90:124" x14ac:dyDescent="0.25">
      <c r="CL306" s="14">
        <f t="shared" si="95"/>
        <v>2.97</v>
      </c>
      <c r="CM306" s="59">
        <f>IF('Baseline model'!$B$4="AY",0,IFERROR(P*INDEX('UWYr writing pattern'!$C$4:$C$18,MATCH('Baseline model'!$CL306,'UWYr writing pattern'!$A$4:$A$18,0)) / 25,CM305))</f>
        <v>0</v>
      </c>
      <c r="CN306" s="36">
        <f t="shared" si="96"/>
        <v>1.1234673557892263</v>
      </c>
      <c r="CP306" s="34">
        <f t="shared" si="97"/>
        <v>1.7108639935876545E-2</v>
      </c>
      <c r="CQ306" s="31">
        <f>SUM($CP$9:CP306)*RLR</f>
        <v>118.65183917305279</v>
      </c>
      <c r="CR306" s="32"/>
      <c r="CS306" s="36">
        <f>CQ306-SUM($CU$9:CU306)</f>
        <v>22.958814625134195</v>
      </c>
      <c r="CU306" s="31">
        <f t="shared" si="98"/>
        <v>0.17333716063383739</v>
      </c>
      <c r="CV306" s="36">
        <f>SUM($CU$9:CU306)*RRF</f>
        <v>66.985117183543011</v>
      </c>
      <c r="CW306" s="33"/>
      <c r="CX306" s="36">
        <f t="shared" si="83"/>
        <v>89.943931808677206</v>
      </c>
      <c r="CY306" s="33"/>
      <c r="CZ306" s="31">
        <f t="shared" si="84"/>
        <v>0.94371257886295001</v>
      </c>
      <c r="DA306" s="31">
        <f t="shared" si="85"/>
        <v>16.071170237593936</v>
      </c>
      <c r="DB306" s="31">
        <f t="shared" si="86"/>
        <v>17.014882816456886</v>
      </c>
      <c r="DC306" s="31">
        <f t="shared" si="87"/>
        <v>-5.9439318086772062</v>
      </c>
      <c r="DD306" s="31"/>
      <c r="DE306" s="33">
        <f t="shared" si="88"/>
        <v>0.79744187123265486</v>
      </c>
      <c r="DF306" s="33">
        <f t="shared" si="89"/>
        <v>1.070761092960443</v>
      </c>
      <c r="DG306" s="3"/>
      <c r="DH306" s="33">
        <f t="shared" si="90"/>
        <v>0.98876532644210657</v>
      </c>
      <c r="DI306" s="93">
        <f t="shared" si="91"/>
        <v>0.89220241248232435</v>
      </c>
      <c r="DJ306" s="3">
        <f t="shared" si="92"/>
        <v>0.89229581746839537</v>
      </c>
      <c r="DL306" s="90">
        <f t="shared" si="101"/>
        <v>0</v>
      </c>
      <c r="DM306" s="91">
        <f t="shared" si="99"/>
        <v>0</v>
      </c>
      <c r="DN306" s="89">
        <f>SUM(DM$9:DM306)*RLR</f>
        <v>120</v>
      </c>
      <c r="DO306" s="90">
        <f>DN306-SUM(DP$9:DP306)</f>
        <v>12.92450190379256</v>
      </c>
      <c r="DP306" s="89">
        <f t="shared" si="100"/>
        <v>9.7666261237727203E-2</v>
      </c>
      <c r="DQ306" s="90">
        <f>SUM(DP$9:DP306)*RRF</f>
        <v>74.952848667345208</v>
      </c>
      <c r="DS306" s="2">
        <f t="shared" si="93"/>
        <v>1.5</v>
      </c>
      <c r="DT306" s="2">
        <f t="shared" si="94"/>
        <v>0.75</v>
      </c>
    </row>
    <row r="307" spans="90:124" x14ac:dyDescent="0.25">
      <c r="CL307" s="14">
        <f t="shared" si="95"/>
        <v>2.98</v>
      </c>
      <c r="CM307" s="59">
        <f>IF('Baseline model'!$B$4="AY",0,IFERROR(P*INDEX('UWYr writing pattern'!$C$4:$C$18,MATCH('Baseline model'!$CL307,'UWYr writing pattern'!$A$4:$A$18,0)) / 25,CM306))</f>
        <v>0</v>
      </c>
      <c r="CN307" s="36">
        <f t="shared" si="96"/>
        <v>1.1066153454523879</v>
      </c>
      <c r="CP307" s="34">
        <f t="shared" si="97"/>
        <v>1.6852010336838395E-2</v>
      </c>
      <c r="CQ307" s="31">
        <f>SUM($CP$9:CP307)*RLR</f>
        <v>118.672061585457</v>
      </c>
      <c r="CR307" s="32"/>
      <c r="CS307" s="36">
        <f>CQ307-SUM($CU$9:CU307)</f>
        <v>22.806845927849892</v>
      </c>
      <c r="CU307" s="31">
        <f t="shared" si="98"/>
        <v>0.17219110968850646</v>
      </c>
      <c r="CV307" s="36">
        <f>SUM($CU$9:CU307)*RRF</f>
        <v>67.105650960324979</v>
      </c>
      <c r="CW307" s="33"/>
      <c r="CX307" s="36">
        <f t="shared" si="83"/>
        <v>89.912496888174871</v>
      </c>
      <c r="CY307" s="33"/>
      <c r="CZ307" s="31">
        <f t="shared" si="84"/>
        <v>0.92955689018000576</v>
      </c>
      <c r="DA307" s="31">
        <f t="shared" si="85"/>
        <v>15.964792149494924</v>
      </c>
      <c r="DB307" s="31">
        <f t="shared" si="86"/>
        <v>16.894349039674928</v>
      </c>
      <c r="DC307" s="31">
        <f t="shared" si="87"/>
        <v>-5.9124968881748714</v>
      </c>
      <c r="DD307" s="31"/>
      <c r="DE307" s="33">
        <f t="shared" si="88"/>
        <v>0.79887679714672599</v>
      </c>
      <c r="DF307" s="33">
        <f t="shared" si="89"/>
        <v>1.0703868677163675</v>
      </c>
      <c r="DG307" s="3"/>
      <c r="DH307" s="33">
        <f t="shared" si="90"/>
        <v>0.988933846545475</v>
      </c>
      <c r="DI307" s="93">
        <f t="shared" si="91"/>
        <v>0.89300787014688554</v>
      </c>
      <c r="DJ307" s="3">
        <f t="shared" si="92"/>
        <v>0.89310359883738233</v>
      </c>
      <c r="DL307" s="90">
        <f t="shared" si="101"/>
        <v>0</v>
      </c>
      <c r="DM307" s="91">
        <f t="shared" si="99"/>
        <v>0</v>
      </c>
      <c r="DN307" s="89">
        <f>SUM(DM$9:DM307)*RLR</f>
        <v>120</v>
      </c>
      <c r="DO307" s="90">
        <f>DN307-SUM(DP$9:DP307)</f>
        <v>12.827568139514113</v>
      </c>
      <c r="DP307" s="89">
        <f t="shared" si="100"/>
        <v>9.6933764278444204E-2</v>
      </c>
      <c r="DQ307" s="90">
        <f>SUM(DP$9:DP307)*RRF</f>
        <v>75.020702302340112</v>
      </c>
      <c r="DS307" s="2">
        <f t="shared" si="93"/>
        <v>1.5</v>
      </c>
      <c r="DT307" s="2">
        <f t="shared" si="94"/>
        <v>0.75</v>
      </c>
    </row>
    <row r="308" spans="90:124" x14ac:dyDescent="0.25">
      <c r="CL308" s="14">
        <f t="shared" si="95"/>
        <v>2.99</v>
      </c>
      <c r="CM308" s="59">
        <f>IF('Baseline model'!$B$4="AY",0,IFERROR(P*INDEX('UWYr writing pattern'!$C$4:$C$18,MATCH('Baseline model'!$CL308,'UWYr writing pattern'!$A$4:$A$18,0)) / 25,CM307))</f>
        <v>0</v>
      </c>
      <c r="CN308" s="36">
        <f t="shared" si="96"/>
        <v>1.090016115270602</v>
      </c>
      <c r="CP308" s="34">
        <f t="shared" si="97"/>
        <v>1.6599230181785819E-2</v>
      </c>
      <c r="CQ308" s="31">
        <f>SUM($CP$9:CP308)*RLR</f>
        <v>118.69198066167513</v>
      </c>
      <c r="CR308" s="32"/>
      <c r="CS308" s="36">
        <f>CQ308-SUM($CU$9:CU308)</f>
        <v>22.655713659609148</v>
      </c>
      <c r="CU308" s="31">
        <f t="shared" si="98"/>
        <v>0.17105134445887418</v>
      </c>
      <c r="CV308" s="36">
        <f>SUM($CU$9:CU308)*RRF</f>
        <v>67.225386901446186</v>
      </c>
      <c r="CW308" s="33"/>
      <c r="CX308" s="36">
        <f t="shared" si="83"/>
        <v>89.881100561055334</v>
      </c>
      <c r="CY308" s="33"/>
      <c r="CZ308" s="31">
        <f t="shared" si="84"/>
        <v>0.91561353682730573</v>
      </c>
      <c r="DA308" s="31">
        <f t="shared" si="85"/>
        <v>15.858999561726403</v>
      </c>
      <c r="DB308" s="31">
        <f t="shared" si="86"/>
        <v>16.774613098553708</v>
      </c>
      <c r="DC308" s="31">
        <f t="shared" si="87"/>
        <v>-5.8811005610553337</v>
      </c>
      <c r="DD308" s="31"/>
      <c r="DE308" s="33">
        <f t="shared" si="88"/>
        <v>0.80030222501721648</v>
      </c>
      <c r="DF308" s="33">
        <f t="shared" si="89"/>
        <v>1.0700131019173253</v>
      </c>
      <c r="DG308" s="3"/>
      <c r="DH308" s="33">
        <f t="shared" si="90"/>
        <v>0.9890998388472928</v>
      </c>
      <c r="DI308" s="93">
        <f t="shared" si="91"/>
        <v>0.89380730947593168</v>
      </c>
      <c r="DJ308" s="3">
        <f t="shared" si="92"/>
        <v>0.89390532184610194</v>
      </c>
      <c r="DL308" s="90">
        <f t="shared" si="101"/>
        <v>0</v>
      </c>
      <c r="DM308" s="91">
        <f t="shared" si="99"/>
        <v>0</v>
      </c>
      <c r="DN308" s="89">
        <f>SUM(DM$9:DM308)*RLR</f>
        <v>120</v>
      </c>
      <c r="DO308" s="90">
        <f>DN308-SUM(DP$9:DP308)</f>
        <v>12.731361378467753</v>
      </c>
      <c r="DP308" s="89">
        <f t="shared" si="100"/>
        <v>9.6206761046355851E-2</v>
      </c>
      <c r="DQ308" s="90">
        <f>SUM(DP$9:DP308)*RRF</f>
        <v>75.088047035072563</v>
      </c>
      <c r="DS308" s="2">
        <f t="shared" si="93"/>
        <v>1.5</v>
      </c>
      <c r="DT308" s="2">
        <f t="shared" si="94"/>
        <v>0.75</v>
      </c>
    </row>
    <row r="309" spans="90:124" x14ac:dyDescent="0.25">
      <c r="CL309" s="14">
        <f t="shared" si="95"/>
        <v>3</v>
      </c>
      <c r="CM309" s="59">
        <f>IF('Baseline model'!$B$4="AY",0,IFERROR(P*INDEX('UWYr writing pattern'!$C$4:$C$18,MATCH('Baseline model'!$CL309,'UWYr writing pattern'!$A$4:$A$18,0)) / 25,CM308))</f>
        <v>0</v>
      </c>
      <c r="CN309" s="36">
        <f t="shared" si="96"/>
        <v>1.073665873541543</v>
      </c>
      <c r="CP309" s="34">
        <f t="shared" si="97"/>
        <v>1.635024172905903E-2</v>
      </c>
      <c r="CQ309" s="31">
        <f>SUM($CP$9:CP309)*RLR</f>
        <v>118.71160095175</v>
      </c>
      <c r="CR309" s="32"/>
      <c r="CS309" s="36">
        <f>CQ309-SUM($CU$9:CU309)</f>
        <v>22.505416097236946</v>
      </c>
      <c r="CU309" s="31">
        <f t="shared" si="98"/>
        <v>0.16991785244706861</v>
      </c>
      <c r="CV309" s="36">
        <f>SUM($CU$9:CU309)*RRF</f>
        <v>67.344329398159132</v>
      </c>
      <c r="CW309" s="33"/>
      <c r="CX309" s="36">
        <f t="shared" si="83"/>
        <v>89.849745495396078</v>
      </c>
      <c r="CY309" s="33"/>
      <c r="CZ309" s="31">
        <f t="shared" si="84"/>
        <v>0.90187933377489604</v>
      </c>
      <c r="DA309" s="31">
        <f t="shared" si="85"/>
        <v>15.753791268065861</v>
      </c>
      <c r="DB309" s="31">
        <f t="shared" si="86"/>
        <v>16.655670601840757</v>
      </c>
      <c r="DC309" s="31">
        <f t="shared" si="87"/>
        <v>-5.8497454953960784</v>
      </c>
      <c r="DD309" s="31"/>
      <c r="DE309" s="33">
        <f t="shared" si="88"/>
        <v>0.80171820712094211</v>
      </c>
      <c r="DF309" s="33">
        <f t="shared" si="89"/>
        <v>1.0696398273261438</v>
      </c>
      <c r="DG309" s="3"/>
      <c r="DH309" s="33">
        <f t="shared" si="90"/>
        <v>0.98926334126458337</v>
      </c>
      <c r="DI309" s="93">
        <f t="shared" si="91"/>
        <v>0.89460077543813565</v>
      </c>
      <c r="DJ309" s="3">
        <f t="shared" si="92"/>
        <v>0.89470103193225625</v>
      </c>
      <c r="DL309" s="90">
        <f t="shared" si="101"/>
        <v>0</v>
      </c>
      <c r="DM309" s="91">
        <f t="shared" si="99"/>
        <v>0</v>
      </c>
      <c r="DN309" s="89">
        <f>SUM(DM$9:DM309)*RLR</f>
        <v>120</v>
      </c>
      <c r="DO309" s="90">
        <f>DN309-SUM(DP$9:DP309)</f>
        <v>12.635876168129244</v>
      </c>
      <c r="DP309" s="89">
        <f t="shared" si="100"/>
        <v>9.5485210338508153E-2</v>
      </c>
      <c r="DQ309" s="90">
        <f>SUM(DP$9:DP309)*RRF</f>
        <v>75.154886682309524</v>
      </c>
      <c r="DS309" s="2">
        <f t="shared" si="93"/>
        <v>1.5</v>
      </c>
      <c r="DT309" s="2">
        <f t="shared" si="94"/>
        <v>0.75</v>
      </c>
    </row>
    <row r="310" spans="90:124" x14ac:dyDescent="0.25">
      <c r="CL310" s="14">
        <f t="shared" si="95"/>
        <v>3.01</v>
      </c>
      <c r="CM310" s="59">
        <f>IF('Baseline model'!$B$4="AY",0,IFERROR(P*INDEX('UWYr writing pattern'!$C$4:$C$18,MATCH('Baseline model'!$CL310,'UWYr writing pattern'!$A$4:$A$18,0)) / 25,CM309))</f>
        <v>0</v>
      </c>
      <c r="CN310" s="36">
        <f t="shared" si="96"/>
        <v>1.0575608854384198</v>
      </c>
      <c r="CP310" s="34">
        <f t="shared" si="97"/>
        <v>1.6104988103123143E-2</v>
      </c>
      <c r="CQ310" s="31">
        <f>SUM($CP$9:CP310)*RLR</f>
        <v>118.73092693747375</v>
      </c>
      <c r="CR310" s="32"/>
      <c r="CS310" s="36">
        <f>CQ310-SUM($CU$9:CU310)</f>
        <v>22.355951462231417</v>
      </c>
      <c r="CU310" s="31">
        <f t="shared" si="98"/>
        <v>0.16879062072927709</v>
      </c>
      <c r="CV310" s="36">
        <f>SUM($CU$9:CU310)*RRF</f>
        <v>67.462482832669636</v>
      </c>
      <c r="CW310" s="33"/>
      <c r="CX310" s="36">
        <f t="shared" si="83"/>
        <v>89.818434294901053</v>
      </c>
      <c r="CY310" s="33"/>
      <c r="CZ310" s="31">
        <f t="shared" si="84"/>
        <v>0.88835114376827251</v>
      </c>
      <c r="DA310" s="31">
        <f t="shared" si="85"/>
        <v>15.649166023561991</v>
      </c>
      <c r="DB310" s="31">
        <f t="shared" si="86"/>
        <v>16.537517167330265</v>
      </c>
      <c r="DC310" s="31">
        <f t="shared" si="87"/>
        <v>-5.8184342949010528</v>
      </c>
      <c r="DD310" s="31"/>
      <c r="DE310" s="33">
        <f t="shared" si="88"/>
        <v>0.80312479562701944</v>
      </c>
      <c r="DF310" s="33">
        <f t="shared" si="89"/>
        <v>1.0692670749392983</v>
      </c>
      <c r="DG310" s="3"/>
      <c r="DH310" s="33">
        <f t="shared" si="90"/>
        <v>0.98942439114561465</v>
      </c>
      <c r="DI310" s="93">
        <f t="shared" si="91"/>
        <v>0.89538831266616725</v>
      </c>
      <c r="DJ310" s="3">
        <f t="shared" si="92"/>
        <v>0.89549077419276435</v>
      </c>
      <c r="DL310" s="90">
        <f t="shared" si="101"/>
        <v>0</v>
      </c>
      <c r="DM310" s="91">
        <f t="shared" si="99"/>
        <v>0</v>
      </c>
      <c r="DN310" s="89">
        <f>SUM(DM$9:DM310)*RLR</f>
        <v>120</v>
      </c>
      <c r="DO310" s="90">
        <f>DN310-SUM(DP$9:DP310)</f>
        <v>12.541107096868274</v>
      </c>
      <c r="DP310" s="89">
        <f t="shared" si="100"/>
        <v>9.4769071260969326E-2</v>
      </c>
      <c r="DQ310" s="90">
        <f>SUM(DP$9:DP310)*RRF</f>
        <v>75.221225032192208</v>
      </c>
      <c r="DS310" s="2">
        <f t="shared" si="93"/>
        <v>1.5</v>
      </c>
      <c r="DT310" s="2">
        <f t="shared" si="94"/>
        <v>0.75</v>
      </c>
    </row>
    <row r="311" spans="90:124" x14ac:dyDescent="0.25">
      <c r="CL311" s="14">
        <f t="shared" si="95"/>
        <v>3.02</v>
      </c>
      <c r="CM311" s="59">
        <f>IF('Baseline model'!$B$4="AY",0,IFERROR(P*INDEX('UWYr writing pattern'!$C$4:$C$18,MATCH('Baseline model'!$CL311,'UWYr writing pattern'!$A$4:$A$18,0)) / 25,CM310))</f>
        <v>0</v>
      </c>
      <c r="CN311" s="36">
        <f t="shared" si="96"/>
        <v>1.0416974721568435</v>
      </c>
      <c r="CP311" s="34">
        <f t="shared" si="97"/>
        <v>1.5863413281576297E-2</v>
      </c>
      <c r="CQ311" s="31">
        <f>SUM($CP$9:CP311)*RLR</f>
        <v>118.74996303341165</v>
      </c>
      <c r="CR311" s="32"/>
      <c r="CS311" s="36">
        <f>CQ311-SUM($CU$9:CU311)</f>
        <v>22.207317922202577</v>
      </c>
      <c r="CU311" s="31">
        <f t="shared" si="98"/>
        <v>0.16766963596673562</v>
      </c>
      <c r="CV311" s="36">
        <f>SUM($CU$9:CU311)*RRF</f>
        <v>67.579851577846341</v>
      </c>
      <c r="CW311" s="33"/>
      <c r="CX311" s="36">
        <f t="shared" si="83"/>
        <v>89.787169500048918</v>
      </c>
      <c r="CY311" s="33"/>
      <c r="CZ311" s="31">
        <f t="shared" si="84"/>
        <v>0.87502587661174835</v>
      </c>
      <c r="DA311" s="31">
        <f t="shared" si="85"/>
        <v>15.545122545541803</v>
      </c>
      <c r="DB311" s="31">
        <f t="shared" si="86"/>
        <v>16.420148422153552</v>
      </c>
      <c r="DC311" s="31">
        <f t="shared" si="87"/>
        <v>-5.7871695000489183</v>
      </c>
      <c r="DD311" s="31"/>
      <c r="DE311" s="33">
        <f t="shared" si="88"/>
        <v>0.80452204259340887</v>
      </c>
      <c r="DF311" s="33">
        <f t="shared" si="89"/>
        <v>1.0688948750005824</v>
      </c>
      <c r="DG311" s="3"/>
      <c r="DH311" s="33">
        <f t="shared" si="90"/>
        <v>0.98958302527843034</v>
      </c>
      <c r="DI311" s="93">
        <f t="shared" si="91"/>
        <v>0.89616996545920302</v>
      </c>
      <c r="DJ311" s="3">
        <f t="shared" si="92"/>
        <v>0.89627459338631865</v>
      </c>
      <c r="DL311" s="90">
        <f t="shared" si="101"/>
        <v>0</v>
      </c>
      <c r="DM311" s="91">
        <f t="shared" si="99"/>
        <v>0</v>
      </c>
      <c r="DN311" s="89">
        <f>SUM(DM$9:DM311)*RLR</f>
        <v>120</v>
      </c>
      <c r="DO311" s="90">
        <f>DN311-SUM(DP$9:DP311)</f>
        <v>12.447048793641756</v>
      </c>
      <c r="DP311" s="89">
        <f t="shared" si="100"/>
        <v>9.4058303226512055E-2</v>
      </c>
      <c r="DQ311" s="90">
        <f>SUM(DP$9:DP311)*RRF</f>
        <v>75.287065844450765</v>
      </c>
      <c r="DS311" s="2">
        <f t="shared" si="93"/>
        <v>1.5</v>
      </c>
      <c r="DT311" s="2">
        <f t="shared" si="94"/>
        <v>0.75</v>
      </c>
    </row>
    <row r="312" spans="90:124" x14ac:dyDescent="0.25">
      <c r="CL312" s="14">
        <f t="shared" si="95"/>
        <v>3.03</v>
      </c>
      <c r="CM312" s="59">
        <f>IF('Baseline model'!$B$4="AY",0,IFERROR(P*INDEX('UWYr writing pattern'!$C$4:$C$18,MATCH('Baseline model'!$CL312,'UWYr writing pattern'!$A$4:$A$18,0)) / 25,CM311))</f>
        <v>0</v>
      </c>
      <c r="CN312" s="36">
        <f t="shared" si="96"/>
        <v>1.0260720100744909</v>
      </c>
      <c r="CP312" s="34">
        <f t="shared" si="97"/>
        <v>1.5625462082352652E-2</v>
      </c>
      <c r="CQ312" s="31">
        <f>SUM($CP$9:CP312)*RLR</f>
        <v>118.76871358791047</v>
      </c>
      <c r="CR312" s="32"/>
      <c r="CS312" s="36">
        <f>CQ312-SUM($CU$9:CU312)</f>
        <v>22.059513592284887</v>
      </c>
      <c r="CU312" s="31">
        <f t="shared" si="98"/>
        <v>0.16655488441651933</v>
      </c>
      <c r="CV312" s="36">
        <f>SUM($CU$9:CU312)*RRF</f>
        <v>67.696439996937897</v>
      </c>
      <c r="CW312" s="33"/>
      <c r="CX312" s="36">
        <f t="shared" si="83"/>
        <v>89.755953589222784</v>
      </c>
      <c r="CY312" s="33"/>
      <c r="CZ312" s="31">
        <f t="shared" si="84"/>
        <v>0.86190048846257217</v>
      </c>
      <c r="DA312" s="31">
        <f t="shared" si="85"/>
        <v>15.44165951459942</v>
      </c>
      <c r="DB312" s="31">
        <f t="shared" si="86"/>
        <v>16.303560003061992</v>
      </c>
      <c r="DC312" s="31">
        <f t="shared" si="87"/>
        <v>-5.7559535892227842</v>
      </c>
      <c r="DD312" s="31"/>
      <c r="DE312" s="33">
        <f t="shared" si="88"/>
        <v>0.8059099999635464</v>
      </c>
      <c r="DF312" s="33">
        <f t="shared" si="89"/>
        <v>1.0685232570145569</v>
      </c>
      <c r="DG312" s="3"/>
      <c r="DH312" s="33">
        <f t="shared" si="90"/>
        <v>0.98973927989925392</v>
      </c>
      <c r="DI312" s="93">
        <f t="shared" si="91"/>
        <v>0.89694577778541884</v>
      </c>
      <c r="DJ312" s="3">
        <f t="shared" si="92"/>
        <v>0.89705253393592121</v>
      </c>
      <c r="DL312" s="90">
        <f t="shared" si="101"/>
        <v>0</v>
      </c>
      <c r="DM312" s="91">
        <f t="shared" si="99"/>
        <v>0</v>
      </c>
      <c r="DN312" s="89">
        <f>SUM(DM$9:DM312)*RLR</f>
        <v>120</v>
      </c>
      <c r="DO312" s="90">
        <f>DN312-SUM(DP$9:DP312)</f>
        <v>12.353695927689444</v>
      </c>
      <c r="DP312" s="89">
        <f t="shared" si="100"/>
        <v>9.3352865952313166E-2</v>
      </c>
      <c r="DQ312" s="90">
        <f>SUM(DP$9:DP312)*RRF</f>
        <v>75.352412850617384</v>
      </c>
      <c r="DS312" s="2">
        <f t="shared" si="93"/>
        <v>1.5</v>
      </c>
      <c r="DT312" s="2">
        <f t="shared" si="94"/>
        <v>0.75</v>
      </c>
    </row>
    <row r="313" spans="90:124" x14ac:dyDescent="0.25">
      <c r="CL313" s="14">
        <f t="shared" si="95"/>
        <v>3.04</v>
      </c>
      <c r="CM313" s="59">
        <f>IF('Baseline model'!$B$4="AY",0,IFERROR(P*INDEX('UWYr writing pattern'!$C$4:$C$18,MATCH('Baseline model'!$CL313,'UWYr writing pattern'!$A$4:$A$18,0)) / 25,CM312))</f>
        <v>0</v>
      </c>
      <c r="CN313" s="36">
        <f t="shared" si="96"/>
        <v>1.0106809299233734</v>
      </c>
      <c r="CP313" s="34">
        <f t="shared" si="97"/>
        <v>1.5391080151117365E-2</v>
      </c>
      <c r="CQ313" s="31">
        <f>SUM($CP$9:CP313)*RLR</f>
        <v>118.78718288409182</v>
      </c>
      <c r="CR313" s="32"/>
      <c r="CS313" s="36">
        <f>CQ313-SUM($CU$9:CU313)</f>
        <v>21.912536536524101</v>
      </c>
      <c r="CU313" s="31">
        <f t="shared" si="98"/>
        <v>0.16544635194213667</v>
      </c>
      <c r="CV313" s="36">
        <f>SUM($CU$9:CU313)*RRF</f>
        <v>67.812252443297396</v>
      </c>
      <c r="CW313" s="33"/>
      <c r="CX313" s="36">
        <f t="shared" si="83"/>
        <v>89.724788979821497</v>
      </c>
      <c r="CY313" s="33"/>
      <c r="CZ313" s="31">
        <f t="shared" si="84"/>
        <v>0.84897198113563366</v>
      </c>
      <c r="DA313" s="31">
        <f t="shared" si="85"/>
        <v>15.338775575566869</v>
      </c>
      <c r="DB313" s="31">
        <f t="shared" si="86"/>
        <v>16.187747556702501</v>
      </c>
      <c r="DC313" s="31">
        <f t="shared" si="87"/>
        <v>-5.724788979821497</v>
      </c>
      <c r="DD313" s="31"/>
      <c r="DE313" s="33">
        <f t="shared" si="88"/>
        <v>0.80728871956306425</v>
      </c>
      <c r="DF313" s="33">
        <f t="shared" si="89"/>
        <v>1.0681522497597797</v>
      </c>
      <c r="DG313" s="3"/>
      <c r="DH313" s="33">
        <f t="shared" si="90"/>
        <v>0.9898931907007652</v>
      </c>
      <c r="DI313" s="93">
        <f t="shared" si="91"/>
        <v>0.8977157932844626</v>
      </c>
      <c r="DJ313" s="3">
        <f t="shared" si="92"/>
        <v>0.89782463993140182</v>
      </c>
      <c r="DL313" s="90">
        <f t="shared" si="101"/>
        <v>0</v>
      </c>
      <c r="DM313" s="91">
        <f t="shared" si="99"/>
        <v>0</v>
      </c>
      <c r="DN313" s="89">
        <f>SUM(DM$9:DM313)*RLR</f>
        <v>120</v>
      </c>
      <c r="DO313" s="90">
        <f>DN313-SUM(DP$9:DP313)</f>
        <v>12.261043208231769</v>
      </c>
      <c r="DP313" s="89">
        <f t="shared" si="100"/>
        <v>9.2652719457670826E-2</v>
      </c>
      <c r="DQ313" s="90">
        <f>SUM(DP$9:DP313)*RRF</f>
        <v>75.417269754237751</v>
      </c>
      <c r="DS313" s="2">
        <f t="shared" si="93"/>
        <v>1.5</v>
      </c>
      <c r="DT313" s="2">
        <f t="shared" si="94"/>
        <v>0.75</v>
      </c>
    </row>
    <row r="314" spans="90:124" x14ac:dyDescent="0.25">
      <c r="CL314" s="14">
        <f t="shared" si="95"/>
        <v>3.05</v>
      </c>
      <c r="CM314" s="59">
        <f>IF('Baseline model'!$B$4="AY",0,IFERROR(P*INDEX('UWYr writing pattern'!$C$4:$C$18,MATCH('Baseline model'!$CL314,'UWYr writing pattern'!$A$4:$A$18,0)) / 25,CM313))</f>
        <v>0</v>
      </c>
      <c r="CN314" s="36">
        <f t="shared" si="96"/>
        <v>0.99552071597452285</v>
      </c>
      <c r="CP314" s="34">
        <f t="shared" si="97"/>
        <v>1.5160213948850601E-2</v>
      </c>
      <c r="CQ314" s="31">
        <f>SUM($CP$9:CP314)*RLR</f>
        <v>118.80537514083044</v>
      </c>
      <c r="CR314" s="32"/>
      <c r="CS314" s="36">
        <f>CQ314-SUM($CU$9:CU314)</f>
        <v>21.766384769238783</v>
      </c>
      <c r="CU314" s="31">
        <f t="shared" si="98"/>
        <v>0.16434402402393075</v>
      </c>
      <c r="CV314" s="36">
        <f>SUM($CU$9:CU314)*RRF</f>
        <v>67.927293260114155</v>
      </c>
      <c r="CW314" s="33"/>
      <c r="CX314" s="36">
        <f t="shared" si="83"/>
        <v>89.693678029352938</v>
      </c>
      <c r="CY314" s="33"/>
      <c r="CZ314" s="31">
        <f t="shared" si="84"/>
        <v>0.83623740141859904</v>
      </c>
      <c r="DA314" s="31">
        <f t="shared" si="85"/>
        <v>15.236469338467147</v>
      </c>
      <c r="DB314" s="31">
        <f t="shared" si="86"/>
        <v>16.072706739885746</v>
      </c>
      <c r="DC314" s="31">
        <f t="shared" si="87"/>
        <v>-5.6936780293529381</v>
      </c>
      <c r="DD314" s="31"/>
      <c r="DE314" s="33">
        <f t="shared" si="88"/>
        <v>0.80865825309659711</v>
      </c>
      <c r="DF314" s="33">
        <f t="shared" si="89"/>
        <v>1.0677818813018207</v>
      </c>
      <c r="DG314" s="3"/>
      <c r="DH314" s="33">
        <f t="shared" si="90"/>
        <v>0.9900447928402536</v>
      </c>
      <c r="DI314" s="93">
        <f t="shared" si="91"/>
        <v>0.89848005526990893</v>
      </c>
      <c r="DJ314" s="3">
        <f t="shared" si="92"/>
        <v>0.89859095513191634</v>
      </c>
      <c r="DL314" s="90">
        <f t="shared" si="101"/>
        <v>0</v>
      </c>
      <c r="DM314" s="91">
        <f t="shared" si="99"/>
        <v>0</v>
      </c>
      <c r="DN314" s="89">
        <f>SUM(DM$9:DM314)*RLR</f>
        <v>120</v>
      </c>
      <c r="DO314" s="90">
        <f>DN314-SUM(DP$9:DP314)</f>
        <v>12.169085384170032</v>
      </c>
      <c r="DP314" s="89">
        <f t="shared" si="100"/>
        <v>9.1957824061738261E-2</v>
      </c>
      <c r="DQ314" s="90">
        <f>SUM(DP$9:DP314)*RRF</f>
        <v>75.481640231080974</v>
      </c>
      <c r="DS314" s="2">
        <f t="shared" si="93"/>
        <v>1.5</v>
      </c>
      <c r="DT314" s="2">
        <f t="shared" si="94"/>
        <v>0.75</v>
      </c>
    </row>
    <row r="315" spans="90:124" x14ac:dyDescent="0.25">
      <c r="CL315" s="14">
        <f t="shared" si="95"/>
        <v>3.06</v>
      </c>
      <c r="CM315" s="59">
        <f>IF('Baseline model'!$B$4="AY",0,IFERROR(P*INDEX('UWYr writing pattern'!$C$4:$C$18,MATCH('Baseline model'!$CL315,'UWYr writing pattern'!$A$4:$A$18,0)) / 25,CM314))</f>
        <v>0</v>
      </c>
      <c r="CN315" s="36">
        <f t="shared" si="96"/>
        <v>0.98058790523490502</v>
      </c>
      <c r="CP315" s="34">
        <f t="shared" si="97"/>
        <v>1.4932810739617844E-2</v>
      </c>
      <c r="CQ315" s="31">
        <f>SUM($CP$9:CP315)*RLR</f>
        <v>118.82329451371798</v>
      </c>
      <c r="CR315" s="32"/>
      <c r="CS315" s="36">
        <f>CQ315-SUM($CU$9:CU315)</f>
        <v>21.621056256357036</v>
      </c>
      <c r="CU315" s="31">
        <f t="shared" si="98"/>
        <v>0.16324788576929089</v>
      </c>
      <c r="CV315" s="36">
        <f>SUM($CU$9:CU315)*RRF</f>
        <v>68.041566780152664</v>
      </c>
      <c r="CW315" s="33"/>
      <c r="CX315" s="36">
        <f t="shared" si="83"/>
        <v>89.6626230365097</v>
      </c>
      <c r="CY315" s="33"/>
      <c r="CZ315" s="31">
        <f t="shared" si="84"/>
        <v>0.82369384039732019</v>
      </c>
      <c r="DA315" s="31">
        <f t="shared" si="85"/>
        <v>15.134739379449924</v>
      </c>
      <c r="DB315" s="31">
        <f t="shared" si="86"/>
        <v>15.958433219847244</v>
      </c>
      <c r="DC315" s="31">
        <f t="shared" si="87"/>
        <v>-5.6626230365097001</v>
      </c>
      <c r="DD315" s="31"/>
      <c r="DE315" s="33">
        <f t="shared" si="88"/>
        <v>0.81001865214467461</v>
      </c>
      <c r="DF315" s="33">
        <f t="shared" si="89"/>
        <v>1.0674121790060678</v>
      </c>
      <c r="DG315" s="3"/>
      <c r="DH315" s="33">
        <f t="shared" si="90"/>
        <v>0.9901941209476498</v>
      </c>
      <c r="DI315" s="93">
        <f t="shared" si="91"/>
        <v>0.89923860673169631</v>
      </c>
      <c r="DJ315" s="3">
        <f t="shared" si="92"/>
        <v>0.89935152296842702</v>
      </c>
      <c r="DL315" s="90">
        <f t="shared" si="101"/>
        <v>0</v>
      </c>
      <c r="DM315" s="91">
        <f t="shared" si="99"/>
        <v>0</v>
      </c>
      <c r="DN315" s="89">
        <f>SUM(DM$9:DM315)*RLR</f>
        <v>120</v>
      </c>
      <c r="DO315" s="90">
        <f>DN315-SUM(DP$9:DP315)</f>
        <v>12.077817243788758</v>
      </c>
      <c r="DP315" s="89">
        <f t="shared" si="100"/>
        <v>9.1268140381275245E-2</v>
      </c>
      <c r="DQ315" s="90">
        <f>SUM(DP$9:DP315)*RRF</f>
        <v>75.54552792934787</v>
      </c>
      <c r="DS315" s="2">
        <f t="shared" si="93"/>
        <v>1.5</v>
      </c>
      <c r="DT315" s="2">
        <f t="shared" si="94"/>
        <v>0.75</v>
      </c>
    </row>
    <row r="316" spans="90:124" x14ac:dyDescent="0.25">
      <c r="CL316" s="14">
        <f t="shared" si="95"/>
        <v>3.07</v>
      </c>
      <c r="CM316" s="59">
        <f>IF('Baseline model'!$B$4="AY",0,IFERROR(P*INDEX('UWYr writing pattern'!$C$4:$C$18,MATCH('Baseline model'!$CL316,'UWYr writing pattern'!$A$4:$A$18,0)) / 25,CM315))</f>
        <v>0</v>
      </c>
      <c r="CN316" s="36">
        <f t="shared" si="96"/>
        <v>0.96587908665638145</v>
      </c>
      <c r="CP316" s="34">
        <f t="shared" si="97"/>
        <v>1.4708818578523575E-2</v>
      </c>
      <c r="CQ316" s="31">
        <f>SUM($CP$9:CP316)*RLR</f>
        <v>118.84094509601221</v>
      </c>
      <c r="CR316" s="32"/>
      <c r="CS316" s="36">
        <f>CQ316-SUM($CU$9:CU316)</f>
        <v>21.476548916728575</v>
      </c>
      <c r="CU316" s="31">
        <f t="shared" si="98"/>
        <v>0.16215792192267778</v>
      </c>
      <c r="CV316" s="36">
        <f>SUM($CU$9:CU316)*RRF</f>
        <v>68.155077325498539</v>
      </c>
      <c r="CW316" s="33"/>
      <c r="CX316" s="36">
        <f t="shared" si="83"/>
        <v>89.631626242227114</v>
      </c>
      <c r="CY316" s="33"/>
      <c r="CZ316" s="31">
        <f t="shared" si="84"/>
        <v>0.81133843279136031</v>
      </c>
      <c r="DA316" s="31">
        <f t="shared" si="85"/>
        <v>15.033584241710001</v>
      </c>
      <c r="DB316" s="31">
        <f t="shared" si="86"/>
        <v>15.844922674501362</v>
      </c>
      <c r="DC316" s="31">
        <f t="shared" si="87"/>
        <v>-5.6316262422271137</v>
      </c>
      <c r="DD316" s="31"/>
      <c r="DE316" s="33">
        <f t="shared" si="88"/>
        <v>0.81136996816069684</v>
      </c>
      <c r="DF316" s="33">
        <f t="shared" si="89"/>
        <v>1.0670431695503229</v>
      </c>
      <c r="DG316" s="3"/>
      <c r="DH316" s="33">
        <f t="shared" si="90"/>
        <v>0.99034120913343504</v>
      </c>
      <c r="DI316" s="93">
        <f t="shared" si="91"/>
        <v>0.8999914903385442</v>
      </c>
      <c r="DJ316" s="3">
        <f t="shared" si="92"/>
        <v>0.90010638654616382</v>
      </c>
      <c r="DL316" s="90">
        <f t="shared" si="101"/>
        <v>0</v>
      </c>
      <c r="DM316" s="91">
        <f t="shared" si="99"/>
        <v>0</v>
      </c>
      <c r="DN316" s="89">
        <f>SUM(DM$9:DM316)*RLR</f>
        <v>120</v>
      </c>
      <c r="DO316" s="90">
        <f>DN316-SUM(DP$9:DP316)</f>
        <v>11.987233614460337</v>
      </c>
      <c r="DP316" s="89">
        <f t="shared" si="100"/>
        <v>9.0583629328415682E-2</v>
      </c>
      <c r="DQ316" s="90">
        <f>SUM(DP$9:DP316)*RRF</f>
        <v>75.608936469877762</v>
      </c>
      <c r="DS316" s="2">
        <f t="shared" si="93"/>
        <v>1.5</v>
      </c>
      <c r="DT316" s="2">
        <f t="shared" si="94"/>
        <v>0.75</v>
      </c>
    </row>
    <row r="317" spans="90:124" x14ac:dyDescent="0.25">
      <c r="CL317" s="14">
        <f t="shared" si="95"/>
        <v>3.08</v>
      </c>
      <c r="CM317" s="59">
        <f>IF('Baseline model'!$B$4="AY",0,IFERROR(P*INDEX('UWYr writing pattern'!$C$4:$C$18,MATCH('Baseline model'!$CL317,'UWYr writing pattern'!$A$4:$A$18,0)) / 25,CM316))</f>
        <v>0</v>
      </c>
      <c r="CN317" s="36">
        <f t="shared" si="96"/>
        <v>0.95139090035653573</v>
      </c>
      <c r="CP317" s="34">
        <f t="shared" si="97"/>
        <v>1.4488186299845723E-2</v>
      </c>
      <c r="CQ317" s="31">
        <f>SUM($CP$9:CP317)*RLR</f>
        <v>118.85833091957203</v>
      </c>
      <c r="CR317" s="32"/>
      <c r="CS317" s="36">
        <f>CQ317-SUM($CU$9:CU317)</f>
        <v>21.332860623412927</v>
      </c>
      <c r="CU317" s="31">
        <f t="shared" si="98"/>
        <v>0.16107411687546433</v>
      </c>
      <c r="CV317" s="36">
        <f>SUM($CU$9:CU317)*RRF</f>
        <v>68.267829207311365</v>
      </c>
      <c r="CW317" s="33"/>
      <c r="CX317" s="36">
        <f t="shared" si="83"/>
        <v>89.600689830724292</v>
      </c>
      <c r="CY317" s="33"/>
      <c r="CZ317" s="31">
        <f t="shared" si="84"/>
        <v>0.79916835629949001</v>
      </c>
      <c r="DA317" s="31">
        <f t="shared" si="85"/>
        <v>14.933002436389048</v>
      </c>
      <c r="DB317" s="31">
        <f t="shared" si="86"/>
        <v>15.732170792688537</v>
      </c>
      <c r="DC317" s="31">
        <f t="shared" si="87"/>
        <v>-5.6006898307242921</v>
      </c>
      <c r="DD317" s="31"/>
      <c r="DE317" s="33">
        <f t="shared" si="88"/>
        <v>0.81271225246799239</v>
      </c>
      <c r="DF317" s="33">
        <f t="shared" si="89"/>
        <v>1.066674878937194</v>
      </c>
      <c r="DG317" s="3"/>
      <c r="DH317" s="33">
        <f t="shared" si="90"/>
        <v>0.99048609099643359</v>
      </c>
      <c r="DI317" s="93">
        <f t="shared" si="91"/>
        <v>0.9007387484403544</v>
      </c>
      <c r="DJ317" s="3">
        <f t="shared" si="92"/>
        <v>0.90085558864706761</v>
      </c>
      <c r="DL317" s="90">
        <f t="shared" si="101"/>
        <v>0</v>
      </c>
      <c r="DM317" s="91">
        <f t="shared" si="99"/>
        <v>0</v>
      </c>
      <c r="DN317" s="89">
        <f>SUM(DM$9:DM317)*RLR</f>
        <v>120</v>
      </c>
      <c r="DO317" s="90">
        <f>DN317-SUM(DP$9:DP317)</f>
        <v>11.897329362351883</v>
      </c>
      <c r="DP317" s="89">
        <f t="shared" si="100"/>
        <v>8.9904252108452529E-2</v>
      </c>
      <c r="DQ317" s="90">
        <f>SUM(DP$9:DP317)*RRF</f>
        <v>75.671869446353682</v>
      </c>
      <c r="DS317" s="2">
        <f t="shared" si="93"/>
        <v>1.5</v>
      </c>
      <c r="DT317" s="2">
        <f t="shared" si="94"/>
        <v>0.75</v>
      </c>
    </row>
    <row r="318" spans="90:124" x14ac:dyDescent="0.25">
      <c r="CL318" s="14">
        <f t="shared" si="95"/>
        <v>3.09</v>
      </c>
      <c r="CM318" s="59">
        <f>IF('Baseline model'!$B$4="AY",0,IFERROR(P*INDEX('UWYr writing pattern'!$C$4:$C$18,MATCH('Baseline model'!$CL318,'UWYr writing pattern'!$A$4:$A$18,0)) / 25,CM317))</f>
        <v>0</v>
      </c>
      <c r="CN318" s="36">
        <f t="shared" si="96"/>
        <v>0.93712003685118772</v>
      </c>
      <c r="CP318" s="34">
        <f t="shared" si="97"/>
        <v>1.4270863505348036E-2</v>
      </c>
      <c r="CQ318" s="31">
        <f>SUM($CP$9:CP318)*RLR</f>
        <v>118.87545595577843</v>
      </c>
      <c r="CR318" s="32"/>
      <c r="CS318" s="36">
        <f>CQ318-SUM($CU$9:CU318)</f>
        <v>21.189989204943743</v>
      </c>
      <c r="CU318" s="31">
        <f t="shared" si="98"/>
        <v>0.15999645467559695</v>
      </c>
      <c r="CV318" s="36">
        <f>SUM($CU$9:CU318)*RRF</f>
        <v>68.37982672558428</v>
      </c>
      <c r="CW318" s="33"/>
      <c r="CX318" s="36">
        <f t="shared" si="83"/>
        <v>89.569815930528023</v>
      </c>
      <c r="CY318" s="33"/>
      <c r="CZ318" s="31">
        <f t="shared" si="84"/>
        <v>0.78718083095499758</v>
      </c>
      <c r="DA318" s="31">
        <f t="shared" si="85"/>
        <v>14.832992443460618</v>
      </c>
      <c r="DB318" s="31">
        <f t="shared" si="86"/>
        <v>15.620173274415617</v>
      </c>
      <c r="DC318" s="31">
        <f t="shared" si="87"/>
        <v>-5.5698159305280228</v>
      </c>
      <c r="DD318" s="31"/>
      <c r="DE318" s="33">
        <f t="shared" si="88"/>
        <v>0.81404555625695574</v>
      </c>
      <c r="DF318" s="33">
        <f t="shared" si="89"/>
        <v>1.066307332506286</v>
      </c>
      <c r="DG318" s="3"/>
      <c r="DH318" s="33">
        <f t="shared" si="90"/>
        <v>0.99062879963148698</v>
      </c>
      <c r="DI318" s="93">
        <f t="shared" si="91"/>
        <v>0.90148042307059173</v>
      </c>
      <c r="DJ318" s="3">
        <f t="shared" si="92"/>
        <v>0.9015991717322146</v>
      </c>
      <c r="DL318" s="90">
        <f t="shared" si="101"/>
        <v>0</v>
      </c>
      <c r="DM318" s="91">
        <f t="shared" si="99"/>
        <v>0</v>
      </c>
      <c r="DN318" s="89">
        <f>SUM(DM$9:DM318)*RLR</f>
        <v>120</v>
      </c>
      <c r="DO318" s="90">
        <f>DN318-SUM(DP$9:DP318)</f>
        <v>11.808099392134238</v>
      </c>
      <c r="DP318" s="89">
        <f t="shared" si="100"/>
        <v>8.9229970217639121E-2</v>
      </c>
      <c r="DQ318" s="90">
        <f>SUM(DP$9:DP318)*RRF</f>
        <v>75.73433042550603</v>
      </c>
      <c r="DS318" s="2">
        <f t="shared" si="93"/>
        <v>1.5</v>
      </c>
      <c r="DT318" s="2">
        <f t="shared" si="94"/>
        <v>0.75</v>
      </c>
    </row>
    <row r="319" spans="90:124" x14ac:dyDescent="0.25">
      <c r="CL319" s="14">
        <f t="shared" si="95"/>
        <v>3.1</v>
      </c>
      <c r="CM319" s="59">
        <f>IF('Baseline model'!$B$4="AY",0,IFERROR(P*INDEX('UWYr writing pattern'!$C$4:$C$18,MATCH('Baseline model'!$CL319,'UWYr writing pattern'!$A$4:$A$18,0)) / 25,CM318))</f>
        <v>0</v>
      </c>
      <c r="CN319" s="36">
        <f t="shared" si="96"/>
        <v>0.92306323629841991</v>
      </c>
      <c r="CP319" s="34">
        <f t="shared" si="97"/>
        <v>1.4056800552767817E-2</v>
      </c>
      <c r="CQ319" s="31">
        <f>SUM($CP$9:CP319)*RLR</f>
        <v>118.89232411644176</v>
      </c>
      <c r="CR319" s="32"/>
      <c r="CS319" s="36">
        <f>CQ319-SUM($CU$9:CU319)</f>
        <v>21.047932446569988</v>
      </c>
      <c r="CU319" s="31">
        <f t="shared" si="98"/>
        <v>0.15892491903707806</v>
      </c>
      <c r="CV319" s="36">
        <f>SUM($CU$9:CU319)*RRF</f>
        <v>68.491074168910231</v>
      </c>
      <c r="CW319" s="33"/>
      <c r="CX319" s="36">
        <f t="shared" si="83"/>
        <v>89.539006615480218</v>
      </c>
      <c r="CY319" s="33"/>
      <c r="CZ319" s="31">
        <f t="shared" si="84"/>
        <v>0.77537311849067259</v>
      </c>
      <c r="DA319" s="31">
        <f t="shared" si="85"/>
        <v>14.733552712598991</v>
      </c>
      <c r="DB319" s="31">
        <f t="shared" si="86"/>
        <v>15.508925831089664</v>
      </c>
      <c r="DC319" s="31">
        <f t="shared" si="87"/>
        <v>-5.5390066154802184</v>
      </c>
      <c r="DD319" s="31"/>
      <c r="DE319" s="33">
        <f t="shared" si="88"/>
        <v>0.8153699305822647</v>
      </c>
      <c r="DF319" s="33">
        <f t="shared" si="89"/>
        <v>1.0659405549461931</v>
      </c>
      <c r="DG319" s="3"/>
      <c r="DH319" s="33">
        <f t="shared" si="90"/>
        <v>0.99076936763701462</v>
      </c>
      <c r="DI319" s="93">
        <f t="shared" si="91"/>
        <v>0.90221655594864991</v>
      </c>
      <c r="DJ319" s="3">
        <f t="shared" si="92"/>
        <v>0.90233717794422308</v>
      </c>
      <c r="DL319" s="90">
        <f t="shared" si="101"/>
        <v>0</v>
      </c>
      <c r="DM319" s="91">
        <f t="shared" si="99"/>
        <v>0</v>
      </c>
      <c r="DN319" s="89">
        <f>SUM(DM$9:DM319)*RLR</f>
        <v>120</v>
      </c>
      <c r="DO319" s="90">
        <f>DN319-SUM(DP$9:DP319)</f>
        <v>11.719538646693238</v>
      </c>
      <c r="DP319" s="89">
        <f t="shared" si="100"/>
        <v>8.8560745441006783E-2</v>
      </c>
      <c r="DQ319" s="90">
        <f>SUM(DP$9:DP319)*RRF</f>
        <v>75.796322947314735</v>
      </c>
      <c r="DS319" s="2">
        <f t="shared" si="93"/>
        <v>1.5</v>
      </c>
      <c r="DT319" s="2">
        <f t="shared" si="94"/>
        <v>0.75</v>
      </c>
    </row>
    <row r="320" spans="90:124" x14ac:dyDescent="0.25">
      <c r="CL320" s="14">
        <f t="shared" si="95"/>
        <v>3.11</v>
      </c>
      <c r="CM320" s="59">
        <f>IF('Baseline model'!$B$4="AY",0,IFERROR(P*INDEX('UWYr writing pattern'!$C$4:$C$18,MATCH('Baseline model'!$CL320,'UWYr writing pattern'!$A$4:$A$18,0)) / 25,CM319))</f>
        <v>0</v>
      </c>
      <c r="CN320" s="36">
        <f t="shared" si="96"/>
        <v>0.90921728775394361</v>
      </c>
      <c r="CP320" s="34">
        <f t="shared" si="97"/>
        <v>1.3845948544476299E-2</v>
      </c>
      <c r="CQ320" s="31">
        <f>SUM($CP$9:CP320)*RLR</f>
        <v>118.90893925469513</v>
      </c>
      <c r="CR320" s="32"/>
      <c r="CS320" s="36">
        <f>CQ320-SUM($CU$9:CU320)</f>
        <v>20.906688091474081</v>
      </c>
      <c r="CU320" s="31">
        <f t="shared" si="98"/>
        <v>0.1578594933492749</v>
      </c>
      <c r="CV320" s="36">
        <f>SUM($CU$9:CU320)*RRF</f>
        <v>68.60157581425473</v>
      </c>
      <c r="CW320" s="33"/>
      <c r="CX320" s="36">
        <f t="shared" si="83"/>
        <v>89.508263905728811</v>
      </c>
      <c r="CY320" s="33"/>
      <c r="CZ320" s="31">
        <f t="shared" si="84"/>
        <v>0.76374252171331258</v>
      </c>
      <c r="DA320" s="31">
        <f t="shared" si="85"/>
        <v>14.634681664031856</v>
      </c>
      <c r="DB320" s="31">
        <f t="shared" si="86"/>
        <v>15.398424185745169</v>
      </c>
      <c r="DC320" s="31">
        <f t="shared" si="87"/>
        <v>-5.5082639057288105</v>
      </c>
      <c r="DD320" s="31"/>
      <c r="DE320" s="33">
        <f t="shared" si="88"/>
        <v>0.81668542636017538</v>
      </c>
      <c r="DF320" s="33">
        <f t="shared" si="89"/>
        <v>1.0655745703062953</v>
      </c>
      <c r="DG320" s="3"/>
      <c r="DH320" s="33">
        <f t="shared" si="90"/>
        <v>0.99090782712245939</v>
      </c>
      <c r="DI320" s="93">
        <f t="shared" si="91"/>
        <v>0.90294718848219746</v>
      </c>
      <c r="DJ320" s="3">
        <f t="shared" si="92"/>
        <v>0.90306964910964127</v>
      </c>
      <c r="DL320" s="90">
        <f t="shared" si="101"/>
        <v>0</v>
      </c>
      <c r="DM320" s="91">
        <f t="shared" si="99"/>
        <v>0</v>
      </c>
      <c r="DN320" s="89">
        <f>SUM(DM$9:DM320)*RLR</f>
        <v>120</v>
      </c>
      <c r="DO320" s="90">
        <f>DN320-SUM(DP$9:DP320)</f>
        <v>11.631642106843032</v>
      </c>
      <c r="DP320" s="89">
        <f t="shared" si="100"/>
        <v>8.7896539850199282E-2</v>
      </c>
      <c r="DQ320" s="90">
        <f>SUM(DP$9:DP320)*RRF</f>
        <v>75.857850525209869</v>
      </c>
      <c r="DS320" s="2">
        <f t="shared" si="93"/>
        <v>1.5</v>
      </c>
      <c r="DT320" s="2">
        <f t="shared" si="94"/>
        <v>0.75</v>
      </c>
    </row>
    <row r="321" spans="90:124" x14ac:dyDescent="0.25">
      <c r="CL321" s="14">
        <f t="shared" si="95"/>
        <v>3.12</v>
      </c>
      <c r="CM321" s="59">
        <f>IF('Baseline model'!$B$4="AY",0,IFERROR(P*INDEX('UWYr writing pattern'!$C$4:$C$18,MATCH('Baseline model'!$CL321,'UWYr writing pattern'!$A$4:$A$18,0)) / 25,CM320))</f>
        <v>0</v>
      </c>
      <c r="CN321" s="36">
        <f t="shared" si="96"/>
        <v>0.89557902843763448</v>
      </c>
      <c r="CP321" s="34">
        <f t="shared" si="97"/>
        <v>1.3638259316309154E-2</v>
      </c>
      <c r="CQ321" s="31">
        <f>SUM($CP$9:CP321)*RLR</f>
        <v>118.92530516587469</v>
      </c>
      <c r="CR321" s="32"/>
      <c r="CS321" s="36">
        <f>CQ321-SUM($CU$9:CU321)</f>
        <v>20.766253841967583</v>
      </c>
      <c r="CU321" s="31">
        <f t="shared" si="98"/>
        <v>0.1568001606860556</v>
      </c>
      <c r="CV321" s="36">
        <f>SUM($CU$9:CU321)*RRF</f>
        <v>68.711335926734975</v>
      </c>
      <c r="CW321" s="33"/>
      <c r="CX321" s="36">
        <f t="shared" si="83"/>
        <v>89.477589768702558</v>
      </c>
      <c r="CY321" s="33"/>
      <c r="CZ321" s="31">
        <f t="shared" si="84"/>
        <v>0.75228638388761293</v>
      </c>
      <c r="DA321" s="31">
        <f t="shared" si="85"/>
        <v>14.536377689377307</v>
      </c>
      <c r="DB321" s="31">
        <f t="shared" si="86"/>
        <v>15.28866407326492</v>
      </c>
      <c r="DC321" s="31">
        <f t="shared" si="87"/>
        <v>-5.4775897687025576</v>
      </c>
      <c r="DD321" s="31"/>
      <c r="DE321" s="33">
        <f t="shared" si="88"/>
        <v>0.8179920943658926</v>
      </c>
      <c r="DF321" s="33">
        <f t="shared" si="89"/>
        <v>1.0652094020083638</v>
      </c>
      <c r="DG321" s="3"/>
      <c r="DH321" s="33">
        <f t="shared" si="90"/>
        <v>0.99104420971562246</v>
      </c>
      <c r="DI321" s="93">
        <f t="shared" si="91"/>
        <v>0.90367236176950694</v>
      </c>
      <c r="DJ321" s="3">
        <f t="shared" si="92"/>
        <v>0.90379662674131911</v>
      </c>
      <c r="DL321" s="90">
        <f t="shared" si="101"/>
        <v>0</v>
      </c>
      <c r="DM321" s="91">
        <f t="shared" si="99"/>
        <v>0</v>
      </c>
      <c r="DN321" s="89">
        <f>SUM(DM$9:DM321)*RLR</f>
        <v>120</v>
      </c>
      <c r="DO321" s="90">
        <f>DN321-SUM(DP$9:DP321)</f>
        <v>11.544404791041714</v>
      </c>
      <c r="DP321" s="89">
        <f t="shared" si="100"/>
        <v>8.723731580132274E-2</v>
      </c>
      <c r="DQ321" s="90">
        <f>SUM(DP$9:DP321)*RRF</f>
        <v>75.918916646270802</v>
      </c>
      <c r="DS321" s="2">
        <f t="shared" si="93"/>
        <v>1.5</v>
      </c>
      <c r="DT321" s="2">
        <f t="shared" si="94"/>
        <v>0.75</v>
      </c>
    </row>
    <row r="322" spans="90:124" x14ac:dyDescent="0.25">
      <c r="CL322" s="14">
        <f t="shared" si="95"/>
        <v>3.13</v>
      </c>
      <c r="CM322" s="59">
        <f>IF('Baseline model'!$B$4="AY",0,IFERROR(P*INDEX('UWYr writing pattern'!$C$4:$C$18,MATCH('Baseline model'!$CL322,'UWYr writing pattern'!$A$4:$A$18,0)) / 25,CM321))</f>
        <v>0</v>
      </c>
      <c r="CN322" s="36">
        <f t="shared" si="96"/>
        <v>0.88214534301106995</v>
      </c>
      <c r="CP322" s="34">
        <f t="shared" si="97"/>
        <v>1.3433685426564517E-2</v>
      </c>
      <c r="CQ322" s="31">
        <f>SUM($CP$9:CP322)*RLR</f>
        <v>118.94142558838656</v>
      </c>
      <c r="CR322" s="32"/>
      <c r="CS322" s="36">
        <f>CQ322-SUM($CU$9:CU322)</f>
        <v>20.626627360664699</v>
      </c>
      <c r="CU322" s="31">
        <f t="shared" si="98"/>
        <v>0.15574690381475687</v>
      </c>
      <c r="CV322" s="36">
        <f>SUM($CU$9:CU322)*RRF</f>
        <v>68.820358759405295</v>
      </c>
      <c r="CW322" s="33"/>
      <c r="CX322" s="36">
        <f t="shared" si="83"/>
        <v>89.446986120069994</v>
      </c>
      <c r="CY322" s="33"/>
      <c r="CZ322" s="31">
        <f t="shared" si="84"/>
        <v>0.74100208812929858</v>
      </c>
      <c r="DA322" s="31">
        <f t="shared" si="85"/>
        <v>14.438639152465289</v>
      </c>
      <c r="DB322" s="31">
        <f t="shared" si="86"/>
        <v>15.179641240594588</v>
      </c>
      <c r="DC322" s="31">
        <f t="shared" si="87"/>
        <v>-5.4469861200699938</v>
      </c>
      <c r="DD322" s="31"/>
      <c r="DE322" s="33">
        <f t="shared" si="88"/>
        <v>0.81928998523101537</v>
      </c>
      <c r="DF322" s="33">
        <f t="shared" si="89"/>
        <v>1.0648450728579761</v>
      </c>
      <c r="DG322" s="3"/>
      <c r="DH322" s="33">
        <f t="shared" si="90"/>
        <v>0.99117854656988802</v>
      </c>
      <c r="DI322" s="93">
        <f t="shared" si="91"/>
        <v>0.9043921166017671</v>
      </c>
      <c r="DJ322" s="3">
        <f t="shared" si="92"/>
        <v>0.90451815204075914</v>
      </c>
      <c r="DL322" s="90">
        <f t="shared" si="101"/>
        <v>0</v>
      </c>
      <c r="DM322" s="91">
        <f t="shared" si="99"/>
        <v>0</v>
      </c>
      <c r="DN322" s="89">
        <f>SUM(DM$9:DM322)*RLR</f>
        <v>120</v>
      </c>
      <c r="DO322" s="90">
        <f>DN322-SUM(DP$9:DP322)</f>
        <v>11.457821755108895</v>
      </c>
      <c r="DP322" s="89">
        <f t="shared" si="100"/>
        <v>8.6583035932812857E-2</v>
      </c>
      <c r="DQ322" s="90">
        <f>SUM(DP$9:DP322)*RRF</f>
        <v>75.979524771423769</v>
      </c>
      <c r="DS322" s="2">
        <f t="shared" si="93"/>
        <v>1.5</v>
      </c>
      <c r="DT322" s="2">
        <f t="shared" si="94"/>
        <v>0.75</v>
      </c>
    </row>
    <row r="323" spans="90:124" x14ac:dyDescent="0.25">
      <c r="CL323" s="14">
        <f t="shared" si="95"/>
        <v>3.14</v>
      </c>
      <c r="CM323" s="59">
        <f>IF('Baseline model'!$B$4="AY",0,IFERROR(P*INDEX('UWYr writing pattern'!$C$4:$C$18,MATCH('Baseline model'!$CL323,'UWYr writing pattern'!$A$4:$A$18,0)) / 25,CM322))</f>
        <v>0</v>
      </c>
      <c r="CN323" s="36">
        <f t="shared" si="96"/>
        <v>0.86891316286590392</v>
      </c>
      <c r="CP323" s="34">
        <f t="shared" si="97"/>
        <v>1.3232180145166051E-2</v>
      </c>
      <c r="CQ323" s="31">
        <f>SUM($CP$9:CP323)*RLR</f>
        <v>118.95730420456077</v>
      </c>
      <c r="CR323" s="32"/>
      <c r="CS323" s="36">
        <f>CQ323-SUM($CU$9:CU323)</f>
        <v>20.487806271633914</v>
      </c>
      <c r="CU323" s="31">
        <f t="shared" si="98"/>
        <v>0.15469970520498524</v>
      </c>
      <c r="CV323" s="36">
        <f>SUM($CU$9:CU323)*RRF</f>
        <v>68.928648553048788</v>
      </c>
      <c r="CW323" s="33"/>
      <c r="CX323" s="36">
        <f t="shared" si="83"/>
        <v>89.416454824682702</v>
      </c>
      <c r="CY323" s="33"/>
      <c r="CZ323" s="31">
        <f t="shared" si="84"/>
        <v>0.72988705680735932</v>
      </c>
      <c r="DA323" s="31">
        <f t="shared" si="85"/>
        <v>14.34146439014374</v>
      </c>
      <c r="DB323" s="31">
        <f t="shared" si="86"/>
        <v>15.071351446951098</v>
      </c>
      <c r="DC323" s="31">
        <f t="shared" si="87"/>
        <v>-5.4164548246827025</v>
      </c>
      <c r="DD323" s="31"/>
      <c r="DE323" s="33">
        <f t="shared" si="88"/>
        <v>0.82057914944105703</v>
      </c>
      <c r="DF323" s="33">
        <f t="shared" si="89"/>
        <v>1.0644816050557464</v>
      </c>
      <c r="DG323" s="3"/>
      <c r="DH323" s="33">
        <f t="shared" si="90"/>
        <v>0.99131086837133975</v>
      </c>
      <c r="DI323" s="93">
        <f t="shared" si="91"/>
        <v>0.90510649346537686</v>
      </c>
      <c r="DJ323" s="3">
        <f t="shared" si="92"/>
        <v>0.90523426590045342</v>
      </c>
      <c r="DL323" s="90">
        <f t="shared" si="101"/>
        <v>0</v>
      </c>
      <c r="DM323" s="91">
        <f t="shared" si="99"/>
        <v>0</v>
      </c>
      <c r="DN323" s="89">
        <f>SUM(DM$9:DM323)*RLR</f>
        <v>120</v>
      </c>
      <c r="DO323" s="90">
        <f>DN323-SUM(DP$9:DP323)</f>
        <v>11.371888091945578</v>
      </c>
      <c r="DP323" s="89">
        <f t="shared" si="100"/>
        <v>8.5933663163316715E-2</v>
      </c>
      <c r="DQ323" s="90">
        <f>SUM(DP$9:DP323)*RRF</f>
        <v>76.039678335638087</v>
      </c>
      <c r="DS323" s="2">
        <f t="shared" si="93"/>
        <v>1.5</v>
      </c>
      <c r="DT323" s="2">
        <f t="shared" si="94"/>
        <v>0.75</v>
      </c>
    </row>
    <row r="324" spans="90:124" x14ac:dyDescent="0.25">
      <c r="CL324" s="14">
        <f t="shared" si="95"/>
        <v>3.15</v>
      </c>
      <c r="CM324" s="59">
        <f>IF('Baseline model'!$B$4="AY",0,IFERROR(P*INDEX('UWYr writing pattern'!$C$4:$C$18,MATCH('Baseline model'!$CL324,'UWYr writing pattern'!$A$4:$A$18,0)) / 25,CM323))</f>
        <v>0</v>
      </c>
      <c r="CN324" s="36">
        <f t="shared" si="96"/>
        <v>0.85587946542291538</v>
      </c>
      <c r="CP324" s="34">
        <f t="shared" si="97"/>
        <v>1.3033697442988559E-2</v>
      </c>
      <c r="CQ324" s="31">
        <f>SUM($CP$9:CP324)*RLR</f>
        <v>118.97294464149236</v>
      </c>
      <c r="CR324" s="32"/>
      <c r="CS324" s="36">
        <f>CQ324-SUM($CU$9:CU324)</f>
        <v>20.349788161528252</v>
      </c>
      <c r="CU324" s="31">
        <f t="shared" si="98"/>
        <v>0.15365854703725437</v>
      </c>
      <c r="CV324" s="36">
        <f>SUM($CU$9:CU324)*RRF</f>
        <v>69.036209535974876</v>
      </c>
      <c r="CW324" s="33"/>
      <c r="CX324" s="36">
        <f t="shared" si="83"/>
        <v>89.385997697503129</v>
      </c>
      <c r="CY324" s="33"/>
      <c r="CZ324" s="31">
        <f t="shared" si="84"/>
        <v>0.71893875095524884</v>
      </c>
      <c r="DA324" s="31">
        <f t="shared" si="85"/>
        <v>14.244851713069776</v>
      </c>
      <c r="DB324" s="31">
        <f t="shared" si="86"/>
        <v>14.963790464025026</v>
      </c>
      <c r="DC324" s="31">
        <f t="shared" si="87"/>
        <v>-5.3859976975031287</v>
      </c>
      <c r="DD324" s="31"/>
      <c r="DE324" s="33">
        <f t="shared" si="88"/>
        <v>0.82185963733303424</v>
      </c>
      <c r="DF324" s="33">
        <f t="shared" si="89"/>
        <v>1.0641190202083706</v>
      </c>
      <c r="DG324" s="3"/>
      <c r="DH324" s="33">
        <f t="shared" si="90"/>
        <v>0.99144120534576963</v>
      </c>
      <c r="DI324" s="93">
        <f t="shared" si="91"/>
        <v>0.90581553254422331</v>
      </c>
      <c r="DJ324" s="3">
        <f t="shared" si="92"/>
        <v>0.90594500890620011</v>
      </c>
      <c r="DL324" s="90">
        <f t="shared" si="101"/>
        <v>0</v>
      </c>
      <c r="DM324" s="91">
        <f t="shared" si="99"/>
        <v>0</v>
      </c>
      <c r="DN324" s="89">
        <f>SUM(DM$9:DM324)*RLR</f>
        <v>120</v>
      </c>
      <c r="DO324" s="90">
        <f>DN324-SUM(DP$9:DP324)</f>
        <v>11.28659893125598</v>
      </c>
      <c r="DP324" s="89">
        <f t="shared" si="100"/>
        <v>8.5289160689591845E-2</v>
      </c>
      <c r="DQ324" s="90">
        <f>SUM(DP$9:DP324)*RRF</f>
        <v>76.099380748120808</v>
      </c>
      <c r="DS324" s="2">
        <f t="shared" si="93"/>
        <v>1.5</v>
      </c>
      <c r="DT324" s="2">
        <f t="shared" si="94"/>
        <v>0.75</v>
      </c>
    </row>
    <row r="325" spans="90:124" x14ac:dyDescent="0.25">
      <c r="CL325" s="14">
        <f t="shared" si="95"/>
        <v>3.16</v>
      </c>
      <c r="CM325" s="59">
        <f>IF('Baseline model'!$B$4="AY",0,IFERROR(P*INDEX('UWYr writing pattern'!$C$4:$C$18,MATCH('Baseline model'!$CL325,'UWYr writing pattern'!$A$4:$A$18,0)) / 25,CM324))</f>
        <v>0</v>
      </c>
      <c r="CN325" s="36">
        <f t="shared" si="96"/>
        <v>0.84304127344157165</v>
      </c>
      <c r="CP325" s="34">
        <f t="shared" si="97"/>
        <v>1.2838191981343733E-2</v>
      </c>
      <c r="CQ325" s="31">
        <f>SUM($CP$9:CP325)*RLR</f>
        <v>118.98835047186998</v>
      </c>
      <c r="CR325" s="32"/>
      <c r="CS325" s="36">
        <f>CQ325-SUM($CU$9:CU325)</f>
        <v>20.212570580694404</v>
      </c>
      <c r="CU325" s="31">
        <f t="shared" si="98"/>
        <v>0.15262341121146189</v>
      </c>
      <c r="CV325" s="36">
        <f>SUM($CU$9:CU325)*RRF</f>
        <v>69.143045923822896</v>
      </c>
      <c r="CW325" s="33"/>
      <c r="CX325" s="36">
        <f t="shared" si="83"/>
        <v>89.3556165045173</v>
      </c>
      <c r="CY325" s="33"/>
      <c r="CZ325" s="31">
        <f t="shared" si="84"/>
        <v>0.70815466969092</v>
      </c>
      <c r="DA325" s="31">
        <f t="shared" si="85"/>
        <v>14.148799406486082</v>
      </c>
      <c r="DB325" s="31">
        <f t="shared" si="86"/>
        <v>14.856954076177002</v>
      </c>
      <c r="DC325" s="31">
        <f t="shared" si="87"/>
        <v>-5.3556165045173003</v>
      </c>
      <c r="DD325" s="31"/>
      <c r="DE325" s="33">
        <f t="shared" si="88"/>
        <v>0.82313149909312977</v>
      </c>
      <c r="DF325" s="33">
        <f t="shared" si="89"/>
        <v>1.0637573393394917</v>
      </c>
      <c r="DG325" s="3"/>
      <c r="DH325" s="33">
        <f t="shared" si="90"/>
        <v>0.9915695872655832</v>
      </c>
      <c r="DI325" s="93">
        <f t="shared" si="91"/>
        <v>0.90651927372194152</v>
      </c>
      <c r="DJ325" s="3">
        <f t="shared" si="92"/>
        <v>0.90665042133940366</v>
      </c>
      <c r="DL325" s="90">
        <f t="shared" si="101"/>
        <v>0</v>
      </c>
      <c r="DM325" s="91">
        <f t="shared" si="99"/>
        <v>0</v>
      </c>
      <c r="DN325" s="89">
        <f>SUM(DM$9:DM325)*RLR</f>
        <v>120</v>
      </c>
      <c r="DO325" s="90">
        <f>DN325-SUM(DP$9:DP325)</f>
        <v>11.201949439271559</v>
      </c>
      <c r="DP325" s="89">
        <f t="shared" si="100"/>
        <v>8.4649491984419858E-2</v>
      </c>
      <c r="DQ325" s="90">
        <f>SUM(DP$9:DP325)*RRF</f>
        <v>76.158635392509908</v>
      </c>
      <c r="DS325" s="2">
        <f t="shared" si="93"/>
        <v>1.5</v>
      </c>
      <c r="DT325" s="2">
        <f t="shared" si="94"/>
        <v>0.75</v>
      </c>
    </row>
    <row r="326" spans="90:124" x14ac:dyDescent="0.25">
      <c r="CL326" s="14">
        <f t="shared" si="95"/>
        <v>3.17</v>
      </c>
      <c r="CM326" s="59">
        <f>IF('Baseline model'!$B$4="AY",0,IFERROR(P*INDEX('UWYr writing pattern'!$C$4:$C$18,MATCH('Baseline model'!$CL326,'UWYr writing pattern'!$A$4:$A$18,0)) / 25,CM325))</f>
        <v>0</v>
      </c>
      <c r="CN326" s="36">
        <f t="shared" si="96"/>
        <v>0.83039565433994811</v>
      </c>
      <c r="CP326" s="34">
        <f t="shared" si="97"/>
        <v>1.2645619101623576E-2</v>
      </c>
      <c r="CQ326" s="31">
        <f>SUM($CP$9:CP326)*RLR</f>
        <v>119.00352521479192</v>
      </c>
      <c r="CR326" s="32"/>
      <c r="CS326" s="36">
        <f>CQ326-SUM($CU$9:CU326)</f>
        <v>20.076151044261138</v>
      </c>
      <c r="CU326" s="31">
        <f t="shared" si="98"/>
        <v>0.15159427935520803</v>
      </c>
      <c r="CV326" s="36">
        <f>SUM($CU$9:CU326)*RRF</f>
        <v>69.249161919371545</v>
      </c>
      <c r="CW326" s="33"/>
      <c r="CX326" s="36">
        <f t="shared" si="83"/>
        <v>89.325312963632683</v>
      </c>
      <c r="CY326" s="33"/>
      <c r="CZ326" s="31">
        <f t="shared" si="84"/>
        <v>0.69753234964555633</v>
      </c>
      <c r="DA326" s="31">
        <f t="shared" si="85"/>
        <v>14.053305730982796</v>
      </c>
      <c r="DB326" s="31">
        <f t="shared" si="86"/>
        <v>14.750838080628352</v>
      </c>
      <c r="DC326" s="31">
        <f t="shared" si="87"/>
        <v>-5.3253129636326832</v>
      </c>
      <c r="DD326" s="31"/>
      <c r="DE326" s="33">
        <f t="shared" si="88"/>
        <v>0.82439478475442318</v>
      </c>
      <c r="DF326" s="33">
        <f t="shared" si="89"/>
        <v>1.0633965829003891</v>
      </c>
      <c r="DG326" s="3"/>
      <c r="DH326" s="33">
        <f t="shared" si="90"/>
        <v>0.99169604345659934</v>
      </c>
      <c r="DI326" s="93">
        <f t="shared" si="91"/>
        <v>0.90721775658415826</v>
      </c>
      <c r="DJ326" s="3">
        <f t="shared" si="92"/>
        <v>0.90735054317935815</v>
      </c>
      <c r="DL326" s="90">
        <f t="shared" si="101"/>
        <v>0</v>
      </c>
      <c r="DM326" s="91">
        <f t="shared" si="99"/>
        <v>0</v>
      </c>
      <c r="DN326" s="89">
        <f>SUM(DM$9:DM326)*RLR</f>
        <v>120</v>
      </c>
      <c r="DO326" s="90">
        <f>DN326-SUM(DP$9:DP326)</f>
        <v>11.117934818477025</v>
      </c>
      <c r="DP326" s="89">
        <f t="shared" si="100"/>
        <v>8.4014620794536685E-2</v>
      </c>
      <c r="DQ326" s="90">
        <f>SUM(DP$9:DP326)*RRF</f>
        <v>76.217445627066084</v>
      </c>
      <c r="DS326" s="2">
        <f t="shared" si="93"/>
        <v>1.5</v>
      </c>
      <c r="DT326" s="2">
        <f t="shared" si="94"/>
        <v>0.75</v>
      </c>
    </row>
    <row r="327" spans="90:124" x14ac:dyDescent="0.25">
      <c r="CL327" s="14">
        <f t="shared" si="95"/>
        <v>3.18</v>
      </c>
      <c r="CM327" s="59">
        <f>IF('Baseline model'!$B$4="AY",0,IFERROR(P*INDEX('UWYr writing pattern'!$C$4:$C$18,MATCH('Baseline model'!$CL327,'UWYr writing pattern'!$A$4:$A$18,0)) / 25,CM326))</f>
        <v>0</v>
      </c>
      <c r="CN327" s="36">
        <f t="shared" si="96"/>
        <v>0.8179397195248489</v>
      </c>
      <c r="CP327" s="34">
        <f t="shared" si="97"/>
        <v>1.2455934815099221E-2</v>
      </c>
      <c r="CQ327" s="31">
        <f>SUM($CP$9:CP327)*RLR</f>
        <v>119.01847233657003</v>
      </c>
      <c r="CR327" s="32"/>
      <c r="CS327" s="36">
        <f>CQ327-SUM($CU$9:CU327)</f>
        <v>19.940527033207289</v>
      </c>
      <c r="CU327" s="31">
        <f t="shared" si="98"/>
        <v>0.15057113283195853</v>
      </c>
      <c r="CV327" s="36">
        <f>SUM($CU$9:CU327)*RRF</f>
        <v>69.354561712353913</v>
      </c>
      <c r="CW327" s="33"/>
      <c r="CX327" s="36">
        <f t="shared" si="83"/>
        <v>89.295088745561202</v>
      </c>
      <c r="CY327" s="33"/>
      <c r="CZ327" s="31">
        <f t="shared" si="84"/>
        <v>0.68706936440087307</v>
      </c>
      <c r="DA327" s="31">
        <f t="shared" si="85"/>
        <v>13.958368923245102</v>
      </c>
      <c r="DB327" s="31">
        <f t="shared" si="86"/>
        <v>14.645438287645975</v>
      </c>
      <c r="DC327" s="31">
        <f t="shared" si="87"/>
        <v>-5.2950887455612019</v>
      </c>
      <c r="DD327" s="31"/>
      <c r="DE327" s="33">
        <f t="shared" si="88"/>
        <v>0.82564954419468939</v>
      </c>
      <c r="DF327" s="33">
        <f t="shared" si="89"/>
        <v>1.0630367707804904</v>
      </c>
      <c r="DG327" s="3"/>
      <c r="DH327" s="33">
        <f t="shared" si="90"/>
        <v>0.99182060280475026</v>
      </c>
      <c r="DI327" s="93">
        <f t="shared" si="91"/>
        <v>0.90791102042071881</v>
      </c>
      <c r="DJ327" s="3">
        <f t="shared" si="92"/>
        <v>0.90804541410551298</v>
      </c>
      <c r="DL327" s="90">
        <f t="shared" si="101"/>
        <v>0</v>
      </c>
      <c r="DM327" s="91">
        <f t="shared" si="99"/>
        <v>0</v>
      </c>
      <c r="DN327" s="89">
        <f>SUM(DM$9:DM327)*RLR</f>
        <v>120</v>
      </c>
      <c r="DO327" s="90">
        <f>DN327-SUM(DP$9:DP327)</f>
        <v>11.034550307338449</v>
      </c>
      <c r="DP327" s="89">
        <f t="shared" si="100"/>
        <v>8.3384511138577685E-2</v>
      </c>
      <c r="DQ327" s="90">
        <f>SUM(DP$9:DP327)*RRF</f>
        <v>76.275814784863087</v>
      </c>
      <c r="DS327" s="2">
        <f t="shared" si="93"/>
        <v>1.5</v>
      </c>
      <c r="DT327" s="2">
        <f t="shared" si="94"/>
        <v>0.75</v>
      </c>
    </row>
    <row r="328" spans="90:124" x14ac:dyDescent="0.25">
      <c r="CL328" s="14">
        <f t="shared" si="95"/>
        <v>3.19</v>
      </c>
      <c r="CM328" s="59">
        <f>IF('Baseline model'!$B$4="AY",0,IFERROR(P*INDEX('UWYr writing pattern'!$C$4:$C$18,MATCH('Baseline model'!$CL328,'UWYr writing pattern'!$A$4:$A$18,0)) / 25,CM327))</f>
        <v>0</v>
      </c>
      <c r="CN328" s="36">
        <f t="shared" si="96"/>
        <v>0.80567062373197618</v>
      </c>
      <c r="CP328" s="34">
        <f t="shared" si="97"/>
        <v>1.2269095792872733E-2</v>
      </c>
      <c r="CQ328" s="31">
        <f>SUM($CP$9:CP328)*RLR</f>
        <v>119.03319525152148</v>
      </c>
      <c r="CR328" s="32"/>
      <c r="CS328" s="36">
        <f>CQ328-SUM($CU$9:CU328)</f>
        <v>19.805695995409678</v>
      </c>
      <c r="CU328" s="31">
        <f t="shared" si="98"/>
        <v>0.14955395274905467</v>
      </c>
      <c r="CV328" s="36">
        <f>SUM($CU$9:CU328)*RRF</f>
        <v>69.459249479278256</v>
      </c>
      <c r="CW328" s="33"/>
      <c r="CX328" s="36">
        <f t="shared" si="83"/>
        <v>89.264945474687934</v>
      </c>
      <c r="CY328" s="33"/>
      <c r="CZ328" s="31">
        <f t="shared" si="84"/>
        <v>0.67676332393485994</v>
      </c>
      <c r="DA328" s="31">
        <f t="shared" si="85"/>
        <v>13.863987196786773</v>
      </c>
      <c r="DB328" s="31">
        <f t="shared" si="86"/>
        <v>14.540750520721634</v>
      </c>
      <c r="DC328" s="31">
        <f t="shared" si="87"/>
        <v>-5.2649454746879343</v>
      </c>
      <c r="DD328" s="31"/>
      <c r="DE328" s="33">
        <f t="shared" si="88"/>
        <v>0.8268958271342649</v>
      </c>
      <c r="DF328" s="33">
        <f t="shared" si="89"/>
        <v>1.0626779223177134</v>
      </c>
      <c r="DG328" s="3"/>
      <c r="DH328" s="33">
        <f t="shared" si="90"/>
        <v>0.99194329376267898</v>
      </c>
      <c r="DI328" s="93">
        <f t="shared" si="91"/>
        <v>0.90859910422789669</v>
      </c>
      <c r="DJ328" s="3">
        <f t="shared" si="92"/>
        <v>0.90873507349972149</v>
      </c>
      <c r="DL328" s="90">
        <f t="shared" si="101"/>
        <v>0</v>
      </c>
      <c r="DM328" s="91">
        <f t="shared" si="99"/>
        <v>0</v>
      </c>
      <c r="DN328" s="89">
        <f>SUM(DM$9:DM328)*RLR</f>
        <v>120</v>
      </c>
      <c r="DO328" s="90">
        <f>DN328-SUM(DP$9:DP328)</f>
        <v>10.95179118003341</v>
      </c>
      <c r="DP328" s="89">
        <f t="shared" si="100"/>
        <v>8.2759127305038371E-2</v>
      </c>
      <c r="DQ328" s="90">
        <f>SUM(DP$9:DP328)*RRF</f>
        <v>76.333746173976607</v>
      </c>
      <c r="DS328" s="2">
        <f t="shared" si="93"/>
        <v>1.5</v>
      </c>
      <c r="DT328" s="2">
        <f t="shared" si="94"/>
        <v>0.75</v>
      </c>
    </row>
    <row r="329" spans="90:124" x14ac:dyDescent="0.25">
      <c r="CL329" s="14">
        <f t="shared" si="95"/>
        <v>3.2</v>
      </c>
      <c r="CM329" s="59">
        <f>IF('Baseline model'!$B$4="AY",0,IFERROR(P*INDEX('UWYr writing pattern'!$C$4:$C$18,MATCH('Baseline model'!$CL329,'UWYr writing pattern'!$A$4:$A$18,0)) / 25,CM328))</f>
        <v>0</v>
      </c>
      <c r="CN329" s="36">
        <f t="shared" si="96"/>
        <v>0.79358556437599659</v>
      </c>
      <c r="CP329" s="34">
        <f t="shared" si="97"/>
        <v>1.2085059355979642E-2</v>
      </c>
      <c r="CQ329" s="31">
        <f>SUM($CP$9:CP329)*RLR</f>
        <v>119.04769732274866</v>
      </c>
      <c r="CR329" s="32"/>
      <c r="CS329" s="36">
        <f>CQ329-SUM($CU$9:CU329)</f>
        <v>19.671655346671287</v>
      </c>
      <c r="CU329" s="31">
        <f t="shared" si="98"/>
        <v>0.14854271996557258</v>
      </c>
      <c r="CV329" s="36">
        <f>SUM($CU$9:CU329)*RRF</f>
        <v>69.563229383254154</v>
      </c>
      <c r="CW329" s="33"/>
      <c r="CX329" s="36">
        <f t="shared" ref="CX329:CX392" si="102">CS329+CV329</f>
        <v>89.23488472992544</v>
      </c>
      <c r="CY329" s="33"/>
      <c r="CZ329" s="31">
        <f t="shared" ref="CZ329:CZ392" si="103" xml:space="preserve"> CN329*RLR*RRF</f>
        <v>0.66661187407583711</v>
      </c>
      <c r="DA329" s="31">
        <f t="shared" ref="DA329:DA392" si="104">CS329*RRF</f>
        <v>13.770158742669899</v>
      </c>
      <c r="DB329" s="31">
        <f t="shared" ref="DB329:DB392" si="105">CZ329+DA329</f>
        <v>14.436770616745736</v>
      </c>
      <c r="DC329" s="31">
        <f t="shared" ref="DC329:DC392" si="106">P*RLR*RRF - CX329</f>
        <v>-5.2348847299254402</v>
      </c>
      <c r="DD329" s="31"/>
      <c r="DE329" s="33">
        <f t="shared" ref="DE329:DE392" si="107">CV329/(P*RLR*RRF)</f>
        <v>0.82813368313397806</v>
      </c>
      <c r="DF329" s="33">
        <f t="shared" ref="DF329:DF392" si="108">CX329/(P*RLR*RRF)</f>
        <v>1.0623200563086361</v>
      </c>
      <c r="DG329" s="3"/>
      <c r="DH329" s="33">
        <f t="shared" ref="DH329:DH392" si="109">CQ329/(P*RLR)</f>
        <v>0.9920641443562388</v>
      </c>
      <c r="DI329" s="93">
        <f t="shared" ref="DI329:DI392" si="110">(1-EXP(-CL329*kp))</f>
        <v>0.90928204671058754</v>
      </c>
      <c r="DJ329" s="3">
        <f t="shared" ref="DJ329:DJ392" si="111">DQ329/(P*RLR*RRF)</f>
        <v>0.9094195604484735</v>
      </c>
      <c r="DL329" s="90">
        <f t="shared" si="101"/>
        <v>0</v>
      </c>
      <c r="DM329" s="91">
        <f t="shared" si="99"/>
        <v>0</v>
      </c>
      <c r="DN329" s="89">
        <f>SUM(DM$9:DM329)*RLR</f>
        <v>120</v>
      </c>
      <c r="DO329" s="90">
        <f>DN329-SUM(DP$9:DP329)</f>
        <v>10.869652746183164</v>
      </c>
      <c r="DP329" s="89">
        <f t="shared" si="100"/>
        <v>8.2138433850250575E-2</v>
      </c>
      <c r="DQ329" s="90">
        <f>SUM(DP$9:DP329)*RRF</f>
        <v>76.391243077671774</v>
      </c>
      <c r="DS329" s="2">
        <f t="shared" ref="DS329:DS392" si="112">ker</f>
        <v>1.5</v>
      </c>
      <c r="DT329" s="2">
        <f t="shared" ref="DT329:DT392" si="113">kp</f>
        <v>0.75</v>
      </c>
    </row>
    <row r="330" spans="90:124" x14ac:dyDescent="0.25">
      <c r="CL330" s="14">
        <f t="shared" ref="CL330:CL393" si="114">ROUND(CL329+delt.t,3)</f>
        <v>3.21</v>
      </c>
      <c r="CM330" s="59">
        <f>IF('Baseline model'!$B$4="AY",0,IFERROR(P*INDEX('UWYr writing pattern'!$C$4:$C$18,MATCH('Baseline model'!$CL330,'UWYr writing pattern'!$A$4:$A$18,0)) / 25,CM329))</f>
        <v>0</v>
      </c>
      <c r="CN330" s="36">
        <f t="shared" ref="CN330:CN393" si="115">CN329-CP330+CM330</f>
        <v>0.78168178091035667</v>
      </c>
      <c r="CP330" s="34">
        <f t="shared" ref="CP330:CP393" si="116">CN329*ker*delt.t</f>
        <v>1.1903783465639948E-2</v>
      </c>
      <c r="CQ330" s="31">
        <f>SUM($CP$9:CP330)*RLR</f>
        <v>119.06198186290743</v>
      </c>
      <c r="CR330" s="32"/>
      <c r="CS330" s="36">
        <f>CQ330-SUM($CU$9:CU330)</f>
        <v>19.538402471730024</v>
      </c>
      <c r="CU330" s="31">
        <f t="shared" ref="CU330:CU393" si="117">CS329*kp*delt.t</f>
        <v>0.14753741510003465</v>
      </c>
      <c r="CV330" s="36">
        <f>SUM($CU$9:CU330)*RRF</f>
        <v>69.666505573824182</v>
      </c>
      <c r="CW330" s="33"/>
      <c r="CX330" s="36">
        <f t="shared" si="102"/>
        <v>89.204908045554205</v>
      </c>
      <c r="CY330" s="33"/>
      <c r="CZ330" s="31">
        <f t="shared" si="103"/>
        <v>0.65661269596469951</v>
      </c>
      <c r="DA330" s="31">
        <f t="shared" si="104"/>
        <v>13.676881730211015</v>
      </c>
      <c r="DB330" s="31">
        <f t="shared" si="105"/>
        <v>14.333494426175715</v>
      </c>
      <c r="DC330" s="31">
        <f t="shared" si="106"/>
        <v>-5.2049080455542054</v>
      </c>
      <c r="DD330" s="31"/>
      <c r="DE330" s="33">
        <f t="shared" si="107"/>
        <v>0.82936316159314505</v>
      </c>
      <c r="DF330" s="33">
        <f t="shared" si="108"/>
        <v>1.0619631910185023</v>
      </c>
      <c r="DG330" s="3"/>
      <c r="DH330" s="33">
        <f t="shared" si="109"/>
        <v>0.9921831821908953</v>
      </c>
      <c r="DI330" s="93">
        <f t="shared" si="110"/>
        <v>0.90995988628448599</v>
      </c>
      <c r="DJ330" s="3">
        <f t="shared" si="111"/>
        <v>0.91009891374511009</v>
      </c>
      <c r="DL330" s="90">
        <f t="shared" si="101"/>
        <v>0</v>
      </c>
      <c r="DM330" s="91">
        <f t="shared" ref="DM330:DM393" si="118">DL329*P*delt.t</f>
        <v>0</v>
      </c>
      <c r="DN330" s="89">
        <f>SUM(DM$9:DM330)*RLR</f>
        <v>120</v>
      </c>
      <c r="DO330" s="90">
        <f>DN330-SUM(DP$9:DP330)</f>
        <v>10.788130350586783</v>
      </c>
      <c r="DP330" s="89">
        <f t="shared" ref="DP330:DP393" si="119">DO329*kp*delt.t</f>
        <v>8.1522395596373726E-2</v>
      </c>
      <c r="DQ330" s="90">
        <f>SUM(DP$9:DP330)*RRF</f>
        <v>76.448308754589249</v>
      </c>
      <c r="DS330" s="2">
        <f t="shared" si="112"/>
        <v>1.5</v>
      </c>
      <c r="DT330" s="2">
        <f t="shared" si="113"/>
        <v>0.75</v>
      </c>
    </row>
    <row r="331" spans="90:124" x14ac:dyDescent="0.25">
      <c r="CL331" s="14">
        <f t="shared" si="114"/>
        <v>3.22</v>
      </c>
      <c r="CM331" s="59">
        <f>IF('Baseline model'!$B$4="AY",0,IFERROR(P*INDEX('UWYr writing pattern'!$C$4:$C$18,MATCH('Baseline model'!$CL331,'UWYr writing pattern'!$A$4:$A$18,0)) / 25,CM330))</f>
        <v>0</v>
      </c>
      <c r="CN331" s="36">
        <f t="shared" si="115"/>
        <v>0.76995655419670128</v>
      </c>
      <c r="CP331" s="34">
        <f t="shared" si="116"/>
        <v>1.172522671365535E-2</v>
      </c>
      <c r="CQ331" s="31">
        <f>SUM($CP$9:CP331)*RLR</f>
        <v>119.0760521349638</v>
      </c>
      <c r="CR331" s="32"/>
      <c r="CS331" s="36">
        <f>CQ331-SUM($CU$9:CU331)</f>
        <v>19.405934725248414</v>
      </c>
      <c r="CU331" s="31">
        <f t="shared" si="117"/>
        <v>0.14653801853797518</v>
      </c>
      <c r="CV331" s="36">
        <f>SUM($CU$9:CU331)*RRF</f>
        <v>69.769082186800773</v>
      </c>
      <c r="CW331" s="33"/>
      <c r="CX331" s="36">
        <f t="shared" si="102"/>
        <v>89.175016912049188</v>
      </c>
      <c r="CY331" s="33"/>
      <c r="CZ331" s="31">
        <f t="shared" si="103"/>
        <v>0.64676350552522899</v>
      </c>
      <c r="DA331" s="31">
        <f t="shared" si="104"/>
        <v>13.58415430767389</v>
      </c>
      <c r="DB331" s="31">
        <f t="shared" si="105"/>
        <v>14.230917813199119</v>
      </c>
      <c r="DC331" s="31">
        <f t="shared" si="106"/>
        <v>-5.1750169120491876</v>
      </c>
      <c r="DD331" s="31"/>
      <c r="DE331" s="33">
        <f t="shared" si="107"/>
        <v>0.83058431174762826</v>
      </c>
      <c r="DF331" s="33">
        <f t="shared" si="108"/>
        <v>1.0616073441910618</v>
      </c>
      <c r="DG331" s="3"/>
      <c r="DH331" s="33">
        <f t="shared" si="109"/>
        <v>0.99230043445803173</v>
      </c>
      <c r="DI331" s="93">
        <f t="shared" si="110"/>
        <v>0.91063266107824681</v>
      </c>
      <c r="DJ331" s="3">
        <f t="shared" si="111"/>
        <v>0.91077317189202167</v>
      </c>
      <c r="DL331" s="90">
        <f t="shared" ref="DL331:DL394" si="120">DL330-DM331+CM331</f>
        <v>0</v>
      </c>
      <c r="DM331" s="91">
        <f t="shared" si="118"/>
        <v>0</v>
      </c>
      <c r="DN331" s="89">
        <f>SUM(DM$9:DM331)*RLR</f>
        <v>120</v>
      </c>
      <c r="DO331" s="90">
        <f>DN331-SUM(DP$9:DP331)</f>
        <v>10.707219372957383</v>
      </c>
      <c r="DP331" s="89">
        <f t="shared" si="119"/>
        <v>8.0910977629400874E-2</v>
      </c>
      <c r="DQ331" s="90">
        <f>SUM(DP$9:DP331)*RRF</f>
        <v>76.504946438929821</v>
      </c>
      <c r="DS331" s="2">
        <f t="shared" si="112"/>
        <v>1.5</v>
      </c>
      <c r="DT331" s="2">
        <f t="shared" si="113"/>
        <v>0.75</v>
      </c>
    </row>
    <row r="332" spans="90:124" x14ac:dyDescent="0.25">
      <c r="CL332" s="14">
        <f t="shared" si="114"/>
        <v>3.23</v>
      </c>
      <c r="CM332" s="59">
        <f>IF('Baseline model'!$B$4="AY",0,IFERROR(P*INDEX('UWYr writing pattern'!$C$4:$C$18,MATCH('Baseline model'!$CL332,'UWYr writing pattern'!$A$4:$A$18,0)) / 25,CM331))</f>
        <v>0</v>
      </c>
      <c r="CN332" s="36">
        <f t="shared" si="115"/>
        <v>0.75840720588375077</v>
      </c>
      <c r="CP332" s="34">
        <f t="shared" si="116"/>
        <v>1.1549348312950519E-2</v>
      </c>
      <c r="CQ332" s="31">
        <f>SUM($CP$9:CP332)*RLR</f>
        <v>119.08991135293935</v>
      </c>
      <c r="CR332" s="32"/>
      <c r="CS332" s="36">
        <f>CQ332-SUM($CU$9:CU332)</f>
        <v>19.2742494327846</v>
      </c>
      <c r="CU332" s="31">
        <f t="shared" si="117"/>
        <v>0.14554451043936312</v>
      </c>
      <c r="CV332" s="36">
        <f>SUM($CU$9:CU332)*RRF</f>
        <v>69.870963344108318</v>
      </c>
      <c r="CW332" s="33"/>
      <c r="CX332" s="36">
        <f t="shared" si="102"/>
        <v>89.145212776892919</v>
      </c>
      <c r="CY332" s="33"/>
      <c r="CZ332" s="31">
        <f t="shared" si="103"/>
        <v>0.63706205294235052</v>
      </c>
      <c r="DA332" s="31">
        <f t="shared" si="104"/>
        <v>13.49197460294922</v>
      </c>
      <c r="DB332" s="31">
        <f t="shared" si="105"/>
        <v>14.129036655891571</v>
      </c>
      <c r="DC332" s="31">
        <f t="shared" si="106"/>
        <v>-5.1452127768929188</v>
      </c>
      <c r="DD332" s="31"/>
      <c r="DE332" s="33">
        <f t="shared" si="107"/>
        <v>0.83179718266795621</v>
      </c>
      <c r="DF332" s="33">
        <f t="shared" si="108"/>
        <v>1.061252533058249</v>
      </c>
      <c r="DG332" s="3"/>
      <c r="DH332" s="33">
        <f t="shared" si="109"/>
        <v>0.99241592794116129</v>
      </c>
      <c r="DI332" s="93">
        <f t="shared" si="110"/>
        <v>0.91130040893562958</v>
      </c>
      <c r="DJ332" s="3">
        <f t="shared" si="111"/>
        <v>0.9114423731028316</v>
      </c>
      <c r="DL332" s="90">
        <f t="shared" si="120"/>
        <v>0</v>
      </c>
      <c r="DM332" s="91">
        <f t="shared" si="118"/>
        <v>0</v>
      </c>
      <c r="DN332" s="89">
        <f>SUM(DM$9:DM332)*RLR</f>
        <v>120</v>
      </c>
      <c r="DO332" s="90">
        <f>DN332-SUM(DP$9:DP332)</f>
        <v>10.626915227660206</v>
      </c>
      <c r="DP332" s="89">
        <f t="shared" si="119"/>
        <v>8.0304145297180371E-2</v>
      </c>
      <c r="DQ332" s="90">
        <f>SUM(DP$9:DP332)*RRF</f>
        <v>76.561159340637857</v>
      </c>
      <c r="DS332" s="2">
        <f t="shared" si="112"/>
        <v>1.5</v>
      </c>
      <c r="DT332" s="2">
        <f t="shared" si="113"/>
        <v>0.75</v>
      </c>
    </row>
    <row r="333" spans="90:124" x14ac:dyDescent="0.25">
      <c r="CL333" s="14">
        <f t="shared" si="114"/>
        <v>3.24</v>
      </c>
      <c r="CM333" s="59">
        <f>IF('Baseline model'!$B$4="AY",0,IFERROR(P*INDEX('UWYr writing pattern'!$C$4:$C$18,MATCH('Baseline model'!$CL333,'UWYr writing pattern'!$A$4:$A$18,0)) / 25,CM332))</f>
        <v>0</v>
      </c>
      <c r="CN333" s="36">
        <f t="shared" si="115"/>
        <v>0.74703109779549448</v>
      </c>
      <c r="CP333" s="34">
        <f t="shared" si="116"/>
        <v>1.1376108088256261E-2</v>
      </c>
      <c r="CQ333" s="31">
        <f>SUM($CP$9:CP333)*RLR</f>
        <v>119.10356268264526</v>
      </c>
      <c r="CR333" s="32"/>
      <c r="CS333" s="36">
        <f>CQ333-SUM($CU$9:CU333)</f>
        <v>19.143343891744621</v>
      </c>
      <c r="CU333" s="31">
        <f t="shared" si="117"/>
        <v>0.1445568707458845</v>
      </c>
      <c r="CV333" s="36">
        <f>SUM($CU$9:CU333)*RRF</f>
        <v>69.972153153630444</v>
      </c>
      <c r="CW333" s="33"/>
      <c r="CX333" s="36">
        <f t="shared" si="102"/>
        <v>89.115497045375065</v>
      </c>
      <c r="CY333" s="33"/>
      <c r="CZ333" s="31">
        <f t="shared" si="103"/>
        <v>0.62750612214821533</v>
      </c>
      <c r="DA333" s="31">
        <f t="shared" si="104"/>
        <v>13.400340724221234</v>
      </c>
      <c r="DB333" s="31">
        <f t="shared" si="105"/>
        <v>14.027846846369449</v>
      </c>
      <c r="DC333" s="31">
        <f t="shared" si="106"/>
        <v>-5.115497045375065</v>
      </c>
      <c r="DD333" s="31"/>
      <c r="DE333" s="33">
        <f t="shared" si="107"/>
        <v>0.83300182325750527</v>
      </c>
      <c r="DF333" s="33">
        <f t="shared" si="108"/>
        <v>1.0608987743497031</v>
      </c>
      <c r="DG333" s="3"/>
      <c r="DH333" s="33">
        <f t="shared" si="109"/>
        <v>0.99252968902204386</v>
      </c>
      <c r="DI333" s="93">
        <f t="shared" si="110"/>
        <v>0.9119631674176274</v>
      </c>
      <c r="DJ333" s="3">
        <f t="shared" si="111"/>
        <v>0.9121065553045602</v>
      </c>
      <c r="DL333" s="90">
        <f t="shared" si="120"/>
        <v>0</v>
      </c>
      <c r="DM333" s="91">
        <f t="shared" si="118"/>
        <v>0</v>
      </c>
      <c r="DN333" s="89">
        <f>SUM(DM$9:DM333)*RLR</f>
        <v>120</v>
      </c>
      <c r="DO333" s="90">
        <f>DN333-SUM(DP$9:DP333)</f>
        <v>10.547213363452755</v>
      </c>
      <c r="DP333" s="89">
        <f t="shared" si="119"/>
        <v>7.9701864207451539E-2</v>
      </c>
      <c r="DQ333" s="90">
        <f>SUM(DP$9:DP333)*RRF</f>
        <v>76.61695064558306</v>
      </c>
      <c r="DS333" s="2">
        <f t="shared" si="112"/>
        <v>1.5</v>
      </c>
      <c r="DT333" s="2">
        <f t="shared" si="113"/>
        <v>0.75</v>
      </c>
    </row>
    <row r="334" spans="90:124" x14ac:dyDescent="0.25">
      <c r="CL334" s="14">
        <f t="shared" si="114"/>
        <v>3.25</v>
      </c>
      <c r="CM334" s="59">
        <f>IF('Baseline model'!$B$4="AY",0,IFERROR(P*INDEX('UWYr writing pattern'!$C$4:$C$18,MATCH('Baseline model'!$CL334,'UWYr writing pattern'!$A$4:$A$18,0)) / 25,CM333))</f>
        <v>0</v>
      </c>
      <c r="CN334" s="36">
        <f t="shared" si="115"/>
        <v>0.73582563132856205</v>
      </c>
      <c r="CP334" s="34">
        <f t="shared" si="116"/>
        <v>1.1205466466932417E-2</v>
      </c>
      <c r="CQ334" s="31">
        <f>SUM($CP$9:CP334)*RLR</f>
        <v>119.11700924240557</v>
      </c>
      <c r="CR334" s="32"/>
      <c r="CS334" s="36">
        <f>CQ334-SUM($CU$9:CU334)</f>
        <v>19.01321537231685</v>
      </c>
      <c r="CU334" s="31">
        <f t="shared" si="117"/>
        <v>0.14357507918808465</v>
      </c>
      <c r="CV334" s="36">
        <f>SUM($CU$9:CU334)*RRF</f>
        <v>70.072655709062104</v>
      </c>
      <c r="CW334" s="33"/>
      <c r="CX334" s="36">
        <f t="shared" si="102"/>
        <v>89.085871081378954</v>
      </c>
      <c r="CY334" s="33"/>
      <c r="CZ334" s="31">
        <f t="shared" si="103"/>
        <v>0.61809353031599212</v>
      </c>
      <c r="DA334" s="31">
        <f t="shared" si="104"/>
        <v>13.309250760621794</v>
      </c>
      <c r="DB334" s="31">
        <f t="shared" si="105"/>
        <v>13.927344290937786</v>
      </c>
      <c r="DC334" s="31">
        <f t="shared" si="106"/>
        <v>-5.0858710813789543</v>
      </c>
      <c r="DD334" s="31"/>
      <c r="DE334" s="33">
        <f t="shared" si="107"/>
        <v>0.83419828225073933</v>
      </c>
      <c r="DF334" s="33">
        <f t="shared" si="108"/>
        <v>1.0605460843021304</v>
      </c>
      <c r="DG334" s="3"/>
      <c r="DH334" s="33">
        <f t="shared" si="109"/>
        <v>0.9926417436867131</v>
      </c>
      <c r="DI334" s="93">
        <f t="shared" si="110"/>
        <v>0.91262097380457963</v>
      </c>
      <c r="DJ334" s="3">
        <f t="shared" si="111"/>
        <v>0.91276575613977595</v>
      </c>
      <c r="DL334" s="90">
        <f t="shared" si="120"/>
        <v>0</v>
      </c>
      <c r="DM334" s="91">
        <f t="shared" si="118"/>
        <v>0</v>
      </c>
      <c r="DN334" s="89">
        <f>SUM(DM$9:DM334)*RLR</f>
        <v>120</v>
      </c>
      <c r="DO334" s="90">
        <f>DN334-SUM(DP$9:DP334)</f>
        <v>10.468109263226864</v>
      </c>
      <c r="DP334" s="89">
        <f t="shared" si="119"/>
        <v>7.910410022589566E-2</v>
      </c>
      <c r="DQ334" s="90">
        <f>SUM(DP$9:DP334)*RRF</f>
        <v>76.672323515741184</v>
      </c>
      <c r="DS334" s="2">
        <f t="shared" si="112"/>
        <v>1.5</v>
      </c>
      <c r="DT334" s="2">
        <f t="shared" si="113"/>
        <v>0.75</v>
      </c>
    </row>
    <row r="335" spans="90:124" x14ac:dyDescent="0.25">
      <c r="CL335" s="14">
        <f t="shared" si="114"/>
        <v>3.26</v>
      </c>
      <c r="CM335" s="59">
        <f>IF('Baseline model'!$B$4="AY",0,IFERROR(P*INDEX('UWYr writing pattern'!$C$4:$C$18,MATCH('Baseline model'!$CL335,'UWYr writing pattern'!$A$4:$A$18,0)) / 25,CM334))</f>
        <v>0</v>
      </c>
      <c r="CN335" s="36">
        <f t="shared" si="115"/>
        <v>0.72478824685863363</v>
      </c>
      <c r="CP335" s="34">
        <f t="shared" si="116"/>
        <v>1.103738446992843E-2</v>
      </c>
      <c r="CQ335" s="31">
        <f>SUM($CP$9:CP335)*RLR</f>
        <v>119.13025410376949</v>
      </c>
      <c r="CR335" s="32"/>
      <c r="CS335" s="36">
        <f>CQ335-SUM($CU$9:CU335)</f>
        <v>18.883861118388396</v>
      </c>
      <c r="CU335" s="31">
        <f t="shared" si="117"/>
        <v>0.14259911529237637</v>
      </c>
      <c r="CV335" s="36">
        <f>SUM($CU$9:CU335)*RRF</f>
        <v>70.172475089766763</v>
      </c>
      <c r="CW335" s="33"/>
      <c r="CX335" s="36">
        <f t="shared" si="102"/>
        <v>89.056336208155159</v>
      </c>
      <c r="CY335" s="33"/>
      <c r="CZ335" s="31">
        <f t="shared" si="103"/>
        <v>0.60882212736125219</v>
      </c>
      <c r="DA335" s="31">
        <f t="shared" si="104"/>
        <v>13.218702782871876</v>
      </c>
      <c r="DB335" s="31">
        <f t="shared" si="105"/>
        <v>13.827524910233128</v>
      </c>
      <c r="DC335" s="31">
        <f t="shared" si="106"/>
        <v>-5.0563362081551588</v>
      </c>
      <c r="DD335" s="31"/>
      <c r="DE335" s="33">
        <f t="shared" si="107"/>
        <v>0.83538660821150912</v>
      </c>
      <c r="DF335" s="33">
        <f t="shared" si="108"/>
        <v>1.0601944786685138</v>
      </c>
      <c r="DG335" s="3"/>
      <c r="DH335" s="33">
        <f t="shared" si="109"/>
        <v>0.99275211753141235</v>
      </c>
      <c r="DI335" s="93">
        <f t="shared" si="110"/>
        <v>0.9132738650982688</v>
      </c>
      <c r="DJ335" s="3">
        <f t="shared" si="111"/>
        <v>0.91342001296872777</v>
      </c>
      <c r="DL335" s="90">
        <f t="shared" si="120"/>
        <v>0</v>
      </c>
      <c r="DM335" s="91">
        <f t="shared" si="118"/>
        <v>0</v>
      </c>
      <c r="DN335" s="89">
        <f>SUM(DM$9:DM335)*RLR</f>
        <v>120</v>
      </c>
      <c r="DO335" s="90">
        <f>DN335-SUM(DP$9:DP335)</f>
        <v>10.389598443752661</v>
      </c>
      <c r="DP335" s="89">
        <f t="shared" si="119"/>
        <v>7.8510819474201479E-2</v>
      </c>
      <c r="DQ335" s="90">
        <f>SUM(DP$9:DP335)*RRF</f>
        <v>76.727281089373136</v>
      </c>
      <c r="DS335" s="2">
        <f t="shared" si="112"/>
        <v>1.5</v>
      </c>
      <c r="DT335" s="2">
        <f t="shared" si="113"/>
        <v>0.75</v>
      </c>
    </row>
    <row r="336" spans="90:124" x14ac:dyDescent="0.25">
      <c r="CL336" s="14">
        <f t="shared" si="114"/>
        <v>3.27</v>
      </c>
      <c r="CM336" s="59">
        <f>IF('Baseline model'!$B$4="AY",0,IFERROR(P*INDEX('UWYr writing pattern'!$C$4:$C$18,MATCH('Baseline model'!$CL336,'UWYr writing pattern'!$A$4:$A$18,0)) / 25,CM335))</f>
        <v>0</v>
      </c>
      <c r="CN336" s="36">
        <f t="shared" si="115"/>
        <v>0.7139164231557541</v>
      </c>
      <c r="CP336" s="34">
        <f t="shared" si="116"/>
        <v>1.0871823702879504E-2</v>
      </c>
      <c r="CQ336" s="31">
        <f>SUM($CP$9:CP336)*RLR</f>
        <v>119.14330029221296</v>
      </c>
      <c r="CR336" s="32"/>
      <c r="CS336" s="36">
        <f>CQ336-SUM($CU$9:CU336)</f>
        <v>18.755278348443952</v>
      </c>
      <c r="CU336" s="31">
        <f t="shared" si="117"/>
        <v>0.14162895838791298</v>
      </c>
      <c r="CV336" s="36">
        <f>SUM($CU$9:CU336)*RRF</f>
        <v>70.271615360638293</v>
      </c>
      <c r="CW336" s="33"/>
      <c r="CX336" s="36">
        <f t="shared" si="102"/>
        <v>89.026893709082245</v>
      </c>
      <c r="CY336" s="33"/>
      <c r="CZ336" s="31">
        <f t="shared" si="103"/>
        <v>0.59968979545083334</v>
      </c>
      <c r="DA336" s="31">
        <f t="shared" si="104"/>
        <v>13.128694843910765</v>
      </c>
      <c r="DB336" s="31">
        <f t="shared" si="105"/>
        <v>13.728384639361598</v>
      </c>
      <c r="DC336" s="31">
        <f t="shared" si="106"/>
        <v>-5.0268937090822448</v>
      </c>
      <c r="DD336" s="31"/>
      <c r="DE336" s="33">
        <f t="shared" si="107"/>
        <v>0.83656684953140825</v>
      </c>
      <c r="DF336" s="33">
        <f t="shared" si="108"/>
        <v>1.0598439727271696</v>
      </c>
      <c r="DG336" s="3"/>
      <c r="DH336" s="33">
        <f t="shared" si="109"/>
        <v>0.99286083576844131</v>
      </c>
      <c r="DI336" s="93">
        <f t="shared" si="110"/>
        <v>0.9139218780240026</v>
      </c>
      <c r="DJ336" s="3">
        <f t="shared" si="111"/>
        <v>0.91406936287146223</v>
      </c>
      <c r="DL336" s="90">
        <f t="shared" si="120"/>
        <v>0</v>
      </c>
      <c r="DM336" s="91">
        <f t="shared" si="118"/>
        <v>0</v>
      </c>
      <c r="DN336" s="89">
        <f>SUM(DM$9:DM336)*RLR</f>
        <v>120</v>
      </c>
      <c r="DO336" s="90">
        <f>DN336-SUM(DP$9:DP336)</f>
        <v>10.311676455424518</v>
      </c>
      <c r="DP336" s="89">
        <f t="shared" si="119"/>
        <v>7.7921988328144953E-2</v>
      </c>
      <c r="DQ336" s="90">
        <f>SUM(DP$9:DP336)*RRF</f>
        <v>76.781826481202827</v>
      </c>
      <c r="DS336" s="2">
        <f t="shared" si="112"/>
        <v>1.5</v>
      </c>
      <c r="DT336" s="2">
        <f t="shared" si="113"/>
        <v>0.75</v>
      </c>
    </row>
    <row r="337" spans="90:124" x14ac:dyDescent="0.25">
      <c r="CL337" s="14">
        <f t="shared" si="114"/>
        <v>3.28</v>
      </c>
      <c r="CM337" s="59">
        <f>IF('Baseline model'!$B$4="AY",0,IFERROR(P*INDEX('UWYr writing pattern'!$C$4:$C$18,MATCH('Baseline model'!$CL337,'UWYr writing pattern'!$A$4:$A$18,0)) / 25,CM336))</f>
        <v>0</v>
      </c>
      <c r="CN337" s="36">
        <f t="shared" si="115"/>
        <v>0.70320767680841778</v>
      </c>
      <c r="CP337" s="34">
        <f t="shared" si="116"/>
        <v>1.0708746347336311E-2</v>
      </c>
      <c r="CQ337" s="31">
        <f>SUM($CP$9:CP337)*RLR</f>
        <v>119.15615078782976</v>
      </c>
      <c r="CR337" s="32"/>
      <c r="CS337" s="36">
        <f>CQ337-SUM($CU$9:CU337)</f>
        <v>18.627464256447425</v>
      </c>
      <c r="CU337" s="31">
        <f t="shared" si="117"/>
        <v>0.14066458761332964</v>
      </c>
      <c r="CV337" s="36">
        <f>SUM($CU$9:CU337)*RRF</f>
        <v>70.370080571967634</v>
      </c>
      <c r="CW337" s="33"/>
      <c r="CX337" s="36">
        <f t="shared" si="102"/>
        <v>88.997544828415059</v>
      </c>
      <c r="CY337" s="33"/>
      <c r="CZ337" s="31">
        <f t="shared" si="103"/>
        <v>0.59069444851907094</v>
      </c>
      <c r="DA337" s="31">
        <f t="shared" si="104"/>
        <v>13.039224979513197</v>
      </c>
      <c r="DB337" s="31">
        <f t="shared" si="105"/>
        <v>13.629919428032268</v>
      </c>
      <c r="DC337" s="31">
        <f t="shared" si="106"/>
        <v>-4.9975448284150588</v>
      </c>
      <c r="DD337" s="31"/>
      <c r="DE337" s="33">
        <f t="shared" si="107"/>
        <v>0.83773905442818608</v>
      </c>
      <c r="DF337" s="33">
        <f t="shared" si="108"/>
        <v>1.0594945812906555</v>
      </c>
      <c r="DG337" s="3"/>
      <c r="DH337" s="33">
        <f t="shared" si="109"/>
        <v>0.99296792323191463</v>
      </c>
      <c r="DI337" s="93">
        <f t="shared" si="110"/>
        <v>0.91456504903267877</v>
      </c>
      <c r="DJ337" s="3">
        <f t="shared" si="111"/>
        <v>0.91471384264992628</v>
      </c>
      <c r="DL337" s="90">
        <f t="shared" si="120"/>
        <v>0</v>
      </c>
      <c r="DM337" s="91">
        <f t="shared" si="118"/>
        <v>0</v>
      </c>
      <c r="DN337" s="89">
        <f>SUM(DM$9:DM337)*RLR</f>
        <v>120</v>
      </c>
      <c r="DO337" s="90">
        <f>DN337-SUM(DP$9:DP337)</f>
        <v>10.234338882008828</v>
      </c>
      <c r="DP337" s="89">
        <f t="shared" si="119"/>
        <v>7.7337573415683883E-2</v>
      </c>
      <c r="DQ337" s="90">
        <f>SUM(DP$9:DP337)*RRF</f>
        <v>76.835962782593811</v>
      </c>
      <c r="DS337" s="2">
        <f t="shared" si="112"/>
        <v>1.5</v>
      </c>
      <c r="DT337" s="2">
        <f t="shared" si="113"/>
        <v>0.75</v>
      </c>
    </row>
    <row r="338" spans="90:124" x14ac:dyDescent="0.25">
      <c r="CL338" s="14">
        <f t="shared" si="114"/>
        <v>3.29</v>
      </c>
      <c r="CM338" s="59">
        <f>IF('Baseline model'!$B$4="AY",0,IFERROR(P*INDEX('UWYr writing pattern'!$C$4:$C$18,MATCH('Baseline model'!$CL338,'UWYr writing pattern'!$A$4:$A$18,0)) / 25,CM337))</f>
        <v>0</v>
      </c>
      <c r="CN338" s="36">
        <f t="shared" si="115"/>
        <v>0.6926595616562915</v>
      </c>
      <c r="CP338" s="34">
        <f t="shared" si="116"/>
        <v>1.0548115152126267E-2</v>
      </c>
      <c r="CQ338" s="31">
        <f>SUM($CP$9:CP338)*RLR</f>
        <v>119.16880852601231</v>
      </c>
      <c r="CR338" s="32"/>
      <c r="CS338" s="36">
        <f>CQ338-SUM($CU$9:CU338)</f>
        <v>18.500416012706623</v>
      </c>
      <c r="CU338" s="31">
        <f t="shared" si="117"/>
        <v>0.13970598192335568</v>
      </c>
      <c r="CV338" s="36">
        <f>SUM($CU$9:CU338)*RRF</f>
        <v>70.467874759313972</v>
      </c>
      <c r="CW338" s="33"/>
      <c r="CX338" s="36">
        <f t="shared" si="102"/>
        <v>88.968290772020595</v>
      </c>
      <c r="CY338" s="33"/>
      <c r="CZ338" s="31">
        <f t="shared" si="103"/>
        <v>0.58183403179128479</v>
      </c>
      <c r="DA338" s="31">
        <f t="shared" si="104"/>
        <v>12.950291208894635</v>
      </c>
      <c r="DB338" s="31">
        <f t="shared" si="105"/>
        <v>13.53212524068592</v>
      </c>
      <c r="DC338" s="31">
        <f t="shared" si="106"/>
        <v>-4.9682907720205947</v>
      </c>
      <c r="DD338" s="31"/>
      <c r="DE338" s="33">
        <f t="shared" si="107"/>
        <v>0.83890327094421391</v>
      </c>
      <c r="DF338" s="33">
        <f t="shared" si="108"/>
        <v>1.0591463187145309</v>
      </c>
      <c r="DG338" s="3"/>
      <c r="DH338" s="33">
        <f t="shared" si="109"/>
        <v>0.99307340438343594</v>
      </c>
      <c r="DI338" s="93">
        <f t="shared" si="110"/>
        <v>0.91520341430283625</v>
      </c>
      <c r="DJ338" s="3">
        <f t="shared" si="111"/>
        <v>0.91535348883005185</v>
      </c>
      <c r="DL338" s="90">
        <f t="shared" si="120"/>
        <v>0</v>
      </c>
      <c r="DM338" s="91">
        <f t="shared" si="118"/>
        <v>0</v>
      </c>
      <c r="DN338" s="89">
        <f>SUM(DM$9:DM338)*RLR</f>
        <v>120</v>
      </c>
      <c r="DO338" s="90">
        <f>DN338-SUM(DP$9:DP338)</f>
        <v>10.157581340393762</v>
      </c>
      <c r="DP338" s="89">
        <f t="shared" si="119"/>
        <v>7.6757541615066205E-2</v>
      </c>
      <c r="DQ338" s="90">
        <f>SUM(DP$9:DP338)*RRF</f>
        <v>76.889693061724358</v>
      </c>
      <c r="DS338" s="2">
        <f t="shared" si="112"/>
        <v>1.5</v>
      </c>
      <c r="DT338" s="2">
        <f t="shared" si="113"/>
        <v>0.75</v>
      </c>
    </row>
    <row r="339" spans="90:124" x14ac:dyDescent="0.25">
      <c r="CL339" s="14">
        <f t="shared" si="114"/>
        <v>3.3</v>
      </c>
      <c r="CM339" s="59">
        <f>IF('Baseline model'!$B$4="AY",0,IFERROR(P*INDEX('UWYr writing pattern'!$C$4:$C$18,MATCH('Baseline model'!$CL339,'UWYr writing pattern'!$A$4:$A$18,0)) / 25,CM338))</f>
        <v>0</v>
      </c>
      <c r="CN339" s="36">
        <f t="shared" si="115"/>
        <v>0.68226966823144708</v>
      </c>
      <c r="CP339" s="34">
        <f t="shared" si="116"/>
        <v>1.0389893424844372E-2</v>
      </c>
      <c r="CQ339" s="31">
        <f>SUM($CP$9:CP339)*RLR</f>
        <v>119.18127639812212</v>
      </c>
      <c r="CR339" s="32"/>
      <c r="CS339" s="36">
        <f>CQ339-SUM($CU$9:CU339)</f>
        <v>18.37413076472113</v>
      </c>
      <c r="CU339" s="31">
        <f t="shared" si="117"/>
        <v>0.13875312009529966</v>
      </c>
      <c r="CV339" s="36">
        <f>SUM($CU$9:CU339)*RRF</f>
        <v>70.565001943380693</v>
      </c>
      <c r="CW339" s="33"/>
      <c r="CX339" s="36">
        <f t="shared" si="102"/>
        <v>88.939132708101823</v>
      </c>
      <c r="CY339" s="33"/>
      <c r="CZ339" s="31">
        <f t="shared" si="103"/>
        <v>0.57310652131441553</v>
      </c>
      <c r="DA339" s="31">
        <f t="shared" si="104"/>
        <v>12.861891535304791</v>
      </c>
      <c r="DB339" s="31">
        <f t="shared" si="105"/>
        <v>13.434998056619206</v>
      </c>
      <c r="DC339" s="31">
        <f t="shared" si="106"/>
        <v>-4.9391327081018233</v>
      </c>
      <c r="DD339" s="31"/>
      <c r="DE339" s="33">
        <f t="shared" si="107"/>
        <v>0.84005954694500828</v>
      </c>
      <c r="DF339" s="33">
        <f t="shared" si="108"/>
        <v>1.0587991989059742</v>
      </c>
      <c r="DG339" s="3"/>
      <c r="DH339" s="33">
        <f t="shared" si="109"/>
        <v>0.99317730331768439</v>
      </c>
      <c r="DI339" s="93">
        <f t="shared" si="110"/>
        <v>0.91583700974268956</v>
      </c>
      <c r="DJ339" s="3">
        <f t="shared" si="111"/>
        <v>0.91598833766382659</v>
      </c>
      <c r="DL339" s="90">
        <f t="shared" si="120"/>
        <v>0</v>
      </c>
      <c r="DM339" s="91">
        <f t="shared" si="118"/>
        <v>0</v>
      </c>
      <c r="DN339" s="89">
        <f>SUM(DM$9:DM339)*RLR</f>
        <v>120</v>
      </c>
      <c r="DO339" s="90">
        <f>DN339-SUM(DP$9:DP339)</f>
        <v>10.081399480340806</v>
      </c>
      <c r="DP339" s="89">
        <f t="shared" si="119"/>
        <v>7.6181860052953215E-2</v>
      </c>
      <c r="DQ339" s="90">
        <f>SUM(DP$9:DP339)*RRF</f>
        <v>76.943020363761434</v>
      </c>
      <c r="DS339" s="2">
        <f t="shared" si="112"/>
        <v>1.5</v>
      </c>
      <c r="DT339" s="2">
        <f t="shared" si="113"/>
        <v>0.75</v>
      </c>
    </row>
    <row r="340" spans="90:124" x14ac:dyDescent="0.25">
      <c r="CL340" s="14">
        <f t="shared" si="114"/>
        <v>3.31</v>
      </c>
      <c r="CM340" s="59">
        <f>IF('Baseline model'!$B$4="AY",0,IFERROR(P*INDEX('UWYr writing pattern'!$C$4:$C$18,MATCH('Baseline model'!$CL340,'UWYr writing pattern'!$A$4:$A$18,0)) / 25,CM339))</f>
        <v>0</v>
      </c>
      <c r="CN340" s="36">
        <f t="shared" si="115"/>
        <v>0.67203562320797539</v>
      </c>
      <c r="CP340" s="34">
        <f t="shared" si="116"/>
        <v>1.0234045023471708E-2</v>
      </c>
      <c r="CQ340" s="31">
        <f>SUM($CP$9:CP340)*RLR</f>
        <v>119.19355725215028</v>
      </c>
      <c r="CR340" s="32"/>
      <c r="CS340" s="36">
        <f>CQ340-SUM($CU$9:CU340)</f>
        <v>18.248605638013885</v>
      </c>
      <c r="CU340" s="31">
        <f t="shared" si="117"/>
        <v>0.13780598073540848</v>
      </c>
      <c r="CV340" s="36">
        <f>SUM($CU$9:CU340)*RRF</f>
        <v>70.661466129895473</v>
      </c>
      <c r="CW340" s="33"/>
      <c r="CX340" s="36">
        <f t="shared" si="102"/>
        <v>88.910071767909358</v>
      </c>
      <c r="CY340" s="33"/>
      <c r="CZ340" s="31">
        <f t="shared" si="103"/>
        <v>0.56450992349469931</v>
      </c>
      <c r="DA340" s="31">
        <f t="shared" si="104"/>
        <v>12.774023946609718</v>
      </c>
      <c r="DB340" s="31">
        <f t="shared" si="105"/>
        <v>13.338533870104417</v>
      </c>
      <c r="DC340" s="31">
        <f t="shared" si="106"/>
        <v>-4.9100717679093577</v>
      </c>
      <c r="DD340" s="31"/>
      <c r="DE340" s="33">
        <f t="shared" si="107"/>
        <v>0.84120793011780326</v>
      </c>
      <c r="DF340" s="33">
        <f t="shared" si="108"/>
        <v>1.0584532353322542</v>
      </c>
      <c r="DG340" s="3"/>
      <c r="DH340" s="33">
        <f t="shared" si="109"/>
        <v>0.993279643767919</v>
      </c>
      <c r="DI340" s="93">
        <f t="shared" si="110"/>
        <v>0.9164658709921496</v>
      </c>
      <c r="DJ340" s="3">
        <f t="shared" si="111"/>
        <v>0.91661842513134795</v>
      </c>
      <c r="DL340" s="90">
        <f t="shared" si="120"/>
        <v>0</v>
      </c>
      <c r="DM340" s="91">
        <f t="shared" si="118"/>
        <v>0</v>
      </c>
      <c r="DN340" s="89">
        <f>SUM(DM$9:DM340)*RLR</f>
        <v>120</v>
      </c>
      <c r="DO340" s="90">
        <f>DN340-SUM(DP$9:DP340)</f>
        <v>10.005788984238251</v>
      </c>
      <c r="DP340" s="89">
        <f t="shared" si="119"/>
        <v>7.5610496102556046E-2</v>
      </c>
      <c r="DQ340" s="90">
        <f>SUM(DP$9:DP340)*RRF</f>
        <v>76.995947711033224</v>
      </c>
      <c r="DS340" s="2">
        <f t="shared" si="112"/>
        <v>1.5</v>
      </c>
      <c r="DT340" s="2">
        <f t="shared" si="113"/>
        <v>0.75</v>
      </c>
    </row>
    <row r="341" spans="90:124" x14ac:dyDescent="0.25">
      <c r="CL341" s="14">
        <f t="shared" si="114"/>
        <v>3.32</v>
      </c>
      <c r="CM341" s="59">
        <f>IF('Baseline model'!$B$4="AY",0,IFERROR(P*INDEX('UWYr writing pattern'!$C$4:$C$18,MATCH('Baseline model'!$CL341,'UWYr writing pattern'!$A$4:$A$18,0)) / 25,CM340))</f>
        <v>0</v>
      </c>
      <c r="CN341" s="36">
        <f t="shared" si="115"/>
        <v>0.66195508885985577</v>
      </c>
      <c r="CP341" s="34">
        <f t="shared" si="116"/>
        <v>1.0080534348119632E-2</v>
      </c>
      <c r="CQ341" s="31">
        <f>SUM($CP$9:CP341)*RLR</f>
        <v>119.20565389336804</v>
      </c>
      <c r="CR341" s="32"/>
      <c r="CS341" s="36">
        <f>CQ341-SUM($CU$9:CU341)</f>
        <v>18.123837736946527</v>
      </c>
      <c r="CU341" s="31">
        <f t="shared" si="117"/>
        <v>0.13686454228510414</v>
      </c>
      <c r="CV341" s="36">
        <f>SUM($CU$9:CU341)*RRF</f>
        <v>70.757271309495053</v>
      </c>
      <c r="CW341" s="33"/>
      <c r="CX341" s="36">
        <f t="shared" si="102"/>
        <v>88.88110904644158</v>
      </c>
      <c r="CY341" s="33"/>
      <c r="CZ341" s="31">
        <f t="shared" si="103"/>
        <v>0.55604227464227884</v>
      </c>
      <c r="DA341" s="31">
        <f t="shared" si="104"/>
        <v>12.686686415862567</v>
      </c>
      <c r="DB341" s="31">
        <f t="shared" si="105"/>
        <v>13.242728690504846</v>
      </c>
      <c r="DC341" s="31">
        <f t="shared" si="106"/>
        <v>-4.8811090464415798</v>
      </c>
      <c r="DD341" s="31"/>
      <c r="DE341" s="33">
        <f t="shared" si="107"/>
        <v>0.84234846797017915</v>
      </c>
      <c r="DF341" s="33">
        <f t="shared" si="108"/>
        <v>1.0581084410290664</v>
      </c>
      <c r="DG341" s="3"/>
      <c r="DH341" s="33">
        <f t="shared" si="109"/>
        <v>0.99338044911140033</v>
      </c>
      <c r="DI341" s="93">
        <f t="shared" si="110"/>
        <v>0.91709003342482731</v>
      </c>
      <c r="DJ341" s="3">
        <f t="shared" si="111"/>
        <v>0.9172437869428629</v>
      </c>
      <c r="DL341" s="90">
        <f t="shared" si="120"/>
        <v>0</v>
      </c>
      <c r="DM341" s="91">
        <f t="shared" si="118"/>
        <v>0</v>
      </c>
      <c r="DN341" s="89">
        <f>SUM(DM$9:DM341)*RLR</f>
        <v>120</v>
      </c>
      <c r="DO341" s="90">
        <f>DN341-SUM(DP$9:DP341)</f>
        <v>9.9307455668564586</v>
      </c>
      <c r="DP341" s="89">
        <f t="shared" si="119"/>
        <v>7.5043417381786881E-2</v>
      </c>
      <c r="DQ341" s="90">
        <f>SUM(DP$9:DP341)*RRF</f>
        <v>77.04847810320048</v>
      </c>
      <c r="DS341" s="2">
        <f t="shared" si="112"/>
        <v>1.5</v>
      </c>
      <c r="DT341" s="2">
        <f t="shared" si="113"/>
        <v>0.75</v>
      </c>
    </row>
    <row r="342" spans="90:124" x14ac:dyDescent="0.25">
      <c r="CL342" s="14">
        <f t="shared" si="114"/>
        <v>3.33</v>
      </c>
      <c r="CM342" s="59">
        <f>IF('Baseline model'!$B$4="AY",0,IFERROR(P*INDEX('UWYr writing pattern'!$C$4:$C$18,MATCH('Baseline model'!$CL342,'UWYr writing pattern'!$A$4:$A$18,0)) / 25,CM341))</f>
        <v>0</v>
      </c>
      <c r="CN342" s="36">
        <f t="shared" si="115"/>
        <v>0.65202576252695787</v>
      </c>
      <c r="CP342" s="34">
        <f t="shared" si="116"/>
        <v>9.9293263328978365E-3</v>
      </c>
      <c r="CQ342" s="31">
        <f>SUM($CP$9:CP342)*RLR</f>
        <v>119.21756908496751</v>
      </c>
      <c r="CR342" s="32"/>
      <c r="CS342" s="36">
        <f>CQ342-SUM($CU$9:CU342)</f>
        <v>17.9998241455189</v>
      </c>
      <c r="CU342" s="31">
        <f t="shared" si="117"/>
        <v>0.13592878302709896</v>
      </c>
      <c r="CV342" s="36">
        <f>SUM($CU$9:CU342)*RRF</f>
        <v>70.852421457614014</v>
      </c>
      <c r="CW342" s="33"/>
      <c r="CX342" s="36">
        <f t="shared" si="102"/>
        <v>88.852245603132914</v>
      </c>
      <c r="CY342" s="33"/>
      <c r="CZ342" s="31">
        <f t="shared" si="103"/>
        <v>0.54770164052264458</v>
      </c>
      <c r="DA342" s="31">
        <f t="shared" si="104"/>
        <v>12.59987690186323</v>
      </c>
      <c r="DB342" s="31">
        <f t="shared" si="105"/>
        <v>13.147578542385874</v>
      </c>
      <c r="DC342" s="31">
        <f t="shared" si="106"/>
        <v>-4.8522456031329142</v>
      </c>
      <c r="DD342" s="31"/>
      <c r="DE342" s="33">
        <f t="shared" si="107"/>
        <v>0.84348120782873826</v>
      </c>
      <c r="DF342" s="33">
        <f t="shared" si="108"/>
        <v>1.0577648286087251</v>
      </c>
      <c r="DG342" s="3"/>
      <c r="DH342" s="33">
        <f t="shared" si="109"/>
        <v>0.99347974237472925</v>
      </c>
      <c r="DI342" s="93">
        <f t="shared" si="110"/>
        <v>0.91770953215002404</v>
      </c>
      <c r="DJ342" s="3">
        <f t="shared" si="111"/>
        <v>0.91786445854079124</v>
      </c>
      <c r="DL342" s="90">
        <f t="shared" si="120"/>
        <v>0</v>
      </c>
      <c r="DM342" s="91">
        <f t="shared" si="118"/>
        <v>0</v>
      </c>
      <c r="DN342" s="89">
        <f>SUM(DM$9:DM342)*RLR</f>
        <v>120</v>
      </c>
      <c r="DO342" s="90">
        <f>DN342-SUM(DP$9:DP342)</f>
        <v>9.8562649751050344</v>
      </c>
      <c r="DP342" s="89">
        <f t="shared" si="119"/>
        <v>7.4480591751423436E-2</v>
      </c>
      <c r="DQ342" s="90">
        <f>SUM(DP$9:DP342)*RRF</f>
        <v>77.100614517426465</v>
      </c>
      <c r="DS342" s="2">
        <f t="shared" si="112"/>
        <v>1.5</v>
      </c>
      <c r="DT342" s="2">
        <f t="shared" si="113"/>
        <v>0.75</v>
      </c>
    </row>
    <row r="343" spans="90:124" x14ac:dyDescent="0.25">
      <c r="CL343" s="14">
        <f t="shared" si="114"/>
        <v>3.34</v>
      </c>
      <c r="CM343" s="59">
        <f>IF('Baseline model'!$B$4="AY",0,IFERROR(P*INDEX('UWYr writing pattern'!$C$4:$C$18,MATCH('Baseline model'!$CL343,'UWYr writing pattern'!$A$4:$A$18,0)) / 25,CM342))</f>
        <v>0</v>
      </c>
      <c r="CN343" s="36">
        <f t="shared" si="115"/>
        <v>0.64224537608905352</v>
      </c>
      <c r="CP343" s="34">
        <f t="shared" si="116"/>
        <v>9.7803864379043676E-3</v>
      </c>
      <c r="CQ343" s="31">
        <f>SUM($CP$9:CP343)*RLR</f>
        <v>119.22930554869299</v>
      </c>
      <c r="CR343" s="32"/>
      <c r="CS343" s="36">
        <f>CQ343-SUM($CU$9:CU343)</f>
        <v>17.876561928152995</v>
      </c>
      <c r="CU343" s="31">
        <f t="shared" si="117"/>
        <v>0.13499868109139176</v>
      </c>
      <c r="CV343" s="36">
        <f>SUM($CU$9:CU343)*RRF</f>
        <v>70.946920534377995</v>
      </c>
      <c r="CW343" s="33"/>
      <c r="CX343" s="36">
        <f t="shared" si="102"/>
        <v>88.82348246253099</v>
      </c>
      <c r="CY343" s="33"/>
      <c r="CZ343" s="31">
        <f t="shared" si="103"/>
        <v>0.53948611591480489</v>
      </c>
      <c r="DA343" s="31">
        <f t="shared" si="104"/>
        <v>12.513593349707095</v>
      </c>
      <c r="DB343" s="31">
        <f t="shared" si="105"/>
        <v>13.0530794656219</v>
      </c>
      <c r="DC343" s="31">
        <f t="shared" si="106"/>
        <v>-4.8234824625309898</v>
      </c>
      <c r="DD343" s="31"/>
      <c r="DE343" s="33">
        <f t="shared" si="107"/>
        <v>0.84460619683783322</v>
      </c>
      <c r="DF343" s="33">
        <f t="shared" si="108"/>
        <v>1.0574224102682261</v>
      </c>
      <c r="DG343" s="3"/>
      <c r="DH343" s="33">
        <f t="shared" si="109"/>
        <v>0.99357754623910821</v>
      </c>
      <c r="DI343" s="93">
        <f t="shared" si="110"/>
        <v>0.91832440201470655</v>
      </c>
      <c r="DJ343" s="3">
        <f t="shared" si="111"/>
        <v>0.91848047510173547</v>
      </c>
      <c r="DL343" s="90">
        <f t="shared" si="120"/>
        <v>0</v>
      </c>
      <c r="DM343" s="91">
        <f t="shared" si="118"/>
        <v>0</v>
      </c>
      <c r="DN343" s="89">
        <f>SUM(DM$9:DM343)*RLR</f>
        <v>120</v>
      </c>
      <c r="DO343" s="90">
        <f>DN343-SUM(DP$9:DP343)</f>
        <v>9.7823429877917505</v>
      </c>
      <c r="DP343" s="89">
        <f t="shared" si="119"/>
        <v>7.3921987313287765E-2</v>
      </c>
      <c r="DQ343" s="90">
        <f>SUM(DP$9:DP343)*RRF</f>
        <v>77.152359908545776</v>
      </c>
      <c r="DS343" s="2">
        <f t="shared" si="112"/>
        <v>1.5</v>
      </c>
      <c r="DT343" s="2">
        <f t="shared" si="113"/>
        <v>0.75</v>
      </c>
    </row>
    <row r="344" spans="90:124" x14ac:dyDescent="0.25">
      <c r="CL344" s="14">
        <f t="shared" si="114"/>
        <v>3.35</v>
      </c>
      <c r="CM344" s="59">
        <f>IF('Baseline model'!$B$4="AY",0,IFERROR(P*INDEX('UWYr writing pattern'!$C$4:$C$18,MATCH('Baseline model'!$CL344,'UWYr writing pattern'!$A$4:$A$18,0)) / 25,CM343))</f>
        <v>0</v>
      </c>
      <c r="CN344" s="36">
        <f t="shared" si="115"/>
        <v>0.63261169544771767</v>
      </c>
      <c r="CP344" s="34">
        <f t="shared" si="116"/>
        <v>9.6336806413358025E-3</v>
      </c>
      <c r="CQ344" s="31">
        <f>SUM($CP$9:CP344)*RLR</f>
        <v>119.24086596546259</v>
      </c>
      <c r="CR344" s="32"/>
      <c r="CS344" s="36">
        <f>CQ344-SUM($CU$9:CU344)</f>
        <v>17.754048130461442</v>
      </c>
      <c r="CU344" s="31">
        <f t="shared" si="117"/>
        <v>0.13407421446114748</v>
      </c>
      <c r="CV344" s="36">
        <f>SUM($CU$9:CU344)*RRF</f>
        <v>71.040772484500792</v>
      </c>
      <c r="CW344" s="33"/>
      <c r="CX344" s="36">
        <f t="shared" si="102"/>
        <v>88.794820614962234</v>
      </c>
      <c r="CY344" s="33"/>
      <c r="CZ344" s="31">
        <f t="shared" si="103"/>
        <v>0.53139382417608272</v>
      </c>
      <c r="DA344" s="31">
        <f t="shared" si="104"/>
        <v>12.427833691323009</v>
      </c>
      <c r="DB344" s="31">
        <f t="shared" si="105"/>
        <v>12.959227515499093</v>
      </c>
      <c r="DC344" s="31">
        <f t="shared" si="106"/>
        <v>-4.7948206149622337</v>
      </c>
      <c r="DD344" s="31"/>
      <c r="DE344" s="33">
        <f t="shared" si="107"/>
        <v>0.84572348195834279</v>
      </c>
      <c r="DF344" s="33">
        <f t="shared" si="108"/>
        <v>1.0570811977971695</v>
      </c>
      <c r="DG344" s="3"/>
      <c r="DH344" s="33">
        <f t="shared" si="109"/>
        <v>0.99367388304552162</v>
      </c>
      <c r="DI344" s="93">
        <f t="shared" si="110"/>
        <v>0.91893467760546677</v>
      </c>
      <c r="DJ344" s="3">
        <f t="shared" si="111"/>
        <v>0.91909187153847238</v>
      </c>
      <c r="DL344" s="90">
        <f t="shared" si="120"/>
        <v>0</v>
      </c>
      <c r="DM344" s="91">
        <f t="shared" si="118"/>
        <v>0</v>
      </c>
      <c r="DN344" s="89">
        <f>SUM(DM$9:DM344)*RLR</f>
        <v>120</v>
      </c>
      <c r="DO344" s="90">
        <f>DN344-SUM(DP$9:DP344)</f>
        <v>9.708975415383307</v>
      </c>
      <c r="DP344" s="89">
        <f t="shared" si="119"/>
        <v>7.3367572408438136E-2</v>
      </c>
      <c r="DQ344" s="90">
        <f>SUM(DP$9:DP344)*RRF</f>
        <v>77.203717209231684</v>
      </c>
      <c r="DS344" s="2">
        <f t="shared" si="112"/>
        <v>1.5</v>
      </c>
      <c r="DT344" s="2">
        <f t="shared" si="113"/>
        <v>0.75</v>
      </c>
    </row>
    <row r="345" spans="90:124" x14ac:dyDescent="0.25">
      <c r="CL345" s="14">
        <f t="shared" si="114"/>
        <v>3.36</v>
      </c>
      <c r="CM345" s="59">
        <f>IF('Baseline model'!$B$4="AY",0,IFERROR(P*INDEX('UWYr writing pattern'!$C$4:$C$18,MATCH('Baseline model'!$CL345,'UWYr writing pattern'!$A$4:$A$18,0)) / 25,CM344))</f>
        <v>0</v>
      </c>
      <c r="CN345" s="36">
        <f t="shared" si="115"/>
        <v>0.62312252001600188</v>
      </c>
      <c r="CP345" s="34">
        <f t="shared" si="116"/>
        <v>9.4891754317157646E-3</v>
      </c>
      <c r="CQ345" s="31">
        <f>SUM($CP$9:CP345)*RLR</f>
        <v>119.25225297598064</v>
      </c>
      <c r="CR345" s="32"/>
      <c r="CS345" s="36">
        <f>CQ345-SUM($CU$9:CU345)</f>
        <v>17.632279780001028</v>
      </c>
      <c r="CU345" s="31">
        <f t="shared" si="117"/>
        <v>0.13315536097846081</v>
      </c>
      <c r="CV345" s="36">
        <f>SUM($CU$9:CU345)*RRF</f>
        <v>71.133981237185722</v>
      </c>
      <c r="CW345" s="33"/>
      <c r="CX345" s="36">
        <f t="shared" si="102"/>
        <v>88.76626101718675</v>
      </c>
      <c r="CY345" s="33"/>
      <c r="CZ345" s="31">
        <f t="shared" si="103"/>
        <v>0.52342291681344155</v>
      </c>
      <c r="DA345" s="31">
        <f t="shared" si="104"/>
        <v>12.342595846000719</v>
      </c>
      <c r="DB345" s="31">
        <f t="shared" si="105"/>
        <v>12.866018762814161</v>
      </c>
      <c r="DC345" s="31">
        <f t="shared" si="106"/>
        <v>-4.7662610171867499</v>
      </c>
      <c r="DD345" s="31"/>
      <c r="DE345" s="33">
        <f t="shared" si="107"/>
        <v>0.84683310996649674</v>
      </c>
      <c r="DF345" s="33">
        <f t="shared" si="108"/>
        <v>1.0567412025855565</v>
      </c>
      <c r="DG345" s="3"/>
      <c r="DH345" s="33">
        <f t="shared" si="109"/>
        <v>0.99376877479983861</v>
      </c>
      <c r="DI345" s="93">
        <f t="shared" si="110"/>
        <v>0.91954039325046755</v>
      </c>
      <c r="DJ345" s="3">
        <f t="shared" si="111"/>
        <v>0.91969868250193387</v>
      </c>
      <c r="DL345" s="90">
        <f t="shared" si="120"/>
        <v>0</v>
      </c>
      <c r="DM345" s="91">
        <f t="shared" si="118"/>
        <v>0</v>
      </c>
      <c r="DN345" s="89">
        <f>SUM(DM$9:DM345)*RLR</f>
        <v>120</v>
      </c>
      <c r="DO345" s="90">
        <f>DN345-SUM(DP$9:DP345)</f>
        <v>9.6361580997679255</v>
      </c>
      <c r="DP345" s="89">
        <f t="shared" si="119"/>
        <v>7.28173156153748E-2</v>
      </c>
      <c r="DQ345" s="90">
        <f>SUM(DP$9:DP345)*RRF</f>
        <v>77.254689330162449</v>
      </c>
      <c r="DS345" s="2">
        <f t="shared" si="112"/>
        <v>1.5</v>
      </c>
      <c r="DT345" s="2">
        <f t="shared" si="113"/>
        <v>0.75</v>
      </c>
    </row>
    <row r="346" spans="90:124" x14ac:dyDescent="0.25">
      <c r="CL346" s="14">
        <f t="shared" si="114"/>
        <v>3.37</v>
      </c>
      <c r="CM346" s="59">
        <f>IF('Baseline model'!$B$4="AY",0,IFERROR(P*INDEX('UWYr writing pattern'!$C$4:$C$18,MATCH('Baseline model'!$CL346,'UWYr writing pattern'!$A$4:$A$18,0)) / 25,CM345))</f>
        <v>0</v>
      </c>
      <c r="CN346" s="36">
        <f t="shared" si="115"/>
        <v>0.61377568221576184</v>
      </c>
      <c r="CP346" s="34">
        <f t="shared" si="116"/>
        <v>9.346837800240029E-3</v>
      </c>
      <c r="CQ346" s="31">
        <f>SUM($CP$9:CP346)*RLR</f>
        <v>119.26346918134092</v>
      </c>
      <c r="CR346" s="32"/>
      <c r="CS346" s="36">
        <f>CQ346-SUM($CU$9:CU346)</f>
        <v>17.511253887011307</v>
      </c>
      <c r="CU346" s="31">
        <f t="shared" si="117"/>
        <v>0.13224209835000772</v>
      </c>
      <c r="CV346" s="36">
        <f>SUM($CU$9:CU346)*RRF</f>
        <v>71.226550706030721</v>
      </c>
      <c r="CW346" s="33"/>
      <c r="CX346" s="36">
        <f t="shared" si="102"/>
        <v>88.737804593042029</v>
      </c>
      <c r="CY346" s="33"/>
      <c r="CZ346" s="31">
        <f t="shared" si="103"/>
        <v>0.51557157306123991</v>
      </c>
      <c r="DA346" s="31">
        <f t="shared" si="104"/>
        <v>12.257877720907913</v>
      </c>
      <c r="DB346" s="31">
        <f t="shared" si="105"/>
        <v>12.773449293969154</v>
      </c>
      <c r="DC346" s="31">
        <f t="shared" si="106"/>
        <v>-4.7378045930420285</v>
      </c>
      <c r="DD346" s="31"/>
      <c r="DE346" s="33">
        <f t="shared" si="107"/>
        <v>0.84793512745274668</v>
      </c>
      <c r="DF346" s="33">
        <f t="shared" si="108"/>
        <v>1.0564024356314528</v>
      </c>
      <c r="DG346" s="3"/>
      <c r="DH346" s="33">
        <f t="shared" si="109"/>
        <v>0.993862243177841</v>
      </c>
      <c r="DI346" s="93">
        <f t="shared" si="110"/>
        <v>0.92014158302137372</v>
      </c>
      <c r="DJ346" s="3">
        <f t="shared" si="111"/>
        <v>0.9203009423831694</v>
      </c>
      <c r="DL346" s="90">
        <f t="shared" si="120"/>
        <v>0</v>
      </c>
      <c r="DM346" s="91">
        <f t="shared" si="118"/>
        <v>0</v>
      </c>
      <c r="DN346" s="89">
        <f>SUM(DM$9:DM346)*RLR</f>
        <v>120</v>
      </c>
      <c r="DO346" s="90">
        <f>DN346-SUM(DP$9:DP346)</f>
        <v>9.5638869140196618</v>
      </c>
      <c r="DP346" s="89">
        <f t="shared" si="119"/>
        <v>7.2271185748259442E-2</v>
      </c>
      <c r="DQ346" s="90">
        <f>SUM(DP$9:DP346)*RRF</f>
        <v>77.305279160186231</v>
      </c>
      <c r="DS346" s="2">
        <f t="shared" si="112"/>
        <v>1.5</v>
      </c>
      <c r="DT346" s="2">
        <f t="shared" si="113"/>
        <v>0.75</v>
      </c>
    </row>
    <row r="347" spans="90:124" x14ac:dyDescent="0.25">
      <c r="CL347" s="14">
        <f t="shared" si="114"/>
        <v>3.38</v>
      </c>
      <c r="CM347" s="59">
        <f>IF('Baseline model'!$B$4="AY",0,IFERROR(P*INDEX('UWYr writing pattern'!$C$4:$C$18,MATCH('Baseline model'!$CL347,'UWYr writing pattern'!$A$4:$A$18,0)) / 25,CM346))</f>
        <v>0</v>
      </c>
      <c r="CN347" s="36">
        <f t="shared" si="115"/>
        <v>0.60456904698252545</v>
      </c>
      <c r="CP347" s="34">
        <f t="shared" si="116"/>
        <v>9.2066352332364279E-3</v>
      </c>
      <c r="CQ347" s="31">
        <f>SUM($CP$9:CP347)*RLR</f>
        <v>119.27451714362081</v>
      </c>
      <c r="CR347" s="32"/>
      <c r="CS347" s="36">
        <f>CQ347-SUM($CU$9:CU347)</f>
        <v>17.390967445138614</v>
      </c>
      <c r="CU347" s="31">
        <f t="shared" si="117"/>
        <v>0.13133440415258479</v>
      </c>
      <c r="CV347" s="36">
        <f>SUM($CU$9:CU347)*RRF</f>
        <v>71.318484788937539</v>
      </c>
      <c r="CW347" s="33"/>
      <c r="CX347" s="36">
        <f t="shared" si="102"/>
        <v>88.709452234076153</v>
      </c>
      <c r="CY347" s="33"/>
      <c r="CZ347" s="31">
        <f t="shared" si="103"/>
        <v>0.50783799946532138</v>
      </c>
      <c r="DA347" s="31">
        <f t="shared" si="104"/>
        <v>12.173677211597029</v>
      </c>
      <c r="DB347" s="31">
        <f t="shared" si="105"/>
        <v>12.681515211062351</v>
      </c>
      <c r="DC347" s="31">
        <f t="shared" si="106"/>
        <v>-4.7094522340761529</v>
      </c>
      <c r="DD347" s="31"/>
      <c r="DE347" s="33">
        <f t="shared" si="107"/>
        <v>0.84902958082068503</v>
      </c>
      <c r="DF347" s="33">
        <f t="shared" si="108"/>
        <v>1.0560649075485256</v>
      </c>
      <c r="DG347" s="3"/>
      <c r="DH347" s="33">
        <f t="shared" si="109"/>
        <v>0.99395430953017339</v>
      </c>
      <c r="DI347" s="93">
        <f t="shared" si="110"/>
        <v>0.92073828073526842</v>
      </c>
      <c r="DJ347" s="3">
        <f t="shared" si="111"/>
        <v>0.92089868531529562</v>
      </c>
      <c r="DL347" s="90">
        <f t="shared" si="120"/>
        <v>0</v>
      </c>
      <c r="DM347" s="91">
        <f t="shared" si="118"/>
        <v>0</v>
      </c>
      <c r="DN347" s="89">
        <f>SUM(DM$9:DM347)*RLR</f>
        <v>120</v>
      </c>
      <c r="DO347" s="90">
        <f>DN347-SUM(DP$9:DP347)</f>
        <v>9.4921577621645099</v>
      </c>
      <c r="DP347" s="89">
        <f t="shared" si="119"/>
        <v>7.1729151855147472E-2</v>
      </c>
      <c r="DQ347" s="90">
        <f>SUM(DP$9:DP347)*RRF</f>
        <v>77.355489566484835</v>
      </c>
      <c r="DS347" s="2">
        <f t="shared" si="112"/>
        <v>1.5</v>
      </c>
      <c r="DT347" s="2">
        <f t="shared" si="113"/>
        <v>0.75</v>
      </c>
    </row>
    <row r="348" spans="90:124" x14ac:dyDescent="0.25">
      <c r="CL348" s="14">
        <f t="shared" si="114"/>
        <v>3.39</v>
      </c>
      <c r="CM348" s="59">
        <f>IF('Baseline model'!$B$4="AY",0,IFERROR(P*INDEX('UWYr writing pattern'!$C$4:$C$18,MATCH('Baseline model'!$CL348,'UWYr writing pattern'!$A$4:$A$18,0)) / 25,CM347))</f>
        <v>0</v>
      </c>
      <c r="CN348" s="36">
        <f t="shared" si="115"/>
        <v>0.59550051127778758</v>
      </c>
      <c r="CP348" s="34">
        <f t="shared" si="116"/>
        <v>9.0685357047378817E-3</v>
      </c>
      <c r="CQ348" s="31">
        <f>SUM($CP$9:CP348)*RLR</f>
        <v>119.28539938646651</v>
      </c>
      <c r="CR348" s="32"/>
      <c r="CS348" s="36">
        <f>CQ348-SUM($CU$9:CU348)</f>
        <v>17.271417432145768</v>
      </c>
      <c r="CU348" s="31">
        <f t="shared" si="117"/>
        <v>0.1304322558385396</v>
      </c>
      <c r="CV348" s="36">
        <f>SUM($CU$9:CU348)*RRF</f>
        <v>71.40978736802451</v>
      </c>
      <c r="CW348" s="33"/>
      <c r="CX348" s="36">
        <f t="shared" si="102"/>
        <v>88.681204800170278</v>
      </c>
      <c r="CY348" s="33"/>
      <c r="CZ348" s="31">
        <f t="shared" si="103"/>
        <v>0.50022042947334144</v>
      </c>
      <c r="DA348" s="31">
        <f t="shared" si="104"/>
        <v>12.089992202502037</v>
      </c>
      <c r="DB348" s="31">
        <f t="shared" si="105"/>
        <v>12.590212631975378</v>
      </c>
      <c r="DC348" s="31">
        <f t="shared" si="106"/>
        <v>-4.6812048001702777</v>
      </c>
      <c r="DD348" s="31"/>
      <c r="DE348" s="33">
        <f t="shared" si="107"/>
        <v>0.85011651628600604</v>
      </c>
      <c r="DF348" s="33">
        <f t="shared" si="108"/>
        <v>1.0557286285734557</v>
      </c>
      <c r="DG348" s="3"/>
      <c r="DH348" s="33">
        <f t="shared" si="109"/>
        <v>0.99404499488722087</v>
      </c>
      <c r="DI348" s="93">
        <f t="shared" si="110"/>
        <v>0.92133051995655535</v>
      </c>
      <c r="DJ348" s="3">
        <f t="shared" si="111"/>
        <v>0.92149194517543098</v>
      </c>
      <c r="DL348" s="90">
        <f t="shared" si="120"/>
        <v>0</v>
      </c>
      <c r="DM348" s="91">
        <f t="shared" si="118"/>
        <v>0</v>
      </c>
      <c r="DN348" s="89">
        <f>SUM(DM$9:DM348)*RLR</f>
        <v>120</v>
      </c>
      <c r="DO348" s="90">
        <f>DN348-SUM(DP$9:DP348)</f>
        <v>9.4209665789482813</v>
      </c>
      <c r="DP348" s="89">
        <f t="shared" si="119"/>
        <v>7.1191183216233828E-2</v>
      </c>
      <c r="DQ348" s="90">
        <f>SUM(DP$9:DP348)*RRF</f>
        <v>77.4053233947362</v>
      </c>
      <c r="DS348" s="2">
        <f t="shared" si="112"/>
        <v>1.5</v>
      </c>
      <c r="DT348" s="2">
        <f t="shared" si="113"/>
        <v>0.75</v>
      </c>
    </row>
    <row r="349" spans="90:124" x14ac:dyDescent="0.25">
      <c r="CL349" s="14">
        <f t="shared" si="114"/>
        <v>3.4</v>
      </c>
      <c r="CM349" s="59">
        <f>IF('Baseline model'!$B$4="AY",0,IFERROR(P*INDEX('UWYr writing pattern'!$C$4:$C$18,MATCH('Baseline model'!$CL349,'UWYr writing pattern'!$A$4:$A$18,0)) / 25,CM348))</f>
        <v>0</v>
      </c>
      <c r="CN349" s="36">
        <f t="shared" si="115"/>
        <v>0.58656800360862071</v>
      </c>
      <c r="CP349" s="34">
        <f t="shared" si="116"/>
        <v>8.9325076691668132E-3</v>
      </c>
      <c r="CQ349" s="31">
        <f>SUM($CP$9:CP349)*RLR</f>
        <v>119.29611839566951</v>
      </c>
      <c r="CR349" s="32"/>
      <c r="CS349" s="36">
        <f>CQ349-SUM($CU$9:CU349)</f>
        <v>17.15260081060768</v>
      </c>
      <c r="CU349" s="31">
        <f t="shared" si="117"/>
        <v>0.12953563074109326</v>
      </c>
      <c r="CV349" s="36">
        <f>SUM($CU$9:CU349)*RRF</f>
        <v>71.500462309543281</v>
      </c>
      <c r="CW349" s="33"/>
      <c r="CX349" s="36">
        <f t="shared" si="102"/>
        <v>88.653063120150961</v>
      </c>
      <c r="CY349" s="33"/>
      <c r="CZ349" s="31">
        <f t="shared" si="103"/>
        <v>0.49271712303124138</v>
      </c>
      <c r="DA349" s="31">
        <f t="shared" si="104"/>
        <v>12.006820567425375</v>
      </c>
      <c r="DB349" s="31">
        <f t="shared" si="105"/>
        <v>12.499537690456616</v>
      </c>
      <c r="DC349" s="31">
        <f t="shared" si="106"/>
        <v>-4.6530631201509607</v>
      </c>
      <c r="DD349" s="31"/>
      <c r="DE349" s="33">
        <f t="shared" si="107"/>
        <v>0.85119597987551521</v>
      </c>
      <c r="DF349" s="33">
        <f t="shared" si="108"/>
        <v>1.0553936085732256</v>
      </c>
      <c r="DG349" s="3"/>
      <c r="DH349" s="33">
        <f t="shared" si="109"/>
        <v>0.99413431996391255</v>
      </c>
      <c r="DI349" s="93">
        <f t="shared" si="110"/>
        <v>0.92191833399884682</v>
      </c>
      <c r="DJ349" s="3">
        <f t="shared" si="111"/>
        <v>0.92208075558661529</v>
      </c>
      <c r="DL349" s="90">
        <f t="shared" si="120"/>
        <v>0</v>
      </c>
      <c r="DM349" s="91">
        <f t="shared" si="118"/>
        <v>0</v>
      </c>
      <c r="DN349" s="89">
        <f>SUM(DM$9:DM349)*RLR</f>
        <v>120</v>
      </c>
      <c r="DO349" s="90">
        <f>DN349-SUM(DP$9:DP349)</f>
        <v>9.3503093296061621</v>
      </c>
      <c r="DP349" s="89">
        <f t="shared" si="119"/>
        <v>7.0657249342112108E-2</v>
      </c>
      <c r="DQ349" s="90">
        <f>SUM(DP$9:DP349)*RRF</f>
        <v>77.454783469275682</v>
      </c>
      <c r="DS349" s="2">
        <f t="shared" si="112"/>
        <v>1.5</v>
      </c>
      <c r="DT349" s="2">
        <f t="shared" si="113"/>
        <v>0.75</v>
      </c>
    </row>
    <row r="350" spans="90:124" x14ac:dyDescent="0.25">
      <c r="CL350" s="14">
        <f t="shared" si="114"/>
        <v>3.41</v>
      </c>
      <c r="CM350" s="59">
        <f>IF('Baseline model'!$B$4="AY",0,IFERROR(P*INDEX('UWYr writing pattern'!$C$4:$C$18,MATCH('Baseline model'!$CL350,'UWYr writing pattern'!$A$4:$A$18,0)) / 25,CM349))</f>
        <v>0</v>
      </c>
      <c r="CN350" s="36">
        <f t="shared" si="115"/>
        <v>0.57776948355449143</v>
      </c>
      <c r="CP350" s="34">
        <f t="shared" si="116"/>
        <v>8.7985200541293111E-3</v>
      </c>
      <c r="CQ350" s="31">
        <f>SUM($CP$9:CP350)*RLR</f>
        <v>119.30667661973447</v>
      </c>
      <c r="CR350" s="32"/>
      <c r="CS350" s="36">
        <f>CQ350-SUM($CU$9:CU350)</f>
        <v>17.034514528593093</v>
      </c>
      <c r="CU350" s="31">
        <f t="shared" si="117"/>
        <v>0.1286445060795576</v>
      </c>
      <c r="CV350" s="36">
        <f>SUM($CU$9:CU350)*RRF</f>
        <v>71.590513463798956</v>
      </c>
      <c r="CW350" s="33"/>
      <c r="CX350" s="36">
        <f t="shared" si="102"/>
        <v>88.625027992392049</v>
      </c>
      <c r="CY350" s="33"/>
      <c r="CZ350" s="31">
        <f t="shared" si="103"/>
        <v>0.48532636618577274</v>
      </c>
      <c r="DA350" s="31">
        <f t="shared" si="104"/>
        <v>11.924160170015163</v>
      </c>
      <c r="DB350" s="31">
        <f t="shared" si="105"/>
        <v>12.409486536200935</v>
      </c>
      <c r="DC350" s="31">
        <f t="shared" si="106"/>
        <v>-4.6250279923920488</v>
      </c>
      <c r="DD350" s="31"/>
      <c r="DE350" s="33">
        <f t="shared" si="107"/>
        <v>0.85226801742617808</v>
      </c>
      <c r="DF350" s="33">
        <f t="shared" si="108"/>
        <v>1.0550598570522862</v>
      </c>
      <c r="DG350" s="3"/>
      <c r="DH350" s="33">
        <f t="shared" si="109"/>
        <v>0.99422230516445398</v>
      </c>
      <c r="DI350" s="93">
        <f t="shared" si="110"/>
        <v>0.92250175592683781</v>
      </c>
      <c r="DJ350" s="3">
        <f t="shared" si="111"/>
        <v>0.92266514991971571</v>
      </c>
      <c r="DL350" s="90">
        <f t="shared" si="120"/>
        <v>0</v>
      </c>
      <c r="DM350" s="91">
        <f t="shared" si="118"/>
        <v>0</v>
      </c>
      <c r="DN350" s="89">
        <f>SUM(DM$9:DM350)*RLR</f>
        <v>120</v>
      </c>
      <c r="DO350" s="90">
        <f>DN350-SUM(DP$9:DP350)</f>
        <v>9.2801820096341174</v>
      </c>
      <c r="DP350" s="89">
        <f t="shared" si="119"/>
        <v>7.0127319972046215E-2</v>
      </c>
      <c r="DQ350" s="90">
        <f>SUM(DP$9:DP350)*RRF</f>
        <v>77.503872593256119</v>
      </c>
      <c r="DS350" s="2">
        <f t="shared" si="112"/>
        <v>1.5</v>
      </c>
      <c r="DT350" s="2">
        <f t="shared" si="113"/>
        <v>0.75</v>
      </c>
    </row>
    <row r="351" spans="90:124" x14ac:dyDescent="0.25">
      <c r="CL351" s="14">
        <f t="shared" si="114"/>
        <v>3.42</v>
      </c>
      <c r="CM351" s="59">
        <f>IF('Baseline model'!$B$4="AY",0,IFERROR(P*INDEX('UWYr writing pattern'!$C$4:$C$18,MATCH('Baseline model'!$CL351,'UWYr writing pattern'!$A$4:$A$18,0)) / 25,CM350))</f>
        <v>0</v>
      </c>
      <c r="CN351" s="36">
        <f t="shared" si="115"/>
        <v>0.569102941301174</v>
      </c>
      <c r="CP351" s="34">
        <f t="shared" si="116"/>
        <v>8.6665422533173716E-3</v>
      </c>
      <c r="CQ351" s="31">
        <f>SUM($CP$9:CP351)*RLR</f>
        <v>119.31707647043845</v>
      </c>
      <c r="CR351" s="32"/>
      <c r="CS351" s="36">
        <f>CQ351-SUM($CU$9:CU351)</f>
        <v>16.917155520332614</v>
      </c>
      <c r="CU351" s="31">
        <f t="shared" si="117"/>
        <v>0.12775885896444819</v>
      </c>
      <c r="CV351" s="36">
        <f>SUM($CU$9:CU351)*RRF</f>
        <v>71.679944665074075</v>
      </c>
      <c r="CW351" s="33"/>
      <c r="CX351" s="36">
        <f t="shared" si="102"/>
        <v>88.597100185406688</v>
      </c>
      <c r="CY351" s="33"/>
      <c r="CZ351" s="31">
        <f t="shared" si="103"/>
        <v>0.47804647069298611</v>
      </c>
      <c r="DA351" s="31">
        <f t="shared" si="104"/>
        <v>11.842008864232829</v>
      </c>
      <c r="DB351" s="31">
        <f t="shared" si="105"/>
        <v>12.320055334925815</v>
      </c>
      <c r="DC351" s="31">
        <f t="shared" si="106"/>
        <v>-4.5971001854066884</v>
      </c>
      <c r="DD351" s="31"/>
      <c r="DE351" s="33">
        <f t="shared" si="107"/>
        <v>0.85333267458421513</v>
      </c>
      <c r="DF351" s="33">
        <f t="shared" si="108"/>
        <v>1.0547273831596033</v>
      </c>
      <c r="DG351" s="3"/>
      <c r="DH351" s="33">
        <f t="shared" si="109"/>
        <v>0.99430897058698708</v>
      </c>
      <c r="DI351" s="93">
        <f t="shared" si="110"/>
        <v>0.92308081855816548</v>
      </c>
      <c r="DJ351" s="3">
        <f t="shared" si="111"/>
        <v>0.92324516129531786</v>
      </c>
      <c r="DL351" s="90">
        <f t="shared" si="120"/>
        <v>0</v>
      </c>
      <c r="DM351" s="91">
        <f t="shared" si="118"/>
        <v>0</v>
      </c>
      <c r="DN351" s="89">
        <f>SUM(DM$9:DM351)*RLR</f>
        <v>120</v>
      </c>
      <c r="DO351" s="90">
        <f>DN351-SUM(DP$9:DP351)</f>
        <v>9.2105806445618583</v>
      </c>
      <c r="DP351" s="89">
        <f t="shared" si="119"/>
        <v>6.960136507225588E-2</v>
      </c>
      <c r="DQ351" s="90">
        <f>SUM(DP$9:DP351)*RRF</f>
        <v>77.552593548806698</v>
      </c>
      <c r="DS351" s="2">
        <f t="shared" si="112"/>
        <v>1.5</v>
      </c>
      <c r="DT351" s="2">
        <f t="shared" si="113"/>
        <v>0.75</v>
      </c>
    </row>
    <row r="352" spans="90:124" x14ac:dyDescent="0.25">
      <c r="CL352" s="14">
        <f t="shared" si="114"/>
        <v>3.43</v>
      </c>
      <c r="CM352" s="59">
        <f>IF('Baseline model'!$B$4="AY",0,IFERROR(P*INDEX('UWYr writing pattern'!$C$4:$C$18,MATCH('Baseline model'!$CL352,'UWYr writing pattern'!$A$4:$A$18,0)) / 25,CM351))</f>
        <v>0</v>
      </c>
      <c r="CN352" s="36">
        <f t="shared" si="115"/>
        <v>0.56056639718165635</v>
      </c>
      <c r="CP352" s="34">
        <f t="shared" si="116"/>
        <v>8.5365441195176112E-3</v>
      </c>
      <c r="CQ352" s="31">
        <f>SUM($CP$9:CP352)*RLR</f>
        <v>119.32732032338188</v>
      </c>
      <c r="CR352" s="32"/>
      <c r="CS352" s="36">
        <f>CQ352-SUM($CU$9:CU352)</f>
        <v>16.800520706873556</v>
      </c>
      <c r="CU352" s="31">
        <f t="shared" si="117"/>
        <v>0.12687866640249459</v>
      </c>
      <c r="CV352" s="36">
        <f>SUM($CU$9:CU352)*RRF</f>
        <v>71.768759731555818</v>
      </c>
      <c r="CW352" s="33"/>
      <c r="CX352" s="36">
        <f t="shared" si="102"/>
        <v>88.569280438429374</v>
      </c>
      <c r="CY352" s="33"/>
      <c r="CZ352" s="31">
        <f t="shared" si="103"/>
        <v>0.47087577363259125</v>
      </c>
      <c r="DA352" s="31">
        <f t="shared" si="104"/>
        <v>11.760364494811489</v>
      </c>
      <c r="DB352" s="31">
        <f t="shared" si="105"/>
        <v>12.231240268444079</v>
      </c>
      <c r="DC352" s="31">
        <f t="shared" si="106"/>
        <v>-4.5692804384293737</v>
      </c>
      <c r="DD352" s="31"/>
      <c r="DE352" s="33">
        <f t="shared" si="107"/>
        <v>0.85438999680423589</v>
      </c>
      <c r="DF352" s="33">
        <f t="shared" si="108"/>
        <v>1.0543961956955878</v>
      </c>
      <c r="DG352" s="3"/>
      <c r="DH352" s="33">
        <f t="shared" si="109"/>
        <v>0.99439433602818239</v>
      </c>
      <c r="DI352" s="93">
        <f t="shared" si="110"/>
        <v>0.9236555544652556</v>
      </c>
      <c r="DJ352" s="3">
        <f t="shared" si="111"/>
        <v>0.92382082258560294</v>
      </c>
      <c r="DL352" s="90">
        <f t="shared" si="120"/>
        <v>0</v>
      </c>
      <c r="DM352" s="91">
        <f t="shared" si="118"/>
        <v>0</v>
      </c>
      <c r="DN352" s="89">
        <f>SUM(DM$9:DM352)*RLR</f>
        <v>120</v>
      </c>
      <c r="DO352" s="90">
        <f>DN352-SUM(DP$9:DP352)</f>
        <v>9.1415012897276426</v>
      </c>
      <c r="DP352" s="89">
        <f t="shared" si="119"/>
        <v>6.9079354834213944E-2</v>
      </c>
      <c r="DQ352" s="90">
        <f>SUM(DP$9:DP352)*RRF</f>
        <v>77.60094909719065</v>
      </c>
      <c r="DS352" s="2">
        <f t="shared" si="112"/>
        <v>1.5</v>
      </c>
      <c r="DT352" s="2">
        <f t="shared" si="113"/>
        <v>0.75</v>
      </c>
    </row>
    <row r="353" spans="90:124" x14ac:dyDescent="0.25">
      <c r="CL353" s="14">
        <f t="shared" si="114"/>
        <v>3.44</v>
      </c>
      <c r="CM353" s="59">
        <f>IF('Baseline model'!$B$4="AY",0,IFERROR(P*INDEX('UWYr writing pattern'!$C$4:$C$18,MATCH('Baseline model'!$CL353,'UWYr writing pattern'!$A$4:$A$18,0)) / 25,CM352))</f>
        <v>0</v>
      </c>
      <c r="CN353" s="36">
        <f t="shared" si="115"/>
        <v>0.55215790122393149</v>
      </c>
      <c r="CP353" s="34">
        <f t="shared" si="116"/>
        <v>8.4084959577248458E-3</v>
      </c>
      <c r="CQ353" s="31">
        <f>SUM($CP$9:CP353)*RLR</f>
        <v>119.33741051853116</v>
      </c>
      <c r="CR353" s="32"/>
      <c r="CS353" s="36">
        <f>CQ353-SUM($CU$9:CU353)</f>
        <v>16.684606996721286</v>
      </c>
      <c r="CU353" s="31">
        <f t="shared" si="117"/>
        <v>0.12600390530155167</v>
      </c>
      <c r="CV353" s="36">
        <f>SUM($CU$9:CU353)*RRF</f>
        <v>71.856962465266903</v>
      </c>
      <c r="CW353" s="33"/>
      <c r="CX353" s="36">
        <f t="shared" si="102"/>
        <v>88.541569461988189</v>
      </c>
      <c r="CY353" s="33"/>
      <c r="CZ353" s="31">
        <f t="shared" si="103"/>
        <v>0.46381263702810238</v>
      </c>
      <c r="DA353" s="31">
        <f t="shared" si="104"/>
        <v>11.679224897704898</v>
      </c>
      <c r="DB353" s="31">
        <f t="shared" si="105"/>
        <v>12.143037534733001</v>
      </c>
      <c r="DC353" s="31">
        <f t="shared" si="106"/>
        <v>-4.541569461988189</v>
      </c>
      <c r="DD353" s="31"/>
      <c r="DE353" s="33">
        <f t="shared" si="107"/>
        <v>0.85544002934841556</v>
      </c>
      <c r="DF353" s="33">
        <f t="shared" si="108"/>
        <v>1.054066303118907</v>
      </c>
      <c r="DG353" s="3"/>
      <c r="DH353" s="33">
        <f t="shared" si="109"/>
        <v>0.99447842098775963</v>
      </c>
      <c r="DI353" s="93">
        <f t="shared" si="110"/>
        <v>0.92422599597715449</v>
      </c>
      <c r="DJ353" s="3">
        <f t="shared" si="111"/>
        <v>0.92439216641621091</v>
      </c>
      <c r="DL353" s="90">
        <f t="shared" si="120"/>
        <v>0</v>
      </c>
      <c r="DM353" s="91">
        <f t="shared" si="118"/>
        <v>0</v>
      </c>
      <c r="DN353" s="89">
        <f>SUM(DM$9:DM353)*RLR</f>
        <v>120</v>
      </c>
      <c r="DO353" s="90">
        <f>DN353-SUM(DP$9:DP353)</f>
        <v>9.0729400300546814</v>
      </c>
      <c r="DP353" s="89">
        <f t="shared" si="119"/>
        <v>6.8561259672957328E-2</v>
      </c>
      <c r="DQ353" s="90">
        <f>SUM(DP$9:DP353)*RRF</f>
        <v>77.648941978961716</v>
      </c>
      <c r="DS353" s="2">
        <f t="shared" si="112"/>
        <v>1.5</v>
      </c>
      <c r="DT353" s="2">
        <f t="shared" si="113"/>
        <v>0.75</v>
      </c>
    </row>
    <row r="354" spans="90:124" x14ac:dyDescent="0.25">
      <c r="CL354" s="14">
        <f t="shared" si="114"/>
        <v>3.45</v>
      </c>
      <c r="CM354" s="59">
        <f>IF('Baseline model'!$B$4="AY",0,IFERROR(P*INDEX('UWYr writing pattern'!$C$4:$C$18,MATCH('Baseline model'!$CL354,'UWYr writing pattern'!$A$4:$A$18,0)) / 25,CM353))</f>
        <v>0</v>
      </c>
      <c r="CN354" s="36">
        <f t="shared" si="115"/>
        <v>0.54387553270557254</v>
      </c>
      <c r="CP354" s="34">
        <f t="shared" si="116"/>
        <v>8.2823685183589721E-3</v>
      </c>
      <c r="CQ354" s="31">
        <f>SUM($CP$9:CP354)*RLR</f>
        <v>119.34734936075319</v>
      </c>
      <c r="CR354" s="32"/>
      <c r="CS354" s="36">
        <f>CQ354-SUM($CU$9:CU354)</f>
        <v>16.569411286467897</v>
      </c>
      <c r="CU354" s="31">
        <f t="shared" si="117"/>
        <v>0.12513455247540964</v>
      </c>
      <c r="CV354" s="36">
        <f>SUM($CU$9:CU354)*RRF</f>
        <v>71.94455665199969</v>
      </c>
      <c r="CW354" s="33"/>
      <c r="CX354" s="36">
        <f t="shared" si="102"/>
        <v>88.513967938467587</v>
      </c>
      <c r="CY354" s="33"/>
      <c r="CZ354" s="31">
        <f t="shared" si="103"/>
        <v>0.45685544747268086</v>
      </c>
      <c r="DA354" s="31">
        <f t="shared" si="104"/>
        <v>11.598587900527527</v>
      </c>
      <c r="DB354" s="31">
        <f t="shared" si="105"/>
        <v>12.055443348000207</v>
      </c>
      <c r="DC354" s="31">
        <f t="shared" si="106"/>
        <v>-4.5139679384675873</v>
      </c>
      <c r="DD354" s="31"/>
      <c r="DE354" s="33">
        <f t="shared" si="107"/>
        <v>0.85648281728571063</v>
      </c>
      <c r="DF354" s="33">
        <f t="shared" si="108"/>
        <v>1.0537377135531856</v>
      </c>
      <c r="DG354" s="3"/>
      <c r="DH354" s="33">
        <f t="shared" si="109"/>
        <v>0.99456124467294316</v>
      </c>
      <c r="DI354" s="93">
        <f t="shared" si="110"/>
        <v>0.9247921751813476</v>
      </c>
      <c r="DJ354" s="3">
        <f t="shared" si="111"/>
        <v>0.92495922516808937</v>
      </c>
      <c r="DL354" s="90">
        <f t="shared" si="120"/>
        <v>0</v>
      </c>
      <c r="DM354" s="91">
        <f t="shared" si="118"/>
        <v>0</v>
      </c>
      <c r="DN354" s="89">
        <f>SUM(DM$9:DM354)*RLR</f>
        <v>120</v>
      </c>
      <c r="DO354" s="90">
        <f>DN354-SUM(DP$9:DP354)</f>
        <v>9.0048929798292647</v>
      </c>
      <c r="DP354" s="89">
        <f t="shared" si="119"/>
        <v>6.8047050225410119E-2</v>
      </c>
      <c r="DQ354" s="90">
        <f>SUM(DP$9:DP354)*RRF</f>
        <v>77.696574914119509</v>
      </c>
      <c r="DS354" s="2">
        <f t="shared" si="112"/>
        <v>1.5</v>
      </c>
      <c r="DT354" s="2">
        <f t="shared" si="113"/>
        <v>0.75</v>
      </c>
    </row>
    <row r="355" spans="90:124" x14ac:dyDescent="0.25">
      <c r="CL355" s="14">
        <f t="shared" si="114"/>
        <v>3.46</v>
      </c>
      <c r="CM355" s="59">
        <f>IF('Baseline model'!$B$4="AY",0,IFERROR(P*INDEX('UWYr writing pattern'!$C$4:$C$18,MATCH('Baseline model'!$CL355,'UWYr writing pattern'!$A$4:$A$18,0)) / 25,CM354))</f>
        <v>0</v>
      </c>
      <c r="CN355" s="36">
        <f t="shared" si="115"/>
        <v>0.535717399714989</v>
      </c>
      <c r="CP355" s="34">
        <f t="shared" si="116"/>
        <v>8.1581329905835893E-3</v>
      </c>
      <c r="CQ355" s="31">
        <f>SUM($CP$9:CP355)*RLR</f>
        <v>119.3571391203419</v>
      </c>
      <c r="CR355" s="32"/>
      <c r="CS355" s="36">
        <f>CQ355-SUM($CU$9:CU355)</f>
        <v>16.454930461408097</v>
      </c>
      <c r="CU355" s="31">
        <f t="shared" si="117"/>
        <v>0.12427058464850924</v>
      </c>
      <c r="CV355" s="36">
        <f>SUM($CU$9:CU355)*RRF</f>
        <v>72.03154606125365</v>
      </c>
      <c r="CW355" s="33"/>
      <c r="CX355" s="36">
        <f t="shared" si="102"/>
        <v>88.486476522661746</v>
      </c>
      <c r="CY355" s="33"/>
      <c r="CZ355" s="31">
        <f t="shared" si="103"/>
        <v>0.4500026157605907</v>
      </c>
      <c r="DA355" s="31">
        <f t="shared" si="104"/>
        <v>11.518451322985667</v>
      </c>
      <c r="DB355" s="31">
        <f t="shared" si="105"/>
        <v>11.968453938746258</v>
      </c>
      <c r="DC355" s="31">
        <f t="shared" si="106"/>
        <v>-4.4864765226617465</v>
      </c>
      <c r="DD355" s="31"/>
      <c r="DE355" s="33">
        <f t="shared" si="107"/>
        <v>0.85751840549111491</v>
      </c>
      <c r="DF355" s="33">
        <f t="shared" si="108"/>
        <v>1.0534104347935922</v>
      </c>
      <c r="DG355" s="3"/>
      <c r="DH355" s="33">
        <f t="shared" si="109"/>
        <v>0.99464282600284915</v>
      </c>
      <c r="DI355" s="93">
        <f t="shared" si="110"/>
        <v>0.92535412392556438</v>
      </c>
      <c r="DJ355" s="3">
        <f t="shared" si="111"/>
        <v>0.92552203097932861</v>
      </c>
      <c r="DL355" s="90">
        <f t="shared" si="120"/>
        <v>0</v>
      </c>
      <c r="DM355" s="91">
        <f t="shared" si="118"/>
        <v>0</v>
      </c>
      <c r="DN355" s="89">
        <f>SUM(DM$9:DM355)*RLR</f>
        <v>120</v>
      </c>
      <c r="DO355" s="90">
        <f>DN355-SUM(DP$9:DP355)</f>
        <v>8.9373562824805504</v>
      </c>
      <c r="DP355" s="89">
        <f t="shared" si="119"/>
        <v>6.753669734871949E-2</v>
      </c>
      <c r="DQ355" s="90">
        <f>SUM(DP$9:DP355)*RRF</f>
        <v>77.743850602263606</v>
      </c>
      <c r="DS355" s="2">
        <f t="shared" si="112"/>
        <v>1.5</v>
      </c>
      <c r="DT355" s="2">
        <f t="shared" si="113"/>
        <v>0.75</v>
      </c>
    </row>
    <row r="356" spans="90:124" x14ac:dyDescent="0.25">
      <c r="CL356" s="14">
        <f t="shared" si="114"/>
        <v>3.47</v>
      </c>
      <c r="CM356" s="59">
        <f>IF('Baseline model'!$B$4="AY",0,IFERROR(P*INDEX('UWYr writing pattern'!$C$4:$C$18,MATCH('Baseline model'!$CL356,'UWYr writing pattern'!$A$4:$A$18,0)) / 25,CM355))</f>
        <v>0</v>
      </c>
      <c r="CN356" s="36">
        <f t="shared" si="115"/>
        <v>0.52768163871926421</v>
      </c>
      <c r="CP356" s="34">
        <f t="shared" si="116"/>
        <v>8.0357609957248353E-3</v>
      </c>
      <c r="CQ356" s="31">
        <f>SUM($CP$9:CP356)*RLR</f>
        <v>119.36678203353677</v>
      </c>
      <c r="CR356" s="32"/>
      <c r="CS356" s="36">
        <f>CQ356-SUM($CU$9:CU356)</f>
        <v>16.341161396142397</v>
      </c>
      <c r="CU356" s="31">
        <f t="shared" si="117"/>
        <v>0.12341197846056073</v>
      </c>
      <c r="CV356" s="36">
        <f>SUM($CU$9:CU356)*RRF</f>
        <v>72.117934446176051</v>
      </c>
      <c r="CW356" s="33"/>
      <c r="CX356" s="36">
        <f t="shared" si="102"/>
        <v>88.459095842318447</v>
      </c>
      <c r="CY356" s="33"/>
      <c r="CZ356" s="31">
        <f t="shared" si="103"/>
        <v>0.44325257652418187</v>
      </c>
      <c r="DA356" s="31">
        <f t="shared" si="104"/>
        <v>11.438812977299676</v>
      </c>
      <c r="DB356" s="31">
        <f t="shared" si="105"/>
        <v>11.882065553823859</v>
      </c>
      <c r="DC356" s="31">
        <f t="shared" si="106"/>
        <v>-4.4590958423184475</v>
      </c>
      <c r="DD356" s="31"/>
      <c r="DE356" s="33">
        <f t="shared" si="107"/>
        <v>0.85854683864495296</v>
      </c>
      <c r="DF356" s="33">
        <f t="shared" si="108"/>
        <v>1.0530844743133148</v>
      </c>
      <c r="DG356" s="3"/>
      <c r="DH356" s="33">
        <f t="shared" si="109"/>
        <v>0.99472318361280643</v>
      </c>
      <c r="DI356" s="93">
        <f t="shared" si="110"/>
        <v>0.92591187381956996</v>
      </c>
      <c r="DJ356" s="3">
        <f t="shared" si="111"/>
        <v>0.92608061574698386</v>
      </c>
      <c r="DL356" s="90">
        <f t="shared" si="120"/>
        <v>0</v>
      </c>
      <c r="DM356" s="91">
        <f t="shared" si="118"/>
        <v>0</v>
      </c>
      <c r="DN356" s="89">
        <f>SUM(DM$9:DM356)*RLR</f>
        <v>120</v>
      </c>
      <c r="DO356" s="90">
        <f>DN356-SUM(DP$9:DP356)</f>
        <v>8.870326110361944</v>
      </c>
      <c r="DP356" s="89">
        <f t="shared" si="119"/>
        <v>6.7030172118604125E-2</v>
      </c>
      <c r="DQ356" s="90">
        <f>SUM(DP$9:DP356)*RRF</f>
        <v>77.790771722746641</v>
      </c>
      <c r="DS356" s="2">
        <f t="shared" si="112"/>
        <v>1.5</v>
      </c>
      <c r="DT356" s="2">
        <f t="shared" si="113"/>
        <v>0.75</v>
      </c>
    </row>
    <row r="357" spans="90:124" x14ac:dyDescent="0.25">
      <c r="CL357" s="14">
        <f t="shared" si="114"/>
        <v>3.48</v>
      </c>
      <c r="CM357" s="59">
        <f>IF('Baseline model'!$B$4="AY",0,IFERROR(P*INDEX('UWYr writing pattern'!$C$4:$C$18,MATCH('Baseline model'!$CL357,'UWYr writing pattern'!$A$4:$A$18,0)) / 25,CM356))</f>
        <v>0</v>
      </c>
      <c r="CN357" s="36">
        <f t="shared" si="115"/>
        <v>0.51976641413847524</v>
      </c>
      <c r="CP357" s="34">
        <f t="shared" si="116"/>
        <v>7.915224580788964E-3</v>
      </c>
      <c r="CQ357" s="31">
        <f>SUM($CP$9:CP357)*RLR</f>
        <v>119.37628030303371</v>
      </c>
      <c r="CR357" s="32"/>
      <c r="CS357" s="36">
        <f>CQ357-SUM($CU$9:CU357)</f>
        <v>16.228100955168273</v>
      </c>
      <c r="CU357" s="31">
        <f t="shared" si="117"/>
        <v>0.12255871047106798</v>
      </c>
      <c r="CV357" s="36">
        <f>SUM($CU$9:CU357)*RRF</f>
        <v>72.203725543505797</v>
      </c>
      <c r="CW357" s="33"/>
      <c r="CX357" s="36">
        <f t="shared" si="102"/>
        <v>88.43182649867407</v>
      </c>
      <c r="CY357" s="33"/>
      <c r="CZ357" s="31">
        <f t="shared" si="103"/>
        <v>0.43660378787631915</v>
      </c>
      <c r="DA357" s="31">
        <f t="shared" si="104"/>
        <v>11.35967066861779</v>
      </c>
      <c r="DB357" s="31">
        <f t="shared" si="105"/>
        <v>11.796274456494109</v>
      </c>
      <c r="DC357" s="31">
        <f t="shared" si="106"/>
        <v>-4.4318264986740701</v>
      </c>
      <c r="DD357" s="31"/>
      <c r="DE357" s="33">
        <f t="shared" si="107"/>
        <v>0.85956816123221191</v>
      </c>
      <c r="DF357" s="33">
        <f t="shared" si="108"/>
        <v>1.0527598392699293</v>
      </c>
      <c r="DG357" s="3"/>
      <c r="DH357" s="33">
        <f t="shared" si="109"/>
        <v>0.99480233585861422</v>
      </c>
      <c r="DI357" s="93">
        <f t="shared" si="110"/>
        <v>0.92646545623694287</v>
      </c>
      <c r="DJ357" s="3">
        <f t="shared" si="111"/>
        <v>0.92663501112888136</v>
      </c>
      <c r="DL357" s="90">
        <f t="shared" si="120"/>
        <v>0</v>
      </c>
      <c r="DM357" s="91">
        <f t="shared" si="118"/>
        <v>0</v>
      </c>
      <c r="DN357" s="89">
        <f>SUM(DM$9:DM357)*RLR</f>
        <v>120</v>
      </c>
      <c r="DO357" s="90">
        <f>DN357-SUM(DP$9:DP357)</f>
        <v>8.8037986645342272</v>
      </c>
      <c r="DP357" s="89">
        <f t="shared" si="119"/>
        <v>6.6527445827714582E-2</v>
      </c>
      <c r="DQ357" s="90">
        <f>SUM(DP$9:DP357)*RRF</f>
        <v>77.837340934826031</v>
      </c>
      <c r="DS357" s="2">
        <f t="shared" si="112"/>
        <v>1.5</v>
      </c>
      <c r="DT357" s="2">
        <f t="shared" si="113"/>
        <v>0.75</v>
      </c>
    </row>
    <row r="358" spans="90:124" x14ac:dyDescent="0.25">
      <c r="CL358" s="14">
        <f t="shared" si="114"/>
        <v>3.49</v>
      </c>
      <c r="CM358" s="59">
        <f>IF('Baseline model'!$B$4="AY",0,IFERROR(P*INDEX('UWYr writing pattern'!$C$4:$C$18,MATCH('Baseline model'!$CL358,'UWYr writing pattern'!$A$4:$A$18,0)) / 25,CM357))</f>
        <v>0</v>
      </c>
      <c r="CN358" s="36">
        <f t="shared" si="115"/>
        <v>0.51196991792639812</v>
      </c>
      <c r="CP358" s="34">
        <f t="shared" si="116"/>
        <v>7.7964962120771284E-3</v>
      </c>
      <c r="CQ358" s="31">
        <f>SUM($CP$9:CP358)*RLR</f>
        <v>119.38563609848821</v>
      </c>
      <c r="CR358" s="32"/>
      <c r="CS358" s="36">
        <f>CQ358-SUM($CU$9:CU358)</f>
        <v>16.115745993459001</v>
      </c>
      <c r="CU358" s="31">
        <f t="shared" si="117"/>
        <v>0.12171075716376205</v>
      </c>
      <c r="CV358" s="36">
        <f>SUM($CU$9:CU358)*RRF</f>
        <v>72.288923073520436</v>
      </c>
      <c r="CW358" s="33"/>
      <c r="CX358" s="36">
        <f t="shared" si="102"/>
        <v>88.404669066979437</v>
      </c>
      <c r="CY358" s="33"/>
      <c r="CZ358" s="31">
        <f t="shared" si="103"/>
        <v>0.43005473105817438</v>
      </c>
      <c r="DA358" s="31">
        <f t="shared" si="104"/>
        <v>11.281022195421301</v>
      </c>
      <c r="DB358" s="31">
        <f t="shared" si="105"/>
        <v>11.711076926479475</v>
      </c>
      <c r="DC358" s="31">
        <f t="shared" si="106"/>
        <v>-4.4046690669794373</v>
      </c>
      <c r="DD358" s="31"/>
      <c r="DE358" s="33">
        <f t="shared" si="107"/>
        <v>0.86058241754191001</v>
      </c>
      <c r="DF358" s="33">
        <f t="shared" si="108"/>
        <v>1.0524365365116599</v>
      </c>
      <c r="DG358" s="3"/>
      <c r="DH358" s="33">
        <f t="shared" si="109"/>
        <v>0.99488030082073509</v>
      </c>
      <c r="DI358" s="93">
        <f t="shared" si="110"/>
        <v>0.92701490231684014</v>
      </c>
      <c r="DJ358" s="3">
        <f t="shared" si="111"/>
        <v>0.92718524854541484</v>
      </c>
      <c r="DL358" s="90">
        <f t="shared" si="120"/>
        <v>0</v>
      </c>
      <c r="DM358" s="91">
        <f t="shared" si="118"/>
        <v>0</v>
      </c>
      <c r="DN358" s="89">
        <f>SUM(DM$9:DM358)*RLR</f>
        <v>120</v>
      </c>
      <c r="DO358" s="90">
        <f>DN358-SUM(DP$9:DP358)</f>
        <v>8.7377701745502208</v>
      </c>
      <c r="DP358" s="89">
        <f t="shared" si="119"/>
        <v>6.6028489984006705E-2</v>
      </c>
      <c r="DQ358" s="90">
        <f>SUM(DP$9:DP358)*RRF</f>
        <v>77.883560877814844</v>
      </c>
      <c r="DS358" s="2">
        <f t="shared" si="112"/>
        <v>1.5</v>
      </c>
      <c r="DT358" s="2">
        <f t="shared" si="113"/>
        <v>0.75</v>
      </c>
    </row>
    <row r="359" spans="90:124" x14ac:dyDescent="0.25">
      <c r="CL359" s="14">
        <f t="shared" si="114"/>
        <v>3.5</v>
      </c>
      <c r="CM359" s="59">
        <f>IF('Baseline model'!$B$4="AY",0,IFERROR(P*INDEX('UWYr writing pattern'!$C$4:$C$18,MATCH('Baseline model'!$CL359,'UWYr writing pattern'!$A$4:$A$18,0)) / 25,CM358))</f>
        <v>0</v>
      </c>
      <c r="CN359" s="36">
        <f t="shared" si="115"/>
        <v>0.50429036915750214</v>
      </c>
      <c r="CP359" s="34">
        <f t="shared" si="116"/>
        <v>7.6795487688959716E-3</v>
      </c>
      <c r="CQ359" s="31">
        <f>SUM($CP$9:CP359)*RLR</f>
        <v>119.39485155701087</v>
      </c>
      <c r="CR359" s="32"/>
      <c r="CS359" s="36">
        <f>CQ359-SUM($CU$9:CU359)</f>
        <v>16.004093357030726</v>
      </c>
      <c r="CU359" s="31">
        <f t="shared" si="117"/>
        <v>0.12086809495094251</v>
      </c>
      <c r="CV359" s="36">
        <f>SUM($CU$9:CU359)*RRF</f>
        <v>72.373530739986094</v>
      </c>
      <c r="CW359" s="33"/>
      <c r="CX359" s="36">
        <f t="shared" si="102"/>
        <v>88.37762409701682</v>
      </c>
      <c r="CY359" s="33"/>
      <c r="CZ359" s="31">
        <f t="shared" si="103"/>
        <v>0.42360391009230175</v>
      </c>
      <c r="DA359" s="31">
        <f t="shared" si="104"/>
        <v>11.202865349921508</v>
      </c>
      <c r="DB359" s="31">
        <f t="shared" si="105"/>
        <v>11.62646926001381</v>
      </c>
      <c r="DC359" s="31">
        <f t="shared" si="106"/>
        <v>-4.3776240970168203</v>
      </c>
      <c r="DD359" s="31"/>
      <c r="DE359" s="33">
        <f t="shared" si="107"/>
        <v>0.86158965166650114</v>
      </c>
      <c r="DF359" s="33">
        <f t="shared" si="108"/>
        <v>1.0521145725835335</v>
      </c>
      <c r="DG359" s="3"/>
      <c r="DH359" s="33">
        <f t="shared" si="109"/>
        <v>0.99495709630842388</v>
      </c>
      <c r="DI359" s="93">
        <f t="shared" si="110"/>
        <v>0.92756024296574857</v>
      </c>
      <c r="DJ359" s="3">
        <f t="shared" si="111"/>
        <v>0.9277313591813241</v>
      </c>
      <c r="DL359" s="90">
        <f t="shared" si="120"/>
        <v>0</v>
      </c>
      <c r="DM359" s="91">
        <f t="shared" si="118"/>
        <v>0</v>
      </c>
      <c r="DN359" s="89">
        <f>SUM(DM$9:DM359)*RLR</f>
        <v>120</v>
      </c>
      <c r="DO359" s="90">
        <f>DN359-SUM(DP$9:DP359)</f>
        <v>8.6722368982410956</v>
      </c>
      <c r="DP359" s="89">
        <f t="shared" si="119"/>
        <v>6.5533276309126656E-2</v>
      </c>
      <c r="DQ359" s="90">
        <f>SUM(DP$9:DP359)*RRF</f>
        <v>77.929434171231222</v>
      </c>
      <c r="DS359" s="2">
        <f t="shared" si="112"/>
        <v>1.5</v>
      </c>
      <c r="DT359" s="2">
        <f t="shared" si="113"/>
        <v>0.75</v>
      </c>
    </row>
    <row r="360" spans="90:124" x14ac:dyDescent="0.25">
      <c r="CL360" s="14">
        <f t="shared" si="114"/>
        <v>3.51</v>
      </c>
      <c r="CM360" s="59">
        <f>IF('Baseline model'!$B$4="AY",0,IFERROR(P*INDEX('UWYr writing pattern'!$C$4:$C$18,MATCH('Baseline model'!$CL360,'UWYr writing pattern'!$A$4:$A$18,0)) / 25,CM359))</f>
        <v>0</v>
      </c>
      <c r="CN360" s="36">
        <f t="shared" si="115"/>
        <v>0.49672601362013963</v>
      </c>
      <c r="CP360" s="34">
        <f t="shared" si="116"/>
        <v>7.564355537362533E-3</v>
      </c>
      <c r="CQ360" s="31">
        <f>SUM($CP$9:CP360)*RLR</f>
        <v>119.40392878365572</v>
      </c>
      <c r="CR360" s="32"/>
      <c r="CS360" s="36">
        <f>CQ360-SUM($CU$9:CU360)</f>
        <v>15.893139883497838</v>
      </c>
      <c r="CU360" s="31">
        <f t="shared" si="117"/>
        <v>0.12003070017773045</v>
      </c>
      <c r="CV360" s="36">
        <f>SUM($CU$9:CU360)*RRF</f>
        <v>72.457552230110508</v>
      </c>
      <c r="CW360" s="33"/>
      <c r="CX360" s="36">
        <f t="shared" si="102"/>
        <v>88.350692113608346</v>
      </c>
      <c r="CY360" s="33"/>
      <c r="CZ360" s="31">
        <f t="shared" si="103"/>
        <v>0.4172498514409172</v>
      </c>
      <c r="DA360" s="31">
        <f t="shared" si="104"/>
        <v>11.125197918448485</v>
      </c>
      <c r="DB360" s="31">
        <f t="shared" si="105"/>
        <v>11.542447769889403</v>
      </c>
      <c r="DC360" s="31">
        <f t="shared" si="106"/>
        <v>-4.3506921136083463</v>
      </c>
      <c r="DD360" s="31"/>
      <c r="DE360" s="33">
        <f t="shared" si="107"/>
        <v>0.86258990750131559</v>
      </c>
      <c r="DF360" s="33">
        <f t="shared" si="108"/>
        <v>1.0517939537334327</v>
      </c>
      <c r="DG360" s="3"/>
      <c r="DH360" s="33">
        <f t="shared" si="109"/>
        <v>0.99503273986379759</v>
      </c>
      <c r="DI360" s="93">
        <f t="shared" si="110"/>
        <v>0.92810150885922338</v>
      </c>
      <c r="DJ360" s="3">
        <f t="shared" si="111"/>
        <v>0.92827337398746423</v>
      </c>
      <c r="DL360" s="90">
        <f t="shared" si="120"/>
        <v>0</v>
      </c>
      <c r="DM360" s="91">
        <f t="shared" si="118"/>
        <v>0</v>
      </c>
      <c r="DN360" s="89">
        <f>SUM(DM$9:DM360)*RLR</f>
        <v>120</v>
      </c>
      <c r="DO360" s="90">
        <f>DN360-SUM(DP$9:DP360)</f>
        <v>8.6071951215042901</v>
      </c>
      <c r="DP360" s="89">
        <f t="shared" si="119"/>
        <v>6.5041776736808221E-2</v>
      </c>
      <c r="DQ360" s="90">
        <f>SUM(DP$9:DP360)*RRF</f>
        <v>77.974963414946998</v>
      </c>
      <c r="DS360" s="2">
        <f t="shared" si="112"/>
        <v>1.5</v>
      </c>
      <c r="DT360" s="2">
        <f t="shared" si="113"/>
        <v>0.75</v>
      </c>
    </row>
    <row r="361" spans="90:124" x14ac:dyDescent="0.25">
      <c r="CL361" s="14">
        <f t="shared" si="114"/>
        <v>3.52</v>
      </c>
      <c r="CM361" s="59">
        <f>IF('Baseline model'!$B$4="AY",0,IFERROR(P*INDEX('UWYr writing pattern'!$C$4:$C$18,MATCH('Baseline model'!$CL361,'UWYr writing pattern'!$A$4:$A$18,0)) / 25,CM360))</f>
        <v>0</v>
      </c>
      <c r="CN361" s="36">
        <f t="shared" si="115"/>
        <v>0.48927512341583751</v>
      </c>
      <c r="CP361" s="34">
        <f t="shared" si="116"/>
        <v>7.4508902043020943E-3</v>
      </c>
      <c r="CQ361" s="31">
        <f>SUM($CP$9:CP361)*RLR</f>
        <v>119.41286985190087</v>
      </c>
      <c r="CR361" s="32"/>
      <c r="CS361" s="36">
        <f>CQ361-SUM($CU$9:CU361)</f>
        <v>15.78288240261675</v>
      </c>
      <c r="CU361" s="31">
        <f t="shared" si="117"/>
        <v>0.11919854912623379</v>
      </c>
      <c r="CV361" s="36">
        <f>SUM($CU$9:CU361)*RRF</f>
        <v>72.540991214498874</v>
      </c>
      <c r="CW361" s="33"/>
      <c r="CX361" s="36">
        <f t="shared" si="102"/>
        <v>88.323873617115623</v>
      </c>
      <c r="CY361" s="33"/>
      <c r="CZ361" s="31">
        <f t="shared" si="103"/>
        <v>0.41099110366930347</v>
      </c>
      <c r="DA361" s="31">
        <f t="shared" si="104"/>
        <v>11.048017681831723</v>
      </c>
      <c r="DB361" s="31">
        <f t="shared" si="105"/>
        <v>11.459008785501027</v>
      </c>
      <c r="DC361" s="31">
        <f t="shared" si="106"/>
        <v>-4.3238736171156233</v>
      </c>
      <c r="DD361" s="31"/>
      <c r="DE361" s="33">
        <f t="shared" si="107"/>
        <v>0.86358322874403426</v>
      </c>
      <c r="DF361" s="33">
        <f t="shared" si="108"/>
        <v>1.0514746859180431</v>
      </c>
      <c r="DG361" s="3"/>
      <c r="DH361" s="33">
        <f t="shared" si="109"/>
        <v>0.99510724876584056</v>
      </c>
      <c r="DI361" s="93">
        <f t="shared" si="110"/>
        <v>0.92863873044361389</v>
      </c>
      <c r="DJ361" s="3">
        <f t="shared" si="111"/>
        <v>0.92881132368255825</v>
      </c>
      <c r="DL361" s="90">
        <f t="shared" si="120"/>
        <v>0</v>
      </c>
      <c r="DM361" s="91">
        <f t="shared" si="118"/>
        <v>0</v>
      </c>
      <c r="DN361" s="89">
        <f>SUM(DM$9:DM361)*RLR</f>
        <v>120</v>
      </c>
      <c r="DO361" s="90">
        <f>DN361-SUM(DP$9:DP361)</f>
        <v>8.5426411580930051</v>
      </c>
      <c r="DP361" s="89">
        <f t="shared" si="119"/>
        <v>6.4553963411282181E-2</v>
      </c>
      <c r="DQ361" s="90">
        <f>SUM(DP$9:DP361)*RRF</f>
        <v>78.020151189334896</v>
      </c>
      <c r="DS361" s="2">
        <f t="shared" si="112"/>
        <v>1.5</v>
      </c>
      <c r="DT361" s="2">
        <f t="shared" si="113"/>
        <v>0.75</v>
      </c>
    </row>
    <row r="362" spans="90:124" x14ac:dyDescent="0.25">
      <c r="CL362" s="14">
        <f t="shared" si="114"/>
        <v>3.53</v>
      </c>
      <c r="CM362" s="59">
        <f>IF('Baseline model'!$B$4="AY",0,IFERROR(P*INDEX('UWYr writing pattern'!$C$4:$C$18,MATCH('Baseline model'!$CL362,'UWYr writing pattern'!$A$4:$A$18,0)) / 25,CM361))</f>
        <v>0</v>
      </c>
      <c r="CN362" s="36">
        <f t="shared" si="115"/>
        <v>0.48193599656459996</v>
      </c>
      <c r="CP362" s="34">
        <f t="shared" si="116"/>
        <v>7.3391268512375627E-3</v>
      </c>
      <c r="CQ362" s="31">
        <f>SUM($CP$9:CP362)*RLR</f>
        <v>119.42167680412236</v>
      </c>
      <c r="CR362" s="32"/>
      <c r="CS362" s="36">
        <f>CQ362-SUM($CU$9:CU362)</f>
        <v>15.673317736818618</v>
      </c>
      <c r="CU362" s="31">
        <f t="shared" si="117"/>
        <v>0.11837161801962562</v>
      </c>
      <c r="CV362" s="36">
        <f>SUM($CU$9:CU362)*RRF</f>
        <v>72.623851347112605</v>
      </c>
      <c r="CW362" s="33"/>
      <c r="CX362" s="36">
        <f t="shared" si="102"/>
        <v>88.297169083931223</v>
      </c>
      <c r="CY362" s="33"/>
      <c r="CZ362" s="31">
        <f t="shared" si="103"/>
        <v>0.40482623711426391</v>
      </c>
      <c r="DA362" s="31">
        <f t="shared" si="104"/>
        <v>10.971322415773031</v>
      </c>
      <c r="DB362" s="31">
        <f t="shared" si="105"/>
        <v>11.376148652887295</v>
      </c>
      <c r="DC362" s="31">
        <f t="shared" si="106"/>
        <v>-4.2971690839312231</v>
      </c>
      <c r="DD362" s="31"/>
      <c r="DE362" s="33">
        <f t="shared" si="107"/>
        <v>0.86456965889419768</v>
      </c>
      <c r="DF362" s="33">
        <f t="shared" si="108"/>
        <v>1.051156774808705</v>
      </c>
      <c r="DG362" s="3"/>
      <c r="DH362" s="33">
        <f t="shared" si="109"/>
        <v>0.99518064003435291</v>
      </c>
      <c r="DI362" s="93">
        <f t="shared" si="110"/>
        <v>0.92917193793777597</v>
      </c>
      <c r="DJ362" s="3">
        <f t="shared" si="111"/>
        <v>0.92934523875493913</v>
      </c>
      <c r="DL362" s="90">
        <f t="shared" si="120"/>
        <v>0</v>
      </c>
      <c r="DM362" s="91">
        <f t="shared" si="118"/>
        <v>0</v>
      </c>
      <c r="DN362" s="89">
        <f>SUM(DM$9:DM362)*RLR</f>
        <v>120</v>
      </c>
      <c r="DO362" s="90">
        <f>DN362-SUM(DP$9:DP362)</f>
        <v>8.4785713494073036</v>
      </c>
      <c r="DP362" s="89">
        <f t="shared" si="119"/>
        <v>6.4069808685697532E-2</v>
      </c>
      <c r="DQ362" s="90">
        <f>SUM(DP$9:DP362)*RRF</f>
        <v>78.065000055414885</v>
      </c>
      <c r="DS362" s="2">
        <f t="shared" si="112"/>
        <v>1.5</v>
      </c>
      <c r="DT362" s="2">
        <f t="shared" si="113"/>
        <v>0.75</v>
      </c>
    </row>
    <row r="363" spans="90:124" x14ac:dyDescent="0.25">
      <c r="CL363" s="14">
        <f t="shared" si="114"/>
        <v>3.54</v>
      </c>
      <c r="CM363" s="59">
        <f>IF('Baseline model'!$B$4="AY",0,IFERROR(P*INDEX('UWYr writing pattern'!$C$4:$C$18,MATCH('Baseline model'!$CL363,'UWYr writing pattern'!$A$4:$A$18,0)) / 25,CM362))</f>
        <v>0</v>
      </c>
      <c r="CN363" s="36">
        <f t="shared" si="115"/>
        <v>0.47470695661613094</v>
      </c>
      <c r="CP363" s="34">
        <f t="shared" si="116"/>
        <v>7.2290399484689991E-3</v>
      </c>
      <c r="CQ363" s="31">
        <f>SUM($CP$9:CP363)*RLR</f>
        <v>119.43035165206052</v>
      </c>
      <c r="CR363" s="32"/>
      <c r="CS363" s="36">
        <f>CQ363-SUM($CU$9:CU363)</f>
        <v>15.564442701730641</v>
      </c>
      <c r="CU363" s="31">
        <f t="shared" si="117"/>
        <v>0.11754988302613964</v>
      </c>
      <c r="CV363" s="36">
        <f>SUM($CU$9:CU363)*RRF</f>
        <v>72.70613626523091</v>
      </c>
      <c r="CW363" s="33"/>
      <c r="CX363" s="36">
        <f t="shared" si="102"/>
        <v>88.270578966961551</v>
      </c>
      <c r="CY363" s="33"/>
      <c r="CZ363" s="31">
        <f t="shared" si="103"/>
        <v>0.39875384355755</v>
      </c>
      <c r="DA363" s="31">
        <f t="shared" si="104"/>
        <v>10.895109891211447</v>
      </c>
      <c r="DB363" s="31">
        <f t="shared" si="105"/>
        <v>11.293863734768998</v>
      </c>
      <c r="DC363" s="31">
        <f t="shared" si="106"/>
        <v>-4.2705789669615513</v>
      </c>
      <c r="DD363" s="31"/>
      <c r="DE363" s="33">
        <f t="shared" si="107"/>
        <v>0.8655492412527489</v>
      </c>
      <c r="DF363" s="33">
        <f t="shared" si="108"/>
        <v>1.0508402257971614</v>
      </c>
      <c r="DG363" s="3"/>
      <c r="DH363" s="33">
        <f t="shared" si="109"/>
        <v>0.99525293043383767</v>
      </c>
      <c r="DI363" s="93">
        <f t="shared" si="110"/>
        <v>0.92970116133477154</v>
      </c>
      <c r="DJ363" s="3">
        <f t="shared" si="111"/>
        <v>0.92987514946427707</v>
      </c>
      <c r="DL363" s="90">
        <f t="shared" si="120"/>
        <v>0</v>
      </c>
      <c r="DM363" s="91">
        <f t="shared" si="118"/>
        <v>0</v>
      </c>
      <c r="DN363" s="89">
        <f>SUM(DM$9:DM363)*RLR</f>
        <v>120</v>
      </c>
      <c r="DO363" s="90">
        <f>DN363-SUM(DP$9:DP363)</f>
        <v>8.4149820642867468</v>
      </c>
      <c r="DP363" s="89">
        <f t="shared" si="119"/>
        <v>6.3589285120554784E-2</v>
      </c>
      <c r="DQ363" s="90">
        <f>SUM(DP$9:DP363)*RRF</f>
        <v>78.10951255499927</v>
      </c>
      <c r="DS363" s="2">
        <f t="shared" si="112"/>
        <v>1.5</v>
      </c>
      <c r="DT363" s="2">
        <f t="shared" si="113"/>
        <v>0.75</v>
      </c>
    </row>
    <row r="364" spans="90:124" x14ac:dyDescent="0.25">
      <c r="CL364" s="14">
        <f t="shared" si="114"/>
        <v>3.55</v>
      </c>
      <c r="CM364" s="59">
        <f>IF('Baseline model'!$B$4="AY",0,IFERROR(P*INDEX('UWYr writing pattern'!$C$4:$C$18,MATCH('Baseline model'!$CL364,'UWYr writing pattern'!$A$4:$A$18,0)) / 25,CM363))</f>
        <v>0</v>
      </c>
      <c r="CN364" s="36">
        <f t="shared" si="115"/>
        <v>0.46758635226688899</v>
      </c>
      <c r="CP364" s="34">
        <f t="shared" si="116"/>
        <v>7.1206043492419635E-3</v>
      </c>
      <c r="CQ364" s="31">
        <f>SUM($CP$9:CP364)*RLR</f>
        <v>119.4388963772796</v>
      </c>
      <c r="CR364" s="32"/>
      <c r="CS364" s="36">
        <f>CQ364-SUM($CU$9:CU364)</f>
        <v>15.456254106686742</v>
      </c>
      <c r="CU364" s="31">
        <f t="shared" si="117"/>
        <v>0.11673332026297981</v>
      </c>
      <c r="CV364" s="36">
        <f>SUM($CU$9:CU364)*RRF</f>
        <v>72.787849589415003</v>
      </c>
      <c r="CW364" s="33"/>
      <c r="CX364" s="36">
        <f t="shared" si="102"/>
        <v>88.244103696101746</v>
      </c>
      <c r="CY364" s="33"/>
      <c r="CZ364" s="31">
        <f t="shared" si="103"/>
        <v>0.39277253590418676</v>
      </c>
      <c r="DA364" s="31">
        <f t="shared" si="104"/>
        <v>10.819377874680718</v>
      </c>
      <c r="DB364" s="31">
        <f t="shared" si="105"/>
        <v>11.212150410584906</v>
      </c>
      <c r="DC364" s="31">
        <f t="shared" si="106"/>
        <v>-4.244103696101746</v>
      </c>
      <c r="DD364" s="31"/>
      <c r="DE364" s="33">
        <f t="shared" si="107"/>
        <v>0.86652201892160718</v>
      </c>
      <c r="DF364" s="33">
        <f t="shared" si="108"/>
        <v>1.0505250440012113</v>
      </c>
      <c r="DG364" s="3"/>
      <c r="DH364" s="33">
        <f t="shared" si="109"/>
        <v>0.99532413647733009</v>
      </c>
      <c r="DI364" s="93">
        <f t="shared" si="110"/>
        <v>0.93022643040355635</v>
      </c>
      <c r="DJ364" s="3">
        <f t="shared" si="111"/>
        <v>0.93040108584329506</v>
      </c>
      <c r="DL364" s="90">
        <f t="shared" si="120"/>
        <v>0</v>
      </c>
      <c r="DM364" s="91">
        <f t="shared" si="118"/>
        <v>0</v>
      </c>
      <c r="DN364" s="89">
        <f>SUM(DM$9:DM364)*RLR</f>
        <v>120</v>
      </c>
      <c r="DO364" s="90">
        <f>DN364-SUM(DP$9:DP364)</f>
        <v>8.3518696988045917</v>
      </c>
      <c r="DP364" s="89">
        <f t="shared" si="119"/>
        <v>6.3112365482150601E-2</v>
      </c>
      <c r="DQ364" s="90">
        <f>SUM(DP$9:DP364)*RRF</f>
        <v>78.153691210836783</v>
      </c>
      <c r="DS364" s="2">
        <f t="shared" si="112"/>
        <v>1.5</v>
      </c>
      <c r="DT364" s="2">
        <f t="shared" si="113"/>
        <v>0.75</v>
      </c>
    </row>
    <row r="365" spans="90:124" x14ac:dyDescent="0.25">
      <c r="CL365" s="14">
        <f t="shared" si="114"/>
        <v>3.56</v>
      </c>
      <c r="CM365" s="59">
        <f>IF('Baseline model'!$B$4="AY",0,IFERROR(P*INDEX('UWYr writing pattern'!$C$4:$C$18,MATCH('Baseline model'!$CL365,'UWYr writing pattern'!$A$4:$A$18,0)) / 25,CM364))</f>
        <v>0</v>
      </c>
      <c r="CN365" s="36">
        <f t="shared" si="115"/>
        <v>0.46057255698288568</v>
      </c>
      <c r="CP365" s="34">
        <f t="shared" si="116"/>
        <v>7.0137952840033345E-3</v>
      </c>
      <c r="CQ365" s="31">
        <f>SUM($CP$9:CP365)*RLR</f>
        <v>119.44731293162042</v>
      </c>
      <c r="CR365" s="32"/>
      <c r="CS365" s="36">
        <f>CQ365-SUM($CU$9:CU365)</f>
        <v>15.348748755227405</v>
      </c>
      <c r="CU365" s="31">
        <f t="shared" si="117"/>
        <v>0.11592190580015058</v>
      </c>
      <c r="CV365" s="36">
        <f>SUM($CU$9:CU365)*RRF</f>
        <v>72.8689949234751</v>
      </c>
      <c r="CW365" s="33"/>
      <c r="CX365" s="36">
        <f t="shared" si="102"/>
        <v>88.217743678702504</v>
      </c>
      <c r="CY365" s="33"/>
      <c r="CZ365" s="31">
        <f t="shared" si="103"/>
        <v>0.38688094786562394</v>
      </c>
      <c r="DA365" s="31">
        <f t="shared" si="104"/>
        <v>10.744124128659182</v>
      </c>
      <c r="DB365" s="31">
        <f t="shared" si="105"/>
        <v>11.131005076524806</v>
      </c>
      <c r="DC365" s="31">
        <f t="shared" si="106"/>
        <v>-4.2177436787025044</v>
      </c>
      <c r="DD365" s="31"/>
      <c r="DE365" s="33">
        <f t="shared" si="107"/>
        <v>0.86748803480327497</v>
      </c>
      <c r="DF365" s="33">
        <f t="shared" si="108"/>
        <v>1.0502112342702679</v>
      </c>
      <c r="DG365" s="3"/>
      <c r="DH365" s="33">
        <f t="shared" si="109"/>
        <v>0.99539427443017015</v>
      </c>
      <c r="DI365" s="93">
        <f t="shared" si="110"/>
        <v>0.93074777469065406</v>
      </c>
      <c r="DJ365" s="3">
        <f t="shared" si="111"/>
        <v>0.93092307769947036</v>
      </c>
      <c r="DL365" s="90">
        <f t="shared" si="120"/>
        <v>0</v>
      </c>
      <c r="DM365" s="91">
        <f t="shared" si="118"/>
        <v>0</v>
      </c>
      <c r="DN365" s="89">
        <f>SUM(DM$9:DM365)*RLR</f>
        <v>120</v>
      </c>
      <c r="DO365" s="90">
        <f>DN365-SUM(DP$9:DP365)</f>
        <v>8.2892306760635535</v>
      </c>
      <c r="DP365" s="89">
        <f t="shared" si="119"/>
        <v>6.2639022741034445E-2</v>
      </c>
      <c r="DQ365" s="90">
        <f>SUM(DP$9:DP365)*RRF</f>
        <v>78.197538526755508</v>
      </c>
      <c r="DS365" s="2">
        <f t="shared" si="112"/>
        <v>1.5</v>
      </c>
      <c r="DT365" s="2">
        <f t="shared" si="113"/>
        <v>0.75</v>
      </c>
    </row>
    <row r="366" spans="90:124" x14ac:dyDescent="0.25">
      <c r="CL366" s="14">
        <f t="shared" si="114"/>
        <v>3.57</v>
      </c>
      <c r="CM366" s="59">
        <f>IF('Baseline model'!$B$4="AY",0,IFERROR(P*INDEX('UWYr writing pattern'!$C$4:$C$18,MATCH('Baseline model'!$CL366,'UWYr writing pattern'!$A$4:$A$18,0)) / 25,CM365))</f>
        <v>0</v>
      </c>
      <c r="CN366" s="36">
        <f t="shared" si="115"/>
        <v>0.4536639686281424</v>
      </c>
      <c r="CP366" s="34">
        <f t="shared" si="116"/>
        <v>6.9085883547432862E-3</v>
      </c>
      <c r="CQ366" s="31">
        <f>SUM($CP$9:CP366)*RLR</f>
        <v>119.45560323764612</v>
      </c>
      <c r="CR366" s="32"/>
      <c r="CS366" s="36">
        <f>CQ366-SUM($CU$9:CU366)</f>
        <v>15.241923445588895</v>
      </c>
      <c r="CU366" s="31">
        <f t="shared" si="117"/>
        <v>0.11511561566420554</v>
      </c>
      <c r="CV366" s="36">
        <f>SUM($CU$9:CU366)*RRF</f>
        <v>72.949575854440056</v>
      </c>
      <c r="CW366" s="33"/>
      <c r="CX366" s="36">
        <f t="shared" si="102"/>
        <v>88.191499300028951</v>
      </c>
      <c r="CY366" s="33"/>
      <c r="CZ366" s="31">
        <f t="shared" si="103"/>
        <v>0.38107773364763958</v>
      </c>
      <c r="DA366" s="31">
        <f t="shared" si="104"/>
        <v>10.669346411912226</v>
      </c>
      <c r="DB366" s="31">
        <f t="shared" si="105"/>
        <v>11.050424145559866</v>
      </c>
      <c r="DC366" s="31">
        <f t="shared" si="106"/>
        <v>-4.1914993000289513</v>
      </c>
      <c r="DD366" s="31"/>
      <c r="DE366" s="33">
        <f t="shared" si="107"/>
        <v>0.86844733160047682</v>
      </c>
      <c r="DF366" s="33">
        <f t="shared" si="108"/>
        <v>1.0498988011908208</v>
      </c>
      <c r="DG366" s="3"/>
      <c r="DH366" s="33">
        <f t="shared" si="109"/>
        <v>0.99546336031371763</v>
      </c>
      <c r="DI366" s="93">
        <f t="shared" si="110"/>
        <v>0.93126522352181806</v>
      </c>
      <c r="DJ366" s="3">
        <f t="shared" si="111"/>
        <v>0.93144115461672428</v>
      </c>
      <c r="DL366" s="90">
        <f t="shared" si="120"/>
        <v>0</v>
      </c>
      <c r="DM366" s="91">
        <f t="shared" si="118"/>
        <v>0</v>
      </c>
      <c r="DN366" s="89">
        <f>SUM(DM$9:DM366)*RLR</f>
        <v>120</v>
      </c>
      <c r="DO366" s="90">
        <f>DN366-SUM(DP$9:DP366)</f>
        <v>8.2270614459930727</v>
      </c>
      <c r="DP366" s="89">
        <f t="shared" si="119"/>
        <v>6.2169230070476651E-2</v>
      </c>
      <c r="DQ366" s="90">
        <f>SUM(DP$9:DP366)*RRF</f>
        <v>78.241056987804839</v>
      </c>
      <c r="DS366" s="2">
        <f t="shared" si="112"/>
        <v>1.5</v>
      </c>
      <c r="DT366" s="2">
        <f t="shared" si="113"/>
        <v>0.75</v>
      </c>
    </row>
    <row r="367" spans="90:124" x14ac:dyDescent="0.25">
      <c r="CL367" s="14">
        <f t="shared" si="114"/>
        <v>3.58</v>
      </c>
      <c r="CM367" s="59">
        <f>IF('Baseline model'!$B$4="AY",0,IFERROR(P*INDEX('UWYr writing pattern'!$C$4:$C$18,MATCH('Baseline model'!$CL367,'UWYr writing pattern'!$A$4:$A$18,0)) / 25,CM366))</f>
        <v>0</v>
      </c>
      <c r="CN367" s="36">
        <f t="shared" si="115"/>
        <v>0.44685900909872028</v>
      </c>
      <c r="CP367" s="34">
        <f t="shared" si="116"/>
        <v>6.8049595294221365E-3</v>
      </c>
      <c r="CQ367" s="31">
        <f>SUM($CP$9:CP367)*RLR</f>
        <v>119.46376918908142</v>
      </c>
      <c r="CR367" s="32"/>
      <c r="CS367" s="36">
        <f>CQ367-SUM($CU$9:CU367)</f>
        <v>15.135774971182286</v>
      </c>
      <c r="CU367" s="31">
        <f t="shared" si="117"/>
        <v>0.11431442584191671</v>
      </c>
      <c r="CV367" s="36">
        <f>SUM($CU$9:CU367)*RRF</f>
        <v>73.029595952529391</v>
      </c>
      <c r="CW367" s="33"/>
      <c r="CX367" s="36">
        <f t="shared" si="102"/>
        <v>88.165370923711677</v>
      </c>
      <c r="CY367" s="33"/>
      <c r="CZ367" s="31">
        <f t="shared" si="103"/>
        <v>0.37536156764292505</v>
      </c>
      <c r="DA367" s="31">
        <f t="shared" si="104"/>
        <v>10.595042479827599</v>
      </c>
      <c r="DB367" s="31">
        <f t="shared" si="105"/>
        <v>10.970404047470524</v>
      </c>
      <c r="DC367" s="31">
        <f t="shared" si="106"/>
        <v>-4.1653709237116772</v>
      </c>
      <c r="DD367" s="31"/>
      <c r="DE367" s="33">
        <f t="shared" si="107"/>
        <v>0.86939995181582608</v>
      </c>
      <c r="DF367" s="33">
        <f t="shared" si="108"/>
        <v>1.0495877490918057</v>
      </c>
      <c r="DG367" s="3"/>
      <c r="DH367" s="33">
        <f t="shared" si="109"/>
        <v>0.99553140990901179</v>
      </c>
      <c r="DI367" s="93">
        <f t="shared" si="110"/>
        <v>0.9317788060036819</v>
      </c>
      <c r="DJ367" s="3">
        <f t="shared" si="111"/>
        <v>0.93195534595709884</v>
      </c>
      <c r="DL367" s="90">
        <f t="shared" si="120"/>
        <v>0</v>
      </c>
      <c r="DM367" s="91">
        <f t="shared" si="118"/>
        <v>0</v>
      </c>
      <c r="DN367" s="89">
        <f>SUM(DM$9:DM367)*RLR</f>
        <v>120</v>
      </c>
      <c r="DO367" s="90">
        <f>DN367-SUM(DP$9:DP367)</f>
        <v>8.1653584851481185</v>
      </c>
      <c r="DP367" s="89">
        <f t="shared" si="119"/>
        <v>6.1702960844948043E-2</v>
      </c>
      <c r="DQ367" s="90">
        <f>SUM(DP$9:DP367)*RRF</f>
        <v>78.284249060396306</v>
      </c>
      <c r="DS367" s="2">
        <f t="shared" si="112"/>
        <v>1.5</v>
      </c>
      <c r="DT367" s="2">
        <f t="shared" si="113"/>
        <v>0.75</v>
      </c>
    </row>
    <row r="368" spans="90:124" x14ac:dyDescent="0.25">
      <c r="CL368" s="14">
        <f t="shared" si="114"/>
        <v>3.59</v>
      </c>
      <c r="CM368" s="59">
        <f>IF('Baseline model'!$B$4="AY",0,IFERROR(P*INDEX('UWYr writing pattern'!$C$4:$C$18,MATCH('Baseline model'!$CL368,'UWYr writing pattern'!$A$4:$A$18,0)) / 25,CM367))</f>
        <v>0</v>
      </c>
      <c r="CN368" s="36">
        <f t="shared" si="115"/>
        <v>0.44015612396223947</v>
      </c>
      <c r="CP368" s="34">
        <f t="shared" si="116"/>
        <v>6.7028851364808045E-3</v>
      </c>
      <c r="CQ368" s="31">
        <f>SUM($CP$9:CP368)*RLR</f>
        <v>119.47181265124519</v>
      </c>
      <c r="CR368" s="32"/>
      <c r="CS368" s="36">
        <f>CQ368-SUM($CU$9:CU368)</f>
        <v>15.030300121062183</v>
      </c>
      <c r="CU368" s="31">
        <f t="shared" si="117"/>
        <v>0.11351831228386715</v>
      </c>
      <c r="CV368" s="36">
        <f>SUM($CU$9:CU368)*RRF</f>
        <v>73.109058771128105</v>
      </c>
      <c r="CW368" s="33"/>
      <c r="CX368" s="36">
        <f t="shared" si="102"/>
        <v>88.139358892190288</v>
      </c>
      <c r="CY368" s="33"/>
      <c r="CZ368" s="31">
        <f t="shared" si="103"/>
        <v>0.36973114412828112</v>
      </c>
      <c r="DA368" s="31">
        <f t="shared" si="104"/>
        <v>10.521210084743528</v>
      </c>
      <c r="DB368" s="31">
        <f t="shared" si="105"/>
        <v>10.890941228871808</v>
      </c>
      <c r="DC368" s="31">
        <f t="shared" si="106"/>
        <v>-4.1393588921902875</v>
      </c>
      <c r="DD368" s="31"/>
      <c r="DE368" s="33">
        <f t="shared" si="107"/>
        <v>0.87034593775152502</v>
      </c>
      <c r="DF368" s="33">
        <f t="shared" si="108"/>
        <v>1.0492780820498844</v>
      </c>
      <c r="DG368" s="3"/>
      <c r="DH368" s="33">
        <f t="shared" si="109"/>
        <v>0.99559843876037657</v>
      </c>
      <c r="DI368" s="93">
        <f t="shared" si="110"/>
        <v>0.93228855102539532</v>
      </c>
      <c r="DJ368" s="3">
        <f t="shared" si="111"/>
        <v>0.93246568086242065</v>
      </c>
      <c r="DL368" s="90">
        <f t="shared" si="120"/>
        <v>0</v>
      </c>
      <c r="DM368" s="91">
        <f t="shared" si="118"/>
        <v>0</v>
      </c>
      <c r="DN368" s="89">
        <f>SUM(DM$9:DM368)*RLR</f>
        <v>120</v>
      </c>
      <c r="DO368" s="90">
        <f>DN368-SUM(DP$9:DP368)</f>
        <v>8.1041182965095118</v>
      </c>
      <c r="DP368" s="89">
        <f t="shared" si="119"/>
        <v>6.1240188638610887E-2</v>
      </c>
      <c r="DQ368" s="90">
        <f>SUM(DP$9:DP368)*RRF</f>
        <v>78.327117192443339</v>
      </c>
      <c r="DS368" s="2">
        <f t="shared" si="112"/>
        <v>1.5</v>
      </c>
      <c r="DT368" s="2">
        <f t="shared" si="113"/>
        <v>0.75</v>
      </c>
    </row>
    <row r="369" spans="90:124" x14ac:dyDescent="0.25">
      <c r="CL369" s="14">
        <f t="shared" si="114"/>
        <v>3.6</v>
      </c>
      <c r="CM369" s="59">
        <f>IF('Baseline model'!$B$4="AY",0,IFERROR(P*INDEX('UWYr writing pattern'!$C$4:$C$18,MATCH('Baseline model'!$CL369,'UWYr writing pattern'!$A$4:$A$18,0)) / 25,CM368))</f>
        <v>0</v>
      </c>
      <c r="CN369" s="36">
        <f t="shared" si="115"/>
        <v>0.43355378210280587</v>
      </c>
      <c r="CP369" s="34">
        <f t="shared" si="116"/>
        <v>6.6023418594335914E-3</v>
      </c>
      <c r="CQ369" s="31">
        <f>SUM($CP$9:CP369)*RLR</f>
        <v>119.47973546147651</v>
      </c>
      <c r="CR369" s="32"/>
      <c r="CS369" s="36">
        <f>CQ369-SUM($CU$9:CU369)</f>
        <v>14.925495680385538</v>
      </c>
      <c r="CU369" s="31">
        <f t="shared" si="117"/>
        <v>0.11272725090796637</v>
      </c>
      <c r="CV369" s="36">
        <f>SUM($CU$9:CU369)*RRF</f>
        <v>73.187967846763669</v>
      </c>
      <c r="CW369" s="33"/>
      <c r="CX369" s="36">
        <f t="shared" si="102"/>
        <v>88.113463527149207</v>
      </c>
      <c r="CY369" s="33"/>
      <c r="CZ369" s="31">
        <f t="shared" si="103"/>
        <v>0.36418517696635694</v>
      </c>
      <c r="DA369" s="31">
        <f t="shared" si="104"/>
        <v>10.447846976269876</v>
      </c>
      <c r="DB369" s="31">
        <f t="shared" si="105"/>
        <v>10.812032153236233</v>
      </c>
      <c r="DC369" s="31">
        <f t="shared" si="106"/>
        <v>-4.1134635271492073</v>
      </c>
      <c r="DD369" s="31"/>
      <c r="DE369" s="33">
        <f t="shared" si="107"/>
        <v>0.87128533150909127</v>
      </c>
      <c r="DF369" s="33">
        <f t="shared" si="108"/>
        <v>1.0489698038946333</v>
      </c>
      <c r="DG369" s="3"/>
      <c r="DH369" s="33">
        <f t="shared" si="109"/>
        <v>0.99566446217897087</v>
      </c>
      <c r="DI369" s="93">
        <f t="shared" si="110"/>
        <v>0.93279448726025027</v>
      </c>
      <c r="DJ369" s="3">
        <f t="shared" si="111"/>
        <v>0.93297218825595252</v>
      </c>
      <c r="DL369" s="90">
        <f t="shared" si="120"/>
        <v>0</v>
      </c>
      <c r="DM369" s="91">
        <f t="shared" si="118"/>
        <v>0</v>
      </c>
      <c r="DN369" s="89">
        <f>SUM(DM$9:DM369)*RLR</f>
        <v>120</v>
      </c>
      <c r="DO369" s="90">
        <f>DN369-SUM(DP$9:DP369)</f>
        <v>8.0433374092856837</v>
      </c>
      <c r="DP369" s="89">
        <f t="shared" si="119"/>
        <v>6.0780887223821342E-2</v>
      </c>
      <c r="DQ369" s="90">
        <f>SUM(DP$9:DP369)*RRF</f>
        <v>78.369663813500011</v>
      </c>
      <c r="DS369" s="2">
        <f t="shared" si="112"/>
        <v>1.5</v>
      </c>
      <c r="DT369" s="2">
        <f t="shared" si="113"/>
        <v>0.75</v>
      </c>
    </row>
    <row r="370" spans="90:124" x14ac:dyDescent="0.25">
      <c r="CL370" s="14">
        <f t="shared" si="114"/>
        <v>3.61</v>
      </c>
      <c r="CM370" s="59">
        <f>IF('Baseline model'!$B$4="AY",0,IFERROR(P*INDEX('UWYr writing pattern'!$C$4:$C$18,MATCH('Baseline model'!$CL370,'UWYr writing pattern'!$A$4:$A$18,0)) / 25,CM369))</f>
        <v>0</v>
      </c>
      <c r="CN370" s="36">
        <f t="shared" si="115"/>
        <v>0.42705047537126378</v>
      </c>
      <c r="CP370" s="34">
        <f t="shared" si="116"/>
        <v>6.5033067315420877E-3</v>
      </c>
      <c r="CQ370" s="31">
        <f>SUM($CP$9:CP370)*RLR</f>
        <v>119.48753942955436</v>
      </c>
      <c r="CR370" s="32"/>
      <c r="CS370" s="36">
        <f>CQ370-SUM($CU$9:CU370)</f>
        <v>14.821358430860499</v>
      </c>
      <c r="CU370" s="31">
        <f t="shared" si="117"/>
        <v>0.11194121760289154</v>
      </c>
      <c r="CV370" s="36">
        <f>SUM($CU$9:CU370)*RRF</f>
        <v>73.266326699085695</v>
      </c>
      <c r="CW370" s="33"/>
      <c r="CX370" s="36">
        <f t="shared" si="102"/>
        <v>88.087685129946195</v>
      </c>
      <c r="CY370" s="33"/>
      <c r="CZ370" s="31">
        <f t="shared" si="103"/>
        <v>0.35872239931186156</v>
      </c>
      <c r="DA370" s="31">
        <f t="shared" si="104"/>
        <v>10.374950901602348</v>
      </c>
      <c r="DB370" s="31">
        <f t="shared" si="105"/>
        <v>10.73367330091421</v>
      </c>
      <c r="DC370" s="31">
        <f t="shared" si="106"/>
        <v>-4.0876851299461947</v>
      </c>
      <c r="DD370" s="31"/>
      <c r="DE370" s="33">
        <f t="shared" si="107"/>
        <v>0.87221817498911547</v>
      </c>
      <c r="DF370" s="33">
        <f t="shared" si="108"/>
        <v>1.0486629182136451</v>
      </c>
      <c r="DG370" s="3"/>
      <c r="DH370" s="33">
        <f t="shared" si="109"/>
        <v>0.99572949524628629</v>
      </c>
      <c r="DI370" s="93">
        <f t="shared" si="110"/>
        <v>0.93329664316729333</v>
      </c>
      <c r="DJ370" s="3">
        <f t="shared" si="111"/>
        <v>0.93347489684403295</v>
      </c>
      <c r="DL370" s="90">
        <f t="shared" si="120"/>
        <v>0</v>
      </c>
      <c r="DM370" s="91">
        <f t="shared" si="118"/>
        <v>0</v>
      </c>
      <c r="DN370" s="89">
        <f>SUM(DM$9:DM370)*RLR</f>
        <v>120</v>
      </c>
      <c r="DO370" s="90">
        <f>DN370-SUM(DP$9:DP370)</f>
        <v>7.9830123787160403</v>
      </c>
      <c r="DP370" s="89">
        <f t="shared" si="119"/>
        <v>6.0325030569642626E-2</v>
      </c>
      <c r="DQ370" s="90">
        <f>SUM(DP$9:DP370)*RRF</f>
        <v>78.411891334898769</v>
      </c>
      <c r="DS370" s="2">
        <f t="shared" si="112"/>
        <v>1.5</v>
      </c>
      <c r="DT370" s="2">
        <f t="shared" si="113"/>
        <v>0.75</v>
      </c>
    </row>
    <row r="371" spans="90:124" x14ac:dyDescent="0.25">
      <c r="CL371" s="14">
        <f t="shared" si="114"/>
        <v>3.62</v>
      </c>
      <c r="CM371" s="59">
        <f>IF('Baseline model'!$B$4="AY",0,IFERROR(P*INDEX('UWYr writing pattern'!$C$4:$C$18,MATCH('Baseline model'!$CL371,'UWYr writing pattern'!$A$4:$A$18,0)) / 25,CM370))</f>
        <v>0</v>
      </c>
      <c r="CN371" s="36">
        <f t="shared" si="115"/>
        <v>0.42064471824069483</v>
      </c>
      <c r="CP371" s="34">
        <f t="shared" si="116"/>
        <v>6.4057571305689565E-3</v>
      </c>
      <c r="CQ371" s="31">
        <f>SUM($CP$9:CP371)*RLR</f>
        <v>119.49522633811104</v>
      </c>
      <c r="CR371" s="32"/>
      <c r="CS371" s="36">
        <f>CQ371-SUM($CU$9:CU371)</f>
        <v>14.717885151185726</v>
      </c>
      <c r="CU371" s="31">
        <f t="shared" si="117"/>
        <v>0.11116018823145375</v>
      </c>
      <c r="CV371" s="36">
        <f>SUM($CU$9:CU371)*RRF</f>
        <v>73.344138830847712</v>
      </c>
      <c r="CW371" s="33"/>
      <c r="CX371" s="36">
        <f t="shared" si="102"/>
        <v>88.062023982033438</v>
      </c>
      <c r="CY371" s="33"/>
      <c r="CZ371" s="31">
        <f t="shared" si="103"/>
        <v>0.35334156332218364</v>
      </c>
      <c r="DA371" s="31">
        <f t="shared" si="104"/>
        <v>10.302519605830007</v>
      </c>
      <c r="DB371" s="31">
        <f t="shared" si="105"/>
        <v>10.655861169152191</v>
      </c>
      <c r="DC371" s="31">
        <f t="shared" si="106"/>
        <v>-4.0620239820334376</v>
      </c>
      <c r="DD371" s="31"/>
      <c r="DE371" s="33">
        <f t="shared" si="107"/>
        <v>0.8731445098910442</v>
      </c>
      <c r="DF371" s="33">
        <f t="shared" si="108"/>
        <v>1.048357428357541</v>
      </c>
      <c r="DG371" s="3"/>
      <c r="DH371" s="33">
        <f t="shared" si="109"/>
        <v>0.99579355281759196</v>
      </c>
      <c r="DI371" s="93">
        <f t="shared" si="110"/>
        <v>0.93379504699292681</v>
      </c>
      <c r="DJ371" s="3">
        <f t="shared" si="111"/>
        <v>0.93397383511770271</v>
      </c>
      <c r="DL371" s="90">
        <f t="shared" si="120"/>
        <v>0</v>
      </c>
      <c r="DM371" s="91">
        <f t="shared" si="118"/>
        <v>0</v>
      </c>
      <c r="DN371" s="89">
        <f>SUM(DM$9:DM371)*RLR</f>
        <v>120</v>
      </c>
      <c r="DO371" s="90">
        <f>DN371-SUM(DP$9:DP371)</f>
        <v>7.9231397858756765</v>
      </c>
      <c r="DP371" s="89">
        <f t="shared" si="119"/>
        <v>5.9872592840370303E-2</v>
      </c>
      <c r="DQ371" s="90">
        <f>SUM(DP$9:DP371)*RRF</f>
        <v>78.453802149887025</v>
      </c>
      <c r="DS371" s="2">
        <f t="shared" si="112"/>
        <v>1.5</v>
      </c>
      <c r="DT371" s="2">
        <f t="shared" si="113"/>
        <v>0.75</v>
      </c>
    </row>
    <row r="372" spans="90:124" x14ac:dyDescent="0.25">
      <c r="CL372" s="14">
        <f t="shared" si="114"/>
        <v>3.63</v>
      </c>
      <c r="CM372" s="59">
        <f>IF('Baseline model'!$B$4="AY",0,IFERROR(P*INDEX('UWYr writing pattern'!$C$4:$C$18,MATCH('Baseline model'!$CL372,'UWYr writing pattern'!$A$4:$A$18,0)) / 25,CM371))</f>
        <v>0</v>
      </c>
      <c r="CN372" s="36">
        <f t="shared" si="115"/>
        <v>0.41433504746708438</v>
      </c>
      <c r="CP372" s="34">
        <f t="shared" si="116"/>
        <v>6.309670773610423E-3</v>
      </c>
      <c r="CQ372" s="31">
        <f>SUM($CP$9:CP372)*RLR</f>
        <v>119.50279794303937</v>
      </c>
      <c r="CR372" s="32"/>
      <c r="CS372" s="36">
        <f>CQ372-SUM($CU$9:CU372)</f>
        <v>14.615072617480166</v>
      </c>
      <c r="CU372" s="31">
        <f t="shared" si="117"/>
        <v>0.11038413863389294</v>
      </c>
      <c r="CV372" s="36">
        <f>SUM($CU$9:CU372)*RRF</f>
        <v>73.421407727891435</v>
      </c>
      <c r="CW372" s="33"/>
      <c r="CX372" s="36">
        <f t="shared" si="102"/>
        <v>88.036480345371601</v>
      </c>
      <c r="CY372" s="33"/>
      <c r="CZ372" s="31">
        <f t="shared" si="103"/>
        <v>0.34804143987235087</v>
      </c>
      <c r="DA372" s="31">
        <f t="shared" si="104"/>
        <v>10.230550832236116</v>
      </c>
      <c r="DB372" s="31">
        <f t="shared" si="105"/>
        <v>10.578592272108466</v>
      </c>
      <c r="DC372" s="31">
        <f t="shared" si="106"/>
        <v>-4.0364803453716007</v>
      </c>
      <c r="DD372" s="31"/>
      <c r="DE372" s="33">
        <f t="shared" si="107"/>
        <v>0.87406437771299328</v>
      </c>
      <c r="DF372" s="33">
        <f t="shared" si="108"/>
        <v>1.0480533374448999</v>
      </c>
      <c r="DG372" s="3"/>
      <c r="DH372" s="33">
        <f t="shared" si="109"/>
        <v>0.99585664952532804</v>
      </c>
      <c r="DI372" s="93">
        <f t="shared" si="110"/>
        <v>0.93428972677249711</v>
      </c>
      <c r="DJ372" s="3">
        <f t="shared" si="111"/>
        <v>0.9344690313543198</v>
      </c>
      <c r="DL372" s="90">
        <f t="shared" si="120"/>
        <v>0</v>
      </c>
      <c r="DM372" s="91">
        <f t="shared" si="118"/>
        <v>0</v>
      </c>
      <c r="DN372" s="89">
        <f>SUM(DM$9:DM372)*RLR</f>
        <v>120</v>
      </c>
      <c r="DO372" s="90">
        <f>DN372-SUM(DP$9:DP372)</f>
        <v>7.8637162374816114</v>
      </c>
      <c r="DP372" s="89">
        <f t="shared" si="119"/>
        <v>5.9423548394067577E-2</v>
      </c>
      <c r="DQ372" s="90">
        <f>SUM(DP$9:DP372)*RRF</f>
        <v>78.495398633762861</v>
      </c>
      <c r="DS372" s="2">
        <f t="shared" si="112"/>
        <v>1.5</v>
      </c>
      <c r="DT372" s="2">
        <f t="shared" si="113"/>
        <v>0.75</v>
      </c>
    </row>
    <row r="373" spans="90:124" x14ac:dyDescent="0.25">
      <c r="CL373" s="14">
        <f t="shared" si="114"/>
        <v>3.64</v>
      </c>
      <c r="CM373" s="59">
        <f>IF('Baseline model'!$B$4="AY",0,IFERROR(P*INDEX('UWYr writing pattern'!$C$4:$C$18,MATCH('Baseline model'!$CL373,'UWYr writing pattern'!$A$4:$A$18,0)) / 25,CM372))</f>
        <v>0</v>
      </c>
      <c r="CN373" s="36">
        <f t="shared" si="115"/>
        <v>0.40812002175507811</v>
      </c>
      <c r="CP373" s="34">
        <f t="shared" si="116"/>
        <v>6.2150257120062655E-3</v>
      </c>
      <c r="CQ373" s="31">
        <f>SUM($CP$9:CP373)*RLR</f>
        <v>119.51025597389378</v>
      </c>
      <c r="CR373" s="32"/>
      <c r="CS373" s="36">
        <f>CQ373-SUM($CU$9:CU373)</f>
        <v>14.512917603703471</v>
      </c>
      <c r="CU373" s="31">
        <f t="shared" si="117"/>
        <v>0.10961304463110125</v>
      </c>
      <c r="CV373" s="36">
        <f>SUM($CU$9:CU373)*RRF</f>
        <v>73.498136859133211</v>
      </c>
      <c r="CW373" s="33"/>
      <c r="CX373" s="36">
        <f t="shared" si="102"/>
        <v>88.011054462836682</v>
      </c>
      <c r="CY373" s="33"/>
      <c r="CZ373" s="31">
        <f t="shared" si="103"/>
        <v>0.34282081827426558</v>
      </c>
      <c r="DA373" s="31">
        <f t="shared" si="104"/>
        <v>10.159042322592429</v>
      </c>
      <c r="DB373" s="31">
        <f t="shared" si="105"/>
        <v>10.501863140866694</v>
      </c>
      <c r="DC373" s="31">
        <f t="shared" si="106"/>
        <v>-4.0110544628366824</v>
      </c>
      <c r="DD373" s="31"/>
      <c r="DE373" s="33">
        <f t="shared" si="107"/>
        <v>0.87497781975158584</v>
      </c>
      <c r="DF373" s="33">
        <f t="shared" si="108"/>
        <v>1.0477506483671033</v>
      </c>
      <c r="DG373" s="3"/>
      <c r="DH373" s="33">
        <f t="shared" si="109"/>
        <v>0.99591879978244813</v>
      </c>
      <c r="DI373" s="93">
        <f t="shared" si="110"/>
        <v>0.93478071033187249</v>
      </c>
      <c r="DJ373" s="3">
        <f t="shared" si="111"/>
        <v>0.93496051361916244</v>
      </c>
      <c r="DL373" s="90">
        <f t="shared" si="120"/>
        <v>0</v>
      </c>
      <c r="DM373" s="91">
        <f t="shared" si="118"/>
        <v>0</v>
      </c>
      <c r="DN373" s="89">
        <f>SUM(DM$9:DM373)*RLR</f>
        <v>120</v>
      </c>
      <c r="DO373" s="90">
        <f>DN373-SUM(DP$9:DP373)</f>
        <v>7.8047383657005014</v>
      </c>
      <c r="DP373" s="89">
        <f t="shared" si="119"/>
        <v>5.8977871781112086E-2</v>
      </c>
      <c r="DQ373" s="90">
        <f>SUM(DP$9:DP373)*RRF</f>
        <v>78.536683144009643</v>
      </c>
      <c r="DS373" s="2">
        <f t="shared" si="112"/>
        <v>1.5</v>
      </c>
      <c r="DT373" s="2">
        <f t="shared" si="113"/>
        <v>0.75</v>
      </c>
    </row>
    <row r="374" spans="90:124" x14ac:dyDescent="0.25">
      <c r="CL374" s="14">
        <f t="shared" si="114"/>
        <v>3.65</v>
      </c>
      <c r="CM374" s="59">
        <f>IF('Baseline model'!$B$4="AY",0,IFERROR(P*INDEX('UWYr writing pattern'!$C$4:$C$18,MATCH('Baseline model'!$CL374,'UWYr writing pattern'!$A$4:$A$18,0)) / 25,CM373))</f>
        <v>0</v>
      </c>
      <c r="CN374" s="36">
        <f t="shared" si="115"/>
        <v>0.40199822142875191</v>
      </c>
      <c r="CP374" s="34">
        <f t="shared" si="116"/>
        <v>6.121800326326172E-3</v>
      </c>
      <c r="CQ374" s="31">
        <f>SUM($CP$9:CP374)*RLR</f>
        <v>119.51760213428537</v>
      </c>
      <c r="CR374" s="32"/>
      <c r="CS374" s="36">
        <f>CQ374-SUM($CU$9:CU374)</f>
        <v>14.411416882067286</v>
      </c>
      <c r="CU374" s="31">
        <f t="shared" si="117"/>
        <v>0.10884688202777604</v>
      </c>
      <c r="CV374" s="36">
        <f>SUM($CU$9:CU374)*RRF</f>
        <v>73.574329676552651</v>
      </c>
      <c r="CW374" s="33"/>
      <c r="CX374" s="36">
        <f t="shared" si="102"/>
        <v>87.985746558619937</v>
      </c>
      <c r="CY374" s="33"/>
      <c r="CZ374" s="31">
        <f t="shared" si="103"/>
        <v>0.33767850600015159</v>
      </c>
      <c r="DA374" s="31">
        <f t="shared" si="104"/>
        <v>10.087991817447099</v>
      </c>
      <c r="DB374" s="31">
        <f t="shared" si="105"/>
        <v>10.425670323447251</v>
      </c>
      <c r="DC374" s="31">
        <f t="shared" si="106"/>
        <v>-3.9857465586199368</v>
      </c>
      <c r="DD374" s="31"/>
      <c r="DE374" s="33">
        <f t="shared" si="107"/>
        <v>0.87588487710181728</v>
      </c>
      <c r="DF374" s="33">
        <f t="shared" si="108"/>
        <v>1.0474493637930944</v>
      </c>
      <c r="DG374" s="3"/>
      <c r="DH374" s="33">
        <f t="shared" si="109"/>
        <v>0.99598001778571144</v>
      </c>
      <c r="DI374" s="93">
        <f t="shared" si="110"/>
        <v>0.93526802528900743</v>
      </c>
      <c r="DJ374" s="3">
        <f t="shared" si="111"/>
        <v>0.93544830976701865</v>
      </c>
      <c r="DL374" s="90">
        <f t="shared" si="120"/>
        <v>0</v>
      </c>
      <c r="DM374" s="91">
        <f t="shared" si="118"/>
        <v>0</v>
      </c>
      <c r="DN374" s="89">
        <f>SUM(DM$9:DM374)*RLR</f>
        <v>120</v>
      </c>
      <c r="DO374" s="90">
        <f>DN374-SUM(DP$9:DP374)</f>
        <v>7.7462028279577453</v>
      </c>
      <c r="DP374" s="89">
        <f t="shared" si="119"/>
        <v>5.853553774275376E-2</v>
      </c>
      <c r="DQ374" s="90">
        <f>SUM(DP$9:DP374)*RRF</f>
        <v>78.577658020429567</v>
      </c>
      <c r="DS374" s="2">
        <f t="shared" si="112"/>
        <v>1.5</v>
      </c>
      <c r="DT374" s="2">
        <f t="shared" si="113"/>
        <v>0.75</v>
      </c>
    </row>
    <row r="375" spans="90:124" x14ac:dyDescent="0.25">
      <c r="CL375" s="14">
        <f t="shared" si="114"/>
        <v>3.66</v>
      </c>
      <c r="CM375" s="59">
        <f>IF('Baseline model'!$B$4="AY",0,IFERROR(P*INDEX('UWYr writing pattern'!$C$4:$C$18,MATCH('Baseline model'!$CL375,'UWYr writing pattern'!$A$4:$A$18,0)) / 25,CM374))</f>
        <v>0</v>
      </c>
      <c r="CN375" s="36">
        <f t="shared" si="115"/>
        <v>0.39596824810732062</v>
      </c>
      <c r="CP375" s="34">
        <f t="shared" si="116"/>
        <v>6.0299733214312793E-3</v>
      </c>
      <c r="CQ375" s="31">
        <f>SUM($CP$9:CP375)*RLR</f>
        <v>119.52483810227109</v>
      </c>
      <c r="CR375" s="32"/>
      <c r="CS375" s="36">
        <f>CQ375-SUM($CU$9:CU375)</f>
        <v>14.310567223437502</v>
      </c>
      <c r="CU375" s="31">
        <f t="shared" si="117"/>
        <v>0.10808562661550465</v>
      </c>
      <c r="CV375" s="36">
        <f>SUM($CU$9:CU375)*RRF</f>
        <v>73.6499896151835</v>
      </c>
      <c r="CW375" s="33"/>
      <c r="CX375" s="36">
        <f t="shared" si="102"/>
        <v>87.960556838621002</v>
      </c>
      <c r="CY375" s="33"/>
      <c r="CZ375" s="31">
        <f t="shared" si="103"/>
        <v>0.33261332841014929</v>
      </c>
      <c r="DA375" s="31">
        <f t="shared" si="104"/>
        <v>10.017397056406251</v>
      </c>
      <c r="DB375" s="31">
        <f t="shared" si="105"/>
        <v>10.3500103848164</v>
      </c>
      <c r="DC375" s="31">
        <f t="shared" si="106"/>
        <v>-3.9605568386210024</v>
      </c>
      <c r="DD375" s="31"/>
      <c r="DE375" s="33">
        <f t="shared" si="107"/>
        <v>0.87678559065694639</v>
      </c>
      <c r="DF375" s="33">
        <f t="shared" si="108"/>
        <v>1.0471494861740596</v>
      </c>
      <c r="DG375" s="3"/>
      <c r="DH375" s="33">
        <f t="shared" si="109"/>
        <v>0.99604031751892574</v>
      </c>
      <c r="DI375" s="93">
        <f t="shared" si="110"/>
        <v>0.93575169905549693</v>
      </c>
      <c r="DJ375" s="3">
        <f t="shared" si="111"/>
        <v>0.93593244744376614</v>
      </c>
      <c r="DL375" s="90">
        <f t="shared" si="120"/>
        <v>0</v>
      </c>
      <c r="DM375" s="91">
        <f t="shared" si="118"/>
        <v>0</v>
      </c>
      <c r="DN375" s="89">
        <f>SUM(DM$9:DM375)*RLR</f>
        <v>120</v>
      </c>
      <c r="DO375" s="90">
        <f>DN375-SUM(DP$9:DP375)</f>
        <v>7.6881063067480682</v>
      </c>
      <c r="DP375" s="89">
        <f t="shared" si="119"/>
        <v>5.8096521209683089E-2</v>
      </c>
      <c r="DQ375" s="90">
        <f>SUM(DP$9:DP375)*RRF</f>
        <v>78.618325585276352</v>
      </c>
      <c r="DS375" s="2">
        <f t="shared" si="112"/>
        <v>1.5</v>
      </c>
      <c r="DT375" s="2">
        <f t="shared" si="113"/>
        <v>0.75</v>
      </c>
    </row>
    <row r="376" spans="90:124" x14ac:dyDescent="0.25">
      <c r="CL376" s="14">
        <f t="shared" si="114"/>
        <v>3.67</v>
      </c>
      <c r="CM376" s="59">
        <f>IF('Baseline model'!$B$4="AY",0,IFERROR(P*INDEX('UWYr writing pattern'!$C$4:$C$18,MATCH('Baseline model'!$CL376,'UWYr writing pattern'!$A$4:$A$18,0)) / 25,CM375))</f>
        <v>0</v>
      </c>
      <c r="CN376" s="36">
        <f t="shared" si="115"/>
        <v>0.39002872438571079</v>
      </c>
      <c r="CP376" s="34">
        <f t="shared" si="116"/>
        <v>5.9395237216098096E-3</v>
      </c>
      <c r="CQ376" s="31">
        <f>SUM($CP$9:CP376)*RLR</f>
        <v>119.53196553073701</v>
      </c>
      <c r="CR376" s="32"/>
      <c r="CS376" s="36">
        <f>CQ376-SUM($CU$9:CU376)</f>
        <v>14.210365397727642</v>
      </c>
      <c r="CU376" s="31">
        <f t="shared" si="117"/>
        <v>0.10732925417578126</v>
      </c>
      <c r="CV376" s="36">
        <f>SUM($CU$9:CU376)*RRF</f>
        <v>73.725120093106554</v>
      </c>
      <c r="CW376" s="33"/>
      <c r="CX376" s="36">
        <f t="shared" si="102"/>
        <v>87.935485490834196</v>
      </c>
      <c r="CY376" s="33"/>
      <c r="CZ376" s="31">
        <f t="shared" si="103"/>
        <v>0.32762412848399702</v>
      </c>
      <c r="DA376" s="31">
        <f t="shared" si="104"/>
        <v>9.9472557784093496</v>
      </c>
      <c r="DB376" s="31">
        <f t="shared" si="105"/>
        <v>10.274879906893347</v>
      </c>
      <c r="DC376" s="31">
        <f t="shared" si="106"/>
        <v>-3.9354854908341963</v>
      </c>
      <c r="DD376" s="31"/>
      <c r="DE376" s="33">
        <f t="shared" si="107"/>
        <v>0.87768000110841138</v>
      </c>
      <c r="DF376" s="33">
        <f t="shared" si="108"/>
        <v>1.0468510177480261</v>
      </c>
      <c r="DG376" s="3"/>
      <c r="DH376" s="33">
        <f t="shared" si="109"/>
        <v>0.99609971275614173</v>
      </c>
      <c r="DI376" s="93">
        <f t="shared" si="110"/>
        <v>0.93623175883811771</v>
      </c>
      <c r="DJ376" s="3">
        <f t="shared" si="111"/>
        <v>0.9364129540879379</v>
      </c>
      <c r="DL376" s="90">
        <f t="shared" si="120"/>
        <v>0</v>
      </c>
      <c r="DM376" s="91">
        <f t="shared" si="118"/>
        <v>0</v>
      </c>
      <c r="DN376" s="89">
        <f>SUM(DM$9:DM376)*RLR</f>
        <v>120</v>
      </c>
      <c r="DO376" s="90">
        <f>DN376-SUM(DP$9:DP376)</f>
        <v>7.6304455094474548</v>
      </c>
      <c r="DP376" s="89">
        <f t="shared" si="119"/>
        <v>5.7660797300610515E-2</v>
      </c>
      <c r="DQ376" s="90">
        <f>SUM(DP$9:DP376)*RRF</f>
        <v>78.658688143386783</v>
      </c>
      <c r="DS376" s="2">
        <f t="shared" si="112"/>
        <v>1.5</v>
      </c>
      <c r="DT376" s="2">
        <f t="shared" si="113"/>
        <v>0.75</v>
      </c>
    </row>
    <row r="377" spans="90:124" x14ac:dyDescent="0.25">
      <c r="CL377" s="14">
        <f t="shared" si="114"/>
        <v>3.68</v>
      </c>
      <c r="CM377" s="59">
        <f>IF('Baseline model'!$B$4="AY",0,IFERROR(P*INDEX('UWYr writing pattern'!$C$4:$C$18,MATCH('Baseline model'!$CL377,'UWYr writing pattern'!$A$4:$A$18,0)) / 25,CM376))</f>
        <v>0</v>
      </c>
      <c r="CN377" s="36">
        <f t="shared" si="115"/>
        <v>0.38417829351992511</v>
      </c>
      <c r="CP377" s="34">
        <f t="shared" si="116"/>
        <v>5.8504308657856621E-3</v>
      </c>
      <c r="CQ377" s="31">
        <f>SUM($CP$9:CP377)*RLR</f>
        <v>119.53898604777596</v>
      </c>
      <c r="CR377" s="32"/>
      <c r="CS377" s="36">
        <f>CQ377-SUM($CU$9:CU377)</f>
        <v>14.110808174283633</v>
      </c>
      <c r="CU377" s="31">
        <f t="shared" si="117"/>
        <v>0.10657774048295732</v>
      </c>
      <c r="CV377" s="36">
        <f>SUM($CU$9:CU377)*RRF</f>
        <v>73.799724511444623</v>
      </c>
      <c r="CW377" s="33"/>
      <c r="CX377" s="36">
        <f t="shared" si="102"/>
        <v>87.910532685728256</v>
      </c>
      <c r="CY377" s="33"/>
      <c r="CZ377" s="31">
        <f t="shared" si="103"/>
        <v>0.32270976655673705</v>
      </c>
      <c r="DA377" s="31">
        <f t="shared" si="104"/>
        <v>9.8775657219985433</v>
      </c>
      <c r="DB377" s="31">
        <f t="shared" si="105"/>
        <v>10.200275488555281</v>
      </c>
      <c r="DC377" s="31">
        <f t="shared" si="106"/>
        <v>-3.9105326857282563</v>
      </c>
      <c r="DD377" s="31"/>
      <c r="DE377" s="33">
        <f t="shared" si="107"/>
        <v>0.87856814894576929</v>
      </c>
      <c r="DF377" s="33">
        <f t="shared" si="108"/>
        <v>1.0465539605443841</v>
      </c>
      <c r="DG377" s="3"/>
      <c r="DH377" s="33">
        <f t="shared" si="109"/>
        <v>0.99615821706479968</v>
      </c>
      <c r="DI377" s="93">
        <f t="shared" si="110"/>
        <v>0.93670823164035932</v>
      </c>
      <c r="DJ377" s="3">
        <f t="shared" si="111"/>
        <v>0.93688985693227822</v>
      </c>
      <c r="DL377" s="90">
        <f t="shared" si="120"/>
        <v>0</v>
      </c>
      <c r="DM377" s="91">
        <f t="shared" si="118"/>
        <v>0</v>
      </c>
      <c r="DN377" s="89">
        <f>SUM(DM$9:DM377)*RLR</f>
        <v>120</v>
      </c>
      <c r="DO377" s="90">
        <f>DN377-SUM(DP$9:DP377)</f>
        <v>7.5732171681266038</v>
      </c>
      <c r="DP377" s="89">
        <f t="shared" si="119"/>
        <v>5.7228341320855913E-2</v>
      </c>
      <c r="DQ377" s="90">
        <f>SUM(DP$9:DP377)*RRF</f>
        <v>78.698747982311374</v>
      </c>
      <c r="DS377" s="2">
        <f t="shared" si="112"/>
        <v>1.5</v>
      </c>
      <c r="DT377" s="2">
        <f t="shared" si="113"/>
        <v>0.75</v>
      </c>
    </row>
    <row r="378" spans="90:124" x14ac:dyDescent="0.25">
      <c r="CL378" s="14">
        <f t="shared" si="114"/>
        <v>3.69</v>
      </c>
      <c r="CM378" s="59">
        <f>IF('Baseline model'!$B$4="AY",0,IFERROR(P*INDEX('UWYr writing pattern'!$C$4:$C$18,MATCH('Baseline model'!$CL378,'UWYr writing pattern'!$A$4:$A$18,0)) / 25,CM377))</f>
        <v>0</v>
      </c>
      <c r="CN378" s="36">
        <f t="shared" si="115"/>
        <v>0.37841561911712623</v>
      </c>
      <c r="CP378" s="34">
        <f t="shared" si="116"/>
        <v>5.7626744027988765E-3</v>
      </c>
      <c r="CQ378" s="31">
        <f>SUM($CP$9:CP378)*RLR</f>
        <v>119.54590125705933</v>
      </c>
      <c r="CR378" s="32"/>
      <c r="CS378" s="36">
        <f>CQ378-SUM($CU$9:CU378)</f>
        <v>14.011892322259868</v>
      </c>
      <c r="CU378" s="31">
        <f t="shared" si="117"/>
        <v>0.10583106130712726</v>
      </c>
      <c r="CV378" s="36">
        <f>SUM($CU$9:CU378)*RRF</f>
        <v>73.873806254359621</v>
      </c>
      <c r="CW378" s="33"/>
      <c r="CX378" s="36">
        <f t="shared" si="102"/>
        <v>87.88569857661949</v>
      </c>
      <c r="CY378" s="33"/>
      <c r="CZ378" s="31">
        <f t="shared" si="103"/>
        <v>0.31786912005838602</v>
      </c>
      <c r="DA378" s="31">
        <f t="shared" si="104"/>
        <v>9.808324625581907</v>
      </c>
      <c r="DB378" s="31">
        <f t="shared" si="105"/>
        <v>10.126193745640293</v>
      </c>
      <c r="DC378" s="31">
        <f t="shared" si="106"/>
        <v>-3.8856985766194896</v>
      </c>
      <c r="DD378" s="31"/>
      <c r="DE378" s="33">
        <f t="shared" si="107"/>
        <v>0.87945007445666212</v>
      </c>
      <c r="DF378" s="33">
        <f t="shared" si="108"/>
        <v>1.0462583163883272</v>
      </c>
      <c r="DG378" s="3"/>
      <c r="DH378" s="33">
        <f t="shared" si="109"/>
        <v>0.99621584380882777</v>
      </c>
      <c r="DI378" s="93">
        <f t="shared" si="110"/>
        <v>0.93718114426394228</v>
      </c>
      <c r="DJ378" s="3">
        <f t="shared" si="111"/>
        <v>0.93736318300528609</v>
      </c>
      <c r="DL378" s="90">
        <f t="shared" si="120"/>
        <v>0</v>
      </c>
      <c r="DM378" s="91">
        <f t="shared" si="118"/>
        <v>0</v>
      </c>
      <c r="DN378" s="89">
        <f>SUM(DM$9:DM378)*RLR</f>
        <v>120</v>
      </c>
      <c r="DO378" s="90">
        <f>DN378-SUM(DP$9:DP378)</f>
        <v>7.5164180393656608</v>
      </c>
      <c r="DP378" s="89">
        <f t="shared" si="119"/>
        <v>5.679912876094953E-2</v>
      </c>
      <c r="DQ378" s="90">
        <f>SUM(DP$9:DP378)*RRF</f>
        <v>78.738507372444033</v>
      </c>
      <c r="DS378" s="2">
        <f t="shared" si="112"/>
        <v>1.5</v>
      </c>
      <c r="DT378" s="2">
        <f t="shared" si="113"/>
        <v>0.75</v>
      </c>
    </row>
    <row r="379" spans="90:124" x14ac:dyDescent="0.25">
      <c r="CL379" s="14">
        <f t="shared" si="114"/>
        <v>3.7</v>
      </c>
      <c r="CM379" s="59">
        <f>IF('Baseline model'!$B$4="AY",0,IFERROR(P*INDEX('UWYr writing pattern'!$C$4:$C$18,MATCH('Baseline model'!$CL379,'UWYr writing pattern'!$A$4:$A$18,0)) / 25,CM378))</f>
        <v>0</v>
      </c>
      <c r="CN379" s="36">
        <f t="shared" si="115"/>
        <v>0.37273938483036934</v>
      </c>
      <c r="CP379" s="34">
        <f t="shared" si="116"/>
        <v>5.6762342867568939E-3</v>
      </c>
      <c r="CQ379" s="31">
        <f>SUM($CP$9:CP379)*RLR</f>
        <v>119.55271273820344</v>
      </c>
      <c r="CR379" s="32"/>
      <c r="CS379" s="36">
        <f>CQ379-SUM($CU$9:CU379)</f>
        <v>13.913614610987025</v>
      </c>
      <c r="CU379" s="31">
        <f t="shared" si="117"/>
        <v>0.10508919241694901</v>
      </c>
      <c r="CV379" s="36">
        <f>SUM($CU$9:CU379)*RRF</f>
        <v>73.947368689051487</v>
      </c>
      <c r="CW379" s="33"/>
      <c r="CX379" s="36">
        <f t="shared" si="102"/>
        <v>87.860983300038512</v>
      </c>
      <c r="CY379" s="33"/>
      <c r="CZ379" s="31">
        <f t="shared" si="103"/>
        <v>0.31310108325751018</v>
      </c>
      <c r="DA379" s="31">
        <f t="shared" si="104"/>
        <v>9.739530227690917</v>
      </c>
      <c r="DB379" s="31">
        <f t="shared" si="105"/>
        <v>10.052631310948428</v>
      </c>
      <c r="DC379" s="31">
        <f t="shared" si="106"/>
        <v>-3.8609833000385123</v>
      </c>
      <c r="DD379" s="31"/>
      <c r="DE379" s="33">
        <f t="shared" si="107"/>
        <v>0.88032581772680341</v>
      </c>
      <c r="DF379" s="33">
        <f t="shared" si="108"/>
        <v>1.0459640869052205</v>
      </c>
      <c r="DG379" s="3"/>
      <c r="DH379" s="33">
        <f t="shared" si="109"/>
        <v>0.99627260615169533</v>
      </c>
      <c r="DI379" s="93">
        <f t="shared" si="110"/>
        <v>0.93765052331032661</v>
      </c>
      <c r="DJ379" s="3">
        <f t="shared" si="111"/>
        <v>0.93783295913274656</v>
      </c>
      <c r="DL379" s="90">
        <f t="shared" si="120"/>
        <v>0</v>
      </c>
      <c r="DM379" s="91">
        <f t="shared" si="118"/>
        <v>0</v>
      </c>
      <c r="DN379" s="89">
        <f>SUM(DM$9:DM379)*RLR</f>
        <v>120</v>
      </c>
      <c r="DO379" s="90">
        <f>DN379-SUM(DP$9:DP379)</f>
        <v>7.4600449040704149</v>
      </c>
      <c r="DP379" s="89">
        <f t="shared" si="119"/>
        <v>5.637313529524246E-2</v>
      </c>
      <c r="DQ379" s="90">
        <f>SUM(DP$9:DP379)*RRF</f>
        <v>78.777968567150708</v>
      </c>
      <c r="DS379" s="2">
        <f t="shared" si="112"/>
        <v>1.5</v>
      </c>
      <c r="DT379" s="2">
        <f t="shared" si="113"/>
        <v>0.75</v>
      </c>
    </row>
    <row r="380" spans="90:124" x14ac:dyDescent="0.25">
      <c r="CL380" s="14">
        <f t="shared" si="114"/>
        <v>3.71</v>
      </c>
      <c r="CM380" s="59">
        <f>IF('Baseline model'!$B$4="AY",0,IFERROR(P*INDEX('UWYr writing pattern'!$C$4:$C$18,MATCH('Baseline model'!$CL380,'UWYr writing pattern'!$A$4:$A$18,0)) / 25,CM379))</f>
        <v>0</v>
      </c>
      <c r="CN380" s="36">
        <f t="shared" si="115"/>
        <v>0.36714829405791377</v>
      </c>
      <c r="CP380" s="34">
        <f t="shared" si="116"/>
        <v>5.5910907724555405E-3</v>
      </c>
      <c r="CQ380" s="31">
        <f>SUM($CP$9:CP380)*RLR</f>
        <v>119.55942204713038</v>
      </c>
      <c r="CR380" s="32"/>
      <c r="CS380" s="36">
        <f>CQ380-SUM($CU$9:CU380)</f>
        <v>13.815971810331561</v>
      </c>
      <c r="CU380" s="31">
        <f t="shared" si="117"/>
        <v>0.10435210958240269</v>
      </c>
      <c r="CV380" s="36">
        <f>SUM($CU$9:CU380)*RRF</f>
        <v>74.020415165759175</v>
      </c>
      <c r="CW380" s="33"/>
      <c r="CX380" s="36">
        <f t="shared" si="102"/>
        <v>87.836386976090736</v>
      </c>
      <c r="CY380" s="33"/>
      <c r="CZ380" s="31">
        <f t="shared" si="103"/>
        <v>0.30840456700864755</v>
      </c>
      <c r="DA380" s="31">
        <f t="shared" si="104"/>
        <v>9.6711802672320921</v>
      </c>
      <c r="DB380" s="31">
        <f t="shared" si="105"/>
        <v>9.9795848342407396</v>
      </c>
      <c r="DC380" s="31">
        <f t="shared" si="106"/>
        <v>-3.8363869760907363</v>
      </c>
      <c r="DD380" s="31"/>
      <c r="DE380" s="33">
        <f t="shared" si="107"/>
        <v>0.88119541863999018</v>
      </c>
      <c r="DF380" s="33">
        <f t="shared" si="108"/>
        <v>1.0456712735248896</v>
      </c>
      <c r="DG380" s="3"/>
      <c r="DH380" s="33">
        <f t="shared" si="109"/>
        <v>0.99632851705941983</v>
      </c>
      <c r="DI380" s="93">
        <f t="shared" si="110"/>
        <v>0.93811639518220724</v>
      </c>
      <c r="DJ380" s="3">
        <f t="shared" si="111"/>
        <v>0.93829921193925092</v>
      </c>
      <c r="DL380" s="90">
        <f t="shared" si="120"/>
        <v>0</v>
      </c>
      <c r="DM380" s="91">
        <f t="shared" si="118"/>
        <v>0</v>
      </c>
      <c r="DN380" s="89">
        <f>SUM(DM$9:DM380)*RLR</f>
        <v>120</v>
      </c>
      <c r="DO380" s="90">
        <f>DN380-SUM(DP$9:DP380)</f>
        <v>7.4040945672898886</v>
      </c>
      <c r="DP380" s="89">
        <f t="shared" si="119"/>
        <v>5.5950336780528111E-2</v>
      </c>
      <c r="DQ380" s="90">
        <f>SUM(DP$9:DP380)*RRF</f>
        <v>78.817133802897075</v>
      </c>
      <c r="DS380" s="2">
        <f t="shared" si="112"/>
        <v>1.5</v>
      </c>
      <c r="DT380" s="2">
        <f t="shared" si="113"/>
        <v>0.75</v>
      </c>
    </row>
    <row r="381" spans="90:124" x14ac:dyDescent="0.25">
      <c r="CL381" s="14">
        <f t="shared" si="114"/>
        <v>3.72</v>
      </c>
      <c r="CM381" s="59">
        <f>IF('Baseline model'!$B$4="AY",0,IFERROR(P*INDEX('UWYr writing pattern'!$C$4:$C$18,MATCH('Baseline model'!$CL381,'UWYr writing pattern'!$A$4:$A$18,0)) / 25,CM380))</f>
        <v>0</v>
      </c>
      <c r="CN381" s="36">
        <f t="shared" si="115"/>
        <v>0.36164106964704507</v>
      </c>
      <c r="CP381" s="34">
        <f t="shared" si="116"/>
        <v>5.507224410868706E-3</v>
      </c>
      <c r="CQ381" s="31">
        <f>SUM($CP$9:CP381)*RLR</f>
        <v>119.56603071642341</v>
      </c>
      <c r="CR381" s="32"/>
      <c r="CS381" s="36">
        <f>CQ381-SUM($CU$9:CU381)</f>
        <v>13.718960691047101</v>
      </c>
      <c r="CU381" s="31">
        <f t="shared" si="117"/>
        <v>0.10361978857748672</v>
      </c>
      <c r="CV381" s="36">
        <f>SUM($CU$9:CU381)*RRF</f>
        <v>74.092949017763416</v>
      </c>
      <c r="CW381" s="33"/>
      <c r="CX381" s="36">
        <f t="shared" si="102"/>
        <v>87.811909708810518</v>
      </c>
      <c r="CY381" s="33"/>
      <c r="CZ381" s="31">
        <f t="shared" si="103"/>
        <v>0.30377849850351785</v>
      </c>
      <c r="DA381" s="31">
        <f t="shared" si="104"/>
        <v>9.6032724837329706</v>
      </c>
      <c r="DB381" s="31">
        <f t="shared" si="105"/>
        <v>9.9070509822364876</v>
      </c>
      <c r="DC381" s="31">
        <f t="shared" si="106"/>
        <v>-3.8119097088105178</v>
      </c>
      <c r="DD381" s="31"/>
      <c r="DE381" s="33">
        <f t="shared" si="107"/>
        <v>0.88205891687813587</v>
      </c>
      <c r="DF381" s="33">
        <f t="shared" si="108"/>
        <v>1.0453798774858396</v>
      </c>
      <c r="DG381" s="3"/>
      <c r="DH381" s="33">
        <f t="shared" si="109"/>
        <v>0.99638358930352844</v>
      </c>
      <c r="DI381" s="93">
        <f t="shared" si="110"/>
        <v>0.93857878608499989</v>
      </c>
      <c r="DJ381" s="3">
        <f t="shared" si="111"/>
        <v>0.93876196784970645</v>
      </c>
      <c r="DL381" s="90">
        <f t="shared" si="120"/>
        <v>0</v>
      </c>
      <c r="DM381" s="91">
        <f t="shared" si="118"/>
        <v>0</v>
      </c>
      <c r="DN381" s="89">
        <f>SUM(DM$9:DM381)*RLR</f>
        <v>120</v>
      </c>
      <c r="DO381" s="90">
        <f>DN381-SUM(DP$9:DP381)</f>
        <v>7.3485638580352202</v>
      </c>
      <c r="DP381" s="89">
        <f t="shared" si="119"/>
        <v>5.5530709254674168E-2</v>
      </c>
      <c r="DQ381" s="90">
        <f>SUM(DP$9:DP381)*RRF</f>
        <v>78.85600529937534</v>
      </c>
      <c r="DS381" s="2">
        <f t="shared" si="112"/>
        <v>1.5</v>
      </c>
      <c r="DT381" s="2">
        <f t="shared" si="113"/>
        <v>0.75</v>
      </c>
    </row>
    <row r="382" spans="90:124" x14ac:dyDescent="0.25">
      <c r="CL382" s="14">
        <f t="shared" si="114"/>
        <v>3.73</v>
      </c>
      <c r="CM382" s="59">
        <f>IF('Baseline model'!$B$4="AY",0,IFERROR(P*INDEX('UWYr writing pattern'!$C$4:$C$18,MATCH('Baseline model'!$CL382,'UWYr writing pattern'!$A$4:$A$18,0)) / 25,CM381))</f>
        <v>0</v>
      </c>
      <c r="CN382" s="36">
        <f t="shared" si="115"/>
        <v>0.35621645360233939</v>
      </c>
      <c r="CP382" s="34">
        <f t="shared" si="116"/>
        <v>5.424616044705676E-3</v>
      </c>
      <c r="CQ382" s="31">
        <f>SUM($CP$9:CP382)*RLR</f>
        <v>119.57254025567707</v>
      </c>
      <c r="CR382" s="32"/>
      <c r="CS382" s="36">
        <f>CQ382-SUM($CU$9:CU382)</f>
        <v>13.622578025117903</v>
      </c>
      <c r="CU382" s="31">
        <f t="shared" si="117"/>
        <v>0.10289220518285326</v>
      </c>
      <c r="CV382" s="36">
        <f>SUM($CU$9:CU382)*RRF</f>
        <v>74.164973561391406</v>
      </c>
      <c r="CW382" s="33"/>
      <c r="CX382" s="36">
        <f t="shared" si="102"/>
        <v>87.787551586509309</v>
      </c>
      <c r="CY382" s="33"/>
      <c r="CZ382" s="31">
        <f t="shared" si="103"/>
        <v>0.29922182102596506</v>
      </c>
      <c r="DA382" s="31">
        <f t="shared" si="104"/>
        <v>9.5358046175825315</v>
      </c>
      <c r="DB382" s="31">
        <f t="shared" si="105"/>
        <v>9.8350264386084962</v>
      </c>
      <c r="DC382" s="31">
        <f t="shared" si="106"/>
        <v>-3.7875515865093092</v>
      </c>
      <c r="DD382" s="31"/>
      <c r="DE382" s="33">
        <f t="shared" si="107"/>
        <v>0.88291635192132623</v>
      </c>
      <c r="DF382" s="33">
        <f t="shared" si="108"/>
        <v>1.0450898998393965</v>
      </c>
      <c r="DG382" s="3"/>
      <c r="DH382" s="33">
        <f t="shared" si="109"/>
        <v>0.99643783546397557</v>
      </c>
      <c r="DI382" s="93">
        <f t="shared" si="110"/>
        <v>0.9390377220283147</v>
      </c>
      <c r="DJ382" s="3">
        <f t="shared" si="111"/>
        <v>0.93922125309083371</v>
      </c>
      <c r="DL382" s="90">
        <f t="shared" si="120"/>
        <v>0</v>
      </c>
      <c r="DM382" s="91">
        <f t="shared" si="118"/>
        <v>0</v>
      </c>
      <c r="DN382" s="89">
        <f>SUM(DM$9:DM382)*RLR</f>
        <v>120</v>
      </c>
      <c r="DO382" s="90">
        <f>DN382-SUM(DP$9:DP382)</f>
        <v>7.2934496290999533</v>
      </c>
      <c r="DP382" s="89">
        <f t="shared" si="119"/>
        <v>5.5114228935264152E-2</v>
      </c>
      <c r="DQ382" s="90">
        <f>SUM(DP$9:DP382)*RRF</f>
        <v>78.894585259630034</v>
      </c>
      <c r="DS382" s="2">
        <f t="shared" si="112"/>
        <v>1.5</v>
      </c>
      <c r="DT382" s="2">
        <f t="shared" si="113"/>
        <v>0.75</v>
      </c>
    </row>
    <row r="383" spans="90:124" x14ac:dyDescent="0.25">
      <c r="CL383" s="14">
        <f t="shared" si="114"/>
        <v>3.74</v>
      </c>
      <c r="CM383" s="59">
        <f>IF('Baseline model'!$B$4="AY",0,IFERROR(P*INDEX('UWYr writing pattern'!$C$4:$C$18,MATCH('Baseline model'!$CL383,'UWYr writing pattern'!$A$4:$A$18,0)) / 25,CM382))</f>
        <v>0</v>
      </c>
      <c r="CN383" s="36">
        <f t="shared" si="115"/>
        <v>0.3508732067983043</v>
      </c>
      <c r="CP383" s="34">
        <f t="shared" si="116"/>
        <v>5.3432468040350914E-3</v>
      </c>
      <c r="CQ383" s="31">
        <f>SUM($CP$9:CP383)*RLR</f>
        <v>119.5789521518419</v>
      </c>
      <c r="CR383" s="32"/>
      <c r="CS383" s="36">
        <f>CQ383-SUM($CU$9:CU383)</f>
        <v>13.52682058609436</v>
      </c>
      <c r="CU383" s="31">
        <f t="shared" si="117"/>
        <v>0.10216933518838428</v>
      </c>
      <c r="CV383" s="36">
        <f>SUM($CU$9:CU383)*RRF</f>
        <v>74.236492096023269</v>
      </c>
      <c r="CW383" s="33"/>
      <c r="CX383" s="36">
        <f t="shared" si="102"/>
        <v>87.763312682117629</v>
      </c>
      <c r="CY383" s="33"/>
      <c r="CZ383" s="31">
        <f t="shared" si="103"/>
        <v>0.29473349371057556</v>
      </c>
      <c r="DA383" s="31">
        <f t="shared" si="104"/>
        <v>9.4687744102660503</v>
      </c>
      <c r="DB383" s="31">
        <f t="shared" si="105"/>
        <v>9.7635079039766257</v>
      </c>
      <c r="DC383" s="31">
        <f t="shared" si="106"/>
        <v>-3.763312682117629</v>
      </c>
      <c r="DD383" s="31"/>
      <c r="DE383" s="33">
        <f t="shared" si="107"/>
        <v>0.88376776304789606</v>
      </c>
      <c r="DF383" s="33">
        <f t="shared" si="108"/>
        <v>1.0448013414537813</v>
      </c>
      <c r="DG383" s="3"/>
      <c r="DH383" s="33">
        <f t="shared" si="109"/>
        <v>0.99649126793201581</v>
      </c>
      <c r="DI383" s="93">
        <f t="shared" si="110"/>
        <v>0.93949322882741959</v>
      </c>
      <c r="DJ383" s="3">
        <f t="shared" si="111"/>
        <v>0.9396770936926524</v>
      </c>
      <c r="DL383" s="90">
        <f t="shared" si="120"/>
        <v>0</v>
      </c>
      <c r="DM383" s="91">
        <f t="shared" si="118"/>
        <v>0</v>
      </c>
      <c r="DN383" s="89">
        <f>SUM(DM$9:DM383)*RLR</f>
        <v>120</v>
      </c>
      <c r="DO383" s="90">
        <f>DN383-SUM(DP$9:DP383)</f>
        <v>7.238748756881705</v>
      </c>
      <c r="DP383" s="89">
        <f t="shared" si="119"/>
        <v>5.4700872218249652E-2</v>
      </c>
      <c r="DQ383" s="90">
        <f>SUM(DP$9:DP383)*RRF</f>
        <v>78.932875870182798</v>
      </c>
      <c r="DS383" s="2">
        <f t="shared" si="112"/>
        <v>1.5</v>
      </c>
      <c r="DT383" s="2">
        <f t="shared" si="113"/>
        <v>0.75</v>
      </c>
    </row>
    <row r="384" spans="90:124" x14ac:dyDescent="0.25">
      <c r="CL384" s="14">
        <f t="shared" si="114"/>
        <v>3.75</v>
      </c>
      <c r="CM384" s="59">
        <f>IF('Baseline model'!$B$4="AY",0,IFERROR(P*INDEX('UWYr writing pattern'!$C$4:$C$18,MATCH('Baseline model'!$CL384,'UWYr writing pattern'!$A$4:$A$18,0)) / 25,CM383))</f>
        <v>0</v>
      </c>
      <c r="CN384" s="36">
        <f t="shared" si="115"/>
        <v>0.34561010869632974</v>
      </c>
      <c r="CP384" s="34">
        <f t="shared" si="116"/>
        <v>5.263098101974565E-3</v>
      </c>
      <c r="CQ384" s="31">
        <f>SUM($CP$9:CP384)*RLR</f>
        <v>119.58526786956428</v>
      </c>
      <c r="CR384" s="32"/>
      <c r="CS384" s="36">
        <f>CQ384-SUM($CU$9:CU384)</f>
        <v>13.431685149421028</v>
      </c>
      <c r="CU384" s="31">
        <f t="shared" si="117"/>
        <v>0.1014511543957077</v>
      </c>
      <c r="CV384" s="36">
        <f>SUM($CU$9:CU384)*RRF</f>
        <v>74.307507904100262</v>
      </c>
      <c r="CW384" s="33"/>
      <c r="CX384" s="36">
        <f t="shared" si="102"/>
        <v>87.739193053521291</v>
      </c>
      <c r="CY384" s="33"/>
      <c r="CZ384" s="31">
        <f t="shared" si="103"/>
        <v>0.29031249130491699</v>
      </c>
      <c r="DA384" s="31">
        <f t="shared" si="104"/>
        <v>9.4021796045947195</v>
      </c>
      <c r="DB384" s="31">
        <f t="shared" si="105"/>
        <v>9.6924920958996363</v>
      </c>
      <c r="DC384" s="31">
        <f t="shared" si="106"/>
        <v>-3.7391930535212907</v>
      </c>
      <c r="DD384" s="31"/>
      <c r="DE384" s="33">
        <f t="shared" si="107"/>
        <v>0.88461318933452693</v>
      </c>
      <c r="DF384" s="33">
        <f t="shared" si="108"/>
        <v>1.0445142030181107</v>
      </c>
      <c r="DG384" s="3"/>
      <c r="DH384" s="33">
        <f t="shared" si="109"/>
        <v>0.99654389891303563</v>
      </c>
      <c r="DI384" s="93">
        <f t="shared" si="110"/>
        <v>0.939945332104692</v>
      </c>
      <c r="DJ384" s="3">
        <f t="shared" si="111"/>
        <v>0.94012951548995749</v>
      </c>
      <c r="DL384" s="90">
        <f t="shared" si="120"/>
        <v>0</v>
      </c>
      <c r="DM384" s="91">
        <f t="shared" si="118"/>
        <v>0</v>
      </c>
      <c r="DN384" s="89">
        <f>SUM(DM$9:DM384)*RLR</f>
        <v>120</v>
      </c>
      <c r="DO384" s="90">
        <f>DN384-SUM(DP$9:DP384)</f>
        <v>7.1844581412050985</v>
      </c>
      <c r="DP384" s="89">
        <f t="shared" si="119"/>
        <v>5.4290615676612787E-2</v>
      </c>
      <c r="DQ384" s="90">
        <f>SUM(DP$9:DP384)*RRF</f>
        <v>78.97087930115643</v>
      </c>
      <c r="DS384" s="2">
        <f t="shared" si="112"/>
        <v>1.5</v>
      </c>
      <c r="DT384" s="2">
        <f t="shared" si="113"/>
        <v>0.75</v>
      </c>
    </row>
    <row r="385" spans="90:124" x14ac:dyDescent="0.25">
      <c r="CL385" s="14">
        <f t="shared" si="114"/>
        <v>3.76</v>
      </c>
      <c r="CM385" s="59">
        <f>IF('Baseline model'!$B$4="AY",0,IFERROR(P*INDEX('UWYr writing pattern'!$C$4:$C$18,MATCH('Baseline model'!$CL385,'UWYr writing pattern'!$A$4:$A$18,0)) / 25,CM384))</f>
        <v>0</v>
      </c>
      <c r="CN385" s="36">
        <f t="shared" si="115"/>
        <v>0.3404259570658848</v>
      </c>
      <c r="CP385" s="34">
        <f t="shared" si="116"/>
        <v>5.1841516304449468E-3</v>
      </c>
      <c r="CQ385" s="31">
        <f>SUM($CP$9:CP385)*RLR</f>
        <v>119.59148885152081</v>
      </c>
      <c r="CR385" s="32"/>
      <c r="CS385" s="36">
        <f>CQ385-SUM($CU$9:CU385)</f>
        <v>13.337168492756902</v>
      </c>
      <c r="CU385" s="31">
        <f t="shared" si="117"/>
        <v>0.10073763862065771</v>
      </c>
      <c r="CV385" s="36">
        <f>SUM($CU$9:CU385)*RRF</f>
        <v>74.378024251134732</v>
      </c>
      <c r="CW385" s="33"/>
      <c r="CX385" s="36">
        <f t="shared" si="102"/>
        <v>87.715192743891635</v>
      </c>
      <c r="CY385" s="33"/>
      <c r="CZ385" s="31">
        <f t="shared" si="103"/>
        <v>0.2859578039353432</v>
      </c>
      <c r="DA385" s="31">
        <f t="shared" si="104"/>
        <v>9.3360179449298304</v>
      </c>
      <c r="DB385" s="31">
        <f t="shared" si="105"/>
        <v>9.6219757488651734</v>
      </c>
      <c r="DC385" s="31">
        <f t="shared" si="106"/>
        <v>-3.7151927438916346</v>
      </c>
      <c r="DD385" s="31"/>
      <c r="DE385" s="33">
        <f t="shared" si="107"/>
        <v>0.88545266965636582</v>
      </c>
      <c r="DF385" s="33">
        <f t="shared" si="108"/>
        <v>1.044228485046329</v>
      </c>
      <c r="DG385" s="3"/>
      <c r="DH385" s="33">
        <f t="shared" si="109"/>
        <v>0.99659574042934007</v>
      </c>
      <c r="DI385" s="93">
        <f t="shared" si="110"/>
        <v>0.94039405729106063</v>
      </c>
      <c r="DJ385" s="3">
        <f t="shared" si="111"/>
        <v>0.94057854412378272</v>
      </c>
      <c r="DL385" s="90">
        <f t="shared" si="120"/>
        <v>0</v>
      </c>
      <c r="DM385" s="91">
        <f t="shared" si="118"/>
        <v>0</v>
      </c>
      <c r="DN385" s="89">
        <f>SUM(DM$9:DM385)*RLR</f>
        <v>120</v>
      </c>
      <c r="DO385" s="90">
        <f>DN385-SUM(DP$9:DP385)</f>
        <v>7.13057470514606</v>
      </c>
      <c r="DP385" s="89">
        <f t="shared" si="119"/>
        <v>5.3883436059038239E-2</v>
      </c>
      <c r="DQ385" s="90">
        <f>SUM(DP$9:DP385)*RRF</f>
        <v>79.008597706397751</v>
      </c>
      <c r="DS385" s="2">
        <f t="shared" si="112"/>
        <v>1.5</v>
      </c>
      <c r="DT385" s="2">
        <f t="shared" si="113"/>
        <v>0.75</v>
      </c>
    </row>
    <row r="386" spans="90:124" x14ac:dyDescent="0.25">
      <c r="CL386" s="14">
        <f t="shared" si="114"/>
        <v>3.77</v>
      </c>
      <c r="CM386" s="59">
        <f>IF('Baseline model'!$B$4="AY",0,IFERROR(P*INDEX('UWYr writing pattern'!$C$4:$C$18,MATCH('Baseline model'!$CL386,'UWYr writing pattern'!$A$4:$A$18,0)) / 25,CM385))</f>
        <v>0</v>
      </c>
      <c r="CN386" s="36">
        <f t="shared" si="115"/>
        <v>0.33531956770989652</v>
      </c>
      <c r="CP386" s="34">
        <f t="shared" si="116"/>
        <v>5.1063893559882721E-3</v>
      </c>
      <c r="CQ386" s="31">
        <f>SUM($CP$9:CP386)*RLR</f>
        <v>119.597616518748</v>
      </c>
      <c r="CR386" s="32"/>
      <c r="CS386" s="36">
        <f>CQ386-SUM($CU$9:CU386)</f>
        <v>13.243267396288417</v>
      </c>
      <c r="CU386" s="31">
        <f t="shared" si="117"/>
        <v>0.10002876369567677</v>
      </c>
      <c r="CV386" s="36">
        <f>SUM($CU$9:CU386)*RRF</f>
        <v>74.448044385721701</v>
      </c>
      <c r="CW386" s="33"/>
      <c r="CX386" s="36">
        <f t="shared" si="102"/>
        <v>87.691311782010118</v>
      </c>
      <c r="CY386" s="33"/>
      <c r="CZ386" s="31">
        <f t="shared" si="103"/>
        <v>0.28166843687631304</v>
      </c>
      <c r="DA386" s="31">
        <f t="shared" si="104"/>
        <v>9.2702871774018902</v>
      </c>
      <c r="DB386" s="31">
        <f t="shared" si="105"/>
        <v>9.5519556142782029</v>
      </c>
      <c r="DC386" s="31">
        <f t="shared" si="106"/>
        <v>-3.6913117820101178</v>
      </c>
      <c r="DD386" s="31"/>
      <c r="DE386" s="33">
        <f t="shared" si="107"/>
        <v>0.88628624268716316</v>
      </c>
      <c r="DF386" s="33">
        <f t="shared" si="108"/>
        <v>1.0439441878810729</v>
      </c>
      <c r="DG386" s="3"/>
      <c r="DH386" s="33">
        <f t="shared" si="109"/>
        <v>0.99664680432289998</v>
      </c>
      <c r="DI386" s="93">
        <f t="shared" si="110"/>
        <v>0.94083942962743539</v>
      </c>
      <c r="DJ386" s="3">
        <f t="shared" si="111"/>
        <v>0.94102420504285433</v>
      </c>
      <c r="DL386" s="90">
        <f t="shared" si="120"/>
        <v>0</v>
      </c>
      <c r="DM386" s="91">
        <f t="shared" si="118"/>
        <v>0</v>
      </c>
      <c r="DN386" s="89">
        <f>SUM(DM$9:DM386)*RLR</f>
        <v>120</v>
      </c>
      <c r="DO386" s="90">
        <f>DN386-SUM(DP$9:DP386)</f>
        <v>7.0770953948574657</v>
      </c>
      <c r="DP386" s="89">
        <f t="shared" si="119"/>
        <v>5.3479310288595448E-2</v>
      </c>
      <c r="DQ386" s="90">
        <f>SUM(DP$9:DP386)*RRF</f>
        <v>79.046033223599764</v>
      </c>
      <c r="DS386" s="2">
        <f t="shared" si="112"/>
        <v>1.5</v>
      </c>
      <c r="DT386" s="2">
        <f t="shared" si="113"/>
        <v>0.75</v>
      </c>
    </row>
    <row r="387" spans="90:124" x14ac:dyDescent="0.25">
      <c r="CL387" s="14">
        <f t="shared" si="114"/>
        <v>3.78</v>
      </c>
      <c r="CM387" s="59">
        <f>IF('Baseline model'!$B$4="AY",0,IFERROR(P*INDEX('UWYr writing pattern'!$C$4:$C$18,MATCH('Baseline model'!$CL387,'UWYr writing pattern'!$A$4:$A$18,0)) / 25,CM386))</f>
        <v>0</v>
      </c>
      <c r="CN387" s="36">
        <f t="shared" si="115"/>
        <v>0.33028977419424804</v>
      </c>
      <c r="CP387" s="34">
        <f t="shared" si="116"/>
        <v>5.0297935156484478E-3</v>
      </c>
      <c r="CQ387" s="31">
        <f>SUM($CP$9:CP387)*RLR</f>
        <v>119.60365227096676</v>
      </c>
      <c r="CR387" s="32"/>
      <c r="CS387" s="36">
        <f>CQ387-SUM($CU$9:CU387)</f>
        <v>13.149978643035013</v>
      </c>
      <c r="CU387" s="31">
        <f t="shared" si="117"/>
        <v>9.9324505472163122E-2</v>
      </c>
      <c r="CV387" s="36">
        <f>SUM($CU$9:CU387)*RRF</f>
        <v>74.517571539552222</v>
      </c>
      <c r="CW387" s="33"/>
      <c r="CX387" s="36">
        <f t="shared" si="102"/>
        <v>87.667550182587235</v>
      </c>
      <c r="CY387" s="33"/>
      <c r="CZ387" s="31">
        <f t="shared" si="103"/>
        <v>0.27744341032316833</v>
      </c>
      <c r="DA387" s="31">
        <f t="shared" si="104"/>
        <v>9.2049850501245079</v>
      </c>
      <c r="DB387" s="31">
        <f t="shared" si="105"/>
        <v>9.482428460447677</v>
      </c>
      <c r="DC387" s="31">
        <f t="shared" si="106"/>
        <v>-3.6675501825872345</v>
      </c>
      <c r="DD387" s="31"/>
      <c r="DE387" s="33">
        <f t="shared" si="107"/>
        <v>0.88711394689943124</v>
      </c>
      <c r="DF387" s="33">
        <f t="shared" si="108"/>
        <v>1.0436613116974671</v>
      </c>
      <c r="DG387" s="3"/>
      <c r="DH387" s="33">
        <f t="shared" si="109"/>
        <v>0.9966971022580563</v>
      </c>
      <c r="DI387" s="93">
        <f t="shared" si="110"/>
        <v>0.94128147416612773</v>
      </c>
      <c r="DJ387" s="3">
        <f t="shared" si="111"/>
        <v>0.94146652350503301</v>
      </c>
      <c r="DL387" s="90">
        <f t="shared" si="120"/>
        <v>0</v>
      </c>
      <c r="DM387" s="91">
        <f t="shared" si="118"/>
        <v>0</v>
      </c>
      <c r="DN387" s="89">
        <f>SUM(DM$9:DM387)*RLR</f>
        <v>120</v>
      </c>
      <c r="DO387" s="90">
        <f>DN387-SUM(DP$9:DP387)</f>
        <v>7.02401717939604</v>
      </c>
      <c r="DP387" s="89">
        <f t="shared" si="119"/>
        <v>5.3078215461430996E-2</v>
      </c>
      <c r="DQ387" s="90">
        <f>SUM(DP$9:DP387)*RRF</f>
        <v>79.083187974422771</v>
      </c>
      <c r="DS387" s="2">
        <f t="shared" si="112"/>
        <v>1.5</v>
      </c>
      <c r="DT387" s="2">
        <f t="shared" si="113"/>
        <v>0.75</v>
      </c>
    </row>
    <row r="388" spans="90:124" x14ac:dyDescent="0.25">
      <c r="CL388" s="14">
        <f t="shared" si="114"/>
        <v>3.79</v>
      </c>
      <c r="CM388" s="59">
        <f>IF('Baseline model'!$B$4="AY",0,IFERROR(P*INDEX('UWYr writing pattern'!$C$4:$C$18,MATCH('Baseline model'!$CL388,'UWYr writing pattern'!$A$4:$A$18,0)) / 25,CM387))</f>
        <v>0</v>
      </c>
      <c r="CN388" s="36">
        <f t="shared" si="115"/>
        <v>0.32533542758133432</v>
      </c>
      <c r="CP388" s="34">
        <f t="shared" si="116"/>
        <v>4.9543466129137207E-3</v>
      </c>
      <c r="CQ388" s="31">
        <f>SUM($CP$9:CP388)*RLR</f>
        <v>119.60959748690227</v>
      </c>
      <c r="CR388" s="32"/>
      <c r="CS388" s="36">
        <f>CQ388-SUM($CU$9:CU388)</f>
        <v>13.057299019147763</v>
      </c>
      <c r="CU388" s="31">
        <f t="shared" si="117"/>
        <v>9.86248398227626E-2</v>
      </c>
      <c r="CV388" s="36">
        <f>SUM($CU$9:CU388)*RRF</f>
        <v>74.586608927428159</v>
      </c>
      <c r="CW388" s="33"/>
      <c r="CX388" s="36">
        <f t="shared" si="102"/>
        <v>87.643907946575922</v>
      </c>
      <c r="CY388" s="33"/>
      <c r="CZ388" s="31">
        <f t="shared" si="103"/>
        <v>0.27328175916832081</v>
      </c>
      <c r="DA388" s="31">
        <f t="shared" si="104"/>
        <v>9.1401093134034337</v>
      </c>
      <c r="DB388" s="31">
        <f t="shared" si="105"/>
        <v>9.4133910725717538</v>
      </c>
      <c r="DC388" s="31">
        <f t="shared" si="106"/>
        <v>-3.6439079465759221</v>
      </c>
      <c r="DD388" s="31"/>
      <c r="DE388" s="33">
        <f t="shared" si="107"/>
        <v>0.88793582056462095</v>
      </c>
      <c r="DF388" s="33">
        <f t="shared" si="108"/>
        <v>1.0433798565068562</v>
      </c>
      <c r="DG388" s="3"/>
      <c r="DH388" s="33">
        <f t="shared" si="109"/>
        <v>0.99674664572418559</v>
      </c>
      <c r="DI388" s="93">
        <f t="shared" si="110"/>
        <v>0.94172021577225939</v>
      </c>
      <c r="DJ388" s="3">
        <f t="shared" si="111"/>
        <v>0.94190552457874521</v>
      </c>
      <c r="DL388" s="90">
        <f t="shared" si="120"/>
        <v>0</v>
      </c>
      <c r="DM388" s="91">
        <f t="shared" si="118"/>
        <v>0</v>
      </c>
      <c r="DN388" s="89">
        <f>SUM(DM$9:DM388)*RLR</f>
        <v>120</v>
      </c>
      <c r="DO388" s="90">
        <f>DN388-SUM(DP$9:DP388)</f>
        <v>6.9713370505505736</v>
      </c>
      <c r="DP388" s="89">
        <f t="shared" si="119"/>
        <v>5.2680128845470298E-2</v>
      </c>
      <c r="DQ388" s="90">
        <f>SUM(DP$9:DP388)*RRF</f>
        <v>79.120064064614596</v>
      </c>
      <c r="DS388" s="2">
        <f t="shared" si="112"/>
        <v>1.5</v>
      </c>
      <c r="DT388" s="2">
        <f t="shared" si="113"/>
        <v>0.75</v>
      </c>
    </row>
    <row r="389" spans="90:124" x14ac:dyDescent="0.25">
      <c r="CL389" s="14">
        <f t="shared" si="114"/>
        <v>3.8</v>
      </c>
      <c r="CM389" s="59">
        <f>IF('Baseline model'!$B$4="AY",0,IFERROR(P*INDEX('UWYr writing pattern'!$C$4:$C$18,MATCH('Baseline model'!$CL389,'UWYr writing pattern'!$A$4:$A$18,0)) / 25,CM388))</f>
        <v>0</v>
      </c>
      <c r="CN389" s="36">
        <f t="shared" si="115"/>
        <v>0.32045539616761431</v>
      </c>
      <c r="CP389" s="34">
        <f t="shared" si="116"/>
        <v>4.8800314137200157E-3</v>
      </c>
      <c r="CQ389" s="31">
        <f>SUM($CP$9:CP389)*RLR</f>
        <v>119.61545352459873</v>
      </c>
      <c r="CR389" s="32"/>
      <c r="CS389" s="36">
        <f>CQ389-SUM($CU$9:CU389)</f>
        <v>12.965225314200609</v>
      </c>
      <c r="CU389" s="31">
        <f t="shared" si="117"/>
        <v>9.7929742643608222E-2</v>
      </c>
      <c r="CV389" s="36">
        <f>SUM($CU$9:CU389)*RRF</f>
        <v>74.655159747278688</v>
      </c>
      <c r="CW389" s="33"/>
      <c r="CX389" s="36">
        <f t="shared" si="102"/>
        <v>87.620385061479297</v>
      </c>
      <c r="CY389" s="33"/>
      <c r="CZ389" s="31">
        <f t="shared" si="103"/>
        <v>0.26918253278079601</v>
      </c>
      <c r="DA389" s="31">
        <f t="shared" si="104"/>
        <v>9.0756577199404251</v>
      </c>
      <c r="DB389" s="31">
        <f t="shared" si="105"/>
        <v>9.3448402527212213</v>
      </c>
      <c r="DC389" s="31">
        <f t="shared" si="106"/>
        <v>-3.620385061479297</v>
      </c>
      <c r="DD389" s="31"/>
      <c r="DE389" s="33">
        <f t="shared" si="107"/>
        <v>0.88875190175331775</v>
      </c>
      <c r="DF389" s="33">
        <f t="shared" si="108"/>
        <v>1.0430998221604679</v>
      </c>
      <c r="DG389" s="3"/>
      <c r="DH389" s="33">
        <f t="shared" si="109"/>
        <v>0.99679544603832282</v>
      </c>
      <c r="DI389" s="93">
        <f t="shared" si="110"/>
        <v>0.94215567912516152</v>
      </c>
      <c r="DJ389" s="3">
        <f t="shared" si="111"/>
        <v>0.94234123314440443</v>
      </c>
      <c r="DL389" s="90">
        <f t="shared" si="120"/>
        <v>0</v>
      </c>
      <c r="DM389" s="91">
        <f t="shared" si="118"/>
        <v>0</v>
      </c>
      <c r="DN389" s="89">
        <f>SUM(DM$9:DM389)*RLR</f>
        <v>120</v>
      </c>
      <c r="DO389" s="90">
        <f>DN389-SUM(DP$9:DP389)</f>
        <v>6.9190520226714511</v>
      </c>
      <c r="DP389" s="89">
        <f t="shared" si="119"/>
        <v>5.2285027879129302E-2</v>
      </c>
      <c r="DQ389" s="90">
        <f>SUM(DP$9:DP389)*RRF</f>
        <v>79.156663584129973</v>
      </c>
      <c r="DS389" s="2">
        <f t="shared" si="112"/>
        <v>1.5</v>
      </c>
      <c r="DT389" s="2">
        <f t="shared" si="113"/>
        <v>0.75</v>
      </c>
    </row>
    <row r="390" spans="90:124" x14ac:dyDescent="0.25">
      <c r="CL390" s="14">
        <f t="shared" si="114"/>
        <v>3.81</v>
      </c>
      <c r="CM390" s="59">
        <f>IF('Baseline model'!$B$4="AY",0,IFERROR(P*INDEX('UWYr writing pattern'!$C$4:$C$18,MATCH('Baseline model'!$CL390,'UWYr writing pattern'!$A$4:$A$18,0)) / 25,CM389))</f>
        <v>0</v>
      </c>
      <c r="CN390" s="36">
        <f t="shared" si="115"/>
        <v>0.3156485652251001</v>
      </c>
      <c r="CP390" s="34">
        <f t="shared" si="116"/>
        <v>4.8068309425142149E-3</v>
      </c>
      <c r="CQ390" s="31">
        <f>SUM($CP$9:CP390)*RLR</f>
        <v>119.62122172172975</v>
      </c>
      <c r="CR390" s="32"/>
      <c r="CS390" s="36">
        <f>CQ390-SUM($CU$9:CU390)</f>
        <v>12.873754321475118</v>
      </c>
      <c r="CU390" s="31">
        <f t="shared" si="117"/>
        <v>9.7239189856504565E-2</v>
      </c>
      <c r="CV390" s="36">
        <f>SUM($CU$9:CU390)*RRF</f>
        <v>74.723227180178242</v>
      </c>
      <c r="CW390" s="33"/>
      <c r="CX390" s="36">
        <f t="shared" si="102"/>
        <v>87.59698150165336</v>
      </c>
      <c r="CY390" s="33"/>
      <c r="CZ390" s="31">
        <f t="shared" si="103"/>
        <v>0.26514479478908404</v>
      </c>
      <c r="DA390" s="31">
        <f t="shared" si="104"/>
        <v>9.0116280250325822</v>
      </c>
      <c r="DB390" s="31">
        <f t="shared" si="105"/>
        <v>9.2767728198216659</v>
      </c>
      <c r="DC390" s="31">
        <f t="shared" si="106"/>
        <v>-3.5969815016533602</v>
      </c>
      <c r="DD390" s="31"/>
      <c r="DE390" s="33">
        <f t="shared" si="107"/>
        <v>0.88956222833545529</v>
      </c>
      <c r="DF390" s="33">
        <f t="shared" si="108"/>
        <v>1.0428212083530162</v>
      </c>
      <c r="DG390" s="3"/>
      <c r="DH390" s="33">
        <f t="shared" si="109"/>
        <v>0.99684351434774798</v>
      </c>
      <c r="DI390" s="93">
        <f t="shared" si="110"/>
        <v>0.94258788871976251</v>
      </c>
      <c r="DJ390" s="3">
        <f t="shared" si="111"/>
        <v>0.94277367389582145</v>
      </c>
      <c r="DL390" s="90">
        <f t="shared" si="120"/>
        <v>0</v>
      </c>
      <c r="DM390" s="91">
        <f t="shared" si="118"/>
        <v>0</v>
      </c>
      <c r="DN390" s="89">
        <f>SUM(DM$9:DM390)*RLR</f>
        <v>120</v>
      </c>
      <c r="DO390" s="90">
        <f>DN390-SUM(DP$9:DP390)</f>
        <v>6.8671591325014134</v>
      </c>
      <c r="DP390" s="89">
        <f t="shared" si="119"/>
        <v>5.1892890170035885E-2</v>
      </c>
      <c r="DQ390" s="90">
        <f>SUM(DP$9:DP390)*RRF</f>
        <v>79.192988607249006</v>
      </c>
      <c r="DS390" s="2">
        <f t="shared" si="112"/>
        <v>1.5</v>
      </c>
      <c r="DT390" s="2">
        <f t="shared" si="113"/>
        <v>0.75</v>
      </c>
    </row>
    <row r="391" spans="90:124" x14ac:dyDescent="0.25">
      <c r="CL391" s="14">
        <f t="shared" si="114"/>
        <v>3.82</v>
      </c>
      <c r="CM391" s="59">
        <f>IF('Baseline model'!$B$4="AY",0,IFERROR(P*INDEX('UWYr writing pattern'!$C$4:$C$18,MATCH('Baseline model'!$CL391,'UWYr writing pattern'!$A$4:$A$18,0)) / 25,CM390))</f>
        <v>0</v>
      </c>
      <c r="CN391" s="36">
        <f t="shared" si="115"/>
        <v>0.31091383674672357</v>
      </c>
      <c r="CP391" s="34">
        <f t="shared" si="116"/>
        <v>4.7347284783765013E-3</v>
      </c>
      <c r="CQ391" s="31">
        <f>SUM($CP$9:CP391)*RLR</f>
        <v>119.62690339590381</v>
      </c>
      <c r="CR391" s="32"/>
      <c r="CS391" s="36">
        <f>CQ391-SUM($CU$9:CU391)</f>
        <v>12.782882838238109</v>
      </c>
      <c r="CU391" s="31">
        <f t="shared" si="117"/>
        <v>9.6553157411063392E-2</v>
      </c>
      <c r="CV391" s="36">
        <f>SUM($CU$9:CU391)*RRF</f>
        <v>74.790814390365981</v>
      </c>
      <c r="CW391" s="33"/>
      <c r="CX391" s="36">
        <f t="shared" si="102"/>
        <v>87.57369722860409</v>
      </c>
      <c r="CY391" s="33"/>
      <c r="CZ391" s="31">
        <f t="shared" si="103"/>
        <v>0.26116762286724776</v>
      </c>
      <c r="DA391" s="31">
        <f t="shared" si="104"/>
        <v>8.9480179867666756</v>
      </c>
      <c r="DB391" s="31">
        <f t="shared" si="105"/>
        <v>9.2091856096339235</v>
      </c>
      <c r="DC391" s="31">
        <f t="shared" si="106"/>
        <v>-3.5736972286040896</v>
      </c>
      <c r="DD391" s="31"/>
      <c r="DE391" s="33">
        <f t="shared" si="107"/>
        <v>0.89036683798054739</v>
      </c>
      <c r="DF391" s="33">
        <f t="shared" si="108"/>
        <v>1.0425440146262392</v>
      </c>
      <c r="DG391" s="3"/>
      <c r="DH391" s="33">
        <f t="shared" si="109"/>
        <v>0.99689086163253171</v>
      </c>
      <c r="DI391" s="93">
        <f t="shared" si="110"/>
        <v>0.94301686886796598</v>
      </c>
      <c r="DJ391" s="3">
        <f t="shared" si="111"/>
        <v>0.94320287134160286</v>
      </c>
      <c r="DL391" s="90">
        <f t="shared" si="120"/>
        <v>0</v>
      </c>
      <c r="DM391" s="91">
        <f t="shared" si="118"/>
        <v>0</v>
      </c>
      <c r="DN391" s="89">
        <f>SUM(DM$9:DM391)*RLR</f>
        <v>120</v>
      </c>
      <c r="DO391" s="90">
        <f>DN391-SUM(DP$9:DP391)</f>
        <v>6.8156554390076565</v>
      </c>
      <c r="DP391" s="89">
        <f t="shared" si="119"/>
        <v>5.1503693493760605E-2</v>
      </c>
      <c r="DQ391" s="90">
        <f>SUM(DP$9:DP391)*RRF</f>
        <v>79.229041192694638</v>
      </c>
      <c r="DS391" s="2">
        <f t="shared" si="112"/>
        <v>1.5</v>
      </c>
      <c r="DT391" s="2">
        <f t="shared" si="113"/>
        <v>0.75</v>
      </c>
    </row>
    <row r="392" spans="90:124" x14ac:dyDescent="0.25">
      <c r="CL392" s="14">
        <f t="shared" si="114"/>
        <v>3.83</v>
      </c>
      <c r="CM392" s="59">
        <f>IF('Baseline model'!$B$4="AY",0,IFERROR(P*INDEX('UWYr writing pattern'!$C$4:$C$18,MATCH('Baseline model'!$CL392,'UWYr writing pattern'!$A$4:$A$18,0)) / 25,CM391))</f>
        <v>0</v>
      </c>
      <c r="CN392" s="36">
        <f t="shared" si="115"/>
        <v>0.30625012919552269</v>
      </c>
      <c r="CP392" s="34">
        <f t="shared" si="116"/>
        <v>4.6637075512008536E-3</v>
      </c>
      <c r="CQ392" s="31">
        <f>SUM($CP$9:CP392)*RLR</f>
        <v>119.63249984496525</v>
      </c>
      <c r="CR392" s="32"/>
      <c r="CS392" s="36">
        <f>CQ392-SUM($CU$9:CU392)</f>
        <v>12.692607666012762</v>
      </c>
      <c r="CU392" s="31">
        <f t="shared" si="117"/>
        <v>9.5871621286785821E-2</v>
      </c>
      <c r="CV392" s="36">
        <f>SUM($CU$9:CU392)*RRF</f>
        <v>74.857924525266739</v>
      </c>
      <c r="CW392" s="33"/>
      <c r="CX392" s="36">
        <f t="shared" si="102"/>
        <v>87.550532191279501</v>
      </c>
      <c r="CY392" s="33"/>
      <c r="CZ392" s="31">
        <f t="shared" si="103"/>
        <v>0.25725010852423907</v>
      </c>
      <c r="DA392" s="31">
        <f t="shared" si="104"/>
        <v>8.8848253662089327</v>
      </c>
      <c r="DB392" s="31">
        <f t="shared" si="105"/>
        <v>9.1420754747331721</v>
      </c>
      <c r="DC392" s="31">
        <f t="shared" si="106"/>
        <v>-3.5505321912795011</v>
      </c>
      <c r="DD392" s="31"/>
      <c r="DE392" s="33">
        <f t="shared" si="107"/>
        <v>0.89116576815793735</v>
      </c>
      <c r="DF392" s="33">
        <f t="shared" si="108"/>
        <v>1.0422682403723751</v>
      </c>
      <c r="DG392" s="3"/>
      <c r="DH392" s="33">
        <f t="shared" si="109"/>
        <v>0.99693749870804382</v>
      </c>
      <c r="DI392" s="93">
        <f t="shared" si="110"/>
        <v>0.9434426437000184</v>
      </c>
      <c r="DJ392" s="3">
        <f t="shared" si="111"/>
        <v>0.94362884980654083</v>
      </c>
      <c r="DL392" s="90">
        <f t="shared" si="120"/>
        <v>0</v>
      </c>
      <c r="DM392" s="91">
        <f t="shared" si="118"/>
        <v>0</v>
      </c>
      <c r="DN392" s="89">
        <f>SUM(DM$9:DM392)*RLR</f>
        <v>120</v>
      </c>
      <c r="DO392" s="90">
        <f>DN392-SUM(DP$9:DP392)</f>
        <v>6.7645380232150956</v>
      </c>
      <c r="DP392" s="89">
        <f t="shared" si="119"/>
        <v>5.1117415792557422E-2</v>
      </c>
      <c r="DQ392" s="90">
        <f>SUM(DP$9:DP392)*RRF</f>
        <v>79.26482338374943</v>
      </c>
      <c r="DS392" s="2">
        <f t="shared" si="112"/>
        <v>1.5</v>
      </c>
      <c r="DT392" s="2">
        <f t="shared" si="113"/>
        <v>0.75</v>
      </c>
    </row>
    <row r="393" spans="90:124" x14ac:dyDescent="0.25">
      <c r="CL393" s="14">
        <f t="shared" si="114"/>
        <v>3.84</v>
      </c>
      <c r="CM393" s="59">
        <f>IF('Baseline model'!$B$4="AY",0,IFERROR(P*INDEX('UWYr writing pattern'!$C$4:$C$18,MATCH('Baseline model'!$CL393,'UWYr writing pattern'!$A$4:$A$18,0)) / 25,CM392))</f>
        <v>0</v>
      </c>
      <c r="CN393" s="36">
        <f t="shared" si="115"/>
        <v>0.30165637725758987</v>
      </c>
      <c r="CP393" s="34">
        <f t="shared" si="116"/>
        <v>4.5937519379328409E-3</v>
      </c>
      <c r="CQ393" s="31">
        <f>SUM($CP$9:CP393)*RLR</f>
        <v>119.63801234729077</v>
      </c>
      <c r="CR393" s="32"/>
      <c r="CS393" s="36">
        <f>CQ393-SUM($CU$9:CU393)</f>
        <v>12.602925610843187</v>
      </c>
      <c r="CU393" s="31">
        <f t="shared" si="117"/>
        <v>9.5194557495095714E-2</v>
      </c>
      <c r="CV393" s="36">
        <f>SUM($CU$9:CU393)*RRF</f>
        <v>74.924560715513309</v>
      </c>
      <c r="CW393" s="33"/>
      <c r="CX393" s="36">
        <f t="shared" ref="CX393:CX456" si="121">CS393+CV393</f>
        <v>87.527486326356495</v>
      </c>
      <c r="CY393" s="33"/>
      <c r="CZ393" s="31">
        <f t="shared" ref="CZ393:CZ456" si="122" xml:space="preserve"> CN393*RLR*RRF</f>
        <v>0.25339135689637549</v>
      </c>
      <c r="DA393" s="31">
        <f t="shared" ref="DA393:DA456" si="123">CS393*RRF</f>
        <v>8.8220479275902299</v>
      </c>
      <c r="DB393" s="31">
        <f t="shared" ref="DB393:DB456" si="124">CZ393+DA393</f>
        <v>9.0754392844866061</v>
      </c>
      <c r="DC393" s="31">
        <f t="shared" ref="DC393:DC456" si="125">P*RLR*RRF - CX393</f>
        <v>-3.5274863263564953</v>
      </c>
      <c r="DD393" s="31"/>
      <c r="DE393" s="33">
        <f t="shared" ref="DE393:DE456" si="126">CV393/(P*RLR*RRF)</f>
        <v>0.89195905613706317</v>
      </c>
      <c r="DF393" s="33">
        <f t="shared" ref="DF393:DF456" si="127">CX393/(P*RLR*RRF)</f>
        <v>1.0419938848375774</v>
      </c>
      <c r="DG393" s="3"/>
      <c r="DH393" s="33">
        <f t="shared" ref="DH393:DH456" si="128">CQ393/(P*RLR)</f>
        <v>0.99698343622742303</v>
      </c>
      <c r="DI393" s="93">
        <f t="shared" ref="DI393:DI456" si="129">(1-EXP(-CL393*kp))</f>
        <v>0.94386523716586623</v>
      </c>
      <c r="DJ393" s="3">
        <f t="shared" ref="DJ393:DJ456" si="130">DQ393/(P*RLR*RRF)</f>
        <v>0.9440516334329917</v>
      </c>
      <c r="DL393" s="90">
        <f t="shared" si="120"/>
        <v>0</v>
      </c>
      <c r="DM393" s="91">
        <f t="shared" si="118"/>
        <v>0</v>
      </c>
      <c r="DN393" s="89">
        <f>SUM(DM$9:DM393)*RLR</f>
        <v>120</v>
      </c>
      <c r="DO393" s="90">
        <f>DN393-SUM(DP$9:DP393)</f>
        <v>6.7138039880409792</v>
      </c>
      <c r="DP393" s="89">
        <f t="shared" si="119"/>
        <v>5.0734035174113221E-2</v>
      </c>
      <c r="DQ393" s="90">
        <f>SUM(DP$9:DP393)*RRF</f>
        <v>79.300337208371303</v>
      </c>
      <c r="DS393" s="2">
        <f t="shared" ref="DS393:DS456" si="131">ker</f>
        <v>1.5</v>
      </c>
      <c r="DT393" s="2">
        <f t="shared" ref="DT393:DT456" si="132">kp</f>
        <v>0.75</v>
      </c>
    </row>
    <row r="394" spans="90:124" x14ac:dyDescent="0.25">
      <c r="CL394" s="14">
        <f t="shared" ref="CL394:CL457" si="133">ROUND(CL393+delt.t,3)</f>
        <v>3.85</v>
      </c>
      <c r="CM394" s="59">
        <f>IF('Baseline model'!$B$4="AY",0,IFERROR(P*INDEX('UWYr writing pattern'!$C$4:$C$18,MATCH('Baseline model'!$CL394,'UWYr writing pattern'!$A$4:$A$18,0)) / 25,CM393))</f>
        <v>0</v>
      </c>
      <c r="CN394" s="36">
        <f t="shared" ref="CN394:CN457" si="134">CN393-CP394+CM394</f>
        <v>0.29713153159872602</v>
      </c>
      <c r="CP394" s="34">
        <f t="shared" ref="CP394:CP457" si="135">CN393*ker*delt.t</f>
        <v>4.5248456588638485E-3</v>
      </c>
      <c r="CQ394" s="31">
        <f>SUM($CP$9:CP394)*RLR</f>
        <v>119.64344216208141</v>
      </c>
      <c r="CR394" s="32"/>
      <c r="CS394" s="36">
        <f>CQ394-SUM($CU$9:CU394)</f>
        <v>12.513833483552503</v>
      </c>
      <c r="CU394" s="31">
        <f t="shared" ref="CU394:CU457" si="136">CS393*kp*delt.t</f>
        <v>9.4521942081323904E-2</v>
      </c>
      <c r="CV394" s="36">
        <f>SUM($CU$9:CU394)*RRF</f>
        <v>74.990726074970226</v>
      </c>
      <c r="CW394" s="33"/>
      <c r="CX394" s="36">
        <f t="shared" si="121"/>
        <v>87.504559558522729</v>
      </c>
      <c r="CY394" s="33"/>
      <c r="CZ394" s="31">
        <f t="shared" si="122"/>
        <v>0.24959048654292984</v>
      </c>
      <c r="DA394" s="31">
        <f t="shared" si="123"/>
        <v>8.7596834384867517</v>
      </c>
      <c r="DB394" s="31">
        <f t="shared" si="124"/>
        <v>9.0092739250296816</v>
      </c>
      <c r="DC394" s="31">
        <f t="shared" si="125"/>
        <v>-3.5045595585227289</v>
      </c>
      <c r="DD394" s="31"/>
      <c r="DE394" s="33">
        <f t="shared" si="126"/>
        <v>0.89274673898774082</v>
      </c>
      <c r="DF394" s="33">
        <f t="shared" si="127"/>
        <v>1.0417209471252706</v>
      </c>
      <c r="DG394" s="3"/>
      <c r="DH394" s="33">
        <f t="shared" si="128"/>
        <v>0.99702868468401173</v>
      </c>
      <c r="DI394" s="93">
        <f t="shared" si="129"/>
        <v>0.94428467303650365</v>
      </c>
      <c r="DJ394" s="3">
        <f t="shared" si="130"/>
        <v>0.94447124618224432</v>
      </c>
      <c r="DL394" s="90">
        <f t="shared" si="120"/>
        <v>0</v>
      </c>
      <c r="DM394" s="91">
        <f t="shared" ref="DM394:DM457" si="137">DL393*P*delt.t</f>
        <v>0</v>
      </c>
      <c r="DN394" s="89">
        <f>SUM(DM$9:DM394)*RLR</f>
        <v>120</v>
      </c>
      <c r="DO394" s="90">
        <f>DN394-SUM(DP$9:DP394)</f>
        <v>6.6634504581306686</v>
      </c>
      <c r="DP394" s="89">
        <f t="shared" ref="DP394:DP457" si="138">DO393*kp*delt.t</f>
        <v>5.0353529910307344E-2</v>
      </c>
      <c r="DQ394" s="90">
        <f>SUM(DP$9:DP394)*RRF</f>
        <v>79.335584679308525</v>
      </c>
      <c r="DS394" s="2">
        <f t="shared" si="131"/>
        <v>1.5</v>
      </c>
      <c r="DT394" s="2">
        <f t="shared" si="132"/>
        <v>0.75</v>
      </c>
    </row>
    <row r="395" spans="90:124" x14ac:dyDescent="0.25">
      <c r="CL395" s="14">
        <f t="shared" si="133"/>
        <v>3.86</v>
      </c>
      <c r="CM395" s="59">
        <f>IF('Baseline model'!$B$4="AY",0,IFERROR(P*INDEX('UWYr writing pattern'!$C$4:$C$18,MATCH('Baseline model'!$CL395,'UWYr writing pattern'!$A$4:$A$18,0)) / 25,CM394))</f>
        <v>0</v>
      </c>
      <c r="CN395" s="36">
        <f t="shared" si="134"/>
        <v>0.29267455862474512</v>
      </c>
      <c r="CP395" s="34">
        <f t="shared" si="135"/>
        <v>4.4569729739808907E-3</v>
      </c>
      <c r="CQ395" s="31">
        <f>SUM($CP$9:CP395)*RLR</f>
        <v>119.64879052965019</v>
      </c>
      <c r="CR395" s="32"/>
      <c r="CS395" s="36">
        <f>CQ395-SUM($CU$9:CU395)</f>
        <v>12.42532809999463</v>
      </c>
      <c r="CU395" s="31">
        <f t="shared" si="136"/>
        <v>9.3853751126643778E-2</v>
      </c>
      <c r="CV395" s="36">
        <f>SUM($CU$9:CU395)*RRF</f>
        <v>75.056423700758884</v>
      </c>
      <c r="CW395" s="33"/>
      <c r="CX395" s="36">
        <f t="shared" si="121"/>
        <v>87.481751800753514</v>
      </c>
      <c r="CY395" s="33"/>
      <c r="CZ395" s="31">
        <f t="shared" si="122"/>
        <v>0.24584662924478587</v>
      </c>
      <c r="DA395" s="31">
        <f t="shared" si="123"/>
        <v>8.6977296699962405</v>
      </c>
      <c r="DB395" s="31">
        <f t="shared" si="124"/>
        <v>8.9435762992410268</v>
      </c>
      <c r="DC395" s="31">
        <f t="shared" si="125"/>
        <v>-3.4817518007535142</v>
      </c>
      <c r="DD395" s="31"/>
      <c r="DE395" s="33">
        <f t="shared" si="126"/>
        <v>0.89352885358046286</v>
      </c>
      <c r="DF395" s="33">
        <f t="shared" si="127"/>
        <v>1.0414494261994467</v>
      </c>
      <c r="DG395" s="3"/>
      <c r="DH395" s="33">
        <f t="shared" si="128"/>
        <v>0.9970732544137515</v>
      </c>
      <c r="DI395" s="93">
        <f t="shared" si="129"/>
        <v>0.94470097490530858</v>
      </c>
      <c r="DJ395" s="3">
        <f t="shared" si="130"/>
        <v>0.9448877118358775</v>
      </c>
      <c r="DL395" s="90">
        <f t="shared" ref="DL395:DL458" si="139">DL394-DM395+CM395</f>
        <v>0</v>
      </c>
      <c r="DM395" s="91">
        <f t="shared" si="137"/>
        <v>0</v>
      </c>
      <c r="DN395" s="89">
        <f>SUM(DM$9:DM395)*RLR</f>
        <v>120</v>
      </c>
      <c r="DO395" s="90">
        <f>DN395-SUM(DP$9:DP395)</f>
        <v>6.6134745796946817</v>
      </c>
      <c r="DP395" s="89">
        <f t="shared" si="138"/>
        <v>4.9975878435980017E-2</v>
      </c>
      <c r="DQ395" s="90">
        <f>SUM(DP$9:DP395)*RRF</f>
        <v>79.370567794213713</v>
      </c>
      <c r="DS395" s="2">
        <f t="shared" si="131"/>
        <v>1.5</v>
      </c>
      <c r="DT395" s="2">
        <f t="shared" si="132"/>
        <v>0.75</v>
      </c>
    </row>
    <row r="396" spans="90:124" x14ac:dyDescent="0.25">
      <c r="CL396" s="14">
        <f t="shared" si="133"/>
        <v>3.87</v>
      </c>
      <c r="CM396" s="59">
        <f>IF('Baseline model'!$B$4="AY",0,IFERROR(P*INDEX('UWYr writing pattern'!$C$4:$C$18,MATCH('Baseline model'!$CL396,'UWYr writing pattern'!$A$4:$A$18,0)) / 25,CM395))</f>
        <v>0</v>
      </c>
      <c r="CN396" s="36">
        <f t="shared" si="134"/>
        <v>0.28828444024537392</v>
      </c>
      <c r="CP396" s="34">
        <f t="shared" si="135"/>
        <v>4.390118379371177E-3</v>
      </c>
      <c r="CQ396" s="31">
        <f>SUM($CP$9:CP396)*RLR</f>
        <v>119.65405867170544</v>
      </c>
      <c r="CR396" s="32"/>
      <c r="CS396" s="36">
        <f>CQ396-SUM($CU$9:CU396)</f>
        <v>12.337406281299934</v>
      </c>
      <c r="CU396" s="31">
        <f t="shared" si="136"/>
        <v>9.3189960749959722E-2</v>
      </c>
      <c r="CV396" s="36">
        <f>SUM($CU$9:CU396)*RRF</f>
        <v>75.121656673283852</v>
      </c>
      <c r="CW396" s="33"/>
      <c r="CX396" s="36">
        <f t="shared" si="121"/>
        <v>87.459062954583786</v>
      </c>
      <c r="CY396" s="33"/>
      <c r="CZ396" s="31">
        <f t="shared" si="122"/>
        <v>0.24215892980611406</v>
      </c>
      <c r="DA396" s="31">
        <f t="shared" si="123"/>
        <v>8.6361843969099539</v>
      </c>
      <c r="DB396" s="31">
        <f t="shared" si="124"/>
        <v>8.8783433267160685</v>
      </c>
      <c r="DC396" s="31">
        <f t="shared" si="125"/>
        <v>-3.4590629545837857</v>
      </c>
      <c r="DD396" s="31"/>
      <c r="DE396" s="33">
        <f t="shared" si="126"/>
        <v>0.89430543658671247</v>
      </c>
      <c r="DF396" s="33">
        <f t="shared" si="127"/>
        <v>1.0411793208879021</v>
      </c>
      <c r="DG396" s="3"/>
      <c r="DH396" s="33">
        <f t="shared" si="128"/>
        <v>0.99711715559754532</v>
      </c>
      <c r="DI396" s="93">
        <f t="shared" si="129"/>
        <v>0.94511416618937127</v>
      </c>
      <c r="DJ396" s="3">
        <f t="shared" si="130"/>
        <v>0.9453010539971084</v>
      </c>
      <c r="DL396" s="90">
        <f t="shared" si="139"/>
        <v>0</v>
      </c>
      <c r="DM396" s="91">
        <f t="shared" si="137"/>
        <v>0</v>
      </c>
      <c r="DN396" s="89">
        <f>SUM(DM$9:DM396)*RLR</f>
        <v>120</v>
      </c>
      <c r="DO396" s="90">
        <f>DN396-SUM(DP$9:DP396)</f>
        <v>6.5638735203469736</v>
      </c>
      <c r="DP396" s="89">
        <f t="shared" si="138"/>
        <v>4.9601059347710114E-2</v>
      </c>
      <c r="DQ396" s="90">
        <f>SUM(DP$9:DP396)*RRF</f>
        <v>79.405288535757109</v>
      </c>
      <c r="DS396" s="2">
        <f t="shared" si="131"/>
        <v>1.5</v>
      </c>
      <c r="DT396" s="2">
        <f t="shared" si="132"/>
        <v>0.75</v>
      </c>
    </row>
    <row r="397" spans="90:124" x14ac:dyDescent="0.25">
      <c r="CL397" s="14">
        <f t="shared" si="133"/>
        <v>3.88</v>
      </c>
      <c r="CM397" s="59">
        <f>IF('Baseline model'!$B$4="AY",0,IFERROR(P*INDEX('UWYr writing pattern'!$C$4:$C$18,MATCH('Baseline model'!$CL397,'UWYr writing pattern'!$A$4:$A$18,0)) / 25,CM396))</f>
        <v>0</v>
      </c>
      <c r="CN397" s="36">
        <f t="shared" si="134"/>
        <v>0.28396017364169329</v>
      </c>
      <c r="CP397" s="34">
        <f t="shared" si="135"/>
        <v>4.3242666036806092E-3</v>
      </c>
      <c r="CQ397" s="31">
        <f>SUM($CP$9:CP397)*RLR</f>
        <v>119.65924779162985</v>
      </c>
      <c r="CR397" s="32"/>
      <c r="CS397" s="36">
        <f>CQ397-SUM($CU$9:CU397)</f>
        <v>12.250064854114598</v>
      </c>
      <c r="CU397" s="31">
        <f t="shared" si="136"/>
        <v>9.2530547109749506E-2</v>
      </c>
      <c r="CV397" s="36">
        <f>SUM($CU$9:CU397)*RRF</f>
        <v>75.186428056260667</v>
      </c>
      <c r="CW397" s="33"/>
      <c r="CX397" s="36">
        <f t="shared" si="121"/>
        <v>87.436492910375264</v>
      </c>
      <c r="CY397" s="33"/>
      <c r="CZ397" s="31">
        <f t="shared" si="122"/>
        <v>0.23852654585902236</v>
      </c>
      <c r="DA397" s="31">
        <f t="shared" si="123"/>
        <v>8.575045397880217</v>
      </c>
      <c r="DB397" s="31">
        <f t="shared" si="124"/>
        <v>8.8135719437392392</v>
      </c>
      <c r="DC397" s="31">
        <f t="shared" si="125"/>
        <v>-3.4364929103752644</v>
      </c>
      <c r="DD397" s="31"/>
      <c r="DE397" s="33">
        <f t="shared" si="126"/>
        <v>0.89507652447929364</v>
      </c>
      <c r="DF397" s="33">
        <f t="shared" si="127"/>
        <v>1.0409106298854198</v>
      </c>
      <c r="DG397" s="3"/>
      <c r="DH397" s="33">
        <f t="shared" si="128"/>
        <v>0.99716039826358205</v>
      </c>
      <c r="DI397" s="93">
        <f t="shared" si="129"/>
        <v>0.9455242701308102</v>
      </c>
      <c r="DJ397" s="3">
        <f t="shared" si="130"/>
        <v>0.94571129609213023</v>
      </c>
      <c r="DL397" s="90">
        <f t="shared" si="139"/>
        <v>0</v>
      </c>
      <c r="DM397" s="91">
        <f t="shared" si="137"/>
        <v>0</v>
      </c>
      <c r="DN397" s="89">
        <f>SUM(DM$9:DM397)*RLR</f>
        <v>120</v>
      </c>
      <c r="DO397" s="90">
        <f>DN397-SUM(DP$9:DP397)</f>
        <v>6.5146444689443683</v>
      </c>
      <c r="DP397" s="89">
        <f t="shared" si="138"/>
        <v>4.9229051402602302E-2</v>
      </c>
      <c r="DQ397" s="90">
        <f>SUM(DP$9:DP397)*RRF</f>
        <v>79.439748871738942</v>
      </c>
      <c r="DS397" s="2">
        <f t="shared" si="131"/>
        <v>1.5</v>
      </c>
      <c r="DT397" s="2">
        <f t="shared" si="132"/>
        <v>0.75</v>
      </c>
    </row>
    <row r="398" spans="90:124" x14ac:dyDescent="0.25">
      <c r="CL398" s="14">
        <f t="shared" si="133"/>
        <v>3.89</v>
      </c>
      <c r="CM398" s="59">
        <f>IF('Baseline model'!$B$4="AY",0,IFERROR(P*INDEX('UWYr writing pattern'!$C$4:$C$18,MATCH('Baseline model'!$CL398,'UWYr writing pattern'!$A$4:$A$18,0)) / 25,CM397))</f>
        <v>0</v>
      </c>
      <c r="CN398" s="36">
        <f t="shared" si="134"/>
        <v>0.27970077103706792</v>
      </c>
      <c r="CP398" s="34">
        <f t="shared" si="135"/>
        <v>4.2594026046253999E-3</v>
      </c>
      <c r="CQ398" s="31">
        <f>SUM($CP$9:CP398)*RLR</f>
        <v>119.66435907475541</v>
      </c>
      <c r="CR398" s="32"/>
      <c r="CS398" s="36">
        <f>CQ398-SUM($CU$9:CU398)</f>
        <v>12.163300650834302</v>
      </c>
      <c r="CU398" s="31">
        <f t="shared" si="136"/>
        <v>9.1875486405859491E-2</v>
      </c>
      <c r="CV398" s="36">
        <f>SUM($CU$9:CU398)*RRF</f>
        <v>75.250740896744773</v>
      </c>
      <c r="CW398" s="33"/>
      <c r="CX398" s="36">
        <f t="shared" si="121"/>
        <v>87.414041547579075</v>
      </c>
      <c r="CY398" s="33"/>
      <c r="CZ398" s="31">
        <f t="shared" si="122"/>
        <v>0.23494864767113702</v>
      </c>
      <c r="DA398" s="31">
        <f t="shared" si="123"/>
        <v>8.5143104555840097</v>
      </c>
      <c r="DB398" s="31">
        <f t="shared" si="124"/>
        <v>8.749259103255147</v>
      </c>
      <c r="DC398" s="31">
        <f t="shared" si="125"/>
        <v>-3.4140415475790746</v>
      </c>
      <c r="DD398" s="31"/>
      <c r="DE398" s="33">
        <f t="shared" si="126"/>
        <v>0.89584215353267582</v>
      </c>
      <c r="DF398" s="33">
        <f t="shared" si="127"/>
        <v>1.0406433517568938</v>
      </c>
      <c r="DG398" s="3"/>
      <c r="DH398" s="33">
        <f t="shared" si="128"/>
        <v>0.99720299228962839</v>
      </c>
      <c r="DI398" s="93">
        <f t="shared" si="129"/>
        <v>0.94593130979808016</v>
      </c>
      <c r="DJ398" s="3">
        <f t="shared" si="130"/>
        <v>0.94611846137143929</v>
      </c>
      <c r="DL398" s="90">
        <f t="shared" si="139"/>
        <v>0</v>
      </c>
      <c r="DM398" s="91">
        <f t="shared" si="137"/>
        <v>0</v>
      </c>
      <c r="DN398" s="89">
        <f>SUM(DM$9:DM398)*RLR</f>
        <v>120</v>
      </c>
      <c r="DO398" s="90">
        <f>DN398-SUM(DP$9:DP398)</f>
        <v>6.4657846354272834</v>
      </c>
      <c r="DP398" s="89">
        <f t="shared" si="138"/>
        <v>4.8859833517082764E-2</v>
      </c>
      <c r="DQ398" s="90">
        <f>SUM(DP$9:DP398)*RRF</f>
        <v>79.473950755200903</v>
      </c>
      <c r="DS398" s="2">
        <f t="shared" si="131"/>
        <v>1.5</v>
      </c>
      <c r="DT398" s="2">
        <f t="shared" si="132"/>
        <v>0.75</v>
      </c>
    </row>
    <row r="399" spans="90:124" x14ac:dyDescent="0.25">
      <c r="CL399" s="14">
        <f t="shared" si="133"/>
        <v>3.9</v>
      </c>
      <c r="CM399" s="59">
        <f>IF('Baseline model'!$B$4="AY",0,IFERROR(P*INDEX('UWYr writing pattern'!$C$4:$C$18,MATCH('Baseline model'!$CL399,'UWYr writing pattern'!$A$4:$A$18,0)) / 25,CM398))</f>
        <v>0</v>
      </c>
      <c r="CN399" s="36">
        <f t="shared" si="134"/>
        <v>0.27550525947151189</v>
      </c>
      <c r="CP399" s="34">
        <f t="shared" si="135"/>
        <v>4.1955115655560185E-3</v>
      </c>
      <c r="CQ399" s="31">
        <f>SUM($CP$9:CP399)*RLR</f>
        <v>119.66939368863407</v>
      </c>
      <c r="CR399" s="32"/>
      <c r="CS399" s="36">
        <f>CQ399-SUM($CU$9:CU399)</f>
        <v>12.077110509831712</v>
      </c>
      <c r="CU399" s="31">
        <f t="shared" si="136"/>
        <v>9.1224754881257267E-2</v>
      </c>
      <c r="CV399" s="36">
        <f>SUM($CU$9:CU399)*RRF</f>
        <v>75.314598225161646</v>
      </c>
      <c r="CW399" s="33"/>
      <c r="CX399" s="36">
        <f t="shared" si="121"/>
        <v>87.391708734993358</v>
      </c>
      <c r="CY399" s="33"/>
      <c r="CZ399" s="31">
        <f t="shared" si="122"/>
        <v>0.23142441795606997</v>
      </c>
      <c r="DA399" s="31">
        <f t="shared" si="123"/>
        <v>8.4539773568821985</v>
      </c>
      <c r="DB399" s="31">
        <f t="shared" si="124"/>
        <v>8.6854017748382688</v>
      </c>
      <c r="DC399" s="31">
        <f t="shared" si="125"/>
        <v>-3.3917087349933581</v>
      </c>
      <c r="DD399" s="31"/>
      <c r="DE399" s="33">
        <f t="shared" si="126"/>
        <v>0.8966023598233529</v>
      </c>
      <c r="DF399" s="33">
        <f t="shared" si="127"/>
        <v>1.0403774849403971</v>
      </c>
      <c r="DG399" s="3"/>
      <c r="DH399" s="33">
        <f t="shared" si="128"/>
        <v>0.99724494740528391</v>
      </c>
      <c r="DI399" s="93">
        <f t="shared" si="129"/>
        <v>0.94633530808726984</v>
      </c>
      <c r="DJ399" s="3">
        <f t="shared" si="130"/>
        <v>0.94652257291115338</v>
      </c>
      <c r="DL399" s="90">
        <f t="shared" si="139"/>
        <v>0</v>
      </c>
      <c r="DM399" s="91">
        <f t="shared" si="137"/>
        <v>0</v>
      </c>
      <c r="DN399" s="89">
        <f>SUM(DM$9:DM399)*RLR</f>
        <v>120</v>
      </c>
      <c r="DO399" s="90">
        <f>DN399-SUM(DP$9:DP399)</f>
        <v>6.4172912506615774</v>
      </c>
      <c r="DP399" s="89">
        <f t="shared" si="138"/>
        <v>4.8493384765704625E-2</v>
      </c>
      <c r="DQ399" s="90">
        <f>SUM(DP$9:DP399)*RRF</f>
        <v>79.507896124536884</v>
      </c>
      <c r="DS399" s="2">
        <f t="shared" si="131"/>
        <v>1.5</v>
      </c>
      <c r="DT399" s="2">
        <f t="shared" si="132"/>
        <v>0.75</v>
      </c>
    </row>
    <row r="400" spans="90:124" x14ac:dyDescent="0.25">
      <c r="CL400" s="14">
        <f t="shared" si="133"/>
        <v>3.91</v>
      </c>
      <c r="CM400" s="59">
        <f>IF('Baseline model'!$B$4="AY",0,IFERROR(P*INDEX('UWYr writing pattern'!$C$4:$C$18,MATCH('Baseline model'!$CL400,'UWYr writing pattern'!$A$4:$A$18,0)) / 25,CM399))</f>
        <v>0</v>
      </c>
      <c r="CN400" s="36">
        <f t="shared" si="134"/>
        <v>0.2713726805794392</v>
      </c>
      <c r="CP400" s="34">
        <f t="shared" si="135"/>
        <v>4.1325788920726783E-3</v>
      </c>
      <c r="CQ400" s="31">
        <f>SUM($CP$9:CP400)*RLR</f>
        <v>119.67435278330456</v>
      </c>
      <c r="CR400" s="32"/>
      <c r="CS400" s="36">
        <f>CQ400-SUM($CU$9:CU400)</f>
        <v>11.991491275678456</v>
      </c>
      <c r="CU400" s="31">
        <f t="shared" si="136"/>
        <v>9.0578328823737841E-2</v>
      </c>
      <c r="CV400" s="36">
        <f>SUM($CU$9:CU400)*RRF</f>
        <v>75.378003055338269</v>
      </c>
      <c r="CW400" s="33"/>
      <c r="CX400" s="36">
        <f t="shared" si="121"/>
        <v>87.369494331016725</v>
      </c>
      <c r="CY400" s="33"/>
      <c r="CZ400" s="31">
        <f t="shared" si="122"/>
        <v>0.22795305168672891</v>
      </c>
      <c r="DA400" s="31">
        <f t="shared" si="123"/>
        <v>8.3940438929749188</v>
      </c>
      <c r="DB400" s="31">
        <f t="shared" si="124"/>
        <v>8.6219969446616478</v>
      </c>
      <c r="DC400" s="31">
        <f t="shared" si="125"/>
        <v>-3.3694943310167247</v>
      </c>
      <c r="DD400" s="31"/>
      <c r="DE400" s="33">
        <f t="shared" si="126"/>
        <v>0.89735717923021752</v>
      </c>
      <c r="DF400" s="33">
        <f t="shared" si="127"/>
        <v>1.0401130277501991</v>
      </c>
      <c r="DG400" s="3"/>
      <c r="DH400" s="33">
        <f t="shared" si="128"/>
        <v>0.9972862731942046</v>
      </c>
      <c r="DI400" s="93">
        <f t="shared" si="129"/>
        <v>0.94673628772338958</v>
      </c>
      <c r="DJ400" s="3">
        <f t="shared" si="130"/>
        <v>0.94692365361431974</v>
      </c>
      <c r="DL400" s="90">
        <f t="shared" si="139"/>
        <v>0</v>
      </c>
      <c r="DM400" s="91">
        <f t="shared" si="137"/>
        <v>0</v>
      </c>
      <c r="DN400" s="89">
        <f>SUM(DM$9:DM400)*RLR</f>
        <v>120</v>
      </c>
      <c r="DO400" s="90">
        <f>DN400-SUM(DP$9:DP400)</f>
        <v>6.369161566281619</v>
      </c>
      <c r="DP400" s="89">
        <f t="shared" si="138"/>
        <v>4.8129684379961832E-2</v>
      </c>
      <c r="DQ400" s="90">
        <f>SUM(DP$9:DP400)*RRF</f>
        <v>79.541586903602862</v>
      </c>
      <c r="DS400" s="2">
        <f t="shared" si="131"/>
        <v>1.5</v>
      </c>
      <c r="DT400" s="2">
        <f t="shared" si="132"/>
        <v>0.75</v>
      </c>
    </row>
    <row r="401" spans="90:124" x14ac:dyDescent="0.25">
      <c r="CL401" s="14">
        <f t="shared" si="133"/>
        <v>3.92</v>
      </c>
      <c r="CM401" s="59">
        <f>IF('Baseline model'!$B$4="AY",0,IFERROR(P*INDEX('UWYr writing pattern'!$C$4:$C$18,MATCH('Baseline model'!$CL401,'UWYr writing pattern'!$A$4:$A$18,0)) / 25,CM400))</f>
        <v>0</v>
      </c>
      <c r="CN401" s="36">
        <f t="shared" si="134"/>
        <v>0.26730209037074759</v>
      </c>
      <c r="CP401" s="34">
        <f t="shared" si="135"/>
        <v>4.0705902086915881E-3</v>
      </c>
      <c r="CQ401" s="31">
        <f>SUM($CP$9:CP401)*RLR</f>
        <v>119.679237491555</v>
      </c>
      <c r="CR401" s="32"/>
      <c r="CS401" s="36">
        <f>CQ401-SUM($CU$9:CU401)</f>
        <v>11.906439799361308</v>
      </c>
      <c r="CU401" s="31">
        <f t="shared" si="136"/>
        <v>8.9936184567588423E-2</v>
      </c>
      <c r="CV401" s="36">
        <f>SUM($CU$9:CU401)*RRF</f>
        <v>75.440958384535577</v>
      </c>
      <c r="CW401" s="33"/>
      <c r="CX401" s="36">
        <f t="shared" si="121"/>
        <v>87.347398183896885</v>
      </c>
      <c r="CY401" s="33"/>
      <c r="CZ401" s="31">
        <f t="shared" si="122"/>
        <v>0.22453375591142796</v>
      </c>
      <c r="DA401" s="31">
        <f t="shared" si="123"/>
        <v>8.3345078595529163</v>
      </c>
      <c r="DB401" s="31">
        <f t="shared" si="124"/>
        <v>8.5590416154643449</v>
      </c>
      <c r="DC401" s="31">
        <f t="shared" si="125"/>
        <v>-3.3473981838968854</v>
      </c>
      <c r="DD401" s="31"/>
      <c r="DE401" s="33">
        <f t="shared" si="126"/>
        <v>0.89810664743494739</v>
      </c>
      <c r="DF401" s="33">
        <f t="shared" si="127"/>
        <v>1.0398499783797248</v>
      </c>
      <c r="DG401" s="3"/>
      <c r="DH401" s="33">
        <f t="shared" si="128"/>
        <v>0.99732697909629164</v>
      </c>
      <c r="DI401" s="93">
        <f t="shared" si="129"/>
        <v>0.94713427126164962</v>
      </c>
      <c r="DJ401" s="3">
        <f t="shared" si="130"/>
        <v>0.94732172621221233</v>
      </c>
      <c r="DL401" s="90">
        <f t="shared" si="139"/>
        <v>0</v>
      </c>
      <c r="DM401" s="91">
        <f t="shared" si="137"/>
        <v>0</v>
      </c>
      <c r="DN401" s="89">
        <f>SUM(DM$9:DM401)*RLR</f>
        <v>120</v>
      </c>
      <c r="DO401" s="90">
        <f>DN401-SUM(DP$9:DP401)</f>
        <v>6.3213928545345084</v>
      </c>
      <c r="DP401" s="89">
        <f t="shared" si="138"/>
        <v>4.7768711747112141E-2</v>
      </c>
      <c r="DQ401" s="90">
        <f>SUM(DP$9:DP401)*RRF</f>
        <v>79.575025001825836</v>
      </c>
      <c r="DS401" s="2">
        <f t="shared" si="131"/>
        <v>1.5</v>
      </c>
      <c r="DT401" s="2">
        <f t="shared" si="132"/>
        <v>0.75</v>
      </c>
    </row>
    <row r="402" spans="90:124" x14ac:dyDescent="0.25">
      <c r="CL402" s="14">
        <f t="shared" si="133"/>
        <v>3.93</v>
      </c>
      <c r="CM402" s="59">
        <f>IF('Baseline model'!$B$4="AY",0,IFERROR(P*INDEX('UWYr writing pattern'!$C$4:$C$18,MATCH('Baseline model'!$CL402,'UWYr writing pattern'!$A$4:$A$18,0)) / 25,CM401))</f>
        <v>0</v>
      </c>
      <c r="CN402" s="36">
        <f t="shared" si="134"/>
        <v>0.26329255901518639</v>
      </c>
      <c r="CP402" s="34">
        <f t="shared" si="135"/>
        <v>4.0095313555612144E-3</v>
      </c>
      <c r="CQ402" s="31">
        <f>SUM($CP$9:CP402)*RLR</f>
        <v>119.68404892918167</v>
      </c>
      <c r="CR402" s="32"/>
      <c r="CS402" s="36">
        <f>CQ402-SUM($CU$9:CU402)</f>
        <v>11.821952938492771</v>
      </c>
      <c r="CU402" s="31">
        <f t="shared" si="136"/>
        <v>8.9298298495209816E-2</v>
      </c>
      <c r="CV402" s="36">
        <f>SUM($CU$9:CU402)*RRF</f>
        <v>75.503467193482223</v>
      </c>
      <c r="CW402" s="33"/>
      <c r="CX402" s="36">
        <f t="shared" si="121"/>
        <v>87.325420131974994</v>
      </c>
      <c r="CY402" s="33"/>
      <c r="CZ402" s="31">
        <f t="shared" si="122"/>
        <v>0.22116574957275653</v>
      </c>
      <c r="DA402" s="31">
        <f t="shared" si="123"/>
        <v>8.2753670569449387</v>
      </c>
      <c r="DB402" s="31">
        <f t="shared" si="124"/>
        <v>8.4965328065176955</v>
      </c>
      <c r="DC402" s="31">
        <f t="shared" si="125"/>
        <v>-3.3254201319749939</v>
      </c>
      <c r="DD402" s="31"/>
      <c r="DE402" s="33">
        <f t="shared" si="126"/>
        <v>0.89885079992240746</v>
      </c>
      <c r="DF402" s="33">
        <f t="shared" si="127"/>
        <v>1.0395883349044641</v>
      </c>
      <c r="DG402" s="3"/>
      <c r="DH402" s="33">
        <f t="shared" si="128"/>
        <v>0.99736707440984729</v>
      </c>
      <c r="DI402" s="93">
        <f t="shared" si="129"/>
        <v>0.94752928108872891</v>
      </c>
      <c r="DJ402" s="3">
        <f t="shared" si="130"/>
        <v>0.94771681326562074</v>
      </c>
      <c r="DL402" s="90">
        <f t="shared" si="139"/>
        <v>0</v>
      </c>
      <c r="DM402" s="91">
        <f t="shared" si="137"/>
        <v>0</v>
      </c>
      <c r="DN402" s="89">
        <f>SUM(DM$9:DM402)*RLR</f>
        <v>120</v>
      </c>
      <c r="DO402" s="90">
        <f>DN402-SUM(DP$9:DP402)</f>
        <v>6.2739824081255051</v>
      </c>
      <c r="DP402" s="89">
        <f t="shared" si="138"/>
        <v>4.7410446409008815E-2</v>
      </c>
      <c r="DQ402" s="90">
        <f>SUM(DP$9:DP402)*RRF</f>
        <v>79.608212314312141</v>
      </c>
      <c r="DS402" s="2">
        <f t="shared" si="131"/>
        <v>1.5</v>
      </c>
      <c r="DT402" s="2">
        <f t="shared" si="132"/>
        <v>0.75</v>
      </c>
    </row>
    <row r="403" spans="90:124" x14ac:dyDescent="0.25">
      <c r="CL403" s="14">
        <f t="shared" si="133"/>
        <v>3.94</v>
      </c>
      <c r="CM403" s="59">
        <f>IF('Baseline model'!$B$4="AY",0,IFERROR(P*INDEX('UWYr writing pattern'!$C$4:$C$18,MATCH('Baseline model'!$CL403,'UWYr writing pattern'!$A$4:$A$18,0)) / 25,CM402))</f>
        <v>0</v>
      </c>
      <c r="CN403" s="36">
        <f t="shared" si="134"/>
        <v>0.2593431706299586</v>
      </c>
      <c r="CP403" s="34">
        <f t="shared" si="135"/>
        <v>3.9493883852277957E-3</v>
      </c>
      <c r="CQ403" s="31">
        <f>SUM($CP$9:CP403)*RLR</f>
        <v>119.68878819524394</v>
      </c>
      <c r="CR403" s="32"/>
      <c r="CS403" s="36">
        <f>CQ403-SUM($CU$9:CU403)</f>
        <v>11.738027557516347</v>
      </c>
      <c r="CU403" s="31">
        <f t="shared" si="136"/>
        <v>8.8664647038695782E-2</v>
      </c>
      <c r="CV403" s="36">
        <f>SUM($CU$9:CU403)*RRF</f>
        <v>75.565532446409307</v>
      </c>
      <c r="CW403" s="33"/>
      <c r="CX403" s="36">
        <f t="shared" si="121"/>
        <v>87.303560003925654</v>
      </c>
      <c r="CY403" s="33"/>
      <c r="CZ403" s="31">
        <f t="shared" si="122"/>
        <v>0.21784826332916518</v>
      </c>
      <c r="DA403" s="31">
        <f t="shared" si="123"/>
        <v>8.216619290261443</v>
      </c>
      <c r="DB403" s="31">
        <f t="shared" si="124"/>
        <v>8.4344675535906077</v>
      </c>
      <c r="DC403" s="31">
        <f t="shared" si="125"/>
        <v>-3.3035600039256536</v>
      </c>
      <c r="DD403" s="31"/>
      <c r="DE403" s="33">
        <f t="shared" si="126"/>
        <v>0.89958967198106321</v>
      </c>
      <c r="DF403" s="33">
        <f t="shared" si="127"/>
        <v>1.0393280952848292</v>
      </c>
      <c r="DG403" s="3"/>
      <c r="DH403" s="33">
        <f t="shared" si="128"/>
        <v>0.99740656829369956</v>
      </c>
      <c r="DI403" s="93">
        <f t="shared" si="129"/>
        <v>0.94792133942403434</v>
      </c>
      <c r="DJ403" s="3">
        <f t="shared" si="130"/>
        <v>0.94810893716612854</v>
      </c>
      <c r="DL403" s="90">
        <f t="shared" si="139"/>
        <v>0</v>
      </c>
      <c r="DM403" s="91">
        <f t="shared" si="137"/>
        <v>0</v>
      </c>
      <c r="DN403" s="89">
        <f>SUM(DM$9:DM403)*RLR</f>
        <v>120</v>
      </c>
      <c r="DO403" s="90">
        <f>DN403-SUM(DP$9:DP403)</f>
        <v>6.2269275400645654</v>
      </c>
      <c r="DP403" s="89">
        <f t="shared" si="138"/>
        <v>4.7054868060941286E-2</v>
      </c>
      <c r="DQ403" s="90">
        <f>SUM(DP$9:DP403)*RRF</f>
        <v>79.641150721954801</v>
      </c>
      <c r="DS403" s="2">
        <f t="shared" si="131"/>
        <v>1.5</v>
      </c>
      <c r="DT403" s="2">
        <f t="shared" si="132"/>
        <v>0.75</v>
      </c>
    </row>
    <row r="404" spans="90:124" x14ac:dyDescent="0.25">
      <c r="CL404" s="14">
        <f t="shared" si="133"/>
        <v>3.95</v>
      </c>
      <c r="CM404" s="59">
        <f>IF('Baseline model'!$B$4="AY",0,IFERROR(P*INDEX('UWYr writing pattern'!$C$4:$C$18,MATCH('Baseline model'!$CL404,'UWYr writing pattern'!$A$4:$A$18,0)) / 25,CM403))</f>
        <v>0</v>
      </c>
      <c r="CN404" s="36">
        <f t="shared" si="134"/>
        <v>0.25545302307050921</v>
      </c>
      <c r="CP404" s="34">
        <f t="shared" si="135"/>
        <v>3.8901475594493792E-3</v>
      </c>
      <c r="CQ404" s="31">
        <f>SUM($CP$9:CP404)*RLR</f>
        <v>119.69345637231527</v>
      </c>
      <c r="CR404" s="32"/>
      <c r="CS404" s="36">
        <f>CQ404-SUM($CU$9:CU404)</f>
        <v>11.654660527906302</v>
      </c>
      <c r="CU404" s="31">
        <f t="shared" si="136"/>
        <v>8.8035206681372602E-2</v>
      </c>
      <c r="CV404" s="36">
        <f>SUM($CU$9:CU404)*RRF</f>
        <v>75.627157091086275</v>
      </c>
      <c r="CW404" s="33"/>
      <c r="CX404" s="36">
        <f t="shared" si="121"/>
        <v>87.281817618992577</v>
      </c>
      <c r="CY404" s="33"/>
      <c r="CZ404" s="31">
        <f t="shared" si="122"/>
        <v>0.21458053937922769</v>
      </c>
      <c r="DA404" s="31">
        <f t="shared" si="123"/>
        <v>8.1582623695344108</v>
      </c>
      <c r="DB404" s="31">
        <f t="shared" si="124"/>
        <v>8.372842908913638</v>
      </c>
      <c r="DC404" s="31">
        <f t="shared" si="125"/>
        <v>-3.2818176189925765</v>
      </c>
      <c r="DD404" s="31"/>
      <c r="DE404" s="33">
        <f t="shared" si="126"/>
        <v>0.90032329870340799</v>
      </c>
      <c r="DF404" s="33">
        <f t="shared" si="127"/>
        <v>1.0390692573689593</v>
      </c>
      <c r="DG404" s="3"/>
      <c r="DH404" s="33">
        <f t="shared" si="128"/>
        <v>0.99744546976929394</v>
      </c>
      <c r="DI404" s="93">
        <f t="shared" si="129"/>
        <v>0.94831046832095067</v>
      </c>
      <c r="DJ404" s="3">
        <f t="shared" si="130"/>
        <v>0.94849812013738255</v>
      </c>
      <c r="DL404" s="90">
        <f t="shared" si="139"/>
        <v>0</v>
      </c>
      <c r="DM404" s="91">
        <f t="shared" si="137"/>
        <v>0</v>
      </c>
      <c r="DN404" s="89">
        <f>SUM(DM$9:DM404)*RLR</f>
        <v>120</v>
      </c>
      <c r="DO404" s="90">
        <f>DN404-SUM(DP$9:DP404)</f>
        <v>6.1802255835140869</v>
      </c>
      <c r="DP404" s="89">
        <f t="shared" si="138"/>
        <v>4.6701956550484244E-2</v>
      </c>
      <c r="DQ404" s="90">
        <f>SUM(DP$9:DP404)*RRF</f>
        <v>79.673842091540138</v>
      </c>
      <c r="DS404" s="2">
        <f t="shared" si="131"/>
        <v>1.5</v>
      </c>
      <c r="DT404" s="2">
        <f t="shared" si="132"/>
        <v>0.75</v>
      </c>
    </row>
    <row r="405" spans="90:124" x14ac:dyDescent="0.25">
      <c r="CL405" s="14">
        <f t="shared" si="133"/>
        <v>3.96</v>
      </c>
      <c r="CM405" s="59">
        <f>IF('Baseline model'!$B$4="AY",0,IFERROR(P*INDEX('UWYr writing pattern'!$C$4:$C$18,MATCH('Baseline model'!$CL405,'UWYr writing pattern'!$A$4:$A$18,0)) / 25,CM404))</f>
        <v>0</v>
      </c>
      <c r="CN405" s="36">
        <f t="shared" si="134"/>
        <v>0.25162122772445156</v>
      </c>
      <c r="CP405" s="34">
        <f t="shared" si="135"/>
        <v>3.8317953460576381E-3</v>
      </c>
      <c r="CQ405" s="31">
        <f>SUM($CP$9:CP405)*RLR</f>
        <v>119.69805452673054</v>
      </c>
      <c r="CR405" s="32"/>
      <c r="CS405" s="36">
        <f>CQ405-SUM($CU$9:CU405)</f>
        <v>11.571848728362284</v>
      </c>
      <c r="CU405" s="31">
        <f t="shared" si="136"/>
        <v>8.7409953959297265E-2</v>
      </c>
      <c r="CV405" s="36">
        <f>SUM($CU$9:CU405)*RRF</f>
        <v>75.68834405885778</v>
      </c>
      <c r="CW405" s="33"/>
      <c r="CX405" s="36">
        <f t="shared" si="121"/>
        <v>87.260192787220063</v>
      </c>
      <c r="CY405" s="33"/>
      <c r="CZ405" s="31">
        <f t="shared" si="122"/>
        <v>0.21136183128853928</v>
      </c>
      <c r="DA405" s="31">
        <f t="shared" si="123"/>
        <v>8.1002941098535981</v>
      </c>
      <c r="DB405" s="31">
        <f t="shared" si="124"/>
        <v>8.3116559411421367</v>
      </c>
      <c r="DC405" s="31">
        <f t="shared" si="125"/>
        <v>-3.2601927872200633</v>
      </c>
      <c r="DD405" s="31"/>
      <c r="DE405" s="33">
        <f t="shared" si="126"/>
        <v>0.90105171498640213</v>
      </c>
      <c r="DF405" s="33">
        <f t="shared" si="127"/>
        <v>1.0388118188954769</v>
      </c>
      <c r="DG405" s="3"/>
      <c r="DH405" s="33">
        <f t="shared" si="128"/>
        <v>0.99748378772275459</v>
      </c>
      <c r="DI405" s="93">
        <f t="shared" si="129"/>
        <v>0.94869668966808085</v>
      </c>
      <c r="DJ405" s="3">
        <f t="shared" si="130"/>
        <v>0.94888438423635213</v>
      </c>
      <c r="DL405" s="90">
        <f t="shared" si="139"/>
        <v>0</v>
      </c>
      <c r="DM405" s="91">
        <f t="shared" si="137"/>
        <v>0</v>
      </c>
      <c r="DN405" s="89">
        <f>SUM(DM$9:DM405)*RLR</f>
        <v>120</v>
      </c>
      <c r="DO405" s="90">
        <f>DN405-SUM(DP$9:DP405)</f>
        <v>6.1338738916377338</v>
      </c>
      <c r="DP405" s="89">
        <f t="shared" si="138"/>
        <v>4.6351691876355655E-2</v>
      </c>
      <c r="DQ405" s="90">
        <f>SUM(DP$9:DP405)*RRF</f>
        <v>79.706288275853581</v>
      </c>
      <c r="DS405" s="2">
        <f t="shared" si="131"/>
        <v>1.5</v>
      </c>
      <c r="DT405" s="2">
        <f t="shared" si="132"/>
        <v>0.75</v>
      </c>
    </row>
    <row r="406" spans="90:124" x14ac:dyDescent="0.25">
      <c r="CL406" s="14">
        <f t="shared" si="133"/>
        <v>3.97</v>
      </c>
      <c r="CM406" s="59">
        <f>IF('Baseline model'!$B$4="AY",0,IFERROR(P*INDEX('UWYr writing pattern'!$C$4:$C$18,MATCH('Baseline model'!$CL406,'UWYr writing pattern'!$A$4:$A$18,0)) / 25,CM405))</f>
        <v>0</v>
      </c>
      <c r="CN406" s="36">
        <f t="shared" si="134"/>
        <v>0.24784690930858477</v>
      </c>
      <c r="CP406" s="34">
        <f t="shared" si="135"/>
        <v>3.7743184158667733E-3</v>
      </c>
      <c r="CQ406" s="31">
        <f>SUM($CP$9:CP406)*RLR</f>
        <v>119.70258370882958</v>
      </c>
      <c r="CR406" s="32"/>
      <c r="CS406" s="36">
        <f>CQ406-SUM($CU$9:CU406)</f>
        <v>11.489589044998596</v>
      </c>
      <c r="CU406" s="31">
        <f t="shared" si="136"/>
        <v>8.6788865462717121E-2</v>
      </c>
      <c r="CV406" s="36">
        <f>SUM($CU$9:CU406)*RRF</f>
        <v>75.749096264681683</v>
      </c>
      <c r="CW406" s="33"/>
      <c r="CX406" s="36">
        <f t="shared" si="121"/>
        <v>87.238685309680278</v>
      </c>
      <c r="CY406" s="33"/>
      <c r="CZ406" s="31">
        <f t="shared" si="122"/>
        <v>0.2081914038192112</v>
      </c>
      <c r="DA406" s="31">
        <f t="shared" si="123"/>
        <v>8.0427123314990165</v>
      </c>
      <c r="DB406" s="31">
        <f t="shared" si="124"/>
        <v>8.2509037353182286</v>
      </c>
      <c r="DC406" s="31">
        <f t="shared" si="125"/>
        <v>-3.2386853096802781</v>
      </c>
      <c r="DD406" s="31"/>
      <c r="DE406" s="33">
        <f t="shared" si="126"/>
        <v>0.90177495553192477</v>
      </c>
      <c r="DF406" s="33">
        <f t="shared" si="127"/>
        <v>1.0385557774961938</v>
      </c>
      <c r="DG406" s="3"/>
      <c r="DH406" s="33">
        <f t="shared" si="128"/>
        <v>0.9975215309069132</v>
      </c>
      <c r="DI406" s="93">
        <f t="shared" si="129"/>
        <v>0.94908002519047774</v>
      </c>
      <c r="DJ406" s="3">
        <f t="shared" si="130"/>
        <v>0.94926775135457953</v>
      </c>
      <c r="DL406" s="90">
        <f t="shared" si="139"/>
        <v>0</v>
      </c>
      <c r="DM406" s="91">
        <f t="shared" si="137"/>
        <v>0</v>
      </c>
      <c r="DN406" s="89">
        <f>SUM(DM$9:DM406)*RLR</f>
        <v>120</v>
      </c>
      <c r="DO406" s="90">
        <f>DN406-SUM(DP$9:DP406)</f>
        <v>6.0878698374504552</v>
      </c>
      <c r="DP406" s="89">
        <f t="shared" si="138"/>
        <v>4.6004054187283004E-2</v>
      </c>
      <c r="DQ406" s="90">
        <f>SUM(DP$9:DP406)*RRF</f>
        <v>79.738491113784676</v>
      </c>
      <c r="DS406" s="2">
        <f t="shared" si="131"/>
        <v>1.5</v>
      </c>
      <c r="DT406" s="2">
        <f t="shared" si="132"/>
        <v>0.75</v>
      </c>
    </row>
    <row r="407" spans="90:124" x14ac:dyDescent="0.25">
      <c r="CL407" s="14">
        <f t="shared" si="133"/>
        <v>3.98</v>
      </c>
      <c r="CM407" s="59">
        <f>IF('Baseline model'!$B$4="AY",0,IFERROR(P*INDEX('UWYr writing pattern'!$C$4:$C$18,MATCH('Baseline model'!$CL407,'UWYr writing pattern'!$A$4:$A$18,0)) / 25,CM406))</f>
        <v>0</v>
      </c>
      <c r="CN407" s="36">
        <f t="shared" si="134"/>
        <v>0.24412920566895599</v>
      </c>
      <c r="CP407" s="34">
        <f t="shared" si="135"/>
        <v>3.7177036396287715E-3</v>
      </c>
      <c r="CQ407" s="31">
        <f>SUM($CP$9:CP407)*RLR</f>
        <v>119.70704495319713</v>
      </c>
      <c r="CR407" s="32"/>
      <c r="CS407" s="36">
        <f>CQ407-SUM($CU$9:CU407)</f>
        <v>11.407878371528653</v>
      </c>
      <c r="CU407" s="31">
        <f t="shared" si="136"/>
        <v>8.6171917837489467E-2</v>
      </c>
      <c r="CV407" s="36">
        <f>SUM($CU$9:CU407)*RRF</f>
        <v>75.809416607167933</v>
      </c>
      <c r="CW407" s="33"/>
      <c r="CX407" s="36">
        <f t="shared" si="121"/>
        <v>87.217294978696586</v>
      </c>
      <c r="CY407" s="33"/>
      <c r="CZ407" s="31">
        <f t="shared" si="122"/>
        <v>0.20506853276192302</v>
      </c>
      <c r="DA407" s="31">
        <f t="shared" si="123"/>
        <v>7.9855148600700572</v>
      </c>
      <c r="DB407" s="31">
        <f t="shared" si="124"/>
        <v>8.1905833928319804</v>
      </c>
      <c r="DC407" s="31">
        <f t="shared" si="125"/>
        <v>-3.2172949786965859</v>
      </c>
      <c r="DD407" s="31"/>
      <c r="DE407" s="33">
        <f t="shared" si="126"/>
        <v>0.9024930548472373</v>
      </c>
      <c r="DF407" s="33">
        <f t="shared" si="127"/>
        <v>1.0383011306987688</v>
      </c>
      <c r="DG407" s="3"/>
      <c r="DH407" s="33">
        <f t="shared" si="128"/>
        <v>0.99755870794330936</v>
      </c>
      <c r="DI407" s="93">
        <f t="shared" si="129"/>
        <v>0.94946049645086528</v>
      </c>
      <c r="DJ407" s="3">
        <f t="shared" si="130"/>
        <v>0.9496482432194201</v>
      </c>
      <c r="DL407" s="90">
        <f t="shared" si="139"/>
        <v>0</v>
      </c>
      <c r="DM407" s="91">
        <f t="shared" si="137"/>
        <v>0</v>
      </c>
      <c r="DN407" s="89">
        <f>SUM(DM$9:DM407)*RLR</f>
        <v>120</v>
      </c>
      <c r="DO407" s="90">
        <f>DN407-SUM(DP$9:DP407)</f>
        <v>6.0422108136695698</v>
      </c>
      <c r="DP407" s="89">
        <f t="shared" si="138"/>
        <v>4.5659023780878417E-2</v>
      </c>
      <c r="DQ407" s="90">
        <f>SUM(DP$9:DP407)*RRF</f>
        <v>79.770452430431291</v>
      </c>
      <c r="DS407" s="2">
        <f t="shared" si="131"/>
        <v>1.5</v>
      </c>
      <c r="DT407" s="2">
        <f t="shared" si="132"/>
        <v>0.75</v>
      </c>
    </row>
    <row r="408" spans="90:124" x14ac:dyDescent="0.25">
      <c r="CL408" s="14">
        <f t="shared" si="133"/>
        <v>3.99</v>
      </c>
      <c r="CM408" s="59">
        <f>IF('Baseline model'!$B$4="AY",0,IFERROR(P*INDEX('UWYr writing pattern'!$C$4:$C$18,MATCH('Baseline model'!$CL408,'UWYr writing pattern'!$A$4:$A$18,0)) / 25,CM407))</f>
        <v>0</v>
      </c>
      <c r="CN408" s="36">
        <f t="shared" si="134"/>
        <v>0.24046726758392165</v>
      </c>
      <c r="CP408" s="34">
        <f t="shared" si="135"/>
        <v>3.6619380850343398E-3</v>
      </c>
      <c r="CQ408" s="31">
        <f>SUM($CP$9:CP408)*RLR</f>
        <v>119.71143927889916</v>
      </c>
      <c r="CR408" s="32"/>
      <c r="CS408" s="36">
        <f>CQ408-SUM($CU$9:CU408)</f>
        <v>11.326713609444226</v>
      </c>
      <c r="CU408" s="31">
        <f t="shared" si="136"/>
        <v>8.5559087786464899E-2</v>
      </c>
      <c r="CV408" s="36">
        <f>SUM($CU$9:CU408)*RRF</f>
        <v>75.869307968618457</v>
      </c>
      <c r="CW408" s="33"/>
      <c r="CX408" s="36">
        <f t="shared" si="121"/>
        <v>87.196021578062684</v>
      </c>
      <c r="CY408" s="33"/>
      <c r="CZ408" s="31">
        <f t="shared" si="122"/>
        <v>0.20199250477049416</v>
      </c>
      <c r="DA408" s="31">
        <f t="shared" si="123"/>
        <v>7.9286995266109583</v>
      </c>
      <c r="DB408" s="31">
        <f t="shared" si="124"/>
        <v>8.1306920313814519</v>
      </c>
      <c r="DC408" s="31">
        <f t="shared" si="125"/>
        <v>-3.1960215780626839</v>
      </c>
      <c r="DD408" s="31"/>
      <c r="DE408" s="33">
        <f t="shared" si="126"/>
        <v>0.90320604724545783</v>
      </c>
      <c r="DF408" s="33">
        <f t="shared" si="127"/>
        <v>1.0380478759293177</v>
      </c>
      <c r="DG408" s="3"/>
      <c r="DH408" s="33">
        <f t="shared" si="128"/>
        <v>0.99759532732415968</v>
      </c>
      <c r="DI408" s="93">
        <f t="shared" si="129"/>
        <v>0.94983812485085239</v>
      </c>
      <c r="DJ408" s="3">
        <f t="shared" si="130"/>
        <v>0.95002588139527455</v>
      </c>
      <c r="DL408" s="90">
        <f t="shared" si="139"/>
        <v>0</v>
      </c>
      <c r="DM408" s="91">
        <f t="shared" si="137"/>
        <v>0</v>
      </c>
      <c r="DN408" s="89">
        <f>SUM(DM$9:DM408)*RLR</f>
        <v>120</v>
      </c>
      <c r="DO408" s="90">
        <f>DN408-SUM(DP$9:DP408)</f>
        <v>5.996894232567044</v>
      </c>
      <c r="DP408" s="89">
        <f t="shared" si="138"/>
        <v>4.5316581102521777E-2</v>
      </c>
      <c r="DQ408" s="90">
        <f>SUM(DP$9:DP408)*RRF</f>
        <v>79.802174037203059</v>
      </c>
      <c r="DS408" s="2">
        <f t="shared" si="131"/>
        <v>1.5</v>
      </c>
      <c r="DT408" s="2">
        <f t="shared" si="132"/>
        <v>0.75</v>
      </c>
    </row>
    <row r="409" spans="90:124" x14ac:dyDescent="0.25">
      <c r="CL409" s="14">
        <f t="shared" si="133"/>
        <v>4</v>
      </c>
      <c r="CM409" s="59">
        <f>IF('Baseline model'!$B$4="AY",0,IFERROR(P*INDEX('UWYr writing pattern'!$C$4:$C$18,MATCH('Baseline model'!$CL409,'UWYr writing pattern'!$A$4:$A$18,0)) / 25,CM408))</f>
        <v>0</v>
      </c>
      <c r="CN409" s="36">
        <f t="shared" si="134"/>
        <v>0.23686025857016282</v>
      </c>
      <c r="CP409" s="34">
        <f t="shared" si="135"/>
        <v>3.6070090137588248E-3</v>
      </c>
      <c r="CQ409" s="31">
        <f>SUM($CP$9:CP409)*RLR</f>
        <v>119.71576768971568</v>
      </c>
      <c r="CR409" s="32"/>
      <c r="CS409" s="36">
        <f>CQ409-SUM($CU$9:CU409)</f>
        <v>11.246091668189905</v>
      </c>
      <c r="CU409" s="31">
        <f t="shared" si="136"/>
        <v>8.4950352070831694E-2</v>
      </c>
      <c r="CV409" s="36">
        <f>SUM($CU$9:CU409)*RRF</f>
        <v>75.928773215068034</v>
      </c>
      <c r="CW409" s="33"/>
      <c r="CX409" s="36">
        <f t="shared" si="121"/>
        <v>87.174864883257939</v>
      </c>
      <c r="CY409" s="33"/>
      <c r="CZ409" s="31">
        <f t="shared" si="122"/>
        <v>0.19896261719893676</v>
      </c>
      <c r="DA409" s="31">
        <f t="shared" si="123"/>
        <v>7.8722641677329328</v>
      </c>
      <c r="DB409" s="31">
        <f t="shared" si="124"/>
        <v>8.07122678493187</v>
      </c>
      <c r="DC409" s="31">
        <f t="shared" si="125"/>
        <v>-3.1748648832579391</v>
      </c>
      <c r="DD409" s="31"/>
      <c r="DE409" s="33">
        <f t="shared" si="126"/>
        <v>0.90391396684604808</v>
      </c>
      <c r="DF409" s="33">
        <f t="shared" si="127"/>
        <v>1.0377960105149755</v>
      </c>
      <c r="DG409" s="3"/>
      <c r="DH409" s="33">
        <f t="shared" si="128"/>
        <v>0.99763139741429729</v>
      </c>
      <c r="DI409" s="93">
        <f t="shared" si="129"/>
        <v>0.95021293163213605</v>
      </c>
      <c r="DJ409" s="3">
        <f t="shared" si="130"/>
        <v>0.95040068728480998</v>
      </c>
      <c r="DL409" s="90">
        <f t="shared" si="139"/>
        <v>0</v>
      </c>
      <c r="DM409" s="91">
        <f t="shared" si="137"/>
        <v>0</v>
      </c>
      <c r="DN409" s="89">
        <f>SUM(DM$9:DM409)*RLR</f>
        <v>120</v>
      </c>
      <c r="DO409" s="90">
        <f>DN409-SUM(DP$9:DP409)</f>
        <v>5.9519175258227932</v>
      </c>
      <c r="DP409" s="89">
        <f t="shared" si="138"/>
        <v>4.4976706744252831E-2</v>
      </c>
      <c r="DQ409" s="90">
        <f>SUM(DP$9:DP409)*RRF</f>
        <v>79.833657731924035</v>
      </c>
      <c r="DS409" s="2">
        <f t="shared" si="131"/>
        <v>1.5</v>
      </c>
      <c r="DT409" s="2">
        <f t="shared" si="132"/>
        <v>0.75</v>
      </c>
    </row>
    <row r="410" spans="90:124" x14ac:dyDescent="0.25">
      <c r="CL410" s="14">
        <f t="shared" si="133"/>
        <v>4.01</v>
      </c>
      <c r="CM410" s="59">
        <f>IF('Baseline model'!$B$4="AY",0,IFERROR(P*INDEX('UWYr writing pattern'!$C$4:$C$18,MATCH('Baseline model'!$CL410,'UWYr writing pattern'!$A$4:$A$18,0)) / 25,CM409))</f>
        <v>0</v>
      </c>
      <c r="CN410" s="36">
        <f t="shared" si="134"/>
        <v>0.23330735469161037</v>
      </c>
      <c r="CP410" s="34">
        <f t="shared" si="135"/>
        <v>3.5529038785524427E-3</v>
      </c>
      <c r="CQ410" s="31">
        <f>SUM($CP$9:CP410)*RLR</f>
        <v>119.72003117436995</v>
      </c>
      <c r="CR410" s="32"/>
      <c r="CS410" s="36">
        <f>CQ410-SUM($CU$9:CU410)</f>
        <v>11.166009465332749</v>
      </c>
      <c r="CU410" s="31">
        <f t="shared" si="136"/>
        <v>8.4345687511424294E-2</v>
      </c>
      <c r="CV410" s="36">
        <f>SUM($CU$9:CU410)*RRF</f>
        <v>75.987815196326039</v>
      </c>
      <c r="CW410" s="33"/>
      <c r="CX410" s="36">
        <f t="shared" si="121"/>
        <v>87.153824661658788</v>
      </c>
      <c r="CY410" s="33"/>
      <c r="CZ410" s="31">
        <f t="shared" si="122"/>
        <v>0.19597817794095268</v>
      </c>
      <c r="DA410" s="31">
        <f t="shared" si="123"/>
        <v>7.8162066257329235</v>
      </c>
      <c r="DB410" s="31">
        <f t="shared" si="124"/>
        <v>8.0121848036738754</v>
      </c>
      <c r="DC410" s="31">
        <f t="shared" si="125"/>
        <v>-3.1538246616587884</v>
      </c>
      <c r="DD410" s="31"/>
      <c r="DE410" s="33">
        <f t="shared" si="126"/>
        <v>0.90461684757531002</v>
      </c>
      <c r="DF410" s="33">
        <f t="shared" si="127"/>
        <v>1.0375455316864142</v>
      </c>
      <c r="DG410" s="3"/>
      <c r="DH410" s="33">
        <f t="shared" si="128"/>
        <v>0.99766692645308297</v>
      </c>
      <c r="DI410" s="93">
        <f t="shared" si="129"/>
        <v>0.95058493787769649</v>
      </c>
      <c r="DJ410" s="3">
        <f t="shared" si="130"/>
        <v>0.95077268213017396</v>
      </c>
      <c r="DL410" s="90">
        <f t="shared" si="139"/>
        <v>0</v>
      </c>
      <c r="DM410" s="91">
        <f t="shared" si="137"/>
        <v>0</v>
      </c>
      <c r="DN410" s="89">
        <f>SUM(DM$9:DM410)*RLR</f>
        <v>120</v>
      </c>
      <c r="DO410" s="90">
        <f>DN410-SUM(DP$9:DP410)</f>
        <v>5.90727814437912</v>
      </c>
      <c r="DP410" s="89">
        <f t="shared" si="138"/>
        <v>4.4639381443670953E-2</v>
      </c>
      <c r="DQ410" s="90">
        <f>SUM(DP$9:DP410)*RRF</f>
        <v>79.864905298934616</v>
      </c>
      <c r="DS410" s="2">
        <f t="shared" si="131"/>
        <v>1.5</v>
      </c>
      <c r="DT410" s="2">
        <f t="shared" si="132"/>
        <v>0.75</v>
      </c>
    </row>
    <row r="411" spans="90:124" x14ac:dyDescent="0.25">
      <c r="CL411" s="14">
        <f t="shared" si="133"/>
        <v>4.0199999999999996</v>
      </c>
      <c r="CM411" s="59">
        <f>IF('Baseline model'!$B$4="AY",0,IFERROR(P*INDEX('UWYr writing pattern'!$C$4:$C$18,MATCH('Baseline model'!$CL411,'UWYr writing pattern'!$A$4:$A$18,0)) / 25,CM410))</f>
        <v>0</v>
      </c>
      <c r="CN411" s="36">
        <f t="shared" si="134"/>
        <v>0.22980774437123622</v>
      </c>
      <c r="CP411" s="34">
        <f t="shared" si="135"/>
        <v>3.4996103203741558E-3</v>
      </c>
      <c r="CQ411" s="31">
        <f>SUM($CP$9:CP411)*RLR</f>
        <v>119.7242307067544</v>
      </c>
      <c r="CR411" s="32"/>
      <c r="CS411" s="36">
        <f>CQ411-SUM($CU$9:CU411)</f>
        <v>11.086463926727205</v>
      </c>
      <c r="CU411" s="31">
        <f t="shared" si="136"/>
        <v>8.3745070989995618E-2</v>
      </c>
      <c r="CV411" s="36">
        <f>SUM($CU$9:CU411)*RRF</f>
        <v>76.046436746019026</v>
      </c>
      <c r="CW411" s="33"/>
      <c r="CX411" s="36">
        <f t="shared" si="121"/>
        <v>87.132900672746231</v>
      </c>
      <c r="CY411" s="33"/>
      <c r="CZ411" s="31">
        <f t="shared" si="122"/>
        <v>0.19303850527183838</v>
      </c>
      <c r="DA411" s="31">
        <f t="shared" si="123"/>
        <v>7.7605247487090434</v>
      </c>
      <c r="DB411" s="31">
        <f t="shared" si="124"/>
        <v>7.9535632539808816</v>
      </c>
      <c r="DC411" s="31">
        <f t="shared" si="125"/>
        <v>-3.1329006727462314</v>
      </c>
      <c r="DD411" s="31"/>
      <c r="DE411" s="33">
        <f t="shared" si="126"/>
        <v>0.90531472316689321</v>
      </c>
      <c r="DF411" s="33">
        <f t="shared" si="127"/>
        <v>1.0372964365803123</v>
      </c>
      <c r="DG411" s="3"/>
      <c r="DH411" s="33">
        <f t="shared" si="128"/>
        <v>0.99770192255628665</v>
      </c>
      <c r="DI411" s="93">
        <f t="shared" si="129"/>
        <v>0.9509541645129832</v>
      </c>
      <c r="DJ411" s="3">
        <f t="shared" si="130"/>
        <v>0.95114188701419755</v>
      </c>
      <c r="DL411" s="90">
        <f t="shared" si="139"/>
        <v>0</v>
      </c>
      <c r="DM411" s="91">
        <f t="shared" si="137"/>
        <v>0</v>
      </c>
      <c r="DN411" s="89">
        <f>SUM(DM$9:DM411)*RLR</f>
        <v>120</v>
      </c>
      <c r="DO411" s="90">
        <f>DN411-SUM(DP$9:DP411)</f>
        <v>5.8629735582962752</v>
      </c>
      <c r="DP411" s="89">
        <f t="shared" si="138"/>
        <v>4.4304586082843399E-2</v>
      </c>
      <c r="DQ411" s="90">
        <f>SUM(DP$9:DP411)*RRF</f>
        <v>79.895918509192597</v>
      </c>
      <c r="DS411" s="2">
        <f t="shared" si="131"/>
        <v>1.5</v>
      </c>
      <c r="DT411" s="2">
        <f t="shared" si="132"/>
        <v>0.75</v>
      </c>
    </row>
    <row r="412" spans="90:124" x14ac:dyDescent="0.25">
      <c r="CL412" s="14">
        <f t="shared" si="133"/>
        <v>4.03</v>
      </c>
      <c r="CM412" s="59">
        <f>IF('Baseline model'!$B$4="AY",0,IFERROR(P*INDEX('UWYr writing pattern'!$C$4:$C$18,MATCH('Baseline model'!$CL412,'UWYr writing pattern'!$A$4:$A$18,0)) / 25,CM411))</f>
        <v>0</v>
      </c>
      <c r="CN412" s="36">
        <f t="shared" si="134"/>
        <v>0.22636062820566769</v>
      </c>
      <c r="CP412" s="34">
        <f t="shared" si="135"/>
        <v>3.4471161655685433E-3</v>
      </c>
      <c r="CQ412" s="31">
        <f>SUM($CP$9:CP412)*RLR</f>
        <v>119.72836724615308</v>
      </c>
      <c r="CR412" s="32"/>
      <c r="CS412" s="36">
        <f>CQ412-SUM($CU$9:CU412)</f>
        <v>11.007451986675434</v>
      </c>
      <c r="CU412" s="31">
        <f t="shared" si="136"/>
        <v>8.3148479450454046E-2</v>
      </c>
      <c r="CV412" s="36">
        <f>SUM($CU$9:CU412)*RRF</f>
        <v>76.104640681634351</v>
      </c>
      <c r="CW412" s="33"/>
      <c r="CX412" s="36">
        <f t="shared" si="121"/>
        <v>87.112092668309785</v>
      </c>
      <c r="CY412" s="33"/>
      <c r="CZ412" s="31">
        <f t="shared" si="122"/>
        <v>0.19014292769276081</v>
      </c>
      <c r="DA412" s="31">
        <f t="shared" si="123"/>
        <v>7.7052163906728035</v>
      </c>
      <c r="DB412" s="31">
        <f t="shared" si="124"/>
        <v>7.8953593183655641</v>
      </c>
      <c r="DC412" s="31">
        <f t="shared" si="125"/>
        <v>-3.1120926683097849</v>
      </c>
      <c r="DD412" s="31"/>
      <c r="DE412" s="33">
        <f t="shared" si="126"/>
        <v>0.90600762716231364</v>
      </c>
      <c r="DF412" s="33">
        <f t="shared" si="127"/>
        <v>1.0370487222417832</v>
      </c>
      <c r="DG412" s="3"/>
      <c r="DH412" s="33">
        <f t="shared" si="128"/>
        <v>0.99773639371794232</v>
      </c>
      <c r="DI412" s="93">
        <f t="shared" si="129"/>
        <v>0.95132063230709185</v>
      </c>
      <c r="DJ412" s="3">
        <f t="shared" si="130"/>
        <v>0.95150832286159115</v>
      </c>
      <c r="DL412" s="90">
        <f t="shared" si="139"/>
        <v>0</v>
      </c>
      <c r="DM412" s="91">
        <f t="shared" si="137"/>
        <v>0</v>
      </c>
      <c r="DN412" s="89">
        <f>SUM(DM$9:DM412)*RLR</f>
        <v>120</v>
      </c>
      <c r="DO412" s="90">
        <f>DN412-SUM(DP$9:DP412)</f>
        <v>5.8190012566090559</v>
      </c>
      <c r="DP412" s="89">
        <f t="shared" si="138"/>
        <v>4.3972301687222062E-2</v>
      </c>
      <c r="DQ412" s="90">
        <f>SUM(DP$9:DP412)*RRF</f>
        <v>79.926699120373655</v>
      </c>
      <c r="DS412" s="2">
        <f t="shared" si="131"/>
        <v>1.5</v>
      </c>
      <c r="DT412" s="2">
        <f t="shared" si="132"/>
        <v>0.75</v>
      </c>
    </row>
    <row r="413" spans="90:124" x14ac:dyDescent="0.25">
      <c r="CL413" s="14">
        <f t="shared" si="133"/>
        <v>4.04</v>
      </c>
      <c r="CM413" s="59">
        <f>IF('Baseline model'!$B$4="AY",0,IFERROR(P*INDEX('UWYr writing pattern'!$C$4:$C$18,MATCH('Baseline model'!$CL413,'UWYr writing pattern'!$A$4:$A$18,0)) / 25,CM412))</f>
        <v>0</v>
      </c>
      <c r="CN413" s="36">
        <f t="shared" si="134"/>
        <v>0.22296521878258266</v>
      </c>
      <c r="CP413" s="34">
        <f t="shared" si="135"/>
        <v>3.3954094230850152E-3</v>
      </c>
      <c r="CQ413" s="31">
        <f>SUM($CP$9:CP413)*RLR</f>
        <v>119.73244173746079</v>
      </c>
      <c r="CR413" s="32"/>
      <c r="CS413" s="36">
        <f>CQ413-SUM($CU$9:CU413)</f>
        <v>10.928970588083075</v>
      </c>
      <c r="CU413" s="31">
        <f t="shared" si="136"/>
        <v>8.2555889900065765E-2</v>
      </c>
      <c r="CV413" s="36">
        <f>SUM($CU$9:CU413)*RRF</f>
        <v>76.162429804564397</v>
      </c>
      <c r="CW413" s="33"/>
      <c r="CX413" s="36">
        <f t="shared" si="121"/>
        <v>87.091400392647472</v>
      </c>
      <c r="CY413" s="33"/>
      <c r="CZ413" s="31">
        <f t="shared" si="122"/>
        <v>0.18729078377736944</v>
      </c>
      <c r="DA413" s="31">
        <f t="shared" si="123"/>
        <v>7.6502794116581523</v>
      </c>
      <c r="DB413" s="31">
        <f t="shared" si="124"/>
        <v>7.8375701954355215</v>
      </c>
      <c r="DC413" s="31">
        <f t="shared" si="125"/>
        <v>-3.091400392647472</v>
      </c>
      <c r="DD413" s="31"/>
      <c r="DE413" s="33">
        <f t="shared" si="126"/>
        <v>0.90669559291148094</v>
      </c>
      <c r="DF413" s="33">
        <f t="shared" si="127"/>
        <v>1.0368023856267556</v>
      </c>
      <c r="DG413" s="3"/>
      <c r="DH413" s="33">
        <f t="shared" si="128"/>
        <v>0.99777034781217322</v>
      </c>
      <c r="DI413" s="93">
        <f t="shared" si="129"/>
        <v>0.95168436187393224</v>
      </c>
      <c r="DJ413" s="3">
        <f t="shared" si="130"/>
        <v>0.95187201044012915</v>
      </c>
      <c r="DL413" s="90">
        <f t="shared" si="139"/>
        <v>0</v>
      </c>
      <c r="DM413" s="91">
        <f t="shared" si="137"/>
        <v>0</v>
      </c>
      <c r="DN413" s="89">
        <f>SUM(DM$9:DM413)*RLR</f>
        <v>120</v>
      </c>
      <c r="DO413" s="90">
        <f>DN413-SUM(DP$9:DP413)</f>
        <v>5.7753587471844838</v>
      </c>
      <c r="DP413" s="89">
        <f t="shared" si="138"/>
        <v>4.3642509424567918E-2</v>
      </c>
      <c r="DQ413" s="90">
        <f>SUM(DP$9:DP413)*RRF</f>
        <v>79.957248876970851</v>
      </c>
      <c r="DS413" s="2">
        <f t="shared" si="131"/>
        <v>1.5</v>
      </c>
      <c r="DT413" s="2">
        <f t="shared" si="132"/>
        <v>0.75</v>
      </c>
    </row>
    <row r="414" spans="90:124" x14ac:dyDescent="0.25">
      <c r="CL414" s="14">
        <f t="shared" si="133"/>
        <v>4.05</v>
      </c>
      <c r="CM414" s="59">
        <f>IF('Baseline model'!$B$4="AY",0,IFERROR(P*INDEX('UWYr writing pattern'!$C$4:$C$18,MATCH('Baseline model'!$CL414,'UWYr writing pattern'!$A$4:$A$18,0)) / 25,CM413))</f>
        <v>0</v>
      </c>
      <c r="CN414" s="36">
        <f t="shared" si="134"/>
        <v>0.21962074050084393</v>
      </c>
      <c r="CP414" s="34">
        <f t="shared" si="135"/>
        <v>3.3444782817387397E-3</v>
      </c>
      <c r="CQ414" s="31">
        <f>SUM($CP$9:CP414)*RLR</f>
        <v>119.73645511139887</v>
      </c>
      <c r="CR414" s="32"/>
      <c r="CS414" s="36">
        <f>CQ414-SUM($CU$9:CU414)</f>
        <v>10.851016682610535</v>
      </c>
      <c r="CU414" s="31">
        <f t="shared" si="136"/>
        <v>8.1967279410623067E-2</v>
      </c>
      <c r="CV414" s="36">
        <f>SUM($CU$9:CU414)*RRF</f>
        <v>76.219806900151823</v>
      </c>
      <c r="CW414" s="33"/>
      <c r="CX414" s="36">
        <f t="shared" si="121"/>
        <v>87.070823582762358</v>
      </c>
      <c r="CY414" s="33"/>
      <c r="CZ414" s="31">
        <f t="shared" si="122"/>
        <v>0.18448142202070889</v>
      </c>
      <c r="DA414" s="31">
        <f t="shared" si="123"/>
        <v>7.5957116778273734</v>
      </c>
      <c r="DB414" s="31">
        <f t="shared" si="124"/>
        <v>7.7801930998480824</v>
      </c>
      <c r="DC414" s="31">
        <f t="shared" si="125"/>
        <v>-3.0708235827623582</v>
      </c>
      <c r="DD414" s="31"/>
      <c r="DE414" s="33">
        <f t="shared" si="126"/>
        <v>0.90737865357323599</v>
      </c>
      <c r="DF414" s="33">
        <f t="shared" si="127"/>
        <v>1.0365574236043138</v>
      </c>
      <c r="DG414" s="3"/>
      <c r="DH414" s="33">
        <f t="shared" si="128"/>
        <v>0.99780379259499052</v>
      </c>
      <c r="DI414" s="93">
        <f t="shared" si="129"/>
        <v>0.95204537367338848</v>
      </c>
      <c r="DJ414" s="3">
        <f t="shared" si="130"/>
        <v>0.95223297036182819</v>
      </c>
      <c r="DL414" s="90">
        <f t="shared" si="139"/>
        <v>0</v>
      </c>
      <c r="DM414" s="91">
        <f t="shared" si="137"/>
        <v>0</v>
      </c>
      <c r="DN414" s="89">
        <f>SUM(DM$9:DM414)*RLR</f>
        <v>120</v>
      </c>
      <c r="DO414" s="90">
        <f>DN414-SUM(DP$9:DP414)</f>
        <v>5.7320435565806065</v>
      </c>
      <c r="DP414" s="89">
        <f t="shared" si="138"/>
        <v>4.3315190603883627E-2</v>
      </c>
      <c r="DQ414" s="90">
        <f>SUM(DP$9:DP414)*RRF</f>
        <v>79.98756951039357</v>
      </c>
      <c r="DS414" s="2">
        <f t="shared" si="131"/>
        <v>1.5</v>
      </c>
      <c r="DT414" s="2">
        <f t="shared" si="132"/>
        <v>0.75</v>
      </c>
    </row>
    <row r="415" spans="90:124" x14ac:dyDescent="0.25">
      <c r="CL415" s="14">
        <f t="shared" si="133"/>
        <v>4.0599999999999996</v>
      </c>
      <c r="CM415" s="59">
        <f>IF('Baseline model'!$B$4="AY",0,IFERROR(P*INDEX('UWYr writing pattern'!$C$4:$C$18,MATCH('Baseline model'!$CL415,'UWYr writing pattern'!$A$4:$A$18,0)) / 25,CM414))</f>
        <v>0</v>
      </c>
      <c r="CN415" s="36">
        <f t="shared" si="134"/>
        <v>0.21632642939333127</v>
      </c>
      <c r="CP415" s="34">
        <f t="shared" si="135"/>
        <v>3.2943111075126592E-3</v>
      </c>
      <c r="CQ415" s="31">
        <f>SUM($CP$9:CP415)*RLR</f>
        <v>119.74040828472788</v>
      </c>
      <c r="CR415" s="32"/>
      <c r="CS415" s="36">
        <f>CQ415-SUM($CU$9:CU415)</f>
        <v>10.77358723081997</v>
      </c>
      <c r="CU415" s="31">
        <f t="shared" si="136"/>
        <v>8.1382625119579013E-2</v>
      </c>
      <c r="CV415" s="36">
        <f>SUM($CU$9:CU415)*RRF</f>
        <v>76.276774737735536</v>
      </c>
      <c r="CW415" s="33"/>
      <c r="CX415" s="36">
        <f t="shared" si="121"/>
        <v>87.050361968555507</v>
      </c>
      <c r="CY415" s="33"/>
      <c r="CZ415" s="31">
        <f t="shared" si="122"/>
        <v>0.18171420069039826</v>
      </c>
      <c r="DA415" s="31">
        <f t="shared" si="123"/>
        <v>7.5415110615739787</v>
      </c>
      <c r="DB415" s="31">
        <f t="shared" si="124"/>
        <v>7.7232252622643767</v>
      </c>
      <c r="DC415" s="31">
        <f t="shared" si="125"/>
        <v>-3.0503619685555066</v>
      </c>
      <c r="DD415" s="31"/>
      <c r="DE415" s="33">
        <f t="shared" si="126"/>
        <v>0.90805684211589921</v>
      </c>
      <c r="DF415" s="33">
        <f t="shared" si="127"/>
        <v>1.036313832958994</v>
      </c>
      <c r="DG415" s="3"/>
      <c r="DH415" s="33">
        <f t="shared" si="128"/>
        <v>0.99783673570606568</v>
      </c>
      <c r="DI415" s="93">
        <f t="shared" si="129"/>
        <v>0.95240368801246966</v>
      </c>
      <c r="DJ415" s="3">
        <f t="shared" si="130"/>
        <v>0.95259122308411448</v>
      </c>
      <c r="DL415" s="90">
        <f t="shared" si="139"/>
        <v>0</v>
      </c>
      <c r="DM415" s="91">
        <f t="shared" si="137"/>
        <v>0</v>
      </c>
      <c r="DN415" s="89">
        <f>SUM(DM$9:DM415)*RLR</f>
        <v>120</v>
      </c>
      <c r="DO415" s="90">
        <f>DN415-SUM(DP$9:DP415)</f>
        <v>5.68905322990625</v>
      </c>
      <c r="DP415" s="89">
        <f t="shared" si="138"/>
        <v>4.2990326674354547E-2</v>
      </c>
      <c r="DQ415" s="90">
        <f>SUM(DP$9:DP415)*RRF</f>
        <v>80.017662739065614</v>
      </c>
      <c r="DS415" s="2">
        <f t="shared" si="131"/>
        <v>1.5</v>
      </c>
      <c r="DT415" s="2">
        <f t="shared" si="132"/>
        <v>0.75</v>
      </c>
    </row>
    <row r="416" spans="90:124" x14ac:dyDescent="0.25">
      <c r="CL416" s="14">
        <f t="shared" si="133"/>
        <v>4.07</v>
      </c>
      <c r="CM416" s="59">
        <f>IF('Baseline model'!$B$4="AY",0,IFERROR(P*INDEX('UWYr writing pattern'!$C$4:$C$18,MATCH('Baseline model'!$CL416,'UWYr writing pattern'!$A$4:$A$18,0)) / 25,CM415))</f>
        <v>0</v>
      </c>
      <c r="CN416" s="36">
        <f t="shared" si="134"/>
        <v>0.21308153295243129</v>
      </c>
      <c r="CP416" s="34">
        <f t="shared" si="135"/>
        <v>3.2448964408999695E-3</v>
      </c>
      <c r="CQ416" s="31">
        <f>SUM($CP$9:CP416)*RLR</f>
        <v>119.74430216045695</v>
      </c>
      <c r="CR416" s="32"/>
      <c r="CS416" s="36">
        <f>CQ416-SUM($CU$9:CU416)</f>
        <v>10.696679202317895</v>
      </c>
      <c r="CU416" s="31">
        <f t="shared" si="136"/>
        <v>8.0801904231149774E-2</v>
      </c>
      <c r="CV416" s="36">
        <f>SUM($CU$9:CU416)*RRF</f>
        <v>76.333336070697342</v>
      </c>
      <c r="CW416" s="33"/>
      <c r="CX416" s="36">
        <f t="shared" si="121"/>
        <v>87.030015273015238</v>
      </c>
      <c r="CY416" s="33"/>
      <c r="CZ416" s="31">
        <f t="shared" si="122"/>
        <v>0.17898848768004225</v>
      </c>
      <c r="DA416" s="31">
        <f t="shared" si="123"/>
        <v>7.4876754416225264</v>
      </c>
      <c r="DB416" s="31">
        <f t="shared" si="124"/>
        <v>7.6666639293025689</v>
      </c>
      <c r="DC416" s="31">
        <f t="shared" si="125"/>
        <v>-3.0300152730152377</v>
      </c>
      <c r="DD416" s="31"/>
      <c r="DE416" s="33">
        <f t="shared" si="126"/>
        <v>0.90873019131782551</v>
      </c>
      <c r="DF416" s="33">
        <f t="shared" si="127"/>
        <v>1.0360716103930385</v>
      </c>
      <c r="DG416" s="3"/>
      <c r="DH416" s="33">
        <f t="shared" si="128"/>
        <v>0.99786918467047458</v>
      </c>
      <c r="DI416" s="93">
        <f t="shared" si="129"/>
        <v>0.95275932504645167</v>
      </c>
      <c r="DJ416" s="3">
        <f t="shared" si="130"/>
        <v>0.95294678891098372</v>
      </c>
      <c r="DL416" s="90">
        <f t="shared" si="139"/>
        <v>0</v>
      </c>
      <c r="DM416" s="91">
        <f t="shared" si="137"/>
        <v>0</v>
      </c>
      <c r="DN416" s="89">
        <f>SUM(DM$9:DM416)*RLR</f>
        <v>120</v>
      </c>
      <c r="DO416" s="90">
        <f>DN416-SUM(DP$9:DP416)</f>
        <v>5.6463853306819516</v>
      </c>
      <c r="DP416" s="89">
        <f t="shared" si="138"/>
        <v>4.2667899224296875E-2</v>
      </c>
      <c r="DQ416" s="90">
        <f>SUM(DP$9:DP416)*RRF</f>
        <v>80.047530268522635</v>
      </c>
      <c r="DS416" s="2">
        <f t="shared" si="131"/>
        <v>1.5</v>
      </c>
      <c r="DT416" s="2">
        <f t="shared" si="132"/>
        <v>0.75</v>
      </c>
    </row>
    <row r="417" spans="90:124" x14ac:dyDescent="0.25">
      <c r="CL417" s="14">
        <f t="shared" si="133"/>
        <v>4.08</v>
      </c>
      <c r="CM417" s="59">
        <f>IF('Baseline model'!$B$4="AY",0,IFERROR(P*INDEX('UWYr writing pattern'!$C$4:$C$18,MATCH('Baseline model'!$CL417,'UWYr writing pattern'!$A$4:$A$18,0)) / 25,CM416))</f>
        <v>0</v>
      </c>
      <c r="CN417" s="36">
        <f t="shared" si="134"/>
        <v>0.20988530995814483</v>
      </c>
      <c r="CP417" s="34">
        <f t="shared" si="135"/>
        <v>3.1962229942864694E-3</v>
      </c>
      <c r="CQ417" s="31">
        <f>SUM($CP$9:CP417)*RLR</f>
        <v>119.7481376280501</v>
      </c>
      <c r="CR417" s="32"/>
      <c r="CS417" s="36">
        <f>CQ417-SUM($CU$9:CU417)</f>
        <v>10.620289575893665</v>
      </c>
      <c r="CU417" s="31">
        <f t="shared" si="136"/>
        <v>8.0225094017384216E-2</v>
      </c>
      <c r="CV417" s="36">
        <f>SUM($CU$9:CU417)*RRF</f>
        <v>76.389493636509499</v>
      </c>
      <c r="CW417" s="33"/>
      <c r="CX417" s="36">
        <f t="shared" si="121"/>
        <v>87.009783212403164</v>
      </c>
      <c r="CY417" s="33"/>
      <c r="CZ417" s="31">
        <f t="shared" si="122"/>
        <v>0.17630366036484163</v>
      </c>
      <c r="DA417" s="31">
        <f t="shared" si="123"/>
        <v>7.4342027031255649</v>
      </c>
      <c r="DB417" s="31">
        <f t="shared" si="124"/>
        <v>7.6105063634904067</v>
      </c>
      <c r="DC417" s="31">
        <f t="shared" si="125"/>
        <v>-3.009783212403164</v>
      </c>
      <c r="DD417" s="31"/>
      <c r="DE417" s="33">
        <f t="shared" si="126"/>
        <v>0.9093987337679702</v>
      </c>
      <c r="DF417" s="33">
        <f t="shared" si="127"/>
        <v>1.035830752528609</v>
      </c>
      <c r="DG417" s="3"/>
      <c r="DH417" s="33">
        <f t="shared" si="128"/>
        <v>0.99790114690041753</v>
      </c>
      <c r="DI417" s="93">
        <f t="shared" si="129"/>
        <v>0.95311230478001152</v>
      </c>
      <c r="DJ417" s="3">
        <f t="shared" si="130"/>
        <v>0.95329968799415132</v>
      </c>
      <c r="DL417" s="90">
        <f t="shared" si="139"/>
        <v>0</v>
      </c>
      <c r="DM417" s="91">
        <f t="shared" si="137"/>
        <v>0</v>
      </c>
      <c r="DN417" s="89">
        <f>SUM(DM$9:DM417)*RLR</f>
        <v>120</v>
      </c>
      <c r="DO417" s="90">
        <f>DN417-SUM(DP$9:DP417)</f>
        <v>5.6040374407018305</v>
      </c>
      <c r="DP417" s="89">
        <f t="shared" si="138"/>
        <v>4.2347889980114635E-2</v>
      </c>
      <c r="DQ417" s="90">
        <f>SUM(DP$9:DP417)*RRF</f>
        <v>80.077173791508713</v>
      </c>
      <c r="DS417" s="2">
        <f t="shared" si="131"/>
        <v>1.5</v>
      </c>
      <c r="DT417" s="2">
        <f t="shared" si="132"/>
        <v>0.75</v>
      </c>
    </row>
    <row r="418" spans="90:124" x14ac:dyDescent="0.25">
      <c r="CL418" s="14">
        <f t="shared" si="133"/>
        <v>4.09</v>
      </c>
      <c r="CM418" s="59">
        <f>IF('Baseline model'!$B$4="AY",0,IFERROR(P*INDEX('UWYr writing pattern'!$C$4:$C$18,MATCH('Baseline model'!$CL418,'UWYr writing pattern'!$A$4:$A$18,0)) / 25,CM417))</f>
        <v>0</v>
      </c>
      <c r="CN418" s="36">
        <f t="shared" si="134"/>
        <v>0.20673703030877266</v>
      </c>
      <c r="CP418" s="34">
        <f t="shared" si="135"/>
        <v>3.1482796493721727E-3</v>
      </c>
      <c r="CQ418" s="31">
        <f>SUM($CP$9:CP418)*RLR</f>
        <v>119.75191556362935</v>
      </c>
      <c r="CR418" s="32"/>
      <c r="CS418" s="36">
        <f>CQ418-SUM($CU$9:CU418)</f>
        <v>10.54441533965371</v>
      </c>
      <c r="CU418" s="31">
        <f t="shared" si="136"/>
        <v>7.9652171819202491E-2</v>
      </c>
      <c r="CV418" s="36">
        <f>SUM($CU$9:CU418)*RRF</f>
        <v>76.445250156782947</v>
      </c>
      <c r="CW418" s="33"/>
      <c r="CX418" s="36">
        <f t="shared" si="121"/>
        <v>86.989665496436658</v>
      </c>
      <c r="CY418" s="33"/>
      <c r="CZ418" s="31">
        <f t="shared" si="122"/>
        <v>0.17365910545936902</v>
      </c>
      <c r="DA418" s="31">
        <f t="shared" si="123"/>
        <v>7.3810907377575967</v>
      </c>
      <c r="DB418" s="31">
        <f t="shared" si="124"/>
        <v>7.5547498432169657</v>
      </c>
      <c r="DC418" s="31">
        <f t="shared" si="125"/>
        <v>-2.9896654964366576</v>
      </c>
      <c r="DD418" s="31"/>
      <c r="DE418" s="33">
        <f t="shared" si="126"/>
        <v>0.91006250186646365</v>
      </c>
      <c r="DF418" s="33">
        <f t="shared" si="127"/>
        <v>1.0355912559099603</v>
      </c>
      <c r="DG418" s="3"/>
      <c r="DH418" s="33">
        <f t="shared" si="128"/>
        <v>0.99793262969691132</v>
      </c>
      <c r="DI418" s="93">
        <f t="shared" si="129"/>
        <v>0.95346264706835215</v>
      </c>
      <c r="DJ418" s="3">
        <f t="shared" si="130"/>
        <v>0.95364994033419526</v>
      </c>
      <c r="DL418" s="90">
        <f t="shared" si="139"/>
        <v>0</v>
      </c>
      <c r="DM418" s="91">
        <f t="shared" si="137"/>
        <v>0</v>
      </c>
      <c r="DN418" s="89">
        <f>SUM(DM$9:DM418)*RLR</f>
        <v>120</v>
      </c>
      <c r="DO418" s="90">
        <f>DN418-SUM(DP$9:DP418)</f>
        <v>5.5620071598965666</v>
      </c>
      <c r="DP418" s="89">
        <f t="shared" si="138"/>
        <v>4.2030280805263727E-2</v>
      </c>
      <c r="DQ418" s="90">
        <f>SUM(DP$9:DP418)*RRF</f>
        <v>80.106594988072402</v>
      </c>
      <c r="DS418" s="2">
        <f t="shared" si="131"/>
        <v>1.5</v>
      </c>
      <c r="DT418" s="2">
        <f t="shared" si="132"/>
        <v>0.75</v>
      </c>
    </row>
    <row r="419" spans="90:124" x14ac:dyDescent="0.25">
      <c r="CL419" s="14">
        <f t="shared" si="133"/>
        <v>4.0999999999999996</v>
      </c>
      <c r="CM419" s="59">
        <f>IF('Baseline model'!$B$4="AY",0,IFERROR(P*INDEX('UWYr writing pattern'!$C$4:$C$18,MATCH('Baseline model'!$CL419,'UWYr writing pattern'!$A$4:$A$18,0)) / 25,CM418))</f>
        <v>0</v>
      </c>
      <c r="CN419" s="36">
        <f t="shared" si="134"/>
        <v>0.20363597485414106</v>
      </c>
      <c r="CP419" s="34">
        <f t="shared" si="135"/>
        <v>3.1010554546315899E-3</v>
      </c>
      <c r="CQ419" s="31">
        <f>SUM($CP$9:CP419)*RLR</f>
        <v>119.75563683017491</v>
      </c>
      <c r="CR419" s="32"/>
      <c r="CS419" s="36">
        <f>CQ419-SUM($CU$9:CU419)</f>
        <v>10.469053491151868</v>
      </c>
      <c r="CU419" s="31">
        <f t="shared" si="136"/>
        <v>7.9083115047402827E-2</v>
      </c>
      <c r="CV419" s="36">
        <f>SUM($CU$9:CU419)*RRF</f>
        <v>76.500608337316123</v>
      </c>
      <c r="CW419" s="33"/>
      <c r="CX419" s="36">
        <f t="shared" si="121"/>
        <v>86.969661828467991</v>
      </c>
      <c r="CY419" s="33"/>
      <c r="CZ419" s="31">
        <f t="shared" si="122"/>
        <v>0.17105421887747846</v>
      </c>
      <c r="DA419" s="31">
        <f t="shared" si="123"/>
        <v>7.3283374438063076</v>
      </c>
      <c r="DB419" s="31">
        <f t="shared" si="124"/>
        <v>7.4993916626837862</v>
      </c>
      <c r="DC419" s="31">
        <f t="shared" si="125"/>
        <v>-2.9696618284679914</v>
      </c>
      <c r="DD419" s="31"/>
      <c r="DE419" s="33">
        <f t="shared" si="126"/>
        <v>0.91072152782519189</v>
      </c>
      <c r="DF419" s="33">
        <f t="shared" si="127"/>
        <v>1.0353531170055714</v>
      </c>
      <c r="DG419" s="3"/>
      <c r="DH419" s="33">
        <f t="shared" si="128"/>
        <v>0.99796364025145756</v>
      </c>
      <c r="DI419" s="93">
        <f t="shared" si="129"/>
        <v>0.95381037161831983</v>
      </c>
      <c r="DJ419" s="3">
        <f t="shared" si="130"/>
        <v>0.95399756578168871</v>
      </c>
      <c r="DL419" s="90">
        <f t="shared" si="139"/>
        <v>0</v>
      </c>
      <c r="DM419" s="91">
        <f t="shared" si="137"/>
        <v>0</v>
      </c>
      <c r="DN419" s="89">
        <f>SUM(DM$9:DM419)*RLR</f>
        <v>120</v>
      </c>
      <c r="DO419" s="90">
        <f>DN419-SUM(DP$9:DP419)</f>
        <v>5.5202921061973456</v>
      </c>
      <c r="DP419" s="89">
        <f t="shared" si="138"/>
        <v>4.171505369922425E-2</v>
      </c>
      <c r="DQ419" s="90">
        <f>SUM(DP$9:DP419)*RRF</f>
        <v>80.135795525661848</v>
      </c>
      <c r="DS419" s="2">
        <f t="shared" si="131"/>
        <v>1.5</v>
      </c>
      <c r="DT419" s="2">
        <f t="shared" si="132"/>
        <v>0.75</v>
      </c>
    </row>
    <row r="420" spans="90:124" x14ac:dyDescent="0.25">
      <c r="CL420" s="14">
        <f t="shared" si="133"/>
        <v>4.1100000000000003</v>
      </c>
      <c r="CM420" s="59">
        <f>IF('Baseline model'!$B$4="AY",0,IFERROR(P*INDEX('UWYr writing pattern'!$C$4:$C$18,MATCH('Baseline model'!$CL420,'UWYr writing pattern'!$A$4:$A$18,0)) / 25,CM419))</f>
        <v>0</v>
      </c>
      <c r="CN420" s="36">
        <f t="shared" si="134"/>
        <v>0.20058143523132896</v>
      </c>
      <c r="CP420" s="34">
        <f t="shared" si="135"/>
        <v>3.0545396228121159E-3</v>
      </c>
      <c r="CQ420" s="31">
        <f>SUM($CP$9:CP420)*RLR</f>
        <v>119.75930227772228</v>
      </c>
      <c r="CR420" s="32"/>
      <c r="CS420" s="36">
        <f>CQ420-SUM($CU$9:CU420)</f>
        <v>10.3942010375156</v>
      </c>
      <c r="CU420" s="31">
        <f t="shared" si="136"/>
        <v>7.8517901183639008E-2</v>
      </c>
      <c r="CV420" s="36">
        <f>SUM($CU$9:CU420)*RRF</f>
        <v>76.55557086814467</v>
      </c>
      <c r="CW420" s="33"/>
      <c r="CX420" s="36">
        <f t="shared" si="121"/>
        <v>86.94977190566027</v>
      </c>
      <c r="CY420" s="33"/>
      <c r="CZ420" s="31">
        <f t="shared" si="122"/>
        <v>0.1684884055943163</v>
      </c>
      <c r="DA420" s="31">
        <f t="shared" si="123"/>
        <v>7.2759407262609193</v>
      </c>
      <c r="DB420" s="31">
        <f t="shared" si="124"/>
        <v>7.4444291318552356</v>
      </c>
      <c r="DC420" s="31">
        <f t="shared" si="125"/>
        <v>-2.9497719056602705</v>
      </c>
      <c r="DD420" s="31"/>
      <c r="DE420" s="33">
        <f t="shared" si="126"/>
        <v>0.91137584366838897</v>
      </c>
      <c r="DF420" s="33">
        <f t="shared" si="127"/>
        <v>1.0351163322102412</v>
      </c>
      <c r="DG420" s="3"/>
      <c r="DH420" s="33">
        <f t="shared" si="128"/>
        <v>0.99799418564768572</v>
      </c>
      <c r="DI420" s="93">
        <f t="shared" si="129"/>
        <v>0.95415549798951216</v>
      </c>
      <c r="DJ420" s="3">
        <f t="shared" si="130"/>
        <v>0.95434258403832606</v>
      </c>
      <c r="DL420" s="90">
        <f t="shared" si="139"/>
        <v>0</v>
      </c>
      <c r="DM420" s="91">
        <f t="shared" si="137"/>
        <v>0</v>
      </c>
      <c r="DN420" s="89">
        <f>SUM(DM$9:DM420)*RLR</f>
        <v>120</v>
      </c>
      <c r="DO420" s="90">
        <f>DN420-SUM(DP$9:DP420)</f>
        <v>5.4788899154008703</v>
      </c>
      <c r="DP420" s="89">
        <f t="shared" si="138"/>
        <v>4.1402190796480096E-2</v>
      </c>
      <c r="DQ420" s="90">
        <f>SUM(DP$9:DP420)*RRF</f>
        <v>80.164777059219389</v>
      </c>
      <c r="DS420" s="2">
        <f t="shared" si="131"/>
        <v>1.5</v>
      </c>
      <c r="DT420" s="2">
        <f t="shared" si="132"/>
        <v>0.75</v>
      </c>
    </row>
    <row r="421" spans="90:124" x14ac:dyDescent="0.25">
      <c r="CL421" s="14">
        <f t="shared" si="133"/>
        <v>4.12</v>
      </c>
      <c r="CM421" s="59">
        <f>IF('Baseline model'!$B$4="AY",0,IFERROR(P*INDEX('UWYr writing pattern'!$C$4:$C$18,MATCH('Baseline model'!$CL421,'UWYr writing pattern'!$A$4:$A$18,0)) / 25,CM420))</f>
        <v>0</v>
      </c>
      <c r="CN421" s="36">
        <f t="shared" si="134"/>
        <v>0.19757271370285903</v>
      </c>
      <c r="CP421" s="34">
        <f t="shared" si="135"/>
        <v>3.0087215284699343E-3</v>
      </c>
      <c r="CQ421" s="31">
        <f>SUM($CP$9:CP421)*RLR</f>
        <v>119.76291274355646</v>
      </c>
      <c r="CR421" s="32"/>
      <c r="CS421" s="36">
        <f>CQ421-SUM($CU$9:CU421)</f>
        <v>10.319854995568406</v>
      </c>
      <c r="CU421" s="31">
        <f t="shared" si="136"/>
        <v>7.7956507781367007E-2</v>
      </c>
      <c r="CV421" s="36">
        <f>SUM($CU$9:CU421)*RRF</f>
        <v>76.610140423591631</v>
      </c>
      <c r="CW421" s="33"/>
      <c r="CX421" s="36">
        <f t="shared" si="121"/>
        <v>86.929995419160036</v>
      </c>
      <c r="CY421" s="33"/>
      <c r="CZ421" s="31">
        <f t="shared" si="122"/>
        <v>0.16596107951040157</v>
      </c>
      <c r="DA421" s="31">
        <f t="shared" si="123"/>
        <v>7.2238984968978839</v>
      </c>
      <c r="DB421" s="31">
        <f t="shared" si="124"/>
        <v>7.3898595764082851</v>
      </c>
      <c r="DC421" s="31">
        <f t="shared" si="125"/>
        <v>-2.9299954191600364</v>
      </c>
      <c r="DD421" s="31"/>
      <c r="DE421" s="33">
        <f t="shared" si="126"/>
        <v>0.91202548123323368</v>
      </c>
      <c r="DF421" s="33">
        <f t="shared" si="127"/>
        <v>1.0348808978471433</v>
      </c>
      <c r="DG421" s="3"/>
      <c r="DH421" s="33">
        <f t="shared" si="128"/>
        <v>0.99802427286297046</v>
      </c>
      <c r="DI421" s="93">
        <f t="shared" si="129"/>
        <v>0.95449804559537843</v>
      </c>
      <c r="DJ421" s="3">
        <f t="shared" si="130"/>
        <v>0.95468501465803846</v>
      </c>
      <c r="DL421" s="90">
        <f t="shared" si="139"/>
        <v>0</v>
      </c>
      <c r="DM421" s="91">
        <f t="shared" si="137"/>
        <v>0</v>
      </c>
      <c r="DN421" s="89">
        <f>SUM(DM$9:DM421)*RLR</f>
        <v>120</v>
      </c>
      <c r="DO421" s="90">
        <f>DN421-SUM(DP$9:DP421)</f>
        <v>5.4377982410353667</v>
      </c>
      <c r="DP421" s="89">
        <f t="shared" si="138"/>
        <v>4.1091674365506529E-2</v>
      </c>
      <c r="DQ421" s="90">
        <f>SUM(DP$9:DP421)*RRF</f>
        <v>80.193541231275233</v>
      </c>
      <c r="DS421" s="2">
        <f t="shared" si="131"/>
        <v>1.5</v>
      </c>
      <c r="DT421" s="2">
        <f t="shared" si="132"/>
        <v>0.75</v>
      </c>
    </row>
    <row r="422" spans="90:124" x14ac:dyDescent="0.25">
      <c r="CL422" s="14">
        <f t="shared" si="133"/>
        <v>4.13</v>
      </c>
      <c r="CM422" s="59">
        <f>IF('Baseline model'!$B$4="AY",0,IFERROR(P*INDEX('UWYr writing pattern'!$C$4:$C$18,MATCH('Baseline model'!$CL422,'UWYr writing pattern'!$A$4:$A$18,0)) / 25,CM421))</f>
        <v>0</v>
      </c>
      <c r="CN422" s="36">
        <f t="shared" si="134"/>
        <v>0.19460912299731614</v>
      </c>
      <c r="CP422" s="34">
        <f t="shared" si="135"/>
        <v>2.9635907055428857E-3</v>
      </c>
      <c r="CQ422" s="31">
        <f>SUM($CP$9:CP422)*RLR</f>
        <v>119.76646905240311</v>
      </c>
      <c r="CR422" s="32"/>
      <c r="CS422" s="36">
        <f>CQ422-SUM($CU$9:CU422)</f>
        <v>10.246012391948298</v>
      </c>
      <c r="CU422" s="31">
        <f t="shared" si="136"/>
        <v>7.7398912466763045E-2</v>
      </c>
      <c r="CV422" s="36">
        <f>SUM($CU$9:CU422)*RRF</f>
        <v>76.664319662318363</v>
      </c>
      <c r="CW422" s="33"/>
      <c r="CX422" s="36">
        <f t="shared" si="121"/>
        <v>86.910332054266661</v>
      </c>
      <c r="CY422" s="33"/>
      <c r="CZ422" s="31">
        <f t="shared" si="122"/>
        <v>0.16347166331774554</v>
      </c>
      <c r="DA422" s="31">
        <f t="shared" si="123"/>
        <v>7.1722086743638078</v>
      </c>
      <c r="DB422" s="31">
        <f t="shared" si="124"/>
        <v>7.3356803376815538</v>
      </c>
      <c r="DC422" s="31">
        <f t="shared" si="125"/>
        <v>-2.9103320542666609</v>
      </c>
      <c r="DD422" s="31"/>
      <c r="DE422" s="33">
        <f t="shared" si="126"/>
        <v>0.91267047217045671</v>
      </c>
      <c r="DF422" s="33">
        <f t="shared" si="127"/>
        <v>1.0346468101698412</v>
      </c>
      <c r="DG422" s="3"/>
      <c r="DH422" s="33">
        <f t="shared" si="128"/>
        <v>0.99805390877002587</v>
      </c>
      <c r="DI422" s="93">
        <f t="shared" si="129"/>
        <v>0.95483803370431186</v>
      </c>
      <c r="DJ422" s="3">
        <f t="shared" si="130"/>
        <v>0.95502487704810335</v>
      </c>
      <c r="DL422" s="90">
        <f t="shared" si="139"/>
        <v>0</v>
      </c>
      <c r="DM422" s="91">
        <f t="shared" si="137"/>
        <v>0</v>
      </c>
      <c r="DN422" s="89">
        <f>SUM(DM$9:DM422)*RLR</f>
        <v>120</v>
      </c>
      <c r="DO422" s="90">
        <f>DN422-SUM(DP$9:DP422)</f>
        <v>5.3970147542275981</v>
      </c>
      <c r="DP422" s="89">
        <f t="shared" si="138"/>
        <v>4.0783486807765251E-2</v>
      </c>
      <c r="DQ422" s="90">
        <f>SUM(DP$9:DP422)*RRF</f>
        <v>80.222089672040681</v>
      </c>
      <c r="DS422" s="2">
        <f t="shared" si="131"/>
        <v>1.5</v>
      </c>
      <c r="DT422" s="2">
        <f t="shared" si="132"/>
        <v>0.75</v>
      </c>
    </row>
    <row r="423" spans="90:124" x14ac:dyDescent="0.25">
      <c r="CL423" s="14">
        <f t="shared" si="133"/>
        <v>4.1399999999999997</v>
      </c>
      <c r="CM423" s="59">
        <f>IF('Baseline model'!$B$4="AY",0,IFERROR(P*INDEX('UWYr writing pattern'!$C$4:$C$18,MATCH('Baseline model'!$CL423,'UWYr writing pattern'!$A$4:$A$18,0)) / 25,CM422))</f>
        <v>0</v>
      </c>
      <c r="CN423" s="36">
        <f t="shared" si="134"/>
        <v>0.19168998615235641</v>
      </c>
      <c r="CP423" s="34">
        <f t="shared" si="135"/>
        <v>2.9191368449597421E-3</v>
      </c>
      <c r="CQ423" s="31">
        <f>SUM($CP$9:CP423)*RLR</f>
        <v>119.76997201661706</v>
      </c>
      <c r="CR423" s="32"/>
      <c r="CS423" s="36">
        <f>CQ423-SUM($CU$9:CU423)</f>
        <v>10.172670263222642</v>
      </c>
      <c r="CU423" s="31">
        <f t="shared" si="136"/>
        <v>7.6845092939612239E-2</v>
      </c>
      <c r="CV423" s="36">
        <f>SUM($CU$9:CU423)*RRF</f>
        <v>76.718111227376085</v>
      </c>
      <c r="CW423" s="33"/>
      <c r="CX423" s="36">
        <f t="shared" si="121"/>
        <v>86.890781490598727</v>
      </c>
      <c r="CY423" s="33"/>
      <c r="CZ423" s="31">
        <f t="shared" si="122"/>
        <v>0.16101958836797936</v>
      </c>
      <c r="DA423" s="31">
        <f t="shared" si="123"/>
        <v>7.1208691842558487</v>
      </c>
      <c r="DB423" s="31">
        <f t="shared" si="124"/>
        <v>7.2818887726238284</v>
      </c>
      <c r="DC423" s="31">
        <f t="shared" si="125"/>
        <v>-2.8907814905987266</v>
      </c>
      <c r="DD423" s="31"/>
      <c r="DE423" s="33">
        <f t="shared" si="126"/>
        <v>0.91331084794495343</v>
      </c>
      <c r="DF423" s="33">
        <f t="shared" si="127"/>
        <v>1.0344140653642706</v>
      </c>
      <c r="DG423" s="3"/>
      <c r="DH423" s="33">
        <f t="shared" si="128"/>
        <v>0.99808310013847545</v>
      </c>
      <c r="DI423" s="93">
        <f t="shared" si="129"/>
        <v>0.95517548144073317</v>
      </c>
      <c r="DJ423" s="3">
        <f t="shared" si="130"/>
        <v>0.95536219047024251</v>
      </c>
      <c r="DL423" s="90">
        <f t="shared" si="139"/>
        <v>0</v>
      </c>
      <c r="DM423" s="91">
        <f t="shared" si="137"/>
        <v>0</v>
      </c>
      <c r="DN423" s="89">
        <f>SUM(DM$9:DM423)*RLR</f>
        <v>120</v>
      </c>
      <c r="DO423" s="90">
        <f>DN423-SUM(DP$9:DP423)</f>
        <v>5.3565371435708897</v>
      </c>
      <c r="DP423" s="89">
        <f t="shared" si="138"/>
        <v>4.0477610656706985E-2</v>
      </c>
      <c r="DQ423" s="90">
        <f>SUM(DP$9:DP423)*RRF</f>
        <v>80.25042399950037</v>
      </c>
      <c r="DS423" s="2">
        <f t="shared" si="131"/>
        <v>1.5</v>
      </c>
      <c r="DT423" s="2">
        <f t="shared" si="132"/>
        <v>0.75</v>
      </c>
    </row>
    <row r="424" spans="90:124" x14ac:dyDescent="0.25">
      <c r="CL424" s="14">
        <f t="shared" si="133"/>
        <v>4.1500000000000004</v>
      </c>
      <c r="CM424" s="59">
        <f>IF('Baseline model'!$B$4="AY",0,IFERROR(P*INDEX('UWYr writing pattern'!$C$4:$C$18,MATCH('Baseline model'!$CL424,'UWYr writing pattern'!$A$4:$A$18,0)) / 25,CM423))</f>
        <v>0</v>
      </c>
      <c r="CN424" s="36">
        <f t="shared" si="134"/>
        <v>0.18881463636007106</v>
      </c>
      <c r="CP424" s="34">
        <f t="shared" si="135"/>
        <v>2.875349792285346E-3</v>
      </c>
      <c r="CQ424" s="31">
        <f>SUM($CP$9:CP424)*RLR</f>
        <v>119.77342243636781</v>
      </c>
      <c r="CR424" s="32"/>
      <c r="CS424" s="36">
        <f>CQ424-SUM($CU$9:CU424)</f>
        <v>10.099825655999226</v>
      </c>
      <c r="CU424" s="31">
        <f t="shared" si="136"/>
        <v>7.6295026974169816E-2</v>
      </c>
      <c r="CV424" s="36">
        <f>SUM($CU$9:CU424)*RRF</f>
        <v>76.771517746257999</v>
      </c>
      <c r="CW424" s="33"/>
      <c r="CX424" s="36">
        <f t="shared" si="121"/>
        <v>86.871343402257224</v>
      </c>
      <c r="CY424" s="33"/>
      <c r="CZ424" s="31">
        <f t="shared" si="122"/>
        <v>0.15860429454245967</v>
      </c>
      <c r="DA424" s="31">
        <f t="shared" si="123"/>
        <v>7.0698779591994576</v>
      </c>
      <c r="DB424" s="31">
        <f t="shared" si="124"/>
        <v>7.2284822537419169</v>
      </c>
      <c r="DC424" s="31">
        <f t="shared" si="125"/>
        <v>-2.8713434022572244</v>
      </c>
      <c r="DD424" s="31"/>
      <c r="DE424" s="33">
        <f t="shared" si="126"/>
        <v>0.91394663983640478</v>
      </c>
      <c r="DF424" s="33">
        <f t="shared" si="127"/>
        <v>1.0341826595506813</v>
      </c>
      <c r="DG424" s="3"/>
      <c r="DH424" s="33">
        <f t="shared" si="128"/>
        <v>0.99811185363639843</v>
      </c>
      <c r="DI424" s="93">
        <f t="shared" si="129"/>
        <v>0.95551040778616647</v>
      </c>
      <c r="DJ424" s="3">
        <f t="shared" si="130"/>
        <v>0.95569697404171572</v>
      </c>
      <c r="DL424" s="90">
        <f t="shared" si="139"/>
        <v>0</v>
      </c>
      <c r="DM424" s="91">
        <f t="shared" si="137"/>
        <v>0</v>
      </c>
      <c r="DN424" s="89">
        <f>SUM(DM$9:DM424)*RLR</f>
        <v>120</v>
      </c>
      <c r="DO424" s="90">
        <f>DN424-SUM(DP$9:DP424)</f>
        <v>5.316363114994104</v>
      </c>
      <c r="DP424" s="89">
        <f t="shared" si="138"/>
        <v>4.0174028576781672E-2</v>
      </c>
      <c r="DQ424" s="90">
        <f>SUM(DP$9:DP424)*RRF</f>
        <v>80.278545819504117</v>
      </c>
      <c r="DS424" s="2">
        <f t="shared" si="131"/>
        <v>1.5</v>
      </c>
      <c r="DT424" s="2">
        <f t="shared" si="132"/>
        <v>0.75</v>
      </c>
    </row>
    <row r="425" spans="90:124" x14ac:dyDescent="0.25">
      <c r="CL425" s="14">
        <f t="shared" si="133"/>
        <v>4.16</v>
      </c>
      <c r="CM425" s="59">
        <f>IF('Baseline model'!$B$4="AY",0,IFERROR(P*INDEX('UWYr writing pattern'!$C$4:$C$18,MATCH('Baseline model'!$CL425,'UWYr writing pattern'!$A$4:$A$18,0)) / 25,CM424))</f>
        <v>0</v>
      </c>
      <c r="CN425" s="36">
        <f t="shared" si="134"/>
        <v>0.18598241681467001</v>
      </c>
      <c r="CP425" s="34">
        <f t="shared" si="135"/>
        <v>2.8322195454010659E-3</v>
      </c>
      <c r="CQ425" s="31">
        <f>SUM($CP$9:CP425)*RLR</f>
        <v>119.77682109982229</v>
      </c>
      <c r="CR425" s="32"/>
      <c r="CS425" s="36">
        <f>CQ425-SUM($CU$9:CU425)</f>
        <v>10.027475627033709</v>
      </c>
      <c r="CU425" s="31">
        <f t="shared" si="136"/>
        <v>7.5748692419994199E-2</v>
      </c>
      <c r="CV425" s="36">
        <f>SUM($CU$9:CU425)*RRF</f>
        <v>76.824541830952001</v>
      </c>
      <c r="CW425" s="33"/>
      <c r="CX425" s="36">
        <f t="shared" si="121"/>
        <v>86.85201745798571</v>
      </c>
      <c r="CY425" s="33"/>
      <c r="CZ425" s="31">
        <f t="shared" si="122"/>
        <v>0.15622523012432279</v>
      </c>
      <c r="DA425" s="31">
        <f t="shared" si="123"/>
        <v>7.0192329389235963</v>
      </c>
      <c r="DB425" s="31">
        <f t="shared" si="124"/>
        <v>7.1754581690479196</v>
      </c>
      <c r="DC425" s="31">
        <f t="shared" si="125"/>
        <v>-2.8520174579857098</v>
      </c>
      <c r="DD425" s="31"/>
      <c r="DE425" s="33">
        <f t="shared" si="126"/>
        <v>0.91457787893990472</v>
      </c>
      <c r="DF425" s="33">
        <f t="shared" si="127"/>
        <v>1.0339525887855441</v>
      </c>
      <c r="DG425" s="3"/>
      <c r="DH425" s="33">
        <f t="shared" si="128"/>
        <v>0.99814017583185233</v>
      </c>
      <c r="DI425" s="93">
        <f t="shared" si="129"/>
        <v>0.95584283158030714</v>
      </c>
      <c r="DJ425" s="3">
        <f t="shared" si="130"/>
        <v>0.95602924673640288</v>
      </c>
      <c r="DL425" s="90">
        <f t="shared" si="139"/>
        <v>0</v>
      </c>
      <c r="DM425" s="91">
        <f t="shared" si="137"/>
        <v>0</v>
      </c>
      <c r="DN425" s="89">
        <f>SUM(DM$9:DM425)*RLR</f>
        <v>120</v>
      </c>
      <c r="DO425" s="90">
        <f>DN425-SUM(DP$9:DP425)</f>
        <v>5.2764903916316541</v>
      </c>
      <c r="DP425" s="89">
        <f t="shared" si="138"/>
        <v>3.9872723362455779E-2</v>
      </c>
      <c r="DQ425" s="90">
        <f>SUM(DP$9:DP425)*RRF</f>
        <v>80.306456725857842</v>
      </c>
      <c r="DS425" s="2">
        <f t="shared" si="131"/>
        <v>1.5</v>
      </c>
      <c r="DT425" s="2">
        <f t="shared" si="132"/>
        <v>0.75</v>
      </c>
    </row>
    <row r="426" spans="90:124" x14ac:dyDescent="0.25">
      <c r="CL426" s="14">
        <f t="shared" si="133"/>
        <v>4.17</v>
      </c>
      <c r="CM426" s="59">
        <f>IF('Baseline model'!$B$4="AY",0,IFERROR(P*INDEX('UWYr writing pattern'!$C$4:$C$18,MATCH('Baseline model'!$CL426,'UWYr writing pattern'!$A$4:$A$18,0)) / 25,CM425))</f>
        <v>0</v>
      </c>
      <c r="CN426" s="36">
        <f t="shared" si="134"/>
        <v>0.18319268056244997</v>
      </c>
      <c r="CP426" s="34">
        <f t="shared" si="135"/>
        <v>2.7897362522200505E-3</v>
      </c>
      <c r="CQ426" s="31">
        <f>SUM($CP$9:CP426)*RLR</f>
        <v>119.78016878332497</v>
      </c>
      <c r="CR426" s="32"/>
      <c r="CS426" s="36">
        <f>CQ426-SUM($CU$9:CU426)</f>
        <v>9.9556172433336343</v>
      </c>
      <c r="CU426" s="31">
        <f t="shared" si="136"/>
        <v>7.5206067202752816E-2</v>
      </c>
      <c r="CV426" s="36">
        <f>SUM($CU$9:CU426)*RRF</f>
        <v>76.877186077993926</v>
      </c>
      <c r="CW426" s="33"/>
      <c r="CX426" s="36">
        <f t="shared" si="121"/>
        <v>86.83280332132756</v>
      </c>
      <c r="CY426" s="33"/>
      <c r="CZ426" s="31">
        <f t="shared" si="122"/>
        <v>0.15388185167245796</v>
      </c>
      <c r="DA426" s="31">
        <f t="shared" si="123"/>
        <v>6.968932070333544</v>
      </c>
      <c r="DB426" s="31">
        <f t="shared" si="124"/>
        <v>7.1228139220060021</v>
      </c>
      <c r="DC426" s="31">
        <f t="shared" si="125"/>
        <v>-2.8328033213275603</v>
      </c>
      <c r="DD426" s="31"/>
      <c r="DE426" s="33">
        <f t="shared" si="126"/>
        <v>0.91520459616659433</v>
      </c>
      <c r="DF426" s="33">
        <f t="shared" si="127"/>
        <v>1.0337238490634233</v>
      </c>
      <c r="DG426" s="3"/>
      <c r="DH426" s="33">
        <f t="shared" si="128"/>
        <v>0.99816807319437473</v>
      </c>
      <c r="DI426" s="93">
        <f t="shared" si="129"/>
        <v>0.95617277152208113</v>
      </c>
      <c r="DJ426" s="3">
        <f t="shared" si="130"/>
        <v>0.95635902738587986</v>
      </c>
      <c r="DL426" s="90">
        <f t="shared" si="139"/>
        <v>0</v>
      </c>
      <c r="DM426" s="91">
        <f t="shared" si="137"/>
        <v>0</v>
      </c>
      <c r="DN426" s="89">
        <f>SUM(DM$9:DM426)*RLR</f>
        <v>120</v>
      </c>
      <c r="DO426" s="90">
        <f>DN426-SUM(DP$9:DP426)</f>
        <v>5.2369167136944128</v>
      </c>
      <c r="DP426" s="89">
        <f t="shared" si="138"/>
        <v>3.9573677937237407E-2</v>
      </c>
      <c r="DQ426" s="90">
        <f>SUM(DP$9:DP426)*RRF</f>
        <v>80.334158300413904</v>
      </c>
      <c r="DS426" s="2">
        <f t="shared" si="131"/>
        <v>1.5</v>
      </c>
      <c r="DT426" s="2">
        <f t="shared" si="132"/>
        <v>0.75</v>
      </c>
    </row>
    <row r="427" spans="90:124" x14ac:dyDescent="0.25">
      <c r="CL427" s="14">
        <f t="shared" si="133"/>
        <v>4.18</v>
      </c>
      <c r="CM427" s="59">
        <f>IF('Baseline model'!$B$4="AY",0,IFERROR(P*INDEX('UWYr writing pattern'!$C$4:$C$18,MATCH('Baseline model'!$CL427,'UWYr writing pattern'!$A$4:$A$18,0)) / 25,CM426))</f>
        <v>0</v>
      </c>
      <c r="CN427" s="36">
        <f t="shared" si="134"/>
        <v>0.18044479035401323</v>
      </c>
      <c r="CP427" s="34">
        <f t="shared" si="135"/>
        <v>2.7478902084367494E-3</v>
      </c>
      <c r="CQ427" s="31">
        <f>SUM($CP$9:CP427)*RLR</f>
        <v>119.78346625157509</v>
      </c>
      <c r="CR427" s="32"/>
      <c r="CS427" s="36">
        <f>CQ427-SUM($CU$9:CU427)</f>
        <v>9.8842475822587517</v>
      </c>
      <c r="CU427" s="31">
        <f t="shared" si="136"/>
        <v>7.466712932500226E-2</v>
      </c>
      <c r="CV427" s="36">
        <f>SUM($CU$9:CU427)*RRF</f>
        <v>76.92945306852144</v>
      </c>
      <c r="CW427" s="33"/>
      <c r="CX427" s="36">
        <f t="shared" si="121"/>
        <v>86.813700650780191</v>
      </c>
      <c r="CY427" s="33"/>
      <c r="CZ427" s="31">
        <f t="shared" si="122"/>
        <v>0.15157362389737111</v>
      </c>
      <c r="DA427" s="31">
        <f t="shared" si="123"/>
        <v>6.9189733075811262</v>
      </c>
      <c r="DB427" s="31">
        <f t="shared" si="124"/>
        <v>7.0705469314784972</v>
      </c>
      <c r="DC427" s="31">
        <f t="shared" si="125"/>
        <v>-2.8137006507801914</v>
      </c>
      <c r="DD427" s="31"/>
      <c r="DE427" s="33">
        <f t="shared" si="126"/>
        <v>0.9158268222443029</v>
      </c>
      <c r="DF427" s="33">
        <f t="shared" si="127"/>
        <v>1.0334964363188117</v>
      </c>
      <c r="DG427" s="3"/>
      <c r="DH427" s="33">
        <f t="shared" si="128"/>
        <v>0.99819555209645905</v>
      </c>
      <c r="DI427" s="93">
        <f t="shared" si="129"/>
        <v>0.95650024617069729</v>
      </c>
      <c r="DJ427" s="3">
        <f t="shared" si="130"/>
        <v>0.95668633468048569</v>
      </c>
      <c r="DL427" s="90">
        <f t="shared" si="139"/>
        <v>0</v>
      </c>
      <c r="DM427" s="91">
        <f t="shared" si="137"/>
        <v>0</v>
      </c>
      <c r="DN427" s="89">
        <f>SUM(DM$9:DM427)*RLR</f>
        <v>120</v>
      </c>
      <c r="DO427" s="90">
        <f>DN427-SUM(DP$9:DP427)</f>
        <v>5.1976398383417006</v>
      </c>
      <c r="DP427" s="89">
        <f t="shared" si="138"/>
        <v>3.9276875352708095E-2</v>
      </c>
      <c r="DQ427" s="90">
        <f>SUM(DP$9:DP427)*RRF</f>
        <v>80.361652113160801</v>
      </c>
      <c r="DS427" s="2">
        <f t="shared" si="131"/>
        <v>1.5</v>
      </c>
      <c r="DT427" s="2">
        <f t="shared" si="132"/>
        <v>0.75</v>
      </c>
    </row>
    <row r="428" spans="90:124" x14ac:dyDescent="0.25">
      <c r="CL428" s="14">
        <f t="shared" si="133"/>
        <v>4.1900000000000004</v>
      </c>
      <c r="CM428" s="59">
        <f>IF('Baseline model'!$B$4="AY",0,IFERROR(P*INDEX('UWYr writing pattern'!$C$4:$C$18,MATCH('Baseline model'!$CL428,'UWYr writing pattern'!$A$4:$A$18,0)) / 25,CM427))</f>
        <v>0</v>
      </c>
      <c r="CN428" s="36">
        <f t="shared" si="134"/>
        <v>0.17773811849870302</v>
      </c>
      <c r="CP428" s="34">
        <f t="shared" si="135"/>
        <v>2.7066718553101989E-3</v>
      </c>
      <c r="CQ428" s="31">
        <f>SUM($CP$9:CP428)*RLR</f>
        <v>119.78671425780146</v>
      </c>
      <c r="CR428" s="32"/>
      <c r="CS428" s="36">
        <f>CQ428-SUM($CU$9:CU428)</f>
        <v>9.8133637316181819</v>
      </c>
      <c r="CU428" s="31">
        <f t="shared" si="136"/>
        <v>7.413185686694064E-2</v>
      </c>
      <c r="CV428" s="36">
        <f>SUM($CU$9:CU428)*RRF</f>
        <v>76.981345368328292</v>
      </c>
      <c r="CW428" s="33"/>
      <c r="CX428" s="36">
        <f t="shared" si="121"/>
        <v>86.794709099946473</v>
      </c>
      <c r="CY428" s="33"/>
      <c r="CZ428" s="31">
        <f t="shared" si="122"/>
        <v>0.14930001953891053</v>
      </c>
      <c r="DA428" s="31">
        <f t="shared" si="123"/>
        <v>6.8693546121327271</v>
      </c>
      <c r="DB428" s="31">
        <f t="shared" si="124"/>
        <v>7.0186546316716374</v>
      </c>
      <c r="DC428" s="31">
        <f t="shared" si="125"/>
        <v>-2.7947090999464734</v>
      </c>
      <c r="DD428" s="31"/>
      <c r="DE428" s="33">
        <f t="shared" si="126"/>
        <v>0.91644458771819393</v>
      </c>
      <c r="DF428" s="33">
        <f t="shared" si="127"/>
        <v>1.0332703464279342</v>
      </c>
      <c r="DG428" s="3"/>
      <c r="DH428" s="33">
        <f t="shared" si="128"/>
        <v>0.99822261881501217</v>
      </c>
      <c r="DI428" s="93">
        <f t="shared" si="129"/>
        <v>0.95682527394669081</v>
      </c>
      <c r="DJ428" s="3">
        <f t="shared" si="130"/>
        <v>0.95701118717038214</v>
      </c>
      <c r="DL428" s="90">
        <f t="shared" si="139"/>
        <v>0</v>
      </c>
      <c r="DM428" s="91">
        <f t="shared" si="137"/>
        <v>0</v>
      </c>
      <c r="DN428" s="89">
        <f>SUM(DM$9:DM428)*RLR</f>
        <v>120</v>
      </c>
      <c r="DO428" s="90">
        <f>DN428-SUM(DP$9:DP428)</f>
        <v>5.1586575395541416</v>
      </c>
      <c r="DP428" s="89">
        <f t="shared" si="138"/>
        <v>3.8982298787562757E-2</v>
      </c>
      <c r="DQ428" s="90">
        <f>SUM(DP$9:DP428)*RRF</f>
        <v>80.388939722312102</v>
      </c>
      <c r="DS428" s="2">
        <f t="shared" si="131"/>
        <v>1.5</v>
      </c>
      <c r="DT428" s="2">
        <f t="shared" si="132"/>
        <v>0.75</v>
      </c>
    </row>
    <row r="429" spans="90:124" x14ac:dyDescent="0.25">
      <c r="CL429" s="14">
        <f t="shared" si="133"/>
        <v>4.2</v>
      </c>
      <c r="CM429" s="59">
        <f>IF('Baseline model'!$B$4="AY",0,IFERROR(P*INDEX('UWYr writing pattern'!$C$4:$C$18,MATCH('Baseline model'!$CL429,'UWYr writing pattern'!$A$4:$A$18,0)) / 25,CM428))</f>
        <v>0</v>
      </c>
      <c r="CN429" s="36">
        <f t="shared" si="134"/>
        <v>0.17507204672122248</v>
      </c>
      <c r="CP429" s="34">
        <f t="shared" si="135"/>
        <v>2.6660717774805455E-3</v>
      </c>
      <c r="CQ429" s="31">
        <f>SUM($CP$9:CP429)*RLR</f>
        <v>119.78991354393443</v>
      </c>
      <c r="CR429" s="32"/>
      <c r="CS429" s="36">
        <f>CQ429-SUM($CU$9:CU429)</f>
        <v>9.7429627897640074</v>
      </c>
      <c r="CU429" s="31">
        <f t="shared" si="136"/>
        <v>7.3600227987136363E-2</v>
      </c>
      <c r="CV429" s="36">
        <f>SUM($CU$9:CU429)*RRF</f>
        <v>77.032865527919299</v>
      </c>
      <c r="CW429" s="33"/>
      <c r="CX429" s="36">
        <f t="shared" si="121"/>
        <v>86.775828317683306</v>
      </c>
      <c r="CY429" s="33"/>
      <c r="CZ429" s="31">
        <f t="shared" si="122"/>
        <v>0.14706051924582686</v>
      </c>
      <c r="DA429" s="31">
        <f t="shared" si="123"/>
        <v>6.8200739528348047</v>
      </c>
      <c r="DB429" s="31">
        <f t="shared" si="124"/>
        <v>6.9671344720806312</v>
      </c>
      <c r="DC429" s="31">
        <f t="shared" si="125"/>
        <v>-2.7758283176833061</v>
      </c>
      <c r="DD429" s="31"/>
      <c r="DE429" s="33">
        <f t="shared" si="126"/>
        <v>0.91705792295142019</v>
      </c>
      <c r="DF429" s="33">
        <f t="shared" si="127"/>
        <v>1.0330455752105157</v>
      </c>
      <c r="DG429" s="3"/>
      <c r="DH429" s="33">
        <f t="shared" si="128"/>
        <v>0.99824927953278697</v>
      </c>
      <c r="DI429" s="93">
        <f t="shared" si="129"/>
        <v>0.95714787313295979</v>
      </c>
      <c r="DJ429" s="3">
        <f t="shared" si="130"/>
        <v>0.95733360326660422</v>
      </c>
      <c r="DL429" s="90">
        <f t="shared" si="139"/>
        <v>0</v>
      </c>
      <c r="DM429" s="91">
        <f t="shared" si="137"/>
        <v>0</v>
      </c>
      <c r="DN429" s="89">
        <f>SUM(DM$9:DM429)*RLR</f>
        <v>120</v>
      </c>
      <c r="DO429" s="90">
        <f>DN429-SUM(DP$9:DP429)</f>
        <v>5.1199676080074852</v>
      </c>
      <c r="DP429" s="89">
        <f t="shared" si="138"/>
        <v>3.8689931546656064E-2</v>
      </c>
      <c r="DQ429" s="90">
        <f>SUM(DP$9:DP429)*RRF</f>
        <v>80.416022674394753</v>
      </c>
      <c r="DS429" s="2">
        <f t="shared" si="131"/>
        <v>1.5</v>
      </c>
      <c r="DT429" s="2">
        <f t="shared" si="132"/>
        <v>0.75</v>
      </c>
    </row>
    <row r="430" spans="90:124" x14ac:dyDescent="0.25">
      <c r="CL430" s="14">
        <f t="shared" si="133"/>
        <v>4.21</v>
      </c>
      <c r="CM430" s="59">
        <f>IF('Baseline model'!$B$4="AY",0,IFERROR(P*INDEX('UWYr writing pattern'!$C$4:$C$18,MATCH('Baseline model'!$CL430,'UWYr writing pattern'!$A$4:$A$18,0)) / 25,CM429))</f>
        <v>0</v>
      </c>
      <c r="CN430" s="36">
        <f t="shared" si="134"/>
        <v>0.17244596602040413</v>
      </c>
      <c r="CP430" s="34">
        <f t="shared" si="135"/>
        <v>2.6260807008183372E-3</v>
      </c>
      <c r="CQ430" s="31">
        <f>SUM($CP$9:CP430)*RLR</f>
        <v>119.79306484077543</v>
      </c>
      <c r="CR430" s="32"/>
      <c r="CS430" s="36">
        <f>CQ430-SUM($CU$9:CU430)</f>
        <v>9.6730418656817676</v>
      </c>
      <c r="CU430" s="31">
        <f t="shared" si="136"/>
        <v>7.3072220923230055E-2</v>
      </c>
      <c r="CV430" s="36">
        <f>SUM($CU$9:CU430)*RRF</f>
        <v>77.084016082565554</v>
      </c>
      <c r="CW430" s="33"/>
      <c r="CX430" s="36">
        <f t="shared" si="121"/>
        <v>86.757057948247322</v>
      </c>
      <c r="CY430" s="33"/>
      <c r="CZ430" s="31">
        <f t="shared" si="122"/>
        <v>0.14485461145713946</v>
      </c>
      <c r="DA430" s="31">
        <f t="shared" si="123"/>
        <v>6.7711293059772366</v>
      </c>
      <c r="DB430" s="31">
        <f t="shared" si="124"/>
        <v>6.9159839174343762</v>
      </c>
      <c r="DC430" s="31">
        <f t="shared" si="125"/>
        <v>-2.7570579482473221</v>
      </c>
      <c r="DD430" s="31"/>
      <c r="DE430" s="33">
        <f t="shared" si="126"/>
        <v>0.91766685812578042</v>
      </c>
      <c r="DF430" s="33">
        <f t="shared" si="127"/>
        <v>1.0328221184315158</v>
      </c>
      <c r="DG430" s="3"/>
      <c r="DH430" s="33">
        <f t="shared" si="128"/>
        <v>0.99827554033979526</v>
      </c>
      <c r="DI430" s="93">
        <f t="shared" si="129"/>
        <v>0.9574680618757937</v>
      </c>
      <c r="DJ430" s="3">
        <f t="shared" si="130"/>
        <v>0.95765360124210475</v>
      </c>
      <c r="DL430" s="90">
        <f t="shared" si="139"/>
        <v>0</v>
      </c>
      <c r="DM430" s="91">
        <f t="shared" si="137"/>
        <v>0</v>
      </c>
      <c r="DN430" s="89">
        <f>SUM(DM$9:DM430)*RLR</f>
        <v>120</v>
      </c>
      <c r="DO430" s="90">
        <f>DN430-SUM(DP$9:DP430)</f>
        <v>5.0815678509474225</v>
      </c>
      <c r="DP430" s="89">
        <f t="shared" si="138"/>
        <v>3.839975706005614E-2</v>
      </c>
      <c r="DQ430" s="90">
        <f>SUM(DP$9:DP430)*RRF</f>
        <v>80.4429025043368</v>
      </c>
      <c r="DS430" s="2">
        <f t="shared" si="131"/>
        <v>1.5</v>
      </c>
      <c r="DT430" s="2">
        <f t="shared" si="132"/>
        <v>0.75</v>
      </c>
    </row>
    <row r="431" spans="90:124" x14ac:dyDescent="0.25">
      <c r="CL431" s="14">
        <f t="shared" si="133"/>
        <v>4.22</v>
      </c>
      <c r="CM431" s="59">
        <f>IF('Baseline model'!$B$4="AY",0,IFERROR(P*INDEX('UWYr writing pattern'!$C$4:$C$18,MATCH('Baseline model'!$CL431,'UWYr writing pattern'!$A$4:$A$18,0)) / 25,CM430))</f>
        <v>0</v>
      </c>
      <c r="CN431" s="36">
        <f t="shared" si="134"/>
        <v>0.16985927653009808</v>
      </c>
      <c r="CP431" s="34">
        <f t="shared" si="135"/>
        <v>2.5866894903060623E-3</v>
      </c>
      <c r="CQ431" s="31">
        <f>SUM($CP$9:CP431)*RLR</f>
        <v>119.79616886816379</v>
      </c>
      <c r="CR431" s="32"/>
      <c r="CS431" s="36">
        <f>CQ431-SUM($CU$9:CU431)</f>
        <v>9.6035980790775142</v>
      </c>
      <c r="CU431" s="31">
        <f t="shared" si="136"/>
        <v>7.2547813992613258E-2</v>
      </c>
      <c r="CV431" s="36">
        <f>SUM($CU$9:CU431)*RRF</f>
        <v>77.134799552360391</v>
      </c>
      <c r="CW431" s="33"/>
      <c r="CX431" s="36">
        <f t="shared" si="121"/>
        <v>86.738397631437905</v>
      </c>
      <c r="CY431" s="33"/>
      <c r="CZ431" s="31">
        <f t="shared" si="122"/>
        <v>0.14268179228528238</v>
      </c>
      <c r="DA431" s="31">
        <f t="shared" si="123"/>
        <v>6.7225186553542597</v>
      </c>
      <c r="DB431" s="31">
        <f t="shared" si="124"/>
        <v>6.8652004476395421</v>
      </c>
      <c r="DC431" s="31">
        <f t="shared" si="125"/>
        <v>-2.7383976314379055</v>
      </c>
      <c r="DD431" s="31"/>
      <c r="DE431" s="33">
        <f t="shared" si="126"/>
        <v>0.91827142324238564</v>
      </c>
      <c r="DF431" s="33">
        <f t="shared" si="127"/>
        <v>1.0325999718028323</v>
      </c>
      <c r="DG431" s="3"/>
      <c r="DH431" s="33">
        <f t="shared" si="128"/>
        <v>0.99830140723469829</v>
      </c>
      <c r="DI431" s="93">
        <f t="shared" si="129"/>
        <v>0.95778585818589357</v>
      </c>
      <c r="DJ431" s="3">
        <f t="shared" si="130"/>
        <v>0.95797119923278895</v>
      </c>
      <c r="DL431" s="90">
        <f t="shared" si="139"/>
        <v>0</v>
      </c>
      <c r="DM431" s="91">
        <f t="shared" si="137"/>
        <v>0</v>
      </c>
      <c r="DN431" s="89">
        <f>SUM(DM$9:DM431)*RLR</f>
        <v>120</v>
      </c>
      <c r="DO431" s="90">
        <f>DN431-SUM(DP$9:DP431)</f>
        <v>5.0434560920653126</v>
      </c>
      <c r="DP431" s="89">
        <f t="shared" si="138"/>
        <v>3.8111758882105669E-2</v>
      </c>
      <c r="DQ431" s="90">
        <f>SUM(DP$9:DP431)*RRF</f>
        <v>80.469580735554274</v>
      </c>
      <c r="DS431" s="2">
        <f t="shared" si="131"/>
        <v>1.5</v>
      </c>
      <c r="DT431" s="2">
        <f t="shared" si="132"/>
        <v>0.75</v>
      </c>
    </row>
    <row r="432" spans="90:124" x14ac:dyDescent="0.25">
      <c r="CL432" s="14">
        <f t="shared" si="133"/>
        <v>4.2300000000000004</v>
      </c>
      <c r="CM432" s="59">
        <f>IF('Baseline model'!$B$4="AY",0,IFERROR(P*INDEX('UWYr writing pattern'!$C$4:$C$18,MATCH('Baseline model'!$CL432,'UWYr writing pattern'!$A$4:$A$18,0)) / 25,CM431))</f>
        <v>0</v>
      </c>
      <c r="CN432" s="36">
        <f t="shared" si="134"/>
        <v>0.1673113873821466</v>
      </c>
      <c r="CP432" s="34">
        <f t="shared" si="135"/>
        <v>2.5478891479514712E-3</v>
      </c>
      <c r="CQ432" s="31">
        <f>SUM($CP$9:CP432)*RLR</f>
        <v>119.79922633514133</v>
      </c>
      <c r="CR432" s="32"/>
      <c r="CS432" s="36">
        <f>CQ432-SUM($CU$9:CU432)</f>
        <v>9.534628560461968</v>
      </c>
      <c r="CU432" s="31">
        <f t="shared" si="136"/>
        <v>7.2026985593081364E-2</v>
      </c>
      <c r="CV432" s="36">
        <f>SUM($CU$9:CU432)*RRF</f>
        <v>77.185218442275541</v>
      </c>
      <c r="CW432" s="33"/>
      <c r="CX432" s="36">
        <f t="shared" si="121"/>
        <v>86.719847002737509</v>
      </c>
      <c r="CY432" s="33"/>
      <c r="CZ432" s="31">
        <f t="shared" si="122"/>
        <v>0.14054156540100313</v>
      </c>
      <c r="DA432" s="31">
        <f t="shared" si="123"/>
        <v>6.6742399923233773</v>
      </c>
      <c r="DB432" s="31">
        <f t="shared" si="124"/>
        <v>6.8147815577243804</v>
      </c>
      <c r="DC432" s="31">
        <f t="shared" si="125"/>
        <v>-2.7198470027375095</v>
      </c>
      <c r="DD432" s="31"/>
      <c r="DE432" s="33">
        <f t="shared" si="126"/>
        <v>0.91887164812232791</v>
      </c>
      <c r="DF432" s="33">
        <f t="shared" si="127"/>
        <v>1.0323791309849704</v>
      </c>
      <c r="DG432" s="3"/>
      <c r="DH432" s="33">
        <f t="shared" si="128"/>
        <v>0.9983268861261777</v>
      </c>
      <c r="DI432" s="93">
        <f t="shared" si="129"/>
        <v>0.95810127993938565</v>
      </c>
      <c r="DJ432" s="3">
        <f t="shared" si="130"/>
        <v>0.95828641523854308</v>
      </c>
      <c r="DL432" s="90">
        <f t="shared" si="139"/>
        <v>0</v>
      </c>
      <c r="DM432" s="91">
        <f t="shared" si="137"/>
        <v>0</v>
      </c>
      <c r="DN432" s="89">
        <f>SUM(DM$9:DM432)*RLR</f>
        <v>120</v>
      </c>
      <c r="DO432" s="90">
        <f>DN432-SUM(DP$9:DP432)</f>
        <v>5.0056301713748184</v>
      </c>
      <c r="DP432" s="89">
        <f t="shared" si="138"/>
        <v>3.7825920690489845E-2</v>
      </c>
      <c r="DQ432" s="90">
        <f>SUM(DP$9:DP432)*RRF</f>
        <v>80.496058880037623</v>
      </c>
      <c r="DS432" s="2">
        <f t="shared" si="131"/>
        <v>1.5</v>
      </c>
      <c r="DT432" s="2">
        <f t="shared" si="132"/>
        <v>0.75</v>
      </c>
    </row>
    <row r="433" spans="90:124" x14ac:dyDescent="0.25">
      <c r="CL433" s="14">
        <f t="shared" si="133"/>
        <v>4.24</v>
      </c>
      <c r="CM433" s="59">
        <f>IF('Baseline model'!$B$4="AY",0,IFERROR(P*INDEX('UWYr writing pattern'!$C$4:$C$18,MATCH('Baseline model'!$CL433,'UWYr writing pattern'!$A$4:$A$18,0)) / 25,CM432))</f>
        <v>0</v>
      </c>
      <c r="CN433" s="36">
        <f t="shared" si="134"/>
        <v>0.1648017165714144</v>
      </c>
      <c r="CP433" s="34">
        <f t="shared" si="135"/>
        <v>2.5096708107321991E-3</v>
      </c>
      <c r="CQ433" s="31">
        <f>SUM($CP$9:CP433)*RLR</f>
        <v>119.80223794011421</v>
      </c>
      <c r="CR433" s="32"/>
      <c r="CS433" s="36">
        <f>CQ433-SUM($CU$9:CU433)</f>
        <v>9.4661304512313933</v>
      </c>
      <c r="CU433" s="31">
        <f t="shared" si="136"/>
        <v>7.1509714203464761E-2</v>
      </c>
      <c r="CV433" s="36">
        <f>SUM($CU$9:CU433)*RRF</f>
        <v>77.235275242217966</v>
      </c>
      <c r="CW433" s="33"/>
      <c r="CX433" s="36">
        <f t="shared" si="121"/>
        <v>86.70140569344936</v>
      </c>
      <c r="CY433" s="33"/>
      <c r="CZ433" s="31">
        <f t="shared" si="122"/>
        <v>0.13843344191998808</v>
      </c>
      <c r="DA433" s="31">
        <f t="shared" si="123"/>
        <v>6.626291315861975</v>
      </c>
      <c r="DB433" s="31">
        <f t="shared" si="124"/>
        <v>6.7647247577819627</v>
      </c>
      <c r="DC433" s="31">
        <f t="shared" si="125"/>
        <v>-2.7014056934493595</v>
      </c>
      <c r="DD433" s="31"/>
      <c r="DE433" s="33">
        <f t="shared" si="126"/>
        <v>0.91946756240735672</v>
      </c>
      <c r="DF433" s="33">
        <f t="shared" si="127"/>
        <v>1.0321595915886828</v>
      </c>
      <c r="DG433" s="3"/>
      <c r="DH433" s="33">
        <f t="shared" si="128"/>
        <v>0.99835198283428506</v>
      </c>
      <c r="DI433" s="93">
        <f t="shared" si="129"/>
        <v>0.95841434487882682</v>
      </c>
      <c r="DJ433" s="3">
        <f t="shared" si="130"/>
        <v>0.95859926712425414</v>
      </c>
      <c r="DL433" s="90">
        <f t="shared" si="139"/>
        <v>0</v>
      </c>
      <c r="DM433" s="91">
        <f t="shared" si="137"/>
        <v>0</v>
      </c>
      <c r="DN433" s="89">
        <f>SUM(DM$9:DM433)*RLR</f>
        <v>120</v>
      </c>
      <c r="DO433" s="90">
        <f>DN433-SUM(DP$9:DP433)</f>
        <v>4.9680879450895077</v>
      </c>
      <c r="DP433" s="89">
        <f t="shared" si="138"/>
        <v>3.7542226285311141E-2</v>
      </c>
      <c r="DQ433" s="90">
        <f>SUM(DP$9:DP433)*RRF</f>
        <v>80.522338438437345</v>
      </c>
      <c r="DS433" s="2">
        <f t="shared" si="131"/>
        <v>1.5</v>
      </c>
      <c r="DT433" s="2">
        <f t="shared" si="132"/>
        <v>0.75</v>
      </c>
    </row>
    <row r="434" spans="90:124" x14ac:dyDescent="0.25">
      <c r="CL434" s="14">
        <f t="shared" si="133"/>
        <v>4.25</v>
      </c>
      <c r="CM434" s="59">
        <f>IF('Baseline model'!$B$4="AY",0,IFERROR(P*INDEX('UWYr writing pattern'!$C$4:$C$18,MATCH('Baseline model'!$CL434,'UWYr writing pattern'!$A$4:$A$18,0)) / 25,CM433))</f>
        <v>0</v>
      </c>
      <c r="CN434" s="36">
        <f t="shared" si="134"/>
        <v>0.16232969082284318</v>
      </c>
      <c r="CP434" s="34">
        <f t="shared" si="135"/>
        <v>2.472025748571216E-3</v>
      </c>
      <c r="CQ434" s="31">
        <f>SUM($CP$9:CP434)*RLR</f>
        <v>119.80520437101249</v>
      </c>
      <c r="CR434" s="32"/>
      <c r="CS434" s="36">
        <f>CQ434-SUM($CU$9:CU434)</f>
        <v>9.3981009037454442</v>
      </c>
      <c r="CU434" s="31">
        <f t="shared" si="136"/>
        <v>7.099597838423545E-2</v>
      </c>
      <c r="CV434" s="36">
        <f>SUM($CU$9:CU434)*RRF</f>
        <v>77.284972427086927</v>
      </c>
      <c r="CW434" s="33"/>
      <c r="CX434" s="36">
        <f t="shared" si="121"/>
        <v>86.683073330832372</v>
      </c>
      <c r="CY434" s="33"/>
      <c r="CZ434" s="31">
        <f t="shared" si="122"/>
        <v>0.13635694029118825</v>
      </c>
      <c r="DA434" s="31">
        <f t="shared" si="123"/>
        <v>6.5786706326218107</v>
      </c>
      <c r="DB434" s="31">
        <f t="shared" si="124"/>
        <v>6.7150275729129989</v>
      </c>
      <c r="DC434" s="31">
        <f t="shared" si="125"/>
        <v>-2.6830733308323715</v>
      </c>
      <c r="DD434" s="31"/>
      <c r="DE434" s="33">
        <f t="shared" si="126"/>
        <v>0.92005919556055871</v>
      </c>
      <c r="DF434" s="33">
        <f t="shared" si="127"/>
        <v>1.0319413491765759</v>
      </c>
      <c r="DG434" s="3"/>
      <c r="DH434" s="33">
        <f t="shared" si="128"/>
        <v>0.99837670309177073</v>
      </c>
      <c r="DI434" s="93">
        <f t="shared" si="129"/>
        <v>0.95872507061420242</v>
      </c>
      <c r="DJ434" s="3">
        <f t="shared" si="130"/>
        <v>0.95890977262082211</v>
      </c>
      <c r="DL434" s="90">
        <f t="shared" si="139"/>
        <v>0</v>
      </c>
      <c r="DM434" s="91">
        <f t="shared" si="137"/>
        <v>0</v>
      </c>
      <c r="DN434" s="89">
        <f>SUM(DM$9:DM434)*RLR</f>
        <v>120</v>
      </c>
      <c r="DO434" s="90">
        <f>DN434-SUM(DP$9:DP434)</f>
        <v>4.9308272855013371</v>
      </c>
      <c r="DP434" s="89">
        <f t="shared" si="138"/>
        <v>3.7260659588171312E-2</v>
      </c>
      <c r="DQ434" s="90">
        <f>SUM(DP$9:DP434)*RRF</f>
        <v>80.548420900149054</v>
      </c>
      <c r="DS434" s="2">
        <f t="shared" si="131"/>
        <v>1.5</v>
      </c>
      <c r="DT434" s="2">
        <f t="shared" si="132"/>
        <v>0.75</v>
      </c>
    </row>
    <row r="435" spans="90:124" x14ac:dyDescent="0.25">
      <c r="CL435" s="14">
        <f t="shared" si="133"/>
        <v>4.26</v>
      </c>
      <c r="CM435" s="59">
        <f>IF('Baseline model'!$B$4="AY",0,IFERROR(P*INDEX('UWYr writing pattern'!$C$4:$C$18,MATCH('Baseline model'!$CL435,'UWYr writing pattern'!$A$4:$A$18,0)) / 25,CM434))</f>
        <v>0</v>
      </c>
      <c r="CN435" s="36">
        <f t="shared" si="134"/>
        <v>0.15989474546050053</v>
      </c>
      <c r="CP435" s="34">
        <f t="shared" si="135"/>
        <v>2.4349453623426476E-3</v>
      </c>
      <c r="CQ435" s="31">
        <f>SUM($CP$9:CP435)*RLR</f>
        <v>119.8081263054473</v>
      </c>
      <c r="CR435" s="32"/>
      <c r="CS435" s="36">
        <f>CQ435-SUM($CU$9:CU435)</f>
        <v>9.3305370814021558</v>
      </c>
      <c r="CU435" s="31">
        <f t="shared" si="136"/>
        <v>7.0485756778090838E-2</v>
      </c>
      <c r="CV435" s="36">
        <f>SUM($CU$9:CU435)*RRF</f>
        <v>77.334312456831597</v>
      </c>
      <c r="CW435" s="33"/>
      <c r="CX435" s="36">
        <f t="shared" si="121"/>
        <v>86.664849538233753</v>
      </c>
      <c r="CY435" s="33"/>
      <c r="CZ435" s="31">
        <f t="shared" si="122"/>
        <v>0.13431158618682043</v>
      </c>
      <c r="DA435" s="31">
        <f t="shared" si="123"/>
        <v>6.5313759569815089</v>
      </c>
      <c r="DB435" s="31">
        <f t="shared" si="124"/>
        <v>6.6656875431683291</v>
      </c>
      <c r="DC435" s="31">
        <f t="shared" si="125"/>
        <v>-2.6648495382337529</v>
      </c>
      <c r="DD435" s="31"/>
      <c r="DE435" s="33">
        <f t="shared" si="126"/>
        <v>0.92064657686704288</v>
      </c>
      <c r="DF435" s="33">
        <f t="shared" si="127"/>
        <v>1.0317243992646876</v>
      </c>
      <c r="DG435" s="3"/>
      <c r="DH435" s="33">
        <f t="shared" si="128"/>
        <v>0.99840105254539424</v>
      </c>
      <c r="DI435" s="93">
        <f t="shared" si="129"/>
        <v>0.95903347462391708</v>
      </c>
      <c r="DJ435" s="3">
        <f t="shared" si="130"/>
        <v>0.95921794932616589</v>
      </c>
      <c r="DL435" s="90">
        <f t="shared" si="139"/>
        <v>0</v>
      </c>
      <c r="DM435" s="91">
        <f t="shared" si="137"/>
        <v>0</v>
      </c>
      <c r="DN435" s="89">
        <f>SUM(DM$9:DM435)*RLR</f>
        <v>120</v>
      </c>
      <c r="DO435" s="90">
        <f>DN435-SUM(DP$9:DP435)</f>
        <v>4.8938460808600723</v>
      </c>
      <c r="DP435" s="89">
        <f t="shared" si="138"/>
        <v>3.6981204641260028E-2</v>
      </c>
      <c r="DQ435" s="90">
        <f>SUM(DP$9:DP435)*RRF</f>
        <v>80.574307743397938</v>
      </c>
      <c r="DS435" s="2">
        <f t="shared" si="131"/>
        <v>1.5</v>
      </c>
      <c r="DT435" s="2">
        <f t="shared" si="132"/>
        <v>0.75</v>
      </c>
    </row>
    <row r="436" spans="90:124" x14ac:dyDescent="0.25">
      <c r="CL436" s="14">
        <f t="shared" si="133"/>
        <v>4.2699999999999996</v>
      </c>
      <c r="CM436" s="59">
        <f>IF('Baseline model'!$B$4="AY",0,IFERROR(P*INDEX('UWYr writing pattern'!$C$4:$C$18,MATCH('Baseline model'!$CL436,'UWYr writing pattern'!$A$4:$A$18,0)) / 25,CM435))</f>
        <v>0</v>
      </c>
      <c r="CN436" s="36">
        <f t="shared" si="134"/>
        <v>0.15749632427859303</v>
      </c>
      <c r="CP436" s="34">
        <f t="shared" si="135"/>
        <v>2.3984211819075081E-3</v>
      </c>
      <c r="CQ436" s="31">
        <f>SUM($CP$9:CP436)*RLR</f>
        <v>119.81100441086559</v>
      </c>
      <c r="CR436" s="32"/>
      <c r="CS436" s="36">
        <f>CQ436-SUM($CU$9:CU436)</f>
        <v>9.2634361587099363</v>
      </c>
      <c r="CU436" s="31">
        <f t="shared" si="136"/>
        <v>6.9979028110516164E-2</v>
      </c>
      <c r="CV436" s="36">
        <f>SUM($CU$9:CU436)*RRF</f>
        <v>77.383297776508954</v>
      </c>
      <c r="CW436" s="33"/>
      <c r="CX436" s="36">
        <f t="shared" si="121"/>
        <v>86.64673393521889</v>
      </c>
      <c r="CY436" s="33"/>
      <c r="CZ436" s="31">
        <f t="shared" si="122"/>
        <v>0.13229691239401814</v>
      </c>
      <c r="DA436" s="31">
        <f t="shared" si="123"/>
        <v>6.4844053110969551</v>
      </c>
      <c r="DB436" s="31">
        <f t="shared" si="124"/>
        <v>6.6167022234909734</v>
      </c>
      <c r="DC436" s="31">
        <f t="shared" si="125"/>
        <v>-2.6467339352188901</v>
      </c>
      <c r="DD436" s="31"/>
      <c r="DE436" s="33">
        <f t="shared" si="126"/>
        <v>0.92122973543463038</v>
      </c>
      <c r="DF436" s="33">
        <f t="shared" si="127"/>
        <v>1.0315087373240344</v>
      </c>
      <c r="DG436" s="3"/>
      <c r="DH436" s="33">
        <f t="shared" si="128"/>
        <v>0.99842503675721328</v>
      </c>
      <c r="DI436" s="93">
        <f t="shared" si="129"/>
        <v>0.95933957425577754</v>
      </c>
      <c r="DJ436" s="3">
        <f t="shared" si="130"/>
        <v>0.95952381470621972</v>
      </c>
      <c r="DL436" s="90">
        <f t="shared" si="139"/>
        <v>0</v>
      </c>
      <c r="DM436" s="91">
        <f t="shared" si="137"/>
        <v>0</v>
      </c>
      <c r="DN436" s="89">
        <f>SUM(DM$9:DM436)*RLR</f>
        <v>120</v>
      </c>
      <c r="DO436" s="90">
        <f>DN436-SUM(DP$9:DP436)</f>
        <v>4.8571422352536189</v>
      </c>
      <c r="DP436" s="89">
        <f t="shared" si="138"/>
        <v>3.6703845606450541E-2</v>
      </c>
      <c r="DQ436" s="90">
        <f>SUM(DP$9:DP436)*RRF</f>
        <v>80.600000435322457</v>
      </c>
      <c r="DS436" s="2">
        <f t="shared" si="131"/>
        <v>1.5</v>
      </c>
      <c r="DT436" s="2">
        <f t="shared" si="132"/>
        <v>0.75</v>
      </c>
    </row>
    <row r="437" spans="90:124" x14ac:dyDescent="0.25">
      <c r="CL437" s="14">
        <f t="shared" si="133"/>
        <v>4.28</v>
      </c>
      <c r="CM437" s="59">
        <f>IF('Baseline model'!$B$4="AY",0,IFERROR(P*INDEX('UWYr writing pattern'!$C$4:$C$18,MATCH('Baseline model'!$CL437,'UWYr writing pattern'!$A$4:$A$18,0)) / 25,CM436))</f>
        <v>0</v>
      </c>
      <c r="CN437" s="36">
        <f t="shared" si="134"/>
        <v>0.15513387941441414</v>
      </c>
      <c r="CP437" s="34">
        <f t="shared" si="135"/>
        <v>2.3624448641788955E-3</v>
      </c>
      <c r="CQ437" s="31">
        <f>SUM($CP$9:CP437)*RLR</f>
        <v>119.8138393447026</v>
      </c>
      <c r="CR437" s="32"/>
      <c r="CS437" s="36">
        <f>CQ437-SUM($CU$9:CU437)</f>
        <v>9.1967953213566176</v>
      </c>
      <c r="CU437" s="31">
        <f t="shared" si="136"/>
        <v>6.9475771190324526E-2</v>
      </c>
      <c r="CV437" s="36">
        <f>SUM($CU$9:CU437)*RRF</f>
        <v>77.431930816342188</v>
      </c>
      <c r="CW437" s="33"/>
      <c r="CX437" s="36">
        <f t="shared" si="121"/>
        <v>86.628726137698806</v>
      </c>
      <c r="CY437" s="33"/>
      <c r="CZ437" s="31">
        <f t="shared" si="122"/>
        <v>0.13031245870810787</v>
      </c>
      <c r="DA437" s="31">
        <f t="shared" si="123"/>
        <v>6.4377567249496321</v>
      </c>
      <c r="DB437" s="31">
        <f t="shared" si="124"/>
        <v>6.5680691836577401</v>
      </c>
      <c r="DC437" s="31">
        <f t="shared" si="125"/>
        <v>-2.6287261376988056</v>
      </c>
      <c r="DD437" s="31"/>
      <c r="DE437" s="33">
        <f t="shared" si="126"/>
        <v>0.92180870019454986</v>
      </c>
      <c r="DF437" s="33">
        <f t="shared" si="127"/>
        <v>1.0312943587821286</v>
      </c>
      <c r="DG437" s="3"/>
      <c r="DH437" s="33">
        <f t="shared" si="128"/>
        <v>0.99844866120585496</v>
      </c>
      <c r="DI437" s="93">
        <f t="shared" si="129"/>
        <v>0.95964338672796889</v>
      </c>
      <c r="DJ437" s="3">
        <f t="shared" si="130"/>
        <v>0.959827386095923</v>
      </c>
      <c r="DL437" s="90">
        <f t="shared" si="139"/>
        <v>0</v>
      </c>
      <c r="DM437" s="91">
        <f t="shared" si="137"/>
        <v>0</v>
      </c>
      <c r="DN437" s="89">
        <f>SUM(DM$9:DM437)*RLR</f>
        <v>120</v>
      </c>
      <c r="DO437" s="90">
        <f>DN437-SUM(DP$9:DP437)</f>
        <v>4.8207136684892191</v>
      </c>
      <c r="DP437" s="89">
        <f t="shared" si="138"/>
        <v>3.6428566764402141E-2</v>
      </c>
      <c r="DQ437" s="90">
        <f>SUM(DP$9:DP437)*RRF</f>
        <v>80.625500432057535</v>
      </c>
      <c r="DS437" s="2">
        <f t="shared" si="131"/>
        <v>1.5</v>
      </c>
      <c r="DT437" s="2">
        <f t="shared" si="132"/>
        <v>0.75</v>
      </c>
    </row>
    <row r="438" spans="90:124" x14ac:dyDescent="0.25">
      <c r="CL438" s="14">
        <f t="shared" si="133"/>
        <v>4.29</v>
      </c>
      <c r="CM438" s="59">
        <f>IF('Baseline model'!$B$4="AY",0,IFERROR(P*INDEX('UWYr writing pattern'!$C$4:$C$18,MATCH('Baseline model'!$CL438,'UWYr writing pattern'!$A$4:$A$18,0)) / 25,CM437))</f>
        <v>0</v>
      </c>
      <c r="CN438" s="36">
        <f t="shared" si="134"/>
        <v>0.15280687122319794</v>
      </c>
      <c r="CP438" s="34">
        <f t="shared" si="135"/>
        <v>2.3270081912162123E-3</v>
      </c>
      <c r="CQ438" s="31">
        <f>SUM($CP$9:CP438)*RLR</f>
        <v>119.81663175453207</v>
      </c>
      <c r="CR438" s="32"/>
      <c r="CS438" s="36">
        <f>CQ438-SUM($CU$9:CU438)</f>
        <v>9.130611766275905</v>
      </c>
      <c r="CU438" s="31">
        <f t="shared" si="136"/>
        <v>6.8975964910174631E-2</v>
      </c>
      <c r="CV438" s="36">
        <f>SUM($CU$9:CU438)*RRF</f>
        <v>77.480213991779308</v>
      </c>
      <c r="CW438" s="33"/>
      <c r="CX438" s="36">
        <f t="shared" si="121"/>
        <v>86.610825758055213</v>
      </c>
      <c r="CY438" s="33"/>
      <c r="CZ438" s="31">
        <f t="shared" si="122"/>
        <v>0.12835777182748626</v>
      </c>
      <c r="DA438" s="31">
        <f t="shared" si="123"/>
        <v>6.391428236393133</v>
      </c>
      <c r="DB438" s="31">
        <f t="shared" si="124"/>
        <v>6.5197860082206196</v>
      </c>
      <c r="DC438" s="31">
        <f t="shared" si="125"/>
        <v>-2.6108257580552134</v>
      </c>
      <c r="DD438" s="31"/>
      <c r="DE438" s="33">
        <f t="shared" si="126"/>
        <v>0.92238349990213464</v>
      </c>
      <c r="DF438" s="33">
        <f t="shared" si="127"/>
        <v>1.0310812590244669</v>
      </c>
      <c r="DG438" s="3"/>
      <c r="DH438" s="33">
        <f t="shared" si="128"/>
        <v>0.99847193128776723</v>
      </c>
      <c r="DI438" s="93">
        <f t="shared" si="129"/>
        <v>0.95994492913002272</v>
      </c>
      <c r="DJ438" s="3">
        <f t="shared" si="130"/>
        <v>0.96012868070020374</v>
      </c>
      <c r="DL438" s="90">
        <f t="shared" si="139"/>
        <v>0</v>
      </c>
      <c r="DM438" s="91">
        <f t="shared" si="137"/>
        <v>0</v>
      </c>
      <c r="DN438" s="89">
        <f>SUM(DM$9:DM438)*RLR</f>
        <v>120</v>
      </c>
      <c r="DO438" s="90">
        <f>DN438-SUM(DP$9:DP438)</f>
        <v>4.7845583159755449</v>
      </c>
      <c r="DP438" s="89">
        <f t="shared" si="138"/>
        <v>3.6155352513669144E-2</v>
      </c>
      <c r="DQ438" s="90">
        <f>SUM(DP$9:DP438)*RRF</f>
        <v>80.650809178817113</v>
      </c>
      <c r="DS438" s="2">
        <f t="shared" si="131"/>
        <v>1.5</v>
      </c>
      <c r="DT438" s="2">
        <f t="shared" si="132"/>
        <v>0.75</v>
      </c>
    </row>
    <row r="439" spans="90:124" x14ac:dyDescent="0.25">
      <c r="CL439" s="14">
        <f t="shared" si="133"/>
        <v>4.3</v>
      </c>
      <c r="CM439" s="59">
        <f>IF('Baseline model'!$B$4="AY",0,IFERROR(P*INDEX('UWYr writing pattern'!$C$4:$C$18,MATCH('Baseline model'!$CL439,'UWYr writing pattern'!$A$4:$A$18,0)) / 25,CM438))</f>
        <v>0</v>
      </c>
      <c r="CN439" s="36">
        <f t="shared" si="134"/>
        <v>0.15051476815484999</v>
      </c>
      <c r="CP439" s="34">
        <f t="shared" si="135"/>
        <v>2.2921030683479694E-3</v>
      </c>
      <c r="CQ439" s="31">
        <f>SUM($CP$9:CP439)*RLR</f>
        <v>119.81938227821408</v>
      </c>
      <c r="CR439" s="32"/>
      <c r="CS439" s="36">
        <f>CQ439-SUM($CU$9:CU439)</f>
        <v>9.0648827017108431</v>
      </c>
      <c r="CU439" s="31">
        <f t="shared" si="136"/>
        <v>6.847958824706929E-2</v>
      </c>
      <c r="CV439" s="36">
        <f>SUM($CU$9:CU439)*RRF</f>
        <v>77.528149703552259</v>
      </c>
      <c r="CW439" s="33"/>
      <c r="CX439" s="36">
        <f t="shared" si="121"/>
        <v>86.593032405263102</v>
      </c>
      <c r="CY439" s="33"/>
      <c r="CZ439" s="31">
        <f t="shared" si="122"/>
        <v>0.12643240525007399</v>
      </c>
      <c r="DA439" s="31">
        <f t="shared" si="123"/>
        <v>6.3454178911975898</v>
      </c>
      <c r="DB439" s="31">
        <f t="shared" si="124"/>
        <v>6.4718502964476636</v>
      </c>
      <c r="DC439" s="31">
        <f t="shared" si="125"/>
        <v>-2.5930324052631022</v>
      </c>
      <c r="DD439" s="31"/>
      <c r="DE439" s="33">
        <f t="shared" si="126"/>
        <v>0.92295416313752687</v>
      </c>
      <c r="DF439" s="33">
        <f t="shared" si="127"/>
        <v>1.0308694333959894</v>
      </c>
      <c r="DG439" s="3"/>
      <c r="DH439" s="33">
        <f t="shared" si="128"/>
        <v>0.9984948523184507</v>
      </c>
      <c r="DI439" s="93">
        <f t="shared" si="129"/>
        <v>0.96024421842377872</v>
      </c>
      <c r="DJ439" s="3">
        <f t="shared" si="130"/>
        <v>0.96042771559495221</v>
      </c>
      <c r="DL439" s="90">
        <f t="shared" si="139"/>
        <v>0</v>
      </c>
      <c r="DM439" s="91">
        <f t="shared" si="137"/>
        <v>0</v>
      </c>
      <c r="DN439" s="89">
        <f>SUM(DM$9:DM439)*RLR</f>
        <v>120</v>
      </c>
      <c r="DO439" s="90">
        <f>DN439-SUM(DP$9:DP439)</f>
        <v>4.7486741286057281</v>
      </c>
      <c r="DP439" s="89">
        <f t="shared" si="138"/>
        <v>3.5884187369816585E-2</v>
      </c>
      <c r="DQ439" s="90">
        <f>SUM(DP$9:DP439)*RRF</f>
        <v>80.675928109975985</v>
      </c>
      <c r="DS439" s="2">
        <f t="shared" si="131"/>
        <v>1.5</v>
      </c>
      <c r="DT439" s="2">
        <f t="shared" si="132"/>
        <v>0.75</v>
      </c>
    </row>
    <row r="440" spans="90:124" x14ac:dyDescent="0.25">
      <c r="CL440" s="14">
        <f t="shared" si="133"/>
        <v>4.3099999999999996</v>
      </c>
      <c r="CM440" s="59">
        <f>IF('Baseline model'!$B$4="AY",0,IFERROR(P*INDEX('UWYr writing pattern'!$C$4:$C$18,MATCH('Baseline model'!$CL440,'UWYr writing pattern'!$A$4:$A$18,0)) / 25,CM439))</f>
        <v>0</v>
      </c>
      <c r="CN440" s="36">
        <f t="shared" si="134"/>
        <v>0.14825704663252723</v>
      </c>
      <c r="CP440" s="34">
        <f t="shared" si="135"/>
        <v>2.25772152232275E-3</v>
      </c>
      <c r="CQ440" s="31">
        <f>SUM($CP$9:CP440)*RLR</f>
        <v>119.82209154404086</v>
      </c>
      <c r="CR440" s="32"/>
      <c r="CS440" s="36">
        <f>CQ440-SUM($CU$9:CU440)</f>
        <v>8.9996053472747946</v>
      </c>
      <c r="CU440" s="31">
        <f t="shared" si="136"/>
        <v>6.7986620262831324E-2</v>
      </c>
      <c r="CV440" s="36">
        <f>SUM($CU$9:CU440)*RRF</f>
        <v>77.575740337736235</v>
      </c>
      <c r="CW440" s="33"/>
      <c r="CX440" s="36">
        <f t="shared" si="121"/>
        <v>86.57534568501103</v>
      </c>
      <c r="CY440" s="33"/>
      <c r="CZ440" s="31">
        <f t="shared" si="122"/>
        <v>0.12453591917132287</v>
      </c>
      <c r="DA440" s="31">
        <f t="shared" si="123"/>
        <v>6.2997237430923558</v>
      </c>
      <c r="DB440" s="31">
        <f t="shared" si="124"/>
        <v>6.4242596622636787</v>
      </c>
      <c r="DC440" s="31">
        <f t="shared" si="125"/>
        <v>-2.5753456850110297</v>
      </c>
      <c r="DD440" s="31"/>
      <c r="DE440" s="33">
        <f t="shared" si="126"/>
        <v>0.92352071830638371</v>
      </c>
      <c r="DF440" s="33">
        <f t="shared" si="127"/>
        <v>1.0306588772025123</v>
      </c>
      <c r="DG440" s="3"/>
      <c r="DH440" s="33">
        <f t="shared" si="128"/>
        <v>0.99851742953367384</v>
      </c>
      <c r="DI440" s="93">
        <f t="shared" si="129"/>
        <v>0.96054127144433854</v>
      </c>
      <c r="DJ440" s="3">
        <f t="shared" si="130"/>
        <v>0.96072450772799001</v>
      </c>
      <c r="DL440" s="90">
        <f t="shared" si="139"/>
        <v>0</v>
      </c>
      <c r="DM440" s="91">
        <f t="shared" si="137"/>
        <v>0</v>
      </c>
      <c r="DN440" s="89">
        <f>SUM(DM$9:DM440)*RLR</f>
        <v>120</v>
      </c>
      <c r="DO440" s="90">
        <f>DN440-SUM(DP$9:DP440)</f>
        <v>4.7130590726411867</v>
      </c>
      <c r="DP440" s="89">
        <f t="shared" si="138"/>
        <v>3.5615055964542959E-2</v>
      </c>
      <c r="DQ440" s="90">
        <f>SUM(DP$9:DP440)*RRF</f>
        <v>80.700858649151158</v>
      </c>
      <c r="DS440" s="2">
        <f t="shared" si="131"/>
        <v>1.5</v>
      </c>
      <c r="DT440" s="2">
        <f t="shared" si="132"/>
        <v>0.75</v>
      </c>
    </row>
    <row r="441" spans="90:124" x14ac:dyDescent="0.25">
      <c r="CL441" s="14">
        <f t="shared" si="133"/>
        <v>4.32</v>
      </c>
      <c r="CM441" s="59">
        <f>IF('Baseline model'!$B$4="AY",0,IFERROR(P*INDEX('UWYr writing pattern'!$C$4:$C$18,MATCH('Baseline model'!$CL441,'UWYr writing pattern'!$A$4:$A$18,0)) / 25,CM440))</f>
        <v>0</v>
      </c>
      <c r="CN441" s="36">
        <f t="shared" si="134"/>
        <v>0.14603319093303932</v>
      </c>
      <c r="CP441" s="34">
        <f t="shared" si="135"/>
        <v>2.2238556994879084E-3</v>
      </c>
      <c r="CQ441" s="31">
        <f>SUM($CP$9:CP441)*RLR</f>
        <v>119.82476017088024</v>
      </c>
      <c r="CR441" s="32"/>
      <c r="CS441" s="36">
        <f>CQ441-SUM($CU$9:CU441)</f>
        <v>8.9347769340096193</v>
      </c>
      <c r="CU441" s="31">
        <f t="shared" si="136"/>
        <v>6.7497040104560965E-2</v>
      </c>
      <c r="CV441" s="36">
        <f>SUM($CU$9:CU441)*RRF</f>
        <v>77.622988265809425</v>
      </c>
      <c r="CW441" s="33"/>
      <c r="CX441" s="36">
        <f t="shared" si="121"/>
        <v>86.557765199819045</v>
      </c>
      <c r="CY441" s="33"/>
      <c r="CZ441" s="31">
        <f t="shared" si="122"/>
        <v>0.12266788038375301</v>
      </c>
      <c r="DA441" s="31">
        <f t="shared" si="123"/>
        <v>6.2543438538067333</v>
      </c>
      <c r="DB441" s="31">
        <f t="shared" si="124"/>
        <v>6.3770117341904866</v>
      </c>
      <c r="DC441" s="31">
        <f t="shared" si="125"/>
        <v>-2.5577651998190447</v>
      </c>
      <c r="DD441" s="31"/>
      <c r="DE441" s="33">
        <f t="shared" si="126"/>
        <v>0.92408319364058844</v>
      </c>
      <c r="DF441" s="33">
        <f t="shared" si="127"/>
        <v>1.0304495857121314</v>
      </c>
      <c r="DG441" s="3"/>
      <c r="DH441" s="33">
        <f t="shared" si="128"/>
        <v>0.99853966809066863</v>
      </c>
      <c r="DI441" s="93">
        <f t="shared" si="129"/>
        <v>0.9608361049010129</v>
      </c>
      <c r="DJ441" s="3">
        <f t="shared" si="130"/>
        <v>0.96101907392003005</v>
      </c>
      <c r="DL441" s="90">
        <f t="shared" si="139"/>
        <v>0</v>
      </c>
      <c r="DM441" s="91">
        <f t="shared" si="137"/>
        <v>0</v>
      </c>
      <c r="DN441" s="89">
        <f>SUM(DM$9:DM441)*RLR</f>
        <v>120</v>
      </c>
      <c r="DO441" s="90">
        <f>DN441-SUM(DP$9:DP441)</f>
        <v>4.6777111295963749</v>
      </c>
      <c r="DP441" s="89">
        <f t="shared" si="138"/>
        <v>3.5347943044808899E-2</v>
      </c>
      <c r="DQ441" s="90">
        <f>SUM(DP$9:DP441)*RRF</f>
        <v>80.725602209282528</v>
      </c>
      <c r="DS441" s="2">
        <f t="shared" si="131"/>
        <v>1.5</v>
      </c>
      <c r="DT441" s="2">
        <f t="shared" si="132"/>
        <v>0.75</v>
      </c>
    </row>
    <row r="442" spans="90:124" x14ac:dyDescent="0.25">
      <c r="CL442" s="14">
        <f t="shared" si="133"/>
        <v>4.33</v>
      </c>
      <c r="CM442" s="59">
        <f>IF('Baseline model'!$B$4="AY",0,IFERROR(P*INDEX('UWYr writing pattern'!$C$4:$C$18,MATCH('Baseline model'!$CL442,'UWYr writing pattern'!$A$4:$A$18,0)) / 25,CM441))</f>
        <v>0</v>
      </c>
      <c r="CN442" s="36">
        <f t="shared" si="134"/>
        <v>0.14384269306904374</v>
      </c>
      <c r="CP442" s="34">
        <f t="shared" si="135"/>
        <v>2.1904978639955895E-3</v>
      </c>
      <c r="CQ442" s="31">
        <f>SUM($CP$9:CP442)*RLR</f>
        <v>119.82738876831704</v>
      </c>
      <c r="CR442" s="32"/>
      <c r="CS442" s="36">
        <f>CQ442-SUM($CU$9:CU442)</f>
        <v>8.8703947044413383</v>
      </c>
      <c r="CU442" s="31">
        <f t="shared" si="136"/>
        <v>6.7010827005072146E-2</v>
      </c>
      <c r="CV442" s="36">
        <f>SUM($CU$9:CU442)*RRF</f>
        <v>77.669895844712983</v>
      </c>
      <c r="CW442" s="33"/>
      <c r="CX442" s="36">
        <f t="shared" si="121"/>
        <v>86.540290549154321</v>
      </c>
      <c r="CY442" s="33"/>
      <c r="CZ442" s="31">
        <f t="shared" si="122"/>
        <v>0.12082786217799672</v>
      </c>
      <c r="DA442" s="31">
        <f t="shared" si="123"/>
        <v>6.2092762931089363</v>
      </c>
      <c r="DB442" s="31">
        <f t="shared" si="124"/>
        <v>6.330104155286933</v>
      </c>
      <c r="DC442" s="31">
        <f t="shared" si="125"/>
        <v>-2.5402905491543208</v>
      </c>
      <c r="DD442" s="31"/>
      <c r="DE442" s="33">
        <f t="shared" si="126"/>
        <v>0.92464161719896409</v>
      </c>
      <c r="DF442" s="33">
        <f t="shared" si="127"/>
        <v>1.030241554156599</v>
      </c>
      <c r="DG442" s="3"/>
      <c r="DH442" s="33">
        <f t="shared" si="128"/>
        <v>0.99856157306930859</v>
      </c>
      <c r="DI442" s="93">
        <f t="shared" si="129"/>
        <v>0.9611287353782616</v>
      </c>
      <c r="DJ442" s="3">
        <f t="shared" si="130"/>
        <v>0.96131143086562987</v>
      </c>
      <c r="DL442" s="90">
        <f t="shared" si="139"/>
        <v>0</v>
      </c>
      <c r="DM442" s="91">
        <f t="shared" si="137"/>
        <v>0</v>
      </c>
      <c r="DN442" s="89">
        <f>SUM(DM$9:DM442)*RLR</f>
        <v>120</v>
      </c>
      <c r="DO442" s="90">
        <f>DN442-SUM(DP$9:DP442)</f>
        <v>4.6426282961243999</v>
      </c>
      <c r="DP442" s="89">
        <f t="shared" si="138"/>
        <v>3.5082833471972816E-2</v>
      </c>
      <c r="DQ442" s="90">
        <f>SUM(DP$9:DP442)*RRF</f>
        <v>80.750160192712912</v>
      </c>
      <c r="DS442" s="2">
        <f t="shared" si="131"/>
        <v>1.5</v>
      </c>
      <c r="DT442" s="2">
        <f t="shared" si="132"/>
        <v>0.75</v>
      </c>
    </row>
    <row r="443" spans="90:124" x14ac:dyDescent="0.25">
      <c r="CL443" s="14">
        <f t="shared" si="133"/>
        <v>4.34</v>
      </c>
      <c r="CM443" s="59">
        <f>IF('Baseline model'!$B$4="AY",0,IFERROR(P*INDEX('UWYr writing pattern'!$C$4:$C$18,MATCH('Baseline model'!$CL443,'UWYr writing pattern'!$A$4:$A$18,0)) / 25,CM442))</f>
        <v>0</v>
      </c>
      <c r="CN443" s="36">
        <f t="shared" si="134"/>
        <v>0.14168505267300807</v>
      </c>
      <c r="CP443" s="34">
        <f t="shared" si="135"/>
        <v>2.1576403960356563E-3</v>
      </c>
      <c r="CQ443" s="31">
        <f>SUM($CP$9:CP443)*RLR</f>
        <v>119.82997793679228</v>
      </c>
      <c r="CR443" s="32"/>
      <c r="CS443" s="36">
        <f>CQ443-SUM($CU$9:CU443)</f>
        <v>8.8064559126332682</v>
      </c>
      <c r="CU443" s="31">
        <f t="shared" si="136"/>
        <v>6.6527960283310039E-2</v>
      </c>
      <c r="CV443" s="36">
        <f>SUM($CU$9:CU443)*RRF</f>
        <v>77.716465416911305</v>
      </c>
      <c r="CW443" s="33"/>
      <c r="CX443" s="36">
        <f t="shared" si="121"/>
        <v>86.522921329544573</v>
      </c>
      <c r="CY443" s="33"/>
      <c r="CZ443" s="31">
        <f t="shared" si="122"/>
        <v>0.11901544424532677</v>
      </c>
      <c r="DA443" s="31">
        <f t="shared" si="123"/>
        <v>6.1645191388432874</v>
      </c>
      <c r="DB443" s="31">
        <f t="shared" si="124"/>
        <v>6.2835345830886142</v>
      </c>
      <c r="DC443" s="31">
        <f t="shared" si="125"/>
        <v>-2.5229213295445732</v>
      </c>
      <c r="DD443" s="31"/>
      <c r="DE443" s="33">
        <f t="shared" si="126"/>
        <v>0.92519601686799169</v>
      </c>
      <c r="DF443" s="33">
        <f t="shared" si="127"/>
        <v>1.0300347777326735</v>
      </c>
      <c r="DG443" s="3"/>
      <c r="DH443" s="33">
        <f t="shared" si="128"/>
        <v>0.99858314947326898</v>
      </c>
      <c r="DI443" s="93">
        <f t="shared" si="129"/>
        <v>0.96141917933662602</v>
      </c>
      <c r="DJ443" s="3">
        <f t="shared" si="130"/>
        <v>0.96160159513413779</v>
      </c>
      <c r="DL443" s="90">
        <f t="shared" si="139"/>
        <v>0</v>
      </c>
      <c r="DM443" s="91">
        <f t="shared" si="137"/>
        <v>0</v>
      </c>
      <c r="DN443" s="89">
        <f>SUM(DM$9:DM443)*RLR</f>
        <v>120</v>
      </c>
      <c r="DO443" s="90">
        <f>DN443-SUM(DP$9:DP443)</f>
        <v>4.6078085839034628</v>
      </c>
      <c r="DP443" s="89">
        <f t="shared" si="138"/>
        <v>3.4819712220932997E-2</v>
      </c>
      <c r="DQ443" s="90">
        <f>SUM(DP$9:DP443)*RRF</f>
        <v>80.774533991267575</v>
      </c>
      <c r="DS443" s="2">
        <f t="shared" si="131"/>
        <v>1.5</v>
      </c>
      <c r="DT443" s="2">
        <f t="shared" si="132"/>
        <v>0.75</v>
      </c>
    </row>
    <row r="444" spans="90:124" x14ac:dyDescent="0.25">
      <c r="CL444" s="14">
        <f t="shared" si="133"/>
        <v>4.3499999999999996</v>
      </c>
      <c r="CM444" s="59">
        <f>IF('Baseline model'!$B$4="AY",0,IFERROR(P*INDEX('UWYr writing pattern'!$C$4:$C$18,MATCH('Baseline model'!$CL444,'UWYr writing pattern'!$A$4:$A$18,0)) / 25,CM443))</f>
        <v>0</v>
      </c>
      <c r="CN444" s="36">
        <f t="shared" si="134"/>
        <v>0.13955977688291296</v>
      </c>
      <c r="CP444" s="34">
        <f t="shared" si="135"/>
        <v>2.1252757900951211E-3</v>
      </c>
      <c r="CQ444" s="31">
        <f>SUM($CP$9:CP444)*RLR</f>
        <v>119.83252826774039</v>
      </c>
      <c r="CR444" s="32"/>
      <c r="CS444" s="36">
        <f>CQ444-SUM($CU$9:CU444)</f>
        <v>8.7429578242366262</v>
      </c>
      <c r="CU444" s="31">
        <f t="shared" si="136"/>
        <v>6.6048419344749518E-2</v>
      </c>
      <c r="CV444" s="36">
        <f>SUM($CU$9:CU444)*RRF</f>
        <v>77.762699310452632</v>
      </c>
      <c r="CW444" s="33"/>
      <c r="CX444" s="36">
        <f t="shared" si="121"/>
        <v>86.505657134689258</v>
      </c>
      <c r="CY444" s="33"/>
      <c r="CZ444" s="31">
        <f t="shared" si="122"/>
        <v>0.11723021258164687</v>
      </c>
      <c r="DA444" s="31">
        <f t="shared" si="123"/>
        <v>6.1200704769656378</v>
      </c>
      <c r="DB444" s="31">
        <f t="shared" si="124"/>
        <v>6.2373006895472844</v>
      </c>
      <c r="DC444" s="31">
        <f t="shared" si="125"/>
        <v>-2.5056571346892582</v>
      </c>
      <c r="DD444" s="31"/>
      <c r="DE444" s="33">
        <f t="shared" si="126"/>
        <v>0.9257464203625313</v>
      </c>
      <c r="DF444" s="33">
        <f t="shared" si="127"/>
        <v>1.0298292516034435</v>
      </c>
      <c r="DG444" s="3"/>
      <c r="DH444" s="33">
        <f t="shared" si="128"/>
        <v>0.99860440223116986</v>
      </c>
      <c r="DI444" s="93">
        <f t="shared" si="129"/>
        <v>0.96170745311365535</v>
      </c>
      <c r="DJ444" s="3">
        <f t="shared" si="130"/>
        <v>0.96188958317063178</v>
      </c>
      <c r="DL444" s="90">
        <f t="shared" si="139"/>
        <v>0</v>
      </c>
      <c r="DM444" s="91">
        <f t="shared" si="137"/>
        <v>0</v>
      </c>
      <c r="DN444" s="89">
        <f>SUM(DM$9:DM444)*RLR</f>
        <v>120</v>
      </c>
      <c r="DO444" s="90">
        <f>DN444-SUM(DP$9:DP444)</f>
        <v>4.5732500195241812</v>
      </c>
      <c r="DP444" s="89">
        <f t="shared" si="138"/>
        <v>3.4558564379275972E-2</v>
      </c>
      <c r="DQ444" s="90">
        <f>SUM(DP$9:DP444)*RRF</f>
        <v>80.79872498633307</v>
      </c>
      <c r="DS444" s="2">
        <f t="shared" si="131"/>
        <v>1.5</v>
      </c>
      <c r="DT444" s="2">
        <f t="shared" si="132"/>
        <v>0.75</v>
      </c>
    </row>
    <row r="445" spans="90:124" x14ac:dyDescent="0.25">
      <c r="CL445" s="14">
        <f t="shared" si="133"/>
        <v>4.3600000000000003</v>
      </c>
      <c r="CM445" s="59">
        <f>IF('Baseline model'!$B$4="AY",0,IFERROR(P*INDEX('UWYr writing pattern'!$C$4:$C$18,MATCH('Baseline model'!$CL445,'UWYr writing pattern'!$A$4:$A$18,0)) / 25,CM444))</f>
        <v>0</v>
      </c>
      <c r="CN445" s="36">
        <f t="shared" si="134"/>
        <v>0.13746638022966925</v>
      </c>
      <c r="CP445" s="34">
        <f t="shared" si="135"/>
        <v>2.0933966532436944E-3</v>
      </c>
      <c r="CQ445" s="31">
        <f>SUM($CP$9:CP445)*RLR</f>
        <v>119.83504034372427</v>
      </c>
      <c r="CR445" s="32"/>
      <c r="CS445" s="36">
        <f>CQ445-SUM($CU$9:CU445)</f>
        <v>8.6798977165387328</v>
      </c>
      <c r="CU445" s="31">
        <f t="shared" si="136"/>
        <v>6.5572183681774698E-2</v>
      </c>
      <c r="CV445" s="36">
        <f>SUM($CU$9:CU445)*RRF</f>
        <v>77.808599839029867</v>
      </c>
      <c r="CW445" s="33"/>
      <c r="CX445" s="36">
        <f t="shared" si="121"/>
        <v>86.4884975555686</v>
      </c>
      <c r="CY445" s="33"/>
      <c r="CZ445" s="31">
        <f t="shared" si="122"/>
        <v>0.11547175939292216</v>
      </c>
      <c r="DA445" s="31">
        <f t="shared" si="123"/>
        <v>6.0759284015771122</v>
      </c>
      <c r="DB445" s="31">
        <f t="shared" si="124"/>
        <v>6.1914001609700344</v>
      </c>
      <c r="DC445" s="31">
        <f t="shared" si="125"/>
        <v>-2.4884975555685998</v>
      </c>
      <c r="DD445" s="31"/>
      <c r="DE445" s="33">
        <f t="shared" si="126"/>
        <v>0.92629285522654603</v>
      </c>
      <c r="DF445" s="33">
        <f t="shared" si="127"/>
        <v>1.0296249708996261</v>
      </c>
      <c r="DG445" s="3"/>
      <c r="DH445" s="33">
        <f t="shared" si="128"/>
        <v>0.99862533619770233</v>
      </c>
      <c r="DI445" s="93">
        <f t="shared" si="129"/>
        <v>0.96199357292482568</v>
      </c>
      <c r="DJ445" s="3">
        <f t="shared" si="130"/>
        <v>0.96217541129685202</v>
      </c>
      <c r="DL445" s="90">
        <f t="shared" si="139"/>
        <v>0</v>
      </c>
      <c r="DM445" s="91">
        <f t="shared" si="137"/>
        <v>0</v>
      </c>
      <c r="DN445" s="89">
        <f>SUM(DM$9:DM445)*RLR</f>
        <v>120</v>
      </c>
      <c r="DO445" s="90">
        <f>DN445-SUM(DP$9:DP445)</f>
        <v>4.5389506443777492</v>
      </c>
      <c r="DP445" s="89">
        <f t="shared" si="138"/>
        <v>3.429937514643136E-2</v>
      </c>
      <c r="DQ445" s="90">
        <f>SUM(DP$9:DP445)*RRF</f>
        <v>80.822734548935571</v>
      </c>
      <c r="DS445" s="2">
        <f t="shared" si="131"/>
        <v>1.5</v>
      </c>
      <c r="DT445" s="2">
        <f t="shared" si="132"/>
        <v>0.75</v>
      </c>
    </row>
    <row r="446" spans="90:124" x14ac:dyDescent="0.25">
      <c r="CL446" s="14">
        <f t="shared" si="133"/>
        <v>4.37</v>
      </c>
      <c r="CM446" s="59">
        <f>IF('Baseline model'!$B$4="AY",0,IFERROR(P*INDEX('UWYr writing pattern'!$C$4:$C$18,MATCH('Baseline model'!$CL446,'UWYr writing pattern'!$A$4:$A$18,0)) / 25,CM445))</f>
        <v>0</v>
      </c>
      <c r="CN446" s="36">
        <f t="shared" si="134"/>
        <v>0.13540438452622422</v>
      </c>
      <c r="CP446" s="34">
        <f t="shared" si="135"/>
        <v>2.0619957034450388E-3</v>
      </c>
      <c r="CQ446" s="31">
        <f>SUM($CP$9:CP446)*RLR</f>
        <v>119.8375147385684</v>
      </c>
      <c r="CR446" s="32"/>
      <c r="CS446" s="36">
        <f>CQ446-SUM($CU$9:CU446)</f>
        <v>8.617272878508814</v>
      </c>
      <c r="CU446" s="31">
        <f t="shared" si="136"/>
        <v>6.50992328740405E-2</v>
      </c>
      <c r="CV446" s="36">
        <f>SUM($CU$9:CU446)*RRF</f>
        <v>77.854169302041711</v>
      </c>
      <c r="CW446" s="33"/>
      <c r="CX446" s="36">
        <f t="shared" si="121"/>
        <v>86.471442180550525</v>
      </c>
      <c r="CY446" s="33"/>
      <c r="CZ446" s="31">
        <f t="shared" si="122"/>
        <v>0.11373968300202833</v>
      </c>
      <c r="DA446" s="31">
        <f t="shared" si="123"/>
        <v>6.0320910149561691</v>
      </c>
      <c r="DB446" s="31">
        <f t="shared" si="124"/>
        <v>6.1458306979581971</v>
      </c>
      <c r="DC446" s="31">
        <f t="shared" si="125"/>
        <v>-2.4714421805505253</v>
      </c>
      <c r="DD446" s="31"/>
      <c r="DE446" s="33">
        <f t="shared" si="126"/>
        <v>0.9268353488338299</v>
      </c>
      <c r="DF446" s="33">
        <f t="shared" si="127"/>
        <v>1.0294219307208397</v>
      </c>
      <c r="DG446" s="3"/>
      <c r="DH446" s="33">
        <f t="shared" si="128"/>
        <v>0.99864595615473672</v>
      </c>
      <c r="DI446" s="93">
        <f t="shared" si="129"/>
        <v>0.96227755486445177</v>
      </c>
      <c r="DJ446" s="3">
        <f t="shared" si="130"/>
        <v>0.96245909571212551</v>
      </c>
      <c r="DL446" s="90">
        <f t="shared" si="139"/>
        <v>0</v>
      </c>
      <c r="DM446" s="91">
        <f t="shared" si="137"/>
        <v>0</v>
      </c>
      <c r="DN446" s="89">
        <f>SUM(DM$9:DM446)*RLR</f>
        <v>120</v>
      </c>
      <c r="DO446" s="90">
        <f>DN446-SUM(DP$9:DP446)</f>
        <v>4.5049085145449226</v>
      </c>
      <c r="DP446" s="89">
        <f t="shared" si="138"/>
        <v>3.4042129832833119E-2</v>
      </c>
      <c r="DQ446" s="90">
        <f>SUM(DP$9:DP446)*RRF</f>
        <v>80.846564039818546</v>
      </c>
      <c r="DS446" s="2">
        <f t="shared" si="131"/>
        <v>1.5</v>
      </c>
      <c r="DT446" s="2">
        <f t="shared" si="132"/>
        <v>0.75</v>
      </c>
    </row>
    <row r="447" spans="90:124" x14ac:dyDescent="0.25">
      <c r="CL447" s="14">
        <f t="shared" si="133"/>
        <v>4.38</v>
      </c>
      <c r="CM447" s="59">
        <f>IF('Baseline model'!$B$4="AY",0,IFERROR(P*INDEX('UWYr writing pattern'!$C$4:$C$18,MATCH('Baseline model'!$CL447,'UWYr writing pattern'!$A$4:$A$18,0)) / 25,CM446))</f>
        <v>0</v>
      </c>
      <c r="CN447" s="36">
        <f t="shared" si="134"/>
        <v>0.13337331875833086</v>
      </c>
      <c r="CP447" s="34">
        <f t="shared" si="135"/>
        <v>2.0310657678933633E-3</v>
      </c>
      <c r="CQ447" s="31">
        <f>SUM($CP$9:CP447)*RLR</f>
        <v>119.83995201748988</v>
      </c>
      <c r="CR447" s="32"/>
      <c r="CS447" s="36">
        <f>CQ447-SUM($CU$9:CU447)</f>
        <v>8.5550806108414719</v>
      </c>
      <c r="CU447" s="31">
        <f t="shared" si="136"/>
        <v>6.4629546588816103E-2</v>
      </c>
      <c r="CV447" s="36">
        <f>SUM($CU$9:CU447)*RRF</f>
        <v>77.899409984653886</v>
      </c>
      <c r="CW447" s="33"/>
      <c r="CX447" s="36">
        <f t="shared" si="121"/>
        <v>86.454490595495358</v>
      </c>
      <c r="CY447" s="33"/>
      <c r="CZ447" s="31">
        <f t="shared" si="122"/>
        <v>0.11203358775699791</v>
      </c>
      <c r="DA447" s="31">
        <f t="shared" si="123"/>
        <v>5.98855642758903</v>
      </c>
      <c r="DB447" s="31">
        <f t="shared" si="124"/>
        <v>6.100590015346028</v>
      </c>
      <c r="DC447" s="31">
        <f t="shared" si="125"/>
        <v>-2.4544905954953578</v>
      </c>
      <c r="DD447" s="31"/>
      <c r="DE447" s="33">
        <f t="shared" si="126"/>
        <v>0.92737392838873678</v>
      </c>
      <c r="DF447" s="33">
        <f t="shared" si="127"/>
        <v>1.0292201261368494</v>
      </c>
      <c r="DG447" s="3"/>
      <c r="DH447" s="33">
        <f t="shared" si="128"/>
        <v>0.99866626681241566</v>
      </c>
      <c r="DI447" s="93">
        <f t="shared" si="129"/>
        <v>0.96255941490659269</v>
      </c>
      <c r="DJ447" s="3">
        <f t="shared" si="130"/>
        <v>0.96274065249428464</v>
      </c>
      <c r="DL447" s="90">
        <f t="shared" si="139"/>
        <v>0</v>
      </c>
      <c r="DM447" s="91">
        <f t="shared" si="137"/>
        <v>0</v>
      </c>
      <c r="DN447" s="89">
        <f>SUM(DM$9:DM447)*RLR</f>
        <v>120</v>
      </c>
      <c r="DO447" s="90">
        <f>DN447-SUM(DP$9:DP447)</f>
        <v>4.4711217006858419</v>
      </c>
      <c r="DP447" s="89">
        <f t="shared" si="138"/>
        <v>3.3786813859086919E-2</v>
      </c>
      <c r="DQ447" s="90">
        <f>SUM(DP$9:DP447)*RRF</f>
        <v>80.870214809519908</v>
      </c>
      <c r="DS447" s="2">
        <f t="shared" si="131"/>
        <v>1.5</v>
      </c>
      <c r="DT447" s="2">
        <f t="shared" si="132"/>
        <v>0.75</v>
      </c>
    </row>
    <row r="448" spans="90:124" x14ac:dyDescent="0.25">
      <c r="CL448" s="14">
        <f t="shared" si="133"/>
        <v>4.3899999999999997</v>
      </c>
      <c r="CM448" s="59">
        <f>IF('Baseline model'!$B$4="AY",0,IFERROR(P*INDEX('UWYr writing pattern'!$C$4:$C$18,MATCH('Baseline model'!$CL448,'UWYr writing pattern'!$A$4:$A$18,0)) / 25,CM447))</f>
        <v>0</v>
      </c>
      <c r="CN448" s="36">
        <f t="shared" si="134"/>
        <v>0.1313727189769559</v>
      </c>
      <c r="CP448" s="34">
        <f t="shared" si="135"/>
        <v>2.000599781374963E-3</v>
      </c>
      <c r="CQ448" s="31">
        <f>SUM($CP$9:CP448)*RLR</f>
        <v>119.84235273722751</v>
      </c>
      <c r="CR448" s="32"/>
      <c r="CS448" s="36">
        <f>CQ448-SUM($CU$9:CU448)</f>
        <v>8.4933182259977968</v>
      </c>
      <c r="CU448" s="31">
        <f t="shared" si="136"/>
        <v>6.416310458131104E-2</v>
      </c>
      <c r="CV448" s="36">
        <f>SUM($CU$9:CU448)*RRF</f>
        <v>77.944324157860791</v>
      </c>
      <c r="CW448" s="33"/>
      <c r="CX448" s="36">
        <f t="shared" si="121"/>
        <v>86.437642383858588</v>
      </c>
      <c r="CY448" s="33"/>
      <c r="CZ448" s="31">
        <f t="shared" si="122"/>
        <v>0.11035308394064296</v>
      </c>
      <c r="DA448" s="31">
        <f t="shared" si="123"/>
        <v>5.9453227581984578</v>
      </c>
      <c r="DB448" s="31">
        <f t="shared" si="124"/>
        <v>6.0556758421391006</v>
      </c>
      <c r="DC448" s="31">
        <f t="shared" si="125"/>
        <v>-2.4376423838585879</v>
      </c>
      <c r="DD448" s="31"/>
      <c r="DE448" s="33">
        <f t="shared" si="126"/>
        <v>0.92790862092691417</v>
      </c>
      <c r="DF448" s="33">
        <f t="shared" si="127"/>
        <v>1.0290195521887928</v>
      </c>
      <c r="DG448" s="3"/>
      <c r="DH448" s="33">
        <f t="shared" si="128"/>
        <v>0.99868627281022926</v>
      </c>
      <c r="DI448" s="93">
        <f t="shared" si="129"/>
        <v>0.96283916890595</v>
      </c>
      <c r="DJ448" s="3">
        <f t="shared" si="130"/>
        <v>0.96302009760057761</v>
      </c>
      <c r="DL448" s="90">
        <f t="shared" si="139"/>
        <v>0</v>
      </c>
      <c r="DM448" s="91">
        <f t="shared" si="137"/>
        <v>0</v>
      </c>
      <c r="DN448" s="89">
        <f>SUM(DM$9:DM448)*RLR</f>
        <v>120</v>
      </c>
      <c r="DO448" s="90">
        <f>DN448-SUM(DP$9:DP448)</f>
        <v>4.4375882879306943</v>
      </c>
      <c r="DP448" s="89">
        <f t="shared" si="138"/>
        <v>3.3533412755143814E-2</v>
      </c>
      <c r="DQ448" s="90">
        <f>SUM(DP$9:DP448)*RRF</f>
        <v>80.893688198448515</v>
      </c>
      <c r="DS448" s="2">
        <f t="shared" si="131"/>
        <v>1.5</v>
      </c>
      <c r="DT448" s="2">
        <f t="shared" si="132"/>
        <v>0.75</v>
      </c>
    </row>
    <row r="449" spans="90:124" x14ac:dyDescent="0.25">
      <c r="CL449" s="14">
        <f t="shared" si="133"/>
        <v>4.4000000000000004</v>
      </c>
      <c r="CM449" s="59">
        <f>IF('Baseline model'!$B$4="AY",0,IFERROR(P*INDEX('UWYr writing pattern'!$C$4:$C$18,MATCH('Baseline model'!$CL449,'UWYr writing pattern'!$A$4:$A$18,0)) / 25,CM448))</f>
        <v>0</v>
      </c>
      <c r="CN449" s="36">
        <f t="shared" si="134"/>
        <v>0.12940212819230157</v>
      </c>
      <c r="CP449" s="34">
        <f t="shared" si="135"/>
        <v>1.9705907846543384E-3</v>
      </c>
      <c r="CQ449" s="31">
        <f>SUM($CP$9:CP449)*RLR</f>
        <v>119.8447174461691</v>
      </c>
      <c r="CR449" s="32"/>
      <c r="CS449" s="36">
        <f>CQ449-SUM($CU$9:CU449)</f>
        <v>8.4319830482444047</v>
      </c>
      <c r="CU449" s="31">
        <f t="shared" si="136"/>
        <v>6.3699886694983471E-2</v>
      </c>
      <c r="CV449" s="36">
        <f>SUM($CU$9:CU449)*RRF</f>
        <v>77.988914078547282</v>
      </c>
      <c r="CW449" s="33"/>
      <c r="CX449" s="36">
        <f t="shared" si="121"/>
        <v>86.420897126791687</v>
      </c>
      <c r="CY449" s="33"/>
      <c r="CZ449" s="31">
        <f t="shared" si="122"/>
        <v>0.10869778768153331</v>
      </c>
      <c r="DA449" s="31">
        <f t="shared" si="123"/>
        <v>5.9023881337710833</v>
      </c>
      <c r="DB449" s="31">
        <f t="shared" si="124"/>
        <v>6.0110859214526169</v>
      </c>
      <c r="DC449" s="31">
        <f t="shared" si="125"/>
        <v>-2.4208971267916866</v>
      </c>
      <c r="DD449" s="31"/>
      <c r="DE449" s="33">
        <f t="shared" si="126"/>
        <v>0.92843945331603905</v>
      </c>
      <c r="DF449" s="33">
        <f t="shared" si="127"/>
        <v>1.0288202038903773</v>
      </c>
      <c r="DG449" s="3"/>
      <c r="DH449" s="33">
        <f t="shared" si="128"/>
        <v>0.99870597871807587</v>
      </c>
      <c r="DI449" s="93">
        <f t="shared" si="129"/>
        <v>0.96311683259876002</v>
      </c>
      <c r="DJ449" s="3">
        <f t="shared" si="130"/>
        <v>0.9632974468685731</v>
      </c>
      <c r="DL449" s="90">
        <f t="shared" si="139"/>
        <v>0</v>
      </c>
      <c r="DM449" s="91">
        <f t="shared" si="137"/>
        <v>0</v>
      </c>
      <c r="DN449" s="89">
        <f>SUM(DM$9:DM449)*RLR</f>
        <v>120</v>
      </c>
      <c r="DO449" s="90">
        <f>DN449-SUM(DP$9:DP449)</f>
        <v>4.4043063757712133</v>
      </c>
      <c r="DP449" s="89">
        <f t="shared" si="138"/>
        <v>3.3281912159480211E-2</v>
      </c>
      <c r="DQ449" s="90">
        <f>SUM(DP$9:DP449)*RRF</f>
        <v>80.916985536960141</v>
      </c>
      <c r="DS449" s="2">
        <f t="shared" si="131"/>
        <v>1.5</v>
      </c>
      <c r="DT449" s="2">
        <f t="shared" si="132"/>
        <v>0.75</v>
      </c>
    </row>
    <row r="450" spans="90:124" x14ac:dyDescent="0.25">
      <c r="CL450" s="14">
        <f t="shared" si="133"/>
        <v>4.41</v>
      </c>
      <c r="CM450" s="59">
        <f>IF('Baseline model'!$B$4="AY",0,IFERROR(P*INDEX('UWYr writing pattern'!$C$4:$C$18,MATCH('Baseline model'!$CL450,'UWYr writing pattern'!$A$4:$A$18,0)) / 25,CM449))</f>
        <v>0</v>
      </c>
      <c r="CN450" s="36">
        <f t="shared" si="134"/>
        <v>0.12746109626941704</v>
      </c>
      <c r="CP450" s="34">
        <f t="shared" si="135"/>
        <v>1.9410319228845235E-3</v>
      </c>
      <c r="CQ450" s="31">
        <f>SUM($CP$9:CP450)*RLR</f>
        <v>119.84704668447657</v>
      </c>
      <c r="CR450" s="32"/>
      <c r="CS450" s="36">
        <f>CQ450-SUM($CU$9:CU450)</f>
        <v>8.3710724136900438</v>
      </c>
      <c r="CU450" s="31">
        <f t="shared" si="136"/>
        <v>6.3239872861833038E-2</v>
      </c>
      <c r="CV450" s="36">
        <f>SUM($CU$9:CU450)*RRF</f>
        <v>78.033181989550556</v>
      </c>
      <c r="CW450" s="33"/>
      <c r="CX450" s="36">
        <f t="shared" si="121"/>
        <v>86.4042544032406</v>
      </c>
      <c r="CY450" s="33"/>
      <c r="CZ450" s="31">
        <f t="shared" si="122"/>
        <v>0.10706732086631029</v>
      </c>
      <c r="DA450" s="31">
        <f t="shared" si="123"/>
        <v>5.8597506895830307</v>
      </c>
      <c r="DB450" s="31">
        <f t="shared" si="124"/>
        <v>5.9668180104493409</v>
      </c>
      <c r="DC450" s="31">
        <f t="shared" si="125"/>
        <v>-2.4042544032405999</v>
      </c>
      <c r="DD450" s="31"/>
      <c r="DE450" s="33">
        <f t="shared" si="126"/>
        <v>0.92896645225655428</v>
      </c>
      <c r="DF450" s="33">
        <f t="shared" si="127"/>
        <v>1.0286220762290548</v>
      </c>
      <c r="DG450" s="3"/>
      <c r="DH450" s="33">
        <f t="shared" si="128"/>
        <v>0.99872538903730468</v>
      </c>
      <c r="DI450" s="93">
        <f t="shared" si="129"/>
        <v>0.96339242160367866</v>
      </c>
      <c r="DJ450" s="3">
        <f t="shared" si="130"/>
        <v>0.96357271601705885</v>
      </c>
      <c r="DL450" s="90">
        <f t="shared" si="139"/>
        <v>0</v>
      </c>
      <c r="DM450" s="91">
        <f t="shared" si="137"/>
        <v>0</v>
      </c>
      <c r="DN450" s="89">
        <f>SUM(DM$9:DM450)*RLR</f>
        <v>120</v>
      </c>
      <c r="DO450" s="90">
        <f>DN450-SUM(DP$9:DP450)</f>
        <v>4.3712740779529327</v>
      </c>
      <c r="DP450" s="89">
        <f t="shared" si="138"/>
        <v>3.3032297818284102E-2</v>
      </c>
      <c r="DQ450" s="90">
        <f>SUM(DP$9:DP450)*RRF</f>
        <v>80.940108145432944</v>
      </c>
      <c r="DS450" s="2">
        <f t="shared" si="131"/>
        <v>1.5</v>
      </c>
      <c r="DT450" s="2">
        <f t="shared" si="132"/>
        <v>0.75</v>
      </c>
    </row>
    <row r="451" spans="90:124" x14ac:dyDescent="0.25">
      <c r="CL451" s="14">
        <f t="shared" si="133"/>
        <v>4.42</v>
      </c>
      <c r="CM451" s="59">
        <f>IF('Baseline model'!$B$4="AY",0,IFERROR(P*INDEX('UWYr writing pattern'!$C$4:$C$18,MATCH('Baseline model'!$CL451,'UWYr writing pattern'!$A$4:$A$18,0)) / 25,CM450))</f>
        <v>0</v>
      </c>
      <c r="CN451" s="36">
        <f t="shared" si="134"/>
        <v>0.12554917982537578</v>
      </c>
      <c r="CP451" s="34">
        <f t="shared" si="135"/>
        <v>1.9119164440412556E-3</v>
      </c>
      <c r="CQ451" s="31">
        <f>SUM($CP$9:CP451)*RLR</f>
        <v>119.84934098420942</v>
      </c>
      <c r="CR451" s="32"/>
      <c r="CS451" s="36">
        <f>CQ451-SUM($CU$9:CU451)</f>
        <v>8.3105836703202272</v>
      </c>
      <c r="CU451" s="31">
        <f t="shared" si="136"/>
        <v>6.2783043102675323E-2</v>
      </c>
      <c r="CV451" s="36">
        <f>SUM($CU$9:CU451)*RRF</f>
        <v>78.077130119722426</v>
      </c>
      <c r="CW451" s="33"/>
      <c r="CX451" s="36">
        <f t="shared" si="121"/>
        <v>86.387713790042653</v>
      </c>
      <c r="CY451" s="33"/>
      <c r="CZ451" s="31">
        <f t="shared" si="122"/>
        <v>0.10546131105331565</v>
      </c>
      <c r="DA451" s="31">
        <f t="shared" si="123"/>
        <v>5.8174085692241588</v>
      </c>
      <c r="DB451" s="31">
        <f t="shared" si="124"/>
        <v>5.9228698802774744</v>
      </c>
      <c r="DC451" s="31">
        <f t="shared" si="125"/>
        <v>-2.3877137900426533</v>
      </c>
      <c r="DD451" s="31"/>
      <c r="DE451" s="33">
        <f t="shared" si="126"/>
        <v>0.92948964428240988</v>
      </c>
      <c r="DF451" s="33">
        <f t="shared" si="127"/>
        <v>1.0284251641671744</v>
      </c>
      <c r="DG451" s="3"/>
      <c r="DH451" s="33">
        <f t="shared" si="128"/>
        <v>0.99874450820174521</v>
      </c>
      <c r="DI451" s="93">
        <f t="shared" si="129"/>
        <v>0.96366595142265998</v>
      </c>
      <c r="DJ451" s="3">
        <f t="shared" si="130"/>
        <v>0.96384592064693086</v>
      </c>
      <c r="DL451" s="90">
        <f t="shared" si="139"/>
        <v>0</v>
      </c>
      <c r="DM451" s="91">
        <f t="shared" si="137"/>
        <v>0</v>
      </c>
      <c r="DN451" s="89">
        <f>SUM(DM$9:DM451)*RLR</f>
        <v>120</v>
      </c>
      <c r="DO451" s="90">
        <f>DN451-SUM(DP$9:DP451)</f>
        <v>4.3384895223682918</v>
      </c>
      <c r="DP451" s="89">
        <f t="shared" si="138"/>
        <v>3.2784555584646997E-2</v>
      </c>
      <c r="DQ451" s="90">
        <f>SUM(DP$9:DP451)*RRF</f>
        <v>80.963057334342196</v>
      </c>
      <c r="DS451" s="2">
        <f t="shared" si="131"/>
        <v>1.5</v>
      </c>
      <c r="DT451" s="2">
        <f t="shared" si="132"/>
        <v>0.75</v>
      </c>
    </row>
    <row r="452" spans="90:124" x14ac:dyDescent="0.25">
      <c r="CL452" s="14">
        <f t="shared" si="133"/>
        <v>4.43</v>
      </c>
      <c r="CM452" s="59">
        <f>IF('Baseline model'!$B$4="AY",0,IFERROR(P*INDEX('UWYr writing pattern'!$C$4:$C$18,MATCH('Baseline model'!$CL452,'UWYr writing pattern'!$A$4:$A$18,0)) / 25,CM451))</f>
        <v>0</v>
      </c>
      <c r="CN452" s="36">
        <f t="shared" si="134"/>
        <v>0.12366594212799514</v>
      </c>
      <c r="CP452" s="34">
        <f t="shared" si="135"/>
        <v>1.8832376973806368E-3</v>
      </c>
      <c r="CQ452" s="31">
        <f>SUM($CP$9:CP452)*RLR</f>
        <v>119.85160086944627</v>
      </c>
      <c r="CR452" s="32"/>
      <c r="CS452" s="36">
        <f>CQ452-SUM($CU$9:CU452)</f>
        <v>8.2505141780296753</v>
      </c>
      <c r="CU452" s="31">
        <f t="shared" si="136"/>
        <v>6.2329377527401704E-2</v>
      </c>
      <c r="CV452" s="36">
        <f>SUM($CU$9:CU452)*RRF</f>
        <v>78.12076068399162</v>
      </c>
      <c r="CW452" s="33"/>
      <c r="CX452" s="36">
        <f t="shared" si="121"/>
        <v>86.371274862021295</v>
      </c>
      <c r="CY452" s="33"/>
      <c r="CZ452" s="31">
        <f t="shared" si="122"/>
        <v>0.10387939138751591</v>
      </c>
      <c r="DA452" s="31">
        <f t="shared" si="123"/>
        <v>5.7753599246207727</v>
      </c>
      <c r="DB452" s="31">
        <f t="shared" si="124"/>
        <v>5.879239316008289</v>
      </c>
      <c r="DC452" s="31">
        <f t="shared" si="125"/>
        <v>-2.3712748620212949</v>
      </c>
      <c r="DD452" s="31"/>
      <c r="DE452" s="33">
        <f t="shared" si="126"/>
        <v>0.93000905576180504</v>
      </c>
      <c r="DF452" s="33">
        <f t="shared" si="127"/>
        <v>1.0282294626431105</v>
      </c>
      <c r="DG452" s="3"/>
      <c r="DH452" s="33">
        <f t="shared" si="128"/>
        <v>0.99876334057871896</v>
      </c>
      <c r="DI452" s="93">
        <f t="shared" si="129"/>
        <v>0.96393743744182869</v>
      </c>
      <c r="DJ452" s="3">
        <f t="shared" si="130"/>
        <v>0.96411707624207887</v>
      </c>
      <c r="DL452" s="90">
        <f t="shared" si="139"/>
        <v>0</v>
      </c>
      <c r="DM452" s="91">
        <f t="shared" si="137"/>
        <v>0</v>
      </c>
      <c r="DN452" s="89">
        <f>SUM(DM$9:DM452)*RLR</f>
        <v>120</v>
      </c>
      <c r="DO452" s="90">
        <f>DN452-SUM(DP$9:DP452)</f>
        <v>4.3059508509505235</v>
      </c>
      <c r="DP452" s="89">
        <f t="shared" si="138"/>
        <v>3.2538671417762191E-2</v>
      </c>
      <c r="DQ452" s="90">
        <f>SUM(DP$9:DP452)*RRF</f>
        <v>80.985834404334625</v>
      </c>
      <c r="DS452" s="2">
        <f t="shared" si="131"/>
        <v>1.5</v>
      </c>
      <c r="DT452" s="2">
        <f t="shared" si="132"/>
        <v>0.75</v>
      </c>
    </row>
    <row r="453" spans="90:124" x14ac:dyDescent="0.25">
      <c r="CL453" s="14">
        <f t="shared" si="133"/>
        <v>4.4400000000000004</v>
      </c>
      <c r="CM453" s="59">
        <f>IF('Baseline model'!$B$4="AY",0,IFERROR(P*INDEX('UWYr writing pattern'!$C$4:$C$18,MATCH('Baseline model'!$CL453,'UWYr writing pattern'!$A$4:$A$18,0)) / 25,CM452))</f>
        <v>0</v>
      </c>
      <c r="CN453" s="36">
        <f t="shared" si="134"/>
        <v>0.12181095299607522</v>
      </c>
      <c r="CP453" s="34">
        <f t="shared" si="135"/>
        <v>1.8549891319199273E-3</v>
      </c>
      <c r="CQ453" s="31">
        <f>SUM($CP$9:CP453)*RLR</f>
        <v>119.85382685640457</v>
      </c>
      <c r="CR453" s="32"/>
      <c r="CS453" s="36">
        <f>CQ453-SUM($CU$9:CU453)</f>
        <v>8.1908613086527424</v>
      </c>
      <c r="CU453" s="31">
        <f t="shared" si="136"/>
        <v>6.1878856335222568E-2</v>
      </c>
      <c r="CV453" s="36">
        <f>SUM($CU$9:CU453)*RRF</f>
        <v>78.164075883426278</v>
      </c>
      <c r="CW453" s="33"/>
      <c r="CX453" s="36">
        <f t="shared" si="121"/>
        <v>86.354937192079021</v>
      </c>
      <c r="CY453" s="33"/>
      <c r="CZ453" s="31">
        <f t="shared" si="122"/>
        <v>0.10232120051670318</v>
      </c>
      <c r="DA453" s="31">
        <f t="shared" si="123"/>
        <v>5.7336029160569195</v>
      </c>
      <c r="DB453" s="31">
        <f t="shared" si="124"/>
        <v>5.8359241165736231</v>
      </c>
      <c r="DC453" s="31">
        <f t="shared" si="125"/>
        <v>-2.3549371920790207</v>
      </c>
      <c r="DD453" s="31"/>
      <c r="DE453" s="33">
        <f t="shared" si="126"/>
        <v>0.93052471289793193</v>
      </c>
      <c r="DF453" s="33">
        <f t="shared" si="127"/>
        <v>1.0280349665723694</v>
      </c>
      <c r="DG453" s="3"/>
      <c r="DH453" s="33">
        <f t="shared" si="128"/>
        <v>0.99878189047003807</v>
      </c>
      <c r="DI453" s="93">
        <f t="shared" si="129"/>
        <v>0.96420689493234468</v>
      </c>
      <c r="DJ453" s="3">
        <f t="shared" si="130"/>
        <v>0.96438619817026328</v>
      </c>
      <c r="DL453" s="90">
        <f t="shared" si="139"/>
        <v>0</v>
      </c>
      <c r="DM453" s="91">
        <f t="shared" si="137"/>
        <v>0</v>
      </c>
      <c r="DN453" s="89">
        <f>SUM(DM$9:DM453)*RLR</f>
        <v>120</v>
      </c>
      <c r="DO453" s="90">
        <f>DN453-SUM(DP$9:DP453)</f>
        <v>4.2736562195683945</v>
      </c>
      <c r="DP453" s="89">
        <f t="shared" si="138"/>
        <v>3.229463138212893E-2</v>
      </c>
      <c r="DQ453" s="90">
        <f>SUM(DP$9:DP453)*RRF</f>
        <v>81.00844064630212</v>
      </c>
      <c r="DS453" s="2">
        <f t="shared" si="131"/>
        <v>1.5</v>
      </c>
      <c r="DT453" s="2">
        <f t="shared" si="132"/>
        <v>0.75</v>
      </c>
    </row>
    <row r="454" spans="90:124" x14ac:dyDescent="0.25">
      <c r="CL454" s="14">
        <f t="shared" si="133"/>
        <v>4.45</v>
      </c>
      <c r="CM454" s="59">
        <f>IF('Baseline model'!$B$4="AY",0,IFERROR(P*INDEX('UWYr writing pattern'!$C$4:$C$18,MATCH('Baseline model'!$CL454,'UWYr writing pattern'!$A$4:$A$18,0)) / 25,CM453))</f>
        <v>0</v>
      </c>
      <c r="CN454" s="36">
        <f t="shared" si="134"/>
        <v>0.11998378870113409</v>
      </c>
      <c r="CP454" s="34">
        <f t="shared" si="135"/>
        <v>1.8271642949411282E-3</v>
      </c>
      <c r="CQ454" s="31">
        <f>SUM($CP$9:CP454)*RLR</f>
        <v>119.8560194535585</v>
      </c>
      <c r="CR454" s="32"/>
      <c r="CS454" s="36">
        <f>CQ454-SUM($CU$9:CU454)</f>
        <v>8.1316224459917805</v>
      </c>
      <c r="CU454" s="31">
        <f t="shared" si="136"/>
        <v>6.1431459814895568E-2</v>
      </c>
      <c r="CV454" s="36">
        <f>SUM($CU$9:CU454)*RRF</f>
        <v>78.2070779052967</v>
      </c>
      <c r="CW454" s="33"/>
      <c r="CX454" s="36">
        <f t="shared" si="121"/>
        <v>86.33870035128848</v>
      </c>
      <c r="CY454" s="33"/>
      <c r="CZ454" s="31">
        <f t="shared" si="122"/>
        <v>0.10078638250895262</v>
      </c>
      <c r="DA454" s="31">
        <f t="shared" si="123"/>
        <v>5.6921357121942462</v>
      </c>
      <c r="DB454" s="31">
        <f t="shared" si="124"/>
        <v>5.792922094703199</v>
      </c>
      <c r="DC454" s="31">
        <f t="shared" si="125"/>
        <v>-2.3387003512884803</v>
      </c>
      <c r="DD454" s="31"/>
      <c r="DE454" s="33">
        <f t="shared" si="126"/>
        <v>0.93103664172972267</v>
      </c>
      <c r="DF454" s="33">
        <f t="shared" si="127"/>
        <v>1.0278416708486724</v>
      </c>
      <c r="DG454" s="3"/>
      <c r="DH454" s="33">
        <f t="shared" si="128"/>
        <v>0.9988001621129875</v>
      </c>
      <c r="DI454" s="93">
        <f t="shared" si="129"/>
        <v>0.96447433905126301</v>
      </c>
      <c r="DJ454" s="3">
        <f t="shared" si="130"/>
        <v>0.96465330168398633</v>
      </c>
      <c r="DL454" s="90">
        <f t="shared" si="139"/>
        <v>0</v>
      </c>
      <c r="DM454" s="91">
        <f t="shared" si="137"/>
        <v>0</v>
      </c>
      <c r="DN454" s="89">
        <f>SUM(DM$9:DM454)*RLR</f>
        <v>120</v>
      </c>
      <c r="DO454" s="90">
        <f>DN454-SUM(DP$9:DP454)</f>
        <v>4.241603797921627</v>
      </c>
      <c r="DP454" s="89">
        <f t="shared" si="138"/>
        <v>3.205242164676296E-2</v>
      </c>
      <c r="DQ454" s="90">
        <f>SUM(DP$9:DP454)*RRF</f>
        <v>81.030877341454854</v>
      </c>
      <c r="DS454" s="2">
        <f t="shared" si="131"/>
        <v>1.5</v>
      </c>
      <c r="DT454" s="2">
        <f t="shared" si="132"/>
        <v>0.75</v>
      </c>
    </row>
    <row r="455" spans="90:124" x14ac:dyDescent="0.25">
      <c r="CL455" s="14">
        <f t="shared" si="133"/>
        <v>4.46</v>
      </c>
      <c r="CM455" s="59">
        <f>IF('Baseline model'!$B$4="AY",0,IFERROR(P*INDEX('UWYr writing pattern'!$C$4:$C$18,MATCH('Baseline model'!$CL455,'UWYr writing pattern'!$A$4:$A$18,0)) / 25,CM454))</f>
        <v>0</v>
      </c>
      <c r="CN455" s="36">
        <f t="shared" si="134"/>
        <v>0.11818403187061707</v>
      </c>
      <c r="CP455" s="34">
        <f t="shared" si="135"/>
        <v>1.7997568305170115E-3</v>
      </c>
      <c r="CQ455" s="31">
        <f>SUM($CP$9:CP455)*RLR</f>
        <v>119.85817916175512</v>
      </c>
      <c r="CR455" s="32"/>
      <c r="CS455" s="36">
        <f>CQ455-SUM($CU$9:CU455)</f>
        <v>8.0727949858434584</v>
      </c>
      <c r="CU455" s="31">
        <f t="shared" si="136"/>
        <v>6.0987168344938357E-2</v>
      </c>
      <c r="CV455" s="36">
        <f>SUM($CU$9:CU455)*RRF</f>
        <v>78.249768923138163</v>
      </c>
      <c r="CW455" s="33"/>
      <c r="CX455" s="36">
        <f t="shared" si="121"/>
        <v>86.322563908981621</v>
      </c>
      <c r="CY455" s="33"/>
      <c r="CZ455" s="31">
        <f t="shared" si="122"/>
        <v>9.9274586771318327E-2</v>
      </c>
      <c r="DA455" s="31">
        <f t="shared" si="123"/>
        <v>5.6509564900904206</v>
      </c>
      <c r="DB455" s="31">
        <f t="shared" si="124"/>
        <v>5.7502310768617386</v>
      </c>
      <c r="DC455" s="31">
        <f t="shared" si="125"/>
        <v>-2.3225639089816212</v>
      </c>
      <c r="DD455" s="31"/>
      <c r="DE455" s="33">
        <f t="shared" si="126"/>
        <v>0.93154486813259718</v>
      </c>
      <c r="DF455" s="33">
        <f t="shared" si="127"/>
        <v>1.0276495703450192</v>
      </c>
      <c r="DG455" s="3"/>
      <c r="DH455" s="33">
        <f t="shared" si="128"/>
        <v>0.99881815968129262</v>
      </c>
      <c r="DI455" s="93">
        <f t="shared" si="129"/>
        <v>0.96473978484238587</v>
      </c>
      <c r="DJ455" s="3">
        <f t="shared" si="130"/>
        <v>0.96491840192135658</v>
      </c>
      <c r="DL455" s="90">
        <f t="shared" si="139"/>
        <v>0</v>
      </c>
      <c r="DM455" s="91">
        <f t="shared" si="137"/>
        <v>0</v>
      </c>
      <c r="DN455" s="89">
        <f>SUM(DM$9:DM455)*RLR</f>
        <v>120</v>
      </c>
      <c r="DO455" s="90">
        <f>DN455-SUM(DP$9:DP455)</f>
        <v>4.2097917694372171</v>
      </c>
      <c r="DP455" s="89">
        <f t="shared" si="138"/>
        <v>3.1812028484412204E-2</v>
      </c>
      <c r="DQ455" s="90">
        <f>SUM(DP$9:DP455)*RRF</f>
        <v>81.053145761393949</v>
      </c>
      <c r="DS455" s="2">
        <f t="shared" si="131"/>
        <v>1.5</v>
      </c>
      <c r="DT455" s="2">
        <f t="shared" si="132"/>
        <v>0.75</v>
      </c>
    </row>
    <row r="456" spans="90:124" x14ac:dyDescent="0.25">
      <c r="CL456" s="14">
        <f t="shared" si="133"/>
        <v>4.47</v>
      </c>
      <c r="CM456" s="59">
        <f>IF('Baseline model'!$B$4="AY",0,IFERROR(P*INDEX('UWYr writing pattern'!$C$4:$C$18,MATCH('Baseline model'!$CL456,'UWYr writing pattern'!$A$4:$A$18,0)) / 25,CM455))</f>
        <v>0</v>
      </c>
      <c r="CN456" s="36">
        <f t="shared" si="134"/>
        <v>0.11641127139255782</v>
      </c>
      <c r="CP456" s="34">
        <f t="shared" si="135"/>
        <v>1.772760478059256E-3</v>
      </c>
      <c r="CQ456" s="31">
        <f>SUM($CP$9:CP456)*RLR</f>
        <v>119.86030647432879</v>
      </c>
      <c r="CR456" s="32"/>
      <c r="CS456" s="36">
        <f>CQ456-SUM($CU$9:CU456)</f>
        <v>8.0143763360233038</v>
      </c>
      <c r="CU456" s="31">
        <f t="shared" si="136"/>
        <v>6.0545962393825939E-2</v>
      </c>
      <c r="CV456" s="36">
        <f>SUM($CU$9:CU456)*RRF</f>
        <v>78.292151096813839</v>
      </c>
      <c r="CW456" s="33"/>
      <c r="CX456" s="36">
        <f t="shared" si="121"/>
        <v>86.306527432837143</v>
      </c>
      <c r="CY456" s="33"/>
      <c r="CZ456" s="31">
        <f t="shared" si="122"/>
        <v>9.778546796974856E-2</v>
      </c>
      <c r="DA456" s="31">
        <f t="shared" si="123"/>
        <v>5.6100634352163121</v>
      </c>
      <c r="DB456" s="31">
        <f t="shared" si="124"/>
        <v>5.7078489031860604</v>
      </c>
      <c r="DC456" s="31">
        <f t="shared" si="125"/>
        <v>-2.306527432837143</v>
      </c>
      <c r="DD456" s="31"/>
      <c r="DE456" s="33">
        <f t="shared" si="126"/>
        <v>0.93204941781921236</v>
      </c>
      <c r="DF456" s="33">
        <f t="shared" si="127"/>
        <v>1.027458659914728</v>
      </c>
      <c r="DG456" s="3"/>
      <c r="DH456" s="33">
        <f t="shared" si="128"/>
        <v>0.99883588728607331</v>
      </c>
      <c r="DI456" s="93">
        <f t="shared" si="129"/>
        <v>0.96500324723710895</v>
      </c>
      <c r="DJ456" s="3">
        <f t="shared" si="130"/>
        <v>0.9651815139069464</v>
      </c>
      <c r="DL456" s="90">
        <f t="shared" si="139"/>
        <v>0</v>
      </c>
      <c r="DM456" s="91">
        <f t="shared" si="137"/>
        <v>0</v>
      </c>
      <c r="DN456" s="89">
        <f>SUM(DM$9:DM456)*RLR</f>
        <v>120</v>
      </c>
      <c r="DO456" s="90">
        <f>DN456-SUM(DP$9:DP456)</f>
        <v>4.178218331166434</v>
      </c>
      <c r="DP456" s="89">
        <f t="shared" si="138"/>
        <v>3.1573438270779131E-2</v>
      </c>
      <c r="DQ456" s="90">
        <f>SUM(DP$9:DP456)*RRF</f>
        <v>81.075247168183495</v>
      </c>
      <c r="DS456" s="2">
        <f t="shared" si="131"/>
        <v>1.5</v>
      </c>
      <c r="DT456" s="2">
        <f t="shared" si="132"/>
        <v>0.75</v>
      </c>
    </row>
    <row r="457" spans="90:124" x14ac:dyDescent="0.25">
      <c r="CL457" s="14">
        <f t="shared" si="133"/>
        <v>4.4800000000000004</v>
      </c>
      <c r="CM457" s="59">
        <f>IF('Baseline model'!$B$4="AY",0,IFERROR(P*INDEX('UWYr writing pattern'!$C$4:$C$18,MATCH('Baseline model'!$CL457,'UWYr writing pattern'!$A$4:$A$18,0)) / 25,CM456))</f>
        <v>0</v>
      </c>
      <c r="CN457" s="36">
        <f t="shared" si="134"/>
        <v>0.11466510232166945</v>
      </c>
      <c r="CP457" s="34">
        <f t="shared" si="135"/>
        <v>1.7461690708883673E-3</v>
      </c>
      <c r="CQ457" s="31">
        <f>SUM($CP$9:CP457)*RLR</f>
        <v>119.86240187721386</v>
      </c>
      <c r="CR457" s="32"/>
      <c r="CS457" s="36">
        <f>CQ457-SUM($CU$9:CU457)</f>
        <v>7.9563639163881845</v>
      </c>
      <c r="CU457" s="31">
        <f t="shared" si="136"/>
        <v>6.0107822520174777E-2</v>
      </c>
      <c r="CV457" s="36">
        <f>SUM($CU$9:CU457)*RRF</f>
        <v>78.334226572577961</v>
      </c>
      <c r="CW457" s="33"/>
      <c r="CX457" s="36">
        <f t="shared" ref="CX457:CX520" si="140">CS457+CV457</f>
        <v>86.290590488966146</v>
      </c>
      <c r="CY457" s="33"/>
      <c r="CZ457" s="31">
        <f t="shared" ref="CZ457:CZ520" si="141" xml:space="preserve"> CN457*RLR*RRF</f>
        <v>9.6318685950202335E-2</v>
      </c>
      <c r="DA457" s="31">
        <f t="shared" ref="DA457:DA520" si="142">CS457*RRF</f>
        <v>5.5694547414717288</v>
      </c>
      <c r="DB457" s="31">
        <f t="shared" ref="DB457:DB520" si="143">CZ457+DA457</f>
        <v>5.6657734274219314</v>
      </c>
      <c r="DC457" s="31">
        <f t="shared" ref="DC457:DC520" si="144">P*RLR*RRF - CX457</f>
        <v>-2.2905904889661457</v>
      </c>
      <c r="DD457" s="31"/>
      <c r="DE457" s="33">
        <f t="shared" ref="DE457:DE520" si="145">CV457/(P*RLR*RRF)</f>
        <v>0.93255031634021379</v>
      </c>
      <c r="DF457" s="33">
        <f t="shared" ref="DF457:DF520" si="146">CX457/(P*RLR*RRF)</f>
        <v>1.0272689343924541</v>
      </c>
      <c r="DG457" s="3"/>
      <c r="DH457" s="33">
        <f t="shared" ref="DH457:DH520" si="147">CQ457/(P*RLR)</f>
        <v>0.99885334897678213</v>
      </c>
      <c r="DI457" s="93">
        <f t="shared" ref="DI457:DI520" si="148">(1-EXP(-CL457*kp))</f>
        <v>0.9652647410552615</v>
      </c>
      <c r="DJ457" s="3">
        <f t="shared" ref="DJ457:DJ520" si="149">DQ457/(P*RLR*RRF)</f>
        <v>0.96544265255264416</v>
      </c>
      <c r="DL457" s="90">
        <f t="shared" si="139"/>
        <v>0</v>
      </c>
      <c r="DM457" s="91">
        <f t="shared" si="137"/>
        <v>0</v>
      </c>
      <c r="DN457" s="89">
        <f>SUM(DM$9:DM457)*RLR</f>
        <v>120</v>
      </c>
      <c r="DO457" s="90">
        <f>DN457-SUM(DP$9:DP457)</f>
        <v>4.1468816936826869</v>
      </c>
      <c r="DP457" s="89">
        <f t="shared" si="138"/>
        <v>3.1336637483748257E-2</v>
      </c>
      <c r="DQ457" s="90">
        <f>SUM(DP$9:DP457)*RRF</f>
        <v>81.097182814422112</v>
      </c>
      <c r="DS457" s="2">
        <f t="shared" ref="DS457:DS520" si="150">ker</f>
        <v>1.5</v>
      </c>
      <c r="DT457" s="2">
        <f t="shared" ref="DT457:DT520" si="151">kp</f>
        <v>0.75</v>
      </c>
    </row>
    <row r="458" spans="90:124" x14ac:dyDescent="0.25">
      <c r="CL458" s="14">
        <f t="shared" ref="CL458:CL521" si="152">ROUND(CL457+delt.t,3)</f>
        <v>4.49</v>
      </c>
      <c r="CM458" s="59">
        <f>IF('Baseline model'!$B$4="AY",0,IFERROR(P*INDEX('UWYr writing pattern'!$C$4:$C$18,MATCH('Baseline model'!$CL458,'UWYr writing pattern'!$A$4:$A$18,0)) / 25,CM457))</f>
        <v>0</v>
      </c>
      <c r="CN458" s="36">
        <f t="shared" ref="CN458:CN521" si="153">CN457-CP458+CM458</f>
        <v>0.1129451257868444</v>
      </c>
      <c r="CP458" s="34">
        <f t="shared" ref="CP458:CP521" si="154">CN457*ker*delt.t</f>
        <v>1.7199765348250417E-3</v>
      </c>
      <c r="CQ458" s="31">
        <f>SUM($CP$9:CP458)*RLR</f>
        <v>119.86446584905565</v>
      </c>
      <c r="CR458" s="32"/>
      <c r="CS458" s="36">
        <f>CQ458-SUM($CU$9:CU458)</f>
        <v>7.898755158857071</v>
      </c>
      <c r="CU458" s="31">
        <f t="shared" ref="CU458:CU521" si="155">CS457*kp*delt.t</f>
        <v>5.9672729372911383E-2</v>
      </c>
      <c r="CV458" s="36">
        <f>SUM($CU$9:CU458)*RRF</f>
        <v>78.375997483139002</v>
      </c>
      <c r="CW458" s="33"/>
      <c r="CX458" s="36">
        <f t="shared" si="140"/>
        <v>86.274752641996074</v>
      </c>
      <c r="CY458" s="33"/>
      <c r="CZ458" s="31">
        <f t="shared" si="141"/>
        <v>9.487390566094929E-2</v>
      </c>
      <c r="DA458" s="31">
        <f t="shared" si="142"/>
        <v>5.5291286111999494</v>
      </c>
      <c r="DB458" s="31">
        <f t="shared" si="143"/>
        <v>5.6240025168608989</v>
      </c>
      <c r="DC458" s="31">
        <f t="shared" si="144"/>
        <v>-2.2747526419960735</v>
      </c>
      <c r="DD458" s="31"/>
      <c r="DE458" s="33">
        <f t="shared" si="145"/>
        <v>0.93304758908498808</v>
      </c>
      <c r="DF458" s="33">
        <f t="shared" si="146"/>
        <v>1.0270803885951914</v>
      </c>
      <c r="DG458" s="3"/>
      <c r="DH458" s="33">
        <f t="shared" si="147"/>
        <v>0.99887054874213044</v>
      </c>
      <c r="DI458" s="93">
        <f t="shared" si="148"/>
        <v>0.96552428100593957</v>
      </c>
      <c r="DJ458" s="3">
        <f t="shared" si="149"/>
        <v>0.96570183265849929</v>
      </c>
      <c r="DL458" s="90">
        <f t="shared" si="139"/>
        <v>0</v>
      </c>
      <c r="DM458" s="91">
        <f t="shared" ref="DM458:DM521" si="156">DL457*P*delt.t</f>
        <v>0</v>
      </c>
      <c r="DN458" s="89">
        <f>SUM(DM$9:DM458)*RLR</f>
        <v>120</v>
      </c>
      <c r="DO458" s="90">
        <f>DN458-SUM(DP$9:DP458)</f>
        <v>4.1157800809800733</v>
      </c>
      <c r="DP458" s="89">
        <f t="shared" ref="DP458:DP521" si="157">DO457*kp*delt.t</f>
        <v>3.1101612702620154E-2</v>
      </c>
      <c r="DQ458" s="90">
        <f>SUM(DP$9:DP458)*RRF</f>
        <v>81.11895394331394</v>
      </c>
      <c r="DS458" s="2">
        <f t="shared" si="150"/>
        <v>1.5</v>
      </c>
      <c r="DT458" s="2">
        <f t="shared" si="151"/>
        <v>0.75</v>
      </c>
    </row>
    <row r="459" spans="90:124" x14ac:dyDescent="0.25">
      <c r="CL459" s="14">
        <f t="shared" si="152"/>
        <v>4.5</v>
      </c>
      <c r="CM459" s="59">
        <f>IF('Baseline model'!$B$4="AY",0,IFERROR(P*INDEX('UWYr writing pattern'!$C$4:$C$18,MATCH('Baseline model'!$CL459,'UWYr writing pattern'!$A$4:$A$18,0)) / 25,CM458))</f>
        <v>0</v>
      </c>
      <c r="CN459" s="36">
        <f t="shared" si="153"/>
        <v>0.11125094890004174</v>
      </c>
      <c r="CP459" s="34">
        <f t="shared" si="154"/>
        <v>1.6941768868026662E-3</v>
      </c>
      <c r="CQ459" s="31">
        <f>SUM($CP$9:CP459)*RLR</f>
        <v>119.86649886131981</v>
      </c>
      <c r="CR459" s="32"/>
      <c r="CS459" s="36">
        <f>CQ459-SUM($CU$9:CU459)</f>
        <v>7.8415475074298087</v>
      </c>
      <c r="CU459" s="31">
        <f t="shared" si="155"/>
        <v>5.9240663691428032E-2</v>
      </c>
      <c r="CV459" s="36">
        <f>SUM($CU$9:CU459)*RRF</f>
        <v>78.417465947723002</v>
      </c>
      <c r="CW459" s="33"/>
      <c r="CX459" s="36">
        <f t="shared" si="140"/>
        <v>86.259013455152811</v>
      </c>
      <c r="CY459" s="33"/>
      <c r="CZ459" s="31">
        <f t="shared" si="141"/>
        <v>9.3450797076035055E-2</v>
      </c>
      <c r="DA459" s="31">
        <f t="shared" si="142"/>
        <v>5.4890832552008657</v>
      </c>
      <c r="DB459" s="31">
        <f t="shared" si="143"/>
        <v>5.5825340522769009</v>
      </c>
      <c r="DC459" s="31">
        <f t="shared" si="144"/>
        <v>-2.2590134551528109</v>
      </c>
      <c r="DD459" s="31"/>
      <c r="DE459" s="33">
        <f t="shared" si="145"/>
        <v>0.93354126128241666</v>
      </c>
      <c r="DF459" s="33">
        <f t="shared" si="146"/>
        <v>1.0268930173232478</v>
      </c>
      <c r="DG459" s="3"/>
      <c r="DH459" s="33">
        <f t="shared" si="147"/>
        <v>0.99888749051099845</v>
      </c>
      <c r="DI459" s="93">
        <f t="shared" si="148"/>
        <v>0.96578188168833401</v>
      </c>
      <c r="DJ459" s="3">
        <f t="shared" si="149"/>
        <v>0.96595906891356065</v>
      </c>
      <c r="DL459" s="90">
        <f t="shared" ref="DL459:DL522" si="158">DL458-DM459+CM459</f>
        <v>0</v>
      </c>
      <c r="DM459" s="91">
        <f t="shared" si="156"/>
        <v>0</v>
      </c>
      <c r="DN459" s="89">
        <f>SUM(DM$9:DM459)*RLR</f>
        <v>120</v>
      </c>
      <c r="DO459" s="90">
        <f>DN459-SUM(DP$9:DP459)</f>
        <v>4.084911730372724</v>
      </c>
      <c r="DP459" s="89">
        <f t="shared" si="157"/>
        <v>3.0868350607350551E-2</v>
      </c>
      <c r="DQ459" s="90">
        <f>SUM(DP$9:DP459)*RRF</f>
        <v>81.140561788739092</v>
      </c>
      <c r="DS459" s="2">
        <f t="shared" si="150"/>
        <v>1.5</v>
      </c>
      <c r="DT459" s="2">
        <f t="shared" si="151"/>
        <v>0.75</v>
      </c>
    </row>
    <row r="460" spans="90:124" x14ac:dyDescent="0.25">
      <c r="CL460" s="14">
        <f t="shared" si="152"/>
        <v>4.51</v>
      </c>
      <c r="CM460" s="59">
        <f>IF('Baseline model'!$B$4="AY",0,IFERROR(P*INDEX('UWYr writing pattern'!$C$4:$C$18,MATCH('Baseline model'!$CL460,'UWYr writing pattern'!$A$4:$A$18,0)) / 25,CM459))</f>
        <v>0</v>
      </c>
      <c r="CN460" s="36">
        <f t="shared" si="153"/>
        <v>0.10958218466654111</v>
      </c>
      <c r="CP460" s="34">
        <f t="shared" si="154"/>
        <v>1.6687642335006263E-3</v>
      </c>
      <c r="CQ460" s="31">
        <f>SUM($CP$9:CP460)*RLR</f>
        <v>119.86850137840001</v>
      </c>
      <c r="CR460" s="32"/>
      <c r="CS460" s="36">
        <f>CQ460-SUM($CU$9:CU460)</f>
        <v>7.7847384182042845</v>
      </c>
      <c r="CU460" s="31">
        <f t="shared" si="155"/>
        <v>5.8811606305723567E-2</v>
      </c>
      <c r="CV460" s="36">
        <f>SUM($CU$9:CU460)*RRF</f>
        <v>78.458634072137002</v>
      </c>
      <c r="CW460" s="33"/>
      <c r="CX460" s="36">
        <f t="shared" si="140"/>
        <v>86.243372490341287</v>
      </c>
      <c r="CY460" s="33"/>
      <c r="CZ460" s="31">
        <f t="shared" si="141"/>
        <v>9.2049035119894512E-2</v>
      </c>
      <c r="DA460" s="31">
        <f t="shared" si="142"/>
        <v>5.4493168927429991</v>
      </c>
      <c r="DB460" s="31">
        <f t="shared" si="143"/>
        <v>5.5413659278628939</v>
      </c>
      <c r="DC460" s="31">
        <f t="shared" si="144"/>
        <v>-2.2433724903412866</v>
      </c>
      <c r="DD460" s="31"/>
      <c r="DE460" s="33">
        <f t="shared" si="145"/>
        <v>0.93403135800163095</v>
      </c>
      <c r="DF460" s="33">
        <f t="shared" si="146"/>
        <v>1.0267068153612058</v>
      </c>
      <c r="DG460" s="3"/>
      <c r="DH460" s="33">
        <f t="shared" si="147"/>
        <v>0.99890417815333343</v>
      </c>
      <c r="DI460" s="93">
        <f t="shared" si="148"/>
        <v>0.96603755759255094</v>
      </c>
      <c r="DJ460" s="3">
        <f t="shared" si="149"/>
        <v>0.96621437589670889</v>
      </c>
      <c r="DL460" s="90">
        <f t="shared" si="158"/>
        <v>0</v>
      </c>
      <c r="DM460" s="91">
        <f t="shared" si="156"/>
        <v>0</v>
      </c>
      <c r="DN460" s="89">
        <f>SUM(DM$9:DM460)*RLR</f>
        <v>120</v>
      </c>
      <c r="DO460" s="90">
        <f>DN460-SUM(DP$9:DP460)</f>
        <v>4.054274892394929</v>
      </c>
      <c r="DP460" s="89">
        <f t="shared" si="157"/>
        <v>3.0636837977795432E-2</v>
      </c>
      <c r="DQ460" s="90">
        <f>SUM(DP$9:DP460)*RRF</f>
        <v>81.162007575323543</v>
      </c>
      <c r="DS460" s="2">
        <f t="shared" si="150"/>
        <v>1.5</v>
      </c>
      <c r="DT460" s="2">
        <f t="shared" si="151"/>
        <v>0.75</v>
      </c>
    </row>
    <row r="461" spans="90:124" x14ac:dyDescent="0.25">
      <c r="CL461" s="14">
        <f t="shared" si="152"/>
        <v>4.5199999999999996</v>
      </c>
      <c r="CM461" s="59">
        <f>IF('Baseline model'!$B$4="AY",0,IFERROR(P*INDEX('UWYr writing pattern'!$C$4:$C$18,MATCH('Baseline model'!$CL461,'UWYr writing pattern'!$A$4:$A$18,0)) / 25,CM460))</f>
        <v>0</v>
      </c>
      <c r="CN461" s="36">
        <f t="shared" si="153"/>
        <v>0.107938451896543</v>
      </c>
      <c r="CP461" s="34">
        <f t="shared" si="154"/>
        <v>1.6437327699981167E-3</v>
      </c>
      <c r="CQ461" s="31">
        <f>SUM($CP$9:CP461)*RLR</f>
        <v>119.87047385772401</v>
      </c>
      <c r="CR461" s="32"/>
      <c r="CS461" s="36">
        <f>CQ461-SUM($CU$9:CU461)</f>
        <v>7.7283253593917465</v>
      </c>
      <c r="CU461" s="31">
        <f t="shared" si="155"/>
        <v>5.8385538136532134E-2</v>
      </c>
      <c r="CV461" s="36">
        <f>SUM($CU$9:CU461)*RRF</f>
        <v>78.499503948832583</v>
      </c>
      <c r="CW461" s="33"/>
      <c r="CX461" s="36">
        <f t="shared" si="140"/>
        <v>86.227829308224329</v>
      </c>
      <c r="CY461" s="33"/>
      <c r="CZ461" s="31">
        <f t="shared" si="141"/>
        <v>9.0668299593096122E-2</v>
      </c>
      <c r="DA461" s="31">
        <f t="shared" si="142"/>
        <v>5.4098277515742224</v>
      </c>
      <c r="DB461" s="31">
        <f t="shared" si="143"/>
        <v>5.5004960511673184</v>
      </c>
      <c r="DC461" s="31">
        <f t="shared" si="144"/>
        <v>-2.2278293082243295</v>
      </c>
      <c r="DD461" s="31"/>
      <c r="DE461" s="33">
        <f t="shared" si="145"/>
        <v>0.93451790415276881</v>
      </c>
      <c r="DF461" s="33">
        <f t="shared" si="146"/>
        <v>1.0265217774788611</v>
      </c>
      <c r="DG461" s="3"/>
      <c r="DH461" s="33">
        <f t="shared" si="147"/>
        <v>0.99892061548103339</v>
      </c>
      <c r="DI461" s="93">
        <f t="shared" si="148"/>
        <v>0.96629132310042753</v>
      </c>
      <c r="DJ461" s="3">
        <f t="shared" si="149"/>
        <v>0.96646776807748347</v>
      </c>
      <c r="DL461" s="90">
        <f t="shared" si="158"/>
        <v>0</v>
      </c>
      <c r="DM461" s="91">
        <f t="shared" si="156"/>
        <v>0</v>
      </c>
      <c r="DN461" s="89">
        <f>SUM(DM$9:DM461)*RLR</f>
        <v>120</v>
      </c>
      <c r="DO461" s="90">
        <f>DN461-SUM(DP$9:DP461)</f>
        <v>4.023867830701974</v>
      </c>
      <c r="DP461" s="89">
        <f t="shared" si="157"/>
        <v>3.0407061692961968E-2</v>
      </c>
      <c r="DQ461" s="90">
        <f>SUM(DP$9:DP461)*RRF</f>
        <v>81.183292518508608</v>
      </c>
      <c r="DS461" s="2">
        <f t="shared" si="150"/>
        <v>1.5</v>
      </c>
      <c r="DT461" s="2">
        <f t="shared" si="151"/>
        <v>0.75</v>
      </c>
    </row>
    <row r="462" spans="90:124" x14ac:dyDescent="0.25">
      <c r="CL462" s="14">
        <f t="shared" si="152"/>
        <v>4.53</v>
      </c>
      <c r="CM462" s="59">
        <f>IF('Baseline model'!$B$4="AY",0,IFERROR(P*INDEX('UWYr writing pattern'!$C$4:$C$18,MATCH('Baseline model'!$CL462,'UWYr writing pattern'!$A$4:$A$18,0)) / 25,CM461))</f>
        <v>0</v>
      </c>
      <c r="CN462" s="36">
        <f t="shared" si="153"/>
        <v>0.10631937511809485</v>
      </c>
      <c r="CP462" s="34">
        <f t="shared" si="154"/>
        <v>1.619076778448145E-3</v>
      </c>
      <c r="CQ462" s="31">
        <f>SUM($CP$9:CP462)*RLR</f>
        <v>119.87241674985815</v>
      </c>
      <c r="CR462" s="32"/>
      <c r="CS462" s="36">
        <f>CQ462-SUM($CU$9:CU462)</f>
        <v>7.6723058113304461</v>
      </c>
      <c r="CU462" s="31">
        <f t="shared" si="155"/>
        <v>5.79624401954381E-2</v>
      </c>
      <c r="CV462" s="36">
        <f>SUM($CU$9:CU462)*RRF</f>
        <v>78.540077656969387</v>
      </c>
      <c r="CW462" s="33"/>
      <c r="CX462" s="36">
        <f t="shared" si="140"/>
        <v>86.212383468299834</v>
      </c>
      <c r="CY462" s="33"/>
      <c r="CZ462" s="31">
        <f t="shared" si="141"/>
        <v>8.9308275099199669E-2</v>
      </c>
      <c r="DA462" s="31">
        <f t="shared" si="142"/>
        <v>5.3706140679313119</v>
      </c>
      <c r="DB462" s="31">
        <f t="shared" si="143"/>
        <v>5.4599223430305113</v>
      </c>
      <c r="DC462" s="31">
        <f t="shared" si="144"/>
        <v>-2.2123834682998336</v>
      </c>
      <c r="DD462" s="31"/>
      <c r="DE462" s="33">
        <f t="shared" si="145"/>
        <v>0.93500092448773076</v>
      </c>
      <c r="DF462" s="33">
        <f t="shared" si="146"/>
        <v>1.026337898432141</v>
      </c>
      <c r="DG462" s="3"/>
      <c r="DH462" s="33">
        <f t="shared" si="147"/>
        <v>0.99893680624881787</v>
      </c>
      <c r="DI462" s="93">
        <f t="shared" si="148"/>
        <v>0.96654319248634057</v>
      </c>
      <c r="DJ462" s="3">
        <f t="shared" si="149"/>
        <v>0.96671925981690232</v>
      </c>
      <c r="DL462" s="90">
        <f t="shared" si="158"/>
        <v>0</v>
      </c>
      <c r="DM462" s="91">
        <f t="shared" si="156"/>
        <v>0</v>
      </c>
      <c r="DN462" s="89">
        <f>SUM(DM$9:DM462)*RLR</f>
        <v>120</v>
      </c>
      <c r="DO462" s="90">
        <f>DN462-SUM(DP$9:DP462)</f>
        <v>3.9936888219717162</v>
      </c>
      <c r="DP462" s="89">
        <f t="shared" si="157"/>
        <v>3.0179008730264804E-2</v>
      </c>
      <c r="DQ462" s="90">
        <f>SUM(DP$9:DP462)*RRF</f>
        <v>81.204417824619796</v>
      </c>
      <c r="DS462" s="2">
        <f t="shared" si="150"/>
        <v>1.5</v>
      </c>
      <c r="DT462" s="2">
        <f t="shared" si="151"/>
        <v>0.75</v>
      </c>
    </row>
    <row r="463" spans="90:124" x14ac:dyDescent="0.25">
      <c r="CL463" s="14">
        <f t="shared" si="152"/>
        <v>4.54</v>
      </c>
      <c r="CM463" s="59">
        <f>IF('Baseline model'!$B$4="AY",0,IFERROR(P*INDEX('UWYr writing pattern'!$C$4:$C$18,MATCH('Baseline model'!$CL463,'UWYr writing pattern'!$A$4:$A$18,0)) / 25,CM462))</f>
        <v>0</v>
      </c>
      <c r="CN463" s="36">
        <f t="shared" si="153"/>
        <v>0.10472458449132342</v>
      </c>
      <c r="CP463" s="34">
        <f t="shared" si="154"/>
        <v>1.5947906267714227E-3</v>
      </c>
      <c r="CQ463" s="31">
        <f>SUM($CP$9:CP463)*RLR</f>
        <v>119.87433049861028</v>
      </c>
      <c r="CR463" s="32"/>
      <c r="CS463" s="36">
        <f>CQ463-SUM($CU$9:CU463)</f>
        <v>7.6166772664976037</v>
      </c>
      <c r="CU463" s="31">
        <f t="shared" si="155"/>
        <v>5.7542293584978345E-2</v>
      </c>
      <c r="CV463" s="36">
        <f>SUM($CU$9:CU463)*RRF</f>
        <v>78.58035726247887</v>
      </c>
      <c r="CW463" s="33"/>
      <c r="CX463" s="36">
        <f t="shared" si="140"/>
        <v>86.197034528976474</v>
      </c>
      <c r="CY463" s="33"/>
      <c r="CZ463" s="31">
        <f t="shared" si="141"/>
        <v>8.7968650972711671E-2</v>
      </c>
      <c r="DA463" s="31">
        <f t="shared" si="142"/>
        <v>5.3316740865483219</v>
      </c>
      <c r="DB463" s="31">
        <f t="shared" si="143"/>
        <v>5.4196427375210332</v>
      </c>
      <c r="DC463" s="31">
        <f t="shared" si="144"/>
        <v>-2.1970345289764737</v>
      </c>
      <c r="DD463" s="31"/>
      <c r="DE463" s="33">
        <f t="shared" si="145"/>
        <v>0.93548044360093896</v>
      </c>
      <c r="DF463" s="33">
        <f t="shared" si="146"/>
        <v>1.0261551729640057</v>
      </c>
      <c r="DG463" s="3"/>
      <c r="DH463" s="33">
        <f t="shared" si="147"/>
        <v>0.99895275415508566</v>
      </c>
      <c r="DI463" s="93">
        <f t="shared" si="148"/>
        <v>0.96679317991800928</v>
      </c>
      <c r="DJ463" s="3">
        <f t="shared" si="149"/>
        <v>0.96696886536827553</v>
      </c>
      <c r="DL463" s="90">
        <f t="shared" si="158"/>
        <v>0</v>
      </c>
      <c r="DM463" s="91">
        <f t="shared" si="156"/>
        <v>0</v>
      </c>
      <c r="DN463" s="89">
        <f>SUM(DM$9:DM463)*RLR</f>
        <v>120</v>
      </c>
      <c r="DO463" s="90">
        <f>DN463-SUM(DP$9:DP463)</f>
        <v>3.9637361558069273</v>
      </c>
      <c r="DP463" s="89">
        <f t="shared" si="157"/>
        <v>2.995266616478787E-2</v>
      </c>
      <c r="DQ463" s="90">
        <f>SUM(DP$9:DP463)*RRF</f>
        <v>81.225384690935144</v>
      </c>
      <c r="DS463" s="2">
        <f t="shared" si="150"/>
        <v>1.5</v>
      </c>
      <c r="DT463" s="2">
        <f t="shared" si="151"/>
        <v>0.75</v>
      </c>
    </row>
    <row r="464" spans="90:124" x14ac:dyDescent="0.25">
      <c r="CL464" s="14">
        <f t="shared" si="152"/>
        <v>4.55</v>
      </c>
      <c r="CM464" s="59">
        <f>IF('Baseline model'!$B$4="AY",0,IFERROR(P*INDEX('UWYr writing pattern'!$C$4:$C$18,MATCH('Baseline model'!$CL464,'UWYr writing pattern'!$A$4:$A$18,0)) / 25,CM463))</f>
        <v>0</v>
      </c>
      <c r="CN464" s="36">
        <f t="shared" si="153"/>
        <v>0.10315371572395357</v>
      </c>
      <c r="CP464" s="34">
        <f t="shared" si="154"/>
        <v>1.5708687673698513E-3</v>
      </c>
      <c r="CQ464" s="31">
        <f>SUM($CP$9:CP464)*RLR</f>
        <v>119.87621554113112</v>
      </c>
      <c r="CR464" s="32"/>
      <c r="CS464" s="36">
        <f>CQ464-SUM($CU$9:CU464)</f>
        <v>7.5614372295197114</v>
      </c>
      <c r="CU464" s="31">
        <f t="shared" si="155"/>
        <v>5.712507949873203E-2</v>
      </c>
      <c r="CV464" s="36">
        <f>SUM($CU$9:CU464)*RRF</f>
        <v>78.620344818127975</v>
      </c>
      <c r="CW464" s="33"/>
      <c r="CX464" s="36">
        <f t="shared" si="140"/>
        <v>86.181782047647687</v>
      </c>
      <c r="CY464" s="33"/>
      <c r="CZ464" s="31">
        <f t="shared" si="141"/>
        <v>8.6649121208120988E-2</v>
      </c>
      <c r="DA464" s="31">
        <f t="shared" si="142"/>
        <v>5.2930060606637976</v>
      </c>
      <c r="DB464" s="31">
        <f t="shared" si="143"/>
        <v>5.3796551818719189</v>
      </c>
      <c r="DC464" s="31">
        <f t="shared" si="144"/>
        <v>-2.1817820476476868</v>
      </c>
      <c r="DD464" s="31"/>
      <c r="DE464" s="33">
        <f t="shared" si="145"/>
        <v>0.93595648593009495</v>
      </c>
      <c r="DF464" s="33">
        <f t="shared" si="146"/>
        <v>1.0259735958053295</v>
      </c>
      <c r="DG464" s="3"/>
      <c r="DH464" s="33">
        <f t="shared" si="147"/>
        <v>0.99896846284275931</v>
      </c>
      <c r="DI464" s="93">
        <f t="shared" si="148"/>
        <v>0.96704129945729267</v>
      </c>
      <c r="DJ464" s="3">
        <f t="shared" si="149"/>
        <v>0.96721659887801348</v>
      </c>
      <c r="DL464" s="90">
        <f t="shared" si="158"/>
        <v>0</v>
      </c>
      <c r="DM464" s="91">
        <f t="shared" si="156"/>
        <v>0</v>
      </c>
      <c r="DN464" s="89">
        <f>SUM(DM$9:DM464)*RLR</f>
        <v>120</v>
      </c>
      <c r="DO464" s="90">
        <f>DN464-SUM(DP$9:DP464)</f>
        <v>3.9340081346383755</v>
      </c>
      <c r="DP464" s="89">
        <f t="shared" si="157"/>
        <v>2.9728021168551954E-2</v>
      </c>
      <c r="DQ464" s="90">
        <f>SUM(DP$9:DP464)*RRF</f>
        <v>81.246194305753136</v>
      </c>
      <c r="DS464" s="2">
        <f t="shared" si="150"/>
        <v>1.5</v>
      </c>
      <c r="DT464" s="2">
        <f t="shared" si="151"/>
        <v>0.75</v>
      </c>
    </row>
    <row r="465" spans="90:124" x14ac:dyDescent="0.25">
      <c r="CL465" s="14">
        <f t="shared" si="152"/>
        <v>4.5599999999999996</v>
      </c>
      <c r="CM465" s="59">
        <f>IF('Baseline model'!$B$4="AY",0,IFERROR(P*INDEX('UWYr writing pattern'!$C$4:$C$18,MATCH('Baseline model'!$CL465,'UWYr writing pattern'!$A$4:$A$18,0)) / 25,CM464))</f>
        <v>0</v>
      </c>
      <c r="CN465" s="36">
        <f t="shared" si="153"/>
        <v>0.10160640998809427</v>
      </c>
      <c r="CP465" s="34">
        <f t="shared" si="154"/>
        <v>1.5473057358593035E-3</v>
      </c>
      <c r="CQ465" s="31">
        <f>SUM($CP$9:CP465)*RLR</f>
        <v>119.87807230801414</v>
      </c>
      <c r="CR465" s="32"/>
      <c r="CS465" s="36">
        <f>CQ465-SUM($CU$9:CU465)</f>
        <v>7.5065832171813298</v>
      </c>
      <c r="CU465" s="31">
        <f t="shared" si="155"/>
        <v>5.6710779221397833E-2</v>
      </c>
      <c r="CV465" s="36">
        <f>SUM($CU$9:CU465)*RRF</f>
        <v>78.66004236358296</v>
      </c>
      <c r="CW465" s="33"/>
      <c r="CX465" s="36">
        <f t="shared" si="140"/>
        <v>86.16662558076429</v>
      </c>
      <c r="CY465" s="33"/>
      <c r="CZ465" s="31">
        <f t="shared" si="141"/>
        <v>8.5349384389999172E-2</v>
      </c>
      <c r="DA465" s="31">
        <f t="shared" si="142"/>
        <v>5.2546082520269302</v>
      </c>
      <c r="DB465" s="31">
        <f t="shared" si="143"/>
        <v>5.339957636416929</v>
      </c>
      <c r="DC465" s="31">
        <f t="shared" si="144"/>
        <v>-2.1666255807642898</v>
      </c>
      <c r="DD465" s="31"/>
      <c r="DE465" s="33">
        <f t="shared" si="145"/>
        <v>0.93642907575694001</v>
      </c>
      <c r="DF465" s="33">
        <f t="shared" si="146"/>
        <v>1.0257931616757654</v>
      </c>
      <c r="DG465" s="3"/>
      <c r="DH465" s="33">
        <f t="shared" si="147"/>
        <v>0.9989839359001178</v>
      </c>
      <c r="DI465" s="93">
        <f t="shared" si="148"/>
        <v>0.96728756506098024</v>
      </c>
      <c r="DJ465" s="3">
        <f t="shared" si="149"/>
        <v>0.96746247438642841</v>
      </c>
      <c r="DL465" s="90">
        <f t="shared" si="158"/>
        <v>0</v>
      </c>
      <c r="DM465" s="91">
        <f t="shared" si="156"/>
        <v>0</v>
      </c>
      <c r="DN465" s="89">
        <f>SUM(DM$9:DM465)*RLR</f>
        <v>120</v>
      </c>
      <c r="DO465" s="90">
        <f>DN465-SUM(DP$9:DP465)</f>
        <v>3.9045030736285895</v>
      </c>
      <c r="DP465" s="89">
        <f t="shared" si="157"/>
        <v>2.9505061009787815E-2</v>
      </c>
      <c r="DQ465" s="90">
        <f>SUM(DP$9:DP465)*RRF</f>
        <v>81.266847848459989</v>
      </c>
      <c r="DS465" s="2">
        <f t="shared" si="150"/>
        <v>1.5</v>
      </c>
      <c r="DT465" s="2">
        <f t="shared" si="151"/>
        <v>0.75</v>
      </c>
    </row>
    <row r="466" spans="90:124" x14ac:dyDescent="0.25">
      <c r="CL466" s="14">
        <f t="shared" si="152"/>
        <v>4.57</v>
      </c>
      <c r="CM466" s="59">
        <f>IF('Baseline model'!$B$4="AY",0,IFERROR(P*INDEX('UWYr writing pattern'!$C$4:$C$18,MATCH('Baseline model'!$CL466,'UWYr writing pattern'!$A$4:$A$18,0)) / 25,CM465))</f>
        <v>0</v>
      </c>
      <c r="CN466" s="36">
        <f t="shared" si="153"/>
        <v>0.10008231383827286</v>
      </c>
      <c r="CP466" s="34">
        <f t="shared" si="154"/>
        <v>1.5240961498214139E-3</v>
      </c>
      <c r="CQ466" s="31">
        <f>SUM($CP$9:CP466)*RLR</f>
        <v>119.87990122339393</v>
      </c>
      <c r="CR466" s="32"/>
      <c r="CS466" s="36">
        <f>CQ466-SUM($CU$9:CU466)</f>
        <v>7.4521127584322642</v>
      </c>
      <c r="CU466" s="31">
        <f t="shared" si="155"/>
        <v>5.6299374128859977E-2</v>
      </c>
      <c r="CV466" s="36">
        <f>SUM($CU$9:CU466)*RRF</f>
        <v>78.699451925473156</v>
      </c>
      <c r="CW466" s="33"/>
      <c r="CX466" s="36">
        <f t="shared" si="140"/>
        <v>86.15156468390542</v>
      </c>
      <c r="CY466" s="33"/>
      <c r="CZ466" s="31">
        <f t="shared" si="141"/>
        <v>8.406914362414919E-2</v>
      </c>
      <c r="DA466" s="31">
        <f t="shared" si="142"/>
        <v>5.2164789309025847</v>
      </c>
      <c r="DB466" s="31">
        <f t="shared" si="143"/>
        <v>5.3005480745267342</v>
      </c>
      <c r="DC466" s="31">
        <f t="shared" si="144"/>
        <v>-2.1515646839054199</v>
      </c>
      <c r="DD466" s="31"/>
      <c r="DE466" s="33">
        <f t="shared" si="145"/>
        <v>0.9368982372080138</v>
      </c>
      <c r="DF466" s="33">
        <f t="shared" si="146"/>
        <v>1.0256138652845883</v>
      </c>
      <c r="DG466" s="3"/>
      <c r="DH466" s="33">
        <f t="shared" si="147"/>
        <v>0.9989991768616161</v>
      </c>
      <c r="DI466" s="93">
        <f t="shared" si="148"/>
        <v>0.96753199058157702</v>
      </c>
      <c r="DJ466" s="3">
        <f t="shared" si="149"/>
        <v>0.96770650582853013</v>
      </c>
      <c r="DL466" s="90">
        <f t="shared" si="158"/>
        <v>0</v>
      </c>
      <c r="DM466" s="91">
        <f t="shared" si="156"/>
        <v>0</v>
      </c>
      <c r="DN466" s="89">
        <f>SUM(DM$9:DM466)*RLR</f>
        <v>120</v>
      </c>
      <c r="DO466" s="90">
        <f>DN466-SUM(DP$9:DP466)</f>
        <v>3.8752193005763758</v>
      </c>
      <c r="DP466" s="89">
        <f t="shared" si="157"/>
        <v>2.9283773052214423E-2</v>
      </c>
      <c r="DQ466" s="90">
        <f>SUM(DP$9:DP466)*RRF</f>
        <v>81.28734648959653</v>
      </c>
      <c r="DS466" s="2">
        <f t="shared" si="150"/>
        <v>1.5</v>
      </c>
      <c r="DT466" s="2">
        <f t="shared" si="151"/>
        <v>0.75</v>
      </c>
    </row>
    <row r="467" spans="90:124" x14ac:dyDescent="0.25">
      <c r="CL467" s="14">
        <f t="shared" si="152"/>
        <v>4.58</v>
      </c>
      <c r="CM467" s="59">
        <f>IF('Baseline model'!$B$4="AY",0,IFERROR(P*INDEX('UWYr writing pattern'!$C$4:$C$18,MATCH('Baseline model'!$CL467,'UWYr writing pattern'!$A$4:$A$18,0)) / 25,CM466))</f>
        <v>0</v>
      </c>
      <c r="CN467" s="36">
        <f t="shared" si="153"/>
        <v>9.8581079130698773E-2</v>
      </c>
      <c r="CP467" s="34">
        <f t="shared" si="154"/>
        <v>1.5012347075740928E-3</v>
      </c>
      <c r="CQ467" s="31">
        <f>SUM($CP$9:CP467)*RLR</f>
        <v>119.88170270504303</v>
      </c>
      <c r="CR467" s="32"/>
      <c r="CS467" s="36">
        <f>CQ467-SUM($CU$9:CU467)</f>
        <v>7.3980233943931211</v>
      </c>
      <c r="CU467" s="31">
        <f t="shared" si="155"/>
        <v>5.5890845688241986E-2</v>
      </c>
      <c r="CV467" s="36">
        <f>SUM($CU$9:CU467)*RRF</f>
        <v>78.738575517454933</v>
      </c>
      <c r="CW467" s="33"/>
      <c r="CX467" s="36">
        <f t="shared" si="140"/>
        <v>86.136598911848054</v>
      </c>
      <c r="CY467" s="33"/>
      <c r="CZ467" s="31">
        <f t="shared" si="141"/>
        <v>8.2808106469786966E-2</v>
      </c>
      <c r="DA467" s="31">
        <f t="shared" si="142"/>
        <v>5.1786163760751842</v>
      </c>
      <c r="DB467" s="31">
        <f t="shared" si="143"/>
        <v>5.261424482544971</v>
      </c>
      <c r="DC467" s="31">
        <f t="shared" si="144"/>
        <v>-2.1365989118480542</v>
      </c>
      <c r="DD467" s="31"/>
      <c r="DE467" s="33">
        <f t="shared" si="145"/>
        <v>0.93736399425541583</v>
      </c>
      <c r="DF467" s="33">
        <f t="shared" si="146"/>
        <v>1.0254357013315245</v>
      </c>
      <c r="DG467" s="3"/>
      <c r="DH467" s="33">
        <f t="shared" si="147"/>
        <v>0.99901418920869189</v>
      </c>
      <c r="DI467" s="93">
        <f t="shared" si="148"/>
        <v>0.96777458976808317</v>
      </c>
      <c r="DJ467" s="3">
        <f t="shared" si="149"/>
        <v>0.96794870703481617</v>
      </c>
      <c r="DL467" s="90">
        <f t="shared" si="158"/>
        <v>0</v>
      </c>
      <c r="DM467" s="91">
        <f t="shared" si="156"/>
        <v>0</v>
      </c>
      <c r="DN467" s="89">
        <f>SUM(DM$9:DM467)*RLR</f>
        <v>120</v>
      </c>
      <c r="DO467" s="90">
        <f>DN467-SUM(DP$9:DP467)</f>
        <v>3.8461551558220464</v>
      </c>
      <c r="DP467" s="89">
        <f t="shared" si="157"/>
        <v>2.906414475432282E-2</v>
      </c>
      <c r="DQ467" s="90">
        <f>SUM(DP$9:DP467)*RRF</f>
        <v>81.30769139092456</v>
      </c>
      <c r="DS467" s="2">
        <f t="shared" si="150"/>
        <v>1.5</v>
      </c>
      <c r="DT467" s="2">
        <f t="shared" si="151"/>
        <v>0.75</v>
      </c>
    </row>
    <row r="468" spans="90:124" x14ac:dyDescent="0.25">
      <c r="CL468" s="14">
        <f t="shared" si="152"/>
        <v>4.59</v>
      </c>
      <c r="CM468" s="59">
        <f>IF('Baseline model'!$B$4="AY",0,IFERROR(P*INDEX('UWYr writing pattern'!$C$4:$C$18,MATCH('Baseline model'!$CL468,'UWYr writing pattern'!$A$4:$A$18,0)) / 25,CM467))</f>
        <v>0</v>
      </c>
      <c r="CN468" s="36">
        <f t="shared" si="153"/>
        <v>9.7102362943738293E-2</v>
      </c>
      <c r="CP468" s="34">
        <f t="shared" si="154"/>
        <v>1.4787161869604815E-3</v>
      </c>
      <c r="CQ468" s="31">
        <f>SUM($CP$9:CP468)*RLR</f>
        <v>119.88347716446738</v>
      </c>
      <c r="CR468" s="32"/>
      <c r="CS468" s="36">
        <f>CQ468-SUM($CU$9:CU468)</f>
        <v>7.3443126783595289</v>
      </c>
      <c r="CU468" s="31">
        <f t="shared" si="155"/>
        <v>5.5485175457948406E-2</v>
      </c>
      <c r="CV468" s="36">
        <f>SUM($CU$9:CU468)*RRF</f>
        <v>78.777415140275494</v>
      </c>
      <c r="CW468" s="33"/>
      <c r="CX468" s="36">
        <f t="shared" si="140"/>
        <v>86.121727818635023</v>
      </c>
      <c r="CY468" s="33"/>
      <c r="CZ468" s="31">
        <f t="shared" si="141"/>
        <v>8.1565984872740166E-2</v>
      </c>
      <c r="DA468" s="31">
        <f t="shared" si="142"/>
        <v>5.1410188748516701</v>
      </c>
      <c r="DB468" s="31">
        <f t="shared" si="143"/>
        <v>5.2225848597244102</v>
      </c>
      <c r="DC468" s="31">
        <f t="shared" si="144"/>
        <v>-2.1217278186350228</v>
      </c>
      <c r="DD468" s="31"/>
      <c r="DE468" s="33">
        <f t="shared" si="145"/>
        <v>0.93782637071756536</v>
      </c>
      <c r="DF468" s="33">
        <f t="shared" si="146"/>
        <v>1.0252586645075599</v>
      </c>
      <c r="DG468" s="3"/>
      <c r="DH468" s="33">
        <f t="shared" si="147"/>
        <v>0.99902897637056154</v>
      </c>
      <c r="DI468" s="93">
        <f t="shared" si="148"/>
        <v>0.96801537626676681</v>
      </c>
      <c r="DJ468" s="3">
        <f t="shared" si="149"/>
        <v>0.96818909173205503</v>
      </c>
      <c r="DL468" s="90">
        <f t="shared" si="158"/>
        <v>0</v>
      </c>
      <c r="DM468" s="91">
        <f t="shared" si="156"/>
        <v>0</v>
      </c>
      <c r="DN468" s="89">
        <f>SUM(DM$9:DM468)*RLR</f>
        <v>120</v>
      </c>
      <c r="DO468" s="90">
        <f>DN468-SUM(DP$9:DP468)</f>
        <v>3.8173089921533858</v>
      </c>
      <c r="DP468" s="89">
        <f t="shared" si="157"/>
        <v>2.884616366866535E-2</v>
      </c>
      <c r="DQ468" s="90">
        <f>SUM(DP$9:DP468)*RRF</f>
        <v>81.327883705492624</v>
      </c>
      <c r="DS468" s="2">
        <f t="shared" si="150"/>
        <v>1.5</v>
      </c>
      <c r="DT468" s="2">
        <f t="shared" si="151"/>
        <v>0.75</v>
      </c>
    </row>
    <row r="469" spans="90:124" x14ac:dyDescent="0.25">
      <c r="CL469" s="14">
        <f t="shared" si="152"/>
        <v>4.5999999999999996</v>
      </c>
      <c r="CM469" s="59">
        <f>IF('Baseline model'!$B$4="AY",0,IFERROR(P*INDEX('UWYr writing pattern'!$C$4:$C$18,MATCH('Baseline model'!$CL469,'UWYr writing pattern'!$A$4:$A$18,0)) / 25,CM468))</f>
        <v>0</v>
      </c>
      <c r="CN469" s="36">
        <f t="shared" si="153"/>
        <v>9.5645827499582226E-2</v>
      </c>
      <c r="CP469" s="34">
        <f t="shared" si="154"/>
        <v>1.4565354441560745E-3</v>
      </c>
      <c r="CQ469" s="31">
        <f>SUM($CP$9:CP469)*RLR</f>
        <v>119.88522500700037</v>
      </c>
      <c r="CR469" s="32"/>
      <c r="CS469" s="36">
        <f>CQ469-SUM($CU$9:CU469)</f>
        <v>7.290978175804824</v>
      </c>
      <c r="CU469" s="31">
        <f t="shared" si="155"/>
        <v>5.5082345087696466E-2</v>
      </c>
      <c r="CV469" s="36">
        <f>SUM($CU$9:CU469)*RRF</f>
        <v>78.815972781836876</v>
      </c>
      <c r="CW469" s="33"/>
      <c r="CX469" s="36">
        <f t="shared" si="140"/>
        <v>86.1069509576417</v>
      </c>
      <c r="CY469" s="33"/>
      <c r="CZ469" s="31">
        <f t="shared" si="141"/>
        <v>8.0342495099649067E-2</v>
      </c>
      <c r="DA469" s="31">
        <f t="shared" si="142"/>
        <v>5.1036847230633766</v>
      </c>
      <c r="DB469" s="31">
        <f t="shared" si="143"/>
        <v>5.1840272181630258</v>
      </c>
      <c r="DC469" s="31">
        <f t="shared" si="144"/>
        <v>-2.1069509576417005</v>
      </c>
      <c r="DD469" s="31"/>
      <c r="DE469" s="33">
        <f t="shared" si="145"/>
        <v>0.93828539025996283</v>
      </c>
      <c r="DF469" s="33">
        <f t="shared" si="146"/>
        <v>1.0250827494957346</v>
      </c>
      <c r="DG469" s="3"/>
      <c r="DH469" s="33">
        <f t="shared" si="147"/>
        <v>0.99904354172500309</v>
      </c>
      <c r="DI469" s="93">
        <f t="shared" si="148"/>
        <v>0.96825436362193207</v>
      </c>
      <c r="DJ469" s="3">
        <f t="shared" si="149"/>
        <v>0.96842767354406467</v>
      </c>
      <c r="DL469" s="90">
        <f t="shared" si="158"/>
        <v>0</v>
      </c>
      <c r="DM469" s="91">
        <f t="shared" si="156"/>
        <v>0</v>
      </c>
      <c r="DN469" s="89">
        <f>SUM(DM$9:DM469)*RLR</f>
        <v>120</v>
      </c>
      <c r="DO469" s="90">
        <f>DN469-SUM(DP$9:DP469)</f>
        <v>3.7886791747122288</v>
      </c>
      <c r="DP469" s="89">
        <f t="shared" si="157"/>
        <v>2.8629817441150396E-2</v>
      </c>
      <c r="DQ469" s="90">
        <f>SUM(DP$9:DP469)*RRF</f>
        <v>81.347924577701434</v>
      </c>
      <c r="DS469" s="2">
        <f t="shared" si="150"/>
        <v>1.5</v>
      </c>
      <c r="DT469" s="2">
        <f t="shared" si="151"/>
        <v>0.75</v>
      </c>
    </row>
    <row r="470" spans="90:124" x14ac:dyDescent="0.25">
      <c r="CL470" s="14">
        <f t="shared" si="152"/>
        <v>4.6100000000000003</v>
      </c>
      <c r="CM470" s="59">
        <f>IF('Baseline model'!$B$4="AY",0,IFERROR(P*INDEX('UWYr writing pattern'!$C$4:$C$18,MATCH('Baseline model'!$CL470,'UWYr writing pattern'!$A$4:$A$18,0)) / 25,CM469))</f>
        <v>0</v>
      </c>
      <c r="CN470" s="36">
        <f t="shared" si="153"/>
        <v>9.4211140087088488E-2</v>
      </c>
      <c r="CP470" s="34">
        <f t="shared" si="154"/>
        <v>1.4346874124937334E-3</v>
      </c>
      <c r="CQ470" s="31">
        <f>SUM($CP$9:CP470)*RLR</f>
        <v>119.88694663189537</v>
      </c>
      <c r="CR470" s="32"/>
      <c r="CS470" s="36">
        <f>CQ470-SUM($CU$9:CU470)</f>
        <v>7.2380174643812865</v>
      </c>
      <c r="CU470" s="31">
        <f t="shared" si="155"/>
        <v>5.4682336318536182E-2</v>
      </c>
      <c r="CV470" s="36">
        <f>SUM($CU$9:CU470)*RRF</f>
        <v>78.854250417259848</v>
      </c>
      <c r="CW470" s="33"/>
      <c r="CX470" s="36">
        <f t="shared" si="140"/>
        <v>86.092267881641135</v>
      </c>
      <c r="CY470" s="33"/>
      <c r="CZ470" s="31">
        <f t="shared" si="141"/>
        <v>7.9137357673154329E-2</v>
      </c>
      <c r="DA470" s="31">
        <f t="shared" si="142"/>
        <v>5.0666122250669003</v>
      </c>
      <c r="DB470" s="31">
        <f t="shared" si="143"/>
        <v>5.1457495827400548</v>
      </c>
      <c r="DC470" s="31">
        <f t="shared" si="144"/>
        <v>-2.0922678816411349</v>
      </c>
      <c r="DD470" s="31"/>
      <c r="DE470" s="33">
        <f t="shared" si="145"/>
        <v>0.93874107639595061</v>
      </c>
      <c r="DF470" s="33">
        <f t="shared" si="146"/>
        <v>1.0249079509719183</v>
      </c>
      <c r="DG470" s="3"/>
      <c r="DH470" s="33">
        <f t="shared" si="147"/>
        <v>0.99905788859912803</v>
      </c>
      <c r="DI470" s="93">
        <f t="shared" si="148"/>
        <v>0.96849156527668057</v>
      </c>
      <c r="DJ470" s="3">
        <f t="shared" si="149"/>
        <v>0.96866446599248424</v>
      </c>
      <c r="DL470" s="90">
        <f t="shared" si="158"/>
        <v>0</v>
      </c>
      <c r="DM470" s="91">
        <f t="shared" si="156"/>
        <v>0</v>
      </c>
      <c r="DN470" s="89">
        <f>SUM(DM$9:DM470)*RLR</f>
        <v>120</v>
      </c>
      <c r="DO470" s="90">
        <f>DN470-SUM(DP$9:DP470)</f>
        <v>3.7602640809018908</v>
      </c>
      <c r="DP470" s="89">
        <f t="shared" si="157"/>
        <v>2.8415093810341716E-2</v>
      </c>
      <c r="DQ470" s="90">
        <f>SUM(DP$9:DP470)*RRF</f>
        <v>81.367815143368674</v>
      </c>
      <c r="DS470" s="2">
        <f t="shared" si="150"/>
        <v>1.5</v>
      </c>
      <c r="DT470" s="2">
        <f t="shared" si="151"/>
        <v>0.75</v>
      </c>
    </row>
    <row r="471" spans="90:124" x14ac:dyDescent="0.25">
      <c r="CL471" s="14">
        <f t="shared" si="152"/>
        <v>4.62</v>
      </c>
      <c r="CM471" s="59">
        <f>IF('Baseline model'!$B$4="AY",0,IFERROR(P*INDEX('UWYr writing pattern'!$C$4:$C$18,MATCH('Baseline model'!$CL471,'UWYr writing pattern'!$A$4:$A$18,0)) / 25,CM470))</f>
        <v>0</v>
      </c>
      <c r="CN471" s="36">
        <f t="shared" si="153"/>
        <v>9.2797972985782157E-2</v>
      </c>
      <c r="CP471" s="34">
        <f t="shared" si="154"/>
        <v>1.4131671013063274E-3</v>
      </c>
      <c r="CQ471" s="31">
        <f>SUM($CP$9:CP471)*RLR</f>
        <v>119.88864243241694</v>
      </c>
      <c r="CR471" s="32"/>
      <c r="CS471" s="36">
        <f>CQ471-SUM($CU$9:CU471)</f>
        <v>7.1854281339199986</v>
      </c>
      <c r="CU471" s="31">
        <f t="shared" si="155"/>
        <v>5.4285130982859649E-2</v>
      </c>
      <c r="CV471" s="36">
        <f>SUM($CU$9:CU471)*RRF</f>
        <v>78.892250008947855</v>
      </c>
      <c r="CW471" s="33"/>
      <c r="CX471" s="36">
        <f t="shared" si="140"/>
        <v>86.077678142867853</v>
      </c>
      <c r="CY471" s="33"/>
      <c r="CZ471" s="31">
        <f t="shared" si="141"/>
        <v>7.7950297308057012E-2</v>
      </c>
      <c r="DA471" s="31">
        <f t="shared" si="142"/>
        <v>5.0297996937439988</v>
      </c>
      <c r="DB471" s="31">
        <f t="shared" si="143"/>
        <v>5.1077499910520556</v>
      </c>
      <c r="DC471" s="31">
        <f t="shared" si="144"/>
        <v>-2.0776781428678532</v>
      </c>
      <c r="DD471" s="31"/>
      <c r="DE471" s="33">
        <f t="shared" si="145"/>
        <v>0.93919345248747443</v>
      </c>
      <c r="DF471" s="33">
        <f t="shared" si="146"/>
        <v>1.0247342636055696</v>
      </c>
      <c r="DG471" s="3"/>
      <c r="DH471" s="33">
        <f t="shared" si="147"/>
        <v>0.99907202027014119</v>
      </c>
      <c r="DI471" s="93">
        <f t="shared" si="148"/>
        <v>0.96872699457366795</v>
      </c>
      <c r="DJ471" s="3">
        <f t="shared" si="149"/>
        <v>0.96889948249754065</v>
      </c>
      <c r="DL471" s="90">
        <f t="shared" si="158"/>
        <v>0</v>
      </c>
      <c r="DM471" s="91">
        <f t="shared" si="156"/>
        <v>0</v>
      </c>
      <c r="DN471" s="89">
        <f>SUM(DM$9:DM471)*RLR</f>
        <v>120</v>
      </c>
      <c r="DO471" s="90">
        <f>DN471-SUM(DP$9:DP471)</f>
        <v>3.7320621002951242</v>
      </c>
      <c r="DP471" s="89">
        <f t="shared" si="157"/>
        <v>2.8201980606764182E-2</v>
      </c>
      <c r="DQ471" s="90">
        <f>SUM(DP$9:DP471)*RRF</f>
        <v>81.387556529793414</v>
      </c>
      <c r="DS471" s="2">
        <f t="shared" si="150"/>
        <v>1.5</v>
      </c>
      <c r="DT471" s="2">
        <f t="shared" si="151"/>
        <v>0.75</v>
      </c>
    </row>
    <row r="472" spans="90:124" x14ac:dyDescent="0.25">
      <c r="CL472" s="14">
        <f t="shared" si="152"/>
        <v>4.63</v>
      </c>
      <c r="CM472" s="59">
        <f>IF('Baseline model'!$B$4="AY",0,IFERROR(P*INDEX('UWYr writing pattern'!$C$4:$C$18,MATCH('Baseline model'!$CL472,'UWYr writing pattern'!$A$4:$A$18,0)) / 25,CM471))</f>
        <v>0</v>
      </c>
      <c r="CN472" s="36">
        <f t="shared" si="153"/>
        <v>9.140600339099543E-2</v>
      </c>
      <c r="CP472" s="34">
        <f t="shared" si="154"/>
        <v>1.3919695947867323E-3</v>
      </c>
      <c r="CQ472" s="31">
        <f>SUM($CP$9:CP472)*RLR</f>
        <v>119.8903127959307</v>
      </c>
      <c r="CR472" s="32"/>
      <c r="CS472" s="36">
        <f>CQ472-SUM($CU$9:CU472)</f>
        <v>7.1332077864293524</v>
      </c>
      <c r="CU472" s="31">
        <f t="shared" si="155"/>
        <v>5.3890711004399988E-2</v>
      </c>
      <c r="CV472" s="36">
        <f>SUM($CU$9:CU472)*RRF</f>
        <v>78.929973506650938</v>
      </c>
      <c r="CW472" s="33"/>
      <c r="CX472" s="36">
        <f t="shared" si="140"/>
        <v>86.063181293080291</v>
      </c>
      <c r="CY472" s="33"/>
      <c r="CZ472" s="31">
        <f t="shared" si="141"/>
        <v>7.6781042848436148E-2</v>
      </c>
      <c r="DA472" s="31">
        <f t="shared" si="142"/>
        <v>4.9932454505005461</v>
      </c>
      <c r="DB472" s="31">
        <f t="shared" si="143"/>
        <v>5.0700264933489825</v>
      </c>
      <c r="DC472" s="31">
        <f t="shared" si="144"/>
        <v>-2.0631812930802909</v>
      </c>
      <c r="DD472" s="31"/>
      <c r="DE472" s="33">
        <f t="shared" si="145"/>
        <v>0.9396425417458445</v>
      </c>
      <c r="DF472" s="33">
        <f t="shared" si="146"/>
        <v>1.0245616820604797</v>
      </c>
      <c r="DG472" s="3"/>
      <c r="DH472" s="33">
        <f t="shared" si="147"/>
        <v>0.99908593996608919</v>
      </c>
      <c r="DI472" s="93">
        <f t="shared" si="148"/>
        <v>0.9689606647558543</v>
      </c>
      <c r="DJ472" s="3">
        <f t="shared" si="149"/>
        <v>0.96913273637880892</v>
      </c>
      <c r="DL472" s="90">
        <f t="shared" si="158"/>
        <v>0</v>
      </c>
      <c r="DM472" s="91">
        <f t="shared" si="156"/>
        <v>0</v>
      </c>
      <c r="DN472" s="89">
        <f>SUM(DM$9:DM472)*RLR</f>
        <v>120</v>
      </c>
      <c r="DO472" s="90">
        <f>DN472-SUM(DP$9:DP472)</f>
        <v>3.7040716345429132</v>
      </c>
      <c r="DP472" s="89">
        <f t="shared" si="157"/>
        <v>2.7990465752213433E-2</v>
      </c>
      <c r="DQ472" s="90">
        <f>SUM(DP$9:DP472)*RRF</f>
        <v>81.407149855819952</v>
      </c>
      <c r="DS472" s="2">
        <f t="shared" si="150"/>
        <v>1.5</v>
      </c>
      <c r="DT472" s="2">
        <f t="shared" si="151"/>
        <v>0.75</v>
      </c>
    </row>
    <row r="473" spans="90:124" x14ac:dyDescent="0.25">
      <c r="CL473" s="14">
        <f t="shared" si="152"/>
        <v>4.6399999999999997</v>
      </c>
      <c r="CM473" s="59">
        <f>IF('Baseline model'!$B$4="AY",0,IFERROR(P*INDEX('UWYr writing pattern'!$C$4:$C$18,MATCH('Baseline model'!$CL473,'UWYr writing pattern'!$A$4:$A$18,0)) / 25,CM472))</f>
        <v>0</v>
      </c>
      <c r="CN473" s="36">
        <f t="shared" si="153"/>
        <v>9.0034913340130501E-2</v>
      </c>
      <c r="CP473" s="34">
        <f t="shared" si="154"/>
        <v>1.3710900508649316E-3</v>
      </c>
      <c r="CQ473" s="31">
        <f>SUM($CP$9:CP473)*RLR</f>
        <v>119.89195810399173</v>
      </c>
      <c r="CR473" s="32"/>
      <c r="CS473" s="36">
        <f>CQ473-SUM($CU$9:CU473)</f>
        <v>7.081354036092165</v>
      </c>
      <c r="CU473" s="31">
        <f t="shared" si="155"/>
        <v>5.3499058398220146E-2</v>
      </c>
      <c r="CV473" s="36">
        <f>SUM($CU$9:CU473)*RRF</f>
        <v>78.96742284752969</v>
      </c>
      <c r="CW473" s="33"/>
      <c r="CX473" s="36">
        <f t="shared" si="140"/>
        <v>86.048776883621855</v>
      </c>
      <c r="CY473" s="33"/>
      <c r="CZ473" s="31">
        <f t="shared" si="141"/>
        <v>7.5629327205709612E-2</v>
      </c>
      <c r="DA473" s="31">
        <f t="shared" si="142"/>
        <v>4.9569478252645149</v>
      </c>
      <c r="DB473" s="31">
        <f t="shared" si="143"/>
        <v>5.0325771524702247</v>
      </c>
      <c r="DC473" s="31">
        <f t="shared" si="144"/>
        <v>-2.0487768836218549</v>
      </c>
      <c r="DD473" s="31"/>
      <c r="DE473" s="33">
        <f t="shared" si="145"/>
        <v>0.94008836723249634</v>
      </c>
      <c r="DF473" s="33">
        <f t="shared" si="146"/>
        <v>1.0243902009954984</v>
      </c>
      <c r="DG473" s="3"/>
      <c r="DH473" s="33">
        <f t="shared" si="147"/>
        <v>0.99909965086659769</v>
      </c>
      <c r="DI473" s="93">
        <f t="shared" si="148"/>
        <v>0.96919258896724891</v>
      </c>
      <c r="DJ473" s="3">
        <f t="shared" si="149"/>
        <v>0.96936424085596806</v>
      </c>
      <c r="DL473" s="90">
        <f t="shared" si="158"/>
        <v>0</v>
      </c>
      <c r="DM473" s="91">
        <f t="shared" si="156"/>
        <v>0</v>
      </c>
      <c r="DN473" s="89">
        <f>SUM(DM$9:DM473)*RLR</f>
        <v>120</v>
      </c>
      <c r="DO473" s="90">
        <f>DN473-SUM(DP$9:DP473)</f>
        <v>3.676291097283837</v>
      </c>
      <c r="DP473" s="89">
        <f t="shared" si="157"/>
        <v>2.7780537259071848E-2</v>
      </c>
      <c r="DQ473" s="90">
        <f>SUM(DP$9:DP473)*RRF</f>
        <v>81.426596231901314</v>
      </c>
      <c r="DS473" s="2">
        <f t="shared" si="150"/>
        <v>1.5</v>
      </c>
      <c r="DT473" s="2">
        <f t="shared" si="151"/>
        <v>0.75</v>
      </c>
    </row>
    <row r="474" spans="90:124" x14ac:dyDescent="0.25">
      <c r="CL474" s="14">
        <f t="shared" si="152"/>
        <v>4.6500000000000004</v>
      </c>
      <c r="CM474" s="59">
        <f>IF('Baseline model'!$B$4="AY",0,IFERROR(P*INDEX('UWYr writing pattern'!$C$4:$C$18,MATCH('Baseline model'!$CL474,'UWYr writing pattern'!$A$4:$A$18,0)) / 25,CM473))</f>
        <v>0</v>
      </c>
      <c r="CN474" s="36">
        <f t="shared" si="153"/>
        <v>8.8684389640028546E-2</v>
      </c>
      <c r="CP474" s="34">
        <f t="shared" si="154"/>
        <v>1.3505237001019577E-3</v>
      </c>
      <c r="CQ474" s="31">
        <f>SUM($CP$9:CP474)*RLR</f>
        <v>119.89357873243185</v>
      </c>
      <c r="CR474" s="32"/>
      <c r="CS474" s="36">
        <f>CQ474-SUM($CU$9:CU474)</f>
        <v>7.0298645092615999</v>
      </c>
      <c r="CU474" s="31">
        <f t="shared" si="155"/>
        <v>5.3110155270691239E-2</v>
      </c>
      <c r="CV474" s="36">
        <f>SUM($CU$9:CU474)*RRF</f>
        <v>79.004599956219167</v>
      </c>
      <c r="CW474" s="33"/>
      <c r="CX474" s="36">
        <f t="shared" si="140"/>
        <v>86.034464465480767</v>
      </c>
      <c r="CY474" s="33"/>
      <c r="CZ474" s="31">
        <f t="shared" si="141"/>
        <v>7.4494887297623977E-2</v>
      </c>
      <c r="DA474" s="31">
        <f t="shared" si="142"/>
        <v>4.9209051564831192</v>
      </c>
      <c r="DB474" s="31">
        <f t="shared" si="143"/>
        <v>4.9954000437807435</v>
      </c>
      <c r="DC474" s="31">
        <f t="shared" si="144"/>
        <v>-2.0344644654807666</v>
      </c>
      <c r="DD474" s="31"/>
      <c r="DE474" s="33">
        <f t="shared" si="145"/>
        <v>0.940530951859752</v>
      </c>
      <c r="DF474" s="33">
        <f t="shared" si="146"/>
        <v>1.0242198150652473</v>
      </c>
      <c r="DG474" s="3"/>
      <c r="DH474" s="33">
        <f t="shared" si="147"/>
        <v>0.99911315610359874</v>
      </c>
      <c r="DI474" s="93">
        <f t="shared" si="148"/>
        <v>0.96942278025364992</v>
      </c>
      <c r="DJ474" s="3">
        <f t="shared" si="149"/>
        <v>0.96959400904954818</v>
      </c>
      <c r="DL474" s="90">
        <f t="shared" si="158"/>
        <v>0</v>
      </c>
      <c r="DM474" s="91">
        <f t="shared" si="156"/>
        <v>0</v>
      </c>
      <c r="DN474" s="89">
        <f>SUM(DM$9:DM474)*RLR</f>
        <v>120</v>
      </c>
      <c r="DO474" s="90">
        <f>DN474-SUM(DP$9:DP474)</f>
        <v>3.6487189140542142</v>
      </c>
      <c r="DP474" s="89">
        <f t="shared" si="157"/>
        <v>2.7572183229628778E-2</v>
      </c>
      <c r="DQ474" s="90">
        <f>SUM(DP$9:DP474)*RRF</f>
        <v>81.445896760162043</v>
      </c>
      <c r="DS474" s="2">
        <f t="shared" si="150"/>
        <v>1.5</v>
      </c>
      <c r="DT474" s="2">
        <f t="shared" si="151"/>
        <v>0.75</v>
      </c>
    </row>
    <row r="475" spans="90:124" x14ac:dyDescent="0.25">
      <c r="CL475" s="14">
        <f t="shared" si="152"/>
        <v>4.66</v>
      </c>
      <c r="CM475" s="59">
        <f>IF('Baseline model'!$B$4="AY",0,IFERROR(P*INDEX('UWYr writing pattern'!$C$4:$C$18,MATCH('Baseline model'!$CL475,'UWYr writing pattern'!$A$4:$A$18,0)) / 25,CM474))</f>
        <v>0</v>
      </c>
      <c r="CN475" s="36">
        <f t="shared" si="153"/>
        <v>8.7354123795428118E-2</v>
      </c>
      <c r="CP475" s="34">
        <f t="shared" si="154"/>
        <v>1.3302658446004282E-3</v>
      </c>
      <c r="CQ475" s="31">
        <f>SUM($CP$9:CP475)*RLR</f>
        <v>119.89517505144536</v>
      </c>
      <c r="CR475" s="32"/>
      <c r="CS475" s="36">
        <f>CQ475-SUM($CU$9:CU475)</f>
        <v>6.9787368444556535</v>
      </c>
      <c r="CU475" s="31">
        <f t="shared" si="155"/>
        <v>5.2723983819462E-2</v>
      </c>
      <c r="CV475" s="36">
        <f>SUM($CU$9:CU475)*RRF</f>
        <v>79.041506744892786</v>
      </c>
      <c r="CW475" s="33"/>
      <c r="CX475" s="36">
        <f t="shared" si="140"/>
        <v>86.020243589348439</v>
      </c>
      <c r="CY475" s="33"/>
      <c r="CZ475" s="31">
        <f t="shared" si="141"/>
        <v>7.3377463988159614E-2</v>
      </c>
      <c r="DA475" s="31">
        <f t="shared" si="142"/>
        <v>4.8851157911189569</v>
      </c>
      <c r="DB475" s="31">
        <f t="shared" si="143"/>
        <v>4.9584932551071166</v>
      </c>
      <c r="DC475" s="31">
        <f t="shared" si="144"/>
        <v>-2.0202435893484392</v>
      </c>
      <c r="DD475" s="31"/>
      <c r="DE475" s="33">
        <f t="shared" si="145"/>
        <v>0.94097031839158074</v>
      </c>
      <c r="DF475" s="33">
        <f t="shared" si="146"/>
        <v>1.0240505189208147</v>
      </c>
      <c r="DG475" s="3"/>
      <c r="DH475" s="33">
        <f t="shared" si="147"/>
        <v>0.99912645876204464</v>
      </c>
      <c r="DI475" s="93">
        <f t="shared" si="148"/>
        <v>0.96965125156337784</v>
      </c>
      <c r="DJ475" s="3">
        <f t="shared" si="149"/>
        <v>0.96982205398167665</v>
      </c>
      <c r="DL475" s="90">
        <f t="shared" si="158"/>
        <v>0</v>
      </c>
      <c r="DM475" s="91">
        <f t="shared" si="156"/>
        <v>0</v>
      </c>
      <c r="DN475" s="89">
        <f>SUM(DM$9:DM475)*RLR</f>
        <v>120</v>
      </c>
      <c r="DO475" s="90">
        <f>DN475-SUM(DP$9:DP475)</f>
        <v>3.6213535221988025</v>
      </c>
      <c r="DP475" s="89">
        <f t="shared" si="157"/>
        <v>2.7365391855406606E-2</v>
      </c>
      <c r="DQ475" s="90">
        <f>SUM(DP$9:DP475)*RRF</f>
        <v>81.465052534460838</v>
      </c>
      <c r="DS475" s="2">
        <f t="shared" si="150"/>
        <v>1.5</v>
      </c>
      <c r="DT475" s="2">
        <f t="shared" si="151"/>
        <v>0.75</v>
      </c>
    </row>
    <row r="476" spans="90:124" x14ac:dyDescent="0.25">
      <c r="CL476" s="14">
        <f t="shared" si="152"/>
        <v>4.67</v>
      </c>
      <c r="CM476" s="59">
        <f>IF('Baseline model'!$B$4="AY",0,IFERROR(P*INDEX('UWYr writing pattern'!$C$4:$C$18,MATCH('Baseline model'!$CL476,'UWYr writing pattern'!$A$4:$A$18,0)) / 25,CM475))</f>
        <v>0</v>
      </c>
      <c r="CN476" s="36">
        <f t="shared" si="153"/>
        <v>8.6043811938496695E-2</v>
      </c>
      <c r="CP476" s="34">
        <f t="shared" si="154"/>
        <v>1.3103118569314219E-3</v>
      </c>
      <c r="CQ476" s="31">
        <f>SUM($CP$9:CP476)*RLR</f>
        <v>119.89674742567368</v>
      </c>
      <c r="CR476" s="32"/>
      <c r="CS476" s="36">
        <f>CQ476-SUM($CU$9:CU476)</f>
        <v>6.9279686923505466</v>
      </c>
      <c r="CU476" s="31">
        <f t="shared" si="155"/>
        <v>5.2340526333417403E-2</v>
      </c>
      <c r="CV476" s="36">
        <f>SUM($CU$9:CU476)*RRF</f>
        <v>79.078145113326187</v>
      </c>
      <c r="CW476" s="33"/>
      <c r="CX476" s="36">
        <f t="shared" si="140"/>
        <v>86.006113805676733</v>
      </c>
      <c r="CY476" s="33"/>
      <c r="CZ476" s="31">
        <f t="shared" si="141"/>
        <v>7.2276802028337209E-2</v>
      </c>
      <c r="DA476" s="31">
        <f t="shared" si="142"/>
        <v>4.8495780846453824</v>
      </c>
      <c r="DB476" s="31">
        <f t="shared" si="143"/>
        <v>4.92185488667372</v>
      </c>
      <c r="DC476" s="31">
        <f t="shared" si="144"/>
        <v>-2.0061138056767334</v>
      </c>
      <c r="DD476" s="31"/>
      <c r="DE476" s="33">
        <f t="shared" si="145"/>
        <v>0.94140648944435934</v>
      </c>
      <c r="DF476" s="33">
        <f t="shared" si="146"/>
        <v>1.0238823072104373</v>
      </c>
      <c r="DG476" s="3"/>
      <c r="DH476" s="33">
        <f t="shared" si="147"/>
        <v>0.99913956188061404</v>
      </c>
      <c r="DI476" s="93">
        <f t="shared" si="148"/>
        <v>0.96987801574800403</v>
      </c>
      <c r="DJ476" s="3">
        <f t="shared" si="149"/>
        <v>0.97004838857681397</v>
      </c>
      <c r="DL476" s="90">
        <f t="shared" si="158"/>
        <v>0</v>
      </c>
      <c r="DM476" s="91">
        <f t="shared" si="156"/>
        <v>0</v>
      </c>
      <c r="DN476" s="89">
        <f>SUM(DM$9:DM476)*RLR</f>
        <v>120</v>
      </c>
      <c r="DO476" s="90">
        <f>DN476-SUM(DP$9:DP476)</f>
        <v>3.5941933707823068</v>
      </c>
      <c r="DP476" s="89">
        <f t="shared" si="157"/>
        <v>2.7160151416491019E-2</v>
      </c>
      <c r="DQ476" s="90">
        <f>SUM(DP$9:DP476)*RRF</f>
        <v>81.484064640452374</v>
      </c>
      <c r="DS476" s="2">
        <f t="shared" si="150"/>
        <v>1.5</v>
      </c>
      <c r="DT476" s="2">
        <f t="shared" si="151"/>
        <v>0.75</v>
      </c>
    </row>
    <row r="477" spans="90:124" x14ac:dyDescent="0.25">
      <c r="CL477" s="14">
        <f t="shared" si="152"/>
        <v>4.68</v>
      </c>
      <c r="CM477" s="59">
        <f>IF('Baseline model'!$B$4="AY",0,IFERROR(P*INDEX('UWYr writing pattern'!$C$4:$C$18,MATCH('Baseline model'!$CL477,'UWYr writing pattern'!$A$4:$A$18,0)) / 25,CM476))</f>
        <v>0</v>
      </c>
      <c r="CN477" s="36">
        <f t="shared" si="153"/>
        <v>8.4753154759419247E-2</v>
      </c>
      <c r="CP477" s="34">
        <f t="shared" si="154"/>
        <v>1.2906571790774505E-3</v>
      </c>
      <c r="CQ477" s="31">
        <f>SUM($CP$9:CP477)*RLR</f>
        <v>119.89829621428858</v>
      </c>
      <c r="CR477" s="32"/>
      <c r="CS477" s="36">
        <f>CQ477-SUM($CU$9:CU477)</f>
        <v>6.8775577157728094</v>
      </c>
      <c r="CU477" s="31">
        <f t="shared" si="155"/>
        <v>5.1959765192629098E-2</v>
      </c>
      <c r="CV477" s="36">
        <f>SUM($CU$9:CU477)*RRF</f>
        <v>79.11451694896104</v>
      </c>
      <c r="CW477" s="33"/>
      <c r="CX477" s="36">
        <f t="shared" si="140"/>
        <v>85.992074664733849</v>
      </c>
      <c r="CY477" s="33"/>
      <c r="CZ477" s="31">
        <f t="shared" si="141"/>
        <v>7.1192649997912152E-2</v>
      </c>
      <c r="DA477" s="31">
        <f t="shared" si="142"/>
        <v>4.8142904010409664</v>
      </c>
      <c r="DB477" s="31">
        <f t="shared" si="143"/>
        <v>4.8854830510388787</v>
      </c>
      <c r="DC477" s="31">
        <f t="shared" si="144"/>
        <v>-1.992074664733849</v>
      </c>
      <c r="DD477" s="31"/>
      <c r="DE477" s="33">
        <f t="shared" si="145"/>
        <v>0.94183948748763147</v>
      </c>
      <c r="DF477" s="33">
        <f t="shared" si="146"/>
        <v>1.0237151745801649</v>
      </c>
      <c r="DG477" s="3"/>
      <c r="DH477" s="33">
        <f t="shared" si="147"/>
        <v>0.9991524684524048</v>
      </c>
      <c r="DI477" s="93">
        <f t="shared" si="148"/>
        <v>0.97010308556307367</v>
      </c>
      <c r="DJ477" s="3">
        <f t="shared" si="149"/>
        <v>0.97027302566248796</v>
      </c>
      <c r="DL477" s="90">
        <f t="shared" si="158"/>
        <v>0</v>
      </c>
      <c r="DM477" s="91">
        <f t="shared" si="156"/>
        <v>0</v>
      </c>
      <c r="DN477" s="89">
        <f>SUM(DM$9:DM477)*RLR</f>
        <v>120</v>
      </c>
      <c r="DO477" s="90">
        <f>DN477-SUM(DP$9:DP477)</f>
        <v>3.5672369205014434</v>
      </c>
      <c r="DP477" s="89">
        <f t="shared" si="157"/>
        <v>2.6956450280867301E-2</v>
      </c>
      <c r="DQ477" s="90">
        <f>SUM(DP$9:DP477)*RRF</f>
        <v>81.502934155648987</v>
      </c>
      <c r="DS477" s="2">
        <f t="shared" si="150"/>
        <v>1.5</v>
      </c>
      <c r="DT477" s="2">
        <f t="shared" si="151"/>
        <v>0.75</v>
      </c>
    </row>
    <row r="478" spans="90:124" x14ac:dyDescent="0.25">
      <c r="CL478" s="14">
        <f t="shared" si="152"/>
        <v>4.6900000000000004</v>
      </c>
      <c r="CM478" s="59">
        <f>IF('Baseline model'!$B$4="AY",0,IFERROR(P*INDEX('UWYr writing pattern'!$C$4:$C$18,MATCH('Baseline model'!$CL478,'UWYr writing pattern'!$A$4:$A$18,0)) / 25,CM477))</f>
        <v>0</v>
      </c>
      <c r="CN478" s="36">
        <f t="shared" si="153"/>
        <v>8.3481857438027954E-2</v>
      </c>
      <c r="CP478" s="34">
        <f t="shared" si="154"/>
        <v>1.2712973213912888E-3</v>
      </c>
      <c r="CQ478" s="31">
        <f>SUM($CP$9:CP478)*RLR</f>
        <v>119.89982177107426</v>
      </c>
      <c r="CR478" s="32"/>
      <c r="CS478" s="36">
        <f>CQ478-SUM($CU$9:CU478)</f>
        <v>6.8275015896901863</v>
      </c>
      <c r="CU478" s="31">
        <f t="shared" si="155"/>
        <v>5.1581682868296071E-2</v>
      </c>
      <c r="CV478" s="36">
        <f>SUM($CU$9:CU478)*RRF</f>
        <v>79.15062412696885</v>
      </c>
      <c r="CW478" s="33"/>
      <c r="CX478" s="36">
        <f t="shared" si="140"/>
        <v>85.978125716659036</v>
      </c>
      <c r="CY478" s="33"/>
      <c r="CZ478" s="31">
        <f t="shared" si="141"/>
        <v>7.0124760247943466E-2</v>
      </c>
      <c r="DA478" s="31">
        <f t="shared" si="142"/>
        <v>4.7792511127831299</v>
      </c>
      <c r="DB478" s="31">
        <f t="shared" si="143"/>
        <v>4.8493758730310734</v>
      </c>
      <c r="DC478" s="31">
        <f t="shared" si="144"/>
        <v>-1.9781257166590365</v>
      </c>
      <c r="DD478" s="31"/>
      <c r="DE478" s="33">
        <f t="shared" si="145"/>
        <v>0.9422693348448673</v>
      </c>
      <c r="DF478" s="33">
        <f t="shared" si="146"/>
        <v>1.0235491156745122</v>
      </c>
      <c r="DG478" s="3"/>
      <c r="DH478" s="33">
        <f t="shared" si="147"/>
        <v>0.99916518142561883</v>
      </c>
      <c r="DI478" s="93">
        <f t="shared" si="148"/>
        <v>0.9703264736688233</v>
      </c>
      <c r="DJ478" s="3">
        <f t="shared" si="149"/>
        <v>0.97049597797001919</v>
      </c>
      <c r="DL478" s="90">
        <f t="shared" si="158"/>
        <v>0</v>
      </c>
      <c r="DM478" s="91">
        <f t="shared" si="156"/>
        <v>0</v>
      </c>
      <c r="DN478" s="89">
        <f>SUM(DM$9:DM478)*RLR</f>
        <v>120</v>
      </c>
      <c r="DO478" s="90">
        <f>DN478-SUM(DP$9:DP478)</f>
        <v>3.5404826435976844</v>
      </c>
      <c r="DP478" s="89">
        <f t="shared" si="157"/>
        <v>2.6754276903760827E-2</v>
      </c>
      <c r="DQ478" s="90">
        <f>SUM(DP$9:DP478)*RRF</f>
        <v>81.521662149481614</v>
      </c>
      <c r="DS478" s="2">
        <f t="shared" si="150"/>
        <v>1.5</v>
      </c>
      <c r="DT478" s="2">
        <f t="shared" si="151"/>
        <v>0.75</v>
      </c>
    </row>
    <row r="479" spans="90:124" x14ac:dyDescent="0.25">
      <c r="CL479" s="14">
        <f t="shared" si="152"/>
        <v>4.7</v>
      </c>
      <c r="CM479" s="59">
        <f>IF('Baseline model'!$B$4="AY",0,IFERROR(P*INDEX('UWYr writing pattern'!$C$4:$C$18,MATCH('Baseline model'!$CL479,'UWYr writing pattern'!$A$4:$A$18,0)) / 25,CM478))</f>
        <v>0</v>
      </c>
      <c r="CN479" s="36">
        <f t="shared" si="153"/>
        <v>8.2229629576457533E-2</v>
      </c>
      <c r="CP479" s="34">
        <f t="shared" si="154"/>
        <v>1.2522278615704195E-3</v>
      </c>
      <c r="CQ479" s="31">
        <f>SUM($CP$9:CP479)*RLR</f>
        <v>119.90132444450813</v>
      </c>
      <c r="CR479" s="32"/>
      <c r="CS479" s="36">
        <f>CQ479-SUM($CU$9:CU479)</f>
        <v>6.7777980012013899</v>
      </c>
      <c r="CU479" s="31">
        <f t="shared" si="155"/>
        <v>5.1206261922676397E-2</v>
      </c>
      <c r="CV479" s="36">
        <f>SUM($CU$9:CU479)*RRF</f>
        <v>79.186468510314711</v>
      </c>
      <c r="CW479" s="33"/>
      <c r="CX479" s="36">
        <f t="shared" si="140"/>
        <v>85.964266511516101</v>
      </c>
      <c r="CY479" s="33"/>
      <c r="CZ479" s="31">
        <f t="shared" si="141"/>
        <v>6.9072888844224328E-2</v>
      </c>
      <c r="DA479" s="31">
        <f t="shared" si="142"/>
        <v>4.7444586008409724</v>
      </c>
      <c r="DB479" s="31">
        <f t="shared" si="143"/>
        <v>4.8135314896851966</v>
      </c>
      <c r="DC479" s="31">
        <f t="shared" si="144"/>
        <v>-1.9642665115161009</v>
      </c>
      <c r="DD479" s="31"/>
      <c r="DE479" s="33">
        <f t="shared" si="145"/>
        <v>0.94269605369422271</v>
      </c>
      <c r="DF479" s="33">
        <f t="shared" si="146"/>
        <v>1.0233841251370965</v>
      </c>
      <c r="DG479" s="3"/>
      <c r="DH479" s="33">
        <f t="shared" si="147"/>
        <v>0.99917770370423442</v>
      </c>
      <c r="DI479" s="93">
        <f t="shared" si="148"/>
        <v>0.97054819263089276</v>
      </c>
      <c r="DJ479" s="3">
        <f t="shared" si="149"/>
        <v>0.97071725813524401</v>
      </c>
      <c r="DL479" s="90">
        <f t="shared" si="158"/>
        <v>0</v>
      </c>
      <c r="DM479" s="91">
        <f t="shared" si="156"/>
        <v>0</v>
      </c>
      <c r="DN479" s="89">
        <f>SUM(DM$9:DM479)*RLR</f>
        <v>120</v>
      </c>
      <c r="DO479" s="90">
        <f>DN479-SUM(DP$9:DP479)</f>
        <v>3.5139290237707002</v>
      </c>
      <c r="DP479" s="89">
        <f t="shared" si="157"/>
        <v>2.6553619826982632E-2</v>
      </c>
      <c r="DQ479" s="90">
        <f>SUM(DP$9:DP479)*RRF</f>
        <v>81.5402496833605</v>
      </c>
      <c r="DS479" s="2">
        <f t="shared" si="150"/>
        <v>1.5</v>
      </c>
      <c r="DT479" s="2">
        <f t="shared" si="151"/>
        <v>0.75</v>
      </c>
    </row>
    <row r="480" spans="90:124" x14ac:dyDescent="0.25">
      <c r="CL480" s="14">
        <f t="shared" si="152"/>
        <v>4.71</v>
      </c>
      <c r="CM480" s="59">
        <f>IF('Baseline model'!$B$4="AY",0,IFERROR(P*INDEX('UWYr writing pattern'!$C$4:$C$18,MATCH('Baseline model'!$CL480,'UWYr writing pattern'!$A$4:$A$18,0)) / 25,CM479))</f>
        <v>0</v>
      </c>
      <c r="CN480" s="36">
        <f t="shared" si="153"/>
        <v>8.0996185132810664E-2</v>
      </c>
      <c r="CP480" s="34">
        <f t="shared" si="154"/>
        <v>1.2334444436468632E-3</v>
      </c>
      <c r="CQ480" s="31">
        <f>SUM($CP$9:CP480)*RLR</f>
        <v>119.90280457784051</v>
      </c>
      <c r="CR480" s="32"/>
      <c r="CS480" s="36">
        <f>CQ480-SUM($CU$9:CU480)</f>
        <v>6.7284446495247607</v>
      </c>
      <c r="CU480" s="31">
        <f t="shared" si="155"/>
        <v>5.0833485009010422E-2</v>
      </c>
      <c r="CV480" s="36">
        <f>SUM($CU$9:CU480)*RRF</f>
        <v>79.222051949821022</v>
      </c>
      <c r="CW480" s="33"/>
      <c r="CX480" s="36">
        <f t="shared" si="140"/>
        <v>85.950496599345783</v>
      </c>
      <c r="CY480" s="33"/>
      <c r="CZ480" s="31">
        <f t="shared" si="141"/>
        <v>6.8036795511560957E-2</v>
      </c>
      <c r="DA480" s="31">
        <f t="shared" si="142"/>
        <v>4.7099112546673325</v>
      </c>
      <c r="DB480" s="31">
        <f t="shared" si="143"/>
        <v>4.7779480501788933</v>
      </c>
      <c r="DC480" s="31">
        <f t="shared" si="144"/>
        <v>-1.950496599345783</v>
      </c>
      <c r="DD480" s="31"/>
      <c r="DE480" s="33">
        <f t="shared" si="145"/>
        <v>0.94311966606929787</v>
      </c>
      <c r="DF480" s="33">
        <f t="shared" si="146"/>
        <v>1.0232201976112594</v>
      </c>
      <c r="DG480" s="3"/>
      <c r="DH480" s="33">
        <f t="shared" si="147"/>
        <v>0.99919003814867091</v>
      </c>
      <c r="DI480" s="93">
        <f t="shared" si="148"/>
        <v>0.97076825492103191</v>
      </c>
      <c r="DJ480" s="3">
        <f t="shared" si="149"/>
        <v>0.97093687869922973</v>
      </c>
      <c r="DL480" s="90">
        <f t="shared" si="158"/>
        <v>0</v>
      </c>
      <c r="DM480" s="91">
        <f t="shared" si="156"/>
        <v>0</v>
      </c>
      <c r="DN480" s="89">
        <f>SUM(DM$9:DM480)*RLR</f>
        <v>120</v>
      </c>
      <c r="DO480" s="90">
        <f>DN480-SUM(DP$9:DP480)</f>
        <v>3.4875745560924258</v>
      </c>
      <c r="DP480" s="89">
        <f t="shared" si="157"/>
        <v>2.6354467678280251E-2</v>
      </c>
      <c r="DQ480" s="90">
        <f>SUM(DP$9:DP480)*RRF</f>
        <v>81.558697810735296</v>
      </c>
      <c r="DS480" s="2">
        <f t="shared" si="150"/>
        <v>1.5</v>
      </c>
      <c r="DT480" s="2">
        <f t="shared" si="151"/>
        <v>0.75</v>
      </c>
    </row>
    <row r="481" spans="90:124" x14ac:dyDescent="0.25">
      <c r="CL481" s="14">
        <f t="shared" si="152"/>
        <v>4.72</v>
      </c>
      <c r="CM481" s="59">
        <f>IF('Baseline model'!$B$4="AY",0,IFERROR(P*INDEX('UWYr writing pattern'!$C$4:$C$18,MATCH('Baseline model'!$CL481,'UWYr writing pattern'!$A$4:$A$18,0)) / 25,CM480))</f>
        <v>0</v>
      </c>
      <c r="CN481" s="36">
        <f t="shared" si="153"/>
        <v>7.9781242355818502E-2</v>
      </c>
      <c r="CP481" s="34">
        <f t="shared" si="154"/>
        <v>1.21494277699216E-3</v>
      </c>
      <c r="CQ481" s="31">
        <f>SUM($CP$9:CP481)*RLR</f>
        <v>119.90426250917291</v>
      </c>
      <c r="CR481" s="32"/>
      <c r="CS481" s="36">
        <f>CQ481-SUM($CU$9:CU481)</f>
        <v>6.6794392459857193</v>
      </c>
      <c r="CU481" s="31">
        <f t="shared" si="155"/>
        <v>5.0463334871435707E-2</v>
      </c>
      <c r="CV481" s="36">
        <f>SUM($CU$9:CU481)*RRF</f>
        <v>79.257376284231029</v>
      </c>
      <c r="CW481" s="33"/>
      <c r="CX481" s="36">
        <f t="shared" si="140"/>
        <v>85.936815530216748</v>
      </c>
      <c r="CY481" s="33"/>
      <c r="CZ481" s="31">
        <f t="shared" si="141"/>
        <v>6.7016243578887538E-2</v>
      </c>
      <c r="DA481" s="31">
        <f t="shared" si="142"/>
        <v>4.6756074721900029</v>
      </c>
      <c r="DB481" s="31">
        <f t="shared" si="143"/>
        <v>4.7426237157688904</v>
      </c>
      <c r="DC481" s="31">
        <f t="shared" si="144"/>
        <v>-1.936815530216748</v>
      </c>
      <c r="DD481" s="31"/>
      <c r="DE481" s="33">
        <f t="shared" si="145"/>
        <v>0.94354019385989318</v>
      </c>
      <c r="DF481" s="33">
        <f t="shared" si="146"/>
        <v>1.0230573277406756</v>
      </c>
      <c r="DG481" s="3"/>
      <c r="DH481" s="33">
        <f t="shared" si="147"/>
        <v>0.99920218757644086</v>
      </c>
      <c r="DI481" s="93">
        <f t="shared" si="148"/>
        <v>0.97098667291780294</v>
      </c>
      <c r="DJ481" s="3">
        <f t="shared" si="149"/>
        <v>0.97115485210898544</v>
      </c>
      <c r="DL481" s="90">
        <f t="shared" si="158"/>
        <v>0</v>
      </c>
      <c r="DM481" s="91">
        <f t="shared" si="156"/>
        <v>0</v>
      </c>
      <c r="DN481" s="89">
        <f>SUM(DM$9:DM481)*RLR</f>
        <v>120</v>
      </c>
      <c r="DO481" s="90">
        <f>DN481-SUM(DP$9:DP481)</f>
        <v>3.4614177469217395</v>
      </c>
      <c r="DP481" s="89">
        <f t="shared" si="157"/>
        <v>2.6156809170693195E-2</v>
      </c>
      <c r="DQ481" s="90">
        <f>SUM(DP$9:DP481)*RRF</f>
        <v>81.577007577154774</v>
      </c>
      <c r="DS481" s="2">
        <f t="shared" si="150"/>
        <v>1.5</v>
      </c>
      <c r="DT481" s="2">
        <f t="shared" si="151"/>
        <v>0.75</v>
      </c>
    </row>
    <row r="482" spans="90:124" x14ac:dyDescent="0.25">
      <c r="CL482" s="14">
        <f t="shared" si="152"/>
        <v>4.7300000000000004</v>
      </c>
      <c r="CM482" s="59">
        <f>IF('Baseline model'!$B$4="AY",0,IFERROR(P*INDEX('UWYr writing pattern'!$C$4:$C$18,MATCH('Baseline model'!$CL482,'UWYr writing pattern'!$A$4:$A$18,0)) / 25,CM481))</f>
        <v>0</v>
      </c>
      <c r="CN482" s="36">
        <f t="shared" si="153"/>
        <v>7.858452372048122E-2</v>
      </c>
      <c r="CP482" s="34">
        <f t="shared" si="154"/>
        <v>1.1967186353372774E-3</v>
      </c>
      <c r="CQ482" s="31">
        <f>SUM($CP$9:CP482)*RLR</f>
        <v>119.90569857153531</v>
      </c>
      <c r="CR482" s="32"/>
      <c r="CS482" s="36">
        <f>CQ482-SUM($CU$9:CU482)</f>
        <v>6.6307795140032226</v>
      </c>
      <c r="CU482" s="31">
        <f t="shared" si="155"/>
        <v>5.0095794344892898E-2</v>
      </c>
      <c r="CV482" s="36">
        <f>SUM($CU$9:CU482)*RRF</f>
        <v>79.292443340272456</v>
      </c>
      <c r="CW482" s="33"/>
      <c r="CX482" s="36">
        <f t="shared" si="140"/>
        <v>85.923222854275679</v>
      </c>
      <c r="CY482" s="33"/>
      <c r="CZ482" s="31">
        <f t="shared" si="141"/>
        <v>6.601099992520422E-2</v>
      </c>
      <c r="DA482" s="31">
        <f t="shared" si="142"/>
        <v>4.6415456598022553</v>
      </c>
      <c r="DB482" s="31">
        <f t="shared" si="143"/>
        <v>4.7075566597274596</v>
      </c>
      <c r="DC482" s="31">
        <f t="shared" si="144"/>
        <v>-1.9232228542756786</v>
      </c>
      <c r="DD482" s="31"/>
      <c r="DE482" s="33">
        <f t="shared" si="145"/>
        <v>0.94395765881276739</v>
      </c>
      <c r="DF482" s="33">
        <f t="shared" si="146"/>
        <v>1.0228955101699486</v>
      </c>
      <c r="DG482" s="3"/>
      <c r="DH482" s="33">
        <f t="shared" si="147"/>
        <v>0.99921415476279429</v>
      </c>
      <c r="DI482" s="93">
        <f t="shared" si="148"/>
        <v>0.97120345890727555</v>
      </c>
      <c r="DJ482" s="3">
        <f t="shared" si="149"/>
        <v>0.97137119071816813</v>
      </c>
      <c r="DL482" s="90">
        <f t="shared" si="158"/>
        <v>0</v>
      </c>
      <c r="DM482" s="91">
        <f t="shared" si="156"/>
        <v>0</v>
      </c>
      <c r="DN482" s="89">
        <f>SUM(DM$9:DM482)*RLR</f>
        <v>120</v>
      </c>
      <c r="DO482" s="90">
        <f>DN482-SUM(DP$9:DP482)</f>
        <v>3.4354571138198224</v>
      </c>
      <c r="DP482" s="89">
        <f t="shared" si="157"/>
        <v>2.5960633101913048E-2</v>
      </c>
      <c r="DQ482" s="90">
        <f>SUM(DP$9:DP482)*RRF</f>
        <v>81.595180020326126</v>
      </c>
      <c r="DS482" s="2">
        <f t="shared" si="150"/>
        <v>1.5</v>
      </c>
      <c r="DT482" s="2">
        <f t="shared" si="151"/>
        <v>0.75</v>
      </c>
    </row>
    <row r="483" spans="90:124" x14ac:dyDescent="0.25">
      <c r="CL483" s="14">
        <f t="shared" si="152"/>
        <v>4.74</v>
      </c>
      <c r="CM483" s="59">
        <f>IF('Baseline model'!$B$4="AY",0,IFERROR(P*INDEX('UWYr writing pattern'!$C$4:$C$18,MATCH('Baseline model'!$CL483,'UWYr writing pattern'!$A$4:$A$18,0)) / 25,CM482))</f>
        <v>0</v>
      </c>
      <c r="CN483" s="36">
        <f t="shared" si="153"/>
        <v>7.7405755864674006E-2</v>
      </c>
      <c r="CP483" s="34">
        <f t="shared" si="154"/>
        <v>1.1787678558072183E-3</v>
      </c>
      <c r="CQ483" s="31">
        <f>SUM($CP$9:CP483)*RLR</f>
        <v>119.90711309296228</v>
      </c>
      <c r="CR483" s="32"/>
      <c r="CS483" s="36">
        <f>CQ483-SUM($CU$9:CU483)</f>
        <v>6.5824631890751704</v>
      </c>
      <c r="CU483" s="31">
        <f t="shared" si="155"/>
        <v>4.9730846355024172E-2</v>
      </c>
      <c r="CV483" s="36">
        <f>SUM($CU$9:CU483)*RRF</f>
        <v>79.327254932720976</v>
      </c>
      <c r="CW483" s="33"/>
      <c r="CX483" s="36">
        <f t="shared" si="140"/>
        <v>85.909718121796146</v>
      </c>
      <c r="CY483" s="33"/>
      <c r="CZ483" s="31">
        <f t="shared" si="141"/>
        <v>6.5020834926326168E-2</v>
      </c>
      <c r="DA483" s="31">
        <f t="shared" si="142"/>
        <v>4.6077242323526191</v>
      </c>
      <c r="DB483" s="31">
        <f t="shared" si="143"/>
        <v>4.672745067278945</v>
      </c>
      <c r="DC483" s="31">
        <f t="shared" si="144"/>
        <v>-1.9097181217961463</v>
      </c>
      <c r="DD483" s="31"/>
      <c r="DE483" s="33">
        <f t="shared" si="145"/>
        <v>0.94437208253239258</v>
      </c>
      <c r="DF483" s="33">
        <f t="shared" si="146"/>
        <v>1.0227347395451922</v>
      </c>
      <c r="DG483" s="3"/>
      <c r="DH483" s="33">
        <f t="shared" si="147"/>
        <v>0.99922594244135232</v>
      </c>
      <c r="DI483" s="93">
        <f t="shared" si="148"/>
        <v>0.97141862508371879</v>
      </c>
      <c r="DJ483" s="3">
        <f t="shared" si="149"/>
        <v>0.97158590678778178</v>
      </c>
      <c r="DL483" s="90">
        <f t="shared" si="158"/>
        <v>0</v>
      </c>
      <c r="DM483" s="91">
        <f t="shared" si="156"/>
        <v>0</v>
      </c>
      <c r="DN483" s="89">
        <f>SUM(DM$9:DM483)*RLR</f>
        <v>120</v>
      </c>
      <c r="DO483" s="90">
        <f>DN483-SUM(DP$9:DP483)</f>
        <v>3.4096911854661727</v>
      </c>
      <c r="DP483" s="89">
        <f t="shared" si="157"/>
        <v>2.576592835364867E-2</v>
      </c>
      <c r="DQ483" s="90">
        <f>SUM(DP$9:DP483)*RRF</f>
        <v>81.613216170173672</v>
      </c>
      <c r="DS483" s="2">
        <f t="shared" si="150"/>
        <v>1.5</v>
      </c>
      <c r="DT483" s="2">
        <f t="shared" si="151"/>
        <v>0.75</v>
      </c>
    </row>
    <row r="484" spans="90:124" x14ac:dyDescent="0.25">
      <c r="CL484" s="14">
        <f t="shared" si="152"/>
        <v>4.75</v>
      </c>
      <c r="CM484" s="59">
        <f>IF('Baseline model'!$B$4="AY",0,IFERROR(P*INDEX('UWYr writing pattern'!$C$4:$C$18,MATCH('Baseline model'!$CL484,'UWYr writing pattern'!$A$4:$A$18,0)) / 25,CM483))</f>
        <v>0</v>
      </c>
      <c r="CN484" s="36">
        <f t="shared" si="153"/>
        <v>7.624466952670389E-2</v>
      </c>
      <c r="CP484" s="34">
        <f t="shared" si="154"/>
        <v>1.16108633797011E-3</v>
      </c>
      <c r="CQ484" s="31">
        <f>SUM($CP$9:CP484)*RLR</f>
        <v>119.90850639656784</v>
      </c>
      <c r="CR484" s="32"/>
      <c r="CS484" s="36">
        <f>CQ484-SUM($CU$9:CU484)</f>
        <v>6.5344880187626728</v>
      </c>
      <c r="CU484" s="31">
        <f t="shared" si="155"/>
        <v>4.9368473918063781E-2</v>
      </c>
      <c r="CV484" s="36">
        <f>SUM($CU$9:CU484)*RRF</f>
        <v>79.361812864463616</v>
      </c>
      <c r="CW484" s="33"/>
      <c r="CX484" s="36">
        <f t="shared" si="140"/>
        <v>85.896300883226289</v>
      </c>
      <c r="CY484" s="33"/>
      <c r="CZ484" s="31">
        <f t="shared" si="141"/>
        <v>6.4045522402431262E-2</v>
      </c>
      <c r="DA484" s="31">
        <f t="shared" si="142"/>
        <v>4.5741416131338708</v>
      </c>
      <c r="DB484" s="31">
        <f t="shared" si="143"/>
        <v>4.6381871355363025</v>
      </c>
      <c r="DC484" s="31">
        <f t="shared" si="144"/>
        <v>-1.8963008832262886</v>
      </c>
      <c r="DD484" s="31"/>
      <c r="DE484" s="33">
        <f t="shared" si="145"/>
        <v>0.94478348648170973</v>
      </c>
      <c r="DF484" s="33">
        <f t="shared" si="146"/>
        <v>1.0225750105145988</v>
      </c>
      <c r="DG484" s="3"/>
      <c r="DH484" s="33">
        <f t="shared" si="147"/>
        <v>0.99923755330473207</v>
      </c>
      <c r="DI484" s="93">
        <f t="shared" si="148"/>
        <v>0.97163218355028691</v>
      </c>
      <c r="DJ484" s="3">
        <f t="shared" si="149"/>
        <v>0.97179901248687361</v>
      </c>
      <c r="DL484" s="90">
        <f t="shared" si="158"/>
        <v>0</v>
      </c>
      <c r="DM484" s="91">
        <f t="shared" si="156"/>
        <v>0</v>
      </c>
      <c r="DN484" s="89">
        <f>SUM(DM$9:DM484)*RLR</f>
        <v>120</v>
      </c>
      <c r="DO484" s="90">
        <f>DN484-SUM(DP$9:DP484)</f>
        <v>3.3841185015751734</v>
      </c>
      <c r="DP484" s="89">
        <f t="shared" si="157"/>
        <v>2.5572683890996296E-2</v>
      </c>
      <c r="DQ484" s="90">
        <f>SUM(DP$9:DP484)*RRF</f>
        <v>81.63111704889738</v>
      </c>
      <c r="DS484" s="2">
        <f t="shared" si="150"/>
        <v>1.5</v>
      </c>
      <c r="DT484" s="2">
        <f t="shared" si="151"/>
        <v>0.75</v>
      </c>
    </row>
    <row r="485" spans="90:124" x14ac:dyDescent="0.25">
      <c r="CL485" s="14">
        <f t="shared" si="152"/>
        <v>4.76</v>
      </c>
      <c r="CM485" s="59">
        <f>IF('Baseline model'!$B$4="AY",0,IFERROR(P*INDEX('UWYr writing pattern'!$C$4:$C$18,MATCH('Baseline model'!$CL485,'UWYr writing pattern'!$A$4:$A$18,0)) / 25,CM484))</f>
        <v>0</v>
      </c>
      <c r="CN485" s="36">
        <f t="shared" si="153"/>
        <v>7.5100999483803332E-2</v>
      </c>
      <c r="CP485" s="34">
        <f t="shared" si="154"/>
        <v>1.1436700429005584E-3</v>
      </c>
      <c r="CQ485" s="31">
        <f>SUM($CP$9:CP485)*RLR</f>
        <v>119.90987880061934</v>
      </c>
      <c r="CR485" s="32"/>
      <c r="CS485" s="36">
        <f>CQ485-SUM($CU$9:CU485)</f>
        <v>6.486851762673453</v>
      </c>
      <c r="CU485" s="31">
        <f t="shared" si="155"/>
        <v>4.9008660140720049E-2</v>
      </c>
      <c r="CV485" s="36">
        <f>SUM($CU$9:CU485)*RRF</f>
        <v>79.39611892656211</v>
      </c>
      <c r="CW485" s="33"/>
      <c r="CX485" s="36">
        <f t="shared" si="140"/>
        <v>85.882970689235563</v>
      </c>
      <c r="CY485" s="33"/>
      <c r="CZ485" s="31">
        <f t="shared" si="141"/>
        <v>6.3084839566394796E-2</v>
      </c>
      <c r="DA485" s="31">
        <f t="shared" si="142"/>
        <v>4.5407962338714167</v>
      </c>
      <c r="DB485" s="31">
        <f t="shared" si="143"/>
        <v>4.6038810734378117</v>
      </c>
      <c r="DC485" s="31">
        <f t="shared" si="144"/>
        <v>-1.8829706892355631</v>
      </c>
      <c r="DD485" s="31"/>
      <c r="DE485" s="33">
        <f t="shared" si="145"/>
        <v>0.94519189198288223</v>
      </c>
      <c r="DF485" s="33">
        <f t="shared" si="146"/>
        <v>1.0224163177289949</v>
      </c>
      <c r="DG485" s="3"/>
      <c r="DH485" s="33">
        <f t="shared" si="147"/>
        <v>0.99924899000516121</v>
      </c>
      <c r="DI485" s="93">
        <f t="shared" si="148"/>
        <v>0.97184414631969984</v>
      </c>
      <c r="DJ485" s="3">
        <f t="shared" si="149"/>
        <v>0.97201051989322196</v>
      </c>
      <c r="DL485" s="90">
        <f t="shared" si="158"/>
        <v>0</v>
      </c>
      <c r="DM485" s="91">
        <f t="shared" si="156"/>
        <v>0</v>
      </c>
      <c r="DN485" s="89">
        <f>SUM(DM$9:DM485)*RLR</f>
        <v>120</v>
      </c>
      <c r="DO485" s="90">
        <f>DN485-SUM(DP$9:DP485)</f>
        <v>3.358737612813357</v>
      </c>
      <c r="DP485" s="89">
        <f t="shared" si="157"/>
        <v>2.53808887618138E-2</v>
      </c>
      <c r="DQ485" s="90">
        <f>SUM(DP$9:DP485)*RRF</f>
        <v>81.648883671030646</v>
      </c>
      <c r="DS485" s="2">
        <f t="shared" si="150"/>
        <v>1.5</v>
      </c>
      <c r="DT485" s="2">
        <f t="shared" si="151"/>
        <v>0.75</v>
      </c>
    </row>
    <row r="486" spans="90:124" x14ac:dyDescent="0.25">
      <c r="CL486" s="14">
        <f t="shared" si="152"/>
        <v>4.7699999999999996</v>
      </c>
      <c r="CM486" s="59">
        <f>IF('Baseline model'!$B$4="AY",0,IFERROR(P*INDEX('UWYr writing pattern'!$C$4:$C$18,MATCH('Baseline model'!$CL486,'UWYr writing pattern'!$A$4:$A$18,0)) / 25,CM485))</f>
        <v>0</v>
      </c>
      <c r="CN486" s="36">
        <f t="shared" si="153"/>
        <v>7.3974484491546283E-2</v>
      </c>
      <c r="CP486" s="34">
        <f t="shared" si="154"/>
        <v>1.1265149922570501E-3</v>
      </c>
      <c r="CQ486" s="31">
        <f>SUM($CP$9:CP486)*RLR</f>
        <v>119.91123061861003</v>
      </c>
      <c r="CR486" s="32"/>
      <c r="CS486" s="36">
        <f>CQ486-SUM($CU$9:CU486)</f>
        <v>6.439552192444097</v>
      </c>
      <c r="CU486" s="31">
        <f t="shared" si="155"/>
        <v>4.8651388220050898E-2</v>
      </c>
      <c r="CV486" s="36">
        <f>SUM($CU$9:CU486)*RRF</f>
        <v>79.430174898316153</v>
      </c>
      <c r="CW486" s="33"/>
      <c r="CX486" s="36">
        <f t="shared" si="140"/>
        <v>85.86972709076025</v>
      </c>
      <c r="CY486" s="33"/>
      <c r="CZ486" s="31">
        <f t="shared" si="141"/>
        <v>6.2138566972898865E-2</v>
      </c>
      <c r="DA486" s="31">
        <f t="shared" si="142"/>
        <v>4.5076865347108672</v>
      </c>
      <c r="DB486" s="31">
        <f t="shared" si="143"/>
        <v>4.5698251016837661</v>
      </c>
      <c r="DC486" s="31">
        <f t="shared" si="144"/>
        <v>-1.8697270907602501</v>
      </c>
      <c r="DD486" s="31"/>
      <c r="DE486" s="33">
        <f t="shared" si="145"/>
        <v>0.94559732021804943</v>
      </c>
      <c r="DF486" s="33">
        <f t="shared" si="146"/>
        <v>1.0222586558423838</v>
      </c>
      <c r="DG486" s="3"/>
      <c r="DH486" s="33">
        <f t="shared" si="147"/>
        <v>0.99926025515508365</v>
      </c>
      <c r="DI486" s="93">
        <f t="shared" si="148"/>
        <v>0.97205452531491943</v>
      </c>
      <c r="DJ486" s="3">
        <f t="shared" si="149"/>
        <v>0.97222044099402283</v>
      </c>
      <c r="DL486" s="90">
        <f t="shared" si="158"/>
        <v>0</v>
      </c>
      <c r="DM486" s="91">
        <f t="shared" si="156"/>
        <v>0</v>
      </c>
      <c r="DN486" s="89">
        <f>SUM(DM$9:DM486)*RLR</f>
        <v>120</v>
      </c>
      <c r="DO486" s="90">
        <f>DN486-SUM(DP$9:DP486)</f>
        <v>3.3335470807172527</v>
      </c>
      <c r="DP486" s="89">
        <f t="shared" si="157"/>
        <v>2.5190532096100178E-2</v>
      </c>
      <c r="DQ486" s="90">
        <f>SUM(DP$9:DP486)*RRF</f>
        <v>81.666517043497919</v>
      </c>
      <c r="DS486" s="2">
        <f t="shared" si="150"/>
        <v>1.5</v>
      </c>
      <c r="DT486" s="2">
        <f t="shared" si="151"/>
        <v>0.75</v>
      </c>
    </row>
    <row r="487" spans="90:124" x14ac:dyDescent="0.25">
      <c r="CL487" s="14">
        <f t="shared" si="152"/>
        <v>4.78</v>
      </c>
      <c r="CM487" s="59">
        <f>IF('Baseline model'!$B$4="AY",0,IFERROR(P*INDEX('UWYr writing pattern'!$C$4:$C$18,MATCH('Baseline model'!$CL487,'UWYr writing pattern'!$A$4:$A$18,0)) / 25,CM486))</f>
        <v>0</v>
      </c>
      <c r="CN487" s="36">
        <f t="shared" si="153"/>
        <v>7.2864867224173083E-2</v>
      </c>
      <c r="CP487" s="34">
        <f t="shared" si="154"/>
        <v>1.1096172673731944E-3</v>
      </c>
      <c r="CQ487" s="31">
        <f>SUM($CP$9:CP487)*RLR</f>
        <v>119.91256215933089</v>
      </c>
      <c r="CR487" s="32"/>
      <c r="CS487" s="36">
        <f>CQ487-SUM($CU$9:CU487)</f>
        <v>6.392587091721623</v>
      </c>
      <c r="CU487" s="31">
        <f t="shared" si="155"/>
        <v>4.8296641443330728E-2</v>
      </c>
      <c r="CV487" s="36">
        <f>SUM($CU$9:CU487)*RRF</f>
        <v>79.463982547326481</v>
      </c>
      <c r="CW487" s="33"/>
      <c r="CX487" s="36">
        <f t="shared" si="140"/>
        <v>85.856569639048104</v>
      </c>
      <c r="CY487" s="33"/>
      <c r="CZ487" s="31">
        <f t="shared" si="141"/>
        <v>6.1206488468305384E-2</v>
      </c>
      <c r="DA487" s="31">
        <f t="shared" si="142"/>
        <v>4.4748109642051359</v>
      </c>
      <c r="DB487" s="31">
        <f t="shared" si="143"/>
        <v>4.5360174526734411</v>
      </c>
      <c r="DC487" s="31">
        <f t="shared" si="144"/>
        <v>-1.8565696390481037</v>
      </c>
      <c r="DD487" s="31"/>
      <c r="DE487" s="33">
        <f t="shared" si="145"/>
        <v>0.94599979223007713</v>
      </c>
      <c r="DF487" s="33">
        <f t="shared" si="146"/>
        <v>1.0221020195124775</v>
      </c>
      <c r="DG487" s="3"/>
      <c r="DH487" s="33">
        <f t="shared" si="147"/>
        <v>0.99927135132775746</v>
      </c>
      <c r="DI487" s="93">
        <f t="shared" si="148"/>
        <v>0.97226333236981954</v>
      </c>
      <c r="DJ487" s="3">
        <f t="shared" si="149"/>
        <v>0.97242878768656771</v>
      </c>
      <c r="DL487" s="90">
        <f t="shared" si="158"/>
        <v>0</v>
      </c>
      <c r="DM487" s="91">
        <f t="shared" si="156"/>
        <v>0</v>
      </c>
      <c r="DN487" s="89">
        <f>SUM(DM$9:DM487)*RLR</f>
        <v>120</v>
      </c>
      <c r="DO487" s="90">
        <f>DN487-SUM(DP$9:DP487)</f>
        <v>3.3085454776118723</v>
      </c>
      <c r="DP487" s="89">
        <f t="shared" si="157"/>
        <v>2.5001603105379397E-2</v>
      </c>
      <c r="DQ487" s="90">
        <f>SUM(DP$9:DP487)*RRF</f>
        <v>81.684018165671688</v>
      </c>
      <c r="DS487" s="2">
        <f t="shared" si="150"/>
        <v>1.5</v>
      </c>
      <c r="DT487" s="2">
        <f t="shared" si="151"/>
        <v>0.75</v>
      </c>
    </row>
    <row r="488" spans="90:124" x14ac:dyDescent="0.25">
      <c r="CL488" s="14">
        <f t="shared" si="152"/>
        <v>4.79</v>
      </c>
      <c r="CM488" s="59">
        <f>IF('Baseline model'!$B$4="AY",0,IFERROR(P*INDEX('UWYr writing pattern'!$C$4:$C$18,MATCH('Baseline model'!$CL488,'UWYr writing pattern'!$A$4:$A$18,0)) / 25,CM487))</f>
        <v>0</v>
      </c>
      <c r="CN488" s="36">
        <f t="shared" si="153"/>
        <v>7.1771894215810483E-2</v>
      </c>
      <c r="CP488" s="34">
        <f t="shared" si="154"/>
        <v>1.0929730083625963E-3</v>
      </c>
      <c r="CQ488" s="31">
        <f>SUM($CP$9:CP488)*RLR</f>
        <v>119.91387372694093</v>
      </c>
      <c r="CR488" s="32"/>
      <c r="CS488" s="36">
        <f>CQ488-SUM($CU$9:CU488)</f>
        <v>6.3459542561437559</v>
      </c>
      <c r="CU488" s="31">
        <f t="shared" si="155"/>
        <v>4.7944403187912175E-2</v>
      </c>
      <c r="CV488" s="36">
        <f>SUM($CU$9:CU488)*RRF</f>
        <v>79.497543629558024</v>
      </c>
      <c r="CW488" s="33"/>
      <c r="CX488" s="36">
        <f t="shared" si="140"/>
        <v>85.84349788570178</v>
      </c>
      <c r="CY488" s="33"/>
      <c r="CZ488" s="31">
        <f t="shared" si="141"/>
        <v>6.0288391141280803E-2</v>
      </c>
      <c r="DA488" s="31">
        <f t="shared" si="142"/>
        <v>4.4421679793006286</v>
      </c>
      <c r="DB488" s="31">
        <f t="shared" si="143"/>
        <v>4.5024563704419096</v>
      </c>
      <c r="DC488" s="31">
        <f t="shared" si="144"/>
        <v>-1.8434978857017796</v>
      </c>
      <c r="DD488" s="31"/>
      <c r="DE488" s="33">
        <f t="shared" si="145"/>
        <v>0.9463993289233098</v>
      </c>
      <c r="DF488" s="33">
        <f t="shared" si="146"/>
        <v>1.0219464034012116</v>
      </c>
      <c r="DG488" s="3"/>
      <c r="DH488" s="33">
        <f t="shared" si="147"/>
        <v>0.99928228105784112</v>
      </c>
      <c r="DI488" s="93">
        <f t="shared" si="148"/>
        <v>0.97247057922985203</v>
      </c>
      <c r="DJ488" s="3">
        <f t="shared" si="149"/>
        <v>0.97263557177891846</v>
      </c>
      <c r="DL488" s="90">
        <f t="shared" si="158"/>
        <v>0</v>
      </c>
      <c r="DM488" s="91">
        <f t="shared" si="156"/>
        <v>0</v>
      </c>
      <c r="DN488" s="89">
        <f>SUM(DM$9:DM488)*RLR</f>
        <v>120</v>
      </c>
      <c r="DO488" s="90">
        <f>DN488-SUM(DP$9:DP488)</f>
        <v>3.2837313865297801</v>
      </c>
      <c r="DP488" s="89">
        <f t="shared" si="157"/>
        <v>2.4814091082089044E-2</v>
      </c>
      <c r="DQ488" s="90">
        <f>SUM(DP$9:DP488)*RRF</f>
        <v>81.701388029429154</v>
      </c>
      <c r="DS488" s="2">
        <f t="shared" si="150"/>
        <v>1.5</v>
      </c>
      <c r="DT488" s="2">
        <f t="shared" si="151"/>
        <v>0.75</v>
      </c>
    </row>
    <row r="489" spans="90:124" x14ac:dyDescent="0.25">
      <c r="CL489" s="14">
        <f t="shared" si="152"/>
        <v>4.8</v>
      </c>
      <c r="CM489" s="59">
        <f>IF('Baseline model'!$B$4="AY",0,IFERROR(P*INDEX('UWYr writing pattern'!$C$4:$C$18,MATCH('Baseline model'!$CL489,'UWYr writing pattern'!$A$4:$A$18,0)) / 25,CM488))</f>
        <v>0</v>
      </c>
      <c r="CN489" s="36">
        <f t="shared" si="153"/>
        <v>7.0695315802573322E-2</v>
      </c>
      <c r="CP489" s="34">
        <f t="shared" si="154"/>
        <v>1.0765784132371573E-3</v>
      </c>
      <c r="CQ489" s="31">
        <f>SUM($CP$9:CP489)*RLR</f>
        <v>119.91516562103681</v>
      </c>
      <c r="CR489" s="32"/>
      <c r="CS489" s="36">
        <f>CQ489-SUM($CU$9:CU489)</f>
        <v>6.2996514933185495</v>
      </c>
      <c r="CU489" s="31">
        <f t="shared" si="155"/>
        <v>4.7594656921078171E-2</v>
      </c>
      <c r="CV489" s="36">
        <f>SUM($CU$9:CU489)*RRF</f>
        <v>79.530859889402777</v>
      </c>
      <c r="CW489" s="33"/>
      <c r="CX489" s="36">
        <f t="shared" si="140"/>
        <v>85.830511382721326</v>
      </c>
      <c r="CY489" s="33"/>
      <c r="CZ489" s="31">
        <f t="shared" si="141"/>
        <v>5.9384065274161589E-2</v>
      </c>
      <c r="DA489" s="31">
        <f t="shared" si="142"/>
        <v>4.4097560453229843</v>
      </c>
      <c r="DB489" s="31">
        <f t="shared" si="143"/>
        <v>4.469140110597146</v>
      </c>
      <c r="DC489" s="31">
        <f t="shared" si="144"/>
        <v>-1.8305113827213262</v>
      </c>
      <c r="DD489" s="31"/>
      <c r="DE489" s="33">
        <f t="shared" si="145"/>
        <v>0.9467959510643188</v>
      </c>
      <c r="DF489" s="33">
        <f t="shared" si="146"/>
        <v>1.0217918021752539</v>
      </c>
      <c r="DG489" s="3"/>
      <c r="DH489" s="33">
        <f t="shared" si="147"/>
        <v>0.9992930468419734</v>
      </c>
      <c r="DI489" s="93">
        <f t="shared" si="148"/>
        <v>0.97267627755270747</v>
      </c>
      <c r="DJ489" s="3">
        <f t="shared" si="149"/>
        <v>0.97284080499057657</v>
      </c>
      <c r="DL489" s="90">
        <f t="shared" si="158"/>
        <v>0</v>
      </c>
      <c r="DM489" s="91">
        <f t="shared" si="156"/>
        <v>0</v>
      </c>
      <c r="DN489" s="89">
        <f>SUM(DM$9:DM489)*RLR</f>
        <v>120</v>
      </c>
      <c r="DO489" s="90">
        <f>DN489-SUM(DP$9:DP489)</f>
        <v>3.2591034011308011</v>
      </c>
      <c r="DP489" s="89">
        <f t="shared" si="157"/>
        <v>2.4627985398973352E-2</v>
      </c>
      <c r="DQ489" s="90">
        <f>SUM(DP$9:DP489)*RRF</f>
        <v>81.718627619208434</v>
      </c>
      <c r="DS489" s="2">
        <f t="shared" si="150"/>
        <v>1.5</v>
      </c>
      <c r="DT489" s="2">
        <f t="shared" si="151"/>
        <v>0.75</v>
      </c>
    </row>
    <row r="490" spans="90:124" x14ac:dyDescent="0.25">
      <c r="CL490" s="14">
        <f t="shared" si="152"/>
        <v>4.8099999999999996</v>
      </c>
      <c r="CM490" s="59">
        <f>IF('Baseline model'!$B$4="AY",0,IFERROR(P*INDEX('UWYr writing pattern'!$C$4:$C$18,MATCH('Baseline model'!$CL490,'UWYr writing pattern'!$A$4:$A$18,0)) / 25,CM489))</f>
        <v>0</v>
      </c>
      <c r="CN490" s="36">
        <f t="shared" si="153"/>
        <v>6.9634886065534723E-2</v>
      </c>
      <c r="CP490" s="34">
        <f t="shared" si="154"/>
        <v>1.0604297370386E-3</v>
      </c>
      <c r="CQ490" s="31">
        <f>SUM($CP$9:CP490)*RLR</f>
        <v>119.91643813672125</v>
      </c>
      <c r="CR490" s="32"/>
      <c r="CS490" s="36">
        <f>CQ490-SUM($CU$9:CU490)</f>
        <v>6.2536766228031127</v>
      </c>
      <c r="CU490" s="31">
        <f t="shared" si="155"/>
        <v>4.7247386199889121E-2</v>
      </c>
      <c r="CV490" s="36">
        <f>SUM($CU$9:CU490)*RRF</f>
        <v>79.563933059742695</v>
      </c>
      <c r="CW490" s="33"/>
      <c r="CX490" s="36">
        <f t="shared" si="140"/>
        <v>85.817609682545807</v>
      </c>
      <c r="CY490" s="33"/>
      <c r="CZ490" s="31">
        <f t="shared" si="141"/>
        <v>5.8493304295049162E-2</v>
      </c>
      <c r="DA490" s="31">
        <f t="shared" si="142"/>
        <v>4.3775736359621789</v>
      </c>
      <c r="DB490" s="31">
        <f t="shared" si="143"/>
        <v>4.4360669402572279</v>
      </c>
      <c r="DC490" s="31">
        <f t="shared" si="144"/>
        <v>-1.8176096825458075</v>
      </c>
      <c r="DD490" s="31"/>
      <c r="DE490" s="33">
        <f t="shared" si="145"/>
        <v>0.94718967928265108</v>
      </c>
      <c r="DF490" s="33">
        <f t="shared" si="146"/>
        <v>1.0216382105064976</v>
      </c>
      <c r="DG490" s="3"/>
      <c r="DH490" s="33">
        <f t="shared" si="147"/>
        <v>0.99930365113934383</v>
      </c>
      <c r="DI490" s="93">
        <f t="shared" si="148"/>
        <v>0.97288043890897069</v>
      </c>
      <c r="DJ490" s="3">
        <f t="shared" si="149"/>
        <v>0.97304449895314726</v>
      </c>
      <c r="DL490" s="90">
        <f t="shared" si="158"/>
        <v>0</v>
      </c>
      <c r="DM490" s="91">
        <f t="shared" si="156"/>
        <v>0</v>
      </c>
      <c r="DN490" s="89">
        <f>SUM(DM$9:DM490)*RLR</f>
        <v>120</v>
      </c>
      <c r="DO490" s="90">
        <f>DN490-SUM(DP$9:DP490)</f>
        <v>3.2346601256223266</v>
      </c>
      <c r="DP490" s="89">
        <f t="shared" si="157"/>
        <v>2.4443275508481008E-2</v>
      </c>
      <c r="DQ490" s="90">
        <f>SUM(DP$9:DP490)*RRF</f>
        <v>81.735737912064366</v>
      </c>
      <c r="DS490" s="2">
        <f t="shared" si="150"/>
        <v>1.5</v>
      </c>
      <c r="DT490" s="2">
        <f t="shared" si="151"/>
        <v>0.75</v>
      </c>
    </row>
    <row r="491" spans="90:124" x14ac:dyDescent="0.25">
      <c r="CL491" s="14">
        <f t="shared" si="152"/>
        <v>4.82</v>
      </c>
      <c r="CM491" s="59">
        <f>IF('Baseline model'!$B$4="AY",0,IFERROR(P*INDEX('UWYr writing pattern'!$C$4:$C$18,MATCH('Baseline model'!$CL491,'UWYr writing pattern'!$A$4:$A$18,0)) / 25,CM490))</f>
        <v>0</v>
      </c>
      <c r="CN491" s="36">
        <f t="shared" si="153"/>
        <v>6.8590362774551702E-2</v>
      </c>
      <c r="CP491" s="34">
        <f t="shared" si="154"/>
        <v>1.0445232909830208E-3</v>
      </c>
      <c r="CQ491" s="31">
        <f>SUM($CP$9:CP491)*RLR</f>
        <v>119.91769156467043</v>
      </c>
      <c r="CR491" s="32"/>
      <c r="CS491" s="36">
        <f>CQ491-SUM($CU$9:CU491)</f>
        <v>6.2080274760812699</v>
      </c>
      <c r="CU491" s="31">
        <f t="shared" si="155"/>
        <v>4.6902574671023343E-2</v>
      </c>
      <c r="CV491" s="36">
        <f>SUM($CU$9:CU491)*RRF</f>
        <v>79.596764862012407</v>
      </c>
      <c r="CW491" s="33"/>
      <c r="CX491" s="36">
        <f t="shared" si="140"/>
        <v>85.804792338093677</v>
      </c>
      <c r="CY491" s="33"/>
      <c r="CZ491" s="31">
        <f t="shared" si="141"/>
        <v>5.7615904730623425E-2</v>
      </c>
      <c r="DA491" s="31">
        <f t="shared" si="142"/>
        <v>4.3456192332568886</v>
      </c>
      <c r="DB491" s="31">
        <f t="shared" si="143"/>
        <v>4.4032351379875116</v>
      </c>
      <c r="DC491" s="31">
        <f t="shared" si="144"/>
        <v>-1.8047923380936766</v>
      </c>
      <c r="DD491" s="31"/>
      <c r="DE491" s="33">
        <f t="shared" si="145"/>
        <v>0.94758053407157627</v>
      </c>
      <c r="DF491" s="33">
        <f t="shared" si="146"/>
        <v>1.0214856230725438</v>
      </c>
      <c r="DG491" s="3"/>
      <c r="DH491" s="33">
        <f t="shared" si="147"/>
        <v>0.99931409637225366</v>
      </c>
      <c r="DI491" s="93">
        <f t="shared" si="148"/>
        <v>0.9730830747827719</v>
      </c>
      <c r="DJ491" s="3">
        <f t="shared" si="149"/>
        <v>0.97324666521099856</v>
      </c>
      <c r="DL491" s="90">
        <f t="shared" si="158"/>
        <v>0</v>
      </c>
      <c r="DM491" s="91">
        <f t="shared" si="156"/>
        <v>0</v>
      </c>
      <c r="DN491" s="89">
        <f>SUM(DM$9:DM491)*RLR</f>
        <v>120</v>
      </c>
      <c r="DO491" s="90">
        <f>DN491-SUM(DP$9:DP491)</f>
        <v>3.21040017468016</v>
      </c>
      <c r="DP491" s="89">
        <f t="shared" si="157"/>
        <v>2.4259950942167451E-2</v>
      </c>
      <c r="DQ491" s="90">
        <f>SUM(DP$9:DP491)*RRF</f>
        <v>81.752719877723877</v>
      </c>
      <c r="DS491" s="2">
        <f t="shared" si="150"/>
        <v>1.5</v>
      </c>
      <c r="DT491" s="2">
        <f t="shared" si="151"/>
        <v>0.75</v>
      </c>
    </row>
    <row r="492" spans="90:124" x14ac:dyDescent="0.25">
      <c r="CL492" s="14">
        <f t="shared" si="152"/>
        <v>4.83</v>
      </c>
      <c r="CM492" s="59">
        <f>IF('Baseline model'!$B$4="AY",0,IFERROR(P*INDEX('UWYr writing pattern'!$C$4:$C$18,MATCH('Baseline model'!$CL492,'UWYr writing pattern'!$A$4:$A$18,0)) / 25,CM491))</f>
        <v>0</v>
      </c>
      <c r="CN492" s="36">
        <f t="shared" si="153"/>
        <v>6.7561507332933424E-2</v>
      </c>
      <c r="CP492" s="34">
        <f t="shared" si="154"/>
        <v>1.0288554416182755E-3</v>
      </c>
      <c r="CQ492" s="31">
        <f>SUM($CP$9:CP492)*RLR</f>
        <v>119.91892619120038</v>
      </c>
      <c r="CR492" s="32"/>
      <c r="CS492" s="36">
        <f>CQ492-SUM($CU$9:CU492)</f>
        <v>6.1627018965406108</v>
      </c>
      <c r="CU492" s="31">
        <f t="shared" si="155"/>
        <v>4.6560206070609525E-2</v>
      </c>
      <c r="CV492" s="36">
        <f>SUM($CU$9:CU492)*RRF</f>
        <v>79.629357006261841</v>
      </c>
      <c r="CW492" s="33"/>
      <c r="CX492" s="36">
        <f t="shared" si="140"/>
        <v>85.792058902802452</v>
      </c>
      <c r="CY492" s="33"/>
      <c r="CZ492" s="31">
        <f t="shared" si="141"/>
        <v>5.6751666159664066E-2</v>
      </c>
      <c r="DA492" s="31">
        <f t="shared" si="142"/>
        <v>4.3138913275784274</v>
      </c>
      <c r="DB492" s="31">
        <f t="shared" si="143"/>
        <v>4.3706429937380911</v>
      </c>
      <c r="DC492" s="31">
        <f t="shared" si="144"/>
        <v>-1.7920589028024523</v>
      </c>
      <c r="DD492" s="31"/>
      <c r="DE492" s="33">
        <f t="shared" si="145"/>
        <v>0.94796853578883145</v>
      </c>
      <c r="DF492" s="33">
        <f t="shared" si="146"/>
        <v>1.021334034557172</v>
      </c>
      <c r="DG492" s="3"/>
      <c r="DH492" s="33">
        <f t="shared" si="147"/>
        <v>0.99932438492666986</v>
      </c>
      <c r="DI492" s="93">
        <f t="shared" si="148"/>
        <v>0.97328419657243237</v>
      </c>
      <c r="DJ492" s="3">
        <f t="shared" si="149"/>
        <v>0.97344731522191608</v>
      </c>
      <c r="DL492" s="90">
        <f t="shared" si="158"/>
        <v>0</v>
      </c>
      <c r="DM492" s="91">
        <f t="shared" si="156"/>
        <v>0</v>
      </c>
      <c r="DN492" s="89">
        <f>SUM(DM$9:DM492)*RLR</f>
        <v>120</v>
      </c>
      <c r="DO492" s="90">
        <f>DN492-SUM(DP$9:DP492)</f>
        <v>3.1863221733700584</v>
      </c>
      <c r="DP492" s="89">
        <f t="shared" si="157"/>
        <v>2.40780013101012E-2</v>
      </c>
      <c r="DQ492" s="90">
        <f>SUM(DP$9:DP492)*RRF</f>
        <v>81.769574478640948</v>
      </c>
      <c r="DS492" s="2">
        <f t="shared" si="150"/>
        <v>1.5</v>
      </c>
      <c r="DT492" s="2">
        <f t="shared" si="151"/>
        <v>0.75</v>
      </c>
    </row>
    <row r="493" spans="90:124" x14ac:dyDescent="0.25">
      <c r="CL493" s="14">
        <f t="shared" si="152"/>
        <v>4.84</v>
      </c>
      <c r="CM493" s="59">
        <f>IF('Baseline model'!$B$4="AY",0,IFERROR(P*INDEX('UWYr writing pattern'!$C$4:$C$18,MATCH('Baseline model'!$CL493,'UWYr writing pattern'!$A$4:$A$18,0)) / 25,CM492))</f>
        <v>0</v>
      </c>
      <c r="CN493" s="36">
        <f t="shared" si="153"/>
        <v>6.6548084722939424E-2</v>
      </c>
      <c r="CP493" s="34">
        <f t="shared" si="154"/>
        <v>1.0134226099940014E-3</v>
      </c>
      <c r="CQ493" s="31">
        <f>SUM($CP$9:CP493)*RLR</f>
        <v>119.92014229833238</v>
      </c>
      <c r="CR493" s="32"/>
      <c r="CS493" s="36">
        <f>CQ493-SUM($CU$9:CU493)</f>
        <v>6.1176977394485448</v>
      </c>
      <c r="CU493" s="31">
        <f t="shared" si="155"/>
        <v>4.6220264224054584E-2</v>
      </c>
      <c r="CV493" s="36">
        <f>SUM($CU$9:CU493)*RRF</f>
        <v>79.661711191218686</v>
      </c>
      <c r="CW493" s="33"/>
      <c r="CX493" s="36">
        <f t="shared" si="140"/>
        <v>85.77940893066723</v>
      </c>
      <c r="CY493" s="33"/>
      <c r="CZ493" s="31">
        <f t="shared" si="141"/>
        <v>5.5900391167269109E-2</v>
      </c>
      <c r="DA493" s="31">
        <f t="shared" si="142"/>
        <v>4.2823884176139808</v>
      </c>
      <c r="DB493" s="31">
        <f t="shared" si="143"/>
        <v>4.3382888087812503</v>
      </c>
      <c r="DC493" s="31">
        <f t="shared" si="144"/>
        <v>-1.7794089306672305</v>
      </c>
      <c r="DD493" s="31"/>
      <c r="DE493" s="33">
        <f t="shared" si="145"/>
        <v>0.94835370465736535</v>
      </c>
      <c r="DF493" s="33">
        <f t="shared" si="146"/>
        <v>1.0211834396508004</v>
      </c>
      <c r="DG493" s="3"/>
      <c r="DH493" s="33">
        <f t="shared" si="147"/>
        <v>0.99933451915276983</v>
      </c>
      <c r="DI493" s="93">
        <f t="shared" si="148"/>
        <v>0.97348381559110586</v>
      </c>
      <c r="DJ493" s="3">
        <f t="shared" si="149"/>
        <v>0.97364646035775171</v>
      </c>
      <c r="DL493" s="90">
        <f t="shared" si="158"/>
        <v>0</v>
      </c>
      <c r="DM493" s="91">
        <f t="shared" si="156"/>
        <v>0</v>
      </c>
      <c r="DN493" s="89">
        <f>SUM(DM$9:DM493)*RLR</f>
        <v>120</v>
      </c>
      <c r="DO493" s="90">
        <f>DN493-SUM(DP$9:DP493)</f>
        <v>3.1624247570697861</v>
      </c>
      <c r="DP493" s="89">
        <f t="shared" si="157"/>
        <v>2.3897416300275438E-2</v>
      </c>
      <c r="DQ493" s="90">
        <f>SUM(DP$9:DP493)*RRF</f>
        <v>81.786302670051143</v>
      </c>
      <c r="DS493" s="2">
        <f t="shared" si="150"/>
        <v>1.5</v>
      </c>
      <c r="DT493" s="2">
        <f t="shared" si="151"/>
        <v>0.75</v>
      </c>
    </row>
    <row r="494" spans="90:124" x14ac:dyDescent="0.25">
      <c r="CL494" s="14">
        <f t="shared" si="152"/>
        <v>4.8499999999999996</v>
      </c>
      <c r="CM494" s="59">
        <f>IF('Baseline model'!$B$4="AY",0,IFERROR(P*INDEX('UWYr writing pattern'!$C$4:$C$18,MATCH('Baseline model'!$CL494,'UWYr writing pattern'!$A$4:$A$18,0)) / 25,CM493))</f>
        <v>0</v>
      </c>
      <c r="CN494" s="36">
        <f t="shared" si="153"/>
        <v>6.5549863452095333E-2</v>
      </c>
      <c r="CP494" s="34">
        <f t="shared" si="154"/>
        <v>9.9822127084409139E-4</v>
      </c>
      <c r="CQ494" s="31">
        <f>SUM($CP$9:CP494)*RLR</f>
        <v>119.92134016385739</v>
      </c>
      <c r="CR494" s="32"/>
      <c r="CS494" s="36">
        <f>CQ494-SUM($CU$9:CU494)</f>
        <v>6.0730128719277019</v>
      </c>
      <c r="CU494" s="31">
        <f t="shared" si="155"/>
        <v>4.5882733045864085E-2</v>
      </c>
      <c r="CV494" s="36">
        <f>SUM($CU$9:CU494)*RRF</f>
        <v>79.693829104350783</v>
      </c>
      <c r="CW494" s="33"/>
      <c r="CX494" s="36">
        <f t="shared" si="140"/>
        <v>85.766841976278485</v>
      </c>
      <c r="CY494" s="33"/>
      <c r="CZ494" s="31">
        <f t="shared" si="141"/>
        <v>5.5061885299760076E-2</v>
      </c>
      <c r="DA494" s="31">
        <f t="shared" si="142"/>
        <v>4.2511090103493911</v>
      </c>
      <c r="DB494" s="31">
        <f t="shared" si="143"/>
        <v>4.3061708956491511</v>
      </c>
      <c r="DC494" s="31">
        <f t="shared" si="144"/>
        <v>-1.766841976278485</v>
      </c>
      <c r="DD494" s="31"/>
      <c r="DE494" s="33">
        <f t="shared" si="145"/>
        <v>0.94873606076608075</v>
      </c>
      <c r="DF494" s="33">
        <f t="shared" si="146"/>
        <v>1.0210338330509343</v>
      </c>
      <c r="DG494" s="3"/>
      <c r="DH494" s="33">
        <f t="shared" si="147"/>
        <v>0.99934450136547825</v>
      </c>
      <c r="DI494" s="93">
        <f t="shared" si="148"/>
        <v>0.97368194306741473</v>
      </c>
      <c r="DJ494" s="3">
        <f t="shared" si="149"/>
        <v>0.97384411190506859</v>
      </c>
      <c r="DL494" s="90">
        <f t="shared" si="158"/>
        <v>0</v>
      </c>
      <c r="DM494" s="91">
        <f t="shared" si="156"/>
        <v>0</v>
      </c>
      <c r="DN494" s="89">
        <f>SUM(DM$9:DM494)*RLR</f>
        <v>120</v>
      </c>
      <c r="DO494" s="90">
        <f>DN494-SUM(DP$9:DP494)</f>
        <v>3.138706571391765</v>
      </c>
      <c r="DP494" s="89">
        <f t="shared" si="157"/>
        <v>2.3718185678023397E-2</v>
      </c>
      <c r="DQ494" s="90">
        <f>SUM(DP$9:DP494)*RRF</f>
        <v>81.802905400025764</v>
      </c>
      <c r="DS494" s="2">
        <f t="shared" si="150"/>
        <v>1.5</v>
      </c>
      <c r="DT494" s="2">
        <f t="shared" si="151"/>
        <v>0.75</v>
      </c>
    </row>
    <row r="495" spans="90:124" x14ac:dyDescent="0.25">
      <c r="CL495" s="14">
        <f t="shared" si="152"/>
        <v>4.8600000000000003</v>
      </c>
      <c r="CM495" s="59">
        <f>IF('Baseline model'!$B$4="AY",0,IFERROR(P*INDEX('UWYr writing pattern'!$C$4:$C$18,MATCH('Baseline model'!$CL495,'UWYr writing pattern'!$A$4:$A$18,0)) / 25,CM494))</f>
        <v>0</v>
      </c>
      <c r="CN495" s="36">
        <f t="shared" si="153"/>
        <v>6.4566615500313909E-2</v>
      </c>
      <c r="CP495" s="34">
        <f t="shared" si="154"/>
        <v>9.8324795178142996E-4</v>
      </c>
      <c r="CQ495" s="31">
        <f>SUM($CP$9:CP495)*RLR</f>
        <v>119.92252006139954</v>
      </c>
      <c r="CR495" s="32"/>
      <c r="CS495" s="36">
        <f>CQ495-SUM($CU$9:CU495)</f>
        <v>6.028645172930382</v>
      </c>
      <c r="CU495" s="31">
        <f t="shared" si="155"/>
        <v>4.5547596539457766E-2</v>
      </c>
      <c r="CV495" s="36">
        <f>SUM($CU$9:CU495)*RRF</f>
        <v>79.725712421928407</v>
      </c>
      <c r="CW495" s="33"/>
      <c r="CX495" s="36">
        <f t="shared" si="140"/>
        <v>85.754357594858789</v>
      </c>
      <c r="CY495" s="33"/>
      <c r="CZ495" s="31">
        <f t="shared" si="141"/>
        <v>5.4235957020263681E-2</v>
      </c>
      <c r="DA495" s="31">
        <f t="shared" si="142"/>
        <v>4.2200516210512671</v>
      </c>
      <c r="DB495" s="31">
        <f t="shared" si="143"/>
        <v>4.2742875780715304</v>
      </c>
      <c r="DC495" s="31">
        <f t="shared" si="144"/>
        <v>-1.7543575948587886</v>
      </c>
      <c r="DD495" s="31"/>
      <c r="DE495" s="33">
        <f t="shared" si="145"/>
        <v>0.94911562407057626</v>
      </c>
      <c r="DF495" s="33">
        <f t="shared" si="146"/>
        <v>1.0208852094626046</v>
      </c>
      <c r="DG495" s="3"/>
      <c r="DH495" s="33">
        <f t="shared" si="147"/>
        <v>0.99935433384499617</v>
      </c>
      <c r="DI495" s="93">
        <f t="shared" si="148"/>
        <v>0.9738785901460818</v>
      </c>
      <c r="DJ495" s="3">
        <f t="shared" si="149"/>
        <v>0.97404028106578067</v>
      </c>
      <c r="DL495" s="90">
        <f t="shared" si="158"/>
        <v>0</v>
      </c>
      <c r="DM495" s="91">
        <f t="shared" si="156"/>
        <v>0</v>
      </c>
      <c r="DN495" s="89">
        <f>SUM(DM$9:DM495)*RLR</f>
        <v>120</v>
      </c>
      <c r="DO495" s="90">
        <f>DN495-SUM(DP$9:DP495)</f>
        <v>3.1151662721063218</v>
      </c>
      <c r="DP495" s="89">
        <f t="shared" si="157"/>
        <v>2.354029928543824E-2</v>
      </c>
      <c r="DQ495" s="90">
        <f>SUM(DP$9:DP495)*RRF</f>
        <v>81.819383609525573</v>
      </c>
      <c r="DS495" s="2">
        <f t="shared" si="150"/>
        <v>1.5</v>
      </c>
      <c r="DT495" s="2">
        <f t="shared" si="151"/>
        <v>0.75</v>
      </c>
    </row>
    <row r="496" spans="90:124" x14ac:dyDescent="0.25">
      <c r="CL496" s="14">
        <f t="shared" si="152"/>
        <v>4.87</v>
      </c>
      <c r="CM496" s="59">
        <f>IF('Baseline model'!$B$4="AY",0,IFERROR(P*INDEX('UWYr writing pattern'!$C$4:$C$18,MATCH('Baseline model'!$CL496,'UWYr writing pattern'!$A$4:$A$18,0)) / 25,CM495))</f>
        <v>0</v>
      </c>
      <c r="CN496" s="36">
        <f t="shared" si="153"/>
        <v>6.3598116267809202E-2</v>
      </c>
      <c r="CP496" s="34">
        <f t="shared" si="154"/>
        <v>9.6849923250470868E-4</v>
      </c>
      <c r="CQ496" s="31">
        <f>SUM($CP$9:CP496)*RLR</f>
        <v>119.92368226047853</v>
      </c>
      <c r="CR496" s="32"/>
      <c r="CS496" s="36">
        <f>CQ496-SUM($CU$9:CU496)</f>
        <v>5.9845925332123926</v>
      </c>
      <c r="CU496" s="31">
        <f t="shared" si="155"/>
        <v>4.5214838796977866E-2</v>
      </c>
      <c r="CV496" s="36">
        <f>SUM($CU$9:CU496)*RRF</f>
        <v>79.757362809086288</v>
      </c>
      <c r="CW496" s="33"/>
      <c r="CX496" s="36">
        <f t="shared" si="140"/>
        <v>85.741955342298681</v>
      </c>
      <c r="CY496" s="33"/>
      <c r="CZ496" s="31">
        <f t="shared" si="141"/>
        <v>5.3422417664959726E-2</v>
      </c>
      <c r="DA496" s="31">
        <f t="shared" si="142"/>
        <v>4.1892147732486746</v>
      </c>
      <c r="DB496" s="31">
        <f t="shared" si="143"/>
        <v>4.2426371909136344</v>
      </c>
      <c r="DC496" s="31">
        <f t="shared" si="144"/>
        <v>-1.7419553422986809</v>
      </c>
      <c r="DD496" s="31"/>
      <c r="DE496" s="33">
        <f t="shared" si="145"/>
        <v>0.94949241439388443</v>
      </c>
      <c r="DF496" s="33">
        <f t="shared" si="146"/>
        <v>1.0207375635987939</v>
      </c>
      <c r="DG496" s="3"/>
      <c r="DH496" s="33">
        <f t="shared" si="147"/>
        <v>0.99936401883732107</v>
      </c>
      <c r="DI496" s="93">
        <f t="shared" si="148"/>
        <v>0.97407376788855704</v>
      </c>
      <c r="DJ496" s="3">
        <f t="shared" si="149"/>
        <v>0.97423497895778732</v>
      </c>
      <c r="DL496" s="90">
        <f t="shared" si="158"/>
        <v>0</v>
      </c>
      <c r="DM496" s="91">
        <f t="shared" si="156"/>
        <v>0</v>
      </c>
      <c r="DN496" s="89">
        <f>SUM(DM$9:DM496)*RLR</f>
        <v>120</v>
      </c>
      <c r="DO496" s="90">
        <f>DN496-SUM(DP$9:DP496)</f>
        <v>3.0918025250655177</v>
      </c>
      <c r="DP496" s="89">
        <f t="shared" si="157"/>
        <v>2.3363747040797415E-2</v>
      </c>
      <c r="DQ496" s="90">
        <f>SUM(DP$9:DP496)*RRF</f>
        <v>81.835738232454133</v>
      </c>
      <c r="DS496" s="2">
        <f t="shared" si="150"/>
        <v>1.5</v>
      </c>
      <c r="DT496" s="2">
        <f t="shared" si="151"/>
        <v>0.75</v>
      </c>
    </row>
    <row r="497" spans="90:124" x14ac:dyDescent="0.25">
      <c r="CL497" s="14">
        <f t="shared" si="152"/>
        <v>4.88</v>
      </c>
      <c r="CM497" s="59">
        <f>IF('Baseline model'!$B$4="AY",0,IFERROR(P*INDEX('UWYr writing pattern'!$C$4:$C$18,MATCH('Baseline model'!$CL497,'UWYr writing pattern'!$A$4:$A$18,0)) / 25,CM496))</f>
        <v>0</v>
      </c>
      <c r="CN497" s="36">
        <f t="shared" si="153"/>
        <v>6.2644144523792064E-2</v>
      </c>
      <c r="CP497" s="34">
        <f t="shared" si="154"/>
        <v>9.5397174401713801E-4</v>
      </c>
      <c r="CQ497" s="31">
        <f>SUM($CP$9:CP497)*RLR</f>
        <v>119.92482702657135</v>
      </c>
      <c r="CR497" s="32"/>
      <c r="CS497" s="36">
        <f>CQ497-SUM($CU$9:CU497)</f>
        <v>5.9408528553061188</v>
      </c>
      <c r="CU497" s="31">
        <f t="shared" si="155"/>
        <v>4.4884443999092943E-2</v>
      </c>
      <c r="CV497" s="36">
        <f>SUM($CU$9:CU497)*RRF</f>
        <v>79.78878191988565</v>
      </c>
      <c r="CW497" s="33"/>
      <c r="CX497" s="36">
        <f t="shared" si="140"/>
        <v>85.729634775191769</v>
      </c>
      <c r="CY497" s="33"/>
      <c r="CZ497" s="31">
        <f t="shared" si="141"/>
        <v>5.262108139998533E-2</v>
      </c>
      <c r="DA497" s="31">
        <f t="shared" si="142"/>
        <v>4.158596998714283</v>
      </c>
      <c r="DB497" s="31">
        <f t="shared" si="143"/>
        <v>4.2112180801142687</v>
      </c>
      <c r="DC497" s="31">
        <f t="shared" si="144"/>
        <v>-1.7296347751917693</v>
      </c>
      <c r="DD497" s="31"/>
      <c r="DE497" s="33">
        <f t="shared" si="145"/>
        <v>0.94986645142721016</v>
      </c>
      <c r="DF497" s="33">
        <f t="shared" si="146"/>
        <v>1.0205908901808545</v>
      </c>
      <c r="DG497" s="3"/>
      <c r="DH497" s="33">
        <f t="shared" si="147"/>
        <v>0.99937355855476129</v>
      </c>
      <c r="DI497" s="93">
        <f t="shared" si="148"/>
        <v>0.9742674872736401</v>
      </c>
      <c r="DJ497" s="3">
        <f t="shared" si="149"/>
        <v>0.97442821661560386</v>
      </c>
      <c r="DL497" s="90">
        <f t="shared" si="158"/>
        <v>0</v>
      </c>
      <c r="DM497" s="91">
        <f t="shared" si="156"/>
        <v>0</v>
      </c>
      <c r="DN497" s="89">
        <f>SUM(DM$9:DM497)*RLR</f>
        <v>120</v>
      </c>
      <c r="DO497" s="90">
        <f>DN497-SUM(DP$9:DP497)</f>
        <v>3.0686140061275324</v>
      </c>
      <c r="DP497" s="89">
        <f t="shared" si="157"/>
        <v>2.3188518937991384E-2</v>
      </c>
      <c r="DQ497" s="90">
        <f>SUM(DP$9:DP497)*RRF</f>
        <v>81.85197019571072</v>
      </c>
      <c r="DS497" s="2">
        <f t="shared" si="150"/>
        <v>1.5</v>
      </c>
      <c r="DT497" s="2">
        <f t="shared" si="151"/>
        <v>0.75</v>
      </c>
    </row>
    <row r="498" spans="90:124" x14ac:dyDescent="0.25">
      <c r="CL498" s="14">
        <f t="shared" si="152"/>
        <v>4.8899999999999997</v>
      </c>
      <c r="CM498" s="59">
        <f>IF('Baseline model'!$B$4="AY",0,IFERROR(P*INDEX('UWYr writing pattern'!$C$4:$C$18,MATCH('Baseline model'!$CL498,'UWYr writing pattern'!$A$4:$A$18,0)) / 25,CM497))</f>
        <v>0</v>
      </c>
      <c r="CN498" s="36">
        <f t="shared" si="153"/>
        <v>6.1704482355935182E-2</v>
      </c>
      <c r="CP498" s="34">
        <f t="shared" si="154"/>
        <v>9.3966216785688092E-4</v>
      </c>
      <c r="CQ498" s="31">
        <f>SUM($CP$9:CP498)*RLR</f>
        <v>119.92595462117276</v>
      </c>
      <c r="CR498" s="32"/>
      <c r="CS498" s="36">
        <f>CQ498-SUM($CU$9:CU498)</f>
        <v>5.8974240534927418</v>
      </c>
      <c r="CU498" s="31">
        <f t="shared" si="155"/>
        <v>4.455639641479589E-2</v>
      </c>
      <c r="CV498" s="36">
        <f>SUM($CU$9:CU498)*RRF</f>
        <v>79.819971397376008</v>
      </c>
      <c r="CW498" s="33"/>
      <c r="CX498" s="36">
        <f t="shared" si="140"/>
        <v>85.71739545086875</v>
      </c>
      <c r="CY498" s="33"/>
      <c r="CZ498" s="31">
        <f t="shared" si="141"/>
        <v>5.1831765178985544E-2</v>
      </c>
      <c r="DA498" s="31">
        <f t="shared" si="142"/>
        <v>4.1281968374449187</v>
      </c>
      <c r="DB498" s="31">
        <f t="shared" si="143"/>
        <v>4.1800286026239046</v>
      </c>
      <c r="DC498" s="31">
        <f t="shared" si="144"/>
        <v>-1.7173954508687501</v>
      </c>
      <c r="DD498" s="31"/>
      <c r="DE498" s="33">
        <f t="shared" si="145"/>
        <v>0.95023775473066674</v>
      </c>
      <c r="DF498" s="33">
        <f t="shared" si="146"/>
        <v>1.0204451839389137</v>
      </c>
      <c r="DG498" s="3"/>
      <c r="DH498" s="33">
        <f t="shared" si="147"/>
        <v>0.99938295517643971</v>
      </c>
      <c r="DI498" s="93">
        <f t="shared" si="148"/>
        <v>0.97445975919809724</v>
      </c>
      <c r="DJ498" s="3">
        <f t="shared" si="149"/>
        <v>0.97462000499098678</v>
      </c>
      <c r="DL498" s="90">
        <f t="shared" si="158"/>
        <v>0</v>
      </c>
      <c r="DM498" s="91">
        <f t="shared" si="156"/>
        <v>0</v>
      </c>
      <c r="DN498" s="89">
        <f>SUM(DM$9:DM498)*RLR</f>
        <v>120</v>
      </c>
      <c r="DO498" s="90">
        <f>DN498-SUM(DP$9:DP498)</f>
        <v>3.0455994010815743</v>
      </c>
      <c r="DP498" s="89">
        <f t="shared" si="157"/>
        <v>2.3014605045956493E-2</v>
      </c>
      <c r="DQ498" s="90">
        <f>SUM(DP$9:DP498)*RRF</f>
        <v>81.868080419242887</v>
      </c>
      <c r="DS498" s="2">
        <f t="shared" si="150"/>
        <v>1.5</v>
      </c>
      <c r="DT498" s="2">
        <f t="shared" si="151"/>
        <v>0.75</v>
      </c>
    </row>
    <row r="499" spans="90:124" x14ac:dyDescent="0.25">
      <c r="CL499" s="14">
        <f t="shared" si="152"/>
        <v>4.9000000000000004</v>
      </c>
      <c r="CM499" s="59">
        <f>IF('Baseline model'!$B$4="AY",0,IFERROR(P*INDEX('UWYr writing pattern'!$C$4:$C$18,MATCH('Baseline model'!$CL499,'UWYr writing pattern'!$A$4:$A$18,0)) / 25,CM498))</f>
        <v>0</v>
      </c>
      <c r="CN499" s="36">
        <f t="shared" si="153"/>
        <v>6.0778915120596154E-2</v>
      </c>
      <c r="CP499" s="34">
        <f t="shared" si="154"/>
        <v>9.2556723533902775E-4</v>
      </c>
      <c r="CQ499" s="31">
        <f>SUM($CP$9:CP499)*RLR</f>
        <v>119.92706530185518</v>
      </c>
      <c r="CR499" s="32"/>
      <c r="CS499" s="36">
        <f>CQ499-SUM($CU$9:CU499)</f>
        <v>5.8543040537739586</v>
      </c>
      <c r="CU499" s="31">
        <f t="shared" si="155"/>
        <v>4.4230680401195564E-2</v>
      </c>
      <c r="CV499" s="36">
        <f>SUM($CU$9:CU499)*RRF</f>
        <v>79.850932873656845</v>
      </c>
      <c r="CW499" s="33"/>
      <c r="CX499" s="36">
        <f t="shared" si="140"/>
        <v>85.705236927430803</v>
      </c>
      <c r="CY499" s="33"/>
      <c r="CZ499" s="31">
        <f t="shared" si="141"/>
        <v>5.1054288701300764E-2</v>
      </c>
      <c r="DA499" s="31">
        <f t="shared" si="142"/>
        <v>4.0980128376417708</v>
      </c>
      <c r="DB499" s="31">
        <f t="shared" si="143"/>
        <v>4.1490671263430716</v>
      </c>
      <c r="DC499" s="31">
        <f t="shared" si="144"/>
        <v>-1.7052369274308035</v>
      </c>
      <c r="DD499" s="31"/>
      <c r="DE499" s="33">
        <f t="shared" si="145"/>
        <v>0.9506063437340101</v>
      </c>
      <c r="DF499" s="33">
        <f t="shared" si="146"/>
        <v>1.0203004396122715</v>
      </c>
      <c r="DG499" s="3"/>
      <c r="DH499" s="33">
        <f t="shared" si="147"/>
        <v>0.99939221084879315</v>
      </c>
      <c r="DI499" s="93">
        <f t="shared" si="148"/>
        <v>0.97465059447727509</v>
      </c>
      <c r="DJ499" s="3">
        <f t="shared" si="149"/>
        <v>0.9748103549535545</v>
      </c>
      <c r="DL499" s="90">
        <f t="shared" si="158"/>
        <v>0</v>
      </c>
      <c r="DM499" s="91">
        <f t="shared" si="156"/>
        <v>0</v>
      </c>
      <c r="DN499" s="89">
        <f>SUM(DM$9:DM499)*RLR</f>
        <v>120</v>
      </c>
      <c r="DO499" s="90">
        <f>DN499-SUM(DP$9:DP499)</f>
        <v>3.0227574055734578</v>
      </c>
      <c r="DP499" s="89">
        <f t="shared" si="157"/>
        <v>2.2841995508111806E-2</v>
      </c>
      <c r="DQ499" s="90">
        <f>SUM(DP$9:DP499)*RRF</f>
        <v>81.884069816098574</v>
      </c>
      <c r="DS499" s="2">
        <f t="shared" si="150"/>
        <v>1.5</v>
      </c>
      <c r="DT499" s="2">
        <f t="shared" si="151"/>
        <v>0.75</v>
      </c>
    </row>
    <row r="500" spans="90:124" x14ac:dyDescent="0.25">
      <c r="CL500" s="14">
        <f t="shared" si="152"/>
        <v>4.91</v>
      </c>
      <c r="CM500" s="59">
        <f>IF('Baseline model'!$B$4="AY",0,IFERROR(P*INDEX('UWYr writing pattern'!$C$4:$C$18,MATCH('Baseline model'!$CL500,'UWYr writing pattern'!$A$4:$A$18,0)) / 25,CM499))</f>
        <v>0</v>
      </c>
      <c r="CN500" s="36">
        <f t="shared" si="153"/>
        <v>5.9867231393787211E-2</v>
      </c>
      <c r="CP500" s="34">
        <f t="shared" si="154"/>
        <v>9.1168372680894229E-4</v>
      </c>
      <c r="CQ500" s="31">
        <f>SUM($CP$9:CP500)*RLR</f>
        <v>119.92815932232736</v>
      </c>
      <c r="CR500" s="32"/>
      <c r="CS500" s="36">
        <f>CQ500-SUM($CU$9:CU500)</f>
        <v>5.811490793842836</v>
      </c>
      <c r="CU500" s="31">
        <f t="shared" si="155"/>
        <v>4.3907280403304688E-2</v>
      </c>
      <c r="CV500" s="36">
        <f>SUM($CU$9:CU500)*RRF</f>
        <v>79.881667969939159</v>
      </c>
      <c r="CW500" s="33"/>
      <c r="CX500" s="36">
        <f t="shared" si="140"/>
        <v>85.693158763781994</v>
      </c>
      <c r="CY500" s="33"/>
      <c r="CZ500" s="31">
        <f t="shared" si="141"/>
        <v>5.0288474370781253E-2</v>
      </c>
      <c r="DA500" s="31">
        <f t="shared" si="142"/>
        <v>4.068043555689985</v>
      </c>
      <c r="DB500" s="31">
        <f t="shared" si="143"/>
        <v>4.118332030060766</v>
      </c>
      <c r="DC500" s="31">
        <f t="shared" si="144"/>
        <v>-1.6931587637819945</v>
      </c>
      <c r="DD500" s="31"/>
      <c r="DE500" s="33">
        <f t="shared" si="145"/>
        <v>0.95097223773737094</v>
      </c>
      <c r="DF500" s="33">
        <f t="shared" si="146"/>
        <v>1.0201566519497856</v>
      </c>
      <c r="DG500" s="3"/>
      <c r="DH500" s="33">
        <f t="shared" si="147"/>
        <v>0.99940132768606138</v>
      </c>
      <c r="DI500" s="93">
        <f t="shared" si="148"/>
        <v>0.97484000384570835</v>
      </c>
      <c r="DJ500" s="3">
        <f t="shared" si="149"/>
        <v>0.9749992772914029</v>
      </c>
      <c r="DL500" s="90">
        <f t="shared" si="158"/>
        <v>0</v>
      </c>
      <c r="DM500" s="91">
        <f t="shared" si="156"/>
        <v>0</v>
      </c>
      <c r="DN500" s="89">
        <f>SUM(DM$9:DM500)*RLR</f>
        <v>120</v>
      </c>
      <c r="DO500" s="90">
        <f>DN500-SUM(DP$9:DP500)</f>
        <v>3.0000867250316503</v>
      </c>
      <c r="DP500" s="89">
        <f t="shared" si="157"/>
        <v>2.2670680541800933E-2</v>
      </c>
      <c r="DQ500" s="90">
        <f>SUM(DP$9:DP500)*RRF</f>
        <v>81.899939292477839</v>
      </c>
      <c r="DS500" s="2">
        <f t="shared" si="150"/>
        <v>1.5</v>
      </c>
      <c r="DT500" s="2">
        <f t="shared" si="151"/>
        <v>0.75</v>
      </c>
    </row>
    <row r="501" spans="90:124" x14ac:dyDescent="0.25">
      <c r="CL501" s="14">
        <f t="shared" si="152"/>
        <v>4.92</v>
      </c>
      <c r="CM501" s="59">
        <f>IF('Baseline model'!$B$4="AY",0,IFERROR(P*INDEX('UWYr writing pattern'!$C$4:$C$18,MATCH('Baseline model'!$CL501,'UWYr writing pattern'!$A$4:$A$18,0)) / 25,CM500))</f>
        <v>0</v>
      </c>
      <c r="CN501" s="36">
        <f t="shared" si="153"/>
        <v>5.8969222922880406E-2</v>
      </c>
      <c r="CP501" s="34">
        <f t="shared" si="154"/>
        <v>8.9800847090680818E-4</v>
      </c>
      <c r="CQ501" s="31">
        <f>SUM($CP$9:CP501)*RLR</f>
        <v>119.92923693249244</v>
      </c>
      <c r="CR501" s="32"/>
      <c r="CS501" s="36">
        <f>CQ501-SUM($CU$9:CU501)</f>
        <v>5.7689822230540955</v>
      </c>
      <c r="CU501" s="31">
        <f t="shared" si="155"/>
        <v>4.3586180953821267E-2</v>
      </c>
      <c r="CV501" s="36">
        <f>SUM($CU$9:CU501)*RRF</f>
        <v>79.912178296606839</v>
      </c>
      <c r="CW501" s="33"/>
      <c r="CX501" s="36">
        <f t="shared" si="140"/>
        <v>85.681160519660935</v>
      </c>
      <c r="CY501" s="33"/>
      <c r="CZ501" s="31">
        <f t="shared" si="141"/>
        <v>4.9534147255219534E-2</v>
      </c>
      <c r="DA501" s="31">
        <f t="shared" si="142"/>
        <v>4.0382875561378668</v>
      </c>
      <c r="DB501" s="31">
        <f t="shared" si="143"/>
        <v>4.0878217033930859</v>
      </c>
      <c r="DC501" s="31">
        <f t="shared" si="144"/>
        <v>-1.6811605196609349</v>
      </c>
      <c r="DD501" s="31"/>
      <c r="DE501" s="33">
        <f t="shared" si="145"/>
        <v>0.95133545591198621</v>
      </c>
      <c r="DF501" s="33">
        <f t="shared" si="146"/>
        <v>1.0200138157102492</v>
      </c>
      <c r="DG501" s="3"/>
      <c r="DH501" s="33">
        <f t="shared" si="147"/>
        <v>0.99941030777077033</v>
      </c>
      <c r="DI501" s="93">
        <f t="shared" si="148"/>
        <v>0.97502799795772388</v>
      </c>
      <c r="DJ501" s="3">
        <f t="shared" si="149"/>
        <v>0.97518678271171733</v>
      </c>
      <c r="DL501" s="90">
        <f t="shared" si="158"/>
        <v>0</v>
      </c>
      <c r="DM501" s="91">
        <f t="shared" si="156"/>
        <v>0</v>
      </c>
      <c r="DN501" s="89">
        <f>SUM(DM$9:DM501)*RLR</f>
        <v>120</v>
      </c>
      <c r="DO501" s="90">
        <f>DN501-SUM(DP$9:DP501)</f>
        <v>2.9775860745939156</v>
      </c>
      <c r="DP501" s="89">
        <f t="shared" si="157"/>
        <v>2.2500650437737378E-2</v>
      </c>
      <c r="DQ501" s="90">
        <f>SUM(DP$9:DP501)*RRF</f>
        <v>81.915689747784256</v>
      </c>
      <c r="DS501" s="2">
        <f t="shared" si="150"/>
        <v>1.5</v>
      </c>
      <c r="DT501" s="2">
        <f t="shared" si="151"/>
        <v>0.75</v>
      </c>
    </row>
    <row r="502" spans="90:124" x14ac:dyDescent="0.25">
      <c r="CL502" s="14">
        <f t="shared" si="152"/>
        <v>4.93</v>
      </c>
      <c r="CM502" s="59">
        <f>IF('Baseline model'!$B$4="AY",0,IFERROR(P*INDEX('UWYr writing pattern'!$C$4:$C$18,MATCH('Baseline model'!$CL502,'UWYr writing pattern'!$A$4:$A$18,0)) / 25,CM501))</f>
        <v>0</v>
      </c>
      <c r="CN502" s="36">
        <f t="shared" si="153"/>
        <v>5.8084684579037198E-2</v>
      </c>
      <c r="CP502" s="34">
        <f t="shared" si="154"/>
        <v>8.8453834384320611E-4</v>
      </c>
      <c r="CQ502" s="31">
        <f>SUM($CP$9:CP502)*RLR</f>
        <v>119.93029837850506</v>
      </c>
      <c r="CR502" s="32"/>
      <c r="CS502" s="36">
        <f>CQ502-SUM($CU$9:CU502)</f>
        <v>5.7267763023938016</v>
      </c>
      <c r="CU502" s="31">
        <f t="shared" si="155"/>
        <v>4.3267366672905719E-2</v>
      </c>
      <c r="CV502" s="36">
        <f>SUM($CU$9:CU502)*RRF</f>
        <v>79.942465453277876</v>
      </c>
      <c r="CW502" s="33"/>
      <c r="CX502" s="36">
        <f t="shared" si="140"/>
        <v>85.669241755671678</v>
      </c>
      <c r="CY502" s="33"/>
      <c r="CZ502" s="31">
        <f t="shared" si="141"/>
        <v>4.8791135046391237E-2</v>
      </c>
      <c r="DA502" s="31">
        <f t="shared" si="142"/>
        <v>4.0087434116756606</v>
      </c>
      <c r="DB502" s="31">
        <f t="shared" si="143"/>
        <v>4.057534546722052</v>
      </c>
      <c r="DC502" s="31">
        <f t="shared" si="144"/>
        <v>-1.6692417556716777</v>
      </c>
      <c r="DD502" s="31"/>
      <c r="DE502" s="33">
        <f t="shared" si="145"/>
        <v>0.95169601730092712</v>
      </c>
      <c r="DF502" s="33">
        <f t="shared" si="146"/>
        <v>1.019871925662758</v>
      </c>
      <c r="DG502" s="3"/>
      <c r="DH502" s="33">
        <f t="shared" si="147"/>
        <v>0.99941915315420882</v>
      </c>
      <c r="DI502" s="93">
        <f t="shared" si="148"/>
        <v>0.97521458738804012</v>
      </c>
      <c r="DJ502" s="3">
        <f t="shared" si="149"/>
        <v>0.97537288184137949</v>
      </c>
      <c r="DL502" s="90">
        <f t="shared" si="158"/>
        <v>0</v>
      </c>
      <c r="DM502" s="91">
        <f t="shared" si="156"/>
        <v>0</v>
      </c>
      <c r="DN502" s="89">
        <f>SUM(DM$9:DM502)*RLR</f>
        <v>120</v>
      </c>
      <c r="DO502" s="90">
        <f>DN502-SUM(DP$9:DP502)</f>
        <v>2.9552541790344549</v>
      </c>
      <c r="DP502" s="89">
        <f t="shared" si="157"/>
        <v>2.2331895559454366E-2</v>
      </c>
      <c r="DQ502" s="90">
        <f>SUM(DP$9:DP502)*RRF</f>
        <v>81.931322074675876</v>
      </c>
      <c r="DS502" s="2">
        <f t="shared" si="150"/>
        <v>1.5</v>
      </c>
      <c r="DT502" s="2">
        <f t="shared" si="151"/>
        <v>0.75</v>
      </c>
    </row>
    <row r="503" spans="90:124" x14ac:dyDescent="0.25">
      <c r="CL503" s="14">
        <f t="shared" si="152"/>
        <v>4.9400000000000004</v>
      </c>
      <c r="CM503" s="59">
        <f>IF('Baseline model'!$B$4="AY",0,IFERROR(P*INDEX('UWYr writing pattern'!$C$4:$C$18,MATCH('Baseline model'!$CL503,'UWYr writing pattern'!$A$4:$A$18,0)) / 25,CM502))</f>
        <v>0</v>
      </c>
      <c r="CN503" s="36">
        <f t="shared" si="153"/>
        <v>5.7213414310351637E-2</v>
      </c>
      <c r="CP503" s="34">
        <f t="shared" si="154"/>
        <v>8.712702686855579E-4</v>
      </c>
      <c r="CQ503" s="31">
        <f>SUM($CP$9:CP503)*RLR</f>
        <v>119.93134390282748</v>
      </c>
      <c r="CR503" s="32"/>
      <c r="CS503" s="36">
        <f>CQ503-SUM($CU$9:CU503)</f>
        <v>5.6848710044482686</v>
      </c>
      <c r="CU503" s="31">
        <f t="shared" si="155"/>
        <v>4.2950822267953513E-2</v>
      </c>
      <c r="CV503" s="36">
        <f>SUM($CU$9:CU503)*RRF</f>
        <v>79.972531028865447</v>
      </c>
      <c r="CW503" s="33"/>
      <c r="CX503" s="36">
        <f t="shared" si="140"/>
        <v>85.657402033313716</v>
      </c>
      <c r="CY503" s="33"/>
      <c r="CZ503" s="31">
        <f t="shared" si="141"/>
        <v>4.8059268020695371E-2</v>
      </c>
      <c r="DA503" s="31">
        <f t="shared" si="142"/>
        <v>3.9794097031137876</v>
      </c>
      <c r="DB503" s="31">
        <f t="shared" si="143"/>
        <v>4.0274689711344829</v>
      </c>
      <c r="DC503" s="31">
        <f t="shared" si="144"/>
        <v>-1.6574020333137156</v>
      </c>
      <c r="DD503" s="31"/>
      <c r="DE503" s="33">
        <f t="shared" si="145"/>
        <v>0.95205394081982675</v>
      </c>
      <c r="DF503" s="33">
        <f t="shared" si="146"/>
        <v>1.0197309765870681</v>
      </c>
      <c r="DG503" s="3"/>
      <c r="DH503" s="33">
        <f t="shared" si="147"/>
        <v>0.99942786585689569</v>
      </c>
      <c r="DI503" s="93">
        <f t="shared" si="148"/>
        <v>0.97539978263236171</v>
      </c>
      <c r="DJ503" s="3">
        <f t="shared" si="149"/>
        <v>0.97555758522756908</v>
      </c>
      <c r="DL503" s="90">
        <f t="shared" si="158"/>
        <v>0</v>
      </c>
      <c r="DM503" s="91">
        <f t="shared" si="156"/>
        <v>0</v>
      </c>
      <c r="DN503" s="89">
        <f>SUM(DM$9:DM503)*RLR</f>
        <v>120</v>
      </c>
      <c r="DO503" s="90">
        <f>DN503-SUM(DP$9:DP503)</f>
        <v>2.9330897726917016</v>
      </c>
      <c r="DP503" s="89">
        <f t="shared" si="157"/>
        <v>2.2164406342758413E-2</v>
      </c>
      <c r="DQ503" s="90">
        <f>SUM(DP$9:DP503)*RRF</f>
        <v>81.946837159115802</v>
      </c>
      <c r="DS503" s="2">
        <f t="shared" si="150"/>
        <v>1.5</v>
      </c>
      <c r="DT503" s="2">
        <f t="shared" si="151"/>
        <v>0.75</v>
      </c>
    </row>
    <row r="504" spans="90:124" x14ac:dyDescent="0.25">
      <c r="CL504" s="14">
        <f t="shared" si="152"/>
        <v>4.95</v>
      </c>
      <c r="CM504" s="59">
        <f>IF('Baseline model'!$B$4="AY",0,IFERROR(P*INDEX('UWYr writing pattern'!$C$4:$C$18,MATCH('Baseline model'!$CL504,'UWYr writing pattern'!$A$4:$A$18,0)) / 25,CM503))</f>
        <v>0</v>
      </c>
      <c r="CN504" s="36">
        <f t="shared" si="153"/>
        <v>5.6355213095696362E-2</v>
      </c>
      <c r="CP504" s="34">
        <f t="shared" si="154"/>
        <v>8.5820121465527452E-4</v>
      </c>
      <c r="CQ504" s="31">
        <f>SUM($CP$9:CP504)*RLR</f>
        <v>119.93237374428507</v>
      </c>
      <c r="CR504" s="32"/>
      <c r="CS504" s="36">
        <f>CQ504-SUM($CU$9:CU504)</f>
        <v>5.643264313372498</v>
      </c>
      <c r="CU504" s="31">
        <f t="shared" si="155"/>
        <v>4.2636532533362019E-2</v>
      </c>
      <c r="CV504" s="36">
        <f>SUM($CU$9:CU504)*RRF</f>
        <v>80.002376601638801</v>
      </c>
      <c r="CW504" s="33"/>
      <c r="CX504" s="36">
        <f t="shared" si="140"/>
        <v>85.645640915011299</v>
      </c>
      <c r="CY504" s="33"/>
      <c r="CZ504" s="31">
        <f t="shared" si="141"/>
        <v>4.7338379000384942E-2</v>
      </c>
      <c r="DA504" s="31">
        <f t="shared" si="142"/>
        <v>3.9502850193607482</v>
      </c>
      <c r="DB504" s="31">
        <f t="shared" si="143"/>
        <v>3.9976233983611329</v>
      </c>
      <c r="DC504" s="31">
        <f t="shared" si="144"/>
        <v>-1.6456409150112989</v>
      </c>
      <c r="DD504" s="31"/>
      <c r="DE504" s="33">
        <f t="shared" si="145"/>
        <v>0.95240924525760473</v>
      </c>
      <c r="DF504" s="33">
        <f t="shared" si="146"/>
        <v>1.0195909632739439</v>
      </c>
      <c r="DG504" s="3"/>
      <c r="DH504" s="33">
        <f t="shared" si="147"/>
        <v>0.99943644786904229</v>
      </c>
      <c r="DI504" s="93">
        <f t="shared" si="148"/>
        <v>0.97558359410797002</v>
      </c>
      <c r="DJ504" s="3">
        <f t="shared" si="149"/>
        <v>0.97574090333836239</v>
      </c>
      <c r="DL504" s="90">
        <f t="shared" si="158"/>
        <v>0</v>
      </c>
      <c r="DM504" s="91">
        <f t="shared" si="156"/>
        <v>0</v>
      </c>
      <c r="DN504" s="89">
        <f>SUM(DM$9:DM504)*RLR</f>
        <v>120</v>
      </c>
      <c r="DO504" s="90">
        <f>DN504-SUM(DP$9:DP504)</f>
        <v>2.9110915993965136</v>
      </c>
      <c r="DP504" s="89">
        <f t="shared" si="157"/>
        <v>2.1998173295187762E-2</v>
      </c>
      <c r="DQ504" s="90">
        <f>SUM(DP$9:DP504)*RRF</f>
        <v>81.96223588042244</v>
      </c>
      <c r="DS504" s="2">
        <f t="shared" si="150"/>
        <v>1.5</v>
      </c>
      <c r="DT504" s="2">
        <f t="shared" si="151"/>
        <v>0.75</v>
      </c>
    </row>
    <row r="505" spans="90:124" x14ac:dyDescent="0.25">
      <c r="CL505" s="14">
        <f t="shared" si="152"/>
        <v>4.96</v>
      </c>
      <c r="CM505" s="59">
        <f>IF('Baseline model'!$B$4="AY",0,IFERROR(P*INDEX('UWYr writing pattern'!$C$4:$C$18,MATCH('Baseline model'!$CL505,'UWYr writing pattern'!$A$4:$A$18,0)) / 25,CM504))</f>
        <v>0</v>
      </c>
      <c r="CN505" s="36">
        <f t="shared" si="153"/>
        <v>5.5509884899260918E-2</v>
      </c>
      <c r="CP505" s="34">
        <f t="shared" si="154"/>
        <v>8.453281964354455E-4</v>
      </c>
      <c r="CQ505" s="31">
        <f>SUM($CP$9:CP505)*RLR</f>
        <v>119.93338813812079</v>
      </c>
      <c r="CR505" s="32"/>
      <c r="CS505" s="36">
        <f>CQ505-SUM($CU$9:CU505)</f>
        <v>5.6019542248579199</v>
      </c>
      <c r="CU505" s="31">
        <f t="shared" si="155"/>
        <v>4.2324482350293735E-2</v>
      </c>
      <c r="CV505" s="36">
        <f>SUM($CU$9:CU505)*RRF</f>
        <v>80.032003739284008</v>
      </c>
      <c r="CW505" s="33"/>
      <c r="CX505" s="36">
        <f t="shared" si="140"/>
        <v>85.633957964141928</v>
      </c>
      <c r="CY505" s="33"/>
      <c r="CZ505" s="31">
        <f t="shared" si="141"/>
        <v>4.6628303315379163E-2</v>
      </c>
      <c r="DA505" s="31">
        <f t="shared" si="142"/>
        <v>3.9213679574005438</v>
      </c>
      <c r="DB505" s="31">
        <f t="shared" si="143"/>
        <v>3.9679962607159229</v>
      </c>
      <c r="DC505" s="31">
        <f t="shared" si="144"/>
        <v>-1.6339579641419277</v>
      </c>
      <c r="DD505" s="31"/>
      <c r="DE505" s="33">
        <f t="shared" si="145"/>
        <v>0.9527619492771906</v>
      </c>
      <c r="DF505" s="33">
        <f t="shared" si="146"/>
        <v>1.0194518805254991</v>
      </c>
      <c r="DG505" s="3"/>
      <c r="DH505" s="33">
        <f t="shared" si="147"/>
        <v>0.99944490115100659</v>
      </c>
      <c r="DI505" s="93">
        <f t="shared" si="148"/>
        <v>0.9757660321543089</v>
      </c>
      <c r="DJ505" s="3">
        <f t="shared" si="149"/>
        <v>0.97592284656332462</v>
      </c>
      <c r="DL505" s="90">
        <f t="shared" si="158"/>
        <v>0</v>
      </c>
      <c r="DM505" s="91">
        <f t="shared" si="156"/>
        <v>0</v>
      </c>
      <c r="DN505" s="89">
        <f>SUM(DM$9:DM505)*RLR</f>
        <v>120</v>
      </c>
      <c r="DO505" s="90">
        <f>DN505-SUM(DP$9:DP505)</f>
        <v>2.8892584124010341</v>
      </c>
      <c r="DP505" s="89">
        <f t="shared" si="157"/>
        <v>2.1833186995473854E-2</v>
      </c>
      <c r="DQ505" s="90">
        <f>SUM(DP$9:DP505)*RRF</f>
        <v>81.977519111319268</v>
      </c>
      <c r="DS505" s="2">
        <f t="shared" si="150"/>
        <v>1.5</v>
      </c>
      <c r="DT505" s="2">
        <f t="shared" si="151"/>
        <v>0.75</v>
      </c>
    </row>
    <row r="506" spans="90:124" x14ac:dyDescent="0.25">
      <c r="CL506" s="14">
        <f t="shared" si="152"/>
        <v>4.97</v>
      </c>
      <c r="CM506" s="59">
        <f>IF('Baseline model'!$B$4="AY",0,IFERROR(P*INDEX('UWYr writing pattern'!$C$4:$C$18,MATCH('Baseline model'!$CL506,'UWYr writing pattern'!$A$4:$A$18,0)) / 25,CM505))</f>
        <v>0</v>
      </c>
      <c r="CN506" s="36">
        <f t="shared" si="153"/>
        <v>5.4677236625772008E-2</v>
      </c>
      <c r="CP506" s="34">
        <f t="shared" si="154"/>
        <v>8.3264827348891377E-4</v>
      </c>
      <c r="CQ506" s="31">
        <f>SUM($CP$9:CP506)*RLR</f>
        <v>119.93438731604897</v>
      </c>
      <c r="CR506" s="32"/>
      <c r="CS506" s="36">
        <f>CQ506-SUM($CU$9:CU506)</f>
        <v>5.5609387460996658</v>
      </c>
      <c r="CU506" s="31">
        <f t="shared" si="155"/>
        <v>4.20146566864344E-2</v>
      </c>
      <c r="CV506" s="36">
        <f>SUM($CU$9:CU506)*RRF</f>
        <v>80.061413998964511</v>
      </c>
      <c r="CW506" s="33"/>
      <c r="CX506" s="36">
        <f t="shared" si="140"/>
        <v>85.622352745064177</v>
      </c>
      <c r="CY506" s="33"/>
      <c r="CZ506" s="31">
        <f t="shared" si="141"/>
        <v>4.5928878765648488E-2</v>
      </c>
      <c r="DA506" s="31">
        <f t="shared" si="142"/>
        <v>3.8926571222697657</v>
      </c>
      <c r="DB506" s="31">
        <f t="shared" si="143"/>
        <v>3.9385860010354143</v>
      </c>
      <c r="DC506" s="31">
        <f t="shared" si="144"/>
        <v>-1.6223527450641768</v>
      </c>
      <c r="DD506" s="31"/>
      <c r="DE506" s="33">
        <f t="shared" si="145"/>
        <v>0.95311207141624421</v>
      </c>
      <c r="DF506" s="33">
        <f t="shared" si="146"/>
        <v>1.0193137231555258</v>
      </c>
      <c r="DG506" s="3"/>
      <c r="DH506" s="33">
        <f t="shared" si="147"/>
        <v>0.99945322763374145</v>
      </c>
      <c r="DI506" s="93">
        <f t="shared" si="148"/>
        <v>0.97594710703356669</v>
      </c>
      <c r="DJ506" s="3">
        <f t="shared" si="149"/>
        <v>0.97610342521409976</v>
      </c>
      <c r="DL506" s="90">
        <f t="shared" si="158"/>
        <v>0</v>
      </c>
      <c r="DM506" s="91">
        <f t="shared" si="156"/>
        <v>0</v>
      </c>
      <c r="DN506" s="89">
        <f>SUM(DM$9:DM506)*RLR</f>
        <v>120</v>
      </c>
      <c r="DO506" s="90">
        <f>DN506-SUM(DP$9:DP506)</f>
        <v>2.8675889743080205</v>
      </c>
      <c r="DP506" s="89">
        <f t="shared" si="157"/>
        <v>2.1669438093007757E-2</v>
      </c>
      <c r="DQ506" s="90">
        <f>SUM(DP$9:DP506)*RRF</f>
        <v>81.992687717984381</v>
      </c>
      <c r="DS506" s="2">
        <f t="shared" si="150"/>
        <v>1.5</v>
      </c>
      <c r="DT506" s="2">
        <f t="shared" si="151"/>
        <v>0.75</v>
      </c>
    </row>
    <row r="507" spans="90:124" x14ac:dyDescent="0.25">
      <c r="CL507" s="14">
        <f t="shared" si="152"/>
        <v>4.9800000000000004</v>
      </c>
      <c r="CM507" s="59">
        <f>IF('Baseline model'!$B$4="AY",0,IFERROR(P*INDEX('UWYr writing pattern'!$C$4:$C$18,MATCH('Baseline model'!$CL507,'UWYr writing pattern'!$A$4:$A$18,0)) / 25,CM506))</f>
        <v>0</v>
      </c>
      <c r="CN507" s="36">
        <f t="shared" si="153"/>
        <v>5.3857078076385428E-2</v>
      </c>
      <c r="CP507" s="34">
        <f t="shared" si="154"/>
        <v>8.2015854938658015E-4</v>
      </c>
      <c r="CQ507" s="31">
        <f>SUM($CP$9:CP507)*RLR</f>
        <v>119.93537150630824</v>
      </c>
      <c r="CR507" s="32"/>
      <c r="CS507" s="36">
        <f>CQ507-SUM($CU$9:CU507)</f>
        <v>5.5202158957631866</v>
      </c>
      <c r="CU507" s="31">
        <f t="shared" si="155"/>
        <v>4.1707040595747494E-2</v>
      </c>
      <c r="CV507" s="36">
        <f>SUM($CU$9:CU507)*RRF</f>
        <v>80.090608927381538</v>
      </c>
      <c r="CW507" s="33"/>
      <c r="CX507" s="36">
        <f t="shared" si="140"/>
        <v>85.610824823144725</v>
      </c>
      <c r="CY507" s="33"/>
      <c r="CZ507" s="31">
        <f t="shared" si="141"/>
        <v>4.5239945584163756E-2</v>
      </c>
      <c r="DA507" s="31">
        <f t="shared" si="142"/>
        <v>3.8641511270342304</v>
      </c>
      <c r="DB507" s="31">
        <f t="shared" si="143"/>
        <v>3.9093910726183942</v>
      </c>
      <c r="DC507" s="31">
        <f t="shared" si="144"/>
        <v>-1.6108248231447249</v>
      </c>
      <c r="DD507" s="31"/>
      <c r="DE507" s="33">
        <f t="shared" si="145"/>
        <v>0.95345963008787549</v>
      </c>
      <c r="DF507" s="33">
        <f t="shared" si="146"/>
        <v>1.0191764859898182</v>
      </c>
      <c r="DG507" s="3"/>
      <c r="DH507" s="33">
        <f t="shared" si="147"/>
        <v>0.99946142921923531</v>
      </c>
      <c r="DI507" s="93">
        <f t="shared" si="148"/>
        <v>0.97612682893125302</v>
      </c>
      <c r="DJ507" s="3">
        <f t="shared" si="149"/>
        <v>0.97628264952499411</v>
      </c>
      <c r="DL507" s="90">
        <f t="shared" si="158"/>
        <v>0</v>
      </c>
      <c r="DM507" s="91">
        <f t="shared" si="156"/>
        <v>0</v>
      </c>
      <c r="DN507" s="89">
        <f>SUM(DM$9:DM507)*RLR</f>
        <v>120</v>
      </c>
      <c r="DO507" s="90">
        <f>DN507-SUM(DP$9:DP507)</f>
        <v>2.8460820570007144</v>
      </c>
      <c r="DP507" s="89">
        <f t="shared" si="157"/>
        <v>2.1506917307310153E-2</v>
      </c>
      <c r="DQ507" s="90">
        <f>SUM(DP$9:DP507)*RRF</f>
        <v>82.007742560099501</v>
      </c>
      <c r="DS507" s="2">
        <f t="shared" si="150"/>
        <v>1.5</v>
      </c>
      <c r="DT507" s="2">
        <f t="shared" si="151"/>
        <v>0.75</v>
      </c>
    </row>
    <row r="508" spans="90:124" x14ac:dyDescent="0.25">
      <c r="CL508" s="14">
        <f t="shared" si="152"/>
        <v>4.99</v>
      </c>
      <c r="CM508" s="59">
        <f>IF('Baseline model'!$B$4="AY",0,IFERROR(P*INDEX('UWYr writing pattern'!$C$4:$C$18,MATCH('Baseline model'!$CL508,'UWYr writing pattern'!$A$4:$A$18,0)) / 25,CM507))</f>
        <v>0</v>
      </c>
      <c r="CN508" s="36">
        <f t="shared" si="153"/>
        <v>5.3049221905239648E-2</v>
      </c>
      <c r="CP508" s="34">
        <f t="shared" si="154"/>
        <v>8.0785617114578149E-4</v>
      </c>
      <c r="CQ508" s="31">
        <f>SUM($CP$9:CP508)*RLR</f>
        <v>119.93634093371362</v>
      </c>
      <c r="CR508" s="32"/>
      <c r="CS508" s="36">
        <f>CQ508-SUM($CU$9:CU508)</f>
        <v>5.4797837039503463</v>
      </c>
      <c r="CU508" s="31">
        <f t="shared" si="155"/>
        <v>4.1401619218223898E-2</v>
      </c>
      <c r="CV508" s="36">
        <f>SUM($CU$9:CU508)*RRF</f>
        <v>80.119590060834284</v>
      </c>
      <c r="CW508" s="33"/>
      <c r="CX508" s="36">
        <f t="shared" si="140"/>
        <v>85.59937376478463</v>
      </c>
      <c r="CY508" s="33"/>
      <c r="CZ508" s="31">
        <f t="shared" si="141"/>
        <v>4.4561346400401304E-2</v>
      </c>
      <c r="DA508" s="31">
        <f t="shared" si="142"/>
        <v>3.8358485927652421</v>
      </c>
      <c r="DB508" s="31">
        <f t="shared" si="143"/>
        <v>3.8804099391656433</v>
      </c>
      <c r="DC508" s="31">
        <f t="shared" si="144"/>
        <v>-1.5993737647846302</v>
      </c>
      <c r="DD508" s="31"/>
      <c r="DE508" s="33">
        <f t="shared" si="145"/>
        <v>0.95380464358136052</v>
      </c>
      <c r="DF508" s="33">
        <f t="shared" si="146"/>
        <v>1.0190401638664837</v>
      </c>
      <c r="DG508" s="3"/>
      <c r="DH508" s="33">
        <f t="shared" si="147"/>
        <v>0.9994695077809469</v>
      </c>
      <c r="DI508" s="93">
        <f t="shared" si="148"/>
        <v>0.976305207956772</v>
      </c>
      <c r="DJ508" s="3">
        <f t="shared" si="149"/>
        <v>0.97646052965355656</v>
      </c>
      <c r="DL508" s="90">
        <f t="shared" si="158"/>
        <v>0</v>
      </c>
      <c r="DM508" s="91">
        <f t="shared" si="156"/>
        <v>0</v>
      </c>
      <c r="DN508" s="89">
        <f>SUM(DM$9:DM508)*RLR</f>
        <v>120</v>
      </c>
      <c r="DO508" s="90">
        <f>DN508-SUM(DP$9:DP508)</f>
        <v>2.8247364415732079</v>
      </c>
      <c r="DP508" s="89">
        <f t="shared" si="157"/>
        <v>2.1345615427505359E-2</v>
      </c>
      <c r="DQ508" s="90">
        <f>SUM(DP$9:DP508)*RRF</f>
        <v>82.022684490898754</v>
      </c>
      <c r="DS508" s="2">
        <f t="shared" si="150"/>
        <v>1.5</v>
      </c>
      <c r="DT508" s="2">
        <f t="shared" si="151"/>
        <v>0.75</v>
      </c>
    </row>
    <row r="509" spans="90:124" x14ac:dyDescent="0.25">
      <c r="CL509" s="14">
        <f t="shared" si="152"/>
        <v>5</v>
      </c>
      <c r="CM509" s="59">
        <f>IF('Baseline model'!$B$4="AY",0,IFERROR(P*INDEX('UWYr writing pattern'!$C$4:$C$18,MATCH('Baseline model'!$CL509,'UWYr writing pattern'!$A$4:$A$18,0)) / 25,CM508))</f>
        <v>0</v>
      </c>
      <c r="CN509" s="36">
        <f t="shared" si="153"/>
        <v>5.2253483576661056E-2</v>
      </c>
      <c r="CP509" s="34">
        <f t="shared" si="154"/>
        <v>7.9573832857859472E-4</v>
      </c>
      <c r="CQ509" s="31">
        <f>SUM($CP$9:CP509)*RLR</f>
        <v>119.93729581970791</v>
      </c>
      <c r="CR509" s="32"/>
      <c r="CS509" s="36">
        <f>CQ509-SUM($CU$9:CU509)</f>
        <v>5.4396402121650027</v>
      </c>
      <c r="CU509" s="31">
        <f t="shared" si="155"/>
        <v>4.1098377779627597E-2</v>
      </c>
      <c r="CV509" s="36">
        <f>SUM($CU$9:CU509)*RRF</f>
        <v>80.148358925280036</v>
      </c>
      <c r="CW509" s="33"/>
      <c r="CX509" s="36">
        <f t="shared" si="140"/>
        <v>85.587999137445038</v>
      </c>
      <c r="CY509" s="33"/>
      <c r="CZ509" s="31">
        <f t="shared" si="141"/>
        <v>4.3892926204395277E-2</v>
      </c>
      <c r="DA509" s="31">
        <f t="shared" si="142"/>
        <v>3.8077481485155018</v>
      </c>
      <c r="DB509" s="31">
        <f t="shared" si="143"/>
        <v>3.8516410747198973</v>
      </c>
      <c r="DC509" s="31">
        <f t="shared" si="144"/>
        <v>-1.5879991374450384</v>
      </c>
      <c r="DD509" s="31"/>
      <c r="DE509" s="33">
        <f t="shared" si="145"/>
        <v>0.95414713006285756</v>
      </c>
      <c r="DF509" s="33">
        <f t="shared" si="146"/>
        <v>1.0189047516362504</v>
      </c>
      <c r="DG509" s="3"/>
      <c r="DH509" s="33">
        <f t="shared" si="147"/>
        <v>0.99947746516423264</v>
      </c>
      <c r="DI509" s="93">
        <f t="shared" si="148"/>
        <v>0.97648225414399092</v>
      </c>
      <c r="DJ509" s="3">
        <f t="shared" si="149"/>
        <v>0.97663707568115488</v>
      </c>
      <c r="DL509" s="90">
        <f t="shared" si="158"/>
        <v>0</v>
      </c>
      <c r="DM509" s="91">
        <f t="shared" si="156"/>
        <v>0</v>
      </c>
      <c r="DN509" s="89">
        <f>SUM(DM$9:DM509)*RLR</f>
        <v>120</v>
      </c>
      <c r="DO509" s="90">
        <f>DN509-SUM(DP$9:DP509)</f>
        <v>2.8035509182614078</v>
      </c>
      <c r="DP509" s="89">
        <f t="shared" si="157"/>
        <v>2.118552331179906E-2</v>
      </c>
      <c r="DQ509" s="90">
        <f>SUM(DP$9:DP509)*RRF</f>
        <v>82.037514357217006</v>
      </c>
      <c r="DS509" s="2">
        <f t="shared" si="150"/>
        <v>1.5</v>
      </c>
      <c r="DT509" s="2">
        <f t="shared" si="151"/>
        <v>0.75</v>
      </c>
    </row>
    <row r="510" spans="90:124" x14ac:dyDescent="0.25">
      <c r="CL510" s="14">
        <f t="shared" si="152"/>
        <v>5.01</v>
      </c>
      <c r="CM510" s="59">
        <f>IF('Baseline model'!$B$4="AY",0,IFERROR(P*INDEX('UWYr writing pattern'!$C$4:$C$18,MATCH('Baseline model'!$CL510,'UWYr writing pattern'!$A$4:$A$18,0)) / 25,CM509))</f>
        <v>0</v>
      </c>
      <c r="CN510" s="36">
        <f t="shared" si="153"/>
        <v>5.1469681323011142E-2</v>
      </c>
      <c r="CP510" s="34">
        <f t="shared" si="154"/>
        <v>7.8380225364991596E-4</v>
      </c>
      <c r="CQ510" s="31">
        <f>SUM($CP$9:CP510)*RLR</f>
        <v>119.9382363824123</v>
      </c>
      <c r="CR510" s="32"/>
      <c r="CS510" s="36">
        <f>CQ510-SUM($CU$9:CU510)</f>
        <v>5.3997834732781484</v>
      </c>
      <c r="CU510" s="31">
        <f t="shared" si="155"/>
        <v>4.0797301591237518E-2</v>
      </c>
      <c r="CV510" s="36">
        <f>SUM($CU$9:CU510)*RRF</f>
        <v>80.176917036393903</v>
      </c>
      <c r="CW510" s="33"/>
      <c r="CX510" s="36">
        <f t="shared" si="140"/>
        <v>85.576700509672051</v>
      </c>
      <c r="CY510" s="33"/>
      <c r="CZ510" s="31">
        <f t="shared" si="141"/>
        <v>4.3234532311329357E-2</v>
      </c>
      <c r="DA510" s="31">
        <f t="shared" si="142"/>
        <v>3.7798484312947038</v>
      </c>
      <c r="DB510" s="31">
        <f t="shared" si="143"/>
        <v>3.8230829636060331</v>
      </c>
      <c r="DC510" s="31">
        <f t="shared" si="144"/>
        <v>-1.576700509672051</v>
      </c>
      <c r="DD510" s="31"/>
      <c r="DE510" s="33">
        <f t="shared" si="145"/>
        <v>0.95448710757611788</v>
      </c>
      <c r="DF510" s="33">
        <f t="shared" si="146"/>
        <v>1.0187702441627624</v>
      </c>
      <c r="DG510" s="3"/>
      <c r="DH510" s="33">
        <f t="shared" si="147"/>
        <v>0.9994853031867692</v>
      </c>
      <c r="DI510" s="93">
        <f t="shared" si="148"/>
        <v>0.97665797745180438</v>
      </c>
      <c r="DJ510" s="3">
        <f t="shared" si="149"/>
        <v>0.97681229761354615</v>
      </c>
      <c r="DL510" s="90">
        <f t="shared" si="158"/>
        <v>0</v>
      </c>
      <c r="DM510" s="91">
        <f t="shared" si="156"/>
        <v>0</v>
      </c>
      <c r="DN510" s="89">
        <f>SUM(DM$9:DM510)*RLR</f>
        <v>120</v>
      </c>
      <c r="DO510" s="90">
        <f>DN510-SUM(DP$9:DP510)</f>
        <v>2.7825242863744535</v>
      </c>
      <c r="DP510" s="89">
        <f t="shared" si="157"/>
        <v>2.1026631886960558E-2</v>
      </c>
      <c r="DQ510" s="90">
        <f>SUM(DP$9:DP510)*RRF</f>
        <v>82.052232999537878</v>
      </c>
      <c r="DS510" s="2">
        <f t="shared" si="150"/>
        <v>1.5</v>
      </c>
      <c r="DT510" s="2">
        <f t="shared" si="151"/>
        <v>0.75</v>
      </c>
    </row>
    <row r="511" spans="90:124" x14ac:dyDescent="0.25">
      <c r="CL511" s="14">
        <f t="shared" si="152"/>
        <v>5.0199999999999996</v>
      </c>
      <c r="CM511" s="59">
        <f>IF('Baseline model'!$B$4="AY",0,IFERROR(P*INDEX('UWYr writing pattern'!$C$4:$C$18,MATCH('Baseline model'!$CL511,'UWYr writing pattern'!$A$4:$A$18,0)) / 25,CM510))</f>
        <v>0</v>
      </c>
      <c r="CN511" s="36">
        <f t="shared" si="153"/>
        <v>5.0697636103165973E-2</v>
      </c>
      <c r="CP511" s="34">
        <f t="shared" si="154"/>
        <v>7.720452198451672E-4</v>
      </c>
      <c r="CQ511" s="31">
        <f>SUM($CP$9:CP511)*RLR</f>
        <v>119.9391628366761</v>
      </c>
      <c r="CR511" s="32"/>
      <c r="CS511" s="36">
        <f>CQ511-SUM($CU$9:CU511)</f>
        <v>5.3602115514923696</v>
      </c>
      <c r="CU511" s="31">
        <f t="shared" si="155"/>
        <v>4.0498376049586116E-2</v>
      </c>
      <c r="CV511" s="36">
        <f>SUM($CU$9:CU511)*RRF</f>
        <v>80.205265899628614</v>
      </c>
      <c r="CW511" s="33"/>
      <c r="CX511" s="36">
        <f t="shared" si="140"/>
        <v>85.565477451120984</v>
      </c>
      <c r="CY511" s="33"/>
      <c r="CZ511" s="31">
        <f t="shared" si="141"/>
        <v>4.2586014326659413E-2</v>
      </c>
      <c r="DA511" s="31">
        <f t="shared" si="142"/>
        <v>3.7521480860446585</v>
      </c>
      <c r="DB511" s="31">
        <f t="shared" si="143"/>
        <v>3.794734100371318</v>
      </c>
      <c r="DC511" s="31">
        <f t="shared" si="144"/>
        <v>-1.5654774511209837</v>
      </c>
      <c r="DD511" s="31"/>
      <c r="DE511" s="33">
        <f t="shared" si="145"/>
        <v>0.95482459404319775</v>
      </c>
      <c r="DF511" s="33">
        <f t="shared" si="146"/>
        <v>1.0186366363228689</v>
      </c>
      <c r="DG511" s="3"/>
      <c r="DH511" s="33">
        <f t="shared" si="147"/>
        <v>0.99949302363896753</v>
      </c>
      <c r="DI511" s="93">
        <f t="shared" si="148"/>
        <v>0.97683238776469494</v>
      </c>
      <c r="DJ511" s="3">
        <f t="shared" si="149"/>
        <v>0.97698620538144454</v>
      </c>
      <c r="DL511" s="90">
        <f t="shared" si="158"/>
        <v>0</v>
      </c>
      <c r="DM511" s="91">
        <f t="shared" si="156"/>
        <v>0</v>
      </c>
      <c r="DN511" s="89">
        <f>SUM(DM$9:DM511)*RLR</f>
        <v>120</v>
      </c>
      <c r="DO511" s="90">
        <f>DN511-SUM(DP$9:DP511)</f>
        <v>2.7616553542266473</v>
      </c>
      <c r="DP511" s="89">
        <f t="shared" si="157"/>
        <v>2.0868932147808401E-2</v>
      </c>
      <c r="DQ511" s="90">
        <f>SUM(DP$9:DP511)*RRF</f>
        <v>82.066841252041343</v>
      </c>
      <c r="DS511" s="2">
        <f t="shared" si="150"/>
        <v>1.5</v>
      </c>
      <c r="DT511" s="2">
        <f t="shared" si="151"/>
        <v>0.75</v>
      </c>
    </row>
    <row r="512" spans="90:124" x14ac:dyDescent="0.25">
      <c r="CL512" s="14">
        <f t="shared" si="152"/>
        <v>5.03</v>
      </c>
      <c r="CM512" s="59">
        <f>IF('Baseline model'!$B$4="AY",0,IFERROR(P*INDEX('UWYr writing pattern'!$C$4:$C$18,MATCH('Baseline model'!$CL512,'UWYr writing pattern'!$A$4:$A$18,0)) / 25,CM511))</f>
        <v>0</v>
      </c>
      <c r="CN512" s="36">
        <f t="shared" si="153"/>
        <v>4.9937171561618483E-2</v>
      </c>
      <c r="CP512" s="34">
        <f t="shared" si="154"/>
        <v>7.6046454154748966E-4</v>
      </c>
      <c r="CQ512" s="31">
        <f>SUM($CP$9:CP512)*RLR</f>
        <v>119.94007539412596</v>
      </c>
      <c r="CR512" s="32"/>
      <c r="CS512" s="36">
        <f>CQ512-SUM($CU$9:CU512)</f>
        <v>5.3209225223060344</v>
      </c>
      <c r="CU512" s="31">
        <f t="shared" si="155"/>
        <v>4.020158663619277E-2</v>
      </c>
      <c r="CV512" s="36">
        <f>SUM($CU$9:CU512)*RRF</f>
        <v>80.233407010273936</v>
      </c>
      <c r="CW512" s="33"/>
      <c r="CX512" s="36">
        <f t="shared" si="140"/>
        <v>85.55432953257997</v>
      </c>
      <c r="CY512" s="33"/>
      <c r="CZ512" s="31">
        <f t="shared" si="141"/>
        <v>4.1947224111759517E-2</v>
      </c>
      <c r="DA512" s="31">
        <f t="shared" si="142"/>
        <v>3.7246457656142238</v>
      </c>
      <c r="DB512" s="31">
        <f t="shared" si="143"/>
        <v>3.7665929897259831</v>
      </c>
      <c r="DC512" s="31">
        <f t="shared" si="144"/>
        <v>-1.5543295325799704</v>
      </c>
      <c r="DD512" s="31"/>
      <c r="DE512" s="33">
        <f t="shared" si="145"/>
        <v>0.95515960726516591</v>
      </c>
      <c r="DF512" s="33">
        <f t="shared" si="146"/>
        <v>1.0185039230069044</v>
      </c>
      <c r="DG512" s="3"/>
      <c r="DH512" s="33">
        <f t="shared" si="147"/>
        <v>0.99950062828438291</v>
      </c>
      <c r="DI512" s="93">
        <f t="shared" si="148"/>
        <v>0.97700549489328858</v>
      </c>
      <c r="DJ512" s="3">
        <f t="shared" si="149"/>
        <v>0.97715880884108364</v>
      </c>
      <c r="DL512" s="90">
        <f t="shared" si="158"/>
        <v>0</v>
      </c>
      <c r="DM512" s="91">
        <f t="shared" si="156"/>
        <v>0</v>
      </c>
      <c r="DN512" s="89">
        <f>SUM(DM$9:DM512)*RLR</f>
        <v>120</v>
      </c>
      <c r="DO512" s="90">
        <f>DN512-SUM(DP$9:DP512)</f>
        <v>2.7409429390699529</v>
      </c>
      <c r="DP512" s="89">
        <f t="shared" si="157"/>
        <v>2.0712415156699856E-2</v>
      </c>
      <c r="DQ512" s="90">
        <f>SUM(DP$9:DP512)*RRF</f>
        <v>82.081339942651027</v>
      </c>
      <c r="DS512" s="2">
        <f t="shared" si="150"/>
        <v>1.5</v>
      </c>
      <c r="DT512" s="2">
        <f t="shared" si="151"/>
        <v>0.75</v>
      </c>
    </row>
    <row r="513" spans="90:124" x14ac:dyDescent="0.25">
      <c r="CL513" s="14">
        <f t="shared" si="152"/>
        <v>5.04</v>
      </c>
      <c r="CM513" s="59">
        <f>IF('Baseline model'!$B$4="AY",0,IFERROR(P*INDEX('UWYr writing pattern'!$C$4:$C$18,MATCH('Baseline model'!$CL513,'UWYr writing pattern'!$A$4:$A$18,0)) / 25,CM512))</f>
        <v>0</v>
      </c>
      <c r="CN513" s="36">
        <f t="shared" si="153"/>
        <v>4.9188113988194206E-2</v>
      </c>
      <c r="CP513" s="34">
        <f t="shared" si="154"/>
        <v>7.4905757342427727E-4</v>
      </c>
      <c r="CQ513" s="31">
        <f>SUM($CP$9:CP513)*RLR</f>
        <v>119.94097426321407</v>
      </c>
      <c r="CR513" s="32"/>
      <c r="CS513" s="36">
        <f>CQ513-SUM($CU$9:CU513)</f>
        <v>5.2819144724768563</v>
      </c>
      <c r="CU513" s="31">
        <f t="shared" si="155"/>
        <v>3.990691891729526E-2</v>
      </c>
      <c r="CV513" s="36">
        <f>SUM($CU$9:CU513)*RRF</f>
        <v>80.261341853516043</v>
      </c>
      <c r="CW513" s="33"/>
      <c r="CX513" s="36">
        <f t="shared" si="140"/>
        <v>85.5432563259929</v>
      </c>
      <c r="CY513" s="33"/>
      <c r="CZ513" s="31">
        <f t="shared" si="141"/>
        <v>4.1318015750083127E-2</v>
      </c>
      <c r="DA513" s="31">
        <f t="shared" si="142"/>
        <v>3.697340130733799</v>
      </c>
      <c r="DB513" s="31">
        <f t="shared" si="143"/>
        <v>3.7386581464838819</v>
      </c>
      <c r="DC513" s="31">
        <f t="shared" si="144"/>
        <v>-1.5432563259928997</v>
      </c>
      <c r="DD513" s="31"/>
      <c r="DE513" s="33">
        <f t="shared" si="145"/>
        <v>0.95549216492281008</v>
      </c>
      <c r="DF513" s="33">
        <f t="shared" si="146"/>
        <v>1.0183720991189631</v>
      </c>
      <c r="DG513" s="3"/>
      <c r="DH513" s="33">
        <f t="shared" si="147"/>
        <v>0.99950811886011726</v>
      </c>
      <c r="DI513" s="93">
        <f t="shared" si="148"/>
        <v>0.97717730857490703</v>
      </c>
      <c r="DJ513" s="3">
        <f t="shared" si="149"/>
        <v>0.97733011777477552</v>
      </c>
      <c r="DL513" s="90">
        <f t="shared" si="158"/>
        <v>0</v>
      </c>
      <c r="DM513" s="91">
        <f t="shared" si="156"/>
        <v>0</v>
      </c>
      <c r="DN513" s="89">
        <f>SUM(DM$9:DM513)*RLR</f>
        <v>120</v>
      </c>
      <c r="DO513" s="90">
        <f>DN513-SUM(DP$9:DP513)</f>
        <v>2.7203858670269341</v>
      </c>
      <c r="DP513" s="89">
        <f t="shared" si="157"/>
        <v>2.0557072043024645E-2</v>
      </c>
      <c r="DQ513" s="90">
        <f>SUM(DP$9:DP513)*RRF</f>
        <v>82.095729893081142</v>
      </c>
      <c r="DS513" s="2">
        <f t="shared" si="150"/>
        <v>1.5</v>
      </c>
      <c r="DT513" s="2">
        <f t="shared" si="151"/>
        <v>0.75</v>
      </c>
    </row>
    <row r="514" spans="90:124" x14ac:dyDescent="0.25">
      <c r="CL514" s="14">
        <f t="shared" si="152"/>
        <v>5.05</v>
      </c>
      <c r="CM514" s="59">
        <f>IF('Baseline model'!$B$4="AY",0,IFERROR(P*INDEX('UWYr writing pattern'!$C$4:$C$18,MATCH('Baseline model'!$CL514,'UWYr writing pattern'!$A$4:$A$18,0)) / 25,CM513))</f>
        <v>0</v>
      </c>
      <c r="CN514" s="36">
        <f t="shared" si="153"/>
        <v>4.845029227837129E-2</v>
      </c>
      <c r="CP514" s="34">
        <f t="shared" si="154"/>
        <v>7.3782170982291317E-4</v>
      </c>
      <c r="CQ514" s="31">
        <f>SUM($CP$9:CP514)*RLR</f>
        <v>119.94185964926587</v>
      </c>
      <c r="CR514" s="32"/>
      <c r="CS514" s="36">
        <f>CQ514-SUM($CU$9:CU514)</f>
        <v>5.2431854999850742</v>
      </c>
      <c r="CU514" s="31">
        <f t="shared" si="155"/>
        <v>3.9614358543576422E-2</v>
      </c>
      <c r="CV514" s="36">
        <f>SUM($CU$9:CU514)*RRF</f>
        <v>80.289071904496552</v>
      </c>
      <c r="CW514" s="33"/>
      <c r="CX514" s="36">
        <f t="shared" si="140"/>
        <v>85.532257404481626</v>
      </c>
      <c r="CY514" s="33"/>
      <c r="CZ514" s="31">
        <f t="shared" si="141"/>
        <v>4.0698245513831881E-2</v>
      </c>
      <c r="DA514" s="31">
        <f t="shared" si="142"/>
        <v>3.6702298499895516</v>
      </c>
      <c r="DB514" s="31">
        <f t="shared" si="143"/>
        <v>3.7109280955033834</v>
      </c>
      <c r="DC514" s="31">
        <f t="shared" si="144"/>
        <v>-1.5322574044816264</v>
      </c>
      <c r="DD514" s="31"/>
      <c r="DE514" s="33">
        <f t="shared" si="145"/>
        <v>0.95582228457733986</v>
      </c>
      <c r="DF514" s="33">
        <f t="shared" si="146"/>
        <v>1.0182411595771623</v>
      </c>
      <c r="DG514" s="3"/>
      <c r="DH514" s="33">
        <f t="shared" si="147"/>
        <v>0.99951549707721554</v>
      </c>
      <c r="DI514" s="93">
        <f t="shared" si="148"/>
        <v>0.97734783847411499</v>
      </c>
      <c r="DJ514" s="3">
        <f t="shared" si="149"/>
        <v>0.97750014189146461</v>
      </c>
      <c r="DL514" s="90">
        <f t="shared" si="158"/>
        <v>0</v>
      </c>
      <c r="DM514" s="91">
        <f t="shared" si="156"/>
        <v>0</v>
      </c>
      <c r="DN514" s="89">
        <f>SUM(DM$9:DM514)*RLR</f>
        <v>120</v>
      </c>
      <c r="DO514" s="90">
        <f>DN514-SUM(DP$9:DP514)</f>
        <v>2.699982973024234</v>
      </c>
      <c r="DP514" s="89">
        <f t="shared" si="157"/>
        <v>2.0402894002702007E-2</v>
      </c>
      <c r="DQ514" s="90">
        <f>SUM(DP$9:DP514)*RRF</f>
        <v>82.110011918883032</v>
      </c>
      <c r="DS514" s="2">
        <f t="shared" si="150"/>
        <v>1.5</v>
      </c>
      <c r="DT514" s="2">
        <f t="shared" si="151"/>
        <v>0.75</v>
      </c>
    </row>
    <row r="515" spans="90:124" x14ac:dyDescent="0.25">
      <c r="CL515" s="14">
        <f t="shared" si="152"/>
        <v>5.0599999999999996</v>
      </c>
      <c r="CM515" s="59">
        <f>IF('Baseline model'!$B$4="AY",0,IFERROR(P*INDEX('UWYr writing pattern'!$C$4:$C$18,MATCH('Baseline model'!$CL515,'UWYr writing pattern'!$A$4:$A$18,0)) / 25,CM514))</f>
        <v>0</v>
      </c>
      <c r="CN515" s="36">
        <f t="shared" si="153"/>
        <v>4.7723537894195721E-2</v>
      </c>
      <c r="CP515" s="34">
        <f t="shared" si="154"/>
        <v>7.2675438417556942E-4</v>
      </c>
      <c r="CQ515" s="31">
        <f>SUM($CP$9:CP515)*RLR</f>
        <v>119.94273175452687</v>
      </c>
      <c r="CR515" s="32"/>
      <c r="CS515" s="36">
        <f>CQ515-SUM($CU$9:CU515)</f>
        <v>5.2047337139961911</v>
      </c>
      <c r="CU515" s="31">
        <f t="shared" si="155"/>
        <v>3.9323891249888054E-2</v>
      </c>
      <c r="CV515" s="36">
        <f>SUM($CU$9:CU515)*RRF</f>
        <v>80.31659862837148</v>
      </c>
      <c r="CW515" s="33"/>
      <c r="CX515" s="36">
        <f t="shared" si="140"/>
        <v>85.521332342367671</v>
      </c>
      <c r="CY515" s="33"/>
      <c r="CZ515" s="31">
        <f t="shared" si="141"/>
        <v>4.00877718311244E-2</v>
      </c>
      <c r="DA515" s="31">
        <f t="shared" si="142"/>
        <v>3.6433135997973336</v>
      </c>
      <c r="DB515" s="31">
        <f t="shared" si="143"/>
        <v>3.6834013716284582</v>
      </c>
      <c r="DC515" s="31">
        <f t="shared" si="144"/>
        <v>-1.5213323423676712</v>
      </c>
      <c r="DD515" s="31"/>
      <c r="DE515" s="33">
        <f t="shared" si="145"/>
        <v>0.95614998367108905</v>
      </c>
      <c r="DF515" s="33">
        <f t="shared" si="146"/>
        <v>1.0181110993139009</v>
      </c>
      <c r="DG515" s="3"/>
      <c r="DH515" s="33">
        <f t="shared" si="147"/>
        <v>0.99952276462105727</v>
      </c>
      <c r="DI515" s="93">
        <f t="shared" si="148"/>
        <v>0.97751709418326449</v>
      </c>
      <c r="DJ515" s="3">
        <f t="shared" si="149"/>
        <v>0.9776688908272787</v>
      </c>
      <c r="DL515" s="90">
        <f t="shared" si="158"/>
        <v>0</v>
      </c>
      <c r="DM515" s="91">
        <f t="shared" si="156"/>
        <v>0</v>
      </c>
      <c r="DN515" s="89">
        <f>SUM(DM$9:DM515)*RLR</f>
        <v>120</v>
      </c>
      <c r="DO515" s="90">
        <f>DN515-SUM(DP$9:DP515)</f>
        <v>2.6797331007265512</v>
      </c>
      <c r="DP515" s="89">
        <f t="shared" si="157"/>
        <v>2.0249872297681756E-2</v>
      </c>
      <c r="DQ515" s="90">
        <f>SUM(DP$9:DP515)*RRF</f>
        <v>82.124186829491407</v>
      </c>
      <c r="DS515" s="2">
        <f t="shared" si="150"/>
        <v>1.5</v>
      </c>
      <c r="DT515" s="2">
        <f t="shared" si="151"/>
        <v>0.75</v>
      </c>
    </row>
    <row r="516" spans="90:124" x14ac:dyDescent="0.25">
      <c r="CL516" s="14">
        <f t="shared" si="152"/>
        <v>5.07</v>
      </c>
      <c r="CM516" s="59">
        <f>IF('Baseline model'!$B$4="AY",0,IFERROR(P*INDEX('UWYr writing pattern'!$C$4:$C$18,MATCH('Baseline model'!$CL516,'UWYr writing pattern'!$A$4:$A$18,0)) / 25,CM515))</f>
        <v>0</v>
      </c>
      <c r="CN516" s="36">
        <f t="shared" si="153"/>
        <v>4.7007684825782783E-2</v>
      </c>
      <c r="CP516" s="34">
        <f t="shared" si="154"/>
        <v>7.1585306841293582E-4</v>
      </c>
      <c r="CQ516" s="31">
        <f>SUM($CP$9:CP516)*RLR</f>
        <v>119.94359077820897</v>
      </c>
      <c r="CR516" s="32"/>
      <c r="CS516" s="36">
        <f>CQ516-SUM($CU$9:CU516)</f>
        <v>5.1665572348233155</v>
      </c>
      <c r="CU516" s="31">
        <f t="shared" si="155"/>
        <v>3.9035502854971434E-2</v>
      </c>
      <c r="CV516" s="36">
        <f>SUM($CU$9:CU516)*RRF</f>
        <v>80.343923480369952</v>
      </c>
      <c r="CW516" s="33"/>
      <c r="CX516" s="36">
        <f t="shared" si="140"/>
        <v>85.510480715193268</v>
      </c>
      <c r="CY516" s="33"/>
      <c r="CZ516" s="31">
        <f t="shared" si="141"/>
        <v>3.9486455253657536E-2</v>
      </c>
      <c r="DA516" s="31">
        <f t="shared" si="142"/>
        <v>3.6165900643763207</v>
      </c>
      <c r="DB516" s="31">
        <f t="shared" si="143"/>
        <v>3.6560765196299783</v>
      </c>
      <c r="DC516" s="31">
        <f t="shared" si="144"/>
        <v>-1.5104807151932675</v>
      </c>
      <c r="DD516" s="31"/>
      <c r="DE516" s="33">
        <f t="shared" si="145"/>
        <v>0.95647527952821376</v>
      </c>
      <c r="DF516" s="33">
        <f t="shared" si="146"/>
        <v>1.0179819132761103</v>
      </c>
      <c r="DG516" s="3"/>
      <c r="DH516" s="33">
        <f t="shared" si="147"/>
        <v>0.99952992315174138</v>
      </c>
      <c r="DI516" s="93">
        <f t="shared" si="148"/>
        <v>0.97768508522303355</v>
      </c>
      <c r="DJ516" s="3">
        <f t="shared" si="149"/>
        <v>0.97783637414607416</v>
      </c>
      <c r="DL516" s="90">
        <f t="shared" si="158"/>
        <v>0</v>
      </c>
      <c r="DM516" s="91">
        <f t="shared" si="156"/>
        <v>0</v>
      </c>
      <c r="DN516" s="89">
        <f>SUM(DM$9:DM516)*RLR</f>
        <v>120</v>
      </c>
      <c r="DO516" s="90">
        <f>DN516-SUM(DP$9:DP516)</f>
        <v>2.6596351024710998</v>
      </c>
      <c r="DP516" s="89">
        <f t="shared" si="157"/>
        <v>2.0097998255449136E-2</v>
      </c>
      <c r="DQ516" s="90">
        <f>SUM(DP$9:DP516)*RRF</f>
        <v>82.138255428270227</v>
      </c>
      <c r="DS516" s="2">
        <f t="shared" si="150"/>
        <v>1.5</v>
      </c>
      <c r="DT516" s="2">
        <f t="shared" si="151"/>
        <v>0.75</v>
      </c>
    </row>
    <row r="517" spans="90:124" x14ac:dyDescent="0.25">
      <c r="CL517" s="14">
        <f t="shared" si="152"/>
        <v>5.08</v>
      </c>
      <c r="CM517" s="59">
        <f>IF('Baseline model'!$B$4="AY",0,IFERROR(P*INDEX('UWYr writing pattern'!$C$4:$C$18,MATCH('Baseline model'!$CL517,'UWYr writing pattern'!$A$4:$A$18,0)) / 25,CM516))</f>
        <v>0</v>
      </c>
      <c r="CN517" s="36">
        <f t="shared" si="153"/>
        <v>4.6302569553396039E-2</v>
      </c>
      <c r="CP517" s="34">
        <f t="shared" si="154"/>
        <v>7.0511527238674182E-4</v>
      </c>
      <c r="CQ517" s="31">
        <f>SUM($CP$9:CP517)*RLR</f>
        <v>119.94443691653582</v>
      </c>
      <c r="CR517" s="32"/>
      <c r="CS517" s="36">
        <f>CQ517-SUM($CU$9:CU517)</f>
        <v>5.1286541938889911</v>
      </c>
      <c r="CU517" s="31">
        <f t="shared" si="155"/>
        <v>3.8749179261174868E-2</v>
      </c>
      <c r="CV517" s="36">
        <f>SUM($CU$9:CU517)*RRF</f>
        <v>80.371047905852777</v>
      </c>
      <c r="CW517" s="33"/>
      <c r="CX517" s="36">
        <f t="shared" si="140"/>
        <v>85.499702099741768</v>
      </c>
      <c r="CY517" s="33"/>
      <c r="CZ517" s="31">
        <f t="shared" si="141"/>
        <v>3.8894158424852665E-2</v>
      </c>
      <c r="DA517" s="31">
        <f t="shared" si="142"/>
        <v>3.5900579357222937</v>
      </c>
      <c r="DB517" s="31">
        <f t="shared" si="143"/>
        <v>3.6289520941471465</v>
      </c>
      <c r="DC517" s="31">
        <f t="shared" si="144"/>
        <v>-1.4997020997417678</v>
      </c>
      <c r="DD517" s="31"/>
      <c r="DE517" s="33">
        <f t="shared" si="145"/>
        <v>0.95679818935539018</v>
      </c>
      <c r="DF517" s="33">
        <f t="shared" si="146"/>
        <v>1.0178535964254973</v>
      </c>
      <c r="DG517" s="3"/>
      <c r="DH517" s="33">
        <f t="shared" si="147"/>
        <v>0.9995369743044652</v>
      </c>
      <c r="DI517" s="93">
        <f t="shared" si="148"/>
        <v>0.97785182104296264</v>
      </c>
      <c r="DJ517" s="3">
        <f t="shared" si="149"/>
        <v>0.97800260133997852</v>
      </c>
      <c r="DL517" s="90">
        <f t="shared" si="158"/>
        <v>0</v>
      </c>
      <c r="DM517" s="91">
        <f t="shared" si="156"/>
        <v>0</v>
      </c>
      <c r="DN517" s="89">
        <f>SUM(DM$9:DM517)*RLR</f>
        <v>120</v>
      </c>
      <c r="DO517" s="90">
        <f>DN517-SUM(DP$9:DP517)</f>
        <v>2.6396878392025656</v>
      </c>
      <c r="DP517" s="89">
        <f t="shared" si="157"/>
        <v>1.9947263268533248E-2</v>
      </c>
      <c r="DQ517" s="90">
        <f>SUM(DP$9:DP517)*RRF</f>
        <v>82.152218512558193</v>
      </c>
      <c r="DS517" s="2">
        <f t="shared" si="150"/>
        <v>1.5</v>
      </c>
      <c r="DT517" s="2">
        <f t="shared" si="151"/>
        <v>0.75</v>
      </c>
    </row>
    <row r="518" spans="90:124" x14ac:dyDescent="0.25">
      <c r="CL518" s="14">
        <f t="shared" si="152"/>
        <v>5.09</v>
      </c>
      <c r="CM518" s="59">
        <f>IF('Baseline model'!$B$4="AY",0,IFERROR(P*INDEX('UWYr writing pattern'!$C$4:$C$18,MATCH('Baseline model'!$CL518,'UWYr writing pattern'!$A$4:$A$18,0)) / 25,CM517))</f>
        <v>0</v>
      </c>
      <c r="CN518" s="36">
        <f t="shared" si="153"/>
        <v>4.5608031010095099E-2</v>
      </c>
      <c r="CP518" s="34">
        <f t="shared" si="154"/>
        <v>6.9453854330094056E-4</v>
      </c>
      <c r="CQ518" s="31">
        <f>SUM($CP$9:CP518)*RLR</f>
        <v>119.94527036278778</v>
      </c>
      <c r="CR518" s="32"/>
      <c r="CS518" s="36">
        <f>CQ518-SUM($CU$9:CU518)</f>
        <v>5.0910227336867848</v>
      </c>
      <c r="CU518" s="31">
        <f t="shared" si="155"/>
        <v>3.8464906454167433E-2</v>
      </c>
      <c r="CV518" s="36">
        <f>SUM($CU$9:CU518)*RRF</f>
        <v>80.397973340370697</v>
      </c>
      <c r="CW518" s="33"/>
      <c r="CX518" s="36">
        <f t="shared" si="140"/>
        <v>85.488996074057482</v>
      </c>
      <c r="CY518" s="33"/>
      <c r="CZ518" s="31">
        <f t="shared" si="141"/>
        <v>3.831074604847988E-2</v>
      </c>
      <c r="DA518" s="31">
        <f t="shared" si="142"/>
        <v>3.563715913580749</v>
      </c>
      <c r="DB518" s="31">
        <f t="shared" si="143"/>
        <v>3.602026659629229</v>
      </c>
      <c r="DC518" s="31">
        <f t="shared" si="144"/>
        <v>-1.4889960740574821</v>
      </c>
      <c r="DD518" s="31"/>
      <c r="DE518" s="33">
        <f t="shared" si="145"/>
        <v>0.95711873024250826</v>
      </c>
      <c r="DF518" s="33">
        <f t="shared" si="146"/>
        <v>1.0177261437387795</v>
      </c>
      <c r="DG518" s="3"/>
      <c r="DH518" s="33">
        <f t="shared" si="147"/>
        <v>0.9995439196898982</v>
      </c>
      <c r="DI518" s="93">
        <f t="shared" si="148"/>
        <v>0.97801731102198552</v>
      </c>
      <c r="DJ518" s="3">
        <f t="shared" si="149"/>
        <v>0.9781675818299288</v>
      </c>
      <c r="DL518" s="90">
        <f t="shared" si="158"/>
        <v>0</v>
      </c>
      <c r="DM518" s="91">
        <f t="shared" si="156"/>
        <v>0</v>
      </c>
      <c r="DN518" s="89">
        <f>SUM(DM$9:DM518)*RLR</f>
        <v>120</v>
      </c>
      <c r="DO518" s="90">
        <f>DN518-SUM(DP$9:DP518)</f>
        <v>2.6198901804085466</v>
      </c>
      <c r="DP518" s="89">
        <f t="shared" si="157"/>
        <v>1.9797658794019242E-2</v>
      </c>
      <c r="DQ518" s="90">
        <f>SUM(DP$9:DP518)*RRF</f>
        <v>82.166076873714019</v>
      </c>
      <c r="DS518" s="2">
        <f t="shared" si="150"/>
        <v>1.5</v>
      </c>
      <c r="DT518" s="2">
        <f t="shared" si="151"/>
        <v>0.75</v>
      </c>
    </row>
    <row r="519" spans="90:124" x14ac:dyDescent="0.25">
      <c r="CL519" s="14">
        <f t="shared" si="152"/>
        <v>5.0999999999999996</v>
      </c>
      <c r="CM519" s="59">
        <f>IF('Baseline model'!$B$4="AY",0,IFERROR(P*INDEX('UWYr writing pattern'!$C$4:$C$18,MATCH('Baseline model'!$CL519,'UWYr writing pattern'!$A$4:$A$18,0)) / 25,CM518))</f>
        <v>0</v>
      </c>
      <c r="CN519" s="36">
        <f t="shared" si="153"/>
        <v>4.4923910544943671E-2</v>
      </c>
      <c r="CP519" s="34">
        <f t="shared" si="154"/>
        <v>6.8412046515142657E-4</v>
      </c>
      <c r="CQ519" s="31">
        <f>SUM($CP$9:CP519)*RLR</f>
        <v>119.94609130734597</v>
      </c>
      <c r="CR519" s="32"/>
      <c r="CS519" s="36">
        <f>CQ519-SUM($CU$9:CU519)</f>
        <v>5.0536610077423205</v>
      </c>
      <c r="CU519" s="31">
        <f t="shared" si="155"/>
        <v>3.8182670502650888E-2</v>
      </c>
      <c r="CV519" s="36">
        <f>SUM($CU$9:CU519)*RRF</f>
        <v>80.424701209722542</v>
      </c>
      <c r="CW519" s="33"/>
      <c r="CX519" s="36">
        <f t="shared" si="140"/>
        <v>85.478362217464863</v>
      </c>
      <c r="CY519" s="33"/>
      <c r="CZ519" s="31">
        <f t="shared" si="141"/>
        <v>3.7736084857752678E-2</v>
      </c>
      <c r="DA519" s="31">
        <f t="shared" si="142"/>
        <v>3.5375627054196239</v>
      </c>
      <c r="DB519" s="31">
        <f t="shared" si="143"/>
        <v>3.5752987902773765</v>
      </c>
      <c r="DC519" s="31">
        <f t="shared" si="144"/>
        <v>-1.4783622174648627</v>
      </c>
      <c r="DD519" s="31"/>
      <c r="DE519" s="33">
        <f t="shared" si="145"/>
        <v>0.9574369191633636</v>
      </c>
      <c r="DF519" s="33">
        <f t="shared" si="146"/>
        <v>1.0175995502079149</v>
      </c>
      <c r="DG519" s="3"/>
      <c r="DH519" s="33">
        <f t="shared" si="147"/>
        <v>0.99955076089454975</v>
      </c>
      <c r="DI519" s="93">
        <f t="shared" si="148"/>
        <v>0.97818156446895721</v>
      </c>
      <c r="DJ519" s="3">
        <f t="shared" si="149"/>
        <v>0.97833132496620423</v>
      </c>
      <c r="DL519" s="90">
        <f t="shared" si="158"/>
        <v>0</v>
      </c>
      <c r="DM519" s="91">
        <f t="shared" si="156"/>
        <v>0</v>
      </c>
      <c r="DN519" s="89">
        <f>SUM(DM$9:DM519)*RLR</f>
        <v>120</v>
      </c>
      <c r="DO519" s="90">
        <f>DN519-SUM(DP$9:DP519)</f>
        <v>2.6002410040554764</v>
      </c>
      <c r="DP519" s="89">
        <f t="shared" si="157"/>
        <v>1.96491763530641E-2</v>
      </c>
      <c r="DQ519" s="90">
        <f>SUM(DP$9:DP519)*RRF</f>
        <v>82.179831297161158</v>
      </c>
      <c r="DS519" s="2">
        <f t="shared" si="150"/>
        <v>1.5</v>
      </c>
      <c r="DT519" s="2">
        <f t="shared" si="151"/>
        <v>0.75</v>
      </c>
    </row>
    <row r="520" spans="90:124" x14ac:dyDescent="0.25">
      <c r="CL520" s="14">
        <f t="shared" si="152"/>
        <v>5.1100000000000003</v>
      </c>
      <c r="CM520" s="59">
        <f>IF('Baseline model'!$B$4="AY",0,IFERROR(P*INDEX('UWYr writing pattern'!$C$4:$C$18,MATCH('Baseline model'!$CL520,'UWYr writing pattern'!$A$4:$A$18,0)) / 25,CM519))</f>
        <v>0</v>
      </c>
      <c r="CN520" s="36">
        <f t="shared" si="153"/>
        <v>4.4250051886769518E-2</v>
      </c>
      <c r="CP520" s="34">
        <f t="shared" si="154"/>
        <v>6.7385865817415509E-4</v>
      </c>
      <c r="CQ520" s="31">
        <f>SUM($CP$9:CP520)*RLR</f>
        <v>119.94689993773578</v>
      </c>
      <c r="CR520" s="32"/>
      <c r="CS520" s="36">
        <f>CQ520-SUM($CU$9:CU520)</f>
        <v>5.0165671805740715</v>
      </c>
      <c r="CU520" s="31">
        <f t="shared" si="155"/>
        <v>3.7902457558067405E-2</v>
      </c>
      <c r="CV520" s="36">
        <f>SUM($CU$9:CU520)*RRF</f>
        <v>80.451232930013191</v>
      </c>
      <c r="CW520" s="33"/>
      <c r="CX520" s="36">
        <f t="shared" si="140"/>
        <v>85.467800110587262</v>
      </c>
      <c r="CY520" s="33"/>
      <c r="CZ520" s="31">
        <f t="shared" si="141"/>
        <v>3.7170043584886389E-2</v>
      </c>
      <c r="DA520" s="31">
        <f t="shared" si="142"/>
        <v>3.5115970264018497</v>
      </c>
      <c r="DB520" s="31">
        <f t="shared" si="143"/>
        <v>3.5487670699867362</v>
      </c>
      <c r="DC520" s="31">
        <f t="shared" si="144"/>
        <v>-1.4678001105872625</v>
      </c>
      <c r="DD520" s="31"/>
      <c r="DE520" s="33">
        <f t="shared" si="145"/>
        <v>0.95775277297634753</v>
      </c>
      <c r="DF520" s="33">
        <f t="shared" si="146"/>
        <v>1.0174738108403245</v>
      </c>
      <c r="DG520" s="3"/>
      <c r="DH520" s="33">
        <f t="shared" si="147"/>
        <v>0.99955749948113148</v>
      </c>
      <c r="DI520" s="93">
        <f t="shared" si="148"/>
        <v>0.97834459062317736</v>
      </c>
      <c r="DJ520" s="3">
        <f t="shared" si="149"/>
        <v>0.97849384002895778</v>
      </c>
      <c r="DL520" s="90">
        <f t="shared" si="158"/>
        <v>0</v>
      </c>
      <c r="DM520" s="91">
        <f t="shared" si="156"/>
        <v>0</v>
      </c>
      <c r="DN520" s="89">
        <f>SUM(DM$9:DM520)*RLR</f>
        <v>120</v>
      </c>
      <c r="DO520" s="90">
        <f>DN520-SUM(DP$9:DP520)</f>
        <v>2.5807391965250588</v>
      </c>
      <c r="DP520" s="89">
        <f t="shared" si="157"/>
        <v>1.9501807530416075E-2</v>
      </c>
      <c r="DQ520" s="90">
        <f>SUM(DP$9:DP520)*RRF</f>
        <v>82.19348256243245</v>
      </c>
      <c r="DS520" s="2">
        <f t="shared" si="150"/>
        <v>1.5</v>
      </c>
      <c r="DT520" s="2">
        <f t="shared" si="151"/>
        <v>0.75</v>
      </c>
    </row>
    <row r="521" spans="90:124" x14ac:dyDescent="0.25">
      <c r="CL521" s="14">
        <f t="shared" si="152"/>
        <v>5.12</v>
      </c>
      <c r="CM521" s="59">
        <f>IF('Baseline model'!$B$4="AY",0,IFERROR(P*INDEX('UWYr writing pattern'!$C$4:$C$18,MATCH('Baseline model'!$CL521,'UWYr writing pattern'!$A$4:$A$18,0)) / 25,CM520))</f>
        <v>0</v>
      </c>
      <c r="CN521" s="36">
        <f t="shared" si="153"/>
        <v>4.3586301108467972E-2</v>
      </c>
      <c r="CP521" s="34">
        <f t="shared" si="154"/>
        <v>6.6375077830154285E-4</v>
      </c>
      <c r="CQ521" s="31">
        <f>SUM($CP$9:CP521)*RLR</f>
        <v>119.94769643866974</v>
      </c>
      <c r="CR521" s="32"/>
      <c r="CS521" s="36">
        <f>CQ521-SUM($CU$9:CU521)</f>
        <v>4.9797394276537261</v>
      </c>
      <c r="CU521" s="31">
        <f t="shared" si="155"/>
        <v>3.7624253854305539E-2</v>
      </c>
      <c r="CV521" s="36">
        <f>SUM($CU$9:CU521)*RRF</f>
        <v>80.477569907711199</v>
      </c>
      <c r="CW521" s="33"/>
      <c r="CX521" s="36">
        <f t="shared" ref="CX521:CX584" si="159">CS521+CV521</f>
        <v>85.457309335364926</v>
      </c>
      <c r="CY521" s="33"/>
      <c r="CZ521" s="31">
        <f t="shared" ref="CZ521:CZ584" si="160" xml:space="preserve"> CN521*RLR*RRF</f>
        <v>3.6612492931113093E-2</v>
      </c>
      <c r="DA521" s="31">
        <f t="shared" ref="DA521:DA584" si="161">CS521*RRF</f>
        <v>3.4858175993576079</v>
      </c>
      <c r="DB521" s="31">
        <f t="shared" ref="DB521:DB584" si="162">CZ521+DA521</f>
        <v>3.5224300922887211</v>
      </c>
      <c r="DC521" s="31">
        <f t="shared" ref="DC521:DC584" si="163">P*RLR*RRF - CX521</f>
        <v>-1.4573093353649256</v>
      </c>
      <c r="DD521" s="31"/>
      <c r="DE521" s="33">
        <f t="shared" ref="DE521:DE584" si="164">CV521/(P*RLR*RRF)</f>
        <v>0.9580663084251333</v>
      </c>
      <c r="DF521" s="33">
        <f t="shared" ref="DF521:DF584" si="165">CX521/(P*RLR*RRF)</f>
        <v>1.0173489206591062</v>
      </c>
      <c r="DG521" s="3"/>
      <c r="DH521" s="33">
        <f t="shared" ref="DH521:DH584" si="166">CQ521/(P*RLR)</f>
        <v>0.99956413698891444</v>
      </c>
      <c r="DI521" s="93">
        <f t="shared" ref="DI521:DI584" si="167">(1-EXP(-CL521*kp))</f>
        <v>0.97850639865491007</v>
      </c>
      <c r="DJ521" s="3">
        <f t="shared" ref="DJ521:DJ584" si="168">DQ521/(P*RLR*RRF)</f>
        <v>0.97865513622874067</v>
      </c>
      <c r="DL521" s="90">
        <f t="shared" si="158"/>
        <v>0</v>
      </c>
      <c r="DM521" s="91">
        <f t="shared" si="156"/>
        <v>0</v>
      </c>
      <c r="DN521" s="89">
        <f>SUM(DM$9:DM521)*RLR</f>
        <v>120</v>
      </c>
      <c r="DO521" s="90">
        <f>DN521-SUM(DP$9:DP521)</f>
        <v>2.5613836525511147</v>
      </c>
      <c r="DP521" s="89">
        <f t="shared" si="157"/>
        <v>1.935554397393794E-2</v>
      </c>
      <c r="DQ521" s="90">
        <f>SUM(DP$9:DP521)*RRF</f>
        <v>82.20703144321422</v>
      </c>
      <c r="DS521" s="2">
        <f t="shared" ref="DS521:DS584" si="169">ker</f>
        <v>1.5</v>
      </c>
      <c r="DT521" s="2">
        <f t="shared" ref="DT521:DT584" si="170">kp</f>
        <v>0.75</v>
      </c>
    </row>
    <row r="522" spans="90:124" x14ac:dyDescent="0.25">
      <c r="CL522" s="14">
        <f t="shared" ref="CL522:CL585" si="171">ROUND(CL521+delt.t,3)</f>
        <v>5.13</v>
      </c>
      <c r="CM522" s="59">
        <f>IF('Baseline model'!$B$4="AY",0,IFERROR(P*INDEX('UWYr writing pattern'!$C$4:$C$18,MATCH('Baseline model'!$CL522,'UWYr writing pattern'!$A$4:$A$18,0)) / 25,CM521))</f>
        <v>0</v>
      </c>
      <c r="CN522" s="36">
        <f t="shared" ref="CN522:CN585" si="172">CN521-CP522+CM522</f>
        <v>4.2932506591840953E-2</v>
      </c>
      <c r="CP522" s="34">
        <f t="shared" ref="CP522:CP585" si="173">CN521*ker*delt.t</f>
        <v>6.5379451662701956E-4</v>
      </c>
      <c r="CQ522" s="31">
        <f>SUM($CP$9:CP522)*RLR</f>
        <v>119.94848099208969</v>
      </c>
      <c r="CR522" s="32"/>
      <c r="CS522" s="36">
        <f>CQ522-SUM($CU$9:CU522)</f>
        <v>4.9431759353662699</v>
      </c>
      <c r="CU522" s="31">
        <f t="shared" ref="CU522:CU585" si="174">CS521*kp*delt.t</f>
        <v>3.7348045707402945E-2</v>
      </c>
      <c r="CV522" s="36">
        <f>SUM($CU$9:CU522)*RRF</f>
        <v>80.503713539706382</v>
      </c>
      <c r="CW522" s="33"/>
      <c r="CX522" s="36">
        <f t="shared" si="159"/>
        <v>85.446889475072652</v>
      </c>
      <c r="CY522" s="33"/>
      <c r="CZ522" s="31">
        <f t="shared" si="160"/>
        <v>3.6063305537146401E-2</v>
      </c>
      <c r="DA522" s="31">
        <f t="shared" si="161"/>
        <v>3.4602231547563886</v>
      </c>
      <c r="DB522" s="31">
        <f t="shared" si="162"/>
        <v>3.4962864602935348</v>
      </c>
      <c r="DC522" s="31">
        <f t="shared" si="163"/>
        <v>-1.446889475072652</v>
      </c>
      <c r="DD522" s="31"/>
      <c r="DE522" s="33">
        <f t="shared" si="164"/>
        <v>0.95837754213936166</v>
      </c>
      <c r="DF522" s="33">
        <f t="shared" si="165"/>
        <v>1.017224874703246</v>
      </c>
      <c r="DG522" s="3"/>
      <c r="DH522" s="33">
        <f t="shared" si="166"/>
        <v>0.99957067493408069</v>
      </c>
      <c r="DI522" s="93">
        <f t="shared" si="167"/>
        <v>0.97866699766589993</v>
      </c>
      <c r="DJ522" s="3">
        <f t="shared" si="168"/>
        <v>0.97881522270702503</v>
      </c>
      <c r="DL522" s="90">
        <f t="shared" si="158"/>
        <v>0</v>
      </c>
      <c r="DM522" s="91">
        <f t="shared" ref="DM522:DM585" si="175">DL521*P*delt.t</f>
        <v>0</v>
      </c>
      <c r="DN522" s="89">
        <f>SUM(DM$9:DM522)*RLR</f>
        <v>120</v>
      </c>
      <c r="DO522" s="90">
        <f>DN522-SUM(DP$9:DP522)</f>
        <v>2.5421732751569834</v>
      </c>
      <c r="DP522" s="89">
        <f t="shared" ref="DP522:DP585" si="176">DO521*kp*delt.t</f>
        <v>1.9210377394133362E-2</v>
      </c>
      <c r="DQ522" s="90">
        <f>SUM(DP$9:DP522)*RRF</f>
        <v>82.2204787073901</v>
      </c>
      <c r="DS522" s="2">
        <f t="shared" si="169"/>
        <v>1.5</v>
      </c>
      <c r="DT522" s="2">
        <f t="shared" si="170"/>
        <v>0.75</v>
      </c>
    </row>
    <row r="523" spans="90:124" x14ac:dyDescent="0.25">
      <c r="CL523" s="14">
        <f t="shared" si="171"/>
        <v>5.14</v>
      </c>
      <c r="CM523" s="59">
        <f>IF('Baseline model'!$B$4="AY",0,IFERROR(P*INDEX('UWYr writing pattern'!$C$4:$C$18,MATCH('Baseline model'!$CL523,'UWYr writing pattern'!$A$4:$A$18,0)) / 25,CM522))</f>
        <v>0</v>
      </c>
      <c r="CN523" s="36">
        <f t="shared" si="172"/>
        <v>4.2288518992963341E-2</v>
      </c>
      <c r="CP523" s="34">
        <f t="shared" si="173"/>
        <v>6.4398759887761433E-4</v>
      </c>
      <c r="CQ523" s="31">
        <f>SUM($CP$9:CP523)*RLR</f>
        <v>119.94925377720834</v>
      </c>
      <c r="CR523" s="32"/>
      <c r="CS523" s="36">
        <f>CQ523-SUM($CU$9:CU523)</f>
        <v>4.906874900969683</v>
      </c>
      <c r="CU523" s="31">
        <f t="shared" si="174"/>
        <v>3.7073819515247027E-2</v>
      </c>
      <c r="CV523" s="36">
        <f>SUM($CU$9:CU523)*RRF</f>
        <v>80.529665213367053</v>
      </c>
      <c r="CW523" s="33"/>
      <c r="CX523" s="36">
        <f t="shared" si="159"/>
        <v>85.436540114336736</v>
      </c>
      <c r="CY523" s="33"/>
      <c r="CZ523" s="31">
        <f t="shared" si="160"/>
        <v>3.5522355954089202E-2</v>
      </c>
      <c r="DA523" s="31">
        <f t="shared" si="161"/>
        <v>3.434812430678778</v>
      </c>
      <c r="DB523" s="31">
        <f t="shared" si="162"/>
        <v>3.4703347866328671</v>
      </c>
      <c r="DC523" s="31">
        <f t="shared" si="163"/>
        <v>-1.4365401143367365</v>
      </c>
      <c r="DD523" s="31"/>
      <c r="DE523" s="33">
        <f t="shared" si="164"/>
        <v>0.95868649063532207</v>
      </c>
      <c r="DF523" s="33">
        <f t="shared" si="165"/>
        <v>1.0171016680278182</v>
      </c>
      <c r="DG523" s="3"/>
      <c r="DH523" s="33">
        <f t="shared" si="166"/>
        <v>0.9995771148100695</v>
      </c>
      <c r="DI523" s="93">
        <f t="shared" si="167"/>
        <v>0.97882639668988347</v>
      </c>
      <c r="DJ523" s="3">
        <f t="shared" si="168"/>
        <v>0.9789741085367224</v>
      </c>
      <c r="DL523" s="90">
        <f t="shared" ref="DL523:DL586" si="177">DL522-DM523+CM523</f>
        <v>0</v>
      </c>
      <c r="DM523" s="91">
        <f t="shared" si="175"/>
        <v>0</v>
      </c>
      <c r="DN523" s="89">
        <f>SUM(DM$9:DM523)*RLR</f>
        <v>120</v>
      </c>
      <c r="DO523" s="90">
        <f>DN523-SUM(DP$9:DP523)</f>
        <v>2.5231069755933078</v>
      </c>
      <c r="DP523" s="89">
        <f t="shared" si="176"/>
        <v>1.9066299563677377E-2</v>
      </c>
      <c r="DQ523" s="90">
        <f>SUM(DP$9:DP523)*RRF</f>
        <v>82.233825117084677</v>
      </c>
      <c r="DS523" s="2">
        <f t="shared" si="169"/>
        <v>1.5</v>
      </c>
      <c r="DT523" s="2">
        <f t="shared" si="170"/>
        <v>0.75</v>
      </c>
    </row>
    <row r="524" spans="90:124" x14ac:dyDescent="0.25">
      <c r="CL524" s="14">
        <f t="shared" si="171"/>
        <v>5.15</v>
      </c>
      <c r="CM524" s="59">
        <f>IF('Baseline model'!$B$4="AY",0,IFERROR(P*INDEX('UWYr writing pattern'!$C$4:$C$18,MATCH('Baseline model'!$CL524,'UWYr writing pattern'!$A$4:$A$18,0)) / 25,CM523))</f>
        <v>0</v>
      </c>
      <c r="CN524" s="36">
        <f t="shared" si="172"/>
        <v>4.1654191208068889E-2</v>
      </c>
      <c r="CP524" s="34">
        <f t="shared" si="173"/>
        <v>6.3432778489445007E-4</v>
      </c>
      <c r="CQ524" s="31">
        <f>SUM($CP$9:CP524)*RLR</f>
        <v>119.95001497055021</v>
      </c>
      <c r="CR524" s="32"/>
      <c r="CS524" s="36">
        <f>CQ524-SUM($CU$9:CU524)</f>
        <v>4.8708345325542837</v>
      </c>
      <c r="CU524" s="31">
        <f t="shared" si="174"/>
        <v>3.6801561757272623E-2</v>
      </c>
      <c r="CV524" s="36">
        <f>SUM($CU$9:CU524)*RRF</f>
        <v>80.555426306597141</v>
      </c>
      <c r="CW524" s="33"/>
      <c r="CX524" s="36">
        <f t="shared" si="159"/>
        <v>85.426260839151425</v>
      </c>
      <c r="CY524" s="33"/>
      <c r="CZ524" s="31">
        <f t="shared" si="160"/>
        <v>3.4989520614777864E-2</v>
      </c>
      <c r="DA524" s="31">
        <f t="shared" si="161"/>
        <v>3.4095841727879983</v>
      </c>
      <c r="DB524" s="31">
        <f t="shared" si="162"/>
        <v>3.4445736934027762</v>
      </c>
      <c r="DC524" s="31">
        <f t="shared" si="163"/>
        <v>-1.4262608391514249</v>
      </c>
      <c r="DD524" s="31"/>
      <c r="DE524" s="33">
        <f t="shared" si="164"/>
        <v>0.95899317031663267</v>
      </c>
      <c r="DF524" s="33">
        <f t="shared" si="165"/>
        <v>1.0169792957041837</v>
      </c>
      <c r="DG524" s="3"/>
      <c r="DH524" s="33">
        <f t="shared" si="166"/>
        <v>0.99958345808791849</v>
      </c>
      <c r="DI524" s="93">
        <f t="shared" si="167"/>
        <v>0.978984604693098</v>
      </c>
      <c r="DJ524" s="3">
        <f t="shared" si="168"/>
        <v>0.97913180272269695</v>
      </c>
      <c r="DL524" s="90">
        <f t="shared" si="177"/>
        <v>0</v>
      </c>
      <c r="DM524" s="91">
        <f t="shared" si="175"/>
        <v>0</v>
      </c>
      <c r="DN524" s="89">
        <f>SUM(DM$9:DM524)*RLR</f>
        <v>120</v>
      </c>
      <c r="DO524" s="90">
        <f>DN524-SUM(DP$9:DP524)</f>
        <v>2.5041836732763585</v>
      </c>
      <c r="DP524" s="89">
        <f t="shared" si="176"/>
        <v>1.892330231694981E-2</v>
      </c>
      <c r="DQ524" s="90">
        <f>SUM(DP$9:DP524)*RRF</f>
        <v>82.247071428706548</v>
      </c>
      <c r="DS524" s="2">
        <f t="shared" si="169"/>
        <v>1.5</v>
      </c>
      <c r="DT524" s="2">
        <f t="shared" si="170"/>
        <v>0.75</v>
      </c>
    </row>
    <row r="525" spans="90:124" x14ac:dyDescent="0.25">
      <c r="CL525" s="14">
        <f t="shared" si="171"/>
        <v>5.16</v>
      </c>
      <c r="CM525" s="59">
        <f>IF('Baseline model'!$B$4="AY",0,IFERROR(P*INDEX('UWYr writing pattern'!$C$4:$C$18,MATCH('Baseline model'!$CL525,'UWYr writing pattern'!$A$4:$A$18,0)) / 25,CM524))</f>
        <v>0</v>
      </c>
      <c r="CN525" s="36">
        <f t="shared" si="172"/>
        <v>4.1029378339947853E-2</v>
      </c>
      <c r="CP525" s="34">
        <f t="shared" si="173"/>
        <v>6.2481286812103337E-4</v>
      </c>
      <c r="CQ525" s="31">
        <f>SUM($CP$9:CP525)*RLR</f>
        <v>119.95076474599196</v>
      </c>
      <c r="CR525" s="32"/>
      <c r="CS525" s="36">
        <f>CQ525-SUM($CU$9:CU525)</f>
        <v>4.8350530490018713</v>
      </c>
      <c r="CU525" s="31">
        <f t="shared" si="174"/>
        <v>3.6531258994157129E-2</v>
      </c>
      <c r="CV525" s="36">
        <f>SUM($CU$9:CU525)*RRF</f>
        <v>80.580998187893059</v>
      </c>
      <c r="CW525" s="33"/>
      <c r="CX525" s="36">
        <f t="shared" si="159"/>
        <v>85.41605123689493</v>
      </c>
      <c r="CY525" s="33"/>
      <c r="CZ525" s="31">
        <f t="shared" si="160"/>
        <v>3.446467780555619E-2</v>
      </c>
      <c r="DA525" s="31">
        <f t="shared" si="161"/>
        <v>3.3845371343013095</v>
      </c>
      <c r="DB525" s="31">
        <f t="shared" si="162"/>
        <v>3.4190018121068659</v>
      </c>
      <c r="DC525" s="31">
        <f t="shared" si="163"/>
        <v>-1.4160512368949298</v>
      </c>
      <c r="DD525" s="31"/>
      <c r="DE525" s="33">
        <f t="shared" si="164"/>
        <v>0.95929759747491739</v>
      </c>
      <c r="DF525" s="33">
        <f t="shared" si="165"/>
        <v>1.0168577528201777</v>
      </c>
      <c r="DG525" s="3"/>
      <c r="DH525" s="33">
        <f t="shared" si="166"/>
        <v>0.9995897062165997</v>
      </c>
      <c r="DI525" s="93">
        <f t="shared" si="167"/>
        <v>0.97914163057478532</v>
      </c>
      <c r="DJ525" s="3">
        <f t="shared" si="168"/>
        <v>0.9792883142022768</v>
      </c>
      <c r="DL525" s="90">
        <f t="shared" si="177"/>
        <v>0</v>
      </c>
      <c r="DM525" s="91">
        <f t="shared" si="175"/>
        <v>0</v>
      </c>
      <c r="DN525" s="89">
        <f>SUM(DM$9:DM525)*RLR</f>
        <v>120</v>
      </c>
      <c r="DO525" s="90">
        <f>DN525-SUM(DP$9:DP525)</f>
        <v>2.4854022957267858</v>
      </c>
      <c r="DP525" s="89">
        <f t="shared" si="176"/>
        <v>1.8781377549572688E-2</v>
      </c>
      <c r="DQ525" s="90">
        <f>SUM(DP$9:DP525)*RRF</f>
        <v>82.260218392991248</v>
      </c>
      <c r="DS525" s="2">
        <f t="shared" si="169"/>
        <v>1.5</v>
      </c>
      <c r="DT525" s="2">
        <f t="shared" si="170"/>
        <v>0.75</v>
      </c>
    </row>
    <row r="526" spans="90:124" x14ac:dyDescent="0.25">
      <c r="CL526" s="14">
        <f t="shared" si="171"/>
        <v>5.17</v>
      </c>
      <c r="CM526" s="59">
        <f>IF('Baseline model'!$B$4="AY",0,IFERROR(P*INDEX('UWYr writing pattern'!$C$4:$C$18,MATCH('Baseline model'!$CL526,'UWYr writing pattern'!$A$4:$A$18,0)) / 25,CM525))</f>
        <v>0</v>
      </c>
      <c r="CN526" s="36">
        <f t="shared" si="172"/>
        <v>4.0413937664848638E-2</v>
      </c>
      <c r="CP526" s="34">
        <f t="shared" si="173"/>
        <v>6.1544067509921782E-4</v>
      </c>
      <c r="CQ526" s="31">
        <f>SUM($CP$9:CP526)*RLR</f>
        <v>119.95150327480209</v>
      </c>
      <c r="CR526" s="32"/>
      <c r="CS526" s="36">
        <f>CQ526-SUM($CU$9:CU526)</f>
        <v>4.799528679944487</v>
      </c>
      <c r="CU526" s="31">
        <f t="shared" si="174"/>
        <v>3.6262897867514035E-2</v>
      </c>
      <c r="CV526" s="36">
        <f>SUM($CU$9:CU526)*RRF</f>
        <v>80.60638221640032</v>
      </c>
      <c r="CW526" s="33"/>
      <c r="CX526" s="36">
        <f t="shared" si="159"/>
        <v>85.405910896344807</v>
      </c>
      <c r="CY526" s="33"/>
      <c r="CZ526" s="31">
        <f t="shared" si="160"/>
        <v>3.3947707638472852E-2</v>
      </c>
      <c r="DA526" s="31">
        <f t="shared" si="161"/>
        <v>3.3596700759611409</v>
      </c>
      <c r="DB526" s="31">
        <f t="shared" si="162"/>
        <v>3.3936177835996135</v>
      </c>
      <c r="DC526" s="31">
        <f t="shared" si="163"/>
        <v>-1.4059108963448068</v>
      </c>
      <c r="DD526" s="31"/>
      <c r="DE526" s="33">
        <f t="shared" si="164"/>
        <v>0.95959978829047998</v>
      </c>
      <c r="DF526" s="33">
        <f t="shared" si="165"/>
        <v>1.0167370344802953</v>
      </c>
      <c r="DG526" s="3"/>
      <c r="DH526" s="33">
        <f t="shared" si="166"/>
        <v>0.99959586062335082</v>
      </c>
      <c r="DI526" s="93">
        <f t="shared" si="167"/>
        <v>0.97929748316769261</v>
      </c>
      <c r="DJ526" s="3">
        <f t="shared" si="168"/>
        <v>0.97944365184575966</v>
      </c>
      <c r="DL526" s="90">
        <f t="shared" si="177"/>
        <v>0</v>
      </c>
      <c r="DM526" s="91">
        <f t="shared" si="175"/>
        <v>0</v>
      </c>
      <c r="DN526" s="89">
        <f>SUM(DM$9:DM526)*RLR</f>
        <v>120</v>
      </c>
      <c r="DO526" s="90">
        <f>DN526-SUM(DP$9:DP526)</f>
        <v>2.4667617785088396</v>
      </c>
      <c r="DP526" s="89">
        <f t="shared" si="176"/>
        <v>1.8640517217950896E-2</v>
      </c>
      <c r="DQ526" s="90">
        <f>SUM(DP$9:DP526)*RRF</f>
        <v>82.273266755043807</v>
      </c>
      <c r="DS526" s="2">
        <f t="shared" si="169"/>
        <v>1.5</v>
      </c>
      <c r="DT526" s="2">
        <f t="shared" si="170"/>
        <v>0.75</v>
      </c>
    </row>
    <row r="527" spans="90:124" x14ac:dyDescent="0.25">
      <c r="CL527" s="14">
        <f t="shared" si="171"/>
        <v>5.18</v>
      </c>
      <c r="CM527" s="59">
        <f>IF('Baseline model'!$B$4="AY",0,IFERROR(P*INDEX('UWYr writing pattern'!$C$4:$C$18,MATCH('Baseline model'!$CL527,'UWYr writing pattern'!$A$4:$A$18,0)) / 25,CM526))</f>
        <v>0</v>
      </c>
      <c r="CN527" s="36">
        <f t="shared" si="172"/>
        <v>3.9807728599875906E-2</v>
      </c>
      <c r="CP527" s="34">
        <f t="shared" si="173"/>
        <v>6.0620906497272958E-4</v>
      </c>
      <c r="CQ527" s="31">
        <f>SUM($CP$9:CP527)*RLR</f>
        <v>119.95223072568005</v>
      </c>
      <c r="CR527" s="32"/>
      <c r="CS527" s="36">
        <f>CQ527-SUM($CU$9:CU527)</f>
        <v>4.7642596657228609</v>
      </c>
      <c r="CU527" s="31">
        <f t="shared" si="174"/>
        <v>3.5996465099583652E-2</v>
      </c>
      <c r="CV527" s="36">
        <f>SUM($CU$9:CU527)*RRF</f>
        <v>80.631579741970029</v>
      </c>
      <c r="CW527" s="33"/>
      <c r="CX527" s="36">
        <f t="shared" si="159"/>
        <v>85.39583940769289</v>
      </c>
      <c r="CY527" s="33"/>
      <c r="CZ527" s="31">
        <f t="shared" si="160"/>
        <v>3.3438492023895754E-2</v>
      </c>
      <c r="DA527" s="31">
        <f t="shared" si="161"/>
        <v>3.3349817660060026</v>
      </c>
      <c r="DB527" s="31">
        <f t="shared" si="162"/>
        <v>3.3684202580298983</v>
      </c>
      <c r="DC527" s="31">
        <f t="shared" si="163"/>
        <v>-1.3958394076928897</v>
      </c>
      <c r="DD527" s="31"/>
      <c r="DE527" s="33">
        <f t="shared" si="164"/>
        <v>0.95989975883297651</v>
      </c>
      <c r="DF527" s="33">
        <f t="shared" si="165"/>
        <v>1.0166171358058678</v>
      </c>
      <c r="DG527" s="3"/>
      <c r="DH527" s="33">
        <f t="shared" si="166"/>
        <v>0.99960192271400039</v>
      </c>
      <c r="DI527" s="93">
        <f t="shared" si="167"/>
        <v>0.97945217123856954</v>
      </c>
      <c r="DJ527" s="3">
        <f t="shared" si="168"/>
        <v>0.97959782445691634</v>
      </c>
      <c r="DL527" s="90">
        <f t="shared" si="177"/>
        <v>0</v>
      </c>
      <c r="DM527" s="91">
        <f t="shared" si="175"/>
        <v>0</v>
      </c>
      <c r="DN527" s="89">
        <f>SUM(DM$9:DM527)*RLR</f>
        <v>120</v>
      </c>
      <c r="DO527" s="90">
        <f>DN527-SUM(DP$9:DP527)</f>
        <v>2.4482610651700298</v>
      </c>
      <c r="DP527" s="89">
        <f t="shared" si="176"/>
        <v>1.8500713338816296E-2</v>
      </c>
      <c r="DQ527" s="90">
        <f>SUM(DP$9:DP527)*RRF</f>
        <v>82.286217254380972</v>
      </c>
      <c r="DS527" s="2">
        <f t="shared" si="169"/>
        <v>1.5</v>
      </c>
      <c r="DT527" s="2">
        <f t="shared" si="170"/>
        <v>0.75</v>
      </c>
    </row>
    <row r="528" spans="90:124" x14ac:dyDescent="0.25">
      <c r="CL528" s="14">
        <f t="shared" si="171"/>
        <v>5.19</v>
      </c>
      <c r="CM528" s="59">
        <f>IF('Baseline model'!$B$4="AY",0,IFERROR(P*INDEX('UWYr writing pattern'!$C$4:$C$18,MATCH('Baseline model'!$CL528,'UWYr writing pattern'!$A$4:$A$18,0)) / 25,CM527))</f>
        <v>0</v>
      </c>
      <c r="CN528" s="36">
        <f t="shared" si="172"/>
        <v>3.9210612670877769E-2</v>
      </c>
      <c r="CP528" s="34">
        <f t="shared" si="173"/>
        <v>5.9711592899813857E-4</v>
      </c>
      <c r="CQ528" s="31">
        <f>SUM($CP$9:CP528)*RLR</f>
        <v>119.95294726479484</v>
      </c>
      <c r="CR528" s="32"/>
      <c r="CS528" s="36">
        <f>CQ528-SUM($CU$9:CU528)</f>
        <v>4.7292442573447317</v>
      </c>
      <c r="CU528" s="31">
        <f t="shared" si="174"/>
        <v>3.5731947492921461E-2</v>
      </c>
      <c r="CV528" s="36">
        <f>SUM($CU$9:CU528)*RRF</f>
        <v>80.656592105215069</v>
      </c>
      <c r="CW528" s="33"/>
      <c r="CX528" s="36">
        <f t="shared" si="159"/>
        <v>85.3858363625598</v>
      </c>
      <c r="CY528" s="33"/>
      <c r="CZ528" s="31">
        <f t="shared" si="160"/>
        <v>3.2936914643537318E-2</v>
      </c>
      <c r="DA528" s="31">
        <f t="shared" si="161"/>
        <v>3.3104709801413121</v>
      </c>
      <c r="DB528" s="31">
        <f t="shared" si="162"/>
        <v>3.3434078947848493</v>
      </c>
      <c r="DC528" s="31">
        <f t="shared" si="163"/>
        <v>-1.3858363625598002</v>
      </c>
      <c r="DD528" s="31"/>
      <c r="DE528" s="33">
        <f t="shared" si="164"/>
        <v>0.96019752506208411</v>
      </c>
      <c r="DF528" s="33">
        <f t="shared" si="165"/>
        <v>1.0164980519352358</v>
      </c>
      <c r="DG528" s="3"/>
      <c r="DH528" s="33">
        <f t="shared" si="166"/>
        <v>0.99960789387329041</v>
      </c>
      <c r="DI528" s="93">
        <f t="shared" si="167"/>
        <v>0.97960570348866061</v>
      </c>
      <c r="DJ528" s="3">
        <f t="shared" si="168"/>
        <v>0.9797508407734894</v>
      </c>
      <c r="DL528" s="90">
        <f t="shared" si="177"/>
        <v>0</v>
      </c>
      <c r="DM528" s="91">
        <f t="shared" si="175"/>
        <v>0</v>
      </c>
      <c r="DN528" s="89">
        <f>SUM(DM$9:DM528)*RLR</f>
        <v>120</v>
      </c>
      <c r="DO528" s="90">
        <f>DN528-SUM(DP$9:DP528)</f>
        <v>2.4298991071812566</v>
      </c>
      <c r="DP528" s="89">
        <f t="shared" si="176"/>
        <v>1.8361957988775223E-2</v>
      </c>
      <c r="DQ528" s="90">
        <f>SUM(DP$9:DP528)*RRF</f>
        <v>82.299070624973112</v>
      </c>
      <c r="DS528" s="2">
        <f t="shared" si="169"/>
        <v>1.5</v>
      </c>
      <c r="DT528" s="2">
        <f t="shared" si="170"/>
        <v>0.75</v>
      </c>
    </row>
    <row r="529" spans="90:124" x14ac:dyDescent="0.25">
      <c r="CL529" s="14">
        <f t="shared" si="171"/>
        <v>5.2</v>
      </c>
      <c r="CM529" s="59">
        <f>IF('Baseline model'!$B$4="AY",0,IFERROR(P*INDEX('UWYr writing pattern'!$C$4:$C$18,MATCH('Baseline model'!$CL529,'UWYr writing pattern'!$A$4:$A$18,0)) / 25,CM528))</f>
        <v>0</v>
      </c>
      <c r="CN529" s="36">
        <f t="shared" si="172"/>
        <v>3.8622453480814604E-2</v>
      </c>
      <c r="CP529" s="34">
        <f t="shared" si="173"/>
        <v>5.8815919006316648E-4</v>
      </c>
      <c r="CQ529" s="31">
        <f>SUM($CP$9:CP529)*RLR</f>
        <v>119.95365305582291</v>
      </c>
      <c r="CR529" s="32"/>
      <c r="CS529" s="36">
        <f>CQ529-SUM($CU$9:CU529)</f>
        <v>4.6944807164427118</v>
      </c>
      <c r="CU529" s="31">
        <f t="shared" si="174"/>
        <v>3.5469331930085488E-2</v>
      </c>
      <c r="CV529" s="36">
        <f>SUM($CU$9:CU529)*RRF</f>
        <v>80.681420637566134</v>
      </c>
      <c r="CW529" s="33"/>
      <c r="CX529" s="36">
        <f t="shared" si="159"/>
        <v>85.375901354008846</v>
      </c>
      <c r="CY529" s="33"/>
      <c r="CZ529" s="31">
        <f t="shared" si="160"/>
        <v>3.2442860923884265E-2</v>
      </c>
      <c r="DA529" s="31">
        <f t="shared" si="161"/>
        <v>3.286136501509898</v>
      </c>
      <c r="DB529" s="31">
        <f t="shared" si="162"/>
        <v>3.3185793624337823</v>
      </c>
      <c r="DC529" s="31">
        <f t="shared" si="163"/>
        <v>-1.3759013540088461</v>
      </c>
      <c r="DD529" s="31"/>
      <c r="DE529" s="33">
        <f t="shared" si="164"/>
        <v>0.96049310282816824</v>
      </c>
      <c r="DF529" s="33">
        <f t="shared" si="165"/>
        <v>1.0163797780239148</v>
      </c>
      <c r="DG529" s="3"/>
      <c r="DH529" s="33">
        <f t="shared" si="166"/>
        <v>0.99961377546519092</v>
      </c>
      <c r="DI529" s="93">
        <f t="shared" si="167"/>
        <v>0.97975808855419566</v>
      </c>
      <c r="DJ529" s="3">
        <f t="shared" si="168"/>
        <v>0.97990270946768832</v>
      </c>
      <c r="DL529" s="90">
        <f t="shared" si="177"/>
        <v>0</v>
      </c>
      <c r="DM529" s="91">
        <f t="shared" si="175"/>
        <v>0</v>
      </c>
      <c r="DN529" s="89">
        <f>SUM(DM$9:DM529)*RLR</f>
        <v>120</v>
      </c>
      <c r="DO529" s="90">
        <f>DN529-SUM(DP$9:DP529)</f>
        <v>2.4116748638773942</v>
      </c>
      <c r="DP529" s="89">
        <f t="shared" si="176"/>
        <v>1.8224243303859425E-2</v>
      </c>
      <c r="DQ529" s="90">
        <f>SUM(DP$9:DP529)*RRF</f>
        <v>82.31182759528582</v>
      </c>
      <c r="DS529" s="2">
        <f t="shared" si="169"/>
        <v>1.5</v>
      </c>
      <c r="DT529" s="2">
        <f t="shared" si="170"/>
        <v>0.75</v>
      </c>
    </row>
    <row r="530" spans="90:124" x14ac:dyDescent="0.25">
      <c r="CL530" s="14">
        <f t="shared" si="171"/>
        <v>5.21</v>
      </c>
      <c r="CM530" s="59">
        <f>IF('Baseline model'!$B$4="AY",0,IFERROR(P*INDEX('UWYr writing pattern'!$C$4:$C$18,MATCH('Baseline model'!$CL530,'UWYr writing pattern'!$A$4:$A$18,0)) / 25,CM529))</f>
        <v>0</v>
      </c>
      <c r="CN530" s="36">
        <f t="shared" si="172"/>
        <v>3.8043116678602384E-2</v>
      </c>
      <c r="CP530" s="34">
        <f t="shared" si="173"/>
        <v>5.7933680221221903E-4</v>
      </c>
      <c r="CQ530" s="31">
        <f>SUM($CP$9:CP530)*RLR</f>
        <v>119.95434825998558</v>
      </c>
      <c r="CR530" s="32"/>
      <c r="CS530" s="36">
        <f>CQ530-SUM($CU$9:CU530)</f>
        <v>4.659967315232052</v>
      </c>
      <c r="CU530" s="31">
        <f t="shared" si="174"/>
        <v>3.5208605373320337E-2</v>
      </c>
      <c r="CV530" s="36">
        <f>SUM($CU$9:CU530)*RRF</f>
        <v>80.706066661327469</v>
      </c>
      <c r="CW530" s="33"/>
      <c r="CX530" s="36">
        <f t="shared" si="159"/>
        <v>85.366033976559521</v>
      </c>
      <c r="CY530" s="33"/>
      <c r="CZ530" s="31">
        <f t="shared" si="160"/>
        <v>3.1956218010026002E-2</v>
      </c>
      <c r="DA530" s="31">
        <f t="shared" si="161"/>
        <v>3.2619771206624364</v>
      </c>
      <c r="DB530" s="31">
        <f t="shared" si="162"/>
        <v>3.2939333386724625</v>
      </c>
      <c r="DC530" s="31">
        <f t="shared" si="163"/>
        <v>-1.3660339765595211</v>
      </c>
      <c r="DD530" s="31"/>
      <c r="DE530" s="33">
        <f t="shared" si="164"/>
        <v>0.96078650787294606</v>
      </c>
      <c r="DF530" s="33">
        <f t="shared" si="165"/>
        <v>1.0162623092447562</v>
      </c>
      <c r="DG530" s="3"/>
      <c r="DH530" s="33">
        <f t="shared" si="166"/>
        <v>0.99961956883321312</v>
      </c>
      <c r="DI530" s="93">
        <f t="shared" si="167"/>
        <v>0.97990933500687449</v>
      </c>
      <c r="DJ530" s="3">
        <f t="shared" si="168"/>
        <v>0.98005343914668064</v>
      </c>
      <c r="DL530" s="90">
        <f t="shared" si="177"/>
        <v>0</v>
      </c>
      <c r="DM530" s="91">
        <f t="shared" si="175"/>
        <v>0</v>
      </c>
      <c r="DN530" s="89">
        <f>SUM(DM$9:DM530)*RLR</f>
        <v>120</v>
      </c>
      <c r="DO530" s="90">
        <f>DN530-SUM(DP$9:DP530)</f>
        <v>2.3935873023983163</v>
      </c>
      <c r="DP530" s="89">
        <f t="shared" si="176"/>
        <v>1.8087561479080458E-2</v>
      </c>
      <c r="DQ530" s="90">
        <f>SUM(DP$9:DP530)*RRF</f>
        <v>82.32448888832117</v>
      </c>
      <c r="DS530" s="2">
        <f t="shared" si="169"/>
        <v>1.5</v>
      </c>
      <c r="DT530" s="2">
        <f t="shared" si="170"/>
        <v>0.75</v>
      </c>
    </row>
    <row r="531" spans="90:124" x14ac:dyDescent="0.25">
      <c r="CL531" s="14">
        <f t="shared" si="171"/>
        <v>5.22</v>
      </c>
      <c r="CM531" s="59">
        <f>IF('Baseline model'!$B$4="AY",0,IFERROR(P*INDEX('UWYr writing pattern'!$C$4:$C$18,MATCH('Baseline model'!$CL531,'UWYr writing pattern'!$A$4:$A$18,0)) / 25,CM530))</f>
        <v>0</v>
      </c>
      <c r="CN531" s="36">
        <f t="shared" si="172"/>
        <v>3.7472469928423346E-2</v>
      </c>
      <c r="CP531" s="34">
        <f t="shared" si="173"/>
        <v>5.7064675017903582E-4</v>
      </c>
      <c r="CQ531" s="31">
        <f>SUM($CP$9:CP531)*RLR</f>
        <v>119.95503303608579</v>
      </c>
      <c r="CR531" s="32"/>
      <c r="CS531" s="36">
        <f>CQ531-SUM($CU$9:CU531)</f>
        <v>4.6257023364680236</v>
      </c>
      <c r="CU531" s="31">
        <f t="shared" si="174"/>
        <v>3.4949754864240394E-2</v>
      </c>
      <c r="CV531" s="36">
        <f>SUM($CU$9:CU531)*RRF</f>
        <v>80.730531489732428</v>
      </c>
      <c r="CW531" s="33"/>
      <c r="CX531" s="36">
        <f t="shared" si="159"/>
        <v>85.356233826200452</v>
      </c>
      <c r="CY531" s="33"/>
      <c r="CZ531" s="31">
        <f t="shared" si="160"/>
        <v>3.1476874739875607E-2</v>
      </c>
      <c r="DA531" s="31">
        <f t="shared" si="161"/>
        <v>3.2379916355276164</v>
      </c>
      <c r="DB531" s="31">
        <f t="shared" si="162"/>
        <v>3.2694685102674921</v>
      </c>
      <c r="DC531" s="31">
        <f t="shared" si="163"/>
        <v>-1.3562338262004516</v>
      </c>
      <c r="DD531" s="31"/>
      <c r="DE531" s="33">
        <f t="shared" si="164"/>
        <v>0.96107775583014798</v>
      </c>
      <c r="DF531" s="33">
        <f t="shared" si="165"/>
        <v>1.0161456407881007</v>
      </c>
      <c r="DG531" s="3"/>
      <c r="DH531" s="33">
        <f t="shared" si="166"/>
        <v>0.99962527530071499</v>
      </c>
      <c r="DI531" s="93">
        <f t="shared" si="167"/>
        <v>0.98005945135435024</v>
      </c>
      <c r="DJ531" s="3">
        <f t="shared" si="168"/>
        <v>0.98020303835308042</v>
      </c>
      <c r="DL531" s="90">
        <f t="shared" si="177"/>
        <v>0</v>
      </c>
      <c r="DM531" s="91">
        <f t="shared" si="175"/>
        <v>0</v>
      </c>
      <c r="DN531" s="89">
        <f>SUM(DM$9:DM531)*RLR</f>
        <v>120</v>
      </c>
      <c r="DO531" s="90">
        <f>DN531-SUM(DP$9:DP531)</f>
        <v>2.375635397630333</v>
      </c>
      <c r="DP531" s="89">
        <f t="shared" si="176"/>
        <v>1.7951904767987373E-2</v>
      </c>
      <c r="DQ531" s="90">
        <f>SUM(DP$9:DP531)*RRF</f>
        <v>82.337055221658758</v>
      </c>
      <c r="DS531" s="2">
        <f t="shared" si="169"/>
        <v>1.5</v>
      </c>
      <c r="DT531" s="2">
        <f t="shared" si="170"/>
        <v>0.75</v>
      </c>
    </row>
    <row r="532" spans="90:124" x14ac:dyDescent="0.25">
      <c r="CL532" s="14">
        <f t="shared" si="171"/>
        <v>5.23</v>
      </c>
      <c r="CM532" s="59">
        <f>IF('Baseline model'!$B$4="AY",0,IFERROR(P*INDEX('UWYr writing pattern'!$C$4:$C$18,MATCH('Baseline model'!$CL532,'UWYr writing pattern'!$A$4:$A$18,0)) / 25,CM531))</f>
        <v>0</v>
      </c>
      <c r="CN532" s="36">
        <f t="shared" si="172"/>
        <v>3.6910382879496995E-2</v>
      </c>
      <c r="CP532" s="34">
        <f t="shared" si="173"/>
        <v>5.6208704892635024E-4</v>
      </c>
      <c r="CQ532" s="31">
        <f>SUM($CP$9:CP532)*RLR</f>
        <v>119.95570754054449</v>
      </c>
      <c r="CR532" s="32"/>
      <c r="CS532" s="36">
        <f>CQ532-SUM($CU$9:CU532)</f>
        <v>4.5916840734032149</v>
      </c>
      <c r="CU532" s="31">
        <f t="shared" si="174"/>
        <v>3.4692767523510179E-2</v>
      </c>
      <c r="CV532" s="36">
        <f>SUM($CU$9:CU532)*RRF</f>
        <v>80.754816426998886</v>
      </c>
      <c r="CW532" s="33"/>
      <c r="CX532" s="36">
        <f t="shared" si="159"/>
        <v>85.346500500402101</v>
      </c>
      <c r="CY532" s="33"/>
      <c r="CZ532" s="31">
        <f t="shared" si="160"/>
        <v>3.1004721618777473E-2</v>
      </c>
      <c r="DA532" s="31">
        <f t="shared" si="161"/>
        <v>3.2141788513822505</v>
      </c>
      <c r="DB532" s="31">
        <f t="shared" si="162"/>
        <v>3.2451835730010279</v>
      </c>
      <c r="DC532" s="31">
        <f t="shared" si="163"/>
        <v>-1.3465005004021009</v>
      </c>
      <c r="DD532" s="31"/>
      <c r="DE532" s="33">
        <f t="shared" si="164"/>
        <v>0.96136686222617718</v>
      </c>
      <c r="DF532" s="33">
        <f t="shared" si="165"/>
        <v>1.0160297678619297</v>
      </c>
      <c r="DG532" s="3"/>
      <c r="DH532" s="33">
        <f t="shared" si="166"/>
        <v>0.99963089617120415</v>
      </c>
      <c r="DI532" s="93">
        <f t="shared" si="167"/>
        <v>0.98020844604070678</v>
      </c>
      <c r="DJ532" s="3">
        <f t="shared" si="168"/>
        <v>0.98035151556543232</v>
      </c>
      <c r="DL532" s="90">
        <f t="shared" si="177"/>
        <v>0</v>
      </c>
      <c r="DM532" s="91">
        <f t="shared" si="175"/>
        <v>0</v>
      </c>
      <c r="DN532" s="89">
        <f>SUM(DM$9:DM532)*RLR</f>
        <v>120</v>
      </c>
      <c r="DO532" s="90">
        <f>DN532-SUM(DP$9:DP532)</f>
        <v>2.3578181321481111</v>
      </c>
      <c r="DP532" s="89">
        <f t="shared" si="176"/>
        <v>1.78172654822275E-2</v>
      </c>
      <c r="DQ532" s="90">
        <f>SUM(DP$9:DP532)*RRF</f>
        <v>82.349527307496317</v>
      </c>
      <c r="DS532" s="2">
        <f t="shared" si="169"/>
        <v>1.5</v>
      </c>
      <c r="DT532" s="2">
        <f t="shared" si="170"/>
        <v>0.75</v>
      </c>
    </row>
    <row r="533" spans="90:124" x14ac:dyDescent="0.25">
      <c r="CL533" s="14">
        <f t="shared" si="171"/>
        <v>5.24</v>
      </c>
      <c r="CM533" s="59">
        <f>IF('Baseline model'!$B$4="AY",0,IFERROR(P*INDEX('UWYr writing pattern'!$C$4:$C$18,MATCH('Baseline model'!$CL533,'UWYr writing pattern'!$A$4:$A$18,0)) / 25,CM532))</f>
        <v>0</v>
      </c>
      <c r="CN533" s="36">
        <f t="shared" si="172"/>
        <v>3.6356727136304542E-2</v>
      </c>
      <c r="CP533" s="34">
        <f t="shared" si="173"/>
        <v>5.5365574319245496E-4</v>
      </c>
      <c r="CQ533" s="31">
        <f>SUM($CP$9:CP533)*RLR</f>
        <v>119.95637192743632</v>
      </c>
      <c r="CR533" s="32"/>
      <c r="CS533" s="36">
        <f>CQ533-SUM($CU$9:CU533)</f>
        <v>4.5579108297445146</v>
      </c>
      <c r="CU533" s="31">
        <f t="shared" si="174"/>
        <v>3.4437630550524116E-2</v>
      </c>
      <c r="CV533" s="36">
        <f>SUM($CU$9:CU533)*RRF</f>
        <v>80.778922768384263</v>
      </c>
      <c r="CW533" s="33"/>
      <c r="CX533" s="36">
        <f t="shared" si="159"/>
        <v>85.336833598128777</v>
      </c>
      <c r="CY533" s="33"/>
      <c r="CZ533" s="31">
        <f t="shared" si="160"/>
        <v>3.0539650794495811E-2</v>
      </c>
      <c r="DA533" s="31">
        <f t="shared" si="161"/>
        <v>3.19053758082116</v>
      </c>
      <c r="DB533" s="31">
        <f t="shared" si="162"/>
        <v>3.2210772316156557</v>
      </c>
      <c r="DC533" s="31">
        <f t="shared" si="163"/>
        <v>-1.3368335981287771</v>
      </c>
      <c r="DD533" s="31"/>
      <c r="DE533" s="33">
        <f t="shared" si="164"/>
        <v>0.96165384248076502</v>
      </c>
      <c r="DF533" s="33">
        <f t="shared" si="165"/>
        <v>1.0159146856920092</v>
      </c>
      <c r="DG533" s="3"/>
      <c r="DH533" s="33">
        <f t="shared" si="166"/>
        <v>0.999636432728636</v>
      </c>
      <c r="DI533" s="93">
        <f t="shared" si="167"/>
        <v>0.98035632744693468</v>
      </c>
      <c r="DJ533" s="3">
        <f t="shared" si="168"/>
        <v>0.9804988791986915</v>
      </c>
      <c r="DL533" s="90">
        <f t="shared" si="177"/>
        <v>0</v>
      </c>
      <c r="DM533" s="91">
        <f t="shared" si="175"/>
        <v>0</v>
      </c>
      <c r="DN533" s="89">
        <f>SUM(DM$9:DM533)*RLR</f>
        <v>120</v>
      </c>
      <c r="DO533" s="90">
        <f>DN533-SUM(DP$9:DP533)</f>
        <v>2.3401344961570061</v>
      </c>
      <c r="DP533" s="89">
        <f t="shared" si="176"/>
        <v>1.7683635991110832E-2</v>
      </c>
      <c r="DQ533" s="90">
        <f>SUM(DP$9:DP533)*RRF</f>
        <v>82.361905852690086</v>
      </c>
      <c r="DS533" s="2">
        <f t="shared" si="169"/>
        <v>1.5</v>
      </c>
      <c r="DT533" s="2">
        <f t="shared" si="170"/>
        <v>0.75</v>
      </c>
    </row>
    <row r="534" spans="90:124" x14ac:dyDescent="0.25">
      <c r="CL534" s="14">
        <f t="shared" si="171"/>
        <v>5.25</v>
      </c>
      <c r="CM534" s="59">
        <f>IF('Baseline model'!$B$4="AY",0,IFERROR(P*INDEX('UWYr writing pattern'!$C$4:$C$18,MATCH('Baseline model'!$CL534,'UWYr writing pattern'!$A$4:$A$18,0)) / 25,CM533))</f>
        <v>0</v>
      </c>
      <c r="CN534" s="36">
        <f t="shared" si="172"/>
        <v>3.5811376229259971E-2</v>
      </c>
      <c r="CP534" s="34">
        <f t="shared" si="173"/>
        <v>5.4535090704456815E-4</v>
      </c>
      <c r="CQ534" s="31">
        <f>SUM($CP$9:CP534)*RLR</f>
        <v>119.95702634852478</v>
      </c>
      <c r="CR534" s="32"/>
      <c r="CS534" s="36">
        <f>CQ534-SUM($CU$9:CU534)</f>
        <v>4.5243809196098823</v>
      </c>
      <c r="CU534" s="31">
        <f t="shared" si="174"/>
        <v>3.4184331223083862E-2</v>
      </c>
      <c r="CV534" s="36">
        <f>SUM($CU$9:CU534)*RRF</f>
        <v>80.802851800240418</v>
      </c>
      <c r="CW534" s="33"/>
      <c r="CX534" s="36">
        <f t="shared" si="159"/>
        <v>85.327232719850301</v>
      </c>
      <c r="CY534" s="33"/>
      <c r="CZ534" s="31">
        <f t="shared" si="160"/>
        <v>3.0081556032578373E-2</v>
      </c>
      <c r="DA534" s="31">
        <f t="shared" si="161"/>
        <v>3.1670666437269173</v>
      </c>
      <c r="DB534" s="31">
        <f t="shared" si="162"/>
        <v>3.1971481997594955</v>
      </c>
      <c r="DC534" s="31">
        <f t="shared" si="163"/>
        <v>-1.3272327198503007</v>
      </c>
      <c r="DD534" s="31"/>
      <c r="DE534" s="33">
        <f t="shared" si="164"/>
        <v>0.96193871190762403</v>
      </c>
      <c r="DF534" s="33">
        <f t="shared" si="165"/>
        <v>1.0158003895220273</v>
      </c>
      <c r="DG534" s="3"/>
      <c r="DH534" s="33">
        <f t="shared" si="166"/>
        <v>0.99964188623770645</v>
      </c>
      <c r="DI534" s="93">
        <f t="shared" si="167"/>
        <v>0.98050310389140205</v>
      </c>
      <c r="DJ534" s="3">
        <f t="shared" si="168"/>
        <v>0.98064513760470129</v>
      </c>
      <c r="DL534" s="90">
        <f t="shared" si="177"/>
        <v>0</v>
      </c>
      <c r="DM534" s="91">
        <f t="shared" si="175"/>
        <v>0</v>
      </c>
      <c r="DN534" s="89">
        <f>SUM(DM$9:DM534)*RLR</f>
        <v>120</v>
      </c>
      <c r="DO534" s="90">
        <f>DN534-SUM(DP$9:DP534)</f>
        <v>2.3225834874358355</v>
      </c>
      <c r="DP534" s="89">
        <f t="shared" si="176"/>
        <v>1.7551008721177545E-2</v>
      </c>
      <c r="DQ534" s="90">
        <f>SUM(DP$9:DP534)*RRF</f>
        <v>82.374191558794905</v>
      </c>
      <c r="DS534" s="2">
        <f t="shared" si="169"/>
        <v>1.5</v>
      </c>
      <c r="DT534" s="2">
        <f t="shared" si="170"/>
        <v>0.75</v>
      </c>
    </row>
    <row r="535" spans="90:124" x14ac:dyDescent="0.25">
      <c r="CL535" s="14">
        <f t="shared" si="171"/>
        <v>5.26</v>
      </c>
      <c r="CM535" s="59">
        <f>IF('Baseline model'!$B$4="AY",0,IFERROR(P*INDEX('UWYr writing pattern'!$C$4:$C$18,MATCH('Baseline model'!$CL535,'UWYr writing pattern'!$A$4:$A$18,0)) / 25,CM534))</f>
        <v>0</v>
      </c>
      <c r="CN535" s="36">
        <f t="shared" si="172"/>
        <v>3.5274205585821068E-2</v>
      </c>
      <c r="CP535" s="34">
        <f t="shared" si="173"/>
        <v>5.371706434388995E-4</v>
      </c>
      <c r="CQ535" s="31">
        <f>SUM($CP$9:CP535)*RLR</f>
        <v>119.95767095329691</v>
      </c>
      <c r="CR535" s="32"/>
      <c r="CS535" s="36">
        <f>CQ535-SUM($CU$9:CU535)</f>
        <v>4.4910926674849492</v>
      </c>
      <c r="CU535" s="31">
        <f t="shared" si="174"/>
        <v>3.3932856897074121E-2</v>
      </c>
      <c r="CV535" s="36">
        <f>SUM($CU$9:CU535)*RRF</f>
        <v>80.826604800068367</v>
      </c>
      <c r="CW535" s="33"/>
      <c r="CX535" s="36">
        <f t="shared" si="159"/>
        <v>85.317697467553316</v>
      </c>
      <c r="CY535" s="33"/>
      <c r="CZ535" s="31">
        <f t="shared" si="160"/>
        <v>2.9630332692089697E-2</v>
      </c>
      <c r="DA535" s="31">
        <f t="shared" si="161"/>
        <v>3.1437648672394642</v>
      </c>
      <c r="DB535" s="31">
        <f t="shared" si="162"/>
        <v>3.1733951999315537</v>
      </c>
      <c r="DC535" s="31">
        <f t="shared" si="163"/>
        <v>-1.317697467553316</v>
      </c>
      <c r="DD535" s="31"/>
      <c r="DE535" s="33">
        <f t="shared" si="164"/>
        <v>0.96222148571509958</v>
      </c>
      <c r="DF535" s="33">
        <f t="shared" si="165"/>
        <v>1.01568687461373</v>
      </c>
      <c r="DG535" s="3"/>
      <c r="DH535" s="33">
        <f t="shared" si="166"/>
        <v>0.99964725794414089</v>
      </c>
      <c r="DI535" s="93">
        <f t="shared" si="167"/>
        <v>0.98064878363032237</v>
      </c>
      <c r="DJ535" s="3">
        <f t="shared" si="168"/>
        <v>0.98079029907266602</v>
      </c>
      <c r="DL535" s="90">
        <f t="shared" si="177"/>
        <v>0</v>
      </c>
      <c r="DM535" s="91">
        <f t="shared" si="175"/>
        <v>0</v>
      </c>
      <c r="DN535" s="89">
        <f>SUM(DM$9:DM535)*RLR</f>
        <v>120</v>
      </c>
      <c r="DO535" s="90">
        <f>DN535-SUM(DP$9:DP535)</f>
        <v>2.3051641112800638</v>
      </c>
      <c r="DP535" s="89">
        <f t="shared" si="176"/>
        <v>1.7419376155768766E-2</v>
      </c>
      <c r="DQ535" s="90">
        <f>SUM(DP$9:DP535)*RRF</f>
        <v>82.386385122103945</v>
      </c>
      <c r="DS535" s="2">
        <f t="shared" si="169"/>
        <v>1.5</v>
      </c>
      <c r="DT535" s="2">
        <f t="shared" si="170"/>
        <v>0.75</v>
      </c>
    </row>
    <row r="536" spans="90:124" x14ac:dyDescent="0.25">
      <c r="CL536" s="14">
        <f t="shared" si="171"/>
        <v>5.27</v>
      </c>
      <c r="CM536" s="59">
        <f>IF('Baseline model'!$B$4="AY",0,IFERROR(P*INDEX('UWYr writing pattern'!$C$4:$C$18,MATCH('Baseline model'!$CL536,'UWYr writing pattern'!$A$4:$A$18,0)) / 25,CM535))</f>
        <v>0</v>
      </c>
      <c r="CN536" s="36">
        <f t="shared" si="172"/>
        <v>3.4745092502033753E-2</v>
      </c>
      <c r="CP536" s="34">
        <f t="shared" si="173"/>
        <v>5.2911308378731606E-4</v>
      </c>
      <c r="CQ536" s="31">
        <f>SUM($CP$9:CP536)*RLR</f>
        <v>119.95830588899744</v>
      </c>
      <c r="CR536" s="32"/>
      <c r="CS536" s="36">
        <f>CQ536-SUM($CU$9:CU536)</f>
        <v>4.4580444081793473</v>
      </c>
      <c r="CU536" s="31">
        <f t="shared" si="174"/>
        <v>3.3683195006137118E-2</v>
      </c>
      <c r="CV536" s="36">
        <f>SUM($CU$9:CU536)*RRF</f>
        <v>80.850183036572659</v>
      </c>
      <c r="CW536" s="33"/>
      <c r="CX536" s="36">
        <f t="shared" si="159"/>
        <v>85.308227444752006</v>
      </c>
      <c r="CY536" s="33"/>
      <c r="CZ536" s="31">
        <f t="shared" si="160"/>
        <v>2.918587770170835E-2</v>
      </c>
      <c r="DA536" s="31">
        <f t="shared" si="161"/>
        <v>3.120631085725543</v>
      </c>
      <c r="DB536" s="31">
        <f t="shared" si="162"/>
        <v>3.1498169634272513</v>
      </c>
      <c r="DC536" s="31">
        <f t="shared" si="163"/>
        <v>-1.3082274447520064</v>
      </c>
      <c r="DD536" s="31"/>
      <c r="DE536" s="33">
        <f t="shared" si="164"/>
        <v>0.96250217900681734</v>
      </c>
      <c r="DF536" s="33">
        <f t="shared" si="165"/>
        <v>1.0155741362470476</v>
      </c>
      <c r="DG536" s="3"/>
      <c r="DH536" s="33">
        <f t="shared" si="166"/>
        <v>0.99965254907497869</v>
      </c>
      <c r="DI536" s="93">
        <f t="shared" si="167"/>
        <v>0.9807933748582196</v>
      </c>
      <c r="DJ536" s="3">
        <f t="shared" si="168"/>
        <v>0.98093437182962107</v>
      </c>
      <c r="DL536" s="90">
        <f t="shared" si="177"/>
        <v>0</v>
      </c>
      <c r="DM536" s="91">
        <f t="shared" si="175"/>
        <v>0</v>
      </c>
      <c r="DN536" s="89">
        <f>SUM(DM$9:DM536)*RLR</f>
        <v>120</v>
      </c>
      <c r="DO536" s="90">
        <f>DN536-SUM(DP$9:DP536)</f>
        <v>2.2878753804454703</v>
      </c>
      <c r="DP536" s="89">
        <f t="shared" si="176"/>
        <v>1.7288730834600478E-2</v>
      </c>
      <c r="DQ536" s="90">
        <f>SUM(DP$9:DP536)*RRF</f>
        <v>82.398487233688172</v>
      </c>
      <c r="DS536" s="2">
        <f t="shared" si="169"/>
        <v>1.5</v>
      </c>
      <c r="DT536" s="2">
        <f t="shared" si="170"/>
        <v>0.75</v>
      </c>
    </row>
    <row r="537" spans="90:124" x14ac:dyDescent="0.25">
      <c r="CL537" s="14">
        <f t="shared" si="171"/>
        <v>5.28</v>
      </c>
      <c r="CM537" s="59">
        <f>IF('Baseline model'!$B$4="AY",0,IFERROR(P*INDEX('UWYr writing pattern'!$C$4:$C$18,MATCH('Baseline model'!$CL537,'UWYr writing pattern'!$A$4:$A$18,0)) / 25,CM536))</f>
        <v>0</v>
      </c>
      <c r="CN537" s="36">
        <f t="shared" si="172"/>
        <v>3.4223916114503247E-2</v>
      </c>
      <c r="CP537" s="34">
        <f t="shared" si="173"/>
        <v>5.2117638753050631E-4</v>
      </c>
      <c r="CQ537" s="31">
        <f>SUM($CP$9:CP537)*RLR</f>
        <v>119.9589313006625</v>
      </c>
      <c r="CR537" s="32"/>
      <c r="CS537" s="36">
        <f>CQ537-SUM($CU$9:CU537)</f>
        <v>4.4252344867830544</v>
      </c>
      <c r="CU537" s="31">
        <f t="shared" si="174"/>
        <v>3.3435333061345107E-2</v>
      </c>
      <c r="CV537" s="36">
        <f>SUM($CU$9:CU537)*RRF</f>
        <v>80.873587769715613</v>
      </c>
      <c r="CW537" s="33"/>
      <c r="CX537" s="36">
        <f t="shared" si="159"/>
        <v>85.298822256498667</v>
      </c>
      <c r="CY537" s="33"/>
      <c r="CZ537" s="31">
        <f t="shared" si="160"/>
        <v>2.8748089536182724E-2</v>
      </c>
      <c r="DA537" s="31">
        <f t="shared" si="161"/>
        <v>3.097664140748138</v>
      </c>
      <c r="DB537" s="31">
        <f t="shared" si="162"/>
        <v>3.1264122302843207</v>
      </c>
      <c r="DC537" s="31">
        <f t="shared" si="163"/>
        <v>-1.2988222564986671</v>
      </c>
      <c r="DD537" s="31"/>
      <c r="DE537" s="33">
        <f t="shared" si="164"/>
        <v>0.96278080678232869</v>
      </c>
      <c r="DF537" s="33">
        <f t="shared" si="165"/>
        <v>1.0154621697202222</v>
      </c>
      <c r="DG537" s="3"/>
      <c r="DH537" s="33">
        <f t="shared" si="166"/>
        <v>0.99965776083885416</v>
      </c>
      <c r="DI537" s="93">
        <f t="shared" si="167"/>
        <v>0.98093688570838833</v>
      </c>
      <c r="DJ537" s="3">
        <f t="shared" si="168"/>
        <v>0.98107736404089874</v>
      </c>
      <c r="DL537" s="90">
        <f t="shared" si="177"/>
        <v>0</v>
      </c>
      <c r="DM537" s="91">
        <f t="shared" si="175"/>
        <v>0</v>
      </c>
      <c r="DN537" s="89">
        <f>SUM(DM$9:DM537)*RLR</f>
        <v>120</v>
      </c>
      <c r="DO537" s="90">
        <f>DN537-SUM(DP$9:DP537)</f>
        <v>2.2707163150921303</v>
      </c>
      <c r="DP537" s="89">
        <f t="shared" si="176"/>
        <v>1.7159065353341028E-2</v>
      </c>
      <c r="DQ537" s="90">
        <f>SUM(DP$9:DP537)*RRF</f>
        <v>82.410498579435497</v>
      </c>
      <c r="DS537" s="2">
        <f t="shared" si="169"/>
        <v>1.5</v>
      </c>
      <c r="DT537" s="2">
        <f t="shared" si="170"/>
        <v>0.75</v>
      </c>
    </row>
    <row r="538" spans="90:124" x14ac:dyDescent="0.25">
      <c r="CL538" s="14">
        <f t="shared" si="171"/>
        <v>5.29</v>
      </c>
      <c r="CM538" s="59">
        <f>IF('Baseline model'!$B$4="AY",0,IFERROR(P*INDEX('UWYr writing pattern'!$C$4:$C$18,MATCH('Baseline model'!$CL538,'UWYr writing pattern'!$A$4:$A$18,0)) / 25,CM537))</f>
        <v>0</v>
      </c>
      <c r="CN538" s="36">
        <f t="shared" si="172"/>
        <v>3.37105573727857E-2</v>
      </c>
      <c r="CP538" s="34">
        <f t="shared" si="173"/>
        <v>5.1335874171754871E-4</v>
      </c>
      <c r="CQ538" s="31">
        <f>SUM($CP$9:CP538)*RLR</f>
        <v>119.95954733115255</v>
      </c>
      <c r="CR538" s="32"/>
      <c r="CS538" s="36">
        <f>CQ538-SUM($CU$9:CU538)</f>
        <v>4.3926612586222262</v>
      </c>
      <c r="CU538" s="31">
        <f t="shared" si="174"/>
        <v>3.318925865087291E-2</v>
      </c>
      <c r="CV538" s="36">
        <f>SUM($CU$9:CU538)*RRF</f>
        <v>80.896820250771228</v>
      </c>
      <c r="CW538" s="33"/>
      <c r="CX538" s="36">
        <f t="shared" si="159"/>
        <v>85.289481509393454</v>
      </c>
      <c r="CY538" s="33"/>
      <c r="CZ538" s="31">
        <f t="shared" si="160"/>
        <v>2.8316868193139985E-2</v>
      </c>
      <c r="DA538" s="31">
        <f t="shared" si="161"/>
        <v>3.0748628810355583</v>
      </c>
      <c r="DB538" s="31">
        <f t="shared" si="162"/>
        <v>3.1031797492286981</v>
      </c>
      <c r="DC538" s="31">
        <f t="shared" si="163"/>
        <v>-1.289481509393454</v>
      </c>
      <c r="DD538" s="31"/>
      <c r="DE538" s="33">
        <f t="shared" si="164"/>
        <v>0.96305738393775275</v>
      </c>
      <c r="DF538" s="33">
        <f t="shared" si="165"/>
        <v>1.0153509703499222</v>
      </c>
      <c r="DG538" s="3"/>
      <c r="DH538" s="33">
        <f t="shared" si="166"/>
        <v>0.99966289442627121</v>
      </c>
      <c r="DI538" s="93">
        <f t="shared" si="167"/>
        <v>0.98107932425335176</v>
      </c>
      <c r="DJ538" s="3">
        <f t="shared" si="168"/>
        <v>0.9812192838105922</v>
      </c>
      <c r="DL538" s="90">
        <f t="shared" si="177"/>
        <v>0</v>
      </c>
      <c r="DM538" s="91">
        <f t="shared" si="175"/>
        <v>0</v>
      </c>
      <c r="DN538" s="89">
        <f>SUM(DM$9:DM538)*RLR</f>
        <v>120</v>
      </c>
      <c r="DO538" s="90">
        <f>DN538-SUM(DP$9:DP538)</f>
        <v>2.2536859427289357</v>
      </c>
      <c r="DP538" s="89">
        <f t="shared" si="176"/>
        <v>1.7030372363190979E-2</v>
      </c>
      <c r="DQ538" s="90">
        <f>SUM(DP$9:DP538)*RRF</f>
        <v>82.422419840089745</v>
      </c>
      <c r="DS538" s="2">
        <f t="shared" si="169"/>
        <v>1.5</v>
      </c>
      <c r="DT538" s="2">
        <f t="shared" si="170"/>
        <v>0.75</v>
      </c>
    </row>
    <row r="539" spans="90:124" x14ac:dyDescent="0.25">
      <c r="CL539" s="14">
        <f t="shared" si="171"/>
        <v>5.3</v>
      </c>
      <c r="CM539" s="59">
        <f>IF('Baseline model'!$B$4="AY",0,IFERROR(P*INDEX('UWYr writing pattern'!$C$4:$C$18,MATCH('Baseline model'!$CL539,'UWYr writing pattern'!$A$4:$A$18,0)) / 25,CM538))</f>
        <v>0</v>
      </c>
      <c r="CN539" s="36">
        <f t="shared" si="172"/>
        <v>3.3204899012193916E-2</v>
      </c>
      <c r="CP539" s="34">
        <f t="shared" si="173"/>
        <v>5.0565836059178557E-4</v>
      </c>
      <c r="CQ539" s="31">
        <f>SUM($CP$9:CP539)*RLR</f>
        <v>119.96015412118527</v>
      </c>
      <c r="CR539" s="32"/>
      <c r="CS539" s="36">
        <f>CQ539-SUM($CU$9:CU539)</f>
        <v>4.3603230892152851</v>
      </c>
      <c r="CU539" s="31">
        <f t="shared" si="174"/>
        <v>3.2944959439666695E-2</v>
      </c>
      <c r="CV539" s="36">
        <f>SUM($CU$9:CU539)*RRF</f>
        <v>80.919881722378989</v>
      </c>
      <c r="CW539" s="33"/>
      <c r="CX539" s="36">
        <f t="shared" si="159"/>
        <v>85.280204811594274</v>
      </c>
      <c r="CY539" s="33"/>
      <c r="CZ539" s="31">
        <f t="shared" si="160"/>
        <v>2.7892115170242884E-2</v>
      </c>
      <c r="DA539" s="31">
        <f t="shared" si="161"/>
        <v>3.0522261624506992</v>
      </c>
      <c r="DB539" s="31">
        <f t="shared" si="162"/>
        <v>3.0801182776209419</v>
      </c>
      <c r="DC539" s="31">
        <f t="shared" si="163"/>
        <v>-1.2802048115942739</v>
      </c>
      <c r="DD539" s="31"/>
      <c r="DE539" s="33">
        <f t="shared" si="164"/>
        <v>0.96333192526641653</v>
      </c>
      <c r="DF539" s="33">
        <f t="shared" si="165"/>
        <v>1.0152405334713603</v>
      </c>
      <c r="DG539" s="3"/>
      <c r="DH539" s="33">
        <f t="shared" si="166"/>
        <v>0.99966795100987726</v>
      </c>
      <c r="DI539" s="93">
        <f t="shared" si="167"/>
        <v>0.98122069850531557</v>
      </c>
      <c r="DJ539" s="3">
        <f t="shared" si="168"/>
        <v>0.9813601391820127</v>
      </c>
      <c r="DL539" s="90">
        <f t="shared" si="177"/>
        <v>0</v>
      </c>
      <c r="DM539" s="91">
        <f t="shared" si="175"/>
        <v>0</v>
      </c>
      <c r="DN539" s="89">
        <f>SUM(DM$9:DM539)*RLR</f>
        <v>120</v>
      </c>
      <c r="DO539" s="90">
        <f>DN539-SUM(DP$9:DP539)</f>
        <v>2.2367832981584712</v>
      </c>
      <c r="DP539" s="89">
        <f t="shared" si="176"/>
        <v>1.6902644570467019E-2</v>
      </c>
      <c r="DQ539" s="90">
        <f>SUM(DP$9:DP539)*RRF</f>
        <v>82.434251691289063</v>
      </c>
      <c r="DS539" s="2">
        <f t="shared" si="169"/>
        <v>1.5</v>
      </c>
      <c r="DT539" s="2">
        <f t="shared" si="170"/>
        <v>0.75</v>
      </c>
    </row>
    <row r="540" spans="90:124" x14ac:dyDescent="0.25">
      <c r="CL540" s="14">
        <f t="shared" si="171"/>
        <v>5.31</v>
      </c>
      <c r="CM540" s="59">
        <f>IF('Baseline model'!$B$4="AY",0,IFERROR(P*INDEX('UWYr writing pattern'!$C$4:$C$18,MATCH('Baseline model'!$CL540,'UWYr writing pattern'!$A$4:$A$18,0)) / 25,CM539))</f>
        <v>0</v>
      </c>
      <c r="CN540" s="36">
        <f t="shared" si="172"/>
        <v>3.2706825527011006E-2</v>
      </c>
      <c r="CP540" s="34">
        <f t="shared" si="173"/>
        <v>4.9807348518290874E-4</v>
      </c>
      <c r="CQ540" s="31">
        <f>SUM($CP$9:CP540)*RLR</f>
        <v>119.96075180936749</v>
      </c>
      <c r="CR540" s="32"/>
      <c r="CS540" s="36">
        <f>CQ540-SUM($CU$9:CU540)</f>
        <v>4.3282183542283974</v>
      </c>
      <c r="CU540" s="31">
        <f t="shared" si="174"/>
        <v>3.270242316911464E-2</v>
      </c>
      <c r="CV540" s="36">
        <f>SUM($CU$9:CU540)*RRF</f>
        <v>80.942773418597369</v>
      </c>
      <c r="CW540" s="33"/>
      <c r="CX540" s="36">
        <f t="shared" si="159"/>
        <v>85.270991772825766</v>
      </c>
      <c r="CY540" s="33"/>
      <c r="CZ540" s="31">
        <f t="shared" si="160"/>
        <v>2.7473733442689243E-2</v>
      </c>
      <c r="DA540" s="31">
        <f t="shared" si="161"/>
        <v>3.0297528479598781</v>
      </c>
      <c r="DB540" s="31">
        <f t="shared" si="162"/>
        <v>3.0572265814025674</v>
      </c>
      <c r="DC540" s="31">
        <f t="shared" si="163"/>
        <v>-1.2709917728257665</v>
      </c>
      <c r="DD540" s="31"/>
      <c r="DE540" s="33">
        <f t="shared" si="164"/>
        <v>0.96360444545949253</v>
      </c>
      <c r="DF540" s="33">
        <f t="shared" si="165"/>
        <v>1.0151308544384019</v>
      </c>
      <c r="DG540" s="3"/>
      <c r="DH540" s="33">
        <f t="shared" si="166"/>
        <v>0.99967293174472915</v>
      </c>
      <c r="DI540" s="93">
        <f t="shared" si="167"/>
        <v>0.98136101641661877</v>
      </c>
      <c r="DJ540" s="3">
        <f t="shared" si="168"/>
        <v>0.98149993813814751</v>
      </c>
      <c r="DL540" s="90">
        <f t="shared" si="177"/>
        <v>0</v>
      </c>
      <c r="DM540" s="91">
        <f t="shared" si="175"/>
        <v>0</v>
      </c>
      <c r="DN540" s="89">
        <f>SUM(DM$9:DM540)*RLR</f>
        <v>120</v>
      </c>
      <c r="DO540" s="90">
        <f>DN540-SUM(DP$9:DP540)</f>
        <v>2.2200074234222882</v>
      </c>
      <c r="DP540" s="89">
        <f t="shared" si="176"/>
        <v>1.6775874736188533E-2</v>
      </c>
      <c r="DQ540" s="90">
        <f>SUM(DP$9:DP540)*RRF</f>
        <v>82.445994803604393</v>
      </c>
      <c r="DS540" s="2">
        <f t="shared" si="169"/>
        <v>1.5</v>
      </c>
      <c r="DT540" s="2">
        <f t="shared" si="170"/>
        <v>0.75</v>
      </c>
    </row>
    <row r="541" spans="90:124" x14ac:dyDescent="0.25">
      <c r="CL541" s="14">
        <f t="shared" si="171"/>
        <v>5.32</v>
      </c>
      <c r="CM541" s="59">
        <f>IF('Baseline model'!$B$4="AY",0,IFERROR(P*INDEX('UWYr writing pattern'!$C$4:$C$18,MATCH('Baseline model'!$CL541,'UWYr writing pattern'!$A$4:$A$18,0)) / 25,CM540))</f>
        <v>0</v>
      </c>
      <c r="CN541" s="36">
        <f t="shared" si="172"/>
        <v>3.2216223144105841E-2</v>
      </c>
      <c r="CP541" s="34">
        <f t="shared" si="173"/>
        <v>4.9060238290516507E-4</v>
      </c>
      <c r="CQ541" s="31">
        <f>SUM($CP$9:CP541)*RLR</f>
        <v>119.96134053222698</v>
      </c>
      <c r="CR541" s="32"/>
      <c r="CS541" s="36">
        <f>CQ541-SUM($CU$9:CU541)</f>
        <v>4.2963454394311782</v>
      </c>
      <c r="CU541" s="31">
        <f t="shared" si="174"/>
        <v>3.2461637656712984E-2</v>
      </c>
      <c r="CV541" s="36">
        <f>SUM($CU$9:CU541)*RRF</f>
        <v>80.965496564957064</v>
      </c>
      <c r="CW541" s="33"/>
      <c r="CX541" s="36">
        <f t="shared" si="159"/>
        <v>85.261842004388242</v>
      </c>
      <c r="CY541" s="33"/>
      <c r="CZ541" s="31">
        <f t="shared" si="160"/>
        <v>2.7061627441048907E-2</v>
      </c>
      <c r="DA541" s="31">
        <f t="shared" si="161"/>
        <v>3.0074418076018246</v>
      </c>
      <c r="DB541" s="31">
        <f t="shared" si="162"/>
        <v>3.0345034350428737</v>
      </c>
      <c r="DC541" s="31">
        <f t="shared" si="163"/>
        <v>-1.2618420043882423</v>
      </c>
      <c r="DD541" s="31"/>
      <c r="DE541" s="33">
        <f t="shared" si="164"/>
        <v>0.96387495910663168</v>
      </c>
      <c r="DF541" s="33">
        <f t="shared" si="165"/>
        <v>1.0150219286236695</v>
      </c>
      <c r="DG541" s="3"/>
      <c r="DH541" s="33">
        <f t="shared" si="166"/>
        <v>0.99967783776855823</v>
      </c>
      <c r="DI541" s="93">
        <f t="shared" si="167"/>
        <v>0.98150028588018079</v>
      </c>
      <c r="DJ541" s="3">
        <f t="shared" si="168"/>
        <v>0.98163868860211156</v>
      </c>
      <c r="DL541" s="90">
        <f t="shared" si="177"/>
        <v>0</v>
      </c>
      <c r="DM541" s="91">
        <f t="shared" si="175"/>
        <v>0</v>
      </c>
      <c r="DN541" s="89">
        <f>SUM(DM$9:DM541)*RLR</f>
        <v>120</v>
      </c>
      <c r="DO541" s="90">
        <f>DN541-SUM(DP$9:DP541)</f>
        <v>2.2033573677466194</v>
      </c>
      <c r="DP541" s="89">
        <f t="shared" si="176"/>
        <v>1.6650055675667162E-2</v>
      </c>
      <c r="DQ541" s="90">
        <f>SUM(DP$9:DP541)*RRF</f>
        <v>82.457649842577368</v>
      </c>
      <c r="DS541" s="2">
        <f t="shared" si="169"/>
        <v>1.5</v>
      </c>
      <c r="DT541" s="2">
        <f t="shared" si="170"/>
        <v>0.75</v>
      </c>
    </row>
    <row r="542" spans="90:124" x14ac:dyDescent="0.25">
      <c r="CL542" s="14">
        <f t="shared" si="171"/>
        <v>5.33</v>
      </c>
      <c r="CM542" s="59">
        <f>IF('Baseline model'!$B$4="AY",0,IFERROR(P*INDEX('UWYr writing pattern'!$C$4:$C$18,MATCH('Baseline model'!$CL542,'UWYr writing pattern'!$A$4:$A$18,0)) / 25,CM541))</f>
        <v>0</v>
      </c>
      <c r="CN542" s="36">
        <f t="shared" si="172"/>
        <v>3.1732979796944255E-2</v>
      </c>
      <c r="CP542" s="34">
        <f t="shared" si="173"/>
        <v>4.8324334716158763E-4</v>
      </c>
      <c r="CQ542" s="31">
        <f>SUM($CP$9:CP542)*RLR</f>
        <v>119.96192042424357</v>
      </c>
      <c r="CR542" s="32"/>
      <c r="CS542" s="36">
        <f>CQ542-SUM($CU$9:CU542)</f>
        <v>4.2647027406520266</v>
      </c>
      <c r="CU542" s="31">
        <f t="shared" si="174"/>
        <v>3.2222590795733835E-2</v>
      </c>
      <c r="CV542" s="36">
        <f>SUM($CU$9:CU542)*RRF</f>
        <v>80.988052378514084</v>
      </c>
      <c r="CW542" s="33"/>
      <c r="CX542" s="36">
        <f t="shared" si="159"/>
        <v>85.25275511916611</v>
      </c>
      <c r="CY542" s="33"/>
      <c r="CZ542" s="31">
        <f t="shared" si="160"/>
        <v>2.6655703029433171E-2</v>
      </c>
      <c r="DA542" s="31">
        <f t="shared" si="161"/>
        <v>2.9852919184564186</v>
      </c>
      <c r="DB542" s="31">
        <f t="shared" si="162"/>
        <v>3.0119476214858518</v>
      </c>
      <c r="DC542" s="31">
        <f t="shared" si="163"/>
        <v>-1.2527551191661104</v>
      </c>
      <c r="DD542" s="31"/>
      <c r="DE542" s="33">
        <f t="shared" si="164"/>
        <v>0.96414348069659628</v>
      </c>
      <c r="DF542" s="33">
        <f t="shared" si="165"/>
        <v>1.0149137514186441</v>
      </c>
      <c r="DG542" s="3"/>
      <c r="DH542" s="33">
        <f t="shared" si="166"/>
        <v>0.99968267020202972</v>
      </c>
      <c r="DI542" s="93">
        <f t="shared" si="167"/>
        <v>0.98163851472994568</v>
      </c>
      <c r="DJ542" s="3">
        <f t="shared" si="168"/>
        <v>0.98177639843759557</v>
      </c>
      <c r="DL542" s="90">
        <f t="shared" si="177"/>
        <v>0</v>
      </c>
      <c r="DM542" s="91">
        <f t="shared" si="175"/>
        <v>0</v>
      </c>
      <c r="DN542" s="89">
        <f>SUM(DM$9:DM542)*RLR</f>
        <v>120</v>
      </c>
      <c r="DO542" s="90">
        <f>DN542-SUM(DP$9:DP542)</f>
        <v>2.1868321874885197</v>
      </c>
      <c r="DP542" s="89">
        <f t="shared" si="176"/>
        <v>1.6525180258099646E-2</v>
      </c>
      <c r="DQ542" s="90">
        <f>SUM(DP$9:DP542)*RRF</f>
        <v>82.469217468758032</v>
      </c>
      <c r="DS542" s="2">
        <f t="shared" si="169"/>
        <v>1.5</v>
      </c>
      <c r="DT542" s="2">
        <f t="shared" si="170"/>
        <v>0.75</v>
      </c>
    </row>
    <row r="543" spans="90:124" x14ac:dyDescent="0.25">
      <c r="CL543" s="14">
        <f t="shared" si="171"/>
        <v>5.34</v>
      </c>
      <c r="CM543" s="59">
        <f>IF('Baseline model'!$B$4="AY",0,IFERROR(P*INDEX('UWYr writing pattern'!$C$4:$C$18,MATCH('Baseline model'!$CL543,'UWYr writing pattern'!$A$4:$A$18,0)) / 25,CM542))</f>
        <v>0</v>
      </c>
      <c r="CN543" s="36">
        <f t="shared" si="172"/>
        <v>3.1256985099990094E-2</v>
      </c>
      <c r="CP543" s="34">
        <f t="shared" si="173"/>
        <v>4.7599469695416385E-4</v>
      </c>
      <c r="CQ543" s="31">
        <f>SUM($CP$9:CP543)*RLR</f>
        <v>119.96249161787992</v>
      </c>
      <c r="CR543" s="32"/>
      <c r="CS543" s="36">
        <f>CQ543-SUM($CU$9:CU543)</f>
        <v>4.2332886637334894</v>
      </c>
      <c r="CU543" s="31">
        <f t="shared" si="174"/>
        <v>3.1985270554890199E-2</v>
      </c>
      <c r="CV543" s="36">
        <f>SUM($CU$9:CU543)*RRF</f>
        <v>81.010442067902503</v>
      </c>
      <c r="CW543" s="33"/>
      <c r="CX543" s="36">
        <f t="shared" si="159"/>
        <v>85.243730731635992</v>
      </c>
      <c r="CY543" s="33"/>
      <c r="CZ543" s="31">
        <f t="shared" si="160"/>
        <v>2.6255867483991675E-2</v>
      </c>
      <c r="DA543" s="31">
        <f t="shared" si="161"/>
        <v>2.9633020646134423</v>
      </c>
      <c r="DB543" s="31">
        <f t="shared" si="162"/>
        <v>2.9895579320974339</v>
      </c>
      <c r="DC543" s="31">
        <f t="shared" si="163"/>
        <v>-1.243730731635992</v>
      </c>
      <c r="DD543" s="31"/>
      <c r="DE543" s="33">
        <f t="shared" si="164"/>
        <v>0.96441002461788694</v>
      </c>
      <c r="DF543" s="33">
        <f t="shared" si="165"/>
        <v>1.0148063182337619</v>
      </c>
      <c r="DG543" s="3"/>
      <c r="DH543" s="33">
        <f t="shared" si="166"/>
        <v>0.9996874301489993</v>
      </c>
      <c r="DI543" s="93">
        <f t="shared" si="167"/>
        <v>0.98177571074132275</v>
      </c>
      <c r="DJ543" s="3">
        <f t="shared" si="168"/>
        <v>0.98191307544931361</v>
      </c>
      <c r="DL543" s="90">
        <f t="shared" si="177"/>
        <v>0</v>
      </c>
      <c r="DM543" s="91">
        <f t="shared" si="175"/>
        <v>0</v>
      </c>
      <c r="DN543" s="89">
        <f>SUM(DM$9:DM543)*RLR</f>
        <v>120</v>
      </c>
      <c r="DO543" s="90">
        <f>DN543-SUM(DP$9:DP543)</f>
        <v>2.1704309460823623</v>
      </c>
      <c r="DP543" s="89">
        <f t="shared" si="176"/>
        <v>1.6401241406163898E-2</v>
      </c>
      <c r="DQ543" s="90">
        <f>SUM(DP$9:DP543)*RRF</f>
        <v>82.480698337742339</v>
      </c>
      <c r="DS543" s="2">
        <f t="shared" si="169"/>
        <v>1.5</v>
      </c>
      <c r="DT543" s="2">
        <f t="shared" si="170"/>
        <v>0.75</v>
      </c>
    </row>
    <row r="544" spans="90:124" x14ac:dyDescent="0.25">
      <c r="CL544" s="14">
        <f t="shared" si="171"/>
        <v>5.35</v>
      </c>
      <c r="CM544" s="59">
        <f>IF('Baseline model'!$B$4="AY",0,IFERROR(P*INDEX('UWYr writing pattern'!$C$4:$C$18,MATCH('Baseline model'!$CL544,'UWYr writing pattern'!$A$4:$A$18,0)) / 25,CM543))</f>
        <v>0</v>
      </c>
      <c r="CN544" s="36">
        <f t="shared" si="172"/>
        <v>3.0788130323490242E-2</v>
      </c>
      <c r="CP544" s="34">
        <f t="shared" si="173"/>
        <v>4.6885477649985145E-4</v>
      </c>
      <c r="CQ544" s="31">
        <f>SUM($CP$9:CP544)*RLR</f>
        <v>119.96305424361172</v>
      </c>
      <c r="CR544" s="32"/>
      <c r="CS544" s="36">
        <f>CQ544-SUM($CU$9:CU544)</f>
        <v>4.202101624487284</v>
      </c>
      <c r="CU544" s="31">
        <f t="shared" si="174"/>
        <v>3.174966497800117E-2</v>
      </c>
      <c r="CV544" s="36">
        <f>SUM($CU$9:CU544)*RRF</f>
        <v>81.032666833387097</v>
      </c>
      <c r="CW544" s="33"/>
      <c r="CX544" s="36">
        <f t="shared" si="159"/>
        <v>85.234768457874381</v>
      </c>
      <c r="CY544" s="33"/>
      <c r="CZ544" s="31">
        <f t="shared" si="160"/>
        <v>2.5862029471731801E-2</v>
      </c>
      <c r="DA544" s="31">
        <f t="shared" si="161"/>
        <v>2.9414711371410984</v>
      </c>
      <c r="DB544" s="31">
        <f t="shared" si="162"/>
        <v>2.9673331666128302</v>
      </c>
      <c r="DC544" s="31">
        <f t="shared" si="163"/>
        <v>-1.2347684578743809</v>
      </c>
      <c r="DD544" s="31"/>
      <c r="DE544" s="33">
        <f t="shared" si="164"/>
        <v>0.9646746051593702</v>
      </c>
      <c r="DF544" s="33">
        <f t="shared" si="165"/>
        <v>1.0146996244985045</v>
      </c>
      <c r="DG544" s="3"/>
      <c r="DH544" s="33">
        <f t="shared" si="166"/>
        <v>0.99969211869676433</v>
      </c>
      <c r="DI544" s="93">
        <f t="shared" si="167"/>
        <v>0.98191188163162368</v>
      </c>
      <c r="DJ544" s="3">
        <f t="shared" si="168"/>
        <v>0.98204872738344373</v>
      </c>
      <c r="DL544" s="90">
        <f t="shared" si="177"/>
        <v>0</v>
      </c>
      <c r="DM544" s="91">
        <f t="shared" si="175"/>
        <v>0</v>
      </c>
      <c r="DN544" s="89">
        <f>SUM(DM$9:DM544)*RLR</f>
        <v>120</v>
      </c>
      <c r="DO544" s="90">
        <f>DN544-SUM(DP$9:DP544)</f>
        <v>2.1541527139867469</v>
      </c>
      <c r="DP544" s="89">
        <f t="shared" si="176"/>
        <v>1.6278232095617719E-2</v>
      </c>
      <c r="DQ544" s="90">
        <f>SUM(DP$9:DP544)*RRF</f>
        <v>82.492093100209274</v>
      </c>
      <c r="DS544" s="2">
        <f t="shared" si="169"/>
        <v>1.5</v>
      </c>
      <c r="DT544" s="2">
        <f t="shared" si="170"/>
        <v>0.75</v>
      </c>
    </row>
    <row r="545" spans="90:124" x14ac:dyDescent="0.25">
      <c r="CL545" s="14">
        <f t="shared" si="171"/>
        <v>5.36</v>
      </c>
      <c r="CM545" s="59">
        <f>IF('Baseline model'!$B$4="AY",0,IFERROR(P*INDEX('UWYr writing pattern'!$C$4:$C$18,MATCH('Baseline model'!$CL545,'UWYr writing pattern'!$A$4:$A$18,0)) / 25,CM544))</f>
        <v>0</v>
      </c>
      <c r="CN545" s="36">
        <f t="shared" si="172"/>
        <v>3.0326308368637887E-2</v>
      </c>
      <c r="CP545" s="34">
        <f t="shared" si="173"/>
        <v>4.6182195485235361E-4</v>
      </c>
      <c r="CQ545" s="31">
        <f>SUM($CP$9:CP545)*RLR</f>
        <v>119.96360842995756</v>
      </c>
      <c r="CR545" s="32"/>
      <c r="CS545" s="36">
        <f>CQ545-SUM($CU$9:CU545)</f>
        <v>4.1711400486494625</v>
      </c>
      <c r="CU545" s="31">
        <f t="shared" si="174"/>
        <v>3.1515762183654629E-2</v>
      </c>
      <c r="CV545" s="36">
        <f>SUM($CU$9:CU545)*RRF</f>
        <v>81.05472786691567</v>
      </c>
      <c r="CW545" s="33"/>
      <c r="CX545" s="36">
        <f t="shared" si="159"/>
        <v>85.225867915565132</v>
      </c>
      <c r="CY545" s="33"/>
      <c r="CZ545" s="31">
        <f t="shared" si="160"/>
        <v>2.5474099029655823E-2</v>
      </c>
      <c r="DA545" s="31">
        <f t="shared" si="161"/>
        <v>2.9197980340546237</v>
      </c>
      <c r="DB545" s="31">
        <f t="shared" si="162"/>
        <v>2.9452721330842797</v>
      </c>
      <c r="DC545" s="31">
        <f t="shared" si="163"/>
        <v>-1.2258679155651322</v>
      </c>
      <c r="DD545" s="31"/>
      <c r="DE545" s="33">
        <f t="shared" si="164"/>
        <v>0.9649372365109008</v>
      </c>
      <c r="DF545" s="33">
        <f t="shared" si="165"/>
        <v>1.0145936656614896</v>
      </c>
      <c r="DG545" s="3"/>
      <c r="DH545" s="33">
        <f t="shared" si="166"/>
        <v>0.999696736916313</v>
      </c>
      <c r="DI545" s="93">
        <f t="shared" si="167"/>
        <v>0.98204703506049718</v>
      </c>
      <c r="DJ545" s="3">
        <f t="shared" si="168"/>
        <v>0.98218336192806788</v>
      </c>
      <c r="DL545" s="90">
        <f t="shared" si="177"/>
        <v>0</v>
      </c>
      <c r="DM545" s="91">
        <f t="shared" si="175"/>
        <v>0</v>
      </c>
      <c r="DN545" s="89">
        <f>SUM(DM$9:DM545)*RLR</f>
        <v>120</v>
      </c>
      <c r="DO545" s="90">
        <f>DN545-SUM(DP$9:DP545)</f>
        <v>2.1379965686318485</v>
      </c>
      <c r="DP545" s="89">
        <f t="shared" si="176"/>
        <v>1.6156145354900602E-2</v>
      </c>
      <c r="DQ545" s="90">
        <f>SUM(DP$9:DP545)*RRF</f>
        <v>82.5034024019577</v>
      </c>
      <c r="DS545" s="2">
        <f t="shared" si="169"/>
        <v>1.5</v>
      </c>
      <c r="DT545" s="2">
        <f t="shared" si="170"/>
        <v>0.75</v>
      </c>
    </row>
    <row r="546" spans="90:124" x14ac:dyDescent="0.25">
      <c r="CL546" s="14">
        <f t="shared" si="171"/>
        <v>5.37</v>
      </c>
      <c r="CM546" s="59">
        <f>IF('Baseline model'!$B$4="AY",0,IFERROR(P*INDEX('UWYr writing pattern'!$C$4:$C$18,MATCH('Baseline model'!$CL546,'UWYr writing pattern'!$A$4:$A$18,0)) / 25,CM545))</f>
        <v>0</v>
      </c>
      <c r="CN546" s="36">
        <f t="shared" si="172"/>
        <v>2.9871413743108317E-2</v>
      </c>
      <c r="CP546" s="34">
        <f t="shared" si="173"/>
        <v>4.5489462552956826E-4</v>
      </c>
      <c r="CQ546" s="31">
        <f>SUM($CP$9:CP546)*RLR</f>
        <v>119.9641543035082</v>
      </c>
      <c r="CR546" s="32"/>
      <c r="CS546" s="36">
        <f>CQ546-SUM($CU$9:CU546)</f>
        <v>4.1404023718352221</v>
      </c>
      <c r="CU546" s="31">
        <f t="shared" si="174"/>
        <v>3.1283550364870967E-2</v>
      </c>
      <c r="CV546" s="36">
        <f>SUM($CU$9:CU546)*RRF</f>
        <v>81.076626352171075</v>
      </c>
      <c r="CW546" s="33"/>
      <c r="CX546" s="36">
        <f t="shared" si="159"/>
        <v>85.217028724006298</v>
      </c>
      <c r="CY546" s="33"/>
      <c r="CZ546" s="31">
        <f t="shared" si="160"/>
        <v>2.5091987544210985E-2</v>
      </c>
      <c r="DA546" s="31">
        <f t="shared" si="161"/>
        <v>2.8982816602846553</v>
      </c>
      <c r="DB546" s="31">
        <f t="shared" si="162"/>
        <v>2.9233736478288663</v>
      </c>
      <c r="DC546" s="31">
        <f t="shared" si="163"/>
        <v>-1.2170287240062976</v>
      </c>
      <c r="DD546" s="31"/>
      <c r="DE546" s="33">
        <f t="shared" si="164"/>
        <v>0.96519793276394139</v>
      </c>
      <c r="DF546" s="33">
        <f t="shared" si="165"/>
        <v>1.0144884371905512</v>
      </c>
      <c r="DG546" s="3"/>
      <c r="DH546" s="33">
        <f t="shared" si="166"/>
        <v>0.99970128586256835</v>
      </c>
      <c r="DI546" s="93">
        <f t="shared" si="167"/>
        <v>0.98218117863035903</v>
      </c>
      <c r="DJ546" s="3">
        <f t="shared" si="168"/>
        <v>0.98231698671360745</v>
      </c>
      <c r="DL546" s="90">
        <f t="shared" si="177"/>
        <v>0</v>
      </c>
      <c r="DM546" s="91">
        <f t="shared" si="175"/>
        <v>0</v>
      </c>
      <c r="DN546" s="89">
        <f>SUM(DM$9:DM546)*RLR</f>
        <v>120</v>
      </c>
      <c r="DO546" s="90">
        <f>DN546-SUM(DP$9:DP546)</f>
        <v>2.1219615943671073</v>
      </c>
      <c r="DP546" s="89">
        <f t="shared" si="176"/>
        <v>1.6034974264738863E-2</v>
      </c>
      <c r="DQ546" s="90">
        <f>SUM(DP$9:DP546)*RRF</f>
        <v>82.514626883943023</v>
      </c>
      <c r="DS546" s="2">
        <f t="shared" si="169"/>
        <v>1.5</v>
      </c>
      <c r="DT546" s="2">
        <f t="shared" si="170"/>
        <v>0.75</v>
      </c>
    </row>
    <row r="547" spans="90:124" x14ac:dyDescent="0.25">
      <c r="CL547" s="14">
        <f t="shared" si="171"/>
        <v>5.38</v>
      </c>
      <c r="CM547" s="59">
        <f>IF('Baseline model'!$B$4="AY",0,IFERROR(P*INDEX('UWYr writing pattern'!$C$4:$C$18,MATCH('Baseline model'!$CL547,'UWYr writing pattern'!$A$4:$A$18,0)) / 25,CM546))</f>
        <v>0</v>
      </c>
      <c r="CN547" s="36">
        <f t="shared" si="172"/>
        <v>2.9423342536961692E-2</v>
      </c>
      <c r="CP547" s="34">
        <f t="shared" si="173"/>
        <v>4.4807120614662481E-4</v>
      </c>
      <c r="CQ547" s="31">
        <f>SUM($CP$9:CP547)*RLR</f>
        <v>119.96469198895558</v>
      </c>
      <c r="CR547" s="32"/>
      <c r="CS547" s="36">
        <f>CQ547-SUM($CU$9:CU547)</f>
        <v>4.1098870394938416</v>
      </c>
      <c r="CU547" s="31">
        <f t="shared" si="174"/>
        <v>3.1053017788764167E-2</v>
      </c>
      <c r="CV547" s="36">
        <f>SUM($CU$9:CU547)*RRF</f>
        <v>81.098363464623205</v>
      </c>
      <c r="CW547" s="33"/>
      <c r="CX547" s="36">
        <f t="shared" si="159"/>
        <v>85.208250504117046</v>
      </c>
      <c r="CY547" s="33"/>
      <c r="CZ547" s="31">
        <f t="shared" si="160"/>
        <v>2.4715607731047817E-2</v>
      </c>
      <c r="DA547" s="31">
        <f t="shared" si="161"/>
        <v>2.8769209276456889</v>
      </c>
      <c r="DB547" s="31">
        <f t="shared" si="162"/>
        <v>2.9016365353767366</v>
      </c>
      <c r="DC547" s="31">
        <f t="shared" si="163"/>
        <v>-1.2082505041170464</v>
      </c>
      <c r="DD547" s="31"/>
      <c r="DE547" s="33">
        <f t="shared" si="164"/>
        <v>0.96545670791218097</v>
      </c>
      <c r="DF547" s="33">
        <f t="shared" si="165"/>
        <v>1.0143839345728221</v>
      </c>
      <c r="DG547" s="3"/>
      <c r="DH547" s="33">
        <f t="shared" si="166"/>
        <v>0.99970576657462984</v>
      </c>
      <c r="DI547" s="93">
        <f t="shared" si="167"/>
        <v>0.98231431988682061</v>
      </c>
      <c r="DJ547" s="3">
        <f t="shared" si="168"/>
        <v>0.98244960931325531</v>
      </c>
      <c r="DL547" s="90">
        <f t="shared" si="177"/>
        <v>0</v>
      </c>
      <c r="DM547" s="91">
        <f t="shared" si="175"/>
        <v>0</v>
      </c>
      <c r="DN547" s="89">
        <f>SUM(DM$9:DM547)*RLR</f>
        <v>120</v>
      </c>
      <c r="DO547" s="90">
        <f>DN547-SUM(DP$9:DP547)</f>
        <v>2.106046882409359</v>
      </c>
      <c r="DP547" s="89">
        <f t="shared" si="176"/>
        <v>1.5914711957753305E-2</v>
      </c>
      <c r="DQ547" s="90">
        <f>SUM(DP$9:DP547)*RRF</f>
        <v>82.525767182313444</v>
      </c>
      <c r="DS547" s="2">
        <f t="shared" si="169"/>
        <v>1.5</v>
      </c>
      <c r="DT547" s="2">
        <f t="shared" si="170"/>
        <v>0.75</v>
      </c>
    </row>
    <row r="548" spans="90:124" x14ac:dyDescent="0.25">
      <c r="CL548" s="14">
        <f t="shared" si="171"/>
        <v>5.39</v>
      </c>
      <c r="CM548" s="59">
        <f>IF('Baseline model'!$B$4="AY",0,IFERROR(P*INDEX('UWYr writing pattern'!$C$4:$C$18,MATCH('Baseline model'!$CL548,'UWYr writing pattern'!$A$4:$A$18,0)) / 25,CM547))</f>
        <v>0</v>
      </c>
      <c r="CN548" s="36">
        <f t="shared" si="172"/>
        <v>2.8981992398907266E-2</v>
      </c>
      <c r="CP548" s="34">
        <f t="shared" si="173"/>
        <v>4.4135013805442539E-4</v>
      </c>
      <c r="CQ548" s="31">
        <f>SUM($CP$9:CP548)*RLR</f>
        <v>119.96522160912124</v>
      </c>
      <c r="CR548" s="32"/>
      <c r="CS548" s="36">
        <f>CQ548-SUM($CU$9:CU548)</f>
        <v>4.0795925068633068</v>
      </c>
      <c r="CU548" s="31">
        <f t="shared" si="174"/>
        <v>3.0824152796203812E-2</v>
      </c>
      <c r="CV548" s="36">
        <f>SUM($CU$9:CU548)*RRF</f>
        <v>81.119940371580554</v>
      </c>
      <c r="CW548" s="33"/>
      <c r="CX548" s="36">
        <f t="shared" si="159"/>
        <v>85.199532878443861</v>
      </c>
      <c r="CY548" s="33"/>
      <c r="CZ548" s="31">
        <f t="shared" si="160"/>
        <v>2.4344873615082103E-2</v>
      </c>
      <c r="DA548" s="31">
        <f t="shared" si="161"/>
        <v>2.8557147548043145</v>
      </c>
      <c r="DB548" s="31">
        <f t="shared" si="162"/>
        <v>2.8800596284193967</v>
      </c>
      <c r="DC548" s="31">
        <f t="shared" si="163"/>
        <v>-1.1995328784438613</v>
      </c>
      <c r="DD548" s="31"/>
      <c r="DE548" s="33">
        <f t="shared" si="164"/>
        <v>0.96571357585214945</v>
      </c>
      <c r="DF548" s="33">
        <f t="shared" si="165"/>
        <v>1.0142801533148078</v>
      </c>
      <c r="DG548" s="3"/>
      <c r="DH548" s="33">
        <f t="shared" si="166"/>
        <v>0.99971018007601031</v>
      </c>
      <c r="DI548" s="93">
        <f t="shared" si="167"/>
        <v>0.98244646631911248</v>
      </c>
      <c r="DJ548" s="3">
        <f t="shared" si="168"/>
        <v>0.98258123724340596</v>
      </c>
      <c r="DL548" s="90">
        <f t="shared" si="177"/>
        <v>0</v>
      </c>
      <c r="DM548" s="91">
        <f t="shared" si="175"/>
        <v>0</v>
      </c>
      <c r="DN548" s="89">
        <f>SUM(DM$9:DM548)*RLR</f>
        <v>120</v>
      </c>
      <c r="DO548" s="90">
        <f>DN548-SUM(DP$9:DP548)</f>
        <v>2.0902515307912921</v>
      </c>
      <c r="DP548" s="89">
        <f t="shared" si="176"/>
        <v>1.5795351618070191E-2</v>
      </c>
      <c r="DQ548" s="90">
        <f>SUM(DP$9:DP548)*RRF</f>
        <v>82.536823928446097</v>
      </c>
      <c r="DS548" s="2">
        <f t="shared" si="169"/>
        <v>1.5</v>
      </c>
      <c r="DT548" s="2">
        <f t="shared" si="170"/>
        <v>0.75</v>
      </c>
    </row>
    <row r="549" spans="90:124" x14ac:dyDescent="0.25">
      <c r="CL549" s="14">
        <f t="shared" si="171"/>
        <v>5.4</v>
      </c>
      <c r="CM549" s="59">
        <f>IF('Baseline model'!$B$4="AY",0,IFERROR(P*INDEX('UWYr writing pattern'!$C$4:$C$18,MATCH('Baseline model'!$CL549,'UWYr writing pattern'!$A$4:$A$18,0)) / 25,CM548))</f>
        <v>0</v>
      </c>
      <c r="CN549" s="36">
        <f t="shared" si="172"/>
        <v>2.8547262512923659E-2</v>
      </c>
      <c r="CP549" s="34">
        <f t="shared" si="173"/>
        <v>4.3472988598360898E-4</v>
      </c>
      <c r="CQ549" s="31">
        <f>SUM($CP$9:CP549)*RLR</f>
        <v>119.96574328498443</v>
      </c>
      <c r="CR549" s="32"/>
      <c r="CS549" s="36">
        <f>CQ549-SUM($CU$9:CU549)</f>
        <v>4.04951723892502</v>
      </c>
      <c r="CU549" s="31">
        <f t="shared" si="174"/>
        <v>3.0596943801474801E-2</v>
      </c>
      <c r="CV549" s="36">
        <f>SUM($CU$9:CU549)*RRF</f>
        <v>81.141358232241586</v>
      </c>
      <c r="CW549" s="33"/>
      <c r="CX549" s="36">
        <f t="shared" si="159"/>
        <v>85.190875471166606</v>
      </c>
      <c r="CY549" s="33"/>
      <c r="CZ549" s="31">
        <f t="shared" si="160"/>
        <v>2.3979700510855868E-2</v>
      </c>
      <c r="DA549" s="31">
        <f t="shared" si="161"/>
        <v>2.834662067247514</v>
      </c>
      <c r="DB549" s="31">
        <f t="shared" si="162"/>
        <v>2.8586417677583698</v>
      </c>
      <c r="DC549" s="31">
        <f t="shared" si="163"/>
        <v>-1.1908754711666063</v>
      </c>
      <c r="DD549" s="31"/>
      <c r="DE549" s="33">
        <f t="shared" si="164"/>
        <v>0.96596855038382845</v>
      </c>
      <c r="DF549" s="33">
        <f t="shared" si="165"/>
        <v>1.0141770889424595</v>
      </c>
      <c r="DG549" s="3"/>
      <c r="DH549" s="33">
        <f t="shared" si="166"/>
        <v>0.99971452737487021</v>
      </c>
      <c r="DI549" s="93">
        <f t="shared" si="167"/>
        <v>0.98257762536050652</v>
      </c>
      <c r="DJ549" s="3">
        <f t="shared" si="168"/>
        <v>0.98271187796408033</v>
      </c>
      <c r="DL549" s="90">
        <f t="shared" si="177"/>
        <v>0</v>
      </c>
      <c r="DM549" s="91">
        <f t="shared" si="175"/>
        <v>0</v>
      </c>
      <c r="DN549" s="89">
        <f>SUM(DM$9:DM549)*RLR</f>
        <v>120</v>
      </c>
      <c r="DO549" s="90">
        <f>DN549-SUM(DP$9:DP549)</f>
        <v>2.0745746443103599</v>
      </c>
      <c r="DP549" s="89">
        <f t="shared" si="176"/>
        <v>1.5676886480934692E-2</v>
      </c>
      <c r="DQ549" s="90">
        <f>SUM(DP$9:DP549)*RRF</f>
        <v>82.547797748982745</v>
      </c>
      <c r="DS549" s="2">
        <f t="shared" si="169"/>
        <v>1.5</v>
      </c>
      <c r="DT549" s="2">
        <f t="shared" si="170"/>
        <v>0.75</v>
      </c>
    </row>
    <row r="550" spans="90:124" x14ac:dyDescent="0.25">
      <c r="CL550" s="14">
        <f t="shared" si="171"/>
        <v>5.41</v>
      </c>
      <c r="CM550" s="59">
        <f>IF('Baseline model'!$B$4="AY",0,IFERROR(P*INDEX('UWYr writing pattern'!$C$4:$C$18,MATCH('Baseline model'!$CL550,'UWYr writing pattern'!$A$4:$A$18,0)) / 25,CM549))</f>
        <v>0</v>
      </c>
      <c r="CN550" s="36">
        <f t="shared" si="172"/>
        <v>2.8119053575229803E-2</v>
      </c>
      <c r="CP550" s="34">
        <f t="shared" si="173"/>
        <v>4.2820893769385487E-4</v>
      </c>
      <c r="CQ550" s="31">
        <f>SUM($CP$9:CP550)*RLR</f>
        <v>119.96625713570965</v>
      </c>
      <c r="CR550" s="32"/>
      <c r="CS550" s="36">
        <f>CQ550-SUM($CU$9:CU550)</f>
        <v>4.0196597103583116</v>
      </c>
      <c r="CU550" s="31">
        <f t="shared" si="174"/>
        <v>3.0371379291937652E-2</v>
      </c>
      <c r="CV550" s="36">
        <f>SUM($CU$9:CU550)*RRF</f>
        <v>81.162618197745928</v>
      </c>
      <c r="CW550" s="33"/>
      <c r="CX550" s="36">
        <f t="shared" si="159"/>
        <v>85.18227790810424</v>
      </c>
      <c r="CY550" s="33"/>
      <c r="CZ550" s="31">
        <f t="shared" si="160"/>
        <v>2.3620005003193029E-2</v>
      </c>
      <c r="DA550" s="31">
        <f t="shared" si="161"/>
        <v>2.8137617972508178</v>
      </c>
      <c r="DB550" s="31">
        <f t="shared" si="162"/>
        <v>2.8373818022540109</v>
      </c>
      <c r="DC550" s="31">
        <f t="shared" si="163"/>
        <v>-1.1822779081042398</v>
      </c>
      <c r="DD550" s="31"/>
      <c r="DE550" s="33">
        <f t="shared" si="164"/>
        <v>0.96622164521126108</v>
      </c>
      <c r="DF550" s="33">
        <f t="shared" si="165"/>
        <v>1.0140747370012408</v>
      </c>
      <c r="DG550" s="3"/>
      <c r="DH550" s="33">
        <f t="shared" si="166"/>
        <v>0.99971880946424707</v>
      </c>
      <c r="DI550" s="93">
        <f t="shared" si="167"/>
        <v>0.98270780438873317</v>
      </c>
      <c r="DJ550" s="3">
        <f t="shared" si="168"/>
        <v>0.98284153887934966</v>
      </c>
      <c r="DL550" s="90">
        <f t="shared" si="177"/>
        <v>0</v>
      </c>
      <c r="DM550" s="91">
        <f t="shared" si="175"/>
        <v>0</v>
      </c>
      <c r="DN550" s="89">
        <f>SUM(DM$9:DM550)*RLR</f>
        <v>120</v>
      </c>
      <c r="DO550" s="90">
        <f>DN550-SUM(DP$9:DP550)</f>
        <v>2.0590153344780333</v>
      </c>
      <c r="DP550" s="89">
        <f t="shared" si="176"/>
        <v>1.55593098323277E-2</v>
      </c>
      <c r="DQ550" s="90">
        <f>SUM(DP$9:DP550)*RRF</f>
        <v>82.558689265865368</v>
      </c>
      <c r="DS550" s="2">
        <f t="shared" si="169"/>
        <v>1.5</v>
      </c>
      <c r="DT550" s="2">
        <f t="shared" si="170"/>
        <v>0.75</v>
      </c>
    </row>
    <row r="551" spans="90:124" x14ac:dyDescent="0.25">
      <c r="CL551" s="14">
        <f t="shared" si="171"/>
        <v>5.42</v>
      </c>
      <c r="CM551" s="59">
        <f>IF('Baseline model'!$B$4="AY",0,IFERROR(P*INDEX('UWYr writing pattern'!$C$4:$C$18,MATCH('Baseline model'!$CL551,'UWYr writing pattern'!$A$4:$A$18,0)) / 25,CM550))</f>
        <v>0</v>
      </c>
      <c r="CN551" s="36">
        <f t="shared" si="172"/>
        <v>2.7697267771601357E-2</v>
      </c>
      <c r="CP551" s="34">
        <f t="shared" si="173"/>
        <v>4.2178580362844709E-4</v>
      </c>
      <c r="CQ551" s="31">
        <f>SUM($CP$9:CP551)*RLR</f>
        <v>119.96676327867401</v>
      </c>
      <c r="CR551" s="32"/>
      <c r="CS551" s="36">
        <f>CQ551-SUM($CU$9:CU551)</f>
        <v>3.990018405494979</v>
      </c>
      <c r="CU551" s="31">
        <f t="shared" si="174"/>
        <v>3.0147447827687336E-2</v>
      </c>
      <c r="CV551" s="36">
        <f>SUM($CU$9:CU551)*RRF</f>
        <v>81.183721411225321</v>
      </c>
      <c r="CW551" s="33"/>
      <c r="CX551" s="36">
        <f t="shared" si="159"/>
        <v>85.1737398167203</v>
      </c>
      <c r="CY551" s="33"/>
      <c r="CZ551" s="31">
        <f t="shared" si="160"/>
        <v>2.3265704928145139E-2</v>
      </c>
      <c r="DA551" s="31">
        <f t="shared" si="161"/>
        <v>2.7930128838464849</v>
      </c>
      <c r="DB551" s="31">
        <f t="shared" si="162"/>
        <v>2.81627858877463</v>
      </c>
      <c r="DC551" s="31">
        <f t="shared" si="163"/>
        <v>-1.1737398167202997</v>
      </c>
      <c r="DD551" s="31"/>
      <c r="DE551" s="33">
        <f t="shared" si="164"/>
        <v>0.96647287394315862</v>
      </c>
      <c r="DF551" s="33">
        <f t="shared" si="165"/>
        <v>1.0139730930561941</v>
      </c>
      <c r="DG551" s="3"/>
      <c r="DH551" s="33">
        <f t="shared" si="166"/>
        <v>0.99972302732228335</v>
      </c>
      <c r="DI551" s="93">
        <f t="shared" si="167"/>
        <v>0.98283701072639729</v>
      </c>
      <c r="DJ551" s="3">
        <f t="shared" si="168"/>
        <v>0.98297022733775441</v>
      </c>
      <c r="DL551" s="90">
        <f t="shared" si="177"/>
        <v>0</v>
      </c>
      <c r="DM551" s="91">
        <f t="shared" si="175"/>
        <v>0</v>
      </c>
      <c r="DN551" s="89">
        <f>SUM(DM$9:DM551)*RLR</f>
        <v>120</v>
      </c>
      <c r="DO551" s="90">
        <f>DN551-SUM(DP$9:DP551)</f>
        <v>2.0435727194694522</v>
      </c>
      <c r="DP551" s="89">
        <f t="shared" si="176"/>
        <v>1.544261500858525E-2</v>
      </c>
      <c r="DQ551" s="90">
        <f>SUM(DP$9:DP551)*RRF</f>
        <v>82.569499096371374</v>
      </c>
      <c r="DS551" s="2">
        <f t="shared" si="169"/>
        <v>1.5</v>
      </c>
      <c r="DT551" s="2">
        <f t="shared" si="170"/>
        <v>0.75</v>
      </c>
    </row>
    <row r="552" spans="90:124" x14ac:dyDescent="0.25">
      <c r="CL552" s="14">
        <f t="shared" si="171"/>
        <v>5.43</v>
      </c>
      <c r="CM552" s="59">
        <f>IF('Baseline model'!$B$4="AY",0,IFERROR(P*INDEX('UWYr writing pattern'!$C$4:$C$18,MATCH('Baseline model'!$CL552,'UWYr writing pattern'!$A$4:$A$18,0)) / 25,CM551))</f>
        <v>0</v>
      </c>
      <c r="CN552" s="36">
        <f t="shared" si="172"/>
        <v>2.7281808755027337E-2</v>
      </c>
      <c r="CP552" s="34">
        <f t="shared" si="173"/>
        <v>4.1545901657402034E-4</v>
      </c>
      <c r="CQ552" s="31">
        <f>SUM($CP$9:CP552)*RLR</f>
        <v>119.96726182949391</v>
      </c>
      <c r="CR552" s="32"/>
      <c r="CS552" s="36">
        <f>CQ552-SUM($CU$9:CU552)</f>
        <v>3.9605918182736701</v>
      </c>
      <c r="CU552" s="31">
        <f t="shared" si="174"/>
        <v>2.9925138041212343E-2</v>
      </c>
      <c r="CV552" s="36">
        <f>SUM($CU$9:CU552)*RRF</f>
        <v>81.204669007854164</v>
      </c>
      <c r="CW552" s="33"/>
      <c r="CX552" s="36">
        <f t="shared" si="159"/>
        <v>85.165260826127835</v>
      </c>
      <c r="CY552" s="33"/>
      <c r="CZ552" s="31">
        <f t="shared" si="160"/>
        <v>2.2916719354222962E-2</v>
      </c>
      <c r="DA552" s="31">
        <f t="shared" si="161"/>
        <v>2.7724142727915688</v>
      </c>
      <c r="DB552" s="31">
        <f t="shared" si="162"/>
        <v>2.7953309921457916</v>
      </c>
      <c r="DC552" s="31">
        <f t="shared" si="163"/>
        <v>-1.1652608261278345</v>
      </c>
      <c r="DD552" s="31"/>
      <c r="DE552" s="33">
        <f t="shared" si="164"/>
        <v>0.96672225009350199</v>
      </c>
      <c r="DF552" s="33">
        <f t="shared" si="165"/>
        <v>1.013872152691998</v>
      </c>
      <c r="DG552" s="3"/>
      <c r="DH552" s="33">
        <f t="shared" si="166"/>
        <v>0.99972718191244925</v>
      </c>
      <c r="DI552" s="93">
        <f t="shared" si="167"/>
        <v>0.98296525164138937</v>
      </c>
      <c r="DJ552" s="3">
        <f t="shared" si="168"/>
        <v>0.98309795063272143</v>
      </c>
      <c r="DL552" s="90">
        <f t="shared" si="177"/>
        <v>0</v>
      </c>
      <c r="DM552" s="91">
        <f t="shared" si="175"/>
        <v>0</v>
      </c>
      <c r="DN552" s="89">
        <f>SUM(DM$9:DM552)*RLR</f>
        <v>120</v>
      </c>
      <c r="DO552" s="90">
        <f>DN552-SUM(DP$9:DP552)</f>
        <v>2.0282459240734312</v>
      </c>
      <c r="DP552" s="89">
        <f t="shared" si="176"/>
        <v>1.5326795396020892E-2</v>
      </c>
      <c r="DQ552" s="90">
        <f>SUM(DP$9:DP552)*RRF</f>
        <v>82.5802278531486</v>
      </c>
      <c r="DS552" s="2">
        <f t="shared" si="169"/>
        <v>1.5</v>
      </c>
      <c r="DT552" s="2">
        <f t="shared" si="170"/>
        <v>0.75</v>
      </c>
    </row>
    <row r="553" spans="90:124" x14ac:dyDescent="0.25">
      <c r="CL553" s="14">
        <f t="shared" si="171"/>
        <v>5.44</v>
      </c>
      <c r="CM553" s="59">
        <f>IF('Baseline model'!$B$4="AY",0,IFERROR(P*INDEX('UWYr writing pattern'!$C$4:$C$18,MATCH('Baseline model'!$CL553,'UWYr writing pattern'!$A$4:$A$18,0)) / 25,CM552))</f>
        <v>0</v>
      </c>
      <c r="CN553" s="36">
        <f t="shared" si="172"/>
        <v>2.6872581623701926E-2</v>
      </c>
      <c r="CP553" s="34">
        <f t="shared" si="173"/>
        <v>4.0922713132541004E-4</v>
      </c>
      <c r="CQ553" s="31">
        <f>SUM($CP$9:CP553)*RLR</f>
        <v>119.9677529020515</v>
      </c>
      <c r="CR553" s="32"/>
      <c r="CS553" s="36">
        <f>CQ553-SUM($CU$9:CU553)</f>
        <v>3.9313784521942097</v>
      </c>
      <c r="CU553" s="31">
        <f t="shared" si="174"/>
        <v>2.9704438637052525E-2</v>
      </c>
      <c r="CV553" s="36">
        <f>SUM($CU$9:CU553)*RRF</f>
        <v>81.225462114900097</v>
      </c>
      <c r="CW553" s="33"/>
      <c r="CX553" s="36">
        <f t="shared" si="159"/>
        <v>85.156840567094306</v>
      </c>
      <c r="CY553" s="33"/>
      <c r="CZ553" s="31">
        <f t="shared" si="160"/>
        <v>2.2572968563909619E-2</v>
      </c>
      <c r="DA553" s="31">
        <f t="shared" si="161"/>
        <v>2.7519649165359468</v>
      </c>
      <c r="DB553" s="31">
        <f t="shared" si="162"/>
        <v>2.7745378850998565</v>
      </c>
      <c r="DC553" s="31">
        <f t="shared" si="163"/>
        <v>-1.1568405670943065</v>
      </c>
      <c r="DD553" s="31"/>
      <c r="DE553" s="33">
        <f t="shared" si="164"/>
        <v>0.96696978708214398</v>
      </c>
      <c r="DF553" s="33">
        <f t="shared" si="165"/>
        <v>1.0137719115130275</v>
      </c>
      <c r="DG553" s="3"/>
      <c r="DH553" s="33">
        <f t="shared" si="166"/>
        <v>0.99973127418376251</v>
      </c>
      <c r="DI553" s="93">
        <f t="shared" si="167"/>
        <v>0.98309253434729471</v>
      </c>
      <c r="DJ553" s="3">
        <f t="shared" si="168"/>
        <v>0.9832247160029759</v>
      </c>
      <c r="DL553" s="90">
        <f t="shared" si="177"/>
        <v>0</v>
      </c>
      <c r="DM553" s="91">
        <f t="shared" si="175"/>
        <v>0</v>
      </c>
      <c r="DN553" s="89">
        <f>SUM(DM$9:DM553)*RLR</f>
        <v>120</v>
      </c>
      <c r="DO553" s="90">
        <f>DN553-SUM(DP$9:DP553)</f>
        <v>2.0130340796428783</v>
      </c>
      <c r="DP553" s="89">
        <f t="shared" si="176"/>
        <v>1.5211844430550734E-2</v>
      </c>
      <c r="DQ553" s="90">
        <f>SUM(DP$9:DP553)*RRF</f>
        <v>82.590876144249975</v>
      </c>
      <c r="DS553" s="2">
        <f t="shared" si="169"/>
        <v>1.5</v>
      </c>
      <c r="DT553" s="2">
        <f t="shared" si="170"/>
        <v>0.75</v>
      </c>
    </row>
    <row r="554" spans="90:124" x14ac:dyDescent="0.25">
      <c r="CL554" s="14">
        <f t="shared" si="171"/>
        <v>5.45</v>
      </c>
      <c r="CM554" s="59">
        <f>IF('Baseline model'!$B$4="AY",0,IFERROR(P*INDEX('UWYr writing pattern'!$C$4:$C$18,MATCH('Baseline model'!$CL554,'UWYr writing pattern'!$A$4:$A$18,0)) / 25,CM553))</f>
        <v>0</v>
      </c>
      <c r="CN554" s="36">
        <f t="shared" si="172"/>
        <v>2.6469492899346397E-2</v>
      </c>
      <c r="CP554" s="34">
        <f t="shared" si="173"/>
        <v>4.0308872435552891E-4</v>
      </c>
      <c r="CQ554" s="31">
        <f>SUM($CP$9:CP554)*RLR</f>
        <v>119.96823660852073</v>
      </c>
      <c r="CR554" s="32"/>
      <c r="CS554" s="36">
        <f>CQ554-SUM($CU$9:CU554)</f>
        <v>3.9023768202719822</v>
      </c>
      <c r="CU554" s="31">
        <f t="shared" si="174"/>
        <v>2.9485338391456572E-2</v>
      </c>
      <c r="CV554" s="36">
        <f>SUM($CU$9:CU554)*RRF</f>
        <v>81.246101851774114</v>
      </c>
      <c r="CW554" s="33"/>
      <c r="CX554" s="36">
        <f t="shared" si="159"/>
        <v>85.148478672046096</v>
      </c>
      <c r="CY554" s="33"/>
      <c r="CZ554" s="31">
        <f t="shared" si="160"/>
        <v>2.2234374035450973E-2</v>
      </c>
      <c r="DA554" s="31">
        <f t="shared" si="161"/>
        <v>2.7316637741903875</v>
      </c>
      <c r="DB554" s="31">
        <f t="shared" si="162"/>
        <v>2.7538981482258387</v>
      </c>
      <c r="DC554" s="31">
        <f t="shared" si="163"/>
        <v>-1.148478672046096</v>
      </c>
      <c r="DD554" s="31"/>
      <c r="DE554" s="33">
        <f t="shared" si="164"/>
        <v>0.96721549823540609</v>
      </c>
      <c r="DF554" s="33">
        <f t="shared" si="165"/>
        <v>1.0136723651434059</v>
      </c>
      <c r="DG554" s="3"/>
      <c r="DH554" s="33">
        <f t="shared" si="166"/>
        <v>0.99973530507100605</v>
      </c>
      <c r="DI554" s="93">
        <f t="shared" si="167"/>
        <v>0.98321886600379904</v>
      </c>
      <c r="DJ554" s="3">
        <f t="shared" si="168"/>
        <v>0.98335053063295363</v>
      </c>
      <c r="DL554" s="90">
        <f t="shared" si="177"/>
        <v>0</v>
      </c>
      <c r="DM554" s="91">
        <f t="shared" si="175"/>
        <v>0</v>
      </c>
      <c r="DN554" s="89">
        <f>SUM(DM$9:DM554)*RLR</f>
        <v>120</v>
      </c>
      <c r="DO554" s="90">
        <f>DN554-SUM(DP$9:DP554)</f>
        <v>1.9979363240455541</v>
      </c>
      <c r="DP554" s="89">
        <f t="shared" si="176"/>
        <v>1.5097755597321587E-2</v>
      </c>
      <c r="DQ554" s="90">
        <f>SUM(DP$9:DP554)*RRF</f>
        <v>82.601444573168109</v>
      </c>
      <c r="DS554" s="2">
        <f t="shared" si="169"/>
        <v>1.5</v>
      </c>
      <c r="DT554" s="2">
        <f t="shared" si="170"/>
        <v>0.75</v>
      </c>
    </row>
    <row r="555" spans="90:124" x14ac:dyDescent="0.25">
      <c r="CL555" s="14">
        <f t="shared" si="171"/>
        <v>5.46</v>
      </c>
      <c r="CM555" s="59">
        <f>IF('Baseline model'!$B$4="AY",0,IFERROR(P*INDEX('UWYr writing pattern'!$C$4:$C$18,MATCH('Baseline model'!$CL555,'UWYr writing pattern'!$A$4:$A$18,0)) / 25,CM554))</f>
        <v>0</v>
      </c>
      <c r="CN555" s="36">
        <f t="shared" si="172"/>
        <v>2.6072450505856201E-2</v>
      </c>
      <c r="CP555" s="34">
        <f t="shared" si="173"/>
        <v>3.9704239349019595E-4</v>
      </c>
      <c r="CQ555" s="31">
        <f>SUM($CP$9:CP555)*RLR</f>
        <v>119.96871305939291</v>
      </c>
      <c r="CR555" s="32"/>
      <c r="CS555" s="36">
        <f>CQ555-SUM($CU$9:CU555)</f>
        <v>3.8735854449921305</v>
      </c>
      <c r="CU555" s="31">
        <f t="shared" si="174"/>
        <v>2.9267826152039867E-2</v>
      </c>
      <c r="CV555" s="36">
        <f>SUM($CU$9:CU555)*RRF</f>
        <v>81.266589330080535</v>
      </c>
      <c r="CW555" s="33"/>
      <c r="CX555" s="36">
        <f t="shared" si="159"/>
        <v>85.140174775072666</v>
      </c>
      <c r="CY555" s="33"/>
      <c r="CZ555" s="31">
        <f t="shared" si="160"/>
        <v>2.1900858424919206E-2</v>
      </c>
      <c r="DA555" s="31">
        <f t="shared" si="161"/>
        <v>2.7115098114944911</v>
      </c>
      <c r="DB555" s="31">
        <f t="shared" si="162"/>
        <v>2.7334106699194103</v>
      </c>
      <c r="DC555" s="31">
        <f t="shared" si="163"/>
        <v>-1.1401747750726656</v>
      </c>
      <c r="DD555" s="31"/>
      <c r="DE555" s="33">
        <f t="shared" si="164"/>
        <v>0.96745939678667303</v>
      </c>
      <c r="DF555" s="33">
        <f t="shared" si="165"/>
        <v>1.0135735092270555</v>
      </c>
      <c r="DG555" s="3"/>
      <c r="DH555" s="33">
        <f t="shared" si="166"/>
        <v>0.9997392754949409</v>
      </c>
      <c r="DI555" s="93">
        <f t="shared" si="167"/>
        <v>0.98334425371709133</v>
      </c>
      <c r="DJ555" s="3">
        <f t="shared" si="168"/>
        <v>0.98347540165320646</v>
      </c>
      <c r="DL555" s="90">
        <f t="shared" si="177"/>
        <v>0</v>
      </c>
      <c r="DM555" s="91">
        <f t="shared" si="175"/>
        <v>0</v>
      </c>
      <c r="DN555" s="89">
        <f>SUM(DM$9:DM555)*RLR</f>
        <v>120</v>
      </c>
      <c r="DO555" s="90">
        <f>DN555-SUM(DP$9:DP555)</f>
        <v>1.982951801615215</v>
      </c>
      <c r="DP555" s="89">
        <f t="shared" si="176"/>
        <v>1.4984522430341657E-2</v>
      </c>
      <c r="DQ555" s="90">
        <f>SUM(DP$9:DP555)*RRF</f>
        <v>82.61193373886934</v>
      </c>
      <c r="DS555" s="2">
        <f t="shared" si="169"/>
        <v>1.5</v>
      </c>
      <c r="DT555" s="2">
        <f t="shared" si="170"/>
        <v>0.75</v>
      </c>
    </row>
    <row r="556" spans="90:124" x14ac:dyDescent="0.25">
      <c r="CL556" s="14">
        <f t="shared" si="171"/>
        <v>5.47</v>
      </c>
      <c r="CM556" s="59">
        <f>IF('Baseline model'!$B$4="AY",0,IFERROR(P*INDEX('UWYr writing pattern'!$C$4:$C$18,MATCH('Baseline model'!$CL556,'UWYr writing pattern'!$A$4:$A$18,0)) / 25,CM555))</f>
        <v>0</v>
      </c>
      <c r="CN556" s="36">
        <f t="shared" si="172"/>
        <v>2.5681363748268359E-2</v>
      </c>
      <c r="CP556" s="34">
        <f t="shared" si="173"/>
        <v>3.9108675758784301E-4</v>
      </c>
      <c r="CQ556" s="31">
        <f>SUM($CP$9:CP556)*RLR</f>
        <v>119.96918236350201</v>
      </c>
      <c r="CR556" s="32"/>
      <c r="CS556" s="36">
        <f>CQ556-SUM($CU$9:CU556)</f>
        <v>3.845002858263797</v>
      </c>
      <c r="CU556" s="31">
        <f t="shared" si="174"/>
        <v>2.9051890837440978E-2</v>
      </c>
      <c r="CV556" s="36">
        <f>SUM($CU$9:CU556)*RRF</f>
        <v>81.286925653666742</v>
      </c>
      <c r="CW556" s="33"/>
      <c r="CX556" s="36">
        <f t="shared" si="159"/>
        <v>85.131928511930539</v>
      </c>
      <c r="CY556" s="33"/>
      <c r="CZ556" s="31">
        <f t="shared" si="160"/>
        <v>2.1572345548545421E-2</v>
      </c>
      <c r="DA556" s="31">
        <f t="shared" si="161"/>
        <v>2.6915020007846575</v>
      </c>
      <c r="DB556" s="31">
        <f t="shared" si="162"/>
        <v>2.7130743463332028</v>
      </c>
      <c r="DC556" s="31">
        <f t="shared" si="163"/>
        <v>-1.1319285119305391</v>
      </c>
      <c r="DD556" s="31"/>
      <c r="DE556" s="33">
        <f t="shared" si="164"/>
        <v>0.96770149587698506</v>
      </c>
      <c r="DF556" s="33">
        <f t="shared" si="165"/>
        <v>1.0134753394277445</v>
      </c>
      <c r="DG556" s="3"/>
      <c r="DH556" s="33">
        <f t="shared" si="166"/>
        <v>0.9997431863625168</v>
      </c>
      <c r="DI556" s="93">
        <f t="shared" si="167"/>
        <v>0.98346870454026358</v>
      </c>
      <c r="DJ556" s="3">
        <f t="shared" si="168"/>
        <v>0.98359933614080741</v>
      </c>
      <c r="DL556" s="90">
        <f t="shared" si="177"/>
        <v>0</v>
      </c>
      <c r="DM556" s="91">
        <f t="shared" si="175"/>
        <v>0</v>
      </c>
      <c r="DN556" s="89">
        <f>SUM(DM$9:DM556)*RLR</f>
        <v>120</v>
      </c>
      <c r="DO556" s="90">
        <f>DN556-SUM(DP$9:DP556)</f>
        <v>1.9680796631030972</v>
      </c>
      <c r="DP556" s="89">
        <f t="shared" si="176"/>
        <v>1.4872138512114113E-2</v>
      </c>
      <c r="DQ556" s="90">
        <f>SUM(DP$9:DP556)*RRF</f>
        <v>82.622344235827825</v>
      </c>
      <c r="DS556" s="2">
        <f t="shared" si="169"/>
        <v>1.5</v>
      </c>
      <c r="DT556" s="2">
        <f t="shared" si="170"/>
        <v>0.75</v>
      </c>
    </row>
    <row r="557" spans="90:124" x14ac:dyDescent="0.25">
      <c r="CL557" s="14">
        <f t="shared" si="171"/>
        <v>5.48</v>
      </c>
      <c r="CM557" s="59">
        <f>IF('Baseline model'!$B$4="AY",0,IFERROR(P*INDEX('UWYr writing pattern'!$C$4:$C$18,MATCH('Baseline model'!$CL557,'UWYr writing pattern'!$A$4:$A$18,0)) / 25,CM556))</f>
        <v>0</v>
      </c>
      <c r="CN557" s="36">
        <f t="shared" si="172"/>
        <v>2.5296143292044333E-2</v>
      </c>
      <c r="CP557" s="34">
        <f t="shared" si="173"/>
        <v>3.8522045622402538E-4</v>
      </c>
      <c r="CQ557" s="31">
        <f>SUM($CP$9:CP557)*RLR</f>
        <v>119.96964462804948</v>
      </c>
      <c r="CR557" s="32"/>
      <c r="CS557" s="36">
        <f>CQ557-SUM($CU$9:CU557)</f>
        <v>3.8166276013742788</v>
      </c>
      <c r="CU557" s="31">
        <f t="shared" si="174"/>
        <v>2.8837521436978479E-2</v>
      </c>
      <c r="CV557" s="36">
        <f>SUM($CU$9:CU557)*RRF</f>
        <v>81.307111918672632</v>
      </c>
      <c r="CW557" s="33"/>
      <c r="CX557" s="36">
        <f t="shared" si="159"/>
        <v>85.123739520046911</v>
      </c>
      <c r="CY557" s="33"/>
      <c r="CZ557" s="31">
        <f t="shared" si="160"/>
        <v>2.1248760365317237E-2</v>
      </c>
      <c r="DA557" s="31">
        <f t="shared" si="161"/>
        <v>2.6716393209619951</v>
      </c>
      <c r="DB557" s="31">
        <f t="shared" si="162"/>
        <v>2.6928880813273124</v>
      </c>
      <c r="DC557" s="31">
        <f t="shared" si="163"/>
        <v>-1.1237395200469109</v>
      </c>
      <c r="DD557" s="31"/>
      <c r="DE557" s="33">
        <f t="shared" si="164"/>
        <v>0.96794180855562661</v>
      </c>
      <c r="DF557" s="33">
        <f t="shared" si="165"/>
        <v>1.0133778514291298</v>
      </c>
      <c r="DG557" s="3"/>
      <c r="DH557" s="33">
        <f t="shared" si="166"/>
        <v>0.99974703856707903</v>
      </c>
      <c r="DI557" s="93">
        <f t="shared" si="167"/>
        <v>0.98359222547370739</v>
      </c>
      <c r="DJ557" s="3">
        <f t="shared" si="168"/>
        <v>0.98372234111975132</v>
      </c>
      <c r="DL557" s="90">
        <f t="shared" si="177"/>
        <v>0</v>
      </c>
      <c r="DM557" s="91">
        <f t="shared" si="175"/>
        <v>0</v>
      </c>
      <c r="DN557" s="89">
        <f>SUM(DM$9:DM557)*RLR</f>
        <v>120</v>
      </c>
      <c r="DO557" s="90">
        <f>DN557-SUM(DP$9:DP557)</f>
        <v>1.9533190656298274</v>
      </c>
      <c r="DP557" s="89">
        <f t="shared" si="176"/>
        <v>1.476059747327323E-2</v>
      </c>
      <c r="DQ557" s="90">
        <f>SUM(DP$9:DP557)*RRF</f>
        <v>82.632676654059111</v>
      </c>
      <c r="DS557" s="2">
        <f t="shared" si="169"/>
        <v>1.5</v>
      </c>
      <c r="DT557" s="2">
        <f t="shared" si="170"/>
        <v>0.75</v>
      </c>
    </row>
    <row r="558" spans="90:124" x14ac:dyDescent="0.25">
      <c r="CL558" s="14">
        <f t="shared" si="171"/>
        <v>5.49</v>
      </c>
      <c r="CM558" s="59">
        <f>IF('Baseline model'!$B$4="AY",0,IFERROR(P*INDEX('UWYr writing pattern'!$C$4:$C$18,MATCH('Baseline model'!$CL558,'UWYr writing pattern'!$A$4:$A$18,0)) / 25,CM557))</f>
        <v>0</v>
      </c>
      <c r="CN558" s="36">
        <f t="shared" si="172"/>
        <v>2.4916701142663669E-2</v>
      </c>
      <c r="CP558" s="34">
        <f t="shared" si="173"/>
        <v>3.7944214938066503E-4</v>
      </c>
      <c r="CQ558" s="31">
        <f>SUM($CP$9:CP558)*RLR</f>
        <v>119.97009995862874</v>
      </c>
      <c r="CR558" s="32"/>
      <c r="CS558" s="36">
        <f>CQ558-SUM($CU$9:CU558)</f>
        <v>3.788458224943227</v>
      </c>
      <c r="CU558" s="31">
        <f t="shared" si="174"/>
        <v>2.8624707010307091E-2</v>
      </c>
      <c r="CV558" s="36">
        <f>SUM($CU$9:CU558)*RRF</f>
        <v>81.327149213579858</v>
      </c>
      <c r="CW558" s="33"/>
      <c r="CX558" s="36">
        <f t="shared" si="159"/>
        <v>85.115607438523085</v>
      </c>
      <c r="CY558" s="33"/>
      <c r="CZ558" s="31">
        <f t="shared" si="160"/>
        <v>2.093002895983748E-2</v>
      </c>
      <c r="DA558" s="31">
        <f t="shared" si="161"/>
        <v>2.6519207574602586</v>
      </c>
      <c r="DB558" s="31">
        <f t="shared" si="162"/>
        <v>2.6728507864200961</v>
      </c>
      <c r="DC558" s="31">
        <f t="shared" si="163"/>
        <v>-1.1156074385230852</v>
      </c>
      <c r="DD558" s="31"/>
      <c r="DE558" s="33">
        <f t="shared" si="164"/>
        <v>0.9681803477807126</v>
      </c>
      <c r="DF558" s="33">
        <f t="shared" si="165"/>
        <v>1.0132810409347985</v>
      </c>
      <c r="DG558" s="3"/>
      <c r="DH558" s="33">
        <f t="shared" si="166"/>
        <v>0.99975083298857281</v>
      </c>
      <c r="DI558" s="93">
        <f t="shared" si="167"/>
        <v>0.98371482346550776</v>
      </c>
      <c r="DJ558" s="3">
        <f t="shared" si="168"/>
        <v>0.98384442356135315</v>
      </c>
      <c r="DL558" s="90">
        <f t="shared" si="177"/>
        <v>0</v>
      </c>
      <c r="DM558" s="91">
        <f t="shared" si="175"/>
        <v>0</v>
      </c>
      <c r="DN558" s="89">
        <f>SUM(DM$9:DM558)*RLR</f>
        <v>120</v>
      </c>
      <c r="DO558" s="90">
        <f>DN558-SUM(DP$9:DP558)</f>
        <v>1.9386691726376029</v>
      </c>
      <c r="DP558" s="89">
        <f t="shared" si="176"/>
        <v>1.4649892992223705E-2</v>
      </c>
      <c r="DQ558" s="90">
        <f>SUM(DP$9:DP558)*RRF</f>
        <v>82.642931579153668</v>
      </c>
      <c r="DS558" s="2">
        <f t="shared" si="169"/>
        <v>1.5</v>
      </c>
      <c r="DT558" s="2">
        <f t="shared" si="170"/>
        <v>0.75</v>
      </c>
    </row>
    <row r="559" spans="90:124" x14ac:dyDescent="0.25">
      <c r="CL559" s="14">
        <f t="shared" si="171"/>
        <v>5.5</v>
      </c>
      <c r="CM559" s="59">
        <f>IF('Baseline model'!$B$4="AY",0,IFERROR(P*INDEX('UWYr writing pattern'!$C$4:$C$18,MATCH('Baseline model'!$CL559,'UWYr writing pattern'!$A$4:$A$18,0)) / 25,CM558))</f>
        <v>0</v>
      </c>
      <c r="CN559" s="36">
        <f t="shared" si="172"/>
        <v>2.4542950625523714E-2</v>
      </c>
      <c r="CP559" s="34">
        <f t="shared" si="173"/>
        <v>3.73750517139955E-4</v>
      </c>
      <c r="CQ559" s="31">
        <f>SUM($CP$9:CP559)*RLR</f>
        <v>119.9705484592493</v>
      </c>
      <c r="CR559" s="32"/>
      <c r="CS559" s="36">
        <f>CQ559-SUM($CU$9:CU559)</f>
        <v>3.7604932888767166</v>
      </c>
      <c r="CU559" s="31">
        <f t="shared" si="174"/>
        <v>2.8413436687074203E-2</v>
      </c>
      <c r="CV559" s="36">
        <f>SUM($CU$9:CU559)*RRF</f>
        <v>81.3470386192608</v>
      </c>
      <c r="CW559" s="33"/>
      <c r="CX559" s="36">
        <f t="shared" si="159"/>
        <v>85.107531908137517</v>
      </c>
      <c r="CY559" s="33"/>
      <c r="CZ559" s="31">
        <f t="shared" si="160"/>
        <v>2.0616078525439917E-2</v>
      </c>
      <c r="DA559" s="31">
        <f t="shared" si="161"/>
        <v>2.6323453022137016</v>
      </c>
      <c r="DB559" s="31">
        <f t="shared" si="162"/>
        <v>2.6529613807391415</v>
      </c>
      <c r="DC559" s="31">
        <f t="shared" si="163"/>
        <v>-1.107531908137517</v>
      </c>
      <c r="DD559" s="31"/>
      <c r="DE559" s="33">
        <f t="shared" si="164"/>
        <v>0.9684171264197714</v>
      </c>
      <c r="DF559" s="33">
        <f t="shared" si="165"/>
        <v>1.0131849036683038</v>
      </c>
      <c r="DG559" s="3"/>
      <c r="DH559" s="33">
        <f t="shared" si="166"/>
        <v>0.99975457049374417</v>
      </c>
      <c r="DI559" s="93">
        <f t="shared" si="167"/>
        <v>0.98383650541183409</v>
      </c>
      <c r="DJ559" s="3">
        <f t="shared" si="168"/>
        <v>0.98396559038464304</v>
      </c>
      <c r="DL559" s="90">
        <f t="shared" si="177"/>
        <v>0</v>
      </c>
      <c r="DM559" s="91">
        <f t="shared" si="175"/>
        <v>0</v>
      </c>
      <c r="DN559" s="89">
        <f>SUM(DM$9:DM559)*RLR</f>
        <v>120</v>
      </c>
      <c r="DO559" s="90">
        <f>DN559-SUM(DP$9:DP559)</f>
        <v>1.9241291538428271</v>
      </c>
      <c r="DP559" s="89">
        <f t="shared" si="176"/>
        <v>1.4540018794782021E-2</v>
      </c>
      <c r="DQ559" s="90">
        <f>SUM(DP$9:DP559)*RRF</f>
        <v>82.653109592310017</v>
      </c>
      <c r="DS559" s="2">
        <f t="shared" si="169"/>
        <v>1.5</v>
      </c>
      <c r="DT559" s="2">
        <f t="shared" si="170"/>
        <v>0.75</v>
      </c>
    </row>
    <row r="560" spans="90:124" x14ac:dyDescent="0.25">
      <c r="CL560" s="14">
        <f t="shared" si="171"/>
        <v>5.51</v>
      </c>
      <c r="CM560" s="59">
        <f>IF('Baseline model'!$B$4="AY",0,IFERROR(P*INDEX('UWYr writing pattern'!$C$4:$C$18,MATCH('Baseline model'!$CL560,'UWYr writing pattern'!$A$4:$A$18,0)) / 25,CM559))</f>
        <v>0</v>
      </c>
      <c r="CN560" s="36">
        <f t="shared" si="172"/>
        <v>2.4174806366140857E-2</v>
      </c>
      <c r="CP560" s="34">
        <f t="shared" si="173"/>
        <v>3.6814425938285573E-4</v>
      </c>
      <c r="CQ560" s="31">
        <f>SUM($CP$9:CP560)*RLR</f>
        <v>119.97099023236056</v>
      </c>
      <c r="CR560" s="32"/>
      <c r="CS560" s="36">
        <f>CQ560-SUM($CU$9:CU560)</f>
        <v>3.7327313623214025</v>
      </c>
      <c r="CU560" s="31">
        <f t="shared" si="174"/>
        <v>2.8203699666575377E-2</v>
      </c>
      <c r="CV560" s="36">
        <f>SUM($CU$9:CU560)*RRF</f>
        <v>81.366781209027408</v>
      </c>
      <c r="CW560" s="33"/>
      <c r="CX560" s="36">
        <f t="shared" si="159"/>
        <v>85.099512571348811</v>
      </c>
      <c r="CY560" s="33"/>
      <c r="CZ560" s="31">
        <f t="shared" si="160"/>
        <v>2.030683734755832E-2</v>
      </c>
      <c r="DA560" s="31">
        <f t="shared" si="161"/>
        <v>2.6129119536249816</v>
      </c>
      <c r="DB560" s="31">
        <f t="shared" si="162"/>
        <v>2.6332187909725397</v>
      </c>
      <c r="DC560" s="31">
        <f t="shared" si="163"/>
        <v>-1.0995125713488108</v>
      </c>
      <c r="DD560" s="31"/>
      <c r="DE560" s="33">
        <f t="shared" si="164"/>
        <v>0.96865215725032627</v>
      </c>
      <c r="DF560" s="33">
        <f t="shared" si="165"/>
        <v>1.0130894353732001</v>
      </c>
      <c r="DG560" s="3"/>
      <c r="DH560" s="33">
        <f t="shared" si="166"/>
        <v>0.99975825193633805</v>
      </c>
      <c r="DI560" s="93">
        <f t="shared" si="167"/>
        <v>0.98395727815732803</v>
      </c>
      <c r="DJ560" s="3">
        <f t="shared" si="168"/>
        <v>0.98408584845675828</v>
      </c>
      <c r="DL560" s="90">
        <f t="shared" si="177"/>
        <v>0</v>
      </c>
      <c r="DM560" s="91">
        <f t="shared" si="175"/>
        <v>0</v>
      </c>
      <c r="DN560" s="89">
        <f>SUM(DM$9:DM560)*RLR</f>
        <v>120</v>
      </c>
      <c r="DO560" s="90">
        <f>DN560-SUM(DP$9:DP560)</f>
        <v>1.9096981851890007</v>
      </c>
      <c r="DP560" s="89">
        <f t="shared" si="176"/>
        <v>1.4430968653821204E-2</v>
      </c>
      <c r="DQ560" s="90">
        <f>SUM(DP$9:DP560)*RRF</f>
        <v>82.663211270367697</v>
      </c>
      <c r="DS560" s="2">
        <f t="shared" si="169"/>
        <v>1.5</v>
      </c>
      <c r="DT560" s="2">
        <f t="shared" si="170"/>
        <v>0.75</v>
      </c>
    </row>
    <row r="561" spans="90:124" x14ac:dyDescent="0.25">
      <c r="CL561" s="14">
        <f t="shared" si="171"/>
        <v>5.52</v>
      </c>
      <c r="CM561" s="59">
        <f>IF('Baseline model'!$B$4="AY",0,IFERROR(P*INDEX('UWYr writing pattern'!$C$4:$C$18,MATCH('Baseline model'!$CL561,'UWYr writing pattern'!$A$4:$A$18,0)) / 25,CM560))</f>
        <v>0</v>
      </c>
      <c r="CN561" s="36">
        <f t="shared" si="172"/>
        <v>2.3812184270648743E-2</v>
      </c>
      <c r="CP561" s="34">
        <f t="shared" si="173"/>
        <v>3.6262209549211286E-4</v>
      </c>
      <c r="CQ561" s="31">
        <f>SUM($CP$9:CP561)*RLR</f>
        <v>119.97142537887515</v>
      </c>
      <c r="CR561" s="32"/>
      <c r="CS561" s="36">
        <f>CQ561-SUM($CU$9:CU561)</f>
        <v>3.7051710236185755</v>
      </c>
      <c r="CU561" s="31">
        <f t="shared" si="174"/>
        <v>2.7995485217410521E-2</v>
      </c>
      <c r="CV561" s="36">
        <f>SUM($CU$9:CU561)*RRF</f>
        <v>81.386378048679603</v>
      </c>
      <c r="CW561" s="33"/>
      <c r="CX561" s="36">
        <f t="shared" si="159"/>
        <v>85.091549072298179</v>
      </c>
      <c r="CY561" s="33"/>
      <c r="CZ561" s="31">
        <f t="shared" si="160"/>
        <v>2.0002234787344943E-2</v>
      </c>
      <c r="DA561" s="31">
        <f t="shared" si="161"/>
        <v>2.5936197165330026</v>
      </c>
      <c r="DB561" s="31">
        <f t="shared" si="162"/>
        <v>2.6136219513203476</v>
      </c>
      <c r="DC561" s="31">
        <f t="shared" si="163"/>
        <v>-1.0915490722981787</v>
      </c>
      <c r="DD561" s="31"/>
      <c r="DE561" s="33">
        <f t="shared" si="164"/>
        <v>0.96888545296047146</v>
      </c>
      <c r="DF561" s="33">
        <f t="shared" si="165"/>
        <v>1.0129946318130736</v>
      </c>
      <c r="DG561" s="3"/>
      <c r="DH561" s="33">
        <f t="shared" si="166"/>
        <v>0.99976187815729289</v>
      </c>
      <c r="DI561" s="93">
        <f t="shared" si="167"/>
        <v>0.98407714849548833</v>
      </c>
      <c r="DJ561" s="3">
        <f t="shared" si="168"/>
        <v>0.98420520459333261</v>
      </c>
      <c r="DL561" s="90">
        <f t="shared" si="177"/>
        <v>0</v>
      </c>
      <c r="DM561" s="91">
        <f t="shared" si="175"/>
        <v>0</v>
      </c>
      <c r="DN561" s="89">
        <f>SUM(DM$9:DM561)*RLR</f>
        <v>120</v>
      </c>
      <c r="DO561" s="90">
        <f>DN561-SUM(DP$9:DP561)</f>
        <v>1.8953754488000811</v>
      </c>
      <c r="DP561" s="89">
        <f t="shared" si="176"/>
        <v>1.4322736388917505E-2</v>
      </c>
      <c r="DQ561" s="90">
        <f>SUM(DP$9:DP561)*RRF</f>
        <v>82.673237185839938</v>
      </c>
      <c r="DS561" s="2">
        <f t="shared" si="169"/>
        <v>1.5</v>
      </c>
      <c r="DT561" s="2">
        <f t="shared" si="170"/>
        <v>0.75</v>
      </c>
    </row>
    <row r="562" spans="90:124" x14ac:dyDescent="0.25">
      <c r="CL562" s="14">
        <f t="shared" si="171"/>
        <v>5.53</v>
      </c>
      <c r="CM562" s="59">
        <f>IF('Baseline model'!$B$4="AY",0,IFERROR(P*INDEX('UWYr writing pattern'!$C$4:$C$18,MATCH('Baseline model'!$CL562,'UWYr writing pattern'!$A$4:$A$18,0)) / 25,CM561))</f>
        <v>0</v>
      </c>
      <c r="CN562" s="36">
        <f t="shared" si="172"/>
        <v>2.3455001506589013E-2</v>
      </c>
      <c r="CP562" s="34">
        <f t="shared" si="173"/>
        <v>3.5718276405973117E-4</v>
      </c>
      <c r="CQ562" s="31">
        <f>SUM($CP$9:CP562)*RLR</f>
        <v>119.97185399819203</v>
      </c>
      <c r="CR562" s="32"/>
      <c r="CS562" s="36">
        <f>CQ562-SUM($CU$9:CU562)</f>
        <v>3.6778108602583188</v>
      </c>
      <c r="CU562" s="31">
        <f t="shared" si="174"/>
        <v>2.7788782677139318E-2</v>
      </c>
      <c r="CV562" s="36">
        <f>SUM($CU$9:CU562)*RRF</f>
        <v>81.405830196553595</v>
      </c>
      <c r="CW562" s="33"/>
      <c r="CX562" s="36">
        <f t="shared" si="159"/>
        <v>85.083641056811913</v>
      </c>
      <c r="CY562" s="33"/>
      <c r="CZ562" s="31">
        <f t="shared" si="160"/>
        <v>1.970220126553477E-2</v>
      </c>
      <c r="DA562" s="31">
        <f t="shared" si="161"/>
        <v>2.5744676021808228</v>
      </c>
      <c r="DB562" s="31">
        <f t="shared" si="162"/>
        <v>2.5941698034463574</v>
      </c>
      <c r="DC562" s="31">
        <f t="shared" si="163"/>
        <v>-1.0836410568119135</v>
      </c>
      <c r="DD562" s="31"/>
      <c r="DE562" s="33">
        <f t="shared" si="164"/>
        <v>0.9691170261494475</v>
      </c>
      <c r="DF562" s="33">
        <f t="shared" si="165"/>
        <v>1.0129004887715705</v>
      </c>
      <c r="DG562" s="3"/>
      <c r="DH562" s="33">
        <f t="shared" si="166"/>
        <v>0.99976544998493355</v>
      </c>
      <c r="DI562" s="93">
        <f t="shared" si="167"/>
        <v>0.98419612316905303</v>
      </c>
      <c r="DJ562" s="3">
        <f t="shared" si="168"/>
        <v>0.98432366555888251</v>
      </c>
      <c r="DL562" s="90">
        <f t="shared" si="177"/>
        <v>0</v>
      </c>
      <c r="DM562" s="91">
        <f t="shared" si="175"/>
        <v>0</v>
      </c>
      <c r="DN562" s="89">
        <f>SUM(DM$9:DM562)*RLR</f>
        <v>120</v>
      </c>
      <c r="DO562" s="90">
        <f>DN562-SUM(DP$9:DP562)</f>
        <v>1.8811601329340846</v>
      </c>
      <c r="DP562" s="89">
        <f t="shared" si="176"/>
        <v>1.4215315866000609E-2</v>
      </c>
      <c r="DQ562" s="90">
        <f>SUM(DP$9:DP562)*RRF</f>
        <v>82.683187906946131</v>
      </c>
      <c r="DS562" s="2">
        <f t="shared" si="169"/>
        <v>1.5</v>
      </c>
      <c r="DT562" s="2">
        <f t="shared" si="170"/>
        <v>0.75</v>
      </c>
    </row>
    <row r="563" spans="90:124" x14ac:dyDescent="0.25">
      <c r="CL563" s="14">
        <f t="shared" si="171"/>
        <v>5.54</v>
      </c>
      <c r="CM563" s="59">
        <f>IF('Baseline model'!$B$4="AY",0,IFERROR(P*INDEX('UWYr writing pattern'!$C$4:$C$18,MATCH('Baseline model'!$CL563,'UWYr writing pattern'!$A$4:$A$18,0)) / 25,CM562))</f>
        <v>0</v>
      </c>
      <c r="CN563" s="36">
        <f t="shared" si="172"/>
        <v>2.3103176483990177E-2</v>
      </c>
      <c r="CP563" s="34">
        <f t="shared" si="173"/>
        <v>3.5182502259883524E-4</v>
      </c>
      <c r="CQ563" s="31">
        <f>SUM($CP$9:CP563)*RLR</f>
        <v>119.97227618821915</v>
      </c>
      <c r="CR563" s="32"/>
      <c r="CS563" s="36">
        <f>CQ563-SUM($CU$9:CU563)</f>
        <v>3.6506494688335067</v>
      </c>
      <c r="CU563" s="31">
        <f t="shared" si="174"/>
        <v>2.7583581451937393E-2</v>
      </c>
      <c r="CV563" s="36">
        <f>SUM($CU$9:CU563)*RRF</f>
        <v>81.425138703569942</v>
      </c>
      <c r="CW563" s="33"/>
      <c r="CX563" s="36">
        <f t="shared" si="159"/>
        <v>85.075788172403449</v>
      </c>
      <c r="CY563" s="33"/>
      <c r="CZ563" s="31">
        <f t="shared" si="160"/>
        <v>1.9406668246551746E-2</v>
      </c>
      <c r="DA563" s="31">
        <f t="shared" si="161"/>
        <v>2.5554546281834547</v>
      </c>
      <c r="DB563" s="31">
        <f t="shared" si="162"/>
        <v>2.5748612964300066</v>
      </c>
      <c r="DC563" s="31">
        <f t="shared" si="163"/>
        <v>-1.075788172403449</v>
      </c>
      <c r="DD563" s="31"/>
      <c r="DE563" s="33">
        <f t="shared" si="164"/>
        <v>0.96934688932821356</v>
      </c>
      <c r="DF563" s="33">
        <f t="shared" si="165"/>
        <v>1.012807002052422</v>
      </c>
      <c r="DG563" s="3"/>
      <c r="DH563" s="33">
        <f t="shared" si="166"/>
        <v>0.99976896823515959</v>
      </c>
      <c r="DI563" s="93">
        <f t="shared" si="167"/>
        <v>0.9843142088703789</v>
      </c>
      <c r="DJ563" s="3">
        <f t="shared" si="168"/>
        <v>0.98444123806719086</v>
      </c>
      <c r="DL563" s="90">
        <f t="shared" si="177"/>
        <v>0</v>
      </c>
      <c r="DM563" s="91">
        <f t="shared" si="175"/>
        <v>0</v>
      </c>
      <c r="DN563" s="89">
        <f>SUM(DM$9:DM563)*RLR</f>
        <v>120</v>
      </c>
      <c r="DO563" s="90">
        <f>DN563-SUM(DP$9:DP563)</f>
        <v>1.8670514319370852</v>
      </c>
      <c r="DP563" s="89">
        <f t="shared" si="176"/>
        <v>1.4108700997005634E-2</v>
      </c>
      <c r="DQ563" s="90">
        <f>SUM(DP$9:DP563)*RRF</f>
        <v>82.693063997644032</v>
      </c>
      <c r="DS563" s="2">
        <f t="shared" si="169"/>
        <v>1.5</v>
      </c>
      <c r="DT563" s="2">
        <f t="shared" si="170"/>
        <v>0.75</v>
      </c>
    </row>
    <row r="564" spans="90:124" x14ac:dyDescent="0.25">
      <c r="CL564" s="14">
        <f t="shared" si="171"/>
        <v>5.55</v>
      </c>
      <c r="CM564" s="59">
        <f>IF('Baseline model'!$B$4="AY",0,IFERROR(P*INDEX('UWYr writing pattern'!$C$4:$C$18,MATCH('Baseline model'!$CL564,'UWYr writing pattern'!$A$4:$A$18,0)) / 25,CM563))</f>
        <v>0</v>
      </c>
      <c r="CN564" s="36">
        <f t="shared" si="172"/>
        <v>2.2756628836730325E-2</v>
      </c>
      <c r="CP564" s="34">
        <f t="shared" si="173"/>
        <v>3.4654764725985265E-4</v>
      </c>
      <c r="CQ564" s="31">
        <f>SUM($CP$9:CP564)*RLR</f>
        <v>119.97269204539586</v>
      </c>
      <c r="CR564" s="32"/>
      <c r="CS564" s="36">
        <f>CQ564-SUM($CU$9:CU564)</f>
        <v>3.6236854549939608</v>
      </c>
      <c r="CU564" s="31">
        <f t="shared" si="174"/>
        <v>2.7379871016251302E-2</v>
      </c>
      <c r="CV564" s="36">
        <f>SUM($CU$9:CU564)*RRF</f>
        <v>81.444304613281318</v>
      </c>
      <c r="CW564" s="33"/>
      <c r="CX564" s="36">
        <f t="shared" si="159"/>
        <v>85.067990068275279</v>
      </c>
      <c r="CY564" s="33"/>
      <c r="CZ564" s="31">
        <f t="shared" si="160"/>
        <v>1.9115568222853471E-2</v>
      </c>
      <c r="DA564" s="31">
        <f t="shared" si="161"/>
        <v>2.5365798184957722</v>
      </c>
      <c r="DB564" s="31">
        <f t="shared" si="162"/>
        <v>2.5556953867186256</v>
      </c>
      <c r="DC564" s="31">
        <f t="shared" si="163"/>
        <v>-1.0679900682752788</v>
      </c>
      <c r="DD564" s="31"/>
      <c r="DE564" s="33">
        <f t="shared" si="164"/>
        <v>0.96957505492001572</v>
      </c>
      <c r="DF564" s="33">
        <f t="shared" si="165"/>
        <v>1.0127141674794675</v>
      </c>
      <c r="DG564" s="3"/>
      <c r="DH564" s="33">
        <f t="shared" si="166"/>
        <v>0.99977243371163216</v>
      </c>
      <c r="DI564" s="93">
        <f t="shared" si="167"/>
        <v>0.98443141224181796</v>
      </c>
      <c r="DJ564" s="3">
        <f t="shared" si="168"/>
        <v>0.98455792878168702</v>
      </c>
      <c r="DL564" s="90">
        <f t="shared" si="177"/>
        <v>0</v>
      </c>
      <c r="DM564" s="91">
        <f t="shared" si="175"/>
        <v>0</v>
      </c>
      <c r="DN564" s="89">
        <f>SUM(DM$9:DM564)*RLR</f>
        <v>120</v>
      </c>
      <c r="DO564" s="90">
        <f>DN564-SUM(DP$9:DP564)</f>
        <v>1.8530485461975559</v>
      </c>
      <c r="DP564" s="89">
        <f t="shared" si="176"/>
        <v>1.400288573952814E-2</v>
      </c>
      <c r="DQ564" s="90">
        <f>SUM(DP$9:DP564)*RRF</f>
        <v>82.702866017661705</v>
      </c>
      <c r="DS564" s="2">
        <f t="shared" si="169"/>
        <v>1.5</v>
      </c>
      <c r="DT564" s="2">
        <f t="shared" si="170"/>
        <v>0.75</v>
      </c>
    </row>
    <row r="565" spans="90:124" x14ac:dyDescent="0.25">
      <c r="CL565" s="14">
        <f t="shared" si="171"/>
        <v>5.56</v>
      </c>
      <c r="CM565" s="59">
        <f>IF('Baseline model'!$B$4="AY",0,IFERROR(P*INDEX('UWYr writing pattern'!$C$4:$C$18,MATCH('Baseline model'!$CL565,'UWYr writing pattern'!$A$4:$A$18,0)) / 25,CM564))</f>
        <v>0</v>
      </c>
      <c r="CN565" s="36">
        <f t="shared" si="172"/>
        <v>2.241527940417937E-2</v>
      </c>
      <c r="CP565" s="34">
        <f t="shared" si="173"/>
        <v>3.4134943255095487E-4</v>
      </c>
      <c r="CQ565" s="31">
        <f>SUM($CP$9:CP565)*RLR</f>
        <v>119.97310166471492</v>
      </c>
      <c r="CR565" s="32"/>
      <c r="CS565" s="36">
        <f>CQ565-SUM($CU$9:CU565)</f>
        <v>3.5969174334005629</v>
      </c>
      <c r="CU565" s="31">
        <f t="shared" si="174"/>
        <v>2.7177640912454705E-2</v>
      </c>
      <c r="CV565" s="36">
        <f>SUM($CU$9:CU565)*RRF</f>
        <v>81.463328961920041</v>
      </c>
      <c r="CW565" s="33"/>
      <c r="CX565" s="36">
        <f t="shared" si="159"/>
        <v>85.060246395320604</v>
      </c>
      <c r="CY565" s="33"/>
      <c r="CZ565" s="31">
        <f t="shared" si="160"/>
        <v>1.8828834699510667E-2</v>
      </c>
      <c r="DA565" s="31">
        <f t="shared" si="161"/>
        <v>2.5178422033803938</v>
      </c>
      <c r="DB565" s="31">
        <f t="shared" si="162"/>
        <v>2.5366710380799042</v>
      </c>
      <c r="DC565" s="31">
        <f t="shared" si="163"/>
        <v>-1.0602463953206041</v>
      </c>
      <c r="DD565" s="31"/>
      <c r="DE565" s="33">
        <f t="shared" si="164"/>
        <v>0.96980153526095292</v>
      </c>
      <c r="DF565" s="33">
        <f t="shared" si="165"/>
        <v>1.0126219808966739</v>
      </c>
      <c r="DG565" s="3"/>
      <c r="DH565" s="33">
        <f t="shared" si="166"/>
        <v>0.99977584720595769</v>
      </c>
      <c r="DI565" s="93">
        <f t="shared" si="167"/>
        <v>0.98454773987609046</v>
      </c>
      <c r="DJ565" s="3">
        <f t="shared" si="168"/>
        <v>0.98467374431582433</v>
      </c>
      <c r="DL565" s="90">
        <f t="shared" si="177"/>
        <v>0</v>
      </c>
      <c r="DM565" s="91">
        <f t="shared" si="175"/>
        <v>0</v>
      </c>
      <c r="DN565" s="89">
        <f>SUM(DM$9:DM565)*RLR</f>
        <v>120</v>
      </c>
      <c r="DO565" s="90">
        <f>DN565-SUM(DP$9:DP565)</f>
        <v>1.8391506821010779</v>
      </c>
      <c r="DP565" s="89">
        <f t="shared" si="176"/>
        <v>1.3897864096481669E-2</v>
      </c>
      <c r="DQ565" s="90">
        <f>SUM(DP$9:DP565)*RRF</f>
        <v>82.712594522529244</v>
      </c>
      <c r="DS565" s="2">
        <f t="shared" si="169"/>
        <v>1.5</v>
      </c>
      <c r="DT565" s="2">
        <f t="shared" si="170"/>
        <v>0.75</v>
      </c>
    </row>
    <row r="566" spans="90:124" x14ac:dyDescent="0.25">
      <c r="CL566" s="14">
        <f t="shared" si="171"/>
        <v>5.57</v>
      </c>
      <c r="CM566" s="59">
        <f>IF('Baseline model'!$B$4="AY",0,IFERROR(P*INDEX('UWYr writing pattern'!$C$4:$C$18,MATCH('Baseline model'!$CL566,'UWYr writing pattern'!$A$4:$A$18,0)) / 25,CM565))</f>
        <v>0</v>
      </c>
      <c r="CN566" s="36">
        <f t="shared" si="172"/>
        <v>2.207905021311668E-2</v>
      </c>
      <c r="CP566" s="34">
        <f t="shared" si="173"/>
        <v>3.3622919106269058E-4</v>
      </c>
      <c r="CQ566" s="31">
        <f>SUM($CP$9:CP566)*RLR</f>
        <v>119.97350513974419</v>
      </c>
      <c r="CR566" s="32"/>
      <c r="CS566" s="36">
        <f>CQ566-SUM($CU$9:CU566)</f>
        <v>3.5703440276793259</v>
      </c>
      <c r="CU566" s="31">
        <f t="shared" si="174"/>
        <v>2.6976880750504223E-2</v>
      </c>
      <c r="CV566" s="36">
        <f>SUM($CU$9:CU566)*RRF</f>
        <v>81.482212778445401</v>
      </c>
      <c r="CW566" s="33"/>
      <c r="CX566" s="36">
        <f t="shared" si="159"/>
        <v>85.052556806124727</v>
      </c>
      <c r="CY566" s="33"/>
      <c r="CZ566" s="31">
        <f t="shared" si="160"/>
        <v>1.8546402179018009E-2</v>
      </c>
      <c r="DA566" s="31">
        <f t="shared" si="161"/>
        <v>2.4992408193755278</v>
      </c>
      <c r="DB566" s="31">
        <f t="shared" si="162"/>
        <v>2.5177872215545456</v>
      </c>
      <c r="DC566" s="31">
        <f t="shared" si="163"/>
        <v>-1.052556806124727</v>
      </c>
      <c r="DD566" s="31"/>
      <c r="DE566" s="33">
        <f t="shared" si="164"/>
        <v>0.97002634260054044</v>
      </c>
      <c r="DF566" s="33">
        <f t="shared" si="165"/>
        <v>1.0125304381681515</v>
      </c>
      <c r="DG566" s="3"/>
      <c r="DH566" s="33">
        <f t="shared" si="166"/>
        <v>0.99977920949786825</v>
      </c>
      <c r="DI566" s="93">
        <f t="shared" si="167"/>
        <v>0.98466319831665672</v>
      </c>
      <c r="DJ566" s="3">
        <f t="shared" si="168"/>
        <v>0.98478869123345569</v>
      </c>
      <c r="DL566" s="90">
        <f t="shared" si="177"/>
        <v>0</v>
      </c>
      <c r="DM566" s="91">
        <f t="shared" si="175"/>
        <v>0</v>
      </c>
      <c r="DN566" s="89">
        <f>SUM(DM$9:DM566)*RLR</f>
        <v>120</v>
      </c>
      <c r="DO566" s="90">
        <f>DN566-SUM(DP$9:DP566)</f>
        <v>1.8253570519853213</v>
      </c>
      <c r="DP566" s="89">
        <f t="shared" si="176"/>
        <v>1.3793630115758085E-2</v>
      </c>
      <c r="DQ566" s="90">
        <f>SUM(DP$9:DP566)*RRF</f>
        <v>82.722250063610275</v>
      </c>
      <c r="DS566" s="2">
        <f t="shared" si="169"/>
        <v>1.5</v>
      </c>
      <c r="DT566" s="2">
        <f t="shared" si="170"/>
        <v>0.75</v>
      </c>
    </row>
    <row r="567" spans="90:124" x14ac:dyDescent="0.25">
      <c r="CL567" s="14">
        <f t="shared" si="171"/>
        <v>5.58</v>
      </c>
      <c r="CM567" s="59">
        <f>IF('Baseline model'!$B$4="AY",0,IFERROR(P*INDEX('UWYr writing pattern'!$C$4:$C$18,MATCH('Baseline model'!$CL567,'UWYr writing pattern'!$A$4:$A$18,0)) / 25,CM566))</f>
        <v>0</v>
      </c>
      <c r="CN567" s="36">
        <f t="shared" si="172"/>
        <v>2.1747864459919931E-2</v>
      </c>
      <c r="CP567" s="34">
        <f t="shared" si="173"/>
        <v>3.311857531967502E-4</v>
      </c>
      <c r="CQ567" s="31">
        <f>SUM($CP$9:CP567)*RLR</f>
        <v>119.97390256264804</v>
      </c>
      <c r="CR567" s="32"/>
      <c r="CS567" s="36">
        <f>CQ567-SUM($CU$9:CU567)</f>
        <v>3.5439638703755776</v>
      </c>
      <c r="CU567" s="31">
        <f t="shared" si="174"/>
        <v>2.6777580207594943E-2</v>
      </c>
      <c r="CV567" s="36">
        <f>SUM($CU$9:CU567)*RRF</f>
        <v>81.500957084590709</v>
      </c>
      <c r="CW567" s="33"/>
      <c r="CX567" s="36">
        <f t="shared" si="159"/>
        <v>85.044920954966287</v>
      </c>
      <c r="CY567" s="33"/>
      <c r="CZ567" s="31">
        <f t="shared" si="160"/>
        <v>1.826820614633274E-2</v>
      </c>
      <c r="DA567" s="31">
        <f t="shared" si="161"/>
        <v>2.4807747092629042</v>
      </c>
      <c r="DB567" s="31">
        <f t="shared" si="162"/>
        <v>2.4990429154092371</v>
      </c>
      <c r="DC567" s="31">
        <f t="shared" si="163"/>
        <v>-1.0449209549662868</v>
      </c>
      <c r="DD567" s="31"/>
      <c r="DE567" s="33">
        <f t="shared" si="164"/>
        <v>0.97024948910227038</v>
      </c>
      <c r="DF567" s="33">
        <f t="shared" si="165"/>
        <v>1.0124395351781701</v>
      </c>
      <c r="DG567" s="3"/>
      <c r="DH567" s="33">
        <f t="shared" si="166"/>
        <v>0.99978252135540024</v>
      </c>
      <c r="DI567" s="93">
        <f t="shared" si="167"/>
        <v>0.98477779405808441</v>
      </c>
      <c r="DJ567" s="3">
        <f t="shared" si="168"/>
        <v>0.98490277604920473</v>
      </c>
      <c r="DL567" s="90">
        <f t="shared" si="177"/>
        <v>0</v>
      </c>
      <c r="DM567" s="91">
        <f t="shared" si="175"/>
        <v>0</v>
      </c>
      <c r="DN567" s="89">
        <f>SUM(DM$9:DM567)*RLR</f>
        <v>120</v>
      </c>
      <c r="DO567" s="90">
        <f>DN567-SUM(DP$9:DP567)</f>
        <v>1.8116668740954367</v>
      </c>
      <c r="DP567" s="89">
        <f t="shared" si="176"/>
        <v>1.369017788988991E-2</v>
      </c>
      <c r="DQ567" s="90">
        <f>SUM(DP$9:DP567)*RRF</f>
        <v>82.731833188133194</v>
      </c>
      <c r="DS567" s="2">
        <f t="shared" si="169"/>
        <v>1.5</v>
      </c>
      <c r="DT567" s="2">
        <f t="shared" si="170"/>
        <v>0.75</v>
      </c>
    </row>
    <row r="568" spans="90:124" x14ac:dyDescent="0.25">
      <c r="CL568" s="14">
        <f t="shared" si="171"/>
        <v>5.59</v>
      </c>
      <c r="CM568" s="59">
        <f>IF('Baseline model'!$B$4="AY",0,IFERROR(P*INDEX('UWYr writing pattern'!$C$4:$C$18,MATCH('Baseline model'!$CL568,'UWYr writing pattern'!$A$4:$A$18,0)) / 25,CM567))</f>
        <v>0</v>
      </c>
      <c r="CN568" s="36">
        <f t="shared" si="172"/>
        <v>2.1421646493021133E-2</v>
      </c>
      <c r="CP568" s="34">
        <f t="shared" si="173"/>
        <v>3.2621796689879899E-4</v>
      </c>
      <c r="CQ568" s="31">
        <f>SUM($CP$9:CP568)*RLR</f>
        <v>119.97429402420832</v>
      </c>
      <c r="CR568" s="32"/>
      <c r="CS568" s="36">
        <f>CQ568-SUM($CU$9:CU568)</f>
        <v>3.5177756029080456</v>
      </c>
      <c r="CU568" s="31">
        <f t="shared" si="174"/>
        <v>2.6579729027816832E-2</v>
      </c>
      <c r="CV568" s="36">
        <f>SUM($CU$9:CU568)*RRF</f>
        <v>81.51956289491018</v>
      </c>
      <c r="CW568" s="33"/>
      <c r="CX568" s="36">
        <f t="shared" si="159"/>
        <v>85.037338497818226</v>
      </c>
      <c r="CY568" s="33"/>
      <c r="CZ568" s="31">
        <f t="shared" si="160"/>
        <v>1.799418305413775E-2</v>
      </c>
      <c r="DA568" s="31">
        <f t="shared" si="161"/>
        <v>2.4624429220356316</v>
      </c>
      <c r="DB568" s="31">
        <f t="shared" si="162"/>
        <v>2.4804371050897696</v>
      </c>
      <c r="DC568" s="31">
        <f t="shared" si="163"/>
        <v>-1.0373384978182258</v>
      </c>
      <c r="DD568" s="31"/>
      <c r="DE568" s="33">
        <f t="shared" si="164"/>
        <v>0.97047098684416877</v>
      </c>
      <c r="DF568" s="33">
        <f t="shared" si="165"/>
        <v>1.0123492678311694</v>
      </c>
      <c r="DG568" s="3"/>
      <c r="DH568" s="33">
        <f t="shared" si="166"/>
        <v>0.99978578353506931</v>
      </c>
      <c r="DI568" s="93">
        <f t="shared" si="167"/>
        <v>0.98489153354641423</v>
      </c>
      <c r="DJ568" s="3">
        <f t="shared" si="168"/>
        <v>0.98501600522883559</v>
      </c>
      <c r="DL568" s="90">
        <f t="shared" si="177"/>
        <v>0</v>
      </c>
      <c r="DM568" s="91">
        <f t="shared" si="175"/>
        <v>0</v>
      </c>
      <c r="DN568" s="89">
        <f>SUM(DM$9:DM568)*RLR</f>
        <v>120</v>
      </c>
      <c r="DO568" s="90">
        <f>DN568-SUM(DP$9:DP568)</f>
        <v>1.7980793725397177</v>
      </c>
      <c r="DP568" s="89">
        <f t="shared" si="176"/>
        <v>1.3587501555715776E-2</v>
      </c>
      <c r="DQ568" s="90">
        <f>SUM(DP$9:DP568)*RRF</f>
        <v>82.741344439222189</v>
      </c>
      <c r="DS568" s="2">
        <f t="shared" si="169"/>
        <v>1.5</v>
      </c>
      <c r="DT568" s="2">
        <f t="shared" si="170"/>
        <v>0.75</v>
      </c>
    </row>
    <row r="569" spans="90:124" x14ac:dyDescent="0.25">
      <c r="CL569" s="14">
        <f t="shared" si="171"/>
        <v>5.6</v>
      </c>
      <c r="CM569" s="59">
        <f>IF('Baseline model'!$B$4="AY",0,IFERROR(P*INDEX('UWYr writing pattern'!$C$4:$C$18,MATCH('Baseline model'!$CL569,'UWYr writing pattern'!$A$4:$A$18,0)) / 25,CM568))</f>
        <v>0</v>
      </c>
      <c r="CN569" s="36">
        <f t="shared" si="172"/>
        <v>2.1100321795625817E-2</v>
      </c>
      <c r="CP569" s="34">
        <f t="shared" si="173"/>
        <v>3.2132469739531695E-4</v>
      </c>
      <c r="CQ569" s="31">
        <f>SUM($CP$9:CP569)*RLR</f>
        <v>119.97467961384518</v>
      </c>
      <c r="CR569" s="32"/>
      <c r="CS569" s="36">
        <f>CQ569-SUM($CU$9:CU569)</f>
        <v>3.4917778755230984</v>
      </c>
      <c r="CU569" s="31">
        <f t="shared" si="174"/>
        <v>2.6383317021810342E-2</v>
      </c>
      <c r="CV569" s="36">
        <f>SUM($CU$9:CU569)*RRF</f>
        <v>81.538031216825459</v>
      </c>
      <c r="CW569" s="33"/>
      <c r="CX569" s="36">
        <f t="shared" si="159"/>
        <v>85.029809092348557</v>
      </c>
      <c r="CY569" s="33"/>
      <c r="CZ569" s="31">
        <f t="shared" si="160"/>
        <v>1.7724270308325685E-2</v>
      </c>
      <c r="DA569" s="31">
        <f t="shared" si="161"/>
        <v>2.4442445128661685</v>
      </c>
      <c r="DB569" s="31">
        <f t="shared" si="162"/>
        <v>2.4619687831744943</v>
      </c>
      <c r="DC569" s="31">
        <f t="shared" si="163"/>
        <v>-1.0298090923485574</v>
      </c>
      <c r="DD569" s="31"/>
      <c r="DE569" s="33">
        <f t="shared" si="164"/>
        <v>0.97069084781935067</v>
      </c>
      <c r="DF569" s="33">
        <f t="shared" si="165"/>
        <v>1.0122596320517685</v>
      </c>
      <c r="DG569" s="3"/>
      <c r="DH569" s="33">
        <f t="shared" si="166"/>
        <v>0.99978899678204314</v>
      </c>
      <c r="DI569" s="93">
        <f t="shared" si="167"/>
        <v>0.9850044231795223</v>
      </c>
      <c r="DJ569" s="3">
        <f t="shared" si="168"/>
        <v>0.98512838518961932</v>
      </c>
      <c r="DL569" s="90">
        <f t="shared" si="177"/>
        <v>0</v>
      </c>
      <c r="DM569" s="91">
        <f t="shared" si="175"/>
        <v>0</v>
      </c>
      <c r="DN569" s="89">
        <f>SUM(DM$9:DM569)*RLR</f>
        <v>120</v>
      </c>
      <c r="DO569" s="90">
        <f>DN569-SUM(DP$9:DP569)</f>
        <v>1.784593777245675</v>
      </c>
      <c r="DP569" s="89">
        <f t="shared" si="176"/>
        <v>1.3485595294047883E-2</v>
      </c>
      <c r="DQ569" s="90">
        <f>SUM(DP$9:DP569)*RRF</f>
        <v>82.750784355928019</v>
      </c>
      <c r="DS569" s="2">
        <f t="shared" si="169"/>
        <v>1.5</v>
      </c>
      <c r="DT569" s="2">
        <f t="shared" si="170"/>
        <v>0.75</v>
      </c>
    </row>
    <row r="570" spans="90:124" x14ac:dyDescent="0.25">
      <c r="CL570" s="14">
        <f t="shared" si="171"/>
        <v>5.61</v>
      </c>
      <c r="CM570" s="59">
        <f>IF('Baseline model'!$B$4="AY",0,IFERROR(P*INDEX('UWYr writing pattern'!$C$4:$C$18,MATCH('Baseline model'!$CL570,'UWYr writing pattern'!$A$4:$A$18,0)) / 25,CM569))</f>
        <v>0</v>
      </c>
      <c r="CN570" s="36">
        <f t="shared" si="172"/>
        <v>2.0783816968691429E-2</v>
      </c>
      <c r="CP570" s="34">
        <f t="shared" si="173"/>
        <v>3.1650482693438724E-4</v>
      </c>
      <c r="CQ570" s="31">
        <f>SUM($CP$9:CP570)*RLR</f>
        <v>119.97505941963752</v>
      </c>
      <c r="CR570" s="32"/>
      <c r="CS570" s="36">
        <f>CQ570-SUM($CU$9:CU570)</f>
        <v>3.4659693472490147</v>
      </c>
      <c r="CU570" s="31">
        <f t="shared" si="174"/>
        <v>2.6188334066423239E-2</v>
      </c>
      <c r="CV570" s="36">
        <f>SUM($CU$9:CU570)*RRF</f>
        <v>81.556363050671948</v>
      </c>
      <c r="CW570" s="33"/>
      <c r="CX570" s="36">
        <f t="shared" si="159"/>
        <v>85.022332397920962</v>
      </c>
      <c r="CY570" s="33"/>
      <c r="CZ570" s="31">
        <f t="shared" si="160"/>
        <v>1.7458406253700799E-2</v>
      </c>
      <c r="DA570" s="31">
        <f t="shared" si="161"/>
        <v>2.4261785430743101</v>
      </c>
      <c r="DB570" s="31">
        <f t="shared" si="162"/>
        <v>2.443636949328011</v>
      </c>
      <c r="DC570" s="31">
        <f t="shared" si="163"/>
        <v>-1.0223323979209624</v>
      </c>
      <c r="DD570" s="31"/>
      <c r="DE570" s="33">
        <f t="shared" si="164"/>
        <v>0.97090908393657083</v>
      </c>
      <c r="DF570" s="33">
        <f t="shared" si="165"/>
        <v>1.0121706237847734</v>
      </c>
      <c r="DG570" s="3"/>
      <c r="DH570" s="33">
        <f t="shared" si="166"/>
        <v>0.99979216183031261</v>
      </c>
      <c r="DI570" s="93">
        <f t="shared" si="167"/>
        <v>0.98511646930748031</v>
      </c>
      <c r="DJ570" s="3">
        <f t="shared" si="168"/>
        <v>0.98523992230069712</v>
      </c>
      <c r="DL570" s="90">
        <f t="shared" si="177"/>
        <v>0</v>
      </c>
      <c r="DM570" s="91">
        <f t="shared" si="175"/>
        <v>0</v>
      </c>
      <c r="DN570" s="89">
        <f>SUM(DM$9:DM570)*RLR</f>
        <v>120</v>
      </c>
      <c r="DO570" s="90">
        <f>DN570-SUM(DP$9:DP570)</f>
        <v>1.771209323916338</v>
      </c>
      <c r="DP570" s="89">
        <f t="shared" si="176"/>
        <v>1.3384453329342563E-2</v>
      </c>
      <c r="DQ570" s="90">
        <f>SUM(DP$9:DP570)*RRF</f>
        <v>82.760153473258555</v>
      </c>
      <c r="DS570" s="2">
        <f t="shared" si="169"/>
        <v>1.5</v>
      </c>
      <c r="DT570" s="2">
        <f t="shared" si="170"/>
        <v>0.75</v>
      </c>
    </row>
    <row r="571" spans="90:124" x14ac:dyDescent="0.25">
      <c r="CL571" s="14">
        <f t="shared" si="171"/>
        <v>5.62</v>
      </c>
      <c r="CM571" s="59">
        <f>IF('Baseline model'!$B$4="AY",0,IFERROR(P*INDEX('UWYr writing pattern'!$C$4:$C$18,MATCH('Baseline model'!$CL571,'UWYr writing pattern'!$A$4:$A$18,0)) / 25,CM570))</f>
        <v>0</v>
      </c>
      <c r="CN571" s="36">
        <f t="shared" si="172"/>
        <v>2.0472059714161057E-2</v>
      </c>
      <c r="CP571" s="34">
        <f t="shared" si="173"/>
        <v>3.1175725453037146E-4</v>
      </c>
      <c r="CQ571" s="31">
        <f>SUM($CP$9:CP571)*RLR</f>
        <v>119.97543352834296</v>
      </c>
      <c r="CR571" s="32"/>
      <c r="CS571" s="36">
        <f>CQ571-SUM($CU$9:CU571)</f>
        <v>3.4403486858500969</v>
      </c>
      <c r="CU571" s="31">
        <f t="shared" si="174"/>
        <v>2.5994770104367612E-2</v>
      </c>
      <c r="CV571" s="36">
        <f>SUM($CU$9:CU571)*RRF</f>
        <v>81.574559389745005</v>
      </c>
      <c r="CW571" s="33"/>
      <c r="CX571" s="36">
        <f t="shared" si="159"/>
        <v>85.014908075595102</v>
      </c>
      <c r="CY571" s="33"/>
      <c r="CZ571" s="31">
        <f t="shared" si="160"/>
        <v>1.7196530159895286E-2</v>
      </c>
      <c r="DA571" s="31">
        <f t="shared" si="161"/>
        <v>2.4082440800950677</v>
      </c>
      <c r="DB571" s="31">
        <f t="shared" si="162"/>
        <v>2.425440610254963</v>
      </c>
      <c r="DC571" s="31">
        <f t="shared" si="163"/>
        <v>-1.0149080755951019</v>
      </c>
      <c r="DD571" s="31"/>
      <c r="DE571" s="33">
        <f t="shared" si="164"/>
        <v>0.97112570702077383</v>
      </c>
      <c r="DF571" s="33">
        <f t="shared" si="165"/>
        <v>1.0120822389951798</v>
      </c>
      <c r="DG571" s="3"/>
      <c r="DH571" s="33">
        <f t="shared" si="166"/>
        <v>0.99979527940285806</v>
      </c>
      <c r="DI571" s="93">
        <f t="shared" si="167"/>
        <v>0.98522767823291246</v>
      </c>
      <c r="DJ571" s="3">
        <f t="shared" si="168"/>
        <v>0.98535062288344188</v>
      </c>
      <c r="DL571" s="90">
        <f t="shared" si="177"/>
        <v>0</v>
      </c>
      <c r="DM571" s="91">
        <f t="shared" si="175"/>
        <v>0</v>
      </c>
      <c r="DN571" s="89">
        <f>SUM(DM$9:DM571)*RLR</f>
        <v>120</v>
      </c>
      <c r="DO571" s="90">
        <f>DN571-SUM(DP$9:DP571)</f>
        <v>1.7579252539869685</v>
      </c>
      <c r="DP571" s="89">
        <f t="shared" si="176"/>
        <v>1.3284069929372535E-2</v>
      </c>
      <c r="DQ571" s="90">
        <f>SUM(DP$9:DP571)*RRF</f>
        <v>82.769452322209119</v>
      </c>
      <c r="DS571" s="2">
        <f t="shared" si="169"/>
        <v>1.5</v>
      </c>
      <c r="DT571" s="2">
        <f t="shared" si="170"/>
        <v>0.75</v>
      </c>
    </row>
    <row r="572" spans="90:124" x14ac:dyDescent="0.25">
      <c r="CL572" s="14">
        <f t="shared" si="171"/>
        <v>5.63</v>
      </c>
      <c r="CM572" s="59">
        <f>IF('Baseline model'!$B$4="AY",0,IFERROR(P*INDEX('UWYr writing pattern'!$C$4:$C$18,MATCH('Baseline model'!$CL572,'UWYr writing pattern'!$A$4:$A$18,0)) / 25,CM571))</f>
        <v>0</v>
      </c>
      <c r="CN572" s="36">
        <f t="shared" si="172"/>
        <v>2.0164978818448642E-2</v>
      </c>
      <c r="CP572" s="34">
        <f t="shared" si="173"/>
        <v>3.0708089571241585E-4</v>
      </c>
      <c r="CQ572" s="31">
        <f>SUM($CP$9:CP572)*RLR</f>
        <v>119.97580202541781</v>
      </c>
      <c r="CR572" s="32"/>
      <c r="CS572" s="36">
        <f>CQ572-SUM($CU$9:CU572)</f>
        <v>3.4149145677810679</v>
      </c>
      <c r="CU572" s="31">
        <f t="shared" si="174"/>
        <v>2.5802615143875728E-2</v>
      </c>
      <c r="CV572" s="36">
        <f>SUM($CU$9:CU572)*RRF</f>
        <v>81.592621220345706</v>
      </c>
      <c r="CW572" s="33"/>
      <c r="CX572" s="36">
        <f t="shared" si="159"/>
        <v>85.007535788126773</v>
      </c>
      <c r="CY572" s="33"/>
      <c r="CZ572" s="31">
        <f t="shared" si="160"/>
        <v>1.6938582207496857E-2</v>
      </c>
      <c r="DA572" s="31">
        <f t="shared" si="161"/>
        <v>2.3904401974467473</v>
      </c>
      <c r="DB572" s="31">
        <f t="shared" si="162"/>
        <v>2.4073787796542443</v>
      </c>
      <c r="DC572" s="31">
        <f t="shared" si="163"/>
        <v>-1.0075357881267735</v>
      </c>
      <c r="DD572" s="31"/>
      <c r="DE572" s="33">
        <f t="shared" si="164"/>
        <v>0.97134072881363931</v>
      </c>
      <c r="DF572" s="33">
        <f t="shared" si="165"/>
        <v>1.0119944736681759</v>
      </c>
      <c r="DG572" s="3"/>
      <c r="DH572" s="33">
        <f t="shared" si="166"/>
        <v>0.99979835021181507</v>
      </c>
      <c r="DI572" s="93">
        <f t="shared" si="167"/>
        <v>0.98533805621135018</v>
      </c>
      <c r="DJ572" s="3">
        <f t="shared" si="168"/>
        <v>0.98546049321181595</v>
      </c>
      <c r="DL572" s="90">
        <f t="shared" si="177"/>
        <v>0</v>
      </c>
      <c r="DM572" s="91">
        <f t="shared" si="175"/>
        <v>0</v>
      </c>
      <c r="DN572" s="89">
        <f>SUM(DM$9:DM572)*RLR</f>
        <v>120</v>
      </c>
      <c r="DO572" s="90">
        <f>DN572-SUM(DP$9:DP572)</f>
        <v>1.7447408145820731</v>
      </c>
      <c r="DP572" s="89">
        <f t="shared" si="176"/>
        <v>1.3184439404902264E-2</v>
      </c>
      <c r="DQ572" s="90">
        <f>SUM(DP$9:DP572)*RRF</f>
        <v>82.778681429792542</v>
      </c>
      <c r="DS572" s="2">
        <f t="shared" si="169"/>
        <v>1.5</v>
      </c>
      <c r="DT572" s="2">
        <f t="shared" si="170"/>
        <v>0.75</v>
      </c>
    </row>
    <row r="573" spans="90:124" x14ac:dyDescent="0.25">
      <c r="CL573" s="14">
        <f t="shared" si="171"/>
        <v>5.64</v>
      </c>
      <c r="CM573" s="59">
        <f>IF('Baseline model'!$B$4="AY",0,IFERROR(P*INDEX('UWYr writing pattern'!$C$4:$C$18,MATCH('Baseline model'!$CL573,'UWYr writing pattern'!$A$4:$A$18,0)) / 25,CM572))</f>
        <v>0</v>
      </c>
      <c r="CN573" s="36">
        <f t="shared" si="172"/>
        <v>1.9862504136171914E-2</v>
      </c>
      <c r="CP573" s="34">
        <f t="shared" si="173"/>
        <v>3.0247468227672964E-4</v>
      </c>
      <c r="CQ573" s="31">
        <f>SUM($CP$9:CP573)*RLR</f>
        <v>119.97616499503654</v>
      </c>
      <c r="CR573" s="32"/>
      <c r="CS573" s="36">
        <f>CQ573-SUM($CU$9:CU573)</f>
        <v>3.3896656781414407</v>
      </c>
      <c r="CU573" s="31">
        <f t="shared" si="174"/>
        <v>2.5611859258358009E-2</v>
      </c>
      <c r="CV573" s="36">
        <f>SUM($CU$9:CU573)*RRF</f>
        <v>81.61054952182657</v>
      </c>
      <c r="CW573" s="33"/>
      <c r="CX573" s="36">
        <f t="shared" si="159"/>
        <v>85.000215199968011</v>
      </c>
      <c r="CY573" s="33"/>
      <c r="CZ573" s="31">
        <f t="shared" si="160"/>
        <v>1.6684503474384407E-2</v>
      </c>
      <c r="DA573" s="31">
        <f t="shared" si="161"/>
        <v>2.3727659746990084</v>
      </c>
      <c r="DB573" s="31">
        <f t="shared" si="162"/>
        <v>2.389450478173393</v>
      </c>
      <c r="DC573" s="31">
        <f t="shared" si="163"/>
        <v>-1.0002151999680109</v>
      </c>
      <c r="DD573" s="31"/>
      <c r="DE573" s="33">
        <f t="shared" si="164"/>
        <v>0.97155416097412584</v>
      </c>
      <c r="DF573" s="33">
        <f t="shared" si="165"/>
        <v>1.0119073238091429</v>
      </c>
      <c r="DG573" s="3"/>
      <c r="DH573" s="33">
        <f t="shared" si="166"/>
        <v>0.99980137495863786</v>
      </c>
      <c r="DI573" s="93">
        <f t="shared" si="167"/>
        <v>0.98544760945158383</v>
      </c>
      <c r="DJ573" s="3">
        <f t="shared" si="168"/>
        <v>0.98556953951272741</v>
      </c>
      <c r="DL573" s="90">
        <f t="shared" si="177"/>
        <v>0</v>
      </c>
      <c r="DM573" s="91">
        <f t="shared" si="175"/>
        <v>0</v>
      </c>
      <c r="DN573" s="89">
        <f>SUM(DM$9:DM573)*RLR</f>
        <v>120</v>
      </c>
      <c r="DO573" s="90">
        <f>DN573-SUM(DP$9:DP573)</f>
        <v>1.7316552584727134</v>
      </c>
      <c r="DP573" s="89">
        <f t="shared" si="176"/>
        <v>1.3085556109365548E-2</v>
      </c>
      <c r="DQ573" s="90">
        <f>SUM(DP$9:DP573)*RRF</f>
        <v>82.787841319069102</v>
      </c>
      <c r="DS573" s="2">
        <f t="shared" si="169"/>
        <v>1.5</v>
      </c>
      <c r="DT573" s="2">
        <f t="shared" si="170"/>
        <v>0.75</v>
      </c>
    </row>
    <row r="574" spans="90:124" x14ac:dyDescent="0.25">
      <c r="CL574" s="14">
        <f t="shared" si="171"/>
        <v>5.65</v>
      </c>
      <c r="CM574" s="59">
        <f>IF('Baseline model'!$B$4="AY",0,IFERROR(P*INDEX('UWYr writing pattern'!$C$4:$C$18,MATCH('Baseline model'!$CL574,'UWYr writing pattern'!$A$4:$A$18,0)) / 25,CM573))</f>
        <v>0</v>
      </c>
      <c r="CN574" s="36">
        <f t="shared" si="172"/>
        <v>1.9564566574129336E-2</v>
      </c>
      <c r="CP574" s="34">
        <f t="shared" si="173"/>
        <v>2.9793756204257873E-4</v>
      </c>
      <c r="CQ574" s="31">
        <f>SUM($CP$9:CP574)*RLR</f>
        <v>119.97652252011099</v>
      </c>
      <c r="CR574" s="32"/>
      <c r="CS574" s="36">
        <f>CQ574-SUM($CU$9:CU574)</f>
        <v>3.3646007106298299</v>
      </c>
      <c r="CU574" s="31">
        <f t="shared" si="174"/>
        <v>2.5422492586060805E-2</v>
      </c>
      <c r="CV574" s="36">
        <f>SUM($CU$9:CU574)*RRF</f>
        <v>81.628345266636813</v>
      </c>
      <c r="CW574" s="33"/>
      <c r="CX574" s="36">
        <f t="shared" si="159"/>
        <v>84.992945977266643</v>
      </c>
      <c r="CY574" s="33"/>
      <c r="CZ574" s="31">
        <f t="shared" si="160"/>
        <v>1.6434235922268642E-2</v>
      </c>
      <c r="DA574" s="31">
        <f t="shared" si="161"/>
        <v>2.3552204974408806</v>
      </c>
      <c r="DB574" s="31">
        <f t="shared" si="162"/>
        <v>2.3716547333631492</v>
      </c>
      <c r="DC574" s="31">
        <f t="shared" si="163"/>
        <v>-0.99294597726664335</v>
      </c>
      <c r="DD574" s="31"/>
      <c r="DE574" s="33">
        <f t="shared" si="164"/>
        <v>0.97176601507900973</v>
      </c>
      <c r="DF574" s="33">
        <f t="shared" si="165"/>
        <v>1.0118207854436505</v>
      </c>
      <c r="DG574" s="3"/>
      <c r="DH574" s="33">
        <f t="shared" si="166"/>
        <v>0.99980435433425829</v>
      </c>
      <c r="DI574" s="93">
        <f t="shared" si="167"/>
        <v>0.98555634411601212</v>
      </c>
      <c r="DJ574" s="3">
        <f t="shared" si="168"/>
        <v>0.98567776796638185</v>
      </c>
      <c r="DL574" s="90">
        <f t="shared" si="177"/>
        <v>0</v>
      </c>
      <c r="DM574" s="91">
        <f t="shared" si="175"/>
        <v>0</v>
      </c>
      <c r="DN574" s="89">
        <f>SUM(DM$9:DM574)*RLR</f>
        <v>120</v>
      </c>
      <c r="DO574" s="90">
        <f>DN574-SUM(DP$9:DP574)</f>
        <v>1.7186678440341723</v>
      </c>
      <c r="DP574" s="89">
        <f t="shared" si="176"/>
        <v>1.298741443854535E-2</v>
      </c>
      <c r="DQ574" s="90">
        <f>SUM(DP$9:DP574)*RRF</f>
        <v>82.796932509176074</v>
      </c>
      <c r="DS574" s="2">
        <f t="shared" si="169"/>
        <v>1.5</v>
      </c>
      <c r="DT574" s="2">
        <f t="shared" si="170"/>
        <v>0.75</v>
      </c>
    </row>
    <row r="575" spans="90:124" x14ac:dyDescent="0.25">
      <c r="CL575" s="14">
        <f t="shared" si="171"/>
        <v>5.66</v>
      </c>
      <c r="CM575" s="59">
        <f>IF('Baseline model'!$B$4="AY",0,IFERROR(P*INDEX('UWYr writing pattern'!$C$4:$C$18,MATCH('Baseline model'!$CL575,'UWYr writing pattern'!$A$4:$A$18,0)) / 25,CM574))</f>
        <v>0</v>
      </c>
      <c r="CN575" s="36">
        <f t="shared" si="172"/>
        <v>1.9271098075517395E-2</v>
      </c>
      <c r="CP575" s="34">
        <f t="shared" si="173"/>
        <v>2.9346849861194006E-4</v>
      </c>
      <c r="CQ575" s="31">
        <f>SUM($CP$9:CP575)*RLR</f>
        <v>119.97687468230932</v>
      </c>
      <c r="CR575" s="32"/>
      <c r="CS575" s="36">
        <f>CQ575-SUM($CU$9:CU575)</f>
        <v>3.3397183674984348</v>
      </c>
      <c r="CU575" s="31">
        <f t="shared" si="174"/>
        <v>2.5234505329723725E-2</v>
      </c>
      <c r="CV575" s="36">
        <f>SUM($CU$9:CU575)*RRF</f>
        <v>81.646009420367605</v>
      </c>
      <c r="CW575" s="33"/>
      <c r="CX575" s="36">
        <f t="shared" si="159"/>
        <v>84.98572778786604</v>
      </c>
      <c r="CY575" s="33"/>
      <c r="CZ575" s="31">
        <f t="shared" si="160"/>
        <v>1.6187722383434609E-2</v>
      </c>
      <c r="DA575" s="31">
        <f t="shared" si="161"/>
        <v>2.3378028572489042</v>
      </c>
      <c r="DB575" s="31">
        <f t="shared" si="162"/>
        <v>2.353990579632339</v>
      </c>
      <c r="DC575" s="31">
        <f t="shared" si="163"/>
        <v>-0.98572778786603976</v>
      </c>
      <c r="DD575" s="31"/>
      <c r="DE575" s="33">
        <f t="shared" si="164"/>
        <v>0.97197630262342383</v>
      </c>
      <c r="DF575" s="33">
        <f t="shared" si="165"/>
        <v>1.0117348546174529</v>
      </c>
      <c r="DG575" s="3"/>
      <c r="DH575" s="33">
        <f t="shared" si="166"/>
        <v>0.99980728901924432</v>
      </c>
      <c r="DI575" s="93">
        <f t="shared" si="167"/>
        <v>0.98566426632098847</v>
      </c>
      <c r="DJ575" s="3">
        <f t="shared" si="168"/>
        <v>0.98578518470663401</v>
      </c>
      <c r="DL575" s="90">
        <f t="shared" si="177"/>
        <v>0</v>
      </c>
      <c r="DM575" s="91">
        <f t="shared" si="175"/>
        <v>0</v>
      </c>
      <c r="DN575" s="89">
        <f>SUM(DM$9:DM575)*RLR</f>
        <v>120</v>
      </c>
      <c r="DO575" s="90">
        <f>DN575-SUM(DP$9:DP575)</f>
        <v>1.7057778352039179</v>
      </c>
      <c r="DP575" s="89">
        <f t="shared" si="176"/>
        <v>1.2890008830256292E-2</v>
      </c>
      <c r="DQ575" s="90">
        <f>SUM(DP$9:DP575)*RRF</f>
        <v>82.805955515357255</v>
      </c>
      <c r="DS575" s="2">
        <f t="shared" si="169"/>
        <v>1.5</v>
      </c>
      <c r="DT575" s="2">
        <f t="shared" si="170"/>
        <v>0.75</v>
      </c>
    </row>
    <row r="576" spans="90:124" x14ac:dyDescent="0.25">
      <c r="CL576" s="14">
        <f t="shared" si="171"/>
        <v>5.67</v>
      </c>
      <c r="CM576" s="59">
        <f>IF('Baseline model'!$B$4="AY",0,IFERROR(P*INDEX('UWYr writing pattern'!$C$4:$C$18,MATCH('Baseline model'!$CL576,'UWYr writing pattern'!$A$4:$A$18,0)) / 25,CM575))</f>
        <v>0</v>
      </c>
      <c r="CN576" s="36">
        <f t="shared" si="172"/>
        <v>1.8982031604384633E-2</v>
      </c>
      <c r="CP576" s="34">
        <f t="shared" si="173"/>
        <v>2.8906647113276094E-4</v>
      </c>
      <c r="CQ576" s="31">
        <f>SUM($CP$9:CP576)*RLR</f>
        <v>119.97722156207467</v>
      </c>
      <c r="CR576" s="32"/>
      <c r="CS576" s="36">
        <f>CQ576-SUM($CU$9:CU576)</f>
        <v>3.3150173595075501</v>
      </c>
      <c r="CU576" s="31">
        <f t="shared" si="174"/>
        <v>2.5047887756238261E-2</v>
      </c>
      <c r="CV576" s="36">
        <f>SUM($CU$9:CU576)*RRF</f>
        <v>81.663542941796976</v>
      </c>
      <c r="CW576" s="33"/>
      <c r="CX576" s="36">
        <f t="shared" si="159"/>
        <v>84.978560301304526</v>
      </c>
      <c r="CY576" s="33"/>
      <c r="CZ576" s="31">
        <f t="shared" si="160"/>
        <v>1.5944906547683088E-2</v>
      </c>
      <c r="DA576" s="31">
        <f t="shared" si="161"/>
        <v>2.3205121516552847</v>
      </c>
      <c r="DB576" s="31">
        <f t="shared" si="162"/>
        <v>2.3364570582029676</v>
      </c>
      <c r="DC576" s="31">
        <f t="shared" si="163"/>
        <v>-0.97856030130452609</v>
      </c>
      <c r="DD576" s="31"/>
      <c r="DE576" s="33">
        <f t="shared" si="164"/>
        <v>0.97218503502139253</v>
      </c>
      <c r="DF576" s="33">
        <f t="shared" si="165"/>
        <v>1.0116495273964825</v>
      </c>
      <c r="DG576" s="3"/>
      <c r="DH576" s="33">
        <f t="shared" si="166"/>
        <v>0.99981017968395558</v>
      </c>
      <c r="DI576" s="93">
        <f t="shared" si="167"/>
        <v>0.98577138213716553</v>
      </c>
      <c r="DJ576" s="3">
        <f t="shared" si="168"/>
        <v>0.98589179582133413</v>
      </c>
      <c r="DL576" s="90">
        <f t="shared" si="177"/>
        <v>0</v>
      </c>
      <c r="DM576" s="91">
        <f t="shared" si="175"/>
        <v>0</v>
      </c>
      <c r="DN576" s="89">
        <f>SUM(DM$9:DM576)*RLR</f>
        <v>120</v>
      </c>
      <c r="DO576" s="90">
        <f>DN576-SUM(DP$9:DP576)</f>
        <v>1.692984501439895</v>
      </c>
      <c r="DP576" s="89">
        <f t="shared" si="176"/>
        <v>1.2793333764029385E-2</v>
      </c>
      <c r="DQ576" s="90">
        <f>SUM(DP$9:DP576)*RRF</f>
        <v>82.814910848992071</v>
      </c>
      <c r="DS576" s="2">
        <f t="shared" si="169"/>
        <v>1.5</v>
      </c>
      <c r="DT576" s="2">
        <f t="shared" si="170"/>
        <v>0.75</v>
      </c>
    </row>
    <row r="577" spans="90:124" x14ac:dyDescent="0.25">
      <c r="CL577" s="14">
        <f t="shared" si="171"/>
        <v>5.68</v>
      </c>
      <c r="CM577" s="59">
        <f>IF('Baseline model'!$B$4="AY",0,IFERROR(P*INDEX('UWYr writing pattern'!$C$4:$C$18,MATCH('Baseline model'!$CL577,'UWYr writing pattern'!$A$4:$A$18,0)) / 25,CM576))</f>
        <v>0</v>
      </c>
      <c r="CN577" s="36">
        <f t="shared" si="172"/>
        <v>1.8697301130318863E-2</v>
      </c>
      <c r="CP577" s="34">
        <f t="shared" si="173"/>
        <v>2.8473047406576946E-4</v>
      </c>
      <c r="CQ577" s="31">
        <f>SUM($CP$9:CP577)*RLR</f>
        <v>119.97756323864354</v>
      </c>
      <c r="CR577" s="32"/>
      <c r="CS577" s="36">
        <f>CQ577-SUM($CU$9:CU577)</f>
        <v>3.2904964058801056</v>
      </c>
      <c r="CU577" s="31">
        <f t="shared" si="174"/>
        <v>2.4862630196306627E-2</v>
      </c>
      <c r="CV577" s="36">
        <f>SUM($CU$9:CU577)*RRF</f>
        <v>81.680946782934399</v>
      </c>
      <c r="CW577" s="33"/>
      <c r="CX577" s="36">
        <f t="shared" si="159"/>
        <v>84.971443188814504</v>
      </c>
      <c r="CY577" s="33"/>
      <c r="CZ577" s="31">
        <f t="shared" si="160"/>
        <v>1.5705732949467845E-2</v>
      </c>
      <c r="DA577" s="31">
        <f t="shared" si="161"/>
        <v>2.3033474841160739</v>
      </c>
      <c r="DB577" s="31">
        <f t="shared" si="162"/>
        <v>2.3190532170655418</v>
      </c>
      <c r="DC577" s="31">
        <f t="shared" si="163"/>
        <v>-0.97144318881450431</v>
      </c>
      <c r="DD577" s="31"/>
      <c r="DE577" s="33">
        <f t="shared" si="164"/>
        <v>0.97239222360636191</v>
      </c>
      <c r="DF577" s="33">
        <f t="shared" si="165"/>
        <v>1.0115647998668393</v>
      </c>
      <c r="DG577" s="3"/>
      <c r="DH577" s="33">
        <f t="shared" si="166"/>
        <v>0.99981302698869612</v>
      </c>
      <c r="DI577" s="93">
        <f t="shared" si="167"/>
        <v>0.98587769758983601</v>
      </c>
      <c r="DJ577" s="3">
        <f t="shared" si="168"/>
        <v>0.98599760735267405</v>
      </c>
      <c r="DL577" s="90">
        <f t="shared" si="177"/>
        <v>0</v>
      </c>
      <c r="DM577" s="91">
        <f t="shared" si="175"/>
        <v>0</v>
      </c>
      <c r="DN577" s="89">
        <f>SUM(DM$9:DM577)*RLR</f>
        <v>120</v>
      </c>
      <c r="DO577" s="90">
        <f>DN577-SUM(DP$9:DP577)</f>
        <v>1.6802871176791001</v>
      </c>
      <c r="DP577" s="89">
        <f t="shared" si="176"/>
        <v>1.2697383760799213E-2</v>
      </c>
      <c r="DQ577" s="90">
        <f>SUM(DP$9:DP577)*RRF</f>
        <v>82.823799017624623</v>
      </c>
      <c r="DS577" s="2">
        <f t="shared" si="169"/>
        <v>1.5</v>
      </c>
      <c r="DT577" s="2">
        <f t="shared" si="170"/>
        <v>0.75</v>
      </c>
    </row>
    <row r="578" spans="90:124" x14ac:dyDescent="0.25">
      <c r="CL578" s="14">
        <f t="shared" si="171"/>
        <v>5.69</v>
      </c>
      <c r="CM578" s="59">
        <f>IF('Baseline model'!$B$4="AY",0,IFERROR(P*INDEX('UWYr writing pattern'!$C$4:$C$18,MATCH('Baseline model'!$CL578,'UWYr writing pattern'!$A$4:$A$18,0)) / 25,CM577))</f>
        <v>0</v>
      </c>
      <c r="CN578" s="36">
        <f t="shared" si="172"/>
        <v>1.8416841613364082E-2</v>
      </c>
      <c r="CP578" s="34">
        <f t="shared" si="173"/>
        <v>2.8045951695478296E-4</v>
      </c>
      <c r="CQ578" s="31">
        <f>SUM($CP$9:CP578)*RLR</f>
        <v>119.9778997900639</v>
      </c>
      <c r="CR578" s="32"/>
      <c r="CS578" s="36">
        <f>CQ578-SUM($CU$9:CU578)</f>
        <v>3.2661542342563621</v>
      </c>
      <c r="CU578" s="31">
        <f t="shared" si="174"/>
        <v>2.4678723044100792E-2</v>
      </c>
      <c r="CV578" s="36">
        <f>SUM($CU$9:CU578)*RRF</f>
        <v>81.698221889065266</v>
      </c>
      <c r="CW578" s="33"/>
      <c r="CX578" s="36">
        <f t="shared" si="159"/>
        <v>84.964376123321628</v>
      </c>
      <c r="CY578" s="33"/>
      <c r="CZ578" s="31">
        <f t="shared" si="160"/>
        <v>1.5470146955225826E-2</v>
      </c>
      <c r="DA578" s="31">
        <f t="shared" si="161"/>
        <v>2.2863079639794535</v>
      </c>
      <c r="DB578" s="31">
        <f t="shared" si="162"/>
        <v>2.3017781109346793</v>
      </c>
      <c r="DC578" s="31">
        <f t="shared" si="163"/>
        <v>-0.96437612332162814</v>
      </c>
      <c r="DD578" s="31"/>
      <c r="DE578" s="33">
        <f t="shared" si="164"/>
        <v>0.97259787963172939</v>
      </c>
      <c r="DF578" s="33">
        <f t="shared" si="165"/>
        <v>1.0114806681347812</v>
      </c>
      <c r="DG578" s="3"/>
      <c r="DH578" s="33">
        <f t="shared" si="166"/>
        <v>0.99981583158386589</v>
      </c>
      <c r="DI578" s="93">
        <f t="shared" si="167"/>
        <v>0.9859832186592723</v>
      </c>
      <c r="DJ578" s="3">
        <f t="shared" si="168"/>
        <v>0.98610262529752901</v>
      </c>
      <c r="DL578" s="90">
        <f t="shared" si="177"/>
        <v>0</v>
      </c>
      <c r="DM578" s="91">
        <f t="shared" si="175"/>
        <v>0</v>
      </c>
      <c r="DN578" s="89">
        <f>SUM(DM$9:DM578)*RLR</f>
        <v>120</v>
      </c>
      <c r="DO578" s="90">
        <f>DN578-SUM(DP$9:DP578)</f>
        <v>1.6676849642965124</v>
      </c>
      <c r="DP578" s="89">
        <f t="shared" si="176"/>
        <v>1.2602153382593252E-2</v>
      </c>
      <c r="DQ578" s="90">
        <f>SUM(DP$9:DP578)*RRF</f>
        <v>82.832620524992436</v>
      </c>
      <c r="DS578" s="2">
        <f t="shared" si="169"/>
        <v>1.5</v>
      </c>
      <c r="DT578" s="2">
        <f t="shared" si="170"/>
        <v>0.75</v>
      </c>
    </row>
    <row r="579" spans="90:124" x14ac:dyDescent="0.25">
      <c r="CL579" s="14">
        <f t="shared" si="171"/>
        <v>5.7</v>
      </c>
      <c r="CM579" s="59">
        <f>IF('Baseline model'!$B$4="AY",0,IFERROR(P*INDEX('UWYr writing pattern'!$C$4:$C$18,MATCH('Baseline model'!$CL579,'UWYr writing pattern'!$A$4:$A$18,0)) / 25,CM578))</f>
        <v>0</v>
      </c>
      <c r="CN579" s="36">
        <f t="shared" si="172"/>
        <v>1.8140588989163622E-2</v>
      </c>
      <c r="CP579" s="34">
        <f t="shared" si="173"/>
        <v>2.7625262420046123E-4</v>
      </c>
      <c r="CQ579" s="31">
        <f>SUM($CP$9:CP579)*RLR</f>
        <v>119.97823129321294</v>
      </c>
      <c r="CR579" s="32"/>
      <c r="CS579" s="36">
        <f>CQ579-SUM($CU$9:CU579)</f>
        <v>3.2419895806484789</v>
      </c>
      <c r="CU579" s="31">
        <f t="shared" si="174"/>
        <v>2.4496156756922717E-2</v>
      </c>
      <c r="CV579" s="36">
        <f>SUM($CU$9:CU579)*RRF</f>
        <v>81.715369198795116</v>
      </c>
      <c r="CW579" s="33"/>
      <c r="CX579" s="36">
        <f t="shared" si="159"/>
        <v>84.957358779443595</v>
      </c>
      <c r="CY579" s="33"/>
      <c r="CZ579" s="31">
        <f t="shared" si="160"/>
        <v>1.523809475089744E-2</v>
      </c>
      <c r="DA579" s="31">
        <f t="shared" si="161"/>
        <v>2.2693927064539352</v>
      </c>
      <c r="DB579" s="31">
        <f t="shared" si="162"/>
        <v>2.2846308012048326</v>
      </c>
      <c r="DC579" s="31">
        <f t="shared" si="163"/>
        <v>-0.95735877944359515</v>
      </c>
      <c r="DD579" s="31"/>
      <c r="DE579" s="33">
        <f t="shared" si="164"/>
        <v>0.97280201427137047</v>
      </c>
      <c r="DF579" s="33">
        <f t="shared" si="165"/>
        <v>1.0113971283267094</v>
      </c>
      <c r="DG579" s="3"/>
      <c r="DH579" s="33">
        <f t="shared" si="166"/>
        <v>0.99981859411010787</v>
      </c>
      <c r="DI579" s="93">
        <f t="shared" si="167"/>
        <v>0.98608795128106241</v>
      </c>
      <c r="DJ579" s="3">
        <f t="shared" si="168"/>
        <v>0.98620685560779753</v>
      </c>
      <c r="DL579" s="90">
        <f t="shared" si="177"/>
        <v>0</v>
      </c>
      <c r="DM579" s="91">
        <f t="shared" si="175"/>
        <v>0</v>
      </c>
      <c r="DN579" s="89">
        <f>SUM(DM$9:DM579)*RLR</f>
        <v>120</v>
      </c>
      <c r="DO579" s="90">
        <f>DN579-SUM(DP$9:DP579)</f>
        <v>1.655177327064294</v>
      </c>
      <c r="DP579" s="89">
        <f t="shared" si="176"/>
        <v>1.2507637232223843E-2</v>
      </c>
      <c r="DQ579" s="90">
        <f>SUM(DP$9:DP579)*RRF</f>
        <v>82.841375871054993</v>
      </c>
      <c r="DS579" s="2">
        <f t="shared" si="169"/>
        <v>1.5</v>
      </c>
      <c r="DT579" s="2">
        <f t="shared" si="170"/>
        <v>0.75</v>
      </c>
    </row>
    <row r="580" spans="90:124" x14ac:dyDescent="0.25">
      <c r="CL580" s="14">
        <f t="shared" si="171"/>
        <v>5.71</v>
      </c>
      <c r="CM580" s="59">
        <f>IF('Baseline model'!$B$4="AY",0,IFERROR(P*INDEX('UWYr writing pattern'!$C$4:$C$18,MATCH('Baseline model'!$CL580,'UWYr writing pattern'!$A$4:$A$18,0)) / 25,CM579))</f>
        <v>0</v>
      </c>
      <c r="CN580" s="36">
        <f t="shared" si="172"/>
        <v>1.7868480154326169E-2</v>
      </c>
      <c r="CP580" s="34">
        <f t="shared" si="173"/>
        <v>2.7210883483745434E-4</v>
      </c>
      <c r="CQ580" s="31">
        <f>SUM($CP$9:CP580)*RLR</f>
        <v>119.97855782381474</v>
      </c>
      <c r="CR580" s="32"/>
      <c r="CS580" s="36">
        <f>CQ580-SUM($CU$9:CU580)</f>
        <v>3.2180011893954088</v>
      </c>
      <c r="CU580" s="31">
        <f t="shared" si="174"/>
        <v>2.4314921854863593E-2</v>
      </c>
      <c r="CV580" s="36">
        <f>SUM($CU$9:CU580)*RRF</f>
        <v>81.73238964409353</v>
      </c>
      <c r="CW580" s="33"/>
      <c r="CX580" s="36">
        <f t="shared" si="159"/>
        <v>84.950390833488939</v>
      </c>
      <c r="CY580" s="33"/>
      <c r="CZ580" s="31">
        <f t="shared" si="160"/>
        <v>1.500952332963398E-2</v>
      </c>
      <c r="DA580" s="31">
        <f t="shared" si="161"/>
        <v>2.2526008325767859</v>
      </c>
      <c r="DB580" s="31">
        <f t="shared" si="162"/>
        <v>2.2676103559064198</v>
      </c>
      <c r="DC580" s="31">
        <f t="shared" si="163"/>
        <v>-0.95039083348893882</v>
      </c>
      <c r="DD580" s="31"/>
      <c r="DE580" s="33">
        <f t="shared" si="164"/>
        <v>0.97300463862016107</v>
      </c>
      <c r="DF580" s="33">
        <f t="shared" si="165"/>
        <v>1.011314176589154</v>
      </c>
      <c r="DG580" s="3"/>
      <c r="DH580" s="33">
        <f t="shared" si="166"/>
        <v>0.99982131519845618</v>
      </c>
      <c r="DI580" s="93">
        <f t="shared" si="167"/>
        <v>0.98619190134644374</v>
      </c>
      <c r="DJ580" s="3">
        <f t="shared" si="168"/>
        <v>0.98631030419073895</v>
      </c>
      <c r="DL580" s="90">
        <f t="shared" si="177"/>
        <v>0</v>
      </c>
      <c r="DM580" s="91">
        <f t="shared" si="175"/>
        <v>0</v>
      </c>
      <c r="DN580" s="89">
        <f>SUM(DM$9:DM580)*RLR</f>
        <v>120</v>
      </c>
      <c r="DO580" s="90">
        <f>DN580-SUM(DP$9:DP580)</f>
        <v>1.6427634971113179</v>
      </c>
      <c r="DP580" s="89">
        <f t="shared" si="176"/>
        <v>1.2413829952982205E-2</v>
      </c>
      <c r="DQ580" s="90">
        <f>SUM(DP$9:DP580)*RRF</f>
        <v>82.850065552022073</v>
      </c>
      <c r="DS580" s="2">
        <f t="shared" si="169"/>
        <v>1.5</v>
      </c>
      <c r="DT580" s="2">
        <f t="shared" si="170"/>
        <v>0.75</v>
      </c>
    </row>
    <row r="581" spans="90:124" x14ac:dyDescent="0.25">
      <c r="CL581" s="14">
        <f t="shared" si="171"/>
        <v>5.72</v>
      </c>
      <c r="CM581" s="59">
        <f>IF('Baseline model'!$B$4="AY",0,IFERROR(P*INDEX('UWYr writing pattern'!$C$4:$C$18,MATCH('Baseline model'!$CL581,'UWYr writing pattern'!$A$4:$A$18,0)) / 25,CM580))</f>
        <v>0</v>
      </c>
      <c r="CN581" s="36">
        <f t="shared" si="172"/>
        <v>1.7600452952011278E-2</v>
      </c>
      <c r="CP581" s="34">
        <f t="shared" si="173"/>
        <v>2.6802720231489254E-4</v>
      </c>
      <c r="CQ581" s="31">
        <f>SUM($CP$9:CP581)*RLR</f>
        <v>119.97887945645752</v>
      </c>
      <c r="CR581" s="32"/>
      <c r="CS581" s="36">
        <f>CQ581-SUM($CU$9:CU581)</f>
        <v>3.1941878131177219</v>
      </c>
      <c r="CU581" s="31">
        <f t="shared" si="174"/>
        <v>2.4135008920465568E-2</v>
      </c>
      <c r="CV581" s="36">
        <f>SUM($CU$9:CU581)*RRF</f>
        <v>81.749284150337857</v>
      </c>
      <c r="CW581" s="33"/>
      <c r="CX581" s="36">
        <f t="shared" si="159"/>
        <v>84.943471963455579</v>
      </c>
      <c r="CY581" s="33"/>
      <c r="CZ581" s="31">
        <f t="shared" si="160"/>
        <v>1.4784380479689472E-2</v>
      </c>
      <c r="DA581" s="31">
        <f t="shared" si="161"/>
        <v>2.2359314691824053</v>
      </c>
      <c r="DB581" s="31">
        <f t="shared" si="162"/>
        <v>2.2507158496620949</v>
      </c>
      <c r="DC581" s="31">
        <f t="shared" si="163"/>
        <v>-0.94347196345557904</v>
      </c>
      <c r="DD581" s="31"/>
      <c r="DE581" s="33">
        <f t="shared" si="164"/>
        <v>0.97320576369449829</v>
      </c>
      <c r="DF581" s="33">
        <f t="shared" si="165"/>
        <v>1.0112318090887569</v>
      </c>
      <c r="DG581" s="3"/>
      <c r="DH581" s="33">
        <f t="shared" si="166"/>
        <v>0.99982399547047929</v>
      </c>
      <c r="DI581" s="93">
        <f t="shared" si="167"/>
        <v>0.98629507470263511</v>
      </c>
      <c r="DJ581" s="3">
        <f t="shared" si="168"/>
        <v>0.9864129769093084</v>
      </c>
      <c r="DL581" s="90">
        <f t="shared" si="177"/>
        <v>0</v>
      </c>
      <c r="DM581" s="91">
        <f t="shared" si="175"/>
        <v>0</v>
      </c>
      <c r="DN581" s="89">
        <f>SUM(DM$9:DM581)*RLR</f>
        <v>120</v>
      </c>
      <c r="DO581" s="90">
        <f>DN581-SUM(DP$9:DP581)</f>
        <v>1.6304427708829792</v>
      </c>
      <c r="DP581" s="89">
        <f t="shared" si="176"/>
        <v>1.2320726228334885E-2</v>
      </c>
      <c r="DQ581" s="90">
        <f>SUM(DP$9:DP581)*RRF</f>
        <v>82.858690060381903</v>
      </c>
      <c r="DS581" s="2">
        <f t="shared" si="169"/>
        <v>1.5</v>
      </c>
      <c r="DT581" s="2">
        <f t="shared" si="170"/>
        <v>0.75</v>
      </c>
    </row>
    <row r="582" spans="90:124" x14ac:dyDescent="0.25">
      <c r="CL582" s="14">
        <f t="shared" si="171"/>
        <v>5.73</v>
      </c>
      <c r="CM582" s="59">
        <f>IF('Baseline model'!$B$4="AY",0,IFERROR(P*INDEX('UWYr writing pattern'!$C$4:$C$18,MATCH('Baseline model'!$CL582,'UWYr writing pattern'!$A$4:$A$18,0)) / 25,CM581))</f>
        <v>0</v>
      </c>
      <c r="CN582" s="36">
        <f t="shared" si="172"/>
        <v>1.7336446157731108E-2</v>
      </c>
      <c r="CP582" s="34">
        <f t="shared" si="173"/>
        <v>2.6400679428016915E-4</v>
      </c>
      <c r="CQ582" s="31">
        <f>SUM($CP$9:CP582)*RLR</f>
        <v>119.97919626461065</v>
      </c>
      <c r="CR582" s="32"/>
      <c r="CS582" s="36">
        <f>CQ582-SUM($CU$9:CU582)</f>
        <v>3.1705482126724718</v>
      </c>
      <c r="CU582" s="31">
        <f t="shared" si="174"/>
        <v>2.3956408598382915E-2</v>
      </c>
      <c r="CV582" s="36">
        <f>SUM($CU$9:CU582)*RRF</f>
        <v>81.766053636356716</v>
      </c>
      <c r="CW582" s="33"/>
      <c r="CX582" s="36">
        <f t="shared" si="159"/>
        <v>84.936601849029188</v>
      </c>
      <c r="CY582" s="33"/>
      <c r="CZ582" s="31">
        <f t="shared" si="160"/>
        <v>1.4562614772494129E-2</v>
      </c>
      <c r="DA582" s="31">
        <f t="shared" si="161"/>
        <v>2.21938374887073</v>
      </c>
      <c r="DB582" s="31">
        <f t="shared" si="162"/>
        <v>2.233946363643224</v>
      </c>
      <c r="DC582" s="31">
        <f t="shared" si="163"/>
        <v>-0.93660184902918786</v>
      </c>
      <c r="DD582" s="31"/>
      <c r="DE582" s="33">
        <f t="shared" si="164"/>
        <v>0.97340540043281809</v>
      </c>
      <c r="DF582" s="33">
        <f t="shared" si="165"/>
        <v>1.0111500220122522</v>
      </c>
      <c r="DG582" s="3"/>
      <c r="DH582" s="33">
        <f t="shared" si="166"/>
        <v>0.9998266355384221</v>
      </c>
      <c r="DI582" s="93">
        <f t="shared" si="167"/>
        <v>0.98639747715316473</v>
      </c>
      <c r="DJ582" s="3">
        <f t="shared" si="168"/>
        <v>0.98651487958248851</v>
      </c>
      <c r="DL582" s="90">
        <f t="shared" si="177"/>
        <v>0</v>
      </c>
      <c r="DM582" s="91">
        <f t="shared" si="175"/>
        <v>0</v>
      </c>
      <c r="DN582" s="89">
        <f>SUM(DM$9:DM582)*RLR</f>
        <v>120</v>
      </c>
      <c r="DO582" s="90">
        <f>DN582-SUM(DP$9:DP582)</f>
        <v>1.6182144501013624</v>
      </c>
      <c r="DP582" s="89">
        <f t="shared" si="176"/>
        <v>1.2228320781622344E-2</v>
      </c>
      <c r="DQ582" s="90">
        <f>SUM(DP$9:DP582)*RRF</f>
        <v>82.867249884929038</v>
      </c>
      <c r="DS582" s="2">
        <f t="shared" si="169"/>
        <v>1.5</v>
      </c>
      <c r="DT582" s="2">
        <f t="shared" si="170"/>
        <v>0.75</v>
      </c>
    </row>
    <row r="583" spans="90:124" x14ac:dyDescent="0.25">
      <c r="CL583" s="14">
        <f t="shared" si="171"/>
        <v>5.74</v>
      </c>
      <c r="CM583" s="59">
        <f>IF('Baseline model'!$B$4="AY",0,IFERROR(P*INDEX('UWYr writing pattern'!$C$4:$C$18,MATCH('Baseline model'!$CL583,'UWYr writing pattern'!$A$4:$A$18,0)) / 25,CM582))</f>
        <v>0</v>
      </c>
      <c r="CN583" s="36">
        <f t="shared" si="172"/>
        <v>1.7076399465365141E-2</v>
      </c>
      <c r="CP583" s="34">
        <f t="shared" si="173"/>
        <v>2.6004669236596659E-4</v>
      </c>
      <c r="CQ583" s="31">
        <f>SUM($CP$9:CP583)*RLR</f>
        <v>119.97950832064149</v>
      </c>
      <c r="CR583" s="32"/>
      <c r="CS583" s="36">
        <f>CQ583-SUM($CU$9:CU583)</f>
        <v>3.1470811571082606</v>
      </c>
      <c r="CU583" s="31">
        <f t="shared" si="174"/>
        <v>2.3779111595043537E-2</v>
      </c>
      <c r="CV583" s="36">
        <f>SUM($CU$9:CU583)*RRF</f>
        <v>81.782699014473252</v>
      </c>
      <c r="CW583" s="33"/>
      <c r="CX583" s="36">
        <f t="shared" si="159"/>
        <v>84.929780171581513</v>
      </c>
      <c r="CY583" s="33"/>
      <c r="CZ583" s="31">
        <f t="shared" si="160"/>
        <v>1.4344175550906718E-2</v>
      </c>
      <c r="DA583" s="31">
        <f t="shared" si="161"/>
        <v>2.2029568099757824</v>
      </c>
      <c r="DB583" s="31">
        <f t="shared" si="162"/>
        <v>2.217300985526689</v>
      </c>
      <c r="DC583" s="31">
        <f t="shared" si="163"/>
        <v>-0.9297801715815126</v>
      </c>
      <c r="DD583" s="31"/>
      <c r="DE583" s="33">
        <f t="shared" si="164"/>
        <v>0.97360355969611012</v>
      </c>
      <c r="DF583" s="33">
        <f t="shared" si="165"/>
        <v>1.0110688115664466</v>
      </c>
      <c r="DG583" s="3"/>
      <c r="DH583" s="33">
        <f t="shared" si="166"/>
        <v>0.99982923600534568</v>
      </c>
      <c r="DI583" s="93">
        <f t="shared" si="167"/>
        <v>0.98649911445819771</v>
      </c>
      <c r="DJ583" s="3">
        <f t="shared" si="168"/>
        <v>0.98661601798561993</v>
      </c>
      <c r="DL583" s="90">
        <f t="shared" si="177"/>
        <v>0</v>
      </c>
      <c r="DM583" s="91">
        <f t="shared" si="175"/>
        <v>0</v>
      </c>
      <c r="DN583" s="89">
        <f>SUM(DM$9:DM583)*RLR</f>
        <v>120</v>
      </c>
      <c r="DO583" s="90">
        <f>DN583-SUM(DP$9:DP583)</f>
        <v>1.6060778417256074</v>
      </c>
      <c r="DP583" s="89">
        <f t="shared" si="176"/>
        <v>1.2136608375760218E-2</v>
      </c>
      <c r="DQ583" s="90">
        <f>SUM(DP$9:DP583)*RRF</f>
        <v>82.875745510792072</v>
      </c>
      <c r="DS583" s="2">
        <f t="shared" si="169"/>
        <v>1.5</v>
      </c>
      <c r="DT583" s="2">
        <f t="shared" si="170"/>
        <v>0.75</v>
      </c>
    </row>
    <row r="584" spans="90:124" x14ac:dyDescent="0.25">
      <c r="CL584" s="14">
        <f t="shared" si="171"/>
        <v>5.75</v>
      </c>
      <c r="CM584" s="59">
        <f>IF('Baseline model'!$B$4="AY",0,IFERROR(P*INDEX('UWYr writing pattern'!$C$4:$C$18,MATCH('Baseline model'!$CL584,'UWYr writing pattern'!$A$4:$A$18,0)) / 25,CM583))</f>
        <v>0</v>
      </c>
      <c r="CN584" s="36">
        <f t="shared" si="172"/>
        <v>1.6820253473384665E-2</v>
      </c>
      <c r="CP584" s="34">
        <f t="shared" si="173"/>
        <v>2.5614599198047714E-4</v>
      </c>
      <c r="CQ584" s="31">
        <f>SUM($CP$9:CP584)*RLR</f>
        <v>119.97981569583186</v>
      </c>
      <c r="CR584" s="32"/>
      <c r="CS584" s="36">
        <f>CQ584-SUM($CU$9:CU584)</f>
        <v>3.1237854236203191</v>
      </c>
      <c r="CU584" s="31">
        <f t="shared" si="174"/>
        <v>2.3603108678311956E-2</v>
      </c>
      <c r="CV584" s="36">
        <f>SUM($CU$9:CU584)*RRF</f>
        <v>81.799221190548067</v>
      </c>
      <c r="CW584" s="33"/>
      <c r="CX584" s="36">
        <f t="shared" si="159"/>
        <v>84.923006614168386</v>
      </c>
      <c r="CY584" s="33"/>
      <c r="CZ584" s="31">
        <f t="shared" si="160"/>
        <v>1.4129012917643116E-2</v>
      </c>
      <c r="DA584" s="31">
        <f t="shared" si="161"/>
        <v>2.1866497965342231</v>
      </c>
      <c r="DB584" s="31">
        <f t="shared" si="162"/>
        <v>2.2007788094518661</v>
      </c>
      <c r="DC584" s="31">
        <f t="shared" si="163"/>
        <v>-0.92300661416838636</v>
      </c>
      <c r="DD584" s="31"/>
      <c r="DE584" s="33">
        <f t="shared" si="164"/>
        <v>0.97380025226842937</v>
      </c>
      <c r="DF584" s="33">
        <f t="shared" si="165"/>
        <v>1.0109881739781952</v>
      </c>
      <c r="DG584" s="3"/>
      <c r="DH584" s="33">
        <f t="shared" si="166"/>
        <v>0.99983179746526551</v>
      </c>
      <c r="DI584" s="93">
        <f t="shared" si="167"/>
        <v>0.98659999233485918</v>
      </c>
      <c r="DJ584" s="3">
        <f t="shared" si="168"/>
        <v>0.98671639785072784</v>
      </c>
      <c r="DL584" s="90">
        <f t="shared" si="177"/>
        <v>0</v>
      </c>
      <c r="DM584" s="91">
        <f t="shared" si="175"/>
        <v>0</v>
      </c>
      <c r="DN584" s="89">
        <f>SUM(DM$9:DM584)*RLR</f>
        <v>120</v>
      </c>
      <c r="DO584" s="90">
        <f>DN584-SUM(DP$9:DP584)</f>
        <v>1.5940322579126587</v>
      </c>
      <c r="DP584" s="89">
        <f t="shared" si="176"/>
        <v>1.2045583812942056E-2</v>
      </c>
      <c r="DQ584" s="90">
        <f>SUM(DP$9:DP584)*RRF</f>
        <v>82.884177419461139</v>
      </c>
      <c r="DS584" s="2">
        <f t="shared" si="169"/>
        <v>1.5</v>
      </c>
      <c r="DT584" s="2">
        <f t="shared" si="170"/>
        <v>0.75</v>
      </c>
    </row>
    <row r="585" spans="90:124" x14ac:dyDescent="0.25">
      <c r="CL585" s="14">
        <f t="shared" si="171"/>
        <v>5.76</v>
      </c>
      <c r="CM585" s="59">
        <f>IF('Baseline model'!$B$4="AY",0,IFERROR(P*INDEX('UWYr writing pattern'!$C$4:$C$18,MATCH('Baseline model'!$CL585,'UWYr writing pattern'!$A$4:$A$18,0)) / 25,CM584))</f>
        <v>0</v>
      </c>
      <c r="CN585" s="36">
        <f t="shared" si="172"/>
        <v>1.6567949671283895E-2</v>
      </c>
      <c r="CP585" s="34">
        <f t="shared" si="173"/>
        <v>2.5230380210076997E-4</v>
      </c>
      <c r="CQ585" s="31">
        <f>SUM($CP$9:CP585)*RLR</f>
        <v>119.98011846039438</v>
      </c>
      <c r="CR585" s="32"/>
      <c r="CS585" s="36">
        <f>CQ585-SUM($CU$9:CU585)</f>
        <v>3.1006597975056849</v>
      </c>
      <c r="CU585" s="31">
        <f t="shared" si="174"/>
        <v>2.3428390677152394E-2</v>
      </c>
      <c r="CV585" s="36">
        <f>SUM($CU$9:CU585)*RRF</f>
        <v>81.815621064022082</v>
      </c>
      <c r="CW585" s="33"/>
      <c r="CX585" s="36">
        <f t="shared" ref="CX585:CX648" si="178">CS585+CV585</f>
        <v>84.916280861527767</v>
      </c>
      <c r="CY585" s="33"/>
      <c r="CZ585" s="31">
        <f t="shared" ref="CZ585:CZ648" si="179" xml:space="preserve"> CN585*RLR*RRF</f>
        <v>1.3917077723878471E-2</v>
      </c>
      <c r="DA585" s="31">
        <f t="shared" ref="DA585:DA648" si="180">CS585*RRF</f>
        <v>2.1704618582539794</v>
      </c>
      <c r="DB585" s="31">
        <f t="shared" ref="DB585:DB648" si="181">CZ585+DA585</f>
        <v>2.184378935977858</v>
      </c>
      <c r="DC585" s="31">
        <f t="shared" ref="DC585:DC648" si="182">P*RLR*RRF - CX585</f>
        <v>-0.91628086152776689</v>
      </c>
      <c r="DD585" s="31"/>
      <c r="DE585" s="33">
        <f t="shared" ref="DE585:DE648" si="183">CV585/(P*RLR*RRF)</f>
        <v>0.97399548885740572</v>
      </c>
      <c r="DF585" s="33">
        <f t="shared" ref="DF585:DF648" si="184">CX585/(P*RLR*RRF)</f>
        <v>1.0109081054943783</v>
      </c>
      <c r="DG585" s="3"/>
      <c r="DH585" s="33">
        <f t="shared" ref="DH585:DH648" si="185">CQ585/(P*RLR)</f>
        <v>0.99983432050328647</v>
      </c>
      <c r="DI585" s="93">
        <f t="shared" ref="DI585:DI648" si="186">(1-EXP(-CL585*kp))</f>
        <v>0.98670011645755629</v>
      </c>
      <c r="DJ585" s="3">
        <f t="shared" ref="DJ585:DJ648" si="187">DQ585/(P*RLR*RRF)</f>
        <v>0.98681602486684739</v>
      </c>
      <c r="DL585" s="90">
        <f t="shared" si="177"/>
        <v>0</v>
      </c>
      <c r="DM585" s="91">
        <f t="shared" si="175"/>
        <v>0</v>
      </c>
      <c r="DN585" s="89">
        <f>SUM(DM$9:DM585)*RLR</f>
        <v>120</v>
      </c>
      <c r="DO585" s="90">
        <f>DN585-SUM(DP$9:DP585)</f>
        <v>1.5820770159783137</v>
      </c>
      <c r="DP585" s="89">
        <f t="shared" si="176"/>
        <v>1.195524193434494E-2</v>
      </c>
      <c r="DQ585" s="90">
        <f>SUM(DP$9:DP585)*RRF</f>
        <v>82.89254608881518</v>
      </c>
      <c r="DS585" s="2">
        <f t="shared" ref="DS585:DS648" si="188">ker</f>
        <v>1.5</v>
      </c>
      <c r="DT585" s="2">
        <f t="shared" ref="DT585:DT648" si="189">kp</f>
        <v>0.75</v>
      </c>
    </row>
    <row r="586" spans="90:124" x14ac:dyDescent="0.25">
      <c r="CL586" s="14">
        <f t="shared" ref="CL586:CL649" si="190">ROUND(CL585+delt.t,3)</f>
        <v>5.77</v>
      </c>
      <c r="CM586" s="59">
        <f>IF('Baseline model'!$B$4="AY",0,IFERROR(P*INDEX('UWYr writing pattern'!$C$4:$C$18,MATCH('Baseline model'!$CL586,'UWYr writing pattern'!$A$4:$A$18,0)) / 25,CM585))</f>
        <v>0</v>
      </c>
      <c r="CN586" s="36">
        <f t="shared" ref="CN586:CN649" si="191">CN585-CP586+CM586</f>
        <v>1.6319430426214636E-2</v>
      </c>
      <c r="CP586" s="34">
        <f t="shared" ref="CP586:CP649" si="192">CN585*ker*delt.t</f>
        <v>2.4851924506925845E-4</v>
      </c>
      <c r="CQ586" s="31">
        <f>SUM($CP$9:CP586)*RLR</f>
        <v>119.98041668348847</v>
      </c>
      <c r="CR586" s="32"/>
      <c r="CS586" s="36">
        <f>CQ586-SUM($CU$9:CU586)</f>
        <v>3.0777030721184815</v>
      </c>
      <c r="CU586" s="31">
        <f t="shared" ref="CU586:CU649" si="193">CS585*kp*delt.t</f>
        <v>2.3254948481292639E-2</v>
      </c>
      <c r="CV586" s="36">
        <f>SUM($CU$9:CU586)*RRF</f>
        <v>81.831899527958981</v>
      </c>
      <c r="CW586" s="33"/>
      <c r="CX586" s="36">
        <f t="shared" si="178"/>
        <v>84.909602600077463</v>
      </c>
      <c r="CY586" s="33"/>
      <c r="CZ586" s="31">
        <f t="shared" si="179"/>
        <v>1.3708321558020294E-2</v>
      </c>
      <c r="DA586" s="31">
        <f t="shared" si="180"/>
        <v>2.1543921504829369</v>
      </c>
      <c r="DB586" s="31">
        <f t="shared" si="181"/>
        <v>2.1681004720409573</v>
      </c>
      <c r="DC586" s="31">
        <f t="shared" si="182"/>
        <v>-0.90960260007746285</v>
      </c>
      <c r="DD586" s="31"/>
      <c r="DE586" s="33">
        <f t="shared" si="183"/>
        <v>0.97418928009474981</v>
      </c>
      <c r="DF586" s="33">
        <f t="shared" si="184"/>
        <v>1.0108286023818747</v>
      </c>
      <c r="DG586" s="3"/>
      <c r="DH586" s="33">
        <f t="shared" si="185"/>
        <v>0.9998368056957373</v>
      </c>
      <c r="DI586" s="93">
        <f t="shared" si="186"/>
        <v>0.98679949245829723</v>
      </c>
      <c r="DJ586" s="3">
        <f t="shared" si="187"/>
        <v>0.98691490468034593</v>
      </c>
      <c r="DL586" s="90">
        <f t="shared" si="177"/>
        <v>0</v>
      </c>
      <c r="DM586" s="91">
        <f t="shared" ref="DM586:DM649" si="194">DL585*P*delt.t</f>
        <v>0</v>
      </c>
      <c r="DN586" s="89">
        <f>SUM(DM$9:DM586)*RLR</f>
        <v>120</v>
      </c>
      <c r="DO586" s="90">
        <f>DN586-SUM(DP$9:DP586)</f>
        <v>1.57021143835847</v>
      </c>
      <c r="DP586" s="89">
        <f t="shared" ref="DP586:DP649" si="195">DO585*kp*delt.t</f>
        <v>1.1865577619837354E-2</v>
      </c>
      <c r="DQ586" s="90">
        <f>SUM(DP$9:DP586)*RRF</f>
        <v>82.900851993149061</v>
      </c>
      <c r="DS586" s="2">
        <f t="shared" si="188"/>
        <v>1.5</v>
      </c>
      <c r="DT586" s="2">
        <f t="shared" si="189"/>
        <v>0.75</v>
      </c>
    </row>
    <row r="587" spans="90:124" x14ac:dyDescent="0.25">
      <c r="CL587" s="14">
        <f t="shared" si="190"/>
        <v>5.78</v>
      </c>
      <c r="CM587" s="59">
        <f>IF('Baseline model'!$B$4="AY",0,IFERROR(P*INDEX('UWYr writing pattern'!$C$4:$C$18,MATCH('Baseline model'!$CL587,'UWYr writing pattern'!$A$4:$A$18,0)) / 25,CM586))</f>
        <v>0</v>
      </c>
      <c r="CN587" s="36">
        <f t="shared" si="191"/>
        <v>1.6074638969821416E-2</v>
      </c>
      <c r="CP587" s="34">
        <f t="shared" si="192"/>
        <v>2.4479145639321956E-4</v>
      </c>
      <c r="CQ587" s="31">
        <f>SUM($CP$9:CP587)*RLR</f>
        <v>119.98071043323615</v>
      </c>
      <c r="CR587" s="32"/>
      <c r="CS587" s="36">
        <f>CQ587-SUM($CU$9:CU587)</f>
        <v>3.0549140488252817</v>
      </c>
      <c r="CU587" s="31">
        <f t="shared" si="193"/>
        <v>2.3082773040888613E-2</v>
      </c>
      <c r="CV587" s="36">
        <f>SUM($CU$9:CU587)*RRF</f>
        <v>81.848057469087607</v>
      </c>
      <c r="CW587" s="33"/>
      <c r="CX587" s="36">
        <f t="shared" si="178"/>
        <v>84.902971517912889</v>
      </c>
      <c r="CY587" s="33"/>
      <c r="CZ587" s="31">
        <f t="shared" si="179"/>
        <v>1.3502696734649988E-2</v>
      </c>
      <c r="DA587" s="31">
        <f t="shared" si="180"/>
        <v>2.1384398341776971</v>
      </c>
      <c r="DB587" s="31">
        <f t="shared" si="181"/>
        <v>2.151942530912347</v>
      </c>
      <c r="DC587" s="31">
        <f t="shared" si="182"/>
        <v>-0.90297151791288854</v>
      </c>
      <c r="DD587" s="31"/>
      <c r="DE587" s="33">
        <f t="shared" si="183"/>
        <v>0.97438163653675725</v>
      </c>
      <c r="DF587" s="33">
        <f t="shared" si="184"/>
        <v>1.0107496609275344</v>
      </c>
      <c r="DG587" s="3"/>
      <c r="DH587" s="33">
        <f t="shared" si="185"/>
        <v>0.99983925361030124</v>
      </c>
      <c r="DI587" s="93">
        <f t="shared" si="186"/>
        <v>0.98689812592700832</v>
      </c>
      <c r="DJ587" s="3">
        <f t="shared" si="187"/>
        <v>0.98701304289524339</v>
      </c>
      <c r="DL587" s="90">
        <f t="shared" ref="DL587:DL650" si="196">DL586-DM587+CM587</f>
        <v>0</v>
      </c>
      <c r="DM587" s="91">
        <f t="shared" si="194"/>
        <v>0</v>
      </c>
      <c r="DN587" s="89">
        <f>SUM(DM$9:DM587)*RLR</f>
        <v>120</v>
      </c>
      <c r="DO587" s="90">
        <f>DN587-SUM(DP$9:DP587)</f>
        <v>1.5584348525707838</v>
      </c>
      <c r="DP587" s="89">
        <f t="shared" si="195"/>
        <v>1.1776585787688525E-2</v>
      </c>
      <c r="DQ587" s="90">
        <f>SUM(DP$9:DP587)*RRF</f>
        <v>82.909095603200441</v>
      </c>
      <c r="DS587" s="2">
        <f t="shared" si="188"/>
        <v>1.5</v>
      </c>
      <c r="DT587" s="2">
        <f t="shared" si="189"/>
        <v>0.75</v>
      </c>
    </row>
    <row r="588" spans="90:124" x14ac:dyDescent="0.25">
      <c r="CL588" s="14">
        <f t="shared" si="190"/>
        <v>5.79</v>
      </c>
      <c r="CM588" s="59">
        <f>IF('Baseline model'!$B$4="AY",0,IFERROR(P*INDEX('UWYr writing pattern'!$C$4:$C$18,MATCH('Baseline model'!$CL588,'UWYr writing pattern'!$A$4:$A$18,0)) / 25,CM587))</f>
        <v>0</v>
      </c>
      <c r="CN588" s="36">
        <f t="shared" si="191"/>
        <v>1.5833519385274095E-2</v>
      </c>
      <c r="CP588" s="34">
        <f t="shared" si="192"/>
        <v>2.4111958454732123E-4</v>
      </c>
      <c r="CQ588" s="31">
        <f>SUM($CP$9:CP588)*RLR</f>
        <v>119.9809997767376</v>
      </c>
      <c r="CR588" s="32"/>
      <c r="CS588" s="36">
        <f>CQ588-SUM($CU$9:CU588)</f>
        <v>3.0322915369605425</v>
      </c>
      <c r="CU588" s="31">
        <f t="shared" si="193"/>
        <v>2.2911855366189612E-2</v>
      </c>
      <c r="CV588" s="36">
        <f>SUM($CU$9:CU588)*RRF</f>
        <v>81.864095767843935</v>
      </c>
      <c r="CW588" s="33"/>
      <c r="CX588" s="36">
        <f t="shared" si="178"/>
        <v>84.896387304804477</v>
      </c>
      <c r="CY588" s="33"/>
      <c r="CZ588" s="31">
        <f t="shared" si="179"/>
        <v>1.3300156283630238E-2</v>
      </c>
      <c r="DA588" s="31">
        <f t="shared" si="180"/>
        <v>2.1226040758723794</v>
      </c>
      <c r="DB588" s="31">
        <f t="shared" si="181"/>
        <v>2.1359042321560096</v>
      </c>
      <c r="DC588" s="31">
        <f t="shared" si="182"/>
        <v>-0.89638730480447748</v>
      </c>
      <c r="DD588" s="31"/>
      <c r="DE588" s="33">
        <f t="shared" si="183"/>
        <v>0.97457256866480879</v>
      </c>
      <c r="DF588" s="33">
        <f t="shared" si="184"/>
        <v>1.0106712774381486</v>
      </c>
      <c r="DG588" s="3"/>
      <c r="DH588" s="33">
        <f t="shared" si="185"/>
        <v>0.99984166480614667</v>
      </c>
      <c r="DI588" s="93">
        <f t="shared" si="186"/>
        <v>0.98699602241184836</v>
      </c>
      <c r="DJ588" s="3">
        <f t="shared" si="187"/>
        <v>0.98711044507352919</v>
      </c>
      <c r="DL588" s="90">
        <f t="shared" si="196"/>
        <v>0</v>
      </c>
      <c r="DM588" s="91">
        <f t="shared" si="194"/>
        <v>0</v>
      </c>
      <c r="DN588" s="89">
        <f>SUM(DM$9:DM588)*RLR</f>
        <v>120</v>
      </c>
      <c r="DO588" s="90">
        <f>DN588-SUM(DP$9:DP588)</f>
        <v>1.5467465911765004</v>
      </c>
      <c r="DP588" s="89">
        <f t="shared" si="195"/>
        <v>1.1688261394280879E-2</v>
      </c>
      <c r="DQ588" s="90">
        <f>SUM(DP$9:DP588)*RRF</f>
        <v>82.917277386176451</v>
      </c>
      <c r="DS588" s="2">
        <f t="shared" si="188"/>
        <v>1.5</v>
      </c>
      <c r="DT588" s="2">
        <f t="shared" si="189"/>
        <v>0.75</v>
      </c>
    </row>
    <row r="589" spans="90:124" x14ac:dyDescent="0.25">
      <c r="CL589" s="14">
        <f t="shared" si="190"/>
        <v>5.8</v>
      </c>
      <c r="CM589" s="59">
        <f>IF('Baseline model'!$B$4="AY",0,IFERROR(P*INDEX('UWYr writing pattern'!$C$4:$C$18,MATCH('Baseline model'!$CL589,'UWYr writing pattern'!$A$4:$A$18,0)) / 25,CM588))</f>
        <v>0</v>
      </c>
      <c r="CN589" s="36">
        <f t="shared" si="191"/>
        <v>1.5596016594494983E-2</v>
      </c>
      <c r="CP589" s="34">
        <f t="shared" si="192"/>
        <v>2.3750279077911141E-4</v>
      </c>
      <c r="CQ589" s="31">
        <f>SUM($CP$9:CP589)*RLR</f>
        <v>119.98128478008654</v>
      </c>
      <c r="CR589" s="32"/>
      <c r="CS589" s="36">
        <f>CQ589-SUM($CU$9:CU589)</f>
        <v>3.0098343537822672</v>
      </c>
      <c r="CU589" s="31">
        <f t="shared" si="193"/>
        <v>2.274218652720407E-2</v>
      </c>
      <c r="CV589" s="36">
        <f>SUM($CU$9:CU589)*RRF</f>
        <v>81.880015298412985</v>
      </c>
      <c r="CW589" s="33"/>
      <c r="CX589" s="36">
        <f t="shared" si="178"/>
        <v>84.889849652195252</v>
      </c>
      <c r="CY589" s="33"/>
      <c r="CZ589" s="31">
        <f t="shared" si="179"/>
        <v>1.3100653939375786E-2</v>
      </c>
      <c r="DA589" s="31">
        <f t="shared" si="180"/>
        <v>2.1068840476475867</v>
      </c>
      <c r="DB589" s="31">
        <f t="shared" si="181"/>
        <v>2.1199847015869624</v>
      </c>
      <c r="DC589" s="31">
        <f t="shared" si="182"/>
        <v>-0.88984965219525236</v>
      </c>
      <c r="DD589" s="31"/>
      <c r="DE589" s="33">
        <f t="shared" si="183"/>
        <v>0.97476208688586885</v>
      </c>
      <c r="DF589" s="33">
        <f t="shared" si="184"/>
        <v>1.0105934482404197</v>
      </c>
      <c r="DG589" s="3"/>
      <c r="DH589" s="33">
        <f t="shared" si="185"/>
        <v>0.99984403983405445</v>
      </c>
      <c r="DI589" s="93">
        <f t="shared" si="186"/>
        <v>0.98709318741952012</v>
      </c>
      <c r="DJ589" s="3">
        <f t="shared" si="187"/>
        <v>0.98720711673547767</v>
      </c>
      <c r="DL589" s="90">
        <f t="shared" si="196"/>
        <v>0</v>
      </c>
      <c r="DM589" s="91">
        <f t="shared" si="194"/>
        <v>0</v>
      </c>
      <c r="DN589" s="89">
        <f>SUM(DM$9:DM589)*RLR</f>
        <v>120</v>
      </c>
      <c r="DO589" s="90">
        <f>DN589-SUM(DP$9:DP589)</f>
        <v>1.5351459917426808</v>
      </c>
      <c r="DP589" s="89">
        <f t="shared" si="195"/>
        <v>1.1600599433823753E-2</v>
      </c>
      <c r="DQ589" s="90">
        <f>SUM(DP$9:DP589)*RRF</f>
        <v>82.925397805780122</v>
      </c>
      <c r="DS589" s="2">
        <f t="shared" si="188"/>
        <v>1.5</v>
      </c>
      <c r="DT589" s="2">
        <f t="shared" si="189"/>
        <v>0.75</v>
      </c>
    </row>
    <row r="590" spans="90:124" x14ac:dyDescent="0.25">
      <c r="CL590" s="14">
        <f t="shared" si="190"/>
        <v>5.81</v>
      </c>
      <c r="CM590" s="59">
        <f>IF('Baseline model'!$B$4="AY",0,IFERROR(P*INDEX('UWYr writing pattern'!$C$4:$C$18,MATCH('Baseline model'!$CL590,'UWYr writing pattern'!$A$4:$A$18,0)) / 25,CM589))</f>
        <v>0</v>
      </c>
      <c r="CN590" s="36">
        <f t="shared" si="191"/>
        <v>1.5362076345577558E-2</v>
      </c>
      <c r="CP590" s="34">
        <f t="shared" si="192"/>
        <v>2.3394024891742476E-4</v>
      </c>
      <c r="CQ590" s="31">
        <f>SUM($CP$9:CP590)*RLR</f>
        <v>119.98156550838524</v>
      </c>
      <c r="CR590" s="32"/>
      <c r="CS590" s="36">
        <f>CQ590-SUM($CU$9:CU590)</f>
        <v>2.9875413244276103</v>
      </c>
      <c r="CU590" s="31">
        <f t="shared" si="193"/>
        <v>2.2573757653367003E-2</v>
      </c>
      <c r="CV590" s="36">
        <f>SUM($CU$9:CU590)*RRF</f>
        <v>81.895816928770344</v>
      </c>
      <c r="CW590" s="33"/>
      <c r="CX590" s="36">
        <f t="shared" si="178"/>
        <v>84.883358253197954</v>
      </c>
      <c r="CY590" s="33"/>
      <c r="CZ590" s="31">
        <f t="shared" si="179"/>
        <v>1.2904144130285147E-2</v>
      </c>
      <c r="DA590" s="31">
        <f t="shared" si="180"/>
        <v>2.0912789270993271</v>
      </c>
      <c r="DB590" s="31">
        <f t="shared" si="181"/>
        <v>2.1041830712296123</v>
      </c>
      <c r="DC590" s="31">
        <f t="shared" si="182"/>
        <v>-0.88335825319795447</v>
      </c>
      <c r="DD590" s="31"/>
      <c r="DE590" s="33">
        <f t="shared" si="183"/>
        <v>0.97495020153298029</v>
      </c>
      <c r="DF590" s="33">
        <f t="shared" si="184"/>
        <v>1.0105161696809279</v>
      </c>
      <c r="DG590" s="3"/>
      <c r="DH590" s="33">
        <f t="shared" si="185"/>
        <v>0.99984637923654374</v>
      </c>
      <c r="DI590" s="93">
        <f t="shared" si="186"/>
        <v>0.98718962641558117</v>
      </c>
      <c r="DJ590" s="3">
        <f t="shared" si="187"/>
        <v>0.98730306335996143</v>
      </c>
      <c r="DL590" s="90">
        <f t="shared" si="196"/>
        <v>0</v>
      </c>
      <c r="DM590" s="91">
        <f t="shared" si="194"/>
        <v>0</v>
      </c>
      <c r="DN590" s="89">
        <f>SUM(DM$9:DM590)*RLR</f>
        <v>120</v>
      </c>
      <c r="DO590" s="90">
        <f>DN590-SUM(DP$9:DP590)</f>
        <v>1.523632396804615</v>
      </c>
      <c r="DP590" s="89">
        <f t="shared" si="195"/>
        <v>1.1513594938070106E-2</v>
      </c>
      <c r="DQ590" s="90">
        <f>SUM(DP$9:DP590)*RRF</f>
        <v>82.933457322236762</v>
      </c>
      <c r="DS590" s="2">
        <f t="shared" si="188"/>
        <v>1.5</v>
      </c>
      <c r="DT590" s="2">
        <f t="shared" si="189"/>
        <v>0.75</v>
      </c>
    </row>
    <row r="591" spans="90:124" x14ac:dyDescent="0.25">
      <c r="CL591" s="14">
        <f t="shared" si="190"/>
        <v>5.82</v>
      </c>
      <c r="CM591" s="59">
        <f>IF('Baseline model'!$B$4="AY",0,IFERROR(P*INDEX('UWYr writing pattern'!$C$4:$C$18,MATCH('Baseline model'!$CL591,'UWYr writing pattern'!$A$4:$A$18,0)) / 25,CM590))</f>
        <v>0</v>
      </c>
      <c r="CN591" s="36">
        <f t="shared" si="191"/>
        <v>1.5131645200393895E-2</v>
      </c>
      <c r="CP591" s="34">
        <f t="shared" si="192"/>
        <v>2.3043114518366339E-4</v>
      </c>
      <c r="CQ591" s="31">
        <f>SUM($CP$9:CP591)*RLR</f>
        <v>119.98184202575946</v>
      </c>
      <c r="CR591" s="32"/>
      <c r="CS591" s="36">
        <f>CQ591-SUM($CU$9:CU591)</f>
        <v>2.9654112818686258</v>
      </c>
      <c r="CU591" s="31">
        <f t="shared" si="193"/>
        <v>2.2406559933207077E-2</v>
      </c>
      <c r="CV591" s="36">
        <f>SUM($CU$9:CU591)*RRF</f>
        <v>81.911501520723576</v>
      </c>
      <c r="CW591" s="33"/>
      <c r="CX591" s="36">
        <f t="shared" si="178"/>
        <v>84.876912802592202</v>
      </c>
      <c r="CY591" s="33"/>
      <c r="CZ591" s="31">
        <f t="shared" si="179"/>
        <v>1.2710581968330871E-2</v>
      </c>
      <c r="DA591" s="31">
        <f t="shared" si="180"/>
        <v>2.0757878973080381</v>
      </c>
      <c r="DB591" s="31">
        <f t="shared" si="181"/>
        <v>2.0884984792763692</v>
      </c>
      <c r="DC591" s="31">
        <f t="shared" si="182"/>
        <v>-0.8769128025922015</v>
      </c>
      <c r="DD591" s="31"/>
      <c r="DE591" s="33">
        <f t="shared" si="183"/>
        <v>0.97513692286575682</v>
      </c>
      <c r="DF591" s="33">
        <f t="shared" si="184"/>
        <v>1.0104394381260977</v>
      </c>
      <c r="DG591" s="3"/>
      <c r="DH591" s="33">
        <f t="shared" si="185"/>
        <v>0.9998486835479955</v>
      </c>
      <c r="DI591" s="93">
        <f t="shared" si="186"/>
        <v>0.98728534482475028</v>
      </c>
      <c r="DJ591" s="3">
        <f t="shared" si="187"/>
        <v>0.98739829038476179</v>
      </c>
      <c r="DL591" s="90">
        <f t="shared" si="196"/>
        <v>0</v>
      </c>
      <c r="DM591" s="91">
        <f t="shared" si="194"/>
        <v>0</v>
      </c>
      <c r="DN591" s="89">
        <f>SUM(DM$9:DM591)*RLR</f>
        <v>120</v>
      </c>
      <c r="DO591" s="90">
        <f>DN591-SUM(DP$9:DP591)</f>
        <v>1.5122051538285746</v>
      </c>
      <c r="DP591" s="89">
        <f t="shared" si="195"/>
        <v>1.1427242976034613E-2</v>
      </c>
      <c r="DQ591" s="90">
        <f>SUM(DP$9:DP591)*RRF</f>
        <v>82.941456392319992</v>
      </c>
      <c r="DS591" s="2">
        <f t="shared" si="188"/>
        <v>1.5</v>
      </c>
      <c r="DT591" s="2">
        <f t="shared" si="189"/>
        <v>0.75</v>
      </c>
    </row>
    <row r="592" spans="90:124" x14ac:dyDescent="0.25">
      <c r="CL592" s="14">
        <f t="shared" si="190"/>
        <v>5.83</v>
      </c>
      <c r="CM592" s="59">
        <f>IF('Baseline model'!$B$4="AY",0,IFERROR(P*INDEX('UWYr writing pattern'!$C$4:$C$18,MATCH('Baseline model'!$CL592,'UWYr writing pattern'!$A$4:$A$18,0)) / 25,CM591))</f>
        <v>0</v>
      </c>
      <c r="CN592" s="36">
        <f t="shared" si="191"/>
        <v>1.4904670522387987E-2</v>
      </c>
      <c r="CP592" s="34">
        <f t="shared" si="192"/>
        <v>2.2697467800590843E-4</v>
      </c>
      <c r="CQ592" s="31">
        <f>SUM($CP$9:CP592)*RLR</f>
        <v>119.98211439537306</v>
      </c>
      <c r="CR592" s="32"/>
      <c r="CS592" s="36">
        <f>CQ592-SUM($CU$9:CU592)</f>
        <v>2.9434430668682126</v>
      </c>
      <c r="CU592" s="31">
        <f t="shared" si="193"/>
        <v>2.2240584614014694E-2</v>
      </c>
      <c r="CV592" s="36">
        <f>SUM($CU$9:CU592)*RRF</f>
        <v>81.92706992995339</v>
      </c>
      <c r="CW592" s="33"/>
      <c r="CX592" s="36">
        <f t="shared" si="178"/>
        <v>84.870512996821603</v>
      </c>
      <c r="CY592" s="33"/>
      <c r="CZ592" s="31">
        <f t="shared" si="179"/>
        <v>1.2519923238805908E-2</v>
      </c>
      <c r="DA592" s="31">
        <f t="shared" si="180"/>
        <v>2.0604101468077487</v>
      </c>
      <c r="DB592" s="31">
        <f t="shared" si="181"/>
        <v>2.0729300700465547</v>
      </c>
      <c r="DC592" s="31">
        <f t="shared" si="182"/>
        <v>-0.87051299682160277</v>
      </c>
      <c r="DD592" s="31"/>
      <c r="DE592" s="33">
        <f t="shared" si="183"/>
        <v>0.97532226107087372</v>
      </c>
      <c r="DF592" s="33">
        <f t="shared" si="184"/>
        <v>1.010363249962162</v>
      </c>
      <c r="DG592" s="3"/>
      <c r="DH592" s="33">
        <f t="shared" si="185"/>
        <v>0.99985095329477547</v>
      </c>
      <c r="DI592" s="93">
        <f t="shared" si="186"/>
        <v>0.98738034803121333</v>
      </c>
      <c r="DJ592" s="3">
        <f t="shared" si="187"/>
        <v>0.98749280320687605</v>
      </c>
      <c r="DL592" s="90">
        <f t="shared" si="196"/>
        <v>0</v>
      </c>
      <c r="DM592" s="91">
        <f t="shared" si="194"/>
        <v>0</v>
      </c>
      <c r="DN592" s="89">
        <f>SUM(DM$9:DM592)*RLR</f>
        <v>120</v>
      </c>
      <c r="DO592" s="90">
        <f>DN592-SUM(DP$9:DP592)</f>
        <v>1.5008636151748647</v>
      </c>
      <c r="DP592" s="89">
        <f t="shared" si="195"/>
        <v>1.134153865371431E-2</v>
      </c>
      <c r="DQ592" s="90">
        <f>SUM(DP$9:DP592)*RRF</f>
        <v>82.949395469377592</v>
      </c>
      <c r="DS592" s="2">
        <f t="shared" si="188"/>
        <v>1.5</v>
      </c>
      <c r="DT592" s="2">
        <f t="shared" si="189"/>
        <v>0.75</v>
      </c>
    </row>
    <row r="593" spans="90:124" x14ac:dyDescent="0.25">
      <c r="CL593" s="14">
        <f t="shared" si="190"/>
        <v>5.84</v>
      </c>
      <c r="CM593" s="59">
        <f>IF('Baseline model'!$B$4="AY",0,IFERROR(P*INDEX('UWYr writing pattern'!$C$4:$C$18,MATCH('Baseline model'!$CL593,'UWYr writing pattern'!$A$4:$A$18,0)) / 25,CM592))</f>
        <v>0</v>
      </c>
      <c r="CN593" s="36">
        <f t="shared" si="191"/>
        <v>1.4681100464552167E-2</v>
      </c>
      <c r="CP593" s="34">
        <f t="shared" si="192"/>
        <v>2.2357005783581979E-4</v>
      </c>
      <c r="CQ593" s="31">
        <f>SUM($CP$9:CP593)*RLR</f>
        <v>119.98238267944248</v>
      </c>
      <c r="CR593" s="32"/>
      <c r="CS593" s="36">
        <f>CQ593-SUM($CU$9:CU593)</f>
        <v>2.9216355279361181</v>
      </c>
      <c r="CU593" s="31">
        <f t="shared" si="193"/>
        <v>2.2075823001511594E-2</v>
      </c>
      <c r="CV593" s="36">
        <f>SUM($CU$9:CU593)*RRF</f>
        <v>81.942523006054444</v>
      </c>
      <c r="CW593" s="33"/>
      <c r="CX593" s="36">
        <f t="shared" si="178"/>
        <v>84.864158533990562</v>
      </c>
      <c r="CY593" s="33"/>
      <c r="CZ593" s="31">
        <f t="shared" si="179"/>
        <v>1.2332124390223818E-2</v>
      </c>
      <c r="DA593" s="31">
        <f t="shared" si="180"/>
        <v>2.0451448695552825</v>
      </c>
      <c r="DB593" s="31">
        <f t="shared" si="181"/>
        <v>2.0574769939455062</v>
      </c>
      <c r="DC593" s="31">
        <f t="shared" si="182"/>
        <v>-0.86415853399056175</v>
      </c>
      <c r="DD593" s="31"/>
      <c r="DE593" s="33">
        <f t="shared" si="183"/>
        <v>0.9755062262625529</v>
      </c>
      <c r="DF593" s="33">
        <f t="shared" si="184"/>
        <v>1.0102876015951257</v>
      </c>
      <c r="DG593" s="3"/>
      <c r="DH593" s="33">
        <f t="shared" si="185"/>
        <v>0.99985318899535403</v>
      </c>
      <c r="DI593" s="93">
        <f t="shared" si="186"/>
        <v>0.9874746413789256</v>
      </c>
      <c r="DJ593" s="3">
        <f t="shared" si="187"/>
        <v>0.98758660718282465</v>
      </c>
      <c r="DL593" s="90">
        <f t="shared" si="196"/>
        <v>0</v>
      </c>
      <c r="DM593" s="91">
        <f t="shared" si="194"/>
        <v>0</v>
      </c>
      <c r="DN593" s="89">
        <f>SUM(DM$9:DM593)*RLR</f>
        <v>120</v>
      </c>
      <c r="DO593" s="90">
        <f>DN593-SUM(DP$9:DP593)</f>
        <v>1.4896071380610465</v>
      </c>
      <c r="DP593" s="89">
        <f t="shared" si="195"/>
        <v>1.1256477113811485E-2</v>
      </c>
      <c r="DQ593" s="90">
        <f>SUM(DP$9:DP593)*RRF</f>
        <v>82.957275003357267</v>
      </c>
      <c r="DS593" s="2">
        <f t="shared" si="188"/>
        <v>1.5</v>
      </c>
      <c r="DT593" s="2">
        <f t="shared" si="189"/>
        <v>0.75</v>
      </c>
    </row>
    <row r="594" spans="90:124" x14ac:dyDescent="0.25">
      <c r="CL594" s="14">
        <f t="shared" si="190"/>
        <v>5.85</v>
      </c>
      <c r="CM594" s="59">
        <f>IF('Baseline model'!$B$4="AY",0,IFERROR(P*INDEX('UWYr writing pattern'!$C$4:$C$18,MATCH('Baseline model'!$CL594,'UWYr writing pattern'!$A$4:$A$18,0)) / 25,CM593))</f>
        <v>0</v>
      </c>
      <c r="CN594" s="36">
        <f t="shared" si="191"/>
        <v>1.4460883957583884E-2</v>
      </c>
      <c r="CP594" s="34">
        <f t="shared" si="192"/>
        <v>2.2021650696828253E-4</v>
      </c>
      <c r="CQ594" s="31">
        <f>SUM($CP$9:CP594)*RLR</f>
        <v>119.98264693925084</v>
      </c>
      <c r="CR594" s="32"/>
      <c r="CS594" s="36">
        <f>CQ594-SUM($CU$9:CU594)</f>
        <v>2.899987521284956</v>
      </c>
      <c r="CU594" s="31">
        <f t="shared" si="193"/>
        <v>2.1912266459520886E-2</v>
      </c>
      <c r="CV594" s="36">
        <f>SUM($CU$9:CU594)*RRF</f>
        <v>81.957861592576108</v>
      </c>
      <c r="CW594" s="33"/>
      <c r="CX594" s="36">
        <f t="shared" si="178"/>
        <v>84.857849113861064</v>
      </c>
      <c r="CY594" s="33"/>
      <c r="CZ594" s="31">
        <f t="shared" si="179"/>
        <v>1.2147142524370462E-2</v>
      </c>
      <c r="DA594" s="31">
        <f t="shared" si="180"/>
        <v>2.0299912648994689</v>
      </c>
      <c r="DB594" s="31">
        <f t="shared" si="181"/>
        <v>2.0421384074238396</v>
      </c>
      <c r="DC594" s="31">
        <f t="shared" si="182"/>
        <v>-0.85784911386106444</v>
      </c>
      <c r="DD594" s="31"/>
      <c r="DE594" s="33">
        <f t="shared" si="183"/>
        <v>0.97568882848304894</v>
      </c>
      <c r="DF594" s="33">
        <f t="shared" si="184"/>
        <v>1.0102124894507269</v>
      </c>
      <c r="DG594" s="3"/>
      <c r="DH594" s="33">
        <f t="shared" si="185"/>
        <v>0.99985539116042366</v>
      </c>
      <c r="DI594" s="93">
        <f t="shared" si="186"/>
        <v>0.98756823017191286</v>
      </c>
      <c r="DJ594" s="3">
        <f t="shared" si="187"/>
        <v>0.98767970762895341</v>
      </c>
      <c r="DL594" s="90">
        <f t="shared" si="196"/>
        <v>0</v>
      </c>
      <c r="DM594" s="91">
        <f t="shared" si="194"/>
        <v>0</v>
      </c>
      <c r="DN594" s="89">
        <f>SUM(DM$9:DM594)*RLR</f>
        <v>120</v>
      </c>
      <c r="DO594" s="90">
        <f>DN594-SUM(DP$9:DP594)</f>
        <v>1.4784350845255858</v>
      </c>
      <c r="DP594" s="89">
        <f t="shared" si="195"/>
        <v>1.1172053535457849E-2</v>
      </c>
      <c r="DQ594" s="90">
        <f>SUM(DP$9:DP594)*RRF</f>
        <v>82.965095440832087</v>
      </c>
      <c r="DS594" s="2">
        <f t="shared" si="188"/>
        <v>1.5</v>
      </c>
      <c r="DT594" s="2">
        <f t="shared" si="189"/>
        <v>0.75</v>
      </c>
    </row>
    <row r="595" spans="90:124" x14ac:dyDescent="0.25">
      <c r="CL595" s="14">
        <f t="shared" si="190"/>
        <v>5.86</v>
      </c>
      <c r="CM595" s="59">
        <f>IF('Baseline model'!$B$4="AY",0,IFERROR(P*INDEX('UWYr writing pattern'!$C$4:$C$18,MATCH('Baseline model'!$CL595,'UWYr writing pattern'!$A$4:$A$18,0)) / 25,CM594))</f>
        <v>0</v>
      </c>
      <c r="CN595" s="36">
        <f t="shared" si="191"/>
        <v>1.4243970698220126E-2</v>
      </c>
      <c r="CP595" s="34">
        <f t="shared" si="192"/>
        <v>2.1691325936375828E-4</v>
      </c>
      <c r="CQ595" s="31">
        <f>SUM($CP$9:CP595)*RLR</f>
        <v>119.98290723516209</v>
      </c>
      <c r="CR595" s="32"/>
      <c r="CS595" s="36">
        <f>CQ595-SUM($CU$9:CU595)</f>
        <v>2.8784979107865638</v>
      </c>
      <c r="CU595" s="31">
        <f t="shared" si="193"/>
        <v>2.1749906409637171E-2</v>
      </c>
      <c r="CV595" s="36">
        <f>SUM($CU$9:CU595)*RRF</f>
        <v>81.973086527062861</v>
      </c>
      <c r="CW595" s="33"/>
      <c r="CX595" s="36">
        <f t="shared" si="178"/>
        <v>84.851584437849425</v>
      </c>
      <c r="CY595" s="33"/>
      <c r="CZ595" s="31">
        <f t="shared" si="179"/>
        <v>1.1964935386504904E-2</v>
      </c>
      <c r="DA595" s="31">
        <f t="shared" si="180"/>
        <v>2.0149485375505947</v>
      </c>
      <c r="DB595" s="31">
        <f t="shared" si="181"/>
        <v>2.0269134729370997</v>
      </c>
      <c r="DC595" s="31">
        <f t="shared" si="182"/>
        <v>-0.85158443784942506</v>
      </c>
      <c r="DD595" s="31"/>
      <c r="DE595" s="33">
        <f t="shared" si="183"/>
        <v>0.97587007770312928</v>
      </c>
      <c r="DF595" s="33">
        <f t="shared" si="184"/>
        <v>1.0101379099743979</v>
      </c>
      <c r="DG595" s="3"/>
      <c r="DH595" s="33">
        <f t="shared" si="185"/>
        <v>0.99985756029301742</v>
      </c>
      <c r="DI595" s="93">
        <f t="shared" si="186"/>
        <v>0.98766111967456949</v>
      </c>
      <c r="DJ595" s="3">
        <f t="shared" si="187"/>
        <v>0.98777210982173624</v>
      </c>
      <c r="DL595" s="90">
        <f t="shared" si="196"/>
        <v>0</v>
      </c>
      <c r="DM595" s="91">
        <f t="shared" si="194"/>
        <v>0</v>
      </c>
      <c r="DN595" s="89">
        <f>SUM(DM$9:DM595)*RLR</f>
        <v>120</v>
      </c>
      <c r="DO595" s="90">
        <f>DN595-SUM(DP$9:DP595)</f>
        <v>1.4673468213916436</v>
      </c>
      <c r="DP595" s="89">
        <f t="shared" si="195"/>
        <v>1.1088263133941893E-2</v>
      </c>
      <c r="DQ595" s="90">
        <f>SUM(DP$9:DP595)*RRF</f>
        <v>82.972857225025848</v>
      </c>
      <c r="DS595" s="2">
        <f t="shared" si="188"/>
        <v>1.5</v>
      </c>
      <c r="DT595" s="2">
        <f t="shared" si="189"/>
        <v>0.75</v>
      </c>
    </row>
    <row r="596" spans="90:124" x14ac:dyDescent="0.25">
      <c r="CL596" s="14">
        <f t="shared" si="190"/>
        <v>5.87</v>
      </c>
      <c r="CM596" s="59">
        <f>IF('Baseline model'!$B$4="AY",0,IFERROR(P*INDEX('UWYr writing pattern'!$C$4:$C$18,MATCH('Baseline model'!$CL596,'UWYr writing pattern'!$A$4:$A$18,0)) / 25,CM595))</f>
        <v>0</v>
      </c>
      <c r="CN596" s="36">
        <f t="shared" si="191"/>
        <v>1.4030311137746825E-2</v>
      </c>
      <c r="CP596" s="34">
        <f t="shared" si="192"/>
        <v>2.1365956047330188E-4</v>
      </c>
      <c r="CQ596" s="31">
        <f>SUM($CP$9:CP596)*RLR</f>
        <v>119.98316362663465</v>
      </c>
      <c r="CR596" s="32"/>
      <c r="CS596" s="36">
        <f>CQ596-SUM($CU$9:CU596)</f>
        <v>2.8571655679282202</v>
      </c>
      <c r="CU596" s="31">
        <f t="shared" si="193"/>
        <v>2.158873433089923E-2</v>
      </c>
      <c r="CV596" s="36">
        <f>SUM($CU$9:CU596)*RRF</f>
        <v>81.988198641094499</v>
      </c>
      <c r="CW596" s="33"/>
      <c r="CX596" s="36">
        <f t="shared" si="178"/>
        <v>84.845364209022719</v>
      </c>
      <c r="CY596" s="33"/>
      <c r="CZ596" s="31">
        <f t="shared" si="179"/>
        <v>1.178546135570733E-2</v>
      </c>
      <c r="DA596" s="31">
        <f t="shared" si="180"/>
        <v>2.000015897549754</v>
      </c>
      <c r="DB596" s="31">
        <f t="shared" si="181"/>
        <v>2.0118013589054611</v>
      </c>
      <c r="DC596" s="31">
        <f t="shared" si="182"/>
        <v>-0.84536420902271914</v>
      </c>
      <c r="DD596" s="31"/>
      <c r="DE596" s="33">
        <f t="shared" si="183"/>
        <v>0.97604998382255359</v>
      </c>
      <c r="DF596" s="33">
        <f t="shared" si="184"/>
        <v>1.0100638596312228</v>
      </c>
      <c r="DG596" s="3"/>
      <c r="DH596" s="33">
        <f t="shared" si="185"/>
        <v>0.99985969688862208</v>
      </c>
      <c r="DI596" s="93">
        <f t="shared" si="186"/>
        <v>0.9877533151119543</v>
      </c>
      <c r="DJ596" s="3">
        <f t="shared" si="187"/>
        <v>0.98786381899807318</v>
      </c>
      <c r="DL596" s="90">
        <f t="shared" si="196"/>
        <v>0</v>
      </c>
      <c r="DM596" s="91">
        <f t="shared" si="194"/>
        <v>0</v>
      </c>
      <c r="DN596" s="89">
        <f>SUM(DM$9:DM596)*RLR</f>
        <v>120</v>
      </c>
      <c r="DO596" s="90">
        <f>DN596-SUM(DP$9:DP596)</f>
        <v>1.4563417202312081</v>
      </c>
      <c r="DP596" s="89">
        <f t="shared" si="195"/>
        <v>1.1005101160437328E-2</v>
      </c>
      <c r="DQ596" s="90">
        <f>SUM(DP$9:DP596)*RRF</f>
        <v>82.980560795838144</v>
      </c>
      <c r="DS596" s="2">
        <f t="shared" si="188"/>
        <v>1.5</v>
      </c>
      <c r="DT596" s="2">
        <f t="shared" si="189"/>
        <v>0.75</v>
      </c>
    </row>
    <row r="597" spans="90:124" x14ac:dyDescent="0.25">
      <c r="CL597" s="14">
        <f t="shared" si="190"/>
        <v>5.88</v>
      </c>
      <c r="CM597" s="59">
        <f>IF('Baseline model'!$B$4="AY",0,IFERROR(P*INDEX('UWYr writing pattern'!$C$4:$C$18,MATCH('Baseline model'!$CL597,'UWYr writing pattern'!$A$4:$A$18,0)) / 25,CM596))</f>
        <v>0</v>
      </c>
      <c r="CN597" s="36">
        <f t="shared" si="191"/>
        <v>1.3819856470680621E-2</v>
      </c>
      <c r="CP597" s="34">
        <f t="shared" si="192"/>
        <v>2.1045466706620238E-4</v>
      </c>
      <c r="CQ597" s="31">
        <f>SUM($CP$9:CP597)*RLR</f>
        <v>119.98341617223514</v>
      </c>
      <c r="CR597" s="32"/>
      <c r="CS597" s="36">
        <f>CQ597-SUM($CU$9:CU597)</f>
        <v>2.8359893717692444</v>
      </c>
      <c r="CU597" s="31">
        <f t="shared" si="193"/>
        <v>2.1428741759461651E-2</v>
      </c>
      <c r="CV597" s="36">
        <f>SUM($CU$9:CU597)*RRF</f>
        <v>82.003198760326114</v>
      </c>
      <c r="CW597" s="33"/>
      <c r="CX597" s="36">
        <f t="shared" si="178"/>
        <v>84.839188132095359</v>
      </c>
      <c r="CY597" s="33"/>
      <c r="CZ597" s="31">
        <f t="shared" si="179"/>
        <v>1.160867943537172E-2</v>
      </c>
      <c r="DA597" s="31">
        <f t="shared" si="180"/>
        <v>1.985192560238471</v>
      </c>
      <c r="DB597" s="31">
        <f t="shared" si="181"/>
        <v>1.9968012396738428</v>
      </c>
      <c r="DC597" s="31">
        <f t="shared" si="182"/>
        <v>-0.8391881320953587</v>
      </c>
      <c r="DD597" s="31"/>
      <c r="DE597" s="33">
        <f t="shared" si="183"/>
        <v>0.97622855667054897</v>
      </c>
      <c r="DF597" s="33">
        <f t="shared" si="184"/>
        <v>1.0099903349058972</v>
      </c>
      <c r="DG597" s="3"/>
      <c r="DH597" s="33">
        <f t="shared" si="185"/>
        <v>0.9998618014352928</v>
      </c>
      <c r="DI597" s="93">
        <f t="shared" si="186"/>
        <v>0.98784482167008503</v>
      </c>
      <c r="DJ597" s="3">
        <f t="shared" si="187"/>
        <v>0.98795484035558767</v>
      </c>
      <c r="DL597" s="90">
        <f t="shared" si="196"/>
        <v>0</v>
      </c>
      <c r="DM597" s="91">
        <f t="shared" si="194"/>
        <v>0</v>
      </c>
      <c r="DN597" s="89">
        <f>SUM(DM$9:DM597)*RLR</f>
        <v>120</v>
      </c>
      <c r="DO597" s="90">
        <f>DN597-SUM(DP$9:DP597)</f>
        <v>1.4454191573294679</v>
      </c>
      <c r="DP597" s="89">
        <f t="shared" si="195"/>
        <v>1.0922562901734061E-2</v>
      </c>
      <c r="DQ597" s="90">
        <f>SUM(DP$9:DP597)*RRF</f>
        <v>82.988206589869364</v>
      </c>
      <c r="DS597" s="2">
        <f t="shared" si="188"/>
        <v>1.5</v>
      </c>
      <c r="DT597" s="2">
        <f t="shared" si="189"/>
        <v>0.75</v>
      </c>
    </row>
    <row r="598" spans="90:124" x14ac:dyDescent="0.25">
      <c r="CL598" s="14">
        <f t="shared" si="190"/>
        <v>5.89</v>
      </c>
      <c r="CM598" s="59">
        <f>IF('Baseline model'!$B$4="AY",0,IFERROR(P*INDEX('UWYr writing pattern'!$C$4:$C$18,MATCH('Baseline model'!$CL598,'UWYr writing pattern'!$A$4:$A$18,0)) / 25,CM597))</f>
        <v>0</v>
      </c>
      <c r="CN598" s="36">
        <f t="shared" si="191"/>
        <v>1.3612558623620413E-2</v>
      </c>
      <c r="CP598" s="34">
        <f t="shared" si="192"/>
        <v>2.0729784706020931E-4</v>
      </c>
      <c r="CQ598" s="31">
        <f>SUM($CP$9:CP598)*RLR</f>
        <v>119.9836649296516</v>
      </c>
      <c r="CR598" s="32"/>
      <c r="CS598" s="36">
        <f>CQ598-SUM($CU$9:CU598)</f>
        <v>2.8149682088974259</v>
      </c>
      <c r="CU598" s="31">
        <f t="shared" si="193"/>
        <v>2.1269920288269333E-2</v>
      </c>
      <c r="CV598" s="36">
        <f>SUM($CU$9:CU598)*RRF</f>
        <v>82.018087704527915</v>
      </c>
      <c r="CW598" s="33"/>
      <c r="CX598" s="36">
        <f t="shared" si="178"/>
        <v>84.833055913425341</v>
      </c>
      <c r="CY598" s="33"/>
      <c r="CZ598" s="31">
        <f t="shared" si="179"/>
        <v>1.1434549243841146E-2</v>
      </c>
      <c r="DA598" s="31">
        <f t="shared" si="180"/>
        <v>1.9704777462281979</v>
      </c>
      <c r="DB598" s="31">
        <f t="shared" si="181"/>
        <v>1.9819122954720392</v>
      </c>
      <c r="DC598" s="31">
        <f t="shared" si="182"/>
        <v>-0.83305591342534058</v>
      </c>
      <c r="DD598" s="31"/>
      <c r="DE598" s="33">
        <f t="shared" si="183"/>
        <v>0.97640580600628468</v>
      </c>
      <c r="DF598" s="33">
        <f t="shared" si="184"/>
        <v>1.0099173323026827</v>
      </c>
      <c r="DG598" s="3"/>
      <c r="DH598" s="33">
        <f t="shared" si="185"/>
        <v>0.99986387441376334</v>
      </c>
      <c r="DI598" s="93">
        <f t="shared" si="186"/>
        <v>0.98793564449622973</v>
      </c>
      <c r="DJ598" s="3">
        <f t="shared" si="187"/>
        <v>0.98804517905292077</v>
      </c>
      <c r="DL598" s="90">
        <f t="shared" si="196"/>
        <v>0</v>
      </c>
      <c r="DM598" s="91">
        <f t="shared" si="194"/>
        <v>0</v>
      </c>
      <c r="DN598" s="89">
        <f>SUM(DM$9:DM598)*RLR</f>
        <v>120</v>
      </c>
      <c r="DO598" s="90">
        <f>DN598-SUM(DP$9:DP598)</f>
        <v>1.4345785136494982</v>
      </c>
      <c r="DP598" s="89">
        <f t="shared" si="195"/>
        <v>1.0840643679971009E-2</v>
      </c>
      <c r="DQ598" s="90">
        <f>SUM(DP$9:DP598)*RRF</f>
        <v>82.995795040445344</v>
      </c>
      <c r="DS598" s="2">
        <f t="shared" si="188"/>
        <v>1.5</v>
      </c>
      <c r="DT598" s="2">
        <f t="shared" si="189"/>
        <v>0.75</v>
      </c>
    </row>
    <row r="599" spans="90:124" x14ac:dyDescent="0.25">
      <c r="CL599" s="14">
        <f t="shared" si="190"/>
        <v>5.9</v>
      </c>
      <c r="CM599" s="59">
        <f>IF('Baseline model'!$B$4="AY",0,IFERROR(P*INDEX('UWYr writing pattern'!$C$4:$C$18,MATCH('Baseline model'!$CL599,'UWYr writing pattern'!$A$4:$A$18,0)) / 25,CM598))</f>
        <v>0</v>
      </c>
      <c r="CN599" s="36">
        <f t="shared" si="191"/>
        <v>1.3408370244266107E-2</v>
      </c>
      <c r="CP599" s="34">
        <f t="shared" si="192"/>
        <v>2.0418837935430616E-4</v>
      </c>
      <c r="CQ599" s="31">
        <f>SUM($CP$9:CP599)*RLR</f>
        <v>119.98390995570682</v>
      </c>
      <c r="CR599" s="32"/>
      <c r="CS599" s="36">
        <f>CQ599-SUM($CU$9:CU599)</f>
        <v>2.7941009733859232</v>
      </c>
      <c r="CU599" s="31">
        <f t="shared" si="193"/>
        <v>2.1112261566730694E-2</v>
      </c>
      <c r="CV599" s="36">
        <f>SUM($CU$9:CU599)*RRF</f>
        <v>82.032866287624628</v>
      </c>
      <c r="CW599" s="33"/>
      <c r="CX599" s="36">
        <f t="shared" si="178"/>
        <v>84.826967261010552</v>
      </c>
      <c r="CY599" s="33"/>
      <c r="CZ599" s="31">
        <f t="shared" si="179"/>
        <v>1.1263031005183529E-2</v>
      </c>
      <c r="DA599" s="31">
        <f t="shared" si="180"/>
        <v>1.9558706813701461</v>
      </c>
      <c r="DB599" s="31">
        <f t="shared" si="181"/>
        <v>1.9671337123753296</v>
      </c>
      <c r="DC599" s="31">
        <f t="shared" si="182"/>
        <v>-0.82696726101055162</v>
      </c>
      <c r="DD599" s="31"/>
      <c r="DE599" s="33">
        <f t="shared" si="183"/>
        <v>0.97658174151934085</v>
      </c>
      <c r="DF599" s="33">
        <f t="shared" si="184"/>
        <v>1.0098448483453637</v>
      </c>
      <c r="DG599" s="3"/>
      <c r="DH599" s="33">
        <f t="shared" si="185"/>
        <v>0.99986591629755683</v>
      </c>
      <c r="DI599" s="93">
        <f t="shared" si="186"/>
        <v>0.98802578869919644</v>
      </c>
      <c r="DJ599" s="3">
        <f t="shared" si="187"/>
        <v>0.98813484021002385</v>
      </c>
      <c r="DL599" s="90">
        <f t="shared" si="196"/>
        <v>0</v>
      </c>
      <c r="DM599" s="91">
        <f t="shared" si="194"/>
        <v>0</v>
      </c>
      <c r="DN599" s="89">
        <f>SUM(DM$9:DM599)*RLR</f>
        <v>120</v>
      </c>
      <c r="DO599" s="90">
        <f>DN599-SUM(DP$9:DP599)</f>
        <v>1.4238191747971314</v>
      </c>
      <c r="DP599" s="89">
        <f t="shared" si="195"/>
        <v>1.0759338852371236E-2</v>
      </c>
      <c r="DQ599" s="90">
        <f>SUM(DP$9:DP599)*RRF</f>
        <v>83.003326577642</v>
      </c>
      <c r="DS599" s="2">
        <f t="shared" si="188"/>
        <v>1.5</v>
      </c>
      <c r="DT599" s="2">
        <f t="shared" si="189"/>
        <v>0.75</v>
      </c>
    </row>
    <row r="600" spans="90:124" x14ac:dyDescent="0.25">
      <c r="CL600" s="14">
        <f t="shared" si="190"/>
        <v>5.91</v>
      </c>
      <c r="CM600" s="59">
        <f>IF('Baseline model'!$B$4="AY",0,IFERROR(P*INDEX('UWYr writing pattern'!$C$4:$C$18,MATCH('Baseline model'!$CL600,'UWYr writing pattern'!$A$4:$A$18,0)) / 25,CM599))</f>
        <v>0</v>
      </c>
      <c r="CN600" s="36">
        <f t="shared" si="191"/>
        <v>1.3207244690602115E-2</v>
      </c>
      <c r="CP600" s="34">
        <f t="shared" si="192"/>
        <v>2.0112555366399158E-4</v>
      </c>
      <c r="CQ600" s="31">
        <f>SUM($CP$9:CP600)*RLR</f>
        <v>119.98415130637122</v>
      </c>
      <c r="CR600" s="32"/>
      <c r="CS600" s="36">
        <f>CQ600-SUM($CU$9:CU600)</f>
        <v>2.7733865667499202</v>
      </c>
      <c r="CU600" s="31">
        <f t="shared" si="193"/>
        <v>2.0955757300394423E-2</v>
      </c>
      <c r="CV600" s="36">
        <f>SUM($CU$9:CU600)*RRF</f>
        <v>82.047535317734898</v>
      </c>
      <c r="CW600" s="33"/>
      <c r="CX600" s="36">
        <f t="shared" si="178"/>
        <v>84.820921884484818</v>
      </c>
      <c r="CY600" s="33"/>
      <c r="CZ600" s="31">
        <f t="shared" si="179"/>
        <v>1.1094085540105774E-2</v>
      </c>
      <c r="DA600" s="31">
        <f t="shared" si="180"/>
        <v>1.9413705967249439</v>
      </c>
      <c r="DB600" s="31">
        <f t="shared" si="181"/>
        <v>1.9524646822650498</v>
      </c>
      <c r="DC600" s="31">
        <f t="shared" si="182"/>
        <v>-0.82092188448481807</v>
      </c>
      <c r="DD600" s="31"/>
      <c r="DE600" s="33">
        <f t="shared" si="183"/>
        <v>0.97675637283017736</v>
      </c>
      <c r="DF600" s="33">
        <f t="shared" si="184"/>
        <v>1.0097728795772003</v>
      </c>
      <c r="DG600" s="3"/>
      <c r="DH600" s="33">
        <f t="shared" si="185"/>
        <v>0.99986792755309351</v>
      </c>
      <c r="DI600" s="93">
        <f t="shared" si="186"/>
        <v>0.98811525934962008</v>
      </c>
      <c r="DJ600" s="3">
        <f t="shared" si="187"/>
        <v>0.98822382890844873</v>
      </c>
      <c r="DL600" s="90">
        <f t="shared" si="196"/>
        <v>0</v>
      </c>
      <c r="DM600" s="91">
        <f t="shared" si="194"/>
        <v>0</v>
      </c>
      <c r="DN600" s="89">
        <f>SUM(DM$9:DM600)*RLR</f>
        <v>120</v>
      </c>
      <c r="DO600" s="90">
        <f>DN600-SUM(DP$9:DP600)</f>
        <v>1.4131405309861549</v>
      </c>
      <c r="DP600" s="89">
        <f t="shared" si="195"/>
        <v>1.0678643810978486E-2</v>
      </c>
      <c r="DQ600" s="90">
        <f>SUM(DP$9:DP600)*RRF</f>
        <v>83.010801628309693</v>
      </c>
      <c r="DS600" s="2">
        <f t="shared" si="188"/>
        <v>1.5</v>
      </c>
      <c r="DT600" s="2">
        <f t="shared" si="189"/>
        <v>0.75</v>
      </c>
    </row>
    <row r="601" spans="90:124" x14ac:dyDescent="0.25">
      <c r="CL601" s="14">
        <f t="shared" si="190"/>
        <v>5.92</v>
      </c>
      <c r="CM601" s="59">
        <f>IF('Baseline model'!$B$4="AY",0,IFERROR(P*INDEX('UWYr writing pattern'!$C$4:$C$18,MATCH('Baseline model'!$CL601,'UWYr writing pattern'!$A$4:$A$18,0)) / 25,CM600))</f>
        <v>0</v>
      </c>
      <c r="CN601" s="36">
        <f t="shared" si="191"/>
        <v>1.3009136020243084E-2</v>
      </c>
      <c r="CP601" s="34">
        <f t="shared" si="192"/>
        <v>1.9810867035903172E-4</v>
      </c>
      <c r="CQ601" s="31">
        <f>SUM($CP$9:CP601)*RLR</f>
        <v>119.98438903677565</v>
      </c>
      <c r="CR601" s="32"/>
      <c r="CS601" s="36">
        <f>CQ601-SUM($CU$9:CU601)</f>
        <v>2.7528238979037383</v>
      </c>
      <c r="CU601" s="31">
        <f t="shared" si="193"/>
        <v>2.0800399250624404E-2</v>
      </c>
      <c r="CV601" s="36">
        <f>SUM($CU$9:CU601)*RRF</f>
        <v>82.06209559721033</v>
      </c>
      <c r="CW601" s="33"/>
      <c r="CX601" s="36">
        <f t="shared" si="178"/>
        <v>84.814919495114069</v>
      </c>
      <c r="CY601" s="33"/>
      <c r="CZ601" s="31">
        <f t="shared" si="179"/>
        <v>1.0927674257004189E-2</v>
      </c>
      <c r="DA601" s="31">
        <f t="shared" si="180"/>
        <v>1.9269767285326167</v>
      </c>
      <c r="DB601" s="31">
        <f t="shared" si="181"/>
        <v>1.9379044027896208</v>
      </c>
      <c r="DC601" s="31">
        <f t="shared" si="182"/>
        <v>-0.81491949511406858</v>
      </c>
      <c r="DD601" s="31"/>
      <c r="DE601" s="33">
        <f t="shared" si="183"/>
        <v>0.97692970949059921</v>
      </c>
      <c r="DF601" s="33">
        <f t="shared" si="184"/>
        <v>1.0097014225608818</v>
      </c>
      <c r="DG601" s="3"/>
      <c r="DH601" s="33">
        <f t="shared" si="185"/>
        <v>0.99986990863979708</v>
      </c>
      <c r="DI601" s="93">
        <f t="shared" si="186"/>
        <v>0.98820406148024842</v>
      </c>
      <c r="DJ601" s="3">
        <f t="shared" si="187"/>
        <v>0.98831215019163532</v>
      </c>
      <c r="DL601" s="90">
        <f t="shared" si="196"/>
        <v>0</v>
      </c>
      <c r="DM601" s="91">
        <f t="shared" si="194"/>
        <v>0</v>
      </c>
      <c r="DN601" s="89">
        <f>SUM(DM$9:DM601)*RLR</f>
        <v>120</v>
      </c>
      <c r="DO601" s="90">
        <f>DN601-SUM(DP$9:DP601)</f>
        <v>1.4025419770037644</v>
      </c>
      <c r="DP601" s="89">
        <f t="shared" si="195"/>
        <v>1.0598553982396161E-2</v>
      </c>
      <c r="DQ601" s="90">
        <f>SUM(DP$9:DP601)*RRF</f>
        <v>83.018220616097366</v>
      </c>
      <c r="DS601" s="2">
        <f t="shared" si="188"/>
        <v>1.5</v>
      </c>
      <c r="DT601" s="2">
        <f t="shared" si="189"/>
        <v>0.75</v>
      </c>
    </row>
    <row r="602" spans="90:124" x14ac:dyDescent="0.25">
      <c r="CL602" s="14">
        <f t="shared" si="190"/>
        <v>5.93</v>
      </c>
      <c r="CM602" s="59">
        <f>IF('Baseline model'!$B$4="AY",0,IFERROR(P*INDEX('UWYr writing pattern'!$C$4:$C$18,MATCH('Baseline model'!$CL602,'UWYr writing pattern'!$A$4:$A$18,0)) / 25,CM601))</f>
        <v>0</v>
      </c>
      <c r="CN602" s="36">
        <f t="shared" si="191"/>
        <v>1.2813998979939439E-2</v>
      </c>
      <c r="CP602" s="34">
        <f t="shared" si="192"/>
        <v>1.9513704030364628E-4</v>
      </c>
      <c r="CQ602" s="31">
        <f>SUM($CP$9:CP602)*RLR</f>
        <v>119.98462320122403</v>
      </c>
      <c r="CR602" s="32"/>
      <c r="CS602" s="36">
        <f>CQ602-SUM($CU$9:CU602)</f>
        <v>2.7324118831178339</v>
      </c>
      <c r="CU602" s="31">
        <f t="shared" si="193"/>
        <v>2.0646179234278039E-2</v>
      </c>
      <c r="CV602" s="36">
        <f>SUM($CU$9:CU602)*RRF</f>
        <v>82.076547922674322</v>
      </c>
      <c r="CW602" s="33"/>
      <c r="CX602" s="36">
        <f t="shared" si="178"/>
        <v>84.808959805792156</v>
      </c>
      <c r="CY602" s="33"/>
      <c r="CZ602" s="31">
        <f t="shared" si="179"/>
        <v>1.0763759143149127E-2</v>
      </c>
      <c r="DA602" s="31">
        <f t="shared" si="180"/>
        <v>1.9126883181824836</v>
      </c>
      <c r="DB602" s="31">
        <f t="shared" si="181"/>
        <v>1.9234520773256327</v>
      </c>
      <c r="DC602" s="31">
        <f t="shared" si="182"/>
        <v>-0.80895980579215632</v>
      </c>
      <c r="DD602" s="31"/>
      <c r="DE602" s="33">
        <f t="shared" si="183"/>
        <v>0.97710176098421808</v>
      </c>
      <c r="DF602" s="33">
        <f t="shared" si="184"/>
        <v>1.009630473878478</v>
      </c>
      <c r="DG602" s="3"/>
      <c r="DH602" s="33">
        <f t="shared" si="185"/>
        <v>0.99987186001020023</v>
      </c>
      <c r="DI602" s="93">
        <f t="shared" si="186"/>
        <v>0.98829220008622487</v>
      </c>
      <c r="DJ602" s="3">
        <f t="shared" si="187"/>
        <v>0.98839980906519798</v>
      </c>
      <c r="DL602" s="90">
        <f t="shared" si="196"/>
        <v>0</v>
      </c>
      <c r="DM602" s="91">
        <f t="shared" si="194"/>
        <v>0</v>
      </c>
      <c r="DN602" s="89">
        <f>SUM(DM$9:DM602)*RLR</f>
        <v>120</v>
      </c>
      <c r="DO602" s="90">
        <f>DN602-SUM(DP$9:DP602)</f>
        <v>1.3920229121762304</v>
      </c>
      <c r="DP602" s="89">
        <f t="shared" si="195"/>
        <v>1.0519064827528233E-2</v>
      </c>
      <c r="DQ602" s="90">
        <f>SUM(DP$9:DP602)*RRF</f>
        <v>83.025583961476627</v>
      </c>
      <c r="DS602" s="2">
        <f t="shared" si="188"/>
        <v>1.5</v>
      </c>
      <c r="DT602" s="2">
        <f t="shared" si="189"/>
        <v>0.75</v>
      </c>
    </row>
    <row r="603" spans="90:124" x14ac:dyDescent="0.25">
      <c r="CL603" s="14">
        <f t="shared" si="190"/>
        <v>5.94</v>
      </c>
      <c r="CM603" s="59">
        <f>IF('Baseline model'!$B$4="AY",0,IFERROR(P*INDEX('UWYr writing pattern'!$C$4:$C$18,MATCH('Baseline model'!$CL603,'UWYr writing pattern'!$A$4:$A$18,0)) / 25,CM602))</f>
        <v>0</v>
      </c>
      <c r="CN603" s="36">
        <f t="shared" si="191"/>
        <v>1.2621788995240347E-2</v>
      </c>
      <c r="CP603" s="34">
        <f t="shared" si="192"/>
        <v>1.9220998469909157E-4</v>
      </c>
      <c r="CQ603" s="31">
        <f>SUM($CP$9:CP603)*RLR</f>
        <v>119.98485385320566</v>
      </c>
      <c r="CR603" s="32"/>
      <c r="CS603" s="36">
        <f>CQ603-SUM($CU$9:CU603)</f>
        <v>2.7121494459760953</v>
      </c>
      <c r="CU603" s="31">
        <f t="shared" si="193"/>
        <v>2.0493089123383754E-2</v>
      </c>
      <c r="CV603" s="36">
        <f>SUM($CU$9:CU603)*RRF</f>
        <v>82.090893085060699</v>
      </c>
      <c r="CW603" s="33"/>
      <c r="CX603" s="36">
        <f t="shared" si="178"/>
        <v>84.803042531036795</v>
      </c>
      <c r="CY603" s="33"/>
      <c r="CZ603" s="31">
        <f t="shared" si="179"/>
        <v>1.0602302756001891E-2</v>
      </c>
      <c r="DA603" s="31">
        <f t="shared" si="180"/>
        <v>1.8985046121832665</v>
      </c>
      <c r="DB603" s="31">
        <f t="shared" si="181"/>
        <v>1.9091069149392683</v>
      </c>
      <c r="DC603" s="31">
        <f t="shared" si="182"/>
        <v>-0.80304253103679457</v>
      </c>
      <c r="DD603" s="31"/>
      <c r="DE603" s="33">
        <f t="shared" si="183"/>
        <v>0.97727253672691305</v>
      </c>
      <c r="DF603" s="33">
        <f t="shared" si="184"/>
        <v>1.0095600301313905</v>
      </c>
      <c r="DG603" s="3"/>
      <c r="DH603" s="33">
        <f t="shared" si="185"/>
        <v>0.99987378211004718</v>
      </c>
      <c r="DI603" s="93">
        <f t="shared" si="186"/>
        <v>0.98837968012536903</v>
      </c>
      <c r="DJ603" s="3">
        <f t="shared" si="187"/>
        <v>0.9884868104972091</v>
      </c>
      <c r="DL603" s="90">
        <f t="shared" si="196"/>
        <v>0</v>
      </c>
      <c r="DM603" s="91">
        <f t="shared" si="194"/>
        <v>0</v>
      </c>
      <c r="DN603" s="89">
        <f>SUM(DM$9:DM603)*RLR</f>
        <v>120</v>
      </c>
      <c r="DO603" s="90">
        <f>DN603-SUM(DP$9:DP603)</f>
        <v>1.3815827403349061</v>
      </c>
      <c r="DP603" s="89">
        <f t="shared" si="195"/>
        <v>1.0440171841321729E-2</v>
      </c>
      <c r="DQ603" s="90">
        <f>SUM(DP$9:DP603)*RRF</f>
        <v>83.032892081765567</v>
      </c>
      <c r="DS603" s="2">
        <f t="shared" si="188"/>
        <v>1.5</v>
      </c>
      <c r="DT603" s="2">
        <f t="shared" si="189"/>
        <v>0.75</v>
      </c>
    </row>
    <row r="604" spans="90:124" x14ac:dyDescent="0.25">
      <c r="CL604" s="14">
        <f t="shared" si="190"/>
        <v>5.95</v>
      </c>
      <c r="CM604" s="59">
        <f>IF('Baseline model'!$B$4="AY",0,IFERROR(P*INDEX('UWYr writing pattern'!$C$4:$C$18,MATCH('Baseline model'!$CL604,'UWYr writing pattern'!$A$4:$A$18,0)) / 25,CM603))</f>
        <v>0</v>
      </c>
      <c r="CN604" s="36">
        <f t="shared" si="191"/>
        <v>1.2432462160311741E-2</v>
      </c>
      <c r="CP604" s="34">
        <f t="shared" si="192"/>
        <v>1.8932683492860523E-4</v>
      </c>
      <c r="CQ604" s="31">
        <f>SUM($CP$9:CP604)*RLR</f>
        <v>119.98508104540758</v>
      </c>
      <c r="CR604" s="32"/>
      <c r="CS604" s="36">
        <f>CQ604-SUM($CU$9:CU604)</f>
        <v>2.6920355173331956</v>
      </c>
      <c r="CU604" s="31">
        <f t="shared" si="193"/>
        <v>2.0341120844820714E-2</v>
      </c>
      <c r="CV604" s="36">
        <f>SUM($CU$9:CU604)*RRF</f>
        <v>82.10513186965207</v>
      </c>
      <c r="CW604" s="33"/>
      <c r="CX604" s="36">
        <f t="shared" si="178"/>
        <v>84.797167386985265</v>
      </c>
      <c r="CY604" s="33"/>
      <c r="CZ604" s="31">
        <f t="shared" si="179"/>
        <v>1.0443268214661862E-2</v>
      </c>
      <c r="DA604" s="31">
        <f t="shared" si="180"/>
        <v>1.8844248621332367</v>
      </c>
      <c r="DB604" s="31">
        <f t="shared" si="181"/>
        <v>1.8948681303478985</v>
      </c>
      <c r="DC604" s="31">
        <f t="shared" si="182"/>
        <v>-0.79716738698526513</v>
      </c>
      <c r="DD604" s="31"/>
      <c r="DE604" s="33">
        <f t="shared" si="183"/>
        <v>0.97744204606728657</v>
      </c>
      <c r="DF604" s="33">
        <f t="shared" si="184"/>
        <v>1.0094900879403008</v>
      </c>
      <c r="DG604" s="3"/>
      <c r="DH604" s="33">
        <f t="shared" si="185"/>
        <v>0.9998756753783965</v>
      </c>
      <c r="DI604" s="93">
        <f t="shared" si="186"/>
        <v>0.98846650651845636</v>
      </c>
      <c r="DJ604" s="3">
        <f t="shared" si="187"/>
        <v>0.98857315941848001</v>
      </c>
      <c r="DL604" s="90">
        <f t="shared" si="196"/>
        <v>0</v>
      </c>
      <c r="DM604" s="91">
        <f t="shared" si="194"/>
        <v>0</v>
      </c>
      <c r="DN604" s="89">
        <f>SUM(DM$9:DM604)*RLR</f>
        <v>120</v>
      </c>
      <c r="DO604" s="90">
        <f>DN604-SUM(DP$9:DP604)</f>
        <v>1.3712208697823911</v>
      </c>
      <c r="DP604" s="89">
        <f t="shared" si="195"/>
        <v>1.0361870552511795E-2</v>
      </c>
      <c r="DQ604" s="90">
        <f>SUM(DP$9:DP604)*RRF</f>
        <v>83.040145391152322</v>
      </c>
      <c r="DS604" s="2">
        <f t="shared" si="188"/>
        <v>1.5</v>
      </c>
      <c r="DT604" s="2">
        <f t="shared" si="189"/>
        <v>0.75</v>
      </c>
    </row>
    <row r="605" spans="90:124" x14ac:dyDescent="0.25">
      <c r="CL605" s="14">
        <f t="shared" si="190"/>
        <v>5.96</v>
      </c>
      <c r="CM605" s="59">
        <f>IF('Baseline model'!$B$4="AY",0,IFERROR(P*INDEX('UWYr writing pattern'!$C$4:$C$18,MATCH('Baseline model'!$CL605,'UWYr writing pattern'!$A$4:$A$18,0)) / 25,CM604))</f>
        <v>0</v>
      </c>
      <c r="CN605" s="36">
        <f t="shared" si="191"/>
        <v>1.2245975227907066E-2</v>
      </c>
      <c r="CP605" s="34">
        <f t="shared" si="192"/>
        <v>1.8648693240467612E-4</v>
      </c>
      <c r="CQ605" s="31">
        <f>SUM($CP$9:CP605)*RLR</f>
        <v>119.98530482972646</v>
      </c>
      <c r="CR605" s="32"/>
      <c r="CS605" s="36">
        <f>CQ605-SUM($CU$9:CU605)</f>
        <v>2.6720690352720737</v>
      </c>
      <c r="CU605" s="31">
        <f t="shared" si="193"/>
        <v>2.0190266379998968E-2</v>
      </c>
      <c r="CV605" s="36">
        <f>SUM($CU$9:CU605)*RRF</f>
        <v>82.119265056118067</v>
      </c>
      <c r="CW605" s="33"/>
      <c r="CX605" s="36">
        <f t="shared" si="178"/>
        <v>84.791334091390141</v>
      </c>
      <c r="CY605" s="33"/>
      <c r="CZ605" s="31">
        <f t="shared" si="179"/>
        <v>1.0286619191441934E-2</v>
      </c>
      <c r="DA605" s="31">
        <f t="shared" si="180"/>
        <v>1.8704483246904515</v>
      </c>
      <c r="DB605" s="31">
        <f t="shared" si="181"/>
        <v>1.8807349438818934</v>
      </c>
      <c r="DC605" s="31">
        <f t="shared" si="182"/>
        <v>-0.79133409139014077</v>
      </c>
      <c r="DD605" s="31"/>
      <c r="DE605" s="33">
        <f t="shared" si="183"/>
        <v>0.97761029828711987</v>
      </c>
      <c r="DF605" s="33">
        <f t="shared" si="184"/>
        <v>1.0094206439451208</v>
      </c>
      <c r="DG605" s="3"/>
      <c r="DH605" s="33">
        <f t="shared" si="185"/>
        <v>0.99987754024772046</v>
      </c>
      <c r="DI605" s="93">
        <f t="shared" si="186"/>
        <v>0.98855268414949427</v>
      </c>
      <c r="DJ605" s="3">
        <f t="shared" si="187"/>
        <v>0.98865886072284137</v>
      </c>
      <c r="DL605" s="90">
        <f t="shared" si="196"/>
        <v>0</v>
      </c>
      <c r="DM605" s="91">
        <f t="shared" si="194"/>
        <v>0</v>
      </c>
      <c r="DN605" s="89">
        <f>SUM(DM$9:DM605)*RLR</f>
        <v>120</v>
      </c>
      <c r="DO605" s="90">
        <f>DN605-SUM(DP$9:DP605)</f>
        <v>1.3609367132590222</v>
      </c>
      <c r="DP605" s="89">
        <f t="shared" si="195"/>
        <v>1.0284156523367933E-2</v>
      </c>
      <c r="DQ605" s="90">
        <f>SUM(DP$9:DP605)*RRF</f>
        <v>83.047344300718677</v>
      </c>
      <c r="DS605" s="2">
        <f t="shared" si="188"/>
        <v>1.5</v>
      </c>
      <c r="DT605" s="2">
        <f t="shared" si="189"/>
        <v>0.75</v>
      </c>
    </row>
    <row r="606" spans="90:124" x14ac:dyDescent="0.25">
      <c r="CL606" s="14">
        <f t="shared" si="190"/>
        <v>5.97</v>
      </c>
      <c r="CM606" s="59">
        <f>IF('Baseline model'!$B$4="AY",0,IFERROR(P*INDEX('UWYr writing pattern'!$C$4:$C$18,MATCH('Baseline model'!$CL606,'UWYr writing pattern'!$A$4:$A$18,0)) / 25,CM605))</f>
        <v>0</v>
      </c>
      <c r="CN606" s="36">
        <f t="shared" si="191"/>
        <v>1.206228559948846E-2</v>
      </c>
      <c r="CP606" s="34">
        <f t="shared" si="192"/>
        <v>1.8368962841860598E-4</v>
      </c>
      <c r="CQ606" s="31">
        <f>SUM($CP$9:CP606)*RLR</f>
        <v>119.98552525728056</v>
      </c>
      <c r="CR606" s="32"/>
      <c r="CS606" s="36">
        <f>CQ606-SUM($CU$9:CU606)</f>
        <v>2.6522489450616291</v>
      </c>
      <c r="CU606" s="31">
        <f t="shared" si="193"/>
        <v>2.0040517764540553E-2</v>
      </c>
      <c r="CV606" s="36">
        <f>SUM($CU$9:CU606)*RRF</f>
        <v>82.133293418553251</v>
      </c>
      <c r="CW606" s="33"/>
      <c r="CX606" s="36">
        <f t="shared" si="178"/>
        <v>84.78554236361488</v>
      </c>
      <c r="CY606" s="33"/>
      <c r="CZ606" s="31">
        <f t="shared" si="179"/>
        <v>1.0132319903570304E-2</v>
      </c>
      <c r="DA606" s="31">
        <f t="shared" si="180"/>
        <v>1.8565742615431402</v>
      </c>
      <c r="DB606" s="31">
        <f t="shared" si="181"/>
        <v>1.8667065814467105</v>
      </c>
      <c r="DC606" s="31">
        <f t="shared" si="182"/>
        <v>-0.78554236361487995</v>
      </c>
      <c r="DD606" s="31"/>
      <c r="DE606" s="33">
        <f t="shared" si="183"/>
        <v>0.97777730260182438</v>
      </c>
      <c r="DF606" s="33">
        <f t="shared" si="184"/>
        <v>1.009351694804939</v>
      </c>
      <c r="DG606" s="3"/>
      <c r="DH606" s="33">
        <f t="shared" si="185"/>
        <v>0.99987937714400466</v>
      </c>
      <c r="DI606" s="93">
        <f t="shared" si="186"/>
        <v>0.98863821786599726</v>
      </c>
      <c r="DJ606" s="3">
        <f t="shared" si="187"/>
        <v>0.98874391926742011</v>
      </c>
      <c r="DL606" s="90">
        <f t="shared" si="196"/>
        <v>0</v>
      </c>
      <c r="DM606" s="91">
        <f t="shared" si="194"/>
        <v>0</v>
      </c>
      <c r="DN606" s="89">
        <f>SUM(DM$9:DM606)*RLR</f>
        <v>120</v>
      </c>
      <c r="DO606" s="90">
        <f>DN606-SUM(DP$9:DP606)</f>
        <v>1.3507296879095776</v>
      </c>
      <c r="DP606" s="89">
        <f t="shared" si="195"/>
        <v>1.0207025349442667E-2</v>
      </c>
      <c r="DQ606" s="90">
        <f>SUM(DP$9:DP606)*RRF</f>
        <v>83.054489218463289</v>
      </c>
      <c r="DS606" s="2">
        <f t="shared" si="188"/>
        <v>1.5</v>
      </c>
      <c r="DT606" s="2">
        <f t="shared" si="189"/>
        <v>0.75</v>
      </c>
    </row>
    <row r="607" spans="90:124" x14ac:dyDescent="0.25">
      <c r="CL607" s="14">
        <f t="shared" si="190"/>
        <v>5.98</v>
      </c>
      <c r="CM607" s="59">
        <f>IF('Baseline model'!$B$4="AY",0,IFERROR(P*INDEX('UWYr writing pattern'!$C$4:$C$18,MATCH('Baseline model'!$CL607,'UWYr writing pattern'!$A$4:$A$18,0)) / 25,CM606))</f>
        <v>0</v>
      </c>
      <c r="CN607" s="36">
        <f t="shared" si="191"/>
        <v>1.1881351315496133E-2</v>
      </c>
      <c r="CP607" s="34">
        <f t="shared" si="192"/>
        <v>1.8093428399232691E-4</v>
      </c>
      <c r="CQ607" s="31">
        <f>SUM($CP$9:CP607)*RLR</f>
        <v>119.98574237842135</v>
      </c>
      <c r="CR607" s="32"/>
      <c r="CS607" s="36">
        <f>CQ607-SUM($CU$9:CU607)</f>
        <v>2.6325741991144582</v>
      </c>
      <c r="CU607" s="31">
        <f t="shared" si="193"/>
        <v>1.9891867087962218E-2</v>
      </c>
      <c r="CV607" s="36">
        <f>SUM($CU$9:CU607)*RRF</f>
        <v>82.147217725514821</v>
      </c>
      <c r="CW607" s="33"/>
      <c r="CX607" s="36">
        <f t="shared" si="178"/>
        <v>84.779791924629279</v>
      </c>
      <c r="CY607" s="33"/>
      <c r="CZ607" s="31">
        <f t="shared" si="179"/>
        <v>9.9803351050167504E-3</v>
      </c>
      <c r="DA607" s="31">
        <f t="shared" si="180"/>
        <v>1.8428019393801207</v>
      </c>
      <c r="DB607" s="31">
        <f t="shared" si="181"/>
        <v>1.8527822744851374</v>
      </c>
      <c r="DC607" s="31">
        <f t="shared" si="182"/>
        <v>-0.77979192462927926</v>
      </c>
      <c r="DD607" s="31"/>
      <c r="DE607" s="33">
        <f t="shared" si="183"/>
        <v>0.97794306816089072</v>
      </c>
      <c r="DF607" s="33">
        <f t="shared" si="184"/>
        <v>1.0092832371979676</v>
      </c>
      <c r="DG607" s="3"/>
      <c r="DH607" s="33">
        <f t="shared" si="185"/>
        <v>0.99988118648684454</v>
      </c>
      <c r="DI607" s="93">
        <f t="shared" si="186"/>
        <v>0.98872311247925948</v>
      </c>
      <c r="DJ607" s="3">
        <f t="shared" si="187"/>
        <v>0.98882833987291452</v>
      </c>
      <c r="DL607" s="90">
        <f t="shared" si="196"/>
        <v>0</v>
      </c>
      <c r="DM607" s="91">
        <f t="shared" si="194"/>
        <v>0</v>
      </c>
      <c r="DN607" s="89">
        <f>SUM(DM$9:DM607)*RLR</f>
        <v>120</v>
      </c>
      <c r="DO607" s="90">
        <f>DN607-SUM(DP$9:DP607)</f>
        <v>1.3405992152502506</v>
      </c>
      <c r="DP607" s="89">
        <f t="shared" si="195"/>
        <v>1.0130472659321833E-2</v>
      </c>
      <c r="DQ607" s="90">
        <f>SUM(DP$9:DP607)*RRF</f>
        <v>83.061580549324816</v>
      </c>
      <c r="DS607" s="2">
        <f t="shared" si="188"/>
        <v>1.5</v>
      </c>
      <c r="DT607" s="2">
        <f t="shared" si="189"/>
        <v>0.75</v>
      </c>
    </row>
    <row r="608" spans="90:124" x14ac:dyDescent="0.25">
      <c r="CL608" s="14">
        <f t="shared" si="190"/>
        <v>5.99</v>
      </c>
      <c r="CM608" s="59">
        <f>IF('Baseline model'!$B$4="AY",0,IFERROR(P*INDEX('UWYr writing pattern'!$C$4:$C$18,MATCH('Baseline model'!$CL608,'UWYr writing pattern'!$A$4:$A$18,0)) / 25,CM607))</f>
        <v>0</v>
      </c>
      <c r="CN608" s="36">
        <f t="shared" si="191"/>
        <v>1.170313104576369E-2</v>
      </c>
      <c r="CP608" s="34">
        <f t="shared" si="192"/>
        <v>1.7822026973244199E-4</v>
      </c>
      <c r="CQ608" s="31">
        <f>SUM($CP$9:CP608)*RLR</f>
        <v>119.98595624274503</v>
      </c>
      <c r="CR608" s="32"/>
      <c r="CS608" s="36">
        <f>CQ608-SUM($CU$9:CU608)</f>
        <v>2.6130437569447764</v>
      </c>
      <c r="CU608" s="31">
        <f t="shared" si="193"/>
        <v>1.9744306493358437E-2</v>
      </c>
      <c r="CV608" s="36">
        <f>SUM($CU$9:CU608)*RRF</f>
        <v>82.161038740060178</v>
      </c>
      <c r="CW608" s="33"/>
      <c r="CX608" s="36">
        <f t="shared" si="178"/>
        <v>84.774082497004954</v>
      </c>
      <c r="CY608" s="33"/>
      <c r="CZ608" s="31">
        <f t="shared" si="179"/>
        <v>9.830630078441498E-3</v>
      </c>
      <c r="DA608" s="31">
        <f t="shared" si="180"/>
        <v>1.8291306298613434</v>
      </c>
      <c r="DB608" s="31">
        <f t="shared" si="181"/>
        <v>1.8389612599397849</v>
      </c>
      <c r="DC608" s="31">
        <f t="shared" si="182"/>
        <v>-0.77408249700495446</v>
      </c>
      <c r="DD608" s="31"/>
      <c r="DE608" s="33">
        <f t="shared" si="183"/>
        <v>0.97810760404833541</v>
      </c>
      <c r="DF608" s="33">
        <f t="shared" si="184"/>
        <v>1.0092152678214876</v>
      </c>
      <c r="DG608" s="3"/>
      <c r="DH608" s="33">
        <f t="shared" si="185"/>
        <v>0.99988296868954196</v>
      </c>
      <c r="DI608" s="93">
        <f t="shared" si="186"/>
        <v>0.98880737276462516</v>
      </c>
      <c r="DJ608" s="3">
        <f t="shared" si="187"/>
        <v>0.98891212732386757</v>
      </c>
      <c r="DL608" s="90">
        <f t="shared" si="196"/>
        <v>0</v>
      </c>
      <c r="DM608" s="91">
        <f t="shared" si="194"/>
        <v>0</v>
      </c>
      <c r="DN608" s="89">
        <f>SUM(DM$9:DM608)*RLR</f>
        <v>120</v>
      </c>
      <c r="DO608" s="90">
        <f>DN608-SUM(DP$9:DP608)</f>
        <v>1.3305447211358796</v>
      </c>
      <c r="DP608" s="89">
        <f t="shared" si="195"/>
        <v>1.005449411437688E-2</v>
      </c>
      <c r="DQ608" s="90">
        <f>SUM(DP$9:DP608)*RRF</f>
        <v>83.068618695204876</v>
      </c>
      <c r="DS608" s="2">
        <f t="shared" si="188"/>
        <v>1.5</v>
      </c>
      <c r="DT608" s="2">
        <f t="shared" si="189"/>
        <v>0.75</v>
      </c>
    </row>
    <row r="609" spans="90:124" x14ac:dyDescent="0.25">
      <c r="CL609" s="14">
        <f t="shared" si="190"/>
        <v>6</v>
      </c>
      <c r="CM609" s="59">
        <f>IF('Baseline model'!$B$4="AY",0,IFERROR(P*INDEX('UWYr writing pattern'!$C$4:$C$18,MATCH('Baseline model'!$CL609,'UWYr writing pattern'!$A$4:$A$18,0)) / 25,CM608))</f>
        <v>0</v>
      </c>
      <c r="CN609" s="36">
        <f t="shared" si="191"/>
        <v>1.1527584080077235E-2</v>
      </c>
      <c r="CP609" s="34">
        <f t="shared" si="192"/>
        <v>1.7554696568645536E-4</v>
      </c>
      <c r="CQ609" s="31">
        <f>SUM($CP$9:CP609)*RLR</f>
        <v>119.98616689910386</v>
      </c>
      <c r="CR609" s="32"/>
      <c r="CS609" s="36">
        <f>CQ609-SUM($CU$9:CU609)</f>
        <v>2.5936565851265243</v>
      </c>
      <c r="CU609" s="31">
        <f t="shared" si="193"/>
        <v>1.9597828177085823E-2</v>
      </c>
      <c r="CV609" s="36">
        <f>SUM($CU$9:CU609)*RRF</f>
        <v>82.174757219784127</v>
      </c>
      <c r="CW609" s="33"/>
      <c r="CX609" s="36">
        <f t="shared" si="178"/>
        <v>84.768413804910651</v>
      </c>
      <c r="CY609" s="33"/>
      <c r="CZ609" s="31">
        <f t="shared" si="179"/>
        <v>9.6831706272648768E-3</v>
      </c>
      <c r="DA609" s="31">
        <f t="shared" si="180"/>
        <v>1.8155596095885669</v>
      </c>
      <c r="DB609" s="31">
        <f t="shared" si="181"/>
        <v>1.8252427802158318</v>
      </c>
      <c r="DC609" s="31">
        <f t="shared" si="182"/>
        <v>-0.76841380491065081</v>
      </c>
      <c r="DD609" s="31"/>
      <c r="DE609" s="33">
        <f t="shared" si="183"/>
        <v>0.97827091928314436</v>
      </c>
      <c r="DF609" s="33">
        <f t="shared" si="184"/>
        <v>1.0091477833917935</v>
      </c>
      <c r="DG609" s="3"/>
      <c r="DH609" s="33">
        <f t="shared" si="185"/>
        <v>0.99988472415919882</v>
      </c>
      <c r="DI609" s="93">
        <f t="shared" si="186"/>
        <v>0.98889100346175773</v>
      </c>
      <c r="DJ609" s="3">
        <f t="shared" si="187"/>
        <v>0.98899528636893863</v>
      </c>
      <c r="DL609" s="90">
        <f t="shared" si="196"/>
        <v>0</v>
      </c>
      <c r="DM609" s="91">
        <f t="shared" si="194"/>
        <v>0</v>
      </c>
      <c r="DN609" s="89">
        <f>SUM(DM$9:DM609)*RLR</f>
        <v>120</v>
      </c>
      <c r="DO609" s="90">
        <f>DN609-SUM(DP$9:DP609)</f>
        <v>1.3205656357273625</v>
      </c>
      <c r="DP609" s="89">
        <f t="shared" si="195"/>
        <v>9.9790854085190974E-3</v>
      </c>
      <c r="DQ609" s="90">
        <f>SUM(DP$9:DP609)*RRF</f>
        <v>83.075604054990848</v>
      </c>
      <c r="DS609" s="2">
        <f t="shared" si="188"/>
        <v>1.5</v>
      </c>
      <c r="DT609" s="2">
        <f t="shared" si="189"/>
        <v>0.75</v>
      </c>
    </row>
    <row r="610" spans="90:124" x14ac:dyDescent="0.25">
      <c r="CL610" s="14">
        <f t="shared" si="190"/>
        <v>6.01</v>
      </c>
      <c r="CM610" s="59">
        <f>IF('Baseline model'!$B$4="AY",0,IFERROR(P*INDEX('UWYr writing pattern'!$C$4:$C$18,MATCH('Baseline model'!$CL610,'UWYr writing pattern'!$A$4:$A$18,0)) / 25,CM609))</f>
        <v>0</v>
      </c>
      <c r="CN610" s="36">
        <f t="shared" si="191"/>
        <v>1.1354670318876077E-2</v>
      </c>
      <c r="CP610" s="34">
        <f t="shared" si="192"/>
        <v>1.7291376120115852E-4</v>
      </c>
      <c r="CQ610" s="31">
        <f>SUM($CP$9:CP610)*RLR</f>
        <v>119.9863743956173</v>
      </c>
      <c r="CR610" s="32"/>
      <c r="CS610" s="36">
        <f>CQ610-SUM($CU$9:CU610)</f>
        <v>2.5744116572515168</v>
      </c>
      <c r="CU610" s="31">
        <f t="shared" si="193"/>
        <v>1.9452424388448932E-2</v>
      </c>
      <c r="CV610" s="36">
        <f>SUM($CU$9:CU610)*RRF</f>
        <v>82.188373916856051</v>
      </c>
      <c r="CW610" s="33"/>
      <c r="CX610" s="36">
        <f t="shared" si="178"/>
        <v>84.762785574107568</v>
      </c>
      <c r="CY610" s="33"/>
      <c r="CZ610" s="31">
        <f t="shared" si="179"/>
        <v>9.5379230678559034E-3</v>
      </c>
      <c r="DA610" s="31">
        <f t="shared" si="180"/>
        <v>1.8020881600760617</v>
      </c>
      <c r="DB610" s="31">
        <f t="shared" si="181"/>
        <v>1.8116260831439175</v>
      </c>
      <c r="DC610" s="31">
        <f t="shared" si="182"/>
        <v>-0.76278557410756775</v>
      </c>
      <c r="DD610" s="31"/>
      <c r="DE610" s="33">
        <f t="shared" si="183"/>
        <v>0.97843302281971489</v>
      </c>
      <c r="DF610" s="33">
        <f t="shared" si="184"/>
        <v>1.0090807806441378</v>
      </c>
      <c r="DG610" s="3"/>
      <c r="DH610" s="33">
        <f t="shared" si="185"/>
        <v>0.99988645329681092</v>
      </c>
      <c r="DI610" s="93">
        <f t="shared" si="186"/>
        <v>0.98897400927490586</v>
      </c>
      <c r="DJ610" s="3">
        <f t="shared" si="187"/>
        <v>0.98907782172117142</v>
      </c>
      <c r="DL610" s="90">
        <f t="shared" si="196"/>
        <v>0</v>
      </c>
      <c r="DM610" s="91">
        <f t="shared" si="194"/>
        <v>0</v>
      </c>
      <c r="DN610" s="89">
        <f>SUM(DM$9:DM610)*RLR</f>
        <v>120</v>
      </c>
      <c r="DO610" s="90">
        <f>DN610-SUM(DP$9:DP610)</f>
        <v>1.3106613934594122</v>
      </c>
      <c r="DP610" s="89">
        <f t="shared" si="195"/>
        <v>9.9042422679552194E-3</v>
      </c>
      <c r="DQ610" s="90">
        <f>SUM(DP$9:DP610)*RRF</f>
        <v>83.0825370245784</v>
      </c>
      <c r="DS610" s="2">
        <f t="shared" si="188"/>
        <v>1.5</v>
      </c>
      <c r="DT610" s="2">
        <f t="shared" si="189"/>
        <v>0.75</v>
      </c>
    </row>
    <row r="611" spans="90:124" x14ac:dyDescent="0.25">
      <c r="CL611" s="14">
        <f t="shared" si="190"/>
        <v>6.02</v>
      </c>
      <c r="CM611" s="59">
        <f>IF('Baseline model'!$B$4="AY",0,IFERROR(P*INDEX('UWYr writing pattern'!$C$4:$C$18,MATCH('Baseline model'!$CL611,'UWYr writing pattern'!$A$4:$A$18,0)) / 25,CM610))</f>
        <v>0</v>
      </c>
      <c r="CN611" s="36">
        <f t="shared" si="191"/>
        <v>1.1184350264092936E-2</v>
      </c>
      <c r="CP611" s="34">
        <f t="shared" si="192"/>
        <v>1.7032005478314117E-4</v>
      </c>
      <c r="CQ611" s="31">
        <f>SUM($CP$9:CP611)*RLR</f>
        <v>119.98657877968304</v>
      </c>
      <c r="CR611" s="32"/>
      <c r="CS611" s="36">
        <f>CQ611-SUM($CU$9:CU611)</f>
        <v>2.5553079538878762</v>
      </c>
      <c r="CU611" s="31">
        <f t="shared" si="193"/>
        <v>1.9308087429386375E-2</v>
      </c>
      <c r="CV611" s="36">
        <f>SUM($CU$9:CU611)*RRF</f>
        <v>82.201889578056608</v>
      </c>
      <c r="CW611" s="33"/>
      <c r="CX611" s="36">
        <f t="shared" si="178"/>
        <v>84.757197531944485</v>
      </c>
      <c r="CY611" s="33"/>
      <c r="CZ611" s="31">
        <f t="shared" si="179"/>
        <v>9.3948542218380646E-3</v>
      </c>
      <c r="DA611" s="31">
        <f t="shared" si="180"/>
        <v>1.7887155677215132</v>
      </c>
      <c r="DB611" s="31">
        <f t="shared" si="181"/>
        <v>1.7981104219433512</v>
      </c>
      <c r="DC611" s="31">
        <f t="shared" si="182"/>
        <v>-0.75719753194448458</v>
      </c>
      <c r="DD611" s="31"/>
      <c r="DE611" s="33">
        <f t="shared" si="183"/>
        <v>0.978593923548293</v>
      </c>
      <c r="DF611" s="33">
        <f t="shared" si="184"/>
        <v>1.0090142563326725</v>
      </c>
      <c r="DG611" s="3"/>
      <c r="DH611" s="33">
        <f t="shared" si="185"/>
        <v>0.99988815649735874</v>
      </c>
      <c r="DI611" s="93">
        <f t="shared" si="186"/>
        <v>0.98905639487316843</v>
      </c>
      <c r="DJ611" s="3">
        <f t="shared" si="187"/>
        <v>0.98915973805826274</v>
      </c>
      <c r="DL611" s="90">
        <f t="shared" si="196"/>
        <v>0</v>
      </c>
      <c r="DM611" s="91">
        <f t="shared" si="194"/>
        <v>0</v>
      </c>
      <c r="DN611" s="89">
        <f>SUM(DM$9:DM611)*RLR</f>
        <v>120</v>
      </c>
      <c r="DO611" s="90">
        <f>DN611-SUM(DP$9:DP611)</f>
        <v>1.3008314330084687</v>
      </c>
      <c r="DP611" s="89">
        <f t="shared" si="195"/>
        <v>9.8299604509455921E-3</v>
      </c>
      <c r="DQ611" s="90">
        <f>SUM(DP$9:DP611)*RRF</f>
        <v>83.08941799689407</v>
      </c>
      <c r="DS611" s="2">
        <f t="shared" si="188"/>
        <v>1.5</v>
      </c>
      <c r="DT611" s="2">
        <f t="shared" si="189"/>
        <v>0.75</v>
      </c>
    </row>
    <row r="612" spans="90:124" x14ac:dyDescent="0.25">
      <c r="CL612" s="14">
        <f t="shared" si="190"/>
        <v>6.03</v>
      </c>
      <c r="CM612" s="59">
        <f>IF('Baseline model'!$B$4="AY",0,IFERROR(P*INDEX('UWYr writing pattern'!$C$4:$C$18,MATCH('Baseline model'!$CL612,'UWYr writing pattern'!$A$4:$A$18,0)) / 25,CM611))</f>
        <v>0</v>
      </c>
      <c r="CN612" s="36">
        <f t="shared" si="191"/>
        <v>1.1016585010131542E-2</v>
      </c>
      <c r="CP612" s="34">
        <f t="shared" si="192"/>
        <v>1.6776525396139405E-4</v>
      </c>
      <c r="CQ612" s="31">
        <f>SUM($CP$9:CP612)*RLR</f>
        <v>119.98678009798779</v>
      </c>
      <c r="CR612" s="32"/>
      <c r="CS612" s="36">
        <f>CQ612-SUM($CU$9:CU612)</f>
        <v>2.5363444625384659</v>
      </c>
      <c r="CU612" s="31">
        <f t="shared" si="193"/>
        <v>1.9164809654159072E-2</v>
      </c>
      <c r="CV612" s="36">
        <f>SUM($CU$9:CU612)*RRF</f>
        <v>82.21530494481452</v>
      </c>
      <c r="CW612" s="33"/>
      <c r="CX612" s="36">
        <f t="shared" si="178"/>
        <v>84.751649407352986</v>
      </c>
      <c r="CY612" s="33"/>
      <c r="CZ612" s="31">
        <f t="shared" si="179"/>
        <v>9.2539314085104945E-3</v>
      </c>
      <c r="DA612" s="31">
        <f t="shared" si="180"/>
        <v>1.7754411237769261</v>
      </c>
      <c r="DB612" s="31">
        <f t="shared" si="181"/>
        <v>1.7846950551854366</v>
      </c>
      <c r="DC612" s="31">
        <f t="shared" si="182"/>
        <v>-0.75164940735298558</v>
      </c>
      <c r="DD612" s="31"/>
      <c r="DE612" s="33">
        <f t="shared" si="183"/>
        <v>0.97875363029541096</v>
      </c>
      <c r="DF612" s="33">
        <f t="shared" si="184"/>
        <v>1.0089482072303926</v>
      </c>
      <c r="DG612" s="3"/>
      <c r="DH612" s="33">
        <f t="shared" si="185"/>
        <v>0.99988983414989829</v>
      </c>
      <c r="DI612" s="93">
        <f t="shared" si="186"/>
        <v>0.98913816489075712</v>
      </c>
      <c r="DJ612" s="3">
        <f t="shared" si="187"/>
        <v>0.98924104002282576</v>
      </c>
      <c r="DL612" s="90">
        <f t="shared" si="196"/>
        <v>0</v>
      </c>
      <c r="DM612" s="91">
        <f t="shared" si="194"/>
        <v>0</v>
      </c>
      <c r="DN612" s="89">
        <f>SUM(DM$9:DM612)*RLR</f>
        <v>120</v>
      </c>
      <c r="DO612" s="90">
        <f>DN612-SUM(DP$9:DP612)</f>
        <v>1.2910751972609091</v>
      </c>
      <c r="DP612" s="89">
        <f t="shared" si="195"/>
        <v>9.7562357475635148E-3</v>
      </c>
      <c r="DQ612" s="90">
        <f>SUM(DP$9:DP612)*RRF</f>
        <v>83.096247361917364</v>
      </c>
      <c r="DS612" s="2">
        <f t="shared" si="188"/>
        <v>1.5</v>
      </c>
      <c r="DT612" s="2">
        <f t="shared" si="189"/>
        <v>0.75</v>
      </c>
    </row>
    <row r="613" spans="90:124" x14ac:dyDescent="0.25">
      <c r="CL613" s="14">
        <f t="shared" si="190"/>
        <v>6.04</v>
      </c>
      <c r="CM613" s="59">
        <f>IF('Baseline model'!$B$4="AY",0,IFERROR(P*INDEX('UWYr writing pattern'!$C$4:$C$18,MATCH('Baseline model'!$CL613,'UWYr writing pattern'!$A$4:$A$18,0)) / 25,CM612))</f>
        <v>0</v>
      </c>
      <c r="CN613" s="36">
        <f t="shared" si="191"/>
        <v>1.0851336234979568E-2</v>
      </c>
      <c r="CP613" s="34">
        <f t="shared" si="192"/>
        <v>1.6524877515197313E-4</v>
      </c>
      <c r="CQ613" s="31">
        <f>SUM($CP$9:CP613)*RLR</f>
        <v>119.98697839651797</v>
      </c>
      <c r="CR613" s="32"/>
      <c r="CS613" s="36">
        <f>CQ613-SUM($CU$9:CU613)</f>
        <v>2.5175201775996072</v>
      </c>
      <c r="CU613" s="31">
        <f t="shared" si="193"/>
        <v>1.9022583469038495E-2</v>
      </c>
      <c r="CV613" s="36">
        <f>SUM($CU$9:CU613)*RRF</f>
        <v>82.228620753242851</v>
      </c>
      <c r="CW613" s="33"/>
      <c r="CX613" s="36">
        <f t="shared" si="178"/>
        <v>84.746140930842458</v>
      </c>
      <c r="CY613" s="33"/>
      <c r="CZ613" s="31">
        <f t="shared" si="179"/>
        <v>9.1151224373828364E-3</v>
      </c>
      <c r="DA613" s="31">
        <f t="shared" si="180"/>
        <v>1.762264124319725</v>
      </c>
      <c r="DB613" s="31">
        <f t="shared" si="181"/>
        <v>1.7713792467571079</v>
      </c>
      <c r="DC613" s="31">
        <f t="shared" si="182"/>
        <v>-0.74614093084245781</v>
      </c>
      <c r="DD613" s="31"/>
      <c r="DE613" s="33">
        <f t="shared" si="183"/>
        <v>0.97891215182431968</v>
      </c>
      <c r="DF613" s="33">
        <f t="shared" si="184"/>
        <v>1.008882630129077</v>
      </c>
      <c r="DG613" s="3"/>
      <c r="DH613" s="33">
        <f t="shared" si="185"/>
        <v>0.99989148663764971</v>
      </c>
      <c r="DI613" s="93">
        <f t="shared" si="186"/>
        <v>0.98921932392725687</v>
      </c>
      <c r="DJ613" s="3">
        <f t="shared" si="187"/>
        <v>0.98932173222265452</v>
      </c>
      <c r="DL613" s="90">
        <f t="shared" si="196"/>
        <v>0</v>
      </c>
      <c r="DM613" s="91">
        <f t="shared" si="194"/>
        <v>0</v>
      </c>
      <c r="DN613" s="89">
        <f>SUM(DM$9:DM613)*RLR</f>
        <v>120</v>
      </c>
      <c r="DO613" s="90">
        <f>DN613-SUM(DP$9:DP613)</f>
        <v>1.2813921332814573</v>
      </c>
      <c r="DP613" s="89">
        <f t="shared" si="195"/>
        <v>9.6830639794568182E-3</v>
      </c>
      <c r="DQ613" s="90">
        <f>SUM(DP$9:DP613)*RRF</f>
        <v>83.103025506702977</v>
      </c>
      <c r="DS613" s="2">
        <f t="shared" si="188"/>
        <v>1.5</v>
      </c>
      <c r="DT613" s="2">
        <f t="shared" si="189"/>
        <v>0.75</v>
      </c>
    </row>
    <row r="614" spans="90:124" x14ac:dyDescent="0.25">
      <c r="CL614" s="14">
        <f t="shared" si="190"/>
        <v>6.05</v>
      </c>
      <c r="CM614" s="59">
        <f>IF('Baseline model'!$B$4="AY",0,IFERROR(P*INDEX('UWYr writing pattern'!$C$4:$C$18,MATCH('Baseline model'!$CL614,'UWYr writing pattern'!$A$4:$A$18,0)) / 25,CM613))</f>
        <v>0</v>
      </c>
      <c r="CN614" s="36">
        <f t="shared" si="191"/>
        <v>1.0688566191454875E-2</v>
      </c>
      <c r="CP614" s="34">
        <f t="shared" si="192"/>
        <v>1.6277004352469355E-4</v>
      </c>
      <c r="CQ614" s="31">
        <f>SUM($CP$9:CP614)*RLR</f>
        <v>119.98717372057021</v>
      </c>
      <c r="CR614" s="32"/>
      <c r="CS614" s="36">
        <f>CQ614-SUM($CU$9:CU614)</f>
        <v>2.4988341003198542</v>
      </c>
      <c r="CU614" s="31">
        <f t="shared" si="193"/>
        <v>1.8881401331997054E-2</v>
      </c>
      <c r="CV614" s="36">
        <f>SUM($CU$9:CU614)*RRF</f>
        <v>82.241837734175249</v>
      </c>
      <c r="CW614" s="33"/>
      <c r="CX614" s="36">
        <f t="shared" si="178"/>
        <v>84.740671834495103</v>
      </c>
      <c r="CY614" s="33"/>
      <c r="CZ614" s="31">
        <f t="shared" si="179"/>
        <v>8.9783956008220936E-3</v>
      </c>
      <c r="DA614" s="31">
        <f t="shared" si="180"/>
        <v>1.7491838702238978</v>
      </c>
      <c r="DB614" s="31">
        <f t="shared" si="181"/>
        <v>1.7581622658247198</v>
      </c>
      <c r="DC614" s="31">
        <f t="shared" si="182"/>
        <v>-0.7406718344951031</v>
      </c>
      <c r="DD614" s="31"/>
      <c r="DE614" s="33">
        <f t="shared" si="183"/>
        <v>0.97906949683541966</v>
      </c>
      <c r="DF614" s="33">
        <f t="shared" si="184"/>
        <v>1.0088175218392275</v>
      </c>
      <c r="DG614" s="3"/>
      <c r="DH614" s="33">
        <f t="shared" si="185"/>
        <v>0.99989311433808514</v>
      </c>
      <c r="DI614" s="93">
        <f t="shared" si="186"/>
        <v>0.98929987654788509</v>
      </c>
      <c r="DJ614" s="3">
        <f t="shared" si="187"/>
        <v>0.98940181923098458</v>
      </c>
      <c r="DL614" s="90">
        <f t="shared" si="196"/>
        <v>0</v>
      </c>
      <c r="DM614" s="91">
        <f t="shared" si="194"/>
        <v>0</v>
      </c>
      <c r="DN614" s="89">
        <f>SUM(DM$9:DM614)*RLR</f>
        <v>120</v>
      </c>
      <c r="DO614" s="90">
        <f>DN614-SUM(DP$9:DP614)</f>
        <v>1.2717816922818486</v>
      </c>
      <c r="DP614" s="89">
        <f t="shared" si="195"/>
        <v>9.6104409996109301E-3</v>
      </c>
      <c r="DQ614" s="90">
        <f>SUM(DP$9:DP614)*RRF</f>
        <v>83.1097528154027</v>
      </c>
      <c r="DS614" s="2">
        <f t="shared" si="188"/>
        <v>1.5</v>
      </c>
      <c r="DT614" s="2">
        <f t="shared" si="189"/>
        <v>0.75</v>
      </c>
    </row>
    <row r="615" spans="90:124" x14ac:dyDescent="0.25">
      <c r="CL615" s="14">
        <f t="shared" si="190"/>
        <v>6.06</v>
      </c>
      <c r="CM615" s="59">
        <f>IF('Baseline model'!$B$4="AY",0,IFERROR(P*INDEX('UWYr writing pattern'!$C$4:$C$18,MATCH('Baseline model'!$CL615,'UWYr writing pattern'!$A$4:$A$18,0)) / 25,CM614))</f>
        <v>0</v>
      </c>
      <c r="CN615" s="36">
        <f t="shared" si="191"/>
        <v>1.0528237698583052E-2</v>
      </c>
      <c r="CP615" s="34">
        <f t="shared" si="192"/>
        <v>1.6032849287182311E-4</v>
      </c>
      <c r="CQ615" s="31">
        <f>SUM($CP$9:CP615)*RLR</f>
        <v>119.98736611476164</v>
      </c>
      <c r="CR615" s="32"/>
      <c r="CS615" s="36">
        <f>CQ615-SUM($CU$9:CU615)</f>
        <v>2.4802852387588814</v>
      </c>
      <c r="CU615" s="31">
        <f t="shared" si="193"/>
        <v>1.8741255752398905E-2</v>
      </c>
      <c r="CV615" s="36">
        <f>SUM($CU$9:CU615)*RRF</f>
        <v>82.254956613201927</v>
      </c>
      <c r="CW615" s="33"/>
      <c r="CX615" s="36">
        <f t="shared" si="178"/>
        <v>84.735241851960808</v>
      </c>
      <c r="CY615" s="33"/>
      <c r="CZ615" s="31">
        <f t="shared" si="179"/>
        <v>8.8437196668097635E-3</v>
      </c>
      <c r="DA615" s="31">
        <f t="shared" si="180"/>
        <v>1.736199667131217</v>
      </c>
      <c r="DB615" s="31">
        <f t="shared" si="181"/>
        <v>1.7450433867980268</v>
      </c>
      <c r="DC615" s="31">
        <f t="shared" si="182"/>
        <v>-0.73524185196080794</v>
      </c>
      <c r="DD615" s="31"/>
      <c r="DE615" s="33">
        <f t="shared" si="183"/>
        <v>0.97922567396668958</v>
      </c>
      <c r="DF615" s="33">
        <f t="shared" si="184"/>
        <v>1.0087528791900096</v>
      </c>
      <c r="DG615" s="3"/>
      <c r="DH615" s="33">
        <f t="shared" si="185"/>
        <v>0.99989471762301363</v>
      </c>
      <c r="DI615" s="93">
        <f t="shared" si="186"/>
        <v>0.98937982728374774</v>
      </c>
      <c r="DJ615" s="3">
        <f t="shared" si="187"/>
        <v>0.98948130558675218</v>
      </c>
      <c r="DL615" s="90">
        <f t="shared" si="196"/>
        <v>0</v>
      </c>
      <c r="DM615" s="91">
        <f t="shared" si="194"/>
        <v>0</v>
      </c>
      <c r="DN615" s="89">
        <f>SUM(DM$9:DM615)*RLR</f>
        <v>120</v>
      </c>
      <c r="DO615" s="90">
        <f>DN615-SUM(DP$9:DP615)</f>
        <v>1.2622433295897366</v>
      </c>
      <c r="DP615" s="89">
        <f t="shared" si="195"/>
        <v>9.5383626921138644E-3</v>
      </c>
      <c r="DQ615" s="90">
        <f>SUM(DP$9:DP615)*RRF</f>
        <v>83.116429669287186</v>
      </c>
      <c r="DS615" s="2">
        <f t="shared" si="188"/>
        <v>1.5</v>
      </c>
      <c r="DT615" s="2">
        <f t="shared" si="189"/>
        <v>0.75</v>
      </c>
    </row>
    <row r="616" spans="90:124" x14ac:dyDescent="0.25">
      <c r="CL616" s="14">
        <f t="shared" si="190"/>
        <v>6.07</v>
      </c>
      <c r="CM616" s="59">
        <f>IF('Baseline model'!$B$4="AY",0,IFERROR(P*INDEX('UWYr writing pattern'!$C$4:$C$18,MATCH('Baseline model'!$CL616,'UWYr writing pattern'!$A$4:$A$18,0)) / 25,CM615))</f>
        <v>0</v>
      </c>
      <c r="CN616" s="36">
        <f t="shared" si="191"/>
        <v>1.0370314133104306E-2</v>
      </c>
      <c r="CP616" s="34">
        <f t="shared" si="192"/>
        <v>1.579235654787458E-4</v>
      </c>
      <c r="CQ616" s="31">
        <f>SUM($CP$9:CP616)*RLR</f>
        <v>119.98755562304022</v>
      </c>
      <c r="CR616" s="32"/>
      <c r="CS616" s="36">
        <f>CQ616-SUM($CU$9:CU616)</f>
        <v>2.4618726077467699</v>
      </c>
      <c r="CU616" s="31">
        <f t="shared" si="193"/>
        <v>1.860213929069161E-2</v>
      </c>
      <c r="CV616" s="36">
        <f>SUM($CU$9:CU616)*RRF</f>
        <v>82.267978110705414</v>
      </c>
      <c r="CW616" s="33"/>
      <c r="CX616" s="36">
        <f t="shared" si="178"/>
        <v>84.729850718452184</v>
      </c>
      <c r="CY616" s="33"/>
      <c r="CZ616" s="31">
        <f t="shared" si="179"/>
        <v>8.7110638718076155E-3</v>
      </c>
      <c r="DA616" s="31">
        <f t="shared" si="180"/>
        <v>1.7233108254227387</v>
      </c>
      <c r="DB616" s="31">
        <f t="shared" si="181"/>
        <v>1.7320218892945463</v>
      </c>
      <c r="DC616" s="31">
        <f t="shared" si="182"/>
        <v>-0.72985071845218386</v>
      </c>
      <c r="DD616" s="31"/>
      <c r="DE616" s="33">
        <f t="shared" si="183"/>
        <v>0.97938069179411202</v>
      </c>
      <c r="DF616" s="33">
        <f t="shared" si="184"/>
        <v>1.0086886990291926</v>
      </c>
      <c r="DG616" s="3"/>
      <c r="DH616" s="33">
        <f t="shared" si="185"/>
        <v>0.99989629685866854</v>
      </c>
      <c r="DI616" s="93">
        <f t="shared" si="186"/>
        <v>0.98945918063209481</v>
      </c>
      <c r="DJ616" s="3">
        <f t="shared" si="187"/>
        <v>0.98956019579485144</v>
      </c>
      <c r="DL616" s="90">
        <f t="shared" si="196"/>
        <v>0</v>
      </c>
      <c r="DM616" s="91">
        <f t="shared" si="194"/>
        <v>0</v>
      </c>
      <c r="DN616" s="89">
        <f>SUM(DM$9:DM616)*RLR</f>
        <v>120</v>
      </c>
      <c r="DO616" s="90">
        <f>DN616-SUM(DP$9:DP616)</f>
        <v>1.2527765046178132</v>
      </c>
      <c r="DP616" s="89">
        <f t="shared" si="195"/>
        <v>9.4668249719230251E-3</v>
      </c>
      <c r="DQ616" s="90">
        <f>SUM(DP$9:DP616)*RRF</f>
        <v>83.123056446767521</v>
      </c>
      <c r="DS616" s="2">
        <f t="shared" si="188"/>
        <v>1.5</v>
      </c>
      <c r="DT616" s="2">
        <f t="shared" si="189"/>
        <v>0.75</v>
      </c>
    </row>
    <row r="617" spans="90:124" x14ac:dyDescent="0.25">
      <c r="CL617" s="14">
        <f t="shared" si="190"/>
        <v>6.08</v>
      </c>
      <c r="CM617" s="59">
        <f>IF('Baseline model'!$B$4="AY",0,IFERROR(P*INDEX('UWYr writing pattern'!$C$4:$C$18,MATCH('Baseline model'!$CL617,'UWYr writing pattern'!$A$4:$A$18,0)) / 25,CM616))</f>
        <v>0</v>
      </c>
      <c r="CN617" s="36">
        <f t="shared" si="191"/>
        <v>1.0214759421107741E-2</v>
      </c>
      <c r="CP617" s="34">
        <f t="shared" si="192"/>
        <v>1.5555471199656459E-4</v>
      </c>
      <c r="CQ617" s="31">
        <f>SUM($CP$9:CP617)*RLR</f>
        <v>119.98774228869462</v>
      </c>
      <c r="CR617" s="32"/>
      <c r="CS617" s="36">
        <f>CQ617-SUM($CU$9:CU617)</f>
        <v>2.4435952288430656</v>
      </c>
      <c r="CU617" s="31">
        <f t="shared" si="193"/>
        <v>1.8464044558100773E-2</v>
      </c>
      <c r="CV617" s="36">
        <f>SUM($CU$9:CU617)*RRF</f>
        <v>82.280902941896088</v>
      </c>
      <c r="CW617" s="33"/>
      <c r="CX617" s="36">
        <f t="shared" si="178"/>
        <v>84.724498170739153</v>
      </c>
      <c r="CY617" s="33"/>
      <c r="CZ617" s="31">
        <f t="shared" si="179"/>
        <v>8.580397913730501E-3</v>
      </c>
      <c r="DA617" s="31">
        <f t="shared" si="180"/>
        <v>1.7105166601901458</v>
      </c>
      <c r="DB617" s="31">
        <f t="shared" si="181"/>
        <v>1.7190970581038763</v>
      </c>
      <c r="DC617" s="31">
        <f t="shared" si="182"/>
        <v>-0.72449817073915312</v>
      </c>
      <c r="DD617" s="31"/>
      <c r="DE617" s="33">
        <f t="shared" si="183"/>
        <v>0.97953455883209628</v>
      </c>
      <c r="DF617" s="33">
        <f t="shared" si="184"/>
        <v>1.0086249782230852</v>
      </c>
      <c r="DG617" s="3"/>
      <c r="DH617" s="33">
        <f t="shared" si="185"/>
        <v>0.99989785240578855</v>
      </c>
      <c r="DI617" s="93">
        <f t="shared" si="186"/>
        <v>0.98953794105657322</v>
      </c>
      <c r="DJ617" s="3">
        <f t="shared" si="187"/>
        <v>0.98963849432639017</v>
      </c>
      <c r="DL617" s="90">
        <f t="shared" si="196"/>
        <v>0</v>
      </c>
      <c r="DM617" s="91">
        <f t="shared" si="194"/>
        <v>0</v>
      </c>
      <c r="DN617" s="89">
        <f>SUM(DM$9:DM617)*RLR</f>
        <v>120</v>
      </c>
      <c r="DO617" s="90">
        <f>DN617-SUM(DP$9:DP617)</f>
        <v>1.2433806808331838</v>
      </c>
      <c r="DP617" s="89">
        <f t="shared" si="195"/>
        <v>9.3958237846335987E-3</v>
      </c>
      <c r="DQ617" s="90">
        <f>SUM(DP$9:DP617)*RRF</f>
        <v>83.129633523416771</v>
      </c>
      <c r="DS617" s="2">
        <f t="shared" si="188"/>
        <v>1.5</v>
      </c>
      <c r="DT617" s="2">
        <f t="shared" si="189"/>
        <v>0.75</v>
      </c>
    </row>
    <row r="618" spans="90:124" x14ac:dyDescent="0.25">
      <c r="CL618" s="14">
        <f t="shared" si="190"/>
        <v>6.09</v>
      </c>
      <c r="CM618" s="59">
        <f>IF('Baseline model'!$B$4="AY",0,IFERROR(P*INDEX('UWYr writing pattern'!$C$4:$C$18,MATCH('Baseline model'!$CL618,'UWYr writing pattern'!$A$4:$A$18,0)) / 25,CM617))</f>
        <v>0</v>
      </c>
      <c r="CN618" s="36">
        <f t="shared" si="191"/>
        <v>1.0061538029791125E-2</v>
      </c>
      <c r="CP618" s="34">
        <f t="shared" si="192"/>
        <v>1.5322139131661612E-4</v>
      </c>
      <c r="CQ618" s="31">
        <f>SUM($CP$9:CP618)*RLR</f>
        <v>119.9879261543642</v>
      </c>
      <c r="CR618" s="32"/>
      <c r="CS618" s="36">
        <f>CQ618-SUM($CU$9:CU618)</f>
        <v>2.4254521302963212</v>
      </c>
      <c r="CU618" s="31">
        <f t="shared" si="193"/>
        <v>1.8326964216322992E-2</v>
      </c>
      <c r="CV618" s="36">
        <f>SUM($CU$9:CU618)*RRF</f>
        <v>82.293731816847512</v>
      </c>
      <c r="CW618" s="33"/>
      <c r="CX618" s="36">
        <f t="shared" si="178"/>
        <v>84.719183947143833</v>
      </c>
      <c r="CY618" s="33"/>
      <c r="CZ618" s="31">
        <f t="shared" si="179"/>
        <v>8.4516919450245438E-3</v>
      </c>
      <c r="DA618" s="31">
        <f t="shared" si="180"/>
        <v>1.6978164912074247</v>
      </c>
      <c r="DB618" s="31">
        <f t="shared" si="181"/>
        <v>1.7062681831524493</v>
      </c>
      <c r="DC618" s="31">
        <f t="shared" si="182"/>
        <v>-0.71918394714383282</v>
      </c>
      <c r="DD618" s="31"/>
      <c r="DE618" s="33">
        <f t="shared" si="183"/>
        <v>0.979687283533899</v>
      </c>
      <c r="DF618" s="33">
        <f t="shared" si="184"/>
        <v>1.0085617136564742</v>
      </c>
      <c r="DG618" s="3"/>
      <c r="DH618" s="33">
        <f t="shared" si="185"/>
        <v>0.99989938461970174</v>
      </c>
      <c r="DI618" s="93">
        <f t="shared" si="186"/>
        <v>0.98961611298747743</v>
      </c>
      <c r="DJ618" s="3">
        <f t="shared" si="187"/>
        <v>0.98971620561894214</v>
      </c>
      <c r="DL618" s="90">
        <f t="shared" si="196"/>
        <v>0</v>
      </c>
      <c r="DM618" s="91">
        <f t="shared" si="194"/>
        <v>0</v>
      </c>
      <c r="DN618" s="89">
        <f>SUM(DM$9:DM618)*RLR</f>
        <v>120</v>
      </c>
      <c r="DO618" s="90">
        <f>DN618-SUM(DP$9:DP618)</f>
        <v>1.2340553257269278</v>
      </c>
      <c r="DP618" s="89">
        <f t="shared" si="195"/>
        <v>9.3253551062488782E-3</v>
      </c>
      <c r="DQ618" s="90">
        <f>SUM(DP$9:DP618)*RRF</f>
        <v>83.136161271991142</v>
      </c>
      <c r="DS618" s="2">
        <f t="shared" si="188"/>
        <v>1.5</v>
      </c>
      <c r="DT618" s="2">
        <f t="shared" si="189"/>
        <v>0.75</v>
      </c>
    </row>
    <row r="619" spans="90:124" x14ac:dyDescent="0.25">
      <c r="CL619" s="14">
        <f t="shared" si="190"/>
        <v>6.1</v>
      </c>
      <c r="CM619" s="59">
        <f>IF('Baseline model'!$B$4="AY",0,IFERROR(P*INDEX('UWYr writing pattern'!$C$4:$C$18,MATCH('Baseline model'!$CL619,'UWYr writing pattern'!$A$4:$A$18,0)) / 25,CM618))</f>
        <v>0</v>
      </c>
      <c r="CN619" s="36">
        <f t="shared" si="191"/>
        <v>9.9106149593442584E-3</v>
      </c>
      <c r="CP619" s="34">
        <f t="shared" si="192"/>
        <v>1.5092307044686689E-4</v>
      </c>
      <c r="CQ619" s="31">
        <f>SUM($CP$9:CP619)*RLR</f>
        <v>119.98810726204874</v>
      </c>
      <c r="CR619" s="32"/>
      <c r="CS619" s="36">
        <f>CQ619-SUM($CU$9:CU619)</f>
        <v>2.4074423470036379</v>
      </c>
      <c r="CU619" s="31">
        <f t="shared" si="193"/>
        <v>1.8190890977222408E-2</v>
      </c>
      <c r="CV619" s="36">
        <f>SUM($CU$9:CU619)*RRF</f>
        <v>82.306465440531568</v>
      </c>
      <c r="CW619" s="33"/>
      <c r="CX619" s="36">
        <f t="shared" si="178"/>
        <v>84.713907787535206</v>
      </c>
      <c r="CY619" s="33"/>
      <c r="CZ619" s="31">
        <f t="shared" si="179"/>
        <v>8.3249165658491765E-3</v>
      </c>
      <c r="DA619" s="31">
        <f t="shared" si="180"/>
        <v>1.6852096429025465</v>
      </c>
      <c r="DB619" s="31">
        <f t="shared" si="181"/>
        <v>1.6935345594683957</v>
      </c>
      <c r="DC619" s="31">
        <f t="shared" si="182"/>
        <v>-0.71390778753520578</v>
      </c>
      <c r="DD619" s="31"/>
      <c r="DE619" s="33">
        <f t="shared" si="183"/>
        <v>0.97983887429204253</v>
      </c>
      <c r="DF619" s="33">
        <f t="shared" si="184"/>
        <v>1.0084989022325619</v>
      </c>
      <c r="DG619" s="3"/>
      <c r="DH619" s="33">
        <f t="shared" si="185"/>
        <v>0.99990089385040615</v>
      </c>
      <c r="DI619" s="93">
        <f t="shared" si="186"/>
        <v>0.98969370082199926</v>
      </c>
      <c r="DJ619" s="3">
        <f t="shared" si="187"/>
        <v>0.98979333407680026</v>
      </c>
      <c r="DL619" s="90">
        <f t="shared" si="196"/>
        <v>0</v>
      </c>
      <c r="DM619" s="91">
        <f t="shared" si="194"/>
        <v>0</v>
      </c>
      <c r="DN619" s="89">
        <f>SUM(DM$9:DM619)*RLR</f>
        <v>120</v>
      </c>
      <c r="DO619" s="90">
        <f>DN619-SUM(DP$9:DP619)</f>
        <v>1.2247999107839718</v>
      </c>
      <c r="DP619" s="89">
        <f t="shared" si="195"/>
        <v>9.2554149429519578E-3</v>
      </c>
      <c r="DQ619" s="90">
        <f>SUM(DP$9:DP619)*RRF</f>
        <v>83.142640062451221</v>
      </c>
      <c r="DS619" s="2">
        <f t="shared" si="188"/>
        <v>1.5</v>
      </c>
      <c r="DT619" s="2">
        <f t="shared" si="189"/>
        <v>0.75</v>
      </c>
    </row>
    <row r="620" spans="90:124" x14ac:dyDescent="0.25">
      <c r="CL620" s="14">
        <f t="shared" si="190"/>
        <v>6.11</v>
      </c>
      <c r="CM620" s="59">
        <f>IF('Baseline model'!$B$4="AY",0,IFERROR(P*INDEX('UWYr writing pattern'!$C$4:$C$18,MATCH('Baseline model'!$CL620,'UWYr writing pattern'!$A$4:$A$18,0)) / 25,CM619))</f>
        <v>0</v>
      </c>
      <c r="CN620" s="36">
        <f t="shared" si="191"/>
        <v>9.7619557349540951E-3</v>
      </c>
      <c r="CP620" s="34">
        <f t="shared" si="192"/>
        <v>1.4865922439016388E-4</v>
      </c>
      <c r="CQ620" s="31">
        <f>SUM($CP$9:CP620)*RLR</f>
        <v>119.98828565311801</v>
      </c>
      <c r="CR620" s="32"/>
      <c r="CS620" s="36">
        <f>CQ620-SUM($CU$9:CU620)</f>
        <v>2.3895649204703773</v>
      </c>
      <c r="CU620" s="31">
        <f t="shared" si="193"/>
        <v>1.8055817602527283E-2</v>
      </c>
      <c r="CV620" s="36">
        <f>SUM($CU$9:CU620)*RRF</f>
        <v>82.319104512853343</v>
      </c>
      <c r="CW620" s="33"/>
      <c r="CX620" s="36">
        <f t="shared" si="178"/>
        <v>84.70866943332372</v>
      </c>
      <c r="CY620" s="33"/>
      <c r="CZ620" s="31">
        <f t="shared" si="179"/>
        <v>8.2000428173614383E-3</v>
      </c>
      <c r="DA620" s="31">
        <f t="shared" si="180"/>
        <v>1.6726954443292641</v>
      </c>
      <c r="DB620" s="31">
        <f t="shared" si="181"/>
        <v>1.6808954871466255</v>
      </c>
      <c r="DC620" s="31">
        <f t="shared" si="182"/>
        <v>-0.70866943332372045</v>
      </c>
      <c r="DD620" s="31"/>
      <c r="DE620" s="33">
        <f t="shared" si="183"/>
        <v>0.97998933943873023</v>
      </c>
      <c r="DF620" s="33">
        <f t="shared" si="184"/>
        <v>1.0084365408729015</v>
      </c>
      <c r="DG620" s="3"/>
      <c r="DH620" s="33">
        <f t="shared" si="185"/>
        <v>0.99990238044265012</v>
      </c>
      <c r="DI620" s="93">
        <f t="shared" si="186"/>
        <v>0.98977070892447483</v>
      </c>
      <c r="DJ620" s="3">
        <f t="shared" si="187"/>
        <v>0.98986988407122412</v>
      </c>
      <c r="DL620" s="90">
        <f t="shared" si="196"/>
        <v>0</v>
      </c>
      <c r="DM620" s="91">
        <f t="shared" si="194"/>
        <v>0</v>
      </c>
      <c r="DN620" s="89">
        <f>SUM(DM$9:DM620)*RLR</f>
        <v>120</v>
      </c>
      <c r="DO620" s="90">
        <f>DN620-SUM(DP$9:DP620)</f>
        <v>1.2156139114530902</v>
      </c>
      <c r="DP620" s="89">
        <f t="shared" si="195"/>
        <v>9.1859993308797891E-3</v>
      </c>
      <c r="DQ620" s="90">
        <f>SUM(DP$9:DP620)*RRF</f>
        <v>83.149070261982828</v>
      </c>
      <c r="DS620" s="2">
        <f t="shared" si="188"/>
        <v>1.5</v>
      </c>
      <c r="DT620" s="2">
        <f t="shared" si="189"/>
        <v>0.75</v>
      </c>
    </row>
    <row r="621" spans="90:124" x14ac:dyDescent="0.25">
      <c r="CL621" s="14">
        <f t="shared" si="190"/>
        <v>6.12</v>
      </c>
      <c r="CM621" s="59">
        <f>IF('Baseline model'!$B$4="AY",0,IFERROR(P*INDEX('UWYr writing pattern'!$C$4:$C$18,MATCH('Baseline model'!$CL621,'UWYr writing pattern'!$A$4:$A$18,0)) / 25,CM620))</f>
        <v>0</v>
      </c>
      <c r="CN621" s="36">
        <f t="shared" si="191"/>
        <v>9.6155263989297843E-3</v>
      </c>
      <c r="CP621" s="34">
        <f t="shared" si="192"/>
        <v>1.4642933602431143E-4</v>
      </c>
      <c r="CQ621" s="31">
        <f>SUM($CP$9:CP621)*RLR</f>
        <v>119.98846136832124</v>
      </c>
      <c r="CR621" s="32"/>
      <c r="CS621" s="36">
        <f>CQ621-SUM($CU$9:CU621)</f>
        <v>2.3718188987700728</v>
      </c>
      <c r="CU621" s="31">
        <f t="shared" si="193"/>
        <v>1.792173690352783E-2</v>
      </c>
      <c r="CV621" s="36">
        <f>SUM($CU$9:CU621)*RRF</f>
        <v>82.331649728685818</v>
      </c>
      <c r="CW621" s="33"/>
      <c r="CX621" s="36">
        <f t="shared" si="178"/>
        <v>84.703468627455891</v>
      </c>
      <c r="CY621" s="33"/>
      <c r="CZ621" s="31">
        <f t="shared" si="179"/>
        <v>8.0770421751010183E-3</v>
      </c>
      <c r="DA621" s="31">
        <f t="shared" si="180"/>
        <v>1.660273229139051</v>
      </c>
      <c r="DB621" s="31">
        <f t="shared" si="181"/>
        <v>1.668350271314152</v>
      </c>
      <c r="DC621" s="31">
        <f t="shared" si="182"/>
        <v>-0.70346862745589078</v>
      </c>
      <c r="DD621" s="31"/>
      <c r="DE621" s="33">
        <f t="shared" si="183"/>
        <v>0.98013868724625974</v>
      </c>
      <c r="DF621" s="33">
        <f t="shared" si="184"/>
        <v>1.0083746265173321</v>
      </c>
      <c r="DG621" s="3"/>
      <c r="DH621" s="33">
        <f t="shared" si="185"/>
        <v>0.99990384473601035</v>
      </c>
      <c r="DI621" s="93">
        <f t="shared" si="186"/>
        <v>0.98984714162663023</v>
      </c>
      <c r="DJ621" s="3">
        <f t="shared" si="187"/>
        <v>0.98994585994069006</v>
      </c>
      <c r="DL621" s="90">
        <f t="shared" si="196"/>
        <v>0</v>
      </c>
      <c r="DM621" s="91">
        <f t="shared" si="194"/>
        <v>0</v>
      </c>
      <c r="DN621" s="89">
        <f>SUM(DM$9:DM621)*RLR</f>
        <v>120</v>
      </c>
      <c r="DO621" s="90">
        <f>DN621-SUM(DP$9:DP621)</f>
        <v>1.2064968071171904</v>
      </c>
      <c r="DP621" s="89">
        <f t="shared" si="195"/>
        <v>9.1171043358981765E-3</v>
      </c>
      <c r="DQ621" s="90">
        <f>SUM(DP$9:DP621)*RRF</f>
        <v>83.155452235017961</v>
      </c>
      <c r="DS621" s="2">
        <f t="shared" si="188"/>
        <v>1.5</v>
      </c>
      <c r="DT621" s="2">
        <f t="shared" si="189"/>
        <v>0.75</v>
      </c>
    </row>
    <row r="622" spans="90:124" x14ac:dyDescent="0.25">
      <c r="CL622" s="14">
        <f t="shared" si="190"/>
        <v>6.13</v>
      </c>
      <c r="CM622" s="59">
        <f>IF('Baseline model'!$B$4="AY",0,IFERROR(P*INDEX('UWYr writing pattern'!$C$4:$C$18,MATCH('Baseline model'!$CL622,'UWYr writing pattern'!$A$4:$A$18,0)) / 25,CM621))</f>
        <v>0</v>
      </c>
      <c r="CN622" s="36">
        <f t="shared" si="191"/>
        <v>9.4712935029458382E-3</v>
      </c>
      <c r="CP622" s="34">
        <f t="shared" si="192"/>
        <v>1.4423289598394676E-4</v>
      </c>
      <c r="CQ622" s="31">
        <f>SUM($CP$9:CP622)*RLR</f>
        <v>119.98863444779641</v>
      </c>
      <c r="CR622" s="32"/>
      <c r="CS622" s="36">
        <f>CQ622-SUM($CU$9:CU622)</f>
        <v>2.3542033365044688</v>
      </c>
      <c r="CU622" s="31">
        <f t="shared" si="193"/>
        <v>1.7788641740775546E-2</v>
      </c>
      <c r="CV622" s="36">
        <f>SUM($CU$9:CU622)*RRF</f>
        <v>82.344101777904356</v>
      </c>
      <c r="CW622" s="33"/>
      <c r="CX622" s="36">
        <f t="shared" si="178"/>
        <v>84.698305114408825</v>
      </c>
      <c r="CY622" s="33"/>
      <c r="CZ622" s="31">
        <f t="shared" si="179"/>
        <v>7.9558865424745034E-3</v>
      </c>
      <c r="DA622" s="31">
        <f t="shared" si="180"/>
        <v>1.647942335553128</v>
      </c>
      <c r="DB622" s="31">
        <f t="shared" si="181"/>
        <v>1.6558982220956024</v>
      </c>
      <c r="DC622" s="31">
        <f t="shared" si="182"/>
        <v>-0.69830511440882503</v>
      </c>
      <c r="DD622" s="31"/>
      <c r="DE622" s="33">
        <f t="shared" si="183"/>
        <v>0.98028692592743283</v>
      </c>
      <c r="DF622" s="33">
        <f t="shared" si="184"/>
        <v>1.0083131561239145</v>
      </c>
      <c r="DG622" s="3"/>
      <c r="DH622" s="33">
        <f t="shared" si="185"/>
        <v>0.99990528706497017</v>
      </c>
      <c r="DI622" s="93">
        <f t="shared" si="186"/>
        <v>0.98992300322782512</v>
      </c>
      <c r="DJ622" s="3">
        <f t="shared" si="187"/>
        <v>0.99002126599113482</v>
      </c>
      <c r="DL622" s="90">
        <f t="shared" si="196"/>
        <v>0</v>
      </c>
      <c r="DM622" s="91">
        <f t="shared" si="194"/>
        <v>0</v>
      </c>
      <c r="DN622" s="89">
        <f>SUM(DM$9:DM622)*RLR</f>
        <v>120</v>
      </c>
      <c r="DO622" s="90">
        <f>DN622-SUM(DP$9:DP622)</f>
        <v>1.1974480810638113</v>
      </c>
      <c r="DP622" s="89">
        <f t="shared" si="195"/>
        <v>9.048726053378928E-3</v>
      </c>
      <c r="DQ622" s="90">
        <f>SUM(DP$9:DP622)*RRF</f>
        <v>83.161786343255329</v>
      </c>
      <c r="DS622" s="2">
        <f t="shared" si="188"/>
        <v>1.5</v>
      </c>
      <c r="DT622" s="2">
        <f t="shared" si="189"/>
        <v>0.75</v>
      </c>
    </row>
    <row r="623" spans="90:124" x14ac:dyDescent="0.25">
      <c r="CL623" s="14">
        <f t="shared" si="190"/>
        <v>6.14</v>
      </c>
      <c r="CM623" s="59">
        <f>IF('Baseline model'!$B$4="AY",0,IFERROR(P*INDEX('UWYr writing pattern'!$C$4:$C$18,MATCH('Baseline model'!$CL623,'UWYr writing pattern'!$A$4:$A$18,0)) / 25,CM622))</f>
        <v>0</v>
      </c>
      <c r="CN623" s="36">
        <f t="shared" si="191"/>
        <v>9.3292241004016511E-3</v>
      </c>
      <c r="CP623" s="34">
        <f t="shared" si="192"/>
        <v>1.4206940254418758E-4</v>
      </c>
      <c r="CQ623" s="31">
        <f>SUM($CP$9:CP623)*RLR</f>
        <v>119.98880493107947</v>
      </c>
      <c r="CR623" s="32"/>
      <c r="CS623" s="36">
        <f>CQ623-SUM($CU$9:CU623)</f>
        <v>2.3367172947637442</v>
      </c>
      <c r="CU623" s="31">
        <f t="shared" si="193"/>
        <v>1.7656525023783516E-2</v>
      </c>
      <c r="CV623" s="36">
        <f>SUM($CU$9:CU623)*RRF</f>
        <v>82.35646134542101</v>
      </c>
      <c r="CW623" s="33"/>
      <c r="CX623" s="36">
        <f t="shared" si="178"/>
        <v>84.693178640184755</v>
      </c>
      <c r="CY623" s="33"/>
      <c r="CZ623" s="31">
        <f t="shared" si="179"/>
        <v>7.8365482443373859E-3</v>
      </c>
      <c r="DA623" s="31">
        <f t="shared" si="180"/>
        <v>1.6357021063346209</v>
      </c>
      <c r="DB623" s="31">
        <f t="shared" si="181"/>
        <v>1.6435386545789583</v>
      </c>
      <c r="DC623" s="31">
        <f t="shared" si="182"/>
        <v>-0.69317864018475461</v>
      </c>
      <c r="DD623" s="31"/>
      <c r="DE623" s="33">
        <f t="shared" si="183"/>
        <v>0.98043406363596441</v>
      </c>
      <c r="DF623" s="33">
        <f t="shared" si="184"/>
        <v>1.0082521266688662</v>
      </c>
      <c r="DG623" s="3"/>
      <c r="DH623" s="33">
        <f t="shared" si="185"/>
        <v>0.99990670775899559</v>
      </c>
      <c r="DI623" s="93">
        <f t="shared" si="186"/>
        <v>0.98999829799529449</v>
      </c>
      <c r="DJ623" s="3">
        <f t="shared" si="187"/>
        <v>0.99009610649620128</v>
      </c>
      <c r="DL623" s="90">
        <f t="shared" si="196"/>
        <v>0</v>
      </c>
      <c r="DM623" s="91">
        <f t="shared" si="194"/>
        <v>0</v>
      </c>
      <c r="DN623" s="89">
        <f>SUM(DM$9:DM623)*RLR</f>
        <v>120</v>
      </c>
      <c r="DO623" s="90">
        <f>DN623-SUM(DP$9:DP623)</f>
        <v>1.1884672204558342</v>
      </c>
      <c r="DP623" s="89">
        <f t="shared" si="195"/>
        <v>8.9808606079785844E-3</v>
      </c>
      <c r="DQ623" s="90">
        <f>SUM(DP$9:DP623)*RRF</f>
        <v>83.168072945680905</v>
      </c>
      <c r="DS623" s="2">
        <f t="shared" si="188"/>
        <v>1.5</v>
      </c>
      <c r="DT623" s="2">
        <f t="shared" si="189"/>
        <v>0.75</v>
      </c>
    </row>
    <row r="624" spans="90:124" x14ac:dyDescent="0.25">
      <c r="CL624" s="14">
        <f t="shared" si="190"/>
        <v>6.15</v>
      </c>
      <c r="CM624" s="59">
        <f>IF('Baseline model'!$B$4="AY",0,IFERROR(P*INDEX('UWYr writing pattern'!$C$4:$C$18,MATCH('Baseline model'!$CL624,'UWYr writing pattern'!$A$4:$A$18,0)) / 25,CM623))</f>
        <v>0</v>
      </c>
      <c r="CN624" s="36">
        <f t="shared" si="191"/>
        <v>9.1892857388956271E-3</v>
      </c>
      <c r="CP624" s="34">
        <f t="shared" si="192"/>
        <v>1.3993836150602478E-4</v>
      </c>
      <c r="CQ624" s="31">
        <f>SUM($CP$9:CP624)*RLR</f>
        <v>119.98897285711327</v>
      </c>
      <c r="CR624" s="32"/>
      <c r="CS624" s="36">
        <f>CQ624-SUM($CU$9:CU624)</f>
        <v>2.3193598410868077</v>
      </c>
      <c r="CU624" s="31">
        <f t="shared" si="193"/>
        <v>1.7525379710728081E-2</v>
      </c>
      <c r="CV624" s="36">
        <f>SUM($CU$9:CU624)*RRF</f>
        <v>82.368729111218514</v>
      </c>
      <c r="CW624" s="33"/>
      <c r="CX624" s="36">
        <f t="shared" si="178"/>
        <v>84.688088952305321</v>
      </c>
      <c r="CY624" s="33"/>
      <c r="CZ624" s="31">
        <f t="shared" si="179"/>
        <v>7.7190000206723269E-3</v>
      </c>
      <c r="DA624" s="31">
        <f t="shared" si="180"/>
        <v>1.6235518887607654</v>
      </c>
      <c r="DB624" s="31">
        <f t="shared" si="181"/>
        <v>1.6312708887814378</v>
      </c>
      <c r="DC624" s="31">
        <f t="shared" si="182"/>
        <v>-0.6880889523053213</v>
      </c>
      <c r="DD624" s="31"/>
      <c r="DE624" s="33">
        <f t="shared" si="183"/>
        <v>0.98058010846688703</v>
      </c>
      <c r="DF624" s="33">
        <f t="shared" si="184"/>
        <v>1.0081915351464918</v>
      </c>
      <c r="DG624" s="3"/>
      <c r="DH624" s="33">
        <f t="shared" si="185"/>
        <v>0.99990810714261058</v>
      </c>
      <c r="DI624" s="93">
        <f t="shared" si="186"/>
        <v>0.99007303016438897</v>
      </c>
      <c r="DJ624" s="3">
        <f t="shared" si="187"/>
        <v>0.99017038569747973</v>
      </c>
      <c r="DL624" s="90">
        <f t="shared" si="196"/>
        <v>0</v>
      </c>
      <c r="DM624" s="91">
        <f t="shared" si="194"/>
        <v>0</v>
      </c>
      <c r="DN624" s="89">
        <f>SUM(DM$9:DM624)*RLR</f>
        <v>120</v>
      </c>
      <c r="DO624" s="90">
        <f>DN624-SUM(DP$9:DP624)</f>
        <v>1.1795537163024221</v>
      </c>
      <c r="DP624" s="89">
        <f t="shared" si="195"/>
        <v>8.913504153418756E-3</v>
      </c>
      <c r="DQ624" s="90">
        <f>SUM(DP$9:DP624)*RRF</f>
        <v>83.174312398588299</v>
      </c>
      <c r="DS624" s="2">
        <f t="shared" si="188"/>
        <v>1.5</v>
      </c>
      <c r="DT624" s="2">
        <f t="shared" si="189"/>
        <v>0.75</v>
      </c>
    </row>
    <row r="625" spans="90:124" x14ac:dyDescent="0.25">
      <c r="CL625" s="14">
        <f t="shared" si="190"/>
        <v>6.16</v>
      </c>
      <c r="CM625" s="59">
        <f>IF('Baseline model'!$B$4="AY",0,IFERROR(P*INDEX('UWYr writing pattern'!$C$4:$C$18,MATCH('Baseline model'!$CL625,'UWYr writing pattern'!$A$4:$A$18,0)) / 25,CM624))</f>
        <v>0</v>
      </c>
      <c r="CN625" s="36">
        <f t="shared" si="191"/>
        <v>9.0514464528121934E-3</v>
      </c>
      <c r="CP625" s="34">
        <f t="shared" si="192"/>
        <v>1.378392860834344E-4</v>
      </c>
      <c r="CQ625" s="31">
        <f>SUM($CP$9:CP625)*RLR</f>
        <v>119.98913826425657</v>
      </c>
      <c r="CR625" s="32"/>
      <c r="CS625" s="36">
        <f>CQ625-SUM($CU$9:CU625)</f>
        <v>2.3021300494219616</v>
      </c>
      <c r="CU625" s="31">
        <f t="shared" si="193"/>
        <v>1.7395198808151057E-2</v>
      </c>
      <c r="CV625" s="36">
        <f>SUM($CU$9:CU625)*RRF</f>
        <v>82.380905750384215</v>
      </c>
      <c r="CW625" s="33"/>
      <c r="CX625" s="36">
        <f t="shared" si="178"/>
        <v>84.683035799806177</v>
      </c>
      <c r="CY625" s="33"/>
      <c r="CZ625" s="31">
        <f t="shared" si="179"/>
        <v>7.6032150203622414E-3</v>
      </c>
      <c r="DA625" s="31">
        <f t="shared" si="180"/>
        <v>1.611491034595373</v>
      </c>
      <c r="DB625" s="31">
        <f t="shared" si="181"/>
        <v>1.6190942496157352</v>
      </c>
      <c r="DC625" s="31">
        <f t="shared" si="182"/>
        <v>-0.68303579980617712</v>
      </c>
      <c r="DD625" s="31"/>
      <c r="DE625" s="33">
        <f t="shared" si="183"/>
        <v>0.98072506845695495</v>
      </c>
      <c r="DF625" s="33">
        <f t="shared" si="184"/>
        <v>1.0081313785691211</v>
      </c>
      <c r="DG625" s="3"/>
      <c r="DH625" s="33">
        <f t="shared" si="185"/>
        <v>0.99990948553547143</v>
      </c>
      <c r="DI625" s="93">
        <f t="shared" si="186"/>
        <v>0.99014720393881273</v>
      </c>
      <c r="DJ625" s="3">
        <f t="shared" si="187"/>
        <v>0.99024410780474859</v>
      </c>
      <c r="DL625" s="90">
        <f t="shared" si="196"/>
        <v>0</v>
      </c>
      <c r="DM625" s="91">
        <f t="shared" si="194"/>
        <v>0</v>
      </c>
      <c r="DN625" s="89">
        <f>SUM(DM$9:DM625)*RLR</f>
        <v>120</v>
      </c>
      <c r="DO625" s="90">
        <f>DN625-SUM(DP$9:DP625)</f>
        <v>1.1707070634301573</v>
      </c>
      <c r="DP625" s="89">
        <f t="shared" si="195"/>
        <v>8.8466528722681657E-3</v>
      </c>
      <c r="DQ625" s="90">
        <f>SUM(DP$9:DP625)*RRF</f>
        <v>83.180505055598886</v>
      </c>
      <c r="DS625" s="2">
        <f t="shared" si="188"/>
        <v>1.5</v>
      </c>
      <c r="DT625" s="2">
        <f t="shared" si="189"/>
        <v>0.75</v>
      </c>
    </row>
    <row r="626" spans="90:124" x14ac:dyDescent="0.25">
      <c r="CL626" s="14">
        <f t="shared" si="190"/>
        <v>6.17</v>
      </c>
      <c r="CM626" s="59">
        <f>IF('Baseline model'!$B$4="AY",0,IFERROR(P*INDEX('UWYr writing pattern'!$C$4:$C$18,MATCH('Baseline model'!$CL626,'UWYr writing pattern'!$A$4:$A$18,0)) / 25,CM625))</f>
        <v>0</v>
      </c>
      <c r="CN626" s="36">
        <f t="shared" si="191"/>
        <v>8.9156747560200107E-3</v>
      </c>
      <c r="CP626" s="34">
        <f t="shared" si="192"/>
        <v>1.357716967921829E-4</v>
      </c>
      <c r="CQ626" s="31">
        <f>SUM($CP$9:CP626)*RLR</f>
        <v>119.98930119029271</v>
      </c>
      <c r="CR626" s="32"/>
      <c r="CS626" s="36">
        <f>CQ626-SUM($CU$9:CU626)</f>
        <v>2.2850270000874389</v>
      </c>
      <c r="CU626" s="31">
        <f t="shared" si="193"/>
        <v>1.7265975370664714E-2</v>
      </c>
      <c r="CV626" s="36">
        <f>SUM($CU$9:CU626)*RRF</f>
        <v>82.392991933143676</v>
      </c>
      <c r="CW626" s="33"/>
      <c r="CX626" s="36">
        <f t="shared" si="178"/>
        <v>84.678018933231115</v>
      </c>
      <c r="CY626" s="33"/>
      <c r="CZ626" s="31">
        <f t="shared" si="179"/>
        <v>7.4891667950568079E-3</v>
      </c>
      <c r="DA626" s="31">
        <f t="shared" si="180"/>
        <v>1.5995189000612071</v>
      </c>
      <c r="DB626" s="31">
        <f t="shared" si="181"/>
        <v>1.6070080668562639</v>
      </c>
      <c r="DC626" s="31">
        <f t="shared" si="182"/>
        <v>-0.67801893323111528</v>
      </c>
      <c r="DD626" s="31"/>
      <c r="DE626" s="33">
        <f t="shared" si="183"/>
        <v>0.98086895158504372</v>
      </c>
      <c r="DF626" s="33">
        <f t="shared" si="184"/>
        <v>1.0080716539670371</v>
      </c>
      <c r="DG626" s="3"/>
      <c r="DH626" s="33">
        <f t="shared" si="185"/>
        <v>0.99991084325243917</v>
      </c>
      <c r="DI626" s="93">
        <f t="shared" si="186"/>
        <v>0.99022082349086016</v>
      </c>
      <c r="DJ626" s="3">
        <f t="shared" si="187"/>
        <v>0.99031727699621308</v>
      </c>
      <c r="DL626" s="90">
        <f t="shared" si="196"/>
        <v>0</v>
      </c>
      <c r="DM626" s="91">
        <f t="shared" si="194"/>
        <v>0</v>
      </c>
      <c r="DN626" s="89">
        <f>SUM(DM$9:DM626)*RLR</f>
        <v>120</v>
      </c>
      <c r="DO626" s="90">
        <f>DN626-SUM(DP$9:DP626)</f>
        <v>1.1619267604544348</v>
      </c>
      <c r="DP626" s="89">
        <f t="shared" si="195"/>
        <v>8.7803029757261807E-3</v>
      </c>
      <c r="DQ626" s="90">
        <f>SUM(DP$9:DP626)*RRF</f>
        <v>83.186651267681896</v>
      </c>
      <c r="DS626" s="2">
        <f t="shared" si="188"/>
        <v>1.5</v>
      </c>
      <c r="DT626" s="2">
        <f t="shared" si="189"/>
        <v>0.75</v>
      </c>
    </row>
    <row r="627" spans="90:124" x14ac:dyDescent="0.25">
      <c r="CL627" s="14">
        <f t="shared" si="190"/>
        <v>6.18</v>
      </c>
      <c r="CM627" s="59">
        <f>IF('Baseline model'!$B$4="AY",0,IFERROR(P*INDEX('UWYr writing pattern'!$C$4:$C$18,MATCH('Baseline model'!$CL627,'UWYr writing pattern'!$A$4:$A$18,0)) / 25,CM626))</f>
        <v>0</v>
      </c>
      <c r="CN627" s="36">
        <f t="shared" si="191"/>
        <v>8.7819396346797106E-3</v>
      </c>
      <c r="CP627" s="34">
        <f t="shared" si="192"/>
        <v>1.3373512134030017E-4</v>
      </c>
      <c r="CQ627" s="31">
        <f>SUM($CP$9:CP627)*RLR</f>
        <v>119.98946167243832</v>
      </c>
      <c r="CR627" s="32"/>
      <c r="CS627" s="36">
        <f>CQ627-SUM($CU$9:CU627)</f>
        <v>2.2680497797323937</v>
      </c>
      <c r="CU627" s="31">
        <f t="shared" si="193"/>
        <v>1.7137702500655792E-2</v>
      </c>
      <c r="CV627" s="36">
        <f>SUM($CU$9:CU627)*RRF</f>
        <v>82.404988324894148</v>
      </c>
      <c r="CW627" s="33"/>
      <c r="CX627" s="36">
        <f t="shared" si="178"/>
        <v>84.673038104626542</v>
      </c>
      <c r="CY627" s="33"/>
      <c r="CZ627" s="31">
        <f t="shared" si="179"/>
        <v>7.3768292931309558E-3</v>
      </c>
      <c r="DA627" s="31">
        <f t="shared" si="180"/>
        <v>1.5876348458126754</v>
      </c>
      <c r="DB627" s="31">
        <f t="shared" si="181"/>
        <v>1.5950116751058063</v>
      </c>
      <c r="DC627" s="31">
        <f t="shared" si="182"/>
        <v>-0.67303810462654212</v>
      </c>
      <c r="DD627" s="31"/>
      <c r="DE627" s="33">
        <f t="shared" si="183"/>
        <v>0.98101176577254934</v>
      </c>
      <c r="DF627" s="33">
        <f t="shared" si="184"/>
        <v>1.0080123583884113</v>
      </c>
      <c r="DG627" s="3"/>
      <c r="DH627" s="33">
        <f t="shared" si="185"/>
        <v>0.99991218060365272</v>
      </c>
      <c r="DI627" s="93">
        <f t="shared" si="186"/>
        <v>0.99029389296165038</v>
      </c>
      <c r="DJ627" s="3">
        <f t="shared" si="187"/>
        <v>0.9903898974187415</v>
      </c>
      <c r="DL627" s="90">
        <f t="shared" si="196"/>
        <v>0</v>
      </c>
      <c r="DM627" s="91">
        <f t="shared" si="194"/>
        <v>0</v>
      </c>
      <c r="DN627" s="89">
        <f>SUM(DM$9:DM627)*RLR</f>
        <v>120</v>
      </c>
      <c r="DO627" s="90">
        <f>DN627-SUM(DP$9:DP627)</f>
        <v>1.1532123097510265</v>
      </c>
      <c r="DP627" s="89">
        <f t="shared" si="195"/>
        <v>8.7144507034082608E-3</v>
      </c>
      <c r="DQ627" s="90">
        <f>SUM(DP$9:DP627)*RRF</f>
        <v>83.192751383174283</v>
      </c>
      <c r="DS627" s="2">
        <f t="shared" si="188"/>
        <v>1.5</v>
      </c>
      <c r="DT627" s="2">
        <f t="shared" si="189"/>
        <v>0.75</v>
      </c>
    </row>
    <row r="628" spans="90:124" x14ac:dyDescent="0.25">
      <c r="CL628" s="14">
        <f t="shared" si="190"/>
        <v>6.19</v>
      </c>
      <c r="CM628" s="59">
        <f>IF('Baseline model'!$B$4="AY",0,IFERROR(P*INDEX('UWYr writing pattern'!$C$4:$C$18,MATCH('Baseline model'!$CL628,'UWYr writing pattern'!$A$4:$A$18,0)) / 25,CM627))</f>
        <v>0</v>
      </c>
      <c r="CN628" s="36">
        <f t="shared" si="191"/>
        <v>8.6502105401595145E-3</v>
      </c>
      <c r="CP628" s="34">
        <f t="shared" si="192"/>
        <v>1.3172909452019565E-4</v>
      </c>
      <c r="CQ628" s="31">
        <f>SUM($CP$9:CP628)*RLR</f>
        <v>119.98961974735174</v>
      </c>
      <c r="CR628" s="32"/>
      <c r="CS628" s="36">
        <f>CQ628-SUM($CU$9:CU628)</f>
        <v>2.2511974812978224</v>
      </c>
      <c r="CU628" s="31">
        <f t="shared" si="193"/>
        <v>1.7010373347992953E-2</v>
      </c>
      <c r="CV628" s="36">
        <f>SUM($CU$9:CU628)*RRF</f>
        <v>82.416895586237743</v>
      </c>
      <c r="CW628" s="33"/>
      <c r="CX628" s="36">
        <f t="shared" si="178"/>
        <v>84.668093067535565</v>
      </c>
      <c r="CY628" s="33"/>
      <c r="CZ628" s="31">
        <f t="shared" si="179"/>
        <v>7.2661768537339915E-3</v>
      </c>
      <c r="DA628" s="31">
        <f t="shared" si="180"/>
        <v>1.5758382369084756</v>
      </c>
      <c r="DB628" s="31">
        <f t="shared" si="181"/>
        <v>1.5831044137622097</v>
      </c>
      <c r="DC628" s="31">
        <f t="shared" si="182"/>
        <v>-0.66809306753556541</v>
      </c>
      <c r="DD628" s="31"/>
      <c r="DE628" s="33">
        <f t="shared" si="183"/>
        <v>0.98115351888378266</v>
      </c>
      <c r="DF628" s="33">
        <f t="shared" si="184"/>
        <v>1.007953488899233</v>
      </c>
      <c r="DG628" s="3"/>
      <c r="DH628" s="33">
        <f t="shared" si="185"/>
        <v>0.99991349789459782</v>
      </c>
      <c r="DI628" s="93">
        <f t="shared" si="186"/>
        <v>0.99036641646136048</v>
      </c>
      <c r="DJ628" s="3">
        <f t="shared" si="187"/>
        <v>0.99046197318810092</v>
      </c>
      <c r="DL628" s="90">
        <f t="shared" si="196"/>
        <v>0</v>
      </c>
      <c r="DM628" s="91">
        <f t="shared" si="194"/>
        <v>0</v>
      </c>
      <c r="DN628" s="89">
        <f>SUM(DM$9:DM628)*RLR</f>
        <v>120</v>
      </c>
      <c r="DO628" s="90">
        <f>DN628-SUM(DP$9:DP628)</f>
        <v>1.144563217427887</v>
      </c>
      <c r="DP628" s="89">
        <f t="shared" si="195"/>
        <v>8.6490923231326983E-3</v>
      </c>
      <c r="DQ628" s="90">
        <f>SUM(DP$9:DP628)*RRF</f>
        <v>83.198805747800478</v>
      </c>
      <c r="DS628" s="2">
        <f t="shared" si="188"/>
        <v>1.5</v>
      </c>
      <c r="DT628" s="2">
        <f t="shared" si="189"/>
        <v>0.75</v>
      </c>
    </row>
    <row r="629" spans="90:124" x14ac:dyDescent="0.25">
      <c r="CL629" s="14">
        <f t="shared" si="190"/>
        <v>6.2</v>
      </c>
      <c r="CM629" s="59">
        <f>IF('Baseline model'!$B$4="AY",0,IFERROR(P*INDEX('UWYr writing pattern'!$C$4:$C$18,MATCH('Baseline model'!$CL629,'UWYr writing pattern'!$A$4:$A$18,0)) / 25,CM628))</f>
        <v>0</v>
      </c>
      <c r="CN629" s="36">
        <f t="shared" si="191"/>
        <v>8.5204573820571224E-3</v>
      </c>
      <c r="CP629" s="34">
        <f t="shared" si="192"/>
        <v>1.2975315810239273E-4</v>
      </c>
      <c r="CQ629" s="31">
        <f>SUM($CP$9:CP629)*RLR</f>
        <v>119.98977545114147</v>
      </c>
      <c r="CR629" s="32"/>
      <c r="CS629" s="36">
        <f>CQ629-SUM($CU$9:CU629)</f>
        <v>2.2344692039778238</v>
      </c>
      <c r="CU629" s="31">
        <f t="shared" si="193"/>
        <v>1.6883981109733669E-2</v>
      </c>
      <c r="CV629" s="36">
        <f>SUM($CU$9:CU629)*RRF</f>
        <v>82.428714373014543</v>
      </c>
      <c r="CW629" s="33"/>
      <c r="CX629" s="36">
        <f t="shared" si="178"/>
        <v>84.663183576992367</v>
      </c>
      <c r="CY629" s="33"/>
      <c r="CZ629" s="31">
        <f t="shared" si="179"/>
        <v>7.1571842009279822E-3</v>
      </c>
      <c r="DA629" s="31">
        <f t="shared" si="180"/>
        <v>1.5641284427844766</v>
      </c>
      <c r="DB629" s="31">
        <f t="shared" si="181"/>
        <v>1.5712856269854045</v>
      </c>
      <c r="DC629" s="31">
        <f t="shared" si="182"/>
        <v>-0.66318357699236685</v>
      </c>
      <c r="DD629" s="31"/>
      <c r="DE629" s="33">
        <f t="shared" si="183"/>
        <v>0.98129421872636358</v>
      </c>
      <c r="DF629" s="33">
        <f t="shared" si="184"/>
        <v>1.0078950425832425</v>
      </c>
      <c r="DG629" s="3"/>
      <c r="DH629" s="33">
        <f t="shared" si="185"/>
        <v>0.99991479542617889</v>
      </c>
      <c r="DI629" s="93">
        <f t="shared" si="186"/>
        <v>0.99043839806945655</v>
      </c>
      <c r="DJ629" s="3">
        <f t="shared" si="187"/>
        <v>0.99053350838919008</v>
      </c>
      <c r="DL629" s="90">
        <f t="shared" si="196"/>
        <v>0</v>
      </c>
      <c r="DM629" s="91">
        <f t="shared" si="194"/>
        <v>0</v>
      </c>
      <c r="DN629" s="89">
        <f>SUM(DM$9:DM629)*RLR</f>
        <v>120</v>
      </c>
      <c r="DO629" s="90">
        <f>DN629-SUM(DP$9:DP629)</f>
        <v>1.1359789932971722</v>
      </c>
      <c r="DP629" s="89">
        <f t="shared" si="195"/>
        <v>8.5842241307091532E-3</v>
      </c>
      <c r="DQ629" s="90">
        <f>SUM(DP$9:DP629)*RRF</f>
        <v>83.204814704691969</v>
      </c>
      <c r="DS629" s="2">
        <f t="shared" si="188"/>
        <v>1.5</v>
      </c>
      <c r="DT629" s="2">
        <f t="shared" si="189"/>
        <v>0.75</v>
      </c>
    </row>
    <row r="630" spans="90:124" x14ac:dyDescent="0.25">
      <c r="CL630" s="14">
        <f t="shared" si="190"/>
        <v>6.21</v>
      </c>
      <c r="CM630" s="59">
        <f>IF('Baseline model'!$B$4="AY",0,IFERROR(P*INDEX('UWYr writing pattern'!$C$4:$C$18,MATCH('Baseline model'!$CL630,'UWYr writing pattern'!$A$4:$A$18,0)) / 25,CM629))</f>
        <v>0</v>
      </c>
      <c r="CN630" s="36">
        <f t="shared" si="191"/>
        <v>8.3926505213262649E-3</v>
      </c>
      <c r="CP630" s="34">
        <f t="shared" si="192"/>
        <v>1.2780686073085682E-4</v>
      </c>
      <c r="CQ630" s="31">
        <f>SUM($CP$9:CP630)*RLR</f>
        <v>119.98992881937434</v>
      </c>
      <c r="CR630" s="32"/>
      <c r="CS630" s="36">
        <f>CQ630-SUM($CU$9:CU630)</f>
        <v>2.2178640531808611</v>
      </c>
      <c r="CU630" s="31">
        <f t="shared" si="193"/>
        <v>1.675851902983368E-2</v>
      </c>
      <c r="CV630" s="36">
        <f>SUM($CU$9:CU630)*RRF</f>
        <v>82.440445336335429</v>
      </c>
      <c r="CW630" s="33"/>
      <c r="CX630" s="36">
        <f t="shared" si="178"/>
        <v>84.65830938951629</v>
      </c>
      <c r="CY630" s="33"/>
      <c r="CZ630" s="31">
        <f t="shared" si="179"/>
        <v>7.0498264379140613E-3</v>
      </c>
      <c r="DA630" s="31">
        <f t="shared" si="180"/>
        <v>1.5525048372266026</v>
      </c>
      <c r="DB630" s="31">
        <f t="shared" si="181"/>
        <v>1.5595546636645166</v>
      </c>
      <c r="DC630" s="31">
        <f t="shared" si="182"/>
        <v>-0.65830938951629037</v>
      </c>
      <c r="DD630" s="31"/>
      <c r="DE630" s="33">
        <f t="shared" si="183"/>
        <v>0.98143387305161223</v>
      </c>
      <c r="DF630" s="33">
        <f t="shared" si="184"/>
        <v>1.0078370165418606</v>
      </c>
      <c r="DG630" s="3"/>
      <c r="DH630" s="33">
        <f t="shared" si="185"/>
        <v>0.99991607349478617</v>
      </c>
      <c r="DI630" s="93">
        <f t="shared" si="186"/>
        <v>0.99050984183492274</v>
      </c>
      <c r="DJ630" s="3">
        <f t="shared" si="187"/>
        <v>0.99060450707627135</v>
      </c>
      <c r="DL630" s="90">
        <f t="shared" si="196"/>
        <v>0</v>
      </c>
      <c r="DM630" s="91">
        <f t="shared" si="194"/>
        <v>0</v>
      </c>
      <c r="DN630" s="89">
        <f>SUM(DM$9:DM630)*RLR</f>
        <v>120</v>
      </c>
      <c r="DO630" s="90">
        <f>DN630-SUM(DP$9:DP630)</f>
        <v>1.127459150847443</v>
      </c>
      <c r="DP630" s="89">
        <f t="shared" si="195"/>
        <v>8.5198424497287921E-3</v>
      </c>
      <c r="DQ630" s="90">
        <f>SUM(DP$9:DP630)*RRF</f>
        <v>83.21077859440679</v>
      </c>
      <c r="DS630" s="2">
        <f t="shared" si="188"/>
        <v>1.5</v>
      </c>
      <c r="DT630" s="2">
        <f t="shared" si="189"/>
        <v>0.75</v>
      </c>
    </row>
    <row r="631" spans="90:124" x14ac:dyDescent="0.25">
      <c r="CL631" s="14">
        <f t="shared" si="190"/>
        <v>6.22</v>
      </c>
      <c r="CM631" s="59">
        <f>IF('Baseline model'!$B$4="AY",0,IFERROR(P*INDEX('UWYr writing pattern'!$C$4:$C$18,MATCH('Baseline model'!$CL631,'UWYr writing pattern'!$A$4:$A$18,0)) / 25,CM630))</f>
        <v>0</v>
      </c>
      <c r="CN631" s="36">
        <f t="shared" si="191"/>
        <v>8.2667607635063707E-3</v>
      </c>
      <c r="CP631" s="34">
        <f t="shared" si="192"/>
        <v>1.2588975781989398E-4</v>
      </c>
      <c r="CQ631" s="31">
        <f>SUM($CP$9:CP631)*RLR</f>
        <v>119.99007988708374</v>
      </c>
      <c r="CR631" s="32"/>
      <c r="CS631" s="36">
        <f>CQ631-SUM($CU$9:CU631)</f>
        <v>2.2013811404914065</v>
      </c>
      <c r="CU631" s="31">
        <f t="shared" si="193"/>
        <v>1.6633980398856458E-2</v>
      </c>
      <c r="CV631" s="36">
        <f>SUM($CU$9:CU631)*RRF</f>
        <v>82.452089122614623</v>
      </c>
      <c r="CW631" s="33"/>
      <c r="CX631" s="36">
        <f t="shared" si="178"/>
        <v>84.65347026310603</v>
      </c>
      <c r="CY631" s="33"/>
      <c r="CZ631" s="31">
        <f t="shared" si="179"/>
        <v>6.9440790413453505E-3</v>
      </c>
      <c r="DA631" s="31">
        <f t="shared" si="180"/>
        <v>1.5409667983439845</v>
      </c>
      <c r="DB631" s="31">
        <f t="shared" si="181"/>
        <v>1.5479108773853298</v>
      </c>
      <c r="DC631" s="31">
        <f t="shared" si="182"/>
        <v>-0.65347026310602985</v>
      </c>
      <c r="DD631" s="31"/>
      <c r="DE631" s="33">
        <f t="shared" si="183"/>
        <v>0.98157248955493603</v>
      </c>
      <c r="DF631" s="33">
        <f t="shared" si="184"/>
        <v>1.0077794078941194</v>
      </c>
      <c r="DG631" s="3"/>
      <c r="DH631" s="33">
        <f t="shared" si="185"/>
        <v>0.99991733239236447</v>
      </c>
      <c r="DI631" s="93">
        <f t="shared" si="186"/>
        <v>0.99058075177648985</v>
      </c>
      <c r="DJ631" s="3">
        <f t="shared" si="187"/>
        <v>0.99067497327319931</v>
      </c>
      <c r="DL631" s="90">
        <f t="shared" si="196"/>
        <v>0</v>
      </c>
      <c r="DM631" s="91">
        <f t="shared" si="194"/>
        <v>0</v>
      </c>
      <c r="DN631" s="89">
        <f>SUM(DM$9:DM631)*RLR</f>
        <v>120</v>
      </c>
      <c r="DO631" s="90">
        <f>DN631-SUM(DP$9:DP631)</f>
        <v>1.1190032072160818</v>
      </c>
      <c r="DP631" s="89">
        <f t="shared" si="195"/>
        <v>8.4559436313558223E-3</v>
      </c>
      <c r="DQ631" s="90">
        <f>SUM(DP$9:DP631)*RRF</f>
        <v>83.21669775494874</v>
      </c>
      <c r="DS631" s="2">
        <f t="shared" si="188"/>
        <v>1.5</v>
      </c>
      <c r="DT631" s="2">
        <f t="shared" si="189"/>
        <v>0.75</v>
      </c>
    </row>
    <row r="632" spans="90:124" x14ac:dyDescent="0.25">
      <c r="CL632" s="14">
        <f t="shared" si="190"/>
        <v>6.23</v>
      </c>
      <c r="CM632" s="59">
        <f>IF('Baseline model'!$B$4="AY",0,IFERROR(P*INDEX('UWYr writing pattern'!$C$4:$C$18,MATCH('Baseline model'!$CL632,'UWYr writing pattern'!$A$4:$A$18,0)) / 25,CM631))</f>
        <v>0</v>
      </c>
      <c r="CN632" s="36">
        <f t="shared" si="191"/>
        <v>8.1427593520537744E-3</v>
      </c>
      <c r="CP632" s="34">
        <f t="shared" si="192"/>
        <v>1.2400141145259557E-4</v>
      </c>
      <c r="CQ632" s="31">
        <f>SUM($CP$9:CP632)*RLR</f>
        <v>119.99022868877748</v>
      </c>
      <c r="CR632" s="32"/>
      <c r="CS632" s="36">
        <f>CQ632-SUM($CU$9:CU632)</f>
        <v>2.1850195836314583</v>
      </c>
      <c r="CU632" s="31">
        <f t="shared" si="193"/>
        <v>1.6510358553685548E-2</v>
      </c>
      <c r="CV632" s="36">
        <f>SUM($CU$9:CU632)*RRF</f>
        <v>82.463646373602202</v>
      </c>
      <c r="CW632" s="33"/>
      <c r="CX632" s="36">
        <f t="shared" si="178"/>
        <v>84.648665957233661</v>
      </c>
      <c r="CY632" s="33"/>
      <c r="CZ632" s="31">
        <f t="shared" si="179"/>
        <v>6.8399178557251696E-3</v>
      </c>
      <c r="DA632" s="31">
        <f t="shared" si="180"/>
        <v>1.5295137085420207</v>
      </c>
      <c r="DB632" s="31">
        <f t="shared" si="181"/>
        <v>1.536353626397746</v>
      </c>
      <c r="DC632" s="31">
        <f t="shared" si="182"/>
        <v>-0.64866595723366061</v>
      </c>
      <c r="DD632" s="31"/>
      <c r="DE632" s="33">
        <f t="shared" si="183"/>
        <v>0.98171007587621673</v>
      </c>
      <c r="DF632" s="33">
        <f t="shared" si="184"/>
        <v>1.0077222137765911</v>
      </c>
      <c r="DG632" s="3"/>
      <c r="DH632" s="33">
        <f t="shared" si="185"/>
        <v>0.99991857240647897</v>
      </c>
      <c r="DI632" s="93">
        <f t="shared" si="186"/>
        <v>0.99065113188286091</v>
      </c>
      <c r="DJ632" s="3">
        <f t="shared" si="187"/>
        <v>0.99074491097365025</v>
      </c>
      <c r="DL632" s="90">
        <f t="shared" si="196"/>
        <v>0</v>
      </c>
      <c r="DM632" s="91">
        <f t="shared" si="194"/>
        <v>0</v>
      </c>
      <c r="DN632" s="89">
        <f>SUM(DM$9:DM632)*RLR</f>
        <v>120</v>
      </c>
      <c r="DO632" s="90">
        <f>DN632-SUM(DP$9:DP632)</f>
        <v>1.1106106831619655</v>
      </c>
      <c r="DP632" s="89">
        <f t="shared" si="195"/>
        <v>8.3925240541206144E-3</v>
      </c>
      <c r="DQ632" s="90">
        <f>SUM(DP$9:DP632)*RRF</f>
        <v>83.222572521786617</v>
      </c>
      <c r="DS632" s="2">
        <f t="shared" si="188"/>
        <v>1.5</v>
      </c>
      <c r="DT632" s="2">
        <f t="shared" si="189"/>
        <v>0.75</v>
      </c>
    </row>
    <row r="633" spans="90:124" x14ac:dyDescent="0.25">
      <c r="CL633" s="14">
        <f t="shared" si="190"/>
        <v>6.24</v>
      </c>
      <c r="CM633" s="59">
        <f>IF('Baseline model'!$B$4="AY",0,IFERROR(P*INDEX('UWYr writing pattern'!$C$4:$C$18,MATCH('Baseline model'!$CL633,'UWYr writing pattern'!$A$4:$A$18,0)) / 25,CM632))</f>
        <v>0</v>
      </c>
      <c r="CN633" s="36">
        <f t="shared" si="191"/>
        <v>8.0206179617729675E-3</v>
      </c>
      <c r="CP633" s="34">
        <f t="shared" si="192"/>
        <v>1.2214139028080662E-4</v>
      </c>
      <c r="CQ633" s="31">
        <f>SUM($CP$9:CP633)*RLR</f>
        <v>119.99037525844581</v>
      </c>
      <c r="CR633" s="32"/>
      <c r="CS633" s="36">
        <f>CQ633-SUM($CU$9:CU633)</f>
        <v>2.1687785064225551</v>
      </c>
      <c r="CU633" s="31">
        <f t="shared" si="193"/>
        <v>1.6387646877235939E-2</v>
      </c>
      <c r="CV633" s="36">
        <f>SUM($CU$9:CU633)*RRF</f>
        <v>82.475117726416272</v>
      </c>
      <c r="CW633" s="33"/>
      <c r="CX633" s="36">
        <f t="shared" si="178"/>
        <v>84.643896232838827</v>
      </c>
      <c r="CY633" s="33"/>
      <c r="CZ633" s="31">
        <f t="shared" si="179"/>
        <v>6.7373190878892925E-3</v>
      </c>
      <c r="DA633" s="31">
        <f t="shared" si="180"/>
        <v>1.5181449544957886</v>
      </c>
      <c r="DB633" s="31">
        <f t="shared" si="181"/>
        <v>1.5248822735836778</v>
      </c>
      <c r="DC633" s="31">
        <f t="shared" si="182"/>
        <v>-0.64389623283882713</v>
      </c>
      <c r="DD633" s="31"/>
      <c r="DE633" s="33">
        <f t="shared" si="183"/>
        <v>0.98184663960019369</v>
      </c>
      <c r="DF633" s="33">
        <f t="shared" si="184"/>
        <v>1.0076654313433193</v>
      </c>
      <c r="DG633" s="3"/>
      <c r="DH633" s="33">
        <f t="shared" si="185"/>
        <v>0.99991979382038176</v>
      </c>
      <c r="DI633" s="93">
        <f t="shared" si="186"/>
        <v>0.99072098611293524</v>
      </c>
      <c r="DJ633" s="3">
        <f t="shared" si="187"/>
        <v>0.99081432414134785</v>
      </c>
      <c r="DL633" s="90">
        <f t="shared" si="196"/>
        <v>0</v>
      </c>
      <c r="DM633" s="91">
        <f t="shared" si="194"/>
        <v>0</v>
      </c>
      <c r="DN633" s="89">
        <f>SUM(DM$9:DM633)*RLR</f>
        <v>120</v>
      </c>
      <c r="DO633" s="90">
        <f>DN633-SUM(DP$9:DP633)</f>
        <v>1.1022811030382513</v>
      </c>
      <c r="DP633" s="89">
        <f t="shared" si="195"/>
        <v>8.3295801237147412E-3</v>
      </c>
      <c r="DQ633" s="90">
        <f>SUM(DP$9:DP633)*RRF</f>
        <v>83.228403227873216</v>
      </c>
      <c r="DS633" s="2">
        <f t="shared" si="188"/>
        <v>1.5</v>
      </c>
      <c r="DT633" s="2">
        <f t="shared" si="189"/>
        <v>0.75</v>
      </c>
    </row>
    <row r="634" spans="90:124" x14ac:dyDescent="0.25">
      <c r="CL634" s="14">
        <f t="shared" si="190"/>
        <v>6.25</v>
      </c>
      <c r="CM634" s="59">
        <f>IF('Baseline model'!$B$4="AY",0,IFERROR(P*INDEX('UWYr writing pattern'!$C$4:$C$18,MATCH('Baseline model'!$CL634,'UWYr writing pattern'!$A$4:$A$18,0)) / 25,CM633))</f>
        <v>0</v>
      </c>
      <c r="CN634" s="36">
        <f t="shared" si="191"/>
        <v>7.9003086923463729E-3</v>
      </c>
      <c r="CP634" s="34">
        <f t="shared" si="192"/>
        <v>1.2030926942659452E-4</v>
      </c>
      <c r="CQ634" s="31">
        <f>SUM($CP$9:CP634)*RLR</f>
        <v>119.99051962956912</v>
      </c>
      <c r="CR634" s="32"/>
      <c r="CS634" s="36">
        <f>CQ634-SUM($CU$9:CU634)</f>
        <v>2.1526570387477051</v>
      </c>
      <c r="CU634" s="31">
        <f t="shared" si="193"/>
        <v>1.6265838798169164E-2</v>
      </c>
      <c r="CV634" s="36">
        <f>SUM($CU$9:CU634)*RRF</f>
        <v>82.486503813574984</v>
      </c>
      <c r="CW634" s="33"/>
      <c r="CX634" s="36">
        <f t="shared" si="178"/>
        <v>84.639160852322689</v>
      </c>
      <c r="CY634" s="33"/>
      <c r="CZ634" s="31">
        <f t="shared" si="179"/>
        <v>6.6362593015709525E-3</v>
      </c>
      <c r="DA634" s="31">
        <f t="shared" si="180"/>
        <v>1.5068599271233936</v>
      </c>
      <c r="DB634" s="31">
        <f t="shared" si="181"/>
        <v>1.5134961864249645</v>
      </c>
      <c r="DC634" s="31">
        <f t="shared" si="182"/>
        <v>-0.63916085232268927</v>
      </c>
      <c r="DD634" s="31"/>
      <c r="DE634" s="33">
        <f t="shared" si="183"/>
        <v>0.98198218825684502</v>
      </c>
      <c r="DF634" s="33">
        <f t="shared" si="184"/>
        <v>1.0076090577657464</v>
      </c>
      <c r="DG634" s="3"/>
      <c r="DH634" s="33">
        <f t="shared" si="185"/>
        <v>0.99992099691307601</v>
      </c>
      <c r="DI634" s="93">
        <f t="shared" si="186"/>
        <v>0.99079031839603182</v>
      </c>
      <c r="DJ634" s="3">
        <f t="shared" si="187"/>
        <v>0.99088321671028778</v>
      </c>
      <c r="DL634" s="90">
        <f t="shared" si="196"/>
        <v>0</v>
      </c>
      <c r="DM634" s="91">
        <f t="shared" si="194"/>
        <v>0</v>
      </c>
      <c r="DN634" s="89">
        <f>SUM(DM$9:DM634)*RLR</f>
        <v>120</v>
      </c>
      <c r="DO634" s="90">
        <f>DN634-SUM(DP$9:DP634)</f>
        <v>1.0940139947654615</v>
      </c>
      <c r="DP634" s="89">
        <f t="shared" si="195"/>
        <v>8.2671082727868855E-3</v>
      </c>
      <c r="DQ634" s="90">
        <f>SUM(DP$9:DP634)*RRF</f>
        <v>83.23419020366417</v>
      </c>
      <c r="DS634" s="2">
        <f t="shared" si="188"/>
        <v>1.5</v>
      </c>
      <c r="DT634" s="2">
        <f t="shared" si="189"/>
        <v>0.75</v>
      </c>
    </row>
    <row r="635" spans="90:124" x14ac:dyDescent="0.25">
      <c r="CL635" s="14">
        <f t="shared" si="190"/>
        <v>6.26</v>
      </c>
      <c r="CM635" s="59">
        <f>IF('Baseline model'!$B$4="AY",0,IFERROR(P*INDEX('UWYr writing pattern'!$C$4:$C$18,MATCH('Baseline model'!$CL635,'UWYr writing pattern'!$A$4:$A$18,0)) / 25,CM634))</f>
        <v>0</v>
      </c>
      <c r="CN635" s="36">
        <f t="shared" si="191"/>
        <v>7.7818040619611773E-3</v>
      </c>
      <c r="CP635" s="34">
        <f t="shared" si="192"/>
        <v>1.185046303851956E-4</v>
      </c>
      <c r="CQ635" s="31">
        <f>SUM($CP$9:CP635)*RLR</f>
        <v>119.99066183512556</v>
      </c>
      <c r="CR635" s="32"/>
      <c r="CS635" s="36">
        <f>CQ635-SUM($CU$9:CU635)</f>
        <v>2.1366543165135425</v>
      </c>
      <c r="CU635" s="31">
        <f t="shared" si="193"/>
        <v>1.6144927790607787E-2</v>
      </c>
      <c r="CV635" s="36">
        <f>SUM($CU$9:CU635)*RRF</f>
        <v>82.497805263028411</v>
      </c>
      <c r="CW635" s="33"/>
      <c r="CX635" s="36">
        <f t="shared" si="178"/>
        <v>84.634459579541954</v>
      </c>
      <c r="CY635" s="33"/>
      <c r="CZ635" s="31">
        <f t="shared" si="179"/>
        <v>6.5367154120473878E-3</v>
      </c>
      <c r="DA635" s="31">
        <f t="shared" si="180"/>
        <v>1.4956580215594797</v>
      </c>
      <c r="DB635" s="31">
        <f t="shared" si="181"/>
        <v>1.5021947369715272</v>
      </c>
      <c r="DC635" s="31">
        <f t="shared" si="182"/>
        <v>-0.63445957954195364</v>
      </c>
      <c r="DD635" s="31"/>
      <c r="DE635" s="33">
        <f t="shared" si="183"/>
        <v>0.98211672932176675</v>
      </c>
      <c r="DF635" s="33">
        <f t="shared" si="184"/>
        <v>1.0075530902326424</v>
      </c>
      <c r="DG635" s="3"/>
      <c r="DH635" s="33">
        <f t="shared" si="185"/>
        <v>0.99992218195937965</v>
      </c>
      <c r="DI635" s="93">
        <f t="shared" si="186"/>
        <v>0.9908591326321099</v>
      </c>
      <c r="DJ635" s="3">
        <f t="shared" si="187"/>
        <v>0.99095159258496057</v>
      </c>
      <c r="DL635" s="90">
        <f t="shared" si="196"/>
        <v>0</v>
      </c>
      <c r="DM635" s="91">
        <f t="shared" si="194"/>
        <v>0</v>
      </c>
      <c r="DN635" s="89">
        <f>SUM(DM$9:DM635)*RLR</f>
        <v>120</v>
      </c>
      <c r="DO635" s="90">
        <f>DN635-SUM(DP$9:DP635)</f>
        <v>1.0858088898047242</v>
      </c>
      <c r="DP635" s="89">
        <f t="shared" si="195"/>
        <v>8.2051049607409603E-3</v>
      </c>
      <c r="DQ635" s="90">
        <f>SUM(DP$9:DP635)*RRF</f>
        <v>83.239933777136685</v>
      </c>
      <c r="DS635" s="2">
        <f t="shared" si="188"/>
        <v>1.5</v>
      </c>
      <c r="DT635" s="2">
        <f t="shared" si="189"/>
        <v>0.75</v>
      </c>
    </row>
    <row r="636" spans="90:124" x14ac:dyDescent="0.25">
      <c r="CL636" s="14">
        <f t="shared" si="190"/>
        <v>6.27</v>
      </c>
      <c r="CM636" s="59">
        <f>IF('Baseline model'!$B$4="AY",0,IFERROR(P*INDEX('UWYr writing pattern'!$C$4:$C$18,MATCH('Baseline model'!$CL636,'UWYr writing pattern'!$A$4:$A$18,0)) / 25,CM635))</f>
        <v>0</v>
      </c>
      <c r="CN636" s="36">
        <f t="shared" si="191"/>
        <v>7.6650770010317599E-3</v>
      </c>
      <c r="CP636" s="34">
        <f t="shared" si="192"/>
        <v>1.1672706092941768E-4</v>
      </c>
      <c r="CQ636" s="31">
        <f>SUM($CP$9:CP636)*RLR</f>
        <v>119.99080190759868</v>
      </c>
      <c r="CR636" s="32"/>
      <c r="CS636" s="36">
        <f>CQ636-SUM($CU$9:CU636)</f>
        <v>2.1207694816128111</v>
      </c>
      <c r="CU636" s="31">
        <f t="shared" si="193"/>
        <v>1.6024907373851569E-2</v>
      </c>
      <c r="CV636" s="36">
        <f>SUM($CU$9:CU636)*RRF</f>
        <v>82.509022698190108</v>
      </c>
      <c r="CW636" s="33"/>
      <c r="CX636" s="36">
        <f t="shared" si="178"/>
        <v>84.629792179802919</v>
      </c>
      <c r="CY636" s="33"/>
      <c r="CZ636" s="31">
        <f t="shared" si="179"/>
        <v>6.4386646808666783E-3</v>
      </c>
      <c r="DA636" s="31">
        <f t="shared" si="180"/>
        <v>1.4845386371289677</v>
      </c>
      <c r="DB636" s="31">
        <f t="shared" si="181"/>
        <v>1.4909773018098345</v>
      </c>
      <c r="DC636" s="31">
        <f t="shared" si="182"/>
        <v>-0.62979217980291935</v>
      </c>
      <c r="DD636" s="31"/>
      <c r="DE636" s="33">
        <f t="shared" si="183"/>
        <v>0.98225027021654887</v>
      </c>
      <c r="DF636" s="33">
        <f t="shared" si="184"/>
        <v>1.0074975259500347</v>
      </c>
      <c r="DG636" s="3"/>
      <c r="DH636" s="33">
        <f t="shared" si="185"/>
        <v>0.99992334922998904</v>
      </c>
      <c r="DI636" s="93">
        <f t="shared" si="186"/>
        <v>0.99092743269198835</v>
      </c>
      <c r="DJ636" s="3">
        <f t="shared" si="187"/>
        <v>0.99101945564057337</v>
      </c>
      <c r="DL636" s="90">
        <f t="shared" si="196"/>
        <v>0</v>
      </c>
      <c r="DM636" s="91">
        <f t="shared" si="194"/>
        <v>0</v>
      </c>
      <c r="DN636" s="89">
        <f>SUM(DM$9:DM636)*RLR</f>
        <v>120</v>
      </c>
      <c r="DO636" s="90">
        <f>DN636-SUM(DP$9:DP636)</f>
        <v>1.0776653231311855</v>
      </c>
      <c r="DP636" s="89">
        <f t="shared" si="195"/>
        <v>8.1435666735354319E-3</v>
      </c>
      <c r="DQ636" s="90">
        <f>SUM(DP$9:DP636)*RRF</f>
        <v>83.245634273808164</v>
      </c>
      <c r="DS636" s="2">
        <f t="shared" si="188"/>
        <v>1.5</v>
      </c>
      <c r="DT636" s="2">
        <f t="shared" si="189"/>
        <v>0.75</v>
      </c>
    </row>
    <row r="637" spans="90:124" x14ac:dyDescent="0.25">
      <c r="CL637" s="14">
        <f t="shared" si="190"/>
        <v>6.28</v>
      </c>
      <c r="CM637" s="59">
        <f>IF('Baseline model'!$B$4="AY",0,IFERROR(P*INDEX('UWYr writing pattern'!$C$4:$C$18,MATCH('Baseline model'!$CL637,'UWYr writing pattern'!$A$4:$A$18,0)) / 25,CM636))</f>
        <v>0</v>
      </c>
      <c r="CN637" s="36">
        <f t="shared" si="191"/>
        <v>7.5501008460162836E-3</v>
      </c>
      <c r="CP637" s="34">
        <f t="shared" si="192"/>
        <v>1.149761550154764E-4</v>
      </c>
      <c r="CQ637" s="31">
        <f>SUM($CP$9:CP637)*RLR</f>
        <v>119.9909398789847</v>
      </c>
      <c r="CR637" s="32"/>
      <c r="CS637" s="36">
        <f>CQ637-SUM($CU$9:CU637)</f>
        <v>2.1050016818867334</v>
      </c>
      <c r="CU637" s="31">
        <f t="shared" si="193"/>
        <v>1.5905771112096085E-2</v>
      </c>
      <c r="CV637" s="36">
        <f>SUM($CU$9:CU637)*RRF</f>
        <v>82.520156737968577</v>
      </c>
      <c r="CW637" s="33"/>
      <c r="CX637" s="36">
        <f t="shared" si="178"/>
        <v>84.62515841985531</v>
      </c>
      <c r="CY637" s="33"/>
      <c r="CZ637" s="31">
        <f t="shared" si="179"/>
        <v>6.3420847106536778E-3</v>
      </c>
      <c r="DA637" s="31">
        <f t="shared" si="180"/>
        <v>1.4735011773207134</v>
      </c>
      <c r="DB637" s="31">
        <f t="shared" si="181"/>
        <v>1.4798432620313671</v>
      </c>
      <c r="DC637" s="31">
        <f t="shared" si="182"/>
        <v>-0.6251584198553104</v>
      </c>
      <c r="DD637" s="31"/>
      <c r="DE637" s="33">
        <f t="shared" si="183"/>
        <v>0.98238281830914975</v>
      </c>
      <c r="DF637" s="33">
        <f t="shared" si="184"/>
        <v>1.0074423621411346</v>
      </c>
      <c r="DG637" s="3"/>
      <c r="DH637" s="33">
        <f t="shared" si="185"/>
        <v>0.99992449899153923</v>
      </c>
      <c r="DI637" s="93">
        <f t="shared" si="186"/>
        <v>0.99099522241756344</v>
      </c>
      <c r="DJ637" s="3">
        <f t="shared" si="187"/>
        <v>0.99108680972326912</v>
      </c>
      <c r="DL637" s="90">
        <f t="shared" si="196"/>
        <v>0</v>
      </c>
      <c r="DM637" s="91">
        <f t="shared" si="194"/>
        <v>0</v>
      </c>
      <c r="DN637" s="89">
        <f>SUM(DM$9:DM637)*RLR</f>
        <v>120</v>
      </c>
      <c r="DO637" s="90">
        <f>DN637-SUM(DP$9:DP637)</f>
        <v>1.0695828332077042</v>
      </c>
      <c r="DP637" s="89">
        <f t="shared" si="195"/>
        <v>8.0824899234838918E-3</v>
      </c>
      <c r="DQ637" s="90">
        <f>SUM(DP$9:DP637)*RRF</f>
        <v>83.251292016754604</v>
      </c>
      <c r="DS637" s="2">
        <f t="shared" si="188"/>
        <v>1.5</v>
      </c>
      <c r="DT637" s="2">
        <f t="shared" si="189"/>
        <v>0.75</v>
      </c>
    </row>
    <row r="638" spans="90:124" x14ac:dyDescent="0.25">
      <c r="CL638" s="14">
        <f t="shared" si="190"/>
        <v>6.29</v>
      </c>
      <c r="CM638" s="59">
        <f>IF('Baseline model'!$B$4="AY",0,IFERROR(P*INDEX('UWYr writing pattern'!$C$4:$C$18,MATCH('Baseline model'!$CL638,'UWYr writing pattern'!$A$4:$A$18,0)) / 25,CM637))</f>
        <v>0</v>
      </c>
      <c r="CN638" s="36">
        <f t="shared" si="191"/>
        <v>7.4368493333260392E-3</v>
      </c>
      <c r="CP638" s="34">
        <f t="shared" si="192"/>
        <v>1.1325151269024427E-4</v>
      </c>
      <c r="CQ638" s="31">
        <f>SUM($CP$9:CP638)*RLR</f>
        <v>119.99107578079993</v>
      </c>
      <c r="CR638" s="32"/>
      <c r="CS638" s="36">
        <f>CQ638-SUM($CU$9:CU638)</f>
        <v>2.0893500710878072</v>
      </c>
      <c r="CU638" s="31">
        <f t="shared" si="193"/>
        <v>1.5787512614150501E-2</v>
      </c>
      <c r="CV638" s="36">
        <f>SUM($CU$9:CU638)*RRF</f>
        <v>82.531207996798486</v>
      </c>
      <c r="CW638" s="33"/>
      <c r="CX638" s="36">
        <f t="shared" si="178"/>
        <v>84.620558067886293</v>
      </c>
      <c r="CY638" s="33"/>
      <c r="CZ638" s="31">
        <f t="shared" si="179"/>
        <v>6.2469534399938725E-3</v>
      </c>
      <c r="DA638" s="31">
        <f t="shared" si="180"/>
        <v>1.4625450497614649</v>
      </c>
      <c r="DB638" s="31">
        <f t="shared" si="181"/>
        <v>1.4687920032014588</v>
      </c>
      <c r="DC638" s="31">
        <f t="shared" si="182"/>
        <v>-0.62055806788629297</v>
      </c>
      <c r="DD638" s="31"/>
      <c r="DE638" s="33">
        <f t="shared" si="183"/>
        <v>0.98251438091426768</v>
      </c>
      <c r="DF638" s="33">
        <f t="shared" si="184"/>
        <v>1.0073875960462655</v>
      </c>
      <c r="DG638" s="3"/>
      <c r="DH638" s="33">
        <f t="shared" si="185"/>
        <v>0.99992563150666613</v>
      </c>
      <c r="DI638" s="93">
        <f t="shared" si="186"/>
        <v>0.99106250562202525</v>
      </c>
      <c r="DJ638" s="3">
        <f t="shared" si="187"/>
        <v>0.99115365865034466</v>
      </c>
      <c r="DL638" s="90">
        <f t="shared" si="196"/>
        <v>0</v>
      </c>
      <c r="DM638" s="91">
        <f t="shared" si="194"/>
        <v>0</v>
      </c>
      <c r="DN638" s="89">
        <f>SUM(DM$9:DM638)*RLR</f>
        <v>120</v>
      </c>
      <c r="DO638" s="90">
        <f>DN638-SUM(DP$9:DP638)</f>
        <v>1.0615609619586479</v>
      </c>
      <c r="DP638" s="89">
        <f t="shared" si="195"/>
        <v>8.0218712490577812E-3</v>
      </c>
      <c r="DQ638" s="90">
        <f>SUM(DP$9:DP638)*RRF</f>
        <v>83.256907326628948</v>
      </c>
      <c r="DS638" s="2">
        <f t="shared" si="188"/>
        <v>1.5</v>
      </c>
      <c r="DT638" s="2">
        <f t="shared" si="189"/>
        <v>0.75</v>
      </c>
    </row>
    <row r="639" spans="90:124" x14ac:dyDescent="0.25">
      <c r="CL639" s="14">
        <f t="shared" si="190"/>
        <v>6.3</v>
      </c>
      <c r="CM639" s="59">
        <f>IF('Baseline model'!$B$4="AY",0,IFERROR(P*INDEX('UWYr writing pattern'!$C$4:$C$18,MATCH('Baseline model'!$CL639,'UWYr writing pattern'!$A$4:$A$18,0)) / 25,CM638))</f>
        <v>0</v>
      </c>
      <c r="CN639" s="36">
        <f t="shared" si="191"/>
        <v>7.3252965933261489E-3</v>
      </c>
      <c r="CP639" s="34">
        <f t="shared" si="192"/>
        <v>1.1155273999989059E-4</v>
      </c>
      <c r="CQ639" s="31">
        <f>SUM($CP$9:CP639)*RLR</f>
        <v>119.99120964408792</v>
      </c>
      <c r="CR639" s="32"/>
      <c r="CS639" s="36">
        <f>CQ639-SUM($CU$9:CU639)</f>
        <v>2.0738138088426297</v>
      </c>
      <c r="CU639" s="31">
        <f t="shared" si="193"/>
        <v>1.5670125533158556E-2</v>
      </c>
      <c r="CV639" s="36">
        <f>SUM($CU$9:CU639)*RRF</f>
        <v>82.542177084671692</v>
      </c>
      <c r="CW639" s="33"/>
      <c r="CX639" s="36">
        <f t="shared" si="178"/>
        <v>84.615990893514322</v>
      </c>
      <c r="CY639" s="33"/>
      <c r="CZ639" s="31">
        <f t="shared" si="179"/>
        <v>6.1532491383939642E-3</v>
      </c>
      <c r="DA639" s="31">
        <f t="shared" si="180"/>
        <v>1.4516696661898407</v>
      </c>
      <c r="DB639" s="31">
        <f t="shared" si="181"/>
        <v>1.4578229153282347</v>
      </c>
      <c r="DC639" s="31">
        <f t="shared" si="182"/>
        <v>-0.61599089351432212</v>
      </c>
      <c r="DD639" s="31"/>
      <c r="DE639" s="33">
        <f t="shared" si="183"/>
        <v>0.98264496529371059</v>
      </c>
      <c r="DF639" s="33">
        <f t="shared" si="184"/>
        <v>1.0073332249227895</v>
      </c>
      <c r="DG639" s="3"/>
      <c r="DH639" s="33">
        <f t="shared" si="185"/>
        <v>0.99992674703406592</v>
      </c>
      <c r="DI639" s="93">
        <f t="shared" si="186"/>
        <v>0.99112928609007178</v>
      </c>
      <c r="DJ639" s="3">
        <f t="shared" si="187"/>
        <v>0.99122000621046691</v>
      </c>
      <c r="DL639" s="90">
        <f t="shared" si="196"/>
        <v>0</v>
      </c>
      <c r="DM639" s="91">
        <f t="shared" si="194"/>
        <v>0</v>
      </c>
      <c r="DN639" s="89">
        <f>SUM(DM$9:DM639)*RLR</f>
        <v>120</v>
      </c>
      <c r="DO639" s="90">
        <f>DN639-SUM(DP$9:DP639)</f>
        <v>1.0535992547439577</v>
      </c>
      <c r="DP639" s="89">
        <f t="shared" si="195"/>
        <v>7.9617072146898598E-3</v>
      </c>
      <c r="DQ639" s="90">
        <f>SUM(DP$9:DP639)*RRF</f>
        <v>83.262480521679223</v>
      </c>
      <c r="DS639" s="2">
        <f t="shared" si="188"/>
        <v>1.5</v>
      </c>
      <c r="DT639" s="2">
        <f t="shared" si="189"/>
        <v>0.75</v>
      </c>
    </row>
    <row r="640" spans="90:124" x14ac:dyDescent="0.25">
      <c r="CL640" s="14">
        <f t="shared" si="190"/>
        <v>6.31</v>
      </c>
      <c r="CM640" s="59">
        <f>IF('Baseline model'!$B$4="AY",0,IFERROR(P*INDEX('UWYr writing pattern'!$C$4:$C$18,MATCH('Baseline model'!$CL640,'UWYr writing pattern'!$A$4:$A$18,0)) / 25,CM639))</f>
        <v>0</v>
      </c>
      <c r="CN640" s="36">
        <f t="shared" si="191"/>
        <v>7.2154171444262566E-3</v>
      </c>
      <c r="CP640" s="34">
        <f t="shared" si="192"/>
        <v>1.0987944889989224E-4</v>
      </c>
      <c r="CQ640" s="31">
        <f>SUM($CP$9:CP640)*RLR</f>
        <v>119.9913414994266</v>
      </c>
      <c r="CR640" s="32"/>
      <c r="CS640" s="36">
        <f>CQ640-SUM($CU$9:CU640)</f>
        <v>2.0583920606149917</v>
      </c>
      <c r="CU640" s="31">
        <f t="shared" si="193"/>
        <v>1.5553603566319723E-2</v>
      </c>
      <c r="CV640" s="36">
        <f>SUM($CU$9:CU640)*RRF</f>
        <v>82.553064607168125</v>
      </c>
      <c r="CW640" s="33"/>
      <c r="CX640" s="36">
        <f t="shared" si="178"/>
        <v>84.611456667783116</v>
      </c>
      <c r="CY640" s="33"/>
      <c r="CZ640" s="31">
        <f t="shared" si="179"/>
        <v>6.060950401318055E-3</v>
      </c>
      <c r="DA640" s="31">
        <f t="shared" si="180"/>
        <v>1.440874442430494</v>
      </c>
      <c r="DB640" s="31">
        <f t="shared" si="181"/>
        <v>1.4469353928318121</v>
      </c>
      <c r="DC640" s="31">
        <f t="shared" si="182"/>
        <v>-0.61145666778311636</v>
      </c>
      <c r="DD640" s="31"/>
      <c r="DE640" s="33">
        <f t="shared" si="183"/>
        <v>0.98277457865676343</v>
      </c>
      <c r="DF640" s="33">
        <f t="shared" si="184"/>
        <v>1.007279246045037</v>
      </c>
      <c r="DG640" s="3"/>
      <c r="DH640" s="33">
        <f t="shared" si="185"/>
        <v>0.99992784582855498</v>
      </c>
      <c r="DI640" s="93">
        <f t="shared" si="186"/>
        <v>0.99119556757812188</v>
      </c>
      <c r="DJ640" s="3">
        <f t="shared" si="187"/>
        <v>0.99128585616388842</v>
      </c>
      <c r="DL640" s="90">
        <f t="shared" si="196"/>
        <v>0</v>
      </c>
      <c r="DM640" s="91">
        <f t="shared" si="194"/>
        <v>0</v>
      </c>
      <c r="DN640" s="89">
        <f>SUM(DM$9:DM640)*RLR</f>
        <v>120</v>
      </c>
      <c r="DO640" s="90">
        <f>DN640-SUM(DP$9:DP640)</f>
        <v>1.0456972603333838</v>
      </c>
      <c r="DP640" s="89">
        <f t="shared" si="195"/>
        <v>7.9019944105796821E-3</v>
      </c>
      <c r="DQ640" s="90">
        <f>SUM(DP$9:DP640)*RRF</f>
        <v>83.268011917766628</v>
      </c>
      <c r="DS640" s="2">
        <f t="shared" si="188"/>
        <v>1.5</v>
      </c>
      <c r="DT640" s="2">
        <f t="shared" si="189"/>
        <v>0.75</v>
      </c>
    </row>
    <row r="641" spans="90:124" x14ac:dyDescent="0.25">
      <c r="CL641" s="14">
        <f t="shared" si="190"/>
        <v>6.32</v>
      </c>
      <c r="CM641" s="59">
        <f>IF('Baseline model'!$B$4="AY",0,IFERROR(P*INDEX('UWYr writing pattern'!$C$4:$C$18,MATCH('Baseline model'!$CL641,'UWYr writing pattern'!$A$4:$A$18,0)) / 25,CM640))</f>
        <v>0</v>
      </c>
      <c r="CN641" s="36">
        <f t="shared" si="191"/>
        <v>7.107185887259863E-3</v>
      </c>
      <c r="CP641" s="34">
        <f t="shared" si="192"/>
        <v>1.0823125716639384E-4</v>
      </c>
      <c r="CQ641" s="31">
        <f>SUM($CP$9:CP641)*RLR</f>
        <v>119.99147137693521</v>
      </c>
      <c r="CR641" s="32"/>
      <c r="CS641" s="36">
        <f>CQ641-SUM($CU$9:CU641)</f>
        <v>2.0430839976689867</v>
      </c>
      <c r="CU641" s="31">
        <f t="shared" si="193"/>
        <v>1.5437940454612439E-2</v>
      </c>
      <c r="CV641" s="36">
        <f>SUM($CU$9:CU641)*RRF</f>
        <v>82.563871165486347</v>
      </c>
      <c r="CW641" s="33"/>
      <c r="CX641" s="36">
        <f t="shared" si="178"/>
        <v>84.606955163155334</v>
      </c>
      <c r="CY641" s="33"/>
      <c r="CZ641" s="31">
        <f t="shared" si="179"/>
        <v>5.9700361452982844E-3</v>
      </c>
      <c r="DA641" s="31">
        <f t="shared" si="180"/>
        <v>1.4301587983682906</v>
      </c>
      <c r="DB641" s="31">
        <f t="shared" si="181"/>
        <v>1.436128834513589</v>
      </c>
      <c r="DC641" s="31">
        <f t="shared" si="182"/>
        <v>-0.60695516315533382</v>
      </c>
      <c r="DD641" s="31"/>
      <c r="DE641" s="33">
        <f t="shared" si="183"/>
        <v>0.98290322816055176</v>
      </c>
      <c r="DF641" s="33">
        <f t="shared" si="184"/>
        <v>1.0072256567042301</v>
      </c>
      <c r="DG641" s="3"/>
      <c r="DH641" s="33">
        <f t="shared" si="185"/>
        <v>0.99992892814112677</v>
      </c>
      <c r="DI641" s="93">
        <f t="shared" si="186"/>
        <v>0.99126135381452674</v>
      </c>
      <c r="DJ641" s="3">
        <f t="shared" si="187"/>
        <v>0.99135121224265921</v>
      </c>
      <c r="DL641" s="90">
        <f t="shared" si="196"/>
        <v>0</v>
      </c>
      <c r="DM641" s="91">
        <f t="shared" si="194"/>
        <v>0</v>
      </c>
      <c r="DN641" s="89">
        <f>SUM(DM$9:DM641)*RLR</f>
        <v>120</v>
      </c>
      <c r="DO641" s="90">
        <f>DN641-SUM(DP$9:DP641)</f>
        <v>1.0378545308808782</v>
      </c>
      <c r="DP641" s="89">
        <f t="shared" si="195"/>
        <v>7.8427294525003789E-3</v>
      </c>
      <c r="DQ641" s="90">
        <f>SUM(DP$9:DP641)*RRF</f>
        <v>83.273501828383374</v>
      </c>
      <c r="DS641" s="2">
        <f t="shared" si="188"/>
        <v>1.5</v>
      </c>
      <c r="DT641" s="2">
        <f t="shared" si="189"/>
        <v>0.75</v>
      </c>
    </row>
    <row r="642" spans="90:124" x14ac:dyDescent="0.25">
      <c r="CL642" s="14">
        <f t="shared" si="190"/>
        <v>6.33</v>
      </c>
      <c r="CM642" s="59">
        <f>IF('Baseline model'!$B$4="AY",0,IFERROR(P*INDEX('UWYr writing pattern'!$C$4:$C$18,MATCH('Baseline model'!$CL642,'UWYr writing pattern'!$A$4:$A$18,0)) / 25,CM641))</f>
        <v>0</v>
      </c>
      <c r="CN642" s="36">
        <f t="shared" si="191"/>
        <v>7.000578098950965E-3</v>
      </c>
      <c r="CP642" s="34">
        <f t="shared" si="192"/>
        <v>1.0660778830889794E-4</v>
      </c>
      <c r="CQ642" s="31">
        <f>SUM($CP$9:CP642)*RLR</f>
        <v>119.99159930628119</v>
      </c>
      <c r="CR642" s="32"/>
      <c r="CS642" s="36">
        <f>CQ642-SUM($CU$9:CU642)</f>
        <v>2.0278887970324462</v>
      </c>
      <c r="CU642" s="31">
        <f t="shared" si="193"/>
        <v>1.53231299825174E-2</v>
      </c>
      <c r="CV642" s="36">
        <f>SUM($CU$9:CU642)*RRF</f>
        <v>82.574597356474115</v>
      </c>
      <c r="CW642" s="33"/>
      <c r="CX642" s="36">
        <f t="shared" si="178"/>
        <v>84.602486153506561</v>
      </c>
      <c r="CY642" s="33"/>
      <c r="CZ642" s="31">
        <f t="shared" si="179"/>
        <v>5.8804856031188096E-3</v>
      </c>
      <c r="DA642" s="31">
        <f t="shared" si="180"/>
        <v>1.4195221579227122</v>
      </c>
      <c r="DB642" s="31">
        <f t="shared" si="181"/>
        <v>1.4254026435258309</v>
      </c>
      <c r="DC642" s="31">
        <f t="shared" si="182"/>
        <v>-0.6024861535065611</v>
      </c>
      <c r="DD642" s="31"/>
      <c r="DE642" s="33">
        <f t="shared" si="183"/>
        <v>0.98303092091040611</v>
      </c>
      <c r="DF642" s="33">
        <f t="shared" si="184"/>
        <v>1.0071724542084115</v>
      </c>
      <c r="DG642" s="3"/>
      <c r="DH642" s="33">
        <f t="shared" si="185"/>
        <v>0.99992999421900985</v>
      </c>
      <c r="DI642" s="93">
        <f t="shared" si="186"/>
        <v>0.99132664849977947</v>
      </c>
      <c r="DJ642" s="3">
        <f t="shared" si="187"/>
        <v>0.99141607815083943</v>
      </c>
      <c r="DL642" s="90">
        <f t="shared" si="196"/>
        <v>0</v>
      </c>
      <c r="DM642" s="91">
        <f t="shared" si="194"/>
        <v>0</v>
      </c>
      <c r="DN642" s="89">
        <f>SUM(DM$9:DM642)*RLR</f>
        <v>120</v>
      </c>
      <c r="DO642" s="90">
        <f>DN642-SUM(DP$9:DP642)</f>
        <v>1.0300706218992701</v>
      </c>
      <c r="DP642" s="89">
        <f t="shared" si="195"/>
        <v>7.7839089816065868E-3</v>
      </c>
      <c r="DQ642" s="90">
        <f>SUM(DP$9:DP642)*RRF</f>
        <v>83.278950564670509</v>
      </c>
      <c r="DS642" s="2">
        <f t="shared" si="188"/>
        <v>1.5</v>
      </c>
      <c r="DT642" s="2">
        <f t="shared" si="189"/>
        <v>0.75</v>
      </c>
    </row>
    <row r="643" spans="90:124" x14ac:dyDescent="0.25">
      <c r="CL643" s="14">
        <f t="shared" si="190"/>
        <v>6.34</v>
      </c>
      <c r="CM643" s="59">
        <f>IF('Baseline model'!$B$4="AY",0,IFERROR(P*INDEX('UWYr writing pattern'!$C$4:$C$18,MATCH('Baseline model'!$CL643,'UWYr writing pattern'!$A$4:$A$18,0)) / 25,CM642))</f>
        <v>0</v>
      </c>
      <c r="CN643" s="36">
        <f t="shared" si="191"/>
        <v>6.8955694274667008E-3</v>
      </c>
      <c r="CP643" s="34">
        <f t="shared" si="192"/>
        <v>1.0500867148426447E-4</v>
      </c>
      <c r="CQ643" s="31">
        <f>SUM($CP$9:CP643)*RLR</f>
        <v>119.99172531668697</v>
      </c>
      <c r="CR643" s="32"/>
      <c r="CS643" s="36">
        <f>CQ643-SUM($CU$9:CU643)</f>
        <v>2.0128056414604885</v>
      </c>
      <c r="CU643" s="31">
        <f t="shared" si="193"/>
        <v>1.5209165977743347E-2</v>
      </c>
      <c r="CV643" s="36">
        <f>SUM($CU$9:CU643)*RRF</f>
        <v>82.585243772658529</v>
      </c>
      <c r="CW643" s="33"/>
      <c r="CX643" s="36">
        <f t="shared" si="178"/>
        <v>84.598049414119018</v>
      </c>
      <c r="CY643" s="33"/>
      <c r="CZ643" s="31">
        <f t="shared" si="179"/>
        <v>5.7922783190720289E-3</v>
      </c>
      <c r="DA643" s="31">
        <f t="shared" si="180"/>
        <v>1.4089639490223418</v>
      </c>
      <c r="DB643" s="31">
        <f t="shared" si="181"/>
        <v>1.4147562273414138</v>
      </c>
      <c r="DC643" s="31">
        <f t="shared" si="182"/>
        <v>-0.5980494141190178</v>
      </c>
      <c r="DD643" s="31"/>
      <c r="DE643" s="33">
        <f t="shared" si="183"/>
        <v>0.98315766396022064</v>
      </c>
      <c r="DF643" s="33">
        <f t="shared" si="184"/>
        <v>1.0071196358823693</v>
      </c>
      <c r="DG643" s="3"/>
      <c r="DH643" s="33">
        <f t="shared" si="185"/>
        <v>0.99993104430572477</v>
      </c>
      <c r="DI643" s="93">
        <f t="shared" si="186"/>
        <v>0.99139145530672346</v>
      </c>
      <c r="DJ643" s="3">
        <f t="shared" si="187"/>
        <v>0.99148045756470804</v>
      </c>
      <c r="DL643" s="90">
        <f t="shared" si="196"/>
        <v>0</v>
      </c>
      <c r="DM643" s="91">
        <f t="shared" si="194"/>
        <v>0</v>
      </c>
      <c r="DN643" s="89">
        <f>SUM(DM$9:DM643)*RLR</f>
        <v>120</v>
      </c>
      <c r="DO643" s="90">
        <f>DN643-SUM(DP$9:DP643)</f>
        <v>1.0223450922350281</v>
      </c>
      <c r="DP643" s="89">
        <f t="shared" si="195"/>
        <v>7.7255296642445258E-3</v>
      </c>
      <c r="DQ643" s="90">
        <f>SUM(DP$9:DP643)*RRF</f>
        <v>83.284358435435479</v>
      </c>
      <c r="DS643" s="2">
        <f t="shared" si="188"/>
        <v>1.5</v>
      </c>
      <c r="DT643" s="2">
        <f t="shared" si="189"/>
        <v>0.75</v>
      </c>
    </row>
    <row r="644" spans="90:124" x14ac:dyDescent="0.25">
      <c r="CL644" s="14">
        <f t="shared" si="190"/>
        <v>6.35</v>
      </c>
      <c r="CM644" s="59">
        <f>IF('Baseline model'!$B$4="AY",0,IFERROR(P*INDEX('UWYr writing pattern'!$C$4:$C$18,MATCH('Baseline model'!$CL644,'UWYr writing pattern'!$A$4:$A$18,0)) / 25,CM643))</f>
        <v>0</v>
      </c>
      <c r="CN644" s="36">
        <f t="shared" si="191"/>
        <v>6.7921358860547005E-3</v>
      </c>
      <c r="CP644" s="34">
        <f t="shared" si="192"/>
        <v>1.0343354141200052E-4</v>
      </c>
      <c r="CQ644" s="31">
        <f>SUM($CP$9:CP644)*RLR</f>
        <v>119.99184943693666</v>
      </c>
      <c r="CR644" s="32"/>
      <c r="CS644" s="36">
        <f>CQ644-SUM($CU$9:CU644)</f>
        <v>1.9978337193992246</v>
      </c>
      <c r="CU644" s="31">
        <f t="shared" si="193"/>
        <v>1.5096042310953664E-2</v>
      </c>
      <c r="CV644" s="36">
        <f>SUM($CU$9:CU644)*RRF</f>
        <v>82.595811002276207</v>
      </c>
      <c r="CW644" s="33"/>
      <c r="CX644" s="36">
        <f t="shared" si="178"/>
        <v>84.593644721675432</v>
      </c>
      <c r="CY644" s="33"/>
      <c r="CZ644" s="31">
        <f t="shared" si="179"/>
        <v>5.7053941442859477E-3</v>
      </c>
      <c r="DA644" s="31">
        <f t="shared" si="180"/>
        <v>1.3984836035794572</v>
      </c>
      <c r="DB644" s="31">
        <f t="shared" si="181"/>
        <v>1.4041889977237432</v>
      </c>
      <c r="DC644" s="31">
        <f t="shared" si="182"/>
        <v>-0.5936447216754317</v>
      </c>
      <c r="DD644" s="31"/>
      <c r="DE644" s="33">
        <f t="shared" si="183"/>
        <v>0.98328346431281199</v>
      </c>
      <c r="DF644" s="33">
        <f t="shared" si="184"/>
        <v>1.0070671990675646</v>
      </c>
      <c r="DG644" s="3"/>
      <c r="DH644" s="33">
        <f t="shared" si="185"/>
        <v>0.99993207864113887</v>
      </c>
      <c r="DI644" s="93">
        <f t="shared" si="186"/>
        <v>0.99145577788075867</v>
      </c>
      <c r="DJ644" s="3">
        <f t="shared" si="187"/>
        <v>0.99154435413297271</v>
      </c>
      <c r="DL644" s="90">
        <f t="shared" si="196"/>
        <v>0</v>
      </c>
      <c r="DM644" s="91">
        <f t="shared" si="194"/>
        <v>0</v>
      </c>
      <c r="DN644" s="89">
        <f>SUM(DM$9:DM644)*RLR</f>
        <v>120</v>
      </c>
      <c r="DO644" s="90">
        <f>DN644-SUM(DP$9:DP644)</f>
        <v>1.014677504043263</v>
      </c>
      <c r="DP644" s="89">
        <f t="shared" si="195"/>
        <v>7.6675881917627111E-3</v>
      </c>
      <c r="DQ644" s="90">
        <f>SUM(DP$9:DP644)*RRF</f>
        <v>83.289725747169712</v>
      </c>
      <c r="DS644" s="2">
        <f t="shared" si="188"/>
        <v>1.5</v>
      </c>
      <c r="DT644" s="2">
        <f t="shared" si="189"/>
        <v>0.75</v>
      </c>
    </row>
    <row r="645" spans="90:124" x14ac:dyDescent="0.25">
      <c r="CL645" s="14">
        <f t="shared" si="190"/>
        <v>6.36</v>
      </c>
      <c r="CM645" s="59">
        <f>IF('Baseline model'!$B$4="AY",0,IFERROR(P*INDEX('UWYr writing pattern'!$C$4:$C$18,MATCH('Baseline model'!$CL645,'UWYr writing pattern'!$A$4:$A$18,0)) / 25,CM644))</f>
        <v>0</v>
      </c>
      <c r="CN645" s="36">
        <f t="shared" si="191"/>
        <v>6.6902538477638801E-3</v>
      </c>
      <c r="CP645" s="34">
        <f t="shared" si="192"/>
        <v>1.0188203829082052E-4</v>
      </c>
      <c r="CQ645" s="31">
        <f>SUM($CP$9:CP645)*RLR</f>
        <v>119.9919716953826</v>
      </c>
      <c r="CR645" s="32"/>
      <c r="CS645" s="36">
        <f>CQ645-SUM($CU$9:CU645)</f>
        <v>1.9829722249496768</v>
      </c>
      <c r="CU645" s="31">
        <f t="shared" si="193"/>
        <v>1.4983752895494185E-2</v>
      </c>
      <c r="CV645" s="36">
        <f>SUM($CU$9:CU645)*RRF</f>
        <v>82.606299629303038</v>
      </c>
      <c r="CW645" s="33"/>
      <c r="CX645" s="36">
        <f t="shared" si="178"/>
        <v>84.589271854252715</v>
      </c>
      <c r="CY645" s="33"/>
      <c r="CZ645" s="31">
        <f t="shared" si="179"/>
        <v>5.6198132321216591E-3</v>
      </c>
      <c r="DA645" s="31">
        <f t="shared" si="180"/>
        <v>1.3880805574647737</v>
      </c>
      <c r="DB645" s="31">
        <f t="shared" si="181"/>
        <v>1.3937003706968953</v>
      </c>
      <c r="DC645" s="31">
        <f t="shared" si="182"/>
        <v>-0.58927185425271489</v>
      </c>
      <c r="DD645" s="31"/>
      <c r="DE645" s="33">
        <f t="shared" si="183"/>
        <v>0.9834083289202743</v>
      </c>
      <c r="DF645" s="33">
        <f t="shared" si="184"/>
        <v>1.007015141122056</v>
      </c>
      <c r="DG645" s="3"/>
      <c r="DH645" s="33">
        <f t="shared" si="185"/>
        <v>0.9999330974615217</v>
      </c>
      <c r="DI645" s="93">
        <f t="shared" si="186"/>
        <v>0.99151961984004677</v>
      </c>
      <c r="DJ645" s="3">
        <f t="shared" si="187"/>
        <v>0.99160777147697543</v>
      </c>
      <c r="DL645" s="90">
        <f t="shared" si="196"/>
        <v>0</v>
      </c>
      <c r="DM645" s="91">
        <f t="shared" si="194"/>
        <v>0</v>
      </c>
      <c r="DN645" s="89">
        <f>SUM(DM$9:DM645)*RLR</f>
        <v>120</v>
      </c>
      <c r="DO645" s="90">
        <f>DN645-SUM(DP$9:DP645)</f>
        <v>1.0070674227629439</v>
      </c>
      <c r="DP645" s="89">
        <f t="shared" si="195"/>
        <v>7.6100812803244723E-3</v>
      </c>
      <c r="DQ645" s="90">
        <f>SUM(DP$9:DP645)*RRF</f>
        <v>83.295052804065932</v>
      </c>
      <c r="DS645" s="2">
        <f t="shared" si="188"/>
        <v>1.5</v>
      </c>
      <c r="DT645" s="2">
        <f t="shared" si="189"/>
        <v>0.75</v>
      </c>
    </row>
    <row r="646" spans="90:124" x14ac:dyDescent="0.25">
      <c r="CL646" s="14">
        <f t="shared" si="190"/>
        <v>6.37</v>
      </c>
      <c r="CM646" s="59">
        <f>IF('Baseline model'!$B$4="AY",0,IFERROR(P*INDEX('UWYr writing pattern'!$C$4:$C$18,MATCH('Baseline model'!$CL646,'UWYr writing pattern'!$A$4:$A$18,0)) / 25,CM645))</f>
        <v>0</v>
      </c>
      <c r="CN646" s="36">
        <f t="shared" si="191"/>
        <v>6.5899000400474221E-3</v>
      </c>
      <c r="CP646" s="34">
        <f t="shared" si="192"/>
        <v>1.003538077164582E-4</v>
      </c>
      <c r="CQ646" s="31">
        <f>SUM($CP$9:CP646)*RLR</f>
        <v>119.99209211995186</v>
      </c>
      <c r="CR646" s="32"/>
      <c r="CS646" s="36">
        <f>CQ646-SUM($CU$9:CU646)</f>
        <v>1.9682203578318109</v>
      </c>
      <c r="CU646" s="31">
        <f t="shared" si="193"/>
        <v>1.4872291687122577E-2</v>
      </c>
      <c r="CV646" s="36">
        <f>SUM($CU$9:CU646)*RRF</f>
        <v>82.616710233484028</v>
      </c>
      <c r="CW646" s="33"/>
      <c r="CX646" s="36">
        <f t="shared" si="178"/>
        <v>84.584930591315839</v>
      </c>
      <c r="CY646" s="33"/>
      <c r="CZ646" s="31">
        <f t="shared" si="179"/>
        <v>5.5355160336398338E-3</v>
      </c>
      <c r="DA646" s="31">
        <f t="shared" si="180"/>
        <v>1.3777542504822675</v>
      </c>
      <c r="DB646" s="31">
        <f t="shared" si="181"/>
        <v>1.3832897665159074</v>
      </c>
      <c r="DC646" s="31">
        <f t="shared" si="182"/>
        <v>-0.58493059131583891</v>
      </c>
      <c r="DD646" s="31"/>
      <c r="DE646" s="33">
        <f t="shared" si="183"/>
        <v>0.98353226468433363</v>
      </c>
      <c r="DF646" s="33">
        <f t="shared" si="184"/>
        <v>1.0069634594204266</v>
      </c>
      <c r="DG646" s="3"/>
      <c r="DH646" s="33">
        <f t="shared" si="185"/>
        <v>0.9999341009995989</v>
      </c>
      <c r="DI646" s="93">
        <f t="shared" si="186"/>
        <v>0.99158298477571472</v>
      </c>
      <c r="DJ646" s="3">
        <f t="shared" si="187"/>
        <v>0.99167071319089806</v>
      </c>
      <c r="DL646" s="90">
        <f t="shared" si="196"/>
        <v>0</v>
      </c>
      <c r="DM646" s="91">
        <f t="shared" si="194"/>
        <v>0</v>
      </c>
      <c r="DN646" s="89">
        <f>SUM(DM$9:DM646)*RLR</f>
        <v>120</v>
      </c>
      <c r="DO646" s="90">
        <f>DN646-SUM(DP$9:DP646)</f>
        <v>0.99951441709222877</v>
      </c>
      <c r="DP646" s="89">
        <f t="shared" si="195"/>
        <v>7.5530056707220792E-3</v>
      </c>
      <c r="DQ646" s="90">
        <f>SUM(DP$9:DP646)*RRF</f>
        <v>83.30033990803544</v>
      </c>
      <c r="DS646" s="2">
        <f t="shared" si="188"/>
        <v>1.5</v>
      </c>
      <c r="DT646" s="2">
        <f t="shared" si="189"/>
        <v>0.75</v>
      </c>
    </row>
    <row r="647" spans="90:124" x14ac:dyDescent="0.25">
      <c r="CL647" s="14">
        <f t="shared" si="190"/>
        <v>6.38</v>
      </c>
      <c r="CM647" s="59">
        <f>IF('Baseline model'!$B$4="AY",0,IFERROR(P*INDEX('UWYr writing pattern'!$C$4:$C$18,MATCH('Baseline model'!$CL647,'UWYr writing pattern'!$A$4:$A$18,0)) / 25,CM646))</f>
        <v>0</v>
      </c>
      <c r="CN647" s="36">
        <f t="shared" si="191"/>
        <v>6.4910515394467107E-3</v>
      </c>
      <c r="CP647" s="34">
        <f t="shared" si="192"/>
        <v>9.8848500600711328E-5</v>
      </c>
      <c r="CQ647" s="31">
        <f>SUM($CP$9:CP647)*RLR</f>
        <v>119.99221073815258</v>
      </c>
      <c r="CR647" s="32"/>
      <c r="CS647" s="36">
        <f>CQ647-SUM($CU$9:CU647)</f>
        <v>1.9535773233487816</v>
      </c>
      <c r="CU647" s="31">
        <f t="shared" si="193"/>
        <v>1.4761652683738581E-2</v>
      </c>
      <c r="CV647" s="36">
        <f>SUM($CU$9:CU647)*RRF</f>
        <v>82.627043390362658</v>
      </c>
      <c r="CW647" s="33"/>
      <c r="CX647" s="36">
        <f t="shared" si="178"/>
        <v>84.58062071371144</v>
      </c>
      <c r="CY647" s="33"/>
      <c r="CZ647" s="31">
        <f t="shared" si="179"/>
        <v>5.4524832931352367E-3</v>
      </c>
      <c r="DA647" s="31">
        <f t="shared" si="180"/>
        <v>1.367504126344147</v>
      </c>
      <c r="DB647" s="31">
        <f t="shared" si="181"/>
        <v>1.3729566096372823</v>
      </c>
      <c r="DC647" s="31">
        <f t="shared" si="182"/>
        <v>-0.58062071371143986</v>
      </c>
      <c r="DD647" s="31"/>
      <c r="DE647" s="33">
        <f t="shared" si="183"/>
        <v>0.98365527845669831</v>
      </c>
      <c r="DF647" s="33">
        <f t="shared" si="184"/>
        <v>1.0069121513537076</v>
      </c>
      <c r="DG647" s="3"/>
      <c r="DH647" s="33">
        <f t="shared" si="185"/>
        <v>0.99993508948460486</v>
      </c>
      <c r="DI647" s="93">
        <f t="shared" si="186"/>
        <v>0.99164587625205713</v>
      </c>
      <c r="DJ647" s="3">
        <f t="shared" si="187"/>
        <v>0.99173318284196643</v>
      </c>
      <c r="DL647" s="90">
        <f t="shared" si="196"/>
        <v>0</v>
      </c>
      <c r="DM647" s="91">
        <f t="shared" si="194"/>
        <v>0</v>
      </c>
      <c r="DN647" s="89">
        <f>SUM(DM$9:DM647)*RLR</f>
        <v>120</v>
      </c>
      <c r="DO647" s="90">
        <f>DN647-SUM(DP$9:DP647)</f>
        <v>0.99201805896403528</v>
      </c>
      <c r="DP647" s="89">
        <f t="shared" si="195"/>
        <v>7.4963581281917158E-3</v>
      </c>
      <c r="DQ647" s="90">
        <f>SUM(DP$9:DP647)*RRF</f>
        <v>83.305587358725177</v>
      </c>
      <c r="DS647" s="2">
        <f t="shared" si="188"/>
        <v>1.5</v>
      </c>
      <c r="DT647" s="2">
        <f t="shared" si="189"/>
        <v>0.75</v>
      </c>
    </row>
    <row r="648" spans="90:124" x14ac:dyDescent="0.25">
      <c r="CL648" s="14">
        <f t="shared" si="190"/>
        <v>6.39</v>
      </c>
      <c r="CM648" s="59">
        <f>IF('Baseline model'!$B$4="AY",0,IFERROR(P*INDEX('UWYr writing pattern'!$C$4:$C$18,MATCH('Baseline model'!$CL648,'UWYr writing pattern'!$A$4:$A$18,0)) / 25,CM647))</f>
        <v>0</v>
      </c>
      <c r="CN648" s="36">
        <f t="shared" si="191"/>
        <v>6.3936857663550103E-3</v>
      </c>
      <c r="CP648" s="34">
        <f t="shared" si="192"/>
        <v>9.7365773091700656E-5</v>
      </c>
      <c r="CQ648" s="31">
        <f>SUM($CP$9:CP648)*RLR</f>
        <v>119.99232757708029</v>
      </c>
      <c r="CR648" s="32"/>
      <c r="CS648" s="36">
        <f>CQ648-SUM($CU$9:CU648)</f>
        <v>1.9390423323513772</v>
      </c>
      <c r="CU648" s="31">
        <f t="shared" si="193"/>
        <v>1.4651829925115862E-2</v>
      </c>
      <c r="CV648" s="36">
        <f>SUM($CU$9:CU648)*RRF</f>
        <v>82.637299671310231</v>
      </c>
      <c r="CW648" s="33"/>
      <c r="CX648" s="36">
        <f t="shared" si="178"/>
        <v>84.576342003661608</v>
      </c>
      <c r="CY648" s="33"/>
      <c r="CZ648" s="31">
        <f t="shared" si="179"/>
        <v>5.3706960437382087E-3</v>
      </c>
      <c r="DA648" s="31">
        <f t="shared" si="180"/>
        <v>1.3573296326459641</v>
      </c>
      <c r="DB648" s="31">
        <f t="shared" si="181"/>
        <v>1.3627003286897024</v>
      </c>
      <c r="DC648" s="31">
        <f t="shared" si="182"/>
        <v>-0.57634200366160826</v>
      </c>
      <c r="DD648" s="31"/>
      <c r="DE648" s="33">
        <f t="shared" si="183"/>
        <v>0.98377737703940749</v>
      </c>
      <c r="DF648" s="33">
        <f t="shared" si="184"/>
        <v>1.0068612143293048</v>
      </c>
      <c r="DG648" s="3"/>
      <c r="DH648" s="33">
        <f t="shared" si="185"/>
        <v>0.99993606314233574</v>
      </c>
      <c r="DI648" s="93">
        <f t="shared" si="186"/>
        <v>0.99170829780673586</v>
      </c>
      <c r="DJ648" s="3">
        <f t="shared" si="187"/>
        <v>0.99179518397065147</v>
      </c>
      <c r="DL648" s="90">
        <f t="shared" si="196"/>
        <v>0</v>
      </c>
      <c r="DM648" s="91">
        <f t="shared" si="194"/>
        <v>0</v>
      </c>
      <c r="DN648" s="89">
        <f>SUM(DM$9:DM648)*RLR</f>
        <v>120</v>
      </c>
      <c r="DO648" s="90">
        <f>DN648-SUM(DP$9:DP648)</f>
        <v>0.98457792352181173</v>
      </c>
      <c r="DP648" s="89">
        <f t="shared" si="195"/>
        <v>7.4401354422302651E-3</v>
      </c>
      <c r="DQ648" s="90">
        <f>SUM(DP$9:DP648)*RRF</f>
        <v>83.310795453534723</v>
      </c>
      <c r="DS648" s="2">
        <f t="shared" si="188"/>
        <v>1.5</v>
      </c>
      <c r="DT648" s="2">
        <f t="shared" si="189"/>
        <v>0.75</v>
      </c>
    </row>
    <row r="649" spans="90:124" x14ac:dyDescent="0.25">
      <c r="CL649" s="14">
        <f t="shared" si="190"/>
        <v>6.4</v>
      </c>
      <c r="CM649" s="59">
        <f>IF('Baseline model'!$B$4="AY",0,IFERROR(P*INDEX('UWYr writing pattern'!$C$4:$C$18,MATCH('Baseline model'!$CL649,'UWYr writing pattern'!$A$4:$A$18,0)) / 25,CM648))</f>
        <v>0</v>
      </c>
      <c r="CN649" s="36">
        <f t="shared" si="191"/>
        <v>6.2977804798596852E-3</v>
      </c>
      <c r="CP649" s="34">
        <f t="shared" si="192"/>
        <v>9.5905286495325155E-5</v>
      </c>
      <c r="CQ649" s="31">
        <f>SUM($CP$9:CP649)*RLR</f>
        <v>119.99244266342409</v>
      </c>
      <c r="CR649" s="32"/>
      <c r="CS649" s="36">
        <f>CQ649-SUM($CU$9:CU649)</f>
        <v>1.9246146012025349</v>
      </c>
      <c r="CU649" s="31">
        <f t="shared" si="193"/>
        <v>1.454281749263533E-2</v>
      </c>
      <c r="CV649" s="36">
        <f>SUM($CU$9:CU649)*RRF</f>
        <v>82.647479643555087</v>
      </c>
      <c r="CW649" s="33"/>
      <c r="CX649" s="36">
        <f t="shared" ref="CX649:CX712" si="197">CS649+CV649</f>
        <v>84.572094244757622</v>
      </c>
      <c r="CY649" s="33"/>
      <c r="CZ649" s="31">
        <f t="shared" ref="CZ649:CZ712" si="198" xml:space="preserve"> CN649*RLR*RRF</f>
        <v>5.2901356030821351E-3</v>
      </c>
      <c r="DA649" s="31">
        <f t="shared" ref="DA649:DA712" si="199">CS649*RRF</f>
        <v>1.3472302208417744</v>
      </c>
      <c r="DB649" s="31">
        <f t="shared" ref="DB649:DB712" si="200">CZ649+DA649</f>
        <v>1.3525203564448565</v>
      </c>
      <c r="DC649" s="31">
        <f t="shared" ref="DC649:DC712" si="201">P*RLR*RRF - CX649</f>
        <v>-0.57209424475762205</v>
      </c>
      <c r="DD649" s="31"/>
      <c r="DE649" s="33">
        <f t="shared" ref="DE649:DE712" si="202">CV649/(P*RLR*RRF)</f>
        <v>0.98389856718517965</v>
      </c>
      <c r="DF649" s="33">
        <f t="shared" ref="DF649:DF712" si="203">CX649/(P*RLR*RRF)</f>
        <v>1.0068106457709241</v>
      </c>
      <c r="DG649" s="3"/>
      <c r="DH649" s="33">
        <f t="shared" ref="DH649:DH712" si="204">CQ649/(P*RLR)</f>
        <v>0.99993702219520075</v>
      </c>
      <c r="DI649" s="93">
        <f t="shared" ref="DI649:DI712" si="205">(1-EXP(-CL649*kp))</f>
        <v>0.99177025295097998</v>
      </c>
      <c r="DJ649" s="3">
        <f t="shared" ref="DJ649:DJ712" si="206">DQ649/(P*RLR*RRF)</f>
        <v>0.99185672009087167</v>
      </c>
      <c r="DL649" s="90">
        <f t="shared" si="196"/>
        <v>0</v>
      </c>
      <c r="DM649" s="91">
        <f t="shared" si="194"/>
        <v>0</v>
      </c>
      <c r="DN649" s="89">
        <f>SUM(DM$9:DM649)*RLR</f>
        <v>120</v>
      </c>
      <c r="DO649" s="90">
        <f>DN649-SUM(DP$9:DP649)</f>
        <v>0.97719358909539267</v>
      </c>
      <c r="DP649" s="89">
        <f t="shared" si="195"/>
        <v>7.3843344264135878E-3</v>
      </c>
      <c r="DQ649" s="90">
        <f>SUM(DP$9:DP649)*RRF</f>
        <v>83.315964487633224</v>
      </c>
      <c r="DS649" s="2">
        <f t="shared" ref="DS649:DS712" si="207">ker</f>
        <v>1.5</v>
      </c>
      <c r="DT649" s="2">
        <f t="shared" ref="DT649:DT712" si="208">kp</f>
        <v>0.75</v>
      </c>
    </row>
    <row r="650" spans="90:124" x14ac:dyDescent="0.25">
      <c r="CL650" s="14">
        <f t="shared" ref="CL650:CL713" si="209">ROUND(CL649+delt.t,3)</f>
        <v>6.41</v>
      </c>
      <c r="CM650" s="59">
        <f>IF('Baseline model'!$B$4="AY",0,IFERROR(P*INDEX('UWYr writing pattern'!$C$4:$C$18,MATCH('Baseline model'!$CL650,'UWYr writing pattern'!$A$4:$A$18,0)) / 25,CM649))</f>
        <v>0</v>
      </c>
      <c r="CN650" s="36">
        <f t="shared" ref="CN650:CN713" si="210">CN649-CP650+CM650</f>
        <v>6.2033137726617898E-3</v>
      </c>
      <c r="CP650" s="34">
        <f t="shared" ref="CP650:CP713" si="211">CN649*ker*delt.t</f>
        <v>9.4466707197895269E-5</v>
      </c>
      <c r="CQ650" s="31">
        <f>SUM($CP$9:CP650)*RLR</f>
        <v>119.99255602347272</v>
      </c>
      <c r="CR650" s="32"/>
      <c r="CS650" s="36">
        <f>CQ650-SUM($CU$9:CU650)</f>
        <v>1.9102933517421405</v>
      </c>
      <c r="CU650" s="31">
        <f t="shared" ref="CU650:CU713" si="212">CS649*kp*delt.t</f>
        <v>1.4434609509019012E-2</v>
      </c>
      <c r="CV650" s="36">
        <f>SUM($CU$9:CU650)*RRF</f>
        <v>82.657583870211397</v>
      </c>
      <c r="CW650" s="33"/>
      <c r="CX650" s="36">
        <f t="shared" si="197"/>
        <v>84.567877221953538</v>
      </c>
      <c r="CY650" s="33"/>
      <c r="CZ650" s="31">
        <f t="shared" si="198"/>
        <v>5.2107835690359027E-3</v>
      </c>
      <c r="DA650" s="31">
        <f t="shared" si="199"/>
        <v>1.3372053462194984</v>
      </c>
      <c r="DB650" s="31">
        <f t="shared" si="200"/>
        <v>1.3424161297885342</v>
      </c>
      <c r="DC650" s="31">
        <f t="shared" si="201"/>
        <v>-0.56787722195353751</v>
      </c>
      <c r="DD650" s="31"/>
      <c r="DE650" s="33">
        <f t="shared" si="202"/>
        <v>0.9840188555977547</v>
      </c>
      <c r="DF650" s="33">
        <f t="shared" si="203"/>
        <v>1.0067604431184944</v>
      </c>
      <c r="DG650" s="3"/>
      <c r="DH650" s="33">
        <f t="shared" si="204"/>
        <v>0.99993796686227265</v>
      </c>
      <c r="DI650" s="93">
        <f t="shared" si="205"/>
        <v>0.99183174516978256</v>
      </c>
      <c r="DJ650" s="3">
        <f t="shared" si="206"/>
        <v>0.99191779469019015</v>
      </c>
      <c r="DL650" s="90">
        <f t="shared" si="196"/>
        <v>0</v>
      </c>
      <c r="DM650" s="91">
        <f t="shared" ref="DM650:DM713" si="213">DL649*P*delt.t</f>
        <v>0</v>
      </c>
      <c r="DN650" s="89">
        <f>SUM(DM$9:DM650)*RLR</f>
        <v>120</v>
      </c>
      <c r="DO650" s="90">
        <f>DN650-SUM(DP$9:DP650)</f>
        <v>0.96986463717718152</v>
      </c>
      <c r="DP650" s="89">
        <f t="shared" ref="DP650:DP713" si="214">DO649*kp*delt.t</f>
        <v>7.3289519182154449E-3</v>
      </c>
      <c r="DQ650" s="90">
        <f>SUM(DP$9:DP650)*RRF</f>
        <v>83.32109475397597</v>
      </c>
      <c r="DS650" s="2">
        <f t="shared" si="207"/>
        <v>1.5</v>
      </c>
      <c r="DT650" s="2">
        <f t="shared" si="208"/>
        <v>0.75</v>
      </c>
    </row>
    <row r="651" spans="90:124" x14ac:dyDescent="0.25">
      <c r="CL651" s="14">
        <f t="shared" si="209"/>
        <v>6.42</v>
      </c>
      <c r="CM651" s="59">
        <f>IF('Baseline model'!$B$4="AY",0,IFERROR(P*INDEX('UWYr writing pattern'!$C$4:$C$18,MATCH('Baseline model'!$CL651,'UWYr writing pattern'!$A$4:$A$18,0)) / 25,CM650))</f>
        <v>0</v>
      </c>
      <c r="CN651" s="36">
        <f t="shared" si="210"/>
        <v>6.1102640660718631E-3</v>
      </c>
      <c r="CP651" s="34">
        <f t="shared" si="211"/>
        <v>9.3049706589926851E-5</v>
      </c>
      <c r="CQ651" s="31">
        <f>SUM($CP$9:CP651)*RLR</f>
        <v>119.99266768312063</v>
      </c>
      <c r="CR651" s="32"/>
      <c r="CS651" s="36">
        <f>CQ651-SUM($CU$9:CU651)</f>
        <v>1.8960778112519847</v>
      </c>
      <c r="CU651" s="31">
        <f t="shared" si="212"/>
        <v>1.4327200138066055E-2</v>
      </c>
      <c r="CV651" s="36">
        <f>SUM($CU$9:CU651)*RRF</f>
        <v>82.667612910308051</v>
      </c>
      <c r="CW651" s="33"/>
      <c r="CX651" s="36">
        <f t="shared" si="197"/>
        <v>84.563690721560036</v>
      </c>
      <c r="CY651" s="33"/>
      <c r="CZ651" s="31">
        <f t="shared" si="198"/>
        <v>5.1326218155003647E-3</v>
      </c>
      <c r="DA651" s="31">
        <f t="shared" si="199"/>
        <v>1.3272544678763891</v>
      </c>
      <c r="DB651" s="31">
        <f t="shared" si="200"/>
        <v>1.3323870896918895</v>
      </c>
      <c r="DC651" s="31">
        <f t="shared" si="201"/>
        <v>-0.56369072156003597</v>
      </c>
      <c r="DD651" s="31"/>
      <c r="DE651" s="33">
        <f t="shared" si="202"/>
        <v>0.98413824893223867</v>
      </c>
      <c r="DF651" s="33">
        <f t="shared" si="203"/>
        <v>1.0067106038280957</v>
      </c>
      <c r="DG651" s="3"/>
      <c r="DH651" s="33">
        <f t="shared" si="204"/>
        <v>0.99993889735933861</v>
      </c>
      <c r="DI651" s="93">
        <f t="shared" si="205"/>
        <v>0.99189277792209729</v>
      </c>
      <c r="DJ651" s="3">
        <f t="shared" si="206"/>
        <v>0.99197841123001373</v>
      </c>
      <c r="DL651" s="90">
        <f t="shared" ref="DL651:DL714" si="215">DL650-DM651+CM651</f>
        <v>0</v>
      </c>
      <c r="DM651" s="91">
        <f t="shared" si="213"/>
        <v>0</v>
      </c>
      <c r="DN651" s="89">
        <f>SUM(DM$9:DM651)*RLR</f>
        <v>120</v>
      </c>
      <c r="DO651" s="90">
        <f>DN651-SUM(DP$9:DP651)</f>
        <v>0.9625906523983474</v>
      </c>
      <c r="DP651" s="89">
        <f t="shared" si="214"/>
        <v>7.2739847788288615E-3</v>
      </c>
      <c r="DQ651" s="90">
        <f>SUM(DP$9:DP651)*RRF</f>
        <v>83.326186543321157</v>
      </c>
      <c r="DS651" s="2">
        <f t="shared" si="207"/>
        <v>1.5</v>
      </c>
      <c r="DT651" s="2">
        <f t="shared" si="208"/>
        <v>0.75</v>
      </c>
    </row>
    <row r="652" spans="90:124" x14ac:dyDescent="0.25">
      <c r="CL652" s="14">
        <f t="shared" si="209"/>
        <v>6.43</v>
      </c>
      <c r="CM652" s="59">
        <f>IF('Baseline model'!$B$4="AY",0,IFERROR(P*INDEX('UWYr writing pattern'!$C$4:$C$18,MATCH('Baseline model'!$CL652,'UWYr writing pattern'!$A$4:$A$18,0)) / 25,CM651))</f>
        <v>0</v>
      </c>
      <c r="CN652" s="36">
        <f t="shared" si="210"/>
        <v>6.018610105080785E-3</v>
      </c>
      <c r="CP652" s="34">
        <f t="shared" si="211"/>
        <v>9.1653960991077945E-5</v>
      </c>
      <c r="CQ652" s="31">
        <f>SUM($CP$9:CP652)*RLR</f>
        <v>119.99277766787382</v>
      </c>
      <c r="CR652" s="32"/>
      <c r="CS652" s="36">
        <f>CQ652-SUM($CU$9:CU652)</f>
        <v>1.8819672124207898</v>
      </c>
      <c r="CU652" s="31">
        <f t="shared" si="212"/>
        <v>1.4220583584389886E-2</v>
      </c>
      <c r="CV652" s="36">
        <f>SUM($CU$9:CU652)*RRF</f>
        <v>82.677567318817125</v>
      </c>
      <c r="CW652" s="33"/>
      <c r="CX652" s="36">
        <f t="shared" si="197"/>
        <v>84.559534531237915</v>
      </c>
      <c r="CY652" s="33"/>
      <c r="CZ652" s="31">
        <f t="shared" si="198"/>
        <v>5.0556324882678584E-3</v>
      </c>
      <c r="DA652" s="31">
        <f t="shared" si="199"/>
        <v>1.3173770486945529</v>
      </c>
      <c r="DB652" s="31">
        <f t="shared" si="200"/>
        <v>1.3224326811828206</v>
      </c>
      <c r="DC652" s="31">
        <f t="shared" si="201"/>
        <v>-0.55953453123791519</v>
      </c>
      <c r="DD652" s="31"/>
      <c r="DE652" s="33">
        <f t="shared" si="202"/>
        <v>0.98425675379544197</v>
      </c>
      <c r="DF652" s="33">
        <f t="shared" si="203"/>
        <v>1.00666112537188</v>
      </c>
      <c r="DG652" s="3"/>
      <c r="DH652" s="33">
        <f t="shared" si="204"/>
        <v>0.99993981389894848</v>
      </c>
      <c r="DI652" s="93">
        <f t="shared" si="205"/>
        <v>0.9919533546410324</v>
      </c>
      <c r="DJ652" s="3">
        <f t="shared" si="206"/>
        <v>0.99203857314578858</v>
      </c>
      <c r="DL652" s="90">
        <f t="shared" si="215"/>
        <v>0</v>
      </c>
      <c r="DM652" s="91">
        <f t="shared" si="213"/>
        <v>0</v>
      </c>
      <c r="DN652" s="89">
        <f>SUM(DM$9:DM652)*RLR</f>
        <v>120</v>
      </c>
      <c r="DO652" s="90">
        <f>DN652-SUM(DP$9:DP652)</f>
        <v>0.95537122250536299</v>
      </c>
      <c r="DP652" s="89">
        <f t="shared" si="214"/>
        <v>7.219429892987606E-3</v>
      </c>
      <c r="DQ652" s="90">
        <f>SUM(DP$9:DP652)*RRF</f>
        <v>83.331240144246237</v>
      </c>
      <c r="DS652" s="2">
        <f t="shared" si="207"/>
        <v>1.5</v>
      </c>
      <c r="DT652" s="2">
        <f t="shared" si="208"/>
        <v>0.75</v>
      </c>
    </row>
    <row r="653" spans="90:124" x14ac:dyDescent="0.25">
      <c r="CL653" s="14">
        <f t="shared" si="209"/>
        <v>6.44</v>
      </c>
      <c r="CM653" s="59">
        <f>IF('Baseline model'!$B$4="AY",0,IFERROR(P*INDEX('UWYr writing pattern'!$C$4:$C$18,MATCH('Baseline model'!$CL653,'UWYr writing pattern'!$A$4:$A$18,0)) / 25,CM652))</f>
        <v>0</v>
      </c>
      <c r="CN653" s="36">
        <f t="shared" si="210"/>
        <v>5.9283309535045729E-3</v>
      </c>
      <c r="CP653" s="34">
        <f t="shared" si="211"/>
        <v>9.0279151576211781E-5</v>
      </c>
      <c r="CQ653" s="31">
        <f>SUM($CP$9:CP653)*RLR</f>
        <v>119.99288600285571</v>
      </c>
      <c r="CR653" s="32"/>
      <c r="CS653" s="36">
        <f>CQ653-SUM($CU$9:CU653)</f>
        <v>1.8679607933095213</v>
      </c>
      <c r="CU653" s="31">
        <f t="shared" si="212"/>
        <v>1.4114754093155924E-2</v>
      </c>
      <c r="CV653" s="36">
        <f>SUM($CU$9:CU653)*RRF</f>
        <v>82.68744764668233</v>
      </c>
      <c r="CW653" s="33"/>
      <c r="CX653" s="36">
        <f t="shared" si="197"/>
        <v>84.555408439991851</v>
      </c>
      <c r="CY653" s="33"/>
      <c r="CZ653" s="31">
        <f t="shared" si="198"/>
        <v>4.979798000943841E-3</v>
      </c>
      <c r="DA653" s="31">
        <f t="shared" si="199"/>
        <v>1.3075725553166648</v>
      </c>
      <c r="DB653" s="31">
        <f t="shared" si="200"/>
        <v>1.3125523533176087</v>
      </c>
      <c r="DC653" s="31">
        <f t="shared" si="201"/>
        <v>-0.55540843999185086</v>
      </c>
      <c r="DD653" s="31"/>
      <c r="DE653" s="33">
        <f t="shared" si="202"/>
        <v>0.98437437674621819</v>
      </c>
      <c r="DF653" s="33">
        <f t="shared" si="203"/>
        <v>1.0066120052379983</v>
      </c>
      <c r="DG653" s="3"/>
      <c r="DH653" s="33">
        <f t="shared" si="204"/>
        <v>0.99994071669046425</v>
      </c>
      <c r="DI653" s="93">
        <f t="shared" si="205"/>
        <v>0.99201347873404455</v>
      </c>
      <c r="DJ653" s="3">
        <f t="shared" si="206"/>
        <v>0.99209828384719523</v>
      </c>
      <c r="DL653" s="90">
        <f t="shared" si="215"/>
        <v>0</v>
      </c>
      <c r="DM653" s="91">
        <f t="shared" si="213"/>
        <v>0</v>
      </c>
      <c r="DN653" s="89">
        <f>SUM(DM$9:DM653)*RLR</f>
        <v>120</v>
      </c>
      <c r="DO653" s="90">
        <f>DN653-SUM(DP$9:DP653)</f>
        <v>0.94820593833657085</v>
      </c>
      <c r="DP653" s="89">
        <f t="shared" si="214"/>
        <v>7.1652841687902223E-3</v>
      </c>
      <c r="DQ653" s="90">
        <f>SUM(DP$9:DP653)*RRF</f>
        <v>83.336255843164395</v>
      </c>
      <c r="DS653" s="2">
        <f t="shared" si="207"/>
        <v>1.5</v>
      </c>
      <c r="DT653" s="2">
        <f t="shared" si="208"/>
        <v>0.75</v>
      </c>
    </row>
    <row r="654" spans="90:124" x14ac:dyDescent="0.25">
      <c r="CL654" s="14">
        <f t="shared" si="209"/>
        <v>6.45</v>
      </c>
      <c r="CM654" s="59">
        <f>IF('Baseline model'!$B$4="AY",0,IFERROR(P*INDEX('UWYr writing pattern'!$C$4:$C$18,MATCH('Baseline model'!$CL654,'UWYr writing pattern'!$A$4:$A$18,0)) / 25,CM653))</f>
        <v>0</v>
      </c>
      <c r="CN654" s="36">
        <f t="shared" si="210"/>
        <v>5.8394059892020039E-3</v>
      </c>
      <c r="CP654" s="34">
        <f t="shared" si="211"/>
        <v>8.89249643025686E-5</v>
      </c>
      <c r="CQ654" s="31">
        <f>SUM($CP$9:CP654)*RLR</f>
        <v>119.99299271281288</v>
      </c>
      <c r="CR654" s="32"/>
      <c r="CS654" s="36">
        <f>CQ654-SUM($CU$9:CU654)</f>
        <v>1.8540577973168695</v>
      </c>
      <c r="CU654" s="31">
        <f t="shared" si="212"/>
        <v>1.400970594982141E-2</v>
      </c>
      <c r="CV654" s="36">
        <f>SUM($CU$9:CU654)*RRF</f>
        <v>82.697254440847203</v>
      </c>
      <c r="CW654" s="33"/>
      <c r="CX654" s="36">
        <f t="shared" si="197"/>
        <v>84.551312238164073</v>
      </c>
      <c r="CY654" s="33"/>
      <c r="CZ654" s="31">
        <f t="shared" si="198"/>
        <v>4.9051010309296827E-3</v>
      </c>
      <c r="DA654" s="31">
        <f t="shared" si="199"/>
        <v>1.2978404581218086</v>
      </c>
      <c r="DB654" s="31">
        <f t="shared" si="200"/>
        <v>1.3027455591527384</v>
      </c>
      <c r="DC654" s="31">
        <f t="shared" si="201"/>
        <v>-0.55131223816407271</v>
      </c>
      <c r="DD654" s="31"/>
      <c r="DE654" s="33">
        <f t="shared" si="202"/>
        <v>0.98449112429579999</v>
      </c>
      <c r="DF654" s="33">
        <f t="shared" si="203"/>
        <v>1.0065632409305247</v>
      </c>
      <c r="DG654" s="3"/>
      <c r="DH654" s="33">
        <f t="shared" si="204"/>
        <v>0.99994160594010728</v>
      </c>
      <c r="DI654" s="93">
        <f t="shared" si="205"/>
        <v>0.99207315358312953</v>
      </c>
      <c r="DJ654" s="3">
        <f t="shared" si="206"/>
        <v>0.99215754671834111</v>
      </c>
      <c r="DL654" s="90">
        <f t="shared" si="215"/>
        <v>0</v>
      </c>
      <c r="DM654" s="91">
        <f t="shared" si="213"/>
        <v>0</v>
      </c>
      <c r="DN654" s="89">
        <f>SUM(DM$9:DM654)*RLR</f>
        <v>120</v>
      </c>
      <c r="DO654" s="90">
        <f>DN654-SUM(DP$9:DP654)</f>
        <v>0.94109439379904813</v>
      </c>
      <c r="DP654" s="89">
        <f t="shared" si="214"/>
        <v>7.1115445375242812E-3</v>
      </c>
      <c r="DQ654" s="90">
        <f>SUM(DP$9:DP654)*RRF</f>
        <v>83.341233924340656</v>
      </c>
      <c r="DS654" s="2">
        <f t="shared" si="207"/>
        <v>1.5</v>
      </c>
      <c r="DT654" s="2">
        <f t="shared" si="208"/>
        <v>0.75</v>
      </c>
    </row>
    <row r="655" spans="90:124" x14ac:dyDescent="0.25">
      <c r="CL655" s="14">
        <f t="shared" si="209"/>
        <v>6.46</v>
      </c>
      <c r="CM655" s="59">
        <f>IF('Baseline model'!$B$4="AY",0,IFERROR(P*INDEX('UWYr writing pattern'!$C$4:$C$18,MATCH('Baseline model'!$CL655,'UWYr writing pattern'!$A$4:$A$18,0)) / 25,CM654))</f>
        <v>0</v>
      </c>
      <c r="CN655" s="36">
        <f t="shared" si="210"/>
        <v>5.751814899363974E-3</v>
      </c>
      <c r="CP655" s="34">
        <f t="shared" si="211"/>
        <v>8.7591089838030063E-5</v>
      </c>
      <c r="CQ655" s="31">
        <f>SUM($CP$9:CP655)*RLR</f>
        <v>119.99309782212069</v>
      </c>
      <c r="CR655" s="32"/>
      <c r="CS655" s="36">
        <f>CQ655-SUM($CU$9:CU655)</f>
        <v>1.8402574731448027</v>
      </c>
      <c r="CU655" s="31">
        <f t="shared" si="212"/>
        <v>1.3905433479876522E-2</v>
      </c>
      <c r="CV655" s="36">
        <f>SUM($CU$9:CU655)*RRF</f>
        <v>82.70698824428311</v>
      </c>
      <c r="CW655" s="33"/>
      <c r="CX655" s="36">
        <f t="shared" si="197"/>
        <v>84.547245717427913</v>
      </c>
      <c r="CY655" s="33"/>
      <c r="CZ655" s="31">
        <f t="shared" si="198"/>
        <v>4.8315245154657372E-3</v>
      </c>
      <c r="DA655" s="31">
        <f t="shared" si="199"/>
        <v>1.2881802312013617</v>
      </c>
      <c r="DB655" s="31">
        <f t="shared" si="200"/>
        <v>1.2930117557168275</v>
      </c>
      <c r="DC655" s="31">
        <f t="shared" si="201"/>
        <v>-0.54724571742791284</v>
      </c>
      <c r="DD655" s="31"/>
      <c r="DE655" s="33">
        <f t="shared" si="202"/>
        <v>0.9846070029081323</v>
      </c>
      <c r="DF655" s="33">
        <f t="shared" si="203"/>
        <v>1.00651482996938</v>
      </c>
      <c r="DG655" s="3"/>
      <c r="DH655" s="33">
        <f t="shared" si="204"/>
        <v>0.99994248185100576</v>
      </c>
      <c r="DI655" s="93">
        <f t="shared" si="205"/>
        <v>0.99213238254501346</v>
      </c>
      <c r="DJ655" s="3">
        <f t="shared" si="206"/>
        <v>0.99221636511795364</v>
      </c>
      <c r="DL655" s="90">
        <f t="shared" si="215"/>
        <v>0</v>
      </c>
      <c r="DM655" s="91">
        <f t="shared" si="213"/>
        <v>0</v>
      </c>
      <c r="DN655" s="89">
        <f>SUM(DM$9:DM655)*RLR</f>
        <v>120</v>
      </c>
      <c r="DO655" s="90">
        <f>DN655-SUM(DP$9:DP655)</f>
        <v>0.93403618584555659</v>
      </c>
      <c r="DP655" s="89">
        <f t="shared" si="214"/>
        <v>7.0582079534928614E-3</v>
      </c>
      <c r="DQ655" s="90">
        <f>SUM(DP$9:DP655)*RRF</f>
        <v>83.346174669908109</v>
      </c>
      <c r="DS655" s="2">
        <f t="shared" si="207"/>
        <v>1.5</v>
      </c>
      <c r="DT655" s="2">
        <f t="shared" si="208"/>
        <v>0.75</v>
      </c>
    </row>
    <row r="656" spans="90:124" x14ac:dyDescent="0.25">
      <c r="CL656" s="14">
        <f t="shared" si="209"/>
        <v>6.47</v>
      </c>
      <c r="CM656" s="59">
        <f>IF('Baseline model'!$B$4="AY",0,IFERROR(P*INDEX('UWYr writing pattern'!$C$4:$C$18,MATCH('Baseline model'!$CL656,'UWYr writing pattern'!$A$4:$A$18,0)) / 25,CM655))</f>
        <v>0</v>
      </c>
      <c r="CN656" s="36">
        <f t="shared" si="210"/>
        <v>5.6655376758735143E-3</v>
      </c>
      <c r="CP656" s="34">
        <f t="shared" si="211"/>
        <v>8.6277223490459619E-5</v>
      </c>
      <c r="CQ656" s="31">
        <f>SUM($CP$9:CP656)*RLR</f>
        <v>119.99320135478887</v>
      </c>
      <c r="CR656" s="32"/>
      <c r="CS656" s="36">
        <f>CQ656-SUM($CU$9:CU656)</f>
        <v>1.8265590747643898</v>
      </c>
      <c r="CU656" s="31">
        <f t="shared" si="212"/>
        <v>1.3801931048586021E-2</v>
      </c>
      <c r="CV656" s="36">
        <f>SUM($CU$9:CU656)*RRF</f>
        <v>82.716649596017135</v>
      </c>
      <c r="CW656" s="33"/>
      <c r="CX656" s="36">
        <f t="shared" si="197"/>
        <v>84.543208670781524</v>
      </c>
      <c r="CY656" s="33"/>
      <c r="CZ656" s="31">
        <f t="shared" si="198"/>
        <v>4.7590516477337514E-3</v>
      </c>
      <c r="DA656" s="31">
        <f t="shared" si="199"/>
        <v>1.2785913523350727</v>
      </c>
      <c r="DB656" s="31">
        <f t="shared" si="200"/>
        <v>1.2833504039828065</v>
      </c>
      <c r="DC656" s="31">
        <f t="shared" si="201"/>
        <v>-0.54320867078152446</v>
      </c>
      <c r="DD656" s="31"/>
      <c r="DE656" s="33">
        <f t="shared" si="202"/>
        <v>0.98472201900020395</v>
      </c>
      <c r="DF656" s="33">
        <f t="shared" si="203"/>
        <v>1.0064667698902563</v>
      </c>
      <c r="DG656" s="3"/>
      <c r="DH656" s="33">
        <f t="shared" si="204"/>
        <v>0.99994334462324053</v>
      </c>
      <c r="DI656" s="93">
        <f t="shared" si="205"/>
        <v>0.99219116895134107</v>
      </c>
      <c r="DJ656" s="3">
        <f t="shared" si="206"/>
        <v>0.99227474237956892</v>
      </c>
      <c r="DL656" s="90">
        <f t="shared" si="215"/>
        <v>0</v>
      </c>
      <c r="DM656" s="91">
        <f t="shared" si="213"/>
        <v>0</v>
      </c>
      <c r="DN656" s="89">
        <f>SUM(DM$9:DM656)*RLR</f>
        <v>120</v>
      </c>
      <c r="DO656" s="90">
        <f>DN656-SUM(DP$9:DP656)</f>
        <v>0.92703091445171992</v>
      </c>
      <c r="DP656" s="89">
        <f t="shared" si="214"/>
        <v>7.005271393841675E-3</v>
      </c>
      <c r="DQ656" s="90">
        <f>SUM(DP$9:DP656)*RRF</f>
        <v>83.351078359883786</v>
      </c>
      <c r="DS656" s="2">
        <f t="shared" si="207"/>
        <v>1.5</v>
      </c>
      <c r="DT656" s="2">
        <f t="shared" si="208"/>
        <v>0.75</v>
      </c>
    </row>
    <row r="657" spans="90:124" x14ac:dyDescent="0.25">
      <c r="CL657" s="14">
        <f t="shared" si="209"/>
        <v>6.48</v>
      </c>
      <c r="CM657" s="59">
        <f>IF('Baseline model'!$B$4="AY",0,IFERROR(P*INDEX('UWYr writing pattern'!$C$4:$C$18,MATCH('Baseline model'!$CL657,'UWYr writing pattern'!$A$4:$A$18,0)) / 25,CM656))</f>
        <v>0</v>
      </c>
      <c r="CN657" s="36">
        <f t="shared" si="210"/>
        <v>5.5805546107354116E-3</v>
      </c>
      <c r="CP657" s="34">
        <f t="shared" si="211"/>
        <v>8.4983065138102712E-5</v>
      </c>
      <c r="CQ657" s="31">
        <f>SUM($CP$9:CP657)*RLR</f>
        <v>119.99330333446703</v>
      </c>
      <c r="CR657" s="32"/>
      <c r="CS657" s="36">
        <f>CQ657-SUM($CU$9:CU657)</f>
        <v>1.8129618613818224</v>
      </c>
      <c r="CU657" s="31">
        <f t="shared" si="212"/>
        <v>1.3699193060732924E-2</v>
      </c>
      <c r="CV657" s="36">
        <f>SUM($CU$9:CU657)*RRF</f>
        <v>82.726239031159636</v>
      </c>
      <c r="CW657" s="33"/>
      <c r="CX657" s="36">
        <f t="shared" si="197"/>
        <v>84.539200892541459</v>
      </c>
      <c r="CY657" s="33"/>
      <c r="CZ657" s="31">
        <f t="shared" si="198"/>
        <v>4.6876658730177455E-3</v>
      </c>
      <c r="DA657" s="31">
        <f t="shared" si="199"/>
        <v>1.2690733029672756</v>
      </c>
      <c r="DB657" s="31">
        <f t="shared" si="200"/>
        <v>1.2737609688402933</v>
      </c>
      <c r="DC657" s="31">
        <f t="shared" si="201"/>
        <v>-0.53920089254145864</v>
      </c>
      <c r="DD657" s="31"/>
      <c r="DE657" s="33">
        <f t="shared" si="202"/>
        <v>0.98483617894237663</v>
      </c>
      <c r="DF657" s="33">
        <f t="shared" si="203"/>
        <v>1.0064190582445411</v>
      </c>
      <c r="DG657" s="3"/>
      <c r="DH657" s="33">
        <f t="shared" si="204"/>
        <v>0.99994419445389193</v>
      </c>
      <c r="DI657" s="93">
        <f t="shared" si="205"/>
        <v>0.99224951610886336</v>
      </c>
      <c r="DJ657" s="3">
        <f t="shared" si="206"/>
        <v>0.99233268181172229</v>
      </c>
      <c r="DL657" s="90">
        <f t="shared" si="215"/>
        <v>0</v>
      </c>
      <c r="DM657" s="91">
        <f t="shared" si="213"/>
        <v>0</v>
      </c>
      <c r="DN657" s="89">
        <f>SUM(DM$9:DM657)*RLR</f>
        <v>120</v>
      </c>
      <c r="DO657" s="90">
        <f>DN657-SUM(DP$9:DP657)</f>
        <v>0.92007818259332907</v>
      </c>
      <c r="DP657" s="89">
        <f t="shared" si="214"/>
        <v>6.9527318583878991E-3</v>
      </c>
      <c r="DQ657" s="90">
        <f>SUM(DP$9:DP657)*RRF</f>
        <v>83.35594527218467</v>
      </c>
      <c r="DS657" s="2">
        <f t="shared" si="207"/>
        <v>1.5</v>
      </c>
      <c r="DT657" s="2">
        <f t="shared" si="208"/>
        <v>0.75</v>
      </c>
    </row>
    <row r="658" spans="90:124" x14ac:dyDescent="0.25">
      <c r="CL658" s="14">
        <f t="shared" si="209"/>
        <v>6.49</v>
      </c>
      <c r="CM658" s="59">
        <f>IF('Baseline model'!$B$4="AY",0,IFERROR(P*INDEX('UWYr writing pattern'!$C$4:$C$18,MATCH('Baseline model'!$CL658,'UWYr writing pattern'!$A$4:$A$18,0)) / 25,CM657))</f>
        <v>0</v>
      </c>
      <c r="CN658" s="36">
        <f t="shared" si="210"/>
        <v>5.4968462915743806E-3</v>
      </c>
      <c r="CP658" s="34">
        <f t="shared" si="211"/>
        <v>8.3708319161031173E-5</v>
      </c>
      <c r="CQ658" s="31">
        <f>SUM($CP$9:CP658)*RLR</f>
        <v>119.99340378445004</v>
      </c>
      <c r="CR658" s="32"/>
      <c r="CS658" s="36">
        <f>CQ658-SUM($CU$9:CU658)</f>
        <v>1.7994650974044646</v>
      </c>
      <c r="CU658" s="31">
        <f t="shared" si="212"/>
        <v>1.3597213960363667E-2</v>
      </c>
      <c r="CV658" s="36">
        <f>SUM($CU$9:CU658)*RRF</f>
        <v>82.73575708093189</v>
      </c>
      <c r="CW658" s="33"/>
      <c r="CX658" s="36">
        <f t="shared" si="197"/>
        <v>84.535222178336355</v>
      </c>
      <c r="CY658" s="33"/>
      <c r="CZ658" s="31">
        <f t="shared" si="198"/>
        <v>4.6173508849224791E-3</v>
      </c>
      <c r="DA658" s="31">
        <f t="shared" si="199"/>
        <v>1.2596255681831252</v>
      </c>
      <c r="DB658" s="31">
        <f t="shared" si="200"/>
        <v>1.2642429190680478</v>
      </c>
      <c r="DC658" s="31">
        <f t="shared" si="201"/>
        <v>-0.53522217833635466</v>
      </c>
      <c r="DD658" s="31"/>
      <c r="DE658" s="33">
        <f t="shared" si="202"/>
        <v>0.98494948905871293</v>
      </c>
      <c r="DF658" s="33">
        <f t="shared" si="203"/>
        <v>1.0063716925992423</v>
      </c>
      <c r="DG658" s="3"/>
      <c r="DH658" s="33">
        <f t="shared" si="204"/>
        <v>0.9999450315370837</v>
      </c>
      <c r="DI658" s="93">
        <f t="shared" si="205"/>
        <v>0.99230742729962307</v>
      </c>
      <c r="DJ658" s="3">
        <f t="shared" si="206"/>
        <v>0.99239018669813428</v>
      </c>
      <c r="DL658" s="90">
        <f t="shared" si="215"/>
        <v>0</v>
      </c>
      <c r="DM658" s="91">
        <f t="shared" si="213"/>
        <v>0</v>
      </c>
      <c r="DN658" s="89">
        <f>SUM(DM$9:DM658)*RLR</f>
        <v>120</v>
      </c>
      <c r="DO658" s="90">
        <f>DN658-SUM(DP$9:DP658)</f>
        <v>0.91317759622387484</v>
      </c>
      <c r="DP658" s="89">
        <f t="shared" si="214"/>
        <v>6.9005863694499682E-3</v>
      </c>
      <c r="DQ658" s="90">
        <f>SUM(DP$9:DP658)*RRF</f>
        <v>83.360775682643279</v>
      </c>
      <c r="DS658" s="2">
        <f t="shared" si="207"/>
        <v>1.5</v>
      </c>
      <c r="DT658" s="2">
        <f t="shared" si="208"/>
        <v>0.75</v>
      </c>
    </row>
    <row r="659" spans="90:124" x14ac:dyDescent="0.25">
      <c r="CL659" s="14">
        <f t="shared" si="209"/>
        <v>6.5</v>
      </c>
      <c r="CM659" s="59">
        <f>IF('Baseline model'!$B$4="AY",0,IFERROR(P*INDEX('UWYr writing pattern'!$C$4:$C$18,MATCH('Baseline model'!$CL659,'UWYr writing pattern'!$A$4:$A$18,0)) / 25,CM658))</f>
        <v>0</v>
      </c>
      <c r="CN659" s="36">
        <f t="shared" si="210"/>
        <v>5.4143935972007645E-3</v>
      </c>
      <c r="CP659" s="34">
        <f t="shared" si="211"/>
        <v>8.2452694373615697E-5</v>
      </c>
      <c r="CQ659" s="31">
        <f>SUM($CP$9:CP659)*RLR</f>
        <v>119.99350272768328</v>
      </c>
      <c r="CR659" s="32"/>
      <c r="CS659" s="36">
        <f>CQ659-SUM($CU$9:CU659)</f>
        <v>1.7860680524071739</v>
      </c>
      <c r="CU659" s="31">
        <f t="shared" si="212"/>
        <v>1.3495988230533485E-2</v>
      </c>
      <c r="CV659" s="36">
        <f>SUM($CU$9:CU659)*RRF</f>
        <v>82.745204272693272</v>
      </c>
      <c r="CW659" s="33"/>
      <c r="CX659" s="36">
        <f t="shared" si="197"/>
        <v>84.531272325100446</v>
      </c>
      <c r="CY659" s="33"/>
      <c r="CZ659" s="31">
        <f t="shared" si="198"/>
        <v>4.5480906216486417E-3</v>
      </c>
      <c r="DA659" s="31">
        <f t="shared" si="199"/>
        <v>1.2502476366850217</v>
      </c>
      <c r="DB659" s="31">
        <f t="shared" si="200"/>
        <v>1.2547957273066703</v>
      </c>
      <c r="DC659" s="31">
        <f t="shared" si="201"/>
        <v>-0.53127232510044564</v>
      </c>
      <c r="DD659" s="31"/>
      <c r="DE659" s="33">
        <f t="shared" si="202"/>
        <v>0.98506195562730081</v>
      </c>
      <c r="DF659" s="33">
        <f t="shared" si="203"/>
        <v>1.00632467053691</v>
      </c>
      <c r="DG659" s="3"/>
      <c r="DH659" s="33">
        <f t="shared" si="204"/>
        <v>0.99994585606402731</v>
      </c>
      <c r="DI659" s="93">
        <f t="shared" si="205"/>
        <v>0.99236490578114001</v>
      </c>
      <c r="DJ659" s="3">
        <f t="shared" si="206"/>
        <v>0.99244726029789831</v>
      </c>
      <c r="DL659" s="90">
        <f t="shared" si="215"/>
        <v>0</v>
      </c>
      <c r="DM659" s="91">
        <f t="shared" si="213"/>
        <v>0</v>
      </c>
      <c r="DN659" s="89">
        <f>SUM(DM$9:DM659)*RLR</f>
        <v>120</v>
      </c>
      <c r="DO659" s="90">
        <f>DN659-SUM(DP$9:DP659)</f>
        <v>0.90632876425219422</v>
      </c>
      <c r="DP659" s="89">
        <f t="shared" si="214"/>
        <v>6.8488319716790615E-3</v>
      </c>
      <c r="DQ659" s="90">
        <f>SUM(DP$9:DP659)*RRF</f>
        <v>83.36556986502346</v>
      </c>
      <c r="DS659" s="2">
        <f t="shared" si="207"/>
        <v>1.5</v>
      </c>
      <c r="DT659" s="2">
        <f t="shared" si="208"/>
        <v>0.75</v>
      </c>
    </row>
    <row r="660" spans="90:124" x14ac:dyDescent="0.25">
      <c r="CL660" s="14">
        <f t="shared" si="209"/>
        <v>6.51</v>
      </c>
      <c r="CM660" s="59">
        <f>IF('Baseline model'!$B$4="AY",0,IFERROR(P*INDEX('UWYr writing pattern'!$C$4:$C$18,MATCH('Baseline model'!$CL660,'UWYr writing pattern'!$A$4:$A$18,0)) / 25,CM659))</f>
        <v>0</v>
      </c>
      <c r="CN660" s="36">
        <f t="shared" si="210"/>
        <v>5.3331776932427528E-3</v>
      </c>
      <c r="CP660" s="34">
        <f t="shared" si="211"/>
        <v>8.1215903958011473E-5</v>
      </c>
      <c r="CQ660" s="31">
        <f>SUM($CP$9:CP660)*RLR</f>
        <v>119.99360018676803</v>
      </c>
      <c r="CR660" s="32"/>
      <c r="CS660" s="36">
        <f>CQ660-SUM($CU$9:CU660)</f>
        <v>1.7727700010988769</v>
      </c>
      <c r="CU660" s="31">
        <f t="shared" si="212"/>
        <v>1.3395510393053804E-2</v>
      </c>
      <c r="CV660" s="36">
        <f>SUM($CU$9:CU660)*RRF</f>
        <v>82.7545811299684</v>
      </c>
      <c r="CW660" s="33"/>
      <c r="CX660" s="36">
        <f t="shared" si="197"/>
        <v>84.527351131067277</v>
      </c>
      <c r="CY660" s="33"/>
      <c r="CZ660" s="31">
        <f t="shared" si="198"/>
        <v>4.4798692623239118E-3</v>
      </c>
      <c r="DA660" s="31">
        <f t="shared" si="199"/>
        <v>1.2409390007692138</v>
      </c>
      <c r="DB660" s="31">
        <f t="shared" si="200"/>
        <v>1.2454188700315378</v>
      </c>
      <c r="DC660" s="31">
        <f t="shared" si="201"/>
        <v>-0.52735113106727738</v>
      </c>
      <c r="DD660" s="31"/>
      <c r="DE660" s="33">
        <f t="shared" si="202"/>
        <v>0.98517358488057616</v>
      </c>
      <c r="DF660" s="33">
        <f t="shared" si="203"/>
        <v>1.0062779896555629</v>
      </c>
      <c r="DG660" s="3"/>
      <c r="DH660" s="33">
        <f t="shared" si="204"/>
        <v>0.99994666822306699</v>
      </c>
      <c r="DI660" s="93">
        <f t="shared" si="205"/>
        <v>0.99242195478659412</v>
      </c>
      <c r="DJ660" s="3">
        <f t="shared" si="206"/>
        <v>0.99250390584566417</v>
      </c>
      <c r="DL660" s="90">
        <f t="shared" si="215"/>
        <v>0</v>
      </c>
      <c r="DM660" s="91">
        <f t="shared" si="213"/>
        <v>0</v>
      </c>
      <c r="DN660" s="89">
        <f>SUM(DM$9:DM660)*RLR</f>
        <v>120</v>
      </c>
      <c r="DO660" s="90">
        <f>DN660-SUM(DP$9:DP660)</f>
        <v>0.89953129852030145</v>
      </c>
      <c r="DP660" s="89">
        <f t="shared" si="214"/>
        <v>6.7974657318914571E-3</v>
      </c>
      <c r="DQ660" s="90">
        <f>SUM(DP$9:DP660)*RRF</f>
        <v>83.370328091035788</v>
      </c>
      <c r="DS660" s="2">
        <f t="shared" si="207"/>
        <v>1.5</v>
      </c>
      <c r="DT660" s="2">
        <f t="shared" si="208"/>
        <v>0.75</v>
      </c>
    </row>
    <row r="661" spans="90:124" x14ac:dyDescent="0.25">
      <c r="CL661" s="14">
        <f t="shared" si="209"/>
        <v>6.52</v>
      </c>
      <c r="CM661" s="59">
        <f>IF('Baseline model'!$B$4="AY",0,IFERROR(P*INDEX('UWYr writing pattern'!$C$4:$C$18,MATCH('Baseline model'!$CL661,'UWYr writing pattern'!$A$4:$A$18,0)) / 25,CM660))</f>
        <v>0</v>
      </c>
      <c r="CN661" s="36">
        <f t="shared" si="210"/>
        <v>5.2531800278441112E-3</v>
      </c>
      <c r="CP661" s="34">
        <f t="shared" si="211"/>
        <v>7.9997665398641297E-5</v>
      </c>
      <c r="CQ661" s="31">
        <f>SUM($CP$9:CP661)*RLR</f>
        <v>119.99369618396651</v>
      </c>
      <c r="CR661" s="32"/>
      <c r="CS661" s="36">
        <f>CQ661-SUM($CU$9:CU661)</f>
        <v>1.7595702232891028</v>
      </c>
      <c r="CU661" s="31">
        <f t="shared" si="212"/>
        <v>1.3295775008241577E-2</v>
      </c>
      <c r="CV661" s="36">
        <f>SUM($CU$9:CU661)*RRF</f>
        <v>82.763888172474182</v>
      </c>
      <c r="CW661" s="33"/>
      <c r="CX661" s="36">
        <f t="shared" si="197"/>
        <v>84.523458395763285</v>
      </c>
      <c r="CY661" s="33"/>
      <c r="CZ661" s="31">
        <f t="shared" si="198"/>
        <v>4.4126712233890529E-3</v>
      </c>
      <c r="DA661" s="31">
        <f t="shared" si="199"/>
        <v>1.2316991563023718</v>
      </c>
      <c r="DB661" s="31">
        <f t="shared" si="200"/>
        <v>1.2361118275257608</v>
      </c>
      <c r="DC661" s="31">
        <f t="shared" si="201"/>
        <v>-0.52345839576328501</v>
      </c>
      <c r="DD661" s="31"/>
      <c r="DE661" s="33">
        <f t="shared" si="202"/>
        <v>0.98528438300564503</v>
      </c>
      <c r="DF661" s="33">
        <f t="shared" si="203"/>
        <v>1.0062316475686106</v>
      </c>
      <c r="DG661" s="3"/>
      <c r="DH661" s="33">
        <f t="shared" si="204"/>
        <v>0.99994746819972091</v>
      </c>
      <c r="DI661" s="93">
        <f t="shared" si="205"/>
        <v>0.99247857752500668</v>
      </c>
      <c r="DJ661" s="3">
        <f t="shared" si="206"/>
        <v>0.99256012655182158</v>
      </c>
      <c r="DL661" s="90">
        <f t="shared" si="215"/>
        <v>0</v>
      </c>
      <c r="DM661" s="91">
        <f t="shared" si="213"/>
        <v>0</v>
      </c>
      <c r="DN661" s="89">
        <f>SUM(DM$9:DM661)*RLR</f>
        <v>120</v>
      </c>
      <c r="DO661" s="90">
        <f>DN661-SUM(DP$9:DP661)</f>
        <v>0.89278481378140384</v>
      </c>
      <c r="DP661" s="89">
        <f t="shared" si="214"/>
        <v>6.7464847389022611E-3</v>
      </c>
      <c r="DQ661" s="90">
        <f>SUM(DP$9:DP661)*RRF</f>
        <v>83.375050630353016</v>
      </c>
      <c r="DS661" s="2">
        <f t="shared" si="207"/>
        <v>1.5</v>
      </c>
      <c r="DT661" s="2">
        <f t="shared" si="208"/>
        <v>0.75</v>
      </c>
    </row>
    <row r="662" spans="90:124" x14ac:dyDescent="0.25">
      <c r="CL662" s="14">
        <f t="shared" si="209"/>
        <v>6.53</v>
      </c>
      <c r="CM662" s="59">
        <f>IF('Baseline model'!$B$4="AY",0,IFERROR(P*INDEX('UWYr writing pattern'!$C$4:$C$18,MATCH('Baseline model'!$CL662,'UWYr writing pattern'!$A$4:$A$18,0)) / 25,CM661))</f>
        <v>0</v>
      </c>
      <c r="CN662" s="36">
        <f t="shared" si="210"/>
        <v>5.1743823274264496E-3</v>
      </c>
      <c r="CP662" s="34">
        <f t="shared" si="211"/>
        <v>7.8797700417661666E-5</v>
      </c>
      <c r="CQ662" s="31">
        <f>SUM($CP$9:CP662)*RLR</f>
        <v>119.99379074120699</v>
      </c>
      <c r="CR662" s="32"/>
      <c r="CS662" s="36">
        <f>CQ662-SUM($CU$9:CU662)</f>
        <v>1.746468003854929</v>
      </c>
      <c r="CU662" s="31">
        <f t="shared" si="212"/>
        <v>1.3196776674668271E-2</v>
      </c>
      <c r="CV662" s="36">
        <f>SUM($CU$9:CU662)*RRF</f>
        <v>82.773125916146441</v>
      </c>
      <c r="CW662" s="33"/>
      <c r="CX662" s="36">
        <f t="shared" si="197"/>
        <v>84.51959392000137</v>
      </c>
      <c r="CY662" s="33"/>
      <c r="CZ662" s="31">
        <f t="shared" si="198"/>
        <v>4.3464811550382176E-3</v>
      </c>
      <c r="DA662" s="31">
        <f t="shared" si="199"/>
        <v>1.2225276026984502</v>
      </c>
      <c r="DB662" s="31">
        <f t="shared" si="200"/>
        <v>1.2268740838534884</v>
      </c>
      <c r="DC662" s="31">
        <f t="shared" si="201"/>
        <v>-0.51959392000136972</v>
      </c>
      <c r="DD662" s="31"/>
      <c r="DE662" s="33">
        <f t="shared" si="202"/>
        <v>0.98539435614460047</v>
      </c>
      <c r="DF662" s="33">
        <f t="shared" si="203"/>
        <v>1.0061856419047781</v>
      </c>
      <c r="DG662" s="3"/>
      <c r="DH662" s="33">
        <f t="shared" si="204"/>
        <v>0.99994825617672489</v>
      </c>
      <c r="DI662" s="93">
        <f t="shared" si="205"/>
        <v>0.99253477718142202</v>
      </c>
      <c r="DJ662" s="3">
        <f t="shared" si="206"/>
        <v>0.99261592560268297</v>
      </c>
      <c r="DL662" s="90">
        <f t="shared" si="215"/>
        <v>0</v>
      </c>
      <c r="DM662" s="91">
        <f t="shared" si="213"/>
        <v>0</v>
      </c>
      <c r="DN662" s="89">
        <f>SUM(DM$9:DM662)*RLR</f>
        <v>120</v>
      </c>
      <c r="DO662" s="90">
        <f>DN662-SUM(DP$9:DP662)</f>
        <v>0.88608892767804548</v>
      </c>
      <c r="DP662" s="89">
        <f t="shared" si="214"/>
        <v>6.6958861033605292E-3</v>
      </c>
      <c r="DQ662" s="90">
        <f>SUM(DP$9:DP662)*RRF</f>
        <v>83.379737750625367</v>
      </c>
      <c r="DS662" s="2">
        <f t="shared" si="207"/>
        <v>1.5</v>
      </c>
      <c r="DT662" s="2">
        <f t="shared" si="208"/>
        <v>0.75</v>
      </c>
    </row>
    <row r="663" spans="90:124" x14ac:dyDescent="0.25">
      <c r="CL663" s="14">
        <f t="shared" si="209"/>
        <v>6.54</v>
      </c>
      <c r="CM663" s="59">
        <f>IF('Baseline model'!$B$4="AY",0,IFERROR(P*INDEX('UWYr writing pattern'!$C$4:$C$18,MATCH('Baseline model'!$CL663,'UWYr writing pattern'!$A$4:$A$18,0)) / 25,CM662))</f>
        <v>0</v>
      </c>
      <c r="CN663" s="36">
        <f t="shared" si="210"/>
        <v>5.0967665925150526E-3</v>
      </c>
      <c r="CP663" s="34">
        <f t="shared" si="211"/>
        <v>7.7615734911396747E-5</v>
      </c>
      <c r="CQ663" s="31">
        <f>SUM($CP$9:CP663)*RLR</f>
        <v>119.99388388008889</v>
      </c>
      <c r="CR663" s="32"/>
      <c r="CS663" s="36">
        <f>CQ663-SUM($CU$9:CU663)</f>
        <v>1.7334626327079121</v>
      </c>
      <c r="CU663" s="31">
        <f t="shared" si="212"/>
        <v>1.3098510028911967E-2</v>
      </c>
      <c r="CV663" s="36">
        <f>SUM($CU$9:CU663)*RRF</f>
        <v>82.782294873166677</v>
      </c>
      <c r="CW663" s="33"/>
      <c r="CX663" s="36">
        <f t="shared" si="197"/>
        <v>84.515757505874589</v>
      </c>
      <c r="CY663" s="33"/>
      <c r="CZ663" s="31">
        <f t="shared" si="198"/>
        <v>4.281283937712644E-3</v>
      </c>
      <c r="DA663" s="31">
        <f t="shared" si="199"/>
        <v>1.2134238428955384</v>
      </c>
      <c r="DB663" s="31">
        <f t="shared" si="200"/>
        <v>1.2177051268332511</v>
      </c>
      <c r="DC663" s="31">
        <f t="shared" si="201"/>
        <v>-0.51575750587458913</v>
      </c>
      <c r="DD663" s="31"/>
      <c r="DE663" s="33">
        <f t="shared" si="202"/>
        <v>0.98550351039484141</v>
      </c>
      <c r="DF663" s="33">
        <f t="shared" si="203"/>
        <v>1.0061399703080309</v>
      </c>
      <c r="DG663" s="3"/>
      <c r="DH663" s="33">
        <f t="shared" si="204"/>
        <v>0.99994903233407406</v>
      </c>
      <c r="DI663" s="93">
        <f t="shared" si="205"/>
        <v>0.99259055691708531</v>
      </c>
      <c r="DJ663" s="3">
        <f t="shared" si="206"/>
        <v>0.99267130616066268</v>
      </c>
      <c r="DL663" s="90">
        <f t="shared" si="215"/>
        <v>0</v>
      </c>
      <c r="DM663" s="91">
        <f t="shared" si="213"/>
        <v>0</v>
      </c>
      <c r="DN663" s="89">
        <f>SUM(DM$9:DM663)*RLR</f>
        <v>120</v>
      </c>
      <c r="DO663" s="90">
        <f>DN663-SUM(DP$9:DP663)</f>
        <v>0.87944326072046408</v>
      </c>
      <c r="DP663" s="89">
        <f t="shared" si="214"/>
        <v>6.6456669575853415E-3</v>
      </c>
      <c r="DQ663" s="90">
        <f>SUM(DP$9:DP663)*RRF</f>
        <v>83.384389717495665</v>
      </c>
      <c r="DS663" s="2">
        <f t="shared" si="207"/>
        <v>1.5</v>
      </c>
      <c r="DT663" s="2">
        <f t="shared" si="208"/>
        <v>0.75</v>
      </c>
    </row>
    <row r="664" spans="90:124" x14ac:dyDescent="0.25">
      <c r="CL664" s="14">
        <f t="shared" si="209"/>
        <v>6.55</v>
      </c>
      <c r="CM664" s="59">
        <f>IF('Baseline model'!$B$4="AY",0,IFERROR(P*INDEX('UWYr writing pattern'!$C$4:$C$18,MATCH('Baseline model'!$CL664,'UWYr writing pattern'!$A$4:$A$18,0)) / 25,CM663))</f>
        <v>0</v>
      </c>
      <c r="CN664" s="36">
        <f t="shared" si="210"/>
        <v>5.0203150936273273E-3</v>
      </c>
      <c r="CP664" s="34">
        <f t="shared" si="211"/>
        <v>7.6451498887725785E-5</v>
      </c>
      <c r="CQ664" s="31">
        <f>SUM($CP$9:CP664)*RLR</f>
        <v>119.99397562188756</v>
      </c>
      <c r="CR664" s="32"/>
      <c r="CS664" s="36">
        <f>CQ664-SUM($CU$9:CU664)</f>
        <v>1.7205534047612758</v>
      </c>
      <c r="CU664" s="31">
        <f t="shared" si="212"/>
        <v>1.3000969745309341E-2</v>
      </c>
      <c r="CV664" s="36">
        <f>SUM($CU$9:CU664)*RRF</f>
        <v>82.791395551988387</v>
      </c>
      <c r="CW664" s="33"/>
      <c r="CX664" s="36">
        <f t="shared" si="197"/>
        <v>84.511948956749663</v>
      </c>
      <c r="CY664" s="33"/>
      <c r="CZ664" s="31">
        <f t="shared" si="198"/>
        <v>4.2170646786469541E-3</v>
      </c>
      <c r="DA664" s="31">
        <f t="shared" si="199"/>
        <v>1.2043873833328931</v>
      </c>
      <c r="DB664" s="31">
        <f t="shared" si="200"/>
        <v>1.2086044480115401</v>
      </c>
      <c r="DC664" s="31">
        <f t="shared" si="201"/>
        <v>-0.5119489567496629</v>
      </c>
      <c r="DD664" s="31"/>
      <c r="DE664" s="33">
        <f t="shared" si="202"/>
        <v>0.9856118518093856</v>
      </c>
      <c r="DF664" s="33">
        <f t="shared" si="203"/>
        <v>1.006094630437496</v>
      </c>
      <c r="DG664" s="3"/>
      <c r="DH664" s="33">
        <f t="shared" si="204"/>
        <v>0.99994979684906293</v>
      </c>
      <c r="DI664" s="93">
        <f t="shared" si="205"/>
        <v>0.99264591986962158</v>
      </c>
      <c r="DJ664" s="3">
        <f t="shared" si="206"/>
        <v>0.99272627136445768</v>
      </c>
      <c r="DL664" s="90">
        <f t="shared" si="215"/>
        <v>0</v>
      </c>
      <c r="DM664" s="91">
        <f t="shared" si="213"/>
        <v>0</v>
      </c>
      <c r="DN664" s="89">
        <f>SUM(DM$9:DM664)*RLR</f>
        <v>120</v>
      </c>
      <c r="DO664" s="90">
        <f>DN664-SUM(DP$9:DP664)</f>
        <v>0.87284743626506156</v>
      </c>
      <c r="DP664" s="89">
        <f t="shared" si="214"/>
        <v>6.5958244554034807E-3</v>
      </c>
      <c r="DQ664" s="90">
        <f>SUM(DP$9:DP664)*RRF</f>
        <v>83.389006794614446</v>
      </c>
      <c r="DS664" s="2">
        <f t="shared" si="207"/>
        <v>1.5</v>
      </c>
      <c r="DT664" s="2">
        <f t="shared" si="208"/>
        <v>0.75</v>
      </c>
    </row>
    <row r="665" spans="90:124" x14ac:dyDescent="0.25">
      <c r="CL665" s="14">
        <f t="shared" si="209"/>
        <v>6.56</v>
      </c>
      <c r="CM665" s="59">
        <f>IF('Baseline model'!$B$4="AY",0,IFERROR(P*INDEX('UWYr writing pattern'!$C$4:$C$18,MATCH('Baseline model'!$CL665,'UWYr writing pattern'!$A$4:$A$18,0)) / 25,CM664))</f>
        <v>0</v>
      </c>
      <c r="CN665" s="36">
        <f t="shared" si="210"/>
        <v>4.9450103672229176E-3</v>
      </c>
      <c r="CP665" s="34">
        <f t="shared" si="211"/>
        <v>7.5304726404409913E-5</v>
      </c>
      <c r="CQ665" s="31">
        <f>SUM($CP$9:CP665)*RLR</f>
        <v>119.99406598755924</v>
      </c>
      <c r="CR665" s="32"/>
      <c r="CS665" s="36">
        <f>CQ665-SUM($CU$9:CU665)</f>
        <v>1.7077396198972536</v>
      </c>
      <c r="CU665" s="31">
        <f t="shared" si="212"/>
        <v>1.2904150535709568E-2</v>
      </c>
      <c r="CV665" s="36">
        <f>SUM($CU$9:CU665)*RRF</f>
        <v>82.800428457363381</v>
      </c>
      <c r="CW665" s="33"/>
      <c r="CX665" s="36">
        <f t="shared" si="197"/>
        <v>84.508168077260635</v>
      </c>
      <c r="CY665" s="33"/>
      <c r="CZ665" s="31">
        <f t="shared" si="198"/>
        <v>4.1538087084672503E-3</v>
      </c>
      <c r="DA665" s="31">
        <f t="shared" si="199"/>
        <v>1.1954177339280774</v>
      </c>
      <c r="DB665" s="31">
        <f t="shared" si="200"/>
        <v>1.1995715426365445</v>
      </c>
      <c r="DC665" s="31">
        <f t="shared" si="201"/>
        <v>-0.50816807726063473</v>
      </c>
      <c r="DD665" s="31"/>
      <c r="DE665" s="33">
        <f t="shared" si="202"/>
        <v>0.98571938639718315</v>
      </c>
      <c r="DF665" s="33">
        <f t="shared" si="203"/>
        <v>1.0060496199673885</v>
      </c>
      <c r="DG665" s="3"/>
      <c r="DH665" s="33">
        <f t="shared" si="204"/>
        <v>0.99995054989632703</v>
      </c>
      <c r="DI665" s="93">
        <f t="shared" si="205"/>
        <v>0.99270086915321143</v>
      </c>
      <c r="DJ665" s="3">
        <f t="shared" si="206"/>
        <v>0.99278082432922432</v>
      </c>
      <c r="DL665" s="90">
        <f t="shared" si="215"/>
        <v>0</v>
      </c>
      <c r="DM665" s="91">
        <f t="shared" si="213"/>
        <v>0</v>
      </c>
      <c r="DN665" s="89">
        <f>SUM(DM$9:DM665)*RLR</f>
        <v>120</v>
      </c>
      <c r="DO665" s="90">
        <f>DN665-SUM(DP$9:DP665)</f>
        <v>0.86630108049307353</v>
      </c>
      <c r="DP665" s="89">
        <f t="shared" si="214"/>
        <v>6.5463557719879616E-3</v>
      </c>
      <c r="DQ665" s="90">
        <f>SUM(DP$9:DP665)*RRF</f>
        <v>83.393589243654844</v>
      </c>
      <c r="DS665" s="2">
        <f t="shared" si="207"/>
        <v>1.5</v>
      </c>
      <c r="DT665" s="2">
        <f t="shared" si="208"/>
        <v>0.75</v>
      </c>
    </row>
    <row r="666" spans="90:124" x14ac:dyDescent="0.25">
      <c r="CL666" s="14">
        <f t="shared" si="209"/>
        <v>6.57</v>
      </c>
      <c r="CM666" s="59">
        <f>IF('Baseline model'!$B$4="AY",0,IFERROR(P*INDEX('UWYr writing pattern'!$C$4:$C$18,MATCH('Baseline model'!$CL666,'UWYr writing pattern'!$A$4:$A$18,0)) / 25,CM665))</f>
        <v>0</v>
      </c>
      <c r="CN666" s="36">
        <f t="shared" si="210"/>
        <v>4.8708352117145734E-3</v>
      </c>
      <c r="CP666" s="34">
        <f t="shared" si="211"/>
        <v>7.4175155508343765E-5</v>
      </c>
      <c r="CQ666" s="31">
        <f>SUM($CP$9:CP666)*RLR</f>
        <v>119.99415499774585</v>
      </c>
      <c r="CR666" s="32"/>
      <c r="CS666" s="36">
        <f>CQ666-SUM($CU$9:CU666)</f>
        <v>1.6950205829346316</v>
      </c>
      <c r="CU666" s="31">
        <f t="shared" si="212"/>
        <v>1.2808047149229403E-2</v>
      </c>
      <c r="CV666" s="36">
        <f>SUM($CU$9:CU666)*RRF</f>
        <v>82.809394090367846</v>
      </c>
      <c r="CW666" s="33"/>
      <c r="CX666" s="36">
        <f t="shared" si="197"/>
        <v>84.504414673302477</v>
      </c>
      <c r="CY666" s="33"/>
      <c r="CZ666" s="31">
        <f t="shared" si="198"/>
        <v>4.0915015778402409E-3</v>
      </c>
      <c r="DA666" s="31">
        <f t="shared" si="199"/>
        <v>1.186514408054242</v>
      </c>
      <c r="DB666" s="31">
        <f t="shared" si="200"/>
        <v>1.1906059096320822</v>
      </c>
      <c r="DC666" s="31">
        <f t="shared" si="201"/>
        <v>-0.50441467330247747</v>
      </c>
      <c r="DD666" s="31"/>
      <c r="DE666" s="33">
        <f t="shared" si="202"/>
        <v>0.98582612012342674</v>
      </c>
      <c r="DF666" s="33">
        <f t="shared" si="203"/>
        <v>1.0060049365869344</v>
      </c>
      <c r="DG666" s="3"/>
      <c r="DH666" s="33">
        <f t="shared" si="204"/>
        <v>0.9999512916478821</v>
      </c>
      <c r="DI666" s="93">
        <f t="shared" si="205"/>
        <v>0.99275540785876659</v>
      </c>
      <c r="DJ666" s="3">
        <f t="shared" si="206"/>
        <v>0.99283496814675498</v>
      </c>
      <c r="DL666" s="90">
        <f t="shared" si="215"/>
        <v>0</v>
      </c>
      <c r="DM666" s="91">
        <f t="shared" si="213"/>
        <v>0</v>
      </c>
      <c r="DN666" s="89">
        <f>SUM(DM$9:DM666)*RLR</f>
        <v>120</v>
      </c>
      <c r="DO666" s="90">
        <f>DN666-SUM(DP$9:DP666)</f>
        <v>0.85980382238938091</v>
      </c>
      <c r="DP666" s="89">
        <f t="shared" si="214"/>
        <v>6.4972581036980516E-3</v>
      </c>
      <c r="DQ666" s="90">
        <f>SUM(DP$9:DP666)*RRF</f>
        <v>83.398137324327422</v>
      </c>
      <c r="DS666" s="2">
        <f t="shared" si="207"/>
        <v>1.5</v>
      </c>
      <c r="DT666" s="2">
        <f t="shared" si="208"/>
        <v>0.75</v>
      </c>
    </row>
    <row r="667" spans="90:124" x14ac:dyDescent="0.25">
      <c r="CL667" s="14">
        <f t="shared" si="209"/>
        <v>6.58</v>
      </c>
      <c r="CM667" s="59">
        <f>IF('Baseline model'!$B$4="AY",0,IFERROR(P*INDEX('UWYr writing pattern'!$C$4:$C$18,MATCH('Baseline model'!$CL667,'UWYr writing pattern'!$A$4:$A$18,0)) / 25,CM666))</f>
        <v>0</v>
      </c>
      <c r="CN667" s="36">
        <f t="shared" si="210"/>
        <v>4.7977726835388545E-3</v>
      </c>
      <c r="CP667" s="34">
        <f t="shared" si="211"/>
        <v>7.3062528175718602E-5</v>
      </c>
      <c r="CQ667" s="31">
        <f>SUM($CP$9:CP667)*RLR</f>
        <v>119.99424267277965</v>
      </c>
      <c r="CR667" s="32"/>
      <c r="CS667" s="36">
        <f>CQ667-SUM($CU$9:CU667)</f>
        <v>1.6823956035964187</v>
      </c>
      <c r="CU667" s="31">
        <f t="shared" si="212"/>
        <v>1.2712654372009738E-2</v>
      </c>
      <c r="CV667" s="36">
        <f>SUM($CU$9:CU667)*RRF</f>
        <v>82.818292948428251</v>
      </c>
      <c r="CW667" s="33"/>
      <c r="CX667" s="36">
        <f t="shared" si="197"/>
        <v>84.50068855202467</v>
      </c>
      <c r="CY667" s="33"/>
      <c r="CZ667" s="31">
        <f t="shared" si="198"/>
        <v>4.0301290541726372E-3</v>
      </c>
      <c r="DA667" s="31">
        <f t="shared" si="199"/>
        <v>1.177676922517493</v>
      </c>
      <c r="DB667" s="31">
        <f t="shared" si="200"/>
        <v>1.1817070515716657</v>
      </c>
      <c r="DC667" s="31">
        <f t="shared" si="201"/>
        <v>-0.50068855202466978</v>
      </c>
      <c r="DD667" s="31"/>
      <c r="DE667" s="33">
        <f t="shared" si="202"/>
        <v>0.98593205890986013</v>
      </c>
      <c r="DF667" s="33">
        <f t="shared" si="203"/>
        <v>1.0059605780002936</v>
      </c>
      <c r="DG667" s="3"/>
      <c r="DH667" s="33">
        <f t="shared" si="204"/>
        <v>0.99995202227316371</v>
      </c>
      <c r="DI667" s="93">
        <f t="shared" si="205"/>
        <v>0.99280953905410352</v>
      </c>
      <c r="DJ667" s="3">
        <f t="shared" si="206"/>
        <v>0.99288870588565437</v>
      </c>
      <c r="DL667" s="90">
        <f t="shared" si="215"/>
        <v>0</v>
      </c>
      <c r="DM667" s="91">
        <f t="shared" si="213"/>
        <v>0</v>
      </c>
      <c r="DN667" s="89">
        <f>SUM(DM$9:DM667)*RLR</f>
        <v>120</v>
      </c>
      <c r="DO667" s="90">
        <f>DN667-SUM(DP$9:DP667)</f>
        <v>0.85335529372146368</v>
      </c>
      <c r="DP667" s="89">
        <f t="shared" si="214"/>
        <v>6.4485286679203573E-3</v>
      </c>
      <c r="DQ667" s="90">
        <f>SUM(DP$9:DP667)*RRF</f>
        <v>83.402651294394971</v>
      </c>
      <c r="DS667" s="2">
        <f t="shared" si="207"/>
        <v>1.5</v>
      </c>
      <c r="DT667" s="2">
        <f t="shared" si="208"/>
        <v>0.75</v>
      </c>
    </row>
    <row r="668" spans="90:124" x14ac:dyDescent="0.25">
      <c r="CL668" s="14">
        <f t="shared" si="209"/>
        <v>6.59</v>
      </c>
      <c r="CM668" s="59">
        <f>IF('Baseline model'!$B$4="AY",0,IFERROR(P*INDEX('UWYr writing pattern'!$C$4:$C$18,MATCH('Baseline model'!$CL668,'UWYr writing pattern'!$A$4:$A$18,0)) / 25,CM667))</f>
        <v>0</v>
      </c>
      <c r="CN668" s="36">
        <f t="shared" si="210"/>
        <v>4.7258060932857714E-3</v>
      </c>
      <c r="CP668" s="34">
        <f t="shared" si="211"/>
        <v>7.1966590253082815E-5</v>
      </c>
      <c r="CQ668" s="31">
        <f>SUM($CP$9:CP668)*RLR</f>
        <v>119.99432903268796</v>
      </c>
      <c r="CR668" s="32"/>
      <c r="CS668" s="36">
        <f>CQ668-SUM($CU$9:CU668)</f>
        <v>1.6698639964777584</v>
      </c>
      <c r="CU668" s="31">
        <f t="shared" si="212"/>
        <v>1.261796702697314E-2</v>
      </c>
      <c r="CV668" s="36">
        <f>SUM($CU$9:CU668)*RRF</f>
        <v>82.827125525347128</v>
      </c>
      <c r="CW668" s="33"/>
      <c r="CX668" s="36">
        <f t="shared" si="197"/>
        <v>84.496989521824887</v>
      </c>
      <c r="CY668" s="33"/>
      <c r="CZ668" s="31">
        <f t="shared" si="198"/>
        <v>3.9696771183600479E-3</v>
      </c>
      <c r="DA668" s="31">
        <f t="shared" si="199"/>
        <v>1.1689047975344309</v>
      </c>
      <c r="DB668" s="31">
        <f t="shared" si="200"/>
        <v>1.1728744746527908</v>
      </c>
      <c r="DC668" s="31">
        <f t="shared" si="201"/>
        <v>-0.49698952182488654</v>
      </c>
      <c r="DD668" s="31"/>
      <c r="DE668" s="33">
        <f t="shared" si="202"/>
        <v>0.98603720863508482</v>
      </c>
      <c r="DF668" s="33">
        <f t="shared" si="203"/>
        <v>1.0059165419264868</v>
      </c>
      <c r="DG668" s="3"/>
      <c r="DH668" s="33">
        <f t="shared" si="204"/>
        <v>0.99995274193906636</v>
      </c>
      <c r="DI668" s="93">
        <f t="shared" si="205"/>
        <v>0.99286326578411643</v>
      </c>
      <c r="DJ668" s="3">
        <f t="shared" si="206"/>
        <v>0.99294204059151203</v>
      </c>
      <c r="DL668" s="90">
        <f t="shared" si="215"/>
        <v>0</v>
      </c>
      <c r="DM668" s="91">
        <f t="shared" si="213"/>
        <v>0</v>
      </c>
      <c r="DN668" s="89">
        <f>SUM(DM$9:DM668)*RLR</f>
        <v>120</v>
      </c>
      <c r="DO668" s="90">
        <f>DN668-SUM(DP$9:DP668)</f>
        <v>0.84695512901855352</v>
      </c>
      <c r="DP668" s="89">
        <f t="shared" si="214"/>
        <v>6.4001647029109775E-3</v>
      </c>
      <c r="DQ668" s="90">
        <f>SUM(DP$9:DP668)*RRF</f>
        <v>83.407131409687011</v>
      </c>
      <c r="DS668" s="2">
        <f t="shared" si="207"/>
        <v>1.5</v>
      </c>
      <c r="DT668" s="2">
        <f t="shared" si="208"/>
        <v>0.75</v>
      </c>
    </row>
    <row r="669" spans="90:124" x14ac:dyDescent="0.25">
      <c r="CL669" s="14">
        <f t="shared" si="209"/>
        <v>6.6</v>
      </c>
      <c r="CM669" s="59">
        <f>IF('Baseline model'!$B$4="AY",0,IFERROR(P*INDEX('UWYr writing pattern'!$C$4:$C$18,MATCH('Baseline model'!$CL669,'UWYr writing pattern'!$A$4:$A$18,0)) / 25,CM668))</f>
        <v>0</v>
      </c>
      <c r="CN669" s="36">
        <f t="shared" si="210"/>
        <v>4.6549190018864844E-3</v>
      </c>
      <c r="CP669" s="34">
        <f t="shared" si="211"/>
        <v>7.0887091399286577E-5</v>
      </c>
      <c r="CQ669" s="31">
        <f>SUM($CP$9:CP669)*RLR</f>
        <v>119.99441409719763</v>
      </c>
      <c r="CR669" s="32"/>
      <c r="CS669" s="36">
        <f>CQ669-SUM($CU$9:CU669)</f>
        <v>1.6574250810138551</v>
      </c>
      <c r="CU669" s="31">
        <f t="shared" si="212"/>
        <v>1.2523979973583189E-2</v>
      </c>
      <c r="CV669" s="36">
        <f>SUM($CU$9:CU669)*RRF</f>
        <v>82.835892311328635</v>
      </c>
      <c r="CW669" s="33"/>
      <c r="CX669" s="36">
        <f t="shared" si="197"/>
        <v>84.49331739234249</v>
      </c>
      <c r="CY669" s="33"/>
      <c r="CZ669" s="31">
        <f t="shared" si="198"/>
        <v>3.910131961584646E-3</v>
      </c>
      <c r="DA669" s="31">
        <f t="shared" si="199"/>
        <v>1.1601975567096985</v>
      </c>
      <c r="DB669" s="31">
        <f t="shared" si="200"/>
        <v>1.1641076886712831</v>
      </c>
      <c r="DC669" s="31">
        <f t="shared" si="201"/>
        <v>-0.49331739234249028</v>
      </c>
      <c r="DD669" s="31"/>
      <c r="DE669" s="33">
        <f t="shared" si="202"/>
        <v>0.98614157513486467</v>
      </c>
      <c r="DF669" s="33">
        <f t="shared" si="203"/>
        <v>1.0058728260993153</v>
      </c>
      <c r="DG669" s="3"/>
      <c r="DH669" s="33">
        <f t="shared" si="204"/>
        <v>0.99995345080998033</v>
      </c>
      <c r="DI669" s="93">
        <f t="shared" si="205"/>
        <v>0.99291659107094787</v>
      </c>
      <c r="DJ669" s="3">
        <f t="shared" si="206"/>
        <v>0.9929949752870757</v>
      </c>
      <c r="DL669" s="90">
        <f t="shared" si="215"/>
        <v>0</v>
      </c>
      <c r="DM669" s="91">
        <f t="shared" si="213"/>
        <v>0</v>
      </c>
      <c r="DN669" s="89">
        <f>SUM(DM$9:DM669)*RLR</f>
        <v>120</v>
      </c>
      <c r="DO669" s="90">
        <f>DN669-SUM(DP$9:DP669)</f>
        <v>0.8406029655509144</v>
      </c>
      <c r="DP669" s="89">
        <f t="shared" si="214"/>
        <v>6.3521634676391514E-3</v>
      </c>
      <c r="DQ669" s="90">
        <f>SUM(DP$9:DP669)*RRF</f>
        <v>83.411577924114354</v>
      </c>
      <c r="DS669" s="2">
        <f t="shared" si="207"/>
        <v>1.5</v>
      </c>
      <c r="DT669" s="2">
        <f t="shared" si="208"/>
        <v>0.75</v>
      </c>
    </row>
    <row r="670" spans="90:124" x14ac:dyDescent="0.25">
      <c r="CL670" s="14">
        <f t="shared" si="209"/>
        <v>6.61</v>
      </c>
      <c r="CM670" s="59">
        <f>IF('Baseline model'!$B$4="AY",0,IFERROR(P*INDEX('UWYr writing pattern'!$C$4:$C$18,MATCH('Baseline model'!$CL670,'UWYr writing pattern'!$A$4:$A$18,0)) / 25,CM669))</f>
        <v>0</v>
      </c>
      <c r="CN670" s="36">
        <f t="shared" si="210"/>
        <v>4.5850952168581868E-3</v>
      </c>
      <c r="CP670" s="34">
        <f t="shared" si="211"/>
        <v>6.9823785028297263E-5</v>
      </c>
      <c r="CQ670" s="31">
        <f>SUM($CP$9:CP670)*RLR</f>
        <v>119.99449788573966</v>
      </c>
      <c r="CR670" s="32"/>
      <c r="CS670" s="36">
        <f>CQ670-SUM($CU$9:CU670)</f>
        <v>1.6450781814482838</v>
      </c>
      <c r="CU670" s="31">
        <f t="shared" si="212"/>
        <v>1.2430688107603914E-2</v>
      </c>
      <c r="CV670" s="36">
        <f>SUM($CU$9:CU670)*RRF</f>
        <v>82.844593793003966</v>
      </c>
      <c r="CW670" s="33"/>
      <c r="CX670" s="36">
        <f t="shared" si="197"/>
        <v>84.48967197445225</v>
      </c>
      <c r="CY670" s="33"/>
      <c r="CZ670" s="31">
        <f t="shared" si="198"/>
        <v>3.8514799821608762E-3</v>
      </c>
      <c r="DA670" s="31">
        <f t="shared" si="199"/>
        <v>1.1515547270137985</v>
      </c>
      <c r="DB670" s="31">
        <f t="shared" si="200"/>
        <v>1.1554062069959594</v>
      </c>
      <c r="DC670" s="31">
        <f t="shared" si="201"/>
        <v>-0.48967197445224997</v>
      </c>
      <c r="DD670" s="31"/>
      <c r="DE670" s="33">
        <f t="shared" si="202"/>
        <v>0.98624516420242814</v>
      </c>
      <c r="DF670" s="33">
        <f t="shared" si="203"/>
        <v>1.0058294282672886</v>
      </c>
      <c r="DG670" s="3"/>
      <c r="DH670" s="33">
        <f t="shared" si="204"/>
        <v>0.99995414904783053</v>
      </c>
      <c r="DI670" s="93">
        <f t="shared" si="205"/>
        <v>0.99296951791415944</v>
      </c>
      <c r="DJ670" s="3">
        <f t="shared" si="206"/>
        <v>0.99304751297242266</v>
      </c>
      <c r="DL670" s="90">
        <f t="shared" si="215"/>
        <v>0</v>
      </c>
      <c r="DM670" s="91">
        <f t="shared" si="213"/>
        <v>0</v>
      </c>
      <c r="DN670" s="89">
        <f>SUM(DM$9:DM670)*RLR</f>
        <v>120</v>
      </c>
      <c r="DO670" s="90">
        <f>DN670-SUM(DP$9:DP670)</f>
        <v>0.83429844330927949</v>
      </c>
      <c r="DP670" s="89">
        <f t="shared" si="214"/>
        <v>6.3045222416318585E-3</v>
      </c>
      <c r="DQ670" s="90">
        <f>SUM(DP$9:DP670)*RRF</f>
        <v>83.415991089683502</v>
      </c>
      <c r="DS670" s="2">
        <f t="shared" si="207"/>
        <v>1.5</v>
      </c>
      <c r="DT670" s="2">
        <f t="shared" si="208"/>
        <v>0.75</v>
      </c>
    </row>
    <row r="671" spans="90:124" x14ac:dyDescent="0.25">
      <c r="CL671" s="14">
        <f t="shared" si="209"/>
        <v>6.62</v>
      </c>
      <c r="CM671" s="59">
        <f>IF('Baseline model'!$B$4="AY",0,IFERROR(P*INDEX('UWYr writing pattern'!$C$4:$C$18,MATCH('Baseline model'!$CL671,'UWYr writing pattern'!$A$4:$A$18,0)) / 25,CM670))</f>
        <v>0</v>
      </c>
      <c r="CN671" s="36">
        <f t="shared" si="210"/>
        <v>4.5163187886053139E-3</v>
      </c>
      <c r="CP671" s="34">
        <f t="shared" si="211"/>
        <v>6.87764282528728E-5</v>
      </c>
      <c r="CQ671" s="31">
        <f>SUM($CP$9:CP671)*RLR</f>
        <v>119.99458041745356</v>
      </c>
      <c r="CR671" s="32"/>
      <c r="CS671" s="36">
        <f>CQ671-SUM($CU$9:CU671)</f>
        <v>1.6328226268013282</v>
      </c>
      <c r="CU671" s="31">
        <f t="shared" si="212"/>
        <v>1.2338086360862128E-2</v>
      </c>
      <c r="CV671" s="36">
        <f>SUM($CU$9:CU671)*RRF</f>
        <v>82.853230453456561</v>
      </c>
      <c r="CW671" s="33"/>
      <c r="CX671" s="36">
        <f t="shared" si="197"/>
        <v>84.486053080257889</v>
      </c>
      <c r="CY671" s="33"/>
      <c r="CZ671" s="31">
        <f t="shared" si="198"/>
        <v>3.7937077824284635E-3</v>
      </c>
      <c r="DA671" s="31">
        <f t="shared" si="199"/>
        <v>1.1429758387609297</v>
      </c>
      <c r="DB671" s="31">
        <f t="shared" si="200"/>
        <v>1.1467695465433581</v>
      </c>
      <c r="DC671" s="31">
        <f t="shared" si="201"/>
        <v>-0.48605308025788929</v>
      </c>
      <c r="DD671" s="31"/>
      <c r="DE671" s="33">
        <f t="shared" si="202"/>
        <v>0.98634798158876857</v>
      </c>
      <c r="DF671" s="33">
        <f t="shared" si="203"/>
        <v>1.0057863461935463</v>
      </c>
      <c r="DG671" s="3"/>
      <c r="DH671" s="33">
        <f t="shared" si="204"/>
        <v>0.99995483681211306</v>
      </c>
      <c r="DI671" s="93">
        <f t="shared" si="205"/>
        <v>0.99302204929089977</v>
      </c>
      <c r="DJ671" s="3">
        <f t="shared" si="206"/>
        <v>0.99309965662512933</v>
      </c>
      <c r="DL671" s="90">
        <f t="shared" si="215"/>
        <v>0</v>
      </c>
      <c r="DM671" s="91">
        <f t="shared" si="213"/>
        <v>0</v>
      </c>
      <c r="DN671" s="89">
        <f>SUM(DM$9:DM671)*RLR</f>
        <v>120</v>
      </c>
      <c r="DO671" s="90">
        <f>DN671-SUM(DP$9:DP671)</f>
        <v>0.82804120498445855</v>
      </c>
      <c r="DP671" s="89">
        <f t="shared" si="214"/>
        <v>6.2572383248195966E-3</v>
      </c>
      <c r="DQ671" s="90">
        <f>SUM(DP$9:DP671)*RRF</f>
        <v>83.420371156510868</v>
      </c>
      <c r="DS671" s="2">
        <f t="shared" si="207"/>
        <v>1.5</v>
      </c>
      <c r="DT671" s="2">
        <f t="shared" si="208"/>
        <v>0.75</v>
      </c>
    </row>
    <row r="672" spans="90:124" x14ac:dyDescent="0.25">
      <c r="CL672" s="14">
        <f t="shared" si="209"/>
        <v>6.63</v>
      </c>
      <c r="CM672" s="59">
        <f>IF('Baseline model'!$B$4="AY",0,IFERROR(P*INDEX('UWYr writing pattern'!$C$4:$C$18,MATCH('Baseline model'!$CL672,'UWYr writing pattern'!$A$4:$A$18,0)) / 25,CM671))</f>
        <v>0</v>
      </c>
      <c r="CN672" s="36">
        <f t="shared" si="210"/>
        <v>4.4485740067762344E-3</v>
      </c>
      <c r="CP672" s="34">
        <f t="shared" si="211"/>
        <v>6.7744781829079701E-5</v>
      </c>
      <c r="CQ672" s="31">
        <f>SUM($CP$9:CP672)*RLR</f>
        <v>119.99466171119177</v>
      </c>
      <c r="CR672" s="32"/>
      <c r="CS672" s="36">
        <f>CQ672-SUM($CU$9:CU672)</f>
        <v>1.620657750838518</v>
      </c>
      <c r="CU672" s="31">
        <f t="shared" si="212"/>
        <v>1.2246169701009961E-2</v>
      </c>
      <c r="CV672" s="36">
        <f>SUM($CU$9:CU672)*RRF</f>
        <v>82.861802772247273</v>
      </c>
      <c r="CW672" s="33"/>
      <c r="CX672" s="36">
        <f t="shared" si="197"/>
        <v>84.482460523085791</v>
      </c>
      <c r="CY672" s="33"/>
      <c r="CZ672" s="31">
        <f t="shared" si="198"/>
        <v>3.7368021656920365E-3</v>
      </c>
      <c r="DA672" s="31">
        <f t="shared" si="199"/>
        <v>1.1344604255869626</v>
      </c>
      <c r="DB672" s="31">
        <f t="shared" si="200"/>
        <v>1.1381972277526546</v>
      </c>
      <c r="DC672" s="31">
        <f t="shared" si="201"/>
        <v>-0.48246052308579124</v>
      </c>
      <c r="DD672" s="31"/>
      <c r="DE672" s="33">
        <f t="shared" si="202"/>
        <v>0.98645003300294376</v>
      </c>
      <c r="DF672" s="33">
        <f t="shared" si="203"/>
        <v>1.0057435776557833</v>
      </c>
      <c r="DG672" s="3"/>
      <c r="DH672" s="33">
        <f t="shared" si="204"/>
        <v>0.99995551425993134</v>
      </c>
      <c r="DI672" s="93">
        <f t="shared" si="205"/>
        <v>0.99307418815607296</v>
      </c>
      <c r="DJ672" s="3">
        <f t="shared" si="206"/>
        <v>0.99315140920044109</v>
      </c>
      <c r="DL672" s="90">
        <f t="shared" si="215"/>
        <v>0</v>
      </c>
      <c r="DM672" s="91">
        <f t="shared" si="213"/>
        <v>0</v>
      </c>
      <c r="DN672" s="89">
        <f>SUM(DM$9:DM672)*RLR</f>
        <v>120</v>
      </c>
      <c r="DO672" s="90">
        <f>DN672-SUM(DP$9:DP672)</f>
        <v>0.82183089594707326</v>
      </c>
      <c r="DP672" s="89">
        <f t="shared" si="214"/>
        <v>6.210309037383439E-3</v>
      </c>
      <c r="DQ672" s="90">
        <f>SUM(DP$9:DP672)*RRF</f>
        <v>83.424718372837049</v>
      </c>
      <c r="DS672" s="2">
        <f t="shared" si="207"/>
        <v>1.5</v>
      </c>
      <c r="DT672" s="2">
        <f t="shared" si="208"/>
        <v>0.75</v>
      </c>
    </row>
    <row r="673" spans="90:124" x14ac:dyDescent="0.25">
      <c r="CL673" s="14">
        <f t="shared" si="209"/>
        <v>6.64</v>
      </c>
      <c r="CM673" s="59">
        <f>IF('Baseline model'!$B$4="AY",0,IFERROR(P*INDEX('UWYr writing pattern'!$C$4:$C$18,MATCH('Baseline model'!$CL673,'UWYr writing pattern'!$A$4:$A$18,0)) / 25,CM672))</f>
        <v>0</v>
      </c>
      <c r="CN673" s="36">
        <f t="shared" si="210"/>
        <v>4.3818453966745913E-3</v>
      </c>
      <c r="CP673" s="34">
        <f t="shared" si="211"/>
        <v>6.6728610101643511E-5</v>
      </c>
      <c r="CQ673" s="31">
        <f>SUM($CP$9:CP673)*RLR</f>
        <v>119.9947417855239</v>
      </c>
      <c r="CR673" s="32"/>
      <c r="CS673" s="36">
        <f>CQ673-SUM($CU$9:CU673)</f>
        <v>1.6085828920393652</v>
      </c>
      <c r="CU673" s="31">
        <f t="shared" si="212"/>
        <v>1.2154933131288886E-2</v>
      </c>
      <c r="CV673" s="36">
        <f>SUM($CU$9:CU673)*RRF</f>
        <v>82.870311225439167</v>
      </c>
      <c r="CW673" s="33"/>
      <c r="CX673" s="36">
        <f t="shared" si="197"/>
        <v>84.478894117478532</v>
      </c>
      <c r="CY673" s="33"/>
      <c r="CZ673" s="31">
        <f t="shared" si="198"/>
        <v>3.6807501332066562E-3</v>
      </c>
      <c r="DA673" s="31">
        <f t="shared" si="199"/>
        <v>1.1260080244275557</v>
      </c>
      <c r="DB673" s="31">
        <f t="shared" si="200"/>
        <v>1.1296887745607622</v>
      </c>
      <c r="DC673" s="31">
        <f t="shared" si="201"/>
        <v>-0.47889411747853217</v>
      </c>
      <c r="DD673" s="31"/>
      <c r="DE673" s="33">
        <f t="shared" si="202"/>
        <v>0.98655132411237101</v>
      </c>
      <c r="DF673" s="33">
        <f t="shared" si="203"/>
        <v>1.005701120446173</v>
      </c>
      <c r="DG673" s="3"/>
      <c r="DH673" s="33">
        <f t="shared" si="204"/>
        <v>0.9999561815460325</v>
      </c>
      <c r="DI673" s="93">
        <f t="shared" si="205"/>
        <v>0.99312593744250377</v>
      </c>
      <c r="DJ673" s="3">
        <f t="shared" si="206"/>
        <v>0.99320277363143761</v>
      </c>
      <c r="DL673" s="90">
        <f t="shared" si="215"/>
        <v>0</v>
      </c>
      <c r="DM673" s="91">
        <f t="shared" si="213"/>
        <v>0</v>
      </c>
      <c r="DN673" s="89">
        <f>SUM(DM$9:DM673)*RLR</f>
        <v>120</v>
      </c>
      <c r="DO673" s="90">
        <f>DN673-SUM(DP$9:DP673)</f>
        <v>0.81566716422747731</v>
      </c>
      <c r="DP673" s="89">
        <f t="shared" si="214"/>
        <v>6.1637317196030494E-3</v>
      </c>
      <c r="DQ673" s="90">
        <f>SUM(DP$9:DP673)*RRF</f>
        <v>83.429032985040763</v>
      </c>
      <c r="DS673" s="2">
        <f t="shared" si="207"/>
        <v>1.5</v>
      </c>
      <c r="DT673" s="2">
        <f t="shared" si="208"/>
        <v>0.75</v>
      </c>
    </row>
    <row r="674" spans="90:124" x14ac:dyDescent="0.25">
      <c r="CL674" s="14">
        <f t="shared" si="209"/>
        <v>6.65</v>
      </c>
      <c r="CM674" s="59">
        <f>IF('Baseline model'!$B$4="AY",0,IFERROR(P*INDEX('UWYr writing pattern'!$C$4:$C$18,MATCH('Baseline model'!$CL674,'UWYr writing pattern'!$A$4:$A$18,0)) / 25,CM673))</f>
        <v>0</v>
      </c>
      <c r="CN674" s="36">
        <f t="shared" si="210"/>
        <v>4.3161177157244723E-3</v>
      </c>
      <c r="CP674" s="34">
        <f t="shared" si="211"/>
        <v>6.5727680950118872E-5</v>
      </c>
      <c r="CQ674" s="31">
        <f>SUM($CP$9:CP674)*RLR</f>
        <v>119.99482065874103</v>
      </c>
      <c r="CR674" s="32"/>
      <c r="CS674" s="36">
        <f>CQ674-SUM($CU$9:CU674)</f>
        <v>1.5965973935661992</v>
      </c>
      <c r="CU674" s="31">
        <f t="shared" si="212"/>
        <v>1.206437169029524E-2</v>
      </c>
      <c r="CV674" s="36">
        <f>SUM($CU$9:CU674)*RRF</f>
        <v>82.878756285622373</v>
      </c>
      <c r="CW674" s="33"/>
      <c r="CX674" s="36">
        <f t="shared" si="197"/>
        <v>84.475353679188572</v>
      </c>
      <c r="CY674" s="33"/>
      <c r="CZ674" s="31">
        <f t="shared" si="198"/>
        <v>3.6255388812085564E-3</v>
      </c>
      <c r="DA674" s="31">
        <f t="shared" si="199"/>
        <v>1.1176181754963395</v>
      </c>
      <c r="DB674" s="31">
        <f t="shared" si="200"/>
        <v>1.121243714377548</v>
      </c>
      <c r="DC674" s="31">
        <f t="shared" si="201"/>
        <v>-0.47535367918857219</v>
      </c>
      <c r="DD674" s="31"/>
      <c r="DE674" s="33">
        <f t="shared" si="202"/>
        <v>0.98665186054312348</v>
      </c>
      <c r="DF674" s="33">
        <f t="shared" si="203"/>
        <v>1.0056589723712925</v>
      </c>
      <c r="DG674" s="3"/>
      <c r="DH674" s="33">
        <f t="shared" si="204"/>
        <v>0.99995683882284192</v>
      </c>
      <c r="DI674" s="93">
        <f t="shared" si="205"/>
        <v>0.99317730006110316</v>
      </c>
      <c r="DJ674" s="3">
        <f t="shared" si="206"/>
        <v>0.99325375282920181</v>
      </c>
      <c r="DL674" s="90">
        <f t="shared" si="215"/>
        <v>0</v>
      </c>
      <c r="DM674" s="91">
        <f t="shared" si="213"/>
        <v>0</v>
      </c>
      <c r="DN674" s="89">
        <f>SUM(DM$9:DM674)*RLR</f>
        <v>120</v>
      </c>
      <c r="DO674" s="90">
        <f>DN674-SUM(DP$9:DP674)</f>
        <v>0.80954966049577592</v>
      </c>
      <c r="DP674" s="89">
        <f t="shared" si="214"/>
        <v>6.1175037317060801E-3</v>
      </c>
      <c r="DQ674" s="90">
        <f>SUM(DP$9:DP674)*RRF</f>
        <v>83.433315237652948</v>
      </c>
      <c r="DS674" s="2">
        <f t="shared" si="207"/>
        <v>1.5</v>
      </c>
      <c r="DT674" s="2">
        <f t="shared" si="208"/>
        <v>0.75</v>
      </c>
    </row>
    <row r="675" spans="90:124" x14ac:dyDescent="0.25">
      <c r="CL675" s="14">
        <f t="shared" si="209"/>
        <v>6.66</v>
      </c>
      <c r="CM675" s="59">
        <f>IF('Baseline model'!$B$4="AY",0,IFERROR(P*INDEX('UWYr writing pattern'!$C$4:$C$18,MATCH('Baseline model'!$CL675,'UWYr writing pattern'!$A$4:$A$18,0)) / 25,CM674))</f>
        <v>0</v>
      </c>
      <c r="CN675" s="36">
        <f t="shared" si="210"/>
        <v>4.2513759499886051E-3</v>
      </c>
      <c r="CP675" s="34">
        <f t="shared" si="211"/>
        <v>6.4741765735867085E-5</v>
      </c>
      <c r="CQ675" s="31">
        <f>SUM($CP$9:CP675)*RLR</f>
        <v>119.99489834885992</v>
      </c>
      <c r="CR675" s="32"/>
      <c r="CS675" s="36">
        <f>CQ675-SUM($CU$9:CU675)</f>
        <v>1.5847006032333439</v>
      </c>
      <c r="CU675" s="31">
        <f t="shared" si="212"/>
        <v>1.1974480451746495E-2</v>
      </c>
      <c r="CV675" s="36">
        <f>SUM($CU$9:CU675)*RRF</f>
        <v>82.887138421938602</v>
      </c>
      <c r="CW675" s="33"/>
      <c r="CX675" s="36">
        <f t="shared" si="197"/>
        <v>84.471839025171946</v>
      </c>
      <c r="CY675" s="33"/>
      <c r="CZ675" s="31">
        <f t="shared" si="198"/>
        <v>3.571155797990428E-3</v>
      </c>
      <c r="DA675" s="31">
        <f t="shared" si="199"/>
        <v>1.1092904222633406</v>
      </c>
      <c r="DB675" s="31">
        <f t="shared" si="200"/>
        <v>1.1128615780613311</v>
      </c>
      <c r="DC675" s="31">
        <f t="shared" si="201"/>
        <v>-0.47183902517194554</v>
      </c>
      <c r="DD675" s="31"/>
      <c r="DE675" s="33">
        <f t="shared" si="202"/>
        <v>0.98675164788022141</v>
      </c>
      <c r="DF675" s="33">
        <f t="shared" si="203"/>
        <v>1.005617131252047</v>
      </c>
      <c r="DG675" s="3"/>
      <c r="DH675" s="33">
        <f t="shared" si="204"/>
        <v>0.99995748624049929</v>
      </c>
      <c r="DI675" s="93">
        <f t="shared" si="205"/>
        <v>0.99322827890103205</v>
      </c>
      <c r="DJ675" s="3">
        <f t="shared" si="206"/>
        <v>0.99330434968298287</v>
      </c>
      <c r="DL675" s="90">
        <f t="shared" si="215"/>
        <v>0</v>
      </c>
      <c r="DM675" s="91">
        <f t="shared" si="213"/>
        <v>0</v>
      </c>
      <c r="DN675" s="89">
        <f>SUM(DM$9:DM675)*RLR</f>
        <v>120</v>
      </c>
      <c r="DO675" s="90">
        <f>DN675-SUM(DP$9:DP675)</f>
        <v>0.80347803804205853</v>
      </c>
      <c r="DP675" s="89">
        <f t="shared" si="214"/>
        <v>6.0716224537183195E-3</v>
      </c>
      <c r="DQ675" s="90">
        <f>SUM(DP$9:DP675)*RRF</f>
        <v>83.43756537337056</v>
      </c>
      <c r="DS675" s="2">
        <f t="shared" si="207"/>
        <v>1.5</v>
      </c>
      <c r="DT675" s="2">
        <f t="shared" si="208"/>
        <v>0.75</v>
      </c>
    </row>
    <row r="676" spans="90:124" x14ac:dyDescent="0.25">
      <c r="CL676" s="14">
        <f t="shared" si="209"/>
        <v>6.67</v>
      </c>
      <c r="CM676" s="59">
        <f>IF('Baseline model'!$B$4="AY",0,IFERROR(P*INDEX('UWYr writing pattern'!$C$4:$C$18,MATCH('Baseline model'!$CL676,'UWYr writing pattern'!$A$4:$A$18,0)) / 25,CM675))</f>
        <v>0</v>
      </c>
      <c r="CN676" s="36">
        <f t="shared" si="210"/>
        <v>4.1876053107387763E-3</v>
      </c>
      <c r="CP676" s="34">
        <f t="shared" si="211"/>
        <v>6.3770639249829077E-5</v>
      </c>
      <c r="CQ676" s="31">
        <f>SUM($CP$9:CP676)*RLR</f>
        <v>119.99497487362702</v>
      </c>
      <c r="CR676" s="32"/>
      <c r="CS676" s="36">
        <f>CQ676-SUM($CU$9:CU676)</f>
        <v>1.5728918734761947</v>
      </c>
      <c r="CU676" s="31">
        <f t="shared" si="212"/>
        <v>1.188525452425008E-2</v>
      </c>
      <c r="CV676" s="36">
        <f>SUM($CU$9:CU676)*RRF</f>
        <v>82.895458100105571</v>
      </c>
      <c r="CW676" s="33"/>
      <c r="CX676" s="36">
        <f t="shared" si="197"/>
        <v>84.468349973581766</v>
      </c>
      <c r="CY676" s="33"/>
      <c r="CZ676" s="31">
        <f t="shared" si="198"/>
        <v>3.5175884610205714E-3</v>
      </c>
      <c r="DA676" s="31">
        <f t="shared" si="199"/>
        <v>1.1010243114333362</v>
      </c>
      <c r="DB676" s="31">
        <f t="shared" si="200"/>
        <v>1.1045418998943568</v>
      </c>
      <c r="DC676" s="31">
        <f t="shared" si="201"/>
        <v>-0.46834997358176622</v>
      </c>
      <c r="DD676" s="31"/>
      <c r="DE676" s="33">
        <f t="shared" si="202"/>
        <v>0.9868506916679235</v>
      </c>
      <c r="DF676" s="33">
        <f t="shared" si="203"/>
        <v>1.0055755949235925</v>
      </c>
      <c r="DG676" s="3"/>
      <c r="DH676" s="33">
        <f t="shared" si="204"/>
        <v>0.99995812394689176</v>
      </c>
      <c r="DI676" s="93">
        <f t="shared" si="205"/>
        <v>0.9932788768298636</v>
      </c>
      <c r="DJ676" s="3">
        <f t="shared" si="206"/>
        <v>0.9933545670603604</v>
      </c>
      <c r="DL676" s="90">
        <f t="shared" si="215"/>
        <v>0</v>
      </c>
      <c r="DM676" s="91">
        <f t="shared" si="213"/>
        <v>0</v>
      </c>
      <c r="DN676" s="89">
        <f>SUM(DM$9:DM676)*RLR</f>
        <v>120</v>
      </c>
      <c r="DO676" s="90">
        <f>DN676-SUM(DP$9:DP676)</f>
        <v>0.79745195275674519</v>
      </c>
      <c r="DP676" s="89">
        <f t="shared" si="214"/>
        <v>6.0260852853154393E-3</v>
      </c>
      <c r="DQ676" s="90">
        <f>SUM(DP$9:DP676)*RRF</f>
        <v>83.441783633070273</v>
      </c>
      <c r="DS676" s="2">
        <f t="shared" si="207"/>
        <v>1.5</v>
      </c>
      <c r="DT676" s="2">
        <f t="shared" si="208"/>
        <v>0.75</v>
      </c>
    </row>
    <row r="677" spans="90:124" x14ac:dyDescent="0.25">
      <c r="CL677" s="14">
        <f t="shared" si="209"/>
        <v>6.68</v>
      </c>
      <c r="CM677" s="59">
        <f>IF('Baseline model'!$B$4="AY",0,IFERROR(P*INDEX('UWYr writing pattern'!$C$4:$C$18,MATCH('Baseline model'!$CL677,'UWYr writing pattern'!$A$4:$A$18,0)) / 25,CM676))</f>
        <v>0</v>
      </c>
      <c r="CN677" s="36">
        <f t="shared" si="210"/>
        <v>4.1247912310776944E-3</v>
      </c>
      <c r="CP677" s="34">
        <f t="shared" si="211"/>
        <v>6.2814079661081644E-5</v>
      </c>
      <c r="CQ677" s="31">
        <f>SUM($CP$9:CP677)*RLR</f>
        <v>119.9950502505226</v>
      </c>
      <c r="CR677" s="32"/>
      <c r="CS677" s="36">
        <f>CQ677-SUM($CU$9:CU677)</f>
        <v>1.5611705613207079</v>
      </c>
      <c r="CU677" s="31">
        <f t="shared" si="212"/>
        <v>1.179668905107146E-2</v>
      </c>
      <c r="CV677" s="36">
        <f>SUM($CU$9:CU677)*RRF</f>
        <v>82.90371578244131</v>
      </c>
      <c r="CW677" s="33"/>
      <c r="CX677" s="36">
        <f t="shared" si="197"/>
        <v>84.464886343762018</v>
      </c>
      <c r="CY677" s="33"/>
      <c r="CZ677" s="31">
        <f t="shared" si="198"/>
        <v>3.4648246341052631E-3</v>
      </c>
      <c r="DA677" s="31">
        <f t="shared" si="199"/>
        <v>1.0928193929244954</v>
      </c>
      <c r="DB677" s="31">
        <f t="shared" si="200"/>
        <v>1.0962842175586007</v>
      </c>
      <c r="DC677" s="31">
        <f t="shared" si="201"/>
        <v>-0.46488634376201787</v>
      </c>
      <c r="DD677" s="31"/>
      <c r="DE677" s="33">
        <f t="shared" si="202"/>
        <v>0.98694899741001563</v>
      </c>
      <c r="DF677" s="33">
        <f t="shared" si="203"/>
        <v>1.0055343612352621</v>
      </c>
      <c r="DG677" s="3"/>
      <c r="DH677" s="33">
        <f t="shared" si="204"/>
        <v>0.99995875208768825</v>
      </c>
      <c r="DI677" s="93">
        <f t="shared" si="205"/>
        <v>0.9933290966937447</v>
      </c>
      <c r="DJ677" s="3">
        <f t="shared" si="206"/>
        <v>0.99340440780740769</v>
      </c>
      <c r="DL677" s="90">
        <f t="shared" si="215"/>
        <v>0</v>
      </c>
      <c r="DM677" s="91">
        <f t="shared" si="213"/>
        <v>0</v>
      </c>
      <c r="DN677" s="89">
        <f>SUM(DM$9:DM677)*RLR</f>
        <v>120</v>
      </c>
      <c r="DO677" s="90">
        <f>DN677-SUM(DP$9:DP677)</f>
        <v>0.79147106311107507</v>
      </c>
      <c r="DP677" s="89">
        <f t="shared" si="214"/>
        <v>5.980889645675589E-3</v>
      </c>
      <c r="DQ677" s="90">
        <f>SUM(DP$9:DP677)*RRF</f>
        <v>83.445970255822246</v>
      </c>
      <c r="DS677" s="2">
        <f t="shared" si="207"/>
        <v>1.5</v>
      </c>
      <c r="DT677" s="2">
        <f t="shared" si="208"/>
        <v>0.75</v>
      </c>
    </row>
    <row r="678" spans="90:124" x14ac:dyDescent="0.25">
      <c r="CL678" s="14">
        <f t="shared" si="209"/>
        <v>6.69</v>
      </c>
      <c r="CM678" s="59">
        <f>IF('Baseline model'!$B$4="AY",0,IFERROR(P*INDEX('UWYr writing pattern'!$C$4:$C$18,MATCH('Baseline model'!$CL678,'UWYr writing pattern'!$A$4:$A$18,0)) / 25,CM677))</f>
        <v>0</v>
      </c>
      <c r="CN678" s="36">
        <f t="shared" si="210"/>
        <v>4.0629193626115293E-3</v>
      </c>
      <c r="CP678" s="34">
        <f t="shared" si="211"/>
        <v>6.1871868466165415E-5</v>
      </c>
      <c r="CQ678" s="31">
        <f>SUM($CP$9:CP678)*RLR</f>
        <v>119.99512449676476</v>
      </c>
      <c r="CR678" s="32"/>
      <c r="CS678" s="36">
        <f>CQ678-SUM($CU$9:CU678)</f>
        <v>1.5495360283529607</v>
      </c>
      <c r="CU678" s="31">
        <f t="shared" si="212"/>
        <v>1.1708779209905309E-2</v>
      </c>
      <c r="CV678" s="36">
        <f>SUM($CU$9:CU678)*RRF</f>
        <v>82.911911927888255</v>
      </c>
      <c r="CW678" s="33"/>
      <c r="CX678" s="36">
        <f t="shared" si="197"/>
        <v>84.461447956241216</v>
      </c>
      <c r="CY678" s="33"/>
      <c r="CZ678" s="31">
        <f t="shared" si="198"/>
        <v>3.4128522645936843E-3</v>
      </c>
      <c r="DA678" s="31">
        <f t="shared" si="199"/>
        <v>1.0846752198470724</v>
      </c>
      <c r="DB678" s="31">
        <f t="shared" si="200"/>
        <v>1.0880880721116661</v>
      </c>
      <c r="DC678" s="31">
        <f t="shared" si="201"/>
        <v>-0.46144795624121571</v>
      </c>
      <c r="DD678" s="31"/>
      <c r="DE678" s="33">
        <f t="shared" si="202"/>
        <v>0.98704657057009826</v>
      </c>
      <c r="DF678" s="33">
        <f t="shared" si="203"/>
        <v>1.0054934280504906</v>
      </c>
      <c r="DG678" s="3"/>
      <c r="DH678" s="33">
        <f t="shared" si="204"/>
        <v>0.99995937080637298</v>
      </c>
      <c r="DI678" s="93">
        <f t="shared" si="205"/>
        <v>0.99337894131755589</v>
      </c>
      <c r="DJ678" s="3">
        <f t="shared" si="206"/>
        <v>0.99345387474885205</v>
      </c>
      <c r="DL678" s="90">
        <f t="shared" si="215"/>
        <v>0</v>
      </c>
      <c r="DM678" s="91">
        <f t="shared" si="213"/>
        <v>0</v>
      </c>
      <c r="DN678" s="89">
        <f>SUM(DM$9:DM678)*RLR</f>
        <v>120</v>
      </c>
      <c r="DO678" s="90">
        <f>DN678-SUM(DP$9:DP678)</f>
        <v>0.78553503013773707</v>
      </c>
      <c r="DP678" s="89">
        <f t="shared" si="214"/>
        <v>5.9360329733330634E-3</v>
      </c>
      <c r="DQ678" s="90">
        <f>SUM(DP$9:DP678)*RRF</f>
        <v>83.450125478903573</v>
      </c>
      <c r="DS678" s="2">
        <f t="shared" si="207"/>
        <v>1.5</v>
      </c>
      <c r="DT678" s="2">
        <f t="shared" si="208"/>
        <v>0.75</v>
      </c>
    </row>
    <row r="679" spans="90:124" x14ac:dyDescent="0.25">
      <c r="CL679" s="14">
        <f t="shared" si="209"/>
        <v>6.7</v>
      </c>
      <c r="CM679" s="59">
        <f>IF('Baseline model'!$B$4="AY",0,IFERROR(P*INDEX('UWYr writing pattern'!$C$4:$C$18,MATCH('Baseline model'!$CL679,'UWYr writing pattern'!$A$4:$A$18,0)) / 25,CM678))</f>
        <v>0</v>
      </c>
      <c r="CN679" s="36">
        <f t="shared" si="210"/>
        <v>4.001975572172356E-3</v>
      </c>
      <c r="CP679" s="34">
        <f t="shared" si="211"/>
        <v>6.0943790439172939E-5</v>
      </c>
      <c r="CQ679" s="31">
        <f>SUM($CP$9:CP679)*RLR</f>
        <v>119.9951976293133</v>
      </c>
      <c r="CR679" s="32"/>
      <c r="CS679" s="36">
        <f>CQ679-SUM($CU$9:CU679)</f>
        <v>1.5379876406888542</v>
      </c>
      <c r="CU679" s="31">
        <f t="shared" si="212"/>
        <v>1.1621520212647205E-2</v>
      </c>
      <c r="CV679" s="36">
        <f>SUM($CU$9:CU679)*RRF</f>
        <v>82.920046992037101</v>
      </c>
      <c r="CW679" s="33"/>
      <c r="CX679" s="36">
        <f t="shared" si="197"/>
        <v>84.458034632725955</v>
      </c>
      <c r="CY679" s="33"/>
      <c r="CZ679" s="31">
        <f t="shared" si="198"/>
        <v>3.361659480624779E-3</v>
      </c>
      <c r="DA679" s="31">
        <f t="shared" si="199"/>
        <v>1.0765913484821978</v>
      </c>
      <c r="DB679" s="31">
        <f t="shared" si="200"/>
        <v>1.0799530079628226</v>
      </c>
      <c r="DC679" s="31">
        <f t="shared" si="201"/>
        <v>-0.45803463272595479</v>
      </c>
      <c r="DD679" s="31"/>
      <c r="DE679" s="33">
        <f t="shared" si="202"/>
        <v>0.98714341657187021</v>
      </c>
      <c r="DF679" s="33">
        <f t="shared" si="203"/>
        <v>1.0054527932467376</v>
      </c>
      <c r="DG679" s="3"/>
      <c r="DH679" s="33">
        <f t="shared" si="204"/>
        <v>0.99995998024427746</v>
      </c>
      <c r="DI679" s="93">
        <f t="shared" si="205"/>
        <v>0.99342841350507038</v>
      </c>
      <c r="DJ679" s="3">
        <f t="shared" si="206"/>
        <v>0.99350297068823579</v>
      </c>
      <c r="DL679" s="90">
        <f t="shared" si="215"/>
        <v>0</v>
      </c>
      <c r="DM679" s="91">
        <f t="shared" si="213"/>
        <v>0</v>
      </c>
      <c r="DN679" s="89">
        <f>SUM(DM$9:DM679)*RLR</f>
        <v>120</v>
      </c>
      <c r="DO679" s="90">
        <f>DN679-SUM(DP$9:DP679)</f>
        <v>0.77964351741169935</v>
      </c>
      <c r="DP679" s="89">
        <f t="shared" si="214"/>
        <v>5.8915127260330278E-3</v>
      </c>
      <c r="DQ679" s="90">
        <f>SUM(DP$9:DP679)*RRF</f>
        <v>83.454249537811805</v>
      </c>
      <c r="DS679" s="2">
        <f t="shared" si="207"/>
        <v>1.5</v>
      </c>
      <c r="DT679" s="2">
        <f t="shared" si="208"/>
        <v>0.75</v>
      </c>
    </row>
    <row r="680" spans="90:124" x14ac:dyDescent="0.25">
      <c r="CL680" s="14">
        <f t="shared" si="209"/>
        <v>6.71</v>
      </c>
      <c r="CM680" s="59">
        <f>IF('Baseline model'!$B$4="AY",0,IFERROR(P*INDEX('UWYr writing pattern'!$C$4:$C$18,MATCH('Baseline model'!$CL680,'UWYr writing pattern'!$A$4:$A$18,0)) / 25,CM679))</f>
        <v>0</v>
      </c>
      <c r="CN680" s="36">
        <f t="shared" si="210"/>
        <v>3.9419459385897707E-3</v>
      </c>
      <c r="CP680" s="34">
        <f t="shared" si="211"/>
        <v>6.002963358258534E-5</v>
      </c>
      <c r="CQ680" s="31">
        <f>SUM($CP$9:CP680)*RLR</f>
        <v>119.9952696648736</v>
      </c>
      <c r="CR680" s="32"/>
      <c r="CS680" s="36">
        <f>CQ680-SUM($CU$9:CU680)</f>
        <v>1.5265247689440002</v>
      </c>
      <c r="CU680" s="31">
        <f t="shared" si="212"/>
        <v>1.1534907305166407E-2</v>
      </c>
      <c r="CV680" s="36">
        <f>SUM($CU$9:CU680)*RRF</f>
        <v>82.928121427150714</v>
      </c>
      <c r="CW680" s="33"/>
      <c r="CX680" s="36">
        <f t="shared" si="197"/>
        <v>84.454646196094714</v>
      </c>
      <c r="CY680" s="33"/>
      <c r="CZ680" s="31">
        <f t="shared" si="198"/>
        <v>3.3112345884154068E-3</v>
      </c>
      <c r="DA680" s="31">
        <f t="shared" si="199"/>
        <v>1.0685673382608001</v>
      </c>
      <c r="DB680" s="31">
        <f t="shared" si="200"/>
        <v>1.0718785728492155</v>
      </c>
      <c r="DC680" s="31">
        <f t="shared" si="201"/>
        <v>-0.45464619609471413</v>
      </c>
      <c r="DD680" s="31"/>
      <c r="DE680" s="33">
        <f t="shared" si="202"/>
        <v>0.98723954079941323</v>
      </c>
      <c r="DF680" s="33">
        <f t="shared" si="203"/>
        <v>1.0054124547154133</v>
      </c>
      <c r="DG680" s="3"/>
      <c r="DH680" s="33">
        <f t="shared" si="204"/>
        <v>0.99996058054061332</v>
      </c>
      <c r="DI680" s="93">
        <f t="shared" si="205"/>
        <v>0.99347751603911183</v>
      </c>
      <c r="DJ680" s="3">
        <f t="shared" si="206"/>
        <v>0.993551698408074</v>
      </c>
      <c r="DL680" s="90">
        <f t="shared" si="215"/>
        <v>0</v>
      </c>
      <c r="DM680" s="91">
        <f t="shared" si="213"/>
        <v>0</v>
      </c>
      <c r="DN680" s="89">
        <f>SUM(DM$9:DM680)*RLR</f>
        <v>120</v>
      </c>
      <c r="DO680" s="90">
        <f>DN680-SUM(DP$9:DP680)</f>
        <v>0.77379619103110997</v>
      </c>
      <c r="DP680" s="89">
        <f t="shared" si="214"/>
        <v>5.8473263805877453E-3</v>
      </c>
      <c r="DQ680" s="90">
        <f>SUM(DP$9:DP680)*RRF</f>
        <v>83.458342666278213</v>
      </c>
      <c r="DS680" s="2">
        <f t="shared" si="207"/>
        <v>1.5</v>
      </c>
      <c r="DT680" s="2">
        <f t="shared" si="208"/>
        <v>0.75</v>
      </c>
    </row>
    <row r="681" spans="90:124" x14ac:dyDescent="0.25">
      <c r="CL681" s="14">
        <f t="shared" si="209"/>
        <v>6.72</v>
      </c>
      <c r="CM681" s="59">
        <f>IF('Baseline model'!$B$4="AY",0,IFERROR(P*INDEX('UWYr writing pattern'!$C$4:$C$18,MATCH('Baseline model'!$CL681,'UWYr writing pattern'!$A$4:$A$18,0)) / 25,CM680))</f>
        <v>0</v>
      </c>
      <c r="CN681" s="36">
        <f t="shared" si="210"/>
        <v>3.8828167495109241E-3</v>
      </c>
      <c r="CP681" s="34">
        <f t="shared" si="211"/>
        <v>5.9129189078846563E-5</v>
      </c>
      <c r="CQ681" s="31">
        <f>SUM($CP$9:CP681)*RLR</f>
        <v>119.9953406199005</v>
      </c>
      <c r="CR681" s="32"/>
      <c r="CS681" s="36">
        <f>CQ681-SUM($CU$9:CU681)</f>
        <v>1.5151467882038219</v>
      </c>
      <c r="CU681" s="31">
        <f t="shared" si="212"/>
        <v>1.1448935767080002E-2</v>
      </c>
      <c r="CV681" s="36">
        <f>SUM($CU$9:CU681)*RRF</f>
        <v>82.936135682187668</v>
      </c>
      <c r="CW681" s="33"/>
      <c r="CX681" s="36">
        <f t="shared" si="197"/>
        <v>84.45128247039149</v>
      </c>
      <c r="CY681" s="33"/>
      <c r="CZ681" s="31">
        <f t="shared" si="198"/>
        <v>3.261566069589176E-3</v>
      </c>
      <c r="DA681" s="31">
        <f t="shared" si="199"/>
        <v>1.0606027517426753</v>
      </c>
      <c r="DB681" s="31">
        <f t="shared" si="200"/>
        <v>1.0638643178122644</v>
      </c>
      <c r="DC681" s="31">
        <f t="shared" si="201"/>
        <v>-0.45128247039149016</v>
      </c>
      <c r="DD681" s="31"/>
      <c r="DE681" s="33">
        <f t="shared" si="202"/>
        <v>0.98733494859747228</v>
      </c>
      <c r="DF681" s="33">
        <f t="shared" si="203"/>
        <v>1.0053724103618034</v>
      </c>
      <c r="DG681" s="3"/>
      <c r="DH681" s="33">
        <f t="shared" si="204"/>
        <v>0.99996117183250421</v>
      </c>
      <c r="DI681" s="93">
        <f t="shared" si="205"/>
        <v>0.9935262516817106</v>
      </c>
      <c r="DJ681" s="3">
        <f t="shared" si="206"/>
        <v>0.9936000606700135</v>
      </c>
      <c r="DL681" s="90">
        <f t="shared" si="215"/>
        <v>0</v>
      </c>
      <c r="DM681" s="91">
        <f t="shared" si="213"/>
        <v>0</v>
      </c>
      <c r="DN681" s="89">
        <f>SUM(DM$9:DM681)*RLR</f>
        <v>120</v>
      </c>
      <c r="DO681" s="90">
        <f>DN681-SUM(DP$9:DP681)</f>
        <v>0.76799271959838222</v>
      </c>
      <c r="DP681" s="89">
        <f t="shared" si="214"/>
        <v>5.803471432733325E-3</v>
      </c>
      <c r="DQ681" s="90">
        <f>SUM(DP$9:DP681)*RRF</f>
        <v>83.462405096281131</v>
      </c>
      <c r="DS681" s="2">
        <f t="shared" si="207"/>
        <v>1.5</v>
      </c>
      <c r="DT681" s="2">
        <f t="shared" si="208"/>
        <v>0.75</v>
      </c>
    </row>
    <row r="682" spans="90:124" x14ac:dyDescent="0.25">
      <c r="CL682" s="14">
        <f t="shared" si="209"/>
        <v>6.73</v>
      </c>
      <c r="CM682" s="59">
        <f>IF('Baseline model'!$B$4="AY",0,IFERROR(P*INDEX('UWYr writing pattern'!$C$4:$C$18,MATCH('Baseline model'!$CL682,'UWYr writing pattern'!$A$4:$A$18,0)) / 25,CM681))</f>
        <v>0</v>
      </c>
      <c r="CN682" s="36">
        <f t="shared" si="210"/>
        <v>3.8245744982682603E-3</v>
      </c>
      <c r="CP682" s="34">
        <f t="shared" si="211"/>
        <v>5.8242251242663863E-5</v>
      </c>
      <c r="CQ682" s="31">
        <f>SUM($CP$9:CP682)*RLR</f>
        <v>119.99541051060199</v>
      </c>
      <c r="CR682" s="32"/>
      <c r="CS682" s="36">
        <f>CQ682-SUM($CU$9:CU682)</f>
        <v>1.5038530779937815</v>
      </c>
      <c r="CU682" s="31">
        <f t="shared" si="212"/>
        <v>1.1363600911528665E-2</v>
      </c>
      <c r="CV682" s="36">
        <f>SUM($CU$9:CU682)*RRF</f>
        <v>82.944090202825734</v>
      </c>
      <c r="CW682" s="33"/>
      <c r="CX682" s="36">
        <f t="shared" si="197"/>
        <v>84.447943280819516</v>
      </c>
      <c r="CY682" s="33"/>
      <c r="CZ682" s="31">
        <f t="shared" si="198"/>
        <v>3.2126425785453383E-3</v>
      </c>
      <c r="DA682" s="31">
        <f t="shared" si="199"/>
        <v>1.0526971545956469</v>
      </c>
      <c r="DB682" s="31">
        <f t="shared" si="200"/>
        <v>1.0559097971741922</v>
      </c>
      <c r="DC682" s="31">
        <f t="shared" si="201"/>
        <v>-0.44794328081951562</v>
      </c>
      <c r="DD682" s="31"/>
      <c r="DE682" s="33">
        <f t="shared" si="202"/>
        <v>0.98742964527173493</v>
      </c>
      <c r="DF682" s="33">
        <f t="shared" si="203"/>
        <v>1.0053326581049942</v>
      </c>
      <c r="DG682" s="3"/>
      <c r="DH682" s="33">
        <f t="shared" si="204"/>
        <v>0.99996175425501654</v>
      </c>
      <c r="DI682" s="93">
        <f t="shared" si="205"/>
        <v>0.9935746231742596</v>
      </c>
      <c r="DJ682" s="3">
        <f t="shared" si="206"/>
        <v>0.9936480602149883</v>
      </c>
      <c r="DL682" s="90">
        <f t="shared" si="215"/>
        <v>0</v>
      </c>
      <c r="DM682" s="91">
        <f t="shared" si="213"/>
        <v>0</v>
      </c>
      <c r="DN682" s="89">
        <f>SUM(DM$9:DM682)*RLR</f>
        <v>120</v>
      </c>
      <c r="DO682" s="90">
        <f>DN682-SUM(DP$9:DP682)</f>
        <v>0.76223277420139368</v>
      </c>
      <c r="DP682" s="89">
        <f t="shared" si="214"/>
        <v>5.7599453969878669E-3</v>
      </c>
      <c r="DQ682" s="90">
        <f>SUM(DP$9:DP682)*RRF</f>
        <v>83.466437058059014</v>
      </c>
      <c r="DS682" s="2">
        <f t="shared" si="207"/>
        <v>1.5</v>
      </c>
      <c r="DT682" s="2">
        <f t="shared" si="208"/>
        <v>0.75</v>
      </c>
    </row>
    <row r="683" spans="90:124" x14ac:dyDescent="0.25">
      <c r="CL683" s="14">
        <f t="shared" si="209"/>
        <v>6.74</v>
      </c>
      <c r="CM683" s="59">
        <f>IF('Baseline model'!$B$4="AY",0,IFERROR(P*INDEX('UWYr writing pattern'!$C$4:$C$18,MATCH('Baseline model'!$CL683,'UWYr writing pattern'!$A$4:$A$18,0)) / 25,CM682))</f>
        <v>0</v>
      </c>
      <c r="CN683" s="36">
        <f t="shared" si="210"/>
        <v>3.7672058807942362E-3</v>
      </c>
      <c r="CP683" s="34">
        <f t="shared" si="211"/>
        <v>5.7368617474023901E-5</v>
      </c>
      <c r="CQ683" s="31">
        <f>SUM($CP$9:CP683)*RLR</f>
        <v>119.99547935294297</v>
      </c>
      <c r="CR683" s="32"/>
      <c r="CS683" s="36">
        <f>CQ683-SUM($CU$9:CU683)</f>
        <v>1.4926430222498084</v>
      </c>
      <c r="CU683" s="31">
        <f t="shared" si="212"/>
        <v>1.1278898084953361E-2</v>
      </c>
      <c r="CV683" s="36">
        <f>SUM($CU$9:CU683)*RRF</f>
        <v>82.951985431485198</v>
      </c>
      <c r="CW683" s="33"/>
      <c r="CX683" s="36">
        <f t="shared" si="197"/>
        <v>84.444628453735007</v>
      </c>
      <c r="CY683" s="33"/>
      <c r="CZ683" s="31">
        <f t="shared" si="198"/>
        <v>3.1644529398671579E-3</v>
      </c>
      <c r="DA683" s="31">
        <f t="shared" si="199"/>
        <v>1.0448501155748657</v>
      </c>
      <c r="DB683" s="31">
        <f t="shared" si="200"/>
        <v>1.0480145685147328</v>
      </c>
      <c r="DC683" s="31">
        <f t="shared" si="201"/>
        <v>-0.4446284537350067</v>
      </c>
      <c r="DD683" s="31"/>
      <c r="DE683" s="33">
        <f t="shared" si="202"/>
        <v>0.98752363608910954</v>
      </c>
      <c r="DF683" s="33">
        <f t="shared" si="203"/>
        <v>1.0052931958777978</v>
      </c>
      <c r="DG683" s="3"/>
      <c r="DH683" s="33">
        <f t="shared" si="204"/>
        <v>0.99996232794119133</v>
      </c>
      <c r="DI683" s="93">
        <f t="shared" si="205"/>
        <v>0.99362263323766786</v>
      </c>
      <c r="DJ683" s="3">
        <f t="shared" si="206"/>
        <v>0.99369569976337591</v>
      </c>
      <c r="DL683" s="90">
        <f t="shared" si="215"/>
        <v>0</v>
      </c>
      <c r="DM683" s="91">
        <f t="shared" si="213"/>
        <v>0</v>
      </c>
      <c r="DN683" s="89">
        <f>SUM(DM$9:DM683)*RLR</f>
        <v>120</v>
      </c>
      <c r="DO683" s="90">
        <f>DN683-SUM(DP$9:DP683)</f>
        <v>0.75651602839488419</v>
      </c>
      <c r="DP683" s="89">
        <f t="shared" si="214"/>
        <v>5.7167458065104527E-3</v>
      </c>
      <c r="DQ683" s="90">
        <f>SUM(DP$9:DP683)*RRF</f>
        <v>83.470438780123573</v>
      </c>
      <c r="DS683" s="2">
        <f t="shared" si="207"/>
        <v>1.5</v>
      </c>
      <c r="DT683" s="2">
        <f t="shared" si="208"/>
        <v>0.75</v>
      </c>
    </row>
    <row r="684" spans="90:124" x14ac:dyDescent="0.25">
      <c r="CL684" s="14">
        <f t="shared" si="209"/>
        <v>6.75</v>
      </c>
      <c r="CM684" s="59">
        <f>IF('Baseline model'!$B$4="AY",0,IFERROR(P*INDEX('UWYr writing pattern'!$C$4:$C$18,MATCH('Baseline model'!$CL684,'UWYr writing pattern'!$A$4:$A$18,0)) / 25,CM683))</f>
        <v>0</v>
      </c>
      <c r="CN684" s="36">
        <f t="shared" si="210"/>
        <v>3.7106977925823225E-3</v>
      </c>
      <c r="CP684" s="34">
        <f t="shared" si="211"/>
        <v>5.6508088211913551E-5</v>
      </c>
      <c r="CQ684" s="31">
        <f>SUM($CP$9:CP684)*RLR</f>
        <v>119.9955471626488</v>
      </c>
      <c r="CR684" s="32"/>
      <c r="CS684" s="36">
        <f>CQ684-SUM($CU$9:CU684)</f>
        <v>1.481516009288768</v>
      </c>
      <c r="CU684" s="31">
        <f t="shared" si="212"/>
        <v>1.1194822666873563E-2</v>
      </c>
      <c r="CV684" s="36">
        <f>SUM($CU$9:CU684)*RRF</f>
        <v>82.959821807352014</v>
      </c>
      <c r="CW684" s="33"/>
      <c r="CX684" s="36">
        <f t="shared" si="197"/>
        <v>84.441337816640782</v>
      </c>
      <c r="CY684" s="33"/>
      <c r="CZ684" s="31">
        <f t="shared" si="198"/>
        <v>3.1169861457691506E-3</v>
      </c>
      <c r="DA684" s="31">
        <f t="shared" si="199"/>
        <v>1.0370612065021376</v>
      </c>
      <c r="DB684" s="31">
        <f t="shared" si="200"/>
        <v>1.0401781926479068</v>
      </c>
      <c r="DC684" s="31">
        <f t="shared" si="201"/>
        <v>-0.44133781664078242</v>
      </c>
      <c r="DD684" s="31"/>
      <c r="DE684" s="33">
        <f t="shared" si="202"/>
        <v>0.98761692627800013</v>
      </c>
      <c r="DF684" s="33">
        <f t="shared" si="203"/>
        <v>1.0052540216266759</v>
      </c>
      <c r="DG684" s="3"/>
      <c r="DH684" s="33">
        <f t="shared" si="204"/>
        <v>0.99996289302207342</v>
      </c>
      <c r="DI684" s="93">
        <f t="shared" si="205"/>
        <v>0.99367028457251427</v>
      </c>
      <c r="DJ684" s="3">
        <f t="shared" si="206"/>
        <v>0.99374298201515054</v>
      </c>
      <c r="DL684" s="90">
        <f t="shared" si="215"/>
        <v>0</v>
      </c>
      <c r="DM684" s="91">
        <f t="shared" si="213"/>
        <v>0</v>
      </c>
      <c r="DN684" s="89">
        <f>SUM(DM$9:DM684)*RLR</f>
        <v>120</v>
      </c>
      <c r="DO684" s="90">
        <f>DN684-SUM(DP$9:DP684)</f>
        <v>0.7508421581819249</v>
      </c>
      <c r="DP684" s="89">
        <f t="shared" si="214"/>
        <v>5.6738702129616311E-3</v>
      </c>
      <c r="DQ684" s="90">
        <f>SUM(DP$9:DP684)*RRF</f>
        <v>83.474410489272643</v>
      </c>
      <c r="DS684" s="2">
        <f t="shared" si="207"/>
        <v>1.5</v>
      </c>
      <c r="DT684" s="2">
        <f t="shared" si="208"/>
        <v>0.75</v>
      </c>
    </row>
    <row r="685" spans="90:124" x14ac:dyDescent="0.25">
      <c r="CL685" s="14">
        <f t="shared" si="209"/>
        <v>6.76</v>
      </c>
      <c r="CM685" s="59">
        <f>IF('Baseline model'!$B$4="AY",0,IFERROR(P*INDEX('UWYr writing pattern'!$C$4:$C$18,MATCH('Baseline model'!$CL685,'UWYr writing pattern'!$A$4:$A$18,0)) / 25,CM684))</f>
        <v>0</v>
      </c>
      <c r="CN685" s="36">
        <f t="shared" si="210"/>
        <v>3.6550373256935874E-3</v>
      </c>
      <c r="CP685" s="34">
        <f t="shared" si="211"/>
        <v>5.5660466888734839E-5</v>
      </c>
      <c r="CQ685" s="31">
        <f>SUM($CP$9:CP685)*RLR</f>
        <v>119.99561395520907</v>
      </c>
      <c r="CR685" s="32"/>
      <c r="CS685" s="36">
        <f>CQ685-SUM($CU$9:CU685)</f>
        <v>1.4704714317793588</v>
      </c>
      <c r="CU685" s="31">
        <f t="shared" si="212"/>
        <v>1.111137006966576E-2</v>
      </c>
      <c r="CV685" s="36">
        <f>SUM($CU$9:CU685)*RRF</f>
        <v>82.967599766400795</v>
      </c>
      <c r="CW685" s="33"/>
      <c r="CX685" s="36">
        <f t="shared" si="197"/>
        <v>84.438071198180154</v>
      </c>
      <c r="CY685" s="33"/>
      <c r="CZ685" s="31">
        <f t="shared" si="198"/>
        <v>3.0702313535826129E-3</v>
      </c>
      <c r="DA685" s="31">
        <f t="shared" si="199"/>
        <v>1.0293300022455512</v>
      </c>
      <c r="DB685" s="31">
        <f t="shared" si="200"/>
        <v>1.0324002335991338</v>
      </c>
      <c r="DC685" s="31">
        <f t="shared" si="201"/>
        <v>-0.43807119818015394</v>
      </c>
      <c r="DD685" s="31"/>
      <c r="DE685" s="33">
        <f t="shared" si="202"/>
        <v>0.98770952102858089</v>
      </c>
      <c r="DF685" s="33">
        <f t="shared" si="203"/>
        <v>1.0052151333116686</v>
      </c>
      <c r="DG685" s="3"/>
      <c r="DH685" s="33">
        <f t="shared" si="204"/>
        <v>0.99996344962674222</v>
      </c>
      <c r="DI685" s="93">
        <f t="shared" si="205"/>
        <v>0.99371757985919884</v>
      </c>
      <c r="DJ685" s="3">
        <f t="shared" si="206"/>
        <v>0.993789909650037</v>
      </c>
      <c r="DL685" s="90">
        <f t="shared" si="215"/>
        <v>0</v>
      </c>
      <c r="DM685" s="91">
        <f t="shared" si="213"/>
        <v>0</v>
      </c>
      <c r="DN685" s="89">
        <f>SUM(DM$9:DM685)*RLR</f>
        <v>120</v>
      </c>
      <c r="DO685" s="90">
        <f>DN685-SUM(DP$9:DP685)</f>
        <v>0.74521084199555787</v>
      </c>
      <c r="DP685" s="89">
        <f t="shared" si="214"/>
        <v>5.6313161863644368E-3</v>
      </c>
      <c r="DQ685" s="90">
        <f>SUM(DP$9:DP685)*RRF</f>
        <v>83.478352410603108</v>
      </c>
      <c r="DS685" s="2">
        <f t="shared" si="207"/>
        <v>1.5</v>
      </c>
      <c r="DT685" s="2">
        <f t="shared" si="208"/>
        <v>0.75</v>
      </c>
    </row>
    <row r="686" spans="90:124" x14ac:dyDescent="0.25">
      <c r="CL686" s="14">
        <f t="shared" si="209"/>
        <v>6.77</v>
      </c>
      <c r="CM686" s="59">
        <f>IF('Baseline model'!$B$4="AY",0,IFERROR(P*INDEX('UWYr writing pattern'!$C$4:$C$18,MATCH('Baseline model'!$CL686,'UWYr writing pattern'!$A$4:$A$18,0)) / 25,CM685))</f>
        <v>0</v>
      </c>
      <c r="CN686" s="36">
        <f t="shared" si="210"/>
        <v>3.6002117658081837E-3</v>
      </c>
      <c r="CP686" s="34">
        <f t="shared" si="211"/>
        <v>5.4825559885403818E-5</v>
      </c>
      <c r="CQ686" s="31">
        <f>SUM($CP$9:CP686)*RLR</f>
        <v>119.99567974588093</v>
      </c>
      <c r="CR686" s="32"/>
      <c r="CS686" s="36">
        <f>CQ686-SUM($CU$9:CU686)</f>
        <v>1.4595086867128799</v>
      </c>
      <c r="CU686" s="31">
        <f t="shared" si="212"/>
        <v>1.1028535738345191E-2</v>
      </c>
      <c r="CV686" s="36">
        <f>SUM($CU$9:CU686)*RRF</f>
        <v>82.975319741417636</v>
      </c>
      <c r="CW686" s="33"/>
      <c r="CX686" s="36">
        <f t="shared" si="197"/>
        <v>84.434828428130515</v>
      </c>
      <c r="CY686" s="33"/>
      <c r="CZ686" s="31">
        <f t="shared" si="198"/>
        <v>3.0241778832788739E-3</v>
      </c>
      <c r="DA686" s="31">
        <f t="shared" si="199"/>
        <v>1.0216560806990158</v>
      </c>
      <c r="DB686" s="31">
        <f t="shared" si="200"/>
        <v>1.0246802585822947</v>
      </c>
      <c r="DC686" s="31">
        <f t="shared" si="201"/>
        <v>-0.43482842813051548</v>
      </c>
      <c r="DD686" s="31"/>
      <c r="DE686" s="33">
        <f t="shared" si="202"/>
        <v>0.98780142549306704</v>
      </c>
      <c r="DF686" s="33">
        <f t="shared" si="203"/>
        <v>1.0051765289063157</v>
      </c>
      <c r="DG686" s="3"/>
      <c r="DH686" s="33">
        <f t="shared" si="204"/>
        <v>0.99996399788234114</v>
      </c>
      <c r="DI686" s="93">
        <f t="shared" si="205"/>
        <v>0.99376452175809404</v>
      </c>
      <c r="DJ686" s="3">
        <f t="shared" si="206"/>
        <v>0.99383648532766156</v>
      </c>
      <c r="DL686" s="90">
        <f t="shared" si="215"/>
        <v>0</v>
      </c>
      <c r="DM686" s="91">
        <f t="shared" si="213"/>
        <v>0</v>
      </c>
      <c r="DN686" s="89">
        <f>SUM(DM$9:DM686)*RLR</f>
        <v>120</v>
      </c>
      <c r="DO686" s="90">
        <f>DN686-SUM(DP$9:DP686)</f>
        <v>0.73962176068059193</v>
      </c>
      <c r="DP686" s="89">
        <f t="shared" si="214"/>
        <v>5.5890813149666839E-3</v>
      </c>
      <c r="DQ686" s="90">
        <f>SUM(DP$9:DP686)*RRF</f>
        <v>83.482264767523574</v>
      </c>
      <c r="DS686" s="2">
        <f t="shared" si="207"/>
        <v>1.5</v>
      </c>
      <c r="DT686" s="2">
        <f t="shared" si="208"/>
        <v>0.75</v>
      </c>
    </row>
    <row r="687" spans="90:124" x14ac:dyDescent="0.25">
      <c r="CL687" s="14">
        <f t="shared" si="209"/>
        <v>6.78</v>
      </c>
      <c r="CM687" s="59">
        <f>IF('Baseline model'!$B$4="AY",0,IFERROR(P*INDEX('UWYr writing pattern'!$C$4:$C$18,MATCH('Baseline model'!$CL687,'UWYr writing pattern'!$A$4:$A$18,0)) / 25,CM686))</f>
        <v>0</v>
      </c>
      <c r="CN687" s="36">
        <f t="shared" si="210"/>
        <v>3.546208589321061E-3</v>
      </c>
      <c r="CP687" s="34">
        <f t="shared" si="211"/>
        <v>5.4003176487122759E-5</v>
      </c>
      <c r="CQ687" s="31">
        <f>SUM($CP$9:CP687)*RLR</f>
        <v>119.99574454969272</v>
      </c>
      <c r="CR687" s="32"/>
      <c r="CS687" s="36">
        <f>CQ687-SUM($CU$9:CU687)</f>
        <v>1.4486271753743125</v>
      </c>
      <c r="CU687" s="31">
        <f t="shared" si="212"/>
        <v>1.09463151503466E-2</v>
      </c>
      <c r="CV687" s="36">
        <f>SUM($CU$9:CU687)*RRF</f>
        <v>82.982982162022878</v>
      </c>
      <c r="CW687" s="33"/>
      <c r="CX687" s="36">
        <f t="shared" si="197"/>
        <v>84.431609337397191</v>
      </c>
      <c r="CY687" s="33"/>
      <c r="CZ687" s="31">
        <f t="shared" si="198"/>
        <v>2.9788152150296908E-3</v>
      </c>
      <c r="DA687" s="31">
        <f t="shared" si="199"/>
        <v>1.0140390227620186</v>
      </c>
      <c r="DB687" s="31">
        <f t="shared" si="200"/>
        <v>1.0170178379770483</v>
      </c>
      <c r="DC687" s="31">
        <f t="shared" si="201"/>
        <v>-0.43160933739719098</v>
      </c>
      <c r="DD687" s="31"/>
      <c r="DE687" s="33">
        <f t="shared" si="202"/>
        <v>0.9878926447859866</v>
      </c>
      <c r="DF687" s="33">
        <f t="shared" si="203"/>
        <v>1.0051382063975856</v>
      </c>
      <c r="DG687" s="3"/>
      <c r="DH687" s="33">
        <f t="shared" si="204"/>
        <v>0.999964537914106</v>
      </c>
      <c r="DI687" s="93">
        <f t="shared" si="205"/>
        <v>0.99381111290969404</v>
      </c>
      <c r="DJ687" s="3">
        <f t="shared" si="206"/>
        <v>0.99388271168770426</v>
      </c>
      <c r="DL687" s="90">
        <f t="shared" si="215"/>
        <v>0</v>
      </c>
      <c r="DM687" s="91">
        <f t="shared" si="213"/>
        <v>0</v>
      </c>
      <c r="DN687" s="89">
        <f>SUM(DM$9:DM687)*RLR</f>
        <v>120</v>
      </c>
      <c r="DO687" s="90">
        <f>DN687-SUM(DP$9:DP687)</f>
        <v>0.73407459747548387</v>
      </c>
      <c r="DP687" s="89">
        <f t="shared" si="214"/>
        <v>5.5471632051044394E-3</v>
      </c>
      <c r="DQ687" s="90">
        <f>SUM(DP$9:DP687)*RRF</f>
        <v>83.486147781767158</v>
      </c>
      <c r="DS687" s="2">
        <f t="shared" si="207"/>
        <v>1.5</v>
      </c>
      <c r="DT687" s="2">
        <f t="shared" si="208"/>
        <v>0.75</v>
      </c>
    </row>
    <row r="688" spans="90:124" x14ac:dyDescent="0.25">
      <c r="CL688" s="14">
        <f t="shared" si="209"/>
        <v>6.79</v>
      </c>
      <c r="CM688" s="59">
        <f>IF('Baseline model'!$B$4="AY",0,IFERROR(P*INDEX('UWYr writing pattern'!$C$4:$C$18,MATCH('Baseline model'!$CL688,'UWYr writing pattern'!$A$4:$A$18,0)) / 25,CM687))</f>
        <v>0</v>
      </c>
      <c r="CN688" s="36">
        <f t="shared" si="210"/>
        <v>3.4930154604812451E-3</v>
      </c>
      <c r="CP688" s="34">
        <f t="shared" si="211"/>
        <v>5.3193128839815915E-5</v>
      </c>
      <c r="CQ688" s="31">
        <f>SUM($CP$9:CP688)*RLR</f>
        <v>119.99580838144732</v>
      </c>
      <c r="CR688" s="32"/>
      <c r="CS688" s="36">
        <f>CQ688-SUM($CU$9:CU688)</f>
        <v>1.4378263033136136</v>
      </c>
      <c r="CU688" s="31">
        <f t="shared" si="212"/>
        <v>1.0864703815307344E-2</v>
      </c>
      <c r="CV688" s="36">
        <f>SUM($CU$9:CU688)*RRF</f>
        <v>82.990587454693582</v>
      </c>
      <c r="CW688" s="33"/>
      <c r="CX688" s="36">
        <f t="shared" si="197"/>
        <v>84.428413758007196</v>
      </c>
      <c r="CY688" s="33"/>
      <c r="CZ688" s="31">
        <f t="shared" si="198"/>
        <v>2.9341329868042454E-3</v>
      </c>
      <c r="DA688" s="31">
        <f t="shared" si="199"/>
        <v>1.0064784123195294</v>
      </c>
      <c r="DB688" s="31">
        <f t="shared" si="200"/>
        <v>1.0094125453063336</v>
      </c>
      <c r="DC688" s="31">
        <f t="shared" si="201"/>
        <v>-0.42841375800719561</v>
      </c>
      <c r="DD688" s="31"/>
      <c r="DE688" s="33">
        <f t="shared" si="202"/>
        <v>0.9879831839844474</v>
      </c>
      <c r="DF688" s="33">
        <f t="shared" si="203"/>
        <v>1.0051001637857999</v>
      </c>
      <c r="DG688" s="3"/>
      <c r="DH688" s="33">
        <f t="shared" si="204"/>
        <v>0.99996506984539435</v>
      </c>
      <c r="DI688" s="93">
        <f t="shared" si="205"/>
        <v>0.99385735593476332</v>
      </c>
      <c r="DJ688" s="3">
        <f t="shared" si="206"/>
        <v>0.99392859135004641</v>
      </c>
      <c r="DL688" s="90">
        <f t="shared" si="215"/>
        <v>0</v>
      </c>
      <c r="DM688" s="91">
        <f t="shared" si="213"/>
        <v>0</v>
      </c>
      <c r="DN688" s="89">
        <f>SUM(DM$9:DM688)*RLR</f>
        <v>120</v>
      </c>
      <c r="DO688" s="90">
        <f>DN688-SUM(DP$9:DP688)</f>
        <v>0.72856903799441852</v>
      </c>
      <c r="DP688" s="89">
        <f t="shared" si="214"/>
        <v>5.5055594810661289E-3</v>
      </c>
      <c r="DQ688" s="90">
        <f>SUM(DP$9:DP688)*RRF</f>
        <v>83.490001673403896</v>
      </c>
      <c r="DS688" s="2">
        <f t="shared" si="207"/>
        <v>1.5</v>
      </c>
      <c r="DT688" s="2">
        <f t="shared" si="208"/>
        <v>0.75</v>
      </c>
    </row>
    <row r="689" spans="90:124" x14ac:dyDescent="0.25">
      <c r="CL689" s="14">
        <f t="shared" si="209"/>
        <v>6.8</v>
      </c>
      <c r="CM689" s="59">
        <f>IF('Baseline model'!$B$4="AY",0,IFERROR(P*INDEX('UWYr writing pattern'!$C$4:$C$18,MATCH('Baseline model'!$CL689,'UWYr writing pattern'!$A$4:$A$18,0)) / 25,CM688))</f>
        <v>0</v>
      </c>
      <c r="CN689" s="36">
        <f t="shared" si="210"/>
        <v>3.4406202285740266E-3</v>
      </c>
      <c r="CP689" s="34">
        <f t="shared" si="211"/>
        <v>5.2395231907218678E-5</v>
      </c>
      <c r="CQ689" s="31">
        <f>SUM($CP$9:CP689)*RLR</f>
        <v>119.9958712557256</v>
      </c>
      <c r="CR689" s="32"/>
      <c r="CS689" s="36">
        <f>CQ689-SUM($CU$9:CU689)</f>
        <v>1.4271054803170529</v>
      </c>
      <c r="CU689" s="31">
        <f t="shared" si="212"/>
        <v>1.0783697274852103E-2</v>
      </c>
      <c r="CV689" s="36">
        <f>SUM($CU$9:CU689)*RRF</f>
        <v>82.998136042785987</v>
      </c>
      <c r="CW689" s="33"/>
      <c r="CX689" s="36">
        <f t="shared" si="197"/>
        <v>84.42524152310304</v>
      </c>
      <c r="CY689" s="33"/>
      <c r="CZ689" s="31">
        <f t="shared" si="198"/>
        <v>2.8901209920021817E-3</v>
      </c>
      <c r="DA689" s="31">
        <f t="shared" si="199"/>
        <v>0.99897383622193692</v>
      </c>
      <c r="DB689" s="31">
        <f t="shared" si="200"/>
        <v>1.0018639572139392</v>
      </c>
      <c r="DC689" s="31">
        <f t="shared" si="201"/>
        <v>-0.42524152310303975</v>
      </c>
      <c r="DD689" s="31"/>
      <c r="DE689" s="33">
        <f t="shared" si="202"/>
        <v>0.98807304812840457</v>
      </c>
      <c r="DF689" s="33">
        <f t="shared" si="203"/>
        <v>1.00506239908456</v>
      </c>
      <c r="DG689" s="3"/>
      <c r="DH689" s="33">
        <f t="shared" si="204"/>
        <v>0.99996559379771333</v>
      </c>
      <c r="DI689" s="93">
        <f t="shared" si="205"/>
        <v>0.99390325343448438</v>
      </c>
      <c r="DJ689" s="3">
        <f t="shared" si="206"/>
        <v>0.99397412691492115</v>
      </c>
      <c r="DL689" s="90">
        <f t="shared" si="215"/>
        <v>0</v>
      </c>
      <c r="DM689" s="91">
        <f t="shared" si="213"/>
        <v>0</v>
      </c>
      <c r="DN689" s="89">
        <f>SUM(DM$9:DM689)*RLR</f>
        <v>120</v>
      </c>
      <c r="DO689" s="90">
        <f>DN689-SUM(DP$9:DP689)</f>
        <v>0.72310477020945996</v>
      </c>
      <c r="DP689" s="89">
        <f t="shared" si="214"/>
        <v>5.4642677849581394E-3</v>
      </c>
      <c r="DQ689" s="90">
        <f>SUM(DP$9:DP689)*RRF</f>
        <v>83.493826660853372</v>
      </c>
      <c r="DS689" s="2">
        <f t="shared" si="207"/>
        <v>1.5</v>
      </c>
      <c r="DT689" s="2">
        <f t="shared" si="208"/>
        <v>0.75</v>
      </c>
    </row>
    <row r="690" spans="90:124" x14ac:dyDescent="0.25">
      <c r="CL690" s="14">
        <f t="shared" si="209"/>
        <v>6.81</v>
      </c>
      <c r="CM690" s="59">
        <f>IF('Baseline model'!$B$4="AY",0,IFERROR(P*INDEX('UWYr writing pattern'!$C$4:$C$18,MATCH('Baseline model'!$CL690,'UWYr writing pattern'!$A$4:$A$18,0)) / 25,CM689))</f>
        <v>0</v>
      </c>
      <c r="CN690" s="36">
        <f t="shared" si="210"/>
        <v>3.389010925145416E-3</v>
      </c>
      <c r="CP690" s="34">
        <f t="shared" si="211"/>
        <v>5.1609303428610403E-5</v>
      </c>
      <c r="CQ690" s="31">
        <f>SUM($CP$9:CP690)*RLR</f>
        <v>119.99593318688972</v>
      </c>
      <c r="CR690" s="32"/>
      <c r="CS690" s="36">
        <f>CQ690-SUM($CU$9:CU690)</f>
        <v>1.4164641203787909</v>
      </c>
      <c r="CU690" s="31">
        <f t="shared" si="212"/>
        <v>1.0703291102377896E-2</v>
      </c>
      <c r="CV690" s="36">
        <f>SUM($CU$9:CU690)*RRF</f>
        <v>83.005628346557643</v>
      </c>
      <c r="CW690" s="33"/>
      <c r="CX690" s="36">
        <f t="shared" si="197"/>
        <v>84.422092466936434</v>
      </c>
      <c r="CY690" s="33"/>
      <c r="CZ690" s="31">
        <f t="shared" si="198"/>
        <v>2.8467691771221488E-3</v>
      </c>
      <c r="DA690" s="31">
        <f t="shared" si="199"/>
        <v>0.99152488426515351</v>
      </c>
      <c r="DB690" s="31">
        <f t="shared" si="200"/>
        <v>0.99437165344227563</v>
      </c>
      <c r="DC690" s="31">
        <f t="shared" si="201"/>
        <v>-0.42209246693643365</v>
      </c>
      <c r="DD690" s="31"/>
      <c r="DE690" s="33">
        <f t="shared" si="202"/>
        <v>0.9881622422209243</v>
      </c>
      <c r="DF690" s="33">
        <f t="shared" si="203"/>
        <v>1.0050249103206719</v>
      </c>
      <c r="DG690" s="3"/>
      <c r="DH690" s="33">
        <f t="shared" si="204"/>
        <v>0.99996610989074763</v>
      </c>
      <c r="DI690" s="93">
        <f t="shared" si="205"/>
        <v>0.99394880799060348</v>
      </c>
      <c r="DJ690" s="3">
        <f t="shared" si="206"/>
        <v>0.99401932096305923</v>
      </c>
      <c r="DL690" s="90">
        <f t="shared" si="215"/>
        <v>0</v>
      </c>
      <c r="DM690" s="91">
        <f t="shared" si="213"/>
        <v>0</v>
      </c>
      <c r="DN690" s="89">
        <f>SUM(DM$9:DM690)*RLR</f>
        <v>120</v>
      </c>
      <c r="DO690" s="90">
        <f>DN690-SUM(DP$9:DP690)</f>
        <v>0.71768148443288737</v>
      </c>
      <c r="DP690" s="89">
        <f t="shared" si="214"/>
        <v>5.4232857765709498E-3</v>
      </c>
      <c r="DQ690" s="90">
        <f>SUM(DP$9:DP690)*RRF</f>
        <v>83.497622960896976</v>
      </c>
      <c r="DS690" s="2">
        <f t="shared" si="207"/>
        <v>1.5</v>
      </c>
      <c r="DT690" s="2">
        <f t="shared" si="208"/>
        <v>0.75</v>
      </c>
    </row>
    <row r="691" spans="90:124" x14ac:dyDescent="0.25">
      <c r="CL691" s="14">
        <f t="shared" si="209"/>
        <v>6.82</v>
      </c>
      <c r="CM691" s="59">
        <f>IF('Baseline model'!$B$4="AY",0,IFERROR(P*INDEX('UWYr writing pattern'!$C$4:$C$18,MATCH('Baseline model'!$CL691,'UWYr writing pattern'!$A$4:$A$18,0)) / 25,CM690))</f>
        <v>0</v>
      </c>
      <c r="CN691" s="36">
        <f t="shared" si="210"/>
        <v>3.3381757612682347E-3</v>
      </c>
      <c r="CP691" s="34">
        <f t="shared" si="211"/>
        <v>5.0835163877181238E-5</v>
      </c>
      <c r="CQ691" s="31">
        <f>SUM($CP$9:CP691)*RLR</f>
        <v>119.99599418908636</v>
      </c>
      <c r="CR691" s="32"/>
      <c r="CS691" s="36">
        <f>CQ691-SUM($CU$9:CU691)</f>
        <v>1.4059016416725996</v>
      </c>
      <c r="CU691" s="31">
        <f t="shared" si="212"/>
        <v>1.0623480902840932E-2</v>
      </c>
      <c r="CV691" s="36">
        <f>SUM($CU$9:CU691)*RRF</f>
        <v>83.013064783189634</v>
      </c>
      <c r="CW691" s="33"/>
      <c r="CX691" s="36">
        <f t="shared" si="197"/>
        <v>84.418966424862234</v>
      </c>
      <c r="CY691" s="33"/>
      <c r="CZ691" s="31">
        <f t="shared" si="198"/>
        <v>2.804067639465317E-3</v>
      </c>
      <c r="DA691" s="31">
        <f t="shared" si="199"/>
        <v>0.98413114917081967</v>
      </c>
      <c r="DB691" s="31">
        <f t="shared" si="200"/>
        <v>0.98693521681028495</v>
      </c>
      <c r="DC691" s="31">
        <f t="shared" si="201"/>
        <v>-0.41896642486223357</v>
      </c>
      <c r="DD691" s="31"/>
      <c r="DE691" s="33">
        <f t="shared" si="202"/>
        <v>0.98825077122844807</v>
      </c>
      <c r="DF691" s="33">
        <f t="shared" si="203"/>
        <v>1.0049876955340742</v>
      </c>
      <c r="DG691" s="3"/>
      <c r="DH691" s="33">
        <f t="shared" si="204"/>
        <v>0.99996661824238631</v>
      </c>
      <c r="DI691" s="93">
        <f t="shared" si="205"/>
        <v>0.99399402216557653</v>
      </c>
      <c r="DJ691" s="3">
        <f t="shared" si="206"/>
        <v>0.99406417605583619</v>
      </c>
      <c r="DL691" s="90">
        <f t="shared" si="215"/>
        <v>0</v>
      </c>
      <c r="DM691" s="91">
        <f t="shared" si="213"/>
        <v>0</v>
      </c>
      <c r="DN691" s="89">
        <f>SUM(DM$9:DM691)*RLR</f>
        <v>120</v>
      </c>
      <c r="DO691" s="90">
        <f>DN691-SUM(DP$9:DP691)</f>
        <v>0.7122988732996447</v>
      </c>
      <c r="DP691" s="89">
        <f t="shared" si="214"/>
        <v>5.3826111332466557E-3</v>
      </c>
      <c r="DQ691" s="90">
        <f>SUM(DP$9:DP691)*RRF</f>
        <v>83.501390788690244</v>
      </c>
      <c r="DS691" s="2">
        <f t="shared" si="207"/>
        <v>1.5</v>
      </c>
      <c r="DT691" s="2">
        <f t="shared" si="208"/>
        <v>0.75</v>
      </c>
    </row>
    <row r="692" spans="90:124" x14ac:dyDescent="0.25">
      <c r="CL692" s="14">
        <f t="shared" si="209"/>
        <v>6.83</v>
      </c>
      <c r="CM692" s="59">
        <f>IF('Baseline model'!$B$4="AY",0,IFERROR(P*INDEX('UWYr writing pattern'!$C$4:$C$18,MATCH('Baseline model'!$CL692,'UWYr writing pattern'!$A$4:$A$18,0)) / 25,CM691))</f>
        <v>0</v>
      </c>
      <c r="CN692" s="36">
        <f t="shared" si="210"/>
        <v>3.2881031248492114E-3</v>
      </c>
      <c r="CP692" s="34">
        <f t="shared" si="211"/>
        <v>5.0072636419023524E-5</v>
      </c>
      <c r="CQ692" s="31">
        <f>SUM($CP$9:CP692)*RLR</f>
        <v>119.99605427625006</v>
      </c>
      <c r="CR692" s="32"/>
      <c r="CS692" s="36">
        <f>CQ692-SUM($CU$9:CU692)</f>
        <v>1.3954174665237531</v>
      </c>
      <c r="CU692" s="31">
        <f t="shared" si="212"/>
        <v>1.0544262312544498E-2</v>
      </c>
      <c r="CV692" s="36">
        <f>SUM($CU$9:CU692)*RRF</f>
        <v>83.020445766808407</v>
      </c>
      <c r="CW692" s="33"/>
      <c r="CX692" s="36">
        <f t="shared" si="197"/>
        <v>84.415863233332161</v>
      </c>
      <c r="CY692" s="33"/>
      <c r="CZ692" s="31">
        <f t="shared" si="198"/>
        <v>2.7620066248733371E-3</v>
      </c>
      <c r="DA692" s="31">
        <f t="shared" si="199"/>
        <v>0.97679222656662712</v>
      </c>
      <c r="DB692" s="31">
        <f t="shared" si="200"/>
        <v>0.97955423319150048</v>
      </c>
      <c r="DC692" s="31">
        <f t="shared" si="201"/>
        <v>-0.41586323333216058</v>
      </c>
      <c r="DD692" s="31"/>
      <c r="DE692" s="33">
        <f t="shared" si="202"/>
        <v>0.98833864008105243</v>
      </c>
      <c r="DF692" s="33">
        <f t="shared" si="203"/>
        <v>1.0049507527777639</v>
      </c>
      <c r="DG692" s="3"/>
      <c r="DH692" s="33">
        <f t="shared" si="204"/>
        <v>0.99996711896875057</v>
      </c>
      <c r="DI692" s="93">
        <f t="shared" si="205"/>
        <v>0.99403889850271288</v>
      </c>
      <c r="DJ692" s="3">
        <f t="shared" si="206"/>
        <v>0.99410869473541741</v>
      </c>
      <c r="DL692" s="90">
        <f t="shared" si="215"/>
        <v>0</v>
      </c>
      <c r="DM692" s="91">
        <f t="shared" si="213"/>
        <v>0</v>
      </c>
      <c r="DN692" s="89">
        <f>SUM(DM$9:DM692)*RLR</f>
        <v>120</v>
      </c>
      <c r="DO692" s="90">
        <f>DN692-SUM(DP$9:DP692)</f>
        <v>0.70695663174990386</v>
      </c>
      <c r="DP692" s="89">
        <f t="shared" si="214"/>
        <v>5.3422415497473355E-3</v>
      </c>
      <c r="DQ692" s="90">
        <f>SUM(DP$9:DP692)*RRF</f>
        <v>83.505130357775059</v>
      </c>
      <c r="DS692" s="2">
        <f t="shared" si="207"/>
        <v>1.5</v>
      </c>
      <c r="DT692" s="2">
        <f t="shared" si="208"/>
        <v>0.75</v>
      </c>
    </row>
    <row r="693" spans="90:124" x14ac:dyDescent="0.25">
      <c r="CL693" s="14">
        <f t="shared" si="209"/>
        <v>6.84</v>
      </c>
      <c r="CM693" s="59">
        <f>IF('Baseline model'!$B$4="AY",0,IFERROR(P*INDEX('UWYr writing pattern'!$C$4:$C$18,MATCH('Baseline model'!$CL693,'UWYr writing pattern'!$A$4:$A$18,0)) / 25,CM692))</f>
        <v>0</v>
      </c>
      <c r="CN693" s="36">
        <f t="shared" si="210"/>
        <v>3.2387815779764731E-3</v>
      </c>
      <c r="CP693" s="34">
        <f t="shared" si="211"/>
        <v>4.9321546872738172E-5</v>
      </c>
      <c r="CQ693" s="31">
        <f>SUM($CP$9:CP693)*RLR</f>
        <v>119.99611346210631</v>
      </c>
      <c r="CR693" s="32"/>
      <c r="CS693" s="36">
        <f>CQ693-SUM($CU$9:CU693)</f>
        <v>1.3850110213810751</v>
      </c>
      <c r="CU693" s="31">
        <f t="shared" si="212"/>
        <v>1.0465630998928149E-2</v>
      </c>
      <c r="CV693" s="36">
        <f>SUM($CU$9:CU693)*RRF</f>
        <v>83.027771708507657</v>
      </c>
      <c r="CW693" s="33"/>
      <c r="CX693" s="36">
        <f t="shared" si="197"/>
        <v>84.412782729888733</v>
      </c>
      <c r="CY693" s="33"/>
      <c r="CZ693" s="31">
        <f t="shared" si="198"/>
        <v>2.7205765255002372E-3</v>
      </c>
      <c r="DA693" s="31">
        <f t="shared" si="199"/>
        <v>0.96950771496675248</v>
      </c>
      <c r="DB693" s="31">
        <f t="shared" si="200"/>
        <v>0.97222829149225276</v>
      </c>
      <c r="DC693" s="31">
        <f t="shared" si="201"/>
        <v>-0.41278272988873255</v>
      </c>
      <c r="DD693" s="31"/>
      <c r="DE693" s="33">
        <f t="shared" si="202"/>
        <v>0.98842585367271019</v>
      </c>
      <c r="DF693" s="33">
        <f t="shared" si="203"/>
        <v>1.004914080117723</v>
      </c>
      <c r="DG693" s="3"/>
      <c r="DH693" s="33">
        <f t="shared" si="204"/>
        <v>0.99996761218421926</v>
      </c>
      <c r="DI693" s="93">
        <f t="shared" si="205"/>
        <v>0.99408343952631817</v>
      </c>
      <c r="DJ693" s="3">
        <f t="shared" si="206"/>
        <v>0.99415287952490183</v>
      </c>
      <c r="DL693" s="90">
        <f t="shared" si="215"/>
        <v>0</v>
      </c>
      <c r="DM693" s="91">
        <f t="shared" si="213"/>
        <v>0</v>
      </c>
      <c r="DN693" s="89">
        <f>SUM(DM$9:DM693)*RLR</f>
        <v>120</v>
      </c>
      <c r="DO693" s="90">
        <f>DN693-SUM(DP$9:DP693)</f>
        <v>0.70165445701178442</v>
      </c>
      <c r="DP693" s="89">
        <f t="shared" si="214"/>
        <v>5.3021747381242794E-3</v>
      </c>
      <c r="DQ693" s="90">
        <f>SUM(DP$9:DP693)*RRF</f>
        <v>83.508841880091751</v>
      </c>
      <c r="DS693" s="2">
        <f t="shared" si="207"/>
        <v>1.5</v>
      </c>
      <c r="DT693" s="2">
        <f t="shared" si="208"/>
        <v>0.75</v>
      </c>
    </row>
    <row r="694" spans="90:124" x14ac:dyDescent="0.25">
      <c r="CL694" s="14">
        <f t="shared" si="209"/>
        <v>6.85</v>
      </c>
      <c r="CM694" s="59">
        <f>IF('Baseline model'!$B$4="AY",0,IFERROR(P*INDEX('UWYr writing pattern'!$C$4:$C$18,MATCH('Baseline model'!$CL694,'UWYr writing pattern'!$A$4:$A$18,0)) / 25,CM693))</f>
        <v>0</v>
      </c>
      <c r="CN694" s="36">
        <f t="shared" si="210"/>
        <v>3.1901998543068261E-3</v>
      </c>
      <c r="CP694" s="34">
        <f t="shared" si="211"/>
        <v>4.8581723669647096E-5</v>
      </c>
      <c r="CQ694" s="31">
        <f>SUM($CP$9:CP694)*RLR</f>
        <v>119.99617176017472</v>
      </c>
      <c r="CR694" s="32"/>
      <c r="CS694" s="36">
        <f>CQ694-SUM($CU$9:CU694)</f>
        <v>1.3746817367891282</v>
      </c>
      <c r="CU694" s="31">
        <f t="shared" si="212"/>
        <v>1.0387582660358064E-2</v>
      </c>
      <c r="CV694" s="36">
        <f>SUM($CU$9:CU694)*RRF</f>
        <v>83.035043016369912</v>
      </c>
      <c r="CW694" s="33"/>
      <c r="CX694" s="36">
        <f t="shared" si="197"/>
        <v>84.40972475315904</v>
      </c>
      <c r="CY694" s="33"/>
      <c r="CZ694" s="31">
        <f t="shared" si="198"/>
        <v>2.6797678776177337E-3</v>
      </c>
      <c r="DA694" s="31">
        <f t="shared" si="199"/>
        <v>0.96227721575238967</v>
      </c>
      <c r="DB694" s="31">
        <f t="shared" si="200"/>
        <v>0.96495698363000737</v>
      </c>
      <c r="DC694" s="31">
        <f t="shared" si="201"/>
        <v>-0.40972475315903978</v>
      </c>
      <c r="DD694" s="31"/>
      <c r="DE694" s="33">
        <f t="shared" si="202"/>
        <v>0.98851241686154656</v>
      </c>
      <c r="DF694" s="33">
        <f t="shared" si="203"/>
        <v>1.0048776756328457</v>
      </c>
      <c r="DG694" s="3"/>
      <c r="DH694" s="33">
        <f t="shared" si="204"/>
        <v>0.99996809800145603</v>
      </c>
      <c r="DI694" s="93">
        <f t="shared" si="205"/>
        <v>0.99412764774183671</v>
      </c>
      <c r="DJ694" s="3">
        <f t="shared" si="206"/>
        <v>0.99419673292846489</v>
      </c>
      <c r="DL694" s="90">
        <f t="shared" si="215"/>
        <v>0</v>
      </c>
      <c r="DM694" s="91">
        <f t="shared" si="213"/>
        <v>0</v>
      </c>
      <c r="DN694" s="89">
        <f>SUM(DM$9:DM694)*RLR</f>
        <v>120</v>
      </c>
      <c r="DO694" s="90">
        <f>DN694-SUM(DP$9:DP694)</f>
        <v>0.69639204858420101</v>
      </c>
      <c r="DP694" s="89">
        <f t="shared" si="214"/>
        <v>5.2624084275883836E-3</v>
      </c>
      <c r="DQ694" s="90">
        <f>SUM(DP$9:DP694)*RRF</f>
        <v>83.512525565991055</v>
      </c>
      <c r="DS694" s="2">
        <f t="shared" si="207"/>
        <v>1.5</v>
      </c>
      <c r="DT694" s="2">
        <f t="shared" si="208"/>
        <v>0.75</v>
      </c>
    </row>
    <row r="695" spans="90:124" x14ac:dyDescent="0.25">
      <c r="CL695" s="14">
        <f t="shared" si="209"/>
        <v>6.86</v>
      </c>
      <c r="CM695" s="59">
        <f>IF('Baseline model'!$B$4="AY",0,IFERROR(P*INDEX('UWYr writing pattern'!$C$4:$C$18,MATCH('Baseline model'!$CL695,'UWYr writing pattern'!$A$4:$A$18,0)) / 25,CM694))</f>
        <v>0</v>
      </c>
      <c r="CN695" s="36">
        <f t="shared" si="210"/>
        <v>3.1423468564922238E-3</v>
      </c>
      <c r="CP695" s="34">
        <f t="shared" si="211"/>
        <v>4.7852997814602396E-5</v>
      </c>
      <c r="CQ695" s="31">
        <f>SUM($CP$9:CP695)*RLR</f>
        <v>119.99622918377209</v>
      </c>
      <c r="CR695" s="32"/>
      <c r="CS695" s="36">
        <f>CQ695-SUM($CU$9:CU695)</f>
        <v>1.3644290473605736</v>
      </c>
      <c r="CU695" s="31">
        <f t="shared" si="212"/>
        <v>1.0310113025918461E-2</v>
      </c>
      <c r="CV695" s="36">
        <f>SUM($CU$9:CU695)*RRF</f>
        <v>83.042260095488061</v>
      </c>
      <c r="CW695" s="33"/>
      <c r="CX695" s="36">
        <f t="shared" si="197"/>
        <v>84.406689142848634</v>
      </c>
      <c r="CY695" s="33"/>
      <c r="CZ695" s="31">
        <f t="shared" si="198"/>
        <v>2.6395713594534677E-3</v>
      </c>
      <c r="DA695" s="31">
        <f t="shared" si="199"/>
        <v>0.95510033315240139</v>
      </c>
      <c r="DB695" s="31">
        <f t="shared" si="200"/>
        <v>0.95773990451185487</v>
      </c>
      <c r="DC695" s="31">
        <f t="shared" si="201"/>
        <v>-0.40668914284863433</v>
      </c>
      <c r="DD695" s="31"/>
      <c r="DE695" s="33">
        <f t="shared" si="202"/>
        <v>0.98859833447009593</v>
      </c>
      <c r="DF695" s="33">
        <f t="shared" si="203"/>
        <v>1.0048415374148647</v>
      </c>
      <c r="DG695" s="3"/>
      <c r="DH695" s="33">
        <f t="shared" si="204"/>
        <v>0.99996857653143401</v>
      </c>
      <c r="DI695" s="93">
        <f t="shared" si="205"/>
        <v>0.99417152563599243</v>
      </c>
      <c r="DJ695" s="3">
        <f t="shared" si="206"/>
        <v>0.99424025743150135</v>
      </c>
      <c r="DL695" s="90">
        <f t="shared" si="215"/>
        <v>0</v>
      </c>
      <c r="DM695" s="91">
        <f t="shared" si="213"/>
        <v>0</v>
      </c>
      <c r="DN695" s="89">
        <f>SUM(DM$9:DM695)*RLR</f>
        <v>120</v>
      </c>
      <c r="DO695" s="90">
        <f>DN695-SUM(DP$9:DP695)</f>
        <v>0.69116910821982458</v>
      </c>
      <c r="DP695" s="89">
        <f t="shared" si="214"/>
        <v>5.2229403643815073E-3</v>
      </c>
      <c r="DQ695" s="90">
        <f>SUM(DP$9:DP695)*RRF</f>
        <v>83.516181624246116</v>
      </c>
      <c r="DS695" s="2">
        <f t="shared" si="207"/>
        <v>1.5</v>
      </c>
      <c r="DT695" s="2">
        <f t="shared" si="208"/>
        <v>0.75</v>
      </c>
    </row>
    <row r="696" spans="90:124" x14ac:dyDescent="0.25">
      <c r="CL696" s="14">
        <f t="shared" si="209"/>
        <v>6.87</v>
      </c>
      <c r="CM696" s="59">
        <f>IF('Baseline model'!$B$4="AY",0,IFERROR(P*INDEX('UWYr writing pattern'!$C$4:$C$18,MATCH('Baseline model'!$CL696,'UWYr writing pattern'!$A$4:$A$18,0)) / 25,CM695))</f>
        <v>0</v>
      </c>
      <c r="CN696" s="36">
        <f t="shared" si="210"/>
        <v>3.0952116536448406E-3</v>
      </c>
      <c r="CP696" s="34">
        <f t="shared" si="211"/>
        <v>4.7135202847383362E-5</v>
      </c>
      <c r="CQ696" s="31">
        <f>SUM($CP$9:CP696)*RLR</f>
        <v>119.9962857460155</v>
      </c>
      <c r="CR696" s="32"/>
      <c r="CS696" s="36">
        <f>CQ696-SUM($CU$9:CU696)</f>
        <v>1.354252391748787</v>
      </c>
      <c r="CU696" s="31">
        <f t="shared" si="212"/>
        <v>1.0233217855204303E-2</v>
      </c>
      <c r="CV696" s="36">
        <f>SUM($CU$9:CU696)*RRF</f>
        <v>83.049423347986689</v>
      </c>
      <c r="CW696" s="33"/>
      <c r="CX696" s="36">
        <f t="shared" si="197"/>
        <v>84.403675739735476</v>
      </c>
      <c r="CY696" s="33"/>
      <c r="CZ696" s="31">
        <f t="shared" si="198"/>
        <v>2.5999777890616657E-3</v>
      </c>
      <c r="DA696" s="31">
        <f t="shared" si="199"/>
        <v>0.94797667422415077</v>
      </c>
      <c r="DB696" s="31">
        <f t="shared" si="200"/>
        <v>0.9505766520132124</v>
      </c>
      <c r="DC696" s="31">
        <f t="shared" si="201"/>
        <v>-0.40367573973547621</v>
      </c>
      <c r="DD696" s="31"/>
      <c r="DE696" s="33">
        <f t="shared" si="202"/>
        <v>0.98868361128555582</v>
      </c>
      <c r="DF696" s="33">
        <f t="shared" si="203"/>
        <v>1.0048056635682794</v>
      </c>
      <c r="DG696" s="3"/>
      <c r="DH696" s="33">
        <f t="shared" si="204"/>
        <v>0.99996904788346253</v>
      </c>
      <c r="DI696" s="93">
        <f t="shared" si="205"/>
        <v>0.99421507567692835</v>
      </c>
      <c r="DJ696" s="3">
        <f t="shared" si="206"/>
        <v>0.99428345550076513</v>
      </c>
      <c r="DL696" s="90">
        <f t="shared" si="215"/>
        <v>0</v>
      </c>
      <c r="DM696" s="91">
        <f t="shared" si="213"/>
        <v>0</v>
      </c>
      <c r="DN696" s="89">
        <f>SUM(DM$9:DM696)*RLR</f>
        <v>120</v>
      </c>
      <c r="DO696" s="90">
        <f>DN696-SUM(DP$9:DP696)</f>
        <v>0.68598533990817145</v>
      </c>
      <c r="DP696" s="89">
        <f t="shared" si="214"/>
        <v>5.1837683116486843E-3</v>
      </c>
      <c r="DQ696" s="90">
        <f>SUM(DP$9:DP696)*RRF</f>
        <v>83.519810262064269</v>
      </c>
      <c r="DS696" s="2">
        <f t="shared" si="207"/>
        <v>1.5</v>
      </c>
      <c r="DT696" s="2">
        <f t="shared" si="208"/>
        <v>0.75</v>
      </c>
    </row>
    <row r="697" spans="90:124" x14ac:dyDescent="0.25">
      <c r="CL697" s="14">
        <f t="shared" si="209"/>
        <v>6.88</v>
      </c>
      <c r="CM697" s="59">
        <f>IF('Baseline model'!$B$4="AY",0,IFERROR(P*INDEX('UWYr writing pattern'!$C$4:$C$18,MATCH('Baseline model'!$CL697,'UWYr writing pattern'!$A$4:$A$18,0)) / 25,CM696))</f>
        <v>0</v>
      </c>
      <c r="CN697" s="36">
        <f t="shared" si="210"/>
        <v>3.0487834788401678E-3</v>
      </c>
      <c r="CP697" s="34">
        <f t="shared" si="211"/>
        <v>4.6428174804672612E-5</v>
      </c>
      <c r="CQ697" s="31">
        <f>SUM($CP$9:CP697)*RLR</f>
        <v>119.99634145982526</v>
      </c>
      <c r="CR697" s="32"/>
      <c r="CS697" s="36">
        <f>CQ697-SUM($CU$9:CU697)</f>
        <v>1.3441512126204316</v>
      </c>
      <c r="CU697" s="31">
        <f t="shared" si="212"/>
        <v>1.0156892938115903E-2</v>
      </c>
      <c r="CV697" s="36">
        <f>SUM($CU$9:CU697)*RRF</f>
        <v>83.056533173043377</v>
      </c>
      <c r="CW697" s="33"/>
      <c r="CX697" s="36">
        <f t="shared" si="197"/>
        <v>84.400684385663808</v>
      </c>
      <c r="CY697" s="33"/>
      <c r="CZ697" s="31">
        <f t="shared" si="198"/>
        <v>2.5609781222257406E-3</v>
      </c>
      <c r="DA697" s="31">
        <f t="shared" si="199"/>
        <v>0.94090584883430206</v>
      </c>
      <c r="DB697" s="31">
        <f t="shared" si="200"/>
        <v>0.94346682695652784</v>
      </c>
      <c r="DC697" s="31">
        <f t="shared" si="201"/>
        <v>-0.40068438566380848</v>
      </c>
      <c r="DD697" s="31"/>
      <c r="DE697" s="33">
        <f t="shared" si="202"/>
        <v>0.98876825206004015</v>
      </c>
      <c r="DF697" s="33">
        <f t="shared" si="203"/>
        <v>1.0047700522102834</v>
      </c>
      <c r="DG697" s="3"/>
      <c r="DH697" s="33">
        <f t="shared" si="204"/>
        <v>0.99996951216521046</v>
      </c>
      <c r="DI697" s="93">
        <f t="shared" si="205"/>
        <v>0.99425830031434581</v>
      </c>
      <c r="DJ697" s="3">
        <f t="shared" si="206"/>
        <v>0.99432632958450939</v>
      </c>
      <c r="DL697" s="90">
        <f t="shared" si="215"/>
        <v>0</v>
      </c>
      <c r="DM697" s="91">
        <f t="shared" si="213"/>
        <v>0</v>
      </c>
      <c r="DN697" s="89">
        <f>SUM(DM$9:DM697)*RLR</f>
        <v>120</v>
      </c>
      <c r="DO697" s="90">
        <f>DN697-SUM(DP$9:DP697)</f>
        <v>0.68084044985886294</v>
      </c>
      <c r="DP697" s="89">
        <f t="shared" si="214"/>
        <v>5.144890049311286E-3</v>
      </c>
      <c r="DQ697" s="90">
        <f>SUM(DP$9:DP697)*RRF</f>
        <v>83.523411685098793</v>
      </c>
      <c r="DS697" s="2">
        <f t="shared" si="207"/>
        <v>1.5</v>
      </c>
      <c r="DT697" s="2">
        <f t="shared" si="208"/>
        <v>0.75</v>
      </c>
    </row>
    <row r="698" spans="90:124" x14ac:dyDescent="0.25">
      <c r="CL698" s="14">
        <f t="shared" si="209"/>
        <v>6.89</v>
      </c>
      <c r="CM698" s="59">
        <f>IF('Baseline model'!$B$4="AY",0,IFERROR(P*INDEX('UWYr writing pattern'!$C$4:$C$18,MATCH('Baseline model'!$CL698,'UWYr writing pattern'!$A$4:$A$18,0)) / 25,CM697))</f>
        <v>0</v>
      </c>
      <c r="CN698" s="36">
        <f t="shared" si="210"/>
        <v>3.0030517266575654E-3</v>
      </c>
      <c r="CP698" s="34">
        <f t="shared" si="211"/>
        <v>4.5731752182602519E-5</v>
      </c>
      <c r="CQ698" s="31">
        <f>SUM($CP$9:CP698)*RLR</f>
        <v>119.99639633792788</v>
      </c>
      <c r="CR698" s="32"/>
      <c r="CS698" s="36">
        <f>CQ698-SUM($CU$9:CU698)</f>
        <v>1.3341249566284006</v>
      </c>
      <c r="CU698" s="31">
        <f t="shared" si="212"/>
        <v>1.0081134094653237E-2</v>
      </c>
      <c r="CV698" s="36">
        <f>SUM($CU$9:CU698)*RRF</f>
        <v>83.063589966909632</v>
      </c>
      <c r="CW698" s="33"/>
      <c r="CX698" s="36">
        <f t="shared" si="197"/>
        <v>84.397714923538032</v>
      </c>
      <c r="CY698" s="33"/>
      <c r="CZ698" s="31">
        <f t="shared" si="198"/>
        <v>2.5225634503923547E-3</v>
      </c>
      <c r="DA698" s="31">
        <f t="shared" si="199"/>
        <v>0.93388746963988034</v>
      </c>
      <c r="DB698" s="31">
        <f t="shared" si="200"/>
        <v>0.93641003309027271</v>
      </c>
      <c r="DC698" s="31">
        <f t="shared" si="201"/>
        <v>-0.39771492353803239</v>
      </c>
      <c r="DD698" s="31"/>
      <c r="DE698" s="33">
        <f t="shared" si="202"/>
        <v>0.98885226151082894</v>
      </c>
      <c r="DF698" s="33">
        <f t="shared" si="203"/>
        <v>1.0047347014706909</v>
      </c>
      <c r="DG698" s="3"/>
      <c r="DH698" s="33">
        <f t="shared" si="204"/>
        <v>0.99996996948273231</v>
      </c>
      <c r="DI698" s="93">
        <f t="shared" si="205"/>
        <v>0.994301201979642</v>
      </c>
      <c r="DJ698" s="3">
        <f t="shared" si="206"/>
        <v>0.99436888211262564</v>
      </c>
      <c r="DL698" s="90">
        <f t="shared" si="215"/>
        <v>0</v>
      </c>
      <c r="DM698" s="91">
        <f t="shared" si="213"/>
        <v>0</v>
      </c>
      <c r="DN698" s="89">
        <f>SUM(DM$9:DM698)*RLR</f>
        <v>120</v>
      </c>
      <c r="DO698" s="90">
        <f>DN698-SUM(DP$9:DP698)</f>
        <v>0.67573414648492758</v>
      </c>
      <c r="DP698" s="89">
        <f t="shared" si="214"/>
        <v>5.1063033739414719E-3</v>
      </c>
      <c r="DQ698" s="90">
        <f>SUM(DP$9:DP698)*RRF</f>
        <v>83.526986097460551</v>
      </c>
      <c r="DS698" s="2">
        <f t="shared" si="207"/>
        <v>1.5</v>
      </c>
      <c r="DT698" s="2">
        <f t="shared" si="208"/>
        <v>0.75</v>
      </c>
    </row>
    <row r="699" spans="90:124" x14ac:dyDescent="0.25">
      <c r="CL699" s="14">
        <f t="shared" si="209"/>
        <v>6.9</v>
      </c>
      <c r="CM699" s="59">
        <f>IF('Baseline model'!$B$4="AY",0,IFERROR(P*INDEX('UWYr writing pattern'!$C$4:$C$18,MATCH('Baseline model'!$CL699,'UWYr writing pattern'!$A$4:$A$18,0)) / 25,CM698))</f>
        <v>0</v>
      </c>
      <c r="CN699" s="36">
        <f t="shared" si="210"/>
        <v>2.9580059507577018E-3</v>
      </c>
      <c r="CP699" s="34">
        <f t="shared" si="211"/>
        <v>4.5045775899863483E-5</v>
      </c>
      <c r="CQ699" s="31">
        <f>SUM($CP$9:CP699)*RLR</f>
        <v>119.99645039285896</v>
      </c>
      <c r="CR699" s="32"/>
      <c r="CS699" s="36">
        <f>CQ699-SUM($CU$9:CU699)</f>
        <v>1.3241730743847739</v>
      </c>
      <c r="CU699" s="31">
        <f t="shared" si="212"/>
        <v>1.0005937174713004E-2</v>
      </c>
      <c r="CV699" s="36">
        <f>SUM($CU$9:CU699)*RRF</f>
        <v>83.070594122931922</v>
      </c>
      <c r="CW699" s="33"/>
      <c r="CX699" s="36">
        <f t="shared" si="197"/>
        <v>84.394767197316696</v>
      </c>
      <c r="CY699" s="33"/>
      <c r="CZ699" s="31">
        <f t="shared" si="198"/>
        <v>2.4847249986364693E-3</v>
      </c>
      <c r="DA699" s="31">
        <f t="shared" si="199"/>
        <v>0.92692115206934167</v>
      </c>
      <c r="DB699" s="31">
        <f t="shared" si="200"/>
        <v>0.92940587706797817</v>
      </c>
      <c r="DC699" s="31">
        <f t="shared" si="201"/>
        <v>-0.39476719731669618</v>
      </c>
      <c r="DD699" s="31"/>
      <c r="DE699" s="33">
        <f t="shared" si="202"/>
        <v>0.98893564432061809</v>
      </c>
      <c r="DF699" s="33">
        <f t="shared" si="203"/>
        <v>1.0046996094918654</v>
      </c>
      <c r="DG699" s="3"/>
      <c r="DH699" s="33">
        <f t="shared" si="204"/>
        <v>0.9999704199404913</v>
      </c>
      <c r="DI699" s="93">
        <f t="shared" si="205"/>
        <v>0.99434378308604687</v>
      </c>
      <c r="DJ699" s="3">
        <f t="shared" si="206"/>
        <v>0.99441111549678085</v>
      </c>
      <c r="DL699" s="90">
        <f t="shared" si="215"/>
        <v>0</v>
      </c>
      <c r="DM699" s="91">
        <f t="shared" si="213"/>
        <v>0</v>
      </c>
      <c r="DN699" s="89">
        <f>SUM(DM$9:DM699)*RLR</f>
        <v>120</v>
      </c>
      <c r="DO699" s="90">
        <f>DN699-SUM(DP$9:DP699)</f>
        <v>0.67066614038628813</v>
      </c>
      <c r="DP699" s="89">
        <f t="shared" si="214"/>
        <v>5.068006098636957E-3</v>
      </c>
      <c r="DQ699" s="90">
        <f>SUM(DP$9:DP699)*RRF</f>
        <v>83.530533701729595</v>
      </c>
      <c r="DS699" s="2">
        <f t="shared" si="207"/>
        <v>1.5</v>
      </c>
      <c r="DT699" s="2">
        <f t="shared" si="208"/>
        <v>0.75</v>
      </c>
    </row>
    <row r="700" spans="90:124" x14ac:dyDescent="0.25">
      <c r="CL700" s="14">
        <f t="shared" si="209"/>
        <v>6.91</v>
      </c>
      <c r="CM700" s="59">
        <f>IF('Baseline model'!$B$4="AY",0,IFERROR(P*INDEX('UWYr writing pattern'!$C$4:$C$18,MATCH('Baseline model'!$CL700,'UWYr writing pattern'!$A$4:$A$18,0)) / 25,CM699))</f>
        <v>0</v>
      </c>
      <c r="CN700" s="36">
        <f t="shared" si="210"/>
        <v>2.9136358614963364E-3</v>
      </c>
      <c r="CP700" s="34">
        <f t="shared" si="211"/>
        <v>4.4370089261365528E-5</v>
      </c>
      <c r="CQ700" s="31">
        <f>SUM($CP$9:CP700)*RLR</f>
        <v>119.99650363696607</v>
      </c>
      <c r="CR700" s="32"/>
      <c r="CS700" s="36">
        <f>CQ700-SUM($CU$9:CU700)</f>
        <v>1.3142950204340025</v>
      </c>
      <c r="CU700" s="31">
        <f t="shared" si="212"/>
        <v>9.9312980578858054E-3</v>
      </c>
      <c r="CV700" s="36">
        <f>SUM($CU$9:CU700)*RRF</f>
        <v>83.077546031572439</v>
      </c>
      <c r="CW700" s="33"/>
      <c r="CX700" s="36">
        <f t="shared" si="197"/>
        <v>84.391841052006441</v>
      </c>
      <c r="CY700" s="33"/>
      <c r="CZ700" s="31">
        <f t="shared" si="198"/>
        <v>2.4474541236569223E-3</v>
      </c>
      <c r="DA700" s="31">
        <f t="shared" si="199"/>
        <v>0.92000651430380165</v>
      </c>
      <c r="DB700" s="31">
        <f t="shared" si="200"/>
        <v>0.92245396842745853</v>
      </c>
      <c r="DC700" s="31">
        <f t="shared" si="201"/>
        <v>-0.39184105200644126</v>
      </c>
      <c r="DD700" s="31"/>
      <c r="DE700" s="33">
        <f t="shared" si="202"/>
        <v>0.98901840513776718</v>
      </c>
      <c r="DF700" s="33">
        <f t="shared" si="203"/>
        <v>1.0046647744286481</v>
      </c>
      <c r="DG700" s="3"/>
      <c r="DH700" s="33">
        <f t="shared" si="204"/>
        <v>0.99997086364138388</v>
      </c>
      <c r="DI700" s="93">
        <f t="shared" si="205"/>
        <v>0.99438604602875902</v>
      </c>
      <c r="DJ700" s="3">
        <f t="shared" si="206"/>
        <v>0.99445303213055514</v>
      </c>
      <c r="DL700" s="90">
        <f t="shared" si="215"/>
        <v>0</v>
      </c>
      <c r="DM700" s="91">
        <f t="shared" si="213"/>
        <v>0</v>
      </c>
      <c r="DN700" s="89">
        <f>SUM(DM$9:DM700)*RLR</f>
        <v>120</v>
      </c>
      <c r="DO700" s="90">
        <f>DN700-SUM(DP$9:DP700)</f>
        <v>0.66563614433339069</v>
      </c>
      <c r="DP700" s="89">
        <f t="shared" si="214"/>
        <v>5.0299960528971607E-3</v>
      </c>
      <c r="DQ700" s="90">
        <f>SUM(DP$9:DP700)*RRF</f>
        <v>83.534054698966628</v>
      </c>
      <c r="DS700" s="2">
        <f t="shared" si="207"/>
        <v>1.5</v>
      </c>
      <c r="DT700" s="2">
        <f t="shared" si="208"/>
        <v>0.75</v>
      </c>
    </row>
    <row r="701" spans="90:124" x14ac:dyDescent="0.25">
      <c r="CL701" s="14">
        <f t="shared" si="209"/>
        <v>6.92</v>
      </c>
      <c r="CM701" s="59">
        <f>IF('Baseline model'!$B$4="AY",0,IFERROR(P*INDEX('UWYr writing pattern'!$C$4:$C$18,MATCH('Baseline model'!$CL701,'UWYr writing pattern'!$A$4:$A$18,0)) / 25,CM700))</f>
        <v>0</v>
      </c>
      <c r="CN701" s="36">
        <f t="shared" si="210"/>
        <v>2.8699313235738912E-3</v>
      </c>
      <c r="CP701" s="34">
        <f t="shared" si="211"/>
        <v>4.3704537922445045E-5</v>
      </c>
      <c r="CQ701" s="31">
        <f>SUM($CP$9:CP701)*RLR</f>
        <v>119.99655608241157</v>
      </c>
      <c r="CR701" s="32"/>
      <c r="CS701" s="36">
        <f>CQ701-SUM($CU$9:CU701)</f>
        <v>1.3044902532262483</v>
      </c>
      <c r="CU701" s="31">
        <f t="shared" si="212"/>
        <v>9.8572126532550184E-3</v>
      </c>
      <c r="CV701" s="36">
        <f>SUM($CU$9:CU701)*RRF</f>
        <v>83.084446080429728</v>
      </c>
      <c r="CW701" s="33"/>
      <c r="CX701" s="36">
        <f t="shared" si="197"/>
        <v>84.388936333655977</v>
      </c>
      <c r="CY701" s="33"/>
      <c r="CZ701" s="31">
        <f t="shared" si="198"/>
        <v>2.4107423118020685E-3</v>
      </c>
      <c r="DA701" s="31">
        <f t="shared" si="199"/>
        <v>0.91314317725837379</v>
      </c>
      <c r="DB701" s="31">
        <f t="shared" si="200"/>
        <v>0.91555391957017584</v>
      </c>
      <c r="DC701" s="31">
        <f t="shared" si="201"/>
        <v>-0.3889363336559768</v>
      </c>
      <c r="DD701" s="31"/>
      <c r="DE701" s="33">
        <f t="shared" si="202"/>
        <v>0.98910054857654439</v>
      </c>
      <c r="DF701" s="33">
        <f t="shared" si="203"/>
        <v>1.0046301944482854</v>
      </c>
      <c r="DG701" s="3"/>
      <c r="DH701" s="33">
        <f t="shared" si="204"/>
        <v>0.9999713006867631</v>
      </c>
      <c r="DI701" s="93">
        <f t="shared" si="205"/>
        <v>0.99442799318508002</v>
      </c>
      <c r="DJ701" s="3">
        <f t="shared" si="206"/>
        <v>0.99449463438957597</v>
      </c>
      <c r="DL701" s="90">
        <f t="shared" si="215"/>
        <v>0</v>
      </c>
      <c r="DM701" s="91">
        <f t="shared" si="213"/>
        <v>0</v>
      </c>
      <c r="DN701" s="89">
        <f>SUM(DM$9:DM701)*RLR</f>
        <v>120</v>
      </c>
      <c r="DO701" s="90">
        <f>DN701-SUM(DP$9:DP701)</f>
        <v>0.66064387325089058</v>
      </c>
      <c r="DP701" s="89">
        <f t="shared" si="214"/>
        <v>4.9922710825004305E-3</v>
      </c>
      <c r="DQ701" s="90">
        <f>SUM(DP$9:DP701)*RRF</f>
        <v>83.537549288724378</v>
      </c>
      <c r="DS701" s="2">
        <f t="shared" si="207"/>
        <v>1.5</v>
      </c>
      <c r="DT701" s="2">
        <f t="shared" si="208"/>
        <v>0.75</v>
      </c>
    </row>
    <row r="702" spans="90:124" x14ac:dyDescent="0.25">
      <c r="CL702" s="14">
        <f t="shared" si="209"/>
        <v>6.93</v>
      </c>
      <c r="CM702" s="59">
        <f>IF('Baseline model'!$B$4="AY",0,IFERROR(P*INDEX('UWYr writing pattern'!$C$4:$C$18,MATCH('Baseline model'!$CL702,'UWYr writing pattern'!$A$4:$A$18,0)) / 25,CM701))</f>
        <v>0</v>
      </c>
      <c r="CN702" s="36">
        <f t="shared" si="210"/>
        <v>2.8268823537202828E-3</v>
      </c>
      <c r="CP702" s="34">
        <f t="shared" si="211"/>
        <v>4.3048969853608372E-5</v>
      </c>
      <c r="CQ702" s="31">
        <f>SUM($CP$9:CP702)*RLR</f>
        <v>119.9966077411754</v>
      </c>
      <c r="CR702" s="32"/>
      <c r="CS702" s="36">
        <f>CQ702-SUM($CU$9:CU702)</f>
        <v>1.2947582350908675</v>
      </c>
      <c r="CU702" s="31">
        <f t="shared" si="212"/>
        <v>9.7836768991968626E-3</v>
      </c>
      <c r="CV702" s="36">
        <f>SUM($CU$9:CU702)*RRF</f>
        <v>83.091294654259158</v>
      </c>
      <c r="CW702" s="33"/>
      <c r="CX702" s="36">
        <f t="shared" si="197"/>
        <v>84.386052889350026</v>
      </c>
      <c r="CY702" s="33"/>
      <c r="CZ702" s="31">
        <f t="shared" si="198"/>
        <v>2.3745811771250375E-3</v>
      </c>
      <c r="DA702" s="31">
        <f t="shared" si="199"/>
        <v>0.90633076456360717</v>
      </c>
      <c r="DB702" s="31">
        <f t="shared" si="200"/>
        <v>0.90870534574073225</v>
      </c>
      <c r="DC702" s="31">
        <f t="shared" si="201"/>
        <v>-0.38605288935002591</v>
      </c>
      <c r="DD702" s="31"/>
      <c r="DE702" s="33">
        <f t="shared" si="202"/>
        <v>0.98918207921737089</v>
      </c>
      <c r="DF702" s="33">
        <f t="shared" si="203"/>
        <v>1.0045958677303575</v>
      </c>
      <c r="DG702" s="3"/>
      <c r="DH702" s="33">
        <f t="shared" si="204"/>
        <v>0.99997173117646165</v>
      </c>
      <c r="DI702" s="93">
        <f t="shared" si="205"/>
        <v>0.99446962691454843</v>
      </c>
      <c r="DJ702" s="3">
        <f t="shared" si="206"/>
        <v>0.99453592463165408</v>
      </c>
      <c r="DL702" s="90">
        <f t="shared" si="215"/>
        <v>0</v>
      </c>
      <c r="DM702" s="91">
        <f t="shared" si="213"/>
        <v>0</v>
      </c>
      <c r="DN702" s="89">
        <f>SUM(DM$9:DM702)*RLR</f>
        <v>120</v>
      </c>
      <c r="DO702" s="90">
        <f>DN702-SUM(DP$9:DP702)</f>
        <v>0.65568904420150886</v>
      </c>
      <c r="DP702" s="89">
        <f t="shared" si="214"/>
        <v>4.9548290493816793E-3</v>
      </c>
      <c r="DQ702" s="90">
        <f>SUM(DP$9:DP702)*RRF</f>
        <v>83.541017669058945</v>
      </c>
      <c r="DS702" s="2">
        <f t="shared" si="207"/>
        <v>1.5</v>
      </c>
      <c r="DT702" s="2">
        <f t="shared" si="208"/>
        <v>0.75</v>
      </c>
    </row>
    <row r="703" spans="90:124" x14ac:dyDescent="0.25">
      <c r="CL703" s="14">
        <f t="shared" si="209"/>
        <v>6.94</v>
      </c>
      <c r="CM703" s="59">
        <f>IF('Baseline model'!$B$4="AY",0,IFERROR(P*INDEX('UWYr writing pattern'!$C$4:$C$18,MATCH('Baseline model'!$CL703,'UWYr writing pattern'!$A$4:$A$18,0)) / 25,CM702))</f>
        <v>0</v>
      </c>
      <c r="CN703" s="36">
        <f t="shared" si="210"/>
        <v>2.7844791184144786E-3</v>
      </c>
      <c r="CP703" s="34">
        <f t="shared" si="211"/>
        <v>4.240323530580424E-5</v>
      </c>
      <c r="CQ703" s="31">
        <f>SUM($CP$9:CP703)*RLR</f>
        <v>119.99665862505778</v>
      </c>
      <c r="CR703" s="32"/>
      <c r="CS703" s="36">
        <f>CQ703-SUM($CU$9:CU703)</f>
        <v>1.2850984322100629</v>
      </c>
      <c r="CU703" s="31">
        <f t="shared" si="212"/>
        <v>9.7106867631815072E-3</v>
      </c>
      <c r="CV703" s="36">
        <f>SUM($CU$9:CU703)*RRF</f>
        <v>83.098092134993394</v>
      </c>
      <c r="CW703" s="33"/>
      <c r="CX703" s="36">
        <f t="shared" si="197"/>
        <v>84.383190567203457</v>
      </c>
      <c r="CY703" s="33"/>
      <c r="CZ703" s="31">
        <f t="shared" si="198"/>
        <v>2.3389624594681619E-3</v>
      </c>
      <c r="DA703" s="31">
        <f t="shared" si="199"/>
        <v>0.89956890254704402</v>
      </c>
      <c r="DB703" s="31">
        <f t="shared" si="200"/>
        <v>0.90190786500651221</v>
      </c>
      <c r="DC703" s="31">
        <f t="shared" si="201"/>
        <v>-0.38319056720345657</v>
      </c>
      <c r="DD703" s="31"/>
      <c r="DE703" s="33">
        <f t="shared" si="202"/>
        <v>0.98926300160706426</v>
      </c>
      <c r="DF703" s="33">
        <f t="shared" si="203"/>
        <v>1.0045617924667078</v>
      </c>
      <c r="DG703" s="3"/>
      <c r="DH703" s="33">
        <f t="shared" si="204"/>
        <v>0.99997215520881477</v>
      </c>
      <c r="DI703" s="93">
        <f t="shared" si="205"/>
        <v>0.99451094955907271</v>
      </c>
      <c r="DJ703" s="3">
        <f t="shared" si="206"/>
        <v>0.99457690519691666</v>
      </c>
      <c r="DL703" s="90">
        <f t="shared" si="215"/>
        <v>0</v>
      </c>
      <c r="DM703" s="91">
        <f t="shared" si="213"/>
        <v>0</v>
      </c>
      <c r="DN703" s="89">
        <f>SUM(DM$9:DM703)*RLR</f>
        <v>120</v>
      </c>
      <c r="DO703" s="90">
        <f>DN703-SUM(DP$9:DP703)</f>
        <v>0.65077137637000249</v>
      </c>
      <c r="DP703" s="89">
        <f t="shared" si="214"/>
        <v>4.917667831511317E-3</v>
      </c>
      <c r="DQ703" s="90">
        <f>SUM(DP$9:DP703)*RRF</f>
        <v>83.544460036540997</v>
      </c>
      <c r="DS703" s="2">
        <f t="shared" si="207"/>
        <v>1.5</v>
      </c>
      <c r="DT703" s="2">
        <f t="shared" si="208"/>
        <v>0.75</v>
      </c>
    </row>
    <row r="704" spans="90:124" x14ac:dyDescent="0.25">
      <c r="CL704" s="14">
        <f t="shared" si="209"/>
        <v>6.95</v>
      </c>
      <c r="CM704" s="59">
        <f>IF('Baseline model'!$B$4="AY",0,IFERROR(P*INDEX('UWYr writing pattern'!$C$4:$C$18,MATCH('Baseline model'!$CL704,'UWYr writing pattern'!$A$4:$A$18,0)) / 25,CM703))</f>
        <v>0</v>
      </c>
      <c r="CN704" s="36">
        <f t="shared" si="210"/>
        <v>2.7427119316382614E-3</v>
      </c>
      <c r="CP704" s="34">
        <f t="shared" si="211"/>
        <v>4.1767186776217175E-5</v>
      </c>
      <c r="CQ704" s="31">
        <f>SUM($CP$9:CP704)*RLR</f>
        <v>119.9967087456819</v>
      </c>
      <c r="CR704" s="32"/>
      <c r="CS704" s="36">
        <f>CQ704-SUM($CU$9:CU704)</f>
        <v>1.2755103145926086</v>
      </c>
      <c r="CU704" s="31">
        <f t="shared" si="212"/>
        <v>9.6382382415754718E-3</v>
      </c>
      <c r="CV704" s="36">
        <f>SUM($CU$9:CU704)*RRF</f>
        <v>83.104838901762506</v>
      </c>
      <c r="CW704" s="33"/>
      <c r="CX704" s="36">
        <f t="shared" si="197"/>
        <v>84.380349216355114</v>
      </c>
      <c r="CY704" s="33"/>
      <c r="CZ704" s="31">
        <f t="shared" si="198"/>
        <v>2.3038780225761394E-3</v>
      </c>
      <c r="DA704" s="31">
        <f t="shared" si="199"/>
        <v>0.89285722021482594</v>
      </c>
      <c r="DB704" s="31">
        <f t="shared" si="200"/>
        <v>0.89516109823740209</v>
      </c>
      <c r="DC704" s="31">
        <f t="shared" si="201"/>
        <v>-0.38034921635511409</v>
      </c>
      <c r="DD704" s="31"/>
      <c r="DE704" s="33">
        <f t="shared" si="202"/>
        <v>0.98934332025907745</v>
      </c>
      <c r="DF704" s="33">
        <f t="shared" si="203"/>
        <v>1.0045279668613705</v>
      </c>
      <c r="DG704" s="3"/>
      <c r="DH704" s="33">
        <f t="shared" si="204"/>
        <v>0.99997257288068253</v>
      </c>
      <c r="DI704" s="93">
        <f t="shared" si="205"/>
        <v>0.99455196344306229</v>
      </c>
      <c r="DJ704" s="3">
        <f t="shared" si="206"/>
        <v>0.99461757840793974</v>
      </c>
      <c r="DL704" s="90">
        <f t="shared" si="215"/>
        <v>0</v>
      </c>
      <c r="DM704" s="91">
        <f t="shared" si="213"/>
        <v>0</v>
      </c>
      <c r="DN704" s="89">
        <f>SUM(DM$9:DM704)*RLR</f>
        <v>120</v>
      </c>
      <c r="DO704" s="90">
        <f>DN704-SUM(DP$9:DP704)</f>
        <v>0.6458905910472339</v>
      </c>
      <c r="DP704" s="89">
        <f t="shared" si="214"/>
        <v>4.8807853227750189E-3</v>
      </c>
      <c r="DQ704" s="90">
        <f>SUM(DP$9:DP704)*RRF</f>
        <v>83.547876586266938</v>
      </c>
      <c r="DS704" s="2">
        <f t="shared" si="207"/>
        <v>1.5</v>
      </c>
      <c r="DT704" s="2">
        <f t="shared" si="208"/>
        <v>0.75</v>
      </c>
    </row>
    <row r="705" spans="90:124" x14ac:dyDescent="0.25">
      <c r="CL705" s="14">
        <f t="shared" si="209"/>
        <v>6.96</v>
      </c>
      <c r="CM705" s="59">
        <f>IF('Baseline model'!$B$4="AY",0,IFERROR(P*INDEX('UWYr writing pattern'!$C$4:$C$18,MATCH('Baseline model'!$CL705,'UWYr writing pattern'!$A$4:$A$18,0)) / 25,CM704))</f>
        <v>0</v>
      </c>
      <c r="CN705" s="36">
        <f t="shared" si="210"/>
        <v>2.7015712526636875E-3</v>
      </c>
      <c r="CP705" s="34">
        <f t="shared" si="211"/>
        <v>4.1140678974573921E-5</v>
      </c>
      <c r="CQ705" s="31">
        <f>SUM($CP$9:CP705)*RLR</f>
        <v>119.99675811449667</v>
      </c>
      <c r="CR705" s="32"/>
      <c r="CS705" s="36">
        <f>CQ705-SUM($CU$9:CU705)</f>
        <v>1.2659933560479288</v>
      </c>
      <c r="CU705" s="31">
        <f t="shared" si="212"/>
        <v>9.5663273594445639E-3</v>
      </c>
      <c r="CV705" s="36">
        <f>SUM($CU$9:CU705)*RRF</f>
        <v>83.111535330914108</v>
      </c>
      <c r="CW705" s="33"/>
      <c r="CX705" s="36">
        <f t="shared" si="197"/>
        <v>84.377528686962037</v>
      </c>
      <c r="CY705" s="33"/>
      <c r="CZ705" s="31">
        <f t="shared" si="198"/>
        <v>2.2693198522374973E-3</v>
      </c>
      <c r="DA705" s="31">
        <f t="shared" si="199"/>
        <v>0.88619534923355014</v>
      </c>
      <c r="DB705" s="31">
        <f t="shared" si="200"/>
        <v>0.88846466908578769</v>
      </c>
      <c r="DC705" s="31">
        <f t="shared" si="201"/>
        <v>-0.37752868696203734</v>
      </c>
      <c r="DD705" s="31"/>
      <c r="DE705" s="33">
        <f t="shared" si="202"/>
        <v>0.98942303965373934</v>
      </c>
      <c r="DF705" s="33">
        <f t="shared" si="203"/>
        <v>1.0044943891305005</v>
      </c>
      <c r="DG705" s="3"/>
      <c r="DH705" s="33">
        <f t="shared" si="204"/>
        <v>0.99997298428747228</v>
      </c>
      <c r="DI705" s="93">
        <f t="shared" si="205"/>
        <v>0.99459267087355907</v>
      </c>
      <c r="DJ705" s="3">
        <f t="shared" si="206"/>
        <v>0.99465794656988005</v>
      </c>
      <c r="DL705" s="90">
        <f t="shared" si="215"/>
        <v>0</v>
      </c>
      <c r="DM705" s="91">
        <f t="shared" si="213"/>
        <v>0</v>
      </c>
      <c r="DN705" s="89">
        <f>SUM(DM$9:DM705)*RLR</f>
        <v>120</v>
      </c>
      <c r="DO705" s="90">
        <f>DN705-SUM(DP$9:DP705)</f>
        <v>0.64104641161438281</v>
      </c>
      <c r="DP705" s="89">
        <f t="shared" si="214"/>
        <v>4.8441794328542547E-3</v>
      </c>
      <c r="DQ705" s="90">
        <f>SUM(DP$9:DP705)*RRF</f>
        <v>83.551267511869924</v>
      </c>
      <c r="DS705" s="2">
        <f t="shared" si="207"/>
        <v>1.5</v>
      </c>
      <c r="DT705" s="2">
        <f t="shared" si="208"/>
        <v>0.75</v>
      </c>
    </row>
    <row r="706" spans="90:124" x14ac:dyDescent="0.25">
      <c r="CL706" s="14">
        <f t="shared" si="209"/>
        <v>6.97</v>
      </c>
      <c r="CM706" s="59">
        <f>IF('Baseline model'!$B$4="AY",0,IFERROR(P*INDEX('UWYr writing pattern'!$C$4:$C$18,MATCH('Baseline model'!$CL706,'UWYr writing pattern'!$A$4:$A$18,0)) / 25,CM705))</f>
        <v>0</v>
      </c>
      <c r="CN706" s="36">
        <f t="shared" si="210"/>
        <v>2.6610476838737321E-3</v>
      </c>
      <c r="CP706" s="34">
        <f t="shared" si="211"/>
        <v>4.0523568789955312E-5</v>
      </c>
      <c r="CQ706" s="31">
        <f>SUM($CP$9:CP706)*RLR</f>
        <v>119.99680674277921</v>
      </c>
      <c r="CR706" s="32"/>
      <c r="CS706" s="36">
        <f>CQ706-SUM($CU$9:CU706)</f>
        <v>1.256547034160107</v>
      </c>
      <c r="CU706" s="31">
        <f t="shared" si="212"/>
        <v>9.4949501703594664E-3</v>
      </c>
      <c r="CV706" s="36">
        <f>SUM($CU$9:CU706)*RRF</f>
        <v>83.118181796033369</v>
      </c>
      <c r="CW706" s="33"/>
      <c r="CX706" s="36">
        <f t="shared" si="197"/>
        <v>84.374728830193476</v>
      </c>
      <c r="CY706" s="33"/>
      <c r="CZ706" s="31">
        <f t="shared" si="198"/>
        <v>2.2352800544539345E-3</v>
      </c>
      <c r="DA706" s="31">
        <f t="shared" si="199"/>
        <v>0.87958292391207482</v>
      </c>
      <c r="DB706" s="31">
        <f t="shared" si="200"/>
        <v>0.88181820396652877</v>
      </c>
      <c r="DC706" s="31">
        <f t="shared" si="201"/>
        <v>-0.37472883019347591</v>
      </c>
      <c r="DD706" s="31"/>
      <c r="DE706" s="33">
        <f t="shared" si="202"/>
        <v>0.98950216423849247</v>
      </c>
      <c r="DF706" s="33">
        <f t="shared" si="203"/>
        <v>1.0044610575023032</v>
      </c>
      <c r="DG706" s="3"/>
      <c r="DH706" s="33">
        <f t="shared" si="204"/>
        <v>0.99997338952316006</v>
      </c>
      <c r="DI706" s="93">
        <f t="shared" si="205"/>
        <v>0.99463307414036672</v>
      </c>
      <c r="DJ706" s="3">
        <f t="shared" si="206"/>
        <v>0.99469801197060603</v>
      </c>
      <c r="DL706" s="90">
        <f t="shared" si="215"/>
        <v>0</v>
      </c>
      <c r="DM706" s="91">
        <f t="shared" si="213"/>
        <v>0</v>
      </c>
      <c r="DN706" s="89">
        <f>SUM(DM$9:DM706)*RLR</f>
        <v>120</v>
      </c>
      <c r="DO706" s="90">
        <f>DN706-SUM(DP$9:DP706)</f>
        <v>0.63623856352727159</v>
      </c>
      <c r="DP706" s="89">
        <f t="shared" si="214"/>
        <v>4.8078480871078712E-3</v>
      </c>
      <c r="DQ706" s="90">
        <f>SUM(DP$9:DP706)*RRF</f>
        <v>83.554633005530903</v>
      </c>
      <c r="DS706" s="2">
        <f t="shared" si="207"/>
        <v>1.5</v>
      </c>
      <c r="DT706" s="2">
        <f t="shared" si="208"/>
        <v>0.75</v>
      </c>
    </row>
    <row r="707" spans="90:124" x14ac:dyDescent="0.25">
      <c r="CL707" s="14">
        <f t="shared" si="209"/>
        <v>6.98</v>
      </c>
      <c r="CM707" s="59">
        <f>IF('Baseline model'!$B$4="AY",0,IFERROR(P*INDEX('UWYr writing pattern'!$C$4:$C$18,MATCH('Baseline model'!$CL707,'UWYr writing pattern'!$A$4:$A$18,0)) / 25,CM706))</f>
        <v>0</v>
      </c>
      <c r="CN707" s="36">
        <f t="shared" si="210"/>
        <v>2.6211319686156261E-3</v>
      </c>
      <c r="CP707" s="34">
        <f t="shared" si="211"/>
        <v>3.9915715258105985E-5</v>
      </c>
      <c r="CQ707" s="31">
        <f>SUM($CP$9:CP707)*RLR</f>
        <v>119.99685464163753</v>
      </c>
      <c r="CR707" s="32"/>
      <c r="CS707" s="36">
        <f>CQ707-SUM($CU$9:CU707)</f>
        <v>1.2471708302622204</v>
      </c>
      <c r="CU707" s="31">
        <f t="shared" si="212"/>
        <v>9.4241027562008035E-3</v>
      </c>
      <c r="CV707" s="36">
        <f>SUM($CU$9:CU707)*RRF</f>
        <v>83.124778667962715</v>
      </c>
      <c r="CW707" s="33"/>
      <c r="CX707" s="36">
        <f t="shared" si="197"/>
        <v>84.371949498224936</v>
      </c>
      <c r="CY707" s="33"/>
      <c r="CZ707" s="31">
        <f t="shared" si="198"/>
        <v>2.201750853637126E-3</v>
      </c>
      <c r="DA707" s="31">
        <f t="shared" si="199"/>
        <v>0.87301958118355427</v>
      </c>
      <c r="DB707" s="31">
        <f t="shared" si="200"/>
        <v>0.87522133203719144</v>
      </c>
      <c r="DC707" s="31">
        <f t="shared" si="201"/>
        <v>-0.37194949822493584</v>
      </c>
      <c r="DD707" s="31"/>
      <c r="DE707" s="33">
        <f t="shared" si="202"/>
        <v>0.98958069842812757</v>
      </c>
      <c r="DF707" s="33">
        <f t="shared" si="203"/>
        <v>1.0044279702169636</v>
      </c>
      <c r="DG707" s="3"/>
      <c r="DH707" s="33">
        <f t="shared" si="204"/>
        <v>0.99997378868031273</v>
      </c>
      <c r="DI707" s="93">
        <f t="shared" si="205"/>
        <v>0.99467317551617962</v>
      </c>
      <c r="DJ707" s="3">
        <f t="shared" si="206"/>
        <v>0.99473777688082643</v>
      </c>
      <c r="DL707" s="90">
        <f t="shared" si="215"/>
        <v>0</v>
      </c>
      <c r="DM707" s="91">
        <f t="shared" si="213"/>
        <v>0</v>
      </c>
      <c r="DN707" s="89">
        <f>SUM(DM$9:DM707)*RLR</f>
        <v>120</v>
      </c>
      <c r="DO707" s="90">
        <f>DN707-SUM(DP$9:DP707)</f>
        <v>0.63146677430081866</v>
      </c>
      <c r="DP707" s="89">
        <f t="shared" si="214"/>
        <v>4.7717892264545368E-3</v>
      </c>
      <c r="DQ707" s="90">
        <f>SUM(DP$9:DP707)*RRF</f>
        <v>83.557973257989417</v>
      </c>
      <c r="DS707" s="2">
        <f t="shared" si="207"/>
        <v>1.5</v>
      </c>
      <c r="DT707" s="2">
        <f t="shared" si="208"/>
        <v>0.75</v>
      </c>
    </row>
    <row r="708" spans="90:124" x14ac:dyDescent="0.25">
      <c r="CL708" s="14">
        <f t="shared" si="209"/>
        <v>6.99</v>
      </c>
      <c r="CM708" s="59">
        <f>IF('Baseline model'!$B$4="AY",0,IFERROR(P*INDEX('UWYr writing pattern'!$C$4:$C$18,MATCH('Baseline model'!$CL708,'UWYr writing pattern'!$A$4:$A$18,0)) / 25,CM707))</f>
        <v>0</v>
      </c>
      <c r="CN708" s="36">
        <f t="shared" si="210"/>
        <v>2.5818149890863918E-3</v>
      </c>
      <c r="CP708" s="34">
        <f t="shared" si="211"/>
        <v>3.9316979529234397E-5</v>
      </c>
      <c r="CQ708" s="31">
        <f>SUM($CP$9:CP708)*RLR</f>
        <v>119.99690182201296</v>
      </c>
      <c r="CR708" s="32"/>
      <c r="CS708" s="36">
        <f>CQ708-SUM($CU$9:CU708)</f>
        <v>1.2378642294106896</v>
      </c>
      <c r="CU708" s="31">
        <f t="shared" si="212"/>
        <v>9.3537812269666541E-3</v>
      </c>
      <c r="CV708" s="36">
        <f>SUM($CU$9:CU708)*RRF</f>
        <v>83.131326314821578</v>
      </c>
      <c r="CW708" s="33"/>
      <c r="CX708" s="36">
        <f t="shared" si="197"/>
        <v>84.369190544232268</v>
      </c>
      <c r="CY708" s="33"/>
      <c r="CZ708" s="31">
        <f t="shared" si="198"/>
        <v>2.168724590832569E-3</v>
      </c>
      <c r="DA708" s="31">
        <f t="shared" si="199"/>
        <v>0.86650496058748272</v>
      </c>
      <c r="DB708" s="31">
        <f t="shared" si="200"/>
        <v>0.86867368517831534</v>
      </c>
      <c r="DC708" s="31">
        <f t="shared" si="201"/>
        <v>-0.36919054423226783</v>
      </c>
      <c r="DD708" s="31"/>
      <c r="DE708" s="33">
        <f t="shared" si="202"/>
        <v>0.98965864660501879</v>
      </c>
      <c r="DF708" s="33">
        <f t="shared" si="203"/>
        <v>1.0043951255265746</v>
      </c>
      <c r="DG708" s="3"/>
      <c r="DH708" s="33">
        <f t="shared" si="204"/>
        <v>0.999974181850108</v>
      </c>
      <c r="DI708" s="93">
        <f t="shared" si="205"/>
        <v>0.99471297725671082</v>
      </c>
      <c r="DJ708" s="3">
        <f t="shared" si="206"/>
        <v>0.99477724355422026</v>
      </c>
      <c r="DL708" s="90">
        <f t="shared" si="215"/>
        <v>0</v>
      </c>
      <c r="DM708" s="91">
        <f t="shared" si="213"/>
        <v>0</v>
      </c>
      <c r="DN708" s="89">
        <f>SUM(DM$9:DM708)*RLR</f>
        <v>120</v>
      </c>
      <c r="DO708" s="90">
        <f>DN708-SUM(DP$9:DP708)</f>
        <v>0.62673077349356276</v>
      </c>
      <c r="DP708" s="89">
        <f t="shared" si="214"/>
        <v>4.7360008072561402E-3</v>
      </c>
      <c r="DQ708" s="90">
        <f>SUM(DP$9:DP708)*RRF</f>
        <v>83.5612884585545</v>
      </c>
      <c r="DS708" s="2">
        <f t="shared" si="207"/>
        <v>1.5</v>
      </c>
      <c r="DT708" s="2">
        <f t="shared" si="208"/>
        <v>0.75</v>
      </c>
    </row>
    <row r="709" spans="90:124" x14ac:dyDescent="0.25">
      <c r="CL709" s="14">
        <f t="shared" si="209"/>
        <v>7</v>
      </c>
      <c r="CM709" s="59">
        <f>IF('Baseline model'!$B$4="AY",0,IFERROR(P*INDEX('UWYr writing pattern'!$C$4:$C$18,MATCH('Baseline model'!$CL709,'UWYr writing pattern'!$A$4:$A$18,0)) / 25,CM708))</f>
        <v>0</v>
      </c>
      <c r="CN709" s="36">
        <f t="shared" si="210"/>
        <v>2.5430877642500958E-3</v>
      </c>
      <c r="CP709" s="34">
        <f t="shared" si="211"/>
        <v>3.8727224836295879E-5</v>
      </c>
      <c r="CQ709" s="31">
        <f>SUM($CP$9:CP709)*RLR</f>
        <v>119.99694829468275</v>
      </c>
      <c r="CR709" s="32"/>
      <c r="CS709" s="36">
        <f>CQ709-SUM($CU$9:CU709)</f>
        <v>1.2286267203598982</v>
      </c>
      <c r="CU709" s="31">
        <f t="shared" si="212"/>
        <v>9.2839817205801721E-3</v>
      </c>
      <c r="CV709" s="36">
        <f>SUM($CU$9:CU709)*RRF</f>
        <v>83.137825102026</v>
      </c>
      <c r="CW709" s="33"/>
      <c r="CX709" s="36">
        <f t="shared" si="197"/>
        <v>84.366451822385898</v>
      </c>
      <c r="CY709" s="33"/>
      <c r="CZ709" s="31">
        <f t="shared" si="198"/>
        <v>2.1361937219700803E-3</v>
      </c>
      <c r="DA709" s="31">
        <f t="shared" si="199"/>
        <v>0.86003870425192863</v>
      </c>
      <c r="DB709" s="31">
        <f t="shared" si="200"/>
        <v>0.86217489797389868</v>
      </c>
      <c r="DC709" s="31">
        <f t="shared" si="201"/>
        <v>-0.36645182238589769</v>
      </c>
      <c r="DD709" s="31"/>
      <c r="DE709" s="33">
        <f t="shared" si="202"/>
        <v>0.98973601311935711</v>
      </c>
      <c r="DF709" s="33">
        <f t="shared" si="203"/>
        <v>1.0043625216950702</v>
      </c>
      <c r="DG709" s="3"/>
      <c r="DH709" s="33">
        <f t="shared" si="204"/>
        <v>0.99997456912235627</v>
      </c>
      <c r="DI709" s="93">
        <f t="shared" si="205"/>
        <v>0.99475248160081864</v>
      </c>
      <c r="DJ709" s="3">
        <f t="shared" si="206"/>
        <v>0.99481641422756351</v>
      </c>
      <c r="DL709" s="90">
        <f t="shared" si="215"/>
        <v>0</v>
      </c>
      <c r="DM709" s="91">
        <f t="shared" si="213"/>
        <v>0</v>
      </c>
      <c r="DN709" s="89">
        <f>SUM(DM$9:DM709)*RLR</f>
        <v>120</v>
      </c>
      <c r="DO709" s="90">
        <f>DN709-SUM(DP$9:DP709)</f>
        <v>0.62203029269235799</v>
      </c>
      <c r="DP709" s="89">
        <f t="shared" si="214"/>
        <v>4.7004808012017212E-3</v>
      </c>
      <c r="DQ709" s="90">
        <f>SUM(DP$9:DP709)*RRF</f>
        <v>83.564578795115338</v>
      </c>
      <c r="DS709" s="2">
        <f t="shared" si="207"/>
        <v>1.5</v>
      </c>
      <c r="DT709" s="2">
        <f t="shared" si="208"/>
        <v>0.75</v>
      </c>
    </row>
    <row r="710" spans="90:124" x14ac:dyDescent="0.25">
      <c r="CL710" s="14">
        <f t="shared" si="209"/>
        <v>7.01</v>
      </c>
      <c r="CM710" s="59">
        <f>IF('Baseline model'!$B$4="AY",0,IFERROR(P*INDEX('UWYr writing pattern'!$C$4:$C$18,MATCH('Baseline model'!$CL710,'UWYr writing pattern'!$A$4:$A$18,0)) / 25,CM709))</f>
        <v>0</v>
      </c>
      <c r="CN710" s="36">
        <f t="shared" si="210"/>
        <v>2.5049414477863446E-3</v>
      </c>
      <c r="CP710" s="34">
        <f t="shared" si="211"/>
        <v>3.8146316463751435E-5</v>
      </c>
      <c r="CQ710" s="31">
        <f>SUM($CP$9:CP710)*RLR</f>
        <v>119.99699407026252</v>
      </c>
      <c r="CR710" s="32"/>
      <c r="CS710" s="36">
        <f>CQ710-SUM($CU$9:CU710)</f>
        <v>1.2194577955369681</v>
      </c>
      <c r="CU710" s="31">
        <f t="shared" si="212"/>
        <v>9.2147004026992361E-3</v>
      </c>
      <c r="CV710" s="36">
        <f>SUM($CU$9:CU710)*RRF</f>
        <v>83.144275392307875</v>
      </c>
      <c r="CW710" s="33"/>
      <c r="CX710" s="36">
        <f t="shared" si="197"/>
        <v>84.363733187844844</v>
      </c>
      <c r="CY710" s="33"/>
      <c r="CZ710" s="31">
        <f t="shared" si="198"/>
        <v>2.1041508161405292E-3</v>
      </c>
      <c r="DA710" s="31">
        <f t="shared" si="199"/>
        <v>0.85362045687587762</v>
      </c>
      <c r="DB710" s="31">
        <f t="shared" si="200"/>
        <v>0.85572460769201819</v>
      </c>
      <c r="DC710" s="31">
        <f t="shared" si="201"/>
        <v>-0.36373318784484354</v>
      </c>
      <c r="DD710" s="31"/>
      <c r="DE710" s="33">
        <f t="shared" si="202"/>
        <v>0.98981280228937951</v>
      </c>
      <c r="DF710" s="33">
        <f t="shared" si="203"/>
        <v>1.0043301569981529</v>
      </c>
      <c r="DG710" s="3"/>
      <c r="DH710" s="33">
        <f t="shared" si="204"/>
        <v>0.99997495058552099</v>
      </c>
      <c r="DI710" s="93">
        <f t="shared" si="205"/>
        <v>0.9947916907706329</v>
      </c>
      <c r="DJ710" s="3">
        <f t="shared" si="206"/>
        <v>0.99485529112085691</v>
      </c>
      <c r="DL710" s="90">
        <f t="shared" si="215"/>
        <v>0</v>
      </c>
      <c r="DM710" s="91">
        <f t="shared" si="213"/>
        <v>0</v>
      </c>
      <c r="DN710" s="89">
        <f>SUM(DM$9:DM710)*RLR</f>
        <v>120</v>
      </c>
      <c r="DO710" s="90">
        <f>DN710-SUM(DP$9:DP710)</f>
        <v>0.61736506549716808</v>
      </c>
      <c r="DP710" s="89">
        <f t="shared" si="214"/>
        <v>4.665227195192685E-3</v>
      </c>
      <c r="DQ710" s="90">
        <f>SUM(DP$9:DP710)*RRF</f>
        <v>83.567844454151981</v>
      </c>
      <c r="DS710" s="2">
        <f t="shared" si="207"/>
        <v>1.5</v>
      </c>
      <c r="DT710" s="2">
        <f t="shared" si="208"/>
        <v>0.75</v>
      </c>
    </row>
    <row r="711" spans="90:124" x14ac:dyDescent="0.25">
      <c r="CL711" s="14">
        <f t="shared" si="209"/>
        <v>7.02</v>
      </c>
      <c r="CM711" s="59">
        <f>IF('Baseline model'!$B$4="AY",0,IFERROR(P*INDEX('UWYr writing pattern'!$C$4:$C$18,MATCH('Baseline model'!$CL711,'UWYr writing pattern'!$A$4:$A$18,0)) / 25,CM710))</f>
        <v>0</v>
      </c>
      <c r="CN711" s="36">
        <f t="shared" si="210"/>
        <v>2.4673673260695492E-3</v>
      </c>
      <c r="CP711" s="34">
        <f t="shared" si="211"/>
        <v>3.7574121716795168E-5</v>
      </c>
      <c r="CQ711" s="31">
        <f>SUM($CP$9:CP711)*RLR</f>
        <v>119.99703915920858</v>
      </c>
      <c r="CR711" s="32"/>
      <c r="CS711" s="36">
        <f>CQ711-SUM($CU$9:CU711)</f>
        <v>1.2103569510165073</v>
      </c>
      <c r="CU711" s="31">
        <f t="shared" si="212"/>
        <v>9.1459334665272615E-3</v>
      </c>
      <c r="CV711" s="36">
        <f>SUM($CU$9:CU711)*RRF</f>
        <v>83.150677545734453</v>
      </c>
      <c r="CW711" s="33"/>
      <c r="CX711" s="36">
        <f t="shared" si="197"/>
        <v>84.36103449675096</v>
      </c>
      <c r="CY711" s="33"/>
      <c r="CZ711" s="31">
        <f t="shared" si="198"/>
        <v>2.0725885538984213E-3</v>
      </c>
      <c r="DA711" s="31">
        <f t="shared" si="199"/>
        <v>0.84724986571155503</v>
      </c>
      <c r="DB711" s="31">
        <f t="shared" si="200"/>
        <v>0.8493224542654535</v>
      </c>
      <c r="DC711" s="31">
        <f t="shared" si="201"/>
        <v>-0.36103449675096044</v>
      </c>
      <c r="DD711" s="31"/>
      <c r="DE711" s="33">
        <f t="shared" si="202"/>
        <v>0.9898890184016006</v>
      </c>
      <c r="DF711" s="33">
        <f t="shared" si="203"/>
        <v>1.0042980297232258</v>
      </c>
      <c r="DG711" s="3"/>
      <c r="DH711" s="33">
        <f t="shared" si="204"/>
        <v>0.99997532632673825</v>
      </c>
      <c r="DI711" s="93">
        <f t="shared" si="205"/>
        <v>0.99483060697167969</v>
      </c>
      <c r="DJ711" s="3">
        <f t="shared" si="206"/>
        <v>0.99489387643745042</v>
      </c>
      <c r="DL711" s="90">
        <f t="shared" si="215"/>
        <v>0</v>
      </c>
      <c r="DM711" s="91">
        <f t="shared" si="213"/>
        <v>0</v>
      </c>
      <c r="DN711" s="89">
        <f>SUM(DM$9:DM711)*RLR</f>
        <v>120</v>
      </c>
      <c r="DO711" s="90">
        <f>DN711-SUM(DP$9:DP711)</f>
        <v>0.6127348275059461</v>
      </c>
      <c r="DP711" s="89">
        <f t="shared" si="214"/>
        <v>4.6302379912287603E-3</v>
      </c>
      <c r="DQ711" s="90">
        <f>SUM(DP$9:DP711)*RRF</f>
        <v>83.571085620745833</v>
      </c>
      <c r="DS711" s="2">
        <f t="shared" si="207"/>
        <v>1.5</v>
      </c>
      <c r="DT711" s="2">
        <f t="shared" si="208"/>
        <v>0.75</v>
      </c>
    </row>
    <row r="712" spans="90:124" x14ac:dyDescent="0.25">
      <c r="CL712" s="14">
        <f t="shared" si="209"/>
        <v>7.03</v>
      </c>
      <c r="CM712" s="59">
        <f>IF('Baseline model'!$B$4="AY",0,IFERROR(P*INDEX('UWYr writing pattern'!$C$4:$C$18,MATCH('Baseline model'!$CL712,'UWYr writing pattern'!$A$4:$A$18,0)) / 25,CM711))</f>
        <v>0</v>
      </c>
      <c r="CN712" s="36">
        <f t="shared" si="210"/>
        <v>2.4303568161785061E-3</v>
      </c>
      <c r="CP712" s="34">
        <f t="shared" si="211"/>
        <v>3.701050989104324E-5</v>
      </c>
      <c r="CQ712" s="31">
        <f>SUM($CP$9:CP712)*RLR</f>
        <v>119.99708357182044</v>
      </c>
      <c r="CR712" s="32"/>
      <c r="CS712" s="36">
        <f>CQ712-SUM($CU$9:CU712)</f>
        <v>1.2013236864957406</v>
      </c>
      <c r="CU712" s="31">
        <f t="shared" si="212"/>
        <v>9.0776771326238053E-3</v>
      </c>
      <c r="CV712" s="36">
        <f>SUM($CU$9:CU712)*RRF</f>
        <v>83.157031919727288</v>
      </c>
      <c r="CW712" s="33"/>
      <c r="CX712" s="36">
        <f t="shared" si="197"/>
        <v>84.358355606223029</v>
      </c>
      <c r="CY712" s="33"/>
      <c r="CZ712" s="31">
        <f t="shared" si="198"/>
        <v>2.0414997255899449E-3</v>
      </c>
      <c r="DA712" s="31">
        <f t="shared" si="199"/>
        <v>0.84092658054701841</v>
      </c>
      <c r="DB712" s="31">
        <f t="shared" si="200"/>
        <v>0.84296808027260839</v>
      </c>
      <c r="DC712" s="31">
        <f t="shared" si="201"/>
        <v>-0.35835560622302864</v>
      </c>
      <c r="DD712" s="31"/>
      <c r="DE712" s="33">
        <f t="shared" si="202"/>
        <v>0.98996466571103914</v>
      </c>
      <c r="DF712" s="33">
        <f t="shared" si="203"/>
        <v>1.0042661381693219</v>
      </c>
      <c r="DG712" s="3"/>
      <c r="DH712" s="33">
        <f t="shared" si="204"/>
        <v>0.99997569643183704</v>
      </c>
      <c r="DI712" s="93">
        <f t="shared" si="205"/>
        <v>0.99486923239300562</v>
      </c>
      <c r="DJ712" s="3">
        <f t="shared" si="206"/>
        <v>0.99493217236416953</v>
      </c>
      <c r="DL712" s="90">
        <f t="shared" si="215"/>
        <v>0</v>
      </c>
      <c r="DM712" s="91">
        <f t="shared" si="213"/>
        <v>0</v>
      </c>
      <c r="DN712" s="89">
        <f>SUM(DM$9:DM712)*RLR</f>
        <v>120</v>
      </c>
      <c r="DO712" s="90">
        <f>DN712-SUM(DP$9:DP712)</f>
        <v>0.60813931629965623</v>
      </c>
      <c r="DP712" s="89">
        <f t="shared" si="214"/>
        <v>4.595511206294596E-3</v>
      </c>
      <c r="DQ712" s="90">
        <f>SUM(DP$9:DP712)*RRF</f>
        <v>83.574302478590241</v>
      </c>
      <c r="DS712" s="2">
        <f t="shared" si="207"/>
        <v>1.5</v>
      </c>
      <c r="DT712" s="2">
        <f t="shared" si="208"/>
        <v>0.75</v>
      </c>
    </row>
    <row r="713" spans="90:124" x14ac:dyDescent="0.25">
      <c r="CL713" s="14">
        <f t="shared" si="209"/>
        <v>7.04</v>
      </c>
      <c r="CM713" s="59">
        <f>IF('Baseline model'!$B$4="AY",0,IFERROR(P*INDEX('UWYr writing pattern'!$C$4:$C$18,MATCH('Baseline model'!$CL713,'UWYr writing pattern'!$A$4:$A$18,0)) / 25,CM712))</f>
        <v>0</v>
      </c>
      <c r="CN713" s="36">
        <f t="shared" si="210"/>
        <v>2.3939014639358285E-3</v>
      </c>
      <c r="CP713" s="34">
        <f t="shared" si="211"/>
        <v>3.6455352242677588E-5</v>
      </c>
      <c r="CQ713" s="31">
        <f>SUM($CP$9:CP713)*RLR</f>
        <v>119.99712731824314</v>
      </c>
      <c r="CR713" s="32"/>
      <c r="CS713" s="36">
        <f>CQ713-SUM($CU$9:CU713)</f>
        <v>1.1923575052697259</v>
      </c>
      <c r="CU713" s="31">
        <f t="shared" si="212"/>
        <v>9.0099276487180541E-3</v>
      </c>
      <c r="CV713" s="36">
        <f>SUM($CU$9:CU713)*RRF</f>
        <v>83.163338869081386</v>
      </c>
      <c r="CW713" s="33"/>
      <c r="CX713" s="36">
        <f t="shared" ref="CX713:CX776" si="216">CS713+CV713</f>
        <v>84.355696374351112</v>
      </c>
      <c r="CY713" s="33"/>
      <c r="CZ713" s="31">
        <f t="shared" ref="CZ713:CZ776" si="217" xml:space="preserve"> CN713*RLR*RRF</f>
        <v>2.0108772297060956E-3</v>
      </c>
      <c r="DA713" s="31">
        <f t="shared" ref="DA713:DA776" si="218">CS713*RRF</f>
        <v>0.83465025368880807</v>
      </c>
      <c r="DB713" s="31">
        <f t="shared" ref="DB713:DB776" si="219">CZ713+DA713</f>
        <v>0.83666113091851413</v>
      </c>
      <c r="DC713" s="31">
        <f t="shared" ref="DC713:DC776" si="220">P*RLR*RRF - CX713</f>
        <v>-0.3556963743511119</v>
      </c>
      <c r="DD713" s="31"/>
      <c r="DE713" s="33">
        <f t="shared" ref="DE713:DE776" si="221">CV713/(P*RLR*RRF)</f>
        <v>0.99003974844144504</v>
      </c>
      <c r="DF713" s="33">
        <f t="shared" ref="DF713:DF776" si="222">CX713/(P*RLR*RRF)</f>
        <v>1.0042344806470371</v>
      </c>
      <c r="DG713" s="3"/>
      <c r="DH713" s="33">
        <f t="shared" ref="DH713:DH776" si="223">CQ713/(P*RLR)</f>
        <v>0.99997606098535952</v>
      </c>
      <c r="DI713" s="93">
        <f t="shared" ref="DI713:DI776" si="224">(1-EXP(-CL713*kp))</f>
        <v>0.99490756920730083</v>
      </c>
      <c r="DJ713" s="3">
        <f t="shared" ref="DJ713:DJ776" si="225">DQ713/(P*RLR*RRF)</f>
        <v>0.9949701810714382</v>
      </c>
      <c r="DL713" s="90">
        <f t="shared" si="215"/>
        <v>0</v>
      </c>
      <c r="DM713" s="91">
        <f t="shared" si="213"/>
        <v>0</v>
      </c>
      <c r="DN713" s="89">
        <f>SUM(DM$9:DM713)*RLR</f>
        <v>120</v>
      </c>
      <c r="DO713" s="90">
        <f>DN713-SUM(DP$9:DP713)</f>
        <v>0.60357827142740916</v>
      </c>
      <c r="DP713" s="89">
        <f t="shared" si="214"/>
        <v>4.5610448722474221E-3</v>
      </c>
      <c r="DQ713" s="90">
        <f>SUM(DP$9:DP713)*RRF</f>
        <v>83.577495210000805</v>
      </c>
      <c r="DS713" s="2">
        <f t="shared" ref="DS713:DS776" si="226">ker</f>
        <v>1.5</v>
      </c>
      <c r="DT713" s="2">
        <f t="shared" ref="DT713:DT776" si="227">kp</f>
        <v>0.75</v>
      </c>
    </row>
    <row r="714" spans="90:124" x14ac:dyDescent="0.25">
      <c r="CL714" s="14">
        <f t="shared" ref="CL714:CL777" si="228">ROUND(CL713+delt.t,3)</f>
        <v>7.05</v>
      </c>
      <c r="CM714" s="59">
        <f>IF('Baseline model'!$B$4="AY",0,IFERROR(P*INDEX('UWYr writing pattern'!$C$4:$C$18,MATCH('Baseline model'!$CL714,'UWYr writing pattern'!$A$4:$A$18,0)) / 25,CM713))</f>
        <v>0</v>
      </c>
      <c r="CN714" s="36">
        <f t="shared" ref="CN714:CN777" si="229">CN713-CP714+CM714</f>
        <v>2.357992941976791E-3</v>
      </c>
      <c r="CP714" s="34">
        <f t="shared" ref="CP714:CP777" si="230">CN713*ker*delt.t</f>
        <v>3.5908521959037429E-5</v>
      </c>
      <c r="CQ714" s="31">
        <f>SUM($CP$9:CP714)*RLR</f>
        <v>119.9971704084695</v>
      </c>
      <c r="CR714" s="32"/>
      <c r="CS714" s="36">
        <f>CQ714-SUM($CU$9:CU714)</f>
        <v>1.1834579142065564</v>
      </c>
      <c r="CU714" s="31">
        <f t="shared" ref="CU714:CU777" si="231">CS713*kp*delt.t</f>
        <v>8.9426812895229447E-3</v>
      </c>
      <c r="CV714" s="36">
        <f>SUM($CU$9:CU714)*RRF</f>
        <v>83.169598745984061</v>
      </c>
      <c r="CW714" s="33"/>
      <c r="CX714" s="36">
        <f t="shared" si="216"/>
        <v>84.353056660190617</v>
      </c>
      <c r="CY714" s="33"/>
      <c r="CZ714" s="31">
        <f t="shared" si="217"/>
        <v>1.9807140712605042E-3</v>
      </c>
      <c r="DA714" s="31">
        <f t="shared" si="218"/>
        <v>0.82842053994458942</v>
      </c>
      <c r="DB714" s="31">
        <f t="shared" si="219"/>
        <v>0.83040125401584997</v>
      </c>
      <c r="DC714" s="31">
        <f t="shared" si="220"/>
        <v>-0.35305666019061732</v>
      </c>
      <c r="DD714" s="31"/>
      <c r="DE714" s="33">
        <f t="shared" si="221"/>
        <v>0.9901142707855245</v>
      </c>
      <c r="DF714" s="33">
        <f t="shared" si="222"/>
        <v>1.0042030554784598</v>
      </c>
      <c r="DG714" s="3"/>
      <c r="DH714" s="33">
        <f t="shared" si="223"/>
        <v>0.99997642007057919</v>
      </c>
      <c r="DI714" s="93">
        <f t="shared" si="224"/>
        <v>0.99494561957102123</v>
      </c>
      <c r="DJ714" s="3">
        <f t="shared" si="225"/>
        <v>0.99500790471340239</v>
      </c>
      <c r="DL714" s="90">
        <f t="shared" si="215"/>
        <v>0</v>
      </c>
      <c r="DM714" s="91">
        <f t="shared" ref="DM714:DM777" si="232">DL713*P*delt.t</f>
        <v>0</v>
      </c>
      <c r="DN714" s="89">
        <f>SUM(DM$9:DM714)*RLR</f>
        <v>120</v>
      </c>
      <c r="DO714" s="90">
        <f>DN714-SUM(DP$9:DP714)</f>
        <v>0.59905143439169706</v>
      </c>
      <c r="DP714" s="89">
        <f t="shared" ref="DP714:DP777" si="233">DO713*kp*delt.t</f>
        <v>4.5268370357055684E-3</v>
      </c>
      <c r="DQ714" s="90">
        <f>SUM(DP$9:DP714)*RRF</f>
        <v>83.580663995925804</v>
      </c>
      <c r="DS714" s="2">
        <f t="shared" si="226"/>
        <v>1.5</v>
      </c>
      <c r="DT714" s="2">
        <f t="shared" si="227"/>
        <v>0.75</v>
      </c>
    </row>
    <row r="715" spans="90:124" x14ac:dyDescent="0.25">
      <c r="CL715" s="14">
        <f t="shared" si="228"/>
        <v>7.06</v>
      </c>
      <c r="CM715" s="59">
        <f>IF('Baseline model'!$B$4="AY",0,IFERROR(P*INDEX('UWYr writing pattern'!$C$4:$C$18,MATCH('Baseline model'!$CL715,'UWYr writing pattern'!$A$4:$A$18,0)) / 25,CM714))</f>
        <v>0</v>
      </c>
      <c r="CN715" s="36">
        <f t="shared" si="229"/>
        <v>2.3226230478471392E-3</v>
      </c>
      <c r="CP715" s="34">
        <f t="shared" si="230"/>
        <v>3.5369894129651862E-5</v>
      </c>
      <c r="CQ715" s="31">
        <f>SUM($CP$9:CP715)*RLR</f>
        <v>119.99721285234246</v>
      </c>
      <c r="CR715" s="32"/>
      <c r="CS715" s="36">
        <f>CQ715-SUM($CU$9:CU715)</f>
        <v>1.1746244237229604</v>
      </c>
      <c r="CU715" s="31">
        <f t="shared" si="231"/>
        <v>8.8759343565491741E-3</v>
      </c>
      <c r="CV715" s="36">
        <f>SUM($CU$9:CU715)*RRF</f>
        <v>83.175811900033636</v>
      </c>
      <c r="CW715" s="33"/>
      <c r="CX715" s="36">
        <f t="shared" si="216"/>
        <v>84.350436323756597</v>
      </c>
      <c r="CY715" s="33"/>
      <c r="CZ715" s="31">
        <f t="shared" si="217"/>
        <v>1.9510033601915968E-3</v>
      </c>
      <c r="DA715" s="31">
        <f t="shared" si="218"/>
        <v>0.82223709660607225</v>
      </c>
      <c r="DB715" s="31">
        <f t="shared" si="219"/>
        <v>0.82418809996626385</v>
      </c>
      <c r="DC715" s="31">
        <f t="shared" si="220"/>
        <v>-0.35043632375659683</v>
      </c>
      <c r="DD715" s="31"/>
      <c r="DE715" s="33">
        <f t="shared" si="221"/>
        <v>0.99018823690516233</v>
      </c>
      <c r="DF715" s="33">
        <f t="shared" si="222"/>
        <v>1.0041718609971024</v>
      </c>
      <c r="DG715" s="3"/>
      <c r="DH715" s="33">
        <f t="shared" si="223"/>
        <v>0.99997677376952043</v>
      </c>
      <c r="DI715" s="93">
        <f t="shared" si="224"/>
        <v>0.99498338562450972</v>
      </c>
      <c r="DJ715" s="3">
        <f t="shared" si="225"/>
        <v>0.9950453454280519</v>
      </c>
      <c r="DL715" s="90">
        <f t="shared" ref="DL715:DL778" si="234">DL714-DM715+CM715</f>
        <v>0</v>
      </c>
      <c r="DM715" s="91">
        <f t="shared" si="232"/>
        <v>0</v>
      </c>
      <c r="DN715" s="89">
        <f>SUM(DM$9:DM715)*RLR</f>
        <v>120</v>
      </c>
      <c r="DO715" s="90">
        <f>DN715-SUM(DP$9:DP715)</f>
        <v>0.59455854863375635</v>
      </c>
      <c r="DP715" s="89">
        <f t="shared" si="233"/>
        <v>4.4928857579377276E-3</v>
      </c>
      <c r="DQ715" s="90">
        <f>SUM(DP$9:DP715)*RRF</f>
        <v>83.583809015956362</v>
      </c>
      <c r="DS715" s="2">
        <f t="shared" si="226"/>
        <v>1.5</v>
      </c>
      <c r="DT715" s="2">
        <f t="shared" si="227"/>
        <v>0.75</v>
      </c>
    </row>
    <row r="716" spans="90:124" x14ac:dyDescent="0.25">
      <c r="CL716" s="14">
        <f t="shared" si="228"/>
        <v>7.07</v>
      </c>
      <c r="CM716" s="59">
        <f>IF('Baseline model'!$B$4="AY",0,IFERROR(P*INDEX('UWYr writing pattern'!$C$4:$C$18,MATCH('Baseline model'!$CL716,'UWYr writing pattern'!$A$4:$A$18,0)) / 25,CM715))</f>
        <v>0</v>
      </c>
      <c r="CN716" s="36">
        <f t="shared" si="229"/>
        <v>2.2877837021294321E-3</v>
      </c>
      <c r="CP716" s="34">
        <f t="shared" si="230"/>
        <v>3.483934571770709E-5</v>
      </c>
      <c r="CQ716" s="31">
        <f>SUM($CP$9:CP716)*RLR</f>
        <v>119.99725465955731</v>
      </c>
      <c r="CR716" s="32"/>
      <c r="CS716" s="36">
        <f>CQ716-SUM($CU$9:CU716)</f>
        <v>1.1658565477599012</v>
      </c>
      <c r="CU716" s="31">
        <f t="shared" si="231"/>
        <v>8.8096831779222035E-3</v>
      </c>
      <c r="CV716" s="36">
        <f>SUM($CU$9:CU716)*RRF</f>
        <v>83.18197867825819</v>
      </c>
      <c r="CW716" s="33"/>
      <c r="CX716" s="36">
        <f t="shared" si="216"/>
        <v>84.347835226018091</v>
      </c>
      <c r="CY716" s="33"/>
      <c r="CZ716" s="31">
        <f t="shared" si="217"/>
        <v>1.9217383097887228E-3</v>
      </c>
      <c r="DA716" s="31">
        <f t="shared" si="218"/>
        <v>0.81609958343193079</v>
      </c>
      <c r="DB716" s="31">
        <f t="shared" si="219"/>
        <v>0.81802132174171949</v>
      </c>
      <c r="DC716" s="31">
        <f t="shared" si="220"/>
        <v>-0.34783522601809125</v>
      </c>
      <c r="DD716" s="31"/>
      <c r="DE716" s="33">
        <f t="shared" si="221"/>
        <v>0.99026165093164509</v>
      </c>
      <c r="DF716" s="33">
        <f t="shared" si="222"/>
        <v>1.0041408955478344</v>
      </c>
      <c r="DG716" s="3"/>
      <c r="DH716" s="33">
        <f t="shared" si="223"/>
        <v>0.99997712216297763</v>
      </c>
      <c r="DI716" s="93">
        <f t="shared" si="224"/>
        <v>0.99502086949211688</v>
      </c>
      <c r="DJ716" s="3">
        <f t="shared" si="225"/>
        <v>0.99508250533734155</v>
      </c>
      <c r="DL716" s="90">
        <f t="shared" si="234"/>
        <v>0</v>
      </c>
      <c r="DM716" s="91">
        <f t="shared" si="232"/>
        <v>0</v>
      </c>
      <c r="DN716" s="89">
        <f>SUM(DM$9:DM716)*RLR</f>
        <v>120</v>
      </c>
      <c r="DO716" s="90">
        <f>DN716-SUM(DP$9:DP716)</f>
        <v>0.59009935951900161</v>
      </c>
      <c r="DP716" s="89">
        <f t="shared" si="233"/>
        <v>4.4591891147531728E-3</v>
      </c>
      <c r="DQ716" s="90">
        <f>SUM(DP$9:DP716)*RRF</f>
        <v>83.586930448336688</v>
      </c>
      <c r="DS716" s="2">
        <f t="shared" si="226"/>
        <v>1.5</v>
      </c>
      <c r="DT716" s="2">
        <f t="shared" si="227"/>
        <v>0.75</v>
      </c>
    </row>
    <row r="717" spans="90:124" x14ac:dyDescent="0.25">
      <c r="CL717" s="14">
        <f t="shared" si="228"/>
        <v>7.08</v>
      </c>
      <c r="CM717" s="59">
        <f>IF('Baseline model'!$B$4="AY",0,IFERROR(P*INDEX('UWYr writing pattern'!$C$4:$C$18,MATCH('Baseline model'!$CL717,'UWYr writing pattern'!$A$4:$A$18,0)) / 25,CM716))</f>
        <v>0</v>
      </c>
      <c r="CN717" s="36">
        <f t="shared" si="229"/>
        <v>2.2534669465974905E-3</v>
      </c>
      <c r="CP717" s="34">
        <f t="shared" si="230"/>
        <v>3.4316755531941482E-5</v>
      </c>
      <c r="CQ717" s="31">
        <f>SUM($CP$9:CP717)*RLR</f>
        <v>119.99729583966396</v>
      </c>
      <c r="CR717" s="32"/>
      <c r="CS717" s="36">
        <f>CQ717-SUM($CU$9:CU717)</f>
        <v>1.157153803758348</v>
      </c>
      <c r="CU717" s="31">
        <f t="shared" si="231"/>
        <v>8.7439241081992587E-3</v>
      </c>
      <c r="CV717" s="36">
        <f>SUM($CU$9:CU717)*RRF</f>
        <v>83.188099425133927</v>
      </c>
      <c r="CW717" s="33"/>
      <c r="CX717" s="36">
        <f t="shared" si="216"/>
        <v>84.345253228892275</v>
      </c>
      <c r="CY717" s="33"/>
      <c r="CZ717" s="31">
        <f t="shared" si="217"/>
        <v>1.8929122351418917E-3</v>
      </c>
      <c r="DA717" s="31">
        <f t="shared" si="218"/>
        <v>0.81000766263084356</v>
      </c>
      <c r="DB717" s="31">
        <f t="shared" si="219"/>
        <v>0.81190057486598544</v>
      </c>
      <c r="DC717" s="31">
        <f t="shared" si="220"/>
        <v>-0.34525322889227539</v>
      </c>
      <c r="DD717" s="31"/>
      <c r="DE717" s="33">
        <f t="shared" si="221"/>
        <v>0.99033451696588004</v>
      </c>
      <c r="DF717" s="33">
        <f t="shared" si="222"/>
        <v>1.0041101574868128</v>
      </c>
      <c r="DG717" s="3"/>
      <c r="DH717" s="33">
        <f t="shared" si="223"/>
        <v>0.999977465330533</v>
      </c>
      <c r="DI717" s="93">
        <f t="shared" si="224"/>
        <v>0.99505807328232021</v>
      </c>
      <c r="DJ717" s="3">
        <f t="shared" si="225"/>
        <v>0.99511938654731136</v>
      </c>
      <c r="DL717" s="90">
        <f t="shared" si="234"/>
        <v>0</v>
      </c>
      <c r="DM717" s="91">
        <f t="shared" si="232"/>
        <v>0</v>
      </c>
      <c r="DN717" s="89">
        <f>SUM(DM$9:DM717)*RLR</f>
        <v>120</v>
      </c>
      <c r="DO717" s="90">
        <f>DN717-SUM(DP$9:DP717)</f>
        <v>0.58567361432261578</v>
      </c>
      <c r="DP717" s="89">
        <f t="shared" si="233"/>
        <v>4.4257451963925125E-3</v>
      </c>
      <c r="DQ717" s="90">
        <f>SUM(DP$9:DP717)*RRF</f>
        <v>83.590028469974158</v>
      </c>
      <c r="DS717" s="2">
        <f t="shared" si="226"/>
        <v>1.5</v>
      </c>
      <c r="DT717" s="2">
        <f t="shared" si="227"/>
        <v>0.75</v>
      </c>
    </row>
    <row r="718" spans="90:124" x14ac:dyDescent="0.25">
      <c r="CL718" s="14">
        <f t="shared" si="228"/>
        <v>7.09</v>
      </c>
      <c r="CM718" s="59">
        <f>IF('Baseline model'!$B$4="AY",0,IFERROR(P*INDEX('UWYr writing pattern'!$C$4:$C$18,MATCH('Baseline model'!$CL718,'UWYr writing pattern'!$A$4:$A$18,0)) / 25,CM717))</f>
        <v>0</v>
      </c>
      <c r="CN718" s="36">
        <f t="shared" si="229"/>
        <v>2.2196649423985282E-3</v>
      </c>
      <c r="CP718" s="34">
        <f t="shared" si="230"/>
        <v>3.3802004198962358E-5</v>
      </c>
      <c r="CQ718" s="31">
        <f>SUM($CP$9:CP718)*RLR</f>
        <v>119.997336402069</v>
      </c>
      <c r="CR718" s="32"/>
      <c r="CS718" s="36">
        <f>CQ718-SUM($CU$9:CU718)</f>
        <v>1.1485157126351879</v>
      </c>
      <c r="CU718" s="31">
        <f t="shared" si="231"/>
        <v>8.6786535281876097E-3</v>
      </c>
      <c r="CV718" s="36">
        <f>SUM($CU$9:CU718)*RRF</f>
        <v>83.194174482603657</v>
      </c>
      <c r="CW718" s="33"/>
      <c r="CX718" s="36">
        <f t="shared" si="216"/>
        <v>84.342690195238845</v>
      </c>
      <c r="CY718" s="33"/>
      <c r="CZ718" s="31">
        <f t="shared" si="217"/>
        <v>1.8645185516147633E-3</v>
      </c>
      <c r="DA718" s="31">
        <f t="shared" si="218"/>
        <v>0.80396099884463146</v>
      </c>
      <c r="DB718" s="31">
        <f t="shared" si="219"/>
        <v>0.80582551739624619</v>
      </c>
      <c r="DC718" s="31">
        <f t="shared" si="220"/>
        <v>-0.34269019523884481</v>
      </c>
      <c r="DD718" s="31"/>
      <c r="DE718" s="33">
        <f t="shared" si="221"/>
        <v>0.99040683907861493</v>
      </c>
      <c r="DF718" s="33">
        <f t="shared" si="222"/>
        <v>1.0040796451814149</v>
      </c>
      <c r="DG718" s="3"/>
      <c r="DH718" s="33">
        <f t="shared" si="223"/>
        <v>0.99997780335057496</v>
      </c>
      <c r="DI718" s="93">
        <f t="shared" si="224"/>
        <v>0.99509499908784249</v>
      </c>
      <c r="DJ718" s="3">
        <f t="shared" si="225"/>
        <v>0.99515599114820663</v>
      </c>
      <c r="DL718" s="90">
        <f t="shared" si="234"/>
        <v>0</v>
      </c>
      <c r="DM718" s="91">
        <f t="shared" si="232"/>
        <v>0</v>
      </c>
      <c r="DN718" s="89">
        <f>SUM(DM$9:DM718)*RLR</f>
        <v>120</v>
      </c>
      <c r="DO718" s="90">
        <f>DN718-SUM(DP$9:DP718)</f>
        <v>0.58128106221519715</v>
      </c>
      <c r="DP718" s="89">
        <f t="shared" si="233"/>
        <v>4.3925521074196184E-3</v>
      </c>
      <c r="DQ718" s="90">
        <f>SUM(DP$9:DP718)*RRF</f>
        <v>83.593103256449353</v>
      </c>
      <c r="DS718" s="2">
        <f t="shared" si="226"/>
        <v>1.5</v>
      </c>
      <c r="DT718" s="2">
        <f t="shared" si="227"/>
        <v>0.75</v>
      </c>
    </row>
    <row r="719" spans="90:124" x14ac:dyDescent="0.25">
      <c r="CL719" s="14">
        <f t="shared" si="228"/>
        <v>7.1</v>
      </c>
      <c r="CM719" s="59">
        <f>IF('Baseline model'!$B$4="AY",0,IFERROR(P*INDEX('UWYr writing pattern'!$C$4:$C$18,MATCH('Baseline model'!$CL719,'UWYr writing pattern'!$A$4:$A$18,0)) / 25,CM718))</f>
        <v>0</v>
      </c>
      <c r="CN719" s="36">
        <f t="shared" si="229"/>
        <v>2.1863699682625505E-3</v>
      </c>
      <c r="CP719" s="34">
        <f t="shared" si="230"/>
        <v>3.329497413597792E-5</v>
      </c>
      <c r="CQ719" s="31">
        <f>SUM($CP$9:CP719)*RLR</f>
        <v>119.99737635603795</v>
      </c>
      <c r="CR719" s="32"/>
      <c r="CS719" s="36">
        <f>CQ719-SUM($CU$9:CU719)</f>
        <v>1.1399417987593807</v>
      </c>
      <c r="CU719" s="31">
        <f t="shared" si="231"/>
        <v>8.6138678447639089E-3</v>
      </c>
      <c r="CV719" s="36">
        <f>SUM($CU$9:CU719)*RRF</f>
        <v>83.200204190094993</v>
      </c>
      <c r="CW719" s="33"/>
      <c r="CX719" s="36">
        <f t="shared" si="216"/>
        <v>84.340145988854374</v>
      </c>
      <c r="CY719" s="33"/>
      <c r="CZ719" s="31">
        <f t="shared" si="217"/>
        <v>1.8365507733405422E-3</v>
      </c>
      <c r="DA719" s="31">
        <f t="shared" si="218"/>
        <v>0.79795925913156651</v>
      </c>
      <c r="DB719" s="31">
        <f t="shared" si="219"/>
        <v>0.79979580990490706</v>
      </c>
      <c r="DC719" s="31">
        <f t="shared" si="220"/>
        <v>-0.34014598885437408</v>
      </c>
      <c r="DD719" s="31"/>
      <c r="DE719" s="33">
        <f t="shared" si="221"/>
        <v>0.99047862131065467</v>
      </c>
      <c r="DF719" s="33">
        <f t="shared" si="222"/>
        <v>1.0040493570101712</v>
      </c>
      <c r="DG719" s="3"/>
      <c r="DH719" s="33">
        <f t="shared" si="223"/>
        <v>0.99997813630031618</v>
      </c>
      <c r="DI719" s="93">
        <f t="shared" si="224"/>
        <v>0.99513164898577022</v>
      </c>
      <c r="DJ719" s="3">
        <f t="shared" si="225"/>
        <v>0.99519232121459511</v>
      </c>
      <c r="DL719" s="90">
        <f t="shared" si="234"/>
        <v>0</v>
      </c>
      <c r="DM719" s="91">
        <f t="shared" si="232"/>
        <v>0</v>
      </c>
      <c r="DN719" s="89">
        <f>SUM(DM$9:DM719)*RLR</f>
        <v>120</v>
      </c>
      <c r="DO719" s="90">
        <f>DN719-SUM(DP$9:DP719)</f>
        <v>0.57692145424857699</v>
      </c>
      <c r="DP719" s="89">
        <f t="shared" si="233"/>
        <v>4.3596079666139787E-3</v>
      </c>
      <c r="DQ719" s="90">
        <f>SUM(DP$9:DP719)*RRF</f>
        <v>83.596154982025993</v>
      </c>
      <c r="DS719" s="2">
        <f t="shared" si="226"/>
        <v>1.5</v>
      </c>
      <c r="DT719" s="2">
        <f t="shared" si="227"/>
        <v>0.75</v>
      </c>
    </row>
    <row r="720" spans="90:124" x14ac:dyDescent="0.25">
      <c r="CL720" s="14">
        <f t="shared" si="228"/>
        <v>7.11</v>
      </c>
      <c r="CM720" s="59">
        <f>IF('Baseline model'!$B$4="AY",0,IFERROR(P*INDEX('UWYr writing pattern'!$C$4:$C$18,MATCH('Baseline model'!$CL720,'UWYr writing pattern'!$A$4:$A$18,0)) / 25,CM719))</f>
        <v>0</v>
      </c>
      <c r="CN720" s="36">
        <f t="shared" si="229"/>
        <v>2.153574418738612E-3</v>
      </c>
      <c r="CP720" s="34">
        <f t="shared" si="230"/>
        <v>3.2795549523938256E-5</v>
      </c>
      <c r="CQ720" s="31">
        <f>SUM($CP$9:CP720)*RLR</f>
        <v>119.99741571069738</v>
      </c>
      <c r="CR720" s="32"/>
      <c r="CS720" s="36">
        <f>CQ720-SUM($CU$9:CU720)</f>
        <v>1.1314315899281269</v>
      </c>
      <c r="CU720" s="31">
        <f t="shared" si="231"/>
        <v>8.5495634906953555E-3</v>
      </c>
      <c r="CV720" s="36">
        <f>SUM($CU$9:CU720)*RRF</f>
        <v>83.206188884538477</v>
      </c>
      <c r="CW720" s="33"/>
      <c r="CX720" s="36">
        <f t="shared" si="216"/>
        <v>84.337620474466604</v>
      </c>
      <c r="CY720" s="33"/>
      <c r="CZ720" s="31">
        <f t="shared" si="217"/>
        <v>1.8090025117404338E-3</v>
      </c>
      <c r="DA720" s="31">
        <f t="shared" si="218"/>
        <v>0.79200211294968881</v>
      </c>
      <c r="DB720" s="31">
        <f t="shared" si="219"/>
        <v>0.79381111546142924</v>
      </c>
      <c r="DC720" s="31">
        <f t="shared" si="220"/>
        <v>-0.33762047446660404</v>
      </c>
      <c r="DD720" s="31"/>
      <c r="DE720" s="33">
        <f t="shared" si="221"/>
        <v>0.99054986767307707</v>
      </c>
      <c r="DF720" s="33">
        <f t="shared" si="222"/>
        <v>1.0040192913626977</v>
      </c>
      <c r="DG720" s="3"/>
      <c r="DH720" s="33">
        <f t="shared" si="223"/>
        <v>0.99997846425581149</v>
      </c>
      <c r="DI720" s="93">
        <f t="shared" si="224"/>
        <v>0.99516802503766977</v>
      </c>
      <c r="DJ720" s="3">
        <f t="shared" si="225"/>
        <v>0.99522837880548565</v>
      </c>
      <c r="DL720" s="90">
        <f t="shared" si="234"/>
        <v>0</v>
      </c>
      <c r="DM720" s="91">
        <f t="shared" si="232"/>
        <v>0</v>
      </c>
      <c r="DN720" s="89">
        <f>SUM(DM$9:DM720)*RLR</f>
        <v>120</v>
      </c>
      <c r="DO720" s="90">
        <f>DN720-SUM(DP$9:DP720)</f>
        <v>0.57259454334170812</v>
      </c>
      <c r="DP720" s="89">
        <f t="shared" si="233"/>
        <v>4.3269109068643273E-3</v>
      </c>
      <c r="DQ720" s="90">
        <f>SUM(DP$9:DP720)*RRF</f>
        <v>83.599183819660794</v>
      </c>
      <c r="DS720" s="2">
        <f t="shared" si="226"/>
        <v>1.5</v>
      </c>
      <c r="DT720" s="2">
        <f t="shared" si="227"/>
        <v>0.75</v>
      </c>
    </row>
    <row r="721" spans="90:124" x14ac:dyDescent="0.25">
      <c r="CL721" s="14">
        <f t="shared" si="228"/>
        <v>7.12</v>
      </c>
      <c r="CM721" s="59">
        <f>IF('Baseline model'!$B$4="AY",0,IFERROR(P*INDEX('UWYr writing pattern'!$C$4:$C$18,MATCH('Baseline model'!$CL721,'UWYr writing pattern'!$A$4:$A$18,0)) / 25,CM720))</f>
        <v>0</v>
      </c>
      <c r="CN721" s="36">
        <f t="shared" si="229"/>
        <v>2.1212708024575329E-3</v>
      </c>
      <c r="CP721" s="34">
        <f t="shared" si="230"/>
        <v>3.230361628107918E-5</v>
      </c>
      <c r="CQ721" s="31">
        <f>SUM($CP$9:CP721)*RLR</f>
        <v>119.99745447503692</v>
      </c>
      <c r="CR721" s="32"/>
      <c r="CS721" s="36">
        <f>CQ721-SUM($CU$9:CU721)</f>
        <v>1.1229846173432065</v>
      </c>
      <c r="CU721" s="31">
        <f t="shared" si="231"/>
        <v>8.4857369244609512E-3</v>
      </c>
      <c r="CV721" s="36">
        <f>SUM($CU$9:CU721)*RRF</f>
        <v>83.212128900385594</v>
      </c>
      <c r="CW721" s="33"/>
      <c r="CX721" s="36">
        <f t="shared" si="216"/>
        <v>84.3351135177288</v>
      </c>
      <c r="CY721" s="33"/>
      <c r="CZ721" s="31">
        <f t="shared" si="217"/>
        <v>1.7818674740643274E-3</v>
      </c>
      <c r="DA721" s="31">
        <f t="shared" si="218"/>
        <v>0.78608923214024451</v>
      </c>
      <c r="DB721" s="31">
        <f t="shared" si="219"/>
        <v>0.78787109961430879</v>
      </c>
      <c r="DC721" s="31">
        <f t="shared" si="220"/>
        <v>-0.33511351772880005</v>
      </c>
      <c r="DD721" s="31"/>
      <c r="DE721" s="33">
        <f t="shared" si="221"/>
        <v>0.99062058214744753</v>
      </c>
      <c r="DF721" s="33">
        <f t="shared" si="222"/>
        <v>1.0039894466396286</v>
      </c>
      <c r="DG721" s="3"/>
      <c r="DH721" s="33">
        <f t="shared" si="223"/>
        <v>0.99997878729197431</v>
      </c>
      <c r="DI721" s="93">
        <f t="shared" si="224"/>
        <v>0.99520412928970359</v>
      </c>
      <c r="DJ721" s="3">
        <f t="shared" si="225"/>
        <v>0.99526416596444467</v>
      </c>
      <c r="DL721" s="90">
        <f t="shared" si="234"/>
        <v>0</v>
      </c>
      <c r="DM721" s="91">
        <f t="shared" si="232"/>
        <v>0</v>
      </c>
      <c r="DN721" s="89">
        <f>SUM(DM$9:DM721)*RLR</f>
        <v>120</v>
      </c>
      <c r="DO721" s="90">
        <f>DN721-SUM(DP$9:DP721)</f>
        <v>0.56830008426663881</v>
      </c>
      <c r="DP721" s="89">
        <f t="shared" si="233"/>
        <v>4.2944590750628106E-3</v>
      </c>
      <c r="DQ721" s="90">
        <f>SUM(DP$9:DP721)*RRF</f>
        <v>83.60218994101335</v>
      </c>
      <c r="DS721" s="2">
        <f t="shared" si="226"/>
        <v>1.5</v>
      </c>
      <c r="DT721" s="2">
        <f t="shared" si="227"/>
        <v>0.75</v>
      </c>
    </row>
    <row r="722" spans="90:124" x14ac:dyDescent="0.25">
      <c r="CL722" s="14">
        <f t="shared" si="228"/>
        <v>7.13</v>
      </c>
      <c r="CM722" s="59">
        <f>IF('Baseline model'!$B$4="AY",0,IFERROR(P*INDEX('UWYr writing pattern'!$C$4:$C$18,MATCH('Baseline model'!$CL722,'UWYr writing pattern'!$A$4:$A$18,0)) / 25,CM721))</f>
        <v>0</v>
      </c>
      <c r="CN722" s="36">
        <f t="shared" si="229"/>
        <v>2.0894517404206701E-3</v>
      </c>
      <c r="CP722" s="34">
        <f t="shared" si="230"/>
        <v>3.1819062036862994E-5</v>
      </c>
      <c r="CQ722" s="31">
        <f>SUM($CP$9:CP722)*RLR</f>
        <v>119.99749265791135</v>
      </c>
      <c r="CR722" s="32"/>
      <c r="CS722" s="36">
        <f>CQ722-SUM($CU$9:CU722)</f>
        <v>1.1146004155875602</v>
      </c>
      <c r="CU722" s="31">
        <f t="shared" si="231"/>
        <v>8.42238463007405E-3</v>
      </c>
      <c r="CV722" s="36">
        <f>SUM($CU$9:CU722)*RRF</f>
        <v>83.21802456962665</v>
      </c>
      <c r="CW722" s="33"/>
      <c r="CX722" s="36">
        <f t="shared" si="216"/>
        <v>84.33262498521421</v>
      </c>
      <c r="CY722" s="33"/>
      <c r="CZ722" s="31">
        <f t="shared" si="217"/>
        <v>1.7551394619533625E-3</v>
      </c>
      <c r="DA722" s="31">
        <f t="shared" si="218"/>
        <v>0.78022029091129208</v>
      </c>
      <c r="DB722" s="31">
        <f t="shared" si="219"/>
        <v>0.78197543037324546</v>
      </c>
      <c r="DC722" s="31">
        <f t="shared" si="220"/>
        <v>-0.3326249852142098</v>
      </c>
      <c r="DD722" s="31"/>
      <c r="DE722" s="33">
        <f t="shared" si="221"/>
        <v>0.99069076868603156</v>
      </c>
      <c r="DF722" s="33">
        <f t="shared" si="222"/>
        <v>1.00395982125255</v>
      </c>
      <c r="DG722" s="3"/>
      <c r="DH722" s="33">
        <f t="shared" si="223"/>
        <v>0.99997910548259461</v>
      </c>
      <c r="DI722" s="93">
        <f t="shared" si="224"/>
        <v>0.99523996377274537</v>
      </c>
      <c r="DJ722" s="3">
        <f t="shared" si="225"/>
        <v>0.99529968471971131</v>
      </c>
      <c r="DL722" s="90">
        <f t="shared" si="234"/>
        <v>0</v>
      </c>
      <c r="DM722" s="91">
        <f t="shared" si="232"/>
        <v>0</v>
      </c>
      <c r="DN722" s="89">
        <f>SUM(DM$9:DM722)*RLR</f>
        <v>120</v>
      </c>
      <c r="DO722" s="90">
        <f>DN722-SUM(DP$9:DP722)</f>
        <v>0.56403783363464299</v>
      </c>
      <c r="DP722" s="89">
        <f t="shared" si="233"/>
        <v>4.2622506319997915E-3</v>
      </c>
      <c r="DQ722" s="90">
        <f>SUM(DP$9:DP722)*RRF</f>
        <v>83.60517351645575</v>
      </c>
      <c r="DS722" s="2">
        <f t="shared" si="226"/>
        <v>1.5</v>
      </c>
      <c r="DT722" s="2">
        <f t="shared" si="227"/>
        <v>0.75</v>
      </c>
    </row>
    <row r="723" spans="90:124" x14ac:dyDescent="0.25">
      <c r="CL723" s="14">
        <f t="shared" si="228"/>
        <v>7.14</v>
      </c>
      <c r="CM723" s="59">
        <f>IF('Baseline model'!$B$4="AY",0,IFERROR(P*INDEX('UWYr writing pattern'!$C$4:$C$18,MATCH('Baseline model'!$CL723,'UWYr writing pattern'!$A$4:$A$18,0)) / 25,CM722))</f>
        <v>0</v>
      </c>
      <c r="CN723" s="36">
        <f t="shared" si="229"/>
        <v>2.0581099643143599E-3</v>
      </c>
      <c r="CP723" s="34">
        <f t="shared" si="230"/>
        <v>3.1341776106310055E-5</v>
      </c>
      <c r="CQ723" s="31">
        <f>SUM($CP$9:CP723)*RLR</f>
        <v>119.99753026804268</v>
      </c>
      <c r="CR723" s="32"/>
      <c r="CS723" s="36">
        <f>CQ723-SUM($CU$9:CU723)</f>
        <v>1.1062785226019827</v>
      </c>
      <c r="CU723" s="31">
        <f t="shared" si="231"/>
        <v>8.3595031169067021E-3</v>
      </c>
      <c r="CV723" s="36">
        <f>SUM($CU$9:CU723)*RRF</f>
        <v>83.223876221808482</v>
      </c>
      <c r="CW723" s="33"/>
      <c r="CX723" s="36">
        <f t="shared" si="216"/>
        <v>84.330154744410464</v>
      </c>
      <c r="CY723" s="33"/>
      <c r="CZ723" s="31">
        <f t="shared" si="217"/>
        <v>1.7288123700240621E-3</v>
      </c>
      <c r="DA723" s="31">
        <f t="shared" si="218"/>
        <v>0.77439496582138778</v>
      </c>
      <c r="DB723" s="31">
        <f t="shared" si="219"/>
        <v>0.77612377819141187</v>
      </c>
      <c r="DC723" s="31">
        <f t="shared" si="220"/>
        <v>-0.33015474441046422</v>
      </c>
      <c r="DD723" s="31"/>
      <c r="DE723" s="33">
        <f t="shared" si="221"/>
        <v>0.99076043121200574</v>
      </c>
      <c r="DF723" s="33">
        <f t="shared" si="222"/>
        <v>1.0039304136239342</v>
      </c>
      <c r="DG723" s="3"/>
      <c r="DH723" s="33">
        <f t="shared" si="223"/>
        <v>0.99997941890035569</v>
      </c>
      <c r="DI723" s="93">
        <f t="shared" si="224"/>
        <v>0.9952755305024944</v>
      </c>
      <c r="DJ723" s="3">
        <f t="shared" si="225"/>
        <v>0.99533493708431342</v>
      </c>
      <c r="DL723" s="90">
        <f t="shared" si="234"/>
        <v>0</v>
      </c>
      <c r="DM723" s="91">
        <f t="shared" si="232"/>
        <v>0</v>
      </c>
      <c r="DN723" s="89">
        <f>SUM(DM$9:DM723)*RLR</f>
        <v>120</v>
      </c>
      <c r="DO723" s="90">
        <f>DN723-SUM(DP$9:DP723)</f>
        <v>0.55980754988237891</v>
      </c>
      <c r="DP723" s="89">
        <f t="shared" si="233"/>
        <v>4.2302837522598226E-3</v>
      </c>
      <c r="DQ723" s="90">
        <f>SUM(DP$9:DP723)*RRF</f>
        <v>83.608134715082329</v>
      </c>
      <c r="DS723" s="2">
        <f t="shared" si="226"/>
        <v>1.5</v>
      </c>
      <c r="DT723" s="2">
        <f t="shared" si="227"/>
        <v>0.75</v>
      </c>
    </row>
    <row r="724" spans="90:124" x14ac:dyDescent="0.25">
      <c r="CL724" s="14">
        <f t="shared" si="228"/>
        <v>7.15</v>
      </c>
      <c r="CM724" s="59">
        <f>IF('Baseline model'!$B$4="AY",0,IFERROR(P*INDEX('UWYr writing pattern'!$C$4:$C$18,MATCH('Baseline model'!$CL724,'UWYr writing pattern'!$A$4:$A$18,0)) / 25,CM723))</f>
        <v>0</v>
      </c>
      <c r="CN724" s="36">
        <f t="shared" si="229"/>
        <v>2.0272383148496444E-3</v>
      </c>
      <c r="CP724" s="34">
        <f t="shared" si="230"/>
        <v>3.0871649464715402E-5</v>
      </c>
      <c r="CQ724" s="31">
        <f>SUM($CP$9:CP724)*RLR</f>
        <v>119.99756731402205</v>
      </c>
      <c r="CR724" s="32"/>
      <c r="CS724" s="36">
        <f>CQ724-SUM($CU$9:CU724)</f>
        <v>1.0980184796618317</v>
      </c>
      <c r="CU724" s="31">
        <f t="shared" si="231"/>
        <v>8.2970889195148698E-3</v>
      </c>
      <c r="CV724" s="36">
        <f>SUM($CU$9:CU724)*RRF</f>
        <v>83.229684184052147</v>
      </c>
      <c r="CW724" s="33"/>
      <c r="CX724" s="36">
        <f t="shared" si="216"/>
        <v>84.327702663713978</v>
      </c>
      <c r="CY724" s="33"/>
      <c r="CZ724" s="31">
        <f t="shared" si="217"/>
        <v>1.702880184473701E-3</v>
      </c>
      <c r="DA724" s="31">
        <f t="shared" si="218"/>
        <v>0.76861293576328216</v>
      </c>
      <c r="DB724" s="31">
        <f t="shared" si="219"/>
        <v>0.77031581594775589</v>
      </c>
      <c r="DC724" s="31">
        <f t="shared" si="220"/>
        <v>-0.32770266371397838</v>
      </c>
      <c r="DD724" s="31"/>
      <c r="DE724" s="33">
        <f t="shared" si="221"/>
        <v>0.99082957361966839</v>
      </c>
      <c r="DF724" s="33">
        <f t="shared" si="222"/>
        <v>1.0039012221870711</v>
      </c>
      <c r="DG724" s="3"/>
      <c r="DH724" s="33">
        <f t="shared" si="223"/>
        <v>0.99997972761685039</v>
      </c>
      <c r="DI724" s="93">
        <f t="shared" si="224"/>
        <v>0.99531083147958843</v>
      </c>
      <c r="DJ724" s="3">
        <f t="shared" si="225"/>
        <v>0.99536992505618116</v>
      </c>
      <c r="DL724" s="90">
        <f t="shared" si="234"/>
        <v>0</v>
      </c>
      <c r="DM724" s="91">
        <f t="shared" si="232"/>
        <v>0</v>
      </c>
      <c r="DN724" s="89">
        <f>SUM(DM$9:DM724)*RLR</f>
        <v>120</v>
      </c>
      <c r="DO724" s="90">
        <f>DN724-SUM(DP$9:DP724)</f>
        <v>0.55560899325826085</v>
      </c>
      <c r="DP724" s="89">
        <f t="shared" si="233"/>
        <v>4.1985566241178416E-3</v>
      </c>
      <c r="DQ724" s="90">
        <f>SUM(DP$9:DP724)*RRF</f>
        <v>83.611073704719217</v>
      </c>
      <c r="DS724" s="2">
        <f t="shared" si="226"/>
        <v>1.5</v>
      </c>
      <c r="DT724" s="2">
        <f t="shared" si="227"/>
        <v>0.75</v>
      </c>
    </row>
    <row r="725" spans="90:124" x14ac:dyDescent="0.25">
      <c r="CL725" s="14">
        <f t="shared" si="228"/>
        <v>7.16</v>
      </c>
      <c r="CM725" s="59">
        <f>IF('Baseline model'!$B$4="AY",0,IFERROR(P*INDEX('UWYr writing pattern'!$C$4:$C$18,MATCH('Baseline model'!$CL725,'UWYr writing pattern'!$A$4:$A$18,0)) / 25,CM724))</f>
        <v>0</v>
      </c>
      <c r="CN725" s="36">
        <f t="shared" si="229"/>
        <v>1.9968297401268997E-3</v>
      </c>
      <c r="CP725" s="34">
        <f t="shared" si="230"/>
        <v>3.0408574722744667E-5</v>
      </c>
      <c r="CQ725" s="31">
        <f>SUM($CP$9:CP725)*RLR</f>
        <v>119.99760380431171</v>
      </c>
      <c r="CR725" s="32"/>
      <c r="CS725" s="36">
        <f>CQ725-SUM($CU$9:CU725)</f>
        <v>1.0898198313540206</v>
      </c>
      <c r="CU725" s="31">
        <f t="shared" si="231"/>
        <v>8.2351385974637377E-3</v>
      </c>
      <c r="CV725" s="36">
        <f>SUM($CU$9:CU725)*RRF</f>
        <v>83.235448781070374</v>
      </c>
      <c r="CW725" s="33"/>
      <c r="CX725" s="36">
        <f t="shared" si="216"/>
        <v>84.325268612424395</v>
      </c>
      <c r="CY725" s="33"/>
      <c r="CZ725" s="31">
        <f t="shared" si="217"/>
        <v>1.6773369817065958E-3</v>
      </c>
      <c r="DA725" s="31">
        <f t="shared" si="218"/>
        <v>0.76287388194781436</v>
      </c>
      <c r="DB725" s="31">
        <f t="shared" si="219"/>
        <v>0.76455121892952094</v>
      </c>
      <c r="DC725" s="31">
        <f t="shared" si="220"/>
        <v>-0.32526861242439509</v>
      </c>
      <c r="DD725" s="31"/>
      <c r="DE725" s="33">
        <f t="shared" si="221"/>
        <v>0.99089819977464733</v>
      </c>
      <c r="DF725" s="33">
        <f t="shared" si="222"/>
        <v>1.0038722453860047</v>
      </c>
      <c r="DG725" s="3"/>
      <c r="DH725" s="33">
        <f t="shared" si="223"/>
        <v>0.99998003170259753</v>
      </c>
      <c r="DI725" s="93">
        <f t="shared" si="224"/>
        <v>0.99534586868971675</v>
      </c>
      <c r="DJ725" s="3">
        <f t="shared" si="225"/>
        <v>0.99540465061825978</v>
      </c>
      <c r="DL725" s="90">
        <f t="shared" si="234"/>
        <v>0</v>
      </c>
      <c r="DM725" s="91">
        <f t="shared" si="232"/>
        <v>0</v>
      </c>
      <c r="DN725" s="89">
        <f>SUM(DM$9:DM725)*RLR</f>
        <v>120</v>
      </c>
      <c r="DO725" s="90">
        <f>DN725-SUM(DP$9:DP725)</f>
        <v>0.551441925808831</v>
      </c>
      <c r="DP725" s="89">
        <f t="shared" si="233"/>
        <v>4.1670674494369564E-3</v>
      </c>
      <c r="DQ725" s="90">
        <f>SUM(DP$9:DP725)*RRF</f>
        <v>83.613990651933818</v>
      </c>
      <c r="DS725" s="2">
        <f t="shared" si="226"/>
        <v>1.5</v>
      </c>
      <c r="DT725" s="2">
        <f t="shared" si="227"/>
        <v>0.75</v>
      </c>
    </row>
    <row r="726" spans="90:124" x14ac:dyDescent="0.25">
      <c r="CL726" s="14">
        <f t="shared" si="228"/>
        <v>7.17</v>
      </c>
      <c r="CM726" s="59">
        <f>IF('Baseline model'!$B$4="AY",0,IFERROR(P*INDEX('UWYr writing pattern'!$C$4:$C$18,MATCH('Baseline model'!$CL726,'UWYr writing pattern'!$A$4:$A$18,0)) / 25,CM725))</f>
        <v>0</v>
      </c>
      <c r="CN726" s="36">
        <f t="shared" si="229"/>
        <v>1.9668772940249963E-3</v>
      </c>
      <c r="CP726" s="34">
        <f t="shared" si="230"/>
        <v>2.9952446101903499E-5</v>
      </c>
      <c r="CQ726" s="31">
        <f>SUM($CP$9:CP726)*RLR</f>
        <v>119.99763974724704</v>
      </c>
      <c r="CR726" s="32"/>
      <c r="CS726" s="36">
        <f>CQ726-SUM($CU$9:CU726)</f>
        <v>1.0816821255541953</v>
      </c>
      <c r="CU726" s="31">
        <f t="shared" si="231"/>
        <v>8.1736487351551541E-3</v>
      </c>
      <c r="CV726" s="36">
        <f>SUM($CU$9:CU726)*RRF</f>
        <v>83.241170335184989</v>
      </c>
      <c r="CW726" s="33"/>
      <c r="CX726" s="36">
        <f t="shared" si="216"/>
        <v>84.322852460739185</v>
      </c>
      <c r="CY726" s="33"/>
      <c r="CZ726" s="31">
        <f t="shared" si="217"/>
        <v>1.6521769269809967E-3</v>
      </c>
      <c r="DA726" s="31">
        <f t="shared" si="218"/>
        <v>0.75717748788793671</v>
      </c>
      <c r="DB726" s="31">
        <f t="shared" si="219"/>
        <v>0.75882966481491765</v>
      </c>
      <c r="DC726" s="31">
        <f t="shared" si="220"/>
        <v>-0.32285246073918472</v>
      </c>
      <c r="DD726" s="31"/>
      <c r="DE726" s="33">
        <f t="shared" si="221"/>
        <v>0.99096631351410702</v>
      </c>
      <c r="DF726" s="33">
        <f t="shared" si="222"/>
        <v>1.0038434816754664</v>
      </c>
      <c r="DG726" s="3"/>
      <c r="DH726" s="33">
        <f t="shared" si="223"/>
        <v>0.99998033122705865</v>
      </c>
      <c r="DI726" s="93">
        <f t="shared" si="224"/>
        <v>0.99538064410373173</v>
      </c>
      <c r="DJ726" s="3">
        <f t="shared" si="225"/>
        <v>0.99543911573862276</v>
      </c>
      <c r="DL726" s="90">
        <f t="shared" si="234"/>
        <v>0</v>
      </c>
      <c r="DM726" s="91">
        <f t="shared" si="232"/>
        <v>0</v>
      </c>
      <c r="DN726" s="89">
        <f>SUM(DM$9:DM726)*RLR</f>
        <v>120</v>
      </c>
      <c r="DO726" s="90">
        <f>DN726-SUM(DP$9:DP726)</f>
        <v>0.54730611136525908</v>
      </c>
      <c r="DP726" s="89">
        <f t="shared" si="233"/>
        <v>4.1358144435662322E-3</v>
      </c>
      <c r="DQ726" s="90">
        <f>SUM(DP$9:DP726)*RRF</f>
        <v>83.616885722044316</v>
      </c>
      <c r="DS726" s="2">
        <f t="shared" si="226"/>
        <v>1.5</v>
      </c>
      <c r="DT726" s="2">
        <f t="shared" si="227"/>
        <v>0.75</v>
      </c>
    </row>
    <row r="727" spans="90:124" x14ac:dyDescent="0.25">
      <c r="CL727" s="14">
        <f t="shared" si="228"/>
        <v>7.18</v>
      </c>
      <c r="CM727" s="59">
        <f>IF('Baseline model'!$B$4="AY",0,IFERROR(P*INDEX('UWYr writing pattern'!$C$4:$C$18,MATCH('Baseline model'!$CL727,'UWYr writing pattern'!$A$4:$A$18,0)) / 25,CM726))</f>
        <v>0</v>
      </c>
      <c r="CN727" s="36">
        <f t="shared" si="229"/>
        <v>1.9373741346146213E-3</v>
      </c>
      <c r="CP727" s="34">
        <f t="shared" si="230"/>
        <v>2.9503159410374947E-5</v>
      </c>
      <c r="CQ727" s="31">
        <f>SUM($CP$9:CP727)*RLR</f>
        <v>119.99767515103832</v>
      </c>
      <c r="CR727" s="32"/>
      <c r="CS727" s="36">
        <f>CQ727-SUM($CU$9:CU727)</f>
        <v>1.0736049134038268</v>
      </c>
      <c r="CU727" s="31">
        <f t="shared" si="231"/>
        <v>8.1126159416564647E-3</v>
      </c>
      <c r="CV727" s="36">
        <f>SUM($CU$9:CU727)*RRF</f>
        <v>83.246849166344148</v>
      </c>
      <c r="CW727" s="33"/>
      <c r="CX727" s="36">
        <f t="shared" si="216"/>
        <v>84.320454079747975</v>
      </c>
      <c r="CY727" s="33"/>
      <c r="CZ727" s="31">
        <f t="shared" si="217"/>
        <v>1.6273942730762817E-3</v>
      </c>
      <c r="DA727" s="31">
        <f t="shared" si="218"/>
        <v>0.75152343938267874</v>
      </c>
      <c r="DB727" s="31">
        <f t="shared" si="219"/>
        <v>0.75315083365575497</v>
      </c>
      <c r="DC727" s="31">
        <f t="shared" si="220"/>
        <v>-0.32045407974797513</v>
      </c>
      <c r="DD727" s="31"/>
      <c r="DE727" s="33">
        <f t="shared" si="221"/>
        <v>0.99103391864695412</v>
      </c>
      <c r="DF727" s="33">
        <f t="shared" si="222"/>
        <v>1.0038149295208092</v>
      </c>
      <c r="DG727" s="3"/>
      <c r="DH727" s="33">
        <f t="shared" si="223"/>
        <v>0.99998062625865269</v>
      </c>
      <c r="DI727" s="93">
        <f t="shared" si="224"/>
        <v>0.99541515967775951</v>
      </c>
      <c r="DJ727" s="3">
        <f t="shared" si="225"/>
        <v>0.99547332237058317</v>
      </c>
      <c r="DL727" s="90">
        <f t="shared" si="234"/>
        <v>0</v>
      </c>
      <c r="DM727" s="91">
        <f t="shared" si="232"/>
        <v>0</v>
      </c>
      <c r="DN727" s="89">
        <f>SUM(DM$9:DM727)*RLR</f>
        <v>120</v>
      </c>
      <c r="DO727" s="90">
        <f>DN727-SUM(DP$9:DP727)</f>
        <v>0.54320131553001261</v>
      </c>
      <c r="DP727" s="89">
        <f t="shared" si="233"/>
        <v>4.1047958352394432E-3</v>
      </c>
      <c r="DQ727" s="90">
        <f>SUM(DP$9:DP727)*RRF</f>
        <v>83.619759079128983</v>
      </c>
      <c r="DS727" s="2">
        <f t="shared" si="226"/>
        <v>1.5</v>
      </c>
      <c r="DT727" s="2">
        <f t="shared" si="227"/>
        <v>0.75</v>
      </c>
    </row>
    <row r="728" spans="90:124" x14ac:dyDescent="0.25">
      <c r="CL728" s="14">
        <f t="shared" si="228"/>
        <v>7.19</v>
      </c>
      <c r="CM728" s="59">
        <f>IF('Baseline model'!$B$4="AY",0,IFERROR(P*INDEX('UWYr writing pattern'!$C$4:$C$18,MATCH('Baseline model'!$CL728,'UWYr writing pattern'!$A$4:$A$18,0)) / 25,CM727))</f>
        <v>0</v>
      </c>
      <c r="CN728" s="36">
        <f t="shared" si="229"/>
        <v>1.9083135225954019E-3</v>
      </c>
      <c r="CP728" s="34">
        <f t="shared" si="230"/>
        <v>2.906061201921932E-5</v>
      </c>
      <c r="CQ728" s="31">
        <f>SUM($CP$9:CP728)*RLR</f>
        <v>119.99771002377275</v>
      </c>
      <c r="CR728" s="32"/>
      <c r="CS728" s="36">
        <f>CQ728-SUM($CU$9:CU728)</f>
        <v>1.0655877492877295</v>
      </c>
      <c r="CU728" s="31">
        <f t="shared" si="231"/>
        <v>8.0520368505287016E-3</v>
      </c>
      <c r="CV728" s="36">
        <f>SUM($CU$9:CU728)*RRF</f>
        <v>83.252485592139507</v>
      </c>
      <c r="CW728" s="33"/>
      <c r="CX728" s="36">
        <f t="shared" si="216"/>
        <v>84.318073341427237</v>
      </c>
      <c r="CY728" s="33"/>
      <c r="CZ728" s="31">
        <f t="shared" si="217"/>
        <v>1.6029833589801374E-3</v>
      </c>
      <c r="DA728" s="31">
        <f t="shared" si="218"/>
        <v>0.74591142450141057</v>
      </c>
      <c r="DB728" s="31">
        <f t="shared" si="219"/>
        <v>0.74751440786039069</v>
      </c>
      <c r="DC728" s="31">
        <f t="shared" si="220"/>
        <v>-0.31807334142723676</v>
      </c>
      <c r="DD728" s="31"/>
      <c r="DE728" s="33">
        <f t="shared" si="221"/>
        <v>0.99110101895404179</v>
      </c>
      <c r="DF728" s="33">
        <f t="shared" si="222"/>
        <v>1.0037865873979432</v>
      </c>
      <c r="DG728" s="3"/>
      <c r="DH728" s="33">
        <f t="shared" si="223"/>
        <v>0.99998091686477297</v>
      </c>
      <c r="DI728" s="93">
        <f t="shared" si="224"/>
        <v>0.99544941735331027</v>
      </c>
      <c r="DJ728" s="3">
        <f t="shared" si="225"/>
        <v>0.99550727245280379</v>
      </c>
      <c r="DL728" s="90">
        <f t="shared" si="234"/>
        <v>0</v>
      </c>
      <c r="DM728" s="91">
        <f t="shared" si="232"/>
        <v>0</v>
      </c>
      <c r="DN728" s="89">
        <f>SUM(DM$9:DM728)*RLR</f>
        <v>120</v>
      </c>
      <c r="DO728" s="90">
        <f>DN728-SUM(DP$9:DP728)</f>
        <v>0.53912730566354128</v>
      </c>
      <c r="DP728" s="89">
        <f t="shared" si="233"/>
        <v>4.0740098664750948E-3</v>
      </c>
      <c r="DQ728" s="90">
        <f>SUM(DP$9:DP728)*RRF</f>
        <v>83.622610886035517</v>
      </c>
      <c r="DS728" s="2">
        <f t="shared" si="226"/>
        <v>1.5</v>
      </c>
      <c r="DT728" s="2">
        <f t="shared" si="227"/>
        <v>0.75</v>
      </c>
    </row>
    <row r="729" spans="90:124" x14ac:dyDescent="0.25">
      <c r="CL729" s="14">
        <f t="shared" si="228"/>
        <v>7.2</v>
      </c>
      <c r="CM729" s="59">
        <f>IF('Baseline model'!$B$4="AY",0,IFERROR(P*INDEX('UWYr writing pattern'!$C$4:$C$18,MATCH('Baseline model'!$CL729,'UWYr writing pattern'!$A$4:$A$18,0)) / 25,CM728))</f>
        <v>0</v>
      </c>
      <c r="CN729" s="36">
        <f t="shared" si="229"/>
        <v>1.8796888197564708E-3</v>
      </c>
      <c r="CP729" s="34">
        <f t="shared" si="230"/>
        <v>2.8624702838931029E-5</v>
      </c>
      <c r="CQ729" s="31">
        <f>SUM($CP$9:CP729)*RLR</f>
        <v>119.99774437341615</v>
      </c>
      <c r="CR729" s="32"/>
      <c r="CS729" s="36">
        <f>CQ729-SUM($CU$9:CU729)</f>
        <v>1.0576301908114658</v>
      </c>
      <c r="CU729" s="31">
        <f t="shared" si="231"/>
        <v>7.9919081196579717E-3</v>
      </c>
      <c r="CV729" s="36">
        <f>SUM($CU$9:CU729)*RRF</f>
        <v>83.258079927823275</v>
      </c>
      <c r="CW729" s="33"/>
      <c r="CX729" s="36">
        <f t="shared" si="216"/>
        <v>84.31571011863474</v>
      </c>
      <c r="CY729" s="33"/>
      <c r="CZ729" s="31">
        <f t="shared" si="217"/>
        <v>1.5789386085954353E-3</v>
      </c>
      <c r="DA729" s="31">
        <f t="shared" si="218"/>
        <v>0.740341133568026</v>
      </c>
      <c r="DB729" s="31">
        <f t="shared" si="219"/>
        <v>0.74192007217662148</v>
      </c>
      <c r="DC729" s="31">
        <f t="shared" si="220"/>
        <v>-0.31571011863474041</v>
      </c>
      <c r="DD729" s="31"/>
      <c r="DE729" s="33">
        <f t="shared" si="221"/>
        <v>0.99116761818837229</v>
      </c>
      <c r="DF729" s="33">
        <f t="shared" si="222"/>
        <v>1.0037584537932707</v>
      </c>
      <c r="DG729" s="3"/>
      <c r="DH729" s="33">
        <f t="shared" si="223"/>
        <v>0.99998120311180128</v>
      </c>
      <c r="DI729" s="93">
        <f t="shared" si="224"/>
        <v>0.99548341905738735</v>
      </c>
      <c r="DJ729" s="3">
        <f t="shared" si="225"/>
        <v>0.99554096790940771</v>
      </c>
      <c r="DL729" s="90">
        <f t="shared" si="234"/>
        <v>0</v>
      </c>
      <c r="DM729" s="91">
        <f t="shared" si="232"/>
        <v>0</v>
      </c>
      <c r="DN729" s="89">
        <f>SUM(DM$9:DM729)*RLR</f>
        <v>120</v>
      </c>
      <c r="DO729" s="90">
        <f>DN729-SUM(DP$9:DP729)</f>
        <v>0.53508385087106092</v>
      </c>
      <c r="DP729" s="89">
        <f t="shared" si="233"/>
        <v>4.0434547924765593E-3</v>
      </c>
      <c r="DQ729" s="90">
        <f>SUM(DP$9:DP729)*RRF</f>
        <v>83.62544130439025</v>
      </c>
      <c r="DS729" s="2">
        <f t="shared" si="226"/>
        <v>1.5</v>
      </c>
      <c r="DT729" s="2">
        <f t="shared" si="227"/>
        <v>0.75</v>
      </c>
    </row>
    <row r="730" spans="90:124" x14ac:dyDescent="0.25">
      <c r="CL730" s="14">
        <f t="shared" si="228"/>
        <v>7.21</v>
      </c>
      <c r="CM730" s="59">
        <f>IF('Baseline model'!$B$4="AY",0,IFERROR(P*INDEX('UWYr writing pattern'!$C$4:$C$18,MATCH('Baseline model'!$CL730,'UWYr writing pattern'!$A$4:$A$18,0)) / 25,CM729))</f>
        <v>0</v>
      </c>
      <c r="CN730" s="36">
        <f t="shared" si="229"/>
        <v>1.8514934874601238E-3</v>
      </c>
      <c r="CP730" s="34">
        <f t="shared" si="230"/>
        <v>2.8195332296347062E-5</v>
      </c>
      <c r="CQ730" s="31">
        <f>SUM($CP$9:CP730)*RLR</f>
        <v>119.9977782078149</v>
      </c>
      <c r="CR730" s="32"/>
      <c r="CS730" s="36">
        <f>CQ730-SUM($CU$9:CU730)</f>
        <v>1.0497317987791348</v>
      </c>
      <c r="CU730" s="31">
        <f t="shared" si="231"/>
        <v>7.9322264310859938E-3</v>
      </c>
      <c r="CV730" s="36">
        <f>SUM($CU$9:CU730)*RRF</f>
        <v>83.263632486325037</v>
      </c>
      <c r="CW730" s="33"/>
      <c r="CX730" s="36">
        <f t="shared" si="216"/>
        <v>84.313364285104171</v>
      </c>
      <c r="CY730" s="33"/>
      <c r="CZ730" s="31">
        <f t="shared" si="217"/>
        <v>1.5552545294665039E-3</v>
      </c>
      <c r="DA730" s="31">
        <f t="shared" si="218"/>
        <v>0.73481225914539428</v>
      </c>
      <c r="DB730" s="31">
        <f t="shared" si="219"/>
        <v>0.73636751367486075</v>
      </c>
      <c r="DC730" s="31">
        <f t="shared" si="220"/>
        <v>-0.31336428510417136</v>
      </c>
      <c r="DD730" s="31"/>
      <c r="DE730" s="33">
        <f t="shared" si="221"/>
        <v>0.99123372007529809</v>
      </c>
      <c r="DF730" s="33">
        <f t="shared" si="222"/>
        <v>1.003730527203621</v>
      </c>
      <c r="DG730" s="3"/>
      <c r="DH730" s="33">
        <f t="shared" si="223"/>
        <v>0.99998148506512419</v>
      </c>
      <c r="DI730" s="93">
        <f t="shared" si="224"/>
        <v>0.99551716670259549</v>
      </c>
      <c r="DJ730" s="3">
        <f t="shared" si="225"/>
        <v>0.99557441065008723</v>
      </c>
      <c r="DL730" s="90">
        <f t="shared" si="234"/>
        <v>0</v>
      </c>
      <c r="DM730" s="91">
        <f t="shared" si="232"/>
        <v>0</v>
      </c>
      <c r="DN730" s="89">
        <f>SUM(DM$9:DM730)*RLR</f>
        <v>120</v>
      </c>
      <c r="DO730" s="90">
        <f>DN730-SUM(DP$9:DP730)</f>
        <v>0.5310707219895221</v>
      </c>
      <c r="DP730" s="89">
        <f t="shared" si="233"/>
        <v>4.0131288815329572E-3</v>
      </c>
      <c r="DQ730" s="90">
        <f>SUM(DP$9:DP730)*RRF</f>
        <v>83.628250494607329</v>
      </c>
      <c r="DS730" s="2">
        <f t="shared" si="226"/>
        <v>1.5</v>
      </c>
      <c r="DT730" s="2">
        <f t="shared" si="227"/>
        <v>0.75</v>
      </c>
    </row>
    <row r="731" spans="90:124" x14ac:dyDescent="0.25">
      <c r="CL731" s="14">
        <f t="shared" si="228"/>
        <v>7.22</v>
      </c>
      <c r="CM731" s="59">
        <f>IF('Baseline model'!$B$4="AY",0,IFERROR(P*INDEX('UWYr writing pattern'!$C$4:$C$18,MATCH('Baseline model'!$CL731,'UWYr writing pattern'!$A$4:$A$18,0)) / 25,CM730))</f>
        <v>0</v>
      </c>
      <c r="CN731" s="36">
        <f t="shared" si="229"/>
        <v>1.823721085148222E-3</v>
      </c>
      <c r="CP731" s="34">
        <f t="shared" si="230"/>
        <v>2.7772402311901859E-5</v>
      </c>
      <c r="CQ731" s="31">
        <f>SUM($CP$9:CP731)*RLR</f>
        <v>119.99781153469766</v>
      </c>
      <c r="CR731" s="32"/>
      <c r="CS731" s="36">
        <f>CQ731-SUM($CU$9:CU731)</f>
        <v>1.0418921371710468</v>
      </c>
      <c r="CU731" s="31">
        <f t="shared" si="231"/>
        <v>7.8729884908435108E-3</v>
      </c>
      <c r="CV731" s="36">
        <f>SUM($CU$9:CU731)*RRF</f>
        <v>83.269143578268626</v>
      </c>
      <c r="CW731" s="33"/>
      <c r="CX731" s="36">
        <f t="shared" si="216"/>
        <v>84.311035715439672</v>
      </c>
      <c r="CY731" s="33"/>
      <c r="CZ731" s="31">
        <f t="shared" si="217"/>
        <v>1.5319257115245062E-3</v>
      </c>
      <c r="DA731" s="31">
        <f t="shared" si="218"/>
        <v>0.7293244960197327</v>
      </c>
      <c r="DB731" s="31">
        <f t="shared" si="219"/>
        <v>0.7308564217312572</v>
      </c>
      <c r="DC731" s="31">
        <f t="shared" si="220"/>
        <v>-0.31103571543967234</v>
      </c>
      <c r="DD731" s="31"/>
      <c r="DE731" s="33">
        <f t="shared" si="221"/>
        <v>0.99129932831272172</v>
      </c>
      <c r="DF731" s="33">
        <f t="shared" si="222"/>
        <v>1.0037028061361866</v>
      </c>
      <c r="DG731" s="3"/>
      <c r="DH731" s="33">
        <f t="shared" si="223"/>
        <v>0.99998176278914719</v>
      </c>
      <c r="DI731" s="93">
        <f t="shared" si="224"/>
        <v>0.99555066218724864</v>
      </c>
      <c r="DJ731" s="3">
        <f t="shared" si="225"/>
        <v>0.99560760257021153</v>
      </c>
      <c r="DL731" s="90">
        <f t="shared" si="234"/>
        <v>0</v>
      </c>
      <c r="DM731" s="91">
        <f t="shared" si="232"/>
        <v>0</v>
      </c>
      <c r="DN731" s="89">
        <f>SUM(DM$9:DM731)*RLR</f>
        <v>120</v>
      </c>
      <c r="DO731" s="90">
        <f>DN731-SUM(DP$9:DP731)</f>
        <v>0.52708769157460722</v>
      </c>
      <c r="DP731" s="89">
        <f t="shared" si="233"/>
        <v>3.9830304149214161E-3</v>
      </c>
      <c r="DQ731" s="90">
        <f>SUM(DP$9:DP731)*RRF</f>
        <v>83.631038615897765</v>
      </c>
      <c r="DS731" s="2">
        <f t="shared" si="226"/>
        <v>1.5</v>
      </c>
      <c r="DT731" s="2">
        <f t="shared" si="227"/>
        <v>0.75</v>
      </c>
    </row>
    <row r="732" spans="90:124" x14ac:dyDescent="0.25">
      <c r="CL732" s="14">
        <f t="shared" si="228"/>
        <v>7.23</v>
      </c>
      <c r="CM732" s="59">
        <f>IF('Baseline model'!$B$4="AY",0,IFERROR(P*INDEX('UWYr writing pattern'!$C$4:$C$18,MATCH('Baseline model'!$CL732,'UWYr writing pattern'!$A$4:$A$18,0)) / 25,CM731))</f>
        <v>0</v>
      </c>
      <c r="CN732" s="36">
        <f t="shared" si="229"/>
        <v>1.7963652688709987E-3</v>
      </c>
      <c r="CP732" s="34">
        <f t="shared" si="230"/>
        <v>2.735581627722333E-5</v>
      </c>
      <c r="CQ732" s="31">
        <f>SUM($CP$9:CP732)*RLR</f>
        <v>119.9978443616772</v>
      </c>
      <c r="CR732" s="32"/>
      <c r="CS732" s="36">
        <f>CQ732-SUM($CU$9:CU732)</f>
        <v>1.034110773121796</v>
      </c>
      <c r="CU732" s="31">
        <f t="shared" si="231"/>
        <v>7.8141910287828509E-3</v>
      </c>
      <c r="CV732" s="36">
        <f>SUM($CU$9:CU732)*RRF</f>
        <v>83.274613511988775</v>
      </c>
      <c r="CW732" s="33"/>
      <c r="CX732" s="36">
        <f t="shared" si="216"/>
        <v>84.308724285110571</v>
      </c>
      <c r="CY732" s="33"/>
      <c r="CZ732" s="31">
        <f t="shared" si="217"/>
        <v>1.5089468258516388E-3</v>
      </c>
      <c r="DA732" s="31">
        <f t="shared" si="218"/>
        <v>0.72387754118525716</v>
      </c>
      <c r="DB732" s="31">
        <f t="shared" si="219"/>
        <v>0.72538648801110883</v>
      </c>
      <c r="DC732" s="31">
        <f t="shared" si="220"/>
        <v>-0.30872428511057137</v>
      </c>
      <c r="DD732" s="31"/>
      <c r="DE732" s="33">
        <f t="shared" si="221"/>
        <v>0.99136444657129497</v>
      </c>
      <c r="DF732" s="33">
        <f t="shared" si="222"/>
        <v>1.0036752891084593</v>
      </c>
      <c r="DG732" s="3"/>
      <c r="DH732" s="33">
        <f t="shared" si="223"/>
        <v>0.99998203634730998</v>
      </c>
      <c r="DI732" s="93">
        <f t="shared" si="224"/>
        <v>0.99558390739547664</v>
      </c>
      <c r="DJ732" s="3">
        <f t="shared" si="225"/>
        <v>0.99564054555093495</v>
      </c>
      <c r="DL732" s="90">
        <f t="shared" si="234"/>
        <v>0</v>
      </c>
      <c r="DM732" s="91">
        <f t="shared" si="232"/>
        <v>0</v>
      </c>
      <c r="DN732" s="89">
        <f>SUM(DM$9:DM732)*RLR</f>
        <v>120</v>
      </c>
      <c r="DO732" s="90">
        <f>DN732-SUM(DP$9:DP732)</f>
        <v>0.52313453388779863</v>
      </c>
      <c r="DP732" s="89">
        <f t="shared" si="233"/>
        <v>3.9531576868095542E-3</v>
      </c>
      <c r="DQ732" s="90">
        <f>SUM(DP$9:DP732)*RRF</f>
        <v>83.633805826278532</v>
      </c>
      <c r="DS732" s="2">
        <f t="shared" si="226"/>
        <v>1.5</v>
      </c>
      <c r="DT732" s="2">
        <f t="shared" si="227"/>
        <v>0.75</v>
      </c>
    </row>
    <row r="733" spans="90:124" x14ac:dyDescent="0.25">
      <c r="CL733" s="14">
        <f t="shared" si="228"/>
        <v>7.24</v>
      </c>
      <c r="CM733" s="59">
        <f>IF('Baseline model'!$B$4="AY",0,IFERROR(P*INDEX('UWYr writing pattern'!$C$4:$C$18,MATCH('Baseline model'!$CL733,'UWYr writing pattern'!$A$4:$A$18,0)) / 25,CM732))</f>
        <v>0</v>
      </c>
      <c r="CN733" s="36">
        <f t="shared" si="229"/>
        <v>1.7694197898379337E-3</v>
      </c>
      <c r="CP733" s="34">
        <f t="shared" si="230"/>
        <v>2.6945479033064982E-5</v>
      </c>
      <c r="CQ733" s="31">
        <f>SUM($CP$9:CP733)*RLR</f>
        <v>119.99787669625204</v>
      </c>
      <c r="CR733" s="32"/>
      <c r="CS733" s="36">
        <f>CQ733-SUM($CU$9:CU733)</f>
        <v>1.0263872768982196</v>
      </c>
      <c r="CU733" s="31">
        <f t="shared" si="231"/>
        <v>7.7558307984134699E-3</v>
      </c>
      <c r="CV733" s="36">
        <f>SUM($CU$9:CU733)*RRF</f>
        <v>83.280042593547662</v>
      </c>
      <c r="CW733" s="33"/>
      <c r="CX733" s="36">
        <f t="shared" si="216"/>
        <v>84.306429870445882</v>
      </c>
      <c r="CY733" s="33"/>
      <c r="CZ733" s="31">
        <f t="shared" si="217"/>
        <v>1.4863126234638641E-3</v>
      </c>
      <c r="DA733" s="31">
        <f t="shared" si="218"/>
        <v>0.71847109382875374</v>
      </c>
      <c r="DB733" s="31">
        <f t="shared" si="219"/>
        <v>0.71995740645221762</v>
      </c>
      <c r="DC733" s="31">
        <f t="shared" si="220"/>
        <v>-0.3064298704458821</v>
      </c>
      <c r="DD733" s="31"/>
      <c r="DE733" s="33">
        <f t="shared" si="221"/>
        <v>0.99142907849461503</v>
      </c>
      <c r="DF733" s="33">
        <f t="shared" si="222"/>
        <v>1.0036479746481652</v>
      </c>
      <c r="DG733" s="3"/>
      <c r="DH733" s="33">
        <f t="shared" si="223"/>
        <v>0.99998230580210035</v>
      </c>
      <c r="DI733" s="93">
        <f t="shared" si="224"/>
        <v>0.99561690419733118</v>
      </c>
      <c r="DJ733" s="3">
        <f t="shared" si="225"/>
        <v>0.99567324145930292</v>
      </c>
      <c r="DL733" s="90">
        <f t="shared" si="234"/>
        <v>0</v>
      </c>
      <c r="DM733" s="91">
        <f t="shared" si="232"/>
        <v>0</v>
      </c>
      <c r="DN733" s="89">
        <f>SUM(DM$9:DM733)*RLR</f>
        <v>120</v>
      </c>
      <c r="DO733" s="90">
        <f>DN733-SUM(DP$9:DP733)</f>
        <v>0.51921102488364568</v>
      </c>
      <c r="DP733" s="89">
        <f t="shared" si="233"/>
        <v>3.9235090041584899E-3</v>
      </c>
      <c r="DQ733" s="90">
        <f>SUM(DP$9:DP733)*RRF</f>
        <v>83.636552282581448</v>
      </c>
      <c r="DS733" s="2">
        <f t="shared" si="226"/>
        <v>1.5</v>
      </c>
      <c r="DT733" s="2">
        <f t="shared" si="227"/>
        <v>0.75</v>
      </c>
    </row>
    <row r="734" spans="90:124" x14ac:dyDescent="0.25">
      <c r="CL734" s="14">
        <f t="shared" si="228"/>
        <v>7.25</v>
      </c>
      <c r="CM734" s="59">
        <f>IF('Baseline model'!$B$4="AY",0,IFERROR(P*INDEX('UWYr writing pattern'!$C$4:$C$18,MATCH('Baseline model'!$CL734,'UWYr writing pattern'!$A$4:$A$18,0)) / 25,CM733))</f>
        <v>0</v>
      </c>
      <c r="CN734" s="36">
        <f t="shared" si="229"/>
        <v>1.7428784929903647E-3</v>
      </c>
      <c r="CP734" s="34">
        <f t="shared" si="230"/>
        <v>2.6541296847569002E-5</v>
      </c>
      <c r="CQ734" s="31">
        <f>SUM($CP$9:CP734)*RLR</f>
        <v>119.99790854580826</v>
      </c>
      <c r="CR734" s="32"/>
      <c r="CS734" s="36">
        <f>CQ734-SUM($CU$9:CU734)</f>
        <v>1.018721221877712</v>
      </c>
      <c r="CU734" s="31">
        <f t="shared" si="231"/>
        <v>7.6979045767366474E-3</v>
      </c>
      <c r="CV734" s="36">
        <f>SUM($CU$9:CU734)*RRF</f>
        <v>83.285431126751376</v>
      </c>
      <c r="CW734" s="33"/>
      <c r="CX734" s="36">
        <f t="shared" si="216"/>
        <v>84.304152348629088</v>
      </c>
      <c r="CY734" s="33"/>
      <c r="CZ734" s="31">
        <f t="shared" si="217"/>
        <v>1.4640179341119061E-3</v>
      </c>
      <c r="DA734" s="31">
        <f t="shared" si="218"/>
        <v>0.71310485531439838</v>
      </c>
      <c r="DB734" s="31">
        <f t="shared" si="219"/>
        <v>0.71456887324851026</v>
      </c>
      <c r="DC734" s="31">
        <f t="shared" si="220"/>
        <v>-0.30415234862908846</v>
      </c>
      <c r="DD734" s="31"/>
      <c r="DE734" s="33">
        <f t="shared" si="221"/>
        <v>0.99149322769942116</v>
      </c>
      <c r="DF734" s="33">
        <f t="shared" si="222"/>
        <v>1.0036208612932034</v>
      </c>
      <c r="DG734" s="3"/>
      <c r="DH734" s="33">
        <f t="shared" si="223"/>
        <v>0.99998257121506884</v>
      </c>
      <c r="DI734" s="93">
        <f t="shared" si="224"/>
        <v>0.9956496544488912</v>
      </c>
      <c r="DJ734" s="3">
        <f t="shared" si="225"/>
        <v>0.99570569214835813</v>
      </c>
      <c r="DL734" s="90">
        <f t="shared" si="234"/>
        <v>0</v>
      </c>
      <c r="DM734" s="91">
        <f t="shared" si="232"/>
        <v>0</v>
      </c>
      <c r="DN734" s="89">
        <f>SUM(DM$9:DM734)*RLR</f>
        <v>120</v>
      </c>
      <c r="DO734" s="90">
        <f>DN734-SUM(DP$9:DP734)</f>
        <v>0.51531694219701762</v>
      </c>
      <c r="DP734" s="89">
        <f t="shared" si="233"/>
        <v>3.8940826866273428E-3</v>
      </c>
      <c r="DQ734" s="90">
        <f>SUM(DP$9:DP734)*RRF</f>
        <v>83.639278140462082</v>
      </c>
      <c r="DS734" s="2">
        <f t="shared" si="226"/>
        <v>1.5</v>
      </c>
      <c r="DT734" s="2">
        <f t="shared" si="227"/>
        <v>0.75</v>
      </c>
    </row>
    <row r="735" spans="90:124" x14ac:dyDescent="0.25">
      <c r="CL735" s="14">
        <f t="shared" si="228"/>
        <v>7.26</v>
      </c>
      <c r="CM735" s="59">
        <f>IF('Baseline model'!$B$4="AY",0,IFERROR(P*INDEX('UWYr writing pattern'!$C$4:$C$18,MATCH('Baseline model'!$CL735,'UWYr writing pattern'!$A$4:$A$18,0)) / 25,CM734))</f>
        <v>0</v>
      </c>
      <c r="CN735" s="36">
        <f t="shared" si="229"/>
        <v>1.7167353155955092E-3</v>
      </c>
      <c r="CP735" s="34">
        <f t="shared" si="230"/>
        <v>2.6143177394855472E-5</v>
      </c>
      <c r="CQ735" s="31">
        <f>SUM($CP$9:CP735)*RLR</f>
        <v>119.99793991762112</v>
      </c>
      <c r="CR735" s="32"/>
      <c r="CS735" s="36">
        <f>CQ735-SUM($CU$9:CU735)</f>
        <v>1.0111121845264961</v>
      </c>
      <c r="CU735" s="31">
        <f t="shared" si="231"/>
        <v>7.6404091640828401E-3</v>
      </c>
      <c r="CV735" s="36">
        <f>SUM($CU$9:CU735)*RRF</f>
        <v>83.290779413166234</v>
      </c>
      <c r="CW735" s="33"/>
      <c r="CX735" s="36">
        <f t="shared" si="216"/>
        <v>84.30189159769273</v>
      </c>
      <c r="CY735" s="33"/>
      <c r="CZ735" s="31">
        <f t="shared" si="217"/>
        <v>1.4420576651002276E-3</v>
      </c>
      <c r="DA735" s="31">
        <f t="shared" si="218"/>
        <v>0.70777852916854722</v>
      </c>
      <c r="DB735" s="31">
        <f t="shared" si="219"/>
        <v>0.70922058683364742</v>
      </c>
      <c r="DC735" s="31">
        <f t="shared" si="220"/>
        <v>-0.30189159769273033</v>
      </c>
      <c r="DD735" s="31"/>
      <c r="DE735" s="33">
        <f t="shared" si="221"/>
        <v>0.99155689777578848</v>
      </c>
      <c r="DF735" s="33">
        <f t="shared" si="222"/>
        <v>1.00359394759158</v>
      </c>
      <c r="DG735" s="3"/>
      <c r="DH735" s="33">
        <f t="shared" si="223"/>
        <v>0.99998283264684273</v>
      </c>
      <c r="DI735" s="93">
        <f t="shared" si="224"/>
        <v>0.99568215999236687</v>
      </c>
      <c r="DJ735" s="3">
        <f t="shared" si="225"/>
        <v>0.99573789945724533</v>
      </c>
      <c r="DL735" s="90">
        <f t="shared" si="234"/>
        <v>0</v>
      </c>
      <c r="DM735" s="91">
        <f t="shared" si="232"/>
        <v>0</v>
      </c>
      <c r="DN735" s="89">
        <f>SUM(DM$9:DM735)*RLR</f>
        <v>120</v>
      </c>
      <c r="DO735" s="90">
        <f>DN735-SUM(DP$9:DP735)</f>
        <v>0.5114520651305412</v>
      </c>
      <c r="DP735" s="89">
        <f t="shared" si="233"/>
        <v>3.8648770664776321E-3</v>
      </c>
      <c r="DQ735" s="90">
        <f>SUM(DP$9:DP735)*RRF</f>
        <v>83.641983554408611</v>
      </c>
      <c r="DS735" s="2">
        <f t="shared" si="226"/>
        <v>1.5</v>
      </c>
      <c r="DT735" s="2">
        <f t="shared" si="227"/>
        <v>0.75</v>
      </c>
    </row>
    <row r="736" spans="90:124" x14ac:dyDescent="0.25">
      <c r="CL736" s="14">
        <f t="shared" si="228"/>
        <v>7.27</v>
      </c>
      <c r="CM736" s="59">
        <f>IF('Baseline model'!$B$4="AY",0,IFERROR(P*INDEX('UWYr writing pattern'!$C$4:$C$18,MATCH('Baseline model'!$CL736,'UWYr writing pattern'!$A$4:$A$18,0)) / 25,CM735))</f>
        <v>0</v>
      </c>
      <c r="CN736" s="36">
        <f t="shared" si="229"/>
        <v>1.6909842858615766E-3</v>
      </c>
      <c r="CP736" s="34">
        <f t="shared" si="230"/>
        <v>2.5751029733932636E-5</v>
      </c>
      <c r="CQ736" s="31">
        <f>SUM($CP$9:CP736)*RLR</f>
        <v>119.99797081885681</v>
      </c>
      <c r="CR736" s="32"/>
      <c r="CS736" s="36">
        <f>CQ736-SUM($CU$9:CU736)</f>
        <v>1.0035597443782365</v>
      </c>
      <c r="CU736" s="31">
        <f t="shared" si="231"/>
        <v>7.5833413839487213E-3</v>
      </c>
      <c r="CV736" s="36">
        <f>SUM($CU$9:CU736)*RRF</f>
        <v>83.296087752134994</v>
      </c>
      <c r="CW736" s="33"/>
      <c r="CX736" s="36">
        <f t="shared" si="216"/>
        <v>84.299647496513231</v>
      </c>
      <c r="CY736" s="33"/>
      <c r="CZ736" s="31">
        <f t="shared" si="217"/>
        <v>1.420426800123724E-3</v>
      </c>
      <c r="DA736" s="31">
        <f t="shared" si="218"/>
        <v>0.70249182106476549</v>
      </c>
      <c r="DB736" s="31">
        <f t="shared" si="219"/>
        <v>0.70391224786488926</v>
      </c>
      <c r="DC736" s="31">
        <f t="shared" si="220"/>
        <v>-0.29964749651323075</v>
      </c>
      <c r="DD736" s="31"/>
      <c r="DE736" s="33">
        <f t="shared" si="221"/>
        <v>0.9916200922873214</v>
      </c>
      <c r="DF736" s="33">
        <f t="shared" si="222"/>
        <v>1.003567232101348</v>
      </c>
      <c r="DG736" s="3"/>
      <c r="DH736" s="33">
        <f t="shared" si="223"/>
        <v>0.99998309015714015</v>
      </c>
      <c r="DI736" s="93">
        <f t="shared" si="224"/>
        <v>0.99571442265620369</v>
      </c>
      <c r="DJ736" s="3">
        <f t="shared" si="225"/>
        <v>0.99576986521131605</v>
      </c>
      <c r="DL736" s="90">
        <f t="shared" si="234"/>
        <v>0</v>
      </c>
      <c r="DM736" s="91">
        <f t="shared" si="232"/>
        <v>0</v>
      </c>
      <c r="DN736" s="89">
        <f>SUM(DM$9:DM736)*RLR</f>
        <v>120</v>
      </c>
      <c r="DO736" s="90">
        <f>DN736-SUM(DP$9:DP736)</f>
        <v>0.50761617464206665</v>
      </c>
      <c r="DP736" s="89">
        <f t="shared" si="233"/>
        <v>3.8358904884790591E-3</v>
      </c>
      <c r="DQ736" s="90">
        <f>SUM(DP$9:DP736)*RRF</f>
        <v>83.644668677750545</v>
      </c>
      <c r="DS736" s="2">
        <f t="shared" si="226"/>
        <v>1.5</v>
      </c>
      <c r="DT736" s="2">
        <f t="shared" si="227"/>
        <v>0.75</v>
      </c>
    </row>
    <row r="737" spans="90:124" x14ac:dyDescent="0.25">
      <c r="CL737" s="14">
        <f t="shared" si="228"/>
        <v>7.28</v>
      </c>
      <c r="CM737" s="59">
        <f>IF('Baseline model'!$B$4="AY",0,IFERROR(P*INDEX('UWYr writing pattern'!$C$4:$C$18,MATCH('Baseline model'!$CL737,'UWYr writing pattern'!$A$4:$A$18,0)) / 25,CM736))</f>
        <v>0</v>
      </c>
      <c r="CN737" s="36">
        <f t="shared" si="229"/>
        <v>1.6656195215736529E-3</v>
      </c>
      <c r="CP737" s="34">
        <f t="shared" si="230"/>
        <v>2.5364764287923646E-5</v>
      </c>
      <c r="CQ737" s="31">
        <f>SUM($CP$9:CP737)*RLR</f>
        <v>119.99800125657396</v>
      </c>
      <c r="CR737" s="32"/>
      <c r="CS737" s="36">
        <f>CQ737-SUM($CU$9:CU737)</f>
        <v>0.99606348401253797</v>
      </c>
      <c r="CU737" s="31">
        <f t="shared" si="231"/>
        <v>7.526698082836774E-3</v>
      </c>
      <c r="CV737" s="36">
        <f>SUM($CU$9:CU737)*RRF</f>
        <v>83.301356440792986</v>
      </c>
      <c r="CW737" s="33"/>
      <c r="CX737" s="36">
        <f t="shared" si="216"/>
        <v>84.297419924805524</v>
      </c>
      <c r="CY737" s="33"/>
      <c r="CZ737" s="31">
        <f t="shared" si="217"/>
        <v>1.3991203981218684E-3</v>
      </c>
      <c r="DA737" s="31">
        <f t="shared" si="218"/>
        <v>0.69724443880877651</v>
      </c>
      <c r="DB737" s="31">
        <f t="shared" si="219"/>
        <v>0.69864355920689836</v>
      </c>
      <c r="DC737" s="31">
        <f t="shared" si="220"/>
        <v>-0.29741992480552426</v>
      </c>
      <c r="DD737" s="31"/>
      <c r="DE737" s="33">
        <f t="shared" si="221"/>
        <v>0.99168281477134512</v>
      </c>
      <c r="DF737" s="33">
        <f t="shared" si="222"/>
        <v>1.0035407133905418</v>
      </c>
      <c r="DG737" s="3"/>
      <c r="DH737" s="33">
        <f t="shared" si="223"/>
        <v>0.99998334380478293</v>
      </c>
      <c r="DI737" s="93">
        <f t="shared" si="224"/>
        <v>0.99574644425518488</v>
      </c>
      <c r="DJ737" s="3">
        <f t="shared" si="225"/>
        <v>0.99580159122223122</v>
      </c>
      <c r="DL737" s="90">
        <f t="shared" si="234"/>
        <v>0</v>
      </c>
      <c r="DM737" s="91">
        <f t="shared" si="232"/>
        <v>0</v>
      </c>
      <c r="DN737" s="89">
        <f>SUM(DM$9:DM737)*RLR</f>
        <v>120</v>
      </c>
      <c r="DO737" s="90">
        <f>DN737-SUM(DP$9:DP737)</f>
        <v>0.50380905333224746</v>
      </c>
      <c r="DP737" s="89">
        <f t="shared" si="233"/>
        <v>3.8071213098155002E-3</v>
      </c>
      <c r="DQ737" s="90">
        <f>SUM(DP$9:DP737)*RRF</f>
        <v>83.647333662667421</v>
      </c>
      <c r="DS737" s="2">
        <f t="shared" si="226"/>
        <v>1.5</v>
      </c>
      <c r="DT737" s="2">
        <f t="shared" si="227"/>
        <v>0.75</v>
      </c>
    </row>
    <row r="738" spans="90:124" x14ac:dyDescent="0.25">
      <c r="CL738" s="14">
        <f t="shared" si="228"/>
        <v>7.29</v>
      </c>
      <c r="CM738" s="59">
        <f>IF('Baseline model'!$B$4="AY",0,IFERROR(P*INDEX('UWYr writing pattern'!$C$4:$C$18,MATCH('Baseline model'!$CL738,'UWYr writing pattern'!$A$4:$A$18,0)) / 25,CM737))</f>
        <v>0</v>
      </c>
      <c r="CN738" s="36">
        <f t="shared" si="229"/>
        <v>1.6406352287500481E-3</v>
      </c>
      <c r="CP738" s="34">
        <f t="shared" si="230"/>
        <v>2.4984292823604797E-5</v>
      </c>
      <c r="CQ738" s="31">
        <f>SUM($CP$9:CP738)*RLR</f>
        <v>119.99803123772534</v>
      </c>
      <c r="CR738" s="32"/>
      <c r="CS738" s="36">
        <f>CQ738-SUM($CU$9:CU738)</f>
        <v>0.9886229890338285</v>
      </c>
      <c r="CU738" s="31">
        <f t="shared" si="231"/>
        <v>7.4704761300940347E-3</v>
      </c>
      <c r="CV738" s="36">
        <f>SUM($CU$9:CU738)*RRF</f>
        <v>83.306585774084056</v>
      </c>
      <c r="CW738" s="33"/>
      <c r="CX738" s="36">
        <f t="shared" si="216"/>
        <v>84.295208763117884</v>
      </c>
      <c r="CY738" s="33"/>
      <c r="CZ738" s="31">
        <f t="shared" si="217"/>
        <v>1.3781335921500401E-3</v>
      </c>
      <c r="DA738" s="31">
        <f t="shared" si="218"/>
        <v>0.69203609232367991</v>
      </c>
      <c r="DB738" s="31">
        <f t="shared" si="219"/>
        <v>0.69341422591582991</v>
      </c>
      <c r="DC738" s="31">
        <f t="shared" si="220"/>
        <v>-0.29520876311788413</v>
      </c>
      <c r="DD738" s="31"/>
      <c r="DE738" s="33">
        <f t="shared" si="221"/>
        <v>0.99174506873909585</v>
      </c>
      <c r="DF738" s="33">
        <f t="shared" si="222"/>
        <v>1.0035143900371177</v>
      </c>
      <c r="DG738" s="3"/>
      <c r="DH738" s="33">
        <f t="shared" si="223"/>
        <v>0.99998359364771117</v>
      </c>
      <c r="DI738" s="93">
        <f t="shared" si="224"/>
        <v>0.99577822659053383</v>
      </c>
      <c r="DJ738" s="3">
        <f t="shared" si="225"/>
        <v>0.9958330792880643</v>
      </c>
      <c r="DL738" s="90">
        <f t="shared" si="234"/>
        <v>0</v>
      </c>
      <c r="DM738" s="91">
        <f t="shared" si="232"/>
        <v>0</v>
      </c>
      <c r="DN738" s="89">
        <f>SUM(DM$9:DM738)*RLR</f>
        <v>120</v>
      </c>
      <c r="DO738" s="90">
        <f>DN738-SUM(DP$9:DP738)</f>
        <v>0.50003048543226214</v>
      </c>
      <c r="DP738" s="89">
        <f t="shared" si="233"/>
        <v>3.7785678999918558E-3</v>
      </c>
      <c r="DQ738" s="90">
        <f>SUM(DP$9:DP738)*RRF</f>
        <v>83.649978660197405</v>
      </c>
      <c r="DS738" s="2">
        <f t="shared" si="226"/>
        <v>1.5</v>
      </c>
      <c r="DT738" s="2">
        <f t="shared" si="227"/>
        <v>0.75</v>
      </c>
    </row>
    <row r="739" spans="90:124" x14ac:dyDescent="0.25">
      <c r="CL739" s="14">
        <f t="shared" si="228"/>
        <v>7.3</v>
      </c>
      <c r="CM739" s="59">
        <f>IF('Baseline model'!$B$4="AY",0,IFERROR(P*INDEX('UWYr writing pattern'!$C$4:$C$18,MATCH('Baseline model'!$CL739,'UWYr writing pattern'!$A$4:$A$18,0)) / 25,CM738))</f>
        <v>0</v>
      </c>
      <c r="CN739" s="36">
        <f t="shared" si="229"/>
        <v>1.6160257003187974E-3</v>
      </c>
      <c r="CP739" s="34">
        <f t="shared" si="230"/>
        <v>2.4609528431250723E-5</v>
      </c>
      <c r="CQ739" s="31">
        <f>SUM($CP$9:CP739)*RLR</f>
        <v>119.99806076915947</v>
      </c>
      <c r="CR739" s="32"/>
      <c r="CS739" s="36">
        <f>CQ739-SUM($CU$9:CU739)</f>
        <v>0.98123784805019909</v>
      </c>
      <c r="CU739" s="31">
        <f t="shared" si="231"/>
        <v>7.4146724177537142E-3</v>
      </c>
      <c r="CV739" s="36">
        <f>SUM($CU$9:CU739)*RRF</f>
        <v>83.311776044776479</v>
      </c>
      <c r="CW739" s="33"/>
      <c r="CX739" s="36">
        <f t="shared" si="216"/>
        <v>84.293013892826679</v>
      </c>
      <c r="CY739" s="33"/>
      <c r="CZ739" s="31">
        <f t="shared" si="217"/>
        <v>1.3574615882677896E-3</v>
      </c>
      <c r="DA739" s="31">
        <f t="shared" si="218"/>
        <v>0.6868664936351393</v>
      </c>
      <c r="DB739" s="31">
        <f t="shared" si="219"/>
        <v>0.68822395522340707</v>
      </c>
      <c r="DC739" s="31">
        <f t="shared" si="220"/>
        <v>-0.29301389282667856</v>
      </c>
      <c r="DD739" s="31"/>
      <c r="DE739" s="33">
        <f t="shared" si="221"/>
        <v>0.99180685767591048</v>
      </c>
      <c r="DF739" s="33">
        <f t="shared" si="222"/>
        <v>1.0034882606288891</v>
      </c>
      <c r="DG739" s="3"/>
      <c r="DH739" s="33">
        <f t="shared" si="223"/>
        <v>0.99998383974299554</v>
      </c>
      <c r="DI739" s="93">
        <f t="shared" si="224"/>
        <v>0.99580977145001537</v>
      </c>
      <c r="DJ739" s="3">
        <f t="shared" si="225"/>
        <v>0.9958643311934039</v>
      </c>
      <c r="DL739" s="90">
        <f t="shared" si="234"/>
        <v>0</v>
      </c>
      <c r="DM739" s="91">
        <f t="shared" si="232"/>
        <v>0</v>
      </c>
      <c r="DN739" s="89">
        <f>SUM(DM$9:DM739)*RLR</f>
        <v>120</v>
      </c>
      <c r="DO739" s="90">
        <f>DN739-SUM(DP$9:DP739)</f>
        <v>0.49628025679152188</v>
      </c>
      <c r="DP739" s="89">
        <f t="shared" si="233"/>
        <v>3.750228640741966E-3</v>
      </c>
      <c r="DQ739" s="90">
        <f>SUM(DP$9:DP739)*RRF</f>
        <v>83.652603820245929</v>
      </c>
      <c r="DS739" s="2">
        <f t="shared" si="226"/>
        <v>1.5</v>
      </c>
      <c r="DT739" s="2">
        <f t="shared" si="227"/>
        <v>0.75</v>
      </c>
    </row>
    <row r="740" spans="90:124" x14ac:dyDescent="0.25">
      <c r="CL740" s="14">
        <f t="shared" si="228"/>
        <v>7.31</v>
      </c>
      <c r="CM740" s="59">
        <f>IF('Baseline model'!$B$4="AY",0,IFERROR(P*INDEX('UWYr writing pattern'!$C$4:$C$18,MATCH('Baseline model'!$CL740,'UWYr writing pattern'!$A$4:$A$18,0)) / 25,CM739))</f>
        <v>0</v>
      </c>
      <c r="CN740" s="36">
        <f t="shared" si="229"/>
        <v>1.5917853148140154E-3</v>
      </c>
      <c r="CP740" s="34">
        <f t="shared" si="230"/>
        <v>2.4240385504781958E-5</v>
      </c>
      <c r="CQ740" s="31">
        <f>SUM($CP$9:CP740)*RLR</f>
        <v>119.99808985762206</v>
      </c>
      <c r="CR740" s="32"/>
      <c r="CS740" s="36">
        <f>CQ740-SUM($CU$9:CU740)</f>
        <v>0.97390765265241441</v>
      </c>
      <c r="CU740" s="31">
        <f t="shared" si="231"/>
        <v>7.3592838603764935E-3</v>
      </c>
      <c r="CV740" s="36">
        <f>SUM($CU$9:CU740)*RRF</f>
        <v>83.316927543478755</v>
      </c>
      <c r="CW740" s="33"/>
      <c r="CX740" s="36">
        <f t="shared" si="216"/>
        <v>84.290835196131169</v>
      </c>
      <c r="CY740" s="33"/>
      <c r="CZ740" s="31">
        <f t="shared" si="217"/>
        <v>1.3370996644437728E-3</v>
      </c>
      <c r="DA740" s="31">
        <f t="shared" si="218"/>
        <v>0.68173535685669007</v>
      </c>
      <c r="DB740" s="31">
        <f t="shared" si="219"/>
        <v>0.6830724565211338</v>
      </c>
      <c r="DC740" s="31">
        <f t="shared" si="220"/>
        <v>-0.29083519613116948</v>
      </c>
      <c r="DD740" s="31"/>
      <c r="DE740" s="33">
        <f t="shared" si="221"/>
        <v>0.99186818504141372</v>
      </c>
      <c r="DF740" s="33">
        <f t="shared" si="222"/>
        <v>1.0034623237634663</v>
      </c>
      <c r="DG740" s="3"/>
      <c r="DH740" s="33">
        <f t="shared" si="223"/>
        <v>0.99998408214685053</v>
      </c>
      <c r="DI740" s="93">
        <f t="shared" si="224"/>
        <v>0.99584108060803622</v>
      </c>
      <c r="DJ740" s="3">
        <f t="shared" si="225"/>
        <v>0.99589534870945329</v>
      </c>
      <c r="DL740" s="90">
        <f t="shared" si="234"/>
        <v>0</v>
      </c>
      <c r="DM740" s="91">
        <f t="shared" si="232"/>
        <v>0</v>
      </c>
      <c r="DN740" s="89">
        <f>SUM(DM$9:DM740)*RLR</f>
        <v>120</v>
      </c>
      <c r="DO740" s="90">
        <f>DN740-SUM(DP$9:DP740)</f>
        <v>0.49255815486559129</v>
      </c>
      <c r="DP740" s="89">
        <f t="shared" si="233"/>
        <v>3.7221019259364141E-3</v>
      </c>
      <c r="DQ740" s="90">
        <f>SUM(DP$9:DP740)*RRF</f>
        <v>83.655209291594076</v>
      </c>
      <c r="DS740" s="2">
        <f t="shared" si="226"/>
        <v>1.5</v>
      </c>
      <c r="DT740" s="2">
        <f t="shared" si="227"/>
        <v>0.75</v>
      </c>
    </row>
    <row r="741" spans="90:124" x14ac:dyDescent="0.25">
      <c r="CL741" s="14">
        <f t="shared" si="228"/>
        <v>7.32</v>
      </c>
      <c r="CM741" s="59">
        <f>IF('Baseline model'!$B$4="AY",0,IFERROR(P*INDEX('UWYr writing pattern'!$C$4:$C$18,MATCH('Baseline model'!$CL741,'UWYr writing pattern'!$A$4:$A$18,0)) / 25,CM740))</f>
        <v>0</v>
      </c>
      <c r="CN741" s="36">
        <f t="shared" si="229"/>
        <v>1.5679085350918053E-3</v>
      </c>
      <c r="CP741" s="34">
        <f t="shared" si="230"/>
        <v>2.3876779722210232E-5</v>
      </c>
      <c r="CQ741" s="31">
        <f>SUM($CP$9:CP741)*RLR</f>
        <v>119.99811850975773</v>
      </c>
      <c r="CR741" s="32"/>
      <c r="CS741" s="36">
        <f>CQ741-SUM($CU$9:CU741)</f>
        <v>0.96663199739319339</v>
      </c>
      <c r="CU741" s="31">
        <f t="shared" si="231"/>
        <v>7.3043073948931081E-3</v>
      </c>
      <c r="CV741" s="36">
        <f>SUM($CU$9:CU741)*RRF</f>
        <v>83.322040558655175</v>
      </c>
      <c r="CW741" s="33"/>
      <c r="CX741" s="36">
        <f t="shared" si="216"/>
        <v>84.288672556048368</v>
      </c>
      <c r="CY741" s="33"/>
      <c r="CZ741" s="31">
        <f t="shared" si="217"/>
        <v>1.3170431694771163E-3</v>
      </c>
      <c r="DA741" s="31">
        <f t="shared" si="218"/>
        <v>0.6766423981752353</v>
      </c>
      <c r="DB741" s="31">
        <f t="shared" si="219"/>
        <v>0.67795944134471242</v>
      </c>
      <c r="DC741" s="31">
        <f t="shared" si="220"/>
        <v>-0.28867255604836828</v>
      </c>
      <c r="DD741" s="31"/>
      <c r="DE741" s="33">
        <f t="shared" si="221"/>
        <v>0.99192905426970446</v>
      </c>
      <c r="DF741" s="33">
        <f t="shared" si="222"/>
        <v>1.0034365780481949</v>
      </c>
      <c r="DG741" s="3"/>
      <c r="DH741" s="33">
        <f t="shared" si="223"/>
        <v>0.99998432091464773</v>
      </c>
      <c r="DI741" s="93">
        <f t="shared" si="224"/>
        <v>0.99587215582574451</v>
      </c>
      <c r="DJ741" s="3">
        <f t="shared" si="225"/>
        <v>0.9959261335941324</v>
      </c>
      <c r="DL741" s="90">
        <f t="shared" si="234"/>
        <v>0</v>
      </c>
      <c r="DM741" s="91">
        <f t="shared" si="232"/>
        <v>0</v>
      </c>
      <c r="DN741" s="89">
        <f>SUM(DM$9:DM741)*RLR</f>
        <v>120</v>
      </c>
      <c r="DO741" s="90">
        <f>DN741-SUM(DP$9:DP741)</f>
        <v>0.48886396870409499</v>
      </c>
      <c r="DP741" s="89">
        <f t="shared" si="233"/>
        <v>3.6941861614919348E-3</v>
      </c>
      <c r="DQ741" s="90">
        <f>SUM(DP$9:DP741)*RRF</f>
        <v>83.657795221907122</v>
      </c>
      <c r="DS741" s="2">
        <f t="shared" si="226"/>
        <v>1.5</v>
      </c>
      <c r="DT741" s="2">
        <f t="shared" si="227"/>
        <v>0.75</v>
      </c>
    </row>
    <row r="742" spans="90:124" x14ac:dyDescent="0.25">
      <c r="CL742" s="14">
        <f t="shared" si="228"/>
        <v>7.33</v>
      </c>
      <c r="CM742" s="59">
        <f>IF('Baseline model'!$B$4="AY",0,IFERROR(P*INDEX('UWYr writing pattern'!$C$4:$C$18,MATCH('Baseline model'!$CL742,'UWYr writing pattern'!$A$4:$A$18,0)) / 25,CM741))</f>
        <v>0</v>
      </c>
      <c r="CN742" s="36">
        <f t="shared" si="229"/>
        <v>1.5443899070654282E-3</v>
      </c>
      <c r="CP742" s="34">
        <f t="shared" si="230"/>
        <v>2.3518628026377079E-5</v>
      </c>
      <c r="CQ742" s="31">
        <f>SUM($CP$9:CP742)*RLR</f>
        <v>119.99814673211137</v>
      </c>
      <c r="CR742" s="32"/>
      <c r="CS742" s="36">
        <f>CQ742-SUM($CU$9:CU742)</f>
        <v>0.95941047976637606</v>
      </c>
      <c r="CU742" s="31">
        <f t="shared" si="231"/>
        <v>7.2497399804489502E-3</v>
      </c>
      <c r="CV742" s="36">
        <f>SUM($CU$9:CU742)*RRF</f>
        <v>83.327115376641487</v>
      </c>
      <c r="CW742" s="33"/>
      <c r="CX742" s="36">
        <f t="shared" si="216"/>
        <v>84.286525856407863</v>
      </c>
      <c r="CY742" s="33"/>
      <c r="CZ742" s="31">
        <f t="shared" si="217"/>
        <v>1.2972875219349595E-3</v>
      </c>
      <c r="DA742" s="31">
        <f t="shared" si="218"/>
        <v>0.67158733583646324</v>
      </c>
      <c r="DB742" s="31">
        <f t="shared" si="219"/>
        <v>0.67288462335839816</v>
      </c>
      <c r="DC742" s="31">
        <f t="shared" si="220"/>
        <v>-0.28652585640786299</v>
      </c>
      <c r="DD742" s="31"/>
      <c r="DE742" s="33">
        <f t="shared" si="221"/>
        <v>0.99198946876954153</v>
      </c>
      <c r="DF742" s="33">
        <f t="shared" si="222"/>
        <v>1.0034110221000936</v>
      </c>
      <c r="DG742" s="3"/>
      <c r="DH742" s="33">
        <f t="shared" si="223"/>
        <v>0.99998455610092807</v>
      </c>
      <c r="DI742" s="93">
        <f t="shared" si="224"/>
        <v>0.99590299885112976</v>
      </c>
      <c r="DJ742" s="3">
        <f t="shared" si="225"/>
        <v>0.99595668759217659</v>
      </c>
      <c r="DL742" s="90">
        <f t="shared" si="234"/>
        <v>0</v>
      </c>
      <c r="DM742" s="91">
        <f t="shared" si="232"/>
        <v>0</v>
      </c>
      <c r="DN742" s="89">
        <f>SUM(DM$9:DM742)*RLR</f>
        <v>120</v>
      </c>
      <c r="DO742" s="90">
        <f>DN742-SUM(DP$9:DP742)</f>
        <v>0.48519748893880887</v>
      </c>
      <c r="DP742" s="89">
        <f t="shared" si="233"/>
        <v>3.6664797652807123E-3</v>
      </c>
      <c r="DQ742" s="90">
        <f>SUM(DP$9:DP742)*RRF</f>
        <v>83.660361757742834</v>
      </c>
      <c r="DS742" s="2">
        <f t="shared" si="226"/>
        <v>1.5</v>
      </c>
      <c r="DT742" s="2">
        <f t="shared" si="227"/>
        <v>0.75</v>
      </c>
    </row>
    <row r="743" spans="90:124" x14ac:dyDescent="0.25">
      <c r="CL743" s="14">
        <f t="shared" si="228"/>
        <v>7.34</v>
      </c>
      <c r="CM743" s="59">
        <f>IF('Baseline model'!$B$4="AY",0,IFERROR(P*INDEX('UWYr writing pattern'!$C$4:$C$18,MATCH('Baseline model'!$CL743,'UWYr writing pattern'!$A$4:$A$18,0)) / 25,CM742))</f>
        <v>0</v>
      </c>
      <c r="CN743" s="36">
        <f t="shared" si="229"/>
        <v>1.5212240584594468E-3</v>
      </c>
      <c r="CP743" s="34">
        <f t="shared" si="230"/>
        <v>2.3165848605981423E-5</v>
      </c>
      <c r="CQ743" s="31">
        <f>SUM($CP$9:CP743)*RLR</f>
        <v>119.99817453112968</v>
      </c>
      <c r="CR743" s="32"/>
      <c r="CS743" s="36">
        <f>CQ743-SUM($CU$9:CU743)</f>
        <v>0.95224270018644575</v>
      </c>
      <c r="CU743" s="31">
        <f t="shared" si="231"/>
        <v>7.1955785982478204E-3</v>
      </c>
      <c r="CV743" s="36">
        <f>SUM($CU$9:CU743)*RRF</f>
        <v>83.332152281660257</v>
      </c>
      <c r="CW743" s="33"/>
      <c r="CX743" s="36">
        <f t="shared" si="216"/>
        <v>84.284394981846702</v>
      </c>
      <c r="CY743" s="33"/>
      <c r="CZ743" s="31">
        <f t="shared" si="217"/>
        <v>1.2778282091059352E-3</v>
      </c>
      <c r="DA743" s="31">
        <f t="shared" si="218"/>
        <v>0.66656989013051193</v>
      </c>
      <c r="DB743" s="31">
        <f t="shared" si="219"/>
        <v>0.66784771833961787</v>
      </c>
      <c r="DC743" s="31">
        <f t="shared" si="220"/>
        <v>-0.28439498184670242</v>
      </c>
      <c r="DD743" s="31"/>
      <c r="DE743" s="33">
        <f t="shared" si="221"/>
        <v>0.99204943192452688</v>
      </c>
      <c r="DF743" s="33">
        <f t="shared" si="222"/>
        <v>1.003385654545794</v>
      </c>
      <c r="DG743" s="3"/>
      <c r="DH743" s="33">
        <f t="shared" si="223"/>
        <v>0.99998478775941402</v>
      </c>
      <c r="DI743" s="93">
        <f t="shared" si="224"/>
        <v>0.99593361141912007</v>
      </c>
      <c r="DJ743" s="3">
        <f t="shared" si="225"/>
        <v>0.99598701243523513</v>
      </c>
      <c r="DL743" s="90">
        <f t="shared" si="234"/>
        <v>0</v>
      </c>
      <c r="DM743" s="91">
        <f t="shared" si="232"/>
        <v>0</v>
      </c>
      <c r="DN743" s="89">
        <f>SUM(DM$9:DM743)*RLR</f>
        <v>120</v>
      </c>
      <c r="DO743" s="90">
        <f>DN743-SUM(DP$9:DP743)</f>
        <v>0.48155850777176568</v>
      </c>
      <c r="DP743" s="89">
        <f t="shared" si="233"/>
        <v>3.6389811670410666E-3</v>
      </c>
      <c r="DQ743" s="90">
        <f>SUM(DP$9:DP743)*RRF</f>
        <v>83.662909044559754</v>
      </c>
      <c r="DS743" s="2">
        <f t="shared" si="226"/>
        <v>1.5</v>
      </c>
      <c r="DT743" s="2">
        <f t="shared" si="227"/>
        <v>0.75</v>
      </c>
    </row>
    <row r="744" spans="90:124" x14ac:dyDescent="0.25">
      <c r="CL744" s="14">
        <f t="shared" si="228"/>
        <v>7.35</v>
      </c>
      <c r="CM744" s="59">
        <f>IF('Baseline model'!$B$4="AY",0,IFERROR(P*INDEX('UWYr writing pattern'!$C$4:$C$18,MATCH('Baseline model'!$CL744,'UWYr writing pattern'!$A$4:$A$18,0)) / 25,CM743))</f>
        <v>0</v>
      </c>
      <c r="CN744" s="36">
        <f t="shared" si="229"/>
        <v>1.4984056975825551E-3</v>
      </c>
      <c r="CP744" s="34">
        <f t="shared" si="230"/>
        <v>2.2818360876891701E-5</v>
      </c>
      <c r="CQ744" s="31">
        <f>SUM($CP$9:CP744)*RLR</f>
        <v>119.99820191316273</v>
      </c>
      <c r="CR744" s="32"/>
      <c r="CS744" s="36">
        <f>CQ744-SUM($CU$9:CU744)</f>
        <v>0.94512826196809385</v>
      </c>
      <c r="CU744" s="31">
        <f t="shared" si="231"/>
        <v>7.1418202513983432E-3</v>
      </c>
      <c r="CV744" s="36">
        <f>SUM($CU$9:CU744)*RRF</f>
        <v>83.337151555836243</v>
      </c>
      <c r="CW744" s="33"/>
      <c r="CX744" s="36">
        <f t="shared" si="216"/>
        <v>84.282279817804337</v>
      </c>
      <c r="CY744" s="33"/>
      <c r="CZ744" s="31">
        <f t="shared" si="217"/>
        <v>1.2586607859693462E-3</v>
      </c>
      <c r="DA744" s="31">
        <f t="shared" si="218"/>
        <v>0.66158978337766561</v>
      </c>
      <c r="DB744" s="31">
        <f t="shared" si="219"/>
        <v>0.66284844416363498</v>
      </c>
      <c r="DC744" s="31">
        <f t="shared" si="220"/>
        <v>-0.28227981780433709</v>
      </c>
      <c r="DD744" s="31"/>
      <c r="DE744" s="33">
        <f t="shared" si="221"/>
        <v>0.99210894709328856</v>
      </c>
      <c r="DF744" s="33">
        <f t="shared" si="222"/>
        <v>1.0033604740214801</v>
      </c>
      <c r="DG744" s="3"/>
      <c r="DH744" s="33">
        <f t="shared" si="223"/>
        <v>0.9999850159430228</v>
      </c>
      <c r="DI744" s="93">
        <f t="shared" si="224"/>
        <v>0.99596399525168045</v>
      </c>
      <c r="DJ744" s="3">
        <f t="shared" si="225"/>
        <v>0.99601710984197089</v>
      </c>
      <c r="DL744" s="90">
        <f t="shared" si="234"/>
        <v>0</v>
      </c>
      <c r="DM744" s="91">
        <f t="shared" si="232"/>
        <v>0</v>
      </c>
      <c r="DN744" s="89">
        <f>SUM(DM$9:DM744)*RLR</f>
        <v>120</v>
      </c>
      <c r="DO744" s="90">
        <f>DN744-SUM(DP$9:DP744)</f>
        <v>0.47794681896347413</v>
      </c>
      <c r="DP744" s="89">
        <f t="shared" si="233"/>
        <v>3.6116888082882428E-3</v>
      </c>
      <c r="DQ744" s="90">
        <f>SUM(DP$9:DP744)*RRF</f>
        <v>83.665437226725558</v>
      </c>
      <c r="DS744" s="2">
        <f t="shared" si="226"/>
        <v>1.5</v>
      </c>
      <c r="DT744" s="2">
        <f t="shared" si="227"/>
        <v>0.75</v>
      </c>
    </row>
    <row r="745" spans="90:124" x14ac:dyDescent="0.25">
      <c r="CL745" s="14">
        <f t="shared" si="228"/>
        <v>7.36</v>
      </c>
      <c r="CM745" s="59">
        <f>IF('Baseline model'!$B$4="AY",0,IFERROR(P*INDEX('UWYr writing pattern'!$C$4:$C$18,MATCH('Baseline model'!$CL745,'UWYr writing pattern'!$A$4:$A$18,0)) / 25,CM744))</f>
        <v>0</v>
      </c>
      <c r="CN745" s="36">
        <f t="shared" si="229"/>
        <v>1.4759296121188167E-3</v>
      </c>
      <c r="CP745" s="34">
        <f t="shared" si="230"/>
        <v>2.2476085463738323E-5</v>
      </c>
      <c r="CQ745" s="31">
        <f>SUM($CP$9:CP745)*RLR</f>
        <v>119.99822888446529</v>
      </c>
      <c r="CR745" s="32"/>
      <c r="CS745" s="36">
        <f>CQ745-SUM($CU$9:CU745)</f>
        <v>0.93806677130589833</v>
      </c>
      <c r="CU745" s="31">
        <f t="shared" si="231"/>
        <v>7.0884619647607044E-3</v>
      </c>
      <c r="CV745" s="36">
        <f>SUM($CU$9:CU745)*RRF</f>
        <v>83.342113479211577</v>
      </c>
      <c r="CW745" s="33"/>
      <c r="CX745" s="36">
        <f t="shared" si="216"/>
        <v>84.280180250517475</v>
      </c>
      <c r="CY745" s="33"/>
      <c r="CZ745" s="31">
        <f t="shared" si="217"/>
        <v>1.239780874179806E-3</v>
      </c>
      <c r="DA745" s="31">
        <f t="shared" si="218"/>
        <v>0.65664673991412881</v>
      </c>
      <c r="DB745" s="31">
        <f t="shared" si="219"/>
        <v>0.65788652078830856</v>
      </c>
      <c r="DC745" s="31">
        <f t="shared" si="220"/>
        <v>-0.28018025051747486</v>
      </c>
      <c r="DD745" s="31"/>
      <c r="DE745" s="33">
        <f t="shared" si="221"/>
        <v>0.99216801760966167</v>
      </c>
      <c r="DF745" s="33">
        <f t="shared" si="222"/>
        <v>1.0033354791728271</v>
      </c>
      <c r="DG745" s="3"/>
      <c r="DH745" s="33">
        <f t="shared" si="223"/>
        <v>0.9999852407038774</v>
      </c>
      <c r="DI745" s="93">
        <f t="shared" si="224"/>
        <v>0.99599415205790953</v>
      </c>
      <c r="DJ745" s="3">
        <f t="shared" si="225"/>
        <v>0.99604698151815629</v>
      </c>
      <c r="DL745" s="90">
        <f t="shared" si="234"/>
        <v>0</v>
      </c>
      <c r="DM745" s="91">
        <f t="shared" si="232"/>
        <v>0</v>
      </c>
      <c r="DN745" s="89">
        <f>SUM(DM$9:DM745)*RLR</f>
        <v>120</v>
      </c>
      <c r="DO745" s="90">
        <f>DN745-SUM(DP$9:DP745)</f>
        <v>0.47436221782125187</v>
      </c>
      <c r="DP745" s="89">
        <f t="shared" si="233"/>
        <v>3.5846011422260562E-3</v>
      </c>
      <c r="DQ745" s="90">
        <f>SUM(DP$9:DP745)*RRF</f>
        <v>83.667946447525125</v>
      </c>
      <c r="DS745" s="2">
        <f t="shared" si="226"/>
        <v>1.5</v>
      </c>
      <c r="DT745" s="2">
        <f t="shared" si="227"/>
        <v>0.75</v>
      </c>
    </row>
    <row r="746" spans="90:124" x14ac:dyDescent="0.25">
      <c r="CL746" s="14">
        <f t="shared" si="228"/>
        <v>7.37</v>
      </c>
      <c r="CM746" s="59">
        <f>IF('Baseline model'!$B$4="AY",0,IFERROR(P*INDEX('UWYr writing pattern'!$C$4:$C$18,MATCH('Baseline model'!$CL746,'UWYr writing pattern'!$A$4:$A$18,0)) / 25,CM745))</f>
        <v>0</v>
      </c>
      <c r="CN746" s="36">
        <f t="shared" si="229"/>
        <v>1.4537906679370344E-3</v>
      </c>
      <c r="CP746" s="34">
        <f t="shared" si="230"/>
        <v>2.2138944181782252E-5</v>
      </c>
      <c r="CQ746" s="31">
        <f>SUM($CP$9:CP746)*RLR</f>
        <v>119.9982554511983</v>
      </c>
      <c r="CR746" s="32"/>
      <c r="CS746" s="36">
        <f>CQ746-SUM($CU$9:CU746)</f>
        <v>0.93105783725411584</v>
      </c>
      <c r="CU746" s="31">
        <f t="shared" si="231"/>
        <v>7.0355007847942375E-3</v>
      </c>
      <c r="CV746" s="36">
        <f>SUM($CU$9:CU746)*RRF</f>
        <v>83.34703832976092</v>
      </c>
      <c r="CW746" s="33"/>
      <c r="CX746" s="36">
        <f t="shared" si="216"/>
        <v>84.278096167015036</v>
      </c>
      <c r="CY746" s="33"/>
      <c r="CZ746" s="31">
        <f t="shared" si="217"/>
        <v>1.2211841610671088E-3</v>
      </c>
      <c r="DA746" s="31">
        <f t="shared" si="218"/>
        <v>0.65174048607788104</v>
      </c>
      <c r="DB746" s="31">
        <f t="shared" si="219"/>
        <v>0.65296167023894813</v>
      </c>
      <c r="DC746" s="31">
        <f t="shared" si="220"/>
        <v>-0.27809616701503614</v>
      </c>
      <c r="DD746" s="31"/>
      <c r="DE746" s="33">
        <f t="shared" si="221"/>
        <v>0.99222664678286809</v>
      </c>
      <c r="DF746" s="33">
        <f t="shared" si="222"/>
        <v>1.0033106686549409</v>
      </c>
      <c r="DG746" s="3"/>
      <c r="DH746" s="33">
        <f t="shared" si="223"/>
        <v>0.99998546209331918</v>
      </c>
      <c r="DI746" s="93">
        <f t="shared" si="224"/>
        <v>0.99602408353413574</v>
      </c>
      <c r="DJ746" s="3">
        <f t="shared" si="225"/>
        <v>0.99607662915676998</v>
      </c>
      <c r="DL746" s="90">
        <f t="shared" si="234"/>
        <v>0</v>
      </c>
      <c r="DM746" s="91">
        <f t="shared" si="232"/>
        <v>0</v>
      </c>
      <c r="DN746" s="89">
        <f>SUM(DM$9:DM746)*RLR</f>
        <v>120</v>
      </c>
      <c r="DO746" s="90">
        <f>DN746-SUM(DP$9:DP746)</f>
        <v>0.47080450118758677</v>
      </c>
      <c r="DP746" s="89">
        <f t="shared" si="233"/>
        <v>3.5577166336593891E-3</v>
      </c>
      <c r="DQ746" s="90">
        <f>SUM(DP$9:DP746)*RRF</f>
        <v>83.670436849168681</v>
      </c>
      <c r="DS746" s="2">
        <f t="shared" si="226"/>
        <v>1.5</v>
      </c>
      <c r="DT746" s="2">
        <f t="shared" si="227"/>
        <v>0.75</v>
      </c>
    </row>
    <row r="747" spans="90:124" x14ac:dyDescent="0.25">
      <c r="CL747" s="14">
        <f t="shared" si="228"/>
        <v>7.38</v>
      </c>
      <c r="CM747" s="59">
        <f>IF('Baseline model'!$B$4="AY",0,IFERROR(P*INDEX('UWYr writing pattern'!$C$4:$C$18,MATCH('Baseline model'!$CL747,'UWYr writing pattern'!$A$4:$A$18,0)) / 25,CM746))</f>
        <v>0</v>
      </c>
      <c r="CN747" s="36">
        <f t="shared" si="229"/>
        <v>1.4319838079179788E-3</v>
      </c>
      <c r="CP747" s="34">
        <f t="shared" si="230"/>
        <v>2.1806860019055514E-5</v>
      </c>
      <c r="CQ747" s="31">
        <f>SUM($CP$9:CP747)*RLR</f>
        <v>119.99828161943032</v>
      </c>
      <c r="CR747" s="32"/>
      <c r="CS747" s="36">
        <f>CQ747-SUM($CU$9:CU747)</f>
        <v>0.92410107170671552</v>
      </c>
      <c r="CU747" s="31">
        <f t="shared" si="231"/>
        <v>6.982933779405869E-3</v>
      </c>
      <c r="CV747" s="36">
        <f>SUM($CU$9:CU747)*RRF</f>
        <v>83.351926383406521</v>
      </c>
      <c r="CW747" s="33"/>
      <c r="CX747" s="36">
        <f t="shared" si="216"/>
        <v>84.276027455113237</v>
      </c>
      <c r="CY747" s="33"/>
      <c r="CZ747" s="31">
        <f t="shared" si="217"/>
        <v>1.2028663986511021E-3</v>
      </c>
      <c r="DA747" s="31">
        <f t="shared" si="218"/>
        <v>0.64687075019470086</v>
      </c>
      <c r="DB747" s="31">
        <f t="shared" si="219"/>
        <v>0.64807361659335194</v>
      </c>
      <c r="DC747" s="31">
        <f t="shared" si="220"/>
        <v>-0.2760274551132369</v>
      </c>
      <c r="DD747" s="31"/>
      <c r="DE747" s="33">
        <f t="shared" si="221"/>
        <v>0.99228483789769673</v>
      </c>
      <c r="DF747" s="33">
        <f t="shared" si="222"/>
        <v>1.0032860411323004</v>
      </c>
      <c r="DG747" s="3"/>
      <c r="DH747" s="33">
        <f t="shared" si="223"/>
        <v>0.99998568016191924</v>
      </c>
      <c r="DI747" s="93">
        <f t="shared" si="224"/>
        <v>0.9960537913640124</v>
      </c>
      <c r="DJ747" s="3">
        <f t="shared" si="225"/>
        <v>0.99610605443809419</v>
      </c>
      <c r="DL747" s="90">
        <f t="shared" si="234"/>
        <v>0</v>
      </c>
      <c r="DM747" s="91">
        <f t="shared" si="232"/>
        <v>0</v>
      </c>
      <c r="DN747" s="89">
        <f>SUM(DM$9:DM747)*RLR</f>
        <v>120</v>
      </c>
      <c r="DO747" s="90">
        <f>DN747-SUM(DP$9:DP747)</f>
        <v>0.46727346742868292</v>
      </c>
      <c r="DP747" s="89">
        <f t="shared" si="233"/>
        <v>3.5310337589069007E-3</v>
      </c>
      <c r="DQ747" s="90">
        <f>SUM(DP$9:DP747)*RRF</f>
        <v>83.672908572799912</v>
      </c>
      <c r="DS747" s="2">
        <f t="shared" si="226"/>
        <v>1.5</v>
      </c>
      <c r="DT747" s="2">
        <f t="shared" si="227"/>
        <v>0.75</v>
      </c>
    </row>
    <row r="748" spans="90:124" x14ac:dyDescent="0.25">
      <c r="CL748" s="14">
        <f t="shared" si="228"/>
        <v>7.39</v>
      </c>
      <c r="CM748" s="59">
        <f>IF('Baseline model'!$B$4="AY",0,IFERROR(P*INDEX('UWYr writing pattern'!$C$4:$C$18,MATCH('Baseline model'!$CL748,'UWYr writing pattern'!$A$4:$A$18,0)) / 25,CM747))</f>
        <v>0</v>
      </c>
      <c r="CN748" s="36">
        <f t="shared" si="229"/>
        <v>1.4105040507992092E-3</v>
      </c>
      <c r="CP748" s="34">
        <f t="shared" si="230"/>
        <v>2.1479757118769682E-5</v>
      </c>
      <c r="CQ748" s="31">
        <f>SUM($CP$9:CP748)*RLR</f>
        <v>119.99830739513887</v>
      </c>
      <c r="CR748" s="32"/>
      <c r="CS748" s="36">
        <f>CQ748-SUM($CU$9:CU748)</f>
        <v>0.91719608937746955</v>
      </c>
      <c r="CU748" s="31">
        <f t="shared" si="231"/>
        <v>6.9307580378003665E-3</v>
      </c>
      <c r="CV748" s="36">
        <f>SUM($CU$9:CU748)*RRF</f>
        <v>83.356777914032975</v>
      </c>
      <c r="CW748" s="33"/>
      <c r="CX748" s="36">
        <f t="shared" si="216"/>
        <v>84.273974003410444</v>
      </c>
      <c r="CY748" s="33"/>
      <c r="CZ748" s="31">
        <f t="shared" si="217"/>
        <v>1.1848234026713355E-3</v>
      </c>
      <c r="DA748" s="31">
        <f t="shared" si="218"/>
        <v>0.64203726256422866</v>
      </c>
      <c r="DB748" s="31">
        <f t="shared" si="219"/>
        <v>0.6432220859669</v>
      </c>
      <c r="DC748" s="31">
        <f t="shared" si="220"/>
        <v>-0.27397400341044431</v>
      </c>
      <c r="DD748" s="31"/>
      <c r="DE748" s="33">
        <f t="shared" si="221"/>
        <v>0.9923425942146783</v>
      </c>
      <c r="DF748" s="33">
        <f t="shared" si="222"/>
        <v>1.0032615952786959</v>
      </c>
      <c r="DG748" s="3"/>
      <c r="DH748" s="33">
        <f t="shared" si="223"/>
        <v>0.99998589495949053</v>
      </c>
      <c r="DI748" s="93">
        <f t="shared" si="224"/>
        <v>0.99608327721861267</v>
      </c>
      <c r="DJ748" s="3">
        <f t="shared" si="225"/>
        <v>0.9961352590298086</v>
      </c>
      <c r="DL748" s="90">
        <f t="shared" si="234"/>
        <v>0</v>
      </c>
      <c r="DM748" s="91">
        <f t="shared" si="232"/>
        <v>0</v>
      </c>
      <c r="DN748" s="89">
        <f>SUM(DM$9:DM748)*RLR</f>
        <v>120</v>
      </c>
      <c r="DO748" s="90">
        <f>DN748-SUM(DP$9:DP748)</f>
        <v>0.46376891642296414</v>
      </c>
      <c r="DP748" s="89">
        <f t="shared" si="233"/>
        <v>3.5045510057151218E-3</v>
      </c>
      <c r="DQ748" s="90">
        <f>SUM(DP$9:DP748)*RRF</f>
        <v>83.675361758503925</v>
      </c>
      <c r="DS748" s="2">
        <f t="shared" si="226"/>
        <v>1.5</v>
      </c>
      <c r="DT748" s="2">
        <f t="shared" si="227"/>
        <v>0.75</v>
      </c>
    </row>
    <row r="749" spans="90:124" x14ac:dyDescent="0.25">
      <c r="CL749" s="14">
        <f t="shared" si="228"/>
        <v>7.4</v>
      </c>
      <c r="CM749" s="59">
        <f>IF('Baseline model'!$B$4="AY",0,IFERROR(P*INDEX('UWYr writing pattern'!$C$4:$C$18,MATCH('Baseline model'!$CL749,'UWYr writing pattern'!$A$4:$A$18,0)) / 25,CM748))</f>
        <v>0</v>
      </c>
      <c r="CN749" s="36">
        <f t="shared" si="229"/>
        <v>1.3893464900372209E-3</v>
      </c>
      <c r="CP749" s="34">
        <f t="shared" si="230"/>
        <v>2.1157560761988138E-5</v>
      </c>
      <c r="CQ749" s="31">
        <f>SUM($CP$9:CP749)*RLR</f>
        <v>119.99833278421178</v>
      </c>
      <c r="CR749" s="32"/>
      <c r="CS749" s="36">
        <f>CQ749-SUM($CU$9:CU749)</f>
        <v>0.91034250778005799</v>
      </c>
      <c r="CU749" s="31">
        <f t="shared" si="231"/>
        <v>6.8789706703310215E-3</v>
      </c>
      <c r="CV749" s="36">
        <f>SUM($CU$9:CU749)*RRF</f>
        <v>83.361593193502202</v>
      </c>
      <c r="CW749" s="33"/>
      <c r="CX749" s="36">
        <f t="shared" si="216"/>
        <v>84.27193570128226</v>
      </c>
      <c r="CY749" s="33"/>
      <c r="CZ749" s="31">
        <f t="shared" si="217"/>
        <v>1.1670510516312653E-3</v>
      </c>
      <c r="DA749" s="31">
        <f t="shared" si="218"/>
        <v>0.6372397554460405</v>
      </c>
      <c r="DB749" s="31">
        <f t="shared" si="219"/>
        <v>0.63840680649767179</v>
      </c>
      <c r="DC749" s="31">
        <f t="shared" si="220"/>
        <v>-0.27193570128225986</v>
      </c>
      <c r="DD749" s="31"/>
      <c r="DE749" s="33">
        <f t="shared" si="221"/>
        <v>0.99239991897026436</v>
      </c>
      <c r="DF749" s="33">
        <f t="shared" si="222"/>
        <v>1.0032373297771697</v>
      </c>
      <c r="DG749" s="3"/>
      <c r="DH749" s="33">
        <f t="shared" si="223"/>
        <v>0.99998610653509823</v>
      </c>
      <c r="DI749" s="93">
        <f t="shared" si="224"/>
        <v>0.99611254275652383</v>
      </c>
      <c r="DJ749" s="3">
        <f t="shared" si="225"/>
        <v>0.99616424458708508</v>
      </c>
      <c r="DL749" s="90">
        <f t="shared" si="234"/>
        <v>0</v>
      </c>
      <c r="DM749" s="91">
        <f t="shared" si="232"/>
        <v>0</v>
      </c>
      <c r="DN749" s="89">
        <f>SUM(DM$9:DM749)*RLR</f>
        <v>120</v>
      </c>
      <c r="DO749" s="90">
        <f>DN749-SUM(DP$9:DP749)</f>
        <v>0.46029064954979049</v>
      </c>
      <c r="DP749" s="89">
        <f t="shared" si="233"/>
        <v>3.478266873172231E-3</v>
      </c>
      <c r="DQ749" s="90">
        <f>SUM(DP$9:DP749)*RRF</f>
        <v>83.677796545315147</v>
      </c>
      <c r="DS749" s="2">
        <f t="shared" si="226"/>
        <v>1.5</v>
      </c>
      <c r="DT749" s="2">
        <f t="shared" si="227"/>
        <v>0.75</v>
      </c>
    </row>
    <row r="750" spans="90:124" x14ac:dyDescent="0.25">
      <c r="CL750" s="14">
        <f t="shared" si="228"/>
        <v>7.41</v>
      </c>
      <c r="CM750" s="59">
        <f>IF('Baseline model'!$B$4="AY",0,IFERROR(P*INDEX('UWYr writing pattern'!$C$4:$C$18,MATCH('Baseline model'!$CL750,'UWYr writing pattern'!$A$4:$A$18,0)) / 25,CM749))</f>
        <v>0</v>
      </c>
      <c r="CN750" s="36">
        <f t="shared" si="229"/>
        <v>1.3685062926866627E-3</v>
      </c>
      <c r="CP750" s="34">
        <f t="shared" si="230"/>
        <v>2.0840197350558317E-5</v>
      </c>
      <c r="CQ750" s="31">
        <f>SUM($CP$9:CP750)*RLR</f>
        <v>119.99835779244862</v>
      </c>
      <c r="CR750" s="32"/>
      <c r="CS750" s="36">
        <f>CQ750-SUM($CU$9:CU750)</f>
        <v>0.90353994720854303</v>
      </c>
      <c r="CU750" s="31">
        <f t="shared" si="231"/>
        <v>6.8275688083504352E-3</v>
      </c>
      <c r="CV750" s="36">
        <f>SUM($CU$9:CU750)*RRF</f>
        <v>83.366372491668045</v>
      </c>
      <c r="CW750" s="33"/>
      <c r="CX750" s="36">
        <f t="shared" si="216"/>
        <v>84.269912438876588</v>
      </c>
      <c r="CY750" s="33"/>
      <c r="CZ750" s="31">
        <f t="shared" si="217"/>
        <v>1.1495452858567966E-3</v>
      </c>
      <c r="DA750" s="31">
        <f t="shared" si="218"/>
        <v>0.63247796304598003</v>
      </c>
      <c r="DB750" s="31">
        <f t="shared" si="219"/>
        <v>0.63362750833183679</v>
      </c>
      <c r="DC750" s="31">
        <f t="shared" si="220"/>
        <v>-0.26991243887658811</v>
      </c>
      <c r="DD750" s="31"/>
      <c r="DE750" s="33">
        <f t="shared" si="221"/>
        <v>0.99245681537700059</v>
      </c>
      <c r="DF750" s="33">
        <f t="shared" si="222"/>
        <v>1.0032132433199594</v>
      </c>
      <c r="DG750" s="3"/>
      <c r="DH750" s="33">
        <f t="shared" si="223"/>
        <v>0.9999863149370718</v>
      </c>
      <c r="DI750" s="93">
        <f t="shared" si="224"/>
        <v>0.99614158962394006</v>
      </c>
      <c r="DJ750" s="3">
        <f t="shared" si="225"/>
        <v>0.99619301275268191</v>
      </c>
      <c r="DL750" s="90">
        <f t="shared" si="234"/>
        <v>0</v>
      </c>
      <c r="DM750" s="91">
        <f t="shared" si="232"/>
        <v>0</v>
      </c>
      <c r="DN750" s="89">
        <f>SUM(DM$9:DM750)*RLR</f>
        <v>120</v>
      </c>
      <c r="DO750" s="90">
        <f>DN750-SUM(DP$9:DP750)</f>
        <v>0.45683846967816066</v>
      </c>
      <c r="DP750" s="89">
        <f t="shared" si="233"/>
        <v>3.4521798716234289E-3</v>
      </c>
      <c r="DQ750" s="90">
        <f>SUM(DP$9:DP750)*RRF</f>
        <v>83.680213071225282</v>
      </c>
      <c r="DS750" s="2">
        <f t="shared" si="226"/>
        <v>1.5</v>
      </c>
      <c r="DT750" s="2">
        <f t="shared" si="227"/>
        <v>0.75</v>
      </c>
    </row>
    <row r="751" spans="90:124" x14ac:dyDescent="0.25">
      <c r="CL751" s="14">
        <f t="shared" si="228"/>
        <v>7.42</v>
      </c>
      <c r="CM751" s="59">
        <f>IF('Baseline model'!$B$4="AY",0,IFERROR(P*INDEX('UWYr writing pattern'!$C$4:$C$18,MATCH('Baseline model'!$CL751,'UWYr writing pattern'!$A$4:$A$18,0)) / 25,CM750))</f>
        <v>0</v>
      </c>
      <c r="CN751" s="36">
        <f t="shared" si="229"/>
        <v>1.3479786982963627E-3</v>
      </c>
      <c r="CP751" s="34">
        <f t="shared" si="230"/>
        <v>2.0527594390299941E-5</v>
      </c>
      <c r="CQ751" s="31">
        <f>SUM($CP$9:CP751)*RLR</f>
        <v>119.99838242556187</v>
      </c>
      <c r="CR751" s="32"/>
      <c r="CS751" s="36">
        <f>CQ751-SUM($CU$9:CU751)</f>
        <v>0.89678803071772961</v>
      </c>
      <c r="CU751" s="31">
        <f t="shared" si="231"/>
        <v>6.7765496040640728E-3</v>
      </c>
      <c r="CV751" s="36">
        <f>SUM($CU$9:CU751)*RRF</f>
        <v>83.371116076390891</v>
      </c>
      <c r="CW751" s="33"/>
      <c r="CX751" s="36">
        <f t="shared" si="216"/>
        <v>84.26790410710862</v>
      </c>
      <c r="CY751" s="33"/>
      <c r="CZ751" s="31">
        <f t="shared" si="217"/>
        <v>1.1323021065689446E-3</v>
      </c>
      <c r="DA751" s="31">
        <f t="shared" si="218"/>
        <v>0.62775162150241071</v>
      </c>
      <c r="DB751" s="31">
        <f t="shared" si="219"/>
        <v>0.6288839236089796</v>
      </c>
      <c r="DC751" s="31">
        <f t="shared" si="220"/>
        <v>-0.26790410710862034</v>
      </c>
      <c r="DD751" s="31"/>
      <c r="DE751" s="33">
        <f t="shared" si="221"/>
        <v>0.99251328662370109</v>
      </c>
      <c r="DF751" s="33">
        <f t="shared" si="222"/>
        <v>1.003189334608436</v>
      </c>
      <c r="DG751" s="3"/>
      <c r="DH751" s="33">
        <f t="shared" si="223"/>
        <v>0.9999865202130156</v>
      </c>
      <c r="DI751" s="93">
        <f t="shared" si="224"/>
        <v>0.99617041945475526</v>
      </c>
      <c r="DJ751" s="3">
        <f t="shared" si="225"/>
        <v>0.99622156515703697</v>
      </c>
      <c r="DL751" s="90">
        <f t="shared" si="234"/>
        <v>0</v>
      </c>
      <c r="DM751" s="91">
        <f t="shared" si="232"/>
        <v>0</v>
      </c>
      <c r="DN751" s="89">
        <f>SUM(DM$9:DM751)*RLR</f>
        <v>120</v>
      </c>
      <c r="DO751" s="90">
        <f>DN751-SUM(DP$9:DP751)</f>
        <v>0.45341218115557069</v>
      </c>
      <c r="DP751" s="89">
        <f t="shared" si="233"/>
        <v>3.4262885225862052E-3</v>
      </c>
      <c r="DQ751" s="90">
        <f>SUM(DP$9:DP751)*RRF</f>
        <v>83.682611473191102</v>
      </c>
      <c r="DS751" s="2">
        <f t="shared" si="226"/>
        <v>1.5</v>
      </c>
      <c r="DT751" s="2">
        <f t="shared" si="227"/>
        <v>0.75</v>
      </c>
    </row>
    <row r="752" spans="90:124" x14ac:dyDescent="0.25">
      <c r="CL752" s="14">
        <f t="shared" si="228"/>
        <v>7.43</v>
      </c>
      <c r="CM752" s="59">
        <f>IF('Baseline model'!$B$4="AY",0,IFERROR(P*INDEX('UWYr writing pattern'!$C$4:$C$18,MATCH('Baseline model'!$CL752,'UWYr writing pattern'!$A$4:$A$18,0)) / 25,CM751))</f>
        <v>0</v>
      </c>
      <c r="CN752" s="36">
        <f t="shared" si="229"/>
        <v>1.3277590178219173E-3</v>
      </c>
      <c r="CP752" s="34">
        <f t="shared" si="230"/>
        <v>2.0219680474445438E-5</v>
      </c>
      <c r="CQ752" s="31">
        <f>SUM($CP$9:CP752)*RLR</f>
        <v>119.99840668917845</v>
      </c>
      <c r="CR752" s="32"/>
      <c r="CS752" s="36">
        <f>CQ752-SUM($CU$9:CU752)</f>
        <v>0.89008638410392393</v>
      </c>
      <c r="CU752" s="31">
        <f t="shared" si="231"/>
        <v>6.7259102303829721E-3</v>
      </c>
      <c r="CV752" s="36">
        <f>SUM($CU$9:CU752)*RRF</f>
        <v>83.375824213552164</v>
      </c>
      <c r="CW752" s="33"/>
      <c r="CX752" s="36">
        <f t="shared" si="216"/>
        <v>84.265910597656088</v>
      </c>
      <c r="CY752" s="33"/>
      <c r="CZ752" s="31">
        <f t="shared" si="217"/>
        <v>1.1153175749704105E-3</v>
      </c>
      <c r="DA752" s="31">
        <f t="shared" si="218"/>
        <v>0.62306046887274669</v>
      </c>
      <c r="DB752" s="31">
        <f t="shared" si="219"/>
        <v>0.6241757864477171</v>
      </c>
      <c r="DC752" s="31">
        <f t="shared" si="220"/>
        <v>-0.26591059765608804</v>
      </c>
      <c r="DD752" s="31"/>
      <c r="DE752" s="33">
        <f t="shared" si="221"/>
        <v>0.99256933587562102</v>
      </c>
      <c r="DF752" s="33">
        <f t="shared" si="222"/>
        <v>1.0031656023530486</v>
      </c>
      <c r="DG752" s="3"/>
      <c r="DH752" s="33">
        <f t="shared" si="223"/>
        <v>0.99998672240982045</v>
      </c>
      <c r="DI752" s="93">
        <f t="shared" si="224"/>
        <v>0.996199033870655</v>
      </c>
      <c r="DJ752" s="3">
        <f t="shared" si="225"/>
        <v>0.99624990341835906</v>
      </c>
      <c r="DL752" s="90">
        <f t="shared" si="234"/>
        <v>0</v>
      </c>
      <c r="DM752" s="91">
        <f t="shared" si="232"/>
        <v>0</v>
      </c>
      <c r="DN752" s="89">
        <f>SUM(DM$9:DM752)*RLR</f>
        <v>120</v>
      </c>
      <c r="DO752" s="90">
        <f>DN752-SUM(DP$9:DP752)</f>
        <v>0.45001158979690103</v>
      </c>
      <c r="DP752" s="89">
        <f t="shared" si="233"/>
        <v>3.4005913586667804E-3</v>
      </c>
      <c r="DQ752" s="90">
        <f>SUM(DP$9:DP752)*RRF</f>
        <v>83.684991887142161</v>
      </c>
      <c r="DS752" s="2">
        <f t="shared" si="226"/>
        <v>1.5</v>
      </c>
      <c r="DT752" s="2">
        <f t="shared" si="227"/>
        <v>0.75</v>
      </c>
    </row>
    <row r="753" spans="90:124" x14ac:dyDescent="0.25">
      <c r="CL753" s="14">
        <f t="shared" si="228"/>
        <v>7.44</v>
      </c>
      <c r="CM753" s="59">
        <f>IF('Baseline model'!$B$4="AY",0,IFERROR(P*INDEX('UWYr writing pattern'!$C$4:$C$18,MATCH('Baseline model'!$CL753,'UWYr writing pattern'!$A$4:$A$18,0)) / 25,CM752))</f>
        <v>0</v>
      </c>
      <c r="CN753" s="36">
        <f t="shared" si="229"/>
        <v>1.3078426325545886E-3</v>
      </c>
      <c r="CP753" s="34">
        <f t="shared" si="230"/>
        <v>1.9916385267328762E-5</v>
      </c>
      <c r="CQ753" s="31">
        <f>SUM($CP$9:CP753)*RLR</f>
        <v>119.99843058884078</v>
      </c>
      <c r="CR753" s="32"/>
      <c r="CS753" s="36">
        <f>CQ753-SUM($CU$9:CU753)</f>
        <v>0.88343463588546456</v>
      </c>
      <c r="CU753" s="31">
        <f t="shared" si="231"/>
        <v>6.6756478807794293E-3</v>
      </c>
      <c r="CV753" s="36">
        <f>SUM($CU$9:CU753)*RRF</f>
        <v>83.380497167068711</v>
      </c>
      <c r="CW753" s="33"/>
      <c r="CX753" s="36">
        <f t="shared" si="216"/>
        <v>84.263931802954176</v>
      </c>
      <c r="CY753" s="33"/>
      <c r="CZ753" s="31">
        <f t="shared" si="217"/>
        <v>1.0985878113458545E-3</v>
      </c>
      <c r="DA753" s="31">
        <f t="shared" si="218"/>
        <v>0.61840424511982517</v>
      </c>
      <c r="DB753" s="31">
        <f t="shared" si="219"/>
        <v>0.61950283293117103</v>
      </c>
      <c r="DC753" s="31">
        <f t="shared" si="220"/>
        <v>-0.26393180295417551</v>
      </c>
      <c r="DD753" s="31"/>
      <c r="DE753" s="33">
        <f t="shared" si="221"/>
        <v>0.99262496627462748</v>
      </c>
      <c r="DF753" s="33">
        <f t="shared" si="222"/>
        <v>1.003142045273264</v>
      </c>
      <c r="DG753" s="3"/>
      <c r="DH753" s="33">
        <f t="shared" si="223"/>
        <v>0.99998692157367308</v>
      </c>
      <c r="DI753" s="93">
        <f t="shared" si="224"/>
        <v>0.99622743448120776</v>
      </c>
      <c r="DJ753" s="3">
        <f t="shared" si="225"/>
        <v>0.99627802914272134</v>
      </c>
      <c r="DL753" s="90">
        <f t="shared" si="234"/>
        <v>0</v>
      </c>
      <c r="DM753" s="91">
        <f t="shared" si="232"/>
        <v>0</v>
      </c>
      <c r="DN753" s="89">
        <f>SUM(DM$9:DM753)*RLR</f>
        <v>120</v>
      </c>
      <c r="DO753" s="90">
        <f>DN753-SUM(DP$9:DP753)</f>
        <v>0.44663650287341738</v>
      </c>
      <c r="DP753" s="89">
        <f t="shared" si="233"/>
        <v>3.375086923476758E-3</v>
      </c>
      <c r="DQ753" s="90">
        <f>SUM(DP$9:DP753)*RRF</f>
        <v>83.687354447988596</v>
      </c>
      <c r="DS753" s="2">
        <f t="shared" si="226"/>
        <v>1.5</v>
      </c>
      <c r="DT753" s="2">
        <f t="shared" si="227"/>
        <v>0.75</v>
      </c>
    </row>
    <row r="754" spans="90:124" x14ac:dyDescent="0.25">
      <c r="CL754" s="14">
        <f t="shared" si="228"/>
        <v>7.45</v>
      </c>
      <c r="CM754" s="59">
        <f>IF('Baseline model'!$B$4="AY",0,IFERROR(P*INDEX('UWYr writing pattern'!$C$4:$C$18,MATCH('Baseline model'!$CL754,'UWYr writing pattern'!$A$4:$A$18,0)) / 25,CM753))</f>
        <v>0</v>
      </c>
      <c r="CN754" s="36">
        <f t="shared" si="229"/>
        <v>1.2882249930662698E-3</v>
      </c>
      <c r="CP754" s="34">
        <f t="shared" si="230"/>
        <v>1.9617639488318831E-5</v>
      </c>
      <c r="CQ754" s="31">
        <f>SUM($CP$9:CP754)*RLR</f>
        <v>119.99845413000817</v>
      </c>
      <c r="CR754" s="32"/>
      <c r="CS754" s="36">
        <f>CQ754-SUM($CU$9:CU754)</f>
        <v>0.87683241728372252</v>
      </c>
      <c r="CU754" s="31">
        <f t="shared" si="231"/>
        <v>6.6257597691409846E-3</v>
      </c>
      <c r="CV754" s="36">
        <f>SUM($CU$9:CU754)*RRF</f>
        <v>83.385135198907108</v>
      </c>
      <c r="CW754" s="33"/>
      <c r="CX754" s="36">
        <f t="shared" si="216"/>
        <v>84.26196761619083</v>
      </c>
      <c r="CY754" s="33"/>
      <c r="CZ754" s="31">
        <f t="shared" si="217"/>
        <v>1.0821089941756665E-3</v>
      </c>
      <c r="DA754" s="31">
        <f t="shared" si="218"/>
        <v>0.6137826920986057</v>
      </c>
      <c r="DB754" s="31">
        <f t="shared" si="219"/>
        <v>0.61486480109278141</v>
      </c>
      <c r="DC754" s="31">
        <f t="shared" si="220"/>
        <v>-0.2619676161908302</v>
      </c>
      <c r="DD754" s="31"/>
      <c r="DE754" s="33">
        <f t="shared" si="221"/>
        <v>0.99268018093937038</v>
      </c>
      <c r="DF754" s="33">
        <f t="shared" si="222"/>
        <v>1.0031186620975099</v>
      </c>
      <c r="DG754" s="3"/>
      <c r="DH754" s="33">
        <f t="shared" si="223"/>
        <v>0.9999871177500681</v>
      </c>
      <c r="DI754" s="93">
        <f t="shared" si="224"/>
        <v>0.99625562288395542</v>
      </c>
      <c r="DJ754" s="3">
        <f t="shared" si="225"/>
        <v>0.99630594392415106</v>
      </c>
      <c r="DL754" s="90">
        <f t="shared" si="234"/>
        <v>0</v>
      </c>
      <c r="DM754" s="91">
        <f t="shared" si="232"/>
        <v>0</v>
      </c>
      <c r="DN754" s="89">
        <f>SUM(DM$9:DM754)*RLR</f>
        <v>120</v>
      </c>
      <c r="DO754" s="90">
        <f>DN754-SUM(DP$9:DP754)</f>
        <v>0.44328672910187095</v>
      </c>
      <c r="DP754" s="89">
        <f t="shared" si="233"/>
        <v>3.3497737715506306E-3</v>
      </c>
      <c r="DQ754" s="90">
        <f>SUM(DP$9:DP754)*RRF</f>
        <v>83.689699289628692</v>
      </c>
      <c r="DS754" s="2">
        <f t="shared" si="226"/>
        <v>1.5</v>
      </c>
      <c r="DT754" s="2">
        <f t="shared" si="227"/>
        <v>0.75</v>
      </c>
    </row>
    <row r="755" spans="90:124" x14ac:dyDescent="0.25">
      <c r="CL755" s="14">
        <f t="shared" si="228"/>
        <v>7.46</v>
      </c>
      <c r="CM755" s="59">
        <f>IF('Baseline model'!$B$4="AY",0,IFERROR(P*INDEX('UWYr writing pattern'!$C$4:$C$18,MATCH('Baseline model'!$CL755,'UWYr writing pattern'!$A$4:$A$18,0)) / 25,CM754))</f>
        <v>0</v>
      </c>
      <c r="CN755" s="36">
        <f t="shared" si="229"/>
        <v>1.2689016181702756E-3</v>
      </c>
      <c r="CP755" s="34">
        <f t="shared" si="230"/>
        <v>1.9323374895994044E-5</v>
      </c>
      <c r="CQ755" s="31">
        <f>SUM($CP$9:CP755)*RLR</f>
        <v>119.99847731805805</v>
      </c>
      <c r="CR755" s="32"/>
      <c r="CS755" s="36">
        <f>CQ755-SUM($CU$9:CU755)</f>
        <v>0.87027936220397351</v>
      </c>
      <c r="CU755" s="31">
        <f t="shared" si="231"/>
        <v>6.5762431296279194E-3</v>
      </c>
      <c r="CV755" s="36">
        <f>SUM($CU$9:CU755)*RRF</f>
        <v>83.389738569097844</v>
      </c>
      <c r="CW755" s="33"/>
      <c r="CX755" s="36">
        <f t="shared" si="216"/>
        <v>84.260017931301817</v>
      </c>
      <c r="CY755" s="33"/>
      <c r="CZ755" s="31">
        <f t="shared" si="217"/>
        <v>1.0658773592630314E-3</v>
      </c>
      <c r="DA755" s="31">
        <f t="shared" si="218"/>
        <v>0.60919555354278143</v>
      </c>
      <c r="DB755" s="31">
        <f t="shared" si="219"/>
        <v>0.61026143090204443</v>
      </c>
      <c r="DC755" s="31">
        <f t="shared" si="220"/>
        <v>-0.26001793130181738</v>
      </c>
      <c r="DD755" s="31"/>
      <c r="DE755" s="33">
        <f t="shared" si="221"/>
        <v>0.99273498296545049</v>
      </c>
      <c r="DF755" s="33">
        <f t="shared" si="222"/>
        <v>1.003095451563117</v>
      </c>
      <c r="DG755" s="3"/>
      <c r="DH755" s="33">
        <f t="shared" si="223"/>
        <v>0.9999873109838171</v>
      </c>
      <c r="DI755" s="93">
        <f t="shared" si="224"/>
        <v>0.99628360066450294</v>
      </c>
      <c r="DJ755" s="3">
        <f t="shared" si="225"/>
        <v>0.9963336493447198</v>
      </c>
      <c r="DL755" s="90">
        <f t="shared" si="234"/>
        <v>0</v>
      </c>
      <c r="DM755" s="91">
        <f t="shared" si="232"/>
        <v>0</v>
      </c>
      <c r="DN755" s="89">
        <f>SUM(DM$9:DM755)*RLR</f>
        <v>120</v>
      </c>
      <c r="DO755" s="90">
        <f>DN755-SUM(DP$9:DP755)</f>
        <v>0.43996207863361292</v>
      </c>
      <c r="DP755" s="89">
        <f t="shared" si="233"/>
        <v>3.3246504682640323E-3</v>
      </c>
      <c r="DQ755" s="90">
        <f>SUM(DP$9:DP755)*RRF</f>
        <v>83.692026544956462</v>
      </c>
      <c r="DS755" s="2">
        <f t="shared" si="226"/>
        <v>1.5</v>
      </c>
      <c r="DT755" s="2">
        <f t="shared" si="227"/>
        <v>0.75</v>
      </c>
    </row>
    <row r="756" spans="90:124" x14ac:dyDescent="0.25">
      <c r="CL756" s="14">
        <f t="shared" si="228"/>
        <v>7.47</v>
      </c>
      <c r="CM756" s="59">
        <f>IF('Baseline model'!$B$4="AY",0,IFERROR(P*INDEX('UWYr writing pattern'!$C$4:$C$18,MATCH('Baseline model'!$CL756,'UWYr writing pattern'!$A$4:$A$18,0)) / 25,CM755))</f>
        <v>0</v>
      </c>
      <c r="CN756" s="36">
        <f t="shared" si="229"/>
        <v>1.2498680938977215E-3</v>
      </c>
      <c r="CP756" s="34">
        <f t="shared" si="230"/>
        <v>1.9033524272554134E-5</v>
      </c>
      <c r="CQ756" s="31">
        <f>SUM($CP$9:CP756)*RLR</f>
        <v>119.99850015828717</v>
      </c>
      <c r="CR756" s="32"/>
      <c r="CS756" s="36">
        <f>CQ756-SUM($CU$9:CU756)</f>
        <v>0.86377510721656847</v>
      </c>
      <c r="CU756" s="31">
        <f t="shared" si="231"/>
        <v>6.5270952165298012E-3</v>
      </c>
      <c r="CV756" s="36">
        <f>SUM($CU$9:CU756)*RRF</f>
        <v>83.394307535749419</v>
      </c>
      <c r="CW756" s="33"/>
      <c r="CX756" s="36">
        <f t="shared" si="216"/>
        <v>84.258082642965988</v>
      </c>
      <c r="CY756" s="33"/>
      <c r="CZ756" s="31">
        <f t="shared" si="217"/>
        <v>1.0498891988740858E-3</v>
      </c>
      <c r="DA756" s="31">
        <f t="shared" si="218"/>
        <v>0.60464257505159791</v>
      </c>
      <c r="DB756" s="31">
        <f t="shared" si="219"/>
        <v>0.60569246425047196</v>
      </c>
      <c r="DC756" s="31">
        <f t="shared" si="220"/>
        <v>-0.25808264296598793</v>
      </c>
      <c r="DD756" s="31"/>
      <c r="DE756" s="33">
        <f t="shared" si="221"/>
        <v>0.99278937542558832</v>
      </c>
      <c r="DF756" s="33">
        <f t="shared" si="222"/>
        <v>1.0030724124162618</v>
      </c>
      <c r="DG756" s="3"/>
      <c r="DH756" s="33">
        <f t="shared" si="223"/>
        <v>0.99998750131905978</v>
      </c>
      <c r="DI756" s="93">
        <f t="shared" si="224"/>
        <v>0.99631136939660803</v>
      </c>
      <c r="DJ756" s="3">
        <f t="shared" si="225"/>
        <v>0.9963611469746344</v>
      </c>
      <c r="DL756" s="90">
        <f t="shared" si="234"/>
        <v>0</v>
      </c>
      <c r="DM756" s="91">
        <f t="shared" si="232"/>
        <v>0</v>
      </c>
      <c r="DN756" s="89">
        <f>SUM(DM$9:DM756)*RLR</f>
        <v>120</v>
      </c>
      <c r="DO756" s="90">
        <f>DN756-SUM(DP$9:DP756)</f>
        <v>0.4366623630438653</v>
      </c>
      <c r="DP756" s="89">
        <f t="shared" si="233"/>
        <v>3.2997155897520969E-3</v>
      </c>
      <c r="DQ756" s="90">
        <f>SUM(DP$9:DP756)*RRF</f>
        <v>83.694336345869289</v>
      </c>
      <c r="DS756" s="2">
        <f t="shared" si="226"/>
        <v>1.5</v>
      </c>
      <c r="DT756" s="2">
        <f t="shared" si="227"/>
        <v>0.75</v>
      </c>
    </row>
    <row r="757" spans="90:124" x14ac:dyDescent="0.25">
      <c r="CL757" s="14">
        <f t="shared" si="228"/>
        <v>7.48</v>
      </c>
      <c r="CM757" s="59">
        <f>IF('Baseline model'!$B$4="AY",0,IFERROR(P*INDEX('UWYr writing pattern'!$C$4:$C$18,MATCH('Baseline model'!$CL757,'UWYr writing pattern'!$A$4:$A$18,0)) / 25,CM756))</f>
        <v>0</v>
      </c>
      <c r="CN757" s="36">
        <f t="shared" si="229"/>
        <v>1.2311200724892557E-3</v>
      </c>
      <c r="CP757" s="34">
        <f t="shared" si="230"/>
        <v>1.8748021408465825E-5</v>
      </c>
      <c r="CQ757" s="31">
        <f>SUM($CP$9:CP757)*RLR</f>
        <v>119.99852265591285</v>
      </c>
      <c r="CR757" s="32"/>
      <c r="CS757" s="36">
        <f>CQ757-SUM($CU$9:CU757)</f>
        <v>0.85731929153811848</v>
      </c>
      <c r="CU757" s="31">
        <f t="shared" si="231"/>
        <v>6.4783133041242634E-3</v>
      </c>
      <c r="CV757" s="36">
        <f>SUM($CU$9:CU757)*RRF</f>
        <v>83.398842355062314</v>
      </c>
      <c r="CW757" s="33"/>
      <c r="CX757" s="36">
        <f t="shared" si="216"/>
        <v>84.256161646600432</v>
      </c>
      <c r="CY757" s="33"/>
      <c r="CZ757" s="31">
        <f t="shared" si="217"/>
        <v>1.0341408608909746E-3</v>
      </c>
      <c r="DA757" s="31">
        <f t="shared" si="218"/>
        <v>0.60012350407668291</v>
      </c>
      <c r="DB757" s="31">
        <f t="shared" si="219"/>
        <v>0.60115764493757384</v>
      </c>
      <c r="DC757" s="31">
        <f t="shared" si="220"/>
        <v>-0.25616164660043239</v>
      </c>
      <c r="DD757" s="31"/>
      <c r="DE757" s="33">
        <f t="shared" si="221"/>
        <v>0.99284336136978946</v>
      </c>
      <c r="DF757" s="33">
        <f t="shared" si="222"/>
        <v>1.00304954341191</v>
      </c>
      <c r="DG757" s="3"/>
      <c r="DH757" s="33">
        <f t="shared" si="223"/>
        <v>0.9999876887992738</v>
      </c>
      <c r="DI757" s="93">
        <f t="shared" si="224"/>
        <v>0.99633893064226897</v>
      </c>
      <c r="DJ757" s="3">
        <f t="shared" si="225"/>
        <v>0.99638843837232471</v>
      </c>
      <c r="DL757" s="90">
        <f t="shared" si="234"/>
        <v>0</v>
      </c>
      <c r="DM757" s="91">
        <f t="shared" si="232"/>
        <v>0</v>
      </c>
      <c r="DN757" s="89">
        <f>SUM(DM$9:DM757)*RLR</f>
        <v>120</v>
      </c>
      <c r="DO757" s="90">
        <f>DN757-SUM(DP$9:DP757)</f>
        <v>0.43338739532103432</v>
      </c>
      <c r="DP757" s="89">
        <f t="shared" si="233"/>
        <v>3.27496772282899E-3</v>
      </c>
      <c r="DQ757" s="90">
        <f>SUM(DP$9:DP757)*RRF</f>
        <v>83.696628823275276</v>
      </c>
      <c r="DS757" s="2">
        <f t="shared" si="226"/>
        <v>1.5</v>
      </c>
      <c r="DT757" s="2">
        <f t="shared" si="227"/>
        <v>0.75</v>
      </c>
    </row>
    <row r="758" spans="90:124" x14ac:dyDescent="0.25">
      <c r="CL758" s="14">
        <f t="shared" si="228"/>
        <v>7.49</v>
      </c>
      <c r="CM758" s="59">
        <f>IF('Baseline model'!$B$4="AY",0,IFERROR(P*INDEX('UWYr writing pattern'!$C$4:$C$18,MATCH('Baseline model'!$CL758,'UWYr writing pattern'!$A$4:$A$18,0)) / 25,CM757))</f>
        <v>0</v>
      </c>
      <c r="CN758" s="36">
        <f t="shared" si="229"/>
        <v>1.212653271401917E-3</v>
      </c>
      <c r="CP758" s="34">
        <f t="shared" si="230"/>
        <v>1.8466801087338838E-5</v>
      </c>
      <c r="CQ758" s="31">
        <f>SUM($CP$9:CP758)*RLR</f>
        <v>119.99854481607414</v>
      </c>
      <c r="CR758" s="32"/>
      <c r="CS758" s="36">
        <f>CQ758-SUM($CU$9:CU758)</f>
        <v>0.85091155701287846</v>
      </c>
      <c r="CU758" s="31">
        <f t="shared" si="231"/>
        <v>6.4298946865358891E-3</v>
      </c>
      <c r="CV758" s="36">
        <f>SUM($CU$9:CU758)*RRF</f>
        <v>83.403343281342885</v>
      </c>
      <c r="CW758" s="33"/>
      <c r="CX758" s="36">
        <f t="shared" si="216"/>
        <v>84.254254838355763</v>
      </c>
      <c r="CY758" s="33"/>
      <c r="CZ758" s="31">
        <f t="shared" si="217"/>
        <v>1.0186287479776101E-3</v>
      </c>
      <c r="DA758" s="31">
        <f t="shared" si="218"/>
        <v>0.5956380899090149</v>
      </c>
      <c r="DB758" s="31">
        <f t="shared" si="219"/>
        <v>0.59665671865699255</v>
      </c>
      <c r="DC758" s="31">
        <f t="shared" si="220"/>
        <v>-0.25425483835576301</v>
      </c>
      <c r="DD758" s="31"/>
      <c r="DE758" s="33">
        <f t="shared" si="221"/>
        <v>0.99289694382551053</v>
      </c>
      <c r="DF758" s="33">
        <f t="shared" si="222"/>
        <v>1.003026843313759</v>
      </c>
      <c r="DG758" s="3"/>
      <c r="DH758" s="33">
        <f t="shared" si="223"/>
        <v>0.99998787346728457</v>
      </c>
      <c r="DI758" s="93">
        <f t="shared" si="224"/>
        <v>0.99636628595181331</v>
      </c>
      <c r="DJ758" s="3">
        <f t="shared" si="225"/>
        <v>0.99641552508453213</v>
      </c>
      <c r="DL758" s="90">
        <f t="shared" si="234"/>
        <v>0</v>
      </c>
      <c r="DM758" s="91">
        <f t="shared" si="232"/>
        <v>0</v>
      </c>
      <c r="DN758" s="89">
        <f>SUM(DM$9:DM758)*RLR</f>
        <v>120</v>
      </c>
      <c r="DO758" s="90">
        <f>DN758-SUM(DP$9:DP758)</f>
        <v>0.43013698985612336</v>
      </c>
      <c r="DP758" s="89">
        <f t="shared" si="233"/>
        <v>3.2504054649077573E-3</v>
      </c>
      <c r="DQ758" s="90">
        <f>SUM(DP$9:DP758)*RRF</f>
        <v>83.698904107100702</v>
      </c>
      <c r="DS758" s="2">
        <f t="shared" si="226"/>
        <v>1.5</v>
      </c>
      <c r="DT758" s="2">
        <f t="shared" si="227"/>
        <v>0.75</v>
      </c>
    </row>
    <row r="759" spans="90:124" x14ac:dyDescent="0.25">
      <c r="CL759" s="14">
        <f t="shared" si="228"/>
        <v>7.5</v>
      </c>
      <c r="CM759" s="59">
        <f>IF('Baseline model'!$B$4="AY",0,IFERROR(P*INDEX('UWYr writing pattern'!$C$4:$C$18,MATCH('Baseline model'!$CL759,'UWYr writing pattern'!$A$4:$A$18,0)) / 25,CM758))</f>
        <v>0</v>
      </c>
      <c r="CN759" s="36">
        <f t="shared" si="229"/>
        <v>1.1944634723308882E-3</v>
      </c>
      <c r="CP759" s="34">
        <f t="shared" si="230"/>
        <v>1.8189799071028755E-5</v>
      </c>
      <c r="CQ759" s="31">
        <f>SUM($CP$9:CP759)*RLR</f>
        <v>119.99856664383303</v>
      </c>
      <c r="CR759" s="32"/>
      <c r="CS759" s="36">
        <f>CQ759-SUM($CU$9:CU759)</f>
        <v>0.84455154809417365</v>
      </c>
      <c r="CU759" s="31">
        <f t="shared" si="231"/>
        <v>6.3818366775965883E-3</v>
      </c>
      <c r="CV759" s="36">
        <f>SUM($CU$9:CU759)*RRF</f>
        <v>83.407810567017194</v>
      </c>
      <c r="CW759" s="33"/>
      <c r="CX759" s="36">
        <f t="shared" si="216"/>
        <v>84.252362115111367</v>
      </c>
      <c r="CY759" s="33"/>
      <c r="CZ759" s="31">
        <f t="shared" si="217"/>
        <v>1.003349316757946E-3</v>
      </c>
      <c r="DA759" s="31">
        <f t="shared" si="218"/>
        <v>0.59118608366592151</v>
      </c>
      <c r="DB759" s="31">
        <f t="shared" si="219"/>
        <v>0.59218943298267945</v>
      </c>
      <c r="DC759" s="31">
        <f t="shared" si="220"/>
        <v>-0.2523621151113673</v>
      </c>
      <c r="DD759" s="31"/>
      <c r="DE759" s="33">
        <f t="shared" si="221"/>
        <v>0.99295012579782371</v>
      </c>
      <c r="DF759" s="33">
        <f t="shared" si="222"/>
        <v>1.0030043108941828</v>
      </c>
      <c r="DG759" s="3"/>
      <c r="DH759" s="33">
        <f t="shared" si="223"/>
        <v>0.99998805536527524</v>
      </c>
      <c r="DI759" s="93">
        <f t="shared" si="224"/>
        <v>0.99639343686398429</v>
      </c>
      <c r="DJ759" s="3">
        <f t="shared" si="225"/>
        <v>0.99644240864639821</v>
      </c>
      <c r="DL759" s="90">
        <f t="shared" si="234"/>
        <v>0</v>
      </c>
      <c r="DM759" s="91">
        <f t="shared" si="232"/>
        <v>0</v>
      </c>
      <c r="DN759" s="89">
        <f>SUM(DM$9:DM759)*RLR</f>
        <v>120</v>
      </c>
      <c r="DO759" s="90">
        <f>DN759-SUM(DP$9:DP759)</f>
        <v>0.42691096243220272</v>
      </c>
      <c r="DP759" s="89">
        <f t="shared" si="233"/>
        <v>3.2260274239209255E-3</v>
      </c>
      <c r="DQ759" s="90">
        <f>SUM(DP$9:DP759)*RRF</f>
        <v>83.70116232629745</v>
      </c>
      <c r="DS759" s="2">
        <f t="shared" si="226"/>
        <v>1.5</v>
      </c>
      <c r="DT759" s="2">
        <f t="shared" si="227"/>
        <v>0.75</v>
      </c>
    </row>
    <row r="760" spans="90:124" x14ac:dyDescent="0.25">
      <c r="CL760" s="14">
        <f t="shared" si="228"/>
        <v>7.51</v>
      </c>
      <c r="CM760" s="59">
        <f>IF('Baseline model'!$B$4="AY",0,IFERROR(P*INDEX('UWYr writing pattern'!$C$4:$C$18,MATCH('Baseline model'!$CL760,'UWYr writing pattern'!$A$4:$A$18,0)) / 25,CM759))</f>
        <v>0</v>
      </c>
      <c r="CN760" s="36">
        <f t="shared" si="229"/>
        <v>1.1765465202459248E-3</v>
      </c>
      <c r="CP760" s="34">
        <f t="shared" si="230"/>
        <v>1.7916952084963324E-5</v>
      </c>
      <c r="CQ760" s="31">
        <f>SUM($CP$9:CP760)*RLR</f>
        <v>119.99858814417553</v>
      </c>
      <c r="CR760" s="32"/>
      <c r="CS760" s="36">
        <f>CQ760-SUM($CU$9:CU760)</f>
        <v>0.8382389118259681</v>
      </c>
      <c r="CU760" s="31">
        <f t="shared" si="231"/>
        <v>6.3341366107063021E-3</v>
      </c>
      <c r="CV760" s="36">
        <f>SUM($CU$9:CU760)*RRF</f>
        <v>83.412244462644693</v>
      </c>
      <c r="CW760" s="33"/>
      <c r="CX760" s="36">
        <f t="shared" si="216"/>
        <v>84.250483374470662</v>
      </c>
      <c r="CY760" s="33"/>
      <c r="CZ760" s="31">
        <f t="shared" si="217"/>
        <v>9.8829907700657667E-4</v>
      </c>
      <c r="DA760" s="31">
        <f t="shared" si="218"/>
        <v>0.58676723827817767</v>
      </c>
      <c r="DB760" s="31">
        <f t="shared" si="219"/>
        <v>0.58775553735518427</v>
      </c>
      <c r="DC760" s="31">
        <f t="shared" si="220"/>
        <v>-0.2504833744706616</v>
      </c>
      <c r="DD760" s="31"/>
      <c r="DE760" s="33">
        <f t="shared" si="221"/>
        <v>0.99300291026957965</v>
      </c>
      <c r="DF760" s="33">
        <f t="shared" si="222"/>
        <v>1.0029819449341746</v>
      </c>
      <c r="DG760" s="3"/>
      <c r="DH760" s="33">
        <f t="shared" si="223"/>
        <v>0.99998823453479602</v>
      </c>
      <c r="DI760" s="93">
        <f t="shared" si="224"/>
        <v>0.99642038490602791</v>
      </c>
      <c r="DJ760" s="3">
        <f t="shared" si="225"/>
        <v>0.99646909058155031</v>
      </c>
      <c r="DL760" s="90">
        <f t="shared" si="234"/>
        <v>0</v>
      </c>
      <c r="DM760" s="91">
        <f t="shared" si="232"/>
        <v>0</v>
      </c>
      <c r="DN760" s="89">
        <f>SUM(DM$9:DM760)*RLR</f>
        <v>120</v>
      </c>
      <c r="DO760" s="90">
        <f>DN760-SUM(DP$9:DP760)</f>
        <v>0.42370913021396461</v>
      </c>
      <c r="DP760" s="89">
        <f t="shared" si="233"/>
        <v>3.2018322182415203E-3</v>
      </c>
      <c r="DQ760" s="90">
        <f>SUM(DP$9:DP760)*RRF</f>
        <v>83.703403608850223</v>
      </c>
      <c r="DS760" s="2">
        <f t="shared" si="226"/>
        <v>1.5</v>
      </c>
      <c r="DT760" s="2">
        <f t="shared" si="227"/>
        <v>0.75</v>
      </c>
    </row>
    <row r="761" spans="90:124" x14ac:dyDescent="0.25">
      <c r="CL761" s="14">
        <f t="shared" si="228"/>
        <v>7.52</v>
      </c>
      <c r="CM761" s="59">
        <f>IF('Baseline model'!$B$4="AY",0,IFERROR(P*INDEX('UWYr writing pattern'!$C$4:$C$18,MATCH('Baseline model'!$CL761,'UWYr writing pattern'!$A$4:$A$18,0)) / 25,CM760))</f>
        <v>0</v>
      </c>
      <c r="CN761" s="36">
        <f t="shared" si="229"/>
        <v>1.1588983224422359E-3</v>
      </c>
      <c r="CP761" s="34">
        <f t="shared" si="230"/>
        <v>1.7648197803688872E-5</v>
      </c>
      <c r="CQ761" s="31">
        <f>SUM($CP$9:CP761)*RLR</f>
        <v>119.9986093220129</v>
      </c>
      <c r="CR761" s="32"/>
      <c r="CS761" s="36">
        <f>CQ761-SUM($CU$9:CU761)</f>
        <v>0.83197329782464635</v>
      </c>
      <c r="CU761" s="31">
        <f t="shared" si="231"/>
        <v>6.2867918386947611E-3</v>
      </c>
      <c r="CV761" s="36">
        <f>SUM($CU$9:CU761)*RRF</f>
        <v>83.416645216931769</v>
      </c>
      <c r="CW761" s="33"/>
      <c r="CX761" s="36">
        <f t="shared" si="216"/>
        <v>84.248618514756416</v>
      </c>
      <c r="CY761" s="33"/>
      <c r="CZ761" s="31">
        <f t="shared" si="217"/>
        <v>9.7347459085147809E-4</v>
      </c>
      <c r="DA761" s="31">
        <f t="shared" si="218"/>
        <v>0.58238130847725245</v>
      </c>
      <c r="DB761" s="31">
        <f t="shared" si="219"/>
        <v>0.58335478306810395</v>
      </c>
      <c r="DC761" s="31">
        <f t="shared" si="220"/>
        <v>-0.24861851475641572</v>
      </c>
      <c r="DD761" s="31"/>
      <c r="DE761" s="33">
        <f t="shared" si="221"/>
        <v>0.99305530020156874</v>
      </c>
      <c r="DF761" s="33">
        <f t="shared" si="222"/>
        <v>1.0029597442232907</v>
      </c>
      <c r="DG761" s="3"/>
      <c r="DH761" s="33">
        <f t="shared" si="223"/>
        <v>0.99998841101677416</v>
      </c>
      <c r="DI761" s="93">
        <f t="shared" si="224"/>
        <v>0.99644713159377862</v>
      </c>
      <c r="DJ761" s="3">
        <f t="shared" si="225"/>
        <v>0.99649557240218856</v>
      </c>
      <c r="DL761" s="90">
        <f t="shared" si="234"/>
        <v>0</v>
      </c>
      <c r="DM761" s="91">
        <f t="shared" si="232"/>
        <v>0</v>
      </c>
      <c r="DN761" s="89">
        <f>SUM(DM$9:DM761)*RLR</f>
        <v>120</v>
      </c>
      <c r="DO761" s="90">
        <f>DN761-SUM(DP$9:DP761)</f>
        <v>0.42053131173736347</v>
      </c>
      <c r="DP761" s="89">
        <f t="shared" si="233"/>
        <v>3.1778184766047346E-3</v>
      </c>
      <c r="DQ761" s="90">
        <f>SUM(DP$9:DP761)*RRF</f>
        <v>83.705628081783843</v>
      </c>
      <c r="DS761" s="2">
        <f t="shared" si="226"/>
        <v>1.5</v>
      </c>
      <c r="DT761" s="2">
        <f t="shared" si="227"/>
        <v>0.75</v>
      </c>
    </row>
    <row r="762" spans="90:124" x14ac:dyDescent="0.25">
      <c r="CL762" s="14">
        <f t="shared" si="228"/>
        <v>7.53</v>
      </c>
      <c r="CM762" s="59">
        <f>IF('Baseline model'!$B$4="AY",0,IFERROR(P*INDEX('UWYr writing pattern'!$C$4:$C$18,MATCH('Baseline model'!$CL762,'UWYr writing pattern'!$A$4:$A$18,0)) / 25,CM761))</f>
        <v>0</v>
      </c>
      <c r="CN762" s="36">
        <f t="shared" si="229"/>
        <v>1.1415148476056024E-3</v>
      </c>
      <c r="CP762" s="34">
        <f t="shared" si="230"/>
        <v>1.738347483663354E-5</v>
      </c>
      <c r="CQ762" s="31">
        <f>SUM($CP$9:CP762)*RLR</f>
        <v>119.99863018218269</v>
      </c>
      <c r="CR762" s="32"/>
      <c r="CS762" s="36">
        <f>CQ762-SUM($CU$9:CU762)</f>
        <v>0.8257543582607525</v>
      </c>
      <c r="CU762" s="31">
        <f t="shared" si="231"/>
        <v>6.239799733684848E-3</v>
      </c>
      <c r="CV762" s="36">
        <f>SUM($CU$9:CU762)*RRF</f>
        <v>83.421013076745353</v>
      </c>
      <c r="CW762" s="33"/>
      <c r="CX762" s="36">
        <f t="shared" si="216"/>
        <v>84.246767435006106</v>
      </c>
      <c r="CY762" s="33"/>
      <c r="CZ762" s="31">
        <f t="shared" si="217"/>
        <v>9.5887247198870587E-4</v>
      </c>
      <c r="DA762" s="31">
        <f t="shared" si="218"/>
        <v>0.57802805078252673</v>
      </c>
      <c r="DB762" s="31">
        <f t="shared" si="219"/>
        <v>0.5789869232545154</v>
      </c>
      <c r="DC762" s="31">
        <f t="shared" si="220"/>
        <v>-0.24676743500610598</v>
      </c>
      <c r="DD762" s="31"/>
      <c r="DE762" s="33">
        <f t="shared" si="221"/>
        <v>0.99310729853268276</v>
      </c>
      <c r="DF762" s="33">
        <f t="shared" si="222"/>
        <v>1.0029377075595964</v>
      </c>
      <c r="DG762" s="3"/>
      <c r="DH762" s="33">
        <f t="shared" si="223"/>
        <v>0.99998858485152242</v>
      </c>
      <c r="DI762" s="93">
        <f t="shared" si="224"/>
        <v>0.99647367843174472</v>
      </c>
      <c r="DJ762" s="3">
        <f t="shared" si="225"/>
        <v>0.99652185560917217</v>
      </c>
      <c r="DL762" s="90">
        <f t="shared" si="234"/>
        <v>0</v>
      </c>
      <c r="DM762" s="91">
        <f t="shared" si="232"/>
        <v>0</v>
      </c>
      <c r="DN762" s="89">
        <f>SUM(DM$9:DM762)*RLR</f>
        <v>120</v>
      </c>
      <c r="DO762" s="90">
        <f>DN762-SUM(DP$9:DP762)</f>
        <v>0.41737732689932727</v>
      </c>
      <c r="DP762" s="89">
        <f t="shared" si="233"/>
        <v>3.1539848380302262E-3</v>
      </c>
      <c r="DQ762" s="90">
        <f>SUM(DP$9:DP762)*RRF</f>
        <v>83.70783587117046</v>
      </c>
      <c r="DS762" s="2">
        <f t="shared" si="226"/>
        <v>1.5</v>
      </c>
      <c r="DT762" s="2">
        <f t="shared" si="227"/>
        <v>0.75</v>
      </c>
    </row>
    <row r="763" spans="90:124" x14ac:dyDescent="0.25">
      <c r="CL763" s="14">
        <f t="shared" si="228"/>
        <v>7.54</v>
      </c>
      <c r="CM763" s="59">
        <f>IF('Baseline model'!$B$4="AY",0,IFERROR(P*INDEX('UWYr writing pattern'!$C$4:$C$18,MATCH('Baseline model'!$CL763,'UWYr writing pattern'!$A$4:$A$18,0)) / 25,CM762))</f>
        <v>0</v>
      </c>
      <c r="CN763" s="36">
        <f t="shared" si="229"/>
        <v>1.1243921248915185E-3</v>
      </c>
      <c r="CP763" s="34">
        <f t="shared" si="230"/>
        <v>1.7122722714084036E-5</v>
      </c>
      <c r="CQ763" s="31">
        <f>SUM($CP$9:CP763)*RLR</f>
        <v>119.99865072944995</v>
      </c>
      <c r="CR763" s="32"/>
      <c r="CS763" s="36">
        <f>CQ763-SUM($CU$9:CU763)</f>
        <v>0.81958174784105609</v>
      </c>
      <c r="CU763" s="31">
        <f t="shared" si="231"/>
        <v>6.1931576869556438E-3</v>
      </c>
      <c r="CV763" s="36">
        <f>SUM($CU$9:CU763)*RRF</f>
        <v>83.425348287126226</v>
      </c>
      <c r="CW763" s="33"/>
      <c r="CX763" s="36">
        <f t="shared" si="216"/>
        <v>84.244930034967282</v>
      </c>
      <c r="CY763" s="33"/>
      <c r="CZ763" s="31">
        <f t="shared" si="217"/>
        <v>9.4448938490887535E-4</v>
      </c>
      <c r="DA763" s="31">
        <f t="shared" si="218"/>
        <v>0.57370722348873926</v>
      </c>
      <c r="DB763" s="31">
        <f t="shared" si="219"/>
        <v>0.57465171287364814</v>
      </c>
      <c r="DC763" s="31">
        <f t="shared" si="220"/>
        <v>-0.2449300349672825</v>
      </c>
      <c r="DD763" s="31"/>
      <c r="DE763" s="33">
        <f t="shared" si="221"/>
        <v>0.99315890818007413</v>
      </c>
      <c r="DF763" s="33">
        <f t="shared" si="222"/>
        <v>1.0029158337496105</v>
      </c>
      <c r="DG763" s="3"/>
      <c r="DH763" s="33">
        <f t="shared" si="223"/>
        <v>0.9999887560787496</v>
      </c>
      <c r="DI763" s="93">
        <f t="shared" si="224"/>
        <v>0.99650002691319284</v>
      </c>
      <c r="DJ763" s="3">
        <f t="shared" si="225"/>
        <v>0.99654794169210348</v>
      </c>
      <c r="DL763" s="90">
        <f t="shared" si="234"/>
        <v>0</v>
      </c>
      <c r="DM763" s="91">
        <f t="shared" si="232"/>
        <v>0</v>
      </c>
      <c r="DN763" s="89">
        <f>SUM(DM$9:DM763)*RLR</f>
        <v>120</v>
      </c>
      <c r="DO763" s="90">
        <f>DN763-SUM(DP$9:DP763)</f>
        <v>0.4142469969475826</v>
      </c>
      <c r="DP763" s="89">
        <f t="shared" si="233"/>
        <v>3.1303299517449548E-3</v>
      </c>
      <c r="DQ763" s="90">
        <f>SUM(DP$9:DP763)*RRF</f>
        <v>83.710027102136692</v>
      </c>
      <c r="DS763" s="2">
        <f t="shared" si="226"/>
        <v>1.5</v>
      </c>
      <c r="DT763" s="2">
        <f t="shared" si="227"/>
        <v>0.75</v>
      </c>
    </row>
    <row r="764" spans="90:124" x14ac:dyDescent="0.25">
      <c r="CL764" s="14">
        <f t="shared" si="228"/>
        <v>7.55</v>
      </c>
      <c r="CM764" s="59">
        <f>IF('Baseline model'!$B$4="AY",0,IFERROR(P*INDEX('UWYr writing pattern'!$C$4:$C$18,MATCH('Baseline model'!$CL764,'UWYr writing pattern'!$A$4:$A$18,0)) / 25,CM763))</f>
        <v>0</v>
      </c>
      <c r="CN764" s="36">
        <f t="shared" si="229"/>
        <v>1.1075262430181457E-3</v>
      </c>
      <c r="CP764" s="34">
        <f t="shared" si="230"/>
        <v>1.6865881873372777E-5</v>
      </c>
      <c r="CQ764" s="31">
        <f>SUM($CP$9:CP764)*RLR</f>
        <v>119.99867096850821</v>
      </c>
      <c r="CR764" s="32"/>
      <c r="CS764" s="36">
        <f>CQ764-SUM($CU$9:CU764)</f>
        <v>0.81345512379050433</v>
      </c>
      <c r="CU764" s="31">
        <f t="shared" si="231"/>
        <v>6.1468631088079208E-3</v>
      </c>
      <c r="CV764" s="36">
        <f>SUM($CU$9:CU764)*RRF</f>
        <v>83.429651091302389</v>
      </c>
      <c r="CW764" s="33"/>
      <c r="CX764" s="36">
        <f t="shared" si="216"/>
        <v>84.243106215092894</v>
      </c>
      <c r="CY764" s="33"/>
      <c r="CZ764" s="31">
        <f t="shared" si="217"/>
        <v>9.3032204413524226E-4</v>
      </c>
      <c r="DA764" s="31">
        <f t="shared" si="218"/>
        <v>0.56941858665335299</v>
      </c>
      <c r="DB764" s="31">
        <f t="shared" si="219"/>
        <v>0.57034890869748822</v>
      </c>
      <c r="DC764" s="31">
        <f t="shared" si="220"/>
        <v>-0.24310621509289376</v>
      </c>
      <c r="DD764" s="31"/>
      <c r="DE764" s="33">
        <f t="shared" si="221"/>
        <v>0.99321013203931419</v>
      </c>
      <c r="DF764" s="33">
        <f t="shared" si="222"/>
        <v>1.0028941216082488</v>
      </c>
      <c r="DG764" s="3"/>
      <c r="DH764" s="33">
        <f t="shared" si="223"/>
        <v>0.9999889247375684</v>
      </c>
      <c r="DI764" s="93">
        <f t="shared" si="224"/>
        <v>0.99652617852023195</v>
      </c>
      <c r="DJ764" s="3">
        <f t="shared" si="225"/>
        <v>0.99657383212941264</v>
      </c>
      <c r="DL764" s="90">
        <f t="shared" si="234"/>
        <v>0</v>
      </c>
      <c r="DM764" s="91">
        <f t="shared" si="232"/>
        <v>0</v>
      </c>
      <c r="DN764" s="89">
        <f>SUM(DM$9:DM764)*RLR</f>
        <v>120</v>
      </c>
      <c r="DO764" s="90">
        <f>DN764-SUM(DP$9:DP764)</f>
        <v>0.41114014447047964</v>
      </c>
      <c r="DP764" s="89">
        <f t="shared" si="233"/>
        <v>3.1068524771068694E-3</v>
      </c>
      <c r="DQ764" s="90">
        <f>SUM(DP$9:DP764)*RRF</f>
        <v>83.71220189887066</v>
      </c>
      <c r="DS764" s="2">
        <f t="shared" si="226"/>
        <v>1.5</v>
      </c>
      <c r="DT764" s="2">
        <f t="shared" si="227"/>
        <v>0.75</v>
      </c>
    </row>
    <row r="765" spans="90:124" x14ac:dyDescent="0.25">
      <c r="CL765" s="14">
        <f t="shared" si="228"/>
        <v>7.56</v>
      </c>
      <c r="CM765" s="59">
        <f>IF('Baseline model'!$B$4="AY",0,IFERROR(P*INDEX('UWYr writing pattern'!$C$4:$C$18,MATCH('Baseline model'!$CL765,'UWYr writing pattern'!$A$4:$A$18,0)) / 25,CM764))</f>
        <v>0</v>
      </c>
      <c r="CN765" s="36">
        <f t="shared" si="229"/>
        <v>1.0909133493728735E-3</v>
      </c>
      <c r="CP765" s="34">
        <f t="shared" si="230"/>
        <v>1.6612893645272185E-5</v>
      </c>
      <c r="CQ765" s="31">
        <f>SUM($CP$9:CP765)*RLR</f>
        <v>119.99869090398057</v>
      </c>
      <c r="CR765" s="32"/>
      <c r="CS765" s="36">
        <f>CQ765-SUM($CU$9:CU765)</f>
        <v>0.80737414583444433</v>
      </c>
      <c r="CU765" s="31">
        <f t="shared" si="231"/>
        <v>6.1009134284287824E-3</v>
      </c>
      <c r="CV765" s="36">
        <f>SUM($CU$9:CU765)*RRF</f>
        <v>83.433921730702281</v>
      </c>
      <c r="CW765" s="33"/>
      <c r="CX765" s="36">
        <f t="shared" si="216"/>
        <v>84.241295876536725</v>
      </c>
      <c r="CY765" s="33"/>
      <c r="CZ765" s="31">
        <f t="shared" si="217"/>
        <v>9.1636721347321357E-4</v>
      </c>
      <c r="DA765" s="31">
        <f t="shared" si="218"/>
        <v>0.56516190208411099</v>
      </c>
      <c r="DB765" s="31">
        <f t="shared" si="219"/>
        <v>0.5660782692975842</v>
      </c>
      <c r="DC765" s="31">
        <f t="shared" si="220"/>
        <v>-0.24129587653672502</v>
      </c>
      <c r="DD765" s="31"/>
      <c r="DE765" s="33">
        <f t="shared" si="221"/>
        <v>0.99326097298455096</v>
      </c>
      <c r="DF765" s="33">
        <f t="shared" si="222"/>
        <v>1.0028725699587706</v>
      </c>
      <c r="DG765" s="3"/>
      <c r="DH765" s="33">
        <f t="shared" si="223"/>
        <v>0.99998909086650478</v>
      </c>
      <c r="DI765" s="93">
        <f t="shared" si="224"/>
        <v>0.99655213472389692</v>
      </c>
      <c r="DJ765" s="3">
        <f t="shared" si="225"/>
        <v>0.99659952838844201</v>
      </c>
      <c r="DL765" s="90">
        <f t="shared" si="234"/>
        <v>0</v>
      </c>
      <c r="DM765" s="91">
        <f t="shared" si="232"/>
        <v>0</v>
      </c>
      <c r="DN765" s="89">
        <f>SUM(DM$9:DM765)*RLR</f>
        <v>120</v>
      </c>
      <c r="DO765" s="90">
        <f>DN765-SUM(DP$9:DP765)</f>
        <v>0.40805659338694511</v>
      </c>
      <c r="DP765" s="89">
        <f t="shared" si="233"/>
        <v>3.0835510835285976E-3</v>
      </c>
      <c r="DQ765" s="90">
        <f>SUM(DP$9:DP765)*RRF</f>
        <v>83.714360384629131</v>
      </c>
      <c r="DS765" s="2">
        <f t="shared" si="226"/>
        <v>1.5</v>
      </c>
      <c r="DT765" s="2">
        <f t="shared" si="227"/>
        <v>0.75</v>
      </c>
    </row>
    <row r="766" spans="90:124" x14ac:dyDescent="0.25">
      <c r="CL766" s="14">
        <f t="shared" si="228"/>
        <v>7.57</v>
      </c>
      <c r="CM766" s="59">
        <f>IF('Baseline model'!$B$4="AY",0,IFERROR(P*INDEX('UWYr writing pattern'!$C$4:$C$18,MATCH('Baseline model'!$CL766,'UWYr writing pattern'!$A$4:$A$18,0)) / 25,CM765))</f>
        <v>0</v>
      </c>
      <c r="CN766" s="36">
        <f t="shared" si="229"/>
        <v>1.0745496491322804E-3</v>
      </c>
      <c r="CP766" s="34">
        <f t="shared" si="230"/>
        <v>1.6363700240593106E-5</v>
      </c>
      <c r="CQ766" s="31">
        <f>SUM($CP$9:CP766)*RLR</f>
        <v>119.99871054042086</v>
      </c>
      <c r="CR766" s="32"/>
      <c r="CS766" s="36">
        <f>CQ766-SUM($CU$9:CU766)</f>
        <v>0.8013384761809732</v>
      </c>
      <c r="CU766" s="31">
        <f t="shared" si="231"/>
        <v>6.0553060937583326E-3</v>
      </c>
      <c r="CV766" s="36">
        <f>SUM($CU$9:CU766)*RRF</f>
        <v>83.43816044496792</v>
      </c>
      <c r="CW766" s="33"/>
      <c r="CX766" s="36">
        <f t="shared" si="216"/>
        <v>84.239498921148893</v>
      </c>
      <c r="CY766" s="33"/>
      <c r="CZ766" s="31">
        <f t="shared" si="217"/>
        <v>9.0262170527111542E-4</v>
      </c>
      <c r="DA766" s="31">
        <f t="shared" si="218"/>
        <v>0.56093693332668115</v>
      </c>
      <c r="DB766" s="31">
        <f t="shared" si="219"/>
        <v>0.56183955503195226</v>
      </c>
      <c r="DC766" s="31">
        <f t="shared" si="220"/>
        <v>-0.23949892114889337</v>
      </c>
      <c r="DD766" s="31"/>
      <c r="DE766" s="33">
        <f t="shared" si="221"/>
        <v>0.99331143386866572</v>
      </c>
      <c r="DF766" s="33">
        <f t="shared" si="222"/>
        <v>1.0028511776327249</v>
      </c>
      <c r="DG766" s="3"/>
      <c r="DH766" s="33">
        <f t="shared" si="223"/>
        <v>0.99998925450350717</v>
      </c>
      <c r="DI766" s="93">
        <f t="shared" si="224"/>
        <v>0.99657789698423094</v>
      </c>
      <c r="DJ766" s="3">
        <f t="shared" si="225"/>
        <v>0.99662503192552876</v>
      </c>
      <c r="DL766" s="90">
        <f t="shared" si="234"/>
        <v>0</v>
      </c>
      <c r="DM766" s="91">
        <f t="shared" si="232"/>
        <v>0</v>
      </c>
      <c r="DN766" s="89">
        <f>SUM(DM$9:DM766)*RLR</f>
        <v>120</v>
      </c>
      <c r="DO766" s="90">
        <f>DN766-SUM(DP$9:DP766)</f>
        <v>0.40499616893654888</v>
      </c>
      <c r="DP766" s="89">
        <f t="shared" si="233"/>
        <v>3.0604244504020884E-3</v>
      </c>
      <c r="DQ766" s="90">
        <f>SUM(DP$9:DP766)*RRF</f>
        <v>83.716502681744416</v>
      </c>
      <c r="DS766" s="2">
        <f t="shared" si="226"/>
        <v>1.5</v>
      </c>
      <c r="DT766" s="2">
        <f t="shared" si="227"/>
        <v>0.75</v>
      </c>
    </row>
    <row r="767" spans="90:124" x14ac:dyDescent="0.25">
      <c r="CL767" s="14">
        <f t="shared" si="228"/>
        <v>7.58</v>
      </c>
      <c r="CM767" s="59">
        <f>IF('Baseline model'!$B$4="AY",0,IFERROR(P*INDEX('UWYr writing pattern'!$C$4:$C$18,MATCH('Baseline model'!$CL767,'UWYr writing pattern'!$A$4:$A$18,0)) / 25,CM766))</f>
        <v>0</v>
      </c>
      <c r="CN767" s="36">
        <f t="shared" si="229"/>
        <v>1.0584314043952962E-3</v>
      </c>
      <c r="CP767" s="34">
        <f t="shared" si="230"/>
        <v>1.6118244736984209E-5</v>
      </c>
      <c r="CQ767" s="31">
        <f>SUM($CP$9:CP767)*RLR</f>
        <v>119.99872988231454</v>
      </c>
      <c r="CR767" s="32"/>
      <c r="CS767" s="36">
        <f>CQ767-SUM($CU$9:CU767)</f>
        <v>0.79534777950328817</v>
      </c>
      <c r="CU767" s="31">
        <f t="shared" si="231"/>
        <v>6.0100385713572988E-3</v>
      </c>
      <c r="CV767" s="36">
        <f>SUM($CU$9:CU767)*RRF</f>
        <v>83.44236747196787</v>
      </c>
      <c r="CW767" s="33"/>
      <c r="CX767" s="36">
        <f t="shared" si="216"/>
        <v>84.237715251471158</v>
      </c>
      <c r="CY767" s="33"/>
      <c r="CZ767" s="31">
        <f t="shared" si="217"/>
        <v>8.8908237969204866E-4</v>
      </c>
      <c r="DA767" s="31">
        <f t="shared" si="218"/>
        <v>0.55674344565230172</v>
      </c>
      <c r="DB767" s="31">
        <f t="shared" si="219"/>
        <v>0.55763252803199381</v>
      </c>
      <c r="DC767" s="31">
        <f t="shared" si="220"/>
        <v>-0.23771525147115824</v>
      </c>
      <c r="DD767" s="31"/>
      <c r="DE767" s="33">
        <f t="shared" si="221"/>
        <v>0.99336151752342705</v>
      </c>
      <c r="DF767" s="33">
        <f t="shared" si="222"/>
        <v>1.0028299434698948</v>
      </c>
      <c r="DG767" s="3"/>
      <c r="DH767" s="33">
        <f t="shared" si="223"/>
        <v>0.99998941568595445</v>
      </c>
      <c r="DI767" s="93">
        <f t="shared" si="224"/>
        <v>0.99660346675036804</v>
      </c>
      <c r="DJ767" s="3">
        <f t="shared" si="225"/>
        <v>0.99665034418608722</v>
      </c>
      <c r="DL767" s="90">
        <f t="shared" si="234"/>
        <v>0</v>
      </c>
      <c r="DM767" s="91">
        <f t="shared" si="232"/>
        <v>0</v>
      </c>
      <c r="DN767" s="89">
        <f>SUM(DM$9:DM767)*RLR</f>
        <v>120</v>
      </c>
      <c r="DO767" s="90">
        <f>DN767-SUM(DP$9:DP767)</f>
        <v>0.40195869766952796</v>
      </c>
      <c r="DP767" s="89">
        <f t="shared" si="233"/>
        <v>3.0374712670241167E-3</v>
      </c>
      <c r="DQ767" s="90">
        <f>SUM(DP$9:DP767)*RRF</f>
        <v>83.718628911631328</v>
      </c>
      <c r="DS767" s="2">
        <f t="shared" si="226"/>
        <v>1.5</v>
      </c>
      <c r="DT767" s="2">
        <f t="shared" si="227"/>
        <v>0.75</v>
      </c>
    </row>
    <row r="768" spans="90:124" x14ac:dyDescent="0.25">
      <c r="CL768" s="14">
        <f t="shared" si="228"/>
        <v>7.59</v>
      </c>
      <c r="CM768" s="59">
        <f>IF('Baseline model'!$B$4="AY",0,IFERROR(P*INDEX('UWYr writing pattern'!$C$4:$C$18,MATCH('Baseline model'!$CL768,'UWYr writing pattern'!$A$4:$A$18,0)) / 25,CM767))</f>
        <v>0</v>
      </c>
      <c r="CN768" s="36">
        <f t="shared" si="229"/>
        <v>1.0425549333293667E-3</v>
      </c>
      <c r="CP768" s="34">
        <f t="shared" si="230"/>
        <v>1.5876471065929443E-5</v>
      </c>
      <c r="CQ768" s="31">
        <f>SUM($CP$9:CP768)*RLR</f>
        <v>119.99874893407983</v>
      </c>
      <c r="CR768" s="32"/>
      <c r="CS768" s="36">
        <f>CQ768-SUM($CU$9:CU768)</f>
        <v>0.7894017229223067</v>
      </c>
      <c r="CU768" s="31">
        <f t="shared" si="231"/>
        <v>5.9651083462746611E-3</v>
      </c>
      <c r="CV768" s="36">
        <f>SUM($CU$9:CU768)*RRF</f>
        <v>83.446543047810266</v>
      </c>
      <c r="CW768" s="33"/>
      <c r="CX768" s="36">
        <f t="shared" si="216"/>
        <v>84.235944770732573</v>
      </c>
      <c r="CY768" s="33"/>
      <c r="CZ768" s="31">
        <f t="shared" si="217"/>
        <v>8.7574614399666783E-4</v>
      </c>
      <c r="DA768" s="31">
        <f t="shared" si="218"/>
        <v>0.55258120604561467</v>
      </c>
      <c r="DB768" s="31">
        <f t="shared" si="219"/>
        <v>0.55345695218961133</v>
      </c>
      <c r="DC768" s="31">
        <f t="shared" si="220"/>
        <v>-0.23594477073257281</v>
      </c>
      <c r="DD768" s="31"/>
      <c r="DE768" s="33">
        <f t="shared" si="221"/>
        <v>0.99341122675964599</v>
      </c>
      <c r="DF768" s="33">
        <f t="shared" si="222"/>
        <v>1.0028088663182448</v>
      </c>
      <c r="DG768" s="3"/>
      <c r="DH768" s="33">
        <f t="shared" si="223"/>
        <v>0.99998957445066528</v>
      </c>
      <c r="DI768" s="93">
        <f t="shared" si="224"/>
        <v>0.99662884546061425</v>
      </c>
      <c r="DJ768" s="3">
        <f t="shared" si="225"/>
        <v>0.99667546660469153</v>
      </c>
      <c r="DL768" s="90">
        <f t="shared" si="234"/>
        <v>0</v>
      </c>
      <c r="DM768" s="91">
        <f t="shared" si="232"/>
        <v>0</v>
      </c>
      <c r="DN768" s="89">
        <f>SUM(DM$9:DM768)*RLR</f>
        <v>120</v>
      </c>
      <c r="DO768" s="90">
        <f>DN768-SUM(DP$9:DP768)</f>
        <v>0.39894400743700942</v>
      </c>
      <c r="DP768" s="89">
        <f t="shared" si="233"/>
        <v>3.01469023252146E-3</v>
      </c>
      <c r="DQ768" s="90">
        <f>SUM(DP$9:DP768)*RRF</f>
        <v>83.720739194794092</v>
      </c>
      <c r="DS768" s="2">
        <f t="shared" si="226"/>
        <v>1.5</v>
      </c>
      <c r="DT768" s="2">
        <f t="shared" si="227"/>
        <v>0.75</v>
      </c>
    </row>
    <row r="769" spans="90:124" x14ac:dyDescent="0.25">
      <c r="CL769" s="14">
        <f t="shared" si="228"/>
        <v>7.6</v>
      </c>
      <c r="CM769" s="59">
        <f>IF('Baseline model'!$B$4="AY",0,IFERROR(P*INDEX('UWYr writing pattern'!$C$4:$C$18,MATCH('Baseline model'!$CL769,'UWYr writing pattern'!$A$4:$A$18,0)) / 25,CM768))</f>
        <v>0</v>
      </c>
      <c r="CN769" s="36">
        <f t="shared" si="229"/>
        <v>1.0269166093294262E-3</v>
      </c>
      <c r="CP769" s="34">
        <f t="shared" si="230"/>
        <v>1.5638323999940502E-5</v>
      </c>
      <c r="CQ769" s="31">
        <f>SUM($CP$9:CP769)*RLR</f>
        <v>119.99876770006863</v>
      </c>
      <c r="CR769" s="32"/>
      <c r="CS769" s="36">
        <f>CQ769-SUM($CU$9:CU769)</f>
        <v>0.78349997598918719</v>
      </c>
      <c r="CU769" s="31">
        <f t="shared" si="231"/>
        <v>5.9205129219173005E-3</v>
      </c>
      <c r="CV769" s="36">
        <f>SUM($CU$9:CU769)*RRF</f>
        <v>83.450687406855607</v>
      </c>
      <c r="CW769" s="33"/>
      <c r="CX769" s="36">
        <f t="shared" si="216"/>
        <v>84.234187382844794</v>
      </c>
      <c r="CY769" s="33"/>
      <c r="CZ769" s="31">
        <f t="shared" si="217"/>
        <v>8.6260995183671792E-4</v>
      </c>
      <c r="DA769" s="31">
        <f t="shared" si="218"/>
        <v>0.54844998319243099</v>
      </c>
      <c r="DB769" s="31">
        <f t="shared" si="219"/>
        <v>0.54931259314426772</v>
      </c>
      <c r="DC769" s="31">
        <f t="shared" si="220"/>
        <v>-0.23418738284479446</v>
      </c>
      <c r="DD769" s="31"/>
      <c r="DE769" s="33">
        <f t="shared" si="221"/>
        <v>0.99346056436732866</v>
      </c>
      <c r="DF769" s="33">
        <f t="shared" si="222"/>
        <v>1.0027879450338666</v>
      </c>
      <c r="DG769" s="3"/>
      <c r="DH769" s="33">
        <f t="shared" si="223"/>
        <v>0.99998973083390519</v>
      </c>
      <c r="DI769" s="93">
        <f t="shared" si="224"/>
        <v>0.99665403454252877</v>
      </c>
      <c r="DJ769" s="3">
        <f t="shared" si="225"/>
        <v>0.99670040060515641</v>
      </c>
      <c r="DL769" s="90">
        <f t="shared" si="234"/>
        <v>0</v>
      </c>
      <c r="DM769" s="91">
        <f t="shared" si="232"/>
        <v>0</v>
      </c>
      <c r="DN769" s="89">
        <f>SUM(DM$9:DM769)*RLR</f>
        <v>120</v>
      </c>
      <c r="DO769" s="90">
        <f>DN769-SUM(DP$9:DP769)</f>
        <v>0.3959519273812333</v>
      </c>
      <c r="DP769" s="89">
        <f t="shared" si="233"/>
        <v>2.9920800557775708E-3</v>
      </c>
      <c r="DQ769" s="90">
        <f>SUM(DP$9:DP769)*RRF</f>
        <v>83.722833650833138</v>
      </c>
      <c r="DS769" s="2">
        <f t="shared" si="226"/>
        <v>1.5</v>
      </c>
      <c r="DT769" s="2">
        <f t="shared" si="227"/>
        <v>0.75</v>
      </c>
    </row>
    <row r="770" spans="90:124" x14ac:dyDescent="0.25">
      <c r="CL770" s="14">
        <f t="shared" si="228"/>
        <v>7.61</v>
      </c>
      <c r="CM770" s="59">
        <f>IF('Baseline model'!$B$4="AY",0,IFERROR(P*INDEX('UWYr writing pattern'!$C$4:$C$18,MATCH('Baseline model'!$CL770,'UWYr writing pattern'!$A$4:$A$18,0)) / 25,CM769))</f>
        <v>0</v>
      </c>
      <c r="CN770" s="36">
        <f t="shared" si="229"/>
        <v>1.0115128601894847E-3</v>
      </c>
      <c r="CP770" s="34">
        <f t="shared" si="230"/>
        <v>1.5403749139941393E-5</v>
      </c>
      <c r="CQ770" s="31">
        <f>SUM($CP$9:CP770)*RLR</f>
        <v>119.99878618456759</v>
      </c>
      <c r="CR770" s="32"/>
      <c r="CS770" s="36">
        <f>CQ770-SUM($CU$9:CU770)</f>
        <v>0.77764221066823325</v>
      </c>
      <c r="CU770" s="31">
        <f t="shared" si="231"/>
        <v>5.8762498199189037E-3</v>
      </c>
      <c r="CV770" s="36">
        <f>SUM($CU$9:CU770)*RRF</f>
        <v>83.454800781729546</v>
      </c>
      <c r="CW770" s="33"/>
      <c r="CX770" s="36">
        <f t="shared" si="216"/>
        <v>84.232442992397779</v>
      </c>
      <c r="CY770" s="33"/>
      <c r="CZ770" s="31">
        <f t="shared" si="217"/>
        <v>8.496708025591672E-4</v>
      </c>
      <c r="DA770" s="31">
        <f t="shared" si="218"/>
        <v>0.54434954746776321</v>
      </c>
      <c r="DB770" s="31">
        <f t="shared" si="219"/>
        <v>0.54519921827032236</v>
      </c>
      <c r="DC770" s="31">
        <f t="shared" si="220"/>
        <v>-0.23244299239777888</v>
      </c>
      <c r="DD770" s="31"/>
      <c r="DE770" s="33">
        <f t="shared" si="221"/>
        <v>0.9935095331158279</v>
      </c>
      <c r="DF770" s="33">
        <f t="shared" si="222"/>
        <v>1.002767178480926</v>
      </c>
      <c r="DG770" s="3"/>
      <c r="DH770" s="33">
        <f t="shared" si="223"/>
        <v>0.99998988487139662</v>
      </c>
      <c r="DI770" s="93">
        <f t="shared" si="224"/>
        <v>0.99667903541300396</v>
      </c>
      <c r="DJ770" s="3">
        <f t="shared" si="225"/>
        <v>0.99672514760061759</v>
      </c>
      <c r="DL770" s="90">
        <f t="shared" si="234"/>
        <v>0</v>
      </c>
      <c r="DM770" s="91">
        <f t="shared" si="232"/>
        <v>0</v>
      </c>
      <c r="DN770" s="89">
        <f>SUM(DM$9:DM770)*RLR</f>
        <v>120</v>
      </c>
      <c r="DO770" s="90">
        <f>DN770-SUM(DP$9:DP770)</f>
        <v>0.39298228792587508</v>
      </c>
      <c r="DP770" s="89">
        <f t="shared" si="233"/>
        <v>2.9696394553592499E-3</v>
      </c>
      <c r="DQ770" s="90">
        <f>SUM(DP$9:DP770)*RRF</f>
        <v>83.724912398451877</v>
      </c>
      <c r="DS770" s="2">
        <f t="shared" si="226"/>
        <v>1.5</v>
      </c>
      <c r="DT770" s="2">
        <f t="shared" si="227"/>
        <v>0.75</v>
      </c>
    </row>
    <row r="771" spans="90:124" x14ac:dyDescent="0.25">
      <c r="CL771" s="14">
        <f t="shared" si="228"/>
        <v>7.62</v>
      </c>
      <c r="CM771" s="59">
        <f>IF('Baseline model'!$B$4="AY",0,IFERROR(P*INDEX('UWYr writing pattern'!$C$4:$C$18,MATCH('Baseline model'!$CL771,'UWYr writing pattern'!$A$4:$A$18,0)) / 25,CM770))</f>
        <v>0</v>
      </c>
      <c r="CN771" s="36">
        <f t="shared" si="229"/>
        <v>9.9634016728664251E-4</v>
      </c>
      <c r="CP771" s="34">
        <f t="shared" si="230"/>
        <v>1.5172692902842272E-5</v>
      </c>
      <c r="CQ771" s="31">
        <f>SUM($CP$9:CP771)*RLR</f>
        <v>119.99880439179907</v>
      </c>
      <c r="CR771" s="32"/>
      <c r="CS771" s="36">
        <f>CQ771-SUM($CU$9:CU771)</f>
        <v>0.77182810131969859</v>
      </c>
      <c r="CU771" s="31">
        <f t="shared" si="231"/>
        <v>5.8323165800117493E-3</v>
      </c>
      <c r="CV771" s="36">
        <f>SUM($CU$9:CU771)*RRF</f>
        <v>83.458883403335548</v>
      </c>
      <c r="CW771" s="33"/>
      <c r="CX771" s="36">
        <f t="shared" si="216"/>
        <v>84.230711504655247</v>
      </c>
      <c r="CY771" s="33"/>
      <c r="CZ771" s="31">
        <f t="shared" si="217"/>
        <v>8.3692574052077965E-4</v>
      </c>
      <c r="DA771" s="31">
        <f t="shared" si="218"/>
        <v>0.54027967092378892</v>
      </c>
      <c r="DB771" s="31">
        <f t="shared" si="219"/>
        <v>0.54111659666430967</v>
      </c>
      <c r="DC771" s="31">
        <f t="shared" si="220"/>
        <v>-0.23071150465524681</v>
      </c>
      <c r="DD771" s="31"/>
      <c r="DE771" s="33">
        <f t="shared" si="221"/>
        <v>0.99355813575399465</v>
      </c>
      <c r="DF771" s="33">
        <f t="shared" si="222"/>
        <v>1.0027465655316101</v>
      </c>
      <c r="DG771" s="3"/>
      <c r="DH771" s="33">
        <f t="shared" si="223"/>
        <v>0.99999003659832553</v>
      </c>
      <c r="DI771" s="93">
        <f t="shared" si="224"/>
        <v>0.99670384947834567</v>
      </c>
      <c r="DJ771" s="3">
        <f t="shared" si="225"/>
        <v>0.99674970899361304</v>
      </c>
      <c r="DL771" s="90">
        <f t="shared" si="234"/>
        <v>0</v>
      </c>
      <c r="DM771" s="91">
        <f t="shared" si="232"/>
        <v>0</v>
      </c>
      <c r="DN771" s="89">
        <f>SUM(DM$9:DM771)*RLR</f>
        <v>120</v>
      </c>
      <c r="DO771" s="90">
        <f>DN771-SUM(DP$9:DP771)</f>
        <v>0.39003492076642488</v>
      </c>
      <c r="DP771" s="89">
        <f t="shared" si="233"/>
        <v>2.9473671594440632E-3</v>
      </c>
      <c r="DQ771" s="90">
        <f>SUM(DP$9:DP771)*RRF</f>
        <v>83.726975555463497</v>
      </c>
      <c r="DS771" s="2">
        <f t="shared" si="226"/>
        <v>1.5</v>
      </c>
      <c r="DT771" s="2">
        <f t="shared" si="227"/>
        <v>0.75</v>
      </c>
    </row>
    <row r="772" spans="90:124" x14ac:dyDescent="0.25">
      <c r="CL772" s="14">
        <f t="shared" si="228"/>
        <v>7.63</v>
      </c>
      <c r="CM772" s="59">
        <f>IF('Baseline model'!$B$4="AY",0,IFERROR(P*INDEX('UWYr writing pattern'!$C$4:$C$18,MATCH('Baseline model'!$CL772,'UWYr writing pattern'!$A$4:$A$18,0)) / 25,CM771))</f>
        <v>0</v>
      </c>
      <c r="CN772" s="36">
        <f t="shared" si="229"/>
        <v>9.8139506477734292E-4</v>
      </c>
      <c r="CP772" s="34">
        <f t="shared" si="230"/>
        <v>1.4945102509299638E-5</v>
      </c>
      <c r="CQ772" s="31">
        <f>SUM($CP$9:CP772)*RLR</f>
        <v>119.99882232592208</v>
      </c>
      <c r="CR772" s="32"/>
      <c r="CS772" s="36">
        <f>CQ772-SUM($CU$9:CU772)</f>
        <v>0.76605732468280507</v>
      </c>
      <c r="CU772" s="31">
        <f t="shared" si="231"/>
        <v>5.7887107598977392E-3</v>
      </c>
      <c r="CV772" s="36">
        <f>SUM($CU$9:CU772)*RRF</f>
        <v>83.462935500867488</v>
      </c>
      <c r="CW772" s="33"/>
      <c r="CX772" s="36">
        <f t="shared" si="216"/>
        <v>84.228992825550293</v>
      </c>
      <c r="CY772" s="33"/>
      <c r="CZ772" s="31">
        <f t="shared" si="217"/>
        <v>8.2437185441296796E-4</v>
      </c>
      <c r="DA772" s="31">
        <f t="shared" si="218"/>
        <v>0.53624012727796355</v>
      </c>
      <c r="DB772" s="31">
        <f t="shared" si="219"/>
        <v>0.53706449913237653</v>
      </c>
      <c r="DC772" s="31">
        <f t="shared" si="220"/>
        <v>-0.22899282555029288</v>
      </c>
      <c r="DD772" s="31"/>
      <c r="DE772" s="33">
        <f t="shared" si="221"/>
        <v>0.99360637501032723</v>
      </c>
      <c r="DF772" s="33">
        <f t="shared" si="222"/>
        <v>1.002726105066075</v>
      </c>
      <c r="DG772" s="3"/>
      <c r="DH772" s="33">
        <f t="shared" si="223"/>
        <v>0.99999018604935064</v>
      </c>
      <c r="DI772" s="93">
        <f t="shared" si="224"/>
        <v>0.99672847813435128</v>
      </c>
      <c r="DJ772" s="3">
        <f t="shared" si="225"/>
        <v>0.99677408617616103</v>
      </c>
      <c r="DL772" s="90">
        <f t="shared" si="234"/>
        <v>0</v>
      </c>
      <c r="DM772" s="91">
        <f t="shared" si="232"/>
        <v>0</v>
      </c>
      <c r="DN772" s="89">
        <f>SUM(DM$9:DM772)*RLR</f>
        <v>120</v>
      </c>
      <c r="DO772" s="90">
        <f>DN772-SUM(DP$9:DP772)</f>
        <v>0.38710965886068038</v>
      </c>
      <c r="DP772" s="89">
        <f t="shared" si="233"/>
        <v>2.9252619057481867E-3</v>
      </c>
      <c r="DQ772" s="90">
        <f>SUM(DP$9:DP772)*RRF</f>
        <v>83.729023238797524</v>
      </c>
      <c r="DS772" s="2">
        <f t="shared" si="226"/>
        <v>1.5</v>
      </c>
      <c r="DT772" s="2">
        <f t="shared" si="227"/>
        <v>0.75</v>
      </c>
    </row>
    <row r="773" spans="90:124" x14ac:dyDescent="0.25">
      <c r="CL773" s="14">
        <f t="shared" si="228"/>
        <v>7.64</v>
      </c>
      <c r="CM773" s="59">
        <f>IF('Baseline model'!$B$4="AY",0,IFERROR(P*INDEX('UWYr writing pattern'!$C$4:$C$18,MATCH('Baseline model'!$CL773,'UWYr writing pattern'!$A$4:$A$18,0)) / 25,CM772))</f>
        <v>0</v>
      </c>
      <c r="CN773" s="36">
        <f t="shared" si="229"/>
        <v>9.6667413880568282E-4</v>
      </c>
      <c r="CP773" s="34">
        <f t="shared" si="230"/>
        <v>1.4720925971660146E-5</v>
      </c>
      <c r="CQ773" s="31">
        <f>SUM($CP$9:CP773)*RLR</f>
        <v>119.99883999103325</v>
      </c>
      <c r="CR773" s="32"/>
      <c r="CS773" s="36">
        <f>CQ773-SUM($CU$9:CU773)</f>
        <v>0.76032955985886019</v>
      </c>
      <c r="CU773" s="31">
        <f t="shared" si="231"/>
        <v>5.7454299351210386E-3</v>
      </c>
      <c r="CV773" s="36">
        <f>SUM($CU$9:CU773)*RRF</f>
        <v>83.466957301822063</v>
      </c>
      <c r="CW773" s="33"/>
      <c r="CX773" s="36">
        <f t="shared" si="216"/>
        <v>84.227286861680923</v>
      </c>
      <c r="CY773" s="33"/>
      <c r="CZ773" s="31">
        <f t="shared" si="217"/>
        <v>8.1200627659677347E-4</v>
      </c>
      <c r="DA773" s="31">
        <f t="shared" si="218"/>
        <v>0.53223069190120209</v>
      </c>
      <c r="DB773" s="31">
        <f t="shared" si="219"/>
        <v>0.53304269817779881</v>
      </c>
      <c r="DC773" s="31">
        <f t="shared" si="220"/>
        <v>-0.22728686168092338</v>
      </c>
      <c r="DD773" s="31"/>
      <c r="DE773" s="33">
        <f t="shared" si="221"/>
        <v>0.99365425359311976</v>
      </c>
      <c r="DF773" s="33">
        <f t="shared" si="222"/>
        <v>1.002705795972392</v>
      </c>
      <c r="DG773" s="3"/>
      <c r="DH773" s="33">
        <f t="shared" si="223"/>
        <v>0.99999033325861042</v>
      </c>
      <c r="DI773" s="93">
        <f t="shared" si="224"/>
        <v>0.99675292276638938</v>
      </c>
      <c r="DJ773" s="3">
        <f t="shared" si="225"/>
        <v>0.99679828052983965</v>
      </c>
      <c r="DL773" s="90">
        <f t="shared" si="234"/>
        <v>0</v>
      </c>
      <c r="DM773" s="91">
        <f t="shared" si="232"/>
        <v>0</v>
      </c>
      <c r="DN773" s="89">
        <f>SUM(DM$9:DM773)*RLR</f>
        <v>120</v>
      </c>
      <c r="DO773" s="90">
        <f>DN773-SUM(DP$9:DP773)</f>
        <v>0.38420633641922564</v>
      </c>
      <c r="DP773" s="89">
        <f t="shared" si="233"/>
        <v>2.9033224414551028E-3</v>
      </c>
      <c r="DQ773" s="90">
        <f>SUM(DP$9:DP773)*RRF</f>
        <v>83.731055564506534</v>
      </c>
      <c r="DS773" s="2">
        <f t="shared" si="226"/>
        <v>1.5</v>
      </c>
      <c r="DT773" s="2">
        <f t="shared" si="227"/>
        <v>0.75</v>
      </c>
    </row>
    <row r="774" spans="90:124" x14ac:dyDescent="0.25">
      <c r="CL774" s="14">
        <f t="shared" si="228"/>
        <v>7.65</v>
      </c>
      <c r="CM774" s="59">
        <f>IF('Baseline model'!$B$4="AY",0,IFERROR(P*INDEX('UWYr writing pattern'!$C$4:$C$18,MATCH('Baseline model'!$CL774,'UWYr writing pattern'!$A$4:$A$18,0)) / 25,CM773))</f>
        <v>0</v>
      </c>
      <c r="CN774" s="36">
        <f t="shared" si="229"/>
        <v>9.5217402672359759E-4</v>
      </c>
      <c r="CP774" s="34">
        <f t="shared" si="230"/>
        <v>1.4500112082085243E-5</v>
      </c>
      <c r="CQ774" s="31">
        <f>SUM($CP$9:CP774)*RLR</f>
        <v>119.99885739116776</v>
      </c>
      <c r="CR774" s="32"/>
      <c r="CS774" s="36">
        <f>CQ774-SUM($CU$9:CU774)</f>
        <v>0.75464448829443143</v>
      </c>
      <c r="CU774" s="31">
        <f t="shared" si="231"/>
        <v>5.7024716989414513E-3</v>
      </c>
      <c r="CV774" s="36">
        <f>SUM($CU$9:CU774)*RRF</f>
        <v>83.470949032011319</v>
      </c>
      <c r="CW774" s="33"/>
      <c r="CX774" s="36">
        <f t="shared" si="216"/>
        <v>84.22559352030575</v>
      </c>
      <c r="CY774" s="33"/>
      <c r="CZ774" s="31">
        <f t="shared" si="217"/>
        <v>7.9982618244782194E-4</v>
      </c>
      <c r="DA774" s="31">
        <f t="shared" si="218"/>
        <v>0.528251141806102</v>
      </c>
      <c r="DB774" s="31">
        <f t="shared" si="219"/>
        <v>0.52905096798854978</v>
      </c>
      <c r="DC774" s="31">
        <f t="shared" si="220"/>
        <v>-0.22559352030575042</v>
      </c>
      <c r="DD774" s="31"/>
      <c r="DE774" s="33">
        <f t="shared" si="221"/>
        <v>0.9937017741906109</v>
      </c>
      <c r="DF774" s="33">
        <f t="shared" si="222"/>
        <v>1.0026856371464969</v>
      </c>
      <c r="DG774" s="3"/>
      <c r="DH774" s="33">
        <f t="shared" si="223"/>
        <v>0.99999047825973131</v>
      </c>
      <c r="DI774" s="93">
        <f t="shared" si="224"/>
        <v>0.99677718474947696</v>
      </c>
      <c r="DJ774" s="3">
        <f t="shared" si="225"/>
        <v>0.99682229342586604</v>
      </c>
      <c r="DL774" s="90">
        <f t="shared" si="234"/>
        <v>0</v>
      </c>
      <c r="DM774" s="91">
        <f t="shared" si="232"/>
        <v>0</v>
      </c>
      <c r="DN774" s="89">
        <f>SUM(DM$9:DM774)*RLR</f>
        <v>120</v>
      </c>
      <c r="DO774" s="90">
        <f>DN774-SUM(DP$9:DP774)</f>
        <v>0.38132478889608024</v>
      </c>
      <c r="DP774" s="89">
        <f t="shared" si="233"/>
        <v>2.8815475231441924E-3</v>
      </c>
      <c r="DQ774" s="90">
        <f>SUM(DP$9:DP774)*RRF</f>
        <v>83.733072647772744</v>
      </c>
      <c r="DS774" s="2">
        <f t="shared" si="226"/>
        <v>1.5</v>
      </c>
      <c r="DT774" s="2">
        <f t="shared" si="227"/>
        <v>0.75</v>
      </c>
    </row>
    <row r="775" spans="90:124" x14ac:dyDescent="0.25">
      <c r="CL775" s="14">
        <f t="shared" si="228"/>
        <v>7.66</v>
      </c>
      <c r="CM775" s="59">
        <f>IF('Baseline model'!$B$4="AY",0,IFERROR(P*INDEX('UWYr writing pattern'!$C$4:$C$18,MATCH('Baseline model'!$CL775,'UWYr writing pattern'!$A$4:$A$18,0)) / 25,CM774))</f>
        <v>0</v>
      </c>
      <c r="CN775" s="36">
        <f t="shared" si="229"/>
        <v>9.3789141632274358E-4</v>
      </c>
      <c r="CP775" s="34">
        <f t="shared" si="230"/>
        <v>1.4282610400853965E-5</v>
      </c>
      <c r="CQ775" s="31">
        <f>SUM($CP$9:CP775)*RLR</f>
        <v>119.99887453030023</v>
      </c>
      <c r="CR775" s="32"/>
      <c r="CS775" s="36">
        <f>CQ775-SUM($CU$9:CU775)</f>
        <v>0.74900179376469112</v>
      </c>
      <c r="CU775" s="31">
        <f t="shared" si="231"/>
        <v>5.6598336622082357E-3</v>
      </c>
      <c r="CV775" s="36">
        <f>SUM($CU$9:CU775)*RRF</f>
        <v>83.474910915574867</v>
      </c>
      <c r="CW775" s="33"/>
      <c r="CX775" s="36">
        <f t="shared" si="216"/>
        <v>84.223912709339558</v>
      </c>
      <c r="CY775" s="33"/>
      <c r="CZ775" s="31">
        <f t="shared" si="217"/>
        <v>7.8782878971110453E-4</v>
      </c>
      <c r="DA775" s="31">
        <f t="shared" si="218"/>
        <v>0.52430125563528374</v>
      </c>
      <c r="DB775" s="31">
        <f t="shared" si="219"/>
        <v>0.5250890844249948</v>
      </c>
      <c r="DC775" s="31">
        <f t="shared" si="220"/>
        <v>-0.22391270933955809</v>
      </c>
      <c r="DD775" s="31"/>
      <c r="DE775" s="33">
        <f t="shared" si="221"/>
        <v>0.99374893947112941</v>
      </c>
      <c r="DF775" s="33">
        <f t="shared" si="222"/>
        <v>1.0026656274921375</v>
      </c>
      <c r="DG775" s="3"/>
      <c r="DH775" s="33">
        <f t="shared" si="223"/>
        <v>0.99999062108583525</v>
      </c>
      <c r="DI775" s="93">
        <f t="shared" si="224"/>
        <v>0.9968012654483569</v>
      </c>
      <c r="DJ775" s="3">
        <f t="shared" si="225"/>
        <v>0.99684612622517188</v>
      </c>
      <c r="DL775" s="90">
        <f t="shared" si="234"/>
        <v>0</v>
      </c>
      <c r="DM775" s="91">
        <f t="shared" si="232"/>
        <v>0</v>
      </c>
      <c r="DN775" s="89">
        <f>SUM(DM$9:DM775)*RLR</f>
        <v>120</v>
      </c>
      <c r="DO775" s="90">
        <f>DN775-SUM(DP$9:DP775)</f>
        <v>0.37846485297936283</v>
      </c>
      <c r="DP775" s="89">
        <f t="shared" si="233"/>
        <v>2.8599359167206019E-3</v>
      </c>
      <c r="DQ775" s="90">
        <f>SUM(DP$9:DP775)*RRF</f>
        <v>83.735074602914437</v>
      </c>
      <c r="DS775" s="2">
        <f t="shared" si="226"/>
        <v>1.5</v>
      </c>
      <c r="DT775" s="2">
        <f t="shared" si="227"/>
        <v>0.75</v>
      </c>
    </row>
    <row r="776" spans="90:124" x14ac:dyDescent="0.25">
      <c r="CL776" s="14">
        <f t="shared" si="228"/>
        <v>7.67</v>
      </c>
      <c r="CM776" s="59">
        <f>IF('Baseline model'!$B$4="AY",0,IFERROR(P*INDEX('UWYr writing pattern'!$C$4:$C$18,MATCH('Baseline model'!$CL776,'UWYr writing pattern'!$A$4:$A$18,0)) / 25,CM775))</f>
        <v>0</v>
      </c>
      <c r="CN776" s="36">
        <f t="shared" si="229"/>
        <v>9.238230450779024E-4</v>
      </c>
      <c r="CP776" s="34">
        <f t="shared" si="230"/>
        <v>1.4068371244841155E-5</v>
      </c>
      <c r="CQ776" s="31">
        <f>SUM($CP$9:CP776)*RLR</f>
        <v>119.99889141234573</v>
      </c>
      <c r="CR776" s="32"/>
      <c r="CS776" s="36">
        <f>CQ776-SUM($CU$9:CU776)</f>
        <v>0.7434011623569603</v>
      </c>
      <c r="CU776" s="31">
        <f t="shared" si="231"/>
        <v>5.6175134532351831E-3</v>
      </c>
      <c r="CV776" s="36">
        <f>SUM($CU$9:CU776)*RRF</f>
        <v>83.478843174992136</v>
      </c>
      <c r="CW776" s="33"/>
      <c r="CX776" s="36">
        <f t="shared" si="216"/>
        <v>84.222244337349096</v>
      </c>
      <c r="CY776" s="33"/>
      <c r="CZ776" s="31">
        <f t="shared" si="217"/>
        <v>7.7601135786543787E-4</v>
      </c>
      <c r="DA776" s="31">
        <f t="shared" si="218"/>
        <v>0.52038081364987221</v>
      </c>
      <c r="DB776" s="31">
        <f t="shared" si="219"/>
        <v>0.52115682500773763</v>
      </c>
      <c r="DC776" s="31">
        <f t="shared" si="220"/>
        <v>-0.2222443373490961</v>
      </c>
      <c r="DD776" s="31"/>
      <c r="DE776" s="33">
        <f t="shared" si="221"/>
        <v>0.99379575208323967</v>
      </c>
      <c r="DF776" s="33">
        <f t="shared" si="222"/>
        <v>1.0026457659208226</v>
      </c>
      <c r="DG776" s="3"/>
      <c r="DH776" s="33">
        <f t="shared" si="223"/>
        <v>0.99999076176954771</v>
      </c>
      <c r="DI776" s="93">
        <f t="shared" si="224"/>
        <v>0.99682516621757489</v>
      </c>
      <c r="DJ776" s="3">
        <f t="shared" si="225"/>
        <v>0.99686978027848316</v>
      </c>
      <c r="DL776" s="90">
        <f t="shared" si="234"/>
        <v>0</v>
      </c>
      <c r="DM776" s="91">
        <f t="shared" si="232"/>
        <v>0</v>
      </c>
      <c r="DN776" s="89">
        <f>SUM(DM$9:DM776)*RLR</f>
        <v>120</v>
      </c>
      <c r="DO776" s="90">
        <f>DN776-SUM(DP$9:DP776)</f>
        <v>0.37562636658201143</v>
      </c>
      <c r="DP776" s="89">
        <f t="shared" si="233"/>
        <v>2.8384863973452213E-3</v>
      </c>
      <c r="DQ776" s="90">
        <f>SUM(DP$9:DP776)*RRF</f>
        <v>83.737061543392585</v>
      </c>
      <c r="DS776" s="2">
        <f t="shared" si="226"/>
        <v>1.5</v>
      </c>
      <c r="DT776" s="2">
        <f t="shared" si="227"/>
        <v>0.75</v>
      </c>
    </row>
    <row r="777" spans="90:124" x14ac:dyDescent="0.25">
      <c r="CL777" s="14">
        <f t="shared" si="228"/>
        <v>7.68</v>
      </c>
      <c r="CM777" s="59">
        <f>IF('Baseline model'!$B$4="AY",0,IFERROR(P*INDEX('UWYr writing pattern'!$C$4:$C$18,MATCH('Baseline model'!$CL777,'UWYr writing pattern'!$A$4:$A$18,0)) / 25,CM776))</f>
        <v>0</v>
      </c>
      <c r="CN777" s="36">
        <f t="shared" si="229"/>
        <v>9.0996569940173389E-4</v>
      </c>
      <c r="CP777" s="34">
        <f t="shared" si="230"/>
        <v>1.3857345676168538E-5</v>
      </c>
      <c r="CQ777" s="31">
        <f>SUM($CP$9:CP777)*RLR</f>
        <v>119.99890804116053</v>
      </c>
      <c r="CR777" s="32"/>
      <c r="CS777" s="36">
        <f>CQ777-SUM($CU$9:CU777)</f>
        <v>0.73784228245408201</v>
      </c>
      <c r="CU777" s="31">
        <f t="shared" si="231"/>
        <v>5.5755087176772022E-3</v>
      </c>
      <c r="CV777" s="36">
        <f>SUM($CU$9:CU777)*RRF</f>
        <v>83.482746031094507</v>
      </c>
      <c r="CW777" s="33"/>
      <c r="CX777" s="36">
        <f t="shared" ref="CX777:CX840" si="235">CS777+CV777</f>
        <v>84.220588313548589</v>
      </c>
      <c r="CY777" s="33"/>
      <c r="CZ777" s="31">
        <f t="shared" ref="CZ777:CZ840" si="236" xml:space="preserve"> CN777*RLR*RRF</f>
        <v>7.6437118749745638E-4</v>
      </c>
      <c r="DA777" s="31">
        <f t="shared" ref="DA777:DA840" si="237">CS777*RRF</f>
        <v>0.51648959771785741</v>
      </c>
      <c r="DB777" s="31">
        <f t="shared" ref="DB777:DB840" si="238">CZ777+DA777</f>
        <v>0.51725396890535491</v>
      </c>
      <c r="DC777" s="31">
        <f t="shared" ref="DC777:DC840" si="239">P*RLR*RRF - CX777</f>
        <v>-0.2205883135485891</v>
      </c>
      <c r="DD777" s="31"/>
      <c r="DE777" s="33">
        <f t="shared" ref="DE777:DE840" si="240">CV777/(P*RLR*RRF)</f>
        <v>0.99384221465588696</v>
      </c>
      <c r="DF777" s="33">
        <f t="shared" ref="DF777:DF840" si="241">CX777/(P*RLR*RRF)</f>
        <v>1.0026260513517689</v>
      </c>
      <c r="DG777" s="3"/>
      <c r="DH777" s="33">
        <f t="shared" ref="DH777:DH840" si="242">CQ777/(P*RLR)</f>
        <v>0.99999090034300442</v>
      </c>
      <c r="DI777" s="93">
        <f t="shared" ref="DI777:DI840" si="243">(1-EXP(-CL777*kp))</f>
        <v>0.99684888840155561</v>
      </c>
      <c r="DJ777" s="3">
        <f t="shared" ref="DJ777:DJ840" si="244">DQ777/(P*RLR*RRF)</f>
        <v>0.99689325692639452</v>
      </c>
      <c r="DL777" s="90">
        <f t="shared" si="234"/>
        <v>0</v>
      </c>
      <c r="DM777" s="91">
        <f t="shared" si="232"/>
        <v>0</v>
      </c>
      <c r="DN777" s="89">
        <f>SUM(DM$9:DM777)*RLR</f>
        <v>120</v>
      </c>
      <c r="DO777" s="90">
        <f>DN777-SUM(DP$9:DP777)</f>
        <v>0.37280916883264581</v>
      </c>
      <c r="DP777" s="89">
        <f t="shared" si="233"/>
        <v>2.8171977493650856E-3</v>
      </c>
      <c r="DQ777" s="90">
        <f>SUM(DP$9:DP777)*RRF</f>
        <v>83.739033581817139</v>
      </c>
      <c r="DS777" s="2">
        <f t="shared" ref="DS777:DS840" si="245">ker</f>
        <v>1.5</v>
      </c>
      <c r="DT777" s="2">
        <f t="shared" ref="DT777:DT840" si="246">kp</f>
        <v>0.75</v>
      </c>
    </row>
    <row r="778" spans="90:124" x14ac:dyDescent="0.25">
      <c r="CL778" s="14">
        <f t="shared" ref="CL778:CL841" si="247">ROUND(CL777+delt.t,3)</f>
        <v>7.69</v>
      </c>
      <c r="CM778" s="59">
        <f>IF('Baseline model'!$B$4="AY",0,IFERROR(P*INDEX('UWYr writing pattern'!$C$4:$C$18,MATCH('Baseline model'!$CL778,'UWYr writing pattern'!$A$4:$A$18,0)) / 25,CM777))</f>
        <v>0</v>
      </c>
      <c r="CN778" s="36">
        <f t="shared" ref="CN778:CN841" si="248">CN777-CP778+CM778</f>
        <v>8.9631621391070791E-4</v>
      </c>
      <c r="CP778" s="34">
        <f t="shared" ref="CP778:CP841" si="249">CN777*ker*delt.t</f>
        <v>1.3649485491026008E-5</v>
      </c>
      <c r="CQ778" s="31">
        <f>SUM($CP$9:CP778)*RLR</f>
        <v>119.99892442054313</v>
      </c>
      <c r="CR778" s="32"/>
      <c r="CS778" s="36">
        <f>CQ778-SUM($CU$9:CU778)</f>
        <v>0.73232484471827775</v>
      </c>
      <c r="CU778" s="31">
        <f t="shared" ref="CU778:CU841" si="250">CS777*kp*delt.t</f>
        <v>5.5338171184056151E-3</v>
      </c>
      <c r="CV778" s="36">
        <f>SUM($CU$9:CU778)*RRF</f>
        <v>83.486619703077395</v>
      </c>
      <c r="CW778" s="33"/>
      <c r="CX778" s="36">
        <f t="shared" si="235"/>
        <v>84.218944547795672</v>
      </c>
      <c r="CY778" s="33"/>
      <c r="CZ778" s="31">
        <f t="shared" si="236"/>
        <v>7.5290561968499462E-4</v>
      </c>
      <c r="DA778" s="31">
        <f t="shared" si="237"/>
        <v>0.51262739130279444</v>
      </c>
      <c r="DB778" s="31">
        <f t="shared" si="238"/>
        <v>0.51338029692247944</v>
      </c>
      <c r="DC778" s="31">
        <f t="shared" si="239"/>
        <v>-0.21894454779567241</v>
      </c>
      <c r="DD778" s="31"/>
      <c r="DE778" s="33">
        <f t="shared" si="240"/>
        <v>0.99388832979854036</v>
      </c>
      <c r="DF778" s="33">
        <f t="shared" si="241"/>
        <v>1.0026064827118533</v>
      </c>
      <c r="DG778" s="3"/>
      <c r="DH778" s="33">
        <f t="shared" si="242"/>
        <v>0.99999103683785939</v>
      </c>
      <c r="DI778" s="93">
        <f t="shared" si="243"/>
        <v>0.9968724333346779</v>
      </c>
      <c r="DJ778" s="3">
        <f t="shared" si="244"/>
        <v>0.99691655749944663</v>
      </c>
      <c r="DL778" s="90">
        <f t="shared" si="234"/>
        <v>0</v>
      </c>
      <c r="DM778" s="91">
        <f t="shared" ref="DM778:DM841" si="251">DL777*P*delt.t</f>
        <v>0</v>
      </c>
      <c r="DN778" s="89">
        <f>SUM(DM$9:DM778)*RLR</f>
        <v>120</v>
      </c>
      <c r="DO778" s="90">
        <f>DN778-SUM(DP$9:DP778)</f>
        <v>0.37001310006640153</v>
      </c>
      <c r="DP778" s="89">
        <f t="shared" ref="DP778:DP841" si="252">DO777*kp*delt.t</f>
        <v>2.7960687662448437E-3</v>
      </c>
      <c r="DQ778" s="90">
        <f>SUM(DP$9:DP778)*RRF</f>
        <v>83.740990829953518</v>
      </c>
      <c r="DS778" s="2">
        <f t="shared" si="245"/>
        <v>1.5</v>
      </c>
      <c r="DT778" s="2">
        <f t="shared" si="246"/>
        <v>0.75</v>
      </c>
    </row>
    <row r="779" spans="90:124" x14ac:dyDescent="0.25">
      <c r="CL779" s="14">
        <f t="shared" si="247"/>
        <v>7.7</v>
      </c>
      <c r="CM779" s="59">
        <f>IF('Baseline model'!$B$4="AY",0,IFERROR(P*INDEX('UWYr writing pattern'!$C$4:$C$18,MATCH('Baseline model'!$CL779,'UWYr writing pattern'!$A$4:$A$18,0)) / 25,CM778))</f>
        <v>0</v>
      </c>
      <c r="CN779" s="36">
        <f t="shared" si="248"/>
        <v>8.8287147070204735E-4</v>
      </c>
      <c r="CP779" s="34">
        <f t="shared" si="249"/>
        <v>1.3444743208660618E-5</v>
      </c>
      <c r="CQ779" s="31">
        <f>SUM($CP$9:CP779)*RLR</f>
        <v>119.99894055423498</v>
      </c>
      <c r="CR779" s="32"/>
      <c r="CS779" s="36">
        <f>CQ779-SUM($CU$9:CU779)</f>
        <v>0.72684854207473393</v>
      </c>
      <c r="CU779" s="31">
        <f t="shared" si="250"/>
        <v>5.4924363353870834E-3</v>
      </c>
      <c r="CV779" s="36">
        <f>SUM($CU$9:CU779)*RRF</f>
        <v>83.490464408512167</v>
      </c>
      <c r="CW779" s="33"/>
      <c r="CX779" s="36">
        <f t="shared" si="235"/>
        <v>84.217312950586901</v>
      </c>
      <c r="CY779" s="33"/>
      <c r="CZ779" s="31">
        <f t="shared" si="236"/>
        <v>7.4161203538971969E-4</v>
      </c>
      <c r="DA779" s="31">
        <f t="shared" si="237"/>
        <v>0.50879397945231375</v>
      </c>
      <c r="DB779" s="31">
        <f t="shared" si="238"/>
        <v>0.50953559148770344</v>
      </c>
      <c r="DC779" s="31">
        <f t="shared" si="239"/>
        <v>-0.21731295058690137</v>
      </c>
      <c r="DD779" s="31"/>
      <c r="DE779" s="33">
        <f t="shared" si="240"/>
        <v>0.99393410010133532</v>
      </c>
      <c r="DF779" s="33">
        <f t="shared" si="241"/>
        <v>1.0025870589355583</v>
      </c>
      <c r="DG779" s="3"/>
      <c r="DH779" s="33">
        <f t="shared" si="242"/>
        <v>0.99999117128529147</v>
      </c>
      <c r="DI779" s="93">
        <f t="shared" si="243"/>
        <v>0.99689580234135067</v>
      </c>
      <c r="DJ779" s="3">
        <f t="shared" si="244"/>
        <v>0.99693968331820082</v>
      </c>
      <c r="DL779" s="90">
        <f t="shared" ref="DL779:DL842" si="253">DL778-DM779+CM779</f>
        <v>0</v>
      </c>
      <c r="DM779" s="91">
        <f t="shared" si="251"/>
        <v>0</v>
      </c>
      <c r="DN779" s="89">
        <f>SUM(DM$9:DM779)*RLR</f>
        <v>120</v>
      </c>
      <c r="DO779" s="90">
        <f>DN779-SUM(DP$9:DP779)</f>
        <v>0.36723800181590605</v>
      </c>
      <c r="DP779" s="89">
        <f t="shared" si="252"/>
        <v>2.7750982504980114E-3</v>
      </c>
      <c r="DQ779" s="90">
        <f>SUM(DP$9:DP779)*RRF</f>
        <v>83.742933398728866</v>
      </c>
      <c r="DS779" s="2">
        <f t="shared" si="245"/>
        <v>1.5</v>
      </c>
      <c r="DT779" s="2">
        <f t="shared" si="246"/>
        <v>0.75</v>
      </c>
    </row>
    <row r="780" spans="90:124" x14ac:dyDescent="0.25">
      <c r="CL780" s="14">
        <f t="shared" si="247"/>
        <v>7.71</v>
      </c>
      <c r="CM780" s="59">
        <f>IF('Baseline model'!$B$4="AY",0,IFERROR(P*INDEX('UWYr writing pattern'!$C$4:$C$18,MATCH('Baseline model'!$CL780,'UWYr writing pattern'!$A$4:$A$18,0)) / 25,CM779))</f>
        <v>0</v>
      </c>
      <c r="CN780" s="36">
        <f t="shared" si="248"/>
        <v>8.6962839864151661E-4</v>
      </c>
      <c r="CP780" s="34">
        <f t="shared" si="249"/>
        <v>1.3243072060530711E-5</v>
      </c>
      <c r="CQ780" s="31">
        <f>SUM($CP$9:CP780)*RLR</f>
        <v>119.99895644592145</v>
      </c>
      <c r="CR780" s="32"/>
      <c r="CS780" s="36">
        <f>CQ780-SUM($CU$9:CU780)</f>
        <v>0.72141306969564312</v>
      </c>
      <c r="CU780" s="31">
        <f t="shared" si="250"/>
        <v>5.4513640655605043E-3</v>
      </c>
      <c r="CV780" s="36">
        <f>SUM($CU$9:CU780)*RRF</f>
        <v>83.494280363358058</v>
      </c>
      <c r="CW780" s="33"/>
      <c r="CX780" s="36">
        <f t="shared" si="235"/>
        <v>84.215693433053701</v>
      </c>
      <c r="CY780" s="33"/>
      <c r="CZ780" s="31">
        <f t="shared" si="236"/>
        <v>7.3048785485887383E-4</v>
      </c>
      <c r="DA780" s="31">
        <f t="shared" si="237"/>
        <v>0.50498914878695011</v>
      </c>
      <c r="DB780" s="31">
        <f t="shared" si="238"/>
        <v>0.50571963664180897</v>
      </c>
      <c r="DC780" s="31">
        <f t="shared" si="239"/>
        <v>-0.21569343305370126</v>
      </c>
      <c r="DD780" s="31"/>
      <c r="DE780" s="33">
        <f t="shared" si="240"/>
        <v>0.99397952813521495</v>
      </c>
      <c r="DF780" s="33">
        <f t="shared" si="241"/>
        <v>1.002567778964925</v>
      </c>
      <c r="DG780" s="3"/>
      <c r="DH780" s="33">
        <f t="shared" si="242"/>
        <v>0.99999130371601208</v>
      </c>
      <c r="DI780" s="93">
        <f t="shared" si="243"/>
        <v>0.99691899673608664</v>
      </c>
      <c r="DJ780" s="3">
        <f t="shared" si="244"/>
        <v>0.99696263569331423</v>
      </c>
      <c r="DL780" s="90">
        <f t="shared" si="253"/>
        <v>0</v>
      </c>
      <c r="DM780" s="91">
        <f t="shared" si="251"/>
        <v>0</v>
      </c>
      <c r="DN780" s="89">
        <f>SUM(DM$9:DM780)*RLR</f>
        <v>120</v>
      </c>
      <c r="DO780" s="90">
        <f>DN780-SUM(DP$9:DP780)</f>
        <v>0.3644837168022832</v>
      </c>
      <c r="DP780" s="89">
        <f t="shared" si="252"/>
        <v>2.7542850136192953E-3</v>
      </c>
      <c r="DQ780" s="90">
        <f>SUM(DP$9:DP780)*RRF</f>
        <v>83.744861398238399</v>
      </c>
      <c r="DS780" s="2">
        <f t="shared" si="245"/>
        <v>1.5</v>
      </c>
      <c r="DT780" s="2">
        <f t="shared" si="246"/>
        <v>0.75</v>
      </c>
    </row>
    <row r="781" spans="90:124" x14ac:dyDescent="0.25">
      <c r="CL781" s="14">
        <f t="shared" si="247"/>
        <v>7.72</v>
      </c>
      <c r="CM781" s="59">
        <f>IF('Baseline model'!$B$4="AY",0,IFERROR(P*INDEX('UWYr writing pattern'!$C$4:$C$18,MATCH('Baseline model'!$CL781,'UWYr writing pattern'!$A$4:$A$18,0)) / 25,CM780))</f>
        <v>0</v>
      </c>
      <c r="CN781" s="36">
        <f t="shared" si="248"/>
        <v>8.5658397266189391E-4</v>
      </c>
      <c r="CP781" s="34">
        <f t="shared" si="249"/>
        <v>1.304442597962275E-5</v>
      </c>
      <c r="CQ781" s="31">
        <f>SUM($CP$9:CP781)*RLR</f>
        <v>119.99897209923263</v>
      </c>
      <c r="CR781" s="32"/>
      <c r="CS781" s="36">
        <f>CQ781-SUM($CU$9:CU781)</f>
        <v>0.71601812498410311</v>
      </c>
      <c r="CU781" s="31">
        <f t="shared" si="250"/>
        <v>5.4105980227173237E-3</v>
      </c>
      <c r="CV781" s="36">
        <f>SUM($CU$9:CU781)*RRF</f>
        <v>83.498067781973958</v>
      </c>
      <c r="CW781" s="33"/>
      <c r="CX781" s="36">
        <f t="shared" si="235"/>
        <v>84.214085906958061</v>
      </c>
      <c r="CY781" s="33"/>
      <c r="CZ781" s="31">
        <f t="shared" si="236"/>
        <v>7.1953053703599089E-4</v>
      </c>
      <c r="DA781" s="31">
        <f t="shared" si="237"/>
        <v>0.50121268748887216</v>
      </c>
      <c r="DB781" s="31">
        <f t="shared" si="238"/>
        <v>0.50193221802590815</v>
      </c>
      <c r="DC781" s="31">
        <f t="shared" si="239"/>
        <v>-0.2140859069580614</v>
      </c>
      <c r="DD781" s="31"/>
      <c r="DE781" s="33">
        <f t="shared" si="240"/>
        <v>0.99402461645207096</v>
      </c>
      <c r="DF781" s="33">
        <f t="shared" si="241"/>
        <v>1.0025486417495006</v>
      </c>
      <c r="DG781" s="3"/>
      <c r="DH781" s="33">
        <f t="shared" si="242"/>
        <v>0.99999143416027192</v>
      </c>
      <c r="DI781" s="93">
        <f t="shared" si="243"/>
        <v>0.99694201782357672</v>
      </c>
      <c r="DJ781" s="3">
        <f t="shared" si="244"/>
        <v>0.9969854159256144</v>
      </c>
      <c r="DL781" s="90">
        <f t="shared" si="253"/>
        <v>0</v>
      </c>
      <c r="DM781" s="91">
        <f t="shared" si="251"/>
        <v>0</v>
      </c>
      <c r="DN781" s="89">
        <f>SUM(DM$9:DM781)*RLR</f>
        <v>120</v>
      </c>
      <c r="DO781" s="90">
        <f>DN781-SUM(DP$9:DP781)</f>
        <v>0.36175008892627147</v>
      </c>
      <c r="DP781" s="89">
        <f t="shared" si="252"/>
        <v>2.7336278760171241E-3</v>
      </c>
      <c r="DQ781" s="90">
        <f>SUM(DP$9:DP781)*RRF</f>
        <v>83.74677493775161</v>
      </c>
      <c r="DS781" s="2">
        <f t="shared" si="245"/>
        <v>1.5</v>
      </c>
      <c r="DT781" s="2">
        <f t="shared" si="246"/>
        <v>0.75</v>
      </c>
    </row>
    <row r="782" spans="90:124" x14ac:dyDescent="0.25">
      <c r="CL782" s="14">
        <f t="shared" si="247"/>
        <v>7.73</v>
      </c>
      <c r="CM782" s="59">
        <f>IF('Baseline model'!$B$4="AY",0,IFERROR(P*INDEX('UWYr writing pattern'!$C$4:$C$18,MATCH('Baseline model'!$CL782,'UWYr writing pattern'!$A$4:$A$18,0)) / 25,CM781))</f>
        <v>0</v>
      </c>
      <c r="CN782" s="36">
        <f t="shared" si="248"/>
        <v>8.4373521307196553E-4</v>
      </c>
      <c r="CP782" s="34">
        <f t="shared" si="249"/>
        <v>1.2848759589928409E-5</v>
      </c>
      <c r="CQ782" s="31">
        <f>SUM($CP$9:CP782)*RLR</f>
        <v>119.99898751774414</v>
      </c>
      <c r="CR782" s="32"/>
      <c r="CS782" s="36">
        <f>CQ782-SUM($CU$9:CU782)</f>
        <v>0.71066340755822921</v>
      </c>
      <c r="CU782" s="31">
        <f t="shared" si="250"/>
        <v>5.3701359373807735E-3</v>
      </c>
      <c r="CV782" s="36">
        <f>SUM($CU$9:CU782)*RRF</f>
        <v>83.501826877130128</v>
      </c>
      <c r="CW782" s="33"/>
      <c r="CX782" s="36">
        <f t="shared" si="235"/>
        <v>84.212490284688357</v>
      </c>
      <c r="CY782" s="33"/>
      <c r="CZ782" s="31">
        <f t="shared" si="236"/>
        <v>7.0873757898045101E-4</v>
      </c>
      <c r="DA782" s="31">
        <f t="shared" si="237"/>
        <v>0.49746438529076042</v>
      </c>
      <c r="DB782" s="31">
        <f t="shared" si="238"/>
        <v>0.49817312286974086</v>
      </c>
      <c r="DC782" s="31">
        <f t="shared" si="239"/>
        <v>-0.21249028468835718</v>
      </c>
      <c r="DD782" s="31"/>
      <c r="DE782" s="33">
        <f t="shared" si="240"/>
        <v>0.99406936758488251</v>
      </c>
      <c r="DF782" s="33">
        <f t="shared" si="241"/>
        <v>1.00252964624629</v>
      </c>
      <c r="DG782" s="3"/>
      <c r="DH782" s="33">
        <f t="shared" si="242"/>
        <v>0.99999156264786782</v>
      </c>
      <c r="DI782" s="93">
        <f t="shared" si="243"/>
        <v>0.99696486689876296</v>
      </c>
      <c r="DJ782" s="3">
        <f t="shared" si="244"/>
        <v>0.99700802530617216</v>
      </c>
      <c r="DL782" s="90">
        <f t="shared" si="253"/>
        <v>0</v>
      </c>
      <c r="DM782" s="91">
        <f t="shared" si="251"/>
        <v>0</v>
      </c>
      <c r="DN782" s="89">
        <f>SUM(DM$9:DM782)*RLR</f>
        <v>120</v>
      </c>
      <c r="DO782" s="90">
        <f>DN782-SUM(DP$9:DP782)</f>
        <v>0.35903696325932799</v>
      </c>
      <c r="DP782" s="89">
        <f t="shared" si="252"/>
        <v>2.7131256669470361E-3</v>
      </c>
      <c r="DQ782" s="90">
        <f>SUM(DP$9:DP782)*RRF</f>
        <v>83.748674125718466</v>
      </c>
      <c r="DS782" s="2">
        <f t="shared" si="245"/>
        <v>1.5</v>
      </c>
      <c r="DT782" s="2">
        <f t="shared" si="246"/>
        <v>0.75</v>
      </c>
    </row>
    <row r="783" spans="90:124" x14ac:dyDescent="0.25">
      <c r="CL783" s="14">
        <f t="shared" si="247"/>
        <v>7.74</v>
      </c>
      <c r="CM783" s="59">
        <f>IF('Baseline model'!$B$4="AY",0,IFERROR(P*INDEX('UWYr writing pattern'!$C$4:$C$18,MATCH('Baseline model'!$CL783,'UWYr writing pattern'!$A$4:$A$18,0)) / 25,CM782))</f>
        <v>0</v>
      </c>
      <c r="CN783" s="36">
        <f t="shared" si="248"/>
        <v>8.3107918487588606E-4</v>
      </c>
      <c r="CP783" s="34">
        <f t="shared" si="249"/>
        <v>1.2656028196079485E-5</v>
      </c>
      <c r="CQ783" s="31">
        <f>SUM($CP$9:CP783)*RLR</f>
        <v>119.99900270497797</v>
      </c>
      <c r="CR783" s="32"/>
      <c r="CS783" s="36">
        <f>CQ783-SUM($CU$9:CU783)</f>
        <v>0.70534861923536596</v>
      </c>
      <c r="CU783" s="31">
        <f t="shared" si="250"/>
        <v>5.3299755566867191E-3</v>
      </c>
      <c r="CV783" s="36">
        <f>SUM($CU$9:CU783)*RRF</f>
        <v>83.50555786001982</v>
      </c>
      <c r="CW783" s="33"/>
      <c r="CX783" s="36">
        <f t="shared" si="235"/>
        <v>84.210906479255186</v>
      </c>
      <c r="CY783" s="33"/>
      <c r="CZ783" s="31">
        <f t="shared" si="236"/>
        <v>6.9810651529574432E-4</v>
      </c>
      <c r="DA783" s="31">
        <f t="shared" si="237"/>
        <v>0.49374403346475615</v>
      </c>
      <c r="DB783" s="31">
        <f t="shared" si="238"/>
        <v>0.49444213998005188</v>
      </c>
      <c r="DC783" s="31">
        <f t="shared" si="239"/>
        <v>-0.21090647925518624</v>
      </c>
      <c r="DD783" s="31"/>
      <c r="DE783" s="33">
        <f t="shared" si="240"/>
        <v>0.994113784047855</v>
      </c>
      <c r="DF783" s="33">
        <f t="shared" si="241"/>
        <v>1.0025107914197047</v>
      </c>
      <c r="DG783" s="3"/>
      <c r="DH783" s="33">
        <f t="shared" si="242"/>
        <v>0.99999168920814974</v>
      </c>
      <c r="DI783" s="93">
        <f t="shared" si="243"/>
        <v>0.99698754524691202</v>
      </c>
      <c r="DJ783" s="3">
        <f t="shared" si="244"/>
        <v>0.99703046511637594</v>
      </c>
      <c r="DL783" s="90">
        <f t="shared" si="253"/>
        <v>0</v>
      </c>
      <c r="DM783" s="91">
        <f t="shared" si="251"/>
        <v>0</v>
      </c>
      <c r="DN783" s="89">
        <f>SUM(DM$9:DM783)*RLR</f>
        <v>120</v>
      </c>
      <c r="DO783" s="90">
        <f>DN783-SUM(DP$9:DP783)</f>
        <v>0.35634418603488882</v>
      </c>
      <c r="DP783" s="89">
        <f t="shared" si="252"/>
        <v>2.6927772244449599E-3</v>
      </c>
      <c r="DQ783" s="90">
        <f>SUM(DP$9:DP783)*RRF</f>
        <v>83.750559069775576</v>
      </c>
      <c r="DS783" s="2">
        <f t="shared" si="245"/>
        <v>1.5</v>
      </c>
      <c r="DT783" s="2">
        <f t="shared" si="246"/>
        <v>0.75</v>
      </c>
    </row>
    <row r="784" spans="90:124" x14ac:dyDescent="0.25">
      <c r="CL784" s="14">
        <f t="shared" si="247"/>
        <v>7.75</v>
      </c>
      <c r="CM784" s="59">
        <f>IF('Baseline model'!$B$4="AY",0,IFERROR(P*INDEX('UWYr writing pattern'!$C$4:$C$18,MATCH('Baseline model'!$CL784,'UWYr writing pattern'!$A$4:$A$18,0)) / 25,CM783))</f>
        <v>0</v>
      </c>
      <c r="CN784" s="36">
        <f t="shared" si="248"/>
        <v>8.1861299710274773E-4</v>
      </c>
      <c r="CP784" s="34">
        <f t="shared" si="249"/>
        <v>1.2466187773138291E-5</v>
      </c>
      <c r="CQ784" s="31">
        <f>SUM($CP$9:CP784)*RLR</f>
        <v>119.9990176644033</v>
      </c>
      <c r="CR784" s="32"/>
      <c r="CS784" s="36">
        <f>CQ784-SUM($CU$9:CU784)</f>
        <v>0.70007346401642678</v>
      </c>
      <c r="CU784" s="31">
        <f t="shared" si="250"/>
        <v>5.2901146442652447E-3</v>
      </c>
      <c r="CV784" s="36">
        <f>SUM($CU$9:CU784)*RRF</f>
        <v>83.509260940270806</v>
      </c>
      <c r="CW784" s="33"/>
      <c r="CX784" s="36">
        <f t="shared" si="235"/>
        <v>84.209334404287233</v>
      </c>
      <c r="CY784" s="33"/>
      <c r="CZ784" s="31">
        <f t="shared" si="236"/>
        <v>6.876349175663081E-4</v>
      </c>
      <c r="DA784" s="31">
        <f t="shared" si="237"/>
        <v>0.49005142481149871</v>
      </c>
      <c r="DB784" s="31">
        <f t="shared" si="238"/>
        <v>0.49073905972906501</v>
      </c>
      <c r="DC784" s="31">
        <f t="shared" si="239"/>
        <v>-0.20933440428723316</v>
      </c>
      <c r="DD784" s="31"/>
      <c r="DE784" s="33">
        <f t="shared" si="240"/>
        <v>0.99415786833655717</v>
      </c>
      <c r="DF784" s="33">
        <f t="shared" si="241"/>
        <v>1.0024920762415146</v>
      </c>
      <c r="DG784" s="3"/>
      <c r="DH784" s="33">
        <f t="shared" si="242"/>
        <v>0.99999181387002745</v>
      </c>
      <c r="DI784" s="93">
        <f t="shared" si="243"/>
        <v>0.99701005414368693</v>
      </c>
      <c r="DJ784" s="3">
        <f t="shared" si="244"/>
        <v>0.99705273662800309</v>
      </c>
      <c r="DL784" s="90">
        <f t="shared" si="253"/>
        <v>0</v>
      </c>
      <c r="DM784" s="91">
        <f t="shared" si="251"/>
        <v>0</v>
      </c>
      <c r="DN784" s="89">
        <f>SUM(DM$9:DM784)*RLR</f>
        <v>120</v>
      </c>
      <c r="DO784" s="90">
        <f>DN784-SUM(DP$9:DP784)</f>
        <v>0.35367160463962932</v>
      </c>
      <c r="DP784" s="89">
        <f t="shared" si="252"/>
        <v>2.6725813952616661E-3</v>
      </c>
      <c r="DQ784" s="90">
        <f>SUM(DP$9:DP784)*RRF</f>
        <v>83.752429876752259</v>
      </c>
      <c r="DS784" s="2">
        <f t="shared" si="245"/>
        <v>1.5</v>
      </c>
      <c r="DT784" s="2">
        <f t="shared" si="246"/>
        <v>0.75</v>
      </c>
    </row>
    <row r="785" spans="90:124" x14ac:dyDescent="0.25">
      <c r="CL785" s="14">
        <f t="shared" si="247"/>
        <v>7.76</v>
      </c>
      <c r="CM785" s="59">
        <f>IF('Baseline model'!$B$4="AY",0,IFERROR(P*INDEX('UWYr writing pattern'!$C$4:$C$18,MATCH('Baseline model'!$CL785,'UWYr writing pattern'!$A$4:$A$18,0)) / 25,CM784))</f>
        <v>0</v>
      </c>
      <c r="CN785" s="36">
        <f t="shared" si="248"/>
        <v>8.0633380214620656E-4</v>
      </c>
      <c r="CP785" s="34">
        <f t="shared" si="249"/>
        <v>1.2279194956541215E-5</v>
      </c>
      <c r="CQ785" s="31">
        <f>SUM($CP$9:CP785)*RLR</f>
        <v>119.99903239943725</v>
      </c>
      <c r="CR785" s="32"/>
      <c r="CS785" s="36">
        <f>CQ785-SUM($CU$9:CU785)</f>
        <v>0.69483764807026205</v>
      </c>
      <c r="CU785" s="31">
        <f t="shared" si="250"/>
        <v>5.250550980123201E-3</v>
      </c>
      <c r="CV785" s="36">
        <f>SUM($CU$9:CU785)*RRF</f>
        <v>83.512936325956886</v>
      </c>
      <c r="CW785" s="33"/>
      <c r="CX785" s="36">
        <f t="shared" si="235"/>
        <v>84.207773974027148</v>
      </c>
      <c r="CY785" s="33"/>
      <c r="CZ785" s="31">
        <f t="shared" si="236"/>
        <v>6.7732039380281341E-4</v>
      </c>
      <c r="DA785" s="31">
        <f t="shared" si="237"/>
        <v>0.48638635364918342</v>
      </c>
      <c r="DB785" s="31">
        <f t="shared" si="238"/>
        <v>0.48706367404298623</v>
      </c>
      <c r="DC785" s="31">
        <f t="shared" si="239"/>
        <v>-0.20777397402714826</v>
      </c>
      <c r="DD785" s="31"/>
      <c r="DE785" s="33">
        <f t="shared" si="240"/>
        <v>0.99420162292805814</v>
      </c>
      <c r="DF785" s="33">
        <f t="shared" si="241"/>
        <v>1.0024734996907994</v>
      </c>
      <c r="DG785" s="3"/>
      <c r="DH785" s="33">
        <f t="shared" si="242"/>
        <v>0.99999193666197717</v>
      </c>
      <c r="DI785" s="93">
        <f t="shared" si="243"/>
        <v>0.99703239485521911</v>
      </c>
      <c r="DJ785" s="3">
        <f t="shared" si="244"/>
        <v>0.99707484110329303</v>
      </c>
      <c r="DL785" s="90">
        <f t="shared" si="253"/>
        <v>0</v>
      </c>
      <c r="DM785" s="91">
        <f t="shared" si="251"/>
        <v>0</v>
      </c>
      <c r="DN785" s="89">
        <f>SUM(DM$9:DM785)*RLR</f>
        <v>120</v>
      </c>
      <c r="DO785" s="90">
        <f>DN785-SUM(DP$9:DP785)</f>
        <v>0.35101906760483814</v>
      </c>
      <c r="DP785" s="89">
        <f t="shared" si="252"/>
        <v>2.6525370347972202E-3</v>
      </c>
      <c r="DQ785" s="90">
        <f>SUM(DP$9:DP785)*RRF</f>
        <v>83.754286652676612</v>
      </c>
      <c r="DS785" s="2">
        <f t="shared" si="245"/>
        <v>1.5</v>
      </c>
      <c r="DT785" s="2">
        <f t="shared" si="246"/>
        <v>0.75</v>
      </c>
    </row>
    <row r="786" spans="90:124" x14ac:dyDescent="0.25">
      <c r="CL786" s="14">
        <f t="shared" si="247"/>
        <v>7.77</v>
      </c>
      <c r="CM786" s="59">
        <f>IF('Baseline model'!$B$4="AY",0,IFERROR(P*INDEX('UWYr writing pattern'!$C$4:$C$18,MATCH('Baseline model'!$CL786,'UWYr writing pattern'!$A$4:$A$18,0)) / 25,CM785))</f>
        <v>0</v>
      </c>
      <c r="CN786" s="36">
        <f t="shared" si="248"/>
        <v>7.9423879511401343E-4</v>
      </c>
      <c r="CP786" s="34">
        <f t="shared" si="249"/>
        <v>1.2095007032193099E-5</v>
      </c>
      <c r="CQ786" s="31">
        <f>SUM($CP$9:CP786)*RLR</f>
        <v>119.9990469134457</v>
      </c>
      <c r="CR786" s="32"/>
      <c r="CS786" s="36">
        <f>CQ786-SUM($CU$9:CU786)</f>
        <v>0.68964087971818344</v>
      </c>
      <c r="CU786" s="31">
        <f t="shared" si="250"/>
        <v>5.2112823605269653E-3</v>
      </c>
      <c r="CV786" s="36">
        <f>SUM($CU$9:CU786)*RRF</f>
        <v>83.516584223609257</v>
      </c>
      <c r="CW786" s="33"/>
      <c r="CX786" s="36">
        <f t="shared" si="235"/>
        <v>84.206225103327441</v>
      </c>
      <c r="CY786" s="33"/>
      <c r="CZ786" s="31">
        <f t="shared" si="236"/>
        <v>6.6716058789577121E-4</v>
      </c>
      <c r="DA786" s="31">
        <f t="shared" si="237"/>
        <v>0.48274861580272838</v>
      </c>
      <c r="DB786" s="31">
        <f t="shared" si="238"/>
        <v>0.48341577639062416</v>
      </c>
      <c r="DC786" s="31">
        <f t="shared" si="239"/>
        <v>-0.20622510332744071</v>
      </c>
      <c r="DD786" s="31"/>
      <c r="DE786" s="33">
        <f t="shared" si="240"/>
        <v>0.99424505028106258</v>
      </c>
      <c r="DF786" s="33">
        <f t="shared" si="241"/>
        <v>1.002455060753898</v>
      </c>
      <c r="DG786" s="3"/>
      <c r="DH786" s="33">
        <f t="shared" si="242"/>
        <v>0.99999205761204746</v>
      </c>
      <c r="DI786" s="93">
        <f t="shared" si="243"/>
        <v>0.99705456863817932</v>
      </c>
      <c r="DJ786" s="3">
        <f t="shared" si="244"/>
        <v>0.99709677979501821</v>
      </c>
      <c r="DL786" s="90">
        <f t="shared" si="253"/>
        <v>0</v>
      </c>
      <c r="DM786" s="91">
        <f t="shared" si="251"/>
        <v>0</v>
      </c>
      <c r="DN786" s="89">
        <f>SUM(DM$9:DM786)*RLR</f>
        <v>120</v>
      </c>
      <c r="DO786" s="90">
        <f>DN786-SUM(DP$9:DP786)</f>
        <v>0.34838642459780544</v>
      </c>
      <c r="DP786" s="89">
        <f t="shared" si="252"/>
        <v>2.6326430070362861E-3</v>
      </c>
      <c r="DQ786" s="90">
        <f>SUM(DP$9:DP786)*RRF</f>
        <v>83.756129502781533</v>
      </c>
      <c r="DS786" s="2">
        <f t="shared" si="245"/>
        <v>1.5</v>
      </c>
      <c r="DT786" s="2">
        <f t="shared" si="246"/>
        <v>0.75</v>
      </c>
    </row>
    <row r="787" spans="90:124" x14ac:dyDescent="0.25">
      <c r="CL787" s="14">
        <f t="shared" si="247"/>
        <v>7.78</v>
      </c>
      <c r="CM787" s="59">
        <f>IF('Baseline model'!$B$4="AY",0,IFERROR(P*INDEX('UWYr writing pattern'!$C$4:$C$18,MATCH('Baseline model'!$CL787,'UWYr writing pattern'!$A$4:$A$18,0)) / 25,CM786))</f>
        <v>0</v>
      </c>
      <c r="CN787" s="36">
        <f t="shared" si="248"/>
        <v>7.8232521318730326E-4</v>
      </c>
      <c r="CP787" s="34">
        <f t="shared" si="249"/>
        <v>1.1913581926710203E-5</v>
      </c>
      <c r="CQ787" s="31">
        <f>SUM($CP$9:CP787)*RLR</f>
        <v>119.99906120974401</v>
      </c>
      <c r="CR787" s="32"/>
      <c r="CS787" s="36">
        <f>CQ787-SUM($CU$9:CU787)</f>
        <v>0.68448286941861625</v>
      </c>
      <c r="CU787" s="31">
        <f t="shared" si="250"/>
        <v>5.1723065978863756E-3</v>
      </c>
      <c r="CV787" s="36">
        <f>SUM($CU$9:CU787)*RRF</f>
        <v>83.52020483822777</v>
      </c>
      <c r="CW787" s="33"/>
      <c r="CX787" s="36">
        <f t="shared" si="235"/>
        <v>84.204687707646386</v>
      </c>
      <c r="CY787" s="33"/>
      <c r="CZ787" s="31">
        <f t="shared" si="236"/>
        <v>6.5715317907733461E-4</v>
      </c>
      <c r="DA787" s="31">
        <f t="shared" si="237"/>
        <v>0.47913800859303135</v>
      </c>
      <c r="DB787" s="31">
        <f t="shared" si="238"/>
        <v>0.47979516177210868</v>
      </c>
      <c r="DC787" s="31">
        <f t="shared" si="239"/>
        <v>-0.20468770764638577</v>
      </c>
      <c r="DD787" s="31"/>
      <c r="DE787" s="33">
        <f t="shared" si="240"/>
        <v>0.99428815283604488</v>
      </c>
      <c r="DF787" s="33">
        <f t="shared" si="241"/>
        <v>1.0024367584243616</v>
      </c>
      <c r="DG787" s="3"/>
      <c r="DH787" s="33">
        <f t="shared" si="242"/>
        <v>0.99999217674786678</v>
      </c>
      <c r="DI787" s="93">
        <f t="shared" si="243"/>
        <v>0.99707657673984884</v>
      </c>
      <c r="DJ787" s="3">
        <f t="shared" si="244"/>
        <v>0.99711855394655557</v>
      </c>
      <c r="DL787" s="90">
        <f t="shared" si="253"/>
        <v>0</v>
      </c>
      <c r="DM787" s="91">
        <f t="shared" si="251"/>
        <v>0</v>
      </c>
      <c r="DN787" s="89">
        <f>SUM(DM$9:DM787)*RLR</f>
        <v>120</v>
      </c>
      <c r="DO787" s="90">
        <f>DN787-SUM(DP$9:DP787)</f>
        <v>0.34577352641332482</v>
      </c>
      <c r="DP787" s="89">
        <f t="shared" si="252"/>
        <v>2.6128981844835411E-3</v>
      </c>
      <c r="DQ787" s="90">
        <f>SUM(DP$9:DP787)*RRF</f>
        <v>83.757958531510667</v>
      </c>
      <c r="DS787" s="2">
        <f t="shared" si="245"/>
        <v>1.5</v>
      </c>
      <c r="DT787" s="2">
        <f t="shared" si="246"/>
        <v>0.75</v>
      </c>
    </row>
    <row r="788" spans="90:124" x14ac:dyDescent="0.25">
      <c r="CL788" s="14">
        <f t="shared" si="247"/>
        <v>7.79</v>
      </c>
      <c r="CM788" s="59">
        <f>IF('Baseline model'!$B$4="AY",0,IFERROR(P*INDEX('UWYr writing pattern'!$C$4:$C$18,MATCH('Baseline model'!$CL788,'UWYr writing pattern'!$A$4:$A$18,0)) / 25,CM787))</f>
        <v>0</v>
      </c>
      <c r="CN788" s="36">
        <f t="shared" si="248"/>
        <v>7.7059033498949375E-4</v>
      </c>
      <c r="CP788" s="34">
        <f t="shared" si="249"/>
        <v>1.1734878197809549E-5</v>
      </c>
      <c r="CQ788" s="31">
        <f>SUM($CP$9:CP788)*RLR</f>
        <v>119.99907529159785</v>
      </c>
      <c r="CR788" s="32"/>
      <c r="CS788" s="36">
        <f>CQ788-SUM($CU$9:CU788)</f>
        <v>0.67936332975180846</v>
      </c>
      <c r="CU788" s="31">
        <f t="shared" si="250"/>
        <v>5.1336215206396222E-3</v>
      </c>
      <c r="CV788" s="36">
        <f>SUM($CU$9:CU788)*RRF</f>
        <v>83.523798373292223</v>
      </c>
      <c r="CW788" s="33"/>
      <c r="CX788" s="36">
        <f t="shared" si="235"/>
        <v>84.203161703044032</v>
      </c>
      <c r="CY788" s="33"/>
      <c r="CZ788" s="31">
        <f t="shared" si="236"/>
        <v>6.4729588139117466E-4</v>
      </c>
      <c r="DA788" s="31">
        <f t="shared" si="237"/>
        <v>0.47555433082626591</v>
      </c>
      <c r="DB788" s="31">
        <f t="shared" si="238"/>
        <v>0.47620162670765709</v>
      </c>
      <c r="DC788" s="31">
        <f t="shared" si="239"/>
        <v>-0.20316170304403158</v>
      </c>
      <c r="DD788" s="31"/>
      <c r="DE788" s="33">
        <f t="shared" si="240"/>
        <v>0.99433093301538356</v>
      </c>
      <c r="DF788" s="33">
        <f t="shared" si="241"/>
        <v>1.0024185917029051</v>
      </c>
      <c r="DG788" s="3"/>
      <c r="DH788" s="33">
        <f t="shared" si="242"/>
        <v>0.99999229409664869</v>
      </c>
      <c r="DI788" s="93">
        <f t="shared" si="243"/>
        <v>0.99709842039818908</v>
      </c>
      <c r="DJ788" s="3">
        <f t="shared" si="244"/>
        <v>0.99714016479195644</v>
      </c>
      <c r="DL788" s="90">
        <f t="shared" si="253"/>
        <v>0</v>
      </c>
      <c r="DM788" s="91">
        <f t="shared" si="251"/>
        <v>0</v>
      </c>
      <c r="DN788" s="89">
        <f>SUM(DM$9:DM788)*RLR</f>
        <v>120</v>
      </c>
      <c r="DO788" s="90">
        <f>DN788-SUM(DP$9:DP788)</f>
        <v>0.3431802249652236</v>
      </c>
      <c r="DP788" s="89">
        <f t="shared" si="252"/>
        <v>2.5933014480999362E-3</v>
      </c>
      <c r="DQ788" s="90">
        <f>SUM(DP$9:DP788)*RRF</f>
        <v>83.759773842524339</v>
      </c>
      <c r="DS788" s="2">
        <f t="shared" si="245"/>
        <v>1.5</v>
      </c>
      <c r="DT788" s="2">
        <f t="shared" si="246"/>
        <v>0.75</v>
      </c>
    </row>
    <row r="789" spans="90:124" x14ac:dyDescent="0.25">
      <c r="CL789" s="14">
        <f t="shared" si="247"/>
        <v>7.8</v>
      </c>
      <c r="CM789" s="59">
        <f>IF('Baseline model'!$B$4="AY",0,IFERROR(P*INDEX('UWYr writing pattern'!$C$4:$C$18,MATCH('Baseline model'!$CL789,'UWYr writing pattern'!$A$4:$A$18,0)) / 25,CM788))</f>
        <v>0</v>
      </c>
      <c r="CN789" s="36">
        <f t="shared" si="248"/>
        <v>7.5903147996465132E-4</v>
      </c>
      <c r="CP789" s="34">
        <f t="shared" si="249"/>
        <v>1.1558855024842406E-5</v>
      </c>
      <c r="CQ789" s="31">
        <f>SUM($CP$9:CP789)*RLR</f>
        <v>119.99908916222387</v>
      </c>
      <c r="CR789" s="32"/>
      <c r="CS789" s="36">
        <f>CQ789-SUM($CU$9:CU789)</f>
        <v>0.67428197540469625</v>
      </c>
      <c r="CU789" s="31">
        <f t="shared" si="250"/>
        <v>5.0952249731385634E-3</v>
      </c>
      <c r="CV789" s="36">
        <f>SUM($CU$9:CU789)*RRF</f>
        <v>83.52736503077341</v>
      </c>
      <c r="CW789" s="33"/>
      <c r="CX789" s="36">
        <f t="shared" si="235"/>
        <v>84.201647006178106</v>
      </c>
      <c r="CY789" s="33"/>
      <c r="CZ789" s="31">
        <f t="shared" si="236"/>
        <v>6.3758644317030708E-4</v>
      </c>
      <c r="DA789" s="31">
        <f t="shared" si="237"/>
        <v>0.47199738278328734</v>
      </c>
      <c r="DB789" s="31">
        <f t="shared" si="238"/>
        <v>0.47263496922645765</v>
      </c>
      <c r="DC789" s="31">
        <f t="shared" si="239"/>
        <v>-0.20164700617810638</v>
      </c>
      <c r="DD789" s="31"/>
      <c r="DE789" s="33">
        <f t="shared" si="240"/>
        <v>0.99437339322349294</v>
      </c>
      <c r="DF789" s="33">
        <f t="shared" si="241"/>
        <v>1.0024005595973584</v>
      </c>
      <c r="DG789" s="3"/>
      <c r="DH789" s="33">
        <f t="shared" si="242"/>
        <v>0.99999240968519887</v>
      </c>
      <c r="DI789" s="93">
        <f t="shared" si="243"/>
        <v>0.99712010084191172</v>
      </c>
      <c r="DJ789" s="3">
        <f t="shared" si="244"/>
        <v>0.99716161355601685</v>
      </c>
      <c r="DL789" s="90">
        <f t="shared" si="253"/>
        <v>0</v>
      </c>
      <c r="DM789" s="91">
        <f t="shared" si="251"/>
        <v>0</v>
      </c>
      <c r="DN789" s="89">
        <f>SUM(DM$9:DM789)*RLR</f>
        <v>120</v>
      </c>
      <c r="DO789" s="90">
        <f>DN789-SUM(DP$9:DP789)</f>
        <v>0.34060637327797849</v>
      </c>
      <c r="DP789" s="89">
        <f t="shared" si="252"/>
        <v>2.5738516872391769E-3</v>
      </c>
      <c r="DQ789" s="90">
        <f>SUM(DP$9:DP789)*RRF</f>
        <v>83.761575538705415</v>
      </c>
      <c r="DS789" s="2">
        <f t="shared" si="245"/>
        <v>1.5</v>
      </c>
      <c r="DT789" s="2">
        <f t="shared" si="246"/>
        <v>0.75</v>
      </c>
    </row>
    <row r="790" spans="90:124" x14ac:dyDescent="0.25">
      <c r="CL790" s="14">
        <f t="shared" si="247"/>
        <v>7.81</v>
      </c>
      <c r="CM790" s="59">
        <f>IF('Baseline model'!$B$4="AY",0,IFERROR(P*INDEX('UWYr writing pattern'!$C$4:$C$18,MATCH('Baseline model'!$CL790,'UWYr writing pattern'!$A$4:$A$18,0)) / 25,CM789))</f>
        <v>0</v>
      </c>
      <c r="CN790" s="36">
        <f t="shared" si="248"/>
        <v>7.4764600776518154E-4</v>
      </c>
      <c r="CP790" s="34">
        <f t="shared" si="249"/>
        <v>1.1385472199469771E-5</v>
      </c>
      <c r="CQ790" s="31">
        <f>SUM($CP$9:CP790)*RLR</f>
        <v>119.99910282479053</v>
      </c>
      <c r="CR790" s="32"/>
      <c r="CS790" s="36">
        <f>CQ790-SUM($CU$9:CU790)</f>
        <v>0.66923852315582621</v>
      </c>
      <c r="CU790" s="31">
        <f t="shared" si="250"/>
        <v>5.0571148155352224E-3</v>
      </c>
      <c r="CV790" s="36">
        <f>SUM($CU$9:CU790)*RRF</f>
        <v>83.530905011144284</v>
      </c>
      <c r="CW790" s="33"/>
      <c r="CX790" s="36">
        <f t="shared" si="235"/>
        <v>84.200143534300111</v>
      </c>
      <c r="CY790" s="33"/>
      <c r="CZ790" s="31">
        <f t="shared" si="236"/>
        <v>6.2802264652275243E-4</v>
      </c>
      <c r="DA790" s="31">
        <f t="shared" si="237"/>
        <v>0.46846696620907829</v>
      </c>
      <c r="DB790" s="31">
        <f t="shared" si="238"/>
        <v>0.46909498885560102</v>
      </c>
      <c r="DC790" s="31">
        <f t="shared" si="239"/>
        <v>-0.20014353430011056</v>
      </c>
      <c r="DD790" s="31"/>
      <c r="DE790" s="33">
        <f t="shared" si="240"/>
        <v>0.99441553584695574</v>
      </c>
      <c r="DF790" s="33">
        <f t="shared" si="241"/>
        <v>1.0023826611226203</v>
      </c>
      <c r="DG790" s="3"/>
      <c r="DH790" s="33">
        <f t="shared" si="242"/>
        <v>0.99999252353992107</v>
      </c>
      <c r="DI790" s="93">
        <f t="shared" si="243"/>
        <v>0.99714161929054745</v>
      </c>
      <c r="DJ790" s="3">
        <f t="shared" si="244"/>
        <v>0.99718290145434674</v>
      </c>
      <c r="DL790" s="90">
        <f t="shared" si="253"/>
        <v>0</v>
      </c>
      <c r="DM790" s="91">
        <f t="shared" si="251"/>
        <v>0</v>
      </c>
      <c r="DN790" s="89">
        <f>SUM(DM$9:DM790)*RLR</f>
        <v>120</v>
      </c>
      <c r="DO790" s="90">
        <f>DN790-SUM(DP$9:DP790)</f>
        <v>0.33805182547838797</v>
      </c>
      <c r="DP790" s="89">
        <f t="shared" si="252"/>
        <v>2.5545477995848388E-3</v>
      </c>
      <c r="DQ790" s="90">
        <f>SUM(DP$9:DP790)*RRF</f>
        <v>83.763363722165124</v>
      </c>
      <c r="DS790" s="2">
        <f t="shared" si="245"/>
        <v>1.5</v>
      </c>
      <c r="DT790" s="2">
        <f t="shared" si="246"/>
        <v>0.75</v>
      </c>
    </row>
    <row r="791" spans="90:124" x14ac:dyDescent="0.25">
      <c r="CL791" s="14">
        <f t="shared" si="247"/>
        <v>7.82</v>
      </c>
      <c r="CM791" s="59">
        <f>IF('Baseline model'!$B$4="AY",0,IFERROR(P*INDEX('UWYr writing pattern'!$C$4:$C$18,MATCH('Baseline model'!$CL791,'UWYr writing pattern'!$A$4:$A$18,0)) / 25,CM790))</f>
        <v>0</v>
      </c>
      <c r="CN791" s="36">
        <f t="shared" si="248"/>
        <v>7.3643131764870385E-4</v>
      </c>
      <c r="CP791" s="34">
        <f t="shared" si="249"/>
        <v>1.1214690116477724E-5</v>
      </c>
      <c r="CQ791" s="31">
        <f>SUM($CP$9:CP791)*RLR</f>
        <v>119.99911628241867</v>
      </c>
      <c r="CR791" s="32"/>
      <c r="CS791" s="36">
        <f>CQ791-SUM($CU$9:CU791)</f>
        <v>0.66423269186030609</v>
      </c>
      <c r="CU791" s="31">
        <f t="shared" si="250"/>
        <v>5.0192889236686964E-3</v>
      </c>
      <c r="CV791" s="36">
        <f>SUM($CU$9:CU791)*RRF</f>
        <v>83.534418513390847</v>
      </c>
      <c r="CW791" s="33"/>
      <c r="CX791" s="36">
        <f t="shared" si="235"/>
        <v>84.198651205251153</v>
      </c>
      <c r="CY791" s="33"/>
      <c r="CZ791" s="31">
        <f t="shared" si="236"/>
        <v>6.1860230682491118E-4</v>
      </c>
      <c r="DA791" s="31">
        <f t="shared" si="237"/>
        <v>0.46496288430221422</v>
      </c>
      <c r="DB791" s="31">
        <f t="shared" si="238"/>
        <v>0.46558148660903914</v>
      </c>
      <c r="DC791" s="31">
        <f t="shared" si="239"/>
        <v>-0.19865120525115287</v>
      </c>
      <c r="DD791" s="31"/>
      <c r="DE791" s="33">
        <f t="shared" si="240"/>
        <v>0.99445736325465295</v>
      </c>
      <c r="DF791" s="33">
        <f t="shared" si="241"/>
        <v>1.002364895300609</v>
      </c>
      <c r="DG791" s="3"/>
      <c r="DH791" s="33">
        <f t="shared" si="242"/>
        <v>0.99999263568682228</v>
      </c>
      <c r="DI791" s="93">
        <f t="shared" si="243"/>
        <v>0.9971629769545145</v>
      </c>
      <c r="DJ791" s="3">
        <f t="shared" si="244"/>
        <v>0.99720402969343913</v>
      </c>
      <c r="DL791" s="90">
        <f t="shared" si="253"/>
        <v>0</v>
      </c>
      <c r="DM791" s="91">
        <f t="shared" si="251"/>
        <v>0</v>
      </c>
      <c r="DN791" s="89">
        <f>SUM(DM$9:DM791)*RLR</f>
        <v>120</v>
      </c>
      <c r="DO791" s="90">
        <f>DN791-SUM(DP$9:DP791)</f>
        <v>0.33551643678730159</v>
      </c>
      <c r="DP791" s="89">
        <f t="shared" si="252"/>
        <v>2.53538869108791E-3</v>
      </c>
      <c r="DQ791" s="90">
        <f>SUM(DP$9:DP791)*RRF</f>
        <v>83.765138494248887</v>
      </c>
      <c r="DS791" s="2">
        <f t="shared" si="245"/>
        <v>1.5</v>
      </c>
      <c r="DT791" s="2">
        <f t="shared" si="246"/>
        <v>0.75</v>
      </c>
    </row>
    <row r="792" spans="90:124" x14ac:dyDescent="0.25">
      <c r="CL792" s="14">
        <f t="shared" si="247"/>
        <v>7.83</v>
      </c>
      <c r="CM792" s="59">
        <f>IF('Baseline model'!$B$4="AY",0,IFERROR(P*INDEX('UWYr writing pattern'!$C$4:$C$18,MATCH('Baseline model'!$CL792,'UWYr writing pattern'!$A$4:$A$18,0)) / 25,CM791))</f>
        <v>0</v>
      </c>
      <c r="CN792" s="36">
        <f t="shared" si="248"/>
        <v>7.2538484788397324E-4</v>
      </c>
      <c r="CP792" s="34">
        <f t="shared" si="249"/>
        <v>1.1046469764730557E-5</v>
      </c>
      <c r="CQ792" s="31">
        <f>SUM($CP$9:CP792)*RLR</f>
        <v>119.99912953818239</v>
      </c>
      <c r="CR792" s="32"/>
      <c r="CS792" s="36">
        <f>CQ792-SUM($CU$9:CU792)</f>
        <v>0.65926420243506811</v>
      </c>
      <c r="CU792" s="31">
        <f t="shared" si="250"/>
        <v>4.9817451889522957E-3</v>
      </c>
      <c r="CV792" s="36">
        <f>SUM($CU$9:CU792)*RRF</f>
        <v>83.537905735023116</v>
      </c>
      <c r="CW792" s="33"/>
      <c r="CX792" s="36">
        <f t="shared" si="235"/>
        <v>84.197169937458185</v>
      </c>
      <c r="CY792" s="33"/>
      <c r="CZ792" s="31">
        <f t="shared" si="236"/>
        <v>6.0932327222253753E-4</v>
      </c>
      <c r="DA792" s="31">
        <f t="shared" si="237"/>
        <v>0.46148494170454762</v>
      </c>
      <c r="DB792" s="31">
        <f t="shared" si="238"/>
        <v>0.46209426497677014</v>
      </c>
      <c r="DC792" s="31">
        <f t="shared" si="239"/>
        <v>-0.19716993745818456</v>
      </c>
      <c r="DD792" s="31"/>
      <c r="DE792" s="33">
        <f t="shared" si="240"/>
        <v>0.99449887779789425</v>
      </c>
      <c r="DF792" s="33">
        <f t="shared" si="241"/>
        <v>1.0023472611602164</v>
      </c>
      <c r="DG792" s="3"/>
      <c r="DH792" s="33">
        <f t="shared" si="242"/>
        <v>0.9999927461515199</v>
      </c>
      <c r="DI792" s="93">
        <f t="shared" si="243"/>
        <v>0.99718417503518719</v>
      </c>
      <c r="DJ792" s="3">
        <f t="shared" si="244"/>
        <v>0.99722499947073828</v>
      </c>
      <c r="DL792" s="90">
        <f t="shared" si="253"/>
        <v>0</v>
      </c>
      <c r="DM792" s="91">
        <f t="shared" si="251"/>
        <v>0</v>
      </c>
      <c r="DN792" s="89">
        <f>SUM(DM$9:DM792)*RLR</f>
        <v>120</v>
      </c>
      <c r="DO792" s="90">
        <f>DN792-SUM(DP$9:DP792)</f>
        <v>0.33300006351139189</v>
      </c>
      <c r="DP792" s="89">
        <f t="shared" si="252"/>
        <v>2.5163732759047618E-3</v>
      </c>
      <c r="DQ792" s="90">
        <f>SUM(DP$9:DP792)*RRF</f>
        <v>83.766899955542016</v>
      </c>
      <c r="DS792" s="2">
        <f t="shared" si="245"/>
        <v>1.5</v>
      </c>
      <c r="DT792" s="2">
        <f t="shared" si="246"/>
        <v>0.75</v>
      </c>
    </row>
    <row r="793" spans="90:124" x14ac:dyDescent="0.25">
      <c r="CL793" s="14">
        <f t="shared" si="247"/>
        <v>7.84</v>
      </c>
      <c r="CM793" s="59">
        <f>IF('Baseline model'!$B$4="AY",0,IFERROR(P*INDEX('UWYr writing pattern'!$C$4:$C$18,MATCH('Baseline model'!$CL793,'UWYr writing pattern'!$A$4:$A$18,0)) / 25,CM792))</f>
        <v>0</v>
      </c>
      <c r="CN793" s="36">
        <f t="shared" si="248"/>
        <v>7.1450407516571363E-4</v>
      </c>
      <c r="CP793" s="34">
        <f t="shared" si="249"/>
        <v>1.08807727182596E-5</v>
      </c>
      <c r="CQ793" s="31">
        <f>SUM($CP$9:CP793)*RLR</f>
        <v>119.99914259510965</v>
      </c>
      <c r="CR793" s="32"/>
      <c r="CS793" s="36">
        <f>CQ793-SUM($CU$9:CU793)</f>
        <v>0.6543327778440613</v>
      </c>
      <c r="CU793" s="31">
        <f t="shared" si="250"/>
        <v>4.9444815182630112E-3</v>
      </c>
      <c r="CV793" s="36">
        <f>SUM($CU$9:CU793)*RRF</f>
        <v>83.541366872085902</v>
      </c>
      <c r="CW793" s="33"/>
      <c r="CX793" s="36">
        <f t="shared" si="235"/>
        <v>84.195699649929963</v>
      </c>
      <c r="CY793" s="33"/>
      <c r="CZ793" s="31">
        <f t="shared" si="236"/>
        <v>6.0018342313919936E-4</v>
      </c>
      <c r="DA793" s="31">
        <f t="shared" si="237"/>
        <v>0.45803294449084286</v>
      </c>
      <c r="DB793" s="31">
        <f t="shared" si="238"/>
        <v>0.45863312791398209</v>
      </c>
      <c r="DC793" s="31">
        <f t="shared" si="239"/>
        <v>-0.19569964992996347</v>
      </c>
      <c r="DD793" s="31"/>
      <c r="DE793" s="33">
        <f t="shared" si="240"/>
        <v>0.99454008181054643</v>
      </c>
      <c r="DF793" s="33">
        <f t="shared" si="241"/>
        <v>1.0023297577372614</v>
      </c>
      <c r="DG793" s="3"/>
      <c r="DH793" s="33">
        <f t="shared" si="242"/>
        <v>0.99999285495924706</v>
      </c>
      <c r="DI793" s="93">
        <f t="shared" si="243"/>
        <v>0.99720521472496315</v>
      </c>
      <c r="DJ793" s="3">
        <f t="shared" si="244"/>
        <v>0.99724581197470774</v>
      </c>
      <c r="DL793" s="90">
        <f t="shared" si="253"/>
        <v>0</v>
      </c>
      <c r="DM793" s="91">
        <f t="shared" si="251"/>
        <v>0</v>
      </c>
      <c r="DN793" s="89">
        <f>SUM(DM$9:DM793)*RLR</f>
        <v>120</v>
      </c>
      <c r="DO793" s="90">
        <f>DN793-SUM(DP$9:DP793)</f>
        <v>0.33050256303505421</v>
      </c>
      <c r="DP793" s="89">
        <f t="shared" si="252"/>
        <v>2.4975004763354391E-3</v>
      </c>
      <c r="DQ793" s="90">
        <f>SUM(DP$9:DP793)*RRF</f>
        <v>83.768648205875451</v>
      </c>
      <c r="DS793" s="2">
        <f t="shared" si="245"/>
        <v>1.5</v>
      </c>
      <c r="DT793" s="2">
        <f t="shared" si="246"/>
        <v>0.75</v>
      </c>
    </row>
    <row r="794" spans="90:124" x14ac:dyDescent="0.25">
      <c r="CL794" s="14">
        <f t="shared" si="247"/>
        <v>7.85</v>
      </c>
      <c r="CM794" s="59">
        <f>IF('Baseline model'!$B$4="AY",0,IFERROR(P*INDEX('UWYr writing pattern'!$C$4:$C$18,MATCH('Baseline model'!$CL794,'UWYr writing pattern'!$A$4:$A$18,0)) / 25,CM793))</f>
        <v>0</v>
      </c>
      <c r="CN794" s="36">
        <f t="shared" si="248"/>
        <v>7.0378651403822797E-4</v>
      </c>
      <c r="CP794" s="34">
        <f t="shared" si="249"/>
        <v>1.0717561127485706E-5</v>
      </c>
      <c r="CQ794" s="31">
        <f>SUM($CP$9:CP794)*RLR</f>
        <v>119.99915545618299</v>
      </c>
      <c r="CR794" s="32"/>
      <c r="CS794" s="36">
        <f>CQ794-SUM($CU$9:CU794)</f>
        <v>0.64943814308357162</v>
      </c>
      <c r="CU794" s="31">
        <f t="shared" si="250"/>
        <v>4.90749583383046E-3</v>
      </c>
      <c r="CV794" s="36">
        <f>SUM($CU$9:CU794)*RRF</f>
        <v>83.544802119169589</v>
      </c>
      <c r="CW794" s="33"/>
      <c r="CX794" s="36">
        <f t="shared" si="235"/>
        <v>84.19424026225316</v>
      </c>
      <c r="CY794" s="33"/>
      <c r="CZ794" s="31">
        <f t="shared" si="236"/>
        <v>5.9118067179211138E-4</v>
      </c>
      <c r="DA794" s="31">
        <f t="shared" si="237"/>
        <v>0.45460670015850008</v>
      </c>
      <c r="DB794" s="31">
        <f t="shared" si="238"/>
        <v>0.45519788083029217</v>
      </c>
      <c r="DC794" s="31">
        <f t="shared" si="239"/>
        <v>-0.19424026225316027</v>
      </c>
      <c r="DD794" s="31"/>
      <c r="DE794" s="33">
        <f t="shared" si="240"/>
        <v>0.99458097760916175</v>
      </c>
      <c r="DF794" s="33">
        <f t="shared" si="241"/>
        <v>1.0023123840744423</v>
      </c>
      <c r="DG794" s="3"/>
      <c r="DH794" s="33">
        <f t="shared" si="242"/>
        <v>0.99999296213485822</v>
      </c>
      <c r="DI794" s="93">
        <f t="shared" si="243"/>
        <v>0.99722609720733046</v>
      </c>
      <c r="DJ794" s="3">
        <f t="shared" si="244"/>
        <v>0.99726646838489752</v>
      </c>
      <c r="DL794" s="90">
        <f t="shared" si="253"/>
        <v>0</v>
      </c>
      <c r="DM794" s="91">
        <f t="shared" si="251"/>
        <v>0</v>
      </c>
      <c r="DN794" s="89">
        <f>SUM(DM$9:DM794)*RLR</f>
        <v>120</v>
      </c>
      <c r="DO794" s="90">
        <f>DN794-SUM(DP$9:DP794)</f>
        <v>0.3280237938122923</v>
      </c>
      <c r="DP794" s="89">
        <f t="shared" si="252"/>
        <v>2.4787692227629067E-3</v>
      </c>
      <c r="DQ794" s="90">
        <f>SUM(DP$9:DP794)*RRF</f>
        <v>83.770383344331393</v>
      </c>
      <c r="DS794" s="2">
        <f t="shared" si="245"/>
        <v>1.5</v>
      </c>
      <c r="DT794" s="2">
        <f t="shared" si="246"/>
        <v>0.75</v>
      </c>
    </row>
    <row r="795" spans="90:124" x14ac:dyDescent="0.25">
      <c r="CL795" s="14">
        <f t="shared" si="247"/>
        <v>7.86</v>
      </c>
      <c r="CM795" s="59">
        <f>IF('Baseline model'!$B$4="AY",0,IFERROR(P*INDEX('UWYr writing pattern'!$C$4:$C$18,MATCH('Baseline model'!$CL795,'UWYr writing pattern'!$A$4:$A$18,0)) / 25,CM794))</f>
        <v>0</v>
      </c>
      <c r="CN795" s="36">
        <f t="shared" si="248"/>
        <v>6.932297163276546E-4</v>
      </c>
      <c r="CP795" s="34">
        <f t="shared" si="249"/>
        <v>1.0556797710573421E-5</v>
      </c>
      <c r="CQ795" s="31">
        <f>SUM($CP$9:CP795)*RLR</f>
        <v>119.99916812434024</v>
      </c>
      <c r="CR795" s="32"/>
      <c r="CS795" s="36">
        <f>CQ795-SUM($CU$9:CU795)</f>
        <v>0.64458002516769852</v>
      </c>
      <c r="CU795" s="31">
        <f t="shared" si="250"/>
        <v>4.870786073126787E-3</v>
      </c>
      <c r="CV795" s="36">
        <f>SUM($CU$9:CU795)*RRF</f>
        <v>83.54821166942078</v>
      </c>
      <c r="CW795" s="33"/>
      <c r="CX795" s="36">
        <f t="shared" si="235"/>
        <v>84.192791694588479</v>
      </c>
      <c r="CY795" s="33"/>
      <c r="CZ795" s="31">
        <f t="shared" si="236"/>
        <v>5.8231296171522978E-4</v>
      </c>
      <c r="DA795" s="31">
        <f t="shared" si="237"/>
        <v>0.45120601761738893</v>
      </c>
      <c r="DB795" s="31">
        <f t="shared" si="238"/>
        <v>0.45178833057910417</v>
      </c>
      <c r="DC795" s="31">
        <f t="shared" si="239"/>
        <v>-0.19279169458847889</v>
      </c>
      <c r="DD795" s="31"/>
      <c r="DE795" s="33">
        <f t="shared" si="240"/>
        <v>0.99462156749310449</v>
      </c>
      <c r="DF795" s="33">
        <f t="shared" si="241"/>
        <v>1.0022951392212913</v>
      </c>
      <c r="DG795" s="3"/>
      <c r="DH795" s="33">
        <f t="shared" si="242"/>
        <v>0.99999306770283536</v>
      </c>
      <c r="DI795" s="93">
        <f t="shared" si="243"/>
        <v>0.9972468236569344</v>
      </c>
      <c r="DJ795" s="3">
        <f t="shared" si="244"/>
        <v>0.99728696987201071</v>
      </c>
      <c r="DL795" s="90">
        <f t="shared" si="253"/>
        <v>0</v>
      </c>
      <c r="DM795" s="91">
        <f t="shared" si="251"/>
        <v>0</v>
      </c>
      <c r="DN795" s="89">
        <f>SUM(DM$9:DM795)*RLR</f>
        <v>120</v>
      </c>
      <c r="DO795" s="90">
        <f>DN795-SUM(DP$9:DP795)</f>
        <v>0.32556361535870337</v>
      </c>
      <c r="DP795" s="89">
        <f t="shared" si="252"/>
        <v>2.4601784535921924E-3</v>
      </c>
      <c r="DQ795" s="90">
        <f>SUM(DP$9:DP795)*RRF</f>
        <v>83.772105469248899</v>
      </c>
      <c r="DS795" s="2">
        <f t="shared" si="245"/>
        <v>1.5</v>
      </c>
      <c r="DT795" s="2">
        <f t="shared" si="246"/>
        <v>0.75</v>
      </c>
    </row>
    <row r="796" spans="90:124" x14ac:dyDescent="0.25">
      <c r="CL796" s="14">
        <f t="shared" si="247"/>
        <v>7.87</v>
      </c>
      <c r="CM796" s="59">
        <f>IF('Baseline model'!$B$4="AY",0,IFERROR(P*INDEX('UWYr writing pattern'!$C$4:$C$18,MATCH('Baseline model'!$CL796,'UWYr writing pattern'!$A$4:$A$18,0)) / 25,CM795))</f>
        <v>0</v>
      </c>
      <c r="CN796" s="36">
        <f t="shared" si="248"/>
        <v>6.8283127058273976E-4</v>
      </c>
      <c r="CP796" s="34">
        <f t="shared" si="249"/>
        <v>1.0398445744914819E-5</v>
      </c>
      <c r="CQ796" s="31">
        <f>SUM($CP$9:CP796)*RLR</f>
        <v>119.99918060247512</v>
      </c>
      <c r="CR796" s="32"/>
      <c r="CS796" s="36">
        <f>CQ796-SUM($CU$9:CU796)</f>
        <v>0.63975815311381723</v>
      </c>
      <c r="CU796" s="31">
        <f t="shared" si="250"/>
        <v>4.8343501887577389E-3</v>
      </c>
      <c r="CV796" s="36">
        <f>SUM($CU$9:CU796)*RRF</f>
        <v>83.551595714552903</v>
      </c>
      <c r="CW796" s="33"/>
      <c r="CX796" s="36">
        <f t="shared" si="235"/>
        <v>84.19135386766672</v>
      </c>
      <c r="CY796" s="33"/>
      <c r="CZ796" s="31">
        <f t="shared" si="236"/>
        <v>5.7357826728950134E-4</v>
      </c>
      <c r="DA796" s="31">
        <f t="shared" si="237"/>
        <v>0.44783070717967205</v>
      </c>
      <c r="DB796" s="31">
        <f t="shared" si="238"/>
        <v>0.44840428544696154</v>
      </c>
      <c r="DC796" s="31">
        <f t="shared" si="239"/>
        <v>-0.19135386766672013</v>
      </c>
      <c r="DD796" s="31"/>
      <c r="DE796" s="33">
        <f t="shared" si="240"/>
        <v>0.99466185374467742</v>
      </c>
      <c r="DF796" s="33">
        <f t="shared" si="241"/>
        <v>1.0022780222341277</v>
      </c>
      <c r="DG796" s="3"/>
      <c r="DH796" s="33">
        <f t="shared" si="242"/>
        <v>0.99999317168729263</v>
      </c>
      <c r="DI796" s="93">
        <f t="shared" si="243"/>
        <v>0.99726739523964303</v>
      </c>
      <c r="DJ796" s="3">
        <f t="shared" si="244"/>
        <v>0.99730731759797053</v>
      </c>
      <c r="DL796" s="90">
        <f t="shared" si="253"/>
        <v>0</v>
      </c>
      <c r="DM796" s="91">
        <f t="shared" si="251"/>
        <v>0</v>
      </c>
      <c r="DN796" s="89">
        <f>SUM(DM$9:DM796)*RLR</f>
        <v>120</v>
      </c>
      <c r="DO796" s="90">
        <f>DN796-SUM(DP$9:DP796)</f>
        <v>0.32312188824352006</v>
      </c>
      <c r="DP796" s="89">
        <f t="shared" si="252"/>
        <v>2.4417271151902752E-3</v>
      </c>
      <c r="DQ796" s="90">
        <f>SUM(DP$9:DP796)*RRF</f>
        <v>83.773814678229527</v>
      </c>
      <c r="DS796" s="2">
        <f t="shared" si="245"/>
        <v>1.5</v>
      </c>
      <c r="DT796" s="2">
        <f t="shared" si="246"/>
        <v>0.75</v>
      </c>
    </row>
    <row r="797" spans="90:124" x14ac:dyDescent="0.25">
      <c r="CL797" s="14">
        <f t="shared" si="247"/>
        <v>7.88</v>
      </c>
      <c r="CM797" s="59">
        <f>IF('Baseline model'!$B$4="AY",0,IFERROR(P*INDEX('UWYr writing pattern'!$C$4:$C$18,MATCH('Baseline model'!$CL797,'UWYr writing pattern'!$A$4:$A$18,0)) / 25,CM796))</f>
        <v>0</v>
      </c>
      <c r="CN797" s="36">
        <f t="shared" si="248"/>
        <v>6.7258880152399865E-4</v>
      </c>
      <c r="CP797" s="34">
        <f t="shared" si="249"/>
        <v>1.0242469058741095E-5</v>
      </c>
      <c r="CQ797" s="31">
        <f>SUM($CP$9:CP797)*RLR</f>
        <v>119.99919289343799</v>
      </c>
      <c r="CR797" s="32"/>
      <c r="CS797" s="36">
        <f>CQ797-SUM($CU$9:CU797)</f>
        <v>0.63497225792833945</v>
      </c>
      <c r="CU797" s="31">
        <f t="shared" si="250"/>
        <v>4.7981861483536292E-3</v>
      </c>
      <c r="CV797" s="36">
        <f>SUM($CU$9:CU797)*RRF</f>
        <v>83.554954444856747</v>
      </c>
      <c r="CW797" s="33"/>
      <c r="CX797" s="36">
        <f t="shared" si="235"/>
        <v>84.189926702785087</v>
      </c>
      <c r="CY797" s="33"/>
      <c r="CZ797" s="31">
        <f t="shared" si="236"/>
        <v>5.6497459328015882E-4</v>
      </c>
      <c r="DA797" s="31">
        <f t="shared" si="237"/>
        <v>0.44448058054983758</v>
      </c>
      <c r="DB797" s="31">
        <f t="shared" si="238"/>
        <v>0.44504555514311772</v>
      </c>
      <c r="DC797" s="31">
        <f t="shared" si="239"/>
        <v>-0.18992670278508683</v>
      </c>
      <c r="DD797" s="31"/>
      <c r="DE797" s="33">
        <f t="shared" si="240"/>
        <v>0.99470183862924699</v>
      </c>
      <c r="DF797" s="33">
        <f t="shared" si="241"/>
        <v>1.002261032176013</v>
      </c>
      <c r="DG797" s="3"/>
      <c r="DH797" s="33">
        <f t="shared" si="242"/>
        <v>0.99999327411198324</v>
      </c>
      <c r="DI797" s="93">
        <f t="shared" si="243"/>
        <v>0.99728781311261339</v>
      </c>
      <c r="DJ797" s="3">
        <f t="shared" si="244"/>
        <v>0.99732751271598574</v>
      </c>
      <c r="DL797" s="90">
        <f t="shared" si="253"/>
        <v>0</v>
      </c>
      <c r="DM797" s="91">
        <f t="shared" si="251"/>
        <v>0</v>
      </c>
      <c r="DN797" s="89">
        <f>SUM(DM$9:DM797)*RLR</f>
        <v>120</v>
      </c>
      <c r="DO797" s="90">
        <f>DN797-SUM(DP$9:DP797)</f>
        <v>0.32069847408169494</v>
      </c>
      <c r="DP797" s="89">
        <f t="shared" si="252"/>
        <v>2.4234141618264004E-3</v>
      </c>
      <c r="DQ797" s="90">
        <f>SUM(DP$9:DP797)*RRF</f>
        <v>83.775511068142805</v>
      </c>
      <c r="DS797" s="2">
        <f t="shared" si="245"/>
        <v>1.5</v>
      </c>
      <c r="DT797" s="2">
        <f t="shared" si="246"/>
        <v>0.75</v>
      </c>
    </row>
    <row r="798" spans="90:124" x14ac:dyDescent="0.25">
      <c r="CL798" s="14">
        <f t="shared" si="247"/>
        <v>7.89</v>
      </c>
      <c r="CM798" s="59">
        <f>IF('Baseline model'!$B$4="AY",0,IFERROR(P*INDEX('UWYr writing pattern'!$C$4:$C$18,MATCH('Baseline model'!$CL798,'UWYr writing pattern'!$A$4:$A$18,0)) / 25,CM797))</f>
        <v>0</v>
      </c>
      <c r="CN798" s="36">
        <f t="shared" si="248"/>
        <v>6.6249996950113865E-4</v>
      </c>
      <c r="CP798" s="34">
        <f t="shared" si="249"/>
        <v>1.0088832022859979E-5</v>
      </c>
      <c r="CQ798" s="31">
        <f>SUM($CP$9:CP798)*RLR</f>
        <v>119.99920500003643</v>
      </c>
      <c r="CR798" s="32"/>
      <c r="CS798" s="36">
        <f>CQ798-SUM($CU$9:CU798)</f>
        <v>0.63022207259230356</v>
      </c>
      <c r="CU798" s="31">
        <f t="shared" si="250"/>
        <v>4.7622919344625456E-3</v>
      </c>
      <c r="CV798" s="36">
        <f>SUM($CU$9:CU798)*RRF</f>
        <v>83.558288049210887</v>
      </c>
      <c r="CW798" s="33"/>
      <c r="CX798" s="36">
        <f t="shared" si="235"/>
        <v>84.188510121803191</v>
      </c>
      <c r="CY798" s="33"/>
      <c r="CZ798" s="31">
        <f t="shared" si="236"/>
        <v>5.5649997438095647E-4</v>
      </c>
      <c r="DA798" s="31">
        <f t="shared" si="237"/>
        <v>0.44115545081461244</v>
      </c>
      <c r="DB798" s="31">
        <f t="shared" si="238"/>
        <v>0.44171195078899339</v>
      </c>
      <c r="DC798" s="31">
        <f t="shared" si="239"/>
        <v>-0.1885101218031906</v>
      </c>
      <c r="DD798" s="31"/>
      <c r="DE798" s="33">
        <f t="shared" si="240"/>
        <v>0.99474152439536767</v>
      </c>
      <c r="DF798" s="33">
        <f t="shared" si="241"/>
        <v>1.0022441681167047</v>
      </c>
      <c r="DG798" s="3"/>
      <c r="DH798" s="33">
        <f t="shared" si="242"/>
        <v>0.9999933750003035</v>
      </c>
      <c r="DI798" s="93">
        <f t="shared" si="243"/>
        <v>0.9973080784243562</v>
      </c>
      <c r="DJ798" s="3">
        <f t="shared" si="244"/>
        <v>0.99734755637061578</v>
      </c>
      <c r="DL798" s="90">
        <f t="shared" si="253"/>
        <v>0</v>
      </c>
      <c r="DM798" s="91">
        <f t="shared" si="251"/>
        <v>0</v>
      </c>
      <c r="DN798" s="89">
        <f>SUM(DM$9:DM798)*RLR</f>
        <v>120</v>
      </c>
      <c r="DO798" s="90">
        <f>DN798-SUM(DP$9:DP798)</f>
        <v>0.31829323552608457</v>
      </c>
      <c r="DP798" s="89">
        <f t="shared" si="252"/>
        <v>2.4052385556127122E-3</v>
      </c>
      <c r="DQ798" s="90">
        <f>SUM(DP$9:DP798)*RRF</f>
        <v>83.777194735131729</v>
      </c>
      <c r="DS798" s="2">
        <f t="shared" si="245"/>
        <v>1.5</v>
      </c>
      <c r="DT798" s="2">
        <f t="shared" si="246"/>
        <v>0.75</v>
      </c>
    </row>
    <row r="799" spans="90:124" x14ac:dyDescent="0.25">
      <c r="CL799" s="14">
        <f t="shared" si="247"/>
        <v>7.9</v>
      </c>
      <c r="CM799" s="59">
        <f>IF('Baseline model'!$B$4="AY",0,IFERROR(P*INDEX('UWYr writing pattern'!$C$4:$C$18,MATCH('Baseline model'!$CL799,'UWYr writing pattern'!$A$4:$A$18,0)) / 25,CM798))</f>
        <v>0</v>
      </c>
      <c r="CN799" s="36">
        <f t="shared" si="248"/>
        <v>6.5256246995862158E-4</v>
      </c>
      <c r="CP799" s="34">
        <f t="shared" si="249"/>
        <v>9.9374995425170793E-6</v>
      </c>
      <c r="CQ799" s="31">
        <f>SUM($CP$9:CP799)*RLR</f>
        <v>119.99921692503588</v>
      </c>
      <c r="CR799" s="32"/>
      <c r="CS799" s="36">
        <f>CQ799-SUM($CU$9:CU799)</f>
        <v>0.62550733204732012</v>
      </c>
      <c r="CU799" s="31">
        <f t="shared" si="250"/>
        <v>4.7266655444422765E-3</v>
      </c>
      <c r="CV799" s="36">
        <f>SUM($CU$9:CU799)*RRF</f>
        <v>83.561596715091994</v>
      </c>
      <c r="CW799" s="33"/>
      <c r="CX799" s="36">
        <f t="shared" si="235"/>
        <v>84.187104047139314</v>
      </c>
      <c r="CY799" s="33"/>
      <c r="CZ799" s="31">
        <f t="shared" si="236"/>
        <v>5.4815247476524209E-4</v>
      </c>
      <c r="DA799" s="31">
        <f t="shared" si="237"/>
        <v>0.43785513243312407</v>
      </c>
      <c r="DB799" s="31">
        <f t="shared" si="238"/>
        <v>0.43840328490788932</v>
      </c>
      <c r="DC799" s="31">
        <f t="shared" si="239"/>
        <v>-0.18710404713931439</v>
      </c>
      <c r="DD799" s="31"/>
      <c r="DE799" s="33">
        <f t="shared" si="240"/>
        <v>0.9947809132749047</v>
      </c>
      <c r="DF799" s="33">
        <f t="shared" si="241"/>
        <v>1.002227429132611</v>
      </c>
      <c r="DG799" s="3"/>
      <c r="DH799" s="33">
        <f t="shared" si="242"/>
        <v>0.99999347437529906</v>
      </c>
      <c r="DI799" s="93">
        <f t="shared" si="243"/>
        <v>0.99732819231480052</v>
      </c>
      <c r="DJ799" s="3">
        <f t="shared" si="244"/>
        <v>0.99736744969783631</v>
      </c>
      <c r="DL799" s="90">
        <f t="shared" si="253"/>
        <v>0</v>
      </c>
      <c r="DM799" s="91">
        <f t="shared" si="251"/>
        <v>0</v>
      </c>
      <c r="DN799" s="89">
        <f>SUM(DM$9:DM799)*RLR</f>
        <v>120</v>
      </c>
      <c r="DO799" s="90">
        <f>DN799-SUM(DP$9:DP799)</f>
        <v>0.31590603625963354</v>
      </c>
      <c r="DP799" s="89">
        <f t="shared" si="252"/>
        <v>2.3871992664456342E-3</v>
      </c>
      <c r="DQ799" s="90">
        <f>SUM(DP$9:DP799)*RRF</f>
        <v>83.778865774618254</v>
      </c>
      <c r="DS799" s="2">
        <f t="shared" si="245"/>
        <v>1.5</v>
      </c>
      <c r="DT799" s="2">
        <f t="shared" si="246"/>
        <v>0.75</v>
      </c>
    </row>
    <row r="800" spans="90:124" x14ac:dyDescent="0.25">
      <c r="CL800" s="14">
        <f t="shared" si="247"/>
        <v>7.91</v>
      </c>
      <c r="CM800" s="59">
        <f>IF('Baseline model'!$B$4="AY",0,IFERROR(P*INDEX('UWYr writing pattern'!$C$4:$C$18,MATCH('Baseline model'!$CL800,'UWYr writing pattern'!$A$4:$A$18,0)) / 25,CM799))</f>
        <v>0</v>
      </c>
      <c r="CN800" s="36">
        <f t="shared" si="248"/>
        <v>6.4277403290924221E-4</v>
      </c>
      <c r="CP800" s="34">
        <f t="shared" si="249"/>
        <v>9.7884370493793227E-6</v>
      </c>
      <c r="CQ800" s="31">
        <f>SUM($CP$9:CP800)*RLR</f>
        <v>119.99922867116035</v>
      </c>
      <c r="CR800" s="32"/>
      <c r="CS800" s="36">
        <f>CQ800-SUM($CU$9:CU800)</f>
        <v>0.62082777318143201</v>
      </c>
      <c r="CU800" s="31">
        <f t="shared" si="250"/>
        <v>4.6913049903549008E-3</v>
      </c>
      <c r="CV800" s="36">
        <f>SUM($CU$9:CU800)*RRF</f>
        <v>83.564880628585243</v>
      </c>
      <c r="CW800" s="33"/>
      <c r="CX800" s="36">
        <f t="shared" si="235"/>
        <v>84.185708401766675</v>
      </c>
      <c r="CY800" s="33"/>
      <c r="CZ800" s="31">
        <f t="shared" si="236"/>
        <v>5.3993018764376336E-4</v>
      </c>
      <c r="DA800" s="31">
        <f t="shared" si="237"/>
        <v>0.43457944122700237</v>
      </c>
      <c r="DB800" s="31">
        <f t="shared" si="238"/>
        <v>0.43511937141464613</v>
      </c>
      <c r="DC800" s="31">
        <f t="shared" si="239"/>
        <v>-0.18570840176667502</v>
      </c>
      <c r="DD800" s="31"/>
      <c r="DE800" s="33">
        <f t="shared" si="240"/>
        <v>0.99482000748315769</v>
      </c>
      <c r="DF800" s="33">
        <f t="shared" si="241"/>
        <v>1.0022108143067461</v>
      </c>
      <c r="DG800" s="3"/>
      <c r="DH800" s="33">
        <f t="shared" si="242"/>
        <v>0.99999357225966956</v>
      </c>
      <c r="DI800" s="93">
        <f t="shared" si="243"/>
        <v>0.99734815591535819</v>
      </c>
      <c r="DJ800" s="3">
        <f t="shared" si="244"/>
        <v>0.99738719382510255</v>
      </c>
      <c r="DL800" s="90">
        <f t="shared" si="253"/>
        <v>0</v>
      </c>
      <c r="DM800" s="91">
        <f t="shared" si="251"/>
        <v>0</v>
      </c>
      <c r="DN800" s="89">
        <f>SUM(DM$9:DM800)*RLR</f>
        <v>120</v>
      </c>
      <c r="DO800" s="90">
        <f>DN800-SUM(DP$9:DP800)</f>
        <v>0.31353674098768636</v>
      </c>
      <c r="DP800" s="89">
        <f t="shared" si="252"/>
        <v>2.3692952719472516E-3</v>
      </c>
      <c r="DQ800" s="90">
        <f>SUM(DP$9:DP800)*RRF</f>
        <v>83.780524281308615</v>
      </c>
      <c r="DS800" s="2">
        <f t="shared" si="245"/>
        <v>1.5</v>
      </c>
      <c r="DT800" s="2">
        <f t="shared" si="246"/>
        <v>0.75</v>
      </c>
    </row>
    <row r="801" spans="90:124" x14ac:dyDescent="0.25">
      <c r="CL801" s="14">
        <f t="shared" si="247"/>
        <v>7.92</v>
      </c>
      <c r="CM801" s="59">
        <f>IF('Baseline model'!$B$4="AY",0,IFERROR(P*INDEX('UWYr writing pattern'!$C$4:$C$18,MATCH('Baseline model'!$CL801,'UWYr writing pattern'!$A$4:$A$18,0)) / 25,CM800))</f>
        <v>0</v>
      </c>
      <c r="CN801" s="36">
        <f t="shared" si="248"/>
        <v>6.3313242241560359E-4</v>
      </c>
      <c r="CP801" s="34">
        <f t="shared" si="249"/>
        <v>9.6416104936386332E-6</v>
      </c>
      <c r="CQ801" s="31">
        <f>SUM($CP$9:CP801)*RLR</f>
        <v>119.99924024109293</v>
      </c>
      <c r="CR801" s="32"/>
      <c r="CS801" s="36">
        <f>CQ801-SUM($CU$9:CU801)</f>
        <v>0.61618313481515941</v>
      </c>
      <c r="CU801" s="31">
        <f t="shared" si="250"/>
        <v>4.6562082988607402E-3</v>
      </c>
      <c r="CV801" s="36">
        <f>SUM($CU$9:CU801)*RRF</f>
        <v>83.568139974394441</v>
      </c>
      <c r="CW801" s="33"/>
      <c r="CX801" s="36">
        <f t="shared" si="235"/>
        <v>84.1843231092096</v>
      </c>
      <c r="CY801" s="33"/>
      <c r="CZ801" s="31">
        <f t="shared" si="236"/>
        <v>5.3183123482910698E-4</v>
      </c>
      <c r="DA801" s="31">
        <f t="shared" si="237"/>
        <v>0.43132819437061154</v>
      </c>
      <c r="DB801" s="31">
        <f t="shared" si="238"/>
        <v>0.43186002560544062</v>
      </c>
      <c r="DC801" s="31">
        <f t="shared" si="239"/>
        <v>-0.18432310920960049</v>
      </c>
      <c r="DD801" s="31"/>
      <c r="DE801" s="33">
        <f t="shared" si="240"/>
        <v>0.9948588092189814</v>
      </c>
      <c r="DF801" s="33">
        <f t="shared" si="241"/>
        <v>1.0021943227286858</v>
      </c>
      <c r="DG801" s="3"/>
      <c r="DH801" s="33">
        <f t="shared" si="242"/>
        <v>0.99999366867577444</v>
      </c>
      <c r="DI801" s="93">
        <f t="shared" si="243"/>
        <v>0.99736797034898683</v>
      </c>
      <c r="DJ801" s="3">
        <f t="shared" si="244"/>
        <v>0.99740678987141418</v>
      </c>
      <c r="DL801" s="90">
        <f t="shared" si="253"/>
        <v>0</v>
      </c>
      <c r="DM801" s="91">
        <f t="shared" si="251"/>
        <v>0</v>
      </c>
      <c r="DN801" s="89">
        <f>SUM(DM$9:DM801)*RLR</f>
        <v>120</v>
      </c>
      <c r="DO801" s="90">
        <f>DN801-SUM(DP$9:DP801)</f>
        <v>0.31118521543028521</v>
      </c>
      <c r="DP801" s="89">
        <f t="shared" si="252"/>
        <v>2.3515255574076475E-3</v>
      </c>
      <c r="DQ801" s="90">
        <f>SUM(DP$9:DP801)*RRF</f>
        <v>83.782170349198793</v>
      </c>
      <c r="DS801" s="2">
        <f t="shared" si="245"/>
        <v>1.5</v>
      </c>
      <c r="DT801" s="2">
        <f t="shared" si="246"/>
        <v>0.75</v>
      </c>
    </row>
    <row r="802" spans="90:124" x14ac:dyDescent="0.25">
      <c r="CL802" s="14">
        <f t="shared" si="247"/>
        <v>7.93</v>
      </c>
      <c r="CM802" s="59">
        <f>IF('Baseline model'!$B$4="AY",0,IFERROR(P*INDEX('UWYr writing pattern'!$C$4:$C$18,MATCH('Baseline model'!$CL802,'UWYr writing pattern'!$A$4:$A$18,0)) / 25,CM801))</f>
        <v>0</v>
      </c>
      <c r="CN802" s="36">
        <f t="shared" si="248"/>
        <v>6.2363543607936954E-4</v>
      </c>
      <c r="CP802" s="34">
        <f t="shared" si="249"/>
        <v>9.4969863362340541E-6</v>
      </c>
      <c r="CQ802" s="31">
        <f>SUM($CP$9:CP802)*RLR</f>
        <v>119.99925163747653</v>
      </c>
      <c r="CR802" s="32"/>
      <c r="CS802" s="36">
        <f>CQ802-SUM($CU$9:CU802)</f>
        <v>0.6115731576876442</v>
      </c>
      <c r="CU802" s="31">
        <f t="shared" si="250"/>
        <v>4.6213735111136954E-3</v>
      </c>
      <c r="CV802" s="36">
        <f>SUM($CU$9:CU802)*RRF</f>
        <v>83.571374935852219</v>
      </c>
      <c r="CW802" s="33"/>
      <c r="CX802" s="36">
        <f t="shared" si="235"/>
        <v>84.182948093539864</v>
      </c>
      <c r="CY802" s="33"/>
      <c r="CZ802" s="31">
        <f t="shared" si="236"/>
        <v>5.2385376630667037E-4</v>
      </c>
      <c r="DA802" s="31">
        <f t="shared" si="237"/>
        <v>0.42810121038135091</v>
      </c>
      <c r="DB802" s="31">
        <f t="shared" si="238"/>
        <v>0.42862506414765755</v>
      </c>
      <c r="DC802" s="31">
        <f t="shared" si="239"/>
        <v>-0.18294809353986352</v>
      </c>
      <c r="DD802" s="31"/>
      <c r="DE802" s="33">
        <f t="shared" si="240"/>
        <v>0.99489732066490733</v>
      </c>
      <c r="DF802" s="33">
        <f t="shared" si="241"/>
        <v>1.0021779534945221</v>
      </c>
      <c r="DG802" s="3"/>
      <c r="DH802" s="33">
        <f t="shared" si="242"/>
        <v>0.99999376364563775</v>
      </c>
      <c r="DI802" s="93">
        <f t="shared" si="243"/>
        <v>0.99738763673025355</v>
      </c>
      <c r="DJ802" s="3">
        <f t="shared" si="244"/>
        <v>0.9974262389473787</v>
      </c>
      <c r="DL802" s="90">
        <f t="shared" si="253"/>
        <v>0</v>
      </c>
      <c r="DM802" s="91">
        <f t="shared" si="251"/>
        <v>0</v>
      </c>
      <c r="DN802" s="89">
        <f>SUM(DM$9:DM802)*RLR</f>
        <v>120</v>
      </c>
      <c r="DO802" s="90">
        <f>DN802-SUM(DP$9:DP802)</f>
        <v>0.30885132631455292</v>
      </c>
      <c r="DP802" s="89">
        <f t="shared" si="252"/>
        <v>2.3338891157271393E-3</v>
      </c>
      <c r="DQ802" s="90">
        <f>SUM(DP$9:DP802)*RRF</f>
        <v>83.783804071579809</v>
      </c>
      <c r="DS802" s="2">
        <f t="shared" si="245"/>
        <v>1.5</v>
      </c>
      <c r="DT802" s="2">
        <f t="shared" si="246"/>
        <v>0.75</v>
      </c>
    </row>
    <row r="803" spans="90:124" x14ac:dyDescent="0.25">
      <c r="CL803" s="14">
        <f t="shared" si="247"/>
        <v>7.94</v>
      </c>
      <c r="CM803" s="59">
        <f>IF('Baseline model'!$B$4="AY",0,IFERROR(P*INDEX('UWYr writing pattern'!$C$4:$C$18,MATCH('Baseline model'!$CL803,'UWYr writing pattern'!$A$4:$A$18,0)) / 25,CM802))</f>
        <v>0</v>
      </c>
      <c r="CN803" s="36">
        <f t="shared" si="248"/>
        <v>6.1428090453817898E-4</v>
      </c>
      <c r="CP803" s="34">
        <f t="shared" si="249"/>
        <v>9.3545315411905425E-6</v>
      </c>
      <c r="CQ803" s="31">
        <f>SUM($CP$9:CP803)*RLR</f>
        <v>119.99926286291439</v>
      </c>
      <c r="CR803" s="32"/>
      <c r="CS803" s="36">
        <f>CQ803-SUM($CU$9:CU803)</f>
        <v>0.60699758444285123</v>
      </c>
      <c r="CU803" s="31">
        <f t="shared" si="250"/>
        <v>4.5867986826573313E-3</v>
      </c>
      <c r="CV803" s="36">
        <f>SUM($CU$9:CU803)*RRF</f>
        <v>83.574585694930079</v>
      </c>
      <c r="CW803" s="33"/>
      <c r="CX803" s="36">
        <f t="shared" si="235"/>
        <v>84.18158327937293</v>
      </c>
      <c r="CY803" s="33"/>
      <c r="CZ803" s="31">
        <f t="shared" si="236"/>
        <v>5.1599595981207031E-4</v>
      </c>
      <c r="DA803" s="31">
        <f t="shared" si="237"/>
        <v>0.42489830910999582</v>
      </c>
      <c r="DB803" s="31">
        <f t="shared" si="238"/>
        <v>0.42541430506980787</v>
      </c>
      <c r="DC803" s="31">
        <f t="shared" si="239"/>
        <v>-0.18158327937292995</v>
      </c>
      <c r="DD803" s="31"/>
      <c r="DE803" s="33">
        <f t="shared" si="240"/>
        <v>0.9949355439872628</v>
      </c>
      <c r="DF803" s="33">
        <f t="shared" si="241"/>
        <v>1.0021617057068206</v>
      </c>
      <c r="DG803" s="3"/>
      <c r="DH803" s="33">
        <f t="shared" si="242"/>
        <v>0.99999385719095324</v>
      </c>
      <c r="DI803" s="93">
        <f t="shared" si="243"/>
        <v>0.99740715616539766</v>
      </c>
      <c r="DJ803" s="3">
        <f t="shared" si="244"/>
        <v>0.99744554215527348</v>
      </c>
      <c r="DL803" s="90">
        <f t="shared" si="253"/>
        <v>0</v>
      </c>
      <c r="DM803" s="91">
        <f t="shared" si="251"/>
        <v>0</v>
      </c>
      <c r="DN803" s="89">
        <f>SUM(DM$9:DM803)*RLR</f>
        <v>120</v>
      </c>
      <c r="DO803" s="90">
        <f>DN803-SUM(DP$9:DP803)</f>
        <v>0.30653494136718962</v>
      </c>
      <c r="DP803" s="89">
        <f t="shared" si="252"/>
        <v>2.3163849473591468E-3</v>
      </c>
      <c r="DQ803" s="90">
        <f>SUM(DP$9:DP803)*RRF</f>
        <v>83.785425541042969</v>
      </c>
      <c r="DS803" s="2">
        <f t="shared" si="245"/>
        <v>1.5</v>
      </c>
      <c r="DT803" s="2">
        <f t="shared" si="246"/>
        <v>0.75</v>
      </c>
    </row>
    <row r="804" spans="90:124" x14ac:dyDescent="0.25">
      <c r="CL804" s="14">
        <f t="shared" si="247"/>
        <v>7.95</v>
      </c>
      <c r="CM804" s="59">
        <f>IF('Baseline model'!$B$4="AY",0,IFERROR(P*INDEX('UWYr writing pattern'!$C$4:$C$18,MATCH('Baseline model'!$CL804,'UWYr writing pattern'!$A$4:$A$18,0)) / 25,CM803))</f>
        <v>0</v>
      </c>
      <c r="CN804" s="36">
        <f t="shared" si="248"/>
        <v>6.0506669097010635E-4</v>
      </c>
      <c r="CP804" s="34">
        <f t="shared" si="249"/>
        <v>9.2142135680726846E-6</v>
      </c>
      <c r="CQ804" s="31">
        <f>SUM($CP$9:CP804)*RLR</f>
        <v>119.99927391997066</v>
      </c>
      <c r="CR804" s="32"/>
      <c r="CS804" s="36">
        <f>CQ804-SUM($CU$9:CU804)</f>
        <v>0.60245615961579801</v>
      </c>
      <c r="CU804" s="31">
        <f t="shared" si="250"/>
        <v>4.5524818833213845E-3</v>
      </c>
      <c r="CV804" s="36">
        <f>SUM($CU$9:CU804)*RRF</f>
        <v>83.577772432248395</v>
      </c>
      <c r="CW804" s="33"/>
      <c r="CX804" s="36">
        <f t="shared" si="235"/>
        <v>84.180228591864193</v>
      </c>
      <c r="CY804" s="33"/>
      <c r="CZ804" s="31">
        <f t="shared" si="236"/>
        <v>5.082560204148893E-4</v>
      </c>
      <c r="DA804" s="31">
        <f t="shared" si="237"/>
        <v>0.42171931173105859</v>
      </c>
      <c r="DB804" s="31">
        <f t="shared" si="238"/>
        <v>0.42222756775147346</v>
      </c>
      <c r="DC804" s="31">
        <f t="shared" si="239"/>
        <v>-0.18022859186419282</v>
      </c>
      <c r="DD804" s="31"/>
      <c r="DE804" s="33">
        <f t="shared" si="240"/>
        <v>0.99497348133629038</v>
      </c>
      <c r="DF804" s="33">
        <f t="shared" si="241"/>
        <v>1.0021455784745736</v>
      </c>
      <c r="DG804" s="3"/>
      <c r="DH804" s="33">
        <f t="shared" si="242"/>
        <v>0.99999394933308883</v>
      </c>
      <c r="DI804" s="93">
        <f t="shared" si="243"/>
        <v>0.99742652975239232</v>
      </c>
      <c r="DJ804" s="3">
        <f t="shared" si="244"/>
        <v>0.99746470058910874</v>
      </c>
      <c r="DL804" s="90">
        <f t="shared" si="253"/>
        <v>0</v>
      </c>
      <c r="DM804" s="91">
        <f t="shared" si="251"/>
        <v>0</v>
      </c>
      <c r="DN804" s="89">
        <f>SUM(DM$9:DM804)*RLR</f>
        <v>120</v>
      </c>
      <c r="DO804" s="90">
        <f>DN804-SUM(DP$9:DP804)</f>
        <v>0.30423592930694099</v>
      </c>
      <c r="DP804" s="89">
        <f t="shared" si="252"/>
        <v>2.2990120602539221E-3</v>
      </c>
      <c r="DQ804" s="90">
        <f>SUM(DP$9:DP804)*RRF</f>
        <v>83.787034849485138</v>
      </c>
      <c r="DS804" s="2">
        <f t="shared" si="245"/>
        <v>1.5</v>
      </c>
      <c r="DT804" s="2">
        <f t="shared" si="246"/>
        <v>0.75</v>
      </c>
    </row>
    <row r="805" spans="90:124" x14ac:dyDescent="0.25">
      <c r="CL805" s="14">
        <f t="shared" si="247"/>
        <v>7.96</v>
      </c>
      <c r="CM805" s="59">
        <f>IF('Baseline model'!$B$4="AY",0,IFERROR(P*INDEX('UWYr writing pattern'!$C$4:$C$18,MATCH('Baseline model'!$CL805,'UWYr writing pattern'!$A$4:$A$18,0)) / 25,CM804))</f>
        <v>0</v>
      </c>
      <c r="CN805" s="36">
        <f t="shared" si="248"/>
        <v>5.9599069060555475E-4</v>
      </c>
      <c r="CP805" s="34">
        <f t="shared" si="249"/>
        <v>9.0760003645515955E-6</v>
      </c>
      <c r="CQ805" s="31">
        <f>SUM($CP$9:CP805)*RLR</f>
        <v>119.99928481117111</v>
      </c>
      <c r="CR805" s="32"/>
      <c r="CS805" s="36">
        <f>CQ805-SUM($CU$9:CU805)</f>
        <v>0.59794862961912543</v>
      </c>
      <c r="CU805" s="31">
        <f t="shared" si="250"/>
        <v>4.5184211971184855E-3</v>
      </c>
      <c r="CV805" s="36">
        <f>SUM($CU$9:CU805)*RRF</f>
        <v>83.58093532708638</v>
      </c>
      <c r="CW805" s="33"/>
      <c r="CX805" s="36">
        <f t="shared" si="235"/>
        <v>84.178883956705505</v>
      </c>
      <c r="CY805" s="33"/>
      <c r="CZ805" s="31">
        <f t="shared" si="236"/>
        <v>5.0063218010866592E-4</v>
      </c>
      <c r="DA805" s="31">
        <f t="shared" si="237"/>
        <v>0.41856404073338777</v>
      </c>
      <c r="DB805" s="31">
        <f t="shared" si="238"/>
        <v>0.41906467291349642</v>
      </c>
      <c r="DC805" s="31">
        <f t="shared" si="239"/>
        <v>-0.17888395670550494</v>
      </c>
      <c r="DD805" s="31"/>
      <c r="DE805" s="33">
        <f t="shared" si="240"/>
        <v>0.99501113484626647</v>
      </c>
      <c r="DF805" s="33">
        <f t="shared" si="241"/>
        <v>1.0021295709131608</v>
      </c>
      <c r="DG805" s="3"/>
      <c r="DH805" s="33">
        <f t="shared" si="242"/>
        <v>0.99999404009309256</v>
      </c>
      <c r="DI805" s="93">
        <f t="shared" si="243"/>
        <v>0.99744575858100704</v>
      </c>
      <c r="DJ805" s="3">
        <f t="shared" si="244"/>
        <v>0.99748371533469049</v>
      </c>
      <c r="DL805" s="90">
        <f t="shared" si="253"/>
        <v>0</v>
      </c>
      <c r="DM805" s="91">
        <f t="shared" si="251"/>
        <v>0</v>
      </c>
      <c r="DN805" s="89">
        <f>SUM(DM$9:DM805)*RLR</f>
        <v>120</v>
      </c>
      <c r="DO805" s="90">
        <f>DN805-SUM(DP$9:DP805)</f>
        <v>0.30195415983713758</v>
      </c>
      <c r="DP805" s="89">
        <f t="shared" si="252"/>
        <v>2.2817694698020574E-3</v>
      </c>
      <c r="DQ805" s="90">
        <f>SUM(DP$9:DP805)*RRF</f>
        <v>83.788632088113999</v>
      </c>
      <c r="DS805" s="2">
        <f t="shared" si="245"/>
        <v>1.5</v>
      </c>
      <c r="DT805" s="2">
        <f t="shared" si="246"/>
        <v>0.75</v>
      </c>
    </row>
    <row r="806" spans="90:124" x14ac:dyDescent="0.25">
      <c r="CL806" s="14">
        <f t="shared" si="247"/>
        <v>7.97</v>
      </c>
      <c r="CM806" s="59">
        <f>IF('Baseline model'!$B$4="AY",0,IFERROR(P*INDEX('UWYr writing pattern'!$C$4:$C$18,MATCH('Baseline model'!$CL806,'UWYr writing pattern'!$A$4:$A$18,0)) / 25,CM805))</f>
        <v>0</v>
      </c>
      <c r="CN806" s="36">
        <f t="shared" si="248"/>
        <v>5.8705083024647138E-4</v>
      </c>
      <c r="CP806" s="34">
        <f t="shared" si="249"/>
        <v>8.9398603590833222E-6</v>
      </c>
      <c r="CQ806" s="31">
        <f>SUM($CP$9:CP806)*RLR</f>
        <v>119.99929553900354</v>
      </c>
      <c r="CR806" s="32"/>
      <c r="CS806" s="36">
        <f>CQ806-SUM($CU$9:CU806)</f>
        <v>0.5934747427294127</v>
      </c>
      <c r="CU806" s="31">
        <f t="shared" si="250"/>
        <v>4.484614722143441E-3</v>
      </c>
      <c r="CV806" s="36">
        <f>SUM($CU$9:CU806)*RRF</f>
        <v>83.584074557391887</v>
      </c>
      <c r="CW806" s="33"/>
      <c r="CX806" s="36">
        <f t="shared" si="235"/>
        <v>84.177549300121299</v>
      </c>
      <c r="CY806" s="33"/>
      <c r="CZ806" s="31">
        <f t="shared" si="236"/>
        <v>4.931226974070359E-4</v>
      </c>
      <c r="DA806" s="31">
        <f t="shared" si="237"/>
        <v>0.41543231991058888</v>
      </c>
      <c r="DB806" s="31">
        <f t="shared" si="238"/>
        <v>0.41592544260799591</v>
      </c>
      <c r="DC806" s="31">
        <f t="shared" si="239"/>
        <v>-0.17754930012129932</v>
      </c>
      <c r="DD806" s="31"/>
      <c r="DE806" s="33">
        <f t="shared" si="240"/>
        <v>0.99504850663561772</v>
      </c>
      <c r="DF806" s="33">
        <f t="shared" si="241"/>
        <v>1.0021136821443011</v>
      </c>
      <c r="DG806" s="3"/>
      <c r="DH806" s="33">
        <f t="shared" si="242"/>
        <v>0.99999412949169619</v>
      </c>
      <c r="DI806" s="93">
        <f t="shared" si="243"/>
        <v>0.99746484373286837</v>
      </c>
      <c r="DJ806" s="3">
        <f t="shared" si="244"/>
        <v>0.99750258746968024</v>
      </c>
      <c r="DL806" s="90">
        <f t="shared" si="253"/>
        <v>0</v>
      </c>
      <c r="DM806" s="91">
        <f t="shared" si="251"/>
        <v>0</v>
      </c>
      <c r="DN806" s="89">
        <f>SUM(DM$9:DM806)*RLR</f>
        <v>120</v>
      </c>
      <c r="DO806" s="90">
        <f>DN806-SUM(DP$9:DP806)</f>
        <v>0.299689503638362</v>
      </c>
      <c r="DP806" s="89">
        <f t="shared" si="252"/>
        <v>2.2646561987785317E-3</v>
      </c>
      <c r="DQ806" s="90">
        <f>SUM(DP$9:DP806)*RRF</f>
        <v>83.790217347453137</v>
      </c>
      <c r="DS806" s="2">
        <f t="shared" si="245"/>
        <v>1.5</v>
      </c>
      <c r="DT806" s="2">
        <f t="shared" si="246"/>
        <v>0.75</v>
      </c>
    </row>
    <row r="807" spans="90:124" x14ac:dyDescent="0.25">
      <c r="CL807" s="14">
        <f t="shared" si="247"/>
        <v>7.98</v>
      </c>
      <c r="CM807" s="59">
        <f>IF('Baseline model'!$B$4="AY",0,IFERROR(P*INDEX('UWYr writing pattern'!$C$4:$C$18,MATCH('Baseline model'!$CL807,'UWYr writing pattern'!$A$4:$A$18,0)) / 25,CM806))</f>
        <v>0</v>
      </c>
      <c r="CN807" s="36">
        <f t="shared" si="248"/>
        <v>5.7824506779277434E-4</v>
      </c>
      <c r="CP807" s="34">
        <f t="shared" si="249"/>
        <v>8.8057624536970714E-6</v>
      </c>
      <c r="CQ807" s="31">
        <f>SUM($CP$9:CP807)*RLR</f>
        <v>119.99930610591848</v>
      </c>
      <c r="CR807" s="32"/>
      <c r="CS807" s="36">
        <f>CQ807-SUM($CU$9:CU807)</f>
        <v>0.58903424907387603</v>
      </c>
      <c r="CU807" s="31">
        <f t="shared" si="250"/>
        <v>4.451060570470595E-3</v>
      </c>
      <c r="CV807" s="36">
        <f>SUM($CU$9:CU807)*RRF</f>
        <v>83.587190299791217</v>
      </c>
      <c r="CW807" s="33"/>
      <c r="CX807" s="36">
        <f t="shared" si="235"/>
        <v>84.176224548865093</v>
      </c>
      <c r="CY807" s="33"/>
      <c r="CZ807" s="31">
        <f t="shared" si="236"/>
        <v>4.8572585694593045E-4</v>
      </c>
      <c r="DA807" s="31">
        <f t="shared" si="237"/>
        <v>0.4123239743517132</v>
      </c>
      <c r="DB807" s="31">
        <f t="shared" si="238"/>
        <v>0.41280970020865915</v>
      </c>
      <c r="DC807" s="31">
        <f t="shared" si="239"/>
        <v>-0.17622454886509331</v>
      </c>
      <c r="DD807" s="31"/>
      <c r="DE807" s="33">
        <f t="shared" si="240"/>
        <v>0.99508559880703829</v>
      </c>
      <c r="DF807" s="33">
        <f t="shared" si="241"/>
        <v>1.0020979112960131</v>
      </c>
      <c r="DG807" s="3"/>
      <c r="DH807" s="33">
        <f t="shared" si="242"/>
        <v>0.99999421754932061</v>
      </c>
      <c r="DI807" s="93">
        <f t="shared" si="243"/>
        <v>0.99748378628152135</v>
      </c>
      <c r="DJ807" s="3">
        <f t="shared" si="244"/>
        <v>0.99752131806365762</v>
      </c>
      <c r="DL807" s="90">
        <f t="shared" si="253"/>
        <v>0</v>
      </c>
      <c r="DM807" s="91">
        <f t="shared" si="251"/>
        <v>0</v>
      </c>
      <c r="DN807" s="89">
        <f>SUM(DM$9:DM807)*RLR</f>
        <v>120</v>
      </c>
      <c r="DO807" s="90">
        <f>DN807-SUM(DP$9:DP807)</f>
        <v>0.29744183236107347</v>
      </c>
      <c r="DP807" s="89">
        <f t="shared" si="252"/>
        <v>2.2476712772877151E-3</v>
      </c>
      <c r="DQ807" s="90">
        <f>SUM(DP$9:DP807)*RRF</f>
        <v>83.79179071734724</v>
      </c>
      <c r="DS807" s="2">
        <f t="shared" si="245"/>
        <v>1.5</v>
      </c>
      <c r="DT807" s="2">
        <f t="shared" si="246"/>
        <v>0.75</v>
      </c>
    </row>
    <row r="808" spans="90:124" x14ac:dyDescent="0.25">
      <c r="CL808" s="14">
        <f t="shared" si="247"/>
        <v>7.99</v>
      </c>
      <c r="CM808" s="59">
        <f>IF('Baseline model'!$B$4="AY",0,IFERROR(P*INDEX('UWYr writing pattern'!$C$4:$C$18,MATCH('Baseline model'!$CL808,'UWYr writing pattern'!$A$4:$A$18,0)) / 25,CM807))</f>
        <v>0</v>
      </c>
      <c r="CN808" s="36">
        <f t="shared" si="248"/>
        <v>5.6957139177588273E-4</v>
      </c>
      <c r="CP808" s="34">
        <f t="shared" si="249"/>
        <v>8.6736760168916164E-6</v>
      </c>
      <c r="CQ808" s="31">
        <f>SUM($CP$9:CP808)*RLR</f>
        <v>119.99931651432971</v>
      </c>
      <c r="CR808" s="32"/>
      <c r="CS808" s="36">
        <f>CQ808-SUM($CU$9:CU808)</f>
        <v>0.58462690061705302</v>
      </c>
      <c r="CU808" s="31">
        <f t="shared" si="250"/>
        <v>4.4177568680540706E-3</v>
      </c>
      <c r="CV808" s="36">
        <f>SUM($CU$9:CU808)*RRF</f>
        <v>83.590282729598854</v>
      </c>
      <c r="CW808" s="33"/>
      <c r="CX808" s="36">
        <f t="shared" si="235"/>
        <v>84.174909630215907</v>
      </c>
      <c r="CY808" s="33"/>
      <c r="CZ808" s="31">
        <f t="shared" si="236"/>
        <v>4.7843996909174142E-4</v>
      </c>
      <c r="DA808" s="31">
        <f t="shared" si="237"/>
        <v>0.4092388304319371</v>
      </c>
      <c r="DB808" s="31">
        <f t="shared" si="238"/>
        <v>0.40971727040102884</v>
      </c>
      <c r="DC808" s="31">
        <f t="shared" si="239"/>
        <v>-0.17490963021590744</v>
      </c>
      <c r="DD808" s="31"/>
      <c r="DE808" s="33">
        <f t="shared" si="240"/>
        <v>0.99512241344760544</v>
      </c>
      <c r="DF808" s="33">
        <f t="shared" si="241"/>
        <v>1.0020822575025703</v>
      </c>
      <c r="DG808" s="3"/>
      <c r="DH808" s="33">
        <f t="shared" si="242"/>
        <v>0.99999430428608094</v>
      </c>
      <c r="DI808" s="93">
        <f t="shared" si="243"/>
        <v>0.99750258729248908</v>
      </c>
      <c r="DJ808" s="3">
        <f t="shared" si="244"/>
        <v>0.99753990817818039</v>
      </c>
      <c r="DL808" s="90">
        <f t="shared" si="253"/>
        <v>0</v>
      </c>
      <c r="DM808" s="91">
        <f t="shared" si="251"/>
        <v>0</v>
      </c>
      <c r="DN808" s="89">
        <f>SUM(DM$9:DM808)*RLR</f>
        <v>120</v>
      </c>
      <c r="DO808" s="90">
        <f>DN808-SUM(DP$9:DP808)</f>
        <v>0.2952110186183603</v>
      </c>
      <c r="DP808" s="89">
        <f t="shared" si="252"/>
        <v>2.2308137427080512E-3</v>
      </c>
      <c r="DQ808" s="90">
        <f>SUM(DP$9:DP808)*RRF</f>
        <v>83.793352286967149</v>
      </c>
      <c r="DS808" s="2">
        <f t="shared" si="245"/>
        <v>1.5</v>
      </c>
      <c r="DT808" s="2">
        <f t="shared" si="246"/>
        <v>0.75</v>
      </c>
    </row>
    <row r="809" spans="90:124" x14ac:dyDescent="0.25">
      <c r="CL809" s="14">
        <f t="shared" si="247"/>
        <v>8</v>
      </c>
      <c r="CM809" s="59">
        <f>IF('Baseline model'!$B$4="AY",0,IFERROR(P*INDEX('UWYr writing pattern'!$C$4:$C$18,MATCH('Baseline model'!$CL809,'UWYr writing pattern'!$A$4:$A$18,0)) / 25,CM808))</f>
        <v>0</v>
      </c>
      <c r="CN809" s="36">
        <f t="shared" si="248"/>
        <v>5.6102782089924449E-4</v>
      </c>
      <c r="CP809" s="34">
        <f t="shared" si="249"/>
        <v>8.5435708766382415E-6</v>
      </c>
      <c r="CQ809" s="31">
        <f>SUM($CP$9:CP809)*RLR</f>
        <v>119.99932676661476</v>
      </c>
      <c r="CR809" s="32"/>
      <c r="CS809" s="36">
        <f>CQ809-SUM($CU$9:CU809)</f>
        <v>0.58025245114747293</v>
      </c>
      <c r="CU809" s="31">
        <f t="shared" si="250"/>
        <v>4.3847017546278979E-3</v>
      </c>
      <c r="CV809" s="36">
        <f>SUM($CU$9:CU809)*RRF</f>
        <v>83.593352020827098</v>
      </c>
      <c r="CW809" s="33"/>
      <c r="CX809" s="36">
        <f t="shared" si="235"/>
        <v>84.173604471974571</v>
      </c>
      <c r="CY809" s="33"/>
      <c r="CZ809" s="31">
        <f t="shared" si="236"/>
        <v>4.7126336955536534E-4</v>
      </c>
      <c r="DA809" s="31">
        <f t="shared" si="237"/>
        <v>0.406176715803231</v>
      </c>
      <c r="DB809" s="31">
        <f t="shared" si="238"/>
        <v>0.40664797917278639</v>
      </c>
      <c r="DC809" s="31">
        <f t="shared" si="239"/>
        <v>-0.17360447197457063</v>
      </c>
      <c r="DD809" s="31"/>
      <c r="DE809" s="33">
        <f t="shared" si="240"/>
        <v>0.99515895262889398</v>
      </c>
      <c r="DF809" s="33">
        <f t="shared" si="241"/>
        <v>1.0020667199044593</v>
      </c>
      <c r="DG809" s="3"/>
      <c r="DH809" s="33">
        <f t="shared" si="242"/>
        <v>0.99999438972178967</v>
      </c>
      <c r="DI809" s="93">
        <f t="shared" si="243"/>
        <v>0.99752124782333362</v>
      </c>
      <c r="DJ809" s="3">
        <f t="shared" si="244"/>
        <v>0.99755835886684385</v>
      </c>
      <c r="DL809" s="90">
        <f t="shared" si="253"/>
        <v>0</v>
      </c>
      <c r="DM809" s="91">
        <f t="shared" si="251"/>
        <v>0</v>
      </c>
      <c r="DN809" s="89">
        <f>SUM(DM$9:DM809)*RLR</f>
        <v>120</v>
      </c>
      <c r="DO809" s="90">
        <f>DN809-SUM(DP$9:DP809)</f>
        <v>0.29299693597872078</v>
      </c>
      <c r="DP809" s="89">
        <f t="shared" si="252"/>
        <v>2.2140826396377022E-3</v>
      </c>
      <c r="DQ809" s="90">
        <f>SUM(DP$9:DP809)*RRF</f>
        <v>83.794902144814884</v>
      </c>
      <c r="DS809" s="2">
        <f t="shared" si="245"/>
        <v>1.5</v>
      </c>
      <c r="DT809" s="2">
        <f t="shared" si="246"/>
        <v>0.75</v>
      </c>
    </row>
    <row r="810" spans="90:124" x14ac:dyDescent="0.25">
      <c r="CL810" s="14">
        <f t="shared" si="247"/>
        <v>8.01</v>
      </c>
      <c r="CM810" s="59">
        <f>IF('Baseline model'!$B$4="AY",0,IFERROR(P*INDEX('UWYr writing pattern'!$C$4:$C$18,MATCH('Baseline model'!$CL810,'UWYr writing pattern'!$A$4:$A$18,0)) / 25,CM809))</f>
        <v>0</v>
      </c>
      <c r="CN810" s="36">
        <f t="shared" si="248"/>
        <v>5.5261240358575581E-4</v>
      </c>
      <c r="CP810" s="34">
        <f t="shared" si="249"/>
        <v>8.4154173134886681E-6</v>
      </c>
      <c r="CQ810" s="31">
        <f>SUM($CP$9:CP810)*RLR</f>
        <v>119.99933686511552</v>
      </c>
      <c r="CR810" s="32"/>
      <c r="CS810" s="36">
        <f>CQ810-SUM($CU$9:CU810)</f>
        <v>0.57591065626463944</v>
      </c>
      <c r="CU810" s="31">
        <f t="shared" si="250"/>
        <v>4.351893383606047E-3</v>
      </c>
      <c r="CV810" s="37">
        <f>SUM($CU$9:CU810)*RRF</f>
        <v>83.596398346195613</v>
      </c>
      <c r="CW810" s="33"/>
      <c r="CX810" s="36">
        <f t="shared" si="235"/>
        <v>84.172309002460253</v>
      </c>
      <c r="CY810" s="33"/>
      <c r="CZ810" s="31">
        <f t="shared" si="236"/>
        <v>4.6419441901203483E-4</v>
      </c>
      <c r="DA810" s="35">
        <f t="shared" si="237"/>
        <v>0.40313745938524759</v>
      </c>
      <c r="DB810" s="35">
        <f t="shared" si="238"/>
        <v>0.40360165380425961</v>
      </c>
      <c r="DC810" s="31">
        <f t="shared" si="239"/>
        <v>-0.17230900246025271</v>
      </c>
      <c r="DD810" s="35"/>
      <c r="DE810" s="33">
        <f t="shared" si="240"/>
        <v>0.99519521840709069</v>
      </c>
      <c r="DF810" s="33">
        <f t="shared" si="241"/>
        <v>1.0020512976483364</v>
      </c>
      <c r="DG810" s="3"/>
      <c r="DH810" s="33">
        <f t="shared" si="242"/>
        <v>0.99999447387596274</v>
      </c>
      <c r="DI810" s="93">
        <f t="shared" si="243"/>
        <v>0.99753976892371465</v>
      </c>
      <c r="DJ810" s="3">
        <f t="shared" si="244"/>
        <v>0.99757667117534254</v>
      </c>
      <c r="DL810" s="90">
        <f t="shared" si="253"/>
        <v>0</v>
      </c>
      <c r="DM810" s="91">
        <f t="shared" si="251"/>
        <v>0</v>
      </c>
      <c r="DN810" s="89">
        <f>SUM(DM$9:DM810)*RLR</f>
        <v>120</v>
      </c>
      <c r="DO810" s="90">
        <f>DN810-SUM(DP$9:DP810)</f>
        <v>0.2907994589588867</v>
      </c>
      <c r="DP810" s="89">
        <f t="shared" si="252"/>
        <v>2.197477019840406E-3</v>
      </c>
      <c r="DQ810" s="90">
        <f>SUM(DP$9:DP810)*RRF</f>
        <v>83.796440378728775</v>
      </c>
      <c r="DS810" s="2">
        <f t="shared" si="245"/>
        <v>1.5</v>
      </c>
      <c r="DT810" s="2">
        <f t="shared" si="246"/>
        <v>0.75</v>
      </c>
    </row>
    <row r="811" spans="90:124" x14ac:dyDescent="0.25">
      <c r="CL811" s="14">
        <f t="shared" si="247"/>
        <v>8.02</v>
      </c>
      <c r="CM811" s="59">
        <f>IF('Baseline model'!$B$4="AY",0,IFERROR(P*INDEX('UWYr writing pattern'!$C$4:$C$18,MATCH('Baseline model'!$CL811,'UWYr writing pattern'!$A$4:$A$18,0)) / 25,CM810))</f>
        <v>0</v>
      </c>
      <c r="CN811" s="36">
        <f t="shared" si="248"/>
        <v>5.4432321753196953E-4</v>
      </c>
      <c r="CP811" s="34">
        <f t="shared" si="249"/>
        <v>8.2891860537863366E-6</v>
      </c>
      <c r="CQ811" s="31">
        <f>SUM($CP$9:CP811)*RLR</f>
        <v>119.9993468121388</v>
      </c>
      <c r="CR811" s="32"/>
      <c r="CS811" s="36">
        <f>CQ811-SUM($CU$9:CU811)</f>
        <v>0.57160127336592836</v>
      </c>
      <c r="CU811" s="31">
        <f t="shared" si="250"/>
        <v>4.319329921984796E-3</v>
      </c>
      <c r="CV811" s="38">
        <f>SUM($CU$9:CU811)*RRF</f>
        <v>83.599421877140998</v>
      </c>
      <c r="CW811" s="33"/>
      <c r="CX811" s="36">
        <f t="shared" si="235"/>
        <v>84.171023150506926</v>
      </c>
      <c r="CY811" s="33"/>
      <c r="CZ811" s="31">
        <f t="shared" si="236"/>
        <v>4.5723150272685434E-4</v>
      </c>
      <c r="DA811" s="31">
        <f t="shared" si="237"/>
        <v>0.40012089135614981</v>
      </c>
      <c r="DB811" s="31">
        <f t="shared" si="238"/>
        <v>0.40057812285887667</v>
      </c>
      <c r="DC811" s="31">
        <f t="shared" si="239"/>
        <v>-0.17102315050692596</v>
      </c>
      <c r="DD811" s="31"/>
      <c r="DE811" s="33">
        <f t="shared" si="240"/>
        <v>0.99523121282310711</v>
      </c>
      <c r="DF811" s="33">
        <f t="shared" si="241"/>
        <v>1.0020359898869873</v>
      </c>
      <c r="DG811" s="3"/>
      <c r="DH811" s="33">
        <f t="shared" si="242"/>
        <v>0.99999455676782334</v>
      </c>
      <c r="DI811" s="93">
        <f t="shared" si="243"/>
        <v>0.99755815163544892</v>
      </c>
      <c r="DJ811" s="3">
        <f t="shared" si="244"/>
        <v>0.99759484614152749</v>
      </c>
      <c r="DL811" s="90">
        <f t="shared" si="253"/>
        <v>0</v>
      </c>
      <c r="DM811" s="91">
        <f t="shared" si="251"/>
        <v>0</v>
      </c>
      <c r="DN811" s="89">
        <f>SUM(DM$9:DM811)*RLR</f>
        <v>120</v>
      </c>
      <c r="DO811" s="90">
        <f>DN811-SUM(DP$9:DP811)</f>
        <v>0.28861846301668947</v>
      </c>
      <c r="DP811" s="89">
        <f t="shared" si="252"/>
        <v>2.1809959421916505E-3</v>
      </c>
      <c r="DQ811" s="90">
        <f>SUM(DP$9:DP811)*RRF</f>
        <v>83.797967075888309</v>
      </c>
      <c r="DS811" s="2">
        <f t="shared" si="245"/>
        <v>1.5</v>
      </c>
      <c r="DT811" s="2">
        <f t="shared" si="246"/>
        <v>0.75</v>
      </c>
    </row>
    <row r="812" spans="90:124" x14ac:dyDescent="0.25">
      <c r="CL812" s="14">
        <f t="shared" si="247"/>
        <v>8.0299999999999994</v>
      </c>
      <c r="CM812" s="59">
        <f>IF('Baseline model'!$B$4="AY",0,IFERROR(P*INDEX('UWYr writing pattern'!$C$4:$C$18,MATCH('Baseline model'!$CL812,'UWYr writing pattern'!$A$4:$A$18,0)) / 25,CM811))</f>
        <v>0</v>
      </c>
      <c r="CN812" s="36">
        <f t="shared" si="248"/>
        <v>5.3615836926898996E-4</v>
      </c>
      <c r="CP812" s="34">
        <f t="shared" si="249"/>
        <v>8.164848262979542E-6</v>
      </c>
      <c r="CQ812" s="31">
        <f>SUM($CP$9:CP812)*RLR</f>
        <v>119.99935660995672</v>
      </c>
      <c r="CR812" s="32"/>
      <c r="CS812" s="36">
        <f>CQ812-SUM($CU$9:CU812)</f>
        <v>0.56732406163361304</v>
      </c>
      <c r="CU812" s="31">
        <f t="shared" si="250"/>
        <v>4.2870095502444625E-3</v>
      </c>
      <c r="CV812" s="36">
        <f>SUM($CU$9:CU812)*RRF</f>
        <v>83.602422783826171</v>
      </c>
      <c r="CW812" s="33"/>
      <c r="CX812" s="36">
        <f t="shared" si="235"/>
        <v>84.169746845459784</v>
      </c>
      <c r="CY812" s="33"/>
      <c r="CZ812" s="31">
        <f t="shared" si="236"/>
        <v>4.5037303018595156E-4</v>
      </c>
      <c r="DA812" s="31">
        <f t="shared" si="237"/>
        <v>0.39712684314352908</v>
      </c>
      <c r="DB812" s="31">
        <f t="shared" si="238"/>
        <v>0.39757721617371505</v>
      </c>
      <c r="DC812" s="31">
        <f t="shared" si="239"/>
        <v>-0.16974684545978391</v>
      </c>
      <c r="DD812" s="31"/>
      <c r="DE812" s="33">
        <f t="shared" si="240"/>
        <v>0.99526693790269249</v>
      </c>
      <c r="DF812" s="33">
        <f t="shared" si="241"/>
        <v>1.002020795779283</v>
      </c>
      <c r="DG812" s="3"/>
      <c r="DH812" s="33">
        <f t="shared" si="242"/>
        <v>0.99999463841630598</v>
      </c>
      <c r="DI812" s="93">
        <f t="shared" si="243"/>
        <v>0.99757639699256884</v>
      </c>
      <c r="DJ812" s="3">
        <f t="shared" si="244"/>
        <v>0.99761288479546606</v>
      </c>
      <c r="DL812" s="90">
        <f t="shared" si="253"/>
        <v>0</v>
      </c>
      <c r="DM812" s="91">
        <f t="shared" si="251"/>
        <v>0</v>
      </c>
      <c r="DN812" s="89">
        <f>SUM(DM$9:DM812)*RLR</f>
        <v>120</v>
      </c>
      <c r="DO812" s="90">
        <f>DN812-SUM(DP$9:DP812)</f>
        <v>0.28645382454406842</v>
      </c>
      <c r="DP812" s="89">
        <f t="shared" si="252"/>
        <v>2.1646384726251712E-3</v>
      </c>
      <c r="DQ812" s="90">
        <f>SUM(DP$9:DP812)*RRF</f>
        <v>83.799482322819145</v>
      </c>
      <c r="DS812" s="2">
        <f t="shared" si="245"/>
        <v>1.5</v>
      </c>
      <c r="DT812" s="2">
        <f t="shared" si="246"/>
        <v>0.75</v>
      </c>
    </row>
    <row r="813" spans="90:124" x14ac:dyDescent="0.25">
      <c r="CL813" s="14">
        <f t="shared" si="247"/>
        <v>8.0399999999999991</v>
      </c>
      <c r="CM813" s="59">
        <f>IF('Baseline model'!$B$4="AY",0,IFERROR(P*INDEX('UWYr writing pattern'!$C$4:$C$18,MATCH('Baseline model'!$CL813,'UWYr writing pattern'!$A$4:$A$18,0)) / 25,CM812))</f>
        <v>0</v>
      </c>
      <c r="CN813" s="36">
        <f t="shared" si="248"/>
        <v>5.281159937299551E-4</v>
      </c>
      <c r="CP813" s="34">
        <f t="shared" si="249"/>
        <v>8.0423755390348484E-6</v>
      </c>
      <c r="CQ813" s="31">
        <f>SUM($CP$9:CP813)*RLR</f>
        <v>119.99936626080736</v>
      </c>
      <c r="CR813" s="32"/>
      <c r="CS813" s="36">
        <f>CQ813-SUM($CU$9:CU813)</f>
        <v>0.56307878202200357</v>
      </c>
      <c r="CU813" s="31">
        <f t="shared" si="250"/>
        <v>4.2549304622520982E-3</v>
      </c>
      <c r="CV813" s="36">
        <f>SUM($CU$9:CU813)*RRF</f>
        <v>83.605401235149742</v>
      </c>
      <c r="CW813" s="33"/>
      <c r="CX813" s="36">
        <f t="shared" si="235"/>
        <v>84.168480017171746</v>
      </c>
      <c r="CY813" s="33"/>
      <c r="CZ813" s="31">
        <f t="shared" si="236"/>
        <v>4.4361743473316227E-4</v>
      </c>
      <c r="DA813" s="31">
        <f t="shared" si="237"/>
        <v>0.39415514741540247</v>
      </c>
      <c r="DB813" s="31">
        <f t="shared" si="238"/>
        <v>0.39459876485013562</v>
      </c>
      <c r="DC813" s="31">
        <f t="shared" si="239"/>
        <v>-0.16848001717174554</v>
      </c>
      <c r="DD813" s="31"/>
      <c r="DE813" s="33">
        <f t="shared" si="240"/>
        <v>0.99530239565654455</v>
      </c>
      <c r="DF813" s="33">
        <f t="shared" si="241"/>
        <v>1.0020057144901398</v>
      </c>
      <c r="DG813" s="3"/>
      <c r="DH813" s="33">
        <f t="shared" si="242"/>
        <v>0.99999471884006141</v>
      </c>
      <c r="DI813" s="93">
        <f t="shared" si="243"/>
        <v>0.99759450602138044</v>
      </c>
      <c r="DJ813" s="3">
        <f t="shared" si="244"/>
        <v>0.99763078815950001</v>
      </c>
      <c r="DL813" s="90">
        <f t="shared" si="253"/>
        <v>0</v>
      </c>
      <c r="DM813" s="91">
        <f t="shared" si="251"/>
        <v>0</v>
      </c>
      <c r="DN813" s="89">
        <f>SUM(DM$9:DM813)*RLR</f>
        <v>120</v>
      </c>
      <c r="DO813" s="90">
        <f>DN813-SUM(DP$9:DP813)</f>
        <v>0.28430542085999377</v>
      </c>
      <c r="DP813" s="89">
        <f t="shared" si="252"/>
        <v>2.1484036840805133E-3</v>
      </c>
      <c r="DQ813" s="90">
        <f>SUM(DP$9:DP813)*RRF</f>
        <v>83.800986205398004</v>
      </c>
      <c r="DS813" s="2">
        <f t="shared" si="245"/>
        <v>1.5</v>
      </c>
      <c r="DT813" s="2">
        <f t="shared" si="246"/>
        <v>0.75</v>
      </c>
    </row>
    <row r="814" spans="90:124" x14ac:dyDescent="0.25">
      <c r="CL814" s="14">
        <f t="shared" si="247"/>
        <v>8.0500000000000007</v>
      </c>
      <c r="CM814" s="59">
        <f>IF('Baseline model'!$B$4="AY",0,IFERROR(P*INDEX('UWYr writing pattern'!$C$4:$C$18,MATCH('Baseline model'!$CL814,'UWYr writing pattern'!$A$4:$A$18,0)) / 25,CM813))</f>
        <v>0</v>
      </c>
      <c r="CN814" s="36">
        <f t="shared" si="248"/>
        <v>5.2019425382400573E-4</v>
      </c>
      <c r="CP814" s="34">
        <f t="shared" si="249"/>
        <v>7.9217399059493259E-6</v>
      </c>
      <c r="CQ814" s="31">
        <f>SUM($CP$9:CP814)*RLR</f>
        <v>119.99937576689526</v>
      </c>
      <c r="CR814" s="32"/>
      <c r="CS814" s="36">
        <f>CQ814-SUM($CU$9:CU814)</f>
        <v>0.55886519724472805</v>
      </c>
      <c r="CU814" s="31">
        <f t="shared" si="250"/>
        <v>4.2230908651650269E-3</v>
      </c>
      <c r="CV814" s="36">
        <f>SUM($CU$9:CU814)*RRF</f>
        <v>83.608357398755359</v>
      </c>
      <c r="CW814" s="33"/>
      <c r="CX814" s="36">
        <f t="shared" si="235"/>
        <v>84.167222596000087</v>
      </c>
      <c r="CY814" s="33"/>
      <c r="CZ814" s="31">
        <f t="shared" si="236"/>
        <v>4.3696317321216478E-4</v>
      </c>
      <c r="DA814" s="31">
        <f t="shared" si="237"/>
        <v>0.39120563807130959</v>
      </c>
      <c r="DB814" s="31">
        <f t="shared" si="238"/>
        <v>0.39164260124452177</v>
      </c>
      <c r="DC814" s="31">
        <f t="shared" si="239"/>
        <v>-0.16722259600008726</v>
      </c>
      <c r="DD814" s="31"/>
      <c r="DE814" s="33">
        <f t="shared" si="240"/>
        <v>0.99533758808042094</v>
      </c>
      <c r="DF814" s="33">
        <f t="shared" si="241"/>
        <v>1.0019907451904773</v>
      </c>
      <c r="DG814" s="3"/>
      <c r="DH814" s="33">
        <f t="shared" si="242"/>
        <v>0.9999947980574605</v>
      </c>
      <c r="DI814" s="93">
        <f t="shared" si="243"/>
        <v>0.99761247974052158</v>
      </c>
      <c r="DJ814" s="3">
        <f t="shared" si="244"/>
        <v>0.9976485572483037</v>
      </c>
      <c r="DL814" s="90">
        <f t="shared" si="253"/>
        <v>0</v>
      </c>
      <c r="DM814" s="91">
        <f t="shared" si="251"/>
        <v>0</v>
      </c>
      <c r="DN814" s="89">
        <f>SUM(DM$9:DM814)*RLR</f>
        <v>120</v>
      </c>
      <c r="DO814" s="90">
        <f>DN814-SUM(DP$9:DP814)</f>
        <v>0.28217313020354595</v>
      </c>
      <c r="DP814" s="89">
        <f t="shared" si="252"/>
        <v>2.1322906564499532E-3</v>
      </c>
      <c r="DQ814" s="90">
        <f>SUM(DP$9:DP814)*RRF</f>
        <v>83.802478808857515</v>
      </c>
      <c r="DS814" s="2">
        <f t="shared" si="245"/>
        <v>1.5</v>
      </c>
      <c r="DT814" s="2">
        <f t="shared" si="246"/>
        <v>0.75</v>
      </c>
    </row>
    <row r="815" spans="90:124" x14ac:dyDescent="0.25">
      <c r="CL815" s="14">
        <f t="shared" si="247"/>
        <v>8.06</v>
      </c>
      <c r="CM815" s="59">
        <f>IF('Baseline model'!$B$4="AY",0,IFERROR(P*INDEX('UWYr writing pattern'!$C$4:$C$18,MATCH('Baseline model'!$CL815,'UWYr writing pattern'!$A$4:$A$18,0)) / 25,CM814))</f>
        <v>0</v>
      </c>
      <c r="CN815" s="36">
        <f t="shared" si="248"/>
        <v>5.1239134001664565E-4</v>
      </c>
      <c r="CP815" s="34">
        <f t="shared" si="249"/>
        <v>7.8029138073600856E-6</v>
      </c>
      <c r="CQ815" s="31">
        <f>SUM($CP$9:CP815)*RLR</f>
        <v>119.99938513039183</v>
      </c>
      <c r="CR815" s="32"/>
      <c r="CS815" s="36">
        <f>CQ815-SUM($CU$9:CU815)</f>
        <v>0.55468307176197129</v>
      </c>
      <c r="CU815" s="31">
        <f t="shared" si="250"/>
        <v>4.1914889793354601E-3</v>
      </c>
      <c r="CV815" s="36">
        <f>SUM($CU$9:CU815)*RRF</f>
        <v>83.611291441040891</v>
      </c>
      <c r="CW815" s="33"/>
      <c r="CX815" s="36">
        <f t="shared" si="235"/>
        <v>84.165974512802862</v>
      </c>
      <c r="CY815" s="33"/>
      <c r="CZ815" s="31">
        <f t="shared" si="236"/>
        <v>4.3040872561398227E-4</v>
      </c>
      <c r="DA815" s="31">
        <f t="shared" si="237"/>
        <v>0.38827815023337986</v>
      </c>
      <c r="DB815" s="31">
        <f t="shared" si="238"/>
        <v>0.38870855895899387</v>
      </c>
      <c r="DC815" s="31">
        <f t="shared" si="239"/>
        <v>-0.1659745128028618</v>
      </c>
      <c r="DD815" s="31"/>
      <c r="DE815" s="33">
        <f t="shared" si="240"/>
        <v>0.99537251715524866</v>
      </c>
      <c r="DF815" s="33">
        <f t="shared" si="241"/>
        <v>1.0019758870571769</v>
      </c>
      <c r="DG815" s="3"/>
      <c r="DH815" s="33">
        <f t="shared" si="242"/>
        <v>0.99999487608659854</v>
      </c>
      <c r="DI815" s="93">
        <f t="shared" si="243"/>
        <v>0.99763031916101863</v>
      </c>
      <c r="DJ815" s="3">
        <f t="shared" si="244"/>
        <v>0.99766619306894133</v>
      </c>
      <c r="DL815" s="90">
        <f t="shared" si="253"/>
        <v>0</v>
      </c>
      <c r="DM815" s="91">
        <f t="shared" si="251"/>
        <v>0</v>
      </c>
      <c r="DN815" s="89">
        <f>SUM(DM$9:DM815)*RLR</f>
        <v>120</v>
      </c>
      <c r="DO815" s="90">
        <f>DN815-SUM(DP$9:DP815)</f>
        <v>0.28005683172702334</v>
      </c>
      <c r="DP815" s="89">
        <f t="shared" si="252"/>
        <v>2.1162984765265946E-3</v>
      </c>
      <c r="DQ815" s="90">
        <f>SUM(DP$9:DP815)*RRF</f>
        <v>83.803960217791072</v>
      </c>
      <c r="DS815" s="2">
        <f t="shared" si="245"/>
        <v>1.5</v>
      </c>
      <c r="DT815" s="2">
        <f t="shared" si="246"/>
        <v>0.75</v>
      </c>
    </row>
    <row r="816" spans="90:124" x14ac:dyDescent="0.25">
      <c r="CL816" s="14">
        <f t="shared" si="247"/>
        <v>8.07</v>
      </c>
      <c r="CM816" s="59">
        <f>IF('Baseline model'!$B$4="AY",0,IFERROR(P*INDEX('UWYr writing pattern'!$C$4:$C$18,MATCH('Baseline model'!$CL816,'UWYr writing pattern'!$A$4:$A$18,0)) / 25,CM815))</f>
        <v>0</v>
      </c>
      <c r="CN816" s="36">
        <f t="shared" si="248"/>
        <v>5.0470546991639598E-4</v>
      </c>
      <c r="CP816" s="34">
        <f t="shared" si="249"/>
        <v>7.6858701002496849E-6</v>
      </c>
      <c r="CQ816" s="31">
        <f>SUM($CP$9:CP816)*RLR</f>
        <v>119.99939435343595</v>
      </c>
      <c r="CR816" s="32"/>
      <c r="CS816" s="36">
        <f>CQ816-SUM($CU$9:CU816)</f>
        <v>0.55053217176786973</v>
      </c>
      <c r="CU816" s="31">
        <f t="shared" si="250"/>
        <v>4.1601230382147846E-3</v>
      </c>
      <c r="CV816" s="36">
        <f>SUM($CU$9:CU816)*RRF</f>
        <v>83.614203527167646</v>
      </c>
      <c r="CW816" s="33"/>
      <c r="CX816" s="36">
        <f t="shared" si="235"/>
        <v>84.164735698935516</v>
      </c>
      <c r="CY816" s="33"/>
      <c r="CZ816" s="31">
        <f t="shared" si="236"/>
        <v>4.239525947297726E-4</v>
      </c>
      <c r="DA816" s="31">
        <f t="shared" si="237"/>
        <v>0.38537252023750879</v>
      </c>
      <c r="DB816" s="31">
        <f t="shared" si="238"/>
        <v>0.38579647283223856</v>
      </c>
      <c r="DC816" s="31">
        <f t="shared" si="239"/>
        <v>-0.16473569893551598</v>
      </c>
      <c r="DD816" s="31"/>
      <c r="DE816" s="33">
        <f t="shared" si="240"/>
        <v>0.99540718484723389</v>
      </c>
      <c r="DF816" s="33">
        <f t="shared" si="241"/>
        <v>1.0019611392730419</v>
      </c>
      <c r="DG816" s="3"/>
      <c r="DH816" s="33">
        <f t="shared" si="242"/>
        <v>0.9999949529452995</v>
      </c>
      <c r="DI816" s="93">
        <f t="shared" si="243"/>
        <v>0.99764802528634366</v>
      </c>
      <c r="DJ816" s="3">
        <f t="shared" si="244"/>
        <v>0.99768369662092449</v>
      </c>
      <c r="DL816" s="90">
        <f t="shared" si="253"/>
        <v>0</v>
      </c>
      <c r="DM816" s="91">
        <f t="shared" si="251"/>
        <v>0</v>
      </c>
      <c r="DN816" s="89">
        <f>SUM(DM$9:DM816)*RLR</f>
        <v>120</v>
      </c>
      <c r="DO816" s="90">
        <f>DN816-SUM(DP$9:DP816)</f>
        <v>0.2779564054890642</v>
      </c>
      <c r="DP816" s="89">
        <f t="shared" si="252"/>
        <v>2.1004262379526752E-3</v>
      </c>
      <c r="DQ816" s="90">
        <f>SUM(DP$9:DP816)*RRF</f>
        <v>83.805430516157656</v>
      </c>
      <c r="DS816" s="2">
        <f t="shared" si="245"/>
        <v>1.5</v>
      </c>
      <c r="DT816" s="2">
        <f t="shared" si="246"/>
        <v>0.75</v>
      </c>
    </row>
    <row r="817" spans="90:124" x14ac:dyDescent="0.25">
      <c r="CL817" s="14">
        <f t="shared" si="247"/>
        <v>8.08</v>
      </c>
      <c r="CM817" s="59">
        <f>IF('Baseline model'!$B$4="AY",0,IFERROR(P*INDEX('UWYr writing pattern'!$C$4:$C$18,MATCH('Baseline model'!$CL817,'UWYr writing pattern'!$A$4:$A$18,0)) / 25,CM816))</f>
        <v>0</v>
      </c>
      <c r="CN817" s="36">
        <f t="shared" si="248"/>
        <v>4.9713488786765005E-4</v>
      </c>
      <c r="CP817" s="34">
        <f t="shared" si="249"/>
        <v>7.5705820487459397E-6</v>
      </c>
      <c r="CQ817" s="31">
        <f>SUM($CP$9:CP817)*RLR</f>
        <v>119.99940343813441</v>
      </c>
      <c r="CR817" s="32"/>
      <c r="CS817" s="36">
        <f>CQ817-SUM($CU$9:CU817)</f>
        <v>0.54641226517807695</v>
      </c>
      <c r="CU817" s="31">
        <f t="shared" si="250"/>
        <v>4.1289912882590228E-3</v>
      </c>
      <c r="CV817" s="36">
        <f>SUM($CU$9:CU817)*RRF</f>
        <v>83.617093821069432</v>
      </c>
      <c r="CW817" s="33"/>
      <c r="CX817" s="36">
        <f t="shared" si="235"/>
        <v>84.163506086247509</v>
      </c>
      <c r="CY817" s="33"/>
      <c r="CZ817" s="31">
        <f t="shared" si="236"/>
        <v>4.1759330580882597E-4</v>
      </c>
      <c r="DA817" s="31">
        <f t="shared" si="237"/>
        <v>0.38248858562465382</v>
      </c>
      <c r="DB817" s="31">
        <f t="shared" si="238"/>
        <v>0.38290617893046264</v>
      </c>
      <c r="DC817" s="31">
        <f t="shared" si="239"/>
        <v>-0.16350608624750862</v>
      </c>
      <c r="DD817" s="31"/>
      <c r="DE817" s="33">
        <f t="shared" si="240"/>
        <v>0.99544159310796942</v>
      </c>
      <c r="DF817" s="33">
        <f t="shared" si="241"/>
        <v>1.0019465010267561</v>
      </c>
      <c r="DG817" s="3"/>
      <c r="DH817" s="33">
        <f t="shared" si="242"/>
        <v>0.99999502865112011</v>
      </c>
      <c r="DI817" s="93">
        <f t="shared" si="243"/>
        <v>0.99766559911247088</v>
      </c>
      <c r="DJ817" s="3">
        <f t="shared" si="244"/>
        <v>0.99770106889626742</v>
      </c>
      <c r="DL817" s="90">
        <f t="shared" si="253"/>
        <v>0</v>
      </c>
      <c r="DM817" s="91">
        <f t="shared" si="251"/>
        <v>0</v>
      </c>
      <c r="DN817" s="89">
        <f>SUM(DM$9:DM817)*RLR</f>
        <v>120</v>
      </c>
      <c r="DO817" s="90">
        <f>DN817-SUM(DP$9:DP817)</f>
        <v>0.27587173244789653</v>
      </c>
      <c r="DP817" s="89">
        <f t="shared" si="252"/>
        <v>2.0846730411679813E-3</v>
      </c>
      <c r="DQ817" s="90">
        <f>SUM(DP$9:DP817)*RRF</f>
        <v>83.806889787286465</v>
      </c>
      <c r="DS817" s="2">
        <f t="shared" si="245"/>
        <v>1.5</v>
      </c>
      <c r="DT817" s="2">
        <f t="shared" si="246"/>
        <v>0.75</v>
      </c>
    </row>
    <row r="818" spans="90:124" x14ac:dyDescent="0.25">
      <c r="CL818" s="14">
        <f t="shared" si="247"/>
        <v>8.09</v>
      </c>
      <c r="CM818" s="59">
        <f>IF('Baseline model'!$B$4="AY",0,IFERROR(P*INDEX('UWYr writing pattern'!$C$4:$C$18,MATCH('Baseline model'!$CL818,'UWYr writing pattern'!$A$4:$A$18,0)) / 25,CM817))</f>
        <v>0</v>
      </c>
      <c r="CN818" s="36">
        <f t="shared" si="248"/>
        <v>4.8967786454963533E-4</v>
      </c>
      <c r="CP818" s="34">
        <f t="shared" si="249"/>
        <v>7.4570233180147511E-6</v>
      </c>
      <c r="CQ818" s="31">
        <f>SUM($CP$9:CP818)*RLR</f>
        <v>119.99941238656238</v>
      </c>
      <c r="CR818" s="32"/>
      <c r="CS818" s="36">
        <f>CQ818-SUM($CU$9:CU818)</f>
        <v>0.54232312161721552</v>
      </c>
      <c r="CU818" s="31">
        <f t="shared" si="250"/>
        <v>4.0980919888355775E-3</v>
      </c>
      <c r="CV818" s="36">
        <f>SUM($CU$9:CU818)*RRF</f>
        <v>83.619962485461613</v>
      </c>
      <c r="CW818" s="33"/>
      <c r="CX818" s="36">
        <f t="shared" si="235"/>
        <v>84.162285607078829</v>
      </c>
      <c r="CY818" s="33"/>
      <c r="CZ818" s="31">
        <f t="shared" si="236"/>
        <v>4.1132940622169364E-4</v>
      </c>
      <c r="DA818" s="31">
        <f t="shared" si="237"/>
        <v>0.37962618513205082</v>
      </c>
      <c r="DB818" s="31">
        <f t="shared" si="238"/>
        <v>0.3800375145382725</v>
      </c>
      <c r="DC818" s="31">
        <f t="shared" si="239"/>
        <v>-0.16228560707882878</v>
      </c>
      <c r="DD818" s="31"/>
      <c r="DE818" s="33">
        <f t="shared" si="240"/>
        <v>0.99547574387454296</v>
      </c>
      <c r="DF818" s="33">
        <f t="shared" si="241"/>
        <v>1.0019319715128432</v>
      </c>
      <c r="DG818" s="3"/>
      <c r="DH818" s="33">
        <f t="shared" si="242"/>
        <v>0.99999510322135321</v>
      </c>
      <c r="DI818" s="93">
        <f t="shared" si="243"/>
        <v>0.99768304162793264</v>
      </c>
      <c r="DJ818" s="3">
        <f t="shared" si="244"/>
        <v>0.99771831087954543</v>
      </c>
      <c r="DL818" s="90">
        <f t="shared" si="253"/>
        <v>0</v>
      </c>
      <c r="DM818" s="91">
        <f t="shared" si="251"/>
        <v>0</v>
      </c>
      <c r="DN818" s="89">
        <f>SUM(DM$9:DM818)*RLR</f>
        <v>120</v>
      </c>
      <c r="DO818" s="90">
        <f>DN818-SUM(DP$9:DP818)</f>
        <v>0.27380269445453109</v>
      </c>
      <c r="DP818" s="89">
        <f t="shared" si="252"/>
        <v>2.069037993359224E-3</v>
      </c>
      <c r="DQ818" s="90">
        <f>SUM(DP$9:DP818)*RRF</f>
        <v>83.808338113881817</v>
      </c>
      <c r="DS818" s="2">
        <f t="shared" si="245"/>
        <v>1.5</v>
      </c>
      <c r="DT818" s="2">
        <f t="shared" si="246"/>
        <v>0.75</v>
      </c>
    </row>
    <row r="819" spans="90:124" x14ac:dyDescent="0.25">
      <c r="CL819" s="14">
        <f t="shared" si="247"/>
        <v>8.1</v>
      </c>
      <c r="CM819" s="59">
        <f>IF('Baseline model'!$B$4="AY",0,IFERROR(P*INDEX('UWYr writing pattern'!$C$4:$C$18,MATCH('Baseline model'!$CL819,'UWYr writing pattern'!$A$4:$A$18,0)) / 25,CM818))</f>
        <v>0</v>
      </c>
      <c r="CN819" s="36">
        <f t="shared" si="248"/>
        <v>4.823326965813908E-4</v>
      </c>
      <c r="CP819" s="34">
        <f t="shared" si="249"/>
        <v>7.3451679682445294E-6</v>
      </c>
      <c r="CQ819" s="31">
        <f>SUM($CP$9:CP819)*RLR</f>
        <v>119.99942120076395</v>
      </c>
      <c r="CR819" s="32"/>
      <c r="CS819" s="36">
        <f>CQ819-SUM($CU$9:CU819)</f>
        <v>0.53826451240665563</v>
      </c>
      <c r="CU819" s="31">
        <f t="shared" si="250"/>
        <v>4.0674234121291161E-3</v>
      </c>
      <c r="CV819" s="36">
        <f>SUM($CU$9:CU819)*RRF</f>
        <v>83.6228096818501</v>
      </c>
      <c r="CW819" s="33"/>
      <c r="CX819" s="36">
        <f t="shared" si="235"/>
        <v>84.161074194256756</v>
      </c>
      <c r="CY819" s="33"/>
      <c r="CZ819" s="31">
        <f t="shared" si="236"/>
        <v>4.0515946512836826E-4</v>
      </c>
      <c r="DA819" s="31">
        <f t="shared" si="237"/>
        <v>0.37678515868465889</v>
      </c>
      <c r="DB819" s="31">
        <f t="shared" si="238"/>
        <v>0.37719031814978726</v>
      </c>
      <c r="DC819" s="31">
        <f t="shared" si="239"/>
        <v>-0.16107419425675573</v>
      </c>
      <c r="DD819" s="31"/>
      <c r="DE819" s="33">
        <f t="shared" si="240"/>
        <v>0.99550963906964407</v>
      </c>
      <c r="DF819" s="33">
        <f t="shared" si="241"/>
        <v>1.001917549931628</v>
      </c>
      <c r="DG819" s="3"/>
      <c r="DH819" s="33">
        <f t="shared" si="242"/>
        <v>0.99999517667303295</v>
      </c>
      <c r="DI819" s="93">
        <f t="shared" si="243"/>
        <v>0.99770035381387501</v>
      </c>
      <c r="DJ819" s="3">
        <f t="shared" si="244"/>
        <v>0.99773542354794897</v>
      </c>
      <c r="DL819" s="90">
        <f t="shared" si="253"/>
        <v>0</v>
      </c>
      <c r="DM819" s="91">
        <f t="shared" si="251"/>
        <v>0</v>
      </c>
      <c r="DN819" s="89">
        <f>SUM(DM$9:DM819)*RLR</f>
        <v>120</v>
      </c>
      <c r="DO819" s="90">
        <f>DN819-SUM(DP$9:DP819)</f>
        <v>0.27174917424612488</v>
      </c>
      <c r="DP819" s="89">
        <f t="shared" si="252"/>
        <v>2.0535202084089833E-3</v>
      </c>
      <c r="DQ819" s="90">
        <f>SUM(DP$9:DP819)*RRF</f>
        <v>83.809775578027711</v>
      </c>
      <c r="DS819" s="2">
        <f t="shared" si="245"/>
        <v>1.5</v>
      </c>
      <c r="DT819" s="2">
        <f t="shared" si="246"/>
        <v>0.75</v>
      </c>
    </row>
    <row r="820" spans="90:124" x14ac:dyDescent="0.25">
      <c r="CL820" s="14">
        <f t="shared" si="247"/>
        <v>8.11</v>
      </c>
      <c r="CM820" s="59">
        <f>IF('Baseline model'!$B$4="AY",0,IFERROR(P*INDEX('UWYr writing pattern'!$C$4:$C$18,MATCH('Baseline model'!$CL820,'UWYr writing pattern'!$A$4:$A$18,0)) / 25,CM819))</f>
        <v>0</v>
      </c>
      <c r="CN820" s="36">
        <f t="shared" si="248"/>
        <v>4.7509770613266992E-4</v>
      </c>
      <c r="CP820" s="34">
        <f t="shared" si="249"/>
        <v>7.2349904487208617E-6</v>
      </c>
      <c r="CQ820" s="31">
        <f>SUM($CP$9:CP820)*RLR</f>
        <v>119.99942988275248</v>
      </c>
      <c r="CR820" s="32"/>
      <c r="CS820" s="36">
        <f>CQ820-SUM($CU$9:CU820)</f>
        <v>0.53423621055213744</v>
      </c>
      <c r="CU820" s="31">
        <f t="shared" si="250"/>
        <v>4.0369838430499173E-3</v>
      </c>
      <c r="CV820" s="36">
        <f>SUM($CU$9:CU820)*RRF</f>
        <v>83.62563557054024</v>
      </c>
      <c r="CW820" s="33"/>
      <c r="CX820" s="36">
        <f t="shared" si="235"/>
        <v>84.159871781092377</v>
      </c>
      <c r="CY820" s="33"/>
      <c r="CZ820" s="31">
        <f t="shared" si="236"/>
        <v>3.9908207315144268E-4</v>
      </c>
      <c r="DA820" s="31">
        <f t="shared" si="237"/>
        <v>0.37396534738649617</v>
      </c>
      <c r="DB820" s="31">
        <f t="shared" si="238"/>
        <v>0.3743644294596476</v>
      </c>
      <c r="DC820" s="31">
        <f t="shared" si="239"/>
        <v>-0.15987178109237732</v>
      </c>
      <c r="DD820" s="31"/>
      <c r="DE820" s="33">
        <f t="shared" si="240"/>
        <v>0.99554328060166952</v>
      </c>
      <c r="DF820" s="33">
        <f t="shared" si="241"/>
        <v>1.001903235489195</v>
      </c>
      <c r="DG820" s="3"/>
      <c r="DH820" s="33">
        <f t="shared" si="242"/>
        <v>0.99999524902293735</v>
      </c>
      <c r="DI820" s="93">
        <f t="shared" si="243"/>
        <v>0.99771753664411311</v>
      </c>
      <c r="DJ820" s="3">
        <f t="shared" si="244"/>
        <v>0.99775240787133934</v>
      </c>
      <c r="DL820" s="90">
        <f t="shared" si="253"/>
        <v>0</v>
      </c>
      <c r="DM820" s="91">
        <f t="shared" si="251"/>
        <v>0</v>
      </c>
      <c r="DN820" s="89">
        <f>SUM(DM$9:DM820)*RLR</f>
        <v>120</v>
      </c>
      <c r="DO820" s="90">
        <f>DN820-SUM(DP$9:DP820)</f>
        <v>0.26971105543927365</v>
      </c>
      <c r="DP820" s="89">
        <f t="shared" si="252"/>
        <v>2.0381188068459366E-3</v>
      </c>
      <c r="DQ820" s="90">
        <f>SUM(DP$9:DP820)*RRF</f>
        <v>83.811202261192506</v>
      </c>
      <c r="DS820" s="2">
        <f t="shared" si="245"/>
        <v>1.5</v>
      </c>
      <c r="DT820" s="2">
        <f t="shared" si="246"/>
        <v>0.75</v>
      </c>
    </row>
    <row r="821" spans="90:124" x14ac:dyDescent="0.25">
      <c r="CL821" s="14">
        <f t="shared" si="247"/>
        <v>8.1199999999999992</v>
      </c>
      <c r="CM821" s="59">
        <f>IF('Baseline model'!$B$4="AY",0,IFERROR(P*INDEX('UWYr writing pattern'!$C$4:$C$18,MATCH('Baseline model'!$CL821,'UWYr writing pattern'!$A$4:$A$18,0)) / 25,CM820))</f>
        <v>0</v>
      </c>
      <c r="CN821" s="36">
        <f t="shared" si="248"/>
        <v>4.679712405406799E-4</v>
      </c>
      <c r="CP821" s="34">
        <f t="shared" si="249"/>
        <v>7.126465591990049E-6</v>
      </c>
      <c r="CQ821" s="31">
        <f>SUM($CP$9:CP821)*RLR</f>
        <v>119.99943843451119</v>
      </c>
      <c r="CR821" s="32"/>
      <c r="CS821" s="36">
        <f>CQ821-SUM($CU$9:CU821)</f>
        <v>0.53023799073170608</v>
      </c>
      <c r="CU821" s="31">
        <f t="shared" si="250"/>
        <v>4.0067715791410313E-3</v>
      </c>
      <c r="CV821" s="36">
        <f>SUM($CU$9:CU821)*RRF</f>
        <v>83.62844031064563</v>
      </c>
      <c r="CW821" s="33"/>
      <c r="CX821" s="36">
        <f t="shared" si="235"/>
        <v>84.158678301377336</v>
      </c>
      <c r="CY821" s="33"/>
      <c r="CZ821" s="31">
        <f t="shared" si="236"/>
        <v>3.9309584205417106E-4</v>
      </c>
      <c r="DA821" s="31">
        <f t="shared" si="237"/>
        <v>0.37116659351219422</v>
      </c>
      <c r="DB821" s="31">
        <f t="shared" si="238"/>
        <v>0.37155968935424838</v>
      </c>
      <c r="DC821" s="31">
        <f t="shared" si="239"/>
        <v>-0.15867830137733563</v>
      </c>
      <c r="DD821" s="31"/>
      <c r="DE821" s="33">
        <f t="shared" si="240"/>
        <v>0.99557667036482889</v>
      </c>
      <c r="DF821" s="33">
        <f t="shared" si="241"/>
        <v>1.0018890273973493</v>
      </c>
      <c r="DG821" s="3"/>
      <c r="DH821" s="33">
        <f t="shared" si="242"/>
        <v>0.9999953202875933</v>
      </c>
      <c r="DI821" s="93">
        <f t="shared" si="243"/>
        <v>0.9977345910851857</v>
      </c>
      <c r="DJ821" s="3">
        <f t="shared" si="244"/>
        <v>0.99776926481230432</v>
      </c>
      <c r="DL821" s="90">
        <f t="shared" si="253"/>
        <v>0</v>
      </c>
      <c r="DM821" s="91">
        <f t="shared" si="251"/>
        <v>0</v>
      </c>
      <c r="DN821" s="89">
        <f>SUM(DM$9:DM821)*RLR</f>
        <v>120</v>
      </c>
      <c r="DO821" s="90">
        <f>DN821-SUM(DP$9:DP821)</f>
        <v>0.26768822252347491</v>
      </c>
      <c r="DP821" s="89">
        <f t="shared" si="252"/>
        <v>2.0228329157945526E-3</v>
      </c>
      <c r="DQ821" s="90">
        <f>SUM(DP$9:DP821)*RRF</f>
        <v>83.812618244233562</v>
      </c>
      <c r="DS821" s="2">
        <f t="shared" si="245"/>
        <v>1.5</v>
      </c>
      <c r="DT821" s="2">
        <f t="shared" si="246"/>
        <v>0.75</v>
      </c>
    </row>
    <row r="822" spans="90:124" x14ac:dyDescent="0.25">
      <c r="CL822" s="14">
        <f t="shared" si="247"/>
        <v>8.1300000000000008</v>
      </c>
      <c r="CM822" s="59">
        <f>IF('Baseline model'!$B$4="AY",0,IFERROR(P*INDEX('UWYr writing pattern'!$C$4:$C$18,MATCH('Baseline model'!$CL822,'UWYr writing pattern'!$A$4:$A$18,0)) / 25,CM821))</f>
        <v>0</v>
      </c>
      <c r="CN822" s="36">
        <f t="shared" si="248"/>
        <v>4.6095167193256972E-4</v>
      </c>
      <c r="CP822" s="34">
        <f t="shared" si="249"/>
        <v>7.0195686081101983E-6</v>
      </c>
      <c r="CQ822" s="31">
        <f>SUM($CP$9:CP822)*RLR</f>
        <v>119.99944685799353</v>
      </c>
      <c r="CR822" s="32"/>
      <c r="CS822" s="36">
        <f>CQ822-SUM($CU$9:CU822)</f>
        <v>0.52626962928356136</v>
      </c>
      <c r="CU822" s="31">
        <f t="shared" si="250"/>
        <v>3.9767849304877959E-3</v>
      </c>
      <c r="CV822" s="36">
        <f>SUM($CU$9:CU822)*RRF</f>
        <v>83.631224060096969</v>
      </c>
      <c r="CW822" s="33"/>
      <c r="CX822" s="36">
        <f t="shared" si="235"/>
        <v>84.15749368938053</v>
      </c>
      <c r="CY822" s="33"/>
      <c r="CZ822" s="31">
        <f t="shared" si="236"/>
        <v>3.8719940442335853E-4</v>
      </c>
      <c r="DA822" s="31">
        <f t="shared" si="237"/>
        <v>0.36838874049849291</v>
      </c>
      <c r="DB822" s="31">
        <f t="shared" si="238"/>
        <v>0.36877593990291624</v>
      </c>
      <c r="DC822" s="31">
        <f t="shared" si="239"/>
        <v>-0.1574936893805301</v>
      </c>
      <c r="DD822" s="31"/>
      <c r="DE822" s="33">
        <f t="shared" si="240"/>
        <v>0.99560981023924966</v>
      </c>
      <c r="DF822" s="33">
        <f t="shared" si="241"/>
        <v>1.0018749248735777</v>
      </c>
      <c r="DG822" s="3"/>
      <c r="DH822" s="33">
        <f t="shared" si="242"/>
        <v>0.99999539048327946</v>
      </c>
      <c r="DI822" s="93">
        <f t="shared" si="243"/>
        <v>0.99775151809640938</v>
      </c>
      <c r="DJ822" s="3">
        <f t="shared" si="244"/>
        <v>0.99778599532621204</v>
      </c>
      <c r="DL822" s="90">
        <f t="shared" si="253"/>
        <v>0</v>
      </c>
      <c r="DM822" s="91">
        <f t="shared" si="251"/>
        <v>0</v>
      </c>
      <c r="DN822" s="89">
        <f>SUM(DM$9:DM822)*RLR</f>
        <v>120</v>
      </c>
      <c r="DO822" s="90">
        <f>DN822-SUM(DP$9:DP822)</f>
        <v>0.26568056085454828</v>
      </c>
      <c r="DP822" s="89">
        <f t="shared" si="252"/>
        <v>2.0076616689260617E-3</v>
      </c>
      <c r="DQ822" s="90">
        <f>SUM(DP$9:DP822)*RRF</f>
        <v>83.814023607401808</v>
      </c>
      <c r="DS822" s="2">
        <f t="shared" si="245"/>
        <v>1.5</v>
      </c>
      <c r="DT822" s="2">
        <f t="shared" si="246"/>
        <v>0.75</v>
      </c>
    </row>
    <row r="823" spans="90:124" x14ac:dyDescent="0.25">
      <c r="CL823" s="14">
        <f t="shared" si="247"/>
        <v>8.14</v>
      </c>
      <c r="CM823" s="59">
        <f>IF('Baseline model'!$B$4="AY",0,IFERROR(P*INDEX('UWYr writing pattern'!$C$4:$C$18,MATCH('Baseline model'!$CL823,'UWYr writing pattern'!$A$4:$A$18,0)) / 25,CM822))</f>
        <v>0</v>
      </c>
      <c r="CN823" s="36">
        <f t="shared" si="248"/>
        <v>4.5403739685358116E-4</v>
      </c>
      <c r="CP823" s="34">
        <f t="shared" si="249"/>
        <v>6.9142750789885464E-6</v>
      </c>
      <c r="CQ823" s="31">
        <f>SUM($CP$9:CP823)*RLR</f>
        <v>119.99945515512363</v>
      </c>
      <c r="CR823" s="32"/>
      <c r="CS823" s="36">
        <f>CQ823-SUM($CU$9:CU823)</f>
        <v>0.52233090419403538</v>
      </c>
      <c r="CU823" s="31">
        <f t="shared" si="250"/>
        <v>3.9470222196267106E-3</v>
      </c>
      <c r="CV823" s="36">
        <f>SUM($CU$9:CU823)*RRF</f>
        <v>83.633986975650714</v>
      </c>
      <c r="CW823" s="33"/>
      <c r="CX823" s="36">
        <f t="shared" si="235"/>
        <v>84.15631787984475</v>
      </c>
      <c r="CY823" s="33"/>
      <c r="CZ823" s="31">
        <f t="shared" si="236"/>
        <v>3.8139141335700815E-4</v>
      </c>
      <c r="DA823" s="31">
        <f t="shared" si="237"/>
        <v>0.36563163293582474</v>
      </c>
      <c r="DB823" s="31">
        <f t="shared" si="238"/>
        <v>0.36601302434918176</v>
      </c>
      <c r="DC823" s="31">
        <f t="shared" si="239"/>
        <v>-0.15631787984474954</v>
      </c>
      <c r="DD823" s="31"/>
      <c r="DE823" s="33">
        <f t="shared" si="240"/>
        <v>0.99564270209107997</v>
      </c>
      <c r="DF823" s="33">
        <f t="shared" si="241"/>
        <v>1.0018609271410088</v>
      </c>
      <c r="DG823" s="3"/>
      <c r="DH823" s="33">
        <f t="shared" si="242"/>
        <v>0.9999954596260302</v>
      </c>
      <c r="DI823" s="93">
        <f t="shared" si="243"/>
        <v>0.9977683186299332</v>
      </c>
      <c r="DJ823" s="3">
        <f t="shared" si="244"/>
        <v>0.99780260036126545</v>
      </c>
      <c r="DL823" s="90">
        <f t="shared" si="253"/>
        <v>0</v>
      </c>
      <c r="DM823" s="91">
        <f t="shared" si="251"/>
        <v>0</v>
      </c>
      <c r="DN823" s="89">
        <f>SUM(DM$9:DM823)*RLR</f>
        <v>120</v>
      </c>
      <c r="DO823" s="90">
        <f>DN823-SUM(DP$9:DP823)</f>
        <v>0.26368795664814115</v>
      </c>
      <c r="DP823" s="89">
        <f t="shared" si="252"/>
        <v>1.9926042064091123E-3</v>
      </c>
      <c r="DQ823" s="90">
        <f>SUM(DP$9:DP823)*RRF</f>
        <v>83.815418430346298</v>
      </c>
      <c r="DS823" s="2">
        <f t="shared" si="245"/>
        <v>1.5</v>
      </c>
      <c r="DT823" s="2">
        <f t="shared" si="246"/>
        <v>0.75</v>
      </c>
    </row>
    <row r="824" spans="90:124" x14ac:dyDescent="0.25">
      <c r="CL824" s="14">
        <f t="shared" si="247"/>
        <v>8.15</v>
      </c>
      <c r="CM824" s="59">
        <f>IF('Baseline model'!$B$4="AY",0,IFERROR(P*INDEX('UWYr writing pattern'!$C$4:$C$18,MATCH('Baseline model'!$CL824,'UWYr writing pattern'!$A$4:$A$18,0)) / 25,CM823))</f>
        <v>0</v>
      </c>
      <c r="CN824" s="36">
        <f t="shared" si="248"/>
        <v>4.4722683590077742E-4</v>
      </c>
      <c r="CP824" s="34">
        <f t="shared" si="249"/>
        <v>6.8105609528037168E-6</v>
      </c>
      <c r="CQ824" s="31">
        <f>SUM($CP$9:CP824)*RLR</f>
        <v>119.99946332779676</v>
      </c>
      <c r="CR824" s="32"/>
      <c r="CS824" s="36">
        <f>CQ824-SUM($CU$9:CU824)</f>
        <v>0.51842159508571228</v>
      </c>
      <c r="CU824" s="31">
        <f t="shared" si="250"/>
        <v>3.9174817814552655E-3</v>
      </c>
      <c r="CV824" s="36">
        <f>SUM($CU$9:CU824)*RRF</f>
        <v>83.636729212897734</v>
      </c>
      <c r="CW824" s="33"/>
      <c r="CX824" s="36">
        <f t="shared" si="235"/>
        <v>84.155150807983446</v>
      </c>
      <c r="CY824" s="33"/>
      <c r="CZ824" s="31">
        <f t="shared" si="236"/>
        <v>3.75670542156653E-4</v>
      </c>
      <c r="DA824" s="31">
        <f t="shared" si="237"/>
        <v>0.36289511655999857</v>
      </c>
      <c r="DB824" s="31">
        <f t="shared" si="238"/>
        <v>0.36327078710215521</v>
      </c>
      <c r="DC824" s="31">
        <f t="shared" si="239"/>
        <v>-0.15515080798344627</v>
      </c>
      <c r="DD824" s="31"/>
      <c r="DE824" s="33">
        <f t="shared" si="240"/>
        <v>0.99567534777259203</v>
      </c>
      <c r="DF824" s="33">
        <f t="shared" si="241"/>
        <v>1.0018470334283744</v>
      </c>
      <c r="DG824" s="3"/>
      <c r="DH824" s="33">
        <f t="shared" si="242"/>
        <v>0.99999552773163969</v>
      </c>
      <c r="DI824" s="93">
        <f t="shared" si="243"/>
        <v>0.99778499363079154</v>
      </c>
      <c r="DJ824" s="3">
        <f t="shared" si="244"/>
        <v>0.99781908085855608</v>
      </c>
      <c r="DL824" s="90">
        <f t="shared" si="253"/>
        <v>0</v>
      </c>
      <c r="DM824" s="91">
        <f t="shared" si="251"/>
        <v>0</v>
      </c>
      <c r="DN824" s="89">
        <f>SUM(DM$9:DM824)*RLR</f>
        <v>120</v>
      </c>
      <c r="DO824" s="90">
        <f>DN824-SUM(DP$9:DP824)</f>
        <v>0.26171029697327697</v>
      </c>
      <c r="DP824" s="89">
        <f t="shared" si="252"/>
        <v>1.9776596748610586E-3</v>
      </c>
      <c r="DQ824" s="90">
        <f>SUM(DP$9:DP824)*RRF</f>
        <v>83.816802792118708</v>
      </c>
      <c r="DS824" s="2">
        <f t="shared" si="245"/>
        <v>1.5</v>
      </c>
      <c r="DT824" s="2">
        <f t="shared" si="246"/>
        <v>0.75</v>
      </c>
    </row>
    <row r="825" spans="90:124" x14ac:dyDescent="0.25">
      <c r="CL825" s="14">
        <f t="shared" si="247"/>
        <v>8.16</v>
      </c>
      <c r="CM825" s="59">
        <f>IF('Baseline model'!$B$4="AY",0,IFERROR(P*INDEX('UWYr writing pattern'!$C$4:$C$18,MATCH('Baseline model'!$CL825,'UWYr writing pattern'!$A$4:$A$18,0)) / 25,CM824))</f>
        <v>0</v>
      </c>
      <c r="CN825" s="36">
        <f t="shared" si="248"/>
        <v>4.4051843336226576E-4</v>
      </c>
      <c r="CP825" s="34">
        <f t="shared" si="249"/>
        <v>6.7084025385116618E-6</v>
      </c>
      <c r="CQ825" s="31">
        <f>SUM($CP$9:CP825)*RLR</f>
        <v>119.9994713778798</v>
      </c>
      <c r="CR825" s="32"/>
      <c r="CS825" s="36">
        <f>CQ825-SUM($CU$9:CU825)</f>
        <v>0.51454148320560478</v>
      </c>
      <c r="CU825" s="31">
        <f t="shared" si="250"/>
        <v>3.8881619631428422E-3</v>
      </c>
      <c r="CV825" s="36">
        <f>SUM($CU$9:CU825)*RRF</f>
        <v>83.639450926271934</v>
      </c>
      <c r="CW825" s="33"/>
      <c r="CX825" s="36">
        <f t="shared" si="235"/>
        <v>84.153992409477539</v>
      </c>
      <c r="CY825" s="33"/>
      <c r="CZ825" s="31">
        <f t="shared" si="236"/>
        <v>3.7003548402430323E-4</v>
      </c>
      <c r="DA825" s="31">
        <f t="shared" si="237"/>
        <v>0.36017903824392333</v>
      </c>
      <c r="DB825" s="31">
        <f t="shared" si="238"/>
        <v>0.36054907372794764</v>
      </c>
      <c r="DC825" s="31">
        <f t="shared" si="239"/>
        <v>-0.15399240947753867</v>
      </c>
      <c r="DD825" s="31"/>
      <c r="DE825" s="33">
        <f t="shared" si="240"/>
        <v>0.99570774912228488</v>
      </c>
      <c r="DF825" s="33">
        <f t="shared" si="241"/>
        <v>1.0018332429699708</v>
      </c>
      <c r="DG825" s="3"/>
      <c r="DH825" s="33">
        <f t="shared" si="242"/>
        <v>0.99999559481566502</v>
      </c>
      <c r="DI825" s="93">
        <f t="shared" si="243"/>
        <v>0.99780154403695742</v>
      </c>
      <c r="DJ825" s="3">
        <f t="shared" si="244"/>
        <v>0.99783543775211692</v>
      </c>
      <c r="DL825" s="90">
        <f t="shared" si="253"/>
        <v>0</v>
      </c>
      <c r="DM825" s="91">
        <f t="shared" si="251"/>
        <v>0</v>
      </c>
      <c r="DN825" s="89">
        <f>SUM(DM$9:DM825)*RLR</f>
        <v>120</v>
      </c>
      <c r="DO825" s="90">
        <f>DN825-SUM(DP$9:DP825)</f>
        <v>0.25974746974597451</v>
      </c>
      <c r="DP825" s="89">
        <f t="shared" si="252"/>
        <v>1.9628272272995775E-3</v>
      </c>
      <c r="DQ825" s="90">
        <f>SUM(DP$9:DP825)*RRF</f>
        <v>83.818176771177818</v>
      </c>
      <c r="DS825" s="2">
        <f t="shared" si="245"/>
        <v>1.5</v>
      </c>
      <c r="DT825" s="2">
        <f t="shared" si="246"/>
        <v>0.75</v>
      </c>
    </row>
    <row r="826" spans="90:124" x14ac:dyDescent="0.25">
      <c r="CL826" s="14">
        <f t="shared" si="247"/>
        <v>8.17</v>
      </c>
      <c r="CM826" s="59">
        <f>IF('Baseline model'!$B$4="AY",0,IFERROR(P*INDEX('UWYr writing pattern'!$C$4:$C$18,MATCH('Baseline model'!$CL826,'UWYr writing pattern'!$A$4:$A$18,0)) / 25,CM825))</f>
        <v>0</v>
      </c>
      <c r="CN826" s="36">
        <f t="shared" si="248"/>
        <v>4.3391065686183177E-4</v>
      </c>
      <c r="CP826" s="34">
        <f t="shared" si="249"/>
        <v>6.6077765004339862E-6</v>
      </c>
      <c r="CQ826" s="31">
        <f>SUM($CP$9:CP826)*RLR</f>
        <v>119.9994793072116</v>
      </c>
      <c r="CR826" s="32"/>
      <c r="CS826" s="36">
        <f>CQ826-SUM($CU$9:CU826)</f>
        <v>0.51069035141335917</v>
      </c>
      <c r="CU826" s="31">
        <f t="shared" si="250"/>
        <v>3.8590611240420358E-3</v>
      </c>
      <c r="CV826" s="36">
        <f>SUM($CU$9:CU826)*RRF</f>
        <v>83.642152269058769</v>
      </c>
      <c r="CW826" s="33"/>
      <c r="CX826" s="36">
        <f t="shared" si="235"/>
        <v>84.152842620472128</v>
      </c>
      <c r="CY826" s="33"/>
      <c r="CZ826" s="31">
        <f t="shared" si="236"/>
        <v>3.6448495176393865E-4</v>
      </c>
      <c r="DA826" s="31">
        <f t="shared" si="237"/>
        <v>0.35748324598935138</v>
      </c>
      <c r="DB826" s="31">
        <f t="shared" si="238"/>
        <v>0.35784773094111533</v>
      </c>
      <c r="DC826" s="31">
        <f t="shared" si="239"/>
        <v>-0.15284262047212849</v>
      </c>
      <c r="DD826" s="31"/>
      <c r="DE826" s="33">
        <f t="shared" si="240"/>
        <v>0.99573990796498535</v>
      </c>
      <c r="DF826" s="33">
        <f t="shared" si="241"/>
        <v>1.0018195550056206</v>
      </c>
      <c r="DG826" s="3"/>
      <c r="DH826" s="33">
        <f t="shared" si="242"/>
        <v>0.99999566089343006</v>
      </c>
      <c r="DI826" s="93">
        <f t="shared" si="243"/>
        <v>0.99781797077939582</v>
      </c>
      <c r="DJ826" s="3">
        <f t="shared" si="244"/>
        <v>0.99785167196897595</v>
      </c>
      <c r="DL826" s="90">
        <f t="shared" si="253"/>
        <v>0</v>
      </c>
      <c r="DM826" s="91">
        <f t="shared" si="251"/>
        <v>0</v>
      </c>
      <c r="DN826" s="89">
        <f>SUM(DM$9:DM826)*RLR</f>
        <v>120</v>
      </c>
      <c r="DO826" s="90">
        <f>DN826-SUM(DP$9:DP826)</f>
        <v>0.25779936372288148</v>
      </c>
      <c r="DP826" s="89">
        <f t="shared" si="252"/>
        <v>1.9481060230948088E-3</v>
      </c>
      <c r="DQ826" s="90">
        <f>SUM(DP$9:DP826)*RRF</f>
        <v>83.819540445393983</v>
      </c>
      <c r="DS826" s="2">
        <f t="shared" si="245"/>
        <v>1.5</v>
      </c>
      <c r="DT826" s="2">
        <f t="shared" si="246"/>
        <v>0.75</v>
      </c>
    </row>
    <row r="827" spans="90:124" x14ac:dyDescent="0.25">
      <c r="CL827" s="14">
        <f t="shared" si="247"/>
        <v>8.18</v>
      </c>
      <c r="CM827" s="59">
        <f>IF('Baseline model'!$B$4="AY",0,IFERROR(P*INDEX('UWYr writing pattern'!$C$4:$C$18,MATCH('Baseline model'!$CL827,'UWYr writing pattern'!$A$4:$A$18,0)) / 25,CM826))</f>
        <v>0</v>
      </c>
      <c r="CN827" s="36">
        <f t="shared" si="248"/>
        <v>4.2740199700890431E-4</v>
      </c>
      <c r="CP827" s="34">
        <f t="shared" si="249"/>
        <v>6.5086598529274762E-6</v>
      </c>
      <c r="CQ827" s="31">
        <f>SUM($CP$9:CP827)*RLR</f>
        <v>119.99948711760342</v>
      </c>
      <c r="CR827" s="32"/>
      <c r="CS827" s="36">
        <f>CQ827-SUM($CU$9:CU827)</f>
        <v>0.50686798416957402</v>
      </c>
      <c r="CU827" s="31">
        <f t="shared" si="250"/>
        <v>3.8301776356001937E-3</v>
      </c>
      <c r="CV827" s="36">
        <f>SUM($CU$9:CU827)*RRF</f>
        <v>83.644833393403687</v>
      </c>
      <c r="CW827" s="33"/>
      <c r="CX827" s="36">
        <f t="shared" si="235"/>
        <v>84.151701377573261</v>
      </c>
      <c r="CY827" s="33"/>
      <c r="CZ827" s="31">
        <f t="shared" si="236"/>
        <v>3.5901767748747963E-4</v>
      </c>
      <c r="DA827" s="31">
        <f t="shared" si="237"/>
        <v>0.35480758891870179</v>
      </c>
      <c r="DB827" s="31">
        <f t="shared" si="238"/>
        <v>0.35516660659618926</v>
      </c>
      <c r="DC827" s="31">
        <f t="shared" si="239"/>
        <v>-0.15170137757326074</v>
      </c>
      <c r="DD827" s="31"/>
      <c r="DE827" s="33">
        <f t="shared" si="240"/>
        <v>0.9957718261119487</v>
      </c>
      <c r="DF827" s="33">
        <f t="shared" si="241"/>
        <v>1.001805968780634</v>
      </c>
      <c r="DG827" s="3"/>
      <c r="DH827" s="33">
        <f t="shared" si="242"/>
        <v>0.9999957259800285</v>
      </c>
      <c r="DI827" s="93">
        <f t="shared" si="243"/>
        <v>0.99783427478211528</v>
      </c>
      <c r="DJ827" s="3">
        <f t="shared" si="244"/>
        <v>0.99786778442920854</v>
      </c>
      <c r="DL827" s="90">
        <f t="shared" si="253"/>
        <v>0</v>
      </c>
      <c r="DM827" s="91">
        <f t="shared" si="251"/>
        <v>0</v>
      </c>
      <c r="DN827" s="89">
        <f>SUM(DM$9:DM827)*RLR</f>
        <v>120</v>
      </c>
      <c r="DO827" s="90">
        <f>DN827-SUM(DP$9:DP827)</f>
        <v>0.25586586849496484</v>
      </c>
      <c r="DP827" s="89">
        <f t="shared" si="252"/>
        <v>1.9334952279216112E-3</v>
      </c>
      <c r="DQ827" s="90">
        <f>SUM(DP$9:DP827)*RRF</f>
        <v>83.820893892053519</v>
      </c>
      <c r="DS827" s="2">
        <f t="shared" si="245"/>
        <v>1.5</v>
      </c>
      <c r="DT827" s="2">
        <f t="shared" si="246"/>
        <v>0.75</v>
      </c>
    </row>
    <row r="828" spans="90:124" x14ac:dyDescent="0.25">
      <c r="CL828" s="14">
        <f t="shared" si="247"/>
        <v>8.19</v>
      </c>
      <c r="CM828" s="59">
        <f>IF('Baseline model'!$B$4="AY",0,IFERROR(P*INDEX('UWYr writing pattern'!$C$4:$C$18,MATCH('Baseline model'!$CL828,'UWYr writing pattern'!$A$4:$A$18,0)) / 25,CM827))</f>
        <v>0</v>
      </c>
      <c r="CN828" s="36">
        <f t="shared" si="248"/>
        <v>4.2099096705377071E-4</v>
      </c>
      <c r="CP828" s="34">
        <f t="shared" si="249"/>
        <v>6.4110299551335649E-6</v>
      </c>
      <c r="CQ828" s="31">
        <f>SUM($CP$9:CP828)*RLR</f>
        <v>119.99949481083937</v>
      </c>
      <c r="CR828" s="32"/>
      <c r="CS828" s="36">
        <f>CQ828-SUM($CU$9:CU828)</f>
        <v>0.50307416752424672</v>
      </c>
      <c r="CU828" s="31">
        <f t="shared" si="250"/>
        <v>3.8015098812718053E-3</v>
      </c>
      <c r="CV828" s="36">
        <f>SUM($CU$9:CU828)*RRF</f>
        <v>83.647494450320579</v>
      </c>
      <c r="CW828" s="33"/>
      <c r="CX828" s="36">
        <f t="shared" si="235"/>
        <v>84.150568617844826</v>
      </c>
      <c r="CY828" s="33"/>
      <c r="CZ828" s="31">
        <f t="shared" si="236"/>
        <v>3.5363241232516738E-4</v>
      </c>
      <c r="DA828" s="31">
        <f t="shared" si="237"/>
        <v>0.3521519172669727</v>
      </c>
      <c r="DB828" s="31">
        <f t="shared" si="238"/>
        <v>0.35250554967929787</v>
      </c>
      <c r="DC828" s="31">
        <f t="shared" si="239"/>
        <v>-0.15056861784482578</v>
      </c>
      <c r="DD828" s="31"/>
      <c r="DE828" s="33">
        <f t="shared" si="240"/>
        <v>0.9958035053609593</v>
      </c>
      <c r="DF828" s="33">
        <f t="shared" si="241"/>
        <v>1.0017924835457717</v>
      </c>
      <c r="DG828" s="3"/>
      <c r="DH828" s="33">
        <f t="shared" si="242"/>
        <v>0.99999579009032802</v>
      </c>
      <c r="DI828" s="93">
        <f t="shared" si="243"/>
        <v>0.99785045696222008</v>
      </c>
      <c r="DJ828" s="3">
        <f t="shared" si="244"/>
        <v>0.99788377604598943</v>
      </c>
      <c r="DL828" s="90">
        <f t="shared" si="253"/>
        <v>0</v>
      </c>
      <c r="DM828" s="91">
        <f t="shared" si="251"/>
        <v>0</v>
      </c>
      <c r="DN828" s="89">
        <f>SUM(DM$9:DM828)*RLR</f>
        <v>120</v>
      </c>
      <c r="DO828" s="90">
        <f>DN828-SUM(DP$9:DP828)</f>
        <v>0.25394687448125808</v>
      </c>
      <c r="DP828" s="89">
        <f t="shared" si="252"/>
        <v>1.9189940137122365E-3</v>
      </c>
      <c r="DQ828" s="90">
        <f>SUM(DP$9:DP828)*RRF</f>
        <v>83.822237187863109</v>
      </c>
      <c r="DS828" s="2">
        <f t="shared" si="245"/>
        <v>1.5</v>
      </c>
      <c r="DT828" s="2">
        <f t="shared" si="246"/>
        <v>0.75</v>
      </c>
    </row>
    <row r="829" spans="90:124" x14ac:dyDescent="0.25">
      <c r="CL829" s="14">
        <f t="shared" si="247"/>
        <v>8.1999999999999993</v>
      </c>
      <c r="CM829" s="59">
        <f>IF('Baseline model'!$B$4="AY",0,IFERROR(P*INDEX('UWYr writing pattern'!$C$4:$C$18,MATCH('Baseline model'!$CL829,'UWYr writing pattern'!$A$4:$A$18,0)) / 25,CM828))</f>
        <v>0</v>
      </c>
      <c r="CN829" s="36">
        <f t="shared" si="248"/>
        <v>4.1467610254796415E-4</v>
      </c>
      <c r="CP829" s="34">
        <f t="shared" si="249"/>
        <v>6.3148645058065606E-6</v>
      </c>
      <c r="CQ829" s="31">
        <f>SUM($CP$9:CP829)*RLR</f>
        <v>119.99950238867677</v>
      </c>
      <c r="CR829" s="32"/>
      <c r="CS829" s="36">
        <f>CQ829-SUM($CU$9:CU829)</f>
        <v>0.49930868910522008</v>
      </c>
      <c r="CU829" s="31">
        <f t="shared" si="250"/>
        <v>3.7730562564318505E-3</v>
      </c>
      <c r="CV829" s="36">
        <f>SUM($CU$9:CU829)*RRF</f>
        <v>83.650135589700085</v>
      </c>
      <c r="CW829" s="33"/>
      <c r="CX829" s="36">
        <f t="shared" si="235"/>
        <v>84.149444278805305</v>
      </c>
      <c r="CY829" s="33"/>
      <c r="CZ829" s="31">
        <f t="shared" si="236"/>
        <v>3.4832792614028984E-4</v>
      </c>
      <c r="DA829" s="31">
        <f t="shared" si="237"/>
        <v>0.34951608237365406</v>
      </c>
      <c r="DB829" s="31">
        <f t="shared" si="238"/>
        <v>0.34986441029979437</v>
      </c>
      <c r="DC829" s="31">
        <f t="shared" si="239"/>
        <v>-0.14944427880530498</v>
      </c>
      <c r="DD829" s="31"/>
      <c r="DE829" s="33">
        <f t="shared" si="240"/>
        <v>0.99583494749642953</v>
      </c>
      <c r="DF829" s="33">
        <f t="shared" si="241"/>
        <v>1.0017790985572059</v>
      </c>
      <c r="DG829" s="3"/>
      <c r="DH829" s="33">
        <f t="shared" si="242"/>
        <v>0.99999585323897311</v>
      </c>
      <c r="DI829" s="93">
        <f t="shared" si="243"/>
        <v>0.99786651822996231</v>
      </c>
      <c r="DJ829" s="3">
        <f t="shared" si="244"/>
        <v>0.99789964772564455</v>
      </c>
      <c r="DL829" s="90">
        <f t="shared" si="253"/>
        <v>0</v>
      </c>
      <c r="DM829" s="91">
        <f t="shared" si="251"/>
        <v>0</v>
      </c>
      <c r="DN829" s="89">
        <f>SUM(DM$9:DM829)*RLR</f>
        <v>120</v>
      </c>
      <c r="DO829" s="90">
        <f>DN829-SUM(DP$9:DP829)</f>
        <v>0.25204227292265102</v>
      </c>
      <c r="DP829" s="89">
        <f t="shared" si="252"/>
        <v>1.9046015586094355E-3</v>
      </c>
      <c r="DQ829" s="90">
        <f>SUM(DP$9:DP829)*RRF</f>
        <v>83.82357040895414</v>
      </c>
      <c r="DS829" s="2">
        <f t="shared" si="245"/>
        <v>1.5</v>
      </c>
      <c r="DT829" s="2">
        <f t="shared" si="246"/>
        <v>0.75</v>
      </c>
    </row>
    <row r="830" spans="90:124" x14ac:dyDescent="0.25">
      <c r="CL830" s="14">
        <f t="shared" si="247"/>
        <v>8.2100000000000009</v>
      </c>
      <c r="CM830" s="59">
        <f>IF('Baseline model'!$B$4="AY",0,IFERROR(P*INDEX('UWYr writing pattern'!$C$4:$C$18,MATCH('Baseline model'!$CL830,'UWYr writing pattern'!$A$4:$A$18,0)) / 25,CM829))</f>
        <v>0</v>
      </c>
      <c r="CN830" s="36">
        <f t="shared" si="248"/>
        <v>4.0845596100974471E-4</v>
      </c>
      <c r="CP830" s="34">
        <f t="shared" si="249"/>
        <v>6.2201415382194625E-6</v>
      </c>
      <c r="CQ830" s="31">
        <f>SUM($CP$9:CP830)*RLR</f>
        <v>119.99950985284663</v>
      </c>
      <c r="CR830" s="32"/>
      <c r="CS830" s="36">
        <f>CQ830-SUM($CU$9:CU830)</f>
        <v>0.49557133810678522</v>
      </c>
      <c r="CU830" s="31">
        <f t="shared" si="250"/>
        <v>3.7448151682891507E-3</v>
      </c>
      <c r="CV830" s="36">
        <f>SUM($CU$9:CU830)*RRF</f>
        <v>83.652756960317888</v>
      </c>
      <c r="CW830" s="33"/>
      <c r="CX830" s="36">
        <f t="shared" si="235"/>
        <v>84.148328298424673</v>
      </c>
      <c r="CY830" s="33"/>
      <c r="CZ830" s="31">
        <f t="shared" si="236"/>
        <v>3.4310300724818554E-4</v>
      </c>
      <c r="DA830" s="31">
        <f t="shared" si="237"/>
        <v>0.34689993667474961</v>
      </c>
      <c r="DB830" s="31">
        <f t="shared" si="238"/>
        <v>0.34724303968199777</v>
      </c>
      <c r="DC830" s="31">
        <f t="shared" si="239"/>
        <v>-0.14832829842467277</v>
      </c>
      <c r="DD830" s="31"/>
      <c r="DE830" s="33">
        <f t="shared" si="240"/>
        <v>0.99586615428949865</v>
      </c>
      <c r="DF830" s="33">
        <f t="shared" si="241"/>
        <v>1.0017658130764842</v>
      </c>
      <c r="DG830" s="3"/>
      <c r="DH830" s="33">
        <f t="shared" si="242"/>
        <v>0.99999591544038857</v>
      </c>
      <c r="DI830" s="93">
        <f t="shared" si="243"/>
        <v>0.99788245948879239</v>
      </c>
      <c r="DJ830" s="3">
        <f t="shared" si="244"/>
        <v>0.9979154003677021</v>
      </c>
      <c r="DL830" s="90">
        <f t="shared" si="253"/>
        <v>0</v>
      </c>
      <c r="DM830" s="91">
        <f t="shared" si="251"/>
        <v>0</v>
      </c>
      <c r="DN830" s="89">
        <f>SUM(DM$9:DM830)*RLR</f>
        <v>120</v>
      </c>
      <c r="DO830" s="90">
        <f>DN830-SUM(DP$9:DP830)</f>
        <v>0.25015195587573658</v>
      </c>
      <c r="DP830" s="89">
        <f t="shared" si="252"/>
        <v>1.8903170469198828E-3</v>
      </c>
      <c r="DQ830" s="90">
        <f>SUM(DP$9:DP830)*RRF</f>
        <v>83.824893630886976</v>
      </c>
      <c r="DS830" s="2">
        <f t="shared" si="245"/>
        <v>1.5</v>
      </c>
      <c r="DT830" s="2">
        <f t="shared" si="246"/>
        <v>0.75</v>
      </c>
    </row>
    <row r="831" spans="90:124" x14ac:dyDescent="0.25">
      <c r="CL831" s="14">
        <f t="shared" si="247"/>
        <v>8.2200000000000006</v>
      </c>
      <c r="CM831" s="59">
        <f>IF('Baseline model'!$B$4="AY",0,IFERROR(P*INDEX('UWYr writing pattern'!$C$4:$C$18,MATCH('Baseline model'!$CL831,'UWYr writing pattern'!$A$4:$A$18,0)) / 25,CM830))</f>
        <v>0</v>
      </c>
      <c r="CN831" s="36">
        <f t="shared" si="248"/>
        <v>4.0232912159459853E-4</v>
      </c>
      <c r="CP831" s="34">
        <f t="shared" si="249"/>
        <v>6.1268394151461707E-6</v>
      </c>
      <c r="CQ831" s="31">
        <f>SUM($CP$9:CP831)*RLR</f>
        <v>119.99951720505392</v>
      </c>
      <c r="CR831" s="32"/>
      <c r="CS831" s="36">
        <f>CQ831-SUM($CU$9:CU831)</f>
        <v>0.49186190527827023</v>
      </c>
      <c r="CU831" s="31">
        <f t="shared" si="250"/>
        <v>3.7167850358008894E-3</v>
      </c>
      <c r="CV831" s="36">
        <f>SUM($CU$9:CU831)*RRF</f>
        <v>83.655358709842943</v>
      </c>
      <c r="CW831" s="33"/>
      <c r="CX831" s="36">
        <f t="shared" si="235"/>
        <v>84.147220615121213</v>
      </c>
      <c r="CY831" s="33"/>
      <c r="CZ831" s="31">
        <f t="shared" si="236"/>
        <v>3.3795646213946275E-4</v>
      </c>
      <c r="DA831" s="31">
        <f t="shared" si="237"/>
        <v>0.34430333369478916</v>
      </c>
      <c r="DB831" s="31">
        <f t="shared" si="238"/>
        <v>0.34464129015692863</v>
      </c>
      <c r="DC831" s="31">
        <f t="shared" si="239"/>
        <v>-0.14722061512121343</v>
      </c>
      <c r="DD831" s="31"/>
      <c r="DE831" s="33">
        <f t="shared" si="240"/>
        <v>0.99589712749813031</v>
      </c>
      <c r="DF831" s="33">
        <f t="shared" si="241"/>
        <v>1.0017526263704906</v>
      </c>
      <c r="DG831" s="3"/>
      <c r="DH831" s="33">
        <f t="shared" si="242"/>
        <v>0.99999597670878271</v>
      </c>
      <c r="DI831" s="93">
        <f t="shared" si="243"/>
        <v>0.99789828163541039</v>
      </c>
      <c r="DJ831" s="3">
        <f t="shared" si="244"/>
        <v>0.99793103486494439</v>
      </c>
      <c r="DL831" s="90">
        <f t="shared" si="253"/>
        <v>0</v>
      </c>
      <c r="DM831" s="91">
        <f t="shared" si="251"/>
        <v>0</v>
      </c>
      <c r="DN831" s="89">
        <f>SUM(DM$9:DM831)*RLR</f>
        <v>120</v>
      </c>
      <c r="DO831" s="90">
        <f>DN831-SUM(DP$9:DP831)</f>
        <v>0.24827581620667161</v>
      </c>
      <c r="DP831" s="89">
        <f t="shared" si="252"/>
        <v>1.8761396690680243E-3</v>
      </c>
      <c r="DQ831" s="90">
        <f>SUM(DP$9:DP831)*RRF</f>
        <v>83.826206928655324</v>
      </c>
      <c r="DS831" s="2">
        <f t="shared" si="245"/>
        <v>1.5</v>
      </c>
      <c r="DT831" s="2">
        <f t="shared" si="246"/>
        <v>0.75</v>
      </c>
    </row>
    <row r="832" spans="90:124" x14ac:dyDescent="0.25">
      <c r="CL832" s="14">
        <f t="shared" si="247"/>
        <v>8.23</v>
      </c>
      <c r="CM832" s="59">
        <f>IF('Baseline model'!$B$4="AY",0,IFERROR(P*INDEX('UWYr writing pattern'!$C$4:$C$18,MATCH('Baseline model'!$CL832,'UWYr writing pattern'!$A$4:$A$18,0)) / 25,CM831))</f>
        <v>0</v>
      </c>
      <c r="CN832" s="36">
        <f t="shared" si="248"/>
        <v>3.9629418477067955E-4</v>
      </c>
      <c r="CP832" s="34">
        <f t="shared" si="249"/>
        <v>6.0349368239189789E-6</v>
      </c>
      <c r="CQ832" s="31">
        <f>SUM($CP$9:CP832)*RLR</f>
        <v>119.9995244469781</v>
      </c>
      <c r="CR832" s="32"/>
      <c r="CS832" s="36">
        <f>CQ832-SUM($CU$9:CU832)</f>
        <v>0.48818018291287046</v>
      </c>
      <c r="CU832" s="31">
        <f t="shared" si="250"/>
        <v>3.688964289587027E-3</v>
      </c>
      <c r="CV832" s="36">
        <f>SUM($CU$9:CU832)*RRF</f>
        <v>83.657940984845652</v>
      </c>
      <c r="CW832" s="33"/>
      <c r="CX832" s="36">
        <f t="shared" si="235"/>
        <v>84.146121167758523</v>
      </c>
      <c r="CY832" s="33"/>
      <c r="CZ832" s="31">
        <f t="shared" si="236"/>
        <v>3.328871152073708E-4</v>
      </c>
      <c r="DA832" s="31">
        <f t="shared" si="237"/>
        <v>0.34172612803900931</v>
      </c>
      <c r="DB832" s="31">
        <f t="shared" si="238"/>
        <v>0.34205901515421666</v>
      </c>
      <c r="DC832" s="31">
        <f t="shared" si="239"/>
        <v>-0.14612116775852257</v>
      </c>
      <c r="DD832" s="31"/>
      <c r="DE832" s="33">
        <f t="shared" si="240"/>
        <v>0.99592786886721019</v>
      </c>
      <c r="DF832" s="33">
        <f t="shared" si="241"/>
        <v>1.0017395377114109</v>
      </c>
      <c r="DG832" s="3"/>
      <c r="DH832" s="33">
        <f t="shared" si="242"/>
        <v>0.99999603705815088</v>
      </c>
      <c r="DI832" s="93">
        <f t="shared" si="243"/>
        <v>0.99791398555981625</v>
      </c>
      <c r="DJ832" s="3">
        <f t="shared" si="244"/>
        <v>0.99794655210345729</v>
      </c>
      <c r="DL832" s="90">
        <f t="shared" si="253"/>
        <v>0</v>
      </c>
      <c r="DM832" s="91">
        <f t="shared" si="251"/>
        <v>0</v>
      </c>
      <c r="DN832" s="89">
        <f>SUM(DM$9:DM832)*RLR</f>
        <v>120</v>
      </c>
      <c r="DO832" s="90">
        <f>DN832-SUM(DP$9:DP832)</f>
        <v>0.24641374758512313</v>
      </c>
      <c r="DP832" s="89">
        <f t="shared" si="252"/>
        <v>1.8620686215500371E-3</v>
      </c>
      <c r="DQ832" s="90">
        <f>SUM(DP$9:DP832)*RRF</f>
        <v>83.827510376690412</v>
      </c>
      <c r="DS832" s="2">
        <f t="shared" si="245"/>
        <v>1.5</v>
      </c>
      <c r="DT832" s="2">
        <f t="shared" si="246"/>
        <v>0.75</v>
      </c>
    </row>
    <row r="833" spans="90:124" x14ac:dyDescent="0.25">
      <c r="CL833" s="14">
        <f t="shared" si="247"/>
        <v>8.24</v>
      </c>
      <c r="CM833" s="59">
        <f>IF('Baseline model'!$B$4="AY",0,IFERROR(P*INDEX('UWYr writing pattern'!$C$4:$C$18,MATCH('Baseline model'!$CL833,'UWYr writing pattern'!$A$4:$A$18,0)) / 25,CM832))</f>
        <v>0</v>
      </c>
      <c r="CN833" s="36">
        <f t="shared" si="248"/>
        <v>3.9034977199911937E-4</v>
      </c>
      <c r="CP833" s="34">
        <f t="shared" si="249"/>
        <v>5.9444127715601929E-6</v>
      </c>
      <c r="CQ833" s="31">
        <f>SUM($CP$9:CP833)*RLR</f>
        <v>119.99953158027344</v>
      </c>
      <c r="CR833" s="32"/>
      <c r="CS833" s="36">
        <f>CQ833-SUM($CU$9:CU833)</f>
        <v>0.48452596483636512</v>
      </c>
      <c r="CU833" s="31">
        <f t="shared" si="250"/>
        <v>3.6613513718465286E-3</v>
      </c>
      <c r="CV833" s="36">
        <f>SUM($CU$9:CU833)*RRF</f>
        <v>83.660503930805945</v>
      </c>
      <c r="CW833" s="33"/>
      <c r="CX833" s="36">
        <f t="shared" si="235"/>
        <v>84.14502989564231</v>
      </c>
      <c r="CY833" s="33"/>
      <c r="CZ833" s="31">
        <f t="shared" si="236"/>
        <v>3.2789380847926026E-4</v>
      </c>
      <c r="DA833" s="31">
        <f t="shared" si="237"/>
        <v>0.33916817538545557</v>
      </c>
      <c r="DB833" s="31">
        <f t="shared" si="238"/>
        <v>0.33949606919393482</v>
      </c>
      <c r="DC833" s="31">
        <f t="shared" si="239"/>
        <v>-0.14502989564230973</v>
      </c>
      <c r="DD833" s="31"/>
      <c r="DE833" s="33">
        <f t="shared" si="240"/>
        <v>0.99595838012864224</v>
      </c>
      <c r="DF833" s="33">
        <f t="shared" si="241"/>
        <v>1.0017265463766942</v>
      </c>
      <c r="DG833" s="3"/>
      <c r="DH833" s="33">
        <f t="shared" si="242"/>
        <v>0.99999609650227872</v>
      </c>
      <c r="DI833" s="93">
        <f t="shared" si="243"/>
        <v>0.99792957214535971</v>
      </c>
      <c r="DJ833" s="3">
        <f t="shared" si="244"/>
        <v>0.99796195296268142</v>
      </c>
      <c r="DL833" s="90">
        <f t="shared" si="253"/>
        <v>0</v>
      </c>
      <c r="DM833" s="91">
        <f t="shared" si="251"/>
        <v>0</v>
      </c>
      <c r="DN833" s="89">
        <f>SUM(DM$9:DM833)*RLR</f>
        <v>120</v>
      </c>
      <c r="DO833" s="90">
        <f>DN833-SUM(DP$9:DP833)</f>
        <v>0.24456564447822871</v>
      </c>
      <c r="DP833" s="89">
        <f t="shared" si="252"/>
        <v>1.8481031068884235E-3</v>
      </c>
      <c r="DQ833" s="90">
        <f>SUM(DP$9:DP833)*RRF</f>
        <v>83.828804048865237</v>
      </c>
      <c r="DS833" s="2">
        <f t="shared" si="245"/>
        <v>1.5</v>
      </c>
      <c r="DT833" s="2">
        <f t="shared" si="246"/>
        <v>0.75</v>
      </c>
    </row>
    <row r="834" spans="90:124" x14ac:dyDescent="0.25">
      <c r="CL834" s="14">
        <f t="shared" si="247"/>
        <v>8.25</v>
      </c>
      <c r="CM834" s="59">
        <f>IF('Baseline model'!$B$4="AY",0,IFERROR(P*INDEX('UWYr writing pattern'!$C$4:$C$18,MATCH('Baseline model'!$CL834,'UWYr writing pattern'!$A$4:$A$18,0)) / 25,CM833))</f>
        <v>0</v>
      </c>
      <c r="CN834" s="36">
        <f t="shared" si="248"/>
        <v>3.8449452541913261E-4</v>
      </c>
      <c r="CP834" s="34">
        <f t="shared" si="249"/>
        <v>5.8552465799867899E-6</v>
      </c>
      <c r="CQ834" s="31">
        <f>SUM($CP$9:CP834)*RLR</f>
        <v>119.99953860656933</v>
      </c>
      <c r="CR834" s="32"/>
      <c r="CS834" s="36">
        <f>CQ834-SUM($CU$9:CU834)</f>
        <v>0.48089904639597592</v>
      </c>
      <c r="CU834" s="31">
        <f t="shared" si="250"/>
        <v>3.6339447362727386E-3</v>
      </c>
      <c r="CV834" s="36">
        <f>SUM($CU$9:CU834)*RRF</f>
        <v>83.663047692121339</v>
      </c>
      <c r="CW834" s="33"/>
      <c r="CX834" s="36">
        <f t="shared" si="235"/>
        <v>84.143946738517315</v>
      </c>
      <c r="CY834" s="33"/>
      <c r="CZ834" s="31">
        <f t="shared" si="236"/>
        <v>3.2297540135207135E-4</v>
      </c>
      <c r="DA834" s="31">
        <f t="shared" si="237"/>
        <v>0.33662933247718313</v>
      </c>
      <c r="DB834" s="31">
        <f t="shared" si="238"/>
        <v>0.3369523078785352</v>
      </c>
      <c r="DC834" s="31">
        <f t="shared" si="239"/>
        <v>-0.14394673851731454</v>
      </c>
      <c r="DD834" s="31"/>
      <c r="DE834" s="33">
        <f t="shared" si="240"/>
        <v>0.99598866300144451</v>
      </c>
      <c r="DF834" s="33">
        <f t="shared" si="241"/>
        <v>1.0017136516490157</v>
      </c>
      <c r="DG834" s="3"/>
      <c r="DH834" s="33">
        <f t="shared" si="242"/>
        <v>0.99999615505474437</v>
      </c>
      <c r="DI834" s="93">
        <f t="shared" si="243"/>
        <v>0.99794504226879055</v>
      </c>
      <c r="DJ834" s="3">
        <f t="shared" si="244"/>
        <v>0.99797723831546126</v>
      </c>
      <c r="DL834" s="90">
        <f t="shared" si="253"/>
        <v>0</v>
      </c>
      <c r="DM834" s="91">
        <f t="shared" si="251"/>
        <v>0</v>
      </c>
      <c r="DN834" s="89">
        <f>SUM(DM$9:DM834)*RLR</f>
        <v>120</v>
      </c>
      <c r="DO834" s="90">
        <f>DN834-SUM(DP$9:DP834)</f>
        <v>0.24273140214464206</v>
      </c>
      <c r="DP834" s="89">
        <f t="shared" si="252"/>
        <v>1.8342423335867154E-3</v>
      </c>
      <c r="DQ834" s="90">
        <f>SUM(DP$9:DP834)*RRF</f>
        <v>83.830088018498742</v>
      </c>
      <c r="DS834" s="2">
        <f t="shared" si="245"/>
        <v>1.5</v>
      </c>
      <c r="DT834" s="2">
        <f t="shared" si="246"/>
        <v>0.75</v>
      </c>
    </row>
    <row r="835" spans="90:124" x14ac:dyDescent="0.25">
      <c r="CL835" s="14">
        <f t="shared" si="247"/>
        <v>8.26</v>
      </c>
      <c r="CM835" s="59">
        <f>IF('Baseline model'!$B$4="AY",0,IFERROR(P*INDEX('UWYr writing pattern'!$C$4:$C$18,MATCH('Baseline model'!$CL835,'UWYr writing pattern'!$A$4:$A$18,0)) / 25,CM834))</f>
        <v>0</v>
      </c>
      <c r="CN835" s="36">
        <f t="shared" si="248"/>
        <v>3.7872710753784563E-4</v>
      </c>
      <c r="CP835" s="34">
        <f t="shared" si="249"/>
        <v>5.7674178812869892E-6</v>
      </c>
      <c r="CQ835" s="31">
        <f>SUM($CP$9:CP835)*RLR</f>
        <v>119.99954552747079</v>
      </c>
      <c r="CR835" s="32"/>
      <c r="CS835" s="36">
        <f>CQ835-SUM($CU$9:CU835)</f>
        <v>0.47729922444946737</v>
      </c>
      <c r="CU835" s="31">
        <f t="shared" si="250"/>
        <v>3.6067428479698194E-3</v>
      </c>
      <c r="CV835" s="36">
        <f>SUM($CU$9:CU835)*RRF</f>
        <v>83.665572412114912</v>
      </c>
      <c r="CW835" s="33"/>
      <c r="CX835" s="36">
        <f t="shared" si="235"/>
        <v>84.142871636564379</v>
      </c>
      <c r="CY835" s="33"/>
      <c r="CZ835" s="31">
        <f t="shared" si="236"/>
        <v>3.1813077033179029E-4</v>
      </c>
      <c r="DA835" s="31">
        <f t="shared" si="237"/>
        <v>0.33410945711462714</v>
      </c>
      <c r="DB835" s="31">
        <f t="shared" si="238"/>
        <v>0.33442758788495891</v>
      </c>
      <c r="DC835" s="31">
        <f t="shared" si="239"/>
        <v>-0.1428716365643794</v>
      </c>
      <c r="DD835" s="31"/>
      <c r="DE835" s="33">
        <f t="shared" si="240"/>
        <v>0.99601871919184415</v>
      </c>
      <c r="DF835" s="33">
        <f t="shared" si="241"/>
        <v>1.0017008528162425</v>
      </c>
      <c r="DG835" s="3"/>
      <c r="DH835" s="33">
        <f t="shared" si="242"/>
        <v>0.99999621272892325</v>
      </c>
      <c r="DI835" s="93">
        <f t="shared" si="243"/>
        <v>0.99796039680030713</v>
      </c>
      <c r="DJ835" s="3">
        <f t="shared" si="244"/>
        <v>0.99799240902809538</v>
      </c>
      <c r="DL835" s="90">
        <f t="shared" si="253"/>
        <v>0</v>
      </c>
      <c r="DM835" s="91">
        <f t="shared" si="251"/>
        <v>0</v>
      </c>
      <c r="DN835" s="89">
        <f>SUM(DM$9:DM835)*RLR</f>
        <v>120</v>
      </c>
      <c r="DO835" s="90">
        <f>DN835-SUM(DP$9:DP835)</f>
        <v>0.24091091662855035</v>
      </c>
      <c r="DP835" s="89">
        <f t="shared" si="252"/>
        <v>1.8204855160848154E-3</v>
      </c>
      <c r="DQ835" s="90">
        <f>SUM(DP$9:DP835)*RRF</f>
        <v>83.83136235836001</v>
      </c>
      <c r="DS835" s="2">
        <f t="shared" si="245"/>
        <v>1.5</v>
      </c>
      <c r="DT835" s="2">
        <f t="shared" si="246"/>
        <v>0.75</v>
      </c>
    </row>
    <row r="836" spans="90:124" x14ac:dyDescent="0.25">
      <c r="CL836" s="14">
        <f t="shared" si="247"/>
        <v>8.27</v>
      </c>
      <c r="CM836" s="59">
        <f>IF('Baseline model'!$B$4="AY",0,IFERROR(P*INDEX('UWYr writing pattern'!$C$4:$C$18,MATCH('Baseline model'!$CL836,'UWYr writing pattern'!$A$4:$A$18,0)) / 25,CM835))</f>
        <v>0</v>
      </c>
      <c r="CN836" s="36">
        <f t="shared" si="248"/>
        <v>3.7304620092477793E-4</v>
      </c>
      <c r="CP836" s="34">
        <f t="shared" si="249"/>
        <v>5.680906613067685E-6</v>
      </c>
      <c r="CQ836" s="31">
        <f>SUM($CP$9:CP836)*RLR</f>
        <v>119.99955234455872</v>
      </c>
      <c r="CR836" s="32"/>
      <c r="CS836" s="36">
        <f>CQ836-SUM($CU$9:CU836)</f>
        <v>0.47372629735403393</v>
      </c>
      <c r="CU836" s="31">
        <f t="shared" si="250"/>
        <v>3.5797441833710052E-3</v>
      </c>
      <c r="CV836" s="36">
        <f>SUM($CU$9:CU836)*RRF</f>
        <v>83.668078233043275</v>
      </c>
      <c r="CW836" s="33"/>
      <c r="CX836" s="36">
        <f t="shared" si="235"/>
        <v>84.141804530397309</v>
      </c>
      <c r="CY836" s="33"/>
      <c r="CZ836" s="31">
        <f t="shared" si="236"/>
        <v>3.1335880877681344E-4</v>
      </c>
      <c r="DA836" s="31">
        <f t="shared" si="237"/>
        <v>0.33160840814782372</v>
      </c>
      <c r="DB836" s="31">
        <f t="shared" si="238"/>
        <v>0.33192176695660053</v>
      </c>
      <c r="DC836" s="31">
        <f t="shared" si="239"/>
        <v>-0.14180453039730878</v>
      </c>
      <c r="DD836" s="31"/>
      <c r="DE836" s="33">
        <f t="shared" si="240"/>
        <v>0.99604855039337237</v>
      </c>
      <c r="DF836" s="33">
        <f t="shared" si="241"/>
        <v>1.0016881491713965</v>
      </c>
      <c r="DG836" s="3"/>
      <c r="DH836" s="33">
        <f t="shared" si="242"/>
        <v>0.99999626953798937</v>
      </c>
      <c r="DI836" s="93">
        <f t="shared" si="243"/>
        <v>0.99797563660360589</v>
      </c>
      <c r="DJ836" s="3">
        <f t="shared" si="244"/>
        <v>0.9980074659603847</v>
      </c>
      <c r="DL836" s="90">
        <f t="shared" si="253"/>
        <v>0</v>
      </c>
      <c r="DM836" s="91">
        <f t="shared" si="251"/>
        <v>0</v>
      </c>
      <c r="DN836" s="89">
        <f>SUM(DM$9:DM836)*RLR</f>
        <v>120</v>
      </c>
      <c r="DO836" s="90">
        <f>DN836-SUM(DP$9:DP836)</f>
        <v>0.23910408475383349</v>
      </c>
      <c r="DP836" s="89">
        <f t="shared" si="252"/>
        <v>1.8068318747141276E-3</v>
      </c>
      <c r="DQ836" s="90">
        <f>SUM(DP$9:DP836)*RRF</f>
        <v>83.832627140672315</v>
      </c>
      <c r="DS836" s="2">
        <f t="shared" si="245"/>
        <v>1.5</v>
      </c>
      <c r="DT836" s="2">
        <f t="shared" si="246"/>
        <v>0.75</v>
      </c>
    </row>
    <row r="837" spans="90:124" x14ac:dyDescent="0.25">
      <c r="CL837" s="14">
        <f t="shared" si="247"/>
        <v>8.2799999999999994</v>
      </c>
      <c r="CM837" s="59">
        <f>IF('Baseline model'!$B$4="AY",0,IFERROR(P*INDEX('UWYr writing pattern'!$C$4:$C$18,MATCH('Baseline model'!$CL837,'UWYr writing pattern'!$A$4:$A$18,0)) / 25,CM836))</f>
        <v>0</v>
      </c>
      <c r="CN837" s="36">
        <f t="shared" si="248"/>
        <v>3.6745050791090627E-4</v>
      </c>
      <c r="CP837" s="34">
        <f t="shared" si="249"/>
        <v>5.5956930138716693E-6</v>
      </c>
      <c r="CQ837" s="31">
        <f>SUM($CP$9:CP837)*RLR</f>
        <v>119.99955905939034</v>
      </c>
      <c r="CR837" s="32"/>
      <c r="CS837" s="36">
        <f>CQ837-SUM($CU$9:CU837)</f>
        <v>0.47018006495548548</v>
      </c>
      <c r="CU837" s="31">
        <f t="shared" si="250"/>
        <v>3.5529472301552545E-3</v>
      </c>
      <c r="CV837" s="36">
        <f>SUM($CU$9:CU837)*RRF</f>
        <v>83.670565296104385</v>
      </c>
      <c r="CW837" s="33"/>
      <c r="CX837" s="36">
        <f t="shared" si="235"/>
        <v>84.140745361059871</v>
      </c>
      <c r="CY837" s="33"/>
      <c r="CZ837" s="31">
        <f t="shared" si="236"/>
        <v>3.0865842664516127E-4</v>
      </c>
      <c r="DA837" s="31">
        <f t="shared" si="237"/>
        <v>0.32912604546883983</v>
      </c>
      <c r="DB837" s="31">
        <f t="shared" si="238"/>
        <v>0.32943470389548501</v>
      </c>
      <c r="DC837" s="31">
        <f t="shared" si="239"/>
        <v>-0.14074536105987079</v>
      </c>
      <c r="DD837" s="31"/>
      <c r="DE837" s="33">
        <f t="shared" si="240"/>
        <v>0.996078158286957</v>
      </c>
      <c r="DF837" s="33">
        <f t="shared" si="241"/>
        <v>1.0016755400126176</v>
      </c>
      <c r="DG837" s="3"/>
      <c r="DH837" s="33">
        <f t="shared" si="242"/>
        <v>0.99999632549491946</v>
      </c>
      <c r="DI837" s="93">
        <f t="shared" si="243"/>
        <v>0.99799076253592989</v>
      </c>
      <c r="DJ837" s="3">
        <f t="shared" si="244"/>
        <v>0.99802240996568181</v>
      </c>
      <c r="DL837" s="90">
        <f t="shared" si="253"/>
        <v>0</v>
      </c>
      <c r="DM837" s="91">
        <f t="shared" si="251"/>
        <v>0</v>
      </c>
      <c r="DN837" s="89">
        <f>SUM(DM$9:DM837)*RLR</f>
        <v>120</v>
      </c>
      <c r="DO837" s="90">
        <f>DN837-SUM(DP$9:DP837)</f>
        <v>0.23731080411818084</v>
      </c>
      <c r="DP837" s="89">
        <f t="shared" si="252"/>
        <v>1.7932806356537512E-3</v>
      </c>
      <c r="DQ837" s="90">
        <f>SUM(DP$9:DP837)*RRF</f>
        <v>83.833882437117268</v>
      </c>
      <c r="DS837" s="2">
        <f t="shared" si="245"/>
        <v>1.5</v>
      </c>
      <c r="DT837" s="2">
        <f t="shared" si="246"/>
        <v>0.75</v>
      </c>
    </row>
    <row r="838" spans="90:124" x14ac:dyDescent="0.25">
      <c r="CL838" s="14">
        <f t="shared" si="247"/>
        <v>8.2899999999999991</v>
      </c>
      <c r="CM838" s="59">
        <f>IF('Baseline model'!$B$4="AY",0,IFERROR(P*INDEX('UWYr writing pattern'!$C$4:$C$18,MATCH('Baseline model'!$CL838,'UWYr writing pattern'!$A$4:$A$18,0)) / 25,CM837))</f>
        <v>0</v>
      </c>
      <c r="CN838" s="36">
        <f t="shared" si="248"/>
        <v>3.6193875029224269E-4</v>
      </c>
      <c r="CP838" s="34">
        <f t="shared" si="249"/>
        <v>5.5117576186635941E-6</v>
      </c>
      <c r="CQ838" s="31">
        <f>SUM($CP$9:CP838)*RLR</f>
        <v>119.99956567349948</v>
      </c>
      <c r="CR838" s="32"/>
      <c r="CS838" s="36">
        <f>CQ838-SUM($CU$9:CU838)</f>
        <v>0.46666032857746131</v>
      </c>
      <c r="CU838" s="31">
        <f t="shared" si="250"/>
        <v>3.5263504871661413E-3</v>
      </c>
      <c r="CV838" s="36">
        <f>SUM($CU$9:CU838)*RRF</f>
        <v>83.673033741445408</v>
      </c>
      <c r="CW838" s="33"/>
      <c r="CX838" s="36">
        <f t="shared" si="235"/>
        <v>84.13969407002287</v>
      </c>
      <c r="CY838" s="33"/>
      <c r="CZ838" s="31">
        <f t="shared" si="236"/>
        <v>3.0402855024548386E-4</v>
      </c>
      <c r="DA838" s="31">
        <f t="shared" si="237"/>
        <v>0.3266622300042229</v>
      </c>
      <c r="DB838" s="31">
        <f t="shared" si="238"/>
        <v>0.32696625855446837</v>
      </c>
      <c r="DC838" s="31">
        <f t="shared" si="239"/>
        <v>-0.13969407002286971</v>
      </c>
      <c r="DD838" s="31"/>
      <c r="DE838" s="33">
        <f t="shared" si="240"/>
        <v>0.9961075445410168</v>
      </c>
      <c r="DF838" s="33">
        <f t="shared" si="241"/>
        <v>1.0016630246431295</v>
      </c>
      <c r="DG838" s="3"/>
      <c r="DH838" s="33">
        <f t="shared" si="242"/>
        <v>0.99999638061249563</v>
      </c>
      <c r="DI838" s="93">
        <f t="shared" si="243"/>
        <v>0.99800577544811675</v>
      </c>
      <c r="DJ838" s="3">
        <f t="shared" si="244"/>
        <v>0.99803724189093912</v>
      </c>
      <c r="DL838" s="90">
        <f t="shared" si="253"/>
        <v>0</v>
      </c>
      <c r="DM838" s="91">
        <f t="shared" si="251"/>
        <v>0</v>
      </c>
      <c r="DN838" s="89">
        <f>SUM(DM$9:DM838)*RLR</f>
        <v>120</v>
      </c>
      <c r="DO838" s="90">
        <f>DN838-SUM(DP$9:DP838)</f>
        <v>0.23553097308729321</v>
      </c>
      <c r="DP838" s="89">
        <f t="shared" si="252"/>
        <v>1.7798310308863564E-3</v>
      </c>
      <c r="DQ838" s="90">
        <f>SUM(DP$9:DP838)*RRF</f>
        <v>83.835128318838883</v>
      </c>
      <c r="DS838" s="2">
        <f t="shared" si="245"/>
        <v>1.5</v>
      </c>
      <c r="DT838" s="2">
        <f t="shared" si="246"/>
        <v>0.75</v>
      </c>
    </row>
    <row r="839" spans="90:124" x14ac:dyDescent="0.25">
      <c r="CL839" s="14">
        <f t="shared" si="247"/>
        <v>8.3000000000000007</v>
      </c>
      <c r="CM839" s="59">
        <f>IF('Baseline model'!$B$4="AY",0,IFERROR(P*INDEX('UWYr writing pattern'!$C$4:$C$18,MATCH('Baseline model'!$CL839,'UWYr writing pattern'!$A$4:$A$18,0)) / 25,CM838))</f>
        <v>0</v>
      </c>
      <c r="CN839" s="36">
        <f t="shared" si="248"/>
        <v>3.5650966903785905E-4</v>
      </c>
      <c r="CP839" s="34">
        <f t="shared" si="249"/>
        <v>5.4290812543836409E-6</v>
      </c>
      <c r="CQ839" s="31">
        <f>SUM($CP$9:CP839)*RLR</f>
        <v>119.99957218839698</v>
      </c>
      <c r="CR839" s="32"/>
      <c r="CS839" s="36">
        <f>CQ839-SUM($CU$9:CU839)</f>
        <v>0.46316689101064412</v>
      </c>
      <c r="CU839" s="31">
        <f t="shared" si="250"/>
        <v>3.4999524643309597E-3</v>
      </c>
      <c r="CV839" s="36">
        <f>SUM($CU$9:CU839)*RRF</f>
        <v>83.675483708170432</v>
      </c>
      <c r="CW839" s="33"/>
      <c r="CX839" s="36">
        <f t="shared" si="235"/>
        <v>84.138650599181076</v>
      </c>
      <c r="CY839" s="33"/>
      <c r="CZ839" s="31">
        <f t="shared" si="236"/>
        <v>2.9946812199180159E-4</v>
      </c>
      <c r="DA839" s="31">
        <f t="shared" si="237"/>
        <v>0.32421682370745086</v>
      </c>
      <c r="DB839" s="31">
        <f t="shared" si="238"/>
        <v>0.32451629182944264</v>
      </c>
      <c r="DC839" s="31">
        <f t="shared" si="239"/>
        <v>-0.13865059918107647</v>
      </c>
      <c r="DD839" s="31"/>
      <c r="DE839" s="33">
        <f t="shared" si="240"/>
        <v>0.99613671081155275</v>
      </c>
      <c r="DF839" s="33">
        <f t="shared" si="241"/>
        <v>1.0016506023712033</v>
      </c>
      <c r="DG839" s="3"/>
      <c r="DH839" s="33">
        <f t="shared" si="242"/>
        <v>0.99999643490330814</v>
      </c>
      <c r="DI839" s="93">
        <f t="shared" si="243"/>
        <v>0.99802067618464685</v>
      </c>
      <c r="DJ839" s="3">
        <f t="shared" si="244"/>
        <v>0.99805196257675721</v>
      </c>
      <c r="DL839" s="90">
        <f t="shared" si="253"/>
        <v>0</v>
      </c>
      <c r="DM839" s="91">
        <f t="shared" si="251"/>
        <v>0</v>
      </c>
      <c r="DN839" s="89">
        <f>SUM(DM$9:DM839)*RLR</f>
        <v>120</v>
      </c>
      <c r="DO839" s="90">
        <f>DN839-SUM(DP$9:DP839)</f>
        <v>0.23376449078914163</v>
      </c>
      <c r="DP839" s="89">
        <f t="shared" si="252"/>
        <v>1.7664822981546991E-3</v>
      </c>
      <c r="DQ839" s="90">
        <f>SUM(DP$9:DP839)*RRF</f>
        <v>83.836364856447602</v>
      </c>
      <c r="DS839" s="2">
        <f t="shared" si="245"/>
        <v>1.5</v>
      </c>
      <c r="DT839" s="2">
        <f t="shared" si="246"/>
        <v>0.75</v>
      </c>
    </row>
    <row r="840" spans="90:124" x14ac:dyDescent="0.25">
      <c r="CL840" s="14">
        <f t="shared" si="247"/>
        <v>8.31</v>
      </c>
      <c r="CM840" s="59">
        <f>IF('Baseline model'!$B$4="AY",0,IFERROR(P*INDEX('UWYr writing pattern'!$C$4:$C$18,MATCH('Baseline model'!$CL840,'UWYr writing pattern'!$A$4:$A$18,0)) / 25,CM839))</f>
        <v>0</v>
      </c>
      <c r="CN840" s="36">
        <f t="shared" si="248"/>
        <v>3.5116202400229117E-4</v>
      </c>
      <c r="CP840" s="34">
        <f t="shared" si="249"/>
        <v>5.3476450355678859E-6</v>
      </c>
      <c r="CQ840" s="31">
        <f>SUM($CP$9:CP840)*RLR</f>
        <v>119.99957860557102</v>
      </c>
      <c r="CR840" s="32"/>
      <c r="CS840" s="36">
        <f>CQ840-SUM($CU$9:CU840)</f>
        <v>0.45969955650210181</v>
      </c>
      <c r="CU840" s="31">
        <f t="shared" si="250"/>
        <v>3.4737516825798309E-3</v>
      </c>
      <c r="CV840" s="36">
        <f>SUM($CU$9:CU840)*RRF</f>
        <v>83.677915334348242</v>
      </c>
      <c r="CW840" s="33"/>
      <c r="CX840" s="36">
        <f t="shared" si="235"/>
        <v>84.137614890850344</v>
      </c>
      <c r="CY840" s="33"/>
      <c r="CZ840" s="31">
        <f t="shared" si="236"/>
        <v>2.9497610016192456E-4</v>
      </c>
      <c r="DA840" s="31">
        <f t="shared" si="237"/>
        <v>0.32178968955147125</v>
      </c>
      <c r="DB840" s="31">
        <f t="shared" si="238"/>
        <v>0.32208466565163318</v>
      </c>
      <c r="DC840" s="31">
        <f t="shared" si="239"/>
        <v>-0.13761489085034384</v>
      </c>
      <c r="DD840" s="31"/>
      <c r="DE840" s="33">
        <f t="shared" si="240"/>
        <v>0.99616565874224094</v>
      </c>
      <c r="DF840" s="33">
        <f t="shared" si="241"/>
        <v>1.0016382725101232</v>
      </c>
      <c r="DG840" s="3"/>
      <c r="DH840" s="33">
        <f t="shared" si="242"/>
        <v>0.99999648837975852</v>
      </c>
      <c r="DI840" s="93">
        <f t="shared" si="243"/>
        <v>0.99803546558369027</v>
      </c>
      <c r="DJ840" s="3">
        <f t="shared" si="244"/>
        <v>0.99806657285743139</v>
      </c>
      <c r="DL840" s="90">
        <f t="shared" si="253"/>
        <v>0</v>
      </c>
      <c r="DM840" s="91">
        <f t="shared" si="251"/>
        <v>0</v>
      </c>
      <c r="DN840" s="89">
        <f>SUM(DM$9:DM840)*RLR</f>
        <v>120</v>
      </c>
      <c r="DO840" s="90">
        <f>DN840-SUM(DP$9:DP840)</f>
        <v>0.23201125710822623</v>
      </c>
      <c r="DP840" s="89">
        <f t="shared" si="252"/>
        <v>1.7532336809185623E-3</v>
      </c>
      <c r="DQ840" s="90">
        <f>SUM(DP$9:DP840)*RRF</f>
        <v>83.83759212002424</v>
      </c>
      <c r="DS840" s="2">
        <f t="shared" si="245"/>
        <v>1.5</v>
      </c>
      <c r="DT840" s="2">
        <f t="shared" si="246"/>
        <v>0.75</v>
      </c>
    </row>
    <row r="841" spans="90:124" x14ac:dyDescent="0.25">
      <c r="CL841" s="14">
        <f t="shared" si="247"/>
        <v>8.32</v>
      </c>
      <c r="CM841" s="59">
        <f>IF('Baseline model'!$B$4="AY",0,IFERROR(P*INDEX('UWYr writing pattern'!$C$4:$C$18,MATCH('Baseline model'!$CL841,'UWYr writing pattern'!$A$4:$A$18,0)) / 25,CM840))</f>
        <v>0</v>
      </c>
      <c r="CN841" s="36">
        <f t="shared" si="248"/>
        <v>3.4589459364225679E-4</v>
      </c>
      <c r="CP841" s="34">
        <f t="shared" si="249"/>
        <v>5.2674303600343673E-6</v>
      </c>
      <c r="CQ841" s="31">
        <f>SUM($CP$9:CP841)*RLR</f>
        <v>119.99958492648744</v>
      </c>
      <c r="CR841" s="32"/>
      <c r="CS841" s="36">
        <f>CQ841-SUM($CU$9:CU841)</f>
        <v>0.4562581307447573</v>
      </c>
      <c r="CU841" s="31">
        <f t="shared" si="250"/>
        <v>3.4477466737657635E-3</v>
      </c>
      <c r="CV841" s="36">
        <f>SUM($CU$9:CU841)*RRF</f>
        <v>83.680328757019879</v>
      </c>
      <c r="CW841" s="33"/>
      <c r="CX841" s="36">
        <f t="shared" ref="CX841:CX904" si="254">CS841+CV841</f>
        <v>84.136586887764636</v>
      </c>
      <c r="CY841" s="33"/>
      <c r="CZ841" s="31">
        <f t="shared" ref="CZ841:CZ904" si="255" xml:space="preserve"> CN841*RLR*RRF</f>
        <v>2.905514586594957E-4</v>
      </c>
      <c r="DA841" s="31">
        <f t="shared" ref="DA841:DA904" si="256">CS841*RRF</f>
        <v>0.31938069152133008</v>
      </c>
      <c r="DB841" s="31">
        <f t="shared" ref="DB841:DB904" si="257">CZ841+DA841</f>
        <v>0.31967124297998956</v>
      </c>
      <c r="DC841" s="31">
        <f t="shared" ref="DC841:DC904" si="258">P*RLR*RRF - CX841</f>
        <v>-0.13658688776463634</v>
      </c>
      <c r="DD841" s="31"/>
      <c r="DE841" s="33">
        <f t="shared" ref="DE841:DE904" si="259">CV841/(P*RLR*RRF)</f>
        <v>0.99619438996452236</v>
      </c>
      <c r="DF841" s="33">
        <f t="shared" ref="DF841:DF904" si="260">CX841/(P*RLR*RRF)</f>
        <v>1.0016260343781505</v>
      </c>
      <c r="DG841" s="3"/>
      <c r="DH841" s="33">
        <f t="shared" ref="DH841:DH904" si="261">CQ841/(P*RLR)</f>
        <v>0.99999654105406199</v>
      </c>
      <c r="DI841" s="93">
        <f t="shared" ref="DI841:DI904" si="262">(1-EXP(-CL841*kp))</f>
        <v>0.9980501444771549</v>
      </c>
      <c r="DJ841" s="3">
        <f t="shared" ref="DJ841:DJ904" si="263">DQ841/(P*RLR*RRF)</f>
        <v>0.99808107356100062</v>
      </c>
      <c r="DL841" s="90">
        <f t="shared" si="253"/>
        <v>0</v>
      </c>
      <c r="DM841" s="91">
        <f t="shared" si="251"/>
        <v>0</v>
      </c>
      <c r="DN841" s="89">
        <f>SUM(DM$9:DM841)*RLR</f>
        <v>120</v>
      </c>
      <c r="DO841" s="90">
        <f>DN841-SUM(DP$9:DP841)</f>
        <v>0.23027117267992026</v>
      </c>
      <c r="DP841" s="89">
        <f t="shared" si="252"/>
        <v>1.7400844283116967E-3</v>
      </c>
      <c r="DQ841" s="90">
        <f>SUM(DP$9:DP841)*RRF</f>
        <v>83.838810179124053</v>
      </c>
      <c r="DS841" s="2">
        <f t="shared" ref="DS841:DS904" si="264">ker</f>
        <v>1.5</v>
      </c>
      <c r="DT841" s="2">
        <f t="shared" ref="DT841:DT904" si="265">kp</f>
        <v>0.75</v>
      </c>
    </row>
    <row r="842" spans="90:124" x14ac:dyDescent="0.25">
      <c r="CL842" s="14">
        <f t="shared" ref="CL842:CL905" si="266">ROUND(CL841+delt.t,3)</f>
        <v>8.33</v>
      </c>
      <c r="CM842" s="59">
        <f>IF('Baseline model'!$B$4="AY",0,IFERROR(P*INDEX('UWYr writing pattern'!$C$4:$C$18,MATCH('Baseline model'!$CL842,'UWYr writing pattern'!$A$4:$A$18,0)) / 25,CM841))</f>
        <v>0</v>
      </c>
      <c r="CN842" s="36">
        <f t="shared" ref="CN842:CN905" si="267">CN841-CP842+CM842</f>
        <v>3.4070617473762294E-4</v>
      </c>
      <c r="CP842" s="34">
        <f t="shared" ref="CP842:CP905" si="268">CN841*ker*delt.t</f>
        <v>5.1884189046338527E-6</v>
      </c>
      <c r="CQ842" s="31">
        <f>SUM($CP$9:CP842)*RLR</f>
        <v>119.99959115259014</v>
      </c>
      <c r="CR842" s="32"/>
      <c r="CS842" s="36">
        <f>CQ842-SUM($CU$9:CU842)</f>
        <v>0.45284242086687243</v>
      </c>
      <c r="CU842" s="31">
        <f t="shared" ref="CU842:CU905" si="269">CS841*kp*delt.t</f>
        <v>3.4219359805856796E-3</v>
      </c>
      <c r="CV842" s="36">
        <f>SUM($CU$9:CU842)*RRF</f>
        <v>83.682724112206287</v>
      </c>
      <c r="CW842" s="33"/>
      <c r="CX842" s="36">
        <f t="shared" si="254"/>
        <v>84.13556653307316</v>
      </c>
      <c r="CY842" s="33"/>
      <c r="CZ842" s="31">
        <f t="shared" si="255"/>
        <v>2.8619318677960325E-4</v>
      </c>
      <c r="DA842" s="31">
        <f t="shared" si="256"/>
        <v>0.3169896946068107</v>
      </c>
      <c r="DB842" s="31">
        <f t="shared" si="257"/>
        <v>0.31727588779359028</v>
      </c>
      <c r="DC842" s="31">
        <f t="shared" si="258"/>
        <v>-0.13556653307315969</v>
      </c>
      <c r="DD842" s="31"/>
      <c r="DE842" s="33">
        <f t="shared" si="259"/>
        <v>0.99622290609769393</v>
      </c>
      <c r="DF842" s="33">
        <f t="shared" si="260"/>
        <v>1.0016138872984901</v>
      </c>
      <c r="DG842" s="3"/>
      <c r="DH842" s="33">
        <f t="shared" si="261"/>
        <v>0.99999659293825116</v>
      </c>
      <c r="DI842" s="93">
        <f t="shared" si="262"/>
        <v>0.99806471369073213</v>
      </c>
      <c r="DJ842" s="3">
        <f t="shared" si="263"/>
        <v>0.99809546550929318</v>
      </c>
      <c r="DL842" s="90">
        <f t="shared" si="253"/>
        <v>0</v>
      </c>
      <c r="DM842" s="91">
        <f t="shared" ref="DM842:DM905" si="270">DL841*P*delt.t</f>
        <v>0</v>
      </c>
      <c r="DN842" s="89">
        <f>SUM(DM$9:DM842)*RLR</f>
        <v>120</v>
      </c>
      <c r="DO842" s="90">
        <f>DN842-SUM(DP$9:DP842)</f>
        <v>0.22854413888481417</v>
      </c>
      <c r="DP842" s="89">
        <f t="shared" ref="DP842:DP905" si="271">DO841*kp*delt.t</f>
        <v>1.7270337950994019E-3</v>
      </c>
      <c r="DQ842" s="90">
        <f>SUM(DP$9:DP842)*RRF</f>
        <v>83.84001910278063</v>
      </c>
      <c r="DS842" s="2">
        <f t="shared" si="264"/>
        <v>1.5</v>
      </c>
      <c r="DT842" s="2">
        <f t="shared" si="265"/>
        <v>0.75</v>
      </c>
    </row>
    <row r="843" spans="90:124" x14ac:dyDescent="0.25">
      <c r="CL843" s="14">
        <f t="shared" si="266"/>
        <v>8.34</v>
      </c>
      <c r="CM843" s="59">
        <f>IF('Baseline model'!$B$4="AY",0,IFERROR(P*INDEX('UWYr writing pattern'!$C$4:$C$18,MATCH('Baseline model'!$CL843,'UWYr writing pattern'!$A$4:$A$18,0)) / 25,CM842))</f>
        <v>0</v>
      </c>
      <c r="CN843" s="36">
        <f t="shared" si="267"/>
        <v>3.3559558211655863E-4</v>
      </c>
      <c r="CP843" s="34">
        <f t="shared" si="268"/>
        <v>5.1105926210643449E-6</v>
      </c>
      <c r="CQ843" s="31">
        <f>SUM($CP$9:CP843)*RLR</f>
        <v>119.99959728530129</v>
      </c>
      <c r="CR843" s="32"/>
      <c r="CS843" s="36">
        <f>CQ843-SUM($CU$9:CU843)</f>
        <v>0.4494522354215178</v>
      </c>
      <c r="CU843" s="31">
        <f t="shared" si="269"/>
        <v>3.3963181565015432E-3</v>
      </c>
      <c r="CV843" s="36">
        <f>SUM($CU$9:CU843)*RRF</f>
        <v>83.68510153491583</v>
      </c>
      <c r="CW843" s="33"/>
      <c r="CX843" s="36">
        <f t="shared" si="254"/>
        <v>84.134553770337348</v>
      </c>
      <c r="CY843" s="33"/>
      <c r="CZ843" s="31">
        <f t="shared" si="255"/>
        <v>2.8190028897790922E-4</v>
      </c>
      <c r="DA843" s="31">
        <f t="shared" si="256"/>
        <v>0.31461656479506245</v>
      </c>
      <c r="DB843" s="31">
        <f t="shared" si="257"/>
        <v>0.31489846508404035</v>
      </c>
      <c r="DC843" s="31">
        <f t="shared" si="258"/>
        <v>-0.13455377033734806</v>
      </c>
      <c r="DD843" s="31"/>
      <c r="DE843" s="33">
        <f t="shared" si="259"/>
        <v>0.99625120874899797</v>
      </c>
      <c r="DF843" s="33">
        <f t="shared" si="260"/>
        <v>1.0016018305992542</v>
      </c>
      <c r="DG843" s="3"/>
      <c r="DH843" s="33">
        <f t="shared" si="261"/>
        <v>0.99999664404417743</v>
      </c>
      <c r="DI843" s="93">
        <f t="shared" si="262"/>
        <v>0.99807917404394431</v>
      </c>
      <c r="DJ843" s="3">
        <f t="shared" si="263"/>
        <v>0.99810974951797349</v>
      </c>
      <c r="DL843" s="90">
        <f t="shared" ref="DL843:DL906" si="272">DL842-DM843+CM843</f>
        <v>0</v>
      </c>
      <c r="DM843" s="91">
        <f t="shared" si="270"/>
        <v>0</v>
      </c>
      <c r="DN843" s="89">
        <f>SUM(DM$9:DM843)*RLR</f>
        <v>120</v>
      </c>
      <c r="DO843" s="90">
        <f>DN843-SUM(DP$9:DP843)</f>
        <v>0.22683005784317345</v>
      </c>
      <c r="DP843" s="89">
        <f t="shared" si="271"/>
        <v>1.7140810416361063E-3</v>
      </c>
      <c r="DQ843" s="90">
        <f>SUM(DP$9:DP843)*RRF</f>
        <v>83.841218959509774</v>
      </c>
      <c r="DS843" s="2">
        <f t="shared" si="264"/>
        <v>1.5</v>
      </c>
      <c r="DT843" s="2">
        <f t="shared" si="265"/>
        <v>0.75</v>
      </c>
    </row>
    <row r="844" spans="90:124" x14ac:dyDescent="0.25">
      <c r="CL844" s="14">
        <f t="shared" si="266"/>
        <v>8.35</v>
      </c>
      <c r="CM844" s="59">
        <f>IF('Baseline model'!$B$4="AY",0,IFERROR(P*INDEX('UWYr writing pattern'!$C$4:$C$18,MATCH('Baseline model'!$CL844,'UWYr writing pattern'!$A$4:$A$18,0)) / 25,CM843))</f>
        <v>0</v>
      </c>
      <c r="CN844" s="36">
        <f t="shared" si="267"/>
        <v>3.3056164838481025E-4</v>
      </c>
      <c r="CP844" s="34">
        <f t="shared" si="268"/>
        <v>5.0339337317483789E-6</v>
      </c>
      <c r="CQ844" s="31">
        <f>SUM($CP$9:CP844)*RLR</f>
        <v>119.99960332602177</v>
      </c>
      <c r="CR844" s="32"/>
      <c r="CS844" s="36">
        <f>CQ844-SUM($CU$9:CU844)</f>
        <v>0.44608738437634088</v>
      </c>
      <c r="CU844" s="31">
        <f t="shared" si="269"/>
        <v>3.3708917656613837E-3</v>
      </c>
      <c r="CV844" s="36">
        <f>SUM($CU$9:CU844)*RRF</f>
        <v>83.687461159151795</v>
      </c>
      <c r="CW844" s="33"/>
      <c r="CX844" s="36">
        <f t="shared" si="254"/>
        <v>84.133548543528136</v>
      </c>
      <c r="CY844" s="33"/>
      <c r="CZ844" s="31">
        <f t="shared" si="255"/>
        <v>2.7767178464324058E-4</v>
      </c>
      <c r="DA844" s="31">
        <f t="shared" si="256"/>
        <v>0.31226116906343859</v>
      </c>
      <c r="DB844" s="31">
        <f t="shared" si="257"/>
        <v>0.31253884084808181</v>
      </c>
      <c r="DC844" s="31">
        <f t="shared" si="258"/>
        <v>-0.13354854352813561</v>
      </c>
      <c r="DD844" s="31"/>
      <c r="DE844" s="33">
        <f t="shared" si="259"/>
        <v>0.99627929951371186</v>
      </c>
      <c r="DF844" s="33">
        <f t="shared" si="260"/>
        <v>1.0015898636134302</v>
      </c>
      <c r="DG844" s="3"/>
      <c r="DH844" s="33">
        <f t="shared" si="261"/>
        <v>0.99999669438351479</v>
      </c>
      <c r="DI844" s="93">
        <f t="shared" si="262"/>
        <v>0.99809352635018989</v>
      </c>
      <c r="DJ844" s="3">
        <f t="shared" si="263"/>
        <v>0.99812392639658876</v>
      </c>
      <c r="DL844" s="90">
        <f t="shared" si="272"/>
        <v>0</v>
      </c>
      <c r="DM844" s="91">
        <f t="shared" si="270"/>
        <v>0</v>
      </c>
      <c r="DN844" s="89">
        <f>SUM(DM$9:DM844)*RLR</f>
        <v>120</v>
      </c>
      <c r="DO844" s="90">
        <f>DN844-SUM(DP$9:DP844)</f>
        <v>0.22512883240935366</v>
      </c>
      <c r="DP844" s="89">
        <f t="shared" si="271"/>
        <v>1.7012254338238009E-3</v>
      </c>
      <c r="DQ844" s="90">
        <f>SUM(DP$9:DP844)*RRF</f>
        <v>83.842409817313452</v>
      </c>
      <c r="DS844" s="2">
        <f t="shared" si="264"/>
        <v>1.5</v>
      </c>
      <c r="DT844" s="2">
        <f t="shared" si="265"/>
        <v>0.75</v>
      </c>
    </row>
    <row r="845" spans="90:124" x14ac:dyDescent="0.25">
      <c r="CL845" s="14">
        <f t="shared" si="266"/>
        <v>8.36</v>
      </c>
      <c r="CM845" s="59">
        <f>IF('Baseline model'!$B$4="AY",0,IFERROR(P*INDEX('UWYr writing pattern'!$C$4:$C$18,MATCH('Baseline model'!$CL845,'UWYr writing pattern'!$A$4:$A$18,0)) / 25,CM844))</f>
        <v>0</v>
      </c>
      <c r="CN845" s="36">
        <f t="shared" si="267"/>
        <v>3.2560322365903811E-4</v>
      </c>
      <c r="CP845" s="34">
        <f t="shared" si="268"/>
        <v>4.9584247257721532E-6</v>
      </c>
      <c r="CQ845" s="31">
        <f>SUM($CP$9:CP845)*RLR</f>
        <v>119.99960927613144</v>
      </c>
      <c r="CR845" s="32"/>
      <c r="CS845" s="36">
        <f>CQ845-SUM($CU$9:CU845)</f>
        <v>0.44274767910319213</v>
      </c>
      <c r="CU845" s="31">
        <f t="shared" si="269"/>
        <v>3.3456553828225565E-3</v>
      </c>
      <c r="CV845" s="36">
        <f>SUM($CU$9:CU845)*RRF</f>
        <v>83.689803117919766</v>
      </c>
      <c r="CW845" s="33"/>
      <c r="CX845" s="36">
        <f t="shared" si="254"/>
        <v>84.132550797022958</v>
      </c>
      <c r="CY845" s="33"/>
      <c r="CZ845" s="31">
        <f t="shared" si="255"/>
        <v>2.7350670787359196E-4</v>
      </c>
      <c r="DA845" s="31">
        <f t="shared" si="256"/>
        <v>0.30992337537223447</v>
      </c>
      <c r="DB845" s="31">
        <f t="shared" si="257"/>
        <v>0.31019688208010804</v>
      </c>
      <c r="DC845" s="31">
        <f t="shared" si="258"/>
        <v>-0.13255079702295802</v>
      </c>
      <c r="DD845" s="31"/>
      <c r="DE845" s="33">
        <f t="shared" si="259"/>
        <v>0.99630717997523532</v>
      </c>
      <c r="DF845" s="33">
        <f t="shared" si="260"/>
        <v>1.0015779856788447</v>
      </c>
      <c r="DG845" s="3"/>
      <c r="DH845" s="33">
        <f t="shared" si="261"/>
        <v>0.99999674396776195</v>
      </c>
      <c r="DI845" s="93">
        <f t="shared" si="262"/>
        <v>0.99810777141679008</v>
      </c>
      <c r="DJ845" s="3">
        <f t="shared" si="263"/>
        <v>0.99813799694861416</v>
      </c>
      <c r="DL845" s="90">
        <f t="shared" si="272"/>
        <v>0</v>
      </c>
      <c r="DM845" s="91">
        <f t="shared" si="270"/>
        <v>0</v>
      </c>
      <c r="DN845" s="89">
        <f>SUM(DM$9:DM845)*RLR</f>
        <v>120</v>
      </c>
      <c r="DO845" s="90">
        <f>DN845-SUM(DP$9:DP845)</f>
        <v>0.22344036616628671</v>
      </c>
      <c r="DP845" s="89">
        <f t="shared" si="271"/>
        <v>1.6884662430701526E-3</v>
      </c>
      <c r="DQ845" s="90">
        <f>SUM(DP$9:DP845)*RRF</f>
        <v>83.843591743683589</v>
      </c>
      <c r="DS845" s="2">
        <f t="shared" si="264"/>
        <v>1.5</v>
      </c>
      <c r="DT845" s="2">
        <f t="shared" si="265"/>
        <v>0.75</v>
      </c>
    </row>
    <row r="846" spans="90:124" x14ac:dyDescent="0.25">
      <c r="CL846" s="14">
        <f t="shared" si="266"/>
        <v>8.3699999999999992</v>
      </c>
      <c r="CM846" s="59">
        <f>IF('Baseline model'!$B$4="AY",0,IFERROR(P*INDEX('UWYr writing pattern'!$C$4:$C$18,MATCH('Baseline model'!$CL846,'UWYr writing pattern'!$A$4:$A$18,0)) / 25,CM845))</f>
        <v>0</v>
      </c>
      <c r="CN846" s="36">
        <f t="shared" si="267"/>
        <v>3.2071917530415256E-4</v>
      </c>
      <c r="CP846" s="34">
        <f t="shared" si="268"/>
        <v>4.8840483548855713E-6</v>
      </c>
      <c r="CQ846" s="31">
        <f>SUM($CP$9:CP846)*RLR</f>
        <v>119.99961513698946</v>
      </c>
      <c r="CR846" s="32"/>
      <c r="CS846" s="36">
        <f>CQ846-SUM($CU$9:CU846)</f>
        <v>0.43943293236793579</v>
      </c>
      <c r="CU846" s="31">
        <f t="shared" si="269"/>
        <v>3.320607593273941E-3</v>
      </c>
      <c r="CV846" s="36">
        <f>SUM($CU$9:CU846)*RRF</f>
        <v>83.69212754323506</v>
      </c>
      <c r="CW846" s="33"/>
      <c r="CX846" s="36">
        <f t="shared" si="254"/>
        <v>84.131560475602996</v>
      </c>
      <c r="CY846" s="33"/>
      <c r="CZ846" s="31">
        <f t="shared" si="255"/>
        <v>2.6940410725548813E-4</v>
      </c>
      <c r="DA846" s="31">
        <f t="shared" si="256"/>
        <v>0.30760305265755505</v>
      </c>
      <c r="DB846" s="31">
        <f t="shared" si="257"/>
        <v>0.30787245676481056</v>
      </c>
      <c r="DC846" s="31">
        <f t="shared" si="258"/>
        <v>-0.13156047560299555</v>
      </c>
      <c r="DD846" s="31"/>
      <c r="DE846" s="33">
        <f t="shared" si="259"/>
        <v>0.99633485170517933</v>
      </c>
      <c r="DF846" s="33">
        <f t="shared" si="260"/>
        <v>1.0015661961381308</v>
      </c>
      <c r="DG846" s="3"/>
      <c r="DH846" s="33">
        <f t="shared" si="261"/>
        <v>0.99999679280824549</v>
      </c>
      <c r="DI846" s="93">
        <f t="shared" si="262"/>
        <v>0.99812191004503348</v>
      </c>
      <c r="DJ846" s="3">
        <f t="shared" si="263"/>
        <v>0.99815196197149958</v>
      </c>
      <c r="DL846" s="90">
        <f t="shared" si="272"/>
        <v>0</v>
      </c>
      <c r="DM846" s="91">
        <f t="shared" si="270"/>
        <v>0</v>
      </c>
      <c r="DN846" s="89">
        <f>SUM(DM$9:DM846)*RLR</f>
        <v>120</v>
      </c>
      <c r="DO846" s="90">
        <f>DN846-SUM(DP$9:DP846)</f>
        <v>0.22176456342003803</v>
      </c>
      <c r="DP846" s="89">
        <f t="shared" si="271"/>
        <v>1.6758027462471503E-3</v>
      </c>
      <c r="DQ846" s="90">
        <f>SUM(DP$9:DP846)*RRF</f>
        <v>83.844764805605962</v>
      </c>
      <c r="DS846" s="2">
        <f t="shared" si="264"/>
        <v>1.5</v>
      </c>
      <c r="DT846" s="2">
        <f t="shared" si="265"/>
        <v>0.75</v>
      </c>
    </row>
    <row r="847" spans="90:124" x14ac:dyDescent="0.25">
      <c r="CL847" s="14">
        <f t="shared" si="266"/>
        <v>8.3800000000000008</v>
      </c>
      <c r="CM847" s="59">
        <f>IF('Baseline model'!$B$4="AY",0,IFERROR(P*INDEX('UWYr writing pattern'!$C$4:$C$18,MATCH('Baseline model'!$CL847,'UWYr writing pattern'!$A$4:$A$18,0)) / 25,CM846))</f>
        <v>0</v>
      </c>
      <c r="CN847" s="36">
        <f t="shared" si="267"/>
        <v>3.1590838767459029E-4</v>
      </c>
      <c r="CP847" s="34">
        <f t="shared" si="268"/>
        <v>4.8107876295622881E-6</v>
      </c>
      <c r="CQ847" s="31">
        <f>SUM($CP$9:CP847)*RLR</f>
        <v>119.99962090993461</v>
      </c>
      <c r="CR847" s="32"/>
      <c r="CS847" s="36">
        <f>CQ847-SUM($CU$9:CU847)</f>
        <v>0.43614295832031758</v>
      </c>
      <c r="CU847" s="31">
        <f t="shared" si="269"/>
        <v>3.2957469927595187E-3</v>
      </c>
      <c r="CV847" s="36">
        <f>SUM($CU$9:CU847)*RRF</f>
        <v>83.694434566129999</v>
      </c>
      <c r="CW847" s="33"/>
      <c r="CX847" s="36">
        <f t="shared" si="254"/>
        <v>84.130577524450317</v>
      </c>
      <c r="CY847" s="33"/>
      <c r="CZ847" s="31">
        <f t="shared" si="255"/>
        <v>2.6536304564665579E-4</v>
      </c>
      <c r="DA847" s="31">
        <f t="shared" si="256"/>
        <v>0.30530007082422228</v>
      </c>
      <c r="DB847" s="31">
        <f t="shared" si="257"/>
        <v>0.30556543386986895</v>
      </c>
      <c r="DC847" s="31">
        <f t="shared" si="258"/>
        <v>-0.13057752445031667</v>
      </c>
      <c r="DD847" s="31"/>
      <c r="DE847" s="33">
        <f t="shared" si="259"/>
        <v>0.9963623162634524</v>
      </c>
      <c r="DF847" s="33">
        <f t="shared" si="260"/>
        <v>1.0015544943386943</v>
      </c>
      <c r="DG847" s="3"/>
      <c r="DH847" s="33">
        <f t="shared" si="261"/>
        <v>0.99999684091612173</v>
      </c>
      <c r="DI847" s="93">
        <f t="shared" si="262"/>
        <v>0.99813594303022168</v>
      </c>
      <c r="DJ847" s="3">
        <f t="shared" si="263"/>
        <v>0.99816582225671335</v>
      </c>
      <c r="DL847" s="90">
        <f t="shared" si="272"/>
        <v>0</v>
      </c>
      <c r="DM847" s="91">
        <f t="shared" si="270"/>
        <v>0</v>
      </c>
      <c r="DN847" s="89">
        <f>SUM(DM$9:DM847)*RLR</f>
        <v>120</v>
      </c>
      <c r="DO847" s="90">
        <f>DN847-SUM(DP$9:DP847)</f>
        <v>0.22010132919439229</v>
      </c>
      <c r="DP847" s="89">
        <f t="shared" si="271"/>
        <v>1.6632342256502853E-3</v>
      </c>
      <c r="DQ847" s="90">
        <f>SUM(DP$9:DP847)*RRF</f>
        <v>83.845929069563923</v>
      </c>
      <c r="DS847" s="2">
        <f t="shared" si="264"/>
        <v>1.5</v>
      </c>
      <c r="DT847" s="2">
        <f t="shared" si="265"/>
        <v>0.75</v>
      </c>
    </row>
    <row r="848" spans="90:124" x14ac:dyDescent="0.25">
      <c r="CL848" s="14">
        <f t="shared" si="266"/>
        <v>8.39</v>
      </c>
      <c r="CM848" s="59">
        <f>IF('Baseline model'!$B$4="AY",0,IFERROR(P*INDEX('UWYr writing pattern'!$C$4:$C$18,MATCH('Baseline model'!$CL848,'UWYr writing pattern'!$A$4:$A$18,0)) / 25,CM847))</f>
        <v>0</v>
      </c>
      <c r="CN848" s="36">
        <f t="shared" si="267"/>
        <v>3.1116976185947143E-4</v>
      </c>
      <c r="CP848" s="34">
        <f t="shared" si="268"/>
        <v>4.7386258151188548E-6</v>
      </c>
      <c r="CQ848" s="31">
        <f>SUM($CP$9:CP848)*RLR</f>
        <v>119.99962659628559</v>
      </c>
      <c r="CR848" s="32"/>
      <c r="CS848" s="36">
        <f>CQ848-SUM($CU$9:CU848)</f>
        <v>0.43287757248390335</v>
      </c>
      <c r="CU848" s="31">
        <f t="shared" si="269"/>
        <v>3.2710721874023817E-3</v>
      </c>
      <c r="CV848" s="36">
        <f>SUM($CU$9:CU848)*RRF</f>
        <v>83.696724316661175</v>
      </c>
      <c r="CW848" s="33"/>
      <c r="CX848" s="36">
        <f t="shared" si="254"/>
        <v>84.129601889145079</v>
      </c>
      <c r="CY848" s="33"/>
      <c r="CZ848" s="31">
        <f t="shared" si="255"/>
        <v>2.6138259996195598E-4</v>
      </c>
      <c r="DA848" s="31">
        <f t="shared" si="256"/>
        <v>0.30301430073873231</v>
      </c>
      <c r="DB848" s="31">
        <f t="shared" si="257"/>
        <v>0.30327568333869426</v>
      </c>
      <c r="DC848" s="31">
        <f t="shared" si="258"/>
        <v>-0.12960188914507853</v>
      </c>
      <c r="DD848" s="31"/>
      <c r="DE848" s="33">
        <f t="shared" si="259"/>
        <v>0.99638957519834737</v>
      </c>
      <c r="DF848" s="33">
        <f t="shared" si="260"/>
        <v>1.0015428796326795</v>
      </c>
      <c r="DG848" s="3"/>
      <c r="DH848" s="33">
        <f t="shared" si="261"/>
        <v>0.99999688830237998</v>
      </c>
      <c r="DI848" s="93">
        <f t="shared" si="262"/>
        <v>0.99814987116171394</v>
      </c>
      <c r="DJ848" s="3">
        <f t="shared" si="263"/>
        <v>0.99817957858978801</v>
      </c>
      <c r="DL848" s="90">
        <f t="shared" si="272"/>
        <v>0</v>
      </c>
      <c r="DM848" s="91">
        <f t="shared" si="270"/>
        <v>0</v>
      </c>
      <c r="DN848" s="89">
        <f>SUM(DM$9:DM848)*RLR</f>
        <v>120</v>
      </c>
      <c r="DO848" s="90">
        <f>DN848-SUM(DP$9:DP848)</f>
        <v>0.21845056922543904</v>
      </c>
      <c r="DP848" s="89">
        <f t="shared" si="271"/>
        <v>1.6507599689579422E-3</v>
      </c>
      <c r="DQ848" s="90">
        <f>SUM(DP$9:DP848)*RRF</f>
        <v>83.847084601542193</v>
      </c>
      <c r="DS848" s="2">
        <f t="shared" si="264"/>
        <v>1.5</v>
      </c>
      <c r="DT848" s="2">
        <f t="shared" si="265"/>
        <v>0.75</v>
      </c>
    </row>
    <row r="849" spans="90:124" x14ac:dyDescent="0.25">
      <c r="CL849" s="14">
        <f t="shared" si="266"/>
        <v>8.4</v>
      </c>
      <c r="CM849" s="59">
        <f>IF('Baseline model'!$B$4="AY",0,IFERROR(P*INDEX('UWYr writing pattern'!$C$4:$C$18,MATCH('Baseline model'!$CL849,'UWYr writing pattern'!$A$4:$A$18,0)) / 25,CM848))</f>
        <v>0</v>
      </c>
      <c r="CN849" s="36">
        <f t="shared" si="267"/>
        <v>3.0650221543157937E-4</v>
      </c>
      <c r="CP849" s="34">
        <f t="shared" si="268"/>
        <v>4.667546427892072E-6</v>
      </c>
      <c r="CQ849" s="31">
        <f>SUM($CP$9:CP849)*RLR</f>
        <v>119.99963219734131</v>
      </c>
      <c r="CR849" s="32"/>
      <c r="CS849" s="36">
        <f>CQ849-SUM($CU$9:CU849)</f>
        <v>0.42963659174598945</v>
      </c>
      <c r="CU849" s="31">
        <f t="shared" si="269"/>
        <v>3.2465817936292753E-3</v>
      </c>
      <c r="CV849" s="36">
        <f>SUM($CU$9:CU849)*RRF</f>
        <v>83.698996923916724</v>
      </c>
      <c r="CW849" s="33"/>
      <c r="CX849" s="36">
        <f t="shared" si="254"/>
        <v>84.128633515662713</v>
      </c>
      <c r="CY849" s="33"/>
      <c r="CZ849" s="31">
        <f t="shared" si="255"/>
        <v>2.5746186096252665E-4</v>
      </c>
      <c r="DA849" s="31">
        <f t="shared" si="256"/>
        <v>0.30074561422219259</v>
      </c>
      <c r="DB849" s="31">
        <f t="shared" si="257"/>
        <v>0.30100307608315513</v>
      </c>
      <c r="DC849" s="31">
        <f t="shared" si="258"/>
        <v>-0.12863351566271319</v>
      </c>
      <c r="DD849" s="31"/>
      <c r="DE849" s="33">
        <f t="shared" si="259"/>
        <v>0.99641663004662762</v>
      </c>
      <c r="DF849" s="33">
        <f t="shared" si="260"/>
        <v>1.0015313513769371</v>
      </c>
      <c r="DG849" s="3"/>
      <c r="DH849" s="33">
        <f t="shared" si="261"/>
        <v>0.99999693497784425</v>
      </c>
      <c r="DI849" s="93">
        <f t="shared" si="262"/>
        <v>0.9981636952229711</v>
      </c>
      <c r="DJ849" s="3">
        <f t="shared" si="263"/>
        <v>0.99819323175036467</v>
      </c>
      <c r="DL849" s="90">
        <f t="shared" si="272"/>
        <v>0</v>
      </c>
      <c r="DM849" s="91">
        <f t="shared" si="270"/>
        <v>0</v>
      </c>
      <c r="DN849" s="89">
        <f>SUM(DM$9:DM849)*RLR</f>
        <v>120</v>
      </c>
      <c r="DO849" s="90">
        <f>DN849-SUM(DP$9:DP849)</f>
        <v>0.21681218995624363</v>
      </c>
      <c r="DP849" s="89">
        <f t="shared" si="271"/>
        <v>1.6383792691907928E-3</v>
      </c>
      <c r="DQ849" s="90">
        <f>SUM(DP$9:DP849)*RRF</f>
        <v>83.848231467030629</v>
      </c>
      <c r="DS849" s="2">
        <f t="shared" si="264"/>
        <v>1.5</v>
      </c>
      <c r="DT849" s="2">
        <f t="shared" si="265"/>
        <v>0.75</v>
      </c>
    </row>
    <row r="850" spans="90:124" x14ac:dyDescent="0.25">
      <c r="CL850" s="14">
        <f t="shared" si="266"/>
        <v>8.41</v>
      </c>
      <c r="CM850" s="59">
        <f>IF('Baseline model'!$B$4="AY",0,IFERROR(P*INDEX('UWYr writing pattern'!$C$4:$C$18,MATCH('Baseline model'!$CL850,'UWYr writing pattern'!$A$4:$A$18,0)) / 25,CM849))</f>
        <v>0</v>
      </c>
      <c r="CN850" s="36">
        <f t="shared" si="267"/>
        <v>3.0190468220010568E-4</v>
      </c>
      <c r="CP850" s="34">
        <f t="shared" si="268"/>
        <v>4.59753323147369E-6</v>
      </c>
      <c r="CQ850" s="31">
        <f>SUM($CP$9:CP850)*RLR</f>
        <v>119.99963771438119</v>
      </c>
      <c r="CR850" s="32"/>
      <c r="CS850" s="36">
        <f>CQ850-SUM($CU$9:CU850)</f>
        <v>0.42641983434776876</v>
      </c>
      <c r="CU850" s="31">
        <f t="shared" si="269"/>
        <v>3.2222744380949208E-3</v>
      </c>
      <c r="CV850" s="36">
        <f>SUM($CU$9:CU850)*RRF</f>
        <v>83.701252516023388</v>
      </c>
      <c r="CW850" s="33"/>
      <c r="CX850" s="36">
        <f t="shared" si="254"/>
        <v>84.127672350371157</v>
      </c>
      <c r="CY850" s="33"/>
      <c r="CZ850" s="31">
        <f t="shared" si="255"/>
        <v>2.5359993304808874E-4</v>
      </c>
      <c r="DA850" s="31">
        <f t="shared" si="256"/>
        <v>0.29849388404343813</v>
      </c>
      <c r="DB850" s="31">
        <f t="shared" si="257"/>
        <v>0.29874748397648621</v>
      </c>
      <c r="DC850" s="31">
        <f t="shared" si="258"/>
        <v>-0.12767235037115654</v>
      </c>
      <c r="DD850" s="31"/>
      <c r="DE850" s="33">
        <f t="shared" si="259"/>
        <v>0.9964434823336118</v>
      </c>
      <c r="DF850" s="33">
        <f t="shared" si="260"/>
        <v>1.00151990893299</v>
      </c>
      <c r="DG850" s="3"/>
      <c r="DH850" s="33">
        <f t="shared" si="261"/>
        <v>0.99999698095317657</v>
      </c>
      <c r="DI850" s="93">
        <f t="shared" si="262"/>
        <v>0.99817741599160037</v>
      </c>
      <c r="DJ850" s="3">
        <f t="shared" si="263"/>
        <v>0.99820678251223682</v>
      </c>
      <c r="DL850" s="90">
        <f t="shared" si="272"/>
        <v>0</v>
      </c>
      <c r="DM850" s="91">
        <f t="shared" si="270"/>
        <v>0</v>
      </c>
      <c r="DN850" s="89">
        <f>SUM(DM$9:DM850)*RLR</f>
        <v>120</v>
      </c>
      <c r="DO850" s="90">
        <f>DN850-SUM(DP$9:DP850)</f>
        <v>0.215186098531575</v>
      </c>
      <c r="DP850" s="89">
        <f t="shared" si="271"/>
        <v>1.6260914246718273E-3</v>
      </c>
      <c r="DQ850" s="90">
        <f>SUM(DP$9:DP850)*RRF</f>
        <v>83.849369731027892</v>
      </c>
      <c r="DS850" s="2">
        <f t="shared" si="264"/>
        <v>1.5</v>
      </c>
      <c r="DT850" s="2">
        <f t="shared" si="265"/>
        <v>0.75</v>
      </c>
    </row>
    <row r="851" spans="90:124" x14ac:dyDescent="0.25">
      <c r="CL851" s="14">
        <f t="shared" si="266"/>
        <v>8.42</v>
      </c>
      <c r="CM851" s="59">
        <f>IF('Baseline model'!$B$4="AY",0,IFERROR(P*INDEX('UWYr writing pattern'!$C$4:$C$18,MATCH('Baseline model'!$CL851,'UWYr writing pattern'!$A$4:$A$18,0)) / 25,CM850))</f>
        <v>0</v>
      </c>
      <c r="CN851" s="36">
        <f t="shared" si="267"/>
        <v>2.9737611196710412E-4</v>
      </c>
      <c r="CP851" s="34">
        <f t="shared" si="268"/>
        <v>4.5285702330015857E-6</v>
      </c>
      <c r="CQ851" s="31">
        <f>SUM($CP$9:CP851)*RLR</f>
        <v>119.99964314866547</v>
      </c>
      <c r="CR851" s="32"/>
      <c r="CS851" s="36">
        <f>CQ851-SUM($CU$9:CU851)</f>
        <v>0.42322711987443995</v>
      </c>
      <c r="CU851" s="31">
        <f t="shared" si="269"/>
        <v>3.1981487576082657E-3</v>
      </c>
      <c r="CV851" s="36">
        <f>SUM($CU$9:CU851)*RRF</f>
        <v>83.703491220153722</v>
      </c>
      <c r="CW851" s="33"/>
      <c r="CX851" s="36">
        <f t="shared" si="254"/>
        <v>84.126718340028162</v>
      </c>
      <c r="CY851" s="33"/>
      <c r="CZ851" s="31">
        <f t="shared" si="255"/>
        <v>2.4979593405236744E-4</v>
      </c>
      <c r="DA851" s="31">
        <f t="shared" si="256"/>
        <v>0.29625898391210792</v>
      </c>
      <c r="DB851" s="31">
        <f t="shared" si="257"/>
        <v>0.29650877984616031</v>
      </c>
      <c r="DC851" s="31">
        <f t="shared" si="258"/>
        <v>-0.1267183400281624</v>
      </c>
      <c r="DD851" s="31"/>
      <c r="DE851" s="33">
        <f t="shared" si="259"/>
        <v>0.99647013357325864</v>
      </c>
      <c r="DF851" s="33">
        <f t="shared" si="260"/>
        <v>1.0015085516670019</v>
      </c>
      <c r="DG851" s="3"/>
      <c r="DH851" s="33">
        <f t="shared" si="261"/>
        <v>0.99999702623887887</v>
      </c>
      <c r="DI851" s="93">
        <f t="shared" si="262"/>
        <v>0.9981910342393987</v>
      </c>
      <c r="DJ851" s="3">
        <f t="shared" si="263"/>
        <v>0.99822023164339502</v>
      </c>
      <c r="DL851" s="90">
        <f t="shared" si="272"/>
        <v>0</v>
      </c>
      <c r="DM851" s="91">
        <f t="shared" si="270"/>
        <v>0</v>
      </c>
      <c r="DN851" s="89">
        <f>SUM(DM$9:DM851)*RLR</f>
        <v>120</v>
      </c>
      <c r="DO851" s="90">
        <f>DN851-SUM(DP$9:DP851)</f>
        <v>0.21357220279259082</v>
      </c>
      <c r="DP851" s="89">
        <f t="shared" si="271"/>
        <v>1.6138957389868125E-3</v>
      </c>
      <c r="DQ851" s="90">
        <f>SUM(DP$9:DP851)*RRF</f>
        <v>83.850499458045178</v>
      </c>
      <c r="DS851" s="2">
        <f t="shared" si="264"/>
        <v>1.5</v>
      </c>
      <c r="DT851" s="2">
        <f t="shared" si="265"/>
        <v>0.75</v>
      </c>
    </row>
    <row r="852" spans="90:124" x14ac:dyDescent="0.25">
      <c r="CL852" s="14">
        <f t="shared" si="266"/>
        <v>8.43</v>
      </c>
      <c r="CM852" s="59">
        <f>IF('Baseline model'!$B$4="AY",0,IFERROR(P*INDEX('UWYr writing pattern'!$C$4:$C$18,MATCH('Baseline model'!$CL852,'UWYr writing pattern'!$A$4:$A$18,0)) / 25,CM851))</f>
        <v>0</v>
      </c>
      <c r="CN852" s="36">
        <f t="shared" si="267"/>
        <v>2.9291547028759758E-4</v>
      </c>
      <c r="CP852" s="34">
        <f t="shared" si="268"/>
        <v>4.4606416795065615E-6</v>
      </c>
      <c r="CQ852" s="31">
        <f>SUM($CP$9:CP852)*RLR</f>
        <v>119.99964850143549</v>
      </c>
      <c r="CR852" s="32"/>
      <c r="CS852" s="36">
        <f>CQ852-SUM($CU$9:CU852)</f>
        <v>0.42005826924540202</v>
      </c>
      <c r="CU852" s="31">
        <f t="shared" si="269"/>
        <v>3.1742033990582999E-3</v>
      </c>
      <c r="CV852" s="36">
        <f>SUM($CU$9:CU852)*RRF</f>
        <v>83.705713162533058</v>
      </c>
      <c r="CW852" s="33"/>
      <c r="CX852" s="36">
        <f t="shared" si="254"/>
        <v>84.12577143177846</v>
      </c>
      <c r="CY852" s="33"/>
      <c r="CZ852" s="31">
        <f t="shared" si="255"/>
        <v>2.4604899504158197E-4</v>
      </c>
      <c r="DA852" s="31">
        <f t="shared" si="256"/>
        <v>0.29404078847178139</v>
      </c>
      <c r="DB852" s="31">
        <f t="shared" si="257"/>
        <v>0.29428683746682299</v>
      </c>
      <c r="DC852" s="31">
        <f t="shared" si="258"/>
        <v>-0.1257714317784604</v>
      </c>
      <c r="DD852" s="31"/>
      <c r="DE852" s="33">
        <f t="shared" si="259"/>
        <v>0.99649658526825069</v>
      </c>
      <c r="DF852" s="33">
        <f t="shared" si="260"/>
        <v>1.0014972789497436</v>
      </c>
      <c r="DG852" s="3"/>
      <c r="DH852" s="33">
        <f t="shared" si="261"/>
        <v>0.99999707084529577</v>
      </c>
      <c r="DI852" s="93">
        <f t="shared" si="262"/>
        <v>0.998204550732396</v>
      </c>
      <c r="DJ852" s="3">
        <f t="shared" si="263"/>
        <v>0.99823357990606942</v>
      </c>
      <c r="DL852" s="90">
        <f t="shared" si="272"/>
        <v>0</v>
      </c>
      <c r="DM852" s="91">
        <f t="shared" si="270"/>
        <v>0</v>
      </c>
      <c r="DN852" s="89">
        <f>SUM(DM$9:DM852)*RLR</f>
        <v>120</v>
      </c>
      <c r="DO852" s="90">
        <f>DN852-SUM(DP$9:DP852)</f>
        <v>0.21197041127165051</v>
      </c>
      <c r="DP852" s="89">
        <f t="shared" si="271"/>
        <v>1.6017915209444312E-3</v>
      </c>
      <c r="DQ852" s="90">
        <f>SUM(DP$9:DP852)*RRF</f>
        <v>83.851620712109835</v>
      </c>
      <c r="DS852" s="2">
        <f t="shared" si="264"/>
        <v>1.5</v>
      </c>
      <c r="DT852" s="2">
        <f t="shared" si="265"/>
        <v>0.75</v>
      </c>
    </row>
    <row r="853" spans="90:124" x14ac:dyDescent="0.25">
      <c r="CL853" s="14">
        <f t="shared" si="266"/>
        <v>8.44</v>
      </c>
      <c r="CM853" s="59">
        <f>IF('Baseline model'!$B$4="AY",0,IFERROR(P*INDEX('UWYr writing pattern'!$C$4:$C$18,MATCH('Baseline model'!$CL853,'UWYr writing pattern'!$A$4:$A$18,0)) / 25,CM852))</f>
        <v>0</v>
      </c>
      <c r="CN853" s="36">
        <f t="shared" si="267"/>
        <v>2.8852173823328361E-4</v>
      </c>
      <c r="CP853" s="34">
        <f t="shared" si="268"/>
        <v>4.3937320543139633E-6</v>
      </c>
      <c r="CQ853" s="31">
        <f>SUM($CP$9:CP853)*RLR</f>
        <v>119.99965377391395</v>
      </c>
      <c r="CR853" s="32"/>
      <c r="CS853" s="36">
        <f>CQ853-SUM($CU$9:CU853)</f>
        <v>0.41691310470451981</v>
      </c>
      <c r="CU853" s="31">
        <f t="shared" si="269"/>
        <v>3.1504370193405152E-3</v>
      </c>
      <c r="CV853" s="36">
        <f>SUM($CU$9:CU853)*RRF</f>
        <v>83.707918468446593</v>
      </c>
      <c r="CW853" s="33"/>
      <c r="CX853" s="36">
        <f t="shared" si="254"/>
        <v>84.124831573151113</v>
      </c>
      <c r="CY853" s="33"/>
      <c r="CZ853" s="31">
        <f t="shared" si="255"/>
        <v>2.423582601159582E-4</v>
      </c>
      <c r="DA853" s="31">
        <f t="shared" si="256"/>
        <v>0.29183917329316383</v>
      </c>
      <c r="DB853" s="31">
        <f t="shared" si="257"/>
        <v>0.29208153155327982</v>
      </c>
      <c r="DC853" s="31">
        <f t="shared" si="258"/>
        <v>-0.12483157315111271</v>
      </c>
      <c r="DD853" s="31"/>
      <c r="DE853" s="33">
        <f t="shared" si="259"/>
        <v>0.99652283891007853</v>
      </c>
      <c r="DF853" s="33">
        <f t="shared" si="260"/>
        <v>1.0014860901565608</v>
      </c>
      <c r="DG853" s="3"/>
      <c r="DH853" s="33">
        <f t="shared" si="261"/>
        <v>0.99999711478261621</v>
      </c>
      <c r="DI853" s="93">
        <f t="shared" si="262"/>
        <v>0.99821796623089853</v>
      </c>
      <c r="DJ853" s="3">
        <f t="shared" si="263"/>
        <v>0.99824682805677389</v>
      </c>
      <c r="DL853" s="90">
        <f t="shared" si="272"/>
        <v>0</v>
      </c>
      <c r="DM853" s="91">
        <f t="shared" si="270"/>
        <v>0</v>
      </c>
      <c r="DN853" s="89">
        <f>SUM(DM$9:DM853)*RLR</f>
        <v>120</v>
      </c>
      <c r="DO853" s="90">
        <f>DN853-SUM(DP$9:DP853)</f>
        <v>0.21038063318711409</v>
      </c>
      <c r="DP853" s="89">
        <f t="shared" si="271"/>
        <v>1.5897780845373789E-3</v>
      </c>
      <c r="DQ853" s="90">
        <f>SUM(DP$9:DP853)*RRF</f>
        <v>83.85273355676901</v>
      </c>
      <c r="DS853" s="2">
        <f t="shared" si="264"/>
        <v>1.5</v>
      </c>
      <c r="DT853" s="2">
        <f t="shared" si="265"/>
        <v>0.75</v>
      </c>
    </row>
    <row r="854" spans="90:124" x14ac:dyDescent="0.25">
      <c r="CL854" s="14">
        <f t="shared" si="266"/>
        <v>8.4499999999999993</v>
      </c>
      <c r="CM854" s="59">
        <f>IF('Baseline model'!$B$4="AY",0,IFERROR(P*INDEX('UWYr writing pattern'!$C$4:$C$18,MATCH('Baseline model'!$CL854,'UWYr writing pattern'!$A$4:$A$18,0)) / 25,CM853))</f>
        <v>0</v>
      </c>
      <c r="CN854" s="36">
        <f t="shared" si="267"/>
        <v>2.8419391215978436E-4</v>
      </c>
      <c r="CP854" s="34">
        <f t="shared" si="268"/>
        <v>4.3278260734992543E-6</v>
      </c>
      <c r="CQ854" s="31">
        <f>SUM($CP$9:CP854)*RLR</f>
        <v>119.99965896730524</v>
      </c>
      <c r="CR854" s="32"/>
      <c r="CS854" s="36">
        <f>CQ854-SUM($CU$9:CU854)</f>
        <v>0.41379144981051752</v>
      </c>
      <c r="CU854" s="31">
        <f t="shared" si="269"/>
        <v>3.1268482852838987E-3</v>
      </c>
      <c r="CV854" s="36">
        <f>SUM($CU$9:CU854)*RRF</f>
        <v>83.710107262246297</v>
      </c>
      <c r="CW854" s="33"/>
      <c r="CX854" s="36">
        <f t="shared" si="254"/>
        <v>84.123898712056814</v>
      </c>
      <c r="CY854" s="33"/>
      <c r="CZ854" s="31">
        <f t="shared" si="255"/>
        <v>2.3872288621421884E-4</v>
      </c>
      <c r="DA854" s="31">
        <f t="shared" si="256"/>
        <v>0.28965401486736225</v>
      </c>
      <c r="DB854" s="31">
        <f t="shared" si="257"/>
        <v>0.28989273775357649</v>
      </c>
      <c r="DC854" s="31">
        <f t="shared" si="258"/>
        <v>-0.12389871205681402</v>
      </c>
      <c r="DD854" s="31"/>
      <c r="DE854" s="33">
        <f t="shared" si="259"/>
        <v>0.99654889597912255</v>
      </c>
      <c r="DF854" s="33">
        <f t="shared" si="260"/>
        <v>1.001474984667343</v>
      </c>
      <c r="DG854" s="3"/>
      <c r="DH854" s="33">
        <f t="shared" si="261"/>
        <v>0.99999715806087697</v>
      </c>
      <c r="DI854" s="93">
        <f t="shared" si="262"/>
        <v>0.99823128148953166</v>
      </c>
      <c r="DJ854" s="3">
        <f t="shared" si="263"/>
        <v>0.99825997684634815</v>
      </c>
      <c r="DL854" s="90">
        <f t="shared" si="272"/>
        <v>0</v>
      </c>
      <c r="DM854" s="91">
        <f t="shared" si="270"/>
        <v>0</v>
      </c>
      <c r="DN854" s="89">
        <f>SUM(DM$9:DM854)*RLR</f>
        <v>120</v>
      </c>
      <c r="DO854" s="90">
        <f>DN854-SUM(DP$9:DP854)</f>
        <v>0.20880277843821204</v>
      </c>
      <c r="DP854" s="89">
        <f t="shared" si="271"/>
        <v>1.5778547489033556E-3</v>
      </c>
      <c r="DQ854" s="90">
        <f>SUM(DP$9:DP854)*RRF</f>
        <v>83.853838055093249</v>
      </c>
      <c r="DS854" s="2">
        <f t="shared" si="264"/>
        <v>1.5</v>
      </c>
      <c r="DT854" s="2">
        <f t="shared" si="265"/>
        <v>0.75</v>
      </c>
    </row>
    <row r="855" spans="90:124" x14ac:dyDescent="0.25">
      <c r="CL855" s="14">
        <f t="shared" si="266"/>
        <v>8.4600000000000009</v>
      </c>
      <c r="CM855" s="59">
        <f>IF('Baseline model'!$B$4="AY",0,IFERROR(P*INDEX('UWYr writing pattern'!$C$4:$C$18,MATCH('Baseline model'!$CL855,'UWYr writing pattern'!$A$4:$A$18,0)) / 25,CM854))</f>
        <v>0</v>
      </c>
      <c r="CN855" s="36">
        <f t="shared" si="267"/>
        <v>2.7993100347738757E-4</v>
      </c>
      <c r="CP855" s="34">
        <f t="shared" si="268"/>
        <v>4.2629086823967649E-6</v>
      </c>
      <c r="CQ855" s="31">
        <f>SUM($CP$9:CP855)*RLR</f>
        <v>119.99966408279568</v>
      </c>
      <c r="CR855" s="32"/>
      <c r="CS855" s="36">
        <f>CQ855-SUM($CU$9:CU855)</f>
        <v>0.41069312942737213</v>
      </c>
      <c r="CU855" s="31">
        <f t="shared" si="269"/>
        <v>3.1034358735788814E-3</v>
      </c>
      <c r="CV855" s="36">
        <f>SUM($CU$9:CU855)*RRF</f>
        <v>83.712279667357805</v>
      </c>
      <c r="CW855" s="33"/>
      <c r="CX855" s="36">
        <f t="shared" si="254"/>
        <v>84.122972796785177</v>
      </c>
      <c r="CY855" s="33"/>
      <c r="CZ855" s="31">
        <f t="shared" si="255"/>
        <v>2.3514204292100551E-4</v>
      </c>
      <c r="DA855" s="31">
        <f t="shared" si="256"/>
        <v>0.28748519059916045</v>
      </c>
      <c r="DB855" s="31">
        <f t="shared" si="257"/>
        <v>0.28772033264208147</v>
      </c>
      <c r="DC855" s="31">
        <f t="shared" si="258"/>
        <v>-0.12297279678517725</v>
      </c>
      <c r="DD855" s="31"/>
      <c r="DE855" s="33">
        <f t="shared" si="259"/>
        <v>0.99657475794473582</v>
      </c>
      <c r="DF855" s="33">
        <f t="shared" si="260"/>
        <v>1.0014639618664902</v>
      </c>
      <c r="DG855" s="3"/>
      <c r="DH855" s="33">
        <f t="shared" si="261"/>
        <v>0.99999720068996401</v>
      </c>
      <c r="DI855" s="93">
        <f t="shared" si="262"/>
        <v>0.99824449725728226</v>
      </c>
      <c r="DJ855" s="3">
        <f t="shared" si="263"/>
        <v>0.99827302702000054</v>
      </c>
      <c r="DL855" s="90">
        <f t="shared" si="272"/>
        <v>0</v>
      </c>
      <c r="DM855" s="91">
        <f t="shared" si="270"/>
        <v>0</v>
      </c>
      <c r="DN855" s="89">
        <f>SUM(DM$9:DM855)*RLR</f>
        <v>120</v>
      </c>
      <c r="DO855" s="90">
        <f>DN855-SUM(DP$9:DP855)</f>
        <v>0.20723675759992943</v>
      </c>
      <c r="DP855" s="89">
        <f t="shared" si="271"/>
        <v>1.5660208382865903E-3</v>
      </c>
      <c r="DQ855" s="90">
        <f>SUM(DP$9:DP855)*RRF</f>
        <v>83.854934269680044</v>
      </c>
      <c r="DS855" s="2">
        <f t="shared" si="264"/>
        <v>1.5</v>
      </c>
      <c r="DT855" s="2">
        <f t="shared" si="265"/>
        <v>0.75</v>
      </c>
    </row>
    <row r="856" spans="90:124" x14ac:dyDescent="0.25">
      <c r="CL856" s="14">
        <f t="shared" si="266"/>
        <v>8.4700000000000006</v>
      </c>
      <c r="CM856" s="59">
        <f>IF('Baseline model'!$B$4="AY",0,IFERROR(P*INDEX('UWYr writing pattern'!$C$4:$C$18,MATCH('Baseline model'!$CL856,'UWYr writing pattern'!$A$4:$A$18,0)) / 25,CM855))</f>
        <v>0</v>
      </c>
      <c r="CN856" s="36">
        <f t="shared" si="267"/>
        <v>2.7573203842522675E-4</v>
      </c>
      <c r="CP856" s="34">
        <f t="shared" si="268"/>
        <v>4.1989650521608132E-6</v>
      </c>
      <c r="CQ856" s="31">
        <f>SUM($CP$9:CP856)*RLR</f>
        <v>119.99966912155374</v>
      </c>
      <c r="CR856" s="32"/>
      <c r="CS856" s="36">
        <f>CQ856-SUM($CU$9:CU856)</f>
        <v>0.4076179697147353</v>
      </c>
      <c r="CU856" s="31">
        <f t="shared" si="269"/>
        <v>3.0801984707052909E-3</v>
      </c>
      <c r="CV856" s="36">
        <f>SUM($CU$9:CU856)*RRF</f>
        <v>83.714435806287298</v>
      </c>
      <c r="CW856" s="33"/>
      <c r="CX856" s="36">
        <f t="shared" si="254"/>
        <v>84.122053776002033</v>
      </c>
      <c r="CY856" s="33"/>
      <c r="CZ856" s="31">
        <f t="shared" si="255"/>
        <v>2.3161491227719044E-4</v>
      </c>
      <c r="DA856" s="31">
        <f t="shared" si="256"/>
        <v>0.28533257880031471</v>
      </c>
      <c r="DB856" s="31">
        <f t="shared" si="257"/>
        <v>0.2855641937125919</v>
      </c>
      <c r="DC856" s="31">
        <f t="shared" si="258"/>
        <v>-0.12205377600203349</v>
      </c>
      <c r="DD856" s="31"/>
      <c r="DE856" s="33">
        <f t="shared" si="259"/>
        <v>0.99660042626532497</v>
      </c>
      <c r="DF856" s="33">
        <f t="shared" si="260"/>
        <v>1.0014530211428814</v>
      </c>
      <c r="DG856" s="3"/>
      <c r="DH856" s="33">
        <f t="shared" si="261"/>
        <v>0.99999724267961443</v>
      </c>
      <c r="DI856" s="93">
        <f t="shared" si="262"/>
        <v>0.99825761427754067</v>
      </c>
      <c r="DJ856" s="3">
        <f t="shared" si="263"/>
        <v>0.99828597931735052</v>
      </c>
      <c r="DL856" s="90">
        <f t="shared" si="272"/>
        <v>0</v>
      </c>
      <c r="DM856" s="91">
        <f t="shared" si="270"/>
        <v>0</v>
      </c>
      <c r="DN856" s="89">
        <f>SUM(DM$9:DM856)*RLR</f>
        <v>120</v>
      </c>
      <c r="DO856" s="90">
        <f>DN856-SUM(DP$9:DP856)</f>
        <v>0.20568248191793259</v>
      </c>
      <c r="DP856" s="89">
        <f t="shared" si="271"/>
        <v>1.5542756819994707E-3</v>
      </c>
      <c r="DQ856" s="90">
        <f>SUM(DP$9:DP856)*RRF</f>
        <v>83.856022262657447</v>
      </c>
      <c r="DS856" s="2">
        <f t="shared" si="264"/>
        <v>1.5</v>
      </c>
      <c r="DT856" s="2">
        <f t="shared" si="265"/>
        <v>0.75</v>
      </c>
    </row>
    <row r="857" spans="90:124" x14ac:dyDescent="0.25">
      <c r="CL857" s="14">
        <f t="shared" si="266"/>
        <v>8.48</v>
      </c>
      <c r="CM857" s="59">
        <f>IF('Baseline model'!$B$4="AY",0,IFERROR(P*INDEX('UWYr writing pattern'!$C$4:$C$18,MATCH('Baseline model'!$CL857,'UWYr writing pattern'!$A$4:$A$18,0)) / 25,CM856))</f>
        <v>0</v>
      </c>
      <c r="CN857" s="36">
        <f t="shared" si="267"/>
        <v>2.7159605784884836E-4</v>
      </c>
      <c r="CP857" s="34">
        <f t="shared" si="268"/>
        <v>4.1359805763784015E-6</v>
      </c>
      <c r="CQ857" s="31">
        <f>SUM($CP$9:CP857)*RLR</f>
        <v>119.99967408473043</v>
      </c>
      <c r="CR857" s="32"/>
      <c r="CS857" s="36">
        <f>CQ857-SUM($CU$9:CU857)</f>
        <v>0.40456579811856841</v>
      </c>
      <c r="CU857" s="31">
        <f t="shared" si="269"/>
        <v>3.0571347728605147E-3</v>
      </c>
      <c r="CV857" s="36">
        <f>SUM($CU$9:CU857)*RRF</f>
        <v>83.716575800628291</v>
      </c>
      <c r="CW857" s="33"/>
      <c r="CX857" s="36">
        <f t="shared" si="254"/>
        <v>84.12114159874686</v>
      </c>
      <c r="CY857" s="33"/>
      <c r="CZ857" s="31">
        <f t="shared" si="255"/>
        <v>2.281406885930326E-4</v>
      </c>
      <c r="DA857" s="31">
        <f t="shared" si="256"/>
        <v>0.28319605868299785</v>
      </c>
      <c r="DB857" s="31">
        <f t="shared" si="257"/>
        <v>0.28342419937159091</v>
      </c>
      <c r="DC857" s="31">
        <f t="shared" si="258"/>
        <v>-0.12114159874685981</v>
      </c>
      <c r="DD857" s="31"/>
      <c r="DE857" s="33">
        <f t="shared" si="259"/>
        <v>0.99662590238843207</v>
      </c>
      <c r="DF857" s="33">
        <f t="shared" si="260"/>
        <v>1.0014421618898435</v>
      </c>
      <c r="DG857" s="3"/>
      <c r="DH857" s="33">
        <f t="shared" si="261"/>
        <v>0.99999728403942023</v>
      </c>
      <c r="DI857" s="93">
        <f t="shared" si="262"/>
        <v>0.99827063328814281</v>
      </c>
      <c r="DJ857" s="3">
        <f t="shared" si="263"/>
        <v>0.99829883447247036</v>
      </c>
      <c r="DL857" s="90">
        <f t="shared" si="272"/>
        <v>0</v>
      </c>
      <c r="DM857" s="91">
        <f t="shared" si="270"/>
        <v>0</v>
      </c>
      <c r="DN857" s="89">
        <f>SUM(DM$9:DM857)*RLR</f>
        <v>120</v>
      </c>
      <c r="DO857" s="90">
        <f>DN857-SUM(DP$9:DP857)</f>
        <v>0.20413986330355272</v>
      </c>
      <c r="DP857" s="89">
        <f t="shared" si="271"/>
        <v>1.5426186143844944E-3</v>
      </c>
      <c r="DQ857" s="90">
        <f>SUM(DP$9:DP857)*RRF</f>
        <v>83.857102095687509</v>
      </c>
      <c r="DS857" s="2">
        <f t="shared" si="264"/>
        <v>1.5</v>
      </c>
      <c r="DT857" s="2">
        <f t="shared" si="265"/>
        <v>0.75</v>
      </c>
    </row>
    <row r="858" spans="90:124" x14ac:dyDescent="0.25">
      <c r="CL858" s="14">
        <f t="shared" si="266"/>
        <v>8.49</v>
      </c>
      <c r="CM858" s="59">
        <f>IF('Baseline model'!$B$4="AY",0,IFERROR(P*INDEX('UWYr writing pattern'!$C$4:$C$18,MATCH('Baseline model'!$CL858,'UWYr writing pattern'!$A$4:$A$18,0)) / 25,CM857))</f>
        <v>0</v>
      </c>
      <c r="CN858" s="36">
        <f t="shared" si="267"/>
        <v>2.6752211698111562E-4</v>
      </c>
      <c r="CP858" s="34">
        <f t="shared" si="268"/>
        <v>4.0739408677327252E-6</v>
      </c>
      <c r="CQ858" s="31">
        <f>SUM($CP$9:CP858)*RLR</f>
        <v>119.99967897345948</v>
      </c>
      <c r="CR858" s="32"/>
      <c r="CS858" s="36">
        <f>CQ858-SUM($CU$9:CU858)</f>
        <v>0.401536443361735</v>
      </c>
      <c r="CU858" s="31">
        <f t="shared" si="269"/>
        <v>3.0342434858892631E-3</v>
      </c>
      <c r="CV858" s="36">
        <f>SUM($CU$9:CU858)*RRF</f>
        <v>83.718699771068415</v>
      </c>
      <c r="CW858" s="33"/>
      <c r="CX858" s="36">
        <f t="shared" si="254"/>
        <v>84.12023621443015</v>
      </c>
      <c r="CY858" s="33"/>
      <c r="CZ858" s="31">
        <f t="shared" si="255"/>
        <v>2.2471857826413709E-4</v>
      </c>
      <c r="DA858" s="31">
        <f t="shared" si="256"/>
        <v>0.28107551035321449</v>
      </c>
      <c r="DB858" s="31">
        <f t="shared" si="257"/>
        <v>0.2813002289314786</v>
      </c>
      <c r="DC858" s="31">
        <f t="shared" si="258"/>
        <v>-0.12023621443015031</v>
      </c>
      <c r="DD858" s="31"/>
      <c r="DE858" s="33">
        <f t="shared" si="259"/>
        <v>0.99665118775081452</v>
      </c>
      <c r="DF858" s="33">
        <f t="shared" si="260"/>
        <v>1.0014313835051207</v>
      </c>
      <c r="DG858" s="3"/>
      <c r="DH858" s="33">
        <f t="shared" si="261"/>
        <v>0.99999732477882897</v>
      </c>
      <c r="DI858" s="93">
        <f t="shared" si="262"/>
        <v>0.99828355502141142</v>
      </c>
      <c r="DJ858" s="3">
        <f t="shared" si="263"/>
        <v>0.99831159321392682</v>
      </c>
      <c r="DL858" s="90">
        <f t="shared" si="272"/>
        <v>0</v>
      </c>
      <c r="DM858" s="91">
        <f t="shared" si="270"/>
        <v>0</v>
      </c>
      <c r="DN858" s="89">
        <f>SUM(DM$9:DM858)*RLR</f>
        <v>120</v>
      </c>
      <c r="DO858" s="90">
        <f>DN858-SUM(DP$9:DP858)</f>
        <v>0.20260881432876943</v>
      </c>
      <c r="DP858" s="89">
        <f t="shared" si="271"/>
        <v>1.5310489747766454E-3</v>
      </c>
      <c r="DQ858" s="90">
        <f>SUM(DP$9:DP858)*RRF</f>
        <v>83.858173829969857</v>
      </c>
      <c r="DS858" s="2">
        <f t="shared" si="264"/>
        <v>1.5</v>
      </c>
      <c r="DT858" s="2">
        <f t="shared" si="265"/>
        <v>0.75</v>
      </c>
    </row>
    <row r="859" spans="90:124" x14ac:dyDescent="0.25">
      <c r="CL859" s="14">
        <f t="shared" si="266"/>
        <v>8.5</v>
      </c>
      <c r="CM859" s="59">
        <f>IF('Baseline model'!$B$4="AY",0,IFERROR(P*INDEX('UWYr writing pattern'!$C$4:$C$18,MATCH('Baseline model'!$CL859,'UWYr writing pattern'!$A$4:$A$18,0)) / 25,CM858))</f>
        <v>0</v>
      </c>
      <c r="CN859" s="36">
        <f t="shared" si="267"/>
        <v>2.6350928522639891E-4</v>
      </c>
      <c r="CP859" s="34">
        <f t="shared" si="268"/>
        <v>4.0128317547167344E-6</v>
      </c>
      <c r="CQ859" s="31">
        <f>SUM($CP$9:CP859)*RLR</f>
        <v>119.99968378885758</v>
      </c>
      <c r="CR859" s="32"/>
      <c r="CS859" s="36">
        <f>CQ859-SUM($CU$9:CU859)</f>
        <v>0.39852973543462156</v>
      </c>
      <c r="CU859" s="31">
        <f t="shared" si="269"/>
        <v>3.0115233252130127E-3</v>
      </c>
      <c r="CV859" s="36">
        <f>SUM($CU$9:CU859)*RRF</f>
        <v>83.720807837396066</v>
      </c>
      <c r="CW859" s="33"/>
      <c r="CX859" s="36">
        <f t="shared" si="254"/>
        <v>84.119337572830688</v>
      </c>
      <c r="CY859" s="33"/>
      <c r="CZ859" s="31">
        <f t="shared" si="255"/>
        <v>2.2134779959017507E-4</v>
      </c>
      <c r="DA859" s="31">
        <f t="shared" si="256"/>
        <v>0.27897081480423508</v>
      </c>
      <c r="DB859" s="31">
        <f t="shared" si="257"/>
        <v>0.27919216260382523</v>
      </c>
      <c r="DC859" s="31">
        <f t="shared" si="258"/>
        <v>-0.11933757283068758</v>
      </c>
      <c r="DD859" s="31"/>
      <c r="DE859" s="33">
        <f t="shared" si="259"/>
        <v>0.99667628377852457</v>
      </c>
      <c r="DF859" s="33">
        <f t="shared" si="260"/>
        <v>1.0014206853908416</v>
      </c>
      <c r="DG859" s="3"/>
      <c r="DH859" s="33">
        <f t="shared" si="261"/>
        <v>0.99999736490714652</v>
      </c>
      <c r="DI859" s="93">
        <f t="shared" si="262"/>
        <v>0.99829638020419742</v>
      </c>
      <c r="DJ859" s="3">
        <f t="shared" si="263"/>
        <v>0.99832425626482235</v>
      </c>
      <c r="DL859" s="90">
        <f t="shared" si="272"/>
        <v>0</v>
      </c>
      <c r="DM859" s="91">
        <f t="shared" si="270"/>
        <v>0</v>
      </c>
      <c r="DN859" s="89">
        <f>SUM(DM$9:DM859)*RLR</f>
        <v>120</v>
      </c>
      <c r="DO859" s="90">
        <f>DN859-SUM(DP$9:DP859)</f>
        <v>0.20108924822130803</v>
      </c>
      <c r="DP859" s="89">
        <f t="shared" si="271"/>
        <v>1.5195661074657706E-3</v>
      </c>
      <c r="DQ859" s="90">
        <f>SUM(DP$9:DP859)*RRF</f>
        <v>83.859237526245082</v>
      </c>
      <c r="DS859" s="2">
        <f t="shared" si="264"/>
        <v>1.5</v>
      </c>
      <c r="DT859" s="2">
        <f t="shared" si="265"/>
        <v>0.75</v>
      </c>
    </row>
    <row r="860" spans="90:124" x14ac:dyDescent="0.25">
      <c r="CL860" s="14">
        <f t="shared" si="266"/>
        <v>8.51</v>
      </c>
      <c r="CM860" s="59">
        <f>IF('Baseline model'!$B$4="AY",0,IFERROR(P*INDEX('UWYr writing pattern'!$C$4:$C$18,MATCH('Baseline model'!$CL860,'UWYr writing pattern'!$A$4:$A$18,0)) / 25,CM859))</f>
        <v>0</v>
      </c>
      <c r="CN860" s="36">
        <f t="shared" si="267"/>
        <v>2.5955664594800291E-4</v>
      </c>
      <c r="CP860" s="34">
        <f t="shared" si="268"/>
        <v>3.9526392783959841E-6</v>
      </c>
      <c r="CQ860" s="31">
        <f>SUM($CP$9:CP860)*RLR</f>
        <v>119.99968853202471</v>
      </c>
      <c r="CR860" s="32"/>
      <c r="CS860" s="36">
        <f>CQ860-SUM($CU$9:CU860)</f>
        <v>0.39554550558598578</v>
      </c>
      <c r="CU860" s="31">
        <f t="shared" si="269"/>
        <v>2.9889730157596616E-3</v>
      </c>
      <c r="CV860" s="36">
        <f>SUM($CU$9:CU860)*RRF</f>
        <v>83.722900118507098</v>
      </c>
      <c r="CW860" s="33"/>
      <c r="CX860" s="36">
        <f t="shared" si="254"/>
        <v>84.118445624093084</v>
      </c>
      <c r="CY860" s="33"/>
      <c r="CZ860" s="31">
        <f t="shared" si="255"/>
        <v>2.1802758259632243E-4</v>
      </c>
      <c r="DA860" s="31">
        <f t="shared" si="256"/>
        <v>0.27688185391019005</v>
      </c>
      <c r="DB860" s="31">
        <f t="shared" si="257"/>
        <v>0.27709988149278636</v>
      </c>
      <c r="DC860" s="31">
        <f t="shared" si="258"/>
        <v>-0.11844562409308423</v>
      </c>
      <c r="DD860" s="31"/>
      <c r="DE860" s="33">
        <f t="shared" si="259"/>
        <v>0.99670119188698925</v>
      </c>
      <c r="DF860" s="33">
        <f t="shared" si="260"/>
        <v>1.0014100669534891</v>
      </c>
      <c r="DG860" s="3"/>
      <c r="DH860" s="33">
        <f t="shared" si="261"/>
        <v>0.99999740443353924</v>
      </c>
      <c r="DI860" s="93">
        <f t="shared" si="262"/>
        <v>0.99830910955792074</v>
      </c>
      <c r="DJ860" s="3">
        <f t="shared" si="263"/>
        <v>0.99833682434283622</v>
      </c>
      <c r="DL860" s="90">
        <f t="shared" si="272"/>
        <v>0</v>
      </c>
      <c r="DM860" s="91">
        <f t="shared" si="270"/>
        <v>0</v>
      </c>
      <c r="DN860" s="89">
        <f>SUM(DM$9:DM860)*RLR</f>
        <v>120</v>
      </c>
      <c r="DO860" s="90">
        <f>DN860-SUM(DP$9:DP860)</f>
        <v>0.19958107885965148</v>
      </c>
      <c r="DP860" s="89">
        <f t="shared" si="271"/>
        <v>1.5081693616598101E-3</v>
      </c>
      <c r="DQ860" s="90">
        <f>SUM(DP$9:DP860)*RRF</f>
        <v>83.860293244798243</v>
      </c>
      <c r="DS860" s="2">
        <f t="shared" si="264"/>
        <v>1.5</v>
      </c>
      <c r="DT860" s="2">
        <f t="shared" si="265"/>
        <v>0.75</v>
      </c>
    </row>
    <row r="861" spans="90:124" x14ac:dyDescent="0.25">
      <c r="CL861" s="14">
        <f t="shared" si="266"/>
        <v>8.52</v>
      </c>
      <c r="CM861" s="59">
        <f>IF('Baseline model'!$B$4="AY",0,IFERROR(P*INDEX('UWYr writing pattern'!$C$4:$C$18,MATCH('Baseline model'!$CL861,'UWYr writing pattern'!$A$4:$A$18,0)) / 25,CM860))</f>
        <v>0</v>
      </c>
      <c r="CN861" s="36">
        <f t="shared" si="267"/>
        <v>2.5566329625878285E-4</v>
      </c>
      <c r="CP861" s="34">
        <f t="shared" si="268"/>
        <v>3.8933496892200437E-6</v>
      </c>
      <c r="CQ861" s="31">
        <f>SUM($CP$9:CP861)*RLR</f>
        <v>119.99969320404433</v>
      </c>
      <c r="CR861" s="32"/>
      <c r="CS861" s="36">
        <f>CQ861-SUM($CU$9:CU861)</f>
        <v>0.39258358631371948</v>
      </c>
      <c r="CU861" s="31">
        <f t="shared" si="269"/>
        <v>2.9665912918948934E-3</v>
      </c>
      <c r="CV861" s="36">
        <f>SUM($CU$9:CU861)*RRF</f>
        <v>83.72497673241142</v>
      </c>
      <c r="CW861" s="33"/>
      <c r="CX861" s="36">
        <f t="shared" si="254"/>
        <v>84.11756031872514</v>
      </c>
      <c r="CY861" s="33"/>
      <c r="CZ861" s="31">
        <f t="shared" si="255"/>
        <v>2.1475716885737756E-4</v>
      </c>
      <c r="DA861" s="31">
        <f t="shared" si="256"/>
        <v>0.27480851041960364</v>
      </c>
      <c r="DB861" s="31">
        <f t="shared" si="257"/>
        <v>0.27502326758846102</v>
      </c>
      <c r="DC861" s="31">
        <f t="shared" si="258"/>
        <v>-0.11756031872513972</v>
      </c>
      <c r="DD861" s="31"/>
      <c r="DE861" s="33">
        <f t="shared" si="259"/>
        <v>0.9967259134810883</v>
      </c>
      <c r="DF861" s="33">
        <f t="shared" si="260"/>
        <v>1.0013995276038707</v>
      </c>
      <c r="DG861" s="3"/>
      <c r="DH861" s="33">
        <f t="shared" si="261"/>
        <v>0.99999744336703611</v>
      </c>
      <c r="DI861" s="93">
        <f t="shared" si="262"/>
        <v>0.99832174379861072</v>
      </c>
      <c r="DJ861" s="3">
        <f t="shared" si="263"/>
        <v>0.99834929816026496</v>
      </c>
      <c r="DL861" s="90">
        <f t="shared" si="272"/>
        <v>0</v>
      </c>
      <c r="DM861" s="91">
        <f t="shared" si="270"/>
        <v>0</v>
      </c>
      <c r="DN861" s="89">
        <f>SUM(DM$9:DM861)*RLR</f>
        <v>120</v>
      </c>
      <c r="DO861" s="90">
        <f>DN861-SUM(DP$9:DP861)</f>
        <v>0.19808422076820875</v>
      </c>
      <c r="DP861" s="89">
        <f t="shared" si="271"/>
        <v>1.4968580914473861E-3</v>
      </c>
      <c r="DQ861" s="90">
        <f>SUM(DP$9:DP861)*RRF</f>
        <v>83.861341045462254</v>
      </c>
      <c r="DS861" s="2">
        <f t="shared" si="264"/>
        <v>1.5</v>
      </c>
      <c r="DT861" s="2">
        <f t="shared" si="265"/>
        <v>0.75</v>
      </c>
    </row>
    <row r="862" spans="90:124" x14ac:dyDescent="0.25">
      <c r="CL862" s="14">
        <f t="shared" si="266"/>
        <v>8.5299999999999994</v>
      </c>
      <c r="CM862" s="59">
        <f>IF('Baseline model'!$B$4="AY",0,IFERROR(P*INDEX('UWYr writing pattern'!$C$4:$C$18,MATCH('Baseline model'!$CL862,'UWYr writing pattern'!$A$4:$A$18,0)) / 25,CM861))</f>
        <v>0</v>
      </c>
      <c r="CN862" s="36">
        <f t="shared" si="267"/>
        <v>2.5182834681490113E-4</v>
      </c>
      <c r="CP862" s="34">
        <f t="shared" si="268"/>
        <v>3.8349494438817429E-6</v>
      </c>
      <c r="CQ862" s="31">
        <f>SUM($CP$9:CP862)*RLR</f>
        <v>119.99969780598366</v>
      </c>
      <c r="CR862" s="32"/>
      <c r="CS862" s="36">
        <f>CQ862-SUM($CU$9:CU862)</f>
        <v>0.38964381135569681</v>
      </c>
      <c r="CU862" s="31">
        <f t="shared" si="269"/>
        <v>2.9443768973528963E-3</v>
      </c>
      <c r="CV862" s="36">
        <f>SUM($CU$9:CU862)*RRF</f>
        <v>83.727037796239571</v>
      </c>
      <c r="CW862" s="33"/>
      <c r="CX862" s="36">
        <f t="shared" si="254"/>
        <v>84.116681607595268</v>
      </c>
      <c r="CY862" s="33"/>
      <c r="CZ862" s="31">
        <f t="shared" si="255"/>
        <v>2.1153581132451693E-4</v>
      </c>
      <c r="DA862" s="31">
        <f t="shared" si="256"/>
        <v>0.27275066794898772</v>
      </c>
      <c r="DB862" s="31">
        <f t="shared" si="257"/>
        <v>0.27296220376031222</v>
      </c>
      <c r="DC862" s="31">
        <f t="shared" si="258"/>
        <v>-0.11668160759526813</v>
      </c>
      <c r="DD862" s="31"/>
      <c r="DE862" s="33">
        <f t="shared" si="259"/>
        <v>0.99675044995523299</v>
      </c>
      <c r="DF862" s="33">
        <f t="shared" si="260"/>
        <v>1.0013890667570866</v>
      </c>
      <c r="DG862" s="3"/>
      <c r="DH862" s="33">
        <f t="shared" si="261"/>
        <v>0.99999748171653047</v>
      </c>
      <c r="DI862" s="93">
        <f t="shared" si="262"/>
        <v>0.99833428363694698</v>
      </c>
      <c r="DJ862" s="3">
        <f t="shared" si="263"/>
        <v>0.99836167842406298</v>
      </c>
      <c r="DL862" s="90">
        <f t="shared" si="272"/>
        <v>0</v>
      </c>
      <c r="DM862" s="91">
        <f t="shared" si="270"/>
        <v>0</v>
      </c>
      <c r="DN862" s="89">
        <f>SUM(DM$9:DM862)*RLR</f>
        <v>120</v>
      </c>
      <c r="DO862" s="90">
        <f>DN862-SUM(DP$9:DP862)</f>
        <v>0.19659858911244044</v>
      </c>
      <c r="DP862" s="89">
        <f t="shared" si="271"/>
        <v>1.4856316557615658E-3</v>
      </c>
      <c r="DQ862" s="90">
        <f>SUM(DP$9:DP862)*RRF</f>
        <v>83.862380987621293</v>
      </c>
      <c r="DS862" s="2">
        <f t="shared" si="264"/>
        <v>1.5</v>
      </c>
      <c r="DT862" s="2">
        <f t="shared" si="265"/>
        <v>0.75</v>
      </c>
    </row>
    <row r="863" spans="90:124" x14ac:dyDescent="0.25">
      <c r="CL863" s="14">
        <f t="shared" si="266"/>
        <v>8.5399999999999991</v>
      </c>
      <c r="CM863" s="59">
        <f>IF('Baseline model'!$B$4="AY",0,IFERROR(P*INDEX('UWYr writing pattern'!$C$4:$C$18,MATCH('Baseline model'!$CL863,'UWYr writing pattern'!$A$4:$A$18,0)) / 25,CM862))</f>
        <v>0</v>
      </c>
      <c r="CN863" s="36">
        <f t="shared" si="267"/>
        <v>2.480509216126776E-4</v>
      </c>
      <c r="CP863" s="34">
        <f t="shared" si="268"/>
        <v>3.7774252022235165E-6</v>
      </c>
      <c r="CQ863" s="31">
        <f>SUM($CP$9:CP863)*RLR</f>
        <v>119.99970233889391</v>
      </c>
      <c r="CR863" s="32"/>
      <c r="CS863" s="36">
        <f>CQ863-SUM($CU$9:CU863)</f>
        <v>0.3867260156807788</v>
      </c>
      <c r="CU863" s="31">
        <f t="shared" si="269"/>
        <v>2.922328585167726E-3</v>
      </c>
      <c r="CV863" s="36">
        <f>SUM($CU$9:CU863)*RRF</f>
        <v>83.72908342624919</v>
      </c>
      <c r="CW863" s="33"/>
      <c r="CX863" s="36">
        <f t="shared" si="254"/>
        <v>84.115809441929969</v>
      </c>
      <c r="CY863" s="33"/>
      <c r="CZ863" s="31">
        <f t="shared" si="255"/>
        <v>2.0836277415464915E-4</v>
      </c>
      <c r="DA863" s="31">
        <f t="shared" si="256"/>
        <v>0.27070821097654513</v>
      </c>
      <c r="DB863" s="31">
        <f t="shared" si="257"/>
        <v>0.27091657375069977</v>
      </c>
      <c r="DC863" s="31">
        <f t="shared" si="258"/>
        <v>-0.11580944192996867</v>
      </c>
      <c r="DD863" s="31"/>
      <c r="DE863" s="33">
        <f t="shared" si="259"/>
        <v>0.99677480269344276</v>
      </c>
      <c r="DF863" s="33">
        <f t="shared" si="260"/>
        <v>1.0013786838324996</v>
      </c>
      <c r="DG863" s="3"/>
      <c r="DH863" s="33">
        <f t="shared" si="261"/>
        <v>0.99999751949078264</v>
      </c>
      <c r="DI863" s="93">
        <f t="shared" si="262"/>
        <v>0.99834672977829853</v>
      </c>
      <c r="DJ863" s="3">
        <f t="shared" si="263"/>
        <v>0.99837396583588245</v>
      </c>
      <c r="DL863" s="90">
        <f t="shared" si="272"/>
        <v>0</v>
      </c>
      <c r="DM863" s="91">
        <f t="shared" si="270"/>
        <v>0</v>
      </c>
      <c r="DN863" s="89">
        <f>SUM(DM$9:DM863)*RLR</f>
        <v>120</v>
      </c>
      <c r="DO863" s="90">
        <f>DN863-SUM(DP$9:DP863)</f>
        <v>0.19512409969409816</v>
      </c>
      <c r="DP863" s="89">
        <f t="shared" si="271"/>
        <v>1.4744894183433034E-3</v>
      </c>
      <c r="DQ863" s="90">
        <f>SUM(DP$9:DP863)*RRF</f>
        <v>83.863413130214127</v>
      </c>
      <c r="DS863" s="2">
        <f t="shared" si="264"/>
        <v>1.5</v>
      </c>
      <c r="DT863" s="2">
        <f t="shared" si="265"/>
        <v>0.75</v>
      </c>
    </row>
    <row r="864" spans="90:124" x14ac:dyDescent="0.25">
      <c r="CL864" s="14">
        <f t="shared" si="266"/>
        <v>8.5500000000000007</v>
      </c>
      <c r="CM864" s="59">
        <f>IF('Baseline model'!$B$4="AY",0,IFERROR(P*INDEX('UWYr writing pattern'!$C$4:$C$18,MATCH('Baseline model'!$CL864,'UWYr writing pattern'!$A$4:$A$18,0)) / 25,CM863))</f>
        <v>0</v>
      </c>
      <c r="CN864" s="36">
        <f t="shared" si="267"/>
        <v>2.4433015778848742E-4</v>
      </c>
      <c r="CP864" s="34">
        <f t="shared" si="268"/>
        <v>3.7207638241901645E-6</v>
      </c>
      <c r="CQ864" s="31">
        <f>SUM($CP$9:CP864)*RLR</f>
        <v>119.9997068038105</v>
      </c>
      <c r="CR864" s="32"/>
      <c r="CS864" s="36">
        <f>CQ864-SUM($CU$9:CU864)</f>
        <v>0.38383003547976102</v>
      </c>
      <c r="CU864" s="31">
        <f t="shared" si="269"/>
        <v>2.9004451176058411E-3</v>
      </c>
      <c r="CV864" s="36">
        <f>SUM($CU$9:CU864)*RRF</f>
        <v>83.731113737831507</v>
      </c>
      <c r="CW864" s="33"/>
      <c r="CX864" s="36">
        <f t="shared" si="254"/>
        <v>84.114943773311268</v>
      </c>
      <c r="CY864" s="33"/>
      <c r="CZ864" s="31">
        <f t="shared" si="255"/>
        <v>2.0523733254232943E-4</v>
      </c>
      <c r="DA864" s="31">
        <f t="shared" si="256"/>
        <v>0.26868102483583267</v>
      </c>
      <c r="DB864" s="31">
        <f t="shared" si="257"/>
        <v>0.26888626216837502</v>
      </c>
      <c r="DC864" s="31">
        <f t="shared" si="258"/>
        <v>-0.11494377331126771</v>
      </c>
      <c r="DD864" s="31"/>
      <c r="DE864" s="33">
        <f t="shared" si="259"/>
        <v>0.99679897306942267</v>
      </c>
      <c r="DF864" s="33">
        <f t="shared" si="260"/>
        <v>1.0013683782537055</v>
      </c>
      <c r="DG864" s="3"/>
      <c r="DH864" s="33">
        <f t="shared" si="261"/>
        <v>0.99999755669842083</v>
      </c>
      <c r="DI864" s="93">
        <f t="shared" si="262"/>
        <v>0.99835908292276432</v>
      </c>
      <c r="DJ864" s="3">
        <f t="shared" si="263"/>
        <v>0.99838616109211331</v>
      </c>
      <c r="DL864" s="90">
        <f t="shared" si="272"/>
        <v>0</v>
      </c>
      <c r="DM864" s="91">
        <f t="shared" si="270"/>
        <v>0</v>
      </c>
      <c r="DN864" s="89">
        <f>SUM(DM$9:DM864)*RLR</f>
        <v>120</v>
      </c>
      <c r="DO864" s="90">
        <f>DN864-SUM(DP$9:DP864)</f>
        <v>0.19366066894639289</v>
      </c>
      <c r="DP864" s="89">
        <f t="shared" si="271"/>
        <v>1.4634307477057362E-3</v>
      </c>
      <c r="DQ864" s="90">
        <f>SUM(DP$9:DP864)*RRF</f>
        <v>83.864437531737522</v>
      </c>
      <c r="DS864" s="2">
        <f t="shared" si="264"/>
        <v>1.5</v>
      </c>
      <c r="DT864" s="2">
        <f t="shared" si="265"/>
        <v>0.75</v>
      </c>
    </row>
    <row r="865" spans="90:124" x14ac:dyDescent="0.25">
      <c r="CL865" s="14">
        <f t="shared" si="266"/>
        <v>8.56</v>
      </c>
      <c r="CM865" s="59">
        <f>IF('Baseline model'!$B$4="AY",0,IFERROR(P*INDEX('UWYr writing pattern'!$C$4:$C$18,MATCH('Baseline model'!$CL865,'UWYr writing pattern'!$A$4:$A$18,0)) / 25,CM864))</f>
        <v>0</v>
      </c>
      <c r="CN865" s="36">
        <f t="shared" si="267"/>
        <v>2.4066520542166011E-4</v>
      </c>
      <c r="CP865" s="34">
        <f t="shared" si="268"/>
        <v>3.6649523668273113E-6</v>
      </c>
      <c r="CQ865" s="31">
        <f>SUM($CP$9:CP865)*RLR</f>
        <v>119.99971120175334</v>
      </c>
      <c r="CR865" s="32"/>
      <c r="CS865" s="36">
        <f>CQ865-SUM($CU$9:CU865)</f>
        <v>0.38095570815650603</v>
      </c>
      <c r="CU865" s="31">
        <f t="shared" si="269"/>
        <v>2.8787252660982077E-3</v>
      </c>
      <c r="CV865" s="36">
        <f>SUM($CU$9:CU865)*RRF</f>
        <v>83.733128845517783</v>
      </c>
      <c r="CW865" s="33"/>
      <c r="CX865" s="36">
        <f t="shared" si="254"/>
        <v>84.114084553674289</v>
      </c>
      <c r="CY865" s="33"/>
      <c r="CZ865" s="31">
        <f t="shared" si="255"/>
        <v>2.0215877255419447E-4</v>
      </c>
      <c r="DA865" s="31">
        <f t="shared" si="256"/>
        <v>0.26666899570955421</v>
      </c>
      <c r="DB865" s="31">
        <f t="shared" si="257"/>
        <v>0.26687115448210841</v>
      </c>
      <c r="DC865" s="31">
        <f t="shared" si="258"/>
        <v>-0.11408455367428871</v>
      </c>
      <c r="DD865" s="31"/>
      <c r="DE865" s="33">
        <f t="shared" si="259"/>
        <v>0.99682296244664026</v>
      </c>
      <c r="DF865" s="33">
        <f t="shared" si="260"/>
        <v>1.0013581494485035</v>
      </c>
      <c r="DG865" s="3"/>
      <c r="DH865" s="33">
        <f t="shared" si="261"/>
        <v>0.99999759334794447</v>
      </c>
      <c r="DI865" s="93">
        <f t="shared" si="262"/>
        <v>0.99837134376521175</v>
      </c>
      <c r="DJ865" s="3">
        <f t="shared" si="263"/>
        <v>0.99839826488392247</v>
      </c>
      <c r="DL865" s="90">
        <f t="shared" si="272"/>
        <v>0</v>
      </c>
      <c r="DM865" s="91">
        <f t="shared" si="270"/>
        <v>0</v>
      </c>
      <c r="DN865" s="89">
        <f>SUM(DM$9:DM865)*RLR</f>
        <v>120</v>
      </c>
      <c r="DO865" s="90">
        <f>DN865-SUM(DP$9:DP865)</f>
        <v>0.19220821392929111</v>
      </c>
      <c r="DP865" s="89">
        <f t="shared" si="271"/>
        <v>1.4524550170979466E-3</v>
      </c>
      <c r="DQ865" s="90">
        <f>SUM(DP$9:DP865)*RRF</f>
        <v>83.865454250249485</v>
      </c>
      <c r="DS865" s="2">
        <f t="shared" si="264"/>
        <v>1.5</v>
      </c>
      <c r="DT865" s="2">
        <f t="shared" si="265"/>
        <v>0.75</v>
      </c>
    </row>
    <row r="866" spans="90:124" x14ac:dyDescent="0.25">
      <c r="CL866" s="14">
        <f t="shared" si="266"/>
        <v>8.57</v>
      </c>
      <c r="CM866" s="59">
        <f>IF('Baseline model'!$B$4="AY",0,IFERROR(P*INDEX('UWYr writing pattern'!$C$4:$C$18,MATCH('Baseline model'!$CL866,'UWYr writing pattern'!$A$4:$A$18,0)) / 25,CM865))</f>
        <v>0</v>
      </c>
      <c r="CN866" s="36">
        <f t="shared" si="267"/>
        <v>2.3705522734033521E-4</v>
      </c>
      <c r="CP866" s="34">
        <f t="shared" si="268"/>
        <v>3.6099780813249017E-6</v>
      </c>
      <c r="CQ866" s="31">
        <f>SUM($CP$9:CP866)*RLR</f>
        <v>119.99971553372704</v>
      </c>
      <c r="CR866" s="32"/>
      <c r="CS866" s="36">
        <f>CQ866-SUM($CU$9:CU866)</f>
        <v>0.37810287231903317</v>
      </c>
      <c r="CU866" s="31">
        <f t="shared" si="269"/>
        <v>2.8571678111737951E-3</v>
      </c>
      <c r="CV866" s="36">
        <f>SUM($CU$9:CU866)*RRF</f>
        <v>83.735128862985604</v>
      </c>
      <c r="CW866" s="33"/>
      <c r="CX866" s="36">
        <f t="shared" si="254"/>
        <v>84.113231735304637</v>
      </c>
      <c r="CY866" s="33"/>
      <c r="CZ866" s="31">
        <f t="shared" si="255"/>
        <v>1.9912639096588157E-4</v>
      </c>
      <c r="DA866" s="31">
        <f t="shared" si="256"/>
        <v>0.26467201062332318</v>
      </c>
      <c r="DB866" s="31">
        <f t="shared" si="257"/>
        <v>0.26487113701428905</v>
      </c>
      <c r="DC866" s="31">
        <f t="shared" si="258"/>
        <v>-0.11323173530463748</v>
      </c>
      <c r="DD866" s="31"/>
      <c r="DE866" s="33">
        <f t="shared" si="259"/>
        <v>0.99684677217840001</v>
      </c>
      <c r="DF866" s="33">
        <f t="shared" si="260"/>
        <v>1.0013479968488648</v>
      </c>
      <c r="DG866" s="3"/>
      <c r="DH866" s="33">
        <f t="shared" si="261"/>
        <v>0.9999976294477253</v>
      </c>
      <c r="DI866" s="93">
        <f t="shared" si="262"/>
        <v>0.99838351299531658</v>
      </c>
      <c r="DJ866" s="3">
        <f t="shared" si="263"/>
        <v>0.99841027789729309</v>
      </c>
      <c r="DL866" s="90">
        <f t="shared" si="272"/>
        <v>0</v>
      </c>
      <c r="DM866" s="91">
        <f t="shared" si="270"/>
        <v>0</v>
      </c>
      <c r="DN866" s="89">
        <f>SUM(DM$9:DM866)*RLR</f>
        <v>120</v>
      </c>
      <c r="DO866" s="90">
        <f>DN866-SUM(DP$9:DP866)</f>
        <v>0.19076665232482526</v>
      </c>
      <c r="DP866" s="89">
        <f t="shared" si="271"/>
        <v>1.4415616044696833E-3</v>
      </c>
      <c r="DQ866" s="90">
        <f>SUM(DP$9:DP866)*RRF</f>
        <v>83.866463343372615</v>
      </c>
      <c r="DS866" s="2">
        <f t="shared" si="264"/>
        <v>1.5</v>
      </c>
      <c r="DT866" s="2">
        <f t="shared" si="265"/>
        <v>0.75</v>
      </c>
    </row>
    <row r="867" spans="90:124" x14ac:dyDescent="0.25">
      <c r="CL867" s="14">
        <f t="shared" si="266"/>
        <v>8.58</v>
      </c>
      <c r="CM867" s="59">
        <f>IF('Baseline model'!$B$4="AY",0,IFERROR(P*INDEX('UWYr writing pattern'!$C$4:$C$18,MATCH('Baseline model'!$CL867,'UWYr writing pattern'!$A$4:$A$18,0)) / 25,CM866))</f>
        <v>0</v>
      </c>
      <c r="CN867" s="36">
        <f t="shared" si="267"/>
        <v>2.3349939893023018E-4</v>
      </c>
      <c r="CP867" s="34">
        <f t="shared" si="268"/>
        <v>3.5558284101050281E-6</v>
      </c>
      <c r="CQ867" s="31">
        <f>SUM($CP$9:CP867)*RLR</f>
        <v>119.99971980072114</v>
      </c>
      <c r="CR867" s="32"/>
      <c r="CS867" s="36">
        <f>CQ867-SUM($CU$9:CU867)</f>
        <v>0.37527136777073622</v>
      </c>
      <c r="CU867" s="31">
        <f t="shared" si="269"/>
        <v>2.8357715423927487E-3</v>
      </c>
      <c r="CV867" s="36">
        <f>SUM($CU$9:CU867)*RRF</f>
        <v>83.737113903065278</v>
      </c>
      <c r="CW867" s="33"/>
      <c r="CX867" s="36">
        <f t="shared" si="254"/>
        <v>84.112385270836015</v>
      </c>
      <c r="CY867" s="33"/>
      <c r="CZ867" s="31">
        <f t="shared" si="255"/>
        <v>1.9613949510139333E-4</v>
      </c>
      <c r="DA867" s="31">
        <f t="shared" si="256"/>
        <v>0.26268995743951534</v>
      </c>
      <c r="DB867" s="31">
        <f t="shared" si="257"/>
        <v>0.26288609693461673</v>
      </c>
      <c r="DC867" s="31">
        <f t="shared" si="258"/>
        <v>-0.11238527083601468</v>
      </c>
      <c r="DD867" s="31"/>
      <c r="DE867" s="33">
        <f t="shared" si="259"/>
        <v>0.99687040360792001</v>
      </c>
      <c r="DF867" s="33">
        <f t="shared" si="260"/>
        <v>1.0013379198909049</v>
      </c>
      <c r="DG867" s="3"/>
      <c r="DH867" s="33">
        <f t="shared" si="261"/>
        <v>0.99999766500600951</v>
      </c>
      <c r="DI867" s="93">
        <f t="shared" si="262"/>
        <v>0.99839559129760114</v>
      </c>
      <c r="DJ867" s="3">
        <f t="shared" si="263"/>
        <v>0.99842220081306332</v>
      </c>
      <c r="DL867" s="90">
        <f t="shared" si="272"/>
        <v>0</v>
      </c>
      <c r="DM867" s="91">
        <f t="shared" si="270"/>
        <v>0</v>
      </c>
      <c r="DN867" s="89">
        <f>SUM(DM$9:DM867)*RLR</f>
        <v>120</v>
      </c>
      <c r="DO867" s="90">
        <f>DN867-SUM(DP$9:DP867)</f>
        <v>0.18933590243238996</v>
      </c>
      <c r="DP867" s="89">
        <f t="shared" si="271"/>
        <v>1.4307498924361894E-3</v>
      </c>
      <c r="DQ867" s="90">
        <f>SUM(DP$9:DP867)*RRF</f>
        <v>83.867464868297319</v>
      </c>
      <c r="DS867" s="2">
        <f t="shared" si="264"/>
        <v>1.5</v>
      </c>
      <c r="DT867" s="2">
        <f t="shared" si="265"/>
        <v>0.75</v>
      </c>
    </row>
    <row r="868" spans="90:124" x14ac:dyDescent="0.25">
      <c r="CL868" s="14">
        <f t="shared" si="266"/>
        <v>8.59</v>
      </c>
      <c r="CM868" s="59">
        <f>IF('Baseline model'!$B$4="AY",0,IFERROR(P*INDEX('UWYr writing pattern'!$C$4:$C$18,MATCH('Baseline model'!$CL868,'UWYr writing pattern'!$A$4:$A$18,0)) / 25,CM867))</f>
        <v>0</v>
      </c>
      <c r="CN868" s="36">
        <f t="shared" si="267"/>
        <v>2.2999690794627673E-4</v>
      </c>
      <c r="CP868" s="34">
        <f t="shared" si="268"/>
        <v>3.5024909839534528E-6</v>
      </c>
      <c r="CQ868" s="31">
        <f>SUM($CP$9:CP868)*RLR</f>
        <v>119.99972400371033</v>
      </c>
      <c r="CR868" s="32"/>
      <c r="CS868" s="36">
        <f>CQ868-SUM($CU$9:CU868)</f>
        <v>0.37246103550164378</v>
      </c>
      <c r="CU868" s="31">
        <f t="shared" si="269"/>
        <v>2.8145352582805215E-3</v>
      </c>
      <c r="CV868" s="36">
        <f>SUM($CU$9:CU868)*RRF</f>
        <v>83.739084077746071</v>
      </c>
      <c r="CW868" s="33"/>
      <c r="CX868" s="36">
        <f t="shared" si="254"/>
        <v>84.111545113247715</v>
      </c>
      <c r="CY868" s="33"/>
      <c r="CZ868" s="31">
        <f t="shared" si="255"/>
        <v>1.9319740267487244E-4</v>
      </c>
      <c r="DA868" s="31">
        <f t="shared" si="256"/>
        <v>0.26072272485115061</v>
      </c>
      <c r="DB868" s="31">
        <f t="shared" si="257"/>
        <v>0.26091592225382548</v>
      </c>
      <c r="DC868" s="31">
        <f t="shared" si="258"/>
        <v>-0.11154511324771477</v>
      </c>
      <c r="DD868" s="31"/>
      <c r="DE868" s="33">
        <f t="shared" si="259"/>
        <v>0.99689385806840558</v>
      </c>
      <c r="DF868" s="33">
        <f t="shared" si="260"/>
        <v>1.0013279180148538</v>
      </c>
      <c r="DG868" s="3"/>
      <c r="DH868" s="33">
        <f t="shared" si="261"/>
        <v>0.99999770003091937</v>
      </c>
      <c r="DI868" s="93">
        <f t="shared" si="262"/>
        <v>0.99840757935147306</v>
      </c>
      <c r="DJ868" s="3">
        <f t="shared" si="263"/>
        <v>0.99843403430696531</v>
      </c>
      <c r="DL868" s="90">
        <f t="shared" si="272"/>
        <v>0</v>
      </c>
      <c r="DM868" s="91">
        <f t="shared" si="270"/>
        <v>0</v>
      </c>
      <c r="DN868" s="89">
        <f>SUM(DM$9:DM868)*RLR</f>
        <v>120</v>
      </c>
      <c r="DO868" s="90">
        <f>DN868-SUM(DP$9:DP868)</f>
        <v>0.18791588316415186</v>
      </c>
      <c r="DP868" s="89">
        <f t="shared" si="271"/>
        <v>1.4200192682429246E-3</v>
      </c>
      <c r="DQ868" s="90">
        <f>SUM(DP$9:DP868)*RRF</f>
        <v>83.868458881785088</v>
      </c>
      <c r="DS868" s="2">
        <f t="shared" si="264"/>
        <v>1.5</v>
      </c>
      <c r="DT868" s="2">
        <f t="shared" si="265"/>
        <v>0.75</v>
      </c>
    </row>
    <row r="869" spans="90:124" x14ac:dyDescent="0.25">
      <c r="CL869" s="14">
        <f t="shared" si="266"/>
        <v>8.6</v>
      </c>
      <c r="CM869" s="59">
        <f>IF('Baseline model'!$B$4="AY",0,IFERROR(P*INDEX('UWYr writing pattern'!$C$4:$C$18,MATCH('Baseline model'!$CL869,'UWYr writing pattern'!$A$4:$A$18,0)) / 25,CM868))</f>
        <v>0</v>
      </c>
      <c r="CN869" s="36">
        <f t="shared" si="267"/>
        <v>2.2654695432708258E-4</v>
      </c>
      <c r="CP869" s="34">
        <f t="shared" si="268"/>
        <v>3.449953619194151E-6</v>
      </c>
      <c r="CQ869" s="31">
        <f>SUM($CP$9:CP869)*RLR</f>
        <v>119.99972814365466</v>
      </c>
      <c r="CR869" s="32"/>
      <c r="CS869" s="36">
        <f>CQ869-SUM($CU$9:CU869)</f>
        <v>0.36967171767972218</v>
      </c>
      <c r="CU869" s="31">
        <f t="shared" si="269"/>
        <v>2.7934577662623284E-3</v>
      </c>
      <c r="CV869" s="36">
        <f>SUM($CU$9:CU869)*RRF</f>
        <v>83.74103949818246</v>
      </c>
      <c r="CW869" s="33"/>
      <c r="CX869" s="36">
        <f t="shared" si="254"/>
        <v>84.110711215862182</v>
      </c>
      <c r="CY869" s="33"/>
      <c r="CZ869" s="31">
        <f t="shared" si="255"/>
        <v>1.9029944163474936E-4</v>
      </c>
      <c r="DA869" s="31">
        <f t="shared" si="256"/>
        <v>0.2587702023758055</v>
      </c>
      <c r="DB869" s="31">
        <f t="shared" si="257"/>
        <v>0.25896050181744024</v>
      </c>
      <c r="DC869" s="31">
        <f t="shared" si="258"/>
        <v>-0.11071121586218169</v>
      </c>
      <c r="DD869" s="31"/>
      <c r="DE869" s="33">
        <f t="shared" si="259"/>
        <v>0.99691713688312455</v>
      </c>
      <c r="DF869" s="33">
        <f t="shared" si="260"/>
        <v>1.001317990665026</v>
      </c>
      <c r="DG869" s="3"/>
      <c r="DH869" s="33">
        <f t="shared" si="261"/>
        <v>0.99999773453045548</v>
      </c>
      <c r="DI869" s="93">
        <f t="shared" si="262"/>
        <v>0.99841947783126384</v>
      </c>
      <c r="DJ869" s="3">
        <f t="shared" si="263"/>
        <v>0.99844577904966314</v>
      </c>
      <c r="DL869" s="90">
        <f t="shared" si="272"/>
        <v>0</v>
      </c>
      <c r="DM869" s="91">
        <f t="shared" si="270"/>
        <v>0</v>
      </c>
      <c r="DN869" s="89">
        <f>SUM(DM$9:DM869)*RLR</f>
        <v>120</v>
      </c>
      <c r="DO869" s="90">
        <f>DN869-SUM(DP$9:DP869)</f>
        <v>0.18650651404041696</v>
      </c>
      <c r="DP869" s="89">
        <f t="shared" si="271"/>
        <v>1.409369123731139E-3</v>
      </c>
      <c r="DQ869" s="90">
        <f>SUM(DP$9:DP869)*RRF</f>
        <v>83.869445440171702</v>
      </c>
      <c r="DS869" s="2">
        <f t="shared" si="264"/>
        <v>1.5</v>
      </c>
      <c r="DT869" s="2">
        <f t="shared" si="265"/>
        <v>0.75</v>
      </c>
    </row>
    <row r="870" spans="90:124" x14ac:dyDescent="0.25">
      <c r="CL870" s="14">
        <f t="shared" si="266"/>
        <v>8.61</v>
      </c>
      <c r="CM870" s="59">
        <f>IF('Baseline model'!$B$4="AY",0,IFERROR(P*INDEX('UWYr writing pattern'!$C$4:$C$18,MATCH('Baseline model'!$CL870,'UWYr writing pattern'!$A$4:$A$18,0)) / 25,CM869))</f>
        <v>0</v>
      </c>
      <c r="CN870" s="36">
        <f t="shared" si="267"/>
        <v>2.2314875001217633E-4</v>
      </c>
      <c r="CP870" s="34">
        <f t="shared" si="268"/>
        <v>3.3982043149062385E-6</v>
      </c>
      <c r="CQ870" s="31">
        <f>SUM($CP$9:CP870)*RLR</f>
        <v>119.99973222149984</v>
      </c>
      <c r="CR870" s="32"/>
      <c r="CS870" s="36">
        <f>CQ870-SUM($CU$9:CU870)</f>
        <v>0.36690325764230636</v>
      </c>
      <c r="CU870" s="31">
        <f t="shared" si="269"/>
        <v>2.7725378825979165E-3</v>
      </c>
      <c r="CV870" s="36">
        <f>SUM($CU$9:CU870)*RRF</f>
        <v>83.742980274700273</v>
      </c>
      <c r="CW870" s="33"/>
      <c r="CX870" s="36">
        <f t="shared" si="254"/>
        <v>84.109883532342579</v>
      </c>
      <c r="CY870" s="33"/>
      <c r="CZ870" s="31">
        <f t="shared" si="255"/>
        <v>1.8744495001022808E-4</v>
      </c>
      <c r="DA870" s="31">
        <f t="shared" si="256"/>
        <v>0.25683228034961442</v>
      </c>
      <c r="DB870" s="31">
        <f t="shared" si="257"/>
        <v>0.25701972529962464</v>
      </c>
      <c r="DC870" s="31">
        <f t="shared" si="258"/>
        <v>-0.10988353234257886</v>
      </c>
      <c r="DD870" s="31"/>
      <c r="DE870" s="33">
        <f t="shared" si="259"/>
        <v>0.99694024136547943</v>
      </c>
      <c r="DF870" s="33">
        <f t="shared" si="260"/>
        <v>1.0013081372897925</v>
      </c>
      <c r="DG870" s="3"/>
      <c r="DH870" s="33">
        <f t="shared" si="261"/>
        <v>0.99999776851249866</v>
      </c>
      <c r="DI870" s="93">
        <f t="shared" si="262"/>
        <v>0.99843128740626574</v>
      </c>
      <c r="DJ870" s="3">
        <f t="shared" si="263"/>
        <v>0.9984574357067908</v>
      </c>
      <c r="DL870" s="90">
        <f t="shared" si="272"/>
        <v>0</v>
      </c>
      <c r="DM870" s="91">
        <f t="shared" si="270"/>
        <v>0</v>
      </c>
      <c r="DN870" s="89">
        <f>SUM(DM$9:DM870)*RLR</f>
        <v>120</v>
      </c>
      <c r="DO870" s="90">
        <f>DN870-SUM(DP$9:DP870)</f>
        <v>0.18510771518511149</v>
      </c>
      <c r="DP870" s="89">
        <f t="shared" si="271"/>
        <v>1.3987988553031273E-3</v>
      </c>
      <c r="DQ870" s="90">
        <f>SUM(DP$9:DP870)*RRF</f>
        <v>83.870424599370423</v>
      </c>
      <c r="DS870" s="2">
        <f t="shared" si="264"/>
        <v>1.5</v>
      </c>
      <c r="DT870" s="2">
        <f t="shared" si="265"/>
        <v>0.75</v>
      </c>
    </row>
    <row r="871" spans="90:124" x14ac:dyDescent="0.25">
      <c r="CL871" s="14">
        <f t="shared" si="266"/>
        <v>8.6199999999999992</v>
      </c>
      <c r="CM871" s="59">
        <f>IF('Baseline model'!$B$4="AY",0,IFERROR(P*INDEX('UWYr writing pattern'!$C$4:$C$18,MATCH('Baseline model'!$CL871,'UWYr writing pattern'!$A$4:$A$18,0)) / 25,CM870))</f>
        <v>0</v>
      </c>
      <c r="CN871" s="36">
        <f t="shared" si="267"/>
        <v>2.1980151876199369E-4</v>
      </c>
      <c r="CP871" s="34">
        <f t="shared" si="268"/>
        <v>3.3472312501826453E-6</v>
      </c>
      <c r="CQ871" s="31">
        <f>SUM($CP$9:CP871)*RLR</f>
        <v>119.99973623817735</v>
      </c>
      <c r="CR871" s="32"/>
      <c r="CS871" s="36">
        <f>CQ871-SUM($CU$9:CU871)</f>
        <v>0.36415549988750229</v>
      </c>
      <c r="CU871" s="31">
        <f t="shared" si="269"/>
        <v>2.7517744323172976E-3</v>
      </c>
      <c r="CV871" s="36">
        <f>SUM($CU$9:CU871)*RRF</f>
        <v>83.744906516802885</v>
      </c>
      <c r="CW871" s="33"/>
      <c r="CX871" s="36">
        <f t="shared" si="254"/>
        <v>84.109062016690388</v>
      </c>
      <c r="CY871" s="33"/>
      <c r="CZ871" s="31">
        <f t="shared" si="255"/>
        <v>1.8463327576007468E-4</v>
      </c>
      <c r="DA871" s="31">
        <f t="shared" si="256"/>
        <v>0.25490884992125157</v>
      </c>
      <c r="DB871" s="31">
        <f t="shared" si="257"/>
        <v>0.25509348319701164</v>
      </c>
      <c r="DC871" s="31">
        <f t="shared" si="258"/>
        <v>-0.10906201669038751</v>
      </c>
      <c r="DD871" s="31"/>
      <c r="DE871" s="33">
        <f t="shared" si="259"/>
        <v>0.99696317281908198</v>
      </c>
      <c r="DF871" s="33">
        <f t="shared" si="260"/>
        <v>1.0012983573415521</v>
      </c>
      <c r="DG871" s="3"/>
      <c r="DH871" s="33">
        <f t="shared" si="261"/>
        <v>0.99999780198481125</v>
      </c>
      <c r="DI871" s="93">
        <f t="shared" si="262"/>
        <v>0.99844300874077063</v>
      </c>
      <c r="DJ871" s="3">
        <f t="shared" si="263"/>
        <v>0.99846900493898971</v>
      </c>
      <c r="DL871" s="90">
        <f t="shared" si="272"/>
        <v>0</v>
      </c>
      <c r="DM871" s="91">
        <f t="shared" si="270"/>
        <v>0</v>
      </c>
      <c r="DN871" s="89">
        <f>SUM(DM$9:DM871)*RLR</f>
        <v>120</v>
      </c>
      <c r="DO871" s="90">
        <f>DN871-SUM(DP$9:DP871)</f>
        <v>0.18371940732122027</v>
      </c>
      <c r="DP871" s="89">
        <f t="shared" si="271"/>
        <v>1.3883078638883362E-3</v>
      </c>
      <c r="DQ871" s="90">
        <f>SUM(DP$9:DP871)*RRF</f>
        <v>83.871396414875136</v>
      </c>
      <c r="DS871" s="2">
        <f t="shared" si="264"/>
        <v>1.5</v>
      </c>
      <c r="DT871" s="2">
        <f t="shared" si="265"/>
        <v>0.75</v>
      </c>
    </row>
    <row r="872" spans="90:124" x14ac:dyDescent="0.25">
      <c r="CL872" s="14">
        <f t="shared" si="266"/>
        <v>8.6300000000000008</v>
      </c>
      <c r="CM872" s="59">
        <f>IF('Baseline model'!$B$4="AY",0,IFERROR(P*INDEX('UWYr writing pattern'!$C$4:$C$18,MATCH('Baseline model'!$CL872,'UWYr writing pattern'!$A$4:$A$18,0)) / 25,CM871))</f>
        <v>0</v>
      </c>
      <c r="CN872" s="36">
        <f t="shared" si="267"/>
        <v>2.1650449598056379E-4</v>
      </c>
      <c r="CP872" s="34">
        <f t="shared" si="268"/>
        <v>3.2970227814299055E-6</v>
      </c>
      <c r="CQ872" s="31">
        <f>SUM($CP$9:CP872)*RLR</f>
        <v>119.9997401946047</v>
      </c>
      <c r="CR872" s="32"/>
      <c r="CS872" s="36">
        <f>CQ872-SUM($CU$9:CU872)</f>
        <v>0.36142829006568888</v>
      </c>
      <c r="CU872" s="31">
        <f t="shared" si="269"/>
        <v>2.7311662491562674E-3</v>
      </c>
      <c r="CV872" s="36">
        <f>SUM($CU$9:CU872)*RRF</f>
        <v>83.746818333177302</v>
      </c>
      <c r="CW872" s="33"/>
      <c r="CX872" s="36">
        <f t="shared" si="254"/>
        <v>84.108246623242991</v>
      </c>
      <c r="CY872" s="33"/>
      <c r="CZ872" s="31">
        <f t="shared" si="255"/>
        <v>1.8186377662367356E-4</v>
      </c>
      <c r="DA872" s="31">
        <f t="shared" si="256"/>
        <v>0.25299980304598219</v>
      </c>
      <c r="DB872" s="31">
        <f t="shared" si="257"/>
        <v>0.25318166682260584</v>
      </c>
      <c r="DC872" s="31">
        <f t="shared" si="258"/>
        <v>-0.10824662324299084</v>
      </c>
      <c r="DD872" s="31"/>
      <c r="DE872" s="33">
        <f t="shared" si="259"/>
        <v>0.99698593253782497</v>
      </c>
      <c r="DF872" s="33">
        <f t="shared" si="260"/>
        <v>1.0012886502767022</v>
      </c>
      <c r="DG872" s="3"/>
      <c r="DH872" s="33">
        <f t="shared" si="261"/>
        <v>0.99999783495503913</v>
      </c>
      <c r="DI872" s="93">
        <f t="shared" si="262"/>
        <v>0.99845464249410665</v>
      </c>
      <c r="DJ872" s="3">
        <f t="shared" si="263"/>
        <v>0.99848048740194728</v>
      </c>
      <c r="DL872" s="90">
        <f t="shared" si="272"/>
        <v>0</v>
      </c>
      <c r="DM872" s="91">
        <f t="shared" si="270"/>
        <v>0</v>
      </c>
      <c r="DN872" s="89">
        <f>SUM(DM$9:DM872)*RLR</f>
        <v>120</v>
      </c>
      <c r="DO872" s="90">
        <f>DN872-SUM(DP$9:DP872)</f>
        <v>0.1823415117663103</v>
      </c>
      <c r="DP872" s="89">
        <f t="shared" si="271"/>
        <v>1.3778955549091521E-3</v>
      </c>
      <c r="DQ872" s="90">
        <f>SUM(DP$9:DP872)*RRF</f>
        <v>83.872360941763574</v>
      </c>
      <c r="DS872" s="2">
        <f t="shared" si="264"/>
        <v>1.5</v>
      </c>
      <c r="DT872" s="2">
        <f t="shared" si="265"/>
        <v>0.75</v>
      </c>
    </row>
    <row r="873" spans="90:124" x14ac:dyDescent="0.25">
      <c r="CL873" s="14">
        <f t="shared" si="266"/>
        <v>8.64</v>
      </c>
      <c r="CM873" s="59">
        <f>IF('Baseline model'!$B$4="AY",0,IFERROR(P*INDEX('UWYr writing pattern'!$C$4:$C$18,MATCH('Baseline model'!$CL873,'UWYr writing pattern'!$A$4:$A$18,0)) / 25,CM872))</f>
        <v>0</v>
      </c>
      <c r="CN873" s="36">
        <f t="shared" si="267"/>
        <v>2.1325692854085534E-4</v>
      </c>
      <c r="CP873" s="34">
        <f t="shared" si="268"/>
        <v>3.2475674397084569E-6</v>
      </c>
      <c r="CQ873" s="31">
        <f>SUM($CP$9:CP873)*RLR</f>
        <v>119.99974409168561</v>
      </c>
      <c r="CR873" s="32"/>
      <c r="CS873" s="36">
        <f>CQ873-SUM($CU$9:CU873)</f>
        <v>0.35872147497110518</v>
      </c>
      <c r="CU873" s="31">
        <f t="shared" si="269"/>
        <v>2.7107121754926665E-3</v>
      </c>
      <c r="CV873" s="36">
        <f>SUM($CU$9:CU873)*RRF</f>
        <v>83.748715831700153</v>
      </c>
      <c r="CW873" s="33"/>
      <c r="CX873" s="36">
        <f t="shared" si="254"/>
        <v>84.107437306671258</v>
      </c>
      <c r="CY873" s="33"/>
      <c r="CZ873" s="31">
        <f t="shared" si="255"/>
        <v>1.7913581997431845E-4</v>
      </c>
      <c r="DA873" s="31">
        <f t="shared" si="256"/>
        <v>0.25110503247977362</v>
      </c>
      <c r="DB873" s="31">
        <f t="shared" si="257"/>
        <v>0.25128416829974792</v>
      </c>
      <c r="DC873" s="31">
        <f t="shared" si="258"/>
        <v>-0.10743730667125817</v>
      </c>
      <c r="DD873" s="31"/>
      <c r="DE873" s="33">
        <f t="shared" si="259"/>
        <v>0.99700852180595423</v>
      </c>
      <c r="DF873" s="33">
        <f t="shared" si="260"/>
        <v>1.0012790155556102</v>
      </c>
      <c r="DG873" s="3"/>
      <c r="DH873" s="33">
        <f t="shared" si="261"/>
        <v>0.99999786743071339</v>
      </c>
      <c r="DI873" s="93">
        <f t="shared" si="262"/>
        <v>0.99846618932067555</v>
      </c>
      <c r="DJ873" s="3">
        <f t="shared" si="263"/>
        <v>0.99849188374643272</v>
      </c>
      <c r="DL873" s="90">
        <f t="shared" si="272"/>
        <v>0</v>
      </c>
      <c r="DM873" s="91">
        <f t="shared" si="270"/>
        <v>0</v>
      </c>
      <c r="DN873" s="89">
        <f>SUM(DM$9:DM873)*RLR</f>
        <v>120</v>
      </c>
      <c r="DO873" s="90">
        <f>DN873-SUM(DP$9:DP873)</f>
        <v>0.18097395042806852</v>
      </c>
      <c r="DP873" s="89">
        <f t="shared" si="271"/>
        <v>1.3675613382473273E-3</v>
      </c>
      <c r="DQ873" s="90">
        <f>SUM(DP$9:DP873)*RRF</f>
        <v>83.873318234700349</v>
      </c>
      <c r="DS873" s="2">
        <f t="shared" si="264"/>
        <v>1.5</v>
      </c>
      <c r="DT873" s="2">
        <f t="shared" si="265"/>
        <v>0.75</v>
      </c>
    </row>
    <row r="874" spans="90:124" x14ac:dyDescent="0.25">
      <c r="CL874" s="14">
        <f t="shared" si="266"/>
        <v>8.65</v>
      </c>
      <c r="CM874" s="59">
        <f>IF('Baseline model'!$B$4="AY",0,IFERROR(P*INDEX('UWYr writing pattern'!$C$4:$C$18,MATCH('Baseline model'!$CL874,'UWYr writing pattern'!$A$4:$A$18,0)) / 25,CM873))</f>
        <v>0</v>
      </c>
      <c r="CN874" s="36">
        <f t="shared" si="267"/>
        <v>2.100580746127425E-4</v>
      </c>
      <c r="CP874" s="34">
        <f t="shared" si="268"/>
        <v>3.1988539281128304E-6</v>
      </c>
      <c r="CQ874" s="31">
        <f>SUM($CP$9:CP874)*RLR</f>
        <v>119.99974793031033</v>
      </c>
      <c r="CR874" s="32"/>
      <c r="CS874" s="36">
        <f>CQ874-SUM($CU$9:CU874)</f>
        <v>0.35603490253353698</v>
      </c>
      <c r="CU874" s="31">
        <f t="shared" si="269"/>
        <v>2.690411062283289E-3</v>
      </c>
      <c r="CV874" s="36">
        <f>SUM($CU$9:CU874)*RRF</f>
        <v>83.750599119443748</v>
      </c>
      <c r="CW874" s="33"/>
      <c r="CX874" s="36">
        <f t="shared" si="254"/>
        <v>84.106634021977285</v>
      </c>
      <c r="CY874" s="33"/>
      <c r="CZ874" s="31">
        <f t="shared" si="255"/>
        <v>1.764487826747037E-4</v>
      </c>
      <c r="DA874" s="31">
        <f t="shared" si="256"/>
        <v>0.24922443177347586</v>
      </c>
      <c r="DB874" s="31">
        <f t="shared" si="257"/>
        <v>0.24940088055615056</v>
      </c>
      <c r="DC874" s="31">
        <f t="shared" si="258"/>
        <v>-0.10663402197728544</v>
      </c>
      <c r="DD874" s="31"/>
      <c r="DE874" s="33">
        <f t="shared" si="259"/>
        <v>0.9970309418981399</v>
      </c>
      <c r="DF874" s="33">
        <f t="shared" si="260"/>
        <v>1.0012694526425867</v>
      </c>
      <c r="DG874" s="3"/>
      <c r="DH874" s="33">
        <f t="shared" si="261"/>
        <v>0.99999789941925277</v>
      </c>
      <c r="DI874" s="93">
        <f t="shared" si="262"/>
        <v>0.99847764986998921</v>
      </c>
      <c r="DJ874" s="3">
        <f t="shared" si="263"/>
        <v>0.99850319461833459</v>
      </c>
      <c r="DL874" s="90">
        <f t="shared" si="272"/>
        <v>0</v>
      </c>
      <c r="DM874" s="91">
        <f t="shared" si="270"/>
        <v>0</v>
      </c>
      <c r="DN874" s="89">
        <f>SUM(DM$9:DM874)*RLR</f>
        <v>120</v>
      </c>
      <c r="DO874" s="90">
        <f>DN874-SUM(DP$9:DP874)</f>
        <v>0.17961664579985381</v>
      </c>
      <c r="DP874" s="89">
        <f t="shared" si="271"/>
        <v>1.3573046282105139E-3</v>
      </c>
      <c r="DQ874" s="90">
        <f>SUM(DP$9:DP874)*RRF</f>
        <v>83.874268347940102</v>
      </c>
      <c r="DS874" s="2">
        <f t="shared" si="264"/>
        <v>1.5</v>
      </c>
      <c r="DT874" s="2">
        <f t="shared" si="265"/>
        <v>0.75</v>
      </c>
    </row>
    <row r="875" spans="90:124" x14ac:dyDescent="0.25">
      <c r="CL875" s="14">
        <f t="shared" si="266"/>
        <v>8.66</v>
      </c>
      <c r="CM875" s="59">
        <f>IF('Baseline model'!$B$4="AY",0,IFERROR(P*INDEX('UWYr writing pattern'!$C$4:$C$18,MATCH('Baseline model'!$CL875,'UWYr writing pattern'!$A$4:$A$18,0)) / 25,CM874))</f>
        <v>0</v>
      </c>
      <c r="CN875" s="36">
        <f t="shared" si="267"/>
        <v>2.0690720349355137E-4</v>
      </c>
      <c r="CP875" s="34">
        <f t="shared" si="268"/>
        <v>3.1508711191911378E-6</v>
      </c>
      <c r="CQ875" s="31">
        <f>SUM($CP$9:CP875)*RLR</f>
        <v>119.99975171135569</v>
      </c>
      <c r="CR875" s="32"/>
      <c r="CS875" s="36">
        <f>CQ875-SUM($CU$9:CU875)</f>
        <v>0.35336842180988981</v>
      </c>
      <c r="CU875" s="31">
        <f t="shared" si="269"/>
        <v>2.6702617690015275E-3</v>
      </c>
      <c r="CV875" s="36">
        <f>SUM($CU$9:CU875)*RRF</f>
        <v>83.752468302682047</v>
      </c>
      <c r="CW875" s="33"/>
      <c r="CX875" s="36">
        <f t="shared" si="254"/>
        <v>84.105836724491937</v>
      </c>
      <c r="CY875" s="33"/>
      <c r="CZ875" s="31">
        <f t="shared" si="255"/>
        <v>1.7380205093458313E-4</v>
      </c>
      <c r="DA875" s="31">
        <f t="shared" si="256"/>
        <v>0.24735789526692284</v>
      </c>
      <c r="DB875" s="31">
        <f t="shared" si="257"/>
        <v>0.24753169731785743</v>
      </c>
      <c r="DC875" s="31">
        <f t="shared" si="258"/>
        <v>-0.10583672449193671</v>
      </c>
      <c r="DD875" s="31"/>
      <c r="DE875" s="33">
        <f t="shared" si="259"/>
        <v>0.99705319407954818</v>
      </c>
      <c r="DF875" s="33">
        <f t="shared" si="260"/>
        <v>1.0012599610058563</v>
      </c>
      <c r="DG875" s="3"/>
      <c r="DH875" s="33">
        <f t="shared" si="261"/>
        <v>0.99999793092796407</v>
      </c>
      <c r="DI875" s="93">
        <f t="shared" si="262"/>
        <v>0.99848902478670676</v>
      </c>
      <c r="DJ875" s="3">
        <f t="shared" si="263"/>
        <v>0.998514420658697</v>
      </c>
      <c r="DL875" s="90">
        <f t="shared" si="272"/>
        <v>0</v>
      </c>
      <c r="DM875" s="91">
        <f t="shared" si="270"/>
        <v>0</v>
      </c>
      <c r="DN875" s="89">
        <f>SUM(DM$9:DM875)*RLR</f>
        <v>120</v>
      </c>
      <c r="DO875" s="90">
        <f>DN875-SUM(DP$9:DP875)</f>
        <v>0.17826952095634852</v>
      </c>
      <c r="DP875" s="89">
        <f t="shared" si="271"/>
        <v>1.3471248434989036E-3</v>
      </c>
      <c r="DQ875" s="90">
        <f>SUM(DP$9:DP875)*RRF</f>
        <v>83.875211335330548</v>
      </c>
      <c r="DS875" s="2">
        <f t="shared" si="264"/>
        <v>1.5</v>
      </c>
      <c r="DT875" s="2">
        <f t="shared" si="265"/>
        <v>0.75</v>
      </c>
    </row>
    <row r="876" spans="90:124" x14ac:dyDescent="0.25">
      <c r="CL876" s="14">
        <f t="shared" si="266"/>
        <v>8.67</v>
      </c>
      <c r="CM876" s="59">
        <f>IF('Baseline model'!$B$4="AY",0,IFERROR(P*INDEX('UWYr writing pattern'!$C$4:$C$18,MATCH('Baseline model'!$CL876,'UWYr writing pattern'!$A$4:$A$18,0)) / 25,CM875))</f>
        <v>0</v>
      </c>
      <c r="CN876" s="36">
        <f t="shared" si="267"/>
        <v>2.0380359544114809E-4</v>
      </c>
      <c r="CP876" s="34">
        <f t="shared" si="268"/>
        <v>3.1036080524032709E-6</v>
      </c>
      <c r="CQ876" s="31">
        <f>SUM($CP$9:CP876)*RLR</f>
        <v>119.99975543568534</v>
      </c>
      <c r="CR876" s="32"/>
      <c r="CS876" s="36">
        <f>CQ876-SUM($CU$9:CU876)</f>
        <v>0.35072188297597506</v>
      </c>
      <c r="CU876" s="31">
        <f t="shared" si="269"/>
        <v>2.6502631635741737E-3</v>
      </c>
      <c r="CV876" s="36">
        <f>SUM($CU$9:CU876)*RRF</f>
        <v>83.754323486896553</v>
      </c>
      <c r="CW876" s="33"/>
      <c r="CX876" s="36">
        <f t="shared" si="254"/>
        <v>84.105045369872528</v>
      </c>
      <c r="CY876" s="33"/>
      <c r="CZ876" s="31">
        <f t="shared" si="255"/>
        <v>1.7119502017056437E-4</v>
      </c>
      <c r="DA876" s="31">
        <f t="shared" si="256"/>
        <v>0.24550531808318252</v>
      </c>
      <c r="DB876" s="31">
        <f t="shared" si="257"/>
        <v>0.24567651310335309</v>
      </c>
      <c r="DC876" s="31">
        <f t="shared" si="258"/>
        <v>-0.10504536987252777</v>
      </c>
      <c r="DD876" s="31"/>
      <c r="DE876" s="33">
        <f t="shared" si="259"/>
        <v>0.99707527960591136</v>
      </c>
      <c r="DF876" s="33">
        <f t="shared" si="260"/>
        <v>1.00125054011753</v>
      </c>
      <c r="DG876" s="3"/>
      <c r="DH876" s="33">
        <f t="shared" si="261"/>
        <v>0.99999796196404456</v>
      </c>
      <c r="DI876" s="93">
        <f t="shared" si="262"/>
        <v>0.99850031471067013</v>
      </c>
      <c r="DJ876" s="3">
        <f t="shared" si="263"/>
        <v>0.99852556250375679</v>
      </c>
      <c r="DL876" s="90">
        <f t="shared" si="272"/>
        <v>0</v>
      </c>
      <c r="DM876" s="91">
        <f t="shared" si="270"/>
        <v>0</v>
      </c>
      <c r="DN876" s="89">
        <f>SUM(DM$9:DM876)*RLR</f>
        <v>120</v>
      </c>
      <c r="DO876" s="90">
        <f>DN876-SUM(DP$9:DP876)</f>
        <v>0.17693249954918144</v>
      </c>
      <c r="DP876" s="89">
        <f t="shared" si="271"/>
        <v>1.3370214071726139E-3</v>
      </c>
      <c r="DQ876" s="90">
        <f>SUM(DP$9:DP876)*RRF</f>
        <v>83.876147250315569</v>
      </c>
      <c r="DS876" s="2">
        <f t="shared" si="264"/>
        <v>1.5</v>
      </c>
      <c r="DT876" s="2">
        <f t="shared" si="265"/>
        <v>0.75</v>
      </c>
    </row>
    <row r="877" spans="90:124" x14ac:dyDescent="0.25">
      <c r="CL877" s="14">
        <f t="shared" si="266"/>
        <v>8.68</v>
      </c>
      <c r="CM877" s="59">
        <f>IF('Baseline model'!$B$4="AY",0,IFERROR(P*INDEX('UWYr writing pattern'!$C$4:$C$18,MATCH('Baseline model'!$CL877,'UWYr writing pattern'!$A$4:$A$18,0)) / 25,CM876))</f>
        <v>0</v>
      </c>
      <c r="CN877" s="36">
        <f t="shared" si="267"/>
        <v>2.0074654150953087E-4</v>
      </c>
      <c r="CP877" s="34">
        <f t="shared" si="268"/>
        <v>3.0570539316172212E-6</v>
      </c>
      <c r="CQ877" s="31">
        <f>SUM($CP$9:CP877)*RLR</f>
        <v>119.99975910415006</v>
      </c>
      <c r="CR877" s="32"/>
      <c r="CS877" s="36">
        <f>CQ877-SUM($CU$9:CU877)</f>
        <v>0.34809513731836716</v>
      </c>
      <c r="CU877" s="31">
        <f t="shared" si="269"/>
        <v>2.6304141223198129E-3</v>
      </c>
      <c r="CV877" s="36">
        <f>SUM($CU$9:CU877)*RRF</f>
        <v>83.756164776782185</v>
      </c>
      <c r="CW877" s="33"/>
      <c r="CX877" s="36">
        <f t="shared" si="254"/>
        <v>84.104259914100552</v>
      </c>
      <c r="CY877" s="33"/>
      <c r="CZ877" s="31">
        <f t="shared" si="255"/>
        <v>1.6862709486800589E-4</v>
      </c>
      <c r="DA877" s="31">
        <f t="shared" si="256"/>
        <v>0.24366659612285699</v>
      </c>
      <c r="DB877" s="31">
        <f t="shared" si="257"/>
        <v>0.24383522321772499</v>
      </c>
      <c r="DC877" s="31">
        <f t="shared" si="258"/>
        <v>-0.10425991410055246</v>
      </c>
      <c r="DD877" s="31"/>
      <c r="DE877" s="33">
        <f t="shared" si="259"/>
        <v>0.99709719972359745</v>
      </c>
      <c r="DF877" s="33">
        <f t="shared" si="260"/>
        <v>1.001241189453578</v>
      </c>
      <c r="DG877" s="3"/>
      <c r="DH877" s="33">
        <f t="shared" si="261"/>
        <v>0.99999799253458377</v>
      </c>
      <c r="DI877" s="93">
        <f t="shared" si="262"/>
        <v>0.99851152027694057</v>
      </c>
      <c r="DJ877" s="3">
        <f t="shared" si="263"/>
        <v>0.99853662078497862</v>
      </c>
      <c r="DL877" s="90">
        <f t="shared" si="272"/>
        <v>0</v>
      </c>
      <c r="DM877" s="91">
        <f t="shared" si="270"/>
        <v>0</v>
      </c>
      <c r="DN877" s="89">
        <f>SUM(DM$9:DM877)*RLR</f>
        <v>120</v>
      </c>
      <c r="DO877" s="90">
        <f>DN877-SUM(DP$9:DP877)</f>
        <v>0.17560550580256518</v>
      </c>
      <c r="DP877" s="89">
        <f t="shared" si="271"/>
        <v>1.3269937466188608E-3</v>
      </c>
      <c r="DQ877" s="90">
        <f>SUM(DP$9:DP877)*RRF</f>
        <v>83.877076145938204</v>
      </c>
      <c r="DS877" s="2">
        <f t="shared" si="264"/>
        <v>1.5</v>
      </c>
      <c r="DT877" s="2">
        <f t="shared" si="265"/>
        <v>0.75</v>
      </c>
    </row>
    <row r="878" spans="90:124" x14ac:dyDescent="0.25">
      <c r="CL878" s="14">
        <f t="shared" si="266"/>
        <v>8.69</v>
      </c>
      <c r="CM878" s="59">
        <f>IF('Baseline model'!$B$4="AY",0,IFERROR(P*INDEX('UWYr writing pattern'!$C$4:$C$18,MATCH('Baseline model'!$CL878,'UWYr writing pattern'!$A$4:$A$18,0)) / 25,CM877))</f>
        <v>0</v>
      </c>
      <c r="CN878" s="36">
        <f t="shared" si="267"/>
        <v>1.977353433868879E-4</v>
      </c>
      <c r="CP878" s="34">
        <f t="shared" si="268"/>
        <v>3.0111981226429626E-6</v>
      </c>
      <c r="CQ878" s="31">
        <f>SUM($CP$9:CP878)*RLR</f>
        <v>119.9997627175878</v>
      </c>
      <c r="CR878" s="32"/>
      <c r="CS878" s="36">
        <f>CQ878-SUM($CU$9:CU878)</f>
        <v>0.34548803722621813</v>
      </c>
      <c r="CU878" s="31">
        <f t="shared" si="269"/>
        <v>2.6107135298877536E-3</v>
      </c>
      <c r="CV878" s="36">
        <f>SUM($CU$9:CU878)*RRF</f>
        <v>83.757992276253106</v>
      </c>
      <c r="CW878" s="33"/>
      <c r="CX878" s="36">
        <f t="shared" si="254"/>
        <v>84.103480313479324</v>
      </c>
      <c r="CY878" s="33"/>
      <c r="CZ878" s="31">
        <f t="shared" si="255"/>
        <v>1.6609768844498581E-4</v>
      </c>
      <c r="DA878" s="31">
        <f t="shared" si="256"/>
        <v>0.24184162605835266</v>
      </c>
      <c r="DB878" s="31">
        <f t="shared" si="257"/>
        <v>0.24200772374679766</v>
      </c>
      <c r="DC878" s="31">
        <f t="shared" si="258"/>
        <v>-0.10348031347932363</v>
      </c>
      <c r="DD878" s="31"/>
      <c r="DE878" s="33">
        <f t="shared" si="259"/>
        <v>0.99711895566967979</v>
      </c>
      <c r="DF878" s="33">
        <f t="shared" si="260"/>
        <v>1.0012319084938015</v>
      </c>
      <c r="DG878" s="3"/>
      <c r="DH878" s="33">
        <f t="shared" si="261"/>
        <v>0.99999802264656501</v>
      </c>
      <c r="DI878" s="93">
        <f t="shared" si="262"/>
        <v>0.99852264211583408</v>
      </c>
      <c r="DJ878" s="3">
        <f t="shared" si="263"/>
        <v>0.99854759612909116</v>
      </c>
      <c r="DL878" s="90">
        <f t="shared" si="272"/>
        <v>0</v>
      </c>
      <c r="DM878" s="91">
        <f t="shared" si="270"/>
        <v>0</v>
      </c>
      <c r="DN878" s="89">
        <f>SUM(DM$9:DM878)*RLR</f>
        <v>120</v>
      </c>
      <c r="DO878" s="90">
        <f>DN878-SUM(DP$9:DP878)</f>
        <v>0.174288464509047</v>
      </c>
      <c r="DP878" s="89">
        <f t="shared" si="271"/>
        <v>1.3170412935192388E-3</v>
      </c>
      <c r="DQ878" s="90">
        <f>SUM(DP$9:DP878)*RRF</f>
        <v>83.87799807484366</v>
      </c>
      <c r="DS878" s="2">
        <f t="shared" si="264"/>
        <v>1.5</v>
      </c>
      <c r="DT878" s="2">
        <f t="shared" si="265"/>
        <v>0.75</v>
      </c>
    </row>
    <row r="879" spans="90:124" x14ac:dyDescent="0.25">
      <c r="CL879" s="14">
        <f t="shared" si="266"/>
        <v>8.6999999999999993</v>
      </c>
      <c r="CM879" s="59">
        <f>IF('Baseline model'!$B$4="AY",0,IFERROR(P*INDEX('UWYr writing pattern'!$C$4:$C$18,MATCH('Baseline model'!$CL879,'UWYr writing pattern'!$A$4:$A$18,0)) / 25,CM878))</f>
        <v>0</v>
      </c>
      <c r="CN879" s="36">
        <f t="shared" si="267"/>
        <v>1.9476931323608458E-4</v>
      </c>
      <c r="CP879" s="34">
        <f t="shared" si="268"/>
        <v>2.9660301508033184E-6</v>
      </c>
      <c r="CQ879" s="31">
        <f>SUM($CP$9:CP879)*RLR</f>
        <v>119.99976627682399</v>
      </c>
      <c r="CR879" s="32"/>
      <c r="CS879" s="36">
        <f>CQ879-SUM($CU$9:CU879)</f>
        <v>0.3429004361832142</v>
      </c>
      <c r="CU879" s="31">
        <f t="shared" si="269"/>
        <v>2.5911602791966362E-3</v>
      </c>
      <c r="CV879" s="36">
        <f>SUM($CU$9:CU879)*RRF</f>
        <v>83.759806088448542</v>
      </c>
      <c r="CW879" s="33"/>
      <c r="CX879" s="36">
        <f t="shared" si="254"/>
        <v>84.102706524631756</v>
      </c>
      <c r="CY879" s="33"/>
      <c r="CZ879" s="31">
        <f t="shared" si="255"/>
        <v>1.6360622311831102E-4</v>
      </c>
      <c r="DA879" s="31">
        <f t="shared" si="256"/>
        <v>0.24003030532824993</v>
      </c>
      <c r="DB879" s="31">
        <f t="shared" si="257"/>
        <v>0.24019391155136824</v>
      </c>
      <c r="DC879" s="31">
        <f t="shared" si="258"/>
        <v>-0.10270652463175622</v>
      </c>
      <c r="DD879" s="31"/>
      <c r="DE879" s="33">
        <f t="shared" si="259"/>
        <v>0.99714054867200641</v>
      </c>
      <c r="DF879" s="33">
        <f t="shared" si="260"/>
        <v>1.0012226967218065</v>
      </c>
      <c r="DG879" s="3"/>
      <c r="DH879" s="33">
        <f t="shared" si="261"/>
        <v>0.99999805230686656</v>
      </c>
      <c r="DI879" s="93">
        <f t="shared" si="262"/>
        <v>0.99853368085295713</v>
      </c>
      <c r="DJ879" s="3">
        <f t="shared" si="263"/>
        <v>0.99855848915812306</v>
      </c>
      <c r="DL879" s="90">
        <f t="shared" si="272"/>
        <v>0</v>
      </c>
      <c r="DM879" s="91">
        <f t="shared" si="270"/>
        <v>0</v>
      </c>
      <c r="DN879" s="89">
        <f>SUM(DM$9:DM879)*RLR</f>
        <v>120</v>
      </c>
      <c r="DO879" s="90">
        <f>DN879-SUM(DP$9:DP879)</f>
        <v>0.17298130102523146</v>
      </c>
      <c r="DP879" s="89">
        <f t="shared" si="271"/>
        <v>1.3071634838178526E-3</v>
      </c>
      <c r="DQ879" s="90">
        <f>SUM(DP$9:DP879)*RRF</f>
        <v>83.878913089282335</v>
      </c>
      <c r="DS879" s="2">
        <f t="shared" si="264"/>
        <v>1.5</v>
      </c>
      <c r="DT879" s="2">
        <f t="shared" si="265"/>
        <v>0.75</v>
      </c>
    </row>
    <row r="880" spans="90:124" x14ac:dyDescent="0.25">
      <c r="CL880" s="14">
        <f t="shared" si="266"/>
        <v>8.7100000000000009</v>
      </c>
      <c r="CM880" s="59">
        <f>IF('Baseline model'!$B$4="AY",0,IFERROR(P*INDEX('UWYr writing pattern'!$C$4:$C$18,MATCH('Baseline model'!$CL880,'UWYr writing pattern'!$A$4:$A$18,0)) / 25,CM879))</f>
        <v>0</v>
      </c>
      <c r="CN880" s="36">
        <f t="shared" si="267"/>
        <v>1.918477735375433E-4</v>
      </c>
      <c r="CP880" s="34">
        <f t="shared" si="268"/>
        <v>2.921539698541269E-6</v>
      </c>
      <c r="CQ880" s="31">
        <f>SUM($CP$9:CP880)*RLR</f>
        <v>119.99976978267163</v>
      </c>
      <c r="CR880" s="32"/>
      <c r="CS880" s="36">
        <f>CQ880-SUM($CU$9:CU880)</f>
        <v>0.3403321887594899</v>
      </c>
      <c r="CU880" s="31">
        <f t="shared" si="269"/>
        <v>2.5717532713741063E-3</v>
      </c>
      <c r="CV880" s="36">
        <f>SUM($CU$9:CU880)*RRF</f>
        <v>83.76160631573849</v>
      </c>
      <c r="CW880" s="33"/>
      <c r="CX880" s="36">
        <f t="shared" si="254"/>
        <v>84.10193850449798</v>
      </c>
      <c r="CY880" s="33"/>
      <c r="CZ880" s="31">
        <f t="shared" si="255"/>
        <v>1.6115212977153636E-4</v>
      </c>
      <c r="DA880" s="31">
        <f t="shared" si="256"/>
        <v>0.23823253213164292</v>
      </c>
      <c r="DB880" s="31">
        <f t="shared" si="257"/>
        <v>0.23839368426141444</v>
      </c>
      <c r="DC880" s="31">
        <f t="shared" si="258"/>
        <v>-0.10193850449797992</v>
      </c>
      <c r="DD880" s="31"/>
      <c r="DE880" s="33">
        <f t="shared" si="259"/>
        <v>0.9971619799492677</v>
      </c>
      <c r="DF880" s="33">
        <f t="shared" si="260"/>
        <v>1.001213553624976</v>
      </c>
      <c r="DG880" s="3"/>
      <c r="DH880" s="33">
        <f t="shared" si="261"/>
        <v>0.99999808152226366</v>
      </c>
      <c r="DI880" s="93">
        <f t="shared" si="262"/>
        <v>0.99854463710924146</v>
      </c>
      <c r="DJ880" s="3">
        <f t="shared" si="263"/>
        <v>0.99856930048943704</v>
      </c>
      <c r="DL880" s="90">
        <f t="shared" si="272"/>
        <v>0</v>
      </c>
      <c r="DM880" s="91">
        <f t="shared" si="270"/>
        <v>0</v>
      </c>
      <c r="DN880" s="89">
        <f>SUM(DM$9:DM880)*RLR</f>
        <v>120</v>
      </c>
      <c r="DO880" s="90">
        <f>DN880-SUM(DP$9:DP880)</f>
        <v>0.17168394126754549</v>
      </c>
      <c r="DP880" s="89">
        <f t="shared" si="271"/>
        <v>1.2973597576892359E-3</v>
      </c>
      <c r="DQ880" s="90">
        <f>SUM(DP$9:DP880)*RRF</f>
        <v>83.879821241112708</v>
      </c>
      <c r="DS880" s="2">
        <f t="shared" si="264"/>
        <v>1.5</v>
      </c>
      <c r="DT880" s="2">
        <f t="shared" si="265"/>
        <v>0.75</v>
      </c>
    </row>
    <row r="881" spans="90:124" x14ac:dyDescent="0.25">
      <c r="CL881" s="14">
        <f t="shared" si="266"/>
        <v>8.7200000000000006</v>
      </c>
      <c r="CM881" s="59">
        <f>IF('Baseline model'!$B$4="AY",0,IFERROR(P*INDEX('UWYr writing pattern'!$C$4:$C$18,MATCH('Baseline model'!$CL881,'UWYr writing pattern'!$A$4:$A$18,0)) / 25,CM880))</f>
        <v>0</v>
      </c>
      <c r="CN881" s="36">
        <f t="shared" si="267"/>
        <v>1.8897005693448016E-4</v>
      </c>
      <c r="CP881" s="34">
        <f t="shared" si="268"/>
        <v>2.8777166030631499E-6</v>
      </c>
      <c r="CQ881" s="31">
        <f>SUM($CP$9:CP881)*RLR</f>
        <v>119.99977323593154</v>
      </c>
      <c r="CR881" s="32"/>
      <c r="CS881" s="36">
        <f>CQ881-SUM($CU$9:CU881)</f>
        <v>0.33778315060369835</v>
      </c>
      <c r="CU881" s="31">
        <f t="shared" si="269"/>
        <v>2.5524914156961741E-3</v>
      </c>
      <c r="CV881" s="36">
        <f>SUM($CU$9:CU881)*RRF</f>
        <v>83.763393059729481</v>
      </c>
      <c r="CW881" s="33"/>
      <c r="CX881" s="36">
        <f t="shared" si="254"/>
        <v>84.101176210333179</v>
      </c>
      <c r="CY881" s="33"/>
      <c r="CZ881" s="31">
        <f t="shared" si="255"/>
        <v>1.5873484782496331E-4</v>
      </c>
      <c r="DA881" s="31">
        <f t="shared" si="256"/>
        <v>0.23644820542258882</v>
      </c>
      <c r="DB881" s="31">
        <f t="shared" si="257"/>
        <v>0.23660694027041379</v>
      </c>
      <c r="DC881" s="31">
        <f t="shared" si="258"/>
        <v>-0.10117621033317903</v>
      </c>
      <c r="DD881" s="31"/>
      <c r="DE881" s="33">
        <f t="shared" si="259"/>
        <v>0.99718325071106528</v>
      </c>
      <c r="DF881" s="33">
        <f t="shared" si="260"/>
        <v>1.0012044786944425</v>
      </c>
      <c r="DG881" s="3"/>
      <c r="DH881" s="33">
        <f t="shared" si="261"/>
        <v>0.99999811029942953</v>
      </c>
      <c r="DI881" s="93">
        <f t="shared" si="262"/>
        <v>0.99855551150097943</v>
      </c>
      <c r="DJ881" s="3">
        <f t="shared" si="263"/>
        <v>0.9985800307357664</v>
      </c>
      <c r="DL881" s="90">
        <f t="shared" si="272"/>
        <v>0</v>
      </c>
      <c r="DM881" s="91">
        <f t="shared" si="270"/>
        <v>0</v>
      </c>
      <c r="DN881" s="89">
        <f>SUM(DM$9:DM881)*RLR</f>
        <v>120</v>
      </c>
      <c r="DO881" s="90">
        <f>DN881-SUM(DP$9:DP881)</f>
        <v>0.17039631170803204</v>
      </c>
      <c r="DP881" s="89">
        <f t="shared" si="271"/>
        <v>1.2876295595065912E-3</v>
      </c>
      <c r="DQ881" s="90">
        <f>SUM(DP$9:DP881)*RRF</f>
        <v>83.880722581804378</v>
      </c>
      <c r="DS881" s="2">
        <f t="shared" si="264"/>
        <v>1.5</v>
      </c>
      <c r="DT881" s="2">
        <f t="shared" si="265"/>
        <v>0.75</v>
      </c>
    </row>
    <row r="882" spans="90:124" x14ac:dyDescent="0.25">
      <c r="CL882" s="14">
        <f t="shared" si="266"/>
        <v>8.73</v>
      </c>
      <c r="CM882" s="59">
        <f>IF('Baseline model'!$B$4="AY",0,IFERROR(P*INDEX('UWYr writing pattern'!$C$4:$C$18,MATCH('Baseline model'!$CL882,'UWYr writing pattern'!$A$4:$A$18,0)) / 25,CM881))</f>
        <v>0</v>
      </c>
      <c r="CN882" s="36">
        <f t="shared" si="267"/>
        <v>1.8613550608046297E-4</v>
      </c>
      <c r="CP882" s="34">
        <f t="shared" si="268"/>
        <v>2.8345508540172026E-6</v>
      </c>
      <c r="CQ882" s="31">
        <f>SUM($CP$9:CP882)*RLR</f>
        <v>119.99977663739257</v>
      </c>
      <c r="CR882" s="32"/>
      <c r="CS882" s="36">
        <f>CQ882-SUM($CU$9:CU882)</f>
        <v>0.33525317843519531</v>
      </c>
      <c r="CU882" s="31">
        <f t="shared" si="269"/>
        <v>2.5333736295277375E-3</v>
      </c>
      <c r="CV882" s="36">
        <f>SUM($CU$9:CU882)*RRF</f>
        <v>83.765166421270152</v>
      </c>
      <c r="CW882" s="33"/>
      <c r="CX882" s="36">
        <f t="shared" si="254"/>
        <v>84.100419599705347</v>
      </c>
      <c r="CY882" s="33"/>
      <c r="CZ882" s="31">
        <f t="shared" si="255"/>
        <v>1.5635382510758889E-4</v>
      </c>
      <c r="DA882" s="31">
        <f t="shared" si="256"/>
        <v>0.23467722490463669</v>
      </c>
      <c r="DB882" s="31">
        <f t="shared" si="257"/>
        <v>0.23483357872974428</v>
      </c>
      <c r="DC882" s="31">
        <f t="shared" si="258"/>
        <v>-0.1004195997053472</v>
      </c>
      <c r="DD882" s="31"/>
      <c r="DE882" s="33">
        <f t="shared" si="259"/>
        <v>0.99720436215797803</v>
      </c>
      <c r="DF882" s="33">
        <f t="shared" si="260"/>
        <v>1.0011954714250637</v>
      </c>
      <c r="DG882" s="3"/>
      <c r="DH882" s="33">
        <f t="shared" si="261"/>
        <v>0.99999813864493814</v>
      </c>
      <c r="DI882" s="93">
        <f t="shared" si="262"/>
        <v>0.99856630463985852</v>
      </c>
      <c r="DJ882" s="3">
        <f t="shared" si="263"/>
        <v>0.99859068050524813</v>
      </c>
      <c r="DL882" s="90">
        <f t="shared" si="272"/>
        <v>0</v>
      </c>
      <c r="DM882" s="91">
        <f t="shared" si="270"/>
        <v>0</v>
      </c>
      <c r="DN882" s="89">
        <f>SUM(DM$9:DM882)*RLR</f>
        <v>120</v>
      </c>
      <c r="DO882" s="90">
        <f>DN882-SUM(DP$9:DP882)</f>
        <v>0.1691183393702147</v>
      </c>
      <c r="DP882" s="89">
        <f t="shared" si="271"/>
        <v>1.2779723378102403E-3</v>
      </c>
      <c r="DQ882" s="90">
        <f>SUM(DP$9:DP882)*RRF</f>
        <v>83.881617162440847</v>
      </c>
      <c r="DS882" s="2">
        <f t="shared" si="264"/>
        <v>1.5</v>
      </c>
      <c r="DT882" s="2">
        <f t="shared" si="265"/>
        <v>0.75</v>
      </c>
    </row>
    <row r="883" spans="90:124" x14ac:dyDescent="0.25">
      <c r="CL883" s="14">
        <f t="shared" si="266"/>
        <v>8.74</v>
      </c>
      <c r="CM883" s="59">
        <f>IF('Baseline model'!$B$4="AY",0,IFERROR(P*INDEX('UWYr writing pattern'!$C$4:$C$18,MATCH('Baseline model'!$CL883,'UWYr writing pattern'!$A$4:$A$18,0)) / 25,CM882))</f>
        <v>0</v>
      </c>
      <c r="CN883" s="36">
        <f t="shared" si="267"/>
        <v>1.8334347348925603E-4</v>
      </c>
      <c r="CP883" s="34">
        <f t="shared" si="268"/>
        <v>2.7920325912069448E-6</v>
      </c>
      <c r="CQ883" s="31">
        <f>SUM($CP$9:CP883)*RLR</f>
        <v>119.99977998783169</v>
      </c>
      <c r="CR883" s="32"/>
      <c r="CS883" s="36">
        <f>CQ883-SUM($CU$9:CU883)</f>
        <v>0.33274213003605269</v>
      </c>
      <c r="CU883" s="31">
        <f t="shared" si="269"/>
        <v>2.5143988382639649E-3</v>
      </c>
      <c r="CV883" s="36">
        <f>SUM($CU$9:CU883)*RRF</f>
        <v>83.766926500456933</v>
      </c>
      <c r="CW883" s="33"/>
      <c r="CX883" s="36">
        <f t="shared" si="254"/>
        <v>84.099668630492985</v>
      </c>
      <c r="CY883" s="33"/>
      <c r="CZ883" s="31">
        <f t="shared" si="255"/>
        <v>1.5400851773097506E-4</v>
      </c>
      <c r="DA883" s="31">
        <f t="shared" si="256"/>
        <v>0.23291949102523687</v>
      </c>
      <c r="DB883" s="31">
        <f t="shared" si="257"/>
        <v>0.23307349954296785</v>
      </c>
      <c r="DC883" s="31">
        <f t="shared" si="258"/>
        <v>-9.9668630492985244E-2</v>
      </c>
      <c r="DD883" s="31"/>
      <c r="DE883" s="33">
        <f t="shared" si="259"/>
        <v>0.99722531548163018</v>
      </c>
      <c r="DF883" s="33">
        <f t="shared" si="260"/>
        <v>1.0011865313153927</v>
      </c>
      <c r="DG883" s="3"/>
      <c r="DH883" s="33">
        <f t="shared" si="261"/>
        <v>0.99999816656526408</v>
      </c>
      <c r="DI883" s="93">
        <f t="shared" si="262"/>
        <v>0.99857701713299551</v>
      </c>
      <c r="DJ883" s="3">
        <f t="shared" si="263"/>
        <v>0.99860125040145875</v>
      </c>
      <c r="DL883" s="90">
        <f t="shared" si="272"/>
        <v>0</v>
      </c>
      <c r="DM883" s="91">
        <f t="shared" si="270"/>
        <v>0</v>
      </c>
      <c r="DN883" s="89">
        <f>SUM(DM$9:DM883)*RLR</f>
        <v>120</v>
      </c>
      <c r="DO883" s="90">
        <f>DN883-SUM(DP$9:DP883)</f>
        <v>0.1678499518249339</v>
      </c>
      <c r="DP883" s="89">
        <f t="shared" si="271"/>
        <v>1.2683875452766103E-3</v>
      </c>
      <c r="DQ883" s="90">
        <f>SUM(DP$9:DP883)*RRF</f>
        <v>83.882505033722538</v>
      </c>
      <c r="DS883" s="2">
        <f t="shared" si="264"/>
        <v>1.5</v>
      </c>
      <c r="DT883" s="2">
        <f t="shared" si="265"/>
        <v>0.75</v>
      </c>
    </row>
    <row r="884" spans="90:124" x14ac:dyDescent="0.25">
      <c r="CL884" s="14">
        <f t="shared" si="266"/>
        <v>8.75</v>
      </c>
      <c r="CM884" s="59">
        <f>IF('Baseline model'!$B$4="AY",0,IFERROR(P*INDEX('UWYr writing pattern'!$C$4:$C$18,MATCH('Baseline model'!$CL884,'UWYr writing pattern'!$A$4:$A$18,0)) / 25,CM883))</f>
        <v>0</v>
      </c>
      <c r="CN884" s="36">
        <f t="shared" si="267"/>
        <v>1.8059332138691718E-4</v>
      </c>
      <c r="CP884" s="34">
        <f t="shared" si="268"/>
        <v>2.7501521023388403E-6</v>
      </c>
      <c r="CQ884" s="31">
        <f>SUM($CP$9:CP884)*RLR</f>
        <v>119.99978328801421</v>
      </c>
      <c r="CR884" s="32"/>
      <c r="CS884" s="36">
        <f>CQ884-SUM($CU$9:CU884)</f>
        <v>0.3302498642433136</v>
      </c>
      <c r="CU884" s="31">
        <f t="shared" si="269"/>
        <v>2.4955659752703952E-3</v>
      </c>
      <c r="CV884" s="36">
        <f>SUM($CU$9:CU884)*RRF</f>
        <v>83.768673396639628</v>
      </c>
      <c r="CW884" s="33"/>
      <c r="CX884" s="36">
        <f t="shared" si="254"/>
        <v>84.098923260882941</v>
      </c>
      <c r="CY884" s="33"/>
      <c r="CZ884" s="31">
        <f t="shared" si="255"/>
        <v>1.5169838996501042E-4</v>
      </c>
      <c r="DA884" s="31">
        <f t="shared" si="256"/>
        <v>0.23117490497031951</v>
      </c>
      <c r="DB884" s="31">
        <f t="shared" si="257"/>
        <v>0.23132660336028452</v>
      </c>
      <c r="DC884" s="31">
        <f t="shared" si="258"/>
        <v>-9.8923260882941122E-2</v>
      </c>
      <c r="DD884" s="31"/>
      <c r="DE884" s="33">
        <f t="shared" si="259"/>
        <v>0.99724611186475742</v>
      </c>
      <c r="DF884" s="33">
        <f t="shared" si="260"/>
        <v>1.0011776578676541</v>
      </c>
      <c r="DG884" s="3"/>
      <c r="DH884" s="33">
        <f t="shared" si="261"/>
        <v>0.99999819406678514</v>
      </c>
      <c r="DI884" s="93">
        <f t="shared" si="262"/>
        <v>0.99858764958297108</v>
      </c>
      <c r="DJ884" s="3">
        <f t="shared" si="263"/>
        <v>0.99861174102344796</v>
      </c>
      <c r="DL884" s="90">
        <f t="shared" si="272"/>
        <v>0</v>
      </c>
      <c r="DM884" s="91">
        <f t="shared" si="270"/>
        <v>0</v>
      </c>
      <c r="DN884" s="89">
        <f>SUM(DM$9:DM884)*RLR</f>
        <v>120</v>
      </c>
      <c r="DO884" s="90">
        <f>DN884-SUM(DP$9:DP884)</f>
        <v>0.16659107718624</v>
      </c>
      <c r="DP884" s="89">
        <f t="shared" si="271"/>
        <v>1.2588746386870042E-3</v>
      </c>
      <c r="DQ884" s="90">
        <f>SUM(DP$9:DP884)*RRF</f>
        <v>83.883386245969632</v>
      </c>
      <c r="DS884" s="2">
        <f t="shared" si="264"/>
        <v>1.5</v>
      </c>
      <c r="DT884" s="2">
        <f t="shared" si="265"/>
        <v>0.75</v>
      </c>
    </row>
    <row r="885" spans="90:124" x14ac:dyDescent="0.25">
      <c r="CL885" s="14">
        <f t="shared" si="266"/>
        <v>8.76</v>
      </c>
      <c r="CM885" s="59">
        <f>IF('Baseline model'!$B$4="AY",0,IFERROR(P*INDEX('UWYr writing pattern'!$C$4:$C$18,MATCH('Baseline model'!$CL885,'UWYr writing pattern'!$A$4:$A$18,0)) / 25,CM884))</f>
        <v>0</v>
      </c>
      <c r="CN885" s="36">
        <f t="shared" si="267"/>
        <v>1.7788442156611343E-4</v>
      </c>
      <c r="CP885" s="34">
        <f t="shared" si="268"/>
        <v>2.7088998208037574E-6</v>
      </c>
      <c r="CQ885" s="31">
        <f>SUM($CP$9:CP885)*RLR</f>
        <v>119.99978653869398</v>
      </c>
      <c r="CR885" s="32"/>
      <c r="CS885" s="36">
        <f>CQ885-SUM($CU$9:CU885)</f>
        <v>0.32777624094126168</v>
      </c>
      <c r="CU885" s="31">
        <f t="shared" si="269"/>
        <v>2.476873981824852E-3</v>
      </c>
      <c r="CV885" s="36">
        <f>SUM($CU$9:CU885)*RRF</f>
        <v>83.770407208426903</v>
      </c>
      <c r="CW885" s="33"/>
      <c r="CX885" s="36">
        <f t="shared" si="254"/>
        <v>84.098183449368165</v>
      </c>
      <c r="CY885" s="33"/>
      <c r="CZ885" s="31">
        <f t="shared" si="255"/>
        <v>1.4942291411553527E-4</v>
      </c>
      <c r="DA885" s="31">
        <f t="shared" si="256"/>
        <v>0.22944336865888315</v>
      </c>
      <c r="DB885" s="31">
        <f t="shared" si="257"/>
        <v>0.22959279157299869</v>
      </c>
      <c r="DC885" s="31">
        <f t="shared" si="258"/>
        <v>-9.8183449368164588E-2</v>
      </c>
      <c r="DD885" s="31"/>
      <c r="DE885" s="33">
        <f t="shared" si="259"/>
        <v>0.99726675248127261</v>
      </c>
      <c r="DF885" s="33">
        <f t="shared" si="260"/>
        <v>1.0011688505877163</v>
      </c>
      <c r="DG885" s="3"/>
      <c r="DH885" s="33">
        <f t="shared" si="261"/>
        <v>0.99999822115578318</v>
      </c>
      <c r="DI885" s="93">
        <f t="shared" si="262"/>
        <v>0.99859820258786336</v>
      </c>
      <c r="DJ885" s="3">
        <f t="shared" si="263"/>
        <v>0.99862215296577206</v>
      </c>
      <c r="DL885" s="90">
        <f t="shared" si="272"/>
        <v>0</v>
      </c>
      <c r="DM885" s="91">
        <f t="shared" si="270"/>
        <v>0</v>
      </c>
      <c r="DN885" s="89">
        <f>SUM(DM$9:DM885)*RLR</f>
        <v>120</v>
      </c>
      <c r="DO885" s="90">
        <f>DN885-SUM(DP$9:DP885)</f>
        <v>0.1653416441073432</v>
      </c>
      <c r="DP885" s="89">
        <f t="shared" si="271"/>
        <v>1.2494330788968E-3</v>
      </c>
      <c r="DQ885" s="90">
        <f>SUM(DP$9:DP885)*RRF</f>
        <v>83.884260849124857</v>
      </c>
      <c r="DS885" s="2">
        <f t="shared" si="264"/>
        <v>1.5</v>
      </c>
      <c r="DT885" s="2">
        <f t="shared" si="265"/>
        <v>0.75</v>
      </c>
    </row>
    <row r="886" spans="90:124" x14ac:dyDescent="0.25">
      <c r="CL886" s="14">
        <f t="shared" si="266"/>
        <v>8.77</v>
      </c>
      <c r="CM886" s="59">
        <f>IF('Baseline model'!$B$4="AY",0,IFERROR(P*INDEX('UWYr writing pattern'!$C$4:$C$18,MATCH('Baseline model'!$CL886,'UWYr writing pattern'!$A$4:$A$18,0)) / 25,CM885))</f>
        <v>0</v>
      </c>
      <c r="CN886" s="36">
        <f t="shared" si="267"/>
        <v>1.7521615524262172E-4</v>
      </c>
      <c r="CP886" s="34">
        <f t="shared" si="268"/>
        <v>2.6682663234917016E-6</v>
      </c>
      <c r="CQ886" s="31">
        <f>SUM($CP$9:CP886)*RLR</f>
        <v>119.99978974061356</v>
      </c>
      <c r="CR886" s="32"/>
      <c r="CS886" s="36">
        <f>CQ886-SUM($CU$9:CU886)</f>
        <v>0.32532112105378985</v>
      </c>
      <c r="CU886" s="31">
        <f t="shared" si="269"/>
        <v>2.4583218070594625E-3</v>
      </c>
      <c r="CV886" s="36">
        <f>SUM($CU$9:CU886)*RRF</f>
        <v>83.772128033691843</v>
      </c>
      <c r="CW886" s="33"/>
      <c r="CX886" s="36">
        <f t="shared" si="254"/>
        <v>84.097449154745632</v>
      </c>
      <c r="CY886" s="33"/>
      <c r="CZ886" s="31">
        <f t="shared" si="255"/>
        <v>1.4718157040380223E-4</v>
      </c>
      <c r="DA886" s="31">
        <f t="shared" si="256"/>
        <v>0.22772478473765287</v>
      </c>
      <c r="DB886" s="31">
        <f t="shared" si="257"/>
        <v>0.22787196630805667</v>
      </c>
      <c r="DC886" s="31">
        <f t="shared" si="258"/>
        <v>-9.7449154745632427E-2</v>
      </c>
      <c r="DD886" s="31"/>
      <c r="DE886" s="33">
        <f t="shared" si="259"/>
        <v>0.9972872384963315</v>
      </c>
      <c r="DF886" s="33">
        <f t="shared" si="260"/>
        <v>1.001160108985067</v>
      </c>
      <c r="DG886" s="3"/>
      <c r="DH886" s="33">
        <f t="shared" si="261"/>
        <v>0.99999824783844637</v>
      </c>
      <c r="DI886" s="93">
        <f t="shared" si="262"/>
        <v>0.99860867674128151</v>
      </c>
      <c r="DJ886" s="3">
        <f t="shared" si="263"/>
        <v>0.9986324868185289</v>
      </c>
      <c r="DL886" s="90">
        <f t="shared" si="272"/>
        <v>0</v>
      </c>
      <c r="DM886" s="91">
        <f t="shared" si="270"/>
        <v>0</v>
      </c>
      <c r="DN886" s="89">
        <f>SUM(DM$9:DM886)*RLR</f>
        <v>120</v>
      </c>
      <c r="DO886" s="90">
        <f>DN886-SUM(DP$9:DP886)</f>
        <v>0.164101581776535</v>
      </c>
      <c r="DP886" s="89">
        <f t="shared" si="271"/>
        <v>1.240062330805074E-3</v>
      </c>
      <c r="DQ886" s="90">
        <f>SUM(DP$9:DP886)*RRF</f>
        <v>83.885128892756427</v>
      </c>
      <c r="DS886" s="2">
        <f t="shared" si="264"/>
        <v>1.5</v>
      </c>
      <c r="DT886" s="2">
        <f t="shared" si="265"/>
        <v>0.75</v>
      </c>
    </row>
    <row r="887" spans="90:124" x14ac:dyDescent="0.25">
      <c r="CL887" s="14">
        <f t="shared" si="266"/>
        <v>8.7799999999999994</v>
      </c>
      <c r="CM887" s="59">
        <f>IF('Baseline model'!$B$4="AY",0,IFERROR(P*INDEX('UWYr writing pattern'!$C$4:$C$18,MATCH('Baseline model'!$CL887,'UWYr writing pattern'!$A$4:$A$18,0)) / 25,CM886))</f>
        <v>0</v>
      </c>
      <c r="CN887" s="36">
        <f t="shared" si="267"/>
        <v>1.725879129139824E-4</v>
      </c>
      <c r="CP887" s="34">
        <f t="shared" si="268"/>
        <v>2.628242328639326E-6</v>
      </c>
      <c r="CQ887" s="31">
        <f>SUM($CP$9:CP887)*RLR</f>
        <v>119.99979289450437</v>
      </c>
      <c r="CR887" s="32"/>
      <c r="CS887" s="36">
        <f>CQ887-SUM($CU$9:CU887)</f>
        <v>0.32288436653668384</v>
      </c>
      <c r="CU887" s="31">
        <f t="shared" si="269"/>
        <v>2.4399084079034239E-3</v>
      </c>
      <c r="CV887" s="36">
        <f>SUM($CU$9:CU887)*RRF</f>
        <v>83.773835969577377</v>
      </c>
      <c r="CW887" s="33"/>
      <c r="CX887" s="36">
        <f t="shared" si="254"/>
        <v>84.096720336114061</v>
      </c>
      <c r="CY887" s="33"/>
      <c r="CZ887" s="31">
        <f t="shared" si="255"/>
        <v>1.449738468477452E-4</v>
      </c>
      <c r="DA887" s="31">
        <f t="shared" si="256"/>
        <v>0.22601905657567867</v>
      </c>
      <c r="DB887" s="31">
        <f t="shared" si="257"/>
        <v>0.22616403042252642</v>
      </c>
      <c r="DC887" s="31">
        <f t="shared" si="258"/>
        <v>-9.6720336114060501E-2</v>
      </c>
      <c r="DD887" s="31"/>
      <c r="DE887" s="33">
        <f t="shared" si="259"/>
        <v>0.99730757106639734</v>
      </c>
      <c r="DF887" s="33">
        <f t="shared" si="260"/>
        <v>1.0011514325727864</v>
      </c>
      <c r="DG887" s="3"/>
      <c r="DH887" s="33">
        <f t="shared" si="261"/>
        <v>0.99999827412086972</v>
      </c>
      <c r="DI887" s="93">
        <f t="shared" si="262"/>
        <v>0.99861907263239946</v>
      </c>
      <c r="DJ887" s="3">
        <f t="shared" si="263"/>
        <v>0.99864274316738977</v>
      </c>
      <c r="DL887" s="90">
        <f t="shared" si="272"/>
        <v>0</v>
      </c>
      <c r="DM887" s="91">
        <f t="shared" si="270"/>
        <v>0</v>
      </c>
      <c r="DN887" s="89">
        <f>SUM(DM$9:DM887)*RLR</f>
        <v>120</v>
      </c>
      <c r="DO887" s="90">
        <f>DN887-SUM(DP$9:DP887)</f>
        <v>0.16287081991320917</v>
      </c>
      <c r="DP887" s="89">
        <f t="shared" si="271"/>
        <v>1.2307618633240125E-3</v>
      </c>
      <c r="DQ887" s="90">
        <f>SUM(DP$9:DP887)*RRF</f>
        <v>83.885990426060744</v>
      </c>
      <c r="DS887" s="2">
        <f t="shared" si="264"/>
        <v>1.5</v>
      </c>
      <c r="DT887" s="2">
        <f t="shared" si="265"/>
        <v>0.75</v>
      </c>
    </row>
    <row r="888" spans="90:124" x14ac:dyDescent="0.25">
      <c r="CL888" s="14">
        <f t="shared" si="266"/>
        <v>8.7899999999999991</v>
      </c>
      <c r="CM888" s="59">
        <f>IF('Baseline model'!$B$4="AY",0,IFERROR(P*INDEX('UWYr writing pattern'!$C$4:$C$18,MATCH('Baseline model'!$CL888,'UWYr writing pattern'!$A$4:$A$18,0)) / 25,CM887))</f>
        <v>0</v>
      </c>
      <c r="CN888" s="36">
        <f t="shared" si="267"/>
        <v>1.6999909422027267E-4</v>
      </c>
      <c r="CP888" s="34">
        <f t="shared" si="268"/>
        <v>2.5888186937097361E-6</v>
      </c>
      <c r="CQ888" s="31">
        <f>SUM($CP$9:CP888)*RLR</f>
        <v>119.99979600108679</v>
      </c>
      <c r="CR888" s="32"/>
      <c r="CS888" s="36">
        <f>CQ888-SUM($CU$9:CU888)</f>
        <v>0.3204658403700904</v>
      </c>
      <c r="CU888" s="31">
        <f t="shared" si="269"/>
        <v>2.4216327490251288E-3</v>
      </c>
      <c r="CV888" s="36">
        <f>SUM($CU$9:CU888)*RRF</f>
        <v>83.775531112501682</v>
      </c>
      <c r="CW888" s="33"/>
      <c r="CX888" s="36">
        <f t="shared" si="254"/>
        <v>84.095996952871772</v>
      </c>
      <c r="CY888" s="33"/>
      <c r="CZ888" s="31">
        <f t="shared" si="255"/>
        <v>1.4279923914502901E-4</v>
      </c>
      <c r="DA888" s="31">
        <f t="shared" si="256"/>
        <v>0.22432608825906328</v>
      </c>
      <c r="DB888" s="31">
        <f t="shared" si="257"/>
        <v>0.22446888749820831</v>
      </c>
      <c r="DC888" s="31">
        <f t="shared" si="258"/>
        <v>-9.5996952871772123E-2</v>
      </c>
      <c r="DD888" s="31"/>
      <c r="DE888" s="33">
        <f t="shared" si="259"/>
        <v>0.99732775133930573</v>
      </c>
      <c r="DF888" s="33">
        <f t="shared" si="260"/>
        <v>1.001142820867521</v>
      </c>
      <c r="DG888" s="3"/>
      <c r="DH888" s="33">
        <f t="shared" si="261"/>
        <v>0.99999830000905665</v>
      </c>
      <c r="DI888" s="93">
        <f t="shared" si="262"/>
        <v>0.9986293908459889</v>
      </c>
      <c r="DJ888" s="3">
        <f t="shared" si="263"/>
        <v>0.99865292259363447</v>
      </c>
      <c r="DL888" s="90">
        <f t="shared" si="272"/>
        <v>0</v>
      </c>
      <c r="DM888" s="91">
        <f t="shared" si="270"/>
        <v>0</v>
      </c>
      <c r="DN888" s="89">
        <f>SUM(DM$9:DM888)*RLR</f>
        <v>120</v>
      </c>
      <c r="DO888" s="90">
        <f>DN888-SUM(DP$9:DP888)</f>
        <v>0.16164928876385432</v>
      </c>
      <c r="DP888" s="89">
        <f t="shared" si="271"/>
        <v>1.2215311493490688E-3</v>
      </c>
      <c r="DQ888" s="90">
        <f>SUM(DP$9:DP888)*RRF</f>
        <v>83.886845497865295</v>
      </c>
      <c r="DS888" s="2">
        <f t="shared" si="264"/>
        <v>1.5</v>
      </c>
      <c r="DT888" s="2">
        <f t="shared" si="265"/>
        <v>0.75</v>
      </c>
    </row>
    <row r="889" spans="90:124" x14ac:dyDescent="0.25">
      <c r="CL889" s="14">
        <f t="shared" si="266"/>
        <v>8.8000000000000007</v>
      </c>
      <c r="CM889" s="59">
        <f>IF('Baseline model'!$B$4="AY",0,IFERROR(P*INDEX('UWYr writing pattern'!$C$4:$C$18,MATCH('Baseline model'!$CL889,'UWYr writing pattern'!$A$4:$A$18,0)) / 25,CM888))</f>
        <v>0</v>
      </c>
      <c r="CN889" s="36">
        <f t="shared" si="267"/>
        <v>1.6744910780696858E-4</v>
      </c>
      <c r="CP889" s="34">
        <f t="shared" si="268"/>
        <v>2.5499864133040902E-6</v>
      </c>
      <c r="CQ889" s="31">
        <f>SUM($CP$9:CP889)*RLR</f>
        <v>119.99979906107049</v>
      </c>
      <c r="CR889" s="32"/>
      <c r="CS889" s="36">
        <f>CQ889-SUM($CU$9:CU889)</f>
        <v>0.31806540655101401</v>
      </c>
      <c r="CU889" s="31">
        <f t="shared" si="269"/>
        <v>2.403493802775678E-3</v>
      </c>
      <c r="CV889" s="36">
        <f>SUM($CU$9:CU889)*RRF</f>
        <v>83.777213558163623</v>
      </c>
      <c r="CW889" s="33"/>
      <c r="CX889" s="36">
        <f t="shared" si="254"/>
        <v>84.095278964714637</v>
      </c>
      <c r="CY889" s="33"/>
      <c r="CZ889" s="31">
        <f t="shared" si="255"/>
        <v>1.406572505578536E-4</v>
      </c>
      <c r="DA889" s="31">
        <f t="shared" si="256"/>
        <v>0.2226457845857098</v>
      </c>
      <c r="DB889" s="31">
        <f t="shared" si="257"/>
        <v>0.22278644183626764</v>
      </c>
      <c r="DC889" s="31">
        <f t="shared" si="258"/>
        <v>-9.5278964714637482E-2</v>
      </c>
      <c r="DD889" s="31"/>
      <c r="DE889" s="33">
        <f t="shared" si="259"/>
        <v>0.99734778045432881</v>
      </c>
      <c r="DF889" s="33">
        <f t="shared" si="260"/>
        <v>1.0011342733894599</v>
      </c>
      <c r="DG889" s="3"/>
      <c r="DH889" s="33">
        <f t="shared" si="261"/>
        <v>0.99999832550892076</v>
      </c>
      <c r="DI889" s="93">
        <f t="shared" si="262"/>
        <v>0.99863963196245209</v>
      </c>
      <c r="DJ889" s="3">
        <f t="shared" si="263"/>
        <v>0.99866302567418208</v>
      </c>
      <c r="DL889" s="90">
        <f t="shared" si="272"/>
        <v>0</v>
      </c>
      <c r="DM889" s="91">
        <f t="shared" si="270"/>
        <v>0</v>
      </c>
      <c r="DN889" s="89">
        <f>SUM(DM$9:DM889)*RLR</f>
        <v>120</v>
      </c>
      <c r="DO889" s="90">
        <f>DN889-SUM(DP$9:DP889)</f>
        <v>0.16043691909813163</v>
      </c>
      <c r="DP889" s="89">
        <f t="shared" si="271"/>
        <v>1.2123696657289074E-3</v>
      </c>
      <c r="DQ889" s="90">
        <f>SUM(DP$9:DP889)*RRF</f>
        <v>83.887694156631298</v>
      </c>
      <c r="DS889" s="2">
        <f t="shared" si="264"/>
        <v>1.5</v>
      </c>
      <c r="DT889" s="2">
        <f t="shared" si="265"/>
        <v>0.75</v>
      </c>
    </row>
    <row r="890" spans="90:124" x14ac:dyDescent="0.25">
      <c r="CL890" s="14">
        <f t="shared" si="266"/>
        <v>8.81</v>
      </c>
      <c r="CM890" s="59">
        <f>IF('Baseline model'!$B$4="AY",0,IFERROR(P*INDEX('UWYr writing pattern'!$C$4:$C$18,MATCH('Baseline model'!$CL890,'UWYr writing pattern'!$A$4:$A$18,0)) / 25,CM889))</f>
        <v>0</v>
      </c>
      <c r="CN890" s="36">
        <f t="shared" si="267"/>
        <v>1.6493737118986407E-4</v>
      </c>
      <c r="CP890" s="34">
        <f t="shared" si="268"/>
        <v>2.5117366171045287E-6</v>
      </c>
      <c r="CQ890" s="31">
        <f>SUM($CP$9:CP890)*RLR</f>
        <v>119.99980207515442</v>
      </c>
      <c r="CR890" s="32"/>
      <c r="CS890" s="36">
        <f>CQ890-SUM($CU$9:CU890)</f>
        <v>0.3156829300858135</v>
      </c>
      <c r="CU890" s="31">
        <f t="shared" si="269"/>
        <v>2.3854905491326049E-3</v>
      </c>
      <c r="CV890" s="36">
        <f>SUM($CU$9:CU890)*RRF</f>
        <v>83.778883401548015</v>
      </c>
      <c r="CW890" s="33"/>
      <c r="CX890" s="36">
        <f t="shared" si="254"/>
        <v>84.094566331633828</v>
      </c>
      <c r="CY890" s="33"/>
      <c r="CZ890" s="31">
        <f t="shared" si="255"/>
        <v>1.385473917994858E-4</v>
      </c>
      <c r="DA890" s="31">
        <f t="shared" si="256"/>
        <v>0.22097805106006943</v>
      </c>
      <c r="DB890" s="31">
        <f t="shared" si="257"/>
        <v>0.22111659845186893</v>
      </c>
      <c r="DC890" s="31">
        <f t="shared" si="258"/>
        <v>-9.4566331633828327E-2</v>
      </c>
      <c r="DD890" s="31"/>
      <c r="DE890" s="33">
        <f t="shared" si="259"/>
        <v>0.99736765954223827</v>
      </c>
      <c r="DF890" s="33">
        <f t="shared" si="260"/>
        <v>1.0011257896623076</v>
      </c>
      <c r="DG890" s="3"/>
      <c r="DH890" s="33">
        <f t="shared" si="261"/>
        <v>0.99999835062628684</v>
      </c>
      <c r="DI890" s="93">
        <f t="shared" si="262"/>
        <v>0.99864979655785446</v>
      </c>
      <c r="DJ890" s="3">
        <f t="shared" si="263"/>
        <v>0.99867305298162579</v>
      </c>
      <c r="DL890" s="90">
        <f t="shared" si="272"/>
        <v>0</v>
      </c>
      <c r="DM890" s="91">
        <f t="shared" si="270"/>
        <v>0</v>
      </c>
      <c r="DN890" s="89">
        <f>SUM(DM$9:DM890)*RLR</f>
        <v>120</v>
      </c>
      <c r="DO890" s="90">
        <f>DN890-SUM(DP$9:DP890)</f>
        <v>0.15923364220489589</v>
      </c>
      <c r="DP890" s="89">
        <f t="shared" si="271"/>
        <v>1.2032768932359872E-3</v>
      </c>
      <c r="DQ890" s="90">
        <f>SUM(DP$9:DP890)*RRF</f>
        <v>83.88853645045657</v>
      </c>
      <c r="DS890" s="2">
        <f t="shared" si="264"/>
        <v>1.5</v>
      </c>
      <c r="DT890" s="2">
        <f t="shared" si="265"/>
        <v>0.75</v>
      </c>
    </row>
    <row r="891" spans="90:124" x14ac:dyDescent="0.25">
      <c r="CL891" s="14">
        <f t="shared" si="266"/>
        <v>8.82</v>
      </c>
      <c r="CM891" s="59">
        <f>IF('Baseline model'!$B$4="AY",0,IFERROR(P*INDEX('UWYr writing pattern'!$C$4:$C$18,MATCH('Baseline model'!$CL891,'UWYr writing pattern'!$A$4:$A$18,0)) / 25,CM890))</f>
        <v>0</v>
      </c>
      <c r="CN891" s="36">
        <f t="shared" si="267"/>
        <v>1.624633106220161E-4</v>
      </c>
      <c r="CP891" s="34">
        <f t="shared" si="268"/>
        <v>2.4740605678479608E-6</v>
      </c>
      <c r="CQ891" s="31">
        <f>SUM($CP$9:CP891)*RLR</f>
        <v>119.9998050440271</v>
      </c>
      <c r="CR891" s="32"/>
      <c r="CS891" s="36">
        <f>CQ891-SUM($CU$9:CU891)</f>
        <v>0.31331827698285508</v>
      </c>
      <c r="CU891" s="31">
        <f t="shared" si="269"/>
        <v>2.3676219756436014E-3</v>
      </c>
      <c r="CV891" s="36">
        <f>SUM($CU$9:CU891)*RRF</f>
        <v>83.780540736930959</v>
      </c>
      <c r="CW891" s="33"/>
      <c r="CX891" s="36">
        <f t="shared" si="254"/>
        <v>84.093859013913814</v>
      </c>
      <c r="CY891" s="33"/>
      <c r="CZ891" s="31">
        <f t="shared" si="255"/>
        <v>1.3646918092249352E-4</v>
      </c>
      <c r="DA891" s="31">
        <f t="shared" si="256"/>
        <v>0.21932279388799855</v>
      </c>
      <c r="DB891" s="31">
        <f t="shared" si="257"/>
        <v>0.21945926306892105</v>
      </c>
      <c r="DC891" s="31">
        <f t="shared" si="258"/>
        <v>-9.3859013913814238E-2</v>
      </c>
      <c r="DD891" s="31"/>
      <c r="DE891" s="33">
        <f t="shared" si="259"/>
        <v>0.99738738972536856</v>
      </c>
      <c r="DF891" s="33">
        <f t="shared" si="260"/>
        <v>1.0011173692132598</v>
      </c>
      <c r="DG891" s="3"/>
      <c r="DH891" s="33">
        <f t="shared" si="261"/>
        <v>0.99999837536689251</v>
      </c>
      <c r="DI891" s="93">
        <f t="shared" si="262"/>
        <v>0.99865988520395721</v>
      </c>
      <c r="DJ891" s="3">
        <f t="shared" si="263"/>
        <v>0.99868300508426366</v>
      </c>
      <c r="DL891" s="90">
        <f t="shared" si="272"/>
        <v>0</v>
      </c>
      <c r="DM891" s="91">
        <f t="shared" si="270"/>
        <v>0</v>
      </c>
      <c r="DN891" s="89">
        <f>SUM(DM$9:DM891)*RLR</f>
        <v>120</v>
      </c>
      <c r="DO891" s="90">
        <f>DN891-SUM(DP$9:DP891)</f>
        <v>0.15803938988835853</v>
      </c>
      <c r="DP891" s="89">
        <f t="shared" si="271"/>
        <v>1.1942523165367192E-3</v>
      </c>
      <c r="DQ891" s="90">
        <f>SUM(DP$9:DP891)*RRF</f>
        <v>83.889372427078143</v>
      </c>
      <c r="DS891" s="2">
        <f t="shared" si="264"/>
        <v>1.5</v>
      </c>
      <c r="DT891" s="2">
        <f t="shared" si="265"/>
        <v>0.75</v>
      </c>
    </row>
    <row r="892" spans="90:124" x14ac:dyDescent="0.25">
      <c r="CL892" s="14">
        <f t="shared" si="266"/>
        <v>8.83</v>
      </c>
      <c r="CM892" s="59">
        <f>IF('Baseline model'!$B$4="AY",0,IFERROR(P*INDEX('UWYr writing pattern'!$C$4:$C$18,MATCH('Baseline model'!$CL892,'UWYr writing pattern'!$A$4:$A$18,0)) / 25,CM891))</f>
        <v>0</v>
      </c>
      <c r="CN892" s="36">
        <f t="shared" si="267"/>
        <v>1.6002636096268586E-4</v>
      </c>
      <c r="CP892" s="34">
        <f t="shared" si="268"/>
        <v>2.4369496593302414E-6</v>
      </c>
      <c r="CQ892" s="31">
        <f>SUM($CP$9:CP892)*RLR</f>
        <v>119.9998079683667</v>
      </c>
      <c r="CR892" s="32"/>
      <c r="CS892" s="36">
        <f>CQ892-SUM($CU$9:CU892)</f>
        <v>0.31097131424508007</v>
      </c>
      <c r="CU892" s="31">
        <f t="shared" si="269"/>
        <v>2.3498870773714133E-3</v>
      </c>
      <c r="CV892" s="36">
        <f>SUM($CU$9:CU892)*RRF</f>
        <v>83.782185657885123</v>
      </c>
      <c r="CW892" s="33"/>
      <c r="CX892" s="36">
        <f t="shared" si="254"/>
        <v>84.093156972130203</v>
      </c>
      <c r="CY892" s="33"/>
      <c r="CZ892" s="31">
        <f t="shared" si="255"/>
        <v>1.344221432086561E-4</v>
      </c>
      <c r="DA892" s="31">
        <f t="shared" si="256"/>
        <v>0.21767991997155603</v>
      </c>
      <c r="DB892" s="31">
        <f t="shared" si="257"/>
        <v>0.21781434211476469</v>
      </c>
      <c r="DC892" s="31">
        <f t="shared" si="258"/>
        <v>-9.3156972130202575E-2</v>
      </c>
      <c r="DD892" s="31"/>
      <c r="DE892" s="33">
        <f t="shared" si="259"/>
        <v>0.99740697211768004</v>
      </c>
      <c r="DF892" s="33">
        <f t="shared" si="260"/>
        <v>1.0011090115729786</v>
      </c>
      <c r="DG892" s="3"/>
      <c r="DH892" s="33">
        <f t="shared" si="261"/>
        <v>0.99999839973638915</v>
      </c>
      <c r="DI892" s="93">
        <f t="shared" si="262"/>
        <v>0.99866989846824927</v>
      </c>
      <c r="DJ892" s="3">
        <f t="shared" si="263"/>
        <v>0.99869288254613175</v>
      </c>
      <c r="DL892" s="90">
        <f t="shared" si="272"/>
        <v>0</v>
      </c>
      <c r="DM892" s="91">
        <f t="shared" si="270"/>
        <v>0</v>
      </c>
      <c r="DN892" s="89">
        <f>SUM(DM$9:DM892)*RLR</f>
        <v>120</v>
      </c>
      <c r="DO892" s="90">
        <f>DN892-SUM(DP$9:DP892)</f>
        <v>0.15685409446419385</v>
      </c>
      <c r="DP892" s="89">
        <f t="shared" si="271"/>
        <v>1.185295424162689E-3</v>
      </c>
      <c r="DQ892" s="90">
        <f>SUM(DP$9:DP892)*RRF</f>
        <v>83.890202133875064</v>
      </c>
      <c r="DS892" s="2">
        <f t="shared" si="264"/>
        <v>1.5</v>
      </c>
      <c r="DT892" s="2">
        <f t="shared" si="265"/>
        <v>0.75</v>
      </c>
    </row>
    <row r="893" spans="90:124" x14ac:dyDescent="0.25">
      <c r="CL893" s="14">
        <f t="shared" si="266"/>
        <v>8.84</v>
      </c>
      <c r="CM893" s="59">
        <f>IF('Baseline model'!$B$4="AY",0,IFERROR(P*INDEX('UWYr writing pattern'!$C$4:$C$18,MATCH('Baseline model'!$CL893,'UWYr writing pattern'!$A$4:$A$18,0)) / 25,CM892))</f>
        <v>0</v>
      </c>
      <c r="CN893" s="36">
        <f t="shared" si="267"/>
        <v>1.5762596554824557E-4</v>
      </c>
      <c r="CP893" s="34">
        <f t="shared" si="268"/>
        <v>2.4003954144402882E-6</v>
      </c>
      <c r="CQ893" s="31">
        <f>SUM($CP$9:CP893)*RLR</f>
        <v>119.99981084884119</v>
      </c>
      <c r="CR893" s="32"/>
      <c r="CS893" s="36">
        <f>CQ893-SUM($CU$9:CU893)</f>
        <v>0.30864190986274309</v>
      </c>
      <c r="CU893" s="31">
        <f t="shared" si="269"/>
        <v>2.3322848568381005E-3</v>
      </c>
      <c r="CV893" s="36">
        <f>SUM($CU$9:CU893)*RRF</f>
        <v>83.783818257284906</v>
      </c>
      <c r="CW893" s="33"/>
      <c r="CX893" s="36">
        <f t="shared" si="254"/>
        <v>84.092460167147649</v>
      </c>
      <c r="CY893" s="33"/>
      <c r="CZ893" s="31">
        <f t="shared" si="255"/>
        <v>1.3240581106052627E-4</v>
      </c>
      <c r="DA893" s="31">
        <f t="shared" si="256"/>
        <v>0.21604933690392014</v>
      </c>
      <c r="DB893" s="31">
        <f t="shared" si="257"/>
        <v>0.21618174271498067</v>
      </c>
      <c r="DC893" s="31">
        <f t="shared" si="258"/>
        <v>-9.2460167147649486E-2</v>
      </c>
      <c r="DD893" s="31"/>
      <c r="DE893" s="33">
        <f t="shared" si="259"/>
        <v>0.99742640782482028</v>
      </c>
      <c r="DF893" s="33">
        <f t="shared" si="260"/>
        <v>1.0011007162755672</v>
      </c>
      <c r="DG893" s="3"/>
      <c r="DH893" s="33">
        <f t="shared" si="261"/>
        <v>0.99999842374034331</v>
      </c>
      <c r="DI893" s="93">
        <f t="shared" si="262"/>
        <v>0.99867983691397955</v>
      </c>
      <c r="DJ893" s="3">
        <f t="shared" si="263"/>
        <v>0.99870268592703559</v>
      </c>
      <c r="DL893" s="90">
        <f t="shared" si="272"/>
        <v>0</v>
      </c>
      <c r="DM893" s="91">
        <f t="shared" si="270"/>
        <v>0</v>
      </c>
      <c r="DN893" s="89">
        <f>SUM(DM$9:DM893)*RLR</f>
        <v>120</v>
      </c>
      <c r="DO893" s="90">
        <f>DN893-SUM(DP$9:DP893)</f>
        <v>0.1556776887557163</v>
      </c>
      <c r="DP893" s="89">
        <f t="shared" si="271"/>
        <v>1.176405708481454E-3</v>
      </c>
      <c r="DQ893" s="90">
        <f>SUM(DP$9:DP893)*RRF</f>
        <v>83.891025617870994</v>
      </c>
      <c r="DS893" s="2">
        <f t="shared" si="264"/>
        <v>1.5</v>
      </c>
      <c r="DT893" s="2">
        <f t="shared" si="265"/>
        <v>0.75</v>
      </c>
    </row>
    <row r="894" spans="90:124" x14ac:dyDescent="0.25">
      <c r="CL894" s="14">
        <f t="shared" si="266"/>
        <v>8.85</v>
      </c>
      <c r="CM894" s="59">
        <f>IF('Baseline model'!$B$4="AY",0,IFERROR(P*INDEX('UWYr writing pattern'!$C$4:$C$18,MATCH('Baseline model'!$CL894,'UWYr writing pattern'!$A$4:$A$18,0)) / 25,CM893))</f>
        <v>0</v>
      </c>
      <c r="CN894" s="36">
        <f t="shared" si="267"/>
        <v>1.552615760650219E-4</v>
      </c>
      <c r="CP894" s="34">
        <f t="shared" si="268"/>
        <v>2.3643894832236839E-6</v>
      </c>
      <c r="CQ894" s="31">
        <f>SUM($CP$9:CP894)*RLR</f>
        <v>119.99981368610858</v>
      </c>
      <c r="CR894" s="32"/>
      <c r="CS894" s="36">
        <f>CQ894-SUM($CU$9:CU894)</f>
        <v>0.30632993280616461</v>
      </c>
      <c r="CU894" s="31">
        <f t="shared" si="269"/>
        <v>2.3148143239705731E-3</v>
      </c>
      <c r="CV894" s="36">
        <f>SUM($CU$9:CU894)*RRF</f>
        <v>83.785438627311692</v>
      </c>
      <c r="CW894" s="33"/>
      <c r="CX894" s="36">
        <f t="shared" si="254"/>
        <v>84.091768560117856</v>
      </c>
      <c r="CY894" s="33"/>
      <c r="CZ894" s="31">
        <f t="shared" si="255"/>
        <v>1.3041972389461837E-4</v>
      </c>
      <c r="DA894" s="31">
        <f t="shared" si="256"/>
        <v>0.21443095296431522</v>
      </c>
      <c r="DB894" s="31">
        <f t="shared" si="257"/>
        <v>0.21456137268820985</v>
      </c>
      <c r="DC894" s="31">
        <f t="shared" si="258"/>
        <v>-9.1768560117856168E-2</v>
      </c>
      <c r="DD894" s="31"/>
      <c r="DE894" s="33">
        <f t="shared" si="259"/>
        <v>0.9974456979441868</v>
      </c>
      <c r="DF894" s="33">
        <f t="shared" si="260"/>
        <v>1.0010924828585459</v>
      </c>
      <c r="DG894" s="3"/>
      <c r="DH894" s="33">
        <f t="shared" si="261"/>
        <v>0.99999844738423815</v>
      </c>
      <c r="DI894" s="93">
        <f t="shared" si="262"/>
        <v>0.99868970110018807</v>
      </c>
      <c r="DJ894" s="3">
        <f t="shared" si="263"/>
        <v>0.99871241578258296</v>
      </c>
      <c r="DL894" s="90">
        <f t="shared" si="272"/>
        <v>0</v>
      </c>
      <c r="DM894" s="91">
        <f t="shared" si="270"/>
        <v>0</v>
      </c>
      <c r="DN894" s="89">
        <f>SUM(DM$9:DM894)*RLR</f>
        <v>120</v>
      </c>
      <c r="DO894" s="90">
        <f>DN894-SUM(DP$9:DP894)</f>
        <v>0.15451010609004356</v>
      </c>
      <c r="DP894" s="89">
        <f t="shared" si="271"/>
        <v>1.1675826656678723E-3</v>
      </c>
      <c r="DQ894" s="90">
        <f>SUM(DP$9:DP894)*RRF</f>
        <v>83.891842925736967</v>
      </c>
      <c r="DS894" s="2">
        <f t="shared" si="264"/>
        <v>1.5</v>
      </c>
      <c r="DT894" s="2">
        <f t="shared" si="265"/>
        <v>0.75</v>
      </c>
    </row>
    <row r="895" spans="90:124" x14ac:dyDescent="0.25">
      <c r="CL895" s="14">
        <f t="shared" si="266"/>
        <v>8.86</v>
      </c>
      <c r="CM895" s="59">
        <f>IF('Baseline model'!$B$4="AY",0,IFERROR(P*INDEX('UWYr writing pattern'!$C$4:$C$18,MATCH('Baseline model'!$CL895,'UWYr writing pattern'!$A$4:$A$18,0)) / 25,CM894))</f>
        <v>0</v>
      </c>
      <c r="CN895" s="36">
        <f t="shared" si="267"/>
        <v>1.5293265242404658E-4</v>
      </c>
      <c r="CP895" s="34">
        <f t="shared" si="268"/>
        <v>2.3289236409753284E-6</v>
      </c>
      <c r="CQ895" s="31">
        <f>SUM($CP$9:CP895)*RLR</f>
        <v>119.99981648081695</v>
      </c>
      <c r="CR895" s="32"/>
      <c r="CS895" s="36">
        <f>CQ895-SUM($CU$9:CU895)</f>
        <v>0.30403525301848333</v>
      </c>
      <c r="CU895" s="31">
        <f t="shared" si="269"/>
        <v>2.2974744960462348E-3</v>
      </c>
      <c r="CV895" s="36">
        <f>SUM($CU$9:CU895)*RRF</f>
        <v>83.787046859458925</v>
      </c>
      <c r="CW895" s="33"/>
      <c r="CX895" s="36">
        <f t="shared" si="254"/>
        <v>84.091082112477409</v>
      </c>
      <c r="CY895" s="33"/>
      <c r="CZ895" s="31">
        <f t="shared" si="255"/>
        <v>1.2846342803619912E-4</v>
      </c>
      <c r="DA895" s="31">
        <f t="shared" si="256"/>
        <v>0.21282467711293832</v>
      </c>
      <c r="DB895" s="31">
        <f t="shared" si="257"/>
        <v>0.21295314054097453</v>
      </c>
      <c r="DC895" s="31">
        <f t="shared" si="258"/>
        <v>-9.1082112477408828E-2</v>
      </c>
      <c r="DD895" s="31"/>
      <c r="DE895" s="33">
        <f t="shared" si="259"/>
        <v>0.99746484356498721</v>
      </c>
      <c r="DF895" s="33">
        <f t="shared" si="260"/>
        <v>1.0010843108628262</v>
      </c>
      <c r="DG895" s="3"/>
      <c r="DH895" s="33">
        <f t="shared" si="261"/>
        <v>0.99999847067347458</v>
      </c>
      <c r="DI895" s="93">
        <f t="shared" si="262"/>
        <v>0.99869949158173799</v>
      </c>
      <c r="DJ895" s="3">
        <f t="shared" si="263"/>
        <v>0.99872207266421342</v>
      </c>
      <c r="DL895" s="90">
        <f t="shared" si="272"/>
        <v>0</v>
      </c>
      <c r="DM895" s="91">
        <f t="shared" si="270"/>
        <v>0</v>
      </c>
      <c r="DN895" s="89">
        <f>SUM(DM$9:DM895)*RLR</f>
        <v>120</v>
      </c>
      <c r="DO895" s="90">
        <f>DN895-SUM(DP$9:DP895)</f>
        <v>0.15335128029437328</v>
      </c>
      <c r="DP895" s="89">
        <f t="shared" si="271"/>
        <v>1.1588257956753267E-3</v>
      </c>
      <c r="DQ895" s="90">
        <f>SUM(DP$9:DP895)*RRF</f>
        <v>83.89265410379393</v>
      </c>
      <c r="DS895" s="2">
        <f t="shared" si="264"/>
        <v>1.5</v>
      </c>
      <c r="DT895" s="2">
        <f t="shared" si="265"/>
        <v>0.75</v>
      </c>
    </row>
    <row r="896" spans="90:124" x14ac:dyDescent="0.25">
      <c r="CL896" s="14">
        <f t="shared" si="266"/>
        <v>8.8699999999999992</v>
      </c>
      <c r="CM896" s="59">
        <f>IF('Baseline model'!$B$4="AY",0,IFERROR(P*INDEX('UWYr writing pattern'!$C$4:$C$18,MATCH('Baseline model'!$CL896,'UWYr writing pattern'!$A$4:$A$18,0)) / 25,CM895))</f>
        <v>0</v>
      </c>
      <c r="CN896" s="36">
        <f t="shared" si="267"/>
        <v>1.5063866263768588E-4</v>
      </c>
      <c r="CP896" s="34">
        <f t="shared" si="268"/>
        <v>2.2939897863606988E-6</v>
      </c>
      <c r="CQ896" s="31">
        <f>SUM($CP$9:CP896)*RLR</f>
        <v>119.99981923360468</v>
      </c>
      <c r="CR896" s="32"/>
      <c r="CS896" s="36">
        <f>CQ896-SUM($CU$9:CU896)</f>
        <v>0.30175774140857925</v>
      </c>
      <c r="CU896" s="31">
        <f t="shared" si="269"/>
        <v>2.2802643976386249E-3</v>
      </c>
      <c r="CV896" s="36">
        <f>SUM($CU$9:CU896)*RRF</f>
        <v>83.788643044537267</v>
      </c>
      <c r="CW896" s="33"/>
      <c r="CX896" s="36">
        <f t="shared" si="254"/>
        <v>84.090400785945846</v>
      </c>
      <c r="CY896" s="33"/>
      <c r="CZ896" s="31">
        <f t="shared" si="255"/>
        <v>1.2653647661565613E-4</v>
      </c>
      <c r="DA896" s="31">
        <f t="shared" si="256"/>
        <v>0.21123041898600547</v>
      </c>
      <c r="DB896" s="31">
        <f t="shared" si="257"/>
        <v>0.21135695546262112</v>
      </c>
      <c r="DC896" s="31">
        <f t="shared" si="258"/>
        <v>-9.0400785945845996E-2</v>
      </c>
      <c r="DD896" s="31"/>
      <c r="DE896" s="33">
        <f t="shared" si="259"/>
        <v>0.99748384576830085</v>
      </c>
      <c r="DF896" s="33">
        <f t="shared" si="260"/>
        <v>1.0010761998326887</v>
      </c>
      <c r="DG896" s="3"/>
      <c r="DH896" s="33">
        <f t="shared" si="261"/>
        <v>0.99999849361337234</v>
      </c>
      <c r="DI896" s="93">
        <f t="shared" si="262"/>
        <v>0.99870920890934645</v>
      </c>
      <c r="DJ896" s="3">
        <f t="shared" si="263"/>
        <v>0.99873165711923184</v>
      </c>
      <c r="DL896" s="90">
        <f t="shared" si="272"/>
        <v>0</v>
      </c>
      <c r="DM896" s="91">
        <f t="shared" si="270"/>
        <v>0</v>
      </c>
      <c r="DN896" s="89">
        <f>SUM(DM$9:DM896)*RLR</f>
        <v>120</v>
      </c>
      <c r="DO896" s="90">
        <f>DN896-SUM(DP$9:DP896)</f>
        <v>0.15220114569216037</v>
      </c>
      <c r="DP896" s="89">
        <f t="shared" si="271"/>
        <v>1.1501346022077996E-3</v>
      </c>
      <c r="DQ896" s="90">
        <f>SUM(DP$9:DP896)*RRF</f>
        <v>83.893459198015478</v>
      </c>
      <c r="DS896" s="2">
        <f t="shared" si="264"/>
        <v>1.5</v>
      </c>
      <c r="DT896" s="2">
        <f t="shared" si="265"/>
        <v>0.75</v>
      </c>
    </row>
    <row r="897" spans="90:124" x14ac:dyDescent="0.25">
      <c r="CL897" s="14">
        <f t="shared" si="266"/>
        <v>8.8800000000000008</v>
      </c>
      <c r="CM897" s="59">
        <f>IF('Baseline model'!$B$4="AY",0,IFERROR(P*INDEX('UWYr writing pattern'!$C$4:$C$18,MATCH('Baseline model'!$CL897,'UWYr writing pattern'!$A$4:$A$18,0)) / 25,CM896))</f>
        <v>0</v>
      </c>
      <c r="CN897" s="36">
        <f t="shared" si="267"/>
        <v>1.4837908269812059E-4</v>
      </c>
      <c r="CP897" s="34">
        <f t="shared" si="268"/>
        <v>2.2595799395652883E-6</v>
      </c>
      <c r="CQ897" s="31">
        <f>SUM($CP$9:CP897)*RLR</f>
        <v>119.99982194510062</v>
      </c>
      <c r="CR897" s="32"/>
      <c r="CS897" s="36">
        <f>CQ897-SUM($CU$9:CU897)</f>
        <v>0.29949726984395397</v>
      </c>
      <c r="CU897" s="31">
        <f t="shared" si="269"/>
        <v>2.2631830605643445E-3</v>
      </c>
      <c r="CV897" s="36">
        <f>SUM($CU$9:CU897)*RRF</f>
        <v>83.790227272679658</v>
      </c>
      <c r="CW897" s="33"/>
      <c r="CX897" s="36">
        <f t="shared" si="254"/>
        <v>84.089724542523612</v>
      </c>
      <c r="CY897" s="33"/>
      <c r="CZ897" s="31">
        <f t="shared" si="255"/>
        <v>1.246384294664213E-4</v>
      </c>
      <c r="DA897" s="31">
        <f t="shared" si="256"/>
        <v>0.20964808889076778</v>
      </c>
      <c r="DB897" s="31">
        <f t="shared" si="257"/>
        <v>0.20977272732023419</v>
      </c>
      <c r="DC897" s="31">
        <f t="shared" si="258"/>
        <v>-8.9724542523612172E-2</v>
      </c>
      <c r="DD897" s="31"/>
      <c r="DE897" s="33">
        <f t="shared" si="259"/>
        <v>0.99750270562713883</v>
      </c>
      <c r="DF897" s="33">
        <f t="shared" si="260"/>
        <v>1.0010681493157574</v>
      </c>
      <c r="DG897" s="3"/>
      <c r="DH897" s="33">
        <f t="shared" si="261"/>
        <v>0.99999851620917179</v>
      </c>
      <c r="DI897" s="93">
        <f t="shared" si="262"/>
        <v>0.99871885362961577</v>
      </c>
      <c r="DJ897" s="3">
        <f t="shared" si="263"/>
        <v>0.99874116969083782</v>
      </c>
      <c r="DL897" s="90">
        <f t="shared" si="272"/>
        <v>0</v>
      </c>
      <c r="DM897" s="91">
        <f t="shared" si="270"/>
        <v>0</v>
      </c>
      <c r="DN897" s="89">
        <f>SUM(DM$9:DM897)*RLR</f>
        <v>120</v>
      </c>
      <c r="DO897" s="90">
        <f>DN897-SUM(DP$9:DP897)</f>
        <v>0.15105963709946479</v>
      </c>
      <c r="DP897" s="89">
        <f t="shared" si="271"/>
        <v>1.1415085926912028E-3</v>
      </c>
      <c r="DQ897" s="90">
        <f>SUM(DP$9:DP897)*RRF</f>
        <v>83.894258254030376</v>
      </c>
      <c r="DS897" s="2">
        <f t="shared" si="264"/>
        <v>1.5</v>
      </c>
      <c r="DT897" s="2">
        <f t="shared" si="265"/>
        <v>0.75</v>
      </c>
    </row>
    <row r="898" spans="90:124" x14ac:dyDescent="0.25">
      <c r="CL898" s="14">
        <f t="shared" si="266"/>
        <v>8.89</v>
      </c>
      <c r="CM898" s="59">
        <f>IF('Baseline model'!$B$4="AY",0,IFERROR(P*INDEX('UWYr writing pattern'!$C$4:$C$18,MATCH('Baseline model'!$CL898,'UWYr writing pattern'!$A$4:$A$18,0)) / 25,CM897))</f>
        <v>0</v>
      </c>
      <c r="CN898" s="36">
        <f t="shared" si="267"/>
        <v>1.461533964576488E-4</v>
      </c>
      <c r="CP898" s="34">
        <f t="shared" si="268"/>
        <v>2.225686240471809E-6</v>
      </c>
      <c r="CQ898" s="31">
        <f>SUM($CP$9:CP898)*RLR</f>
        <v>119.99982461592411</v>
      </c>
      <c r="CR898" s="32"/>
      <c r="CS898" s="36">
        <f>CQ898-SUM($CU$9:CU898)</f>
        <v>0.2972537111436111</v>
      </c>
      <c r="CU898" s="31">
        <f t="shared" si="269"/>
        <v>2.2462295238296548E-3</v>
      </c>
      <c r="CV898" s="36">
        <f>SUM($CU$9:CU898)*RRF</f>
        <v>83.791799633346344</v>
      </c>
      <c r="CW898" s="33"/>
      <c r="CX898" s="36">
        <f t="shared" si="254"/>
        <v>84.089053344489955</v>
      </c>
      <c r="CY898" s="33"/>
      <c r="CZ898" s="31">
        <f t="shared" si="255"/>
        <v>1.2276885302442498E-4</v>
      </c>
      <c r="DA898" s="31">
        <f t="shared" si="256"/>
        <v>0.20807759780052776</v>
      </c>
      <c r="DB898" s="31">
        <f t="shared" si="257"/>
        <v>0.20820036665355218</v>
      </c>
      <c r="DC898" s="31">
        <f t="shared" si="258"/>
        <v>-8.9053344489954611E-2</v>
      </c>
      <c r="DD898" s="31"/>
      <c r="DE898" s="33">
        <f t="shared" si="259"/>
        <v>0.99752142420650414</v>
      </c>
      <c r="DF898" s="33">
        <f t="shared" si="260"/>
        <v>1.0010601588629757</v>
      </c>
      <c r="DG898" s="3"/>
      <c r="DH898" s="33">
        <f t="shared" si="261"/>
        <v>0.99999853846603426</v>
      </c>
      <c r="DI898" s="93">
        <f t="shared" si="262"/>
        <v>0.99872842628506397</v>
      </c>
      <c r="DJ898" s="3">
        <f t="shared" si="263"/>
        <v>0.99875061091815653</v>
      </c>
      <c r="DL898" s="90">
        <f t="shared" si="272"/>
        <v>0</v>
      </c>
      <c r="DM898" s="91">
        <f t="shared" si="270"/>
        <v>0</v>
      </c>
      <c r="DN898" s="89">
        <f>SUM(DM$9:DM898)*RLR</f>
        <v>120</v>
      </c>
      <c r="DO898" s="90">
        <f>DN898-SUM(DP$9:DP898)</f>
        <v>0.14992668982121415</v>
      </c>
      <c r="DP898" s="89">
        <f t="shared" si="271"/>
        <v>1.132947278245986E-3</v>
      </c>
      <c r="DQ898" s="90">
        <f>SUM(DP$9:DP898)*RRF</f>
        <v>83.895051317125152</v>
      </c>
      <c r="DS898" s="2">
        <f t="shared" si="264"/>
        <v>1.5</v>
      </c>
      <c r="DT898" s="2">
        <f t="shared" si="265"/>
        <v>0.75</v>
      </c>
    </row>
    <row r="899" spans="90:124" x14ac:dyDescent="0.25">
      <c r="CL899" s="14">
        <f t="shared" si="266"/>
        <v>8.9</v>
      </c>
      <c r="CM899" s="59">
        <f>IF('Baseline model'!$B$4="AY",0,IFERROR(P*INDEX('UWYr writing pattern'!$C$4:$C$18,MATCH('Baseline model'!$CL899,'UWYr writing pattern'!$A$4:$A$18,0)) / 25,CM898))</f>
        <v>0</v>
      </c>
      <c r="CN899" s="36">
        <f t="shared" si="267"/>
        <v>1.4396109551078405E-4</v>
      </c>
      <c r="CP899" s="34">
        <f t="shared" si="268"/>
        <v>2.1923009468647317E-6</v>
      </c>
      <c r="CQ899" s="31">
        <f>SUM($CP$9:CP899)*RLR</f>
        <v>119.99982724668524</v>
      </c>
      <c r="CR899" s="32"/>
      <c r="CS899" s="36">
        <f>CQ899-SUM($CU$9:CU899)</f>
        <v>0.29502693907116395</v>
      </c>
      <c r="CU899" s="31">
        <f t="shared" si="269"/>
        <v>2.2294028335770833E-3</v>
      </c>
      <c r="CV899" s="36">
        <f>SUM($CU$9:CU899)*RRF</f>
        <v>83.793360215329855</v>
      </c>
      <c r="CW899" s="33"/>
      <c r="CX899" s="36">
        <f t="shared" si="254"/>
        <v>84.088387154401019</v>
      </c>
      <c r="CY899" s="33"/>
      <c r="CZ899" s="31">
        <f t="shared" si="255"/>
        <v>1.2092732022905859E-4</v>
      </c>
      <c r="DA899" s="31">
        <f t="shared" si="256"/>
        <v>0.20651885734981476</v>
      </c>
      <c r="DB899" s="31">
        <f t="shared" si="257"/>
        <v>0.20663978467004382</v>
      </c>
      <c r="DC899" s="31">
        <f t="shared" si="258"/>
        <v>-8.8387154401019075E-2</v>
      </c>
      <c r="DD899" s="31"/>
      <c r="DE899" s="33">
        <f t="shared" si="259"/>
        <v>0.99754000256345066</v>
      </c>
      <c r="DF899" s="33">
        <f t="shared" si="260"/>
        <v>1.0010522280285836</v>
      </c>
      <c r="DG899" s="3"/>
      <c r="DH899" s="33">
        <f t="shared" si="261"/>
        <v>0.99999856038904367</v>
      </c>
      <c r="DI899" s="93">
        <f t="shared" si="262"/>
        <v>0.99873792741415535</v>
      </c>
      <c r="DJ899" s="3">
        <f t="shared" si="263"/>
        <v>0.99875998133627031</v>
      </c>
      <c r="DL899" s="90">
        <f t="shared" si="272"/>
        <v>0</v>
      </c>
      <c r="DM899" s="91">
        <f t="shared" si="270"/>
        <v>0</v>
      </c>
      <c r="DN899" s="89">
        <f>SUM(DM$9:DM899)*RLR</f>
        <v>120</v>
      </c>
      <c r="DO899" s="90">
        <f>DN899-SUM(DP$9:DP899)</f>
        <v>0.14880223964755146</v>
      </c>
      <c r="DP899" s="89">
        <f t="shared" si="271"/>
        <v>1.1244501736591061E-3</v>
      </c>
      <c r="DQ899" s="90">
        <f>SUM(DP$9:DP899)*RRF</f>
        <v>83.895838432246705</v>
      </c>
      <c r="DS899" s="2">
        <f t="shared" si="264"/>
        <v>1.5</v>
      </c>
      <c r="DT899" s="2">
        <f t="shared" si="265"/>
        <v>0.75</v>
      </c>
    </row>
    <row r="900" spans="90:124" x14ac:dyDescent="0.25">
      <c r="CL900" s="14">
        <f t="shared" si="266"/>
        <v>8.91</v>
      </c>
      <c r="CM900" s="59">
        <f>IF('Baseline model'!$B$4="AY",0,IFERROR(P*INDEX('UWYr writing pattern'!$C$4:$C$18,MATCH('Baseline model'!$CL900,'UWYr writing pattern'!$A$4:$A$18,0)) / 25,CM899))</f>
        <v>0</v>
      </c>
      <c r="CN900" s="36">
        <f t="shared" si="267"/>
        <v>1.4180167907812229E-4</v>
      </c>
      <c r="CP900" s="34">
        <f t="shared" si="268"/>
        <v>2.1594164326617609E-6</v>
      </c>
      <c r="CQ900" s="31">
        <f>SUM($CP$9:CP900)*RLR</f>
        <v>119.99982983798496</v>
      </c>
      <c r="CR900" s="32"/>
      <c r="CS900" s="36">
        <f>CQ900-SUM($CU$9:CU900)</f>
        <v>0.29281682832784384</v>
      </c>
      <c r="CU900" s="31">
        <f t="shared" si="269"/>
        <v>2.2127020430337298E-3</v>
      </c>
      <c r="CV900" s="36">
        <f>SUM($CU$9:CU900)*RRF</f>
        <v>83.794909106759974</v>
      </c>
      <c r="CW900" s="33"/>
      <c r="CX900" s="36">
        <f t="shared" si="254"/>
        <v>84.087725935087818</v>
      </c>
      <c r="CY900" s="33"/>
      <c r="CZ900" s="31">
        <f t="shared" si="255"/>
        <v>1.1911341042562271E-4</v>
      </c>
      <c r="DA900" s="31">
        <f t="shared" si="256"/>
        <v>0.20497177982949066</v>
      </c>
      <c r="DB900" s="31">
        <f t="shared" si="257"/>
        <v>0.20509089323991628</v>
      </c>
      <c r="DC900" s="31">
        <f t="shared" si="258"/>
        <v>-8.7725935087817675E-2</v>
      </c>
      <c r="DD900" s="31"/>
      <c r="DE900" s="33">
        <f t="shared" si="259"/>
        <v>0.99755844174714259</v>
      </c>
      <c r="DF900" s="33">
        <f t="shared" si="260"/>
        <v>1.001044356370093</v>
      </c>
      <c r="DG900" s="3"/>
      <c r="DH900" s="33">
        <f t="shared" si="261"/>
        <v>0.99999858198320801</v>
      </c>
      <c r="DI900" s="93">
        <f t="shared" si="262"/>
        <v>0.99874735755133104</v>
      </c>
      <c r="DJ900" s="3">
        <f t="shared" si="263"/>
        <v>0.99876928147624833</v>
      </c>
      <c r="DL900" s="90">
        <f t="shared" si="272"/>
        <v>0</v>
      </c>
      <c r="DM900" s="91">
        <f t="shared" si="270"/>
        <v>0</v>
      </c>
      <c r="DN900" s="89">
        <f>SUM(DM$9:DM900)*RLR</f>
        <v>120</v>
      </c>
      <c r="DO900" s="90">
        <f>DN900-SUM(DP$9:DP900)</f>
        <v>0.14768622285019717</v>
      </c>
      <c r="DP900" s="89">
        <f t="shared" si="271"/>
        <v>1.1160167973566361E-3</v>
      </c>
      <c r="DQ900" s="90">
        <f>SUM(DP$9:DP900)*RRF</f>
        <v>83.896619644004858</v>
      </c>
      <c r="DS900" s="2">
        <f t="shared" si="264"/>
        <v>1.5</v>
      </c>
      <c r="DT900" s="2">
        <f t="shared" si="265"/>
        <v>0.75</v>
      </c>
    </row>
    <row r="901" spans="90:124" x14ac:dyDescent="0.25">
      <c r="CL901" s="14">
        <f t="shared" si="266"/>
        <v>8.92</v>
      </c>
      <c r="CM901" s="59">
        <f>IF('Baseline model'!$B$4="AY",0,IFERROR(P*INDEX('UWYr writing pattern'!$C$4:$C$18,MATCH('Baseline model'!$CL901,'UWYr writing pattern'!$A$4:$A$18,0)) / 25,CM900))</f>
        <v>0</v>
      </c>
      <c r="CN901" s="36">
        <f t="shared" si="267"/>
        <v>1.3967465389195047E-4</v>
      </c>
      <c r="CP901" s="34">
        <f t="shared" si="268"/>
        <v>2.1270251861718344E-6</v>
      </c>
      <c r="CQ901" s="31">
        <f>SUM($CP$9:CP901)*RLR</f>
        <v>119.99983239041518</v>
      </c>
      <c r="CR901" s="32"/>
      <c r="CS901" s="36">
        <f>CQ901-SUM($CU$9:CU901)</f>
        <v>0.29062325454560778</v>
      </c>
      <c r="CU901" s="31">
        <f t="shared" si="269"/>
        <v>2.1961262124588288E-3</v>
      </c>
      <c r="CV901" s="36">
        <f>SUM($CU$9:CU901)*RRF</f>
        <v>83.796446395108688</v>
      </c>
      <c r="CW901" s="33"/>
      <c r="CX901" s="36">
        <f t="shared" si="254"/>
        <v>84.087069649654296</v>
      </c>
      <c r="CY901" s="33"/>
      <c r="CZ901" s="31">
        <f t="shared" si="255"/>
        <v>1.1732670926923839E-4</v>
      </c>
      <c r="DA901" s="31">
        <f t="shared" si="256"/>
        <v>0.20343627818192545</v>
      </c>
      <c r="DB901" s="31">
        <f t="shared" si="257"/>
        <v>0.20355360489119467</v>
      </c>
      <c r="DC901" s="31">
        <f t="shared" si="258"/>
        <v>-8.70696496542962E-2</v>
      </c>
      <c r="DD901" s="31"/>
      <c r="DE901" s="33">
        <f t="shared" si="259"/>
        <v>0.99757674279891295</v>
      </c>
      <c r="DF901" s="33">
        <f t="shared" si="260"/>
        <v>1.0010365434482655</v>
      </c>
      <c r="DG901" s="3"/>
      <c r="DH901" s="33">
        <f t="shared" si="261"/>
        <v>0.99999860325345979</v>
      </c>
      <c r="DI901" s="93">
        <f t="shared" si="262"/>
        <v>0.99875671722703874</v>
      </c>
      <c r="DJ901" s="3">
        <f t="shared" si="263"/>
        <v>0.99877851186517641</v>
      </c>
      <c r="DL901" s="90">
        <f t="shared" si="272"/>
        <v>0</v>
      </c>
      <c r="DM901" s="91">
        <f t="shared" si="270"/>
        <v>0</v>
      </c>
      <c r="DN901" s="89">
        <f>SUM(DM$9:DM901)*RLR</f>
        <v>120</v>
      </c>
      <c r="DO901" s="90">
        <f>DN901-SUM(DP$9:DP901)</f>
        <v>0.14657857617882541</v>
      </c>
      <c r="DP901" s="89">
        <f t="shared" si="271"/>
        <v>1.1076466713764788E-3</v>
      </c>
      <c r="DQ901" s="90">
        <f>SUM(DP$9:DP901)*RRF</f>
        <v>83.897394996674819</v>
      </c>
      <c r="DS901" s="2">
        <f t="shared" si="264"/>
        <v>1.5</v>
      </c>
      <c r="DT901" s="2">
        <f t="shared" si="265"/>
        <v>0.75</v>
      </c>
    </row>
    <row r="902" spans="90:124" x14ac:dyDescent="0.25">
      <c r="CL902" s="14">
        <f t="shared" si="266"/>
        <v>8.93</v>
      </c>
      <c r="CM902" s="59">
        <f>IF('Baseline model'!$B$4="AY",0,IFERROR(P*INDEX('UWYr writing pattern'!$C$4:$C$18,MATCH('Baseline model'!$CL902,'UWYr writing pattern'!$A$4:$A$18,0)) / 25,CM901))</f>
        <v>0</v>
      </c>
      <c r="CN902" s="36">
        <f t="shared" si="267"/>
        <v>1.3757953408357121E-4</v>
      </c>
      <c r="CP902" s="34">
        <f t="shared" si="268"/>
        <v>2.0951198083792572E-6</v>
      </c>
      <c r="CQ902" s="31">
        <f>SUM($CP$9:CP902)*RLR</f>
        <v>119.99983490455895</v>
      </c>
      <c r="CR902" s="32"/>
      <c r="CS902" s="36">
        <f>CQ902-SUM($CU$9:CU902)</f>
        <v>0.28844609428028889</v>
      </c>
      <c r="CU902" s="31">
        <f t="shared" si="269"/>
        <v>2.1796744090920583E-3</v>
      </c>
      <c r="CV902" s="36">
        <f>SUM($CU$9:CU902)*RRF</f>
        <v>83.797972167195056</v>
      </c>
      <c r="CW902" s="33"/>
      <c r="CX902" s="36">
        <f t="shared" si="254"/>
        <v>84.086418261475345</v>
      </c>
      <c r="CY902" s="33"/>
      <c r="CZ902" s="31">
        <f t="shared" si="255"/>
        <v>1.155668086301998E-4</v>
      </c>
      <c r="DA902" s="31">
        <f t="shared" si="256"/>
        <v>0.20191226599620221</v>
      </c>
      <c r="DB902" s="31">
        <f t="shared" si="257"/>
        <v>0.20202783280483241</v>
      </c>
      <c r="DC902" s="31">
        <f t="shared" si="258"/>
        <v>-8.6418261475344593E-2</v>
      </c>
      <c r="DD902" s="31"/>
      <c r="DE902" s="33">
        <f t="shared" si="259"/>
        <v>0.9975949067523221</v>
      </c>
      <c r="DF902" s="33">
        <f t="shared" si="260"/>
        <v>1.0010287888270875</v>
      </c>
      <c r="DG902" s="3"/>
      <c r="DH902" s="33">
        <f t="shared" si="261"/>
        <v>0.9999986242046579</v>
      </c>
      <c r="DI902" s="93">
        <f t="shared" si="262"/>
        <v>0.99876600696776263</v>
      </c>
      <c r="DJ902" s="3">
        <f t="shared" si="263"/>
        <v>0.99878767302618754</v>
      </c>
      <c r="DL902" s="90">
        <f t="shared" si="272"/>
        <v>0</v>
      </c>
      <c r="DM902" s="91">
        <f t="shared" si="270"/>
        <v>0</v>
      </c>
      <c r="DN902" s="89">
        <f>SUM(DM$9:DM902)*RLR</f>
        <v>120</v>
      </c>
      <c r="DO902" s="90">
        <f>DN902-SUM(DP$9:DP902)</f>
        <v>0.14547923685748287</v>
      </c>
      <c r="DP902" s="89">
        <f t="shared" si="271"/>
        <v>1.0993393213411906E-3</v>
      </c>
      <c r="DQ902" s="90">
        <f>SUM(DP$9:DP902)*RRF</f>
        <v>83.898164534199751</v>
      </c>
      <c r="DS902" s="2">
        <f t="shared" si="264"/>
        <v>1.5</v>
      </c>
      <c r="DT902" s="2">
        <f t="shared" si="265"/>
        <v>0.75</v>
      </c>
    </row>
    <row r="903" spans="90:124" x14ac:dyDescent="0.25">
      <c r="CL903" s="14">
        <f t="shared" si="266"/>
        <v>8.94</v>
      </c>
      <c r="CM903" s="59">
        <f>IF('Baseline model'!$B$4="AY",0,IFERROR(P*INDEX('UWYr writing pattern'!$C$4:$C$18,MATCH('Baseline model'!$CL903,'UWYr writing pattern'!$A$4:$A$18,0)) / 25,CM902))</f>
        <v>0</v>
      </c>
      <c r="CN903" s="36">
        <f t="shared" si="267"/>
        <v>1.3551584107231765E-4</v>
      </c>
      <c r="CP903" s="34">
        <f t="shared" si="268"/>
        <v>2.0636930112535682E-6</v>
      </c>
      <c r="CQ903" s="31">
        <f>SUM($CP$9:CP903)*RLR</f>
        <v>119.99983738099058</v>
      </c>
      <c r="CR903" s="32"/>
      <c r="CS903" s="36">
        <f>CQ903-SUM($CU$9:CU903)</f>
        <v>0.28628522500481779</v>
      </c>
      <c r="CU903" s="31">
        <f t="shared" si="269"/>
        <v>2.1633457071021669E-3</v>
      </c>
      <c r="CV903" s="36">
        <f>SUM($CU$9:CU903)*RRF</f>
        <v>83.799486509190032</v>
      </c>
      <c r="CW903" s="33"/>
      <c r="CX903" s="36">
        <f t="shared" si="254"/>
        <v>84.08577173419485</v>
      </c>
      <c r="CY903" s="33"/>
      <c r="CZ903" s="31">
        <f t="shared" si="255"/>
        <v>1.1383330650074681E-4</v>
      </c>
      <c r="DA903" s="31">
        <f t="shared" si="256"/>
        <v>0.20039965750337244</v>
      </c>
      <c r="DB903" s="31">
        <f t="shared" si="257"/>
        <v>0.20051349080987318</v>
      </c>
      <c r="DC903" s="31">
        <f t="shared" si="258"/>
        <v>-8.5771734194850069E-2</v>
      </c>
      <c r="DD903" s="31"/>
      <c r="DE903" s="33">
        <f t="shared" si="259"/>
        <v>0.99761293463321465</v>
      </c>
      <c r="DF903" s="33">
        <f t="shared" si="260"/>
        <v>1.0010210920737481</v>
      </c>
      <c r="DG903" s="3"/>
      <c r="DH903" s="33">
        <f t="shared" si="261"/>
        <v>0.99999864484158818</v>
      </c>
      <c r="DI903" s="93">
        <f t="shared" si="262"/>
        <v>0.99877522729605306</v>
      </c>
      <c r="DJ903" s="3">
        <f t="shared" si="263"/>
        <v>0.99879676547849117</v>
      </c>
      <c r="DL903" s="90">
        <f t="shared" si="272"/>
        <v>0</v>
      </c>
      <c r="DM903" s="91">
        <f t="shared" si="270"/>
        <v>0</v>
      </c>
      <c r="DN903" s="89">
        <f>SUM(DM$9:DM903)*RLR</f>
        <v>120</v>
      </c>
      <c r="DO903" s="90">
        <f>DN903-SUM(DP$9:DP903)</f>
        <v>0.14438814258105026</v>
      </c>
      <c r="DP903" s="89">
        <f t="shared" si="271"/>
        <v>1.0910942764311216E-3</v>
      </c>
      <c r="DQ903" s="90">
        <f>SUM(DP$9:DP903)*RRF</f>
        <v>83.898928300193262</v>
      </c>
      <c r="DS903" s="2">
        <f t="shared" si="264"/>
        <v>1.5</v>
      </c>
      <c r="DT903" s="2">
        <f t="shared" si="265"/>
        <v>0.75</v>
      </c>
    </row>
    <row r="904" spans="90:124" x14ac:dyDescent="0.25">
      <c r="CL904" s="14">
        <f t="shared" si="266"/>
        <v>8.9499999999999993</v>
      </c>
      <c r="CM904" s="59">
        <f>IF('Baseline model'!$B$4="AY",0,IFERROR(P*INDEX('UWYr writing pattern'!$C$4:$C$18,MATCH('Baseline model'!$CL904,'UWYr writing pattern'!$A$4:$A$18,0)) / 25,CM903))</f>
        <v>0</v>
      </c>
      <c r="CN904" s="36">
        <f t="shared" si="267"/>
        <v>1.3348310345623289E-4</v>
      </c>
      <c r="CP904" s="34">
        <f t="shared" si="268"/>
        <v>2.0327376160847648E-6</v>
      </c>
      <c r="CQ904" s="31">
        <f>SUM($CP$9:CP904)*RLR</f>
        <v>119.99983982027571</v>
      </c>
      <c r="CR904" s="32"/>
      <c r="CS904" s="36">
        <f>CQ904-SUM($CU$9:CU904)</f>
        <v>0.2841405251024014</v>
      </c>
      <c r="CU904" s="31">
        <f t="shared" si="269"/>
        <v>2.1471391875361335E-3</v>
      </c>
      <c r="CV904" s="36">
        <f>SUM($CU$9:CU904)*RRF</f>
        <v>83.800989506621306</v>
      </c>
      <c r="CW904" s="33"/>
      <c r="CX904" s="36">
        <f t="shared" si="254"/>
        <v>84.085130031723708</v>
      </c>
      <c r="CY904" s="33"/>
      <c r="CZ904" s="31">
        <f t="shared" si="255"/>
        <v>1.1212580690323561E-4</v>
      </c>
      <c r="DA904" s="31">
        <f t="shared" si="256"/>
        <v>0.19889836757168097</v>
      </c>
      <c r="DB904" s="31">
        <f t="shared" si="257"/>
        <v>0.1990104933785842</v>
      </c>
      <c r="DC904" s="31">
        <f t="shared" si="258"/>
        <v>-8.5130031723707589E-2</v>
      </c>
      <c r="DD904" s="31"/>
      <c r="DE904" s="33">
        <f t="shared" si="259"/>
        <v>0.99763082745977749</v>
      </c>
      <c r="DF904" s="33">
        <f t="shared" si="260"/>
        <v>1.0010134527586156</v>
      </c>
      <c r="DG904" s="3"/>
      <c r="DH904" s="33">
        <f t="shared" si="261"/>
        <v>0.9999986651689643</v>
      </c>
      <c r="DI904" s="93">
        <f t="shared" si="262"/>
        <v>0.99878437873055603</v>
      </c>
      <c r="DJ904" s="3">
        <f t="shared" si="263"/>
        <v>0.99880578973740253</v>
      </c>
      <c r="DL904" s="90">
        <f t="shared" si="272"/>
        <v>0</v>
      </c>
      <c r="DM904" s="91">
        <f t="shared" si="270"/>
        <v>0</v>
      </c>
      <c r="DN904" s="89">
        <f>SUM(DM$9:DM904)*RLR</f>
        <v>120</v>
      </c>
      <c r="DO904" s="90">
        <f>DN904-SUM(DP$9:DP904)</f>
        <v>0.14330523151168961</v>
      </c>
      <c r="DP904" s="89">
        <f t="shared" si="271"/>
        <v>1.0829110693578771E-3</v>
      </c>
      <c r="DQ904" s="90">
        <f>SUM(DP$9:DP904)*RRF</f>
        <v>83.899686337941816</v>
      </c>
      <c r="DS904" s="2">
        <f t="shared" si="264"/>
        <v>1.5</v>
      </c>
      <c r="DT904" s="2">
        <f t="shared" si="265"/>
        <v>0.75</v>
      </c>
    </row>
    <row r="905" spans="90:124" x14ac:dyDescent="0.25">
      <c r="CL905" s="14">
        <f t="shared" si="266"/>
        <v>8.9600000000000009</v>
      </c>
      <c r="CM905" s="59">
        <f>IF('Baseline model'!$B$4="AY",0,IFERROR(P*INDEX('UWYr writing pattern'!$C$4:$C$18,MATCH('Baseline model'!$CL905,'UWYr writing pattern'!$A$4:$A$18,0)) / 25,CM904))</f>
        <v>0</v>
      </c>
      <c r="CN905" s="36">
        <f t="shared" si="267"/>
        <v>1.3148085690438939E-4</v>
      </c>
      <c r="CP905" s="34">
        <f t="shared" si="268"/>
        <v>2.0022465518434933E-6</v>
      </c>
      <c r="CQ905" s="31">
        <f>SUM($CP$9:CP905)*RLR</f>
        <v>119.99984222297157</v>
      </c>
      <c r="CR905" s="32"/>
      <c r="CS905" s="36">
        <f>CQ905-SUM($CU$9:CU905)</f>
        <v>0.28201187385998594</v>
      </c>
      <c r="CU905" s="31">
        <f t="shared" si="269"/>
        <v>2.1310539382680105E-3</v>
      </c>
      <c r="CV905" s="36">
        <f>SUM($CU$9:CU905)*RRF</f>
        <v>83.8024812443781</v>
      </c>
      <c r="CW905" s="33"/>
      <c r="CX905" s="36">
        <f t="shared" ref="CX905:CX968" si="273">CS905+CV905</f>
        <v>84.084493118238086</v>
      </c>
      <c r="CY905" s="33"/>
      <c r="CZ905" s="31">
        <f t="shared" ref="CZ905:CZ968" si="274" xml:space="preserve"> CN905*RLR*RRF</f>
        <v>1.1044391979968707E-4</v>
      </c>
      <c r="DA905" s="31">
        <f t="shared" ref="DA905:DA968" si="275">CS905*RRF</f>
        <v>0.19740831170199014</v>
      </c>
      <c r="DB905" s="31">
        <f t="shared" ref="DB905:DB968" si="276">CZ905+DA905</f>
        <v>0.19751875562178983</v>
      </c>
      <c r="DC905" s="31">
        <f t="shared" ref="DC905:DC968" si="277">P*RLR*RRF - CX905</f>
        <v>-8.449311823808614E-2</v>
      </c>
      <c r="DD905" s="31"/>
      <c r="DE905" s="33">
        <f t="shared" ref="DE905:DE968" si="278">CV905/(P*RLR*RRF)</f>
        <v>0.99764858624259645</v>
      </c>
      <c r="DF905" s="33">
        <f t="shared" ref="DF905:DF968" si="279">CX905/(P*RLR*RRF)</f>
        <v>1.0010058704552154</v>
      </c>
      <c r="DG905" s="3"/>
      <c r="DH905" s="33">
        <f t="shared" ref="DH905:DH968" si="280">CQ905/(P*RLR)</f>
        <v>0.99999868519142976</v>
      </c>
      <c r="DI905" s="93">
        <f t="shared" ref="DI905:DI968" si="281">(1-EXP(-CL905*kp))</f>
        <v>0.998793461786042</v>
      </c>
      <c r="DJ905" s="3">
        <f t="shared" ref="DJ905:DJ968" si="282">DQ905/(P*RLR*RRF)</f>
        <v>0.99881474631437206</v>
      </c>
      <c r="DL905" s="90">
        <f t="shared" si="272"/>
        <v>0</v>
      </c>
      <c r="DM905" s="91">
        <f t="shared" si="270"/>
        <v>0</v>
      </c>
      <c r="DN905" s="89">
        <f>SUM(DM$9:DM905)*RLR</f>
        <v>120</v>
      </c>
      <c r="DO905" s="90">
        <f>DN905-SUM(DP$9:DP905)</f>
        <v>0.14223044227534842</v>
      </c>
      <c r="DP905" s="89">
        <f t="shared" si="271"/>
        <v>1.0747892363376721E-3</v>
      </c>
      <c r="DQ905" s="90">
        <f>SUM(DP$9:DP905)*RRF</f>
        <v>83.900438690407256</v>
      </c>
      <c r="DS905" s="2">
        <f t="shared" ref="DS905:DS968" si="283">ker</f>
        <v>1.5</v>
      </c>
      <c r="DT905" s="2">
        <f t="shared" ref="DT905:DT968" si="284">kp</f>
        <v>0.75</v>
      </c>
    </row>
    <row r="906" spans="90:124" x14ac:dyDescent="0.25">
      <c r="CL906" s="14">
        <f t="shared" ref="CL906:CL969" si="285">ROUND(CL905+delt.t,3)</f>
        <v>8.9700000000000006</v>
      </c>
      <c r="CM906" s="59">
        <f>IF('Baseline model'!$B$4="AY",0,IFERROR(P*INDEX('UWYr writing pattern'!$C$4:$C$18,MATCH('Baseline model'!$CL906,'UWYr writing pattern'!$A$4:$A$18,0)) / 25,CM905))</f>
        <v>0</v>
      </c>
      <c r="CN906" s="36">
        <f t="shared" ref="CN906:CN969" si="286">CN905-CP906+CM906</f>
        <v>1.2950864405082354E-4</v>
      </c>
      <c r="CP906" s="34">
        <f t="shared" ref="CP906:CP969" si="287">CN905*ker*delt.t</f>
        <v>1.9722128535658412E-6</v>
      </c>
      <c r="CQ906" s="31">
        <f>SUM($CP$9:CP906)*RLR</f>
        <v>119.999844589627</v>
      </c>
      <c r="CR906" s="32"/>
      <c r="CS906" s="36">
        <f>CQ906-SUM($CU$9:CU906)</f>
        <v>0.27989915146147837</v>
      </c>
      <c r="CU906" s="31">
        <f t="shared" ref="CU906:CU969" si="288">CS905*kp*delt.t</f>
        <v>2.1150890539498946E-3</v>
      </c>
      <c r="CV906" s="36">
        <f>SUM($CU$9:CU906)*RRF</f>
        <v>83.803961806715861</v>
      </c>
      <c r="CW906" s="33"/>
      <c r="CX906" s="36">
        <f t="shared" si="273"/>
        <v>84.08386095817734</v>
      </c>
      <c r="CY906" s="33"/>
      <c r="CZ906" s="31">
        <f t="shared" si="274"/>
        <v>1.0878726100269176E-4</v>
      </c>
      <c r="DA906" s="31">
        <f t="shared" si="275"/>
        <v>0.19592940602303485</v>
      </c>
      <c r="DB906" s="31">
        <f t="shared" si="276"/>
        <v>0.19603819328403754</v>
      </c>
      <c r="DC906" s="31">
        <f t="shared" si="277"/>
        <v>-8.3860958177339739E-2</v>
      </c>
      <c r="DD906" s="31"/>
      <c r="DE906" s="33">
        <f t="shared" si="278"/>
        <v>0.99766621198471261</v>
      </c>
      <c r="DF906" s="33">
        <f t="shared" si="279"/>
        <v>1.0009983447402064</v>
      </c>
      <c r="DG906" s="3"/>
      <c r="DH906" s="33">
        <f t="shared" si="280"/>
        <v>0.99999870491355836</v>
      </c>
      <c r="DI906" s="93">
        <f t="shared" si="281"/>
        <v>0.99880247697343527</v>
      </c>
      <c r="DJ906" s="3">
        <f t="shared" si="282"/>
        <v>0.99882363571701427</v>
      </c>
      <c r="DL906" s="90">
        <f t="shared" si="272"/>
        <v>0</v>
      </c>
      <c r="DM906" s="91">
        <f t="shared" ref="DM906:DM969" si="289">DL905*P*delt.t</f>
        <v>0</v>
      </c>
      <c r="DN906" s="89">
        <f>SUM(DM$9:DM906)*RLR</f>
        <v>120</v>
      </c>
      <c r="DO906" s="90">
        <f>DN906-SUM(DP$9:DP906)</f>
        <v>0.14116371395827798</v>
      </c>
      <c r="DP906" s="89">
        <f t="shared" ref="DP906:DP969" si="290">DO905*kp*delt.t</f>
        <v>1.0667283170651132E-3</v>
      </c>
      <c r="DQ906" s="90">
        <f>SUM(DP$9:DP906)*RRF</f>
        <v>83.901185400229195</v>
      </c>
      <c r="DS906" s="2">
        <f t="shared" si="283"/>
        <v>1.5</v>
      </c>
      <c r="DT906" s="2">
        <f t="shared" si="284"/>
        <v>0.75</v>
      </c>
    </row>
    <row r="907" spans="90:124" x14ac:dyDescent="0.25">
      <c r="CL907" s="14">
        <f t="shared" si="285"/>
        <v>8.98</v>
      </c>
      <c r="CM907" s="59">
        <f>IF('Baseline model'!$B$4="AY",0,IFERROR(P*INDEX('UWYr writing pattern'!$C$4:$C$18,MATCH('Baseline model'!$CL907,'UWYr writing pattern'!$A$4:$A$18,0)) / 25,CM906))</f>
        <v>0</v>
      </c>
      <c r="CN907" s="36">
        <f t="shared" si="286"/>
        <v>1.2756601439006118E-4</v>
      </c>
      <c r="CP907" s="34">
        <f t="shared" si="287"/>
        <v>1.9426296607623532E-6</v>
      </c>
      <c r="CQ907" s="31">
        <f>SUM($CP$9:CP907)*RLR</f>
        <v>119.9998469207826</v>
      </c>
      <c r="CR907" s="32"/>
      <c r="CS907" s="36">
        <f>CQ907-SUM($CU$9:CU907)</f>
        <v>0.27780223898110989</v>
      </c>
      <c r="CU907" s="31">
        <f t="shared" si="288"/>
        <v>2.0992436359610878E-3</v>
      </c>
      <c r="CV907" s="36">
        <f>SUM($CU$9:CU907)*RRF</f>
        <v>83.805431277261036</v>
      </c>
      <c r="CW907" s="33"/>
      <c r="CX907" s="36">
        <f t="shared" si="273"/>
        <v>84.083233516242146</v>
      </c>
      <c r="CY907" s="33"/>
      <c r="CZ907" s="31">
        <f t="shared" si="274"/>
        <v>1.0715545208765137E-4</v>
      </c>
      <c r="DA907" s="31">
        <f t="shared" si="275"/>
        <v>0.19446156728677691</v>
      </c>
      <c r="DB907" s="31">
        <f t="shared" si="276"/>
        <v>0.19456872273886455</v>
      </c>
      <c r="DC907" s="31">
        <f t="shared" si="277"/>
        <v>-8.3233516242145811E-2</v>
      </c>
      <c r="DD907" s="31"/>
      <c r="DE907" s="33">
        <f t="shared" si="278"/>
        <v>0.99768370568167897</v>
      </c>
      <c r="DF907" s="33">
        <f t="shared" si="279"/>
        <v>1.0009908751933589</v>
      </c>
      <c r="DG907" s="3"/>
      <c r="DH907" s="33">
        <f t="shared" si="280"/>
        <v>0.99999872433985504</v>
      </c>
      <c r="DI907" s="93">
        <f t="shared" si="281"/>
        <v>0.99881142479984253</v>
      </c>
      <c r="DJ907" s="3">
        <f t="shared" si="282"/>
        <v>0.9988324584491366</v>
      </c>
      <c r="DL907" s="90">
        <f t="shared" ref="DL907:DL970" si="291">DL906-DM907+CM907</f>
        <v>0</v>
      </c>
      <c r="DM907" s="91">
        <f t="shared" si="289"/>
        <v>0</v>
      </c>
      <c r="DN907" s="89">
        <f>SUM(DM$9:DM907)*RLR</f>
        <v>120</v>
      </c>
      <c r="DO907" s="90">
        <f>DN907-SUM(DP$9:DP907)</f>
        <v>0.14010498610359434</v>
      </c>
      <c r="DP907" s="89">
        <f t="shared" si="290"/>
        <v>1.058727854687085E-3</v>
      </c>
      <c r="DQ907" s="90">
        <f>SUM(DP$9:DP907)*RRF</f>
        <v>83.901926509727474</v>
      </c>
      <c r="DS907" s="2">
        <f t="shared" si="283"/>
        <v>1.5</v>
      </c>
      <c r="DT907" s="2">
        <f t="shared" si="284"/>
        <v>0.75</v>
      </c>
    </row>
    <row r="908" spans="90:124" x14ac:dyDescent="0.25">
      <c r="CL908" s="14">
        <f t="shared" si="285"/>
        <v>8.99</v>
      </c>
      <c r="CM908" s="59">
        <f>IF('Baseline model'!$B$4="AY",0,IFERROR(P*INDEX('UWYr writing pattern'!$C$4:$C$18,MATCH('Baseline model'!$CL908,'UWYr writing pattern'!$A$4:$A$18,0)) / 25,CM907))</f>
        <v>0</v>
      </c>
      <c r="CN908" s="36">
        <f t="shared" si="286"/>
        <v>1.2565252417421027E-4</v>
      </c>
      <c r="CP908" s="34">
        <f t="shared" si="287"/>
        <v>1.913490215850918E-6</v>
      </c>
      <c r="CQ908" s="31">
        <f>SUM($CP$9:CP908)*RLR</f>
        <v>119.99984921697084</v>
      </c>
      <c r="CR908" s="32"/>
      <c r="CS908" s="36">
        <f>CQ908-SUM($CU$9:CU908)</f>
        <v>0.27572101837699847</v>
      </c>
      <c r="CU908" s="31">
        <f t="shared" si="288"/>
        <v>2.0835167923583245E-3</v>
      </c>
      <c r="CV908" s="36">
        <f>SUM($CU$9:CU908)*RRF</f>
        <v>83.806889739015688</v>
      </c>
      <c r="CW908" s="33"/>
      <c r="CX908" s="36">
        <f t="shared" si="273"/>
        <v>84.082610757392686</v>
      </c>
      <c r="CY908" s="33"/>
      <c r="CZ908" s="31">
        <f t="shared" si="274"/>
        <v>1.0554812030633663E-4</v>
      </c>
      <c r="DA908" s="31">
        <f t="shared" si="275"/>
        <v>0.19300471286389892</v>
      </c>
      <c r="DB908" s="31">
        <f t="shared" si="276"/>
        <v>0.19311026098420525</v>
      </c>
      <c r="DC908" s="31">
        <f t="shared" si="277"/>
        <v>-8.2610757392686196E-2</v>
      </c>
      <c r="DD908" s="31"/>
      <c r="DE908" s="33">
        <f t="shared" si="278"/>
        <v>0.99770106832161531</v>
      </c>
      <c r="DF908" s="33">
        <f t="shared" si="279"/>
        <v>1.0009834613975319</v>
      </c>
      <c r="DG908" s="3"/>
      <c r="DH908" s="33">
        <f t="shared" si="280"/>
        <v>0.99999874347475703</v>
      </c>
      <c r="DI908" s="93">
        <f t="shared" si="281"/>
        <v>0.9988203057685815</v>
      </c>
      <c r="DJ908" s="3">
        <f t="shared" si="282"/>
        <v>0.99884121501076828</v>
      </c>
      <c r="DL908" s="90">
        <f t="shared" si="291"/>
        <v>0</v>
      </c>
      <c r="DM908" s="91">
        <f t="shared" si="289"/>
        <v>0</v>
      </c>
      <c r="DN908" s="89">
        <f>SUM(DM$9:DM908)*RLR</f>
        <v>120</v>
      </c>
      <c r="DO908" s="90">
        <f>DN908-SUM(DP$9:DP908)</f>
        <v>0.13905419870781088</v>
      </c>
      <c r="DP908" s="89">
        <f t="shared" si="290"/>
        <v>1.0507873957769575E-3</v>
      </c>
      <c r="DQ908" s="90">
        <f>SUM(DP$9:DP908)*RRF</f>
        <v>83.902662060904532</v>
      </c>
      <c r="DS908" s="2">
        <f t="shared" si="283"/>
        <v>1.5</v>
      </c>
      <c r="DT908" s="2">
        <f t="shared" si="284"/>
        <v>0.75</v>
      </c>
    </row>
    <row r="909" spans="90:124" x14ac:dyDescent="0.25">
      <c r="CL909" s="14">
        <f t="shared" si="285"/>
        <v>9</v>
      </c>
      <c r="CM909" s="59">
        <f>IF('Baseline model'!$B$4="AY",0,IFERROR(P*INDEX('UWYr writing pattern'!$C$4:$C$18,MATCH('Baseline model'!$CL909,'UWYr writing pattern'!$A$4:$A$18,0)) / 25,CM908))</f>
        <v>0</v>
      </c>
      <c r="CN909" s="36">
        <f t="shared" si="286"/>
        <v>1.2376773631159711E-4</v>
      </c>
      <c r="CP909" s="34">
        <f t="shared" si="287"/>
        <v>1.884787862613154E-6</v>
      </c>
      <c r="CQ909" s="31">
        <f>SUM($CP$9:CP909)*RLR</f>
        <v>119.99985147871628</v>
      </c>
      <c r="CR909" s="32"/>
      <c r="CS909" s="36">
        <f>CQ909-SUM($CU$9:CU909)</f>
        <v>0.2736553724846118</v>
      </c>
      <c r="CU909" s="31">
        <f t="shared" si="288"/>
        <v>2.0679076378274886E-3</v>
      </c>
      <c r="CV909" s="36">
        <f>SUM($CU$9:CU909)*RRF</f>
        <v>83.80833727436216</v>
      </c>
      <c r="CW909" s="33"/>
      <c r="CX909" s="36">
        <f t="shared" si="273"/>
        <v>84.081992646846771</v>
      </c>
      <c r="CY909" s="33"/>
      <c r="CZ909" s="31">
        <f t="shared" si="274"/>
        <v>1.0396489850174156E-4</v>
      </c>
      <c r="DA909" s="31">
        <f t="shared" si="275"/>
        <v>0.19155876073922826</v>
      </c>
      <c r="DB909" s="31">
        <f t="shared" si="276"/>
        <v>0.19166272563772999</v>
      </c>
      <c r="DC909" s="31">
        <f t="shared" si="277"/>
        <v>-8.1992646846771322E-2</v>
      </c>
      <c r="DD909" s="31"/>
      <c r="DE909" s="33">
        <f t="shared" si="278"/>
        <v>0.99771830088526381</v>
      </c>
      <c r="DF909" s="33">
        <f t="shared" si="279"/>
        <v>1.0009761029386521</v>
      </c>
      <c r="DG909" s="3"/>
      <c r="DH909" s="33">
        <f t="shared" si="280"/>
        <v>0.99999876232263563</v>
      </c>
      <c r="DI909" s="93">
        <f t="shared" si="281"/>
        <v>0.99882912037920879</v>
      </c>
      <c r="DJ909" s="3">
        <f t="shared" si="282"/>
        <v>0.99884990589818745</v>
      </c>
      <c r="DL909" s="90">
        <f t="shared" si="291"/>
        <v>0</v>
      </c>
      <c r="DM909" s="91">
        <f t="shared" si="289"/>
        <v>0</v>
      </c>
      <c r="DN909" s="89">
        <f>SUM(DM$9:DM909)*RLR</f>
        <v>120</v>
      </c>
      <c r="DO909" s="90">
        <f>DN909-SUM(DP$9:DP909)</f>
        <v>0.13801129221749875</v>
      </c>
      <c r="DP909" s="89">
        <f t="shared" si="290"/>
        <v>1.0429064903085816E-3</v>
      </c>
      <c r="DQ909" s="90">
        <f>SUM(DP$9:DP909)*RRF</f>
        <v>83.903392095447742</v>
      </c>
      <c r="DS909" s="2">
        <f t="shared" si="283"/>
        <v>1.5</v>
      </c>
      <c r="DT909" s="2">
        <f t="shared" si="284"/>
        <v>0.75</v>
      </c>
    </row>
    <row r="910" spans="90:124" x14ac:dyDescent="0.25">
      <c r="CL910" s="14">
        <f t="shared" si="285"/>
        <v>9.01</v>
      </c>
      <c r="CM910" s="59">
        <f>IF('Baseline model'!$B$4="AY",0,IFERROR(P*INDEX('UWYr writing pattern'!$C$4:$C$18,MATCH('Baseline model'!$CL910,'UWYr writing pattern'!$A$4:$A$18,0)) / 25,CM909))</f>
        <v>0</v>
      </c>
      <c r="CN910" s="36">
        <f t="shared" si="286"/>
        <v>1.2191122026692316E-4</v>
      </c>
      <c r="CP910" s="34">
        <f t="shared" si="287"/>
        <v>1.8565160446739569E-6</v>
      </c>
      <c r="CQ910" s="31">
        <f>SUM($CP$9:CP910)*RLR</f>
        <v>119.99985370653555</v>
      </c>
      <c r="CR910" s="32"/>
      <c r="CS910" s="36">
        <f>CQ910-SUM($CU$9:CU910)</f>
        <v>0.27160518501024455</v>
      </c>
      <c r="CU910" s="31">
        <f t="shared" si="288"/>
        <v>2.0524152936345886E-3</v>
      </c>
      <c r="CV910" s="36">
        <f>SUM($CU$9:CU910)*RRF</f>
        <v>83.809773965067706</v>
      </c>
      <c r="CW910" s="33"/>
      <c r="CX910" s="36">
        <f t="shared" si="273"/>
        <v>84.08137915007795</v>
      </c>
      <c r="CY910" s="33"/>
      <c r="CZ910" s="31">
        <f t="shared" si="274"/>
        <v>1.0240542502421545E-4</v>
      </c>
      <c r="DA910" s="31">
        <f t="shared" si="275"/>
        <v>0.19012362950717118</v>
      </c>
      <c r="DB910" s="31">
        <f t="shared" si="276"/>
        <v>0.19022603493219539</v>
      </c>
      <c r="DC910" s="31">
        <f t="shared" si="277"/>
        <v>-8.1379150077950158E-2</v>
      </c>
      <c r="DD910" s="31"/>
      <c r="DE910" s="33">
        <f t="shared" si="278"/>
        <v>0.99773540434604413</v>
      </c>
      <c r="DF910" s="33">
        <f t="shared" si="279"/>
        <v>1.0009687994056899</v>
      </c>
      <c r="DG910" s="3"/>
      <c r="DH910" s="33">
        <f t="shared" si="280"/>
        <v>0.99999878088779626</v>
      </c>
      <c r="DI910" s="93">
        <f t="shared" si="281"/>
        <v>0.99883786912754879</v>
      </c>
      <c r="DJ910" s="3">
        <f t="shared" si="282"/>
        <v>0.99885853160395111</v>
      </c>
      <c r="DL910" s="90">
        <f t="shared" si="291"/>
        <v>0</v>
      </c>
      <c r="DM910" s="91">
        <f t="shared" si="289"/>
        <v>0</v>
      </c>
      <c r="DN910" s="89">
        <f>SUM(DM$9:DM910)*RLR</f>
        <v>120</v>
      </c>
      <c r="DO910" s="90">
        <f>DN910-SUM(DP$9:DP910)</f>
        <v>0.13697620752586204</v>
      </c>
      <c r="DP910" s="89">
        <f t="shared" si="290"/>
        <v>1.0350846916312407E-3</v>
      </c>
      <c r="DQ910" s="90">
        <f>SUM(DP$9:DP910)*RRF</f>
        <v>83.904116654731894</v>
      </c>
      <c r="DS910" s="2">
        <f t="shared" si="283"/>
        <v>1.5</v>
      </c>
      <c r="DT910" s="2">
        <f t="shared" si="284"/>
        <v>0.75</v>
      </c>
    </row>
    <row r="911" spans="90:124" x14ac:dyDescent="0.25">
      <c r="CL911" s="14">
        <f t="shared" si="285"/>
        <v>9.02</v>
      </c>
      <c r="CM911" s="59">
        <f>IF('Baseline model'!$B$4="AY",0,IFERROR(P*INDEX('UWYr writing pattern'!$C$4:$C$18,MATCH('Baseline model'!$CL911,'UWYr writing pattern'!$A$4:$A$18,0)) / 25,CM910))</f>
        <v>0</v>
      </c>
      <c r="CN911" s="36">
        <f t="shared" si="286"/>
        <v>1.2008255196291931E-4</v>
      </c>
      <c r="CP911" s="34">
        <f t="shared" si="287"/>
        <v>1.8286683040038474E-6</v>
      </c>
      <c r="CQ911" s="31">
        <f>SUM($CP$9:CP911)*RLR</f>
        <v>119.9998559009375</v>
      </c>
      <c r="CR911" s="32"/>
      <c r="CS911" s="36">
        <f>CQ911-SUM($CU$9:CU911)</f>
        <v>0.26957034052462348</v>
      </c>
      <c r="CU911" s="31">
        <f t="shared" si="288"/>
        <v>2.0370388875768342E-3</v>
      </c>
      <c r="CV911" s="36">
        <f>SUM($CU$9:CU911)*RRF</f>
        <v>83.811199892289011</v>
      </c>
      <c r="CW911" s="33"/>
      <c r="CX911" s="36">
        <f t="shared" si="273"/>
        <v>84.080770232813634</v>
      </c>
      <c r="CY911" s="33"/>
      <c r="CZ911" s="31">
        <f t="shared" si="274"/>
        <v>1.008693436488522E-4</v>
      </c>
      <c r="DA911" s="31">
        <f t="shared" si="275"/>
        <v>0.18869923836723643</v>
      </c>
      <c r="DB911" s="31">
        <f t="shared" si="276"/>
        <v>0.18880010771088529</v>
      </c>
      <c r="DC911" s="31">
        <f t="shared" si="277"/>
        <v>-8.0770232813634379E-2</v>
      </c>
      <c r="DD911" s="31"/>
      <c r="DE911" s="33">
        <f t="shared" si="278"/>
        <v>0.99775237967010733</v>
      </c>
      <c r="DF911" s="33">
        <f t="shared" si="279"/>
        <v>1.0009615503906386</v>
      </c>
      <c r="DG911" s="3"/>
      <c r="DH911" s="33">
        <f t="shared" si="280"/>
        <v>0.9999987991744792</v>
      </c>
      <c r="DI911" s="93">
        <f t="shared" si="281"/>
        <v>0.99884655250572074</v>
      </c>
      <c r="DJ911" s="3">
        <f t="shared" si="282"/>
        <v>0.99886709261692153</v>
      </c>
      <c r="DL911" s="90">
        <f t="shared" si="291"/>
        <v>0</v>
      </c>
      <c r="DM911" s="91">
        <f t="shared" si="289"/>
        <v>0</v>
      </c>
      <c r="DN911" s="89">
        <f>SUM(DM$9:DM911)*RLR</f>
        <v>120</v>
      </c>
      <c r="DO911" s="90">
        <f>DN911-SUM(DP$9:DP911)</f>
        <v>0.13594888596941246</v>
      </c>
      <c r="DP911" s="89">
        <f t="shared" si="290"/>
        <v>1.0273215564439652E-3</v>
      </c>
      <c r="DQ911" s="90">
        <f>SUM(DP$9:DP911)*RRF</f>
        <v>83.904835779821411</v>
      </c>
      <c r="DS911" s="2">
        <f t="shared" si="283"/>
        <v>1.5</v>
      </c>
      <c r="DT911" s="2">
        <f t="shared" si="284"/>
        <v>0.75</v>
      </c>
    </row>
    <row r="912" spans="90:124" x14ac:dyDescent="0.25">
      <c r="CL912" s="14">
        <f t="shared" si="285"/>
        <v>9.0299999999999994</v>
      </c>
      <c r="CM912" s="59">
        <f>IF('Baseline model'!$B$4="AY",0,IFERROR(P*INDEX('UWYr writing pattern'!$C$4:$C$18,MATCH('Baseline model'!$CL912,'UWYr writing pattern'!$A$4:$A$18,0)) / 25,CM911))</f>
        <v>0</v>
      </c>
      <c r="CN912" s="36">
        <f t="shared" si="286"/>
        <v>1.1828131368347552E-4</v>
      </c>
      <c r="CP912" s="34">
        <f t="shared" si="287"/>
        <v>1.8012382794437896E-6</v>
      </c>
      <c r="CQ912" s="31">
        <f>SUM($CP$9:CP912)*RLR</f>
        <v>119.99985806242344</v>
      </c>
      <c r="CR912" s="32"/>
      <c r="CS912" s="36">
        <f>CQ912-SUM($CU$9:CU912)</f>
        <v>0.2675507244566262</v>
      </c>
      <c r="CU912" s="31">
        <f t="shared" si="288"/>
        <v>2.0217775539346761E-3</v>
      </c>
      <c r="CV912" s="36">
        <f>SUM($CU$9:CU912)*RRF</f>
        <v>83.812615136576767</v>
      </c>
      <c r="CW912" s="33"/>
      <c r="CX912" s="36">
        <f t="shared" si="273"/>
        <v>84.080165861033393</v>
      </c>
      <c r="CY912" s="33"/>
      <c r="CZ912" s="31">
        <f t="shared" si="274"/>
        <v>9.9356303494119432E-5</v>
      </c>
      <c r="DA912" s="31">
        <f t="shared" si="275"/>
        <v>0.18728550711963832</v>
      </c>
      <c r="DB912" s="31">
        <f t="shared" si="276"/>
        <v>0.18738486342313243</v>
      </c>
      <c r="DC912" s="31">
        <f t="shared" si="277"/>
        <v>-8.0165861033393071E-2</v>
      </c>
      <c r="DD912" s="31"/>
      <c r="DE912" s="33">
        <f t="shared" si="278"/>
        <v>0.9977692278163901</v>
      </c>
      <c r="DF912" s="33">
        <f t="shared" si="279"/>
        <v>1.0009543554884928</v>
      </c>
      <c r="DG912" s="3"/>
      <c r="DH912" s="33">
        <f t="shared" si="280"/>
        <v>0.99999881718686201</v>
      </c>
      <c r="DI912" s="93">
        <f t="shared" si="281"/>
        <v>0.99885517100216692</v>
      </c>
      <c r="DJ912" s="3">
        <f t="shared" si="282"/>
        <v>0.9988755894222946</v>
      </c>
      <c r="DL912" s="90">
        <f t="shared" si="291"/>
        <v>0</v>
      </c>
      <c r="DM912" s="91">
        <f t="shared" si="289"/>
        <v>0</v>
      </c>
      <c r="DN912" s="89">
        <f>SUM(DM$9:DM912)*RLR</f>
        <v>120</v>
      </c>
      <c r="DO912" s="90">
        <f>DN912-SUM(DP$9:DP912)</f>
        <v>0.134929269324644</v>
      </c>
      <c r="DP912" s="89">
        <f t="shared" si="290"/>
        <v>1.0196166447705934E-3</v>
      </c>
      <c r="DQ912" s="90">
        <f>SUM(DP$9:DP912)*RRF</f>
        <v>83.905549511472742</v>
      </c>
      <c r="DS912" s="2">
        <f t="shared" si="283"/>
        <v>1.5</v>
      </c>
      <c r="DT912" s="2">
        <f t="shared" si="284"/>
        <v>0.75</v>
      </c>
    </row>
    <row r="913" spans="90:124" x14ac:dyDescent="0.25">
      <c r="CL913" s="14">
        <f t="shared" si="285"/>
        <v>9.0399999999999991</v>
      </c>
      <c r="CM913" s="59">
        <f>IF('Baseline model'!$B$4="AY",0,IFERROR(P*INDEX('UWYr writing pattern'!$C$4:$C$18,MATCH('Baseline model'!$CL913,'UWYr writing pattern'!$A$4:$A$18,0)) / 25,CM912))</f>
        <v>0</v>
      </c>
      <c r="CN913" s="36">
        <f t="shared" si="286"/>
        <v>1.1650709397822338E-4</v>
      </c>
      <c r="CP913" s="34">
        <f t="shared" si="287"/>
        <v>1.774219705252133E-6</v>
      </c>
      <c r="CQ913" s="31">
        <f>SUM($CP$9:CP913)*RLR</f>
        <v>119.9998601914871</v>
      </c>
      <c r="CR913" s="32"/>
      <c r="CS913" s="36">
        <f>CQ913-SUM($CU$9:CU913)</f>
        <v>0.26554622308685794</v>
      </c>
      <c r="CU913" s="31">
        <f t="shared" si="288"/>
        <v>2.0066304334246964E-3</v>
      </c>
      <c r="CV913" s="36">
        <f>SUM($CU$9:CU913)*RRF</f>
        <v>83.814019777880162</v>
      </c>
      <c r="CW913" s="33"/>
      <c r="CX913" s="36">
        <f t="shared" si="273"/>
        <v>84.07956600096702</v>
      </c>
      <c r="CY913" s="33"/>
      <c r="CZ913" s="31">
        <f t="shared" si="274"/>
        <v>9.7865958941707629E-5</v>
      </c>
      <c r="DA913" s="31">
        <f t="shared" si="275"/>
        <v>0.18588235616080054</v>
      </c>
      <c r="DB913" s="31">
        <f t="shared" si="276"/>
        <v>0.18598022211974224</v>
      </c>
      <c r="DC913" s="31">
        <f t="shared" si="277"/>
        <v>-7.9566000967020045E-2</v>
      </c>
      <c r="DD913" s="31"/>
      <c r="DE913" s="33">
        <f t="shared" si="278"/>
        <v>0.99778594973666856</v>
      </c>
      <c r="DF913" s="33">
        <f t="shared" si="279"/>
        <v>1.0009472142972264</v>
      </c>
      <c r="DG913" s="3"/>
      <c r="DH913" s="33">
        <f t="shared" si="280"/>
        <v>0.99999883492905917</v>
      </c>
      <c r="DI913" s="93">
        <f t="shared" si="281"/>
        <v>0.9988637251016802</v>
      </c>
      <c r="DJ913" s="3">
        <f t="shared" si="282"/>
        <v>0.99888402250162733</v>
      </c>
      <c r="DL913" s="90">
        <f t="shared" si="291"/>
        <v>0</v>
      </c>
      <c r="DM913" s="91">
        <f t="shared" si="289"/>
        <v>0</v>
      </c>
      <c r="DN913" s="89">
        <f>SUM(DM$9:DM913)*RLR</f>
        <v>120</v>
      </c>
      <c r="DO913" s="90">
        <f>DN913-SUM(DP$9:DP913)</f>
        <v>0.13391729980470757</v>
      </c>
      <c r="DP913" s="89">
        <f t="shared" si="290"/>
        <v>1.0119695199348299E-3</v>
      </c>
      <c r="DQ913" s="90">
        <f>SUM(DP$9:DP913)*RRF</f>
        <v>83.9062578901367</v>
      </c>
      <c r="DS913" s="2">
        <f t="shared" si="283"/>
        <v>1.5</v>
      </c>
      <c r="DT913" s="2">
        <f t="shared" si="284"/>
        <v>0.75</v>
      </c>
    </row>
    <row r="914" spans="90:124" x14ac:dyDescent="0.25">
      <c r="CL914" s="14">
        <f t="shared" si="285"/>
        <v>9.0500000000000007</v>
      </c>
      <c r="CM914" s="59">
        <f>IF('Baseline model'!$B$4="AY",0,IFERROR(P*INDEX('UWYr writing pattern'!$C$4:$C$18,MATCH('Baseline model'!$CL914,'UWYr writing pattern'!$A$4:$A$18,0)) / 25,CM913))</f>
        <v>0</v>
      </c>
      <c r="CN914" s="36">
        <f t="shared" si="286"/>
        <v>1.1475948756855003E-4</v>
      </c>
      <c r="CP914" s="34">
        <f t="shared" si="287"/>
        <v>1.7476064096733508E-6</v>
      </c>
      <c r="CQ914" s="31">
        <f>SUM($CP$9:CP914)*RLR</f>
        <v>119.99986228861479</v>
      </c>
      <c r="CR914" s="32"/>
      <c r="CS914" s="36">
        <f>CQ914-SUM($CU$9:CU914)</f>
        <v>0.2635567235413987</v>
      </c>
      <c r="CU914" s="31">
        <f t="shared" si="288"/>
        <v>1.9915966731514348E-3</v>
      </c>
      <c r="CV914" s="36">
        <f>SUM($CU$9:CU914)*RRF</f>
        <v>83.815413895551373</v>
      </c>
      <c r="CW914" s="33"/>
      <c r="CX914" s="36">
        <f t="shared" si="273"/>
        <v>84.078970619092772</v>
      </c>
      <c r="CY914" s="33"/>
      <c r="CZ914" s="31">
        <f t="shared" si="274"/>
        <v>9.6397969557582012E-5</v>
      </c>
      <c r="DA914" s="31">
        <f t="shared" si="275"/>
        <v>0.18448970647897908</v>
      </c>
      <c r="DB914" s="31">
        <f t="shared" si="276"/>
        <v>0.18458610444853665</v>
      </c>
      <c r="DC914" s="31">
        <f t="shared" si="277"/>
        <v>-7.8970619092771699E-2</v>
      </c>
      <c r="DD914" s="31"/>
      <c r="DE914" s="33">
        <f t="shared" si="278"/>
        <v>0.99780254637561161</v>
      </c>
      <c r="DF914" s="33">
        <f t="shared" si="279"/>
        <v>1.0009401264177711</v>
      </c>
      <c r="DG914" s="3"/>
      <c r="DH914" s="33">
        <f t="shared" si="280"/>
        <v>0.99999885240512332</v>
      </c>
      <c r="DI914" s="93">
        <f t="shared" si="281"/>
        <v>0.99887221528543091</v>
      </c>
      <c r="DJ914" s="3">
        <f t="shared" si="282"/>
        <v>0.99889239233286509</v>
      </c>
      <c r="DL914" s="90">
        <f t="shared" si="291"/>
        <v>0</v>
      </c>
      <c r="DM914" s="91">
        <f t="shared" si="289"/>
        <v>0</v>
      </c>
      <c r="DN914" s="89">
        <f>SUM(DM$9:DM914)*RLR</f>
        <v>120</v>
      </c>
      <c r="DO914" s="90">
        <f>DN914-SUM(DP$9:DP914)</f>
        <v>0.13291292005617095</v>
      </c>
      <c r="DP914" s="89">
        <f t="shared" si="290"/>
        <v>1.0043797485353068E-3</v>
      </c>
      <c r="DQ914" s="90">
        <f>SUM(DP$9:DP914)*RRF</f>
        <v>83.90696095596067</v>
      </c>
      <c r="DS914" s="2">
        <f t="shared" si="283"/>
        <v>1.5</v>
      </c>
      <c r="DT914" s="2">
        <f t="shared" si="284"/>
        <v>0.75</v>
      </c>
    </row>
    <row r="915" spans="90:124" x14ac:dyDescent="0.25">
      <c r="CL915" s="14">
        <f t="shared" si="285"/>
        <v>9.06</v>
      </c>
      <c r="CM915" s="59">
        <f>IF('Baseline model'!$B$4="AY",0,IFERROR(P*INDEX('UWYr writing pattern'!$C$4:$C$18,MATCH('Baseline model'!$CL915,'UWYr writing pattern'!$A$4:$A$18,0)) / 25,CM914))</f>
        <v>0</v>
      </c>
      <c r="CN915" s="36">
        <f t="shared" si="286"/>
        <v>1.1303809525502178E-4</v>
      </c>
      <c r="CP915" s="34">
        <f t="shared" si="287"/>
        <v>1.7213923135282505E-6</v>
      </c>
      <c r="CQ915" s="31">
        <f>SUM($CP$9:CP915)*RLR</f>
        <v>119.99986435428556</v>
      </c>
      <c r="CR915" s="32"/>
      <c r="CS915" s="36">
        <f>CQ915-SUM($CU$9:CU915)</f>
        <v>0.26158211378560736</v>
      </c>
      <c r="CU915" s="31">
        <f t="shared" si="288"/>
        <v>1.9766754265604903E-3</v>
      </c>
      <c r="CV915" s="36">
        <f>SUM($CU$9:CU915)*RRF</f>
        <v>83.816797568349969</v>
      </c>
      <c r="CW915" s="33"/>
      <c r="CX915" s="36">
        <f t="shared" si="273"/>
        <v>84.078379682135576</v>
      </c>
      <c r="CY915" s="33"/>
      <c r="CZ915" s="31">
        <f t="shared" si="274"/>
        <v>9.495200001421829E-5</v>
      </c>
      <c r="DA915" s="31">
        <f t="shared" si="275"/>
        <v>0.18310747964992513</v>
      </c>
      <c r="DB915" s="31">
        <f t="shared" si="276"/>
        <v>0.18320243164993935</v>
      </c>
      <c r="DC915" s="31">
        <f t="shared" si="277"/>
        <v>-7.8379682135576445E-2</v>
      </c>
      <c r="DD915" s="31"/>
      <c r="DE915" s="33">
        <f t="shared" si="278"/>
        <v>0.997819018670833</v>
      </c>
      <c r="DF915" s="33">
        <f t="shared" si="279"/>
        <v>1.0009330914539949</v>
      </c>
      <c r="DG915" s="3"/>
      <c r="DH915" s="33">
        <f t="shared" si="280"/>
        <v>0.99999886961904638</v>
      </c>
      <c r="DI915" s="93">
        <f t="shared" si="281"/>
        <v>0.99888064203099391</v>
      </c>
      <c r="DJ915" s="3">
        <f t="shared" si="282"/>
        <v>0.99890069939036863</v>
      </c>
      <c r="DL915" s="90">
        <f t="shared" si="291"/>
        <v>0</v>
      </c>
      <c r="DM915" s="91">
        <f t="shared" si="289"/>
        <v>0</v>
      </c>
      <c r="DN915" s="89">
        <f>SUM(DM$9:DM915)*RLR</f>
        <v>120</v>
      </c>
      <c r="DO915" s="90">
        <f>DN915-SUM(DP$9:DP915)</f>
        <v>0.13191607315575027</v>
      </c>
      <c r="DP915" s="89">
        <f t="shared" si="290"/>
        <v>9.9684690042128204E-4</v>
      </c>
      <c r="DQ915" s="90">
        <f>SUM(DP$9:DP915)*RRF</f>
        <v>83.907658748790965</v>
      </c>
      <c r="DS915" s="2">
        <f t="shared" si="283"/>
        <v>1.5</v>
      </c>
      <c r="DT915" s="2">
        <f t="shared" si="284"/>
        <v>0.75</v>
      </c>
    </row>
    <row r="916" spans="90:124" x14ac:dyDescent="0.25">
      <c r="CL916" s="14">
        <f t="shared" si="285"/>
        <v>9.07</v>
      </c>
      <c r="CM916" s="59">
        <f>IF('Baseline model'!$B$4="AY",0,IFERROR(P*INDEX('UWYr writing pattern'!$C$4:$C$18,MATCH('Baseline model'!$CL916,'UWYr writing pattern'!$A$4:$A$18,0)) / 25,CM915))</f>
        <v>0</v>
      </c>
      <c r="CN916" s="36">
        <f t="shared" si="286"/>
        <v>1.1134252382619645E-4</v>
      </c>
      <c r="CP916" s="34">
        <f t="shared" si="287"/>
        <v>1.6955714288253267E-6</v>
      </c>
      <c r="CQ916" s="31">
        <f>SUM($CP$9:CP916)*RLR</f>
        <v>119.99986638897127</v>
      </c>
      <c r="CR916" s="32"/>
      <c r="CS916" s="36">
        <f>CQ916-SUM($CU$9:CU916)</f>
        <v>0.25962228261792575</v>
      </c>
      <c r="CU916" s="31">
        <f t="shared" si="288"/>
        <v>1.9618658533920551E-3</v>
      </c>
      <c r="CV916" s="36">
        <f>SUM($CU$9:CU916)*RRF</f>
        <v>83.818170874447333</v>
      </c>
      <c r="CW916" s="33"/>
      <c r="CX916" s="36">
        <f t="shared" si="273"/>
        <v>84.077793157065258</v>
      </c>
      <c r="CY916" s="33"/>
      <c r="CZ916" s="31">
        <f t="shared" si="274"/>
        <v>9.3527720014005002E-5</v>
      </c>
      <c r="DA916" s="31">
        <f t="shared" si="275"/>
        <v>0.181735597832548</v>
      </c>
      <c r="DB916" s="31">
        <f t="shared" si="276"/>
        <v>0.181829125552562</v>
      </c>
      <c r="DC916" s="31">
        <f t="shared" si="277"/>
        <v>-7.7793157065258356E-2</v>
      </c>
      <c r="DD916" s="31"/>
      <c r="DE916" s="33">
        <f t="shared" si="278"/>
        <v>0.99783536755294444</v>
      </c>
      <c r="DF916" s="33">
        <f t="shared" si="279"/>
        <v>1.0009261090126818</v>
      </c>
      <c r="DG916" s="3"/>
      <c r="DH916" s="33">
        <f t="shared" si="280"/>
        <v>0.99999888657476055</v>
      </c>
      <c r="DI916" s="93">
        <f t="shared" si="281"/>
        <v>0.99888900581237616</v>
      </c>
      <c r="DJ916" s="3">
        <f t="shared" si="282"/>
        <v>0.99890894414494102</v>
      </c>
      <c r="DL916" s="90">
        <f t="shared" si="291"/>
        <v>0</v>
      </c>
      <c r="DM916" s="91">
        <f t="shared" si="289"/>
        <v>0</v>
      </c>
      <c r="DN916" s="89">
        <f>SUM(DM$9:DM916)*RLR</f>
        <v>120</v>
      </c>
      <c r="DO916" s="90">
        <f>DN916-SUM(DP$9:DP916)</f>
        <v>0.13092670260708417</v>
      </c>
      <c r="DP916" s="89">
        <f t="shared" si="290"/>
        <v>9.8937054866812704E-4</v>
      </c>
      <c r="DQ916" s="90">
        <f>SUM(DP$9:DP916)*RRF</f>
        <v>83.908351308175043</v>
      </c>
      <c r="DS916" s="2">
        <f t="shared" si="283"/>
        <v>1.5</v>
      </c>
      <c r="DT916" s="2">
        <f t="shared" si="284"/>
        <v>0.75</v>
      </c>
    </row>
    <row r="917" spans="90:124" x14ac:dyDescent="0.25">
      <c r="CL917" s="14">
        <f t="shared" si="285"/>
        <v>9.08</v>
      </c>
      <c r="CM917" s="59">
        <f>IF('Baseline model'!$B$4="AY",0,IFERROR(P*INDEX('UWYr writing pattern'!$C$4:$C$18,MATCH('Baseline model'!$CL917,'UWYr writing pattern'!$A$4:$A$18,0)) / 25,CM916))</f>
        <v>0</v>
      </c>
      <c r="CN917" s="36">
        <f t="shared" si="286"/>
        <v>1.0967238596880351E-4</v>
      </c>
      <c r="CP917" s="34">
        <f t="shared" si="287"/>
        <v>1.670137857392947E-6</v>
      </c>
      <c r="CQ917" s="31">
        <f>SUM($CP$9:CP917)*RLR</f>
        <v>119.99986839313671</v>
      </c>
      <c r="CR917" s="32"/>
      <c r="CS917" s="36">
        <f>CQ917-SUM($CU$9:CU917)</f>
        <v>0.25767711966372531</v>
      </c>
      <c r="CU917" s="31">
        <f t="shared" si="288"/>
        <v>1.9471671196344431E-3</v>
      </c>
      <c r="CV917" s="36">
        <f>SUM($CU$9:CU917)*RRF</f>
        <v>83.819533891431078</v>
      </c>
      <c r="CW917" s="33"/>
      <c r="CX917" s="36">
        <f t="shared" si="273"/>
        <v>84.077211011094803</v>
      </c>
      <c r="CY917" s="33"/>
      <c r="CZ917" s="31">
        <f t="shared" si="274"/>
        <v>9.2124804213794938E-5</v>
      </c>
      <c r="DA917" s="31">
        <f t="shared" si="275"/>
        <v>0.1803739837646077</v>
      </c>
      <c r="DB917" s="31">
        <f t="shared" si="276"/>
        <v>0.1804661085688215</v>
      </c>
      <c r="DC917" s="31">
        <f t="shared" si="277"/>
        <v>-7.7211011094803439E-2</v>
      </c>
      <c r="DD917" s="31"/>
      <c r="DE917" s="33">
        <f t="shared" si="278"/>
        <v>0.99785159394560807</v>
      </c>
      <c r="DF917" s="33">
        <f t="shared" si="279"/>
        <v>1.0009191787035097</v>
      </c>
      <c r="DG917" s="3"/>
      <c r="DH917" s="33">
        <f t="shared" si="280"/>
        <v>0.99999890327613927</v>
      </c>
      <c r="DI917" s="93">
        <f t="shared" si="281"/>
        <v>0.99889730710004232</v>
      </c>
      <c r="DJ917" s="3">
        <f t="shared" si="282"/>
        <v>0.99891712706385383</v>
      </c>
      <c r="DL917" s="90">
        <f t="shared" si="291"/>
        <v>0</v>
      </c>
      <c r="DM917" s="91">
        <f t="shared" si="289"/>
        <v>0</v>
      </c>
      <c r="DN917" s="89">
        <f>SUM(DM$9:DM917)*RLR</f>
        <v>120</v>
      </c>
      <c r="DO917" s="90">
        <f>DN917-SUM(DP$9:DP917)</f>
        <v>0.12994475233753633</v>
      </c>
      <c r="DP917" s="89">
        <f t="shared" si="290"/>
        <v>9.8195026955313122E-4</v>
      </c>
      <c r="DQ917" s="90">
        <f>SUM(DP$9:DP917)*RRF</f>
        <v>83.909038673363725</v>
      </c>
      <c r="DS917" s="2">
        <f t="shared" si="283"/>
        <v>1.5</v>
      </c>
      <c r="DT917" s="2">
        <f t="shared" si="284"/>
        <v>0.75</v>
      </c>
    </row>
    <row r="918" spans="90:124" x14ac:dyDescent="0.25">
      <c r="CL918" s="14">
        <f t="shared" si="285"/>
        <v>9.09</v>
      </c>
      <c r="CM918" s="59">
        <f>IF('Baseline model'!$B$4="AY",0,IFERROR(P*INDEX('UWYr writing pattern'!$C$4:$C$18,MATCH('Baseline model'!$CL918,'UWYr writing pattern'!$A$4:$A$18,0)) / 25,CM917))</f>
        <v>0</v>
      </c>
      <c r="CN918" s="36">
        <f t="shared" si="286"/>
        <v>1.0802730017927146E-4</v>
      </c>
      <c r="CP918" s="34">
        <f t="shared" si="287"/>
        <v>1.6450857895320527E-6</v>
      </c>
      <c r="CQ918" s="31">
        <f>SUM($CP$9:CP918)*RLR</f>
        <v>119.99987036723965</v>
      </c>
      <c r="CR918" s="32"/>
      <c r="CS918" s="36">
        <f>CQ918-SUM($CU$9:CU918)</f>
        <v>0.25574651536919646</v>
      </c>
      <c r="CU918" s="31">
        <f t="shared" si="288"/>
        <v>1.9325783974779398E-3</v>
      </c>
      <c r="CV918" s="36">
        <f>SUM($CU$9:CU918)*RRF</f>
        <v>83.820886696309316</v>
      </c>
      <c r="CW918" s="33"/>
      <c r="CX918" s="36">
        <f t="shared" si="273"/>
        <v>84.076633211678512</v>
      </c>
      <c r="CY918" s="33"/>
      <c r="CZ918" s="31">
        <f t="shared" si="274"/>
        <v>9.0742932150588007E-5</v>
      </c>
      <c r="DA918" s="31">
        <f t="shared" si="275"/>
        <v>0.1790225607584375</v>
      </c>
      <c r="DB918" s="31">
        <f t="shared" si="276"/>
        <v>0.17911330369058809</v>
      </c>
      <c r="DC918" s="31">
        <f t="shared" si="277"/>
        <v>-7.6633211678512225E-2</v>
      </c>
      <c r="DD918" s="31"/>
      <c r="DE918" s="33">
        <f t="shared" si="278"/>
        <v>0.99786769876558712</v>
      </c>
      <c r="DF918" s="33">
        <f t="shared" si="279"/>
        <v>1.0009123001390299</v>
      </c>
      <c r="DG918" s="3"/>
      <c r="DH918" s="33">
        <f t="shared" si="280"/>
        <v>0.99999891972699706</v>
      </c>
      <c r="DI918" s="93">
        <f t="shared" si="281"/>
        <v>0.99890554636094209</v>
      </c>
      <c r="DJ918" s="3">
        <f t="shared" si="282"/>
        <v>0.99892524861087495</v>
      </c>
      <c r="DL918" s="90">
        <f t="shared" si="291"/>
        <v>0</v>
      </c>
      <c r="DM918" s="91">
        <f t="shared" si="289"/>
        <v>0</v>
      </c>
      <c r="DN918" s="89">
        <f>SUM(DM$9:DM918)*RLR</f>
        <v>120</v>
      </c>
      <c r="DO918" s="90">
        <f>DN918-SUM(DP$9:DP918)</f>
        <v>0.12897016669499806</v>
      </c>
      <c r="DP918" s="89">
        <f t="shared" si="290"/>
        <v>9.7458564253152249E-4</v>
      </c>
      <c r="DQ918" s="90">
        <f>SUM(DP$9:DP918)*RRF</f>
        <v>83.909720883313497</v>
      </c>
      <c r="DS918" s="2">
        <f t="shared" si="283"/>
        <v>1.5</v>
      </c>
      <c r="DT918" s="2">
        <f t="shared" si="284"/>
        <v>0.75</v>
      </c>
    </row>
    <row r="919" spans="90:124" x14ac:dyDescent="0.25">
      <c r="CL919" s="14">
        <f t="shared" si="285"/>
        <v>9.1</v>
      </c>
      <c r="CM919" s="59">
        <f>IF('Baseline model'!$B$4="AY",0,IFERROR(P*INDEX('UWYr writing pattern'!$C$4:$C$18,MATCH('Baseline model'!$CL919,'UWYr writing pattern'!$A$4:$A$18,0)) / 25,CM918))</f>
        <v>0</v>
      </c>
      <c r="CN919" s="36">
        <f t="shared" si="286"/>
        <v>1.0640689067658238E-4</v>
      </c>
      <c r="CP919" s="34">
        <f t="shared" si="287"/>
        <v>1.620409502689072E-6</v>
      </c>
      <c r="CQ919" s="31">
        <f>SUM($CP$9:CP919)*RLR</f>
        <v>119.99987231173105</v>
      </c>
      <c r="CR919" s="32"/>
      <c r="CS919" s="36">
        <f>CQ919-SUM($CU$9:CU919)</f>
        <v>0.25383036099532319</v>
      </c>
      <c r="CU919" s="31">
        <f t="shared" si="288"/>
        <v>1.9180988652689735E-3</v>
      </c>
      <c r="CV919" s="36">
        <f>SUM($CU$9:CU919)*RRF</f>
        <v>83.822229365515</v>
      </c>
      <c r="CW919" s="33"/>
      <c r="CX919" s="36">
        <f t="shared" si="273"/>
        <v>84.076059726510323</v>
      </c>
      <c r="CY919" s="33"/>
      <c r="CZ919" s="31">
        <f t="shared" si="274"/>
        <v>8.9381788168329203E-5</v>
      </c>
      <c r="DA919" s="31">
        <f t="shared" si="275"/>
        <v>0.17768125269672622</v>
      </c>
      <c r="DB919" s="31">
        <f t="shared" si="276"/>
        <v>0.17777063448489455</v>
      </c>
      <c r="DC919" s="31">
        <f t="shared" si="277"/>
        <v>-7.6059726510322889E-2</v>
      </c>
      <c r="DD919" s="31"/>
      <c r="DE919" s="33">
        <f t="shared" si="278"/>
        <v>0.99788368292279761</v>
      </c>
      <c r="DF919" s="33">
        <f t="shared" si="279"/>
        <v>1.0009054729346467</v>
      </c>
      <c r="DG919" s="3"/>
      <c r="DH919" s="33">
        <f t="shared" si="280"/>
        <v>0.99999893593109213</v>
      </c>
      <c r="DI919" s="93">
        <f t="shared" si="281"/>
        <v>0.99891372405853618</v>
      </c>
      <c r="DJ919" s="3">
        <f t="shared" si="282"/>
        <v>0.99893330924629331</v>
      </c>
      <c r="DL919" s="90">
        <f t="shared" si="291"/>
        <v>0</v>
      </c>
      <c r="DM919" s="91">
        <f t="shared" si="289"/>
        <v>0</v>
      </c>
      <c r="DN919" s="89">
        <f>SUM(DM$9:DM919)*RLR</f>
        <v>120</v>
      </c>
      <c r="DO919" s="90">
        <f>DN919-SUM(DP$9:DP919)</f>
        <v>0.1280028904447903</v>
      </c>
      <c r="DP919" s="89">
        <f t="shared" si="290"/>
        <v>9.6727625021248548E-4</v>
      </c>
      <c r="DQ919" s="90">
        <f>SUM(DP$9:DP919)*RRF</f>
        <v>83.910397976688643</v>
      </c>
      <c r="DS919" s="2">
        <f t="shared" si="283"/>
        <v>1.5</v>
      </c>
      <c r="DT919" s="2">
        <f t="shared" si="284"/>
        <v>0.75</v>
      </c>
    </row>
    <row r="920" spans="90:124" x14ac:dyDescent="0.25">
      <c r="CL920" s="14">
        <f t="shared" si="285"/>
        <v>9.11</v>
      </c>
      <c r="CM920" s="59">
        <f>IF('Baseline model'!$B$4="AY",0,IFERROR(P*INDEX('UWYr writing pattern'!$C$4:$C$18,MATCH('Baseline model'!$CL920,'UWYr writing pattern'!$A$4:$A$18,0)) / 25,CM919))</f>
        <v>0</v>
      </c>
      <c r="CN920" s="36">
        <f t="shared" si="286"/>
        <v>1.0481078731643365E-4</v>
      </c>
      <c r="CP920" s="34">
        <f t="shared" si="287"/>
        <v>1.5961033601487358E-6</v>
      </c>
      <c r="CQ920" s="31">
        <f>SUM($CP$9:CP920)*RLR</f>
        <v>119.99987422705509</v>
      </c>
      <c r="CR920" s="32"/>
      <c r="CS920" s="36">
        <f>CQ920-SUM($CU$9:CU920)</f>
        <v>0.25192854861188607</v>
      </c>
      <c r="CU920" s="31">
        <f t="shared" si="288"/>
        <v>1.9037277074649239E-3</v>
      </c>
      <c r="CV920" s="36">
        <f>SUM($CU$9:CU920)*RRF</f>
        <v>83.823561974910234</v>
      </c>
      <c r="CW920" s="33"/>
      <c r="CX920" s="36">
        <f t="shared" si="273"/>
        <v>84.07549052352212</v>
      </c>
      <c r="CY920" s="33"/>
      <c r="CZ920" s="31">
        <f t="shared" si="274"/>
        <v>8.8041061345804257E-5</v>
      </c>
      <c r="DA920" s="31">
        <f t="shared" si="275"/>
        <v>0.17634998402832025</v>
      </c>
      <c r="DB920" s="31">
        <f t="shared" si="276"/>
        <v>0.17643802508966605</v>
      </c>
      <c r="DC920" s="31">
        <f t="shared" si="277"/>
        <v>-7.5490523522120156E-2</v>
      </c>
      <c r="DD920" s="31"/>
      <c r="DE920" s="33">
        <f t="shared" si="278"/>
        <v>0.9978995473203599</v>
      </c>
      <c r="DF920" s="33">
        <f t="shared" si="279"/>
        <v>1.0008986967085967</v>
      </c>
      <c r="DG920" s="3"/>
      <c r="DH920" s="33">
        <f t="shared" si="280"/>
        <v>0.99999895189212573</v>
      </c>
      <c r="DI920" s="93">
        <f t="shared" si="281"/>
        <v>0.99892184065282208</v>
      </c>
      <c r="DJ920" s="3">
        <f t="shared" si="282"/>
        <v>0.99894130942694626</v>
      </c>
      <c r="DL920" s="90">
        <f t="shared" si="291"/>
        <v>0</v>
      </c>
      <c r="DM920" s="91">
        <f t="shared" si="289"/>
        <v>0</v>
      </c>
      <c r="DN920" s="89">
        <f>SUM(DM$9:DM920)*RLR</f>
        <v>120</v>
      </c>
      <c r="DO920" s="90">
        <f>DN920-SUM(DP$9:DP920)</f>
        <v>0.12704286876645199</v>
      </c>
      <c r="DP920" s="89">
        <f t="shared" si="290"/>
        <v>9.6002167833592728E-4</v>
      </c>
      <c r="DQ920" s="90">
        <f>SUM(DP$9:DP920)*RRF</f>
        <v>83.911069991863485</v>
      </c>
      <c r="DS920" s="2">
        <f t="shared" si="283"/>
        <v>1.5</v>
      </c>
      <c r="DT920" s="2">
        <f t="shared" si="284"/>
        <v>0.75</v>
      </c>
    </row>
    <row r="921" spans="90:124" x14ac:dyDescent="0.25">
      <c r="CL921" s="14">
        <f t="shared" si="285"/>
        <v>9.1199999999999992</v>
      </c>
      <c r="CM921" s="59">
        <f>IF('Baseline model'!$B$4="AY",0,IFERROR(P*INDEX('UWYr writing pattern'!$C$4:$C$18,MATCH('Baseline model'!$CL921,'UWYr writing pattern'!$A$4:$A$18,0)) / 25,CM920))</f>
        <v>0</v>
      </c>
      <c r="CN921" s="36">
        <f t="shared" si="286"/>
        <v>1.0323862550668715E-4</v>
      </c>
      <c r="CP921" s="34">
        <f t="shared" si="287"/>
        <v>1.5721618097465048E-6</v>
      </c>
      <c r="CQ921" s="31">
        <f>SUM($CP$9:CP921)*RLR</f>
        <v>119.99987611364926</v>
      </c>
      <c r="CR921" s="32"/>
      <c r="CS921" s="36">
        <f>CQ921-SUM($CU$9:CU921)</f>
        <v>0.25004097109147949</v>
      </c>
      <c r="CU921" s="31">
        <f t="shared" si="288"/>
        <v>1.8894641145891457E-3</v>
      </c>
      <c r="CV921" s="36">
        <f>SUM($CU$9:CU921)*RRF</f>
        <v>83.824884599790451</v>
      </c>
      <c r="CW921" s="33"/>
      <c r="CX921" s="36">
        <f t="shared" si="273"/>
        <v>84.074925570881931</v>
      </c>
      <c r="CY921" s="33"/>
      <c r="CZ921" s="31">
        <f t="shared" si="274"/>
        <v>8.672044542561719E-5</v>
      </c>
      <c r="DA921" s="31">
        <f t="shared" si="275"/>
        <v>0.17502867976403563</v>
      </c>
      <c r="DB921" s="31">
        <f t="shared" si="276"/>
        <v>0.17511540020946126</v>
      </c>
      <c r="DC921" s="31">
        <f t="shared" si="277"/>
        <v>-7.4925570881930526E-2</v>
      </c>
      <c r="DD921" s="31"/>
      <c r="DE921" s="33">
        <f t="shared" si="278"/>
        <v>0.99791529285464819</v>
      </c>
      <c r="DF921" s="33">
        <f t="shared" si="279"/>
        <v>1.0008919710819277</v>
      </c>
      <c r="DG921" s="3"/>
      <c r="DH921" s="33">
        <f t="shared" si="280"/>
        <v>0.99999896761374385</v>
      </c>
      <c r="DI921" s="93">
        <f t="shared" si="281"/>
        <v>0.99892989660036036</v>
      </c>
      <c r="DJ921" s="3">
        <f t="shared" si="282"/>
        <v>0.99894924960624409</v>
      </c>
      <c r="DL921" s="90">
        <f t="shared" si="291"/>
        <v>0</v>
      </c>
      <c r="DM921" s="91">
        <f t="shared" si="289"/>
        <v>0</v>
      </c>
      <c r="DN921" s="89">
        <f>SUM(DM$9:DM921)*RLR</f>
        <v>120</v>
      </c>
      <c r="DO921" s="90">
        <f>DN921-SUM(DP$9:DP921)</f>
        <v>0.12609004725069894</v>
      </c>
      <c r="DP921" s="89">
        <f t="shared" si="290"/>
        <v>9.5282151574838992E-4</v>
      </c>
      <c r="DQ921" s="90">
        <f>SUM(DP$9:DP921)*RRF</f>
        <v>83.911736966924508</v>
      </c>
      <c r="DS921" s="2">
        <f t="shared" si="283"/>
        <v>1.5</v>
      </c>
      <c r="DT921" s="2">
        <f t="shared" si="284"/>
        <v>0.75</v>
      </c>
    </row>
    <row r="922" spans="90:124" x14ac:dyDescent="0.25">
      <c r="CL922" s="14">
        <f t="shared" si="285"/>
        <v>9.1300000000000008</v>
      </c>
      <c r="CM922" s="59">
        <f>IF('Baseline model'!$B$4="AY",0,IFERROR(P*INDEX('UWYr writing pattern'!$C$4:$C$18,MATCH('Baseline model'!$CL922,'UWYr writing pattern'!$A$4:$A$18,0)) / 25,CM921))</f>
        <v>0</v>
      </c>
      <c r="CN922" s="36">
        <f t="shared" si="286"/>
        <v>1.0169004612408685E-4</v>
      </c>
      <c r="CP922" s="34">
        <f t="shared" si="287"/>
        <v>1.5485793826003073E-6</v>
      </c>
      <c r="CQ922" s="31">
        <f>SUM($CP$9:CP922)*RLR</f>
        <v>119.99987797194451</v>
      </c>
      <c r="CR922" s="32"/>
      <c r="CS922" s="36">
        <f>CQ922-SUM($CU$9:CU922)</f>
        <v>0.24816752210354309</v>
      </c>
      <c r="CU922" s="31">
        <f t="shared" si="288"/>
        <v>1.8753072831860962E-3</v>
      </c>
      <c r="CV922" s="36">
        <f>SUM($CU$9:CU922)*RRF</f>
        <v>83.826197314888674</v>
      </c>
      <c r="CW922" s="33"/>
      <c r="CX922" s="36">
        <f t="shared" si="273"/>
        <v>84.074364836992217</v>
      </c>
      <c r="CY922" s="33"/>
      <c r="CZ922" s="31">
        <f t="shared" si="274"/>
        <v>8.5419638744232951E-5</v>
      </c>
      <c r="DA922" s="31">
        <f t="shared" si="275"/>
        <v>0.17371726547248015</v>
      </c>
      <c r="DB922" s="31">
        <f t="shared" si="276"/>
        <v>0.17380268511122438</v>
      </c>
      <c r="DC922" s="31">
        <f t="shared" si="277"/>
        <v>-7.4364836992216965E-2</v>
      </c>
      <c r="DD922" s="31"/>
      <c r="DE922" s="33">
        <f t="shared" si="278"/>
        <v>0.99793092041534137</v>
      </c>
      <c r="DF922" s="33">
        <f t="shared" si="279"/>
        <v>1.0008852956784788</v>
      </c>
      <c r="DG922" s="3"/>
      <c r="DH922" s="33">
        <f t="shared" si="280"/>
        <v>0.99999898309953761</v>
      </c>
      <c r="DI922" s="93">
        <f t="shared" si="281"/>
        <v>0.99893789235430031</v>
      </c>
      <c r="DJ922" s="3">
        <f t="shared" si="282"/>
        <v>0.9989571302341973</v>
      </c>
      <c r="DL922" s="90">
        <f t="shared" si="291"/>
        <v>0</v>
      </c>
      <c r="DM922" s="91">
        <f t="shared" si="289"/>
        <v>0</v>
      </c>
      <c r="DN922" s="89">
        <f>SUM(DM$9:DM922)*RLR</f>
        <v>120</v>
      </c>
      <c r="DO922" s="90">
        <f>DN922-SUM(DP$9:DP922)</f>
        <v>0.12514437189631167</v>
      </c>
      <c r="DP922" s="89">
        <f t="shared" si="290"/>
        <v>9.4567535438024215E-4</v>
      </c>
      <c r="DQ922" s="90">
        <f>SUM(DP$9:DP922)*RRF</f>
        <v>83.91239893967257</v>
      </c>
      <c r="DS922" s="2">
        <f t="shared" si="283"/>
        <v>1.5</v>
      </c>
      <c r="DT922" s="2">
        <f t="shared" si="284"/>
        <v>0.75</v>
      </c>
    </row>
    <row r="923" spans="90:124" x14ac:dyDescent="0.25">
      <c r="CL923" s="14">
        <f t="shared" si="285"/>
        <v>9.14</v>
      </c>
      <c r="CM923" s="59">
        <f>IF('Baseline model'!$B$4="AY",0,IFERROR(P*INDEX('UWYr writing pattern'!$C$4:$C$18,MATCH('Baseline model'!$CL923,'UWYr writing pattern'!$A$4:$A$18,0)) / 25,CM922))</f>
        <v>0</v>
      </c>
      <c r="CN923" s="36">
        <f t="shared" si="286"/>
        <v>1.0016469543222554E-4</v>
      </c>
      <c r="CP923" s="34">
        <f t="shared" si="287"/>
        <v>1.5253506918613027E-6</v>
      </c>
      <c r="CQ923" s="31">
        <f>SUM($CP$9:CP923)*RLR</f>
        <v>119.99987980236534</v>
      </c>
      <c r="CR923" s="32"/>
      <c r="CS923" s="36">
        <f>CQ923-SUM($CU$9:CU923)</f>
        <v>0.24630809610859217</v>
      </c>
      <c r="CU923" s="31">
        <f t="shared" si="288"/>
        <v>1.8612564157765733E-3</v>
      </c>
      <c r="CV923" s="36">
        <f>SUM($CU$9:CU923)*RRF</f>
        <v>83.827500194379724</v>
      </c>
      <c r="CW923" s="33"/>
      <c r="CX923" s="36">
        <f t="shared" si="273"/>
        <v>84.073808290488316</v>
      </c>
      <c r="CY923" s="33"/>
      <c r="CZ923" s="31">
        <f t="shared" si="274"/>
        <v>8.4138344163069449E-5</v>
      </c>
      <c r="DA923" s="31">
        <f t="shared" si="275"/>
        <v>0.17241566727601451</v>
      </c>
      <c r="DB923" s="31">
        <f t="shared" si="276"/>
        <v>0.17249980562017758</v>
      </c>
      <c r="DC923" s="31">
        <f t="shared" si="277"/>
        <v>-7.380829048831572E-2</v>
      </c>
      <c r="DD923" s="31"/>
      <c r="DE923" s="33">
        <f t="shared" si="278"/>
        <v>0.99794643088547286</v>
      </c>
      <c r="DF923" s="33">
        <f t="shared" si="279"/>
        <v>1.0008786701248609</v>
      </c>
      <c r="DG923" s="3"/>
      <c r="DH923" s="33">
        <f t="shared" si="280"/>
        <v>0.99999899835304451</v>
      </c>
      <c r="DI923" s="93">
        <f t="shared" si="281"/>
        <v>0.99894582836440515</v>
      </c>
      <c r="DJ923" s="3">
        <f t="shared" si="282"/>
        <v>0.99896495175744082</v>
      </c>
      <c r="DL923" s="90">
        <f t="shared" si="291"/>
        <v>0</v>
      </c>
      <c r="DM923" s="91">
        <f t="shared" si="289"/>
        <v>0</v>
      </c>
      <c r="DN923" s="89">
        <f>SUM(DM$9:DM923)*RLR</f>
        <v>120</v>
      </c>
      <c r="DO923" s="90">
        <f>DN923-SUM(DP$9:DP923)</f>
        <v>0.12420578910709423</v>
      </c>
      <c r="DP923" s="89">
        <f t="shared" si="290"/>
        <v>9.3858278922233753E-4</v>
      </c>
      <c r="DQ923" s="90">
        <f>SUM(DP$9:DP923)*RRF</f>
        <v>83.913055947625026</v>
      </c>
      <c r="DS923" s="2">
        <f t="shared" si="283"/>
        <v>1.5</v>
      </c>
      <c r="DT923" s="2">
        <f t="shared" si="284"/>
        <v>0.75</v>
      </c>
    </row>
    <row r="924" spans="90:124" x14ac:dyDescent="0.25">
      <c r="CL924" s="14">
        <f t="shared" si="285"/>
        <v>9.15</v>
      </c>
      <c r="CM924" s="59">
        <f>IF('Baseline model'!$B$4="AY",0,IFERROR(P*INDEX('UWYr writing pattern'!$C$4:$C$18,MATCH('Baseline model'!$CL924,'UWYr writing pattern'!$A$4:$A$18,0)) / 25,CM923))</f>
        <v>0</v>
      </c>
      <c r="CN924" s="36">
        <f t="shared" si="286"/>
        <v>9.8662225000742157E-5</v>
      </c>
      <c r="CP924" s="34">
        <f t="shared" si="287"/>
        <v>1.5024704314833831E-6</v>
      </c>
      <c r="CQ924" s="31">
        <f>SUM($CP$9:CP924)*RLR</f>
        <v>119.99988160532986</v>
      </c>
      <c r="CR924" s="32"/>
      <c r="CS924" s="36">
        <f>CQ924-SUM($CU$9:CU924)</f>
        <v>0.24446258835229173</v>
      </c>
      <c r="CU924" s="31">
        <f t="shared" si="288"/>
        <v>1.8473107208144413E-3</v>
      </c>
      <c r="CV924" s="36">
        <f>SUM($CU$9:CU924)*RRF</f>
        <v>83.828793311884297</v>
      </c>
      <c r="CW924" s="33"/>
      <c r="CX924" s="36">
        <f t="shared" si="273"/>
        <v>84.073255900236589</v>
      </c>
      <c r="CY924" s="33"/>
      <c r="CZ924" s="31">
        <f t="shared" si="274"/>
        <v>8.2876269000623409E-5</v>
      </c>
      <c r="DA924" s="31">
        <f t="shared" si="275"/>
        <v>0.17112381184660419</v>
      </c>
      <c r="DB924" s="31">
        <f t="shared" si="276"/>
        <v>0.17120668811560483</v>
      </c>
      <c r="DC924" s="31">
        <f t="shared" si="277"/>
        <v>-7.32559002365889E-2</v>
      </c>
      <c r="DD924" s="31"/>
      <c r="DE924" s="33">
        <f t="shared" si="278"/>
        <v>0.99796182514147969</v>
      </c>
      <c r="DF924" s="33">
        <f t="shared" si="279"/>
        <v>1.0008720940504356</v>
      </c>
      <c r="DG924" s="3"/>
      <c r="DH924" s="33">
        <f t="shared" si="280"/>
        <v>0.99999901337774888</v>
      </c>
      <c r="DI924" s="93">
        <f t="shared" si="281"/>
        <v>0.99895370507707759</v>
      </c>
      <c r="DJ924" s="3">
        <f t="shared" si="282"/>
        <v>0.99897271461925996</v>
      </c>
      <c r="DL924" s="90">
        <f t="shared" si="291"/>
        <v>0</v>
      </c>
      <c r="DM924" s="91">
        <f t="shared" si="289"/>
        <v>0</v>
      </c>
      <c r="DN924" s="89">
        <f>SUM(DM$9:DM924)*RLR</f>
        <v>120</v>
      </c>
      <c r="DO924" s="90">
        <f>DN924-SUM(DP$9:DP924)</f>
        <v>0.12327424568879053</v>
      </c>
      <c r="DP924" s="89">
        <f t="shared" si="290"/>
        <v>9.3154341830320681E-4</v>
      </c>
      <c r="DQ924" s="90">
        <f>SUM(DP$9:DP924)*RRF</f>
        <v>83.913708028017837</v>
      </c>
      <c r="DS924" s="2">
        <f t="shared" si="283"/>
        <v>1.5</v>
      </c>
      <c r="DT924" s="2">
        <f t="shared" si="284"/>
        <v>0.75</v>
      </c>
    </row>
    <row r="925" spans="90:124" x14ac:dyDescent="0.25">
      <c r="CL925" s="14">
        <f t="shared" si="285"/>
        <v>9.16</v>
      </c>
      <c r="CM925" s="59">
        <f>IF('Baseline model'!$B$4="AY",0,IFERROR(P*INDEX('UWYr writing pattern'!$C$4:$C$18,MATCH('Baseline model'!$CL925,'UWYr writing pattern'!$A$4:$A$18,0)) / 25,CM924))</f>
        <v>0</v>
      </c>
      <c r="CN925" s="36">
        <f t="shared" si="286"/>
        <v>9.7182291625731029E-5</v>
      </c>
      <c r="CP925" s="34">
        <f t="shared" si="287"/>
        <v>1.4799333750111324E-6</v>
      </c>
      <c r="CQ925" s="31">
        <f>SUM($CP$9:CP925)*RLR</f>
        <v>119.9998833812499</v>
      </c>
      <c r="CR925" s="32"/>
      <c r="CS925" s="36">
        <f>CQ925-SUM($CU$9:CU925)</f>
        <v>0.24263089485968692</v>
      </c>
      <c r="CU925" s="31">
        <f t="shared" si="288"/>
        <v>1.8334694126421881E-3</v>
      </c>
      <c r="CV925" s="36">
        <f>SUM($CU$9:CU925)*RRF</f>
        <v>83.830076740473146</v>
      </c>
      <c r="CW925" s="33"/>
      <c r="CX925" s="36">
        <f t="shared" si="273"/>
        <v>84.072707635332833</v>
      </c>
      <c r="CY925" s="33"/>
      <c r="CZ925" s="31">
        <f t="shared" si="274"/>
        <v>8.1633124965614052E-5</v>
      </c>
      <c r="DA925" s="31">
        <f t="shared" si="275"/>
        <v>0.16984162640178083</v>
      </c>
      <c r="DB925" s="31">
        <f t="shared" si="276"/>
        <v>0.16992325952674645</v>
      </c>
      <c r="DC925" s="31">
        <f t="shared" si="277"/>
        <v>-7.2707635332832865E-2</v>
      </c>
      <c r="DD925" s="31"/>
      <c r="DE925" s="33">
        <f t="shared" si="278"/>
        <v>0.99797710405325168</v>
      </c>
      <c r="DF925" s="33">
        <f t="shared" si="279"/>
        <v>1.0008655670872957</v>
      </c>
      <c r="DG925" s="3"/>
      <c r="DH925" s="33">
        <f t="shared" si="280"/>
        <v>0.99999902817708253</v>
      </c>
      <c r="DI925" s="93">
        <f t="shared" si="281"/>
        <v>0.99896152293538465</v>
      </c>
      <c r="DJ925" s="3">
        <f t="shared" si="282"/>
        <v>0.99898041925961556</v>
      </c>
      <c r="DL925" s="90">
        <f t="shared" si="291"/>
        <v>0</v>
      </c>
      <c r="DM925" s="91">
        <f t="shared" si="289"/>
        <v>0</v>
      </c>
      <c r="DN925" s="89">
        <f>SUM(DM$9:DM925)*RLR</f>
        <v>120</v>
      </c>
      <c r="DO925" s="90">
        <f>DN925-SUM(DP$9:DP925)</f>
        <v>0.1223496888461284</v>
      </c>
      <c r="DP925" s="89">
        <f t="shared" si="290"/>
        <v>9.2455684266592899E-4</v>
      </c>
      <c r="DQ925" s="90">
        <f>SUM(DP$9:DP925)*RRF</f>
        <v>83.91435521780771</v>
      </c>
      <c r="DS925" s="2">
        <f t="shared" si="283"/>
        <v>1.5</v>
      </c>
      <c r="DT925" s="2">
        <f t="shared" si="284"/>
        <v>0.75</v>
      </c>
    </row>
    <row r="926" spans="90:124" x14ac:dyDescent="0.25">
      <c r="CL926" s="14">
        <f t="shared" si="285"/>
        <v>9.17</v>
      </c>
      <c r="CM926" s="59">
        <f>IF('Baseline model'!$B$4="AY",0,IFERROR(P*INDEX('UWYr writing pattern'!$C$4:$C$18,MATCH('Baseline model'!$CL926,'UWYr writing pattern'!$A$4:$A$18,0)) / 25,CM925))</f>
        <v>0</v>
      </c>
      <c r="CN926" s="36">
        <f t="shared" si="286"/>
        <v>9.5724557251345064E-5</v>
      </c>
      <c r="CP926" s="34">
        <f t="shared" si="287"/>
        <v>1.4577343743859656E-6</v>
      </c>
      <c r="CQ926" s="31">
        <f>SUM($CP$9:CP926)*RLR</f>
        <v>119.99988513053115</v>
      </c>
      <c r="CR926" s="32"/>
      <c r="CS926" s="36">
        <f>CQ926-SUM($CU$9:CU926)</f>
        <v>0.24081291242949021</v>
      </c>
      <c r="CU926" s="31">
        <f t="shared" si="288"/>
        <v>1.8197317114476519E-3</v>
      </c>
      <c r="CV926" s="36">
        <f>SUM($CU$9:CU926)*RRF</f>
        <v>83.831350552671154</v>
      </c>
      <c r="CW926" s="33"/>
      <c r="CX926" s="36">
        <f t="shared" si="273"/>
        <v>84.072163465100644</v>
      </c>
      <c r="CY926" s="33"/>
      <c r="CZ926" s="31">
        <f t="shared" si="274"/>
        <v>8.0408628091129853E-5</v>
      </c>
      <c r="DA926" s="31">
        <f t="shared" si="275"/>
        <v>0.16856903870064313</v>
      </c>
      <c r="DB926" s="31">
        <f t="shared" si="276"/>
        <v>0.16864944732873427</v>
      </c>
      <c r="DC926" s="31">
        <f t="shared" si="277"/>
        <v>-7.2163465100643975E-2</v>
      </c>
      <c r="DD926" s="31"/>
      <c r="DE926" s="33">
        <f t="shared" si="278"/>
        <v>0.99799226848418043</v>
      </c>
      <c r="DF926" s="33">
        <f t="shared" si="279"/>
        <v>1.0008590888702458</v>
      </c>
      <c r="DG926" s="3"/>
      <c r="DH926" s="33">
        <f t="shared" si="280"/>
        <v>0.9999990427544263</v>
      </c>
      <c r="DI926" s="93">
        <f t="shared" si="281"/>
        <v>0.99896928237908311</v>
      </c>
      <c r="DJ926" s="3">
        <f t="shared" si="282"/>
        <v>0.99898806611516855</v>
      </c>
      <c r="DL926" s="90">
        <f t="shared" si="291"/>
        <v>0</v>
      </c>
      <c r="DM926" s="91">
        <f t="shared" si="289"/>
        <v>0</v>
      </c>
      <c r="DN926" s="89">
        <f>SUM(DM$9:DM926)*RLR</f>
        <v>120</v>
      </c>
      <c r="DO926" s="90">
        <f>DN926-SUM(DP$9:DP926)</f>
        <v>0.12143206617977853</v>
      </c>
      <c r="DP926" s="89">
        <f t="shared" si="290"/>
        <v>9.1762266634596299E-4</v>
      </c>
      <c r="DQ926" s="90">
        <f>SUM(DP$9:DP926)*RRF</f>
        <v>83.914997553674155</v>
      </c>
      <c r="DS926" s="2">
        <f t="shared" si="283"/>
        <v>1.5</v>
      </c>
      <c r="DT926" s="2">
        <f t="shared" si="284"/>
        <v>0.75</v>
      </c>
    </row>
    <row r="927" spans="90:124" x14ac:dyDescent="0.25">
      <c r="CL927" s="14">
        <f t="shared" si="285"/>
        <v>9.18</v>
      </c>
      <c r="CM927" s="59">
        <f>IF('Baseline model'!$B$4="AY",0,IFERROR(P*INDEX('UWYr writing pattern'!$C$4:$C$18,MATCH('Baseline model'!$CL927,'UWYr writing pattern'!$A$4:$A$18,0)) / 25,CM926))</f>
        <v>0</v>
      </c>
      <c r="CN927" s="36">
        <f t="shared" si="286"/>
        <v>9.4288688892574891E-5</v>
      </c>
      <c r="CP927" s="34">
        <f t="shared" si="287"/>
        <v>1.435868358770176E-6</v>
      </c>
      <c r="CQ927" s="31">
        <f>SUM($CP$9:CP927)*RLR</f>
        <v>119.99988685357317</v>
      </c>
      <c r="CR927" s="32"/>
      <c r="CS927" s="36">
        <f>CQ927-SUM($CU$9:CU927)</f>
        <v>0.23900853862828342</v>
      </c>
      <c r="CU927" s="31">
        <f t="shared" si="288"/>
        <v>1.8060968432211766E-3</v>
      </c>
      <c r="CV927" s="36">
        <f>SUM($CU$9:CU927)*RRF</f>
        <v>83.832614820461416</v>
      </c>
      <c r="CW927" s="33"/>
      <c r="CX927" s="36">
        <f t="shared" si="273"/>
        <v>84.071623359089699</v>
      </c>
      <c r="CY927" s="33"/>
      <c r="CZ927" s="31">
        <f t="shared" si="274"/>
        <v>7.9202498669762904E-5</v>
      </c>
      <c r="DA927" s="31">
        <f t="shared" si="275"/>
        <v>0.16730597703979838</v>
      </c>
      <c r="DB927" s="31">
        <f t="shared" si="276"/>
        <v>0.16738517953846815</v>
      </c>
      <c r="DC927" s="31">
        <f t="shared" si="277"/>
        <v>-7.1623359089699079E-2</v>
      </c>
      <c r="DD927" s="31"/>
      <c r="DE927" s="33">
        <f t="shared" si="278"/>
        <v>0.99800731929120734</v>
      </c>
      <c r="DF927" s="33">
        <f t="shared" si="279"/>
        <v>1.0008526590367821</v>
      </c>
      <c r="DG927" s="3"/>
      <c r="DH927" s="33">
        <f t="shared" si="280"/>
        <v>0.99999905711310977</v>
      </c>
      <c r="DI927" s="93">
        <f t="shared" si="281"/>
        <v>0.99897698384464351</v>
      </c>
      <c r="DJ927" s="3">
        <f t="shared" si="282"/>
        <v>0.99899565561930481</v>
      </c>
      <c r="DL927" s="90">
        <f t="shared" si="291"/>
        <v>0</v>
      </c>
      <c r="DM927" s="91">
        <f t="shared" si="289"/>
        <v>0</v>
      </c>
      <c r="DN927" s="89">
        <f>SUM(DM$9:DM927)*RLR</f>
        <v>120</v>
      </c>
      <c r="DO927" s="90">
        <f>DN927-SUM(DP$9:DP927)</f>
        <v>0.12052132568342699</v>
      </c>
      <c r="DP927" s="89">
        <f t="shared" si="290"/>
        <v>9.10740496348339E-4</v>
      </c>
      <c r="DQ927" s="90">
        <f>SUM(DP$9:DP927)*RRF</f>
        <v>83.915635072021601</v>
      </c>
      <c r="DS927" s="2">
        <f t="shared" si="283"/>
        <v>1.5</v>
      </c>
      <c r="DT927" s="2">
        <f t="shared" si="284"/>
        <v>0.75</v>
      </c>
    </row>
    <row r="928" spans="90:124" x14ac:dyDescent="0.25">
      <c r="CL928" s="14">
        <f t="shared" si="285"/>
        <v>9.19</v>
      </c>
      <c r="CM928" s="59">
        <f>IF('Baseline model'!$B$4="AY",0,IFERROR(P*INDEX('UWYr writing pattern'!$C$4:$C$18,MATCH('Baseline model'!$CL928,'UWYr writing pattern'!$A$4:$A$18,0)) / 25,CM927))</f>
        <v>0</v>
      </c>
      <c r="CN928" s="36">
        <f t="shared" si="286"/>
        <v>9.2874358559186267E-5</v>
      </c>
      <c r="CP928" s="34">
        <f t="shared" si="287"/>
        <v>1.4143303333886234E-6</v>
      </c>
      <c r="CQ928" s="31">
        <f>SUM($CP$9:CP928)*RLR</f>
        <v>119.99988855076957</v>
      </c>
      <c r="CR928" s="32"/>
      <c r="CS928" s="36">
        <f>CQ928-SUM($CU$9:CU928)</f>
        <v>0.23721767178496123</v>
      </c>
      <c r="CU928" s="31">
        <f t="shared" si="288"/>
        <v>1.7925640397121257E-3</v>
      </c>
      <c r="CV928" s="36">
        <f>SUM($CU$9:CU928)*RRF</f>
        <v>83.833869615289217</v>
      </c>
      <c r="CW928" s="33"/>
      <c r="CX928" s="36">
        <f t="shared" si="273"/>
        <v>84.071087287074178</v>
      </c>
      <c r="CY928" s="33"/>
      <c r="CZ928" s="31">
        <f t="shared" si="274"/>
        <v>7.8014461189716464E-5</v>
      </c>
      <c r="DA928" s="31">
        <f t="shared" si="275"/>
        <v>0.16605237024947284</v>
      </c>
      <c r="DB928" s="31">
        <f t="shared" si="276"/>
        <v>0.16613038471066255</v>
      </c>
      <c r="DC928" s="31">
        <f t="shared" si="277"/>
        <v>-7.1087287074178107E-2</v>
      </c>
      <c r="DD928" s="31"/>
      <c r="DE928" s="33">
        <f t="shared" si="278"/>
        <v>0.9980222573248716</v>
      </c>
      <c r="DF928" s="33">
        <f t="shared" si="279"/>
        <v>1.0008462772270736</v>
      </c>
      <c r="DG928" s="3"/>
      <c r="DH928" s="33">
        <f t="shared" si="280"/>
        <v>0.99999907125641307</v>
      </c>
      <c r="DI928" s="93">
        <f t="shared" si="281"/>
        <v>0.99898462776527541</v>
      </c>
      <c r="DJ928" s="3">
        <f t="shared" si="282"/>
        <v>0.99900318820215994</v>
      </c>
      <c r="DL928" s="90">
        <f t="shared" si="291"/>
        <v>0</v>
      </c>
      <c r="DM928" s="91">
        <f t="shared" si="289"/>
        <v>0</v>
      </c>
      <c r="DN928" s="89">
        <f>SUM(DM$9:DM928)*RLR</f>
        <v>120</v>
      </c>
      <c r="DO928" s="90">
        <f>DN928-SUM(DP$9:DP928)</f>
        <v>0.1196174157408052</v>
      </c>
      <c r="DP928" s="89">
        <f t="shared" si="290"/>
        <v>9.0390994262570248E-4</v>
      </c>
      <c r="DQ928" s="90">
        <f>SUM(DP$9:DP928)*RRF</f>
        <v>83.916267808981431</v>
      </c>
      <c r="DS928" s="2">
        <f t="shared" si="283"/>
        <v>1.5</v>
      </c>
      <c r="DT928" s="2">
        <f t="shared" si="284"/>
        <v>0.75</v>
      </c>
    </row>
    <row r="929" spans="90:124" x14ac:dyDescent="0.25">
      <c r="CL929" s="14">
        <f t="shared" si="285"/>
        <v>9.1999999999999993</v>
      </c>
      <c r="CM929" s="59">
        <f>IF('Baseline model'!$B$4="AY",0,IFERROR(P*INDEX('UWYr writing pattern'!$C$4:$C$18,MATCH('Baseline model'!$CL929,'UWYr writing pattern'!$A$4:$A$18,0)) / 25,CM928))</f>
        <v>0</v>
      </c>
      <c r="CN929" s="36">
        <f t="shared" si="286"/>
        <v>9.148124318079847E-5</v>
      </c>
      <c r="CP929" s="34">
        <f t="shared" si="287"/>
        <v>1.3931153783877941E-6</v>
      </c>
      <c r="CQ929" s="31">
        <f>SUM($CP$9:CP929)*RLR</f>
        <v>119.99989022250803</v>
      </c>
      <c r="CR929" s="32"/>
      <c r="CS929" s="36">
        <f>CQ929-SUM($CU$9:CU929)</f>
        <v>0.23544021098503265</v>
      </c>
      <c r="CU929" s="31">
        <f t="shared" si="288"/>
        <v>1.7791325383872093E-3</v>
      </c>
      <c r="CV929" s="36">
        <f>SUM($CU$9:CU929)*RRF</f>
        <v>83.835115008066097</v>
      </c>
      <c r="CW929" s="33"/>
      <c r="CX929" s="36">
        <f t="shared" si="273"/>
        <v>84.07055521905113</v>
      </c>
      <c r="CY929" s="33"/>
      <c r="CZ929" s="31">
        <f t="shared" si="274"/>
        <v>7.6844244271870714E-5</v>
      </c>
      <c r="DA929" s="31">
        <f t="shared" si="275"/>
        <v>0.16480814768952284</v>
      </c>
      <c r="DB929" s="31">
        <f t="shared" si="276"/>
        <v>0.16488499193379472</v>
      </c>
      <c r="DC929" s="31">
        <f t="shared" si="277"/>
        <v>-7.0555219051129825E-2</v>
      </c>
      <c r="DD929" s="31"/>
      <c r="DE929" s="33">
        <f t="shared" si="278"/>
        <v>0.99803708342935826</v>
      </c>
      <c r="DF929" s="33">
        <f t="shared" si="279"/>
        <v>1.0008399430839421</v>
      </c>
      <c r="DG929" s="3"/>
      <c r="DH929" s="33">
        <f t="shared" si="280"/>
        <v>0.99999908518756686</v>
      </c>
      <c r="DI929" s="93">
        <f t="shared" si="281"/>
        <v>0.99899221457095144</v>
      </c>
      <c r="DJ929" s="3">
        <f t="shared" si="282"/>
        <v>0.99901066429064367</v>
      </c>
      <c r="DL929" s="90">
        <f t="shared" si="291"/>
        <v>0</v>
      </c>
      <c r="DM929" s="91">
        <f t="shared" si="289"/>
        <v>0</v>
      </c>
      <c r="DN929" s="89">
        <f>SUM(DM$9:DM929)*RLR</f>
        <v>120</v>
      </c>
      <c r="DO929" s="90">
        <f>DN929-SUM(DP$9:DP929)</f>
        <v>0.11872028512274824</v>
      </c>
      <c r="DP929" s="89">
        <f t="shared" si="290"/>
        <v>8.9713061805603896E-4</v>
      </c>
      <c r="DQ929" s="90">
        <f>SUM(DP$9:DP929)*RRF</f>
        <v>83.916895800414068</v>
      </c>
      <c r="DS929" s="2">
        <f t="shared" si="283"/>
        <v>1.5</v>
      </c>
      <c r="DT929" s="2">
        <f t="shared" si="284"/>
        <v>0.75</v>
      </c>
    </row>
    <row r="930" spans="90:124" x14ac:dyDescent="0.25">
      <c r="CL930" s="14">
        <f t="shared" si="285"/>
        <v>9.2100000000000009</v>
      </c>
      <c r="CM930" s="59">
        <f>IF('Baseline model'!$B$4="AY",0,IFERROR(P*INDEX('UWYr writing pattern'!$C$4:$C$18,MATCH('Baseline model'!$CL930,'UWYr writing pattern'!$A$4:$A$18,0)) / 25,CM929))</f>
        <v>0</v>
      </c>
      <c r="CN930" s="36">
        <f t="shared" si="286"/>
        <v>9.0109024533086487E-5</v>
      </c>
      <c r="CP930" s="34">
        <f t="shared" si="287"/>
        <v>1.3722186477119773E-6</v>
      </c>
      <c r="CQ930" s="31">
        <f>SUM($CP$9:CP930)*RLR</f>
        <v>119.99989186917041</v>
      </c>
      <c r="CR930" s="32"/>
      <c r="CS930" s="36">
        <f>CQ930-SUM($CU$9:CU930)</f>
        <v>0.23367605606502195</v>
      </c>
      <c r="CU930" s="31">
        <f t="shared" si="288"/>
        <v>1.7658015823877448E-3</v>
      </c>
      <c r="CV930" s="36">
        <f>SUM($CU$9:CU930)*RRF</f>
        <v>83.836351069173773</v>
      </c>
      <c r="CW930" s="33"/>
      <c r="CX930" s="36">
        <f t="shared" si="273"/>
        <v>84.070027125238795</v>
      </c>
      <c r="CY930" s="33"/>
      <c r="CZ930" s="31">
        <f t="shared" si="274"/>
        <v>7.5691580607792643E-5</v>
      </c>
      <c r="DA930" s="31">
        <f t="shared" si="275"/>
        <v>0.16357323924551537</v>
      </c>
      <c r="DB930" s="31">
        <f t="shared" si="276"/>
        <v>0.16364893082612317</v>
      </c>
      <c r="DC930" s="31">
        <f t="shared" si="277"/>
        <v>-7.0027125238794952E-2</v>
      </c>
      <c r="DD930" s="31"/>
      <c r="DE930" s="33">
        <f t="shared" si="278"/>
        <v>0.99805179844254488</v>
      </c>
      <c r="DF930" s="33">
        <f t="shared" si="279"/>
        <v>1.0008336562528428</v>
      </c>
      <c r="DG930" s="3"/>
      <c r="DH930" s="33">
        <f t="shared" si="280"/>
        <v>0.99999909890975347</v>
      </c>
      <c r="DI930" s="93">
        <f t="shared" si="281"/>
        <v>0.99899974468843145</v>
      </c>
      <c r="DJ930" s="3">
        <f t="shared" si="282"/>
        <v>0.99901808430846395</v>
      </c>
      <c r="DL930" s="90">
        <f t="shared" si="291"/>
        <v>0</v>
      </c>
      <c r="DM930" s="91">
        <f t="shared" si="289"/>
        <v>0</v>
      </c>
      <c r="DN930" s="89">
        <f>SUM(DM$9:DM930)*RLR</f>
        <v>120</v>
      </c>
      <c r="DO930" s="90">
        <f>DN930-SUM(DP$9:DP930)</f>
        <v>0.11782988298432429</v>
      </c>
      <c r="DP930" s="89">
        <f t="shared" si="290"/>
        <v>8.9040213842061177E-4</v>
      </c>
      <c r="DQ930" s="90">
        <f>SUM(DP$9:DP930)*RRF</f>
        <v>83.917519081910967</v>
      </c>
      <c r="DS930" s="2">
        <f t="shared" si="283"/>
        <v>1.5</v>
      </c>
      <c r="DT930" s="2">
        <f t="shared" si="284"/>
        <v>0.75</v>
      </c>
    </row>
    <row r="931" spans="90:124" x14ac:dyDescent="0.25">
      <c r="CL931" s="14">
        <f t="shared" si="285"/>
        <v>9.2200000000000006</v>
      </c>
      <c r="CM931" s="59">
        <f>IF('Baseline model'!$B$4="AY",0,IFERROR(P*INDEX('UWYr writing pattern'!$C$4:$C$18,MATCH('Baseline model'!$CL931,'UWYr writing pattern'!$A$4:$A$18,0)) / 25,CM930))</f>
        <v>0</v>
      </c>
      <c r="CN931" s="36">
        <f t="shared" si="286"/>
        <v>8.8757389165090186E-5</v>
      </c>
      <c r="CP931" s="34">
        <f t="shared" si="287"/>
        <v>1.3516353679962973E-6</v>
      </c>
      <c r="CQ931" s="31">
        <f>SUM($CP$9:CP931)*RLR</f>
        <v>119.99989349113284</v>
      </c>
      <c r="CR931" s="32"/>
      <c r="CS931" s="36">
        <f>CQ931-SUM($CU$9:CU931)</f>
        <v>0.23192510760695484</v>
      </c>
      <c r="CU931" s="31">
        <f t="shared" si="288"/>
        <v>1.7525704204876646E-3</v>
      </c>
      <c r="CV931" s="36">
        <f>SUM($CU$9:CU931)*RRF</f>
        <v>83.837577868468117</v>
      </c>
      <c r="CW931" s="33"/>
      <c r="CX931" s="36">
        <f t="shared" si="273"/>
        <v>84.069502976075071</v>
      </c>
      <c r="CY931" s="33"/>
      <c r="CZ931" s="31">
        <f t="shared" si="274"/>
        <v>7.4556206898675759E-5</v>
      </c>
      <c r="DA931" s="31">
        <f t="shared" si="275"/>
        <v>0.16234757532486838</v>
      </c>
      <c r="DB931" s="31">
        <f t="shared" si="276"/>
        <v>0.16242213153176704</v>
      </c>
      <c r="DC931" s="31">
        <f t="shared" si="277"/>
        <v>-6.9502976075071388E-2</v>
      </c>
      <c r="DD931" s="31"/>
      <c r="DE931" s="33">
        <f t="shared" si="278"/>
        <v>0.998066403196049</v>
      </c>
      <c r="DF931" s="33">
        <f t="shared" si="279"/>
        <v>1.000827416381846</v>
      </c>
      <c r="DG931" s="3"/>
      <c r="DH931" s="33">
        <f t="shared" si="280"/>
        <v>0.99999911242610695</v>
      </c>
      <c r="DI931" s="93">
        <f t="shared" si="281"/>
        <v>0.99900721854128627</v>
      </c>
      <c r="DJ931" s="3">
        <f t="shared" si="282"/>
        <v>0.9990254486761504</v>
      </c>
      <c r="DL931" s="90">
        <f t="shared" si="291"/>
        <v>0</v>
      </c>
      <c r="DM931" s="91">
        <f t="shared" si="289"/>
        <v>0</v>
      </c>
      <c r="DN931" s="89">
        <f>SUM(DM$9:DM931)*RLR</f>
        <v>120</v>
      </c>
      <c r="DO931" s="90">
        <f>DN931-SUM(DP$9:DP931)</f>
        <v>0.1169461588619356</v>
      </c>
      <c r="DP931" s="89">
        <f t="shared" si="290"/>
        <v>8.8372412238243211E-4</v>
      </c>
      <c r="DQ931" s="90">
        <f>SUM(DP$9:DP931)*RRF</f>
        <v>83.918137688796634</v>
      </c>
      <c r="DS931" s="2">
        <f t="shared" si="283"/>
        <v>1.5</v>
      </c>
      <c r="DT931" s="2">
        <f t="shared" si="284"/>
        <v>0.75</v>
      </c>
    </row>
    <row r="932" spans="90:124" x14ac:dyDescent="0.25">
      <c r="CL932" s="14">
        <f t="shared" si="285"/>
        <v>9.23</v>
      </c>
      <c r="CM932" s="59">
        <f>IF('Baseline model'!$B$4="AY",0,IFERROR(P*INDEX('UWYr writing pattern'!$C$4:$C$18,MATCH('Baseline model'!$CL932,'UWYr writing pattern'!$A$4:$A$18,0)) / 25,CM931))</f>
        <v>0</v>
      </c>
      <c r="CN932" s="36">
        <f t="shared" si="286"/>
        <v>8.7426028327613827E-5</v>
      </c>
      <c r="CP932" s="34">
        <f t="shared" si="287"/>
        <v>1.3313608374763527E-6</v>
      </c>
      <c r="CQ932" s="31">
        <f>SUM($CP$9:CP932)*RLR</f>
        <v>119.99989508876584</v>
      </c>
      <c r="CR932" s="32"/>
      <c r="CS932" s="36">
        <f>CQ932-SUM($CU$9:CU932)</f>
        <v>0.23018726693290148</v>
      </c>
      <c r="CU932" s="31">
        <f t="shared" si="288"/>
        <v>1.7394383070521613E-3</v>
      </c>
      <c r="CV932" s="36">
        <f>SUM($CU$9:CU932)*RRF</f>
        <v>83.83879547528305</v>
      </c>
      <c r="CW932" s="33"/>
      <c r="CX932" s="36">
        <f t="shared" si="273"/>
        <v>84.068982742215951</v>
      </c>
      <c r="CY932" s="33"/>
      <c r="CZ932" s="31">
        <f t="shared" si="274"/>
        <v>7.3437863795195604E-5</v>
      </c>
      <c r="DA932" s="31">
        <f t="shared" si="275"/>
        <v>0.16113108685303101</v>
      </c>
      <c r="DB932" s="31">
        <f t="shared" si="276"/>
        <v>0.1612045247168262</v>
      </c>
      <c r="DC932" s="31">
        <f t="shared" si="277"/>
        <v>-6.8982742215951021E-2</v>
      </c>
      <c r="DD932" s="31"/>
      <c r="DE932" s="33">
        <f t="shared" si="278"/>
        <v>0.99808089851527437</v>
      </c>
      <c r="DF932" s="33">
        <f t="shared" si="279"/>
        <v>1.0008212231216185</v>
      </c>
      <c r="DG932" s="3"/>
      <c r="DH932" s="33">
        <f t="shared" si="280"/>
        <v>0.99999912573971528</v>
      </c>
      <c r="DI932" s="93">
        <f t="shared" si="281"/>
        <v>0.9990146365499224</v>
      </c>
      <c r="DJ932" s="3">
        <f t="shared" si="282"/>
        <v>0.99903275781107936</v>
      </c>
      <c r="DL932" s="90">
        <f t="shared" si="291"/>
        <v>0</v>
      </c>
      <c r="DM932" s="91">
        <f t="shared" si="289"/>
        <v>0</v>
      </c>
      <c r="DN932" s="89">
        <f>SUM(DM$9:DM932)*RLR</f>
        <v>120</v>
      </c>
      <c r="DO932" s="90">
        <f>DN932-SUM(DP$9:DP932)</f>
        <v>0.11606906267047634</v>
      </c>
      <c r="DP932" s="89">
        <f t="shared" si="290"/>
        <v>8.7709619146451704E-4</v>
      </c>
      <c r="DQ932" s="90">
        <f>SUM(DP$9:DP932)*RRF</f>
        <v>83.918751656130667</v>
      </c>
      <c r="DS932" s="2">
        <f t="shared" si="283"/>
        <v>1.5</v>
      </c>
      <c r="DT932" s="2">
        <f t="shared" si="284"/>
        <v>0.75</v>
      </c>
    </row>
    <row r="933" spans="90:124" x14ac:dyDescent="0.25">
      <c r="CL933" s="14">
        <f t="shared" si="285"/>
        <v>9.24</v>
      </c>
      <c r="CM933" s="59">
        <f>IF('Baseline model'!$B$4="AY",0,IFERROR(P*INDEX('UWYr writing pattern'!$C$4:$C$18,MATCH('Baseline model'!$CL933,'UWYr writing pattern'!$A$4:$A$18,0)) / 25,CM932))</f>
        <v>0</v>
      </c>
      <c r="CN933" s="36">
        <f t="shared" si="286"/>
        <v>8.6114637902699626E-5</v>
      </c>
      <c r="CP933" s="34">
        <f t="shared" si="287"/>
        <v>1.3113904249142074E-6</v>
      </c>
      <c r="CQ933" s="31">
        <f>SUM($CP$9:CP933)*RLR</f>
        <v>119.99989666243435</v>
      </c>
      <c r="CR933" s="32"/>
      <c r="CS933" s="36">
        <f>CQ933-SUM($CU$9:CU933)</f>
        <v>0.22846243609942007</v>
      </c>
      <c r="CU933" s="31">
        <f t="shared" si="288"/>
        <v>1.7264045019967612E-3</v>
      </c>
      <c r="CV933" s="36">
        <f>SUM($CU$9:CU933)*RRF</f>
        <v>83.840003958434451</v>
      </c>
      <c r="CW933" s="33"/>
      <c r="CX933" s="36">
        <f t="shared" si="273"/>
        <v>84.068466394533871</v>
      </c>
      <c r="CY933" s="33"/>
      <c r="CZ933" s="31">
        <f t="shared" si="274"/>
        <v>7.2336295838267681E-5</v>
      </c>
      <c r="DA933" s="31">
        <f t="shared" si="275"/>
        <v>0.15992370526959404</v>
      </c>
      <c r="DB933" s="31">
        <f t="shared" si="276"/>
        <v>0.15999604156543232</v>
      </c>
      <c r="DC933" s="31">
        <f t="shared" si="277"/>
        <v>-6.8466394533871267E-2</v>
      </c>
      <c r="DD933" s="31"/>
      <c r="DE933" s="33">
        <f t="shared" si="278"/>
        <v>0.99809528521945778</v>
      </c>
      <c r="DF933" s="33">
        <f t="shared" si="279"/>
        <v>1.0008150761254033</v>
      </c>
      <c r="DG933" s="3"/>
      <c r="DH933" s="33">
        <f t="shared" si="280"/>
        <v>0.99999913885361957</v>
      </c>
      <c r="DI933" s="93">
        <f t="shared" si="281"/>
        <v>0.99902199913160461</v>
      </c>
      <c r="DJ933" s="3">
        <f t="shared" si="282"/>
        <v>0.99904001212749616</v>
      </c>
      <c r="DL933" s="90">
        <f t="shared" si="291"/>
        <v>0</v>
      </c>
      <c r="DM933" s="91">
        <f t="shared" si="289"/>
        <v>0</v>
      </c>
      <c r="DN933" s="89">
        <f>SUM(DM$9:DM933)*RLR</f>
        <v>120</v>
      </c>
      <c r="DO933" s="90">
        <f>DN933-SUM(DP$9:DP933)</f>
        <v>0.11519854470044777</v>
      </c>
      <c r="DP933" s="89">
        <f t="shared" si="290"/>
        <v>8.7051797002857256E-4</v>
      </c>
      <c r="DQ933" s="90">
        <f>SUM(DP$9:DP933)*RRF</f>
        <v>83.919361018709679</v>
      </c>
      <c r="DS933" s="2">
        <f t="shared" si="283"/>
        <v>1.5</v>
      </c>
      <c r="DT933" s="2">
        <f t="shared" si="284"/>
        <v>0.75</v>
      </c>
    </row>
    <row r="934" spans="90:124" x14ac:dyDescent="0.25">
      <c r="CL934" s="14">
        <f t="shared" si="285"/>
        <v>9.25</v>
      </c>
      <c r="CM934" s="59">
        <f>IF('Baseline model'!$B$4="AY",0,IFERROR(P*INDEX('UWYr writing pattern'!$C$4:$C$18,MATCH('Baseline model'!$CL934,'UWYr writing pattern'!$A$4:$A$18,0)) / 25,CM933))</f>
        <v>0</v>
      </c>
      <c r="CN934" s="36">
        <f t="shared" si="286"/>
        <v>8.4822918334159133E-5</v>
      </c>
      <c r="CP934" s="34">
        <f t="shared" si="287"/>
        <v>1.2917195685404946E-6</v>
      </c>
      <c r="CQ934" s="31">
        <f>SUM($CP$9:CP934)*RLR</f>
        <v>119.99989821249784</v>
      </c>
      <c r="CR934" s="32"/>
      <c r="CS934" s="36">
        <f>CQ934-SUM($CU$9:CU934)</f>
        <v>0.22675051789215672</v>
      </c>
      <c r="CU934" s="31">
        <f t="shared" si="288"/>
        <v>1.7134682707456506E-3</v>
      </c>
      <c r="CV934" s="36">
        <f>SUM($CU$9:CU934)*RRF</f>
        <v>83.841203386223967</v>
      </c>
      <c r="CW934" s="33"/>
      <c r="CX934" s="36">
        <f t="shared" si="273"/>
        <v>84.067953904116123</v>
      </c>
      <c r="CY934" s="33"/>
      <c r="CZ934" s="31">
        <f t="shared" si="274"/>
        <v>7.1251251400693665E-5</v>
      </c>
      <c r="DA934" s="31">
        <f t="shared" si="275"/>
        <v>0.15872536252450969</v>
      </c>
      <c r="DB934" s="31">
        <f t="shared" si="276"/>
        <v>0.15879661377591039</v>
      </c>
      <c r="DC934" s="31">
        <f t="shared" si="277"/>
        <v>-6.7953904116123454E-2</v>
      </c>
      <c r="DD934" s="31"/>
      <c r="DE934" s="33">
        <f t="shared" si="278"/>
        <v>0.99810956412171392</v>
      </c>
      <c r="DF934" s="33">
        <f t="shared" si="279"/>
        <v>1.0008089750490015</v>
      </c>
      <c r="DG934" s="3"/>
      <c r="DH934" s="33">
        <f t="shared" si="280"/>
        <v>0.99999915177081533</v>
      </c>
      <c r="DI934" s="93">
        <f t="shared" si="281"/>
        <v>0.99902930670048007</v>
      </c>
      <c r="DJ934" s="3">
        <f t="shared" si="282"/>
        <v>0.99904721203654001</v>
      </c>
      <c r="DL934" s="90">
        <f t="shared" si="291"/>
        <v>0</v>
      </c>
      <c r="DM934" s="91">
        <f t="shared" si="289"/>
        <v>0</v>
      </c>
      <c r="DN934" s="89">
        <f>SUM(DM$9:DM934)*RLR</f>
        <v>120</v>
      </c>
      <c r="DO934" s="90">
        <f>DN934-SUM(DP$9:DP934)</f>
        <v>0.11433455561520134</v>
      </c>
      <c r="DP934" s="89">
        <f t="shared" si="290"/>
        <v>8.6398908525335831E-4</v>
      </c>
      <c r="DQ934" s="90">
        <f>SUM(DP$9:DP934)*RRF</f>
        <v>83.91996581106936</v>
      </c>
      <c r="DS934" s="2">
        <f t="shared" si="283"/>
        <v>1.5</v>
      </c>
      <c r="DT934" s="2">
        <f t="shared" si="284"/>
        <v>0.75</v>
      </c>
    </row>
    <row r="935" spans="90:124" x14ac:dyDescent="0.25">
      <c r="CL935" s="14">
        <f t="shared" si="285"/>
        <v>9.26</v>
      </c>
      <c r="CM935" s="59">
        <f>IF('Baseline model'!$B$4="AY",0,IFERROR(P*INDEX('UWYr writing pattern'!$C$4:$C$18,MATCH('Baseline model'!$CL935,'UWYr writing pattern'!$A$4:$A$18,0)) / 25,CM934))</f>
        <v>0</v>
      </c>
      <c r="CN935" s="36">
        <f t="shared" si="286"/>
        <v>8.3550574559146745E-5</v>
      </c>
      <c r="CP935" s="34">
        <f t="shared" si="287"/>
        <v>1.2723437750123872E-6</v>
      </c>
      <c r="CQ935" s="31">
        <f>SUM($CP$9:CP935)*RLR</f>
        <v>119.99989973931037</v>
      </c>
      <c r="CR935" s="32"/>
      <c r="CS935" s="36">
        <f>CQ935-SUM($CU$9:CU935)</f>
        <v>0.22505141582048793</v>
      </c>
      <c r="CU935" s="31">
        <f t="shared" si="288"/>
        <v>1.7006288841911754E-3</v>
      </c>
      <c r="CV935" s="36">
        <f>SUM($CU$9:CU935)*RRF</f>
        <v>83.842393826442915</v>
      </c>
      <c r="CW935" s="33"/>
      <c r="CX935" s="36">
        <f t="shared" si="273"/>
        <v>84.067445242263403</v>
      </c>
      <c r="CY935" s="33"/>
      <c r="CZ935" s="31">
        <f t="shared" si="274"/>
        <v>7.0182482629683261E-5</v>
      </c>
      <c r="DA935" s="31">
        <f t="shared" si="275"/>
        <v>0.15753599107434155</v>
      </c>
      <c r="DB935" s="31">
        <f t="shared" si="276"/>
        <v>0.15760617355697124</v>
      </c>
      <c r="DC935" s="31">
        <f t="shared" si="277"/>
        <v>-6.7445242263403316E-2</v>
      </c>
      <c r="DD935" s="31"/>
      <c r="DE935" s="33">
        <f t="shared" si="278"/>
        <v>0.99812373602908233</v>
      </c>
      <c r="DF935" s="33">
        <f t="shared" si="279"/>
        <v>1.0008029195507548</v>
      </c>
      <c r="DG935" s="3"/>
      <c r="DH935" s="33">
        <f t="shared" si="280"/>
        <v>0.99999916449425308</v>
      </c>
      <c r="DI935" s="93">
        <f t="shared" si="281"/>
        <v>0.99903655966760152</v>
      </c>
      <c r="DJ935" s="3">
        <f t="shared" si="282"/>
        <v>0.99905435794626585</v>
      </c>
      <c r="DL935" s="90">
        <f t="shared" si="291"/>
        <v>0</v>
      </c>
      <c r="DM935" s="91">
        <f t="shared" si="289"/>
        <v>0</v>
      </c>
      <c r="DN935" s="89">
        <f>SUM(DM$9:DM935)*RLR</f>
        <v>120</v>
      </c>
      <c r="DO935" s="90">
        <f>DN935-SUM(DP$9:DP935)</f>
        <v>0.11347704644808232</v>
      </c>
      <c r="DP935" s="89">
        <f t="shared" si="290"/>
        <v>8.5750916711401003E-4</v>
      </c>
      <c r="DQ935" s="90">
        <f>SUM(DP$9:DP935)*RRF</f>
        <v>83.920566067486334</v>
      </c>
      <c r="DS935" s="2">
        <f t="shared" si="283"/>
        <v>1.5</v>
      </c>
      <c r="DT935" s="2">
        <f t="shared" si="284"/>
        <v>0.75</v>
      </c>
    </row>
    <row r="936" spans="90:124" x14ac:dyDescent="0.25">
      <c r="CL936" s="14">
        <f t="shared" si="285"/>
        <v>9.27</v>
      </c>
      <c r="CM936" s="59">
        <f>IF('Baseline model'!$B$4="AY",0,IFERROR(P*INDEX('UWYr writing pattern'!$C$4:$C$18,MATCH('Baseline model'!$CL936,'UWYr writing pattern'!$A$4:$A$18,0)) / 25,CM935))</f>
        <v>0</v>
      </c>
      <c r="CN936" s="36">
        <f t="shared" si="286"/>
        <v>8.2297315940759545E-5</v>
      </c>
      <c r="CP936" s="34">
        <f t="shared" si="287"/>
        <v>1.2532586183872014E-6</v>
      </c>
      <c r="CQ936" s="31">
        <f>SUM($CP$9:CP936)*RLR</f>
        <v>119.99990124322071</v>
      </c>
      <c r="CR936" s="32"/>
      <c r="CS936" s="36">
        <f>CQ936-SUM($CU$9:CU936)</f>
        <v>0.22336503411217734</v>
      </c>
      <c r="CU936" s="31">
        <f t="shared" si="288"/>
        <v>1.6878856186536596E-3</v>
      </c>
      <c r="CV936" s="36">
        <f>SUM($CU$9:CU936)*RRF</f>
        <v>83.843575346375971</v>
      </c>
      <c r="CW936" s="33"/>
      <c r="CX936" s="36">
        <f t="shared" si="273"/>
        <v>84.066940380488148</v>
      </c>
      <c r="CY936" s="33"/>
      <c r="CZ936" s="31">
        <f t="shared" si="274"/>
        <v>6.9129745390238012E-5</v>
      </c>
      <c r="DA936" s="31">
        <f t="shared" si="275"/>
        <v>0.15635552387852414</v>
      </c>
      <c r="DB936" s="31">
        <f t="shared" si="276"/>
        <v>0.15642465362391439</v>
      </c>
      <c r="DC936" s="31">
        <f t="shared" si="277"/>
        <v>-6.6940380488148321E-2</v>
      </c>
      <c r="DD936" s="31"/>
      <c r="DE936" s="33">
        <f t="shared" si="278"/>
        <v>0.99813780174257105</v>
      </c>
      <c r="DF936" s="33">
        <f t="shared" si="279"/>
        <v>1.0007969092915256</v>
      </c>
      <c r="DG936" s="3"/>
      <c r="DH936" s="33">
        <f t="shared" si="280"/>
        <v>0.99999917702683916</v>
      </c>
      <c r="DI936" s="93">
        <f t="shared" si="281"/>
        <v>0.99904375844095028</v>
      </c>
      <c r="DJ936" s="3">
        <f t="shared" si="282"/>
        <v>0.99906145026166893</v>
      </c>
      <c r="DL936" s="90">
        <f t="shared" si="291"/>
        <v>0</v>
      </c>
      <c r="DM936" s="91">
        <f t="shared" si="289"/>
        <v>0</v>
      </c>
      <c r="DN936" s="89">
        <f>SUM(DM$9:DM936)*RLR</f>
        <v>120</v>
      </c>
      <c r="DO936" s="90">
        <f>DN936-SUM(DP$9:DP936)</f>
        <v>0.11262596859971552</v>
      </c>
      <c r="DP936" s="89">
        <f t="shared" si="290"/>
        <v>8.5107784836061743E-4</v>
      </c>
      <c r="DQ936" s="90">
        <f>SUM(DP$9:DP936)*RRF</f>
        <v>83.921161821980192</v>
      </c>
      <c r="DS936" s="2">
        <f t="shared" si="283"/>
        <v>1.5</v>
      </c>
      <c r="DT936" s="2">
        <f t="shared" si="284"/>
        <v>0.75</v>
      </c>
    </row>
    <row r="937" spans="90:124" x14ac:dyDescent="0.25">
      <c r="CL937" s="14">
        <f t="shared" si="285"/>
        <v>9.2799999999999994</v>
      </c>
      <c r="CM937" s="59">
        <f>IF('Baseline model'!$B$4="AY",0,IFERROR(P*INDEX('UWYr writing pattern'!$C$4:$C$18,MATCH('Baseline model'!$CL937,'UWYr writing pattern'!$A$4:$A$18,0)) / 25,CM936))</f>
        <v>0</v>
      </c>
      <c r="CN937" s="36">
        <f t="shared" si="286"/>
        <v>8.1062856201648145E-5</v>
      </c>
      <c r="CP937" s="34">
        <f t="shared" si="287"/>
        <v>1.234459739111393E-6</v>
      </c>
      <c r="CQ937" s="31">
        <f>SUM($CP$9:CP937)*RLR</f>
        <v>119.99990272457241</v>
      </c>
      <c r="CR937" s="32"/>
      <c r="CS937" s="36">
        <f>CQ937-SUM($CU$9:CU937)</f>
        <v>0.22169127770803243</v>
      </c>
      <c r="CU937" s="31">
        <f t="shared" si="288"/>
        <v>1.6752377558413301E-3</v>
      </c>
      <c r="CV937" s="36">
        <f>SUM($CU$9:CU937)*RRF</f>
        <v>83.844748012805056</v>
      </c>
      <c r="CW937" s="33"/>
      <c r="CX937" s="36">
        <f t="shared" si="273"/>
        <v>84.066439290513088</v>
      </c>
      <c r="CY937" s="33"/>
      <c r="CZ937" s="31">
        <f t="shared" si="274"/>
        <v>6.8092799209384434E-5</v>
      </c>
      <c r="DA937" s="31">
        <f t="shared" si="275"/>
        <v>0.15518389439562269</v>
      </c>
      <c r="DB937" s="31">
        <f t="shared" si="276"/>
        <v>0.15525198719483208</v>
      </c>
      <c r="DC937" s="31">
        <f t="shared" si="277"/>
        <v>-6.6439290513088167E-2</v>
      </c>
      <c r="DD937" s="31"/>
      <c r="DE937" s="33">
        <f t="shared" si="278"/>
        <v>0.99815176205720302</v>
      </c>
      <c r="DF937" s="33">
        <f t="shared" si="279"/>
        <v>1.0007909439346796</v>
      </c>
      <c r="DG937" s="3"/>
      <c r="DH937" s="33">
        <f t="shared" si="280"/>
        <v>0.99999918937143673</v>
      </c>
      <c r="DI937" s="93">
        <f t="shared" si="281"/>
        <v>0.9990509034254591</v>
      </c>
      <c r="DJ937" s="3">
        <f t="shared" si="282"/>
        <v>0.99906848938470649</v>
      </c>
      <c r="DL937" s="90">
        <f t="shared" si="291"/>
        <v>0</v>
      </c>
      <c r="DM937" s="91">
        <f t="shared" si="289"/>
        <v>0</v>
      </c>
      <c r="DN937" s="89">
        <f>SUM(DM$9:DM937)*RLR</f>
        <v>120</v>
      </c>
      <c r="DO937" s="90">
        <f>DN937-SUM(DP$9:DP937)</f>
        <v>0.11178127383521996</v>
      </c>
      <c r="DP937" s="89">
        <f t="shared" si="290"/>
        <v>8.4469476449786638E-4</v>
      </c>
      <c r="DQ937" s="90">
        <f>SUM(DP$9:DP937)*RRF</f>
        <v>83.921753108315343</v>
      </c>
      <c r="DS937" s="2">
        <f t="shared" si="283"/>
        <v>1.5</v>
      </c>
      <c r="DT937" s="2">
        <f t="shared" si="284"/>
        <v>0.75</v>
      </c>
    </row>
    <row r="938" spans="90:124" x14ac:dyDescent="0.25">
      <c r="CL938" s="14">
        <f t="shared" si="285"/>
        <v>9.2899999999999991</v>
      </c>
      <c r="CM938" s="59">
        <f>IF('Baseline model'!$B$4="AY",0,IFERROR(P*INDEX('UWYr writing pattern'!$C$4:$C$18,MATCH('Baseline model'!$CL938,'UWYr writing pattern'!$A$4:$A$18,0)) / 25,CM937))</f>
        <v>0</v>
      </c>
      <c r="CN938" s="36">
        <f t="shared" si="286"/>
        <v>7.9846913358623428E-5</v>
      </c>
      <c r="CP938" s="34">
        <f t="shared" si="287"/>
        <v>1.2159428430247223E-6</v>
      </c>
      <c r="CQ938" s="31">
        <f>SUM($CP$9:CP938)*RLR</f>
        <v>119.99990418370382</v>
      </c>
      <c r="CR938" s="32"/>
      <c r="CS938" s="36">
        <f>CQ938-SUM($CU$9:CU938)</f>
        <v>0.2200300522566323</v>
      </c>
      <c r="CU938" s="31">
        <f t="shared" si="288"/>
        <v>1.6626845828102432E-3</v>
      </c>
      <c r="CV938" s="36">
        <f>SUM($CU$9:CU938)*RRF</f>
        <v>83.845911892013021</v>
      </c>
      <c r="CW938" s="33"/>
      <c r="CX938" s="36">
        <f t="shared" si="273"/>
        <v>84.065941944269653</v>
      </c>
      <c r="CY938" s="33"/>
      <c r="CZ938" s="31">
        <f t="shared" si="274"/>
        <v>6.7071407221243673E-5</v>
      </c>
      <c r="DA938" s="31">
        <f t="shared" si="275"/>
        <v>0.15402103657964261</v>
      </c>
      <c r="DB938" s="31">
        <f t="shared" si="276"/>
        <v>0.15408810798686384</v>
      </c>
      <c r="DC938" s="31">
        <f t="shared" si="277"/>
        <v>-6.5941944269653163E-2</v>
      </c>
      <c r="DD938" s="31"/>
      <c r="DE938" s="33">
        <f t="shared" si="278"/>
        <v>0.99816561776205981</v>
      </c>
      <c r="DF938" s="33">
        <f t="shared" si="279"/>
        <v>1.0007850231460673</v>
      </c>
      <c r="DG938" s="3"/>
      <c r="DH938" s="33">
        <f t="shared" si="280"/>
        <v>0.99999920153086519</v>
      </c>
      <c r="DI938" s="93">
        <f t="shared" si="281"/>
        <v>0.99905799502303549</v>
      </c>
      <c r="DJ938" s="3">
        <f t="shared" si="282"/>
        <v>0.99907547571432109</v>
      </c>
      <c r="DL938" s="90">
        <f t="shared" si="291"/>
        <v>0</v>
      </c>
      <c r="DM938" s="91">
        <f t="shared" si="289"/>
        <v>0</v>
      </c>
      <c r="DN938" s="89">
        <f>SUM(DM$9:DM938)*RLR</f>
        <v>120</v>
      </c>
      <c r="DO938" s="90">
        <f>DN938-SUM(DP$9:DP938)</f>
        <v>0.11094291428145198</v>
      </c>
      <c r="DP938" s="89">
        <f t="shared" si="290"/>
        <v>8.3835955376414977E-4</v>
      </c>
      <c r="DQ938" s="90">
        <f>SUM(DP$9:DP938)*RRF</f>
        <v>83.922339960002972</v>
      </c>
      <c r="DS938" s="2">
        <f t="shared" si="283"/>
        <v>1.5</v>
      </c>
      <c r="DT938" s="2">
        <f t="shared" si="284"/>
        <v>0.75</v>
      </c>
    </row>
    <row r="939" spans="90:124" x14ac:dyDescent="0.25">
      <c r="CL939" s="14">
        <f t="shared" si="285"/>
        <v>9.3000000000000007</v>
      </c>
      <c r="CM939" s="59">
        <f>IF('Baseline model'!$B$4="AY",0,IFERROR(P*INDEX('UWYr writing pattern'!$C$4:$C$18,MATCH('Baseline model'!$CL939,'UWYr writing pattern'!$A$4:$A$18,0)) / 25,CM938))</f>
        <v>0</v>
      </c>
      <c r="CN939" s="36">
        <f t="shared" si="286"/>
        <v>7.8649209658244079E-5</v>
      </c>
      <c r="CP939" s="34">
        <f t="shared" si="287"/>
        <v>1.1977037003793514E-6</v>
      </c>
      <c r="CQ939" s="31">
        <f>SUM($CP$9:CP939)*RLR</f>
        <v>119.99990562094825</v>
      </c>
      <c r="CR939" s="32"/>
      <c r="CS939" s="36">
        <f>CQ939-SUM($CU$9:CU939)</f>
        <v>0.21838126410914072</v>
      </c>
      <c r="CU939" s="31">
        <f t="shared" si="288"/>
        <v>1.6502253919247424E-3</v>
      </c>
      <c r="CV939" s="36">
        <f>SUM($CU$9:CU939)*RRF</f>
        <v>83.84706704978737</v>
      </c>
      <c r="CW939" s="33"/>
      <c r="CX939" s="36">
        <f t="shared" si="273"/>
        <v>84.065448313896511</v>
      </c>
      <c r="CY939" s="33"/>
      <c r="CZ939" s="31">
        <f t="shared" si="274"/>
        <v>6.6065336112925021E-5</v>
      </c>
      <c r="DA939" s="31">
        <f t="shared" si="275"/>
        <v>0.15286688487639849</v>
      </c>
      <c r="DB939" s="31">
        <f t="shared" si="276"/>
        <v>0.15293295021251141</v>
      </c>
      <c r="DC939" s="31">
        <f t="shared" si="277"/>
        <v>-6.5448313896510513E-2</v>
      </c>
      <c r="DD939" s="31"/>
      <c r="DE939" s="33">
        <f t="shared" si="278"/>
        <v>0.99817936964032583</v>
      </c>
      <c r="DF939" s="33">
        <f t="shared" si="279"/>
        <v>1.0007791465940061</v>
      </c>
      <c r="DG939" s="3"/>
      <c r="DH939" s="33">
        <f t="shared" si="280"/>
        <v>0.99999921350790211</v>
      </c>
      <c r="DI939" s="93">
        <f t="shared" si="281"/>
        <v>0.99906503363258337</v>
      </c>
      <c r="DJ939" s="3">
        <f t="shared" si="282"/>
        <v>0.99908240964646366</v>
      </c>
      <c r="DL939" s="90">
        <f t="shared" si="291"/>
        <v>0</v>
      </c>
      <c r="DM939" s="91">
        <f t="shared" si="289"/>
        <v>0</v>
      </c>
      <c r="DN939" s="89">
        <f>SUM(DM$9:DM939)*RLR</f>
        <v>120</v>
      </c>
      <c r="DO939" s="90">
        <f>DN939-SUM(DP$9:DP939)</f>
        <v>0.11011084242434777</v>
      </c>
      <c r="DP939" s="89">
        <f t="shared" si="290"/>
        <v>8.3207185711088984E-4</v>
      </c>
      <c r="DQ939" s="90">
        <f>SUM(DP$9:DP939)*RRF</f>
        <v>83.922922410302945</v>
      </c>
      <c r="DS939" s="2">
        <f t="shared" si="283"/>
        <v>1.5</v>
      </c>
      <c r="DT939" s="2">
        <f t="shared" si="284"/>
        <v>0.75</v>
      </c>
    </row>
    <row r="940" spans="90:124" x14ac:dyDescent="0.25">
      <c r="CL940" s="14">
        <f t="shared" si="285"/>
        <v>9.31</v>
      </c>
      <c r="CM940" s="59">
        <f>IF('Baseline model'!$B$4="AY",0,IFERROR(P*INDEX('UWYr writing pattern'!$C$4:$C$18,MATCH('Baseline model'!$CL940,'UWYr writing pattern'!$A$4:$A$18,0)) / 25,CM939))</f>
        <v>0</v>
      </c>
      <c r="CN940" s="36">
        <f t="shared" si="286"/>
        <v>7.7469471513370421E-5</v>
      </c>
      <c r="CP940" s="34">
        <f t="shared" si="287"/>
        <v>1.1797381448736611E-6</v>
      </c>
      <c r="CQ940" s="31">
        <f>SUM($CP$9:CP940)*RLR</f>
        <v>119.99990703663403</v>
      </c>
      <c r="CR940" s="32"/>
      <c r="CS940" s="36">
        <f>CQ940-SUM($CU$9:CU940)</f>
        <v>0.2167448203140907</v>
      </c>
      <c r="CU940" s="31">
        <f t="shared" si="288"/>
        <v>1.6378594808185553E-3</v>
      </c>
      <c r="CV940" s="36">
        <f>SUM($CU$9:CU940)*RRF</f>
        <v>83.848213551423953</v>
      </c>
      <c r="CW940" s="33"/>
      <c r="CX940" s="36">
        <f t="shared" si="273"/>
        <v>84.064958371738044</v>
      </c>
      <c r="CY940" s="33"/>
      <c r="CZ940" s="31">
        <f t="shared" si="274"/>
        <v>6.5074356071231142E-5</v>
      </c>
      <c r="DA940" s="31">
        <f t="shared" si="275"/>
        <v>0.15172137421986348</v>
      </c>
      <c r="DB940" s="31">
        <f t="shared" si="276"/>
        <v>0.15178644857593471</v>
      </c>
      <c r="DC940" s="31">
        <f t="shared" si="277"/>
        <v>-6.4958371738043752E-2</v>
      </c>
      <c r="DD940" s="31"/>
      <c r="DE940" s="33">
        <f t="shared" si="278"/>
        <v>0.99819301846933273</v>
      </c>
      <c r="DF940" s="33">
        <f t="shared" si="279"/>
        <v>1.0007733139492625</v>
      </c>
      <c r="DG940" s="3"/>
      <c r="DH940" s="33">
        <f t="shared" si="280"/>
        <v>0.99999922530528351</v>
      </c>
      <c r="DI940" s="93">
        <f t="shared" si="281"/>
        <v>0.99907201965002668</v>
      </c>
      <c r="DJ940" s="3">
        <f t="shared" si="282"/>
        <v>0.9990892915741153</v>
      </c>
      <c r="DL940" s="90">
        <f t="shared" si="291"/>
        <v>0</v>
      </c>
      <c r="DM940" s="91">
        <f t="shared" si="289"/>
        <v>0</v>
      </c>
      <c r="DN940" s="89">
        <f>SUM(DM$9:DM940)*RLR</f>
        <v>120</v>
      </c>
      <c r="DO940" s="90">
        <f>DN940-SUM(DP$9:DP940)</f>
        <v>0.10928501110616651</v>
      </c>
      <c r="DP940" s="89">
        <f t="shared" si="290"/>
        <v>8.2583131818260826E-4</v>
      </c>
      <c r="DQ940" s="90">
        <f>SUM(DP$9:DP940)*RRF</f>
        <v>83.923500492225685</v>
      </c>
      <c r="DS940" s="2">
        <f t="shared" si="283"/>
        <v>1.5</v>
      </c>
      <c r="DT940" s="2">
        <f t="shared" si="284"/>
        <v>0.75</v>
      </c>
    </row>
    <row r="941" spans="90:124" x14ac:dyDescent="0.25">
      <c r="CL941" s="14">
        <f t="shared" si="285"/>
        <v>9.32</v>
      </c>
      <c r="CM941" s="59">
        <f>IF('Baseline model'!$B$4="AY",0,IFERROR(P*INDEX('UWYr writing pattern'!$C$4:$C$18,MATCH('Baseline model'!$CL941,'UWYr writing pattern'!$A$4:$A$18,0)) / 25,CM940))</f>
        <v>0</v>
      </c>
      <c r="CN941" s="36">
        <f t="shared" si="286"/>
        <v>7.630742944066986E-5</v>
      </c>
      <c r="CP941" s="34">
        <f t="shared" si="287"/>
        <v>1.1620420727005564E-6</v>
      </c>
      <c r="CQ941" s="31">
        <f>SUM($CP$9:CP941)*RLR</f>
        <v>119.99990843108452</v>
      </c>
      <c r="CR941" s="32"/>
      <c r="CS941" s="36">
        <f>CQ941-SUM($CU$9:CU941)</f>
        <v>0.21512062861222603</v>
      </c>
      <c r="CU941" s="31">
        <f t="shared" si="288"/>
        <v>1.6255861523556802E-3</v>
      </c>
      <c r="CV941" s="36">
        <f>SUM($CU$9:CU941)*RRF</f>
        <v>83.849351461730606</v>
      </c>
      <c r="CW941" s="33"/>
      <c r="CX941" s="36">
        <f t="shared" si="273"/>
        <v>84.064472090342832</v>
      </c>
      <c r="CY941" s="33"/>
      <c r="CZ941" s="31">
        <f t="shared" si="274"/>
        <v>6.4098240730162673E-5</v>
      </c>
      <c r="DA941" s="31">
        <f t="shared" si="275"/>
        <v>0.1505844400285582</v>
      </c>
      <c r="DB941" s="31">
        <f t="shared" si="276"/>
        <v>0.15064853826928837</v>
      </c>
      <c r="DC941" s="31">
        <f t="shared" si="277"/>
        <v>-6.4472090342832189E-2</v>
      </c>
      <c r="DD941" s="31"/>
      <c r="DE941" s="33">
        <f t="shared" si="278"/>
        <v>0.99820656502060245</v>
      </c>
      <c r="DF941" s="33">
        <f t="shared" si="279"/>
        <v>1.0007675248850336</v>
      </c>
      <c r="DG941" s="3"/>
      <c r="DH941" s="33">
        <f t="shared" si="280"/>
        <v>0.99999923692570436</v>
      </c>
      <c r="DI941" s="93">
        <f t="shared" si="281"/>
        <v>0.99907895346833064</v>
      </c>
      <c r="DJ941" s="3">
        <f t="shared" si="282"/>
        <v>0.99909612188730923</v>
      </c>
      <c r="DL941" s="90">
        <f t="shared" si="291"/>
        <v>0</v>
      </c>
      <c r="DM941" s="91">
        <f t="shared" si="289"/>
        <v>0</v>
      </c>
      <c r="DN941" s="89">
        <f>SUM(DM$9:DM941)*RLR</f>
        <v>120</v>
      </c>
      <c r="DO941" s="90">
        <f>DN941-SUM(DP$9:DP941)</f>
        <v>0.10846537352287555</v>
      </c>
      <c r="DP941" s="89">
        <f t="shared" si="290"/>
        <v>8.1963758329624877E-4</v>
      </c>
      <c r="DQ941" s="90">
        <f>SUM(DP$9:DP941)*RRF</f>
        <v>83.924074238533976</v>
      </c>
      <c r="DS941" s="2">
        <f t="shared" si="283"/>
        <v>1.5</v>
      </c>
      <c r="DT941" s="2">
        <f t="shared" si="284"/>
        <v>0.75</v>
      </c>
    </row>
    <row r="942" spans="90:124" x14ac:dyDescent="0.25">
      <c r="CL942" s="14">
        <f t="shared" si="285"/>
        <v>9.33</v>
      </c>
      <c r="CM942" s="59">
        <f>IF('Baseline model'!$B$4="AY",0,IFERROR(P*INDEX('UWYr writing pattern'!$C$4:$C$18,MATCH('Baseline model'!$CL942,'UWYr writing pattern'!$A$4:$A$18,0)) / 25,CM941))</f>
        <v>0</v>
      </c>
      <c r="CN942" s="36">
        <f t="shared" si="286"/>
        <v>7.5162817999059814E-5</v>
      </c>
      <c r="CP942" s="34">
        <f t="shared" si="287"/>
        <v>1.1446114416100479E-6</v>
      </c>
      <c r="CQ942" s="31">
        <f>SUM($CP$9:CP942)*RLR</f>
        <v>119.99990980461826</v>
      </c>
      <c r="CR942" s="32"/>
      <c r="CS942" s="36">
        <f>CQ942-SUM($CU$9:CU942)</f>
        <v>0.21350859743137107</v>
      </c>
      <c r="CU942" s="31">
        <f t="shared" si="288"/>
        <v>1.6134047145916952E-3</v>
      </c>
      <c r="CV942" s="36">
        <f>SUM($CU$9:CU942)*RRF</f>
        <v>83.850480845030816</v>
      </c>
      <c r="CW942" s="33"/>
      <c r="CX942" s="36">
        <f t="shared" si="273"/>
        <v>84.063989442462187</v>
      </c>
      <c r="CY942" s="33"/>
      <c r="CZ942" s="31">
        <f t="shared" si="274"/>
        <v>6.3136767119210236E-5</v>
      </c>
      <c r="DA942" s="31">
        <f t="shared" si="275"/>
        <v>0.14945601820195975</v>
      </c>
      <c r="DB942" s="31">
        <f t="shared" si="276"/>
        <v>0.14951915496907897</v>
      </c>
      <c r="DC942" s="31">
        <f t="shared" si="277"/>
        <v>-6.3989442462187185E-2</v>
      </c>
      <c r="DD942" s="31"/>
      <c r="DE942" s="33">
        <f t="shared" si="278"/>
        <v>0.99822001005989069</v>
      </c>
      <c r="DF942" s="33">
        <f t="shared" si="279"/>
        <v>1.0007617790769308</v>
      </c>
      <c r="DG942" s="3"/>
      <c r="DH942" s="33">
        <f t="shared" si="280"/>
        <v>0.99999924837181875</v>
      </c>
      <c r="DI942" s="93">
        <f t="shared" si="281"/>
        <v>0.99908583547752428</v>
      </c>
      <c r="DJ942" s="3">
        <f t="shared" si="282"/>
        <v>0.99910290097315457</v>
      </c>
      <c r="DL942" s="90">
        <f t="shared" si="291"/>
        <v>0</v>
      </c>
      <c r="DM942" s="91">
        <f t="shared" si="289"/>
        <v>0</v>
      </c>
      <c r="DN942" s="89">
        <f>SUM(DM$9:DM942)*RLR</f>
        <v>120</v>
      </c>
      <c r="DO942" s="90">
        <f>DN942-SUM(DP$9:DP942)</f>
        <v>0.10765188322145036</v>
      </c>
      <c r="DP942" s="89">
        <f t="shared" si="290"/>
        <v>8.1349030142156668E-4</v>
      </c>
      <c r="DQ942" s="90">
        <f>SUM(DP$9:DP942)*RRF</f>
        <v>83.924643681744982</v>
      </c>
      <c r="DS942" s="2">
        <f t="shared" si="283"/>
        <v>1.5</v>
      </c>
      <c r="DT942" s="2">
        <f t="shared" si="284"/>
        <v>0.75</v>
      </c>
    </row>
    <row r="943" spans="90:124" x14ac:dyDescent="0.25">
      <c r="CL943" s="14">
        <f t="shared" si="285"/>
        <v>9.34</v>
      </c>
      <c r="CM943" s="59">
        <f>IF('Baseline model'!$B$4="AY",0,IFERROR(P*INDEX('UWYr writing pattern'!$C$4:$C$18,MATCH('Baseline model'!$CL943,'UWYr writing pattern'!$A$4:$A$18,0)) / 25,CM942))</f>
        <v>0</v>
      </c>
      <c r="CN943" s="36">
        <f t="shared" si="286"/>
        <v>7.4035375729073917E-5</v>
      </c>
      <c r="CP943" s="34">
        <f t="shared" si="287"/>
        <v>1.1274422699858973E-6</v>
      </c>
      <c r="CQ943" s="31">
        <f>SUM($CP$9:CP943)*RLR</f>
        <v>119.99991115754898</v>
      </c>
      <c r="CR943" s="32"/>
      <c r="CS943" s="36">
        <f>CQ943-SUM($CU$9:CU943)</f>
        <v>0.21190863588135755</v>
      </c>
      <c r="CU943" s="31">
        <f t="shared" si="288"/>
        <v>1.6013144807352831E-3</v>
      </c>
      <c r="CV943" s="36">
        <f>SUM($CU$9:CU943)*RRF</f>
        <v>83.851601765167331</v>
      </c>
      <c r="CW943" s="33"/>
      <c r="CX943" s="36">
        <f t="shared" si="273"/>
        <v>84.063510401048688</v>
      </c>
      <c r="CY943" s="33"/>
      <c r="CZ943" s="31">
        <f t="shared" si="274"/>
        <v>6.2189715612422086E-5</v>
      </c>
      <c r="DA943" s="31">
        <f t="shared" si="275"/>
        <v>0.14833604511695028</v>
      </c>
      <c r="DB943" s="31">
        <f t="shared" si="276"/>
        <v>0.1483982348325627</v>
      </c>
      <c r="DC943" s="31">
        <f t="shared" si="277"/>
        <v>-6.3510401048688436E-2</v>
      </c>
      <c r="DD943" s="31"/>
      <c r="DE943" s="33">
        <f t="shared" si="278"/>
        <v>0.99823335434723015</v>
      </c>
      <c r="DF943" s="33">
        <f t="shared" si="279"/>
        <v>1.0007560762029606</v>
      </c>
      <c r="DG943" s="3"/>
      <c r="DH943" s="33">
        <f t="shared" si="280"/>
        <v>0.99999925964624148</v>
      </c>
      <c r="DI943" s="93">
        <f t="shared" si="281"/>
        <v>0.99909266606472247</v>
      </c>
      <c r="DJ943" s="3">
        <f t="shared" si="282"/>
        <v>0.99910962921585589</v>
      </c>
      <c r="DL943" s="90">
        <f t="shared" si="291"/>
        <v>0</v>
      </c>
      <c r="DM943" s="91">
        <f t="shared" si="289"/>
        <v>0</v>
      </c>
      <c r="DN943" s="89">
        <f>SUM(DM$9:DM943)*RLR</f>
        <v>120</v>
      </c>
      <c r="DO943" s="90">
        <f>DN943-SUM(DP$9:DP943)</f>
        <v>0.10684449409728813</v>
      </c>
      <c r="DP943" s="89">
        <f t="shared" si="290"/>
        <v>8.073891241608777E-4</v>
      </c>
      <c r="DQ943" s="90">
        <f>SUM(DP$9:DP943)*RRF</f>
        <v>83.925208854131895</v>
      </c>
      <c r="DS943" s="2">
        <f t="shared" si="283"/>
        <v>1.5</v>
      </c>
      <c r="DT943" s="2">
        <f t="shared" si="284"/>
        <v>0.75</v>
      </c>
    </row>
    <row r="944" spans="90:124" x14ac:dyDescent="0.25">
      <c r="CL944" s="14">
        <f t="shared" si="285"/>
        <v>9.35</v>
      </c>
      <c r="CM944" s="59">
        <f>IF('Baseline model'!$B$4="AY",0,IFERROR(P*INDEX('UWYr writing pattern'!$C$4:$C$18,MATCH('Baseline model'!$CL944,'UWYr writing pattern'!$A$4:$A$18,0)) / 25,CM943))</f>
        <v>0</v>
      </c>
      <c r="CN944" s="36">
        <f t="shared" si="286"/>
        <v>7.2924845093137812E-5</v>
      </c>
      <c r="CP944" s="34">
        <f t="shared" si="287"/>
        <v>1.1105306359361089E-6</v>
      </c>
      <c r="CQ944" s="31">
        <f>SUM($CP$9:CP944)*RLR</f>
        <v>119.99991249018574</v>
      </c>
      <c r="CR944" s="32"/>
      <c r="CS944" s="36">
        <f>CQ944-SUM($CU$9:CU944)</f>
        <v>0.2103206537490081</v>
      </c>
      <c r="CU944" s="31">
        <f t="shared" si="288"/>
        <v>1.5893147691101817E-3</v>
      </c>
      <c r="CV944" s="36">
        <f>SUM($CU$9:CU944)*RRF</f>
        <v>83.852714285505698</v>
      </c>
      <c r="CW944" s="33"/>
      <c r="CX944" s="36">
        <f t="shared" si="273"/>
        <v>84.063034939254706</v>
      </c>
      <c r="CY944" s="33"/>
      <c r="CZ944" s="31">
        <f t="shared" si="274"/>
        <v>6.1256869878235752E-5</v>
      </c>
      <c r="DA944" s="31">
        <f t="shared" si="275"/>
        <v>0.14722445762430567</v>
      </c>
      <c r="DB944" s="31">
        <f t="shared" si="276"/>
        <v>0.1472857144941839</v>
      </c>
      <c r="DC944" s="31">
        <f t="shared" si="277"/>
        <v>-6.3034939254706046E-2</v>
      </c>
      <c r="DD944" s="31"/>
      <c r="DE944" s="33">
        <f t="shared" si="278"/>
        <v>0.99824659863697263</v>
      </c>
      <c r="DF944" s="33">
        <f t="shared" si="279"/>
        <v>1.0007504159435083</v>
      </c>
      <c r="DG944" s="3"/>
      <c r="DH944" s="33">
        <f t="shared" si="280"/>
        <v>0.99999927075154782</v>
      </c>
      <c r="DI944" s="93">
        <f t="shared" si="281"/>
        <v>0.99909944561414765</v>
      </c>
      <c r="DJ944" s="3">
        <f t="shared" si="282"/>
        <v>0.99911630699673692</v>
      </c>
      <c r="DL944" s="90">
        <f t="shared" si="291"/>
        <v>0</v>
      </c>
      <c r="DM944" s="91">
        <f t="shared" si="289"/>
        <v>0</v>
      </c>
      <c r="DN944" s="89">
        <f>SUM(DM$9:DM944)*RLR</f>
        <v>120</v>
      </c>
      <c r="DO944" s="90">
        <f>DN944-SUM(DP$9:DP944)</f>
        <v>0.10604316039156458</v>
      </c>
      <c r="DP944" s="89">
        <f t="shared" si="290"/>
        <v>8.0133370572966101E-4</v>
      </c>
      <c r="DQ944" s="90">
        <f>SUM(DP$9:DP944)*RRF</f>
        <v>83.925769787725898</v>
      </c>
      <c r="DS944" s="2">
        <f t="shared" si="283"/>
        <v>1.5</v>
      </c>
      <c r="DT944" s="2">
        <f t="shared" si="284"/>
        <v>0.75</v>
      </c>
    </row>
    <row r="945" spans="90:124" x14ac:dyDescent="0.25">
      <c r="CL945" s="14">
        <f t="shared" si="285"/>
        <v>9.36</v>
      </c>
      <c r="CM945" s="59">
        <f>IF('Baseline model'!$B$4="AY",0,IFERROR(P*INDEX('UWYr writing pattern'!$C$4:$C$18,MATCH('Baseline model'!$CL945,'UWYr writing pattern'!$A$4:$A$18,0)) / 25,CM944))</f>
        <v>0</v>
      </c>
      <c r="CN945" s="36">
        <f t="shared" si="286"/>
        <v>7.1830972416740739E-5</v>
      </c>
      <c r="CP945" s="34">
        <f t="shared" si="287"/>
        <v>1.0938726763970672E-6</v>
      </c>
      <c r="CQ945" s="31">
        <f>SUM($CP$9:CP945)*RLR</f>
        <v>119.99991380283296</v>
      </c>
      <c r="CR945" s="32"/>
      <c r="CS945" s="36">
        <f>CQ945-SUM($CU$9:CU945)</f>
        <v>0.20874456149311982</v>
      </c>
      <c r="CU945" s="31">
        <f t="shared" si="288"/>
        <v>1.5774049031175609E-3</v>
      </c>
      <c r="CV945" s="36">
        <f>SUM($CU$9:CU945)*RRF</f>
        <v>83.853818468937888</v>
      </c>
      <c r="CW945" s="33"/>
      <c r="CX945" s="36">
        <f t="shared" si="273"/>
        <v>84.062563030431008</v>
      </c>
      <c r="CY945" s="33"/>
      <c r="CZ945" s="31">
        <f t="shared" si="274"/>
        <v>6.0338016830062216E-5</v>
      </c>
      <c r="DA945" s="31">
        <f t="shared" si="275"/>
        <v>0.14612119304518387</v>
      </c>
      <c r="DB945" s="31">
        <f t="shared" si="276"/>
        <v>0.14618153106201393</v>
      </c>
      <c r="DC945" s="31">
        <f t="shared" si="277"/>
        <v>-6.256303043100786E-2</v>
      </c>
      <c r="DD945" s="31"/>
      <c r="DE945" s="33">
        <f t="shared" si="278"/>
        <v>0.99825974367783199</v>
      </c>
      <c r="DF945" s="33">
        <f t="shared" si="279"/>
        <v>1.0007447979813215</v>
      </c>
      <c r="DG945" s="3"/>
      <c r="DH945" s="33">
        <f t="shared" si="280"/>
        <v>0.99999928169027474</v>
      </c>
      <c r="DI945" s="93">
        <f t="shared" si="281"/>
        <v>0.99910617450715111</v>
      </c>
      <c r="DJ945" s="3">
        <f t="shared" si="282"/>
        <v>0.99912293469426128</v>
      </c>
      <c r="DL945" s="90">
        <f t="shared" si="291"/>
        <v>0</v>
      </c>
      <c r="DM945" s="91">
        <f t="shared" si="289"/>
        <v>0</v>
      </c>
      <c r="DN945" s="89">
        <f>SUM(DM$9:DM945)*RLR</f>
        <v>120</v>
      </c>
      <c r="DO945" s="90">
        <f>DN945-SUM(DP$9:DP945)</f>
        <v>0.10524783668863336</v>
      </c>
      <c r="DP945" s="89">
        <f t="shared" si="290"/>
        <v>7.9532370293673444E-4</v>
      </c>
      <c r="DQ945" s="90">
        <f>SUM(DP$9:DP945)*RRF</f>
        <v>83.92632651431795</v>
      </c>
      <c r="DS945" s="2">
        <f t="shared" si="283"/>
        <v>1.5</v>
      </c>
      <c r="DT945" s="2">
        <f t="shared" si="284"/>
        <v>0.75</v>
      </c>
    </row>
    <row r="946" spans="90:124" x14ac:dyDescent="0.25">
      <c r="CL946" s="14">
        <f t="shared" si="285"/>
        <v>9.3699999999999992</v>
      </c>
      <c r="CM946" s="59">
        <f>IF('Baseline model'!$B$4="AY",0,IFERROR(P*INDEX('UWYr writing pattern'!$C$4:$C$18,MATCH('Baseline model'!$CL946,'UWYr writing pattern'!$A$4:$A$18,0)) / 25,CM945))</f>
        <v>0</v>
      </c>
      <c r="CN946" s="36">
        <f t="shared" si="286"/>
        <v>7.0753507830489633E-5</v>
      </c>
      <c r="CP946" s="34">
        <f t="shared" si="287"/>
        <v>1.0774645862511111E-6</v>
      </c>
      <c r="CQ946" s="31">
        <f>SUM($CP$9:CP946)*RLR</f>
        <v>119.99991509579047</v>
      </c>
      <c r="CR946" s="32"/>
      <c r="CS946" s="36">
        <f>CQ946-SUM($CU$9:CU946)</f>
        <v>0.20718027023943364</v>
      </c>
      <c r="CU946" s="31">
        <f t="shared" si="288"/>
        <v>1.5655842111983987E-3</v>
      </c>
      <c r="CV946" s="36">
        <f>SUM($CU$9:CU946)*RRF</f>
        <v>83.85491437788572</v>
      </c>
      <c r="CW946" s="33"/>
      <c r="CX946" s="36">
        <f t="shared" si="273"/>
        <v>84.062094648125154</v>
      </c>
      <c r="CY946" s="33"/>
      <c r="CZ946" s="31">
        <f t="shared" si="274"/>
        <v>5.943294657761128E-5</v>
      </c>
      <c r="DA946" s="31">
        <f t="shared" si="275"/>
        <v>0.14502618916760354</v>
      </c>
      <c r="DB946" s="31">
        <f t="shared" si="276"/>
        <v>0.14508562211418116</v>
      </c>
      <c r="DC946" s="31">
        <f t="shared" si="277"/>
        <v>-6.209464812515364E-2</v>
      </c>
      <c r="DD946" s="31"/>
      <c r="DE946" s="33">
        <f t="shared" si="278"/>
        <v>0.99827279021292525</v>
      </c>
      <c r="DF946" s="33">
        <f t="shared" si="279"/>
        <v>1.0007392220014899</v>
      </c>
      <c r="DG946" s="3"/>
      <c r="DH946" s="33">
        <f t="shared" si="280"/>
        <v>0.99999929246492059</v>
      </c>
      <c r="DI946" s="93">
        <f t="shared" si="281"/>
        <v>0.99911285312223497</v>
      </c>
      <c r="DJ946" s="3">
        <f t="shared" si="282"/>
        <v>0.99912951268405437</v>
      </c>
      <c r="DL946" s="90">
        <f t="shared" si="291"/>
        <v>0</v>
      </c>
      <c r="DM946" s="91">
        <f t="shared" si="289"/>
        <v>0</v>
      </c>
      <c r="DN946" s="89">
        <f>SUM(DM$9:DM946)*RLR</f>
        <v>120</v>
      </c>
      <c r="DO946" s="90">
        <f>DN946-SUM(DP$9:DP946)</f>
        <v>0.10445847791346807</v>
      </c>
      <c r="DP946" s="89">
        <f t="shared" si="290"/>
        <v>7.8935877516475019E-4</v>
      </c>
      <c r="DQ946" s="90">
        <f>SUM(DP$9:DP946)*RRF</f>
        <v>83.926879065460568</v>
      </c>
      <c r="DS946" s="2">
        <f t="shared" si="283"/>
        <v>1.5</v>
      </c>
      <c r="DT946" s="2">
        <f t="shared" si="284"/>
        <v>0.75</v>
      </c>
    </row>
    <row r="947" spans="90:124" x14ac:dyDescent="0.25">
      <c r="CL947" s="14">
        <f t="shared" si="285"/>
        <v>9.3800000000000008</v>
      </c>
      <c r="CM947" s="59">
        <f>IF('Baseline model'!$B$4="AY",0,IFERROR(P*INDEX('UWYr writing pattern'!$C$4:$C$18,MATCH('Baseline model'!$CL947,'UWYr writing pattern'!$A$4:$A$18,0)) / 25,CM946))</f>
        <v>0</v>
      </c>
      <c r="CN947" s="36">
        <f t="shared" si="286"/>
        <v>6.9692205213032286E-5</v>
      </c>
      <c r="CP947" s="34">
        <f t="shared" si="287"/>
        <v>1.0613026174573446E-6</v>
      </c>
      <c r="CQ947" s="31">
        <f>SUM($CP$9:CP947)*RLR</f>
        <v>119.9999163693536</v>
      </c>
      <c r="CR947" s="32"/>
      <c r="CS947" s="36">
        <f>CQ947-SUM($CU$9:CU947)</f>
        <v>0.20562769177576001</v>
      </c>
      <c r="CU947" s="31">
        <f t="shared" si="288"/>
        <v>1.5538520267957523E-3</v>
      </c>
      <c r="CV947" s="36">
        <f>SUM($CU$9:CU947)*RRF</f>
        <v>83.856002074304484</v>
      </c>
      <c r="CW947" s="33"/>
      <c r="CX947" s="36">
        <f t="shared" si="273"/>
        <v>84.061629766080245</v>
      </c>
      <c r="CY947" s="33"/>
      <c r="CZ947" s="31">
        <f t="shared" si="274"/>
        <v>5.8541452378947108E-5</v>
      </c>
      <c r="DA947" s="31">
        <f t="shared" si="275"/>
        <v>0.14393938424303199</v>
      </c>
      <c r="DB947" s="31">
        <f t="shared" si="276"/>
        <v>0.14399792569541092</v>
      </c>
      <c r="DC947" s="31">
        <f t="shared" si="277"/>
        <v>-6.1629766080244508E-2</v>
      </c>
      <c r="DD947" s="31"/>
      <c r="DE947" s="33">
        <f t="shared" si="278"/>
        <v>0.99828573897981532</v>
      </c>
      <c r="DF947" s="33">
        <f t="shared" si="279"/>
        <v>1.0007336876914315</v>
      </c>
      <c r="DG947" s="3"/>
      <c r="DH947" s="33">
        <f t="shared" si="280"/>
        <v>0.99999930307794671</v>
      </c>
      <c r="DI947" s="93">
        <f t="shared" si="281"/>
        <v>0.99911948183507293</v>
      </c>
      <c r="DJ947" s="3">
        <f t="shared" si="282"/>
        <v>0.99913604133892397</v>
      </c>
      <c r="DL947" s="90">
        <f t="shared" si="291"/>
        <v>0</v>
      </c>
      <c r="DM947" s="91">
        <f t="shared" si="289"/>
        <v>0</v>
      </c>
      <c r="DN947" s="89">
        <f>SUM(DM$9:DM947)*RLR</f>
        <v>120</v>
      </c>
      <c r="DO947" s="90">
        <f>DN947-SUM(DP$9:DP947)</f>
        <v>0.10367503932911859</v>
      </c>
      <c r="DP947" s="89">
        <f t="shared" si="290"/>
        <v>7.8343858435101052E-4</v>
      </c>
      <c r="DQ947" s="90">
        <f>SUM(DP$9:DP947)*RRF</f>
        <v>83.927427472469617</v>
      </c>
      <c r="DS947" s="2">
        <f t="shared" si="283"/>
        <v>1.5</v>
      </c>
      <c r="DT947" s="2">
        <f t="shared" si="284"/>
        <v>0.75</v>
      </c>
    </row>
    <row r="948" spans="90:124" x14ac:dyDescent="0.25">
      <c r="CL948" s="14">
        <f t="shared" si="285"/>
        <v>9.39</v>
      </c>
      <c r="CM948" s="59">
        <f>IF('Baseline model'!$B$4="AY",0,IFERROR(P*INDEX('UWYr writing pattern'!$C$4:$C$18,MATCH('Baseline model'!$CL948,'UWYr writing pattern'!$A$4:$A$18,0)) / 25,CM947))</f>
        <v>0</v>
      </c>
      <c r="CN948" s="36">
        <f t="shared" si="286"/>
        <v>6.8646822134836805E-5</v>
      </c>
      <c r="CP948" s="34">
        <f t="shared" si="287"/>
        <v>1.0453830781954844E-6</v>
      </c>
      <c r="CQ948" s="31">
        <f>SUM($CP$9:CP948)*RLR</f>
        <v>119.99991762381329</v>
      </c>
      <c r="CR948" s="32"/>
      <c r="CS948" s="36">
        <f>CQ948-SUM($CU$9:CU948)</f>
        <v>0.204086738547133</v>
      </c>
      <c r="CU948" s="31">
        <f t="shared" si="288"/>
        <v>1.5422076883182E-3</v>
      </c>
      <c r="CV948" s="36">
        <f>SUM($CU$9:CU948)*RRF</f>
        <v>83.857081619686298</v>
      </c>
      <c r="CW948" s="33"/>
      <c r="CX948" s="36">
        <f t="shared" si="273"/>
        <v>84.061168358233431</v>
      </c>
      <c r="CY948" s="33"/>
      <c r="CZ948" s="31">
        <f t="shared" si="274"/>
        <v>5.7663330593262909E-5</v>
      </c>
      <c r="DA948" s="31">
        <f t="shared" si="275"/>
        <v>0.14286071698299307</v>
      </c>
      <c r="DB948" s="31">
        <f t="shared" si="276"/>
        <v>0.14291838031358634</v>
      </c>
      <c r="DC948" s="31">
        <f t="shared" si="277"/>
        <v>-6.1168358233430808E-2</v>
      </c>
      <c r="DD948" s="31"/>
      <c r="DE948" s="33">
        <f t="shared" si="278"/>
        <v>0.99829859071055116</v>
      </c>
      <c r="DF948" s="33">
        <f t="shared" si="279"/>
        <v>1.0007281947408742</v>
      </c>
      <c r="DG948" s="3"/>
      <c r="DH948" s="33">
        <f t="shared" si="280"/>
        <v>0.9999993135317774</v>
      </c>
      <c r="DI948" s="93">
        <f t="shared" si="281"/>
        <v>0.99912606101853207</v>
      </c>
      <c r="DJ948" s="3">
        <f t="shared" si="282"/>
        <v>0.9991425210288819</v>
      </c>
      <c r="DL948" s="90">
        <f t="shared" si="291"/>
        <v>0</v>
      </c>
      <c r="DM948" s="91">
        <f t="shared" si="289"/>
        <v>0</v>
      </c>
      <c r="DN948" s="89">
        <f>SUM(DM$9:DM948)*RLR</f>
        <v>120</v>
      </c>
      <c r="DO948" s="90">
        <f>DN948-SUM(DP$9:DP948)</f>
        <v>0.10289747653415304</v>
      </c>
      <c r="DP948" s="89">
        <f t="shared" si="290"/>
        <v>7.7756279496838949E-4</v>
      </c>
      <c r="DQ948" s="90">
        <f>SUM(DP$9:DP948)*RRF</f>
        <v>83.927971766426083</v>
      </c>
      <c r="DS948" s="2">
        <f t="shared" si="283"/>
        <v>1.5</v>
      </c>
      <c r="DT948" s="2">
        <f t="shared" si="284"/>
        <v>0.75</v>
      </c>
    </row>
    <row r="949" spans="90:124" x14ac:dyDescent="0.25">
      <c r="CL949" s="14">
        <f t="shared" si="285"/>
        <v>9.4</v>
      </c>
      <c r="CM949" s="59">
        <f>IF('Baseline model'!$B$4="AY",0,IFERROR(P*INDEX('UWYr writing pattern'!$C$4:$C$18,MATCH('Baseline model'!$CL949,'UWYr writing pattern'!$A$4:$A$18,0)) / 25,CM948))</f>
        <v>0</v>
      </c>
      <c r="CN949" s="36">
        <f t="shared" si="286"/>
        <v>6.7617119802814248E-5</v>
      </c>
      <c r="CP949" s="34">
        <f t="shared" si="287"/>
        <v>1.0297023320225521E-6</v>
      </c>
      <c r="CQ949" s="31">
        <f>SUM($CP$9:CP949)*RLR</f>
        <v>119.99991885945609</v>
      </c>
      <c r="CR949" s="32"/>
      <c r="CS949" s="36">
        <f>CQ949-SUM($CU$9:CU949)</f>
        <v>0.20255732365082224</v>
      </c>
      <c r="CU949" s="31">
        <f t="shared" si="288"/>
        <v>1.5306505391034975E-3</v>
      </c>
      <c r="CV949" s="36">
        <f>SUM($CU$9:CU949)*RRF</f>
        <v>83.858153075063683</v>
      </c>
      <c r="CW949" s="33"/>
      <c r="CX949" s="36">
        <f t="shared" si="273"/>
        <v>84.060710398714505</v>
      </c>
      <c r="CY949" s="33"/>
      <c r="CZ949" s="31">
        <f t="shared" si="274"/>
        <v>5.6798380634363967E-5</v>
      </c>
      <c r="DA949" s="31">
        <f t="shared" si="275"/>
        <v>0.14179012655557555</v>
      </c>
      <c r="DB949" s="31">
        <f t="shared" si="276"/>
        <v>0.1418469249362099</v>
      </c>
      <c r="DC949" s="31">
        <f t="shared" si="277"/>
        <v>-6.0710398714505232E-2</v>
      </c>
      <c r="DD949" s="31"/>
      <c r="DE949" s="33">
        <f t="shared" si="278"/>
        <v>0.99831134613171046</v>
      </c>
      <c r="DF949" s="33">
        <f t="shared" si="279"/>
        <v>1.0007227428418393</v>
      </c>
      <c r="DG949" s="3"/>
      <c r="DH949" s="33">
        <f t="shared" si="280"/>
        <v>0.99999932382880075</v>
      </c>
      <c r="DI949" s="93">
        <f t="shared" si="281"/>
        <v>0.99913259104269303</v>
      </c>
      <c r="DJ949" s="3">
        <f t="shared" si="282"/>
        <v>0.99914895212116539</v>
      </c>
      <c r="DL949" s="90">
        <f t="shared" si="291"/>
        <v>0</v>
      </c>
      <c r="DM949" s="91">
        <f t="shared" si="289"/>
        <v>0</v>
      </c>
      <c r="DN949" s="89">
        <f>SUM(DM$9:DM949)*RLR</f>
        <v>120</v>
      </c>
      <c r="DO949" s="90">
        <f>DN949-SUM(DP$9:DP949)</f>
        <v>0.10212574546014253</v>
      </c>
      <c r="DP949" s="89">
        <f t="shared" si="290"/>
        <v>7.7173107400614789E-4</v>
      </c>
      <c r="DQ949" s="90">
        <f>SUM(DP$9:DP949)*RRF</f>
        <v>83.928511978177895</v>
      </c>
      <c r="DS949" s="2">
        <f t="shared" si="283"/>
        <v>1.5</v>
      </c>
      <c r="DT949" s="2">
        <f t="shared" si="284"/>
        <v>0.75</v>
      </c>
    </row>
    <row r="950" spans="90:124" x14ac:dyDescent="0.25">
      <c r="CL950" s="14">
        <f t="shared" si="285"/>
        <v>9.41</v>
      </c>
      <c r="CM950" s="59">
        <f>IF('Baseline model'!$B$4="AY",0,IFERROR(P*INDEX('UWYr writing pattern'!$C$4:$C$18,MATCH('Baseline model'!$CL950,'UWYr writing pattern'!$A$4:$A$18,0)) / 25,CM949))</f>
        <v>0</v>
      </c>
      <c r="CN950" s="36">
        <f t="shared" si="286"/>
        <v>6.6602863005772039E-5</v>
      </c>
      <c r="CP950" s="34">
        <f t="shared" si="287"/>
        <v>1.0142567970422136E-6</v>
      </c>
      <c r="CQ950" s="31">
        <f>SUM($CP$9:CP950)*RLR</f>
        <v>119.99992007656424</v>
      </c>
      <c r="CR950" s="32"/>
      <c r="CS950" s="36">
        <f>CQ950-SUM($CU$9:CU950)</f>
        <v>0.20103936083158658</v>
      </c>
      <c r="CU950" s="31">
        <f t="shared" si="288"/>
        <v>1.5191799273811669E-3</v>
      </c>
      <c r="CV950" s="36">
        <f>SUM($CU$9:CU950)*RRF</f>
        <v>83.859216501012853</v>
      </c>
      <c r="CW950" s="33"/>
      <c r="CX950" s="36">
        <f t="shared" si="273"/>
        <v>84.060255861844439</v>
      </c>
      <c r="CY950" s="33"/>
      <c r="CZ950" s="31">
        <f t="shared" si="274"/>
        <v>5.5946404924848503E-5</v>
      </c>
      <c r="DA950" s="31">
        <f t="shared" si="275"/>
        <v>0.14072755258211059</v>
      </c>
      <c r="DB950" s="31">
        <f t="shared" si="276"/>
        <v>0.14078349898703543</v>
      </c>
      <c r="DC950" s="31">
        <f t="shared" si="277"/>
        <v>-6.0255861844439096E-2</v>
      </c>
      <c r="DD950" s="31"/>
      <c r="DE950" s="33">
        <f t="shared" si="278"/>
        <v>0.99832400596443871</v>
      </c>
      <c r="DF950" s="33">
        <f t="shared" si="279"/>
        <v>1.0007173316886242</v>
      </c>
      <c r="DG950" s="3"/>
      <c r="DH950" s="33">
        <f t="shared" si="280"/>
        <v>0.99999933397136864</v>
      </c>
      <c r="DI950" s="93">
        <f t="shared" si="281"/>
        <v>0.99913907227487142</v>
      </c>
      <c r="DJ950" s="3">
        <f t="shared" si="282"/>
        <v>0.99915533498025666</v>
      </c>
      <c r="DL950" s="90">
        <f t="shared" si="291"/>
        <v>0</v>
      </c>
      <c r="DM950" s="91">
        <f t="shared" si="289"/>
        <v>0</v>
      </c>
      <c r="DN950" s="89">
        <f>SUM(DM$9:DM950)*RLR</f>
        <v>120</v>
      </c>
      <c r="DO950" s="90">
        <f>DN950-SUM(DP$9:DP950)</f>
        <v>0.1013598023691884</v>
      </c>
      <c r="DP950" s="89">
        <f t="shared" si="290"/>
        <v>7.6594309095106899E-4</v>
      </c>
      <c r="DQ950" s="90">
        <f>SUM(DP$9:DP950)*RRF</f>
        <v>83.929048138341557</v>
      </c>
      <c r="DS950" s="2">
        <f t="shared" si="283"/>
        <v>1.5</v>
      </c>
      <c r="DT950" s="2">
        <f t="shared" si="284"/>
        <v>0.75</v>
      </c>
    </row>
    <row r="951" spans="90:124" x14ac:dyDescent="0.25">
      <c r="CL951" s="14">
        <f t="shared" si="285"/>
        <v>9.42</v>
      </c>
      <c r="CM951" s="59">
        <f>IF('Baseline model'!$B$4="AY",0,IFERROR(P*INDEX('UWYr writing pattern'!$C$4:$C$18,MATCH('Baseline model'!$CL951,'UWYr writing pattern'!$A$4:$A$18,0)) / 25,CM950))</f>
        <v>0</v>
      </c>
      <c r="CN951" s="36">
        <f t="shared" si="286"/>
        <v>6.5603820060685457E-5</v>
      </c>
      <c r="CP951" s="34">
        <f t="shared" si="287"/>
        <v>9.9904294508658066E-7</v>
      </c>
      <c r="CQ951" s="31">
        <f>SUM($CP$9:CP951)*RLR</f>
        <v>119.99992127541577</v>
      </c>
      <c r="CR951" s="32"/>
      <c r="CS951" s="36">
        <f>CQ951-SUM($CU$9:CU951)</f>
        <v>0.19953276447688495</v>
      </c>
      <c r="CU951" s="31">
        <f t="shared" si="288"/>
        <v>1.5077952062368994E-3</v>
      </c>
      <c r="CV951" s="36">
        <f>SUM($CU$9:CU951)*RRF</f>
        <v>83.860271957657218</v>
      </c>
      <c r="CW951" s="33"/>
      <c r="CX951" s="36">
        <f t="shared" si="273"/>
        <v>84.059804722134103</v>
      </c>
      <c r="CY951" s="33"/>
      <c r="CZ951" s="31">
        <f t="shared" si="274"/>
        <v>5.5107208850975779E-5</v>
      </c>
      <c r="DA951" s="31">
        <f t="shared" si="275"/>
        <v>0.13967293513381945</v>
      </c>
      <c r="DB951" s="31">
        <f t="shared" si="276"/>
        <v>0.13972804234267042</v>
      </c>
      <c r="DC951" s="31">
        <f t="shared" si="277"/>
        <v>-5.9804722134103372E-2</v>
      </c>
      <c r="DD951" s="31"/>
      <c r="DE951" s="33">
        <f t="shared" si="278"/>
        <v>0.99833657092449068</v>
      </c>
      <c r="DF951" s="33">
        <f t="shared" si="279"/>
        <v>1.000711960977787</v>
      </c>
      <c r="DG951" s="3"/>
      <c r="DH951" s="33">
        <f t="shared" si="280"/>
        <v>0.99999934396179813</v>
      </c>
      <c r="DI951" s="93">
        <f t="shared" si="281"/>
        <v>0.99914550507963817</v>
      </c>
      <c r="DJ951" s="3">
        <f t="shared" si="282"/>
        <v>0.99916166996790479</v>
      </c>
      <c r="DL951" s="90">
        <f t="shared" si="291"/>
        <v>0</v>
      </c>
      <c r="DM951" s="91">
        <f t="shared" si="289"/>
        <v>0</v>
      </c>
      <c r="DN951" s="89">
        <f>SUM(DM$9:DM951)*RLR</f>
        <v>120</v>
      </c>
      <c r="DO951" s="90">
        <f>DN951-SUM(DP$9:DP951)</f>
        <v>0.10059960385142119</v>
      </c>
      <c r="DP951" s="89">
        <f t="shared" si="290"/>
        <v>7.6019851776891305E-4</v>
      </c>
      <c r="DQ951" s="90">
        <f>SUM(DP$9:DP951)*RRF</f>
        <v>83.929580277303998</v>
      </c>
      <c r="DS951" s="2">
        <f t="shared" si="283"/>
        <v>1.5</v>
      </c>
      <c r="DT951" s="2">
        <f t="shared" si="284"/>
        <v>0.75</v>
      </c>
    </row>
    <row r="952" spans="90:124" x14ac:dyDescent="0.25">
      <c r="CL952" s="14">
        <f t="shared" si="285"/>
        <v>9.43</v>
      </c>
      <c r="CM952" s="59">
        <f>IF('Baseline model'!$B$4="AY",0,IFERROR(P*INDEX('UWYr writing pattern'!$C$4:$C$18,MATCH('Baseline model'!$CL952,'UWYr writing pattern'!$A$4:$A$18,0)) / 25,CM951))</f>
        <v>0</v>
      </c>
      <c r="CN952" s="36">
        <f t="shared" si="286"/>
        <v>6.4619762759775181E-5</v>
      </c>
      <c r="CP952" s="34">
        <f t="shared" si="287"/>
        <v>9.8405730091028189E-7</v>
      </c>
      <c r="CQ952" s="31">
        <f>SUM($CP$9:CP952)*RLR</f>
        <v>119.99992245628452</v>
      </c>
      <c r="CR952" s="32"/>
      <c r="CS952" s="36">
        <f>CQ952-SUM($CU$9:CU952)</f>
        <v>0.19803744961205894</v>
      </c>
      <c r="CU952" s="31">
        <f t="shared" si="288"/>
        <v>1.4964957335766372E-3</v>
      </c>
      <c r="CV952" s="36">
        <f>SUM($CU$9:CU952)*RRF</f>
        <v>83.861319504670718</v>
      </c>
      <c r="CW952" s="33"/>
      <c r="CX952" s="36">
        <f t="shared" si="273"/>
        <v>84.059356954282777</v>
      </c>
      <c r="CY952" s="33"/>
      <c r="CZ952" s="31">
        <f t="shared" si="274"/>
        <v>5.4280600718211145E-5</v>
      </c>
      <c r="DA952" s="31">
        <f t="shared" si="275"/>
        <v>0.13862621472844125</v>
      </c>
      <c r="DB952" s="31">
        <f t="shared" si="276"/>
        <v>0.13868049532915946</v>
      </c>
      <c r="DC952" s="31">
        <f t="shared" si="277"/>
        <v>-5.9356954282776542E-2</v>
      </c>
      <c r="DD952" s="31"/>
      <c r="DE952" s="33">
        <f t="shared" si="278"/>
        <v>0.99834904172227046</v>
      </c>
      <c r="DF952" s="33">
        <f t="shared" si="279"/>
        <v>1.0007066304081282</v>
      </c>
      <c r="DG952" s="3"/>
      <c r="DH952" s="33">
        <f t="shared" si="280"/>
        <v>0.99999935380237104</v>
      </c>
      <c r="DI952" s="93">
        <f t="shared" si="281"/>
        <v>0.99915188981884051</v>
      </c>
      <c r="DJ952" s="3">
        <f t="shared" si="282"/>
        <v>0.99916795744314546</v>
      </c>
      <c r="DL952" s="90">
        <f t="shared" si="291"/>
        <v>0</v>
      </c>
      <c r="DM952" s="91">
        <f t="shared" si="289"/>
        <v>0</v>
      </c>
      <c r="DN952" s="89">
        <f>SUM(DM$9:DM952)*RLR</f>
        <v>120</v>
      </c>
      <c r="DO952" s="90">
        <f>DN952-SUM(DP$9:DP952)</f>
        <v>9.9845106822542107E-2</v>
      </c>
      <c r="DP952" s="89">
        <f t="shared" si="290"/>
        <v>7.5449702888565897E-4</v>
      </c>
      <c r="DQ952" s="90">
        <f>SUM(DP$9:DP952)*RRF</f>
        <v>83.930108425224219</v>
      </c>
      <c r="DS952" s="2">
        <f t="shared" si="283"/>
        <v>1.5</v>
      </c>
      <c r="DT952" s="2">
        <f t="shared" si="284"/>
        <v>0.75</v>
      </c>
    </row>
    <row r="953" spans="90:124" x14ac:dyDescent="0.25">
      <c r="CL953" s="14">
        <f t="shared" si="285"/>
        <v>9.44</v>
      </c>
      <c r="CM953" s="59">
        <f>IF('Baseline model'!$B$4="AY",0,IFERROR(P*INDEX('UWYr writing pattern'!$C$4:$C$18,MATCH('Baseline model'!$CL953,'UWYr writing pattern'!$A$4:$A$18,0)) / 25,CM952))</f>
        <v>0</v>
      </c>
      <c r="CN953" s="36">
        <f t="shared" si="286"/>
        <v>6.3650466318378553E-5</v>
      </c>
      <c r="CP953" s="34">
        <f t="shared" si="287"/>
        <v>9.6929644139662771E-7</v>
      </c>
      <c r="CQ953" s="31">
        <f>SUM($CP$9:CP953)*RLR</f>
        <v>119.99992361944024</v>
      </c>
      <c r="CR953" s="32"/>
      <c r="CS953" s="36">
        <f>CQ953-SUM($CU$9:CU953)</f>
        <v>0.1965533318956858</v>
      </c>
      <c r="CU953" s="31">
        <f t="shared" si="288"/>
        <v>1.485280872090442E-3</v>
      </c>
      <c r="CV953" s="36">
        <f>SUM($CU$9:CU953)*RRF</f>
        <v>83.86235920128118</v>
      </c>
      <c r="CW953" s="33"/>
      <c r="CX953" s="36">
        <f t="shared" si="273"/>
        <v>84.058912533176866</v>
      </c>
      <c r="CY953" s="33"/>
      <c r="CZ953" s="31">
        <f t="shared" si="274"/>
        <v>5.3466391707437976E-5</v>
      </c>
      <c r="DA953" s="31">
        <f t="shared" si="275"/>
        <v>0.13758733232698006</v>
      </c>
      <c r="DB953" s="31">
        <f t="shared" si="276"/>
        <v>0.13764079871868751</v>
      </c>
      <c r="DC953" s="31">
        <f t="shared" si="277"/>
        <v>-5.8912533176865622E-2</v>
      </c>
      <c r="DD953" s="31"/>
      <c r="DE953" s="33">
        <f t="shared" si="278"/>
        <v>0.99836141906287124</v>
      </c>
      <c r="DF953" s="33">
        <f t="shared" si="279"/>
        <v>1.000701339680677</v>
      </c>
      <c r="DG953" s="3"/>
      <c r="DH953" s="33">
        <f t="shared" si="280"/>
        <v>0.99999936349533536</v>
      </c>
      <c r="DI953" s="93">
        <f t="shared" si="281"/>
        <v>0.99915822685162148</v>
      </c>
      <c r="DJ953" s="3">
        <f t="shared" si="282"/>
        <v>0.99917419776232175</v>
      </c>
      <c r="DL953" s="90">
        <f t="shared" si="291"/>
        <v>0</v>
      </c>
      <c r="DM953" s="91">
        <f t="shared" si="289"/>
        <v>0</v>
      </c>
      <c r="DN953" s="89">
        <f>SUM(DM$9:DM953)*RLR</f>
        <v>120</v>
      </c>
      <c r="DO953" s="90">
        <f>DN953-SUM(DP$9:DP953)</f>
        <v>9.9096268521378761E-2</v>
      </c>
      <c r="DP953" s="89">
        <f t="shared" si="290"/>
        <v>7.4883830116906586E-4</v>
      </c>
      <c r="DQ953" s="90">
        <f>SUM(DP$9:DP953)*RRF</f>
        <v>83.930632612035026</v>
      </c>
      <c r="DS953" s="2">
        <f t="shared" si="283"/>
        <v>1.5</v>
      </c>
      <c r="DT953" s="2">
        <f t="shared" si="284"/>
        <v>0.75</v>
      </c>
    </row>
    <row r="954" spans="90:124" x14ac:dyDescent="0.25">
      <c r="CL954" s="14">
        <f t="shared" si="285"/>
        <v>9.4499999999999993</v>
      </c>
      <c r="CM954" s="59">
        <f>IF('Baseline model'!$B$4="AY",0,IFERROR(P*INDEX('UWYr writing pattern'!$C$4:$C$18,MATCH('Baseline model'!$CL954,'UWYr writing pattern'!$A$4:$A$18,0)) / 25,CM953))</f>
        <v>0</v>
      </c>
      <c r="CN954" s="36">
        <f t="shared" si="286"/>
        <v>6.2695709323602874E-5</v>
      </c>
      <c r="CP954" s="34">
        <f t="shared" si="287"/>
        <v>9.5475699477567827E-7</v>
      </c>
      <c r="CQ954" s="31">
        <f>SUM($CP$9:CP954)*RLR</f>
        <v>119.99992476514865</v>
      </c>
      <c r="CR954" s="32"/>
      <c r="CS954" s="36">
        <f>CQ954-SUM($CU$9:CU954)</f>
        <v>0.1950803276148747</v>
      </c>
      <c r="CU954" s="31">
        <f t="shared" si="288"/>
        <v>1.4741499892176435E-3</v>
      </c>
      <c r="CV954" s="36">
        <f>SUM($CU$9:CU954)*RRF</f>
        <v>83.863391106273639</v>
      </c>
      <c r="CW954" s="33"/>
      <c r="CX954" s="36">
        <f t="shared" si="273"/>
        <v>84.058471433888514</v>
      </c>
      <c r="CY954" s="33"/>
      <c r="CZ954" s="31">
        <f t="shared" si="274"/>
        <v>5.2664395831826405E-5</v>
      </c>
      <c r="DA954" s="31">
        <f t="shared" si="275"/>
        <v>0.13655622933041228</v>
      </c>
      <c r="DB954" s="31">
        <f t="shared" si="276"/>
        <v>0.1366088937262441</v>
      </c>
      <c r="DC954" s="31">
        <f t="shared" si="277"/>
        <v>-5.8471433888513502E-2</v>
      </c>
      <c r="DD954" s="31"/>
      <c r="DE954" s="33">
        <f t="shared" si="278"/>
        <v>0.99837370364611477</v>
      </c>
      <c r="DF954" s="33">
        <f t="shared" si="279"/>
        <v>1.0006960884986729</v>
      </c>
      <c r="DG954" s="3"/>
      <c r="DH954" s="33">
        <f t="shared" si="280"/>
        <v>0.99999937304290543</v>
      </c>
      <c r="DI954" s="93">
        <f t="shared" si="281"/>
        <v>0.99916451653444083</v>
      </c>
      <c r="DJ954" s="3">
        <f t="shared" si="282"/>
        <v>0.99918039127910441</v>
      </c>
      <c r="DL954" s="90">
        <f t="shared" si="291"/>
        <v>0</v>
      </c>
      <c r="DM954" s="91">
        <f t="shared" si="289"/>
        <v>0</v>
      </c>
      <c r="DN954" s="89">
        <f>SUM(DM$9:DM954)*RLR</f>
        <v>120</v>
      </c>
      <c r="DO954" s="90">
        <f>DN954-SUM(DP$9:DP954)</f>
        <v>9.8353046507469344E-2</v>
      </c>
      <c r="DP954" s="89">
        <f t="shared" si="290"/>
        <v>7.4322201391034074E-4</v>
      </c>
      <c r="DQ954" s="90">
        <f>SUM(DP$9:DP954)*RRF</f>
        <v>83.931152867444766</v>
      </c>
      <c r="DS954" s="2">
        <f t="shared" si="283"/>
        <v>1.5</v>
      </c>
      <c r="DT954" s="2">
        <f t="shared" si="284"/>
        <v>0.75</v>
      </c>
    </row>
    <row r="955" spans="90:124" x14ac:dyDescent="0.25">
      <c r="CL955" s="14">
        <f t="shared" si="285"/>
        <v>9.4600000000000009</v>
      </c>
      <c r="CM955" s="59">
        <f>IF('Baseline model'!$B$4="AY",0,IFERROR(P*INDEX('UWYr writing pattern'!$C$4:$C$18,MATCH('Baseline model'!$CL955,'UWYr writing pattern'!$A$4:$A$18,0)) / 25,CM954))</f>
        <v>0</v>
      </c>
      <c r="CN955" s="36">
        <f t="shared" si="286"/>
        <v>6.1755273683748835E-5</v>
      </c>
      <c r="CP955" s="34">
        <f t="shared" si="287"/>
        <v>9.4043563985404313E-7</v>
      </c>
      <c r="CQ955" s="31">
        <f>SUM($CP$9:CP955)*RLR</f>
        <v>119.99992589367142</v>
      </c>
      <c r="CR955" s="32"/>
      <c r="CS955" s="36">
        <f>CQ955-SUM($CU$9:CU955)</f>
        <v>0.19361835368053448</v>
      </c>
      <c r="CU955" s="31">
        <f t="shared" si="288"/>
        <v>1.4631024571115604E-3</v>
      </c>
      <c r="CV955" s="36">
        <f>SUM($CU$9:CU955)*RRF</f>
        <v>83.864415277993615</v>
      </c>
      <c r="CW955" s="33"/>
      <c r="CX955" s="36">
        <f t="shared" si="273"/>
        <v>84.058033631674149</v>
      </c>
      <c r="CY955" s="33"/>
      <c r="CZ955" s="31">
        <f t="shared" si="274"/>
        <v>5.1874429894349019E-5</v>
      </c>
      <c r="DA955" s="31">
        <f t="shared" si="275"/>
        <v>0.13553284757637413</v>
      </c>
      <c r="DB955" s="31">
        <f t="shared" si="276"/>
        <v>0.13558472200626848</v>
      </c>
      <c r="DC955" s="31">
        <f t="shared" si="277"/>
        <v>-5.8033631674149433E-2</v>
      </c>
      <c r="DD955" s="31"/>
      <c r="DE955" s="33">
        <f t="shared" si="278"/>
        <v>0.99838589616659068</v>
      </c>
      <c r="DF955" s="33">
        <f t="shared" si="279"/>
        <v>1.0006908765675493</v>
      </c>
      <c r="DG955" s="3"/>
      <c r="DH955" s="33">
        <f t="shared" si="280"/>
        <v>0.99999938244726183</v>
      </c>
      <c r="DI955" s="93">
        <f t="shared" si="281"/>
        <v>0.999170759221095</v>
      </c>
      <c r="DJ955" s="3">
        <f t="shared" si="282"/>
        <v>0.9991865383445111</v>
      </c>
      <c r="DL955" s="90">
        <f t="shared" si="291"/>
        <v>0</v>
      </c>
      <c r="DM955" s="91">
        <f t="shared" si="289"/>
        <v>0</v>
      </c>
      <c r="DN955" s="89">
        <f>SUM(DM$9:DM955)*RLR</f>
        <v>120</v>
      </c>
      <c r="DO955" s="90">
        <f>DN955-SUM(DP$9:DP955)</f>
        <v>9.7615398658660979E-2</v>
      </c>
      <c r="DP955" s="89">
        <f t="shared" si="290"/>
        <v>7.3764784880602007E-4</v>
      </c>
      <c r="DQ955" s="90">
        <f>SUM(DP$9:DP955)*RRF</f>
        <v>83.931669220938929</v>
      </c>
      <c r="DS955" s="2">
        <f t="shared" si="283"/>
        <v>1.5</v>
      </c>
      <c r="DT955" s="2">
        <f t="shared" si="284"/>
        <v>0.75</v>
      </c>
    </row>
    <row r="956" spans="90:124" x14ac:dyDescent="0.25">
      <c r="CL956" s="14">
        <f t="shared" si="285"/>
        <v>9.4700000000000006</v>
      </c>
      <c r="CM956" s="59">
        <f>IF('Baseline model'!$B$4="AY",0,IFERROR(P*INDEX('UWYr writing pattern'!$C$4:$C$18,MATCH('Baseline model'!$CL956,'UWYr writing pattern'!$A$4:$A$18,0)) / 25,CM955))</f>
        <v>0</v>
      </c>
      <c r="CN956" s="36">
        <f t="shared" si="286"/>
        <v>6.08289445784926E-5</v>
      </c>
      <c r="CP956" s="34">
        <f t="shared" si="287"/>
        <v>9.2632910525623259E-7</v>
      </c>
      <c r="CQ956" s="31">
        <f>SUM($CP$9:CP956)*RLR</f>
        <v>119.99992700526634</v>
      </c>
      <c r="CR956" s="32"/>
      <c r="CS956" s="36">
        <f>CQ956-SUM($CU$9:CU956)</f>
        <v>0.1921673276228546</v>
      </c>
      <c r="CU956" s="31">
        <f t="shared" si="288"/>
        <v>1.4521376526040086E-3</v>
      </c>
      <c r="CV956" s="36">
        <f>SUM($CU$9:CU956)*RRF</f>
        <v>83.865431774350441</v>
      </c>
      <c r="CW956" s="33"/>
      <c r="CX956" s="36">
        <f t="shared" si="273"/>
        <v>84.057599101973295</v>
      </c>
      <c r="CY956" s="33"/>
      <c r="CZ956" s="31">
        <f t="shared" si="274"/>
        <v>5.1096313445933773E-5</v>
      </c>
      <c r="DA956" s="31">
        <f t="shared" si="275"/>
        <v>0.13451712933599821</v>
      </c>
      <c r="DB956" s="31">
        <f t="shared" si="276"/>
        <v>0.13456822564944415</v>
      </c>
      <c r="DC956" s="31">
        <f t="shared" si="277"/>
        <v>-5.7599101973295319E-2</v>
      </c>
      <c r="DD956" s="31"/>
      <c r="DE956" s="33">
        <f t="shared" si="278"/>
        <v>0.99839799731369572</v>
      </c>
      <c r="DF956" s="33">
        <f t="shared" si="279"/>
        <v>1.0006857035949202</v>
      </c>
      <c r="DG956" s="3"/>
      <c r="DH956" s="33">
        <f t="shared" si="280"/>
        <v>0.99999939171055285</v>
      </c>
      <c r="DI956" s="93">
        <f t="shared" si="281"/>
        <v>0.99917695526273675</v>
      </c>
      <c r="DJ956" s="3">
        <f t="shared" si="282"/>
        <v>0.99919263930692725</v>
      </c>
      <c r="DL956" s="90">
        <f t="shared" si="291"/>
        <v>0</v>
      </c>
      <c r="DM956" s="91">
        <f t="shared" si="289"/>
        <v>0</v>
      </c>
      <c r="DN956" s="89">
        <f>SUM(DM$9:DM956)*RLR</f>
        <v>120</v>
      </c>
      <c r="DO956" s="90">
        <f>DN956-SUM(DP$9:DP956)</f>
        <v>9.6883283168722301E-2</v>
      </c>
      <c r="DP956" s="89">
        <f t="shared" si="290"/>
        <v>7.321154899399574E-4</v>
      </c>
      <c r="DQ956" s="90">
        <f>SUM(DP$9:DP956)*RRF</f>
        <v>83.932181701781886</v>
      </c>
      <c r="DS956" s="2">
        <f t="shared" si="283"/>
        <v>1.5</v>
      </c>
      <c r="DT956" s="2">
        <f t="shared" si="284"/>
        <v>0.75</v>
      </c>
    </row>
    <row r="957" spans="90:124" x14ac:dyDescent="0.25">
      <c r="CL957" s="14">
        <f t="shared" si="285"/>
        <v>9.48</v>
      </c>
      <c r="CM957" s="59">
        <f>IF('Baseline model'!$B$4="AY",0,IFERROR(P*INDEX('UWYr writing pattern'!$C$4:$C$18,MATCH('Baseline model'!$CL957,'UWYr writing pattern'!$A$4:$A$18,0)) / 25,CM956))</f>
        <v>0</v>
      </c>
      <c r="CN957" s="36">
        <f t="shared" si="286"/>
        <v>5.991651040981521E-5</v>
      </c>
      <c r="CP957" s="34">
        <f t="shared" si="287"/>
        <v>9.1243416867738909E-7</v>
      </c>
      <c r="CQ957" s="31">
        <f>SUM($CP$9:CP957)*RLR</f>
        <v>119.99992810018735</v>
      </c>
      <c r="CR957" s="32"/>
      <c r="CS957" s="36">
        <f>CQ957-SUM($CU$9:CU957)</f>
        <v>0.19072716758668662</v>
      </c>
      <c r="CU957" s="31">
        <f t="shared" si="288"/>
        <v>1.4412549571714095E-3</v>
      </c>
      <c r="CV957" s="36">
        <f>SUM($CU$9:CU957)*RRF</f>
        <v>83.866440652820458</v>
      </c>
      <c r="CW957" s="33"/>
      <c r="CX957" s="36">
        <f t="shared" si="273"/>
        <v>84.057167820407145</v>
      </c>
      <c r="CY957" s="33"/>
      <c r="CZ957" s="31">
        <f t="shared" si="274"/>
        <v>5.0329868744244774E-5</v>
      </c>
      <c r="DA957" s="31">
        <f t="shared" si="275"/>
        <v>0.13350901731068063</v>
      </c>
      <c r="DB957" s="31">
        <f t="shared" si="276"/>
        <v>0.13355934717942486</v>
      </c>
      <c r="DC957" s="31">
        <f t="shared" si="277"/>
        <v>-5.7167820407144632E-2</v>
      </c>
      <c r="DD957" s="31"/>
      <c r="DE957" s="33">
        <f t="shared" si="278"/>
        <v>0.9984100077716721</v>
      </c>
      <c r="DF957" s="33">
        <f t="shared" si="279"/>
        <v>1.0006805692905612</v>
      </c>
      <c r="DG957" s="3"/>
      <c r="DH957" s="33">
        <f t="shared" si="280"/>
        <v>0.99999940083489458</v>
      </c>
      <c r="DI957" s="93">
        <f t="shared" si="281"/>
        <v>0.99918310500789498</v>
      </c>
      <c r="DJ957" s="3">
        <f t="shared" si="282"/>
        <v>0.99919869451212528</v>
      </c>
      <c r="DL957" s="90">
        <f t="shared" si="291"/>
        <v>0</v>
      </c>
      <c r="DM957" s="91">
        <f t="shared" si="289"/>
        <v>0</v>
      </c>
      <c r="DN957" s="89">
        <f>SUM(DM$9:DM957)*RLR</f>
        <v>120</v>
      </c>
      <c r="DO957" s="90">
        <f>DN957-SUM(DP$9:DP957)</f>
        <v>9.6156658544956031E-2</v>
      </c>
      <c r="DP957" s="89">
        <f t="shared" si="290"/>
        <v>7.2662462376541729E-4</v>
      </c>
      <c r="DQ957" s="90">
        <f>SUM(DP$9:DP957)*RRF</f>
        <v>83.932690339018521</v>
      </c>
      <c r="DS957" s="2">
        <f t="shared" si="283"/>
        <v>1.5</v>
      </c>
      <c r="DT957" s="2">
        <f t="shared" si="284"/>
        <v>0.75</v>
      </c>
    </row>
    <row r="958" spans="90:124" x14ac:dyDescent="0.25">
      <c r="CL958" s="14">
        <f t="shared" si="285"/>
        <v>9.49</v>
      </c>
      <c r="CM958" s="59">
        <f>IF('Baseline model'!$B$4="AY",0,IFERROR(P*INDEX('UWYr writing pattern'!$C$4:$C$18,MATCH('Baseline model'!$CL958,'UWYr writing pattern'!$A$4:$A$18,0)) / 25,CM957))</f>
        <v>0</v>
      </c>
      <c r="CN958" s="36">
        <f t="shared" si="286"/>
        <v>5.901776275366798E-5</v>
      </c>
      <c r="CP958" s="34">
        <f t="shared" si="287"/>
        <v>8.9874765614722814E-7</v>
      </c>
      <c r="CQ958" s="31">
        <f>SUM($CP$9:CP958)*RLR</f>
        <v>119.99992917868454</v>
      </c>
      <c r="CR958" s="32"/>
      <c r="CS958" s="36">
        <f>CQ958-SUM($CU$9:CU958)</f>
        <v>0.18929779232698252</v>
      </c>
      <c r="CU958" s="31">
        <f t="shared" si="288"/>
        <v>1.4304537569001497E-3</v>
      </c>
      <c r="CV958" s="36">
        <f>SUM($CU$9:CU958)*RRF</f>
        <v>83.867441970450287</v>
      </c>
      <c r="CW958" s="33"/>
      <c r="CX958" s="36">
        <f t="shared" si="273"/>
        <v>84.056739762777269</v>
      </c>
      <c r="CY958" s="33"/>
      <c r="CZ958" s="31">
        <f t="shared" si="274"/>
        <v>4.9574920713081097E-5</v>
      </c>
      <c r="DA958" s="31">
        <f t="shared" si="275"/>
        <v>0.13250845462888775</v>
      </c>
      <c r="DB958" s="31">
        <f t="shared" si="276"/>
        <v>0.13255802954960083</v>
      </c>
      <c r="DC958" s="31">
        <f t="shared" si="277"/>
        <v>-5.673976277726922E-2</v>
      </c>
      <c r="DD958" s="31"/>
      <c r="DE958" s="33">
        <f t="shared" si="278"/>
        <v>0.99842192821964626</v>
      </c>
      <c r="DF958" s="33">
        <f t="shared" si="279"/>
        <v>1.0006754733663961</v>
      </c>
      <c r="DG958" s="3"/>
      <c r="DH958" s="33">
        <f t="shared" si="280"/>
        <v>0.99999940982237112</v>
      </c>
      <c r="DI958" s="93">
        <f t="shared" si="281"/>
        <v>0.99918920880249451</v>
      </c>
      <c r="DJ958" s="3">
        <f t="shared" si="282"/>
        <v>0.99920470430328445</v>
      </c>
      <c r="DL958" s="90">
        <f t="shared" si="291"/>
        <v>0</v>
      </c>
      <c r="DM958" s="91">
        <f t="shared" si="289"/>
        <v>0</v>
      </c>
      <c r="DN958" s="89">
        <f>SUM(DM$9:DM958)*RLR</f>
        <v>120</v>
      </c>
      <c r="DO958" s="90">
        <f>DN958-SUM(DP$9:DP958)</f>
        <v>9.5435483605868399E-2</v>
      </c>
      <c r="DP958" s="89">
        <f t="shared" si="290"/>
        <v>7.2117493908717021E-4</v>
      </c>
      <c r="DQ958" s="90">
        <f>SUM(DP$9:DP958)*RRF</f>
        <v>83.933195161475894</v>
      </c>
      <c r="DS958" s="2">
        <f t="shared" si="283"/>
        <v>1.5</v>
      </c>
      <c r="DT958" s="2">
        <f t="shared" si="284"/>
        <v>0.75</v>
      </c>
    </row>
    <row r="959" spans="90:124" x14ac:dyDescent="0.25">
      <c r="CL959" s="14">
        <f t="shared" si="285"/>
        <v>9.5</v>
      </c>
      <c r="CM959" s="59">
        <f>IF('Baseline model'!$B$4="AY",0,IFERROR(P*INDEX('UWYr writing pattern'!$C$4:$C$18,MATCH('Baseline model'!$CL959,'UWYr writing pattern'!$A$4:$A$18,0)) / 25,CM958))</f>
        <v>0</v>
      </c>
      <c r="CN959" s="36">
        <f t="shared" si="286"/>
        <v>5.8132496312362958E-5</v>
      </c>
      <c r="CP959" s="34">
        <f t="shared" si="287"/>
        <v>8.8526644130501979E-7</v>
      </c>
      <c r="CQ959" s="31">
        <f>SUM($CP$9:CP959)*RLR</f>
        <v>119.99993024100428</v>
      </c>
      <c r="CR959" s="32"/>
      <c r="CS959" s="36">
        <f>CQ959-SUM($CU$9:CU959)</f>
        <v>0.18787912120427563</v>
      </c>
      <c r="CU959" s="31">
        <f t="shared" si="288"/>
        <v>1.4197334424523689E-3</v>
      </c>
      <c r="CV959" s="36">
        <f>SUM($CU$9:CU959)*RRF</f>
        <v>83.868435783859994</v>
      </c>
      <c r="CW959" s="33"/>
      <c r="CX959" s="36">
        <f t="shared" si="273"/>
        <v>84.056314905064269</v>
      </c>
      <c r="CY959" s="33"/>
      <c r="CZ959" s="31">
        <f t="shared" si="274"/>
        <v>4.883129690238488E-5</v>
      </c>
      <c r="DA959" s="31">
        <f t="shared" si="275"/>
        <v>0.13151538484299294</v>
      </c>
      <c r="DB959" s="31">
        <f t="shared" si="276"/>
        <v>0.13156421613989533</v>
      </c>
      <c r="DC959" s="31">
        <f t="shared" si="277"/>
        <v>-5.6314905064269283E-2</v>
      </c>
      <c r="DD959" s="31"/>
      <c r="DE959" s="33">
        <f t="shared" si="278"/>
        <v>0.99843375933166656</v>
      </c>
      <c r="DF959" s="33">
        <f t="shared" si="279"/>
        <v>1.0006704155364794</v>
      </c>
      <c r="DG959" s="3"/>
      <c r="DH959" s="33">
        <f t="shared" si="280"/>
        <v>0.99999941867503561</v>
      </c>
      <c r="DI959" s="93">
        <f t="shared" si="281"/>
        <v>0.99919526698987537</v>
      </c>
      <c r="DJ959" s="3">
        <f t="shared" si="282"/>
        <v>0.99921066902100975</v>
      </c>
      <c r="DL959" s="90">
        <f t="shared" si="291"/>
        <v>0</v>
      </c>
      <c r="DM959" s="91">
        <f t="shared" si="289"/>
        <v>0</v>
      </c>
      <c r="DN959" s="89">
        <f>SUM(DM$9:DM959)*RLR</f>
        <v>120</v>
      </c>
      <c r="DO959" s="90">
        <f>DN959-SUM(DP$9:DP959)</f>
        <v>9.471971747882435E-2</v>
      </c>
      <c r="DP959" s="89">
        <f t="shared" si="290"/>
        <v>7.1576612704401296E-4</v>
      </c>
      <c r="DQ959" s="90">
        <f>SUM(DP$9:DP959)*RRF</f>
        <v>83.933696197764817</v>
      </c>
      <c r="DS959" s="2">
        <f t="shared" si="283"/>
        <v>1.5</v>
      </c>
      <c r="DT959" s="2">
        <f t="shared" si="284"/>
        <v>0.75</v>
      </c>
    </row>
    <row r="960" spans="90:124" x14ac:dyDescent="0.25">
      <c r="CL960" s="14">
        <f t="shared" si="285"/>
        <v>9.51</v>
      </c>
      <c r="CM960" s="59">
        <f>IF('Baseline model'!$B$4="AY",0,IFERROR(P*INDEX('UWYr writing pattern'!$C$4:$C$18,MATCH('Baseline model'!$CL960,'UWYr writing pattern'!$A$4:$A$18,0)) / 25,CM959))</f>
        <v>0</v>
      </c>
      <c r="CN960" s="36">
        <f t="shared" si="286"/>
        <v>5.7260508867677512E-5</v>
      </c>
      <c r="CP960" s="34">
        <f t="shared" si="287"/>
        <v>8.7198744468544432E-7</v>
      </c>
      <c r="CQ960" s="31">
        <f>SUM($CP$9:CP960)*RLR</f>
        <v>119.9999312873892</v>
      </c>
      <c r="CR960" s="32"/>
      <c r="CS960" s="36">
        <f>CQ960-SUM($CU$9:CU960)</f>
        <v>0.18647107418016162</v>
      </c>
      <c r="CU960" s="31">
        <f t="shared" si="288"/>
        <v>1.4090934090320673E-3</v>
      </c>
      <c r="CV960" s="36">
        <f>SUM($CU$9:CU960)*RRF</f>
        <v>83.869422149246319</v>
      </c>
      <c r="CW960" s="33"/>
      <c r="CX960" s="36">
        <f t="shared" si="273"/>
        <v>84.05589322342648</v>
      </c>
      <c r="CY960" s="33"/>
      <c r="CZ960" s="31">
        <f t="shared" si="274"/>
        <v>4.8098827448849103E-5</v>
      </c>
      <c r="DA960" s="31">
        <f t="shared" si="275"/>
        <v>0.13052975192611313</v>
      </c>
      <c r="DB960" s="31">
        <f t="shared" si="276"/>
        <v>0.13057785075356199</v>
      </c>
      <c r="DC960" s="31">
        <f t="shared" si="277"/>
        <v>-5.5893223426480176E-2</v>
      </c>
      <c r="DD960" s="31"/>
      <c r="DE960" s="33">
        <f t="shared" si="278"/>
        <v>0.99844550177674185</v>
      </c>
      <c r="DF960" s="33">
        <f t="shared" si="279"/>
        <v>1.000665395516982</v>
      </c>
      <c r="DG960" s="3"/>
      <c r="DH960" s="33">
        <f t="shared" si="280"/>
        <v>0.99999942739490999</v>
      </c>
      <c r="DI960" s="93">
        <f t="shared" si="281"/>
        <v>0.99920127991081231</v>
      </c>
      <c r="DJ960" s="3">
        <f t="shared" si="282"/>
        <v>0.99921658900335208</v>
      </c>
      <c r="DL960" s="90">
        <f t="shared" si="291"/>
        <v>0</v>
      </c>
      <c r="DM960" s="91">
        <f t="shared" si="289"/>
        <v>0</v>
      </c>
      <c r="DN960" s="89">
        <f>SUM(DM$9:DM960)*RLR</f>
        <v>120</v>
      </c>
      <c r="DO960" s="90">
        <f>DN960-SUM(DP$9:DP960)</f>
        <v>9.4009319597731178E-2</v>
      </c>
      <c r="DP960" s="89">
        <f t="shared" si="290"/>
        <v>7.1039788109118263E-4</v>
      </c>
      <c r="DQ960" s="90">
        <f>SUM(DP$9:DP960)*RRF</f>
        <v>83.934193476281578</v>
      </c>
      <c r="DS960" s="2">
        <f t="shared" si="283"/>
        <v>1.5</v>
      </c>
      <c r="DT960" s="2">
        <f t="shared" si="284"/>
        <v>0.75</v>
      </c>
    </row>
    <row r="961" spans="90:124" x14ac:dyDescent="0.25">
      <c r="CL961" s="14">
        <f t="shared" si="285"/>
        <v>9.52</v>
      </c>
      <c r="CM961" s="59">
        <f>IF('Baseline model'!$B$4="AY",0,IFERROR(P*INDEX('UWYr writing pattern'!$C$4:$C$18,MATCH('Baseline model'!$CL961,'UWYr writing pattern'!$A$4:$A$18,0)) / 25,CM960))</f>
        <v>0</v>
      </c>
      <c r="CN961" s="36">
        <f t="shared" si="286"/>
        <v>5.6401601234662348E-5</v>
      </c>
      <c r="CP961" s="34">
        <f t="shared" si="287"/>
        <v>8.5890763301516263E-7</v>
      </c>
      <c r="CQ961" s="31">
        <f>SUM($CP$9:CP961)*RLR</f>
        <v>119.99993231807835</v>
      </c>
      <c r="CR961" s="32"/>
      <c r="CS961" s="36">
        <f>CQ961-SUM($CU$9:CU961)</f>
        <v>0.18507357181296413</v>
      </c>
      <c r="CU961" s="31">
        <f t="shared" si="288"/>
        <v>1.3985330563512121E-3</v>
      </c>
      <c r="CV961" s="36">
        <f>SUM($CU$9:CU961)*RRF</f>
        <v>83.870401122385772</v>
      </c>
      <c r="CW961" s="33"/>
      <c r="CX961" s="36">
        <f t="shared" si="273"/>
        <v>84.055474694198736</v>
      </c>
      <c r="CY961" s="33"/>
      <c r="CZ961" s="31">
        <f t="shared" si="274"/>
        <v>4.7377345037116361E-5</v>
      </c>
      <c r="DA961" s="31">
        <f t="shared" si="275"/>
        <v>0.12955150026907489</v>
      </c>
      <c r="DB961" s="31">
        <f t="shared" si="276"/>
        <v>0.12959887761411201</v>
      </c>
      <c r="DC961" s="31">
        <f t="shared" si="277"/>
        <v>-5.5474694198736074E-2</v>
      </c>
      <c r="DD961" s="31"/>
      <c r="DE961" s="33">
        <f t="shared" si="278"/>
        <v>0.99845715621887821</v>
      </c>
      <c r="DF961" s="33">
        <f t="shared" si="279"/>
        <v>1.0006604130261754</v>
      </c>
      <c r="DG961" s="3"/>
      <c r="DH961" s="33">
        <f t="shared" si="280"/>
        <v>0.99999943598398622</v>
      </c>
      <c r="DI961" s="93">
        <f t="shared" si="281"/>
        <v>0.99920724790353355</v>
      </c>
      <c r="DJ961" s="3">
        <f t="shared" si="282"/>
        <v>0.99922246458582697</v>
      </c>
      <c r="DL961" s="90">
        <f t="shared" si="291"/>
        <v>0</v>
      </c>
      <c r="DM961" s="91">
        <f t="shared" si="289"/>
        <v>0</v>
      </c>
      <c r="DN961" s="89">
        <f>SUM(DM$9:DM961)*RLR</f>
        <v>120</v>
      </c>
      <c r="DO961" s="90">
        <f>DN961-SUM(DP$9:DP961)</f>
        <v>9.3304249700750574E-2</v>
      </c>
      <c r="DP961" s="89">
        <f t="shared" si="290"/>
        <v>7.0506989698298388E-4</v>
      </c>
      <c r="DQ961" s="90">
        <f>SUM(DP$9:DP961)*RRF</f>
        <v>83.93468702520947</v>
      </c>
      <c r="DS961" s="2">
        <f t="shared" si="283"/>
        <v>1.5</v>
      </c>
      <c r="DT961" s="2">
        <f t="shared" si="284"/>
        <v>0.75</v>
      </c>
    </row>
    <row r="962" spans="90:124" x14ac:dyDescent="0.25">
      <c r="CL962" s="14">
        <f t="shared" si="285"/>
        <v>9.5299999999999994</v>
      </c>
      <c r="CM962" s="59">
        <f>IF('Baseline model'!$B$4="AY",0,IFERROR(P*INDEX('UWYr writing pattern'!$C$4:$C$18,MATCH('Baseline model'!$CL962,'UWYr writing pattern'!$A$4:$A$18,0)) / 25,CM961))</f>
        <v>0</v>
      </c>
      <c r="CN962" s="36">
        <f t="shared" si="286"/>
        <v>5.5555577216142416E-5</v>
      </c>
      <c r="CP962" s="34">
        <f t="shared" si="287"/>
        <v>8.4602401851993521E-7</v>
      </c>
      <c r="CQ962" s="31">
        <f>SUM($CP$9:CP962)*RLR</f>
        <v>119.99993333330718</v>
      </c>
      <c r="CR962" s="32"/>
      <c r="CS962" s="36">
        <f>CQ962-SUM($CU$9:CU962)</f>
        <v>0.18368653525320155</v>
      </c>
      <c r="CU962" s="31">
        <f t="shared" si="288"/>
        <v>1.3880517885972311E-3</v>
      </c>
      <c r="CV962" s="36">
        <f>SUM($CU$9:CU962)*RRF</f>
        <v>83.871372758637776</v>
      </c>
      <c r="CW962" s="33"/>
      <c r="CX962" s="36">
        <f t="shared" si="273"/>
        <v>84.055059293890977</v>
      </c>
      <c r="CY962" s="33"/>
      <c r="CZ962" s="31">
        <f t="shared" si="274"/>
        <v>4.6666684861559631E-5</v>
      </c>
      <c r="DA962" s="31">
        <f t="shared" si="275"/>
        <v>0.12858057467724107</v>
      </c>
      <c r="DB962" s="31">
        <f t="shared" si="276"/>
        <v>0.12862724136210263</v>
      </c>
      <c r="DC962" s="31">
        <f t="shared" si="277"/>
        <v>-5.5059293890977301E-2</v>
      </c>
      <c r="DD962" s="31"/>
      <c r="DE962" s="33">
        <f t="shared" si="278"/>
        <v>0.99846872331711634</v>
      </c>
      <c r="DF962" s="33">
        <f t="shared" si="279"/>
        <v>1.0006554677844164</v>
      </c>
      <c r="DG962" s="3"/>
      <c r="DH962" s="33">
        <f t="shared" si="280"/>
        <v>0.9999994444442265</v>
      </c>
      <c r="DI962" s="93">
        <f t="shared" si="281"/>
        <v>0.99921317130374032</v>
      </c>
      <c r="DJ962" s="3">
        <f t="shared" si="282"/>
        <v>0.99922829610143338</v>
      </c>
      <c r="DL962" s="90">
        <f t="shared" si="291"/>
        <v>0</v>
      </c>
      <c r="DM962" s="91">
        <f t="shared" si="289"/>
        <v>0</v>
      </c>
      <c r="DN962" s="89">
        <f>SUM(DM$9:DM962)*RLR</f>
        <v>120</v>
      </c>
      <c r="DO962" s="90">
        <f>DN962-SUM(DP$9:DP962)</f>
        <v>9.2604467827996473E-2</v>
      </c>
      <c r="DP962" s="89">
        <f t="shared" si="290"/>
        <v>6.9978187275562928E-4</v>
      </c>
      <c r="DQ962" s="90">
        <f>SUM(DP$9:DP962)*RRF</f>
        <v>83.935176872520401</v>
      </c>
      <c r="DS962" s="2">
        <f t="shared" si="283"/>
        <v>1.5</v>
      </c>
      <c r="DT962" s="2">
        <f t="shared" si="284"/>
        <v>0.75</v>
      </c>
    </row>
    <row r="963" spans="90:124" x14ac:dyDescent="0.25">
      <c r="CL963" s="14">
        <f t="shared" si="285"/>
        <v>9.5399999999999991</v>
      </c>
      <c r="CM963" s="59">
        <f>IF('Baseline model'!$B$4="AY",0,IFERROR(P*INDEX('UWYr writing pattern'!$C$4:$C$18,MATCH('Baseline model'!$CL963,'UWYr writing pattern'!$A$4:$A$18,0)) / 25,CM962))</f>
        <v>0</v>
      </c>
      <c r="CN963" s="36">
        <f t="shared" si="286"/>
        <v>5.4722243557900277E-5</v>
      </c>
      <c r="CP963" s="34">
        <f t="shared" si="287"/>
        <v>8.3333365824213627E-7</v>
      </c>
      <c r="CQ963" s="31">
        <f>SUM($CP$9:CP963)*RLR</f>
        <v>119.99993433330756</v>
      </c>
      <c r="CR963" s="32"/>
      <c r="CS963" s="36">
        <f>CQ963-SUM($CU$9:CU963)</f>
        <v>0.18230988623918165</v>
      </c>
      <c r="CU963" s="31">
        <f t="shared" si="288"/>
        <v>1.3776490143990116E-3</v>
      </c>
      <c r="CV963" s="36">
        <f>SUM($CU$9:CU963)*RRF</f>
        <v>83.872337112947861</v>
      </c>
      <c r="CW963" s="33"/>
      <c r="CX963" s="36">
        <f t="shared" si="273"/>
        <v>84.054646999187042</v>
      </c>
      <c r="CY963" s="33"/>
      <c r="CZ963" s="31">
        <f t="shared" si="274"/>
        <v>4.5966684588636227E-5</v>
      </c>
      <c r="DA963" s="31">
        <f t="shared" si="275"/>
        <v>0.12761692036742714</v>
      </c>
      <c r="DB963" s="31">
        <f t="shared" si="276"/>
        <v>0.12766288705201578</v>
      </c>
      <c r="DC963" s="31">
        <f t="shared" si="277"/>
        <v>-5.4646999187042411E-2</v>
      </c>
      <c r="DD963" s="31"/>
      <c r="DE963" s="33">
        <f t="shared" si="278"/>
        <v>0.99848020372556978</v>
      </c>
      <c r="DF963" s="33">
        <f t="shared" si="279"/>
        <v>1.0006505595141315</v>
      </c>
      <c r="DG963" s="3"/>
      <c r="DH963" s="33">
        <f t="shared" si="280"/>
        <v>0.99999945277756308</v>
      </c>
      <c r="DI963" s="93">
        <f t="shared" si="281"/>
        <v>0.99921905044462556</v>
      </c>
      <c r="DJ963" s="3">
        <f t="shared" si="282"/>
        <v>0.99923408388067259</v>
      </c>
      <c r="DL963" s="90">
        <f t="shared" si="291"/>
        <v>0</v>
      </c>
      <c r="DM963" s="91">
        <f t="shared" si="289"/>
        <v>0</v>
      </c>
      <c r="DN963" s="89">
        <f>SUM(DM$9:DM963)*RLR</f>
        <v>120</v>
      </c>
      <c r="DO963" s="90">
        <f>DN963-SUM(DP$9:DP963)</f>
        <v>9.1909934319289732E-2</v>
      </c>
      <c r="DP963" s="89">
        <f t="shared" si="290"/>
        <v>6.9453350870997356E-4</v>
      </c>
      <c r="DQ963" s="90">
        <f>SUM(DP$9:DP963)*RRF</f>
        <v>83.935663045976497</v>
      </c>
      <c r="DS963" s="2">
        <f t="shared" si="283"/>
        <v>1.5</v>
      </c>
      <c r="DT963" s="2">
        <f t="shared" si="284"/>
        <v>0.75</v>
      </c>
    </row>
    <row r="964" spans="90:124" x14ac:dyDescent="0.25">
      <c r="CL964" s="14">
        <f t="shared" si="285"/>
        <v>9.5500000000000007</v>
      </c>
      <c r="CM964" s="59">
        <f>IF('Baseline model'!$B$4="AY",0,IFERROR(P*INDEX('UWYr writing pattern'!$C$4:$C$18,MATCH('Baseline model'!$CL964,'UWYr writing pattern'!$A$4:$A$18,0)) / 25,CM963))</f>
        <v>0</v>
      </c>
      <c r="CN964" s="36">
        <f t="shared" si="286"/>
        <v>5.390140990453177E-5</v>
      </c>
      <c r="CP964" s="34">
        <f t="shared" si="287"/>
        <v>8.2083365336850416E-7</v>
      </c>
      <c r="CQ964" s="31">
        <f>SUM($CP$9:CP964)*RLR</f>
        <v>119.99993531830795</v>
      </c>
      <c r="CR964" s="32"/>
      <c r="CS964" s="36">
        <f>CQ964-SUM($CU$9:CU964)</f>
        <v>0.18094354709276672</v>
      </c>
      <c r="CU964" s="31">
        <f t="shared" si="288"/>
        <v>1.3673241467938625E-3</v>
      </c>
      <c r="CV964" s="36">
        <f>SUM($CU$9:CU964)*RRF</f>
        <v>83.873294239850622</v>
      </c>
      <c r="CW964" s="33"/>
      <c r="CX964" s="36">
        <f t="shared" si="273"/>
        <v>84.054237786943389</v>
      </c>
      <c r="CY964" s="33"/>
      <c r="CZ964" s="31">
        <f t="shared" si="274"/>
        <v>4.5277184319806678E-5</v>
      </c>
      <c r="DA964" s="31">
        <f t="shared" si="275"/>
        <v>0.1266604829649367</v>
      </c>
      <c r="DB964" s="31">
        <f t="shared" si="276"/>
        <v>0.12670576014925652</v>
      </c>
      <c r="DC964" s="31">
        <f t="shared" si="277"/>
        <v>-5.423778694338921E-2</v>
      </c>
      <c r="DD964" s="31"/>
      <c r="DE964" s="33">
        <f t="shared" si="278"/>
        <v>0.99849159809345978</v>
      </c>
      <c r="DF964" s="33">
        <f t="shared" si="279"/>
        <v>1.0006456879398022</v>
      </c>
      <c r="DG964" s="3"/>
      <c r="DH964" s="33">
        <f t="shared" si="280"/>
        <v>0.99999946098589954</v>
      </c>
      <c r="DI964" s="93">
        <f t="shared" si="281"/>
        <v>0.99922488565689227</v>
      </c>
      <c r="DJ964" s="3">
        <f t="shared" si="282"/>
        <v>0.99923982825156743</v>
      </c>
      <c r="DL964" s="90">
        <f t="shared" si="291"/>
        <v>0</v>
      </c>
      <c r="DM964" s="91">
        <f t="shared" si="289"/>
        <v>0</v>
      </c>
      <c r="DN964" s="89">
        <f>SUM(DM$9:DM964)*RLR</f>
        <v>120</v>
      </c>
      <c r="DO964" s="90">
        <f>DN964-SUM(DP$9:DP964)</f>
        <v>9.1220609811898612E-2</v>
      </c>
      <c r="DP964" s="89">
        <f t="shared" si="290"/>
        <v>6.8932450739467299E-4</v>
      </c>
      <c r="DQ964" s="90">
        <f>SUM(DP$9:DP964)*RRF</f>
        <v>83.936145573131668</v>
      </c>
      <c r="DS964" s="2">
        <f t="shared" si="283"/>
        <v>1.5</v>
      </c>
      <c r="DT964" s="2">
        <f t="shared" si="284"/>
        <v>0.75</v>
      </c>
    </row>
    <row r="965" spans="90:124" x14ac:dyDescent="0.25">
      <c r="CL965" s="14">
        <f t="shared" si="285"/>
        <v>9.56</v>
      </c>
      <c r="CM965" s="59">
        <f>IF('Baseline model'!$B$4="AY",0,IFERROR(P*INDEX('UWYr writing pattern'!$C$4:$C$18,MATCH('Baseline model'!$CL965,'UWYr writing pattern'!$A$4:$A$18,0)) / 25,CM964))</f>
        <v>0</v>
      </c>
      <c r="CN965" s="36">
        <f t="shared" si="286"/>
        <v>5.3092888755963795E-5</v>
      </c>
      <c r="CP965" s="34">
        <f t="shared" si="287"/>
        <v>8.0852114856797649E-7</v>
      </c>
      <c r="CQ965" s="31">
        <f>SUM($CP$9:CP965)*RLR</f>
        <v>119.99993628853332</v>
      </c>
      <c r="CR965" s="32"/>
      <c r="CS965" s="36">
        <f>CQ965-SUM($CU$9:CU965)</f>
        <v>0.17958744071493982</v>
      </c>
      <c r="CU965" s="31">
        <f t="shared" si="288"/>
        <v>1.3570766031957505E-3</v>
      </c>
      <c r="CV965" s="36">
        <f>SUM($CU$9:CU965)*RRF</f>
        <v>83.874244193472862</v>
      </c>
      <c r="CW965" s="33"/>
      <c r="CX965" s="36">
        <f t="shared" si="273"/>
        <v>84.053831634187802</v>
      </c>
      <c r="CY965" s="33"/>
      <c r="CZ965" s="31">
        <f t="shared" si="274"/>
        <v>4.4598026555009584E-5</v>
      </c>
      <c r="DA965" s="31">
        <f t="shared" si="275"/>
        <v>0.12571120850045786</v>
      </c>
      <c r="DB965" s="31">
        <f t="shared" si="276"/>
        <v>0.12575580652701288</v>
      </c>
      <c r="DC965" s="31">
        <f t="shared" si="277"/>
        <v>-5.3831634187801569E-2</v>
      </c>
      <c r="DD965" s="31"/>
      <c r="DE965" s="33">
        <f t="shared" si="278"/>
        <v>0.9985029070651531</v>
      </c>
      <c r="DF965" s="33">
        <f t="shared" si="279"/>
        <v>1.00064085278795</v>
      </c>
      <c r="DG965" s="3"/>
      <c r="DH965" s="33">
        <f t="shared" si="280"/>
        <v>0.99999946907111104</v>
      </c>
      <c r="DI965" s="93">
        <f t="shared" si="281"/>
        <v>0.9992306772687729</v>
      </c>
      <c r="DJ965" s="3">
        <f t="shared" si="282"/>
        <v>0.99924552953968071</v>
      </c>
      <c r="DL965" s="90">
        <f t="shared" si="291"/>
        <v>0</v>
      </c>
      <c r="DM965" s="91">
        <f t="shared" si="289"/>
        <v>0</v>
      </c>
      <c r="DN965" s="89">
        <f>SUM(DM$9:DM965)*RLR</f>
        <v>120</v>
      </c>
      <c r="DO965" s="90">
        <f>DN965-SUM(DP$9:DP965)</f>
        <v>9.0536455238307667E-2</v>
      </c>
      <c r="DP965" s="89">
        <f t="shared" si="290"/>
        <v>6.8415457358923955E-4</v>
      </c>
      <c r="DQ965" s="90">
        <f>SUM(DP$9:DP965)*RRF</f>
        <v>83.936624481333183</v>
      </c>
      <c r="DS965" s="2">
        <f t="shared" si="283"/>
        <v>1.5</v>
      </c>
      <c r="DT965" s="2">
        <f t="shared" si="284"/>
        <v>0.75</v>
      </c>
    </row>
    <row r="966" spans="90:124" x14ac:dyDescent="0.25">
      <c r="CL966" s="14">
        <f t="shared" si="285"/>
        <v>9.57</v>
      </c>
      <c r="CM966" s="59">
        <f>IF('Baseline model'!$B$4="AY",0,IFERROR(P*INDEX('UWYr writing pattern'!$C$4:$C$18,MATCH('Baseline model'!$CL966,'UWYr writing pattern'!$A$4:$A$18,0)) / 25,CM965))</f>
        <v>0</v>
      </c>
      <c r="CN966" s="36">
        <f t="shared" si="286"/>
        <v>5.2296495424624341E-5</v>
      </c>
      <c r="CP966" s="34">
        <f t="shared" si="287"/>
        <v>7.9639333133945699E-7</v>
      </c>
      <c r="CQ966" s="31">
        <f>SUM($CP$9:CP966)*RLR</f>
        <v>119.99993724420533</v>
      </c>
      <c r="CR966" s="32"/>
      <c r="CS966" s="36">
        <f>CQ966-SUM($CU$9:CU966)</f>
        <v>0.17824149058158412</v>
      </c>
      <c r="CU966" s="31">
        <f t="shared" si="288"/>
        <v>1.3469058053620486E-3</v>
      </c>
      <c r="CV966" s="36">
        <f>SUM($CU$9:CU966)*RRF</f>
        <v>83.875187027536612</v>
      </c>
      <c r="CW966" s="33"/>
      <c r="CX966" s="36">
        <f t="shared" si="273"/>
        <v>84.053428518118196</v>
      </c>
      <c r="CY966" s="33"/>
      <c r="CZ966" s="31">
        <f t="shared" si="274"/>
        <v>4.3929056156684445E-5</v>
      </c>
      <c r="DA966" s="31">
        <f t="shared" si="275"/>
        <v>0.12476904340710887</v>
      </c>
      <c r="DB966" s="31">
        <f t="shared" si="276"/>
        <v>0.12481297246326556</v>
      </c>
      <c r="DC966" s="31">
        <f t="shared" si="277"/>
        <v>-5.3428518118195711E-2</v>
      </c>
      <c r="DD966" s="31"/>
      <c r="DE966" s="33">
        <f t="shared" si="278"/>
        <v>0.99851413128019773</v>
      </c>
      <c r="DF966" s="33">
        <f t="shared" si="279"/>
        <v>1.0006360537871213</v>
      </c>
      <c r="DG966" s="3"/>
      <c r="DH966" s="33">
        <f t="shared" si="280"/>
        <v>0.99999947703504444</v>
      </c>
      <c r="DI966" s="93">
        <f t="shared" si="281"/>
        <v>0.99923642560604697</v>
      </c>
      <c r="DJ966" s="3">
        <f t="shared" si="282"/>
        <v>0.99925118806813307</v>
      </c>
      <c r="DL966" s="90">
        <f t="shared" si="291"/>
        <v>0</v>
      </c>
      <c r="DM966" s="91">
        <f t="shared" si="289"/>
        <v>0</v>
      </c>
      <c r="DN966" s="89">
        <f>SUM(DM$9:DM966)*RLR</f>
        <v>120</v>
      </c>
      <c r="DO966" s="90">
        <f>DN966-SUM(DP$9:DP966)</f>
        <v>8.9857431824015066E-2</v>
      </c>
      <c r="DP966" s="89">
        <f t="shared" si="290"/>
        <v>6.7902341428730754E-4</v>
      </c>
      <c r="DQ966" s="90">
        <f>SUM(DP$9:DP966)*RRF</f>
        <v>83.937099797723178</v>
      </c>
      <c r="DS966" s="2">
        <f t="shared" si="283"/>
        <v>1.5</v>
      </c>
      <c r="DT966" s="2">
        <f t="shared" si="284"/>
        <v>0.75</v>
      </c>
    </row>
    <row r="967" spans="90:124" x14ac:dyDescent="0.25">
      <c r="CL967" s="14">
        <f t="shared" si="285"/>
        <v>9.58</v>
      </c>
      <c r="CM967" s="59">
        <f>IF('Baseline model'!$B$4="AY",0,IFERROR(P*INDEX('UWYr writing pattern'!$C$4:$C$18,MATCH('Baseline model'!$CL967,'UWYr writing pattern'!$A$4:$A$18,0)) / 25,CM966))</f>
        <v>0</v>
      </c>
      <c r="CN967" s="36">
        <f t="shared" si="286"/>
        <v>5.1512047993254977E-5</v>
      </c>
      <c r="CP967" s="34">
        <f t="shared" si="287"/>
        <v>7.8444743136936509E-7</v>
      </c>
      <c r="CQ967" s="31">
        <f>SUM($CP$9:CP967)*RLR</f>
        <v>119.99993818554225</v>
      </c>
      <c r="CR967" s="32"/>
      <c r="CS967" s="36">
        <f>CQ967-SUM($CU$9:CU967)</f>
        <v>0.17690562073914862</v>
      </c>
      <c r="CU967" s="31">
        <f t="shared" si="288"/>
        <v>1.3368111793618808E-3</v>
      </c>
      <c r="CV967" s="36">
        <f>SUM($CU$9:CU967)*RRF</f>
        <v>83.876122795362164</v>
      </c>
      <c r="CW967" s="33"/>
      <c r="CX967" s="36">
        <f t="shared" si="273"/>
        <v>84.053028416101313</v>
      </c>
      <c r="CY967" s="33"/>
      <c r="CZ967" s="31">
        <f t="shared" si="274"/>
        <v>4.327012031433417E-5</v>
      </c>
      <c r="DA967" s="31">
        <f t="shared" si="275"/>
        <v>0.12383393451740403</v>
      </c>
      <c r="DB967" s="31">
        <f t="shared" si="276"/>
        <v>0.12387720463771837</v>
      </c>
      <c r="DC967" s="31">
        <f t="shared" si="277"/>
        <v>-5.3028416101312814E-2</v>
      </c>
      <c r="DD967" s="31"/>
      <c r="DE967" s="33">
        <f t="shared" si="278"/>
        <v>0.99852527137335911</v>
      </c>
      <c r="DF967" s="33">
        <f t="shared" si="279"/>
        <v>1.0006312906678727</v>
      </c>
      <c r="DG967" s="3"/>
      <c r="DH967" s="33">
        <f t="shared" si="280"/>
        <v>0.99999948487951873</v>
      </c>
      <c r="DI967" s="93">
        <f t="shared" si="281"/>
        <v>0.99924213099206016</v>
      </c>
      <c r="DJ967" s="3">
        <f t="shared" si="282"/>
        <v>0.99925680415762219</v>
      </c>
      <c r="DL967" s="90">
        <f t="shared" si="291"/>
        <v>0</v>
      </c>
      <c r="DM967" s="91">
        <f t="shared" si="289"/>
        <v>0</v>
      </c>
      <c r="DN967" s="89">
        <f>SUM(DM$9:DM967)*RLR</f>
        <v>120</v>
      </c>
      <c r="DO967" s="90">
        <f>DN967-SUM(DP$9:DP967)</f>
        <v>8.9183501085329908E-2</v>
      </c>
      <c r="DP967" s="89">
        <f t="shared" si="290"/>
        <v>6.7393073868011306E-4</v>
      </c>
      <c r="DQ967" s="90">
        <f>SUM(DP$9:DP967)*RRF</f>
        <v>83.937571549240261</v>
      </c>
      <c r="DS967" s="2">
        <f t="shared" si="283"/>
        <v>1.5</v>
      </c>
      <c r="DT967" s="2">
        <f t="shared" si="284"/>
        <v>0.75</v>
      </c>
    </row>
    <row r="968" spans="90:124" x14ac:dyDescent="0.25">
      <c r="CL968" s="14">
        <f t="shared" si="285"/>
        <v>9.59</v>
      </c>
      <c r="CM968" s="59">
        <f>IF('Baseline model'!$B$4="AY",0,IFERROR(P*INDEX('UWYr writing pattern'!$C$4:$C$18,MATCH('Baseline model'!$CL968,'UWYr writing pattern'!$A$4:$A$18,0)) / 25,CM967))</f>
        <v>0</v>
      </c>
      <c r="CN968" s="36">
        <f t="shared" si="286"/>
        <v>5.0739367273356154E-5</v>
      </c>
      <c r="CP968" s="34">
        <f t="shared" si="287"/>
        <v>7.7268071989882475E-7</v>
      </c>
      <c r="CQ968" s="31">
        <f>SUM($CP$9:CP968)*RLR</f>
        <v>119.99993911275912</v>
      </c>
      <c r="CR968" s="32"/>
      <c r="CS968" s="36">
        <f>CQ968-SUM($CU$9:CU968)</f>
        <v>0.17557975580048435</v>
      </c>
      <c r="CU968" s="31">
        <f t="shared" si="288"/>
        <v>1.3267921555436147E-3</v>
      </c>
      <c r="CV968" s="36">
        <f>SUM($CU$9:CU968)*RRF</f>
        <v>83.877051549871041</v>
      </c>
      <c r="CW968" s="33"/>
      <c r="CX968" s="36">
        <f t="shared" si="273"/>
        <v>84.052631305671525</v>
      </c>
      <c r="CY968" s="33"/>
      <c r="CZ968" s="31">
        <f t="shared" si="274"/>
        <v>4.2621068509619165E-5</v>
      </c>
      <c r="DA968" s="31">
        <f t="shared" si="275"/>
        <v>0.12290582906033903</v>
      </c>
      <c r="DB968" s="31">
        <f t="shared" si="276"/>
        <v>0.12294845012884865</v>
      </c>
      <c r="DC968" s="31">
        <f t="shared" si="277"/>
        <v>-5.2631305671525297E-2</v>
      </c>
      <c r="DD968" s="31"/>
      <c r="DE968" s="33">
        <f t="shared" si="278"/>
        <v>0.9985363279746553</v>
      </c>
      <c r="DF968" s="33">
        <f t="shared" si="279"/>
        <v>1.0006265631627562</v>
      </c>
      <c r="DG968" s="3"/>
      <c r="DH968" s="33">
        <f t="shared" si="280"/>
        <v>0.99999949260632603</v>
      </c>
      <c r="DI968" s="93">
        <f t="shared" si="281"/>
        <v>0.99924779374774175</v>
      </c>
      <c r="DJ968" s="3">
        <f t="shared" si="282"/>
        <v>0.99926237812644003</v>
      </c>
      <c r="DL968" s="90">
        <f t="shared" si="291"/>
        <v>0</v>
      </c>
      <c r="DM968" s="91">
        <f t="shared" si="289"/>
        <v>0</v>
      </c>
      <c r="DN968" s="89">
        <f>SUM(DM$9:DM968)*RLR</f>
        <v>120</v>
      </c>
      <c r="DO968" s="90">
        <f>DN968-SUM(DP$9:DP968)</f>
        <v>8.8514624827183752E-2</v>
      </c>
      <c r="DP968" s="89">
        <f t="shared" si="290"/>
        <v>6.6887625813997435E-4</v>
      </c>
      <c r="DQ968" s="90">
        <f>SUM(DP$9:DP968)*RRF</f>
        <v>83.93803976262096</v>
      </c>
      <c r="DS968" s="2">
        <f t="shared" si="283"/>
        <v>1.5</v>
      </c>
      <c r="DT968" s="2">
        <f t="shared" si="284"/>
        <v>0.75</v>
      </c>
    </row>
    <row r="969" spans="90:124" x14ac:dyDescent="0.25">
      <c r="CL969" s="14">
        <f t="shared" si="285"/>
        <v>9.6</v>
      </c>
      <c r="CM969" s="59">
        <f>IF('Baseline model'!$B$4="AY",0,IFERROR(P*INDEX('UWYr writing pattern'!$C$4:$C$18,MATCH('Baseline model'!$CL969,'UWYr writing pattern'!$A$4:$A$18,0)) / 25,CM968))</f>
        <v>0</v>
      </c>
      <c r="CN969" s="36">
        <f t="shared" si="286"/>
        <v>4.9978276764255809E-5</v>
      </c>
      <c r="CP969" s="34">
        <f t="shared" si="287"/>
        <v>7.6109050910034237E-7</v>
      </c>
      <c r="CQ969" s="31">
        <f>SUM($CP$9:CP969)*RLR</f>
        <v>119.99994002606772</v>
      </c>
      <c r="CR969" s="32"/>
      <c r="CS969" s="36">
        <f>CQ969-SUM($CU$9:CU969)</f>
        <v>0.17426382094058113</v>
      </c>
      <c r="CU969" s="31">
        <f t="shared" si="288"/>
        <v>1.3168481685036327E-3</v>
      </c>
      <c r="CV969" s="36">
        <f>SUM($CU$9:CU969)*RRF</f>
        <v>83.877973343588991</v>
      </c>
      <c r="CW969" s="33"/>
      <c r="CX969" s="36">
        <f t="shared" ref="CX969:CX1009" si="292">CS969+CV969</f>
        <v>84.052237164529572</v>
      </c>
      <c r="CY969" s="33"/>
      <c r="CZ969" s="31">
        <f t="shared" ref="CZ969:CZ1009" si="293" xml:space="preserve"> CN969*RLR*RRF</f>
        <v>4.1981752481974873E-5</v>
      </c>
      <c r="DA969" s="31">
        <f t="shared" ref="DA969:DA1009" si="294">CS969*RRF</f>
        <v>0.12198467465840677</v>
      </c>
      <c r="DB969" s="31">
        <f t="shared" ref="DB969:DB1009" si="295">CZ969+DA969</f>
        <v>0.12202665641088875</v>
      </c>
      <c r="DC969" s="31">
        <f t="shared" ref="DC969:DC1009" si="296">P*RLR*RRF - CX969</f>
        <v>-5.2237164529572055E-2</v>
      </c>
      <c r="DD969" s="31"/>
      <c r="DE969" s="33">
        <f t="shared" ref="DE969:DE1009" si="297">CV969/(P*RLR*RRF)</f>
        <v>0.99854730170939277</v>
      </c>
      <c r="DF969" s="33">
        <f t="shared" ref="DF969:DF1009" si="298">CX969/(P*RLR*RRF)</f>
        <v>1.0006218710063044</v>
      </c>
      <c r="DG969" s="3"/>
      <c r="DH969" s="33">
        <f t="shared" ref="DH969:DH1009" si="299">CQ969/(P*RLR)</f>
        <v>0.99999950021723094</v>
      </c>
      <c r="DI969" s="93">
        <f t="shared" ref="DI969:DI1009" si="300">(1-EXP(-CL969*kp))</f>
        <v>0.99925341419162328</v>
      </c>
      <c r="DJ969" s="3">
        <f t="shared" ref="DJ969:DJ1009" si="301">DQ969/(P*RLR*RRF)</f>
        <v>0.99926791029049178</v>
      </c>
      <c r="DL969" s="90">
        <f t="shared" si="291"/>
        <v>0</v>
      </c>
      <c r="DM969" s="91">
        <f t="shared" si="289"/>
        <v>0</v>
      </c>
      <c r="DN969" s="89">
        <f>SUM(DM$9:DM969)*RLR</f>
        <v>120</v>
      </c>
      <c r="DO969" s="90">
        <f>DN969-SUM(DP$9:DP969)</f>
        <v>8.7850765140984777E-2</v>
      </c>
      <c r="DP969" s="89">
        <f t="shared" si="290"/>
        <v>6.6385968620387816E-4</v>
      </c>
      <c r="DQ969" s="90">
        <f>SUM(DP$9:DP969)*RRF</f>
        <v>83.938504464401305</v>
      </c>
      <c r="DS969" s="2">
        <f t="shared" ref="DS969:DS1009" si="302">ker</f>
        <v>1.5</v>
      </c>
      <c r="DT969" s="2">
        <f t="shared" ref="DT969:DT1009" si="303">kp</f>
        <v>0.75</v>
      </c>
    </row>
    <row r="970" spans="90:124" x14ac:dyDescent="0.25">
      <c r="CL970" s="14">
        <f t="shared" ref="CL970:CL1009" si="304">ROUND(CL969+delt.t,3)</f>
        <v>9.61</v>
      </c>
      <c r="CM970" s="59">
        <f>IF('Baseline model'!$B$4="AY",0,IFERROR(P*INDEX('UWYr writing pattern'!$C$4:$C$18,MATCH('Baseline model'!$CL970,'UWYr writing pattern'!$A$4:$A$18,0)) / 25,CM969))</f>
        <v>0</v>
      </c>
      <c r="CN970" s="36">
        <f t="shared" ref="CN970:CN1009" si="305">CN969-CP970+CM970</f>
        <v>4.9228602612791973E-5</v>
      </c>
      <c r="CP970" s="34">
        <f t="shared" ref="CP970:CP1009" si="306">CN969*ker*delt.t</f>
        <v>7.4967415146383719E-7</v>
      </c>
      <c r="CQ970" s="31">
        <f>SUM($CP$9:CP970)*RLR</f>
        <v>119.99994092567671</v>
      </c>
      <c r="CR970" s="32"/>
      <c r="CS970" s="36">
        <f>CQ970-SUM($CU$9:CU970)</f>
        <v>0.17295774189251745</v>
      </c>
      <c r="CU970" s="31">
        <f t="shared" ref="CU970:CU1009" si="307">CS969*kp*delt.t</f>
        <v>1.3069786570543585E-3</v>
      </c>
      <c r="CV970" s="36">
        <f>SUM($CU$9:CU970)*RRF</f>
        <v>83.878888228648933</v>
      </c>
      <c r="CW970" s="33"/>
      <c r="CX970" s="36">
        <f t="shared" si="292"/>
        <v>84.05184597054145</v>
      </c>
      <c r="CY970" s="33"/>
      <c r="CZ970" s="31">
        <f t="shared" si="293"/>
        <v>4.1352026194745252E-5</v>
      </c>
      <c r="DA970" s="31">
        <f t="shared" si="294"/>
        <v>0.1210704193247622</v>
      </c>
      <c r="DB970" s="31">
        <f t="shared" si="295"/>
        <v>0.12111177135095695</v>
      </c>
      <c r="DC970" s="31">
        <f t="shared" si="296"/>
        <v>-5.1845970541450015E-2</v>
      </c>
      <c r="DD970" s="31"/>
      <c r="DE970" s="33">
        <f t="shared" si="297"/>
        <v>0.9985581931982016</v>
      </c>
      <c r="DF970" s="33">
        <f t="shared" si="298"/>
        <v>1.0006172139350173</v>
      </c>
      <c r="DG970" s="3"/>
      <c r="DH970" s="33">
        <f t="shared" si="299"/>
        <v>0.99999950771397261</v>
      </c>
      <c r="DI970" s="93">
        <f t="shared" si="300"/>
        <v>0.99925899263985629</v>
      </c>
      <c r="DJ970" s="3">
        <f t="shared" si="301"/>
        <v>0.99927340096331307</v>
      </c>
      <c r="DL970" s="90">
        <f t="shared" si="291"/>
        <v>0</v>
      </c>
      <c r="DM970" s="91">
        <f t="shared" ref="DM970:DM1009" si="308">DL969*P*delt.t</f>
        <v>0</v>
      </c>
      <c r="DN970" s="89">
        <f>SUM(DM$9:DM970)*RLR</f>
        <v>120</v>
      </c>
      <c r="DO970" s="90">
        <f>DN970-SUM(DP$9:DP970)</f>
        <v>8.7191884402429309E-2</v>
      </c>
      <c r="DP970" s="89">
        <f t="shared" ref="DP970:DP1009" si="309">DO969*kp*delt.t</f>
        <v>6.5888073855738586E-4</v>
      </c>
      <c r="DQ970" s="90">
        <f>SUM(DP$9:DP970)*RRF</f>
        <v>83.938965680918301</v>
      </c>
      <c r="DS970" s="2">
        <f t="shared" si="302"/>
        <v>1.5</v>
      </c>
      <c r="DT970" s="2">
        <f t="shared" si="303"/>
        <v>0.75</v>
      </c>
    </row>
    <row r="971" spans="90:124" x14ac:dyDescent="0.25">
      <c r="CL971" s="14">
        <f t="shared" si="304"/>
        <v>9.6199999999999992</v>
      </c>
      <c r="CM971" s="59">
        <f>IF('Baseline model'!$B$4="AY",0,IFERROR(P*INDEX('UWYr writing pattern'!$C$4:$C$18,MATCH('Baseline model'!$CL971,'UWYr writing pattern'!$A$4:$A$18,0)) / 25,CM970))</f>
        <v>0</v>
      </c>
      <c r="CN971" s="36">
        <f t="shared" si="305"/>
        <v>4.8490173573600092E-5</v>
      </c>
      <c r="CP971" s="34">
        <f t="shared" si="306"/>
        <v>7.3842903919187963E-7</v>
      </c>
      <c r="CQ971" s="31">
        <f>SUM($CP$9:CP971)*RLR</f>
        <v>119.99994181179156</v>
      </c>
      <c r="CR971" s="32"/>
      <c r="CS971" s="36">
        <f>CQ971-SUM($CU$9:CU971)</f>
        <v>0.17166144494316882</v>
      </c>
      <c r="CU971" s="31">
        <f t="shared" si="307"/>
        <v>1.2971830641938808E-3</v>
      </c>
      <c r="CV971" s="36">
        <f>SUM($CU$9:CU971)*RRF</f>
        <v>83.879796256793867</v>
      </c>
      <c r="CW971" s="33"/>
      <c r="CX971" s="36">
        <f t="shared" si="292"/>
        <v>84.051457701737036</v>
      </c>
      <c r="CY971" s="33"/>
      <c r="CZ971" s="31">
        <f t="shared" si="293"/>
        <v>4.0731745801824073E-5</v>
      </c>
      <c r="DA971" s="31">
        <f t="shared" si="294"/>
        <v>0.12016301146021817</v>
      </c>
      <c r="DB971" s="31">
        <f t="shared" si="295"/>
        <v>0.12020374320601999</v>
      </c>
      <c r="DC971" s="31">
        <f t="shared" si="296"/>
        <v>-5.1457701737035677E-2</v>
      </c>
      <c r="DD971" s="31"/>
      <c r="DE971" s="33">
        <f t="shared" si="297"/>
        <v>0.99856900305706986</v>
      </c>
      <c r="DF971" s="33">
        <f t="shared" si="298"/>
        <v>1.0006125916873456</v>
      </c>
      <c r="DG971" s="3"/>
      <c r="DH971" s="33">
        <f t="shared" si="299"/>
        <v>0.99999951509826301</v>
      </c>
      <c r="DI971" s="93">
        <f t="shared" si="300"/>
        <v>0.9992645294062299</v>
      </c>
      <c r="DJ971" s="3">
        <f t="shared" si="301"/>
        <v>0.99927885045608822</v>
      </c>
      <c r="DL971" s="90">
        <f t="shared" ref="DL971:DL1009" si="310">DL970-DM971+CM971</f>
        <v>0</v>
      </c>
      <c r="DM971" s="91">
        <f t="shared" si="308"/>
        <v>0</v>
      </c>
      <c r="DN971" s="89">
        <f>SUM(DM$9:DM971)*RLR</f>
        <v>120</v>
      </c>
      <c r="DO971" s="90">
        <f>DN971-SUM(DP$9:DP971)</f>
        <v>8.653794526941283E-2</v>
      </c>
      <c r="DP971" s="89">
        <f t="shared" si="309"/>
        <v>6.5393913301821979E-4</v>
      </c>
      <c r="DQ971" s="90">
        <f>SUM(DP$9:DP971)*RRF</f>
        <v>83.939423438311408</v>
      </c>
      <c r="DS971" s="2">
        <f t="shared" si="302"/>
        <v>1.5</v>
      </c>
      <c r="DT971" s="2">
        <f t="shared" si="303"/>
        <v>0.75</v>
      </c>
    </row>
    <row r="972" spans="90:124" x14ac:dyDescent="0.25">
      <c r="CL972" s="14">
        <f t="shared" si="304"/>
        <v>9.6300000000000008</v>
      </c>
      <c r="CM972" s="59">
        <f>IF('Baseline model'!$B$4="AY",0,IFERROR(P*INDEX('UWYr writing pattern'!$C$4:$C$18,MATCH('Baseline model'!$CL972,'UWYr writing pattern'!$A$4:$A$18,0)) / 25,CM971))</f>
        <v>0</v>
      </c>
      <c r="CN972" s="36">
        <f t="shared" si="305"/>
        <v>4.7762820969996088E-5</v>
      </c>
      <c r="CP972" s="34">
        <f t="shared" si="306"/>
        <v>7.2735260360400144E-7</v>
      </c>
      <c r="CQ972" s="31">
        <f>SUM($CP$9:CP972)*RLR</f>
        <v>119.99994268461468</v>
      </c>
      <c r="CR972" s="32"/>
      <c r="CS972" s="36">
        <f>CQ972-SUM($CU$9:CU972)</f>
        <v>0.1703748569292145</v>
      </c>
      <c r="CU972" s="31">
        <f t="shared" si="307"/>
        <v>1.2874608370737662E-3</v>
      </c>
      <c r="CV972" s="36">
        <f>SUM($CU$9:CU972)*RRF</f>
        <v>83.880697479379819</v>
      </c>
      <c r="CW972" s="33"/>
      <c r="CX972" s="36">
        <f t="shared" si="292"/>
        <v>84.051072336309034</v>
      </c>
      <c r="CY972" s="33"/>
      <c r="CZ972" s="31">
        <f t="shared" si="293"/>
        <v>4.0120769614796712E-5</v>
      </c>
      <c r="DA972" s="31">
        <f t="shared" si="294"/>
        <v>0.11926239985045015</v>
      </c>
      <c r="DB972" s="31">
        <f t="shared" si="295"/>
        <v>0.11930252062006494</v>
      </c>
      <c r="DC972" s="31">
        <f t="shared" si="296"/>
        <v>-5.1072336309033517E-2</v>
      </c>
      <c r="DD972" s="31"/>
      <c r="DE972" s="33">
        <f t="shared" si="297"/>
        <v>0.99857973189737881</v>
      </c>
      <c r="DF972" s="33">
        <f t="shared" si="298"/>
        <v>1.0006080040036789</v>
      </c>
      <c r="DG972" s="3"/>
      <c r="DH972" s="33">
        <f t="shared" si="299"/>
        <v>0.99999952237178902</v>
      </c>
      <c r="DI972" s="93">
        <f t="shared" si="300"/>
        <v>0.99927002480218874</v>
      </c>
      <c r="DJ972" s="3">
        <f t="shared" si="301"/>
        <v>0.99928425907766738</v>
      </c>
      <c r="DL972" s="90">
        <f t="shared" si="310"/>
        <v>0</v>
      </c>
      <c r="DM972" s="91">
        <f t="shared" si="308"/>
        <v>0</v>
      </c>
      <c r="DN972" s="89">
        <f>SUM(DM$9:DM972)*RLR</f>
        <v>120</v>
      </c>
      <c r="DO972" s="90">
        <f>DN972-SUM(DP$9:DP972)</f>
        <v>8.5888910679898345E-2</v>
      </c>
      <c r="DP972" s="89">
        <f t="shared" si="309"/>
        <v>6.4903458952059623E-4</v>
      </c>
      <c r="DQ972" s="90">
        <f>SUM(DP$9:DP972)*RRF</f>
        <v>83.939877762524063</v>
      </c>
      <c r="DS972" s="2">
        <f t="shared" si="302"/>
        <v>1.5</v>
      </c>
      <c r="DT972" s="2">
        <f t="shared" si="303"/>
        <v>0.75</v>
      </c>
    </row>
    <row r="973" spans="90:124" x14ac:dyDescent="0.25">
      <c r="CL973" s="14">
        <f t="shared" si="304"/>
        <v>9.64</v>
      </c>
      <c r="CM973" s="59">
        <f>IF('Baseline model'!$B$4="AY",0,IFERROR(P*INDEX('UWYr writing pattern'!$C$4:$C$18,MATCH('Baseline model'!$CL973,'UWYr writing pattern'!$A$4:$A$18,0)) / 25,CM972))</f>
        <v>0</v>
      </c>
      <c r="CN973" s="36">
        <f t="shared" si="305"/>
        <v>4.7046378655446147E-5</v>
      </c>
      <c r="CP973" s="34">
        <f t="shared" si="306"/>
        <v>7.1644231454994133E-7</v>
      </c>
      <c r="CQ973" s="31">
        <f>SUM($CP$9:CP973)*RLR</f>
        <v>119.99994354434546</v>
      </c>
      <c r="CR973" s="32"/>
      <c r="CS973" s="36">
        <f>CQ973-SUM($CU$9:CU973)</f>
        <v>0.16909790523301638</v>
      </c>
      <c r="CU973" s="31">
        <f t="shared" si="307"/>
        <v>1.2778114269691087E-3</v>
      </c>
      <c r="CV973" s="36">
        <f>SUM($CU$9:CU973)*RRF</f>
        <v>83.881591947378709</v>
      </c>
      <c r="CW973" s="33"/>
      <c r="CX973" s="36">
        <f t="shared" si="292"/>
        <v>84.050689852611725</v>
      </c>
      <c r="CY973" s="33"/>
      <c r="CZ973" s="31">
        <f t="shared" si="293"/>
        <v>3.9518958070574755E-5</v>
      </c>
      <c r="DA973" s="31">
        <f t="shared" si="294"/>
        <v>0.11836853366311145</v>
      </c>
      <c r="DB973" s="31">
        <f t="shared" si="295"/>
        <v>0.11840805262118202</v>
      </c>
      <c r="DC973" s="31">
        <f t="shared" si="296"/>
        <v>-5.0689852611725428E-2</v>
      </c>
      <c r="DD973" s="31"/>
      <c r="DE973" s="33">
        <f t="shared" si="297"/>
        <v>0.99859038032593705</v>
      </c>
      <c r="DF973" s="33">
        <f t="shared" si="298"/>
        <v>1.0006034506263302</v>
      </c>
      <c r="DG973" s="3"/>
      <c r="DH973" s="33">
        <f t="shared" si="299"/>
        <v>0.99999952953621218</v>
      </c>
      <c r="DI973" s="93">
        <f t="shared" si="300"/>
        <v>0.99927547913685011</v>
      </c>
      <c r="DJ973" s="3">
        <f t="shared" si="301"/>
        <v>0.99928962713458502</v>
      </c>
      <c r="DL973" s="90">
        <f t="shared" si="310"/>
        <v>0</v>
      </c>
      <c r="DM973" s="91">
        <f t="shared" si="308"/>
        <v>0</v>
      </c>
      <c r="DN973" s="89">
        <f>SUM(DM$9:DM973)*RLR</f>
        <v>120</v>
      </c>
      <c r="DO973" s="90">
        <f>DN973-SUM(DP$9:DP973)</f>
        <v>8.5244743849798965E-2</v>
      </c>
      <c r="DP973" s="89">
        <f t="shared" si="309"/>
        <v>6.4416683009923756E-4</v>
      </c>
      <c r="DQ973" s="90">
        <f>SUM(DP$9:DP973)*RRF</f>
        <v>83.940328679305139</v>
      </c>
      <c r="DS973" s="2">
        <f t="shared" si="302"/>
        <v>1.5</v>
      </c>
      <c r="DT973" s="2">
        <f t="shared" si="303"/>
        <v>0.75</v>
      </c>
    </row>
    <row r="974" spans="90:124" x14ac:dyDescent="0.25">
      <c r="CL974" s="14">
        <f t="shared" si="304"/>
        <v>9.65</v>
      </c>
      <c r="CM974" s="59">
        <f>IF('Baseline model'!$B$4="AY",0,IFERROR(P*INDEX('UWYr writing pattern'!$C$4:$C$18,MATCH('Baseline model'!$CL974,'UWYr writing pattern'!$A$4:$A$18,0)) / 25,CM973))</f>
        <v>0</v>
      </c>
      <c r="CN974" s="36">
        <f t="shared" si="305"/>
        <v>4.6340682975614452E-5</v>
      </c>
      <c r="CP974" s="34">
        <f t="shared" si="306"/>
        <v>7.056956798316922E-7</v>
      </c>
      <c r="CQ974" s="31">
        <f>SUM($CP$9:CP974)*RLR</f>
        <v>119.99994439118028</v>
      </c>
      <c r="CR974" s="32"/>
      <c r="CS974" s="36">
        <f>CQ974-SUM($CU$9:CU974)</f>
        <v>0.16783051777859725</v>
      </c>
      <c r="CU974" s="31">
        <f t="shared" si="307"/>
        <v>1.2682342892476228E-3</v>
      </c>
      <c r="CV974" s="36">
        <f>SUM($CU$9:CU974)*RRF</f>
        <v>83.882479711381166</v>
      </c>
      <c r="CW974" s="33"/>
      <c r="CX974" s="36">
        <f t="shared" si="292"/>
        <v>84.050310229159763</v>
      </c>
      <c r="CY974" s="33"/>
      <c r="CZ974" s="31">
        <f t="shared" si="293"/>
        <v>3.8926173699516135E-5</v>
      </c>
      <c r="DA974" s="31">
        <f t="shared" si="294"/>
        <v>0.11748136244501807</v>
      </c>
      <c r="DB974" s="31">
        <f t="shared" si="295"/>
        <v>0.11752028861871759</v>
      </c>
      <c r="DC974" s="31">
        <f t="shared" si="296"/>
        <v>-5.0310229159762798E-2</v>
      </c>
      <c r="DD974" s="31"/>
      <c r="DE974" s="33">
        <f t="shared" si="297"/>
        <v>0.99860094894501383</v>
      </c>
      <c r="DF974" s="33">
        <f t="shared" si="298"/>
        <v>1.0005989312995209</v>
      </c>
      <c r="DG974" s="3"/>
      <c r="DH974" s="33">
        <f t="shared" si="299"/>
        <v>0.99999953659316898</v>
      </c>
      <c r="DI974" s="93">
        <f t="shared" si="300"/>
        <v>0.99928089271702203</v>
      </c>
      <c r="DJ974" s="3">
        <f t="shared" si="301"/>
        <v>0.99929495493107556</v>
      </c>
      <c r="DL974" s="90">
        <f t="shared" si="310"/>
        <v>0</v>
      </c>
      <c r="DM974" s="91">
        <f t="shared" si="308"/>
        <v>0</v>
      </c>
      <c r="DN974" s="89">
        <f>SUM(DM$9:DM974)*RLR</f>
        <v>120</v>
      </c>
      <c r="DO974" s="90">
        <f>DN974-SUM(DP$9:DP974)</f>
        <v>8.4605408270931548E-2</v>
      </c>
      <c r="DP974" s="89">
        <f t="shared" si="309"/>
        <v>6.3933557887349221E-4</v>
      </c>
      <c r="DQ974" s="90">
        <f>SUM(DP$9:DP974)*RRF</f>
        <v>83.940776214210345</v>
      </c>
      <c r="DS974" s="2">
        <f t="shared" si="302"/>
        <v>1.5</v>
      </c>
      <c r="DT974" s="2">
        <f t="shared" si="303"/>
        <v>0.75</v>
      </c>
    </row>
    <row r="975" spans="90:124" x14ac:dyDescent="0.25">
      <c r="CL975" s="14">
        <f t="shared" si="304"/>
        <v>9.66</v>
      </c>
      <c r="CM975" s="59">
        <f>IF('Baseline model'!$B$4="AY",0,IFERROR(P*INDEX('UWYr writing pattern'!$C$4:$C$18,MATCH('Baseline model'!$CL975,'UWYr writing pattern'!$A$4:$A$18,0)) / 25,CM974))</f>
        <v>0</v>
      </c>
      <c r="CN975" s="36">
        <f t="shared" si="305"/>
        <v>4.5645572730980237E-5</v>
      </c>
      <c r="CP975" s="34">
        <f t="shared" si="306"/>
        <v>6.9511024463421679E-7</v>
      </c>
      <c r="CQ975" s="31">
        <f>SUM($CP$9:CP975)*RLR</f>
        <v>119.99994522531257</v>
      </c>
      <c r="CR975" s="32"/>
      <c r="CS975" s="36">
        <f>CQ975-SUM($CU$9:CU975)</f>
        <v>0.16657262302754816</v>
      </c>
      <c r="CU975" s="31">
        <f t="shared" si="307"/>
        <v>1.2587288833394794E-3</v>
      </c>
      <c r="CV975" s="36">
        <f>SUM($CU$9:CU975)*RRF</f>
        <v>83.88336082159951</v>
      </c>
      <c r="CW975" s="33"/>
      <c r="CX975" s="36">
        <f t="shared" si="292"/>
        <v>84.049933444627058</v>
      </c>
      <c r="CY975" s="33"/>
      <c r="CZ975" s="31">
        <f t="shared" si="293"/>
        <v>3.8342281094023397E-5</v>
      </c>
      <c r="DA975" s="31">
        <f t="shared" si="294"/>
        <v>0.11660083611928371</v>
      </c>
      <c r="DB975" s="31">
        <f t="shared" si="295"/>
        <v>0.11663917840037773</v>
      </c>
      <c r="DC975" s="31">
        <f t="shared" si="296"/>
        <v>-4.9933444627058066E-2</v>
      </c>
      <c r="DD975" s="31"/>
      <c r="DE975" s="33">
        <f t="shared" si="297"/>
        <v>0.99861143835237509</v>
      </c>
      <c r="DF975" s="33">
        <f t="shared" si="298"/>
        <v>1.0005944457693698</v>
      </c>
      <c r="DG975" s="3"/>
      <c r="DH975" s="33">
        <f t="shared" si="299"/>
        <v>0.99999954354427145</v>
      </c>
      <c r="DI975" s="93">
        <f t="shared" si="300"/>
        <v>0.99928626584721958</v>
      </c>
      <c r="DJ975" s="3">
        <f t="shared" si="301"/>
        <v>0.99930024276909246</v>
      </c>
      <c r="DL975" s="90">
        <f t="shared" si="310"/>
        <v>0</v>
      </c>
      <c r="DM975" s="91">
        <f t="shared" si="308"/>
        <v>0</v>
      </c>
      <c r="DN975" s="89">
        <f>SUM(DM$9:DM975)*RLR</f>
        <v>120</v>
      </c>
      <c r="DO975" s="90">
        <f>DN975-SUM(DP$9:DP975)</f>
        <v>8.3970867708899277E-2</v>
      </c>
      <c r="DP975" s="89">
        <f t="shared" si="309"/>
        <v>6.3454056203198666E-4</v>
      </c>
      <c r="DQ975" s="90">
        <f>SUM(DP$9:DP975)*RRF</f>
        <v>83.941220392603768</v>
      </c>
      <c r="DS975" s="2">
        <f t="shared" si="302"/>
        <v>1.5</v>
      </c>
      <c r="DT975" s="2">
        <f t="shared" si="303"/>
        <v>0.75</v>
      </c>
    </row>
    <row r="976" spans="90:124" x14ac:dyDescent="0.25">
      <c r="CL976" s="14">
        <f t="shared" si="304"/>
        <v>9.67</v>
      </c>
      <c r="CM976" s="59">
        <f>IF('Baseline model'!$B$4="AY",0,IFERROR(P*INDEX('UWYr writing pattern'!$C$4:$C$18,MATCH('Baseline model'!$CL976,'UWYr writing pattern'!$A$4:$A$18,0)) / 25,CM975))</f>
        <v>0</v>
      </c>
      <c r="CN976" s="36">
        <f t="shared" si="305"/>
        <v>4.496088914001553E-5</v>
      </c>
      <c r="CP976" s="34">
        <f t="shared" si="306"/>
        <v>6.8468359096470357E-7</v>
      </c>
      <c r="CQ976" s="31">
        <f>SUM($CP$9:CP976)*RLR</f>
        <v>119.99994604693288</v>
      </c>
      <c r="CR976" s="32"/>
      <c r="CS976" s="36">
        <f>CQ976-SUM($CU$9:CU976)</f>
        <v>0.16532414997514877</v>
      </c>
      <c r="CU976" s="31">
        <f t="shared" si="307"/>
        <v>1.2492946727066113E-3</v>
      </c>
      <c r="CV976" s="36">
        <f>SUM($CU$9:CU976)*RRF</f>
        <v>83.8842353278704</v>
      </c>
      <c r="CW976" s="33"/>
      <c r="CX976" s="36">
        <f t="shared" si="292"/>
        <v>84.049559477845548</v>
      </c>
      <c r="CY976" s="33"/>
      <c r="CZ976" s="31">
        <f t="shared" si="293"/>
        <v>3.7767146877613044E-5</v>
      </c>
      <c r="DA976" s="31">
        <f t="shared" si="294"/>
        <v>0.11572690498260413</v>
      </c>
      <c r="DB976" s="31">
        <f t="shared" si="295"/>
        <v>0.11576467212948174</v>
      </c>
      <c r="DC976" s="31">
        <f t="shared" si="296"/>
        <v>-4.9559477845548372E-2</v>
      </c>
      <c r="DD976" s="31"/>
      <c r="DE976" s="33">
        <f t="shared" si="297"/>
        <v>0.99862184914131424</v>
      </c>
      <c r="DF976" s="33">
        <f t="shared" si="298"/>
        <v>1.0005899937838756</v>
      </c>
      <c r="DG976" s="3"/>
      <c r="DH976" s="33">
        <f t="shared" si="299"/>
        <v>0.99999955039110733</v>
      </c>
      <c r="DI976" s="93">
        <f t="shared" si="300"/>
        <v>0.99929159882968288</v>
      </c>
      <c r="DJ976" s="3">
        <f t="shared" si="301"/>
        <v>0.99930549094832433</v>
      </c>
      <c r="DL976" s="90">
        <f t="shared" si="310"/>
        <v>0</v>
      </c>
      <c r="DM976" s="91">
        <f t="shared" si="308"/>
        <v>0</v>
      </c>
      <c r="DN976" s="89">
        <f>SUM(DM$9:DM976)*RLR</f>
        <v>120</v>
      </c>
      <c r="DO976" s="90">
        <f>DN976-SUM(DP$9:DP976)</f>
        <v>8.3341086201087933E-2</v>
      </c>
      <c r="DP976" s="89">
        <f t="shared" si="309"/>
        <v>6.2978150781674454E-4</v>
      </c>
      <c r="DQ976" s="90">
        <f>SUM(DP$9:DP976)*RRF</f>
        <v>83.94166123965924</v>
      </c>
      <c r="DS976" s="2">
        <f t="shared" si="302"/>
        <v>1.5</v>
      </c>
      <c r="DT976" s="2">
        <f t="shared" si="303"/>
        <v>0.75</v>
      </c>
    </row>
    <row r="977" spans="90:124" x14ac:dyDescent="0.25">
      <c r="CL977" s="14">
        <f t="shared" si="304"/>
        <v>9.68</v>
      </c>
      <c r="CM977" s="59">
        <f>IF('Baseline model'!$B$4="AY",0,IFERROR(P*INDEX('UWYr writing pattern'!$C$4:$C$18,MATCH('Baseline model'!$CL977,'UWYr writing pattern'!$A$4:$A$18,0)) / 25,CM976))</f>
        <v>0</v>
      </c>
      <c r="CN977" s="36">
        <f t="shared" si="305"/>
        <v>4.4286475802915299E-5</v>
      </c>
      <c r="CP977" s="34">
        <f t="shared" si="306"/>
        <v>6.7441333710023295E-7</v>
      </c>
      <c r="CQ977" s="31">
        <f>SUM($CP$9:CP977)*RLR</f>
        <v>119.99994685622889</v>
      </c>
      <c r="CR977" s="32"/>
      <c r="CS977" s="36">
        <f>CQ977-SUM($CU$9:CU977)</f>
        <v>0.16408502814634573</v>
      </c>
      <c r="CU977" s="31">
        <f t="shared" si="307"/>
        <v>1.2399311248136157E-3</v>
      </c>
      <c r="CV977" s="36">
        <f>SUM($CU$9:CU977)*RRF</f>
        <v>83.88510327965777</v>
      </c>
      <c r="CW977" s="33"/>
      <c r="CX977" s="36">
        <f t="shared" si="292"/>
        <v>84.049188307804116</v>
      </c>
      <c r="CY977" s="33"/>
      <c r="CZ977" s="31">
        <f t="shared" si="293"/>
        <v>3.720063967444885E-5</v>
      </c>
      <c r="DA977" s="31">
        <f t="shared" si="294"/>
        <v>0.114859519702442</v>
      </c>
      <c r="DB977" s="31">
        <f t="shared" si="295"/>
        <v>0.11489672034211645</v>
      </c>
      <c r="DC977" s="31">
        <f t="shared" si="296"/>
        <v>-4.9188307804115539E-2</v>
      </c>
      <c r="DD977" s="31"/>
      <c r="DE977" s="33">
        <f t="shared" si="297"/>
        <v>0.9986321819006877</v>
      </c>
      <c r="DF977" s="33">
        <f t="shared" si="298"/>
        <v>1.0005855750929062</v>
      </c>
      <c r="DG977" s="3"/>
      <c r="DH977" s="33">
        <f t="shared" si="299"/>
        <v>0.99999955713524069</v>
      </c>
      <c r="DI977" s="93">
        <f t="shared" si="300"/>
        <v>0.99929689196439353</v>
      </c>
      <c r="DJ977" s="3">
        <f t="shared" si="301"/>
        <v>0.99931069976621179</v>
      </c>
      <c r="DL977" s="90">
        <f t="shared" si="310"/>
        <v>0</v>
      </c>
      <c r="DM977" s="91">
        <f t="shared" si="308"/>
        <v>0</v>
      </c>
      <c r="DN977" s="89">
        <f>SUM(DM$9:DM977)*RLR</f>
        <v>120</v>
      </c>
      <c r="DO977" s="90">
        <f>DN977-SUM(DP$9:DP977)</f>
        <v>8.2716028054576896E-2</v>
      </c>
      <c r="DP977" s="89">
        <f t="shared" si="309"/>
        <v>6.250581465081595E-4</v>
      </c>
      <c r="DQ977" s="90">
        <f>SUM(DP$9:DP977)*RRF</f>
        <v>83.942098780361789</v>
      </c>
      <c r="DS977" s="2">
        <f t="shared" si="302"/>
        <v>1.5</v>
      </c>
      <c r="DT977" s="2">
        <f t="shared" si="303"/>
        <v>0.75</v>
      </c>
    </row>
    <row r="978" spans="90:124" x14ac:dyDescent="0.25">
      <c r="CL978" s="14">
        <f t="shared" si="304"/>
        <v>9.69</v>
      </c>
      <c r="CM978" s="59">
        <f>IF('Baseline model'!$B$4="AY",0,IFERROR(P*INDEX('UWYr writing pattern'!$C$4:$C$18,MATCH('Baseline model'!$CL978,'UWYr writing pattern'!$A$4:$A$18,0)) / 25,CM977))</f>
        <v>0</v>
      </c>
      <c r="CN978" s="36">
        <f t="shared" si="305"/>
        <v>4.362217866587157E-5</v>
      </c>
      <c r="CP978" s="34">
        <f t="shared" si="306"/>
        <v>6.6429713704372959E-7</v>
      </c>
      <c r="CQ978" s="31">
        <f>SUM($CP$9:CP978)*RLR</f>
        <v>119.99994765338545</v>
      </c>
      <c r="CR978" s="32"/>
      <c r="CS978" s="36">
        <f>CQ978-SUM($CU$9:CU978)</f>
        <v>0.16285518759180206</v>
      </c>
      <c r="CU978" s="31">
        <f t="shared" si="307"/>
        <v>1.2306377110975931E-3</v>
      </c>
      <c r="CV978" s="36">
        <f>SUM($CU$9:CU978)*RRF</f>
        <v>83.885964726055548</v>
      </c>
      <c r="CW978" s="33"/>
      <c r="CX978" s="36">
        <f t="shared" si="292"/>
        <v>84.04881991364735</v>
      </c>
      <c r="CY978" s="33"/>
      <c r="CZ978" s="31">
        <f t="shared" si="293"/>
        <v>3.6642630079332119E-5</v>
      </c>
      <c r="DA978" s="31">
        <f t="shared" si="294"/>
        <v>0.11399863131426144</v>
      </c>
      <c r="DB978" s="31">
        <f t="shared" si="295"/>
        <v>0.11403527394434076</v>
      </c>
      <c r="DC978" s="31">
        <f t="shared" si="296"/>
        <v>-4.8819913647349722E-2</v>
      </c>
      <c r="DD978" s="31"/>
      <c r="DE978" s="33">
        <f t="shared" si="297"/>
        <v>0.99864243721494694</v>
      </c>
      <c r="DF978" s="33">
        <f t="shared" si="298"/>
        <v>1.0005811894481826</v>
      </c>
      <c r="DG978" s="3"/>
      <c r="DH978" s="33">
        <f t="shared" si="299"/>
        <v>0.99999956377821209</v>
      </c>
      <c r="DI978" s="93">
        <f t="shared" si="300"/>
        <v>0.9993021455490918</v>
      </c>
      <c r="DJ978" s="3">
        <f t="shared" si="301"/>
        <v>0.99931586951796536</v>
      </c>
      <c r="DL978" s="90">
        <f t="shared" si="310"/>
        <v>0</v>
      </c>
      <c r="DM978" s="91">
        <f t="shared" si="308"/>
        <v>0</v>
      </c>
      <c r="DN978" s="89">
        <f>SUM(DM$9:DM978)*RLR</f>
        <v>120</v>
      </c>
      <c r="DO978" s="90">
        <f>DN978-SUM(DP$9:DP978)</f>
        <v>8.2095657844163838E-2</v>
      </c>
      <c r="DP978" s="89">
        <f t="shared" si="309"/>
        <v>6.2037021040932676E-4</v>
      </c>
      <c r="DQ978" s="90">
        <f>SUM(DP$9:DP978)*RRF</f>
        <v>83.942533039509087</v>
      </c>
      <c r="DS978" s="2">
        <f t="shared" si="302"/>
        <v>1.5</v>
      </c>
      <c r="DT978" s="2">
        <f t="shared" si="303"/>
        <v>0.75</v>
      </c>
    </row>
    <row r="979" spans="90:124" x14ac:dyDescent="0.25">
      <c r="CL979" s="14">
        <f t="shared" si="304"/>
        <v>9.6999999999999993</v>
      </c>
      <c r="CM979" s="59">
        <f>IF('Baseline model'!$B$4="AY",0,IFERROR(P*INDEX('UWYr writing pattern'!$C$4:$C$18,MATCH('Baseline model'!$CL979,'UWYr writing pattern'!$A$4:$A$18,0)) / 25,CM978))</f>
        <v>0</v>
      </c>
      <c r="CN979" s="36">
        <f t="shared" si="305"/>
        <v>4.2967845985883496E-5</v>
      </c>
      <c r="CP979" s="34">
        <f t="shared" si="306"/>
        <v>6.5433267998807356E-7</v>
      </c>
      <c r="CQ979" s="31">
        <f>SUM($CP$9:CP979)*RLR</f>
        <v>119.99994843858465</v>
      </c>
      <c r="CR979" s="32"/>
      <c r="CS979" s="36">
        <f>CQ979-SUM($CU$9:CU979)</f>
        <v>0.16163455888407441</v>
      </c>
      <c r="CU979" s="31">
        <f t="shared" si="307"/>
        <v>1.2214139069385156E-3</v>
      </c>
      <c r="CV979" s="36">
        <f>SUM($CU$9:CU979)*RRF</f>
        <v>83.886819715790395</v>
      </c>
      <c r="CW979" s="33"/>
      <c r="CX979" s="36">
        <f t="shared" si="292"/>
        <v>84.048454274674469</v>
      </c>
      <c r="CY979" s="33"/>
      <c r="CZ979" s="31">
        <f t="shared" si="293"/>
        <v>3.6092990628142138E-5</v>
      </c>
      <c r="DA979" s="31">
        <f t="shared" si="294"/>
        <v>0.11314419121885208</v>
      </c>
      <c r="DB979" s="31">
        <f t="shared" si="295"/>
        <v>0.11318028420948022</v>
      </c>
      <c r="DC979" s="31">
        <f t="shared" si="296"/>
        <v>-4.8454274674469389E-2</v>
      </c>
      <c r="DD979" s="31"/>
      <c r="DE979" s="33">
        <f t="shared" si="297"/>
        <v>0.99865261566417141</v>
      </c>
      <c r="DF979" s="33">
        <f t="shared" si="298"/>
        <v>1.0005768366032675</v>
      </c>
      <c r="DG979" s="3"/>
      <c r="DH979" s="33">
        <f t="shared" si="299"/>
        <v>0.99999957032153874</v>
      </c>
      <c r="DI979" s="93">
        <f t="shared" si="300"/>
        <v>0.9993073598792932</v>
      </c>
      <c r="DJ979" s="3">
        <f t="shared" si="301"/>
        <v>0.99932100049658046</v>
      </c>
      <c r="DL979" s="90">
        <f t="shared" si="310"/>
        <v>0</v>
      </c>
      <c r="DM979" s="91">
        <f t="shared" si="308"/>
        <v>0</v>
      </c>
      <c r="DN979" s="89">
        <f>SUM(DM$9:DM979)*RLR</f>
        <v>120</v>
      </c>
      <c r="DO979" s="90">
        <f>DN979-SUM(DP$9:DP979)</f>
        <v>8.1479940410332574E-2</v>
      </c>
      <c r="DP979" s="89">
        <f t="shared" si="309"/>
        <v>6.1571743383122875E-4</v>
      </c>
      <c r="DQ979" s="90">
        <f>SUM(DP$9:DP979)*RRF</f>
        <v>83.942964041712756</v>
      </c>
      <c r="DS979" s="2">
        <f t="shared" si="302"/>
        <v>1.5</v>
      </c>
      <c r="DT979" s="2">
        <f t="shared" si="303"/>
        <v>0.75</v>
      </c>
    </row>
    <row r="980" spans="90:124" x14ac:dyDescent="0.25">
      <c r="CL980" s="14">
        <f t="shared" si="304"/>
        <v>9.7100000000000009</v>
      </c>
      <c r="CM980" s="59">
        <f>IF('Baseline model'!$B$4="AY",0,IFERROR(P*INDEX('UWYr writing pattern'!$C$4:$C$18,MATCH('Baseline model'!$CL980,'UWYr writing pattern'!$A$4:$A$18,0)) / 25,CM979))</f>
        <v>0</v>
      </c>
      <c r="CN980" s="36">
        <f t="shared" si="305"/>
        <v>4.2323328296095246E-5</v>
      </c>
      <c r="CP980" s="34">
        <f t="shared" si="306"/>
        <v>6.445176897882525E-7</v>
      </c>
      <c r="CQ980" s="31">
        <f>SUM($CP$9:CP980)*RLR</f>
        <v>119.99994921200587</v>
      </c>
      <c r="CR980" s="32"/>
      <c r="CS980" s="36">
        <f>CQ980-SUM($CU$9:CU980)</f>
        <v>0.16042307311366244</v>
      </c>
      <c r="CU980" s="31">
        <f t="shared" si="307"/>
        <v>1.212259191630558E-3</v>
      </c>
      <c r="CV980" s="36">
        <f>SUM($CU$9:CU980)*RRF</f>
        <v>83.887668297224536</v>
      </c>
      <c r="CW980" s="33"/>
      <c r="CX980" s="36">
        <f t="shared" si="292"/>
        <v>84.048091370338199</v>
      </c>
      <c r="CY980" s="33"/>
      <c r="CZ980" s="31">
        <f t="shared" si="293"/>
        <v>3.5551595768720001E-5</v>
      </c>
      <c r="DA980" s="31">
        <f t="shared" si="294"/>
        <v>0.11229615117956369</v>
      </c>
      <c r="DB980" s="31">
        <f t="shared" si="295"/>
        <v>0.11233170277533241</v>
      </c>
      <c r="DC980" s="31">
        <f t="shared" si="296"/>
        <v>-4.8091370338198658E-2</v>
      </c>
      <c r="DD980" s="31"/>
      <c r="DE980" s="33">
        <f t="shared" si="297"/>
        <v>0.99866271782410165</v>
      </c>
      <c r="DF980" s="33">
        <f t="shared" si="298"/>
        <v>1.0005725163135499</v>
      </c>
      <c r="DG980" s="3"/>
      <c r="DH980" s="33">
        <f t="shared" si="299"/>
        <v>0.99999957676671558</v>
      </c>
      <c r="DI980" s="93">
        <f t="shared" si="300"/>
        <v>0.99931253524830521</v>
      </c>
      <c r="DJ980" s="3">
        <f t="shared" si="301"/>
        <v>0.99932609299285624</v>
      </c>
      <c r="DL980" s="90">
        <f t="shared" si="310"/>
        <v>0</v>
      </c>
      <c r="DM980" s="91">
        <f t="shared" si="308"/>
        <v>0</v>
      </c>
      <c r="DN980" s="89">
        <f>SUM(DM$9:DM980)*RLR</f>
        <v>120</v>
      </c>
      <c r="DO980" s="90">
        <f>DN980-SUM(DP$9:DP980)</f>
        <v>8.0868840857249324E-2</v>
      </c>
      <c r="DP980" s="89">
        <f t="shared" si="309"/>
        <v>6.1109955307749432E-4</v>
      </c>
      <c r="DQ980" s="90">
        <f>SUM(DP$9:DP980)*RRF</f>
        <v>83.94339181139992</v>
      </c>
      <c r="DS980" s="2">
        <f t="shared" si="302"/>
        <v>1.5</v>
      </c>
      <c r="DT980" s="2">
        <f t="shared" si="303"/>
        <v>0.75</v>
      </c>
    </row>
    <row r="981" spans="90:124" x14ac:dyDescent="0.25">
      <c r="CL981" s="14">
        <f t="shared" si="304"/>
        <v>9.7200000000000006</v>
      </c>
      <c r="CM981" s="59">
        <f>IF('Baseline model'!$B$4="AY",0,IFERROR(P*INDEX('UWYr writing pattern'!$C$4:$C$18,MATCH('Baseline model'!$CL981,'UWYr writing pattern'!$A$4:$A$18,0)) / 25,CM980))</f>
        <v>0</v>
      </c>
      <c r="CN981" s="36">
        <f t="shared" si="305"/>
        <v>4.1688478371653817E-5</v>
      </c>
      <c r="CP981" s="34">
        <f t="shared" si="306"/>
        <v>6.3484992444142867E-7</v>
      </c>
      <c r="CQ981" s="31">
        <f>SUM($CP$9:CP981)*RLR</f>
        <v>119.99994997382579</v>
      </c>
      <c r="CR981" s="32"/>
      <c r="CS981" s="36">
        <f>CQ981-SUM($CU$9:CU981)</f>
        <v>0.15922066188522876</v>
      </c>
      <c r="CU981" s="31">
        <f t="shared" si="307"/>
        <v>1.2031730483524684E-3</v>
      </c>
      <c r="CV981" s="36">
        <f>SUM($CU$9:CU981)*RRF</f>
        <v>83.888510518358387</v>
      </c>
      <c r="CW981" s="33"/>
      <c r="CX981" s="36">
        <f t="shared" si="292"/>
        <v>84.047731180243616</v>
      </c>
      <c r="CY981" s="33"/>
      <c r="CZ981" s="31">
        <f t="shared" si="293"/>
        <v>3.5018321832189204E-5</v>
      </c>
      <c r="DA981" s="31">
        <f t="shared" si="294"/>
        <v>0.11145446331966012</v>
      </c>
      <c r="DB981" s="31">
        <f t="shared" si="295"/>
        <v>0.11148948164149231</v>
      </c>
      <c r="DC981" s="31">
        <f t="shared" si="296"/>
        <v>-4.7731180243616222E-2</v>
      </c>
      <c r="DD981" s="31"/>
      <c r="DE981" s="33">
        <f t="shared" si="297"/>
        <v>0.99867274426617125</v>
      </c>
      <c r="DF981" s="33">
        <f t="shared" si="298"/>
        <v>1.0005682283362336</v>
      </c>
      <c r="DG981" s="3"/>
      <c r="DH981" s="33">
        <f t="shared" si="299"/>
        <v>0.99999958311521497</v>
      </c>
      <c r="DI981" s="93">
        <f t="shared" si="300"/>
        <v>0.99931767194724364</v>
      </c>
      <c r="DJ981" s="3">
        <f t="shared" si="301"/>
        <v>0.99933114729540984</v>
      </c>
      <c r="DL981" s="90">
        <f t="shared" si="310"/>
        <v>0</v>
      </c>
      <c r="DM981" s="91">
        <f t="shared" si="308"/>
        <v>0</v>
      </c>
      <c r="DN981" s="89">
        <f>SUM(DM$9:DM981)*RLR</f>
        <v>120</v>
      </c>
      <c r="DO981" s="90">
        <f>DN981-SUM(DP$9:DP981)</f>
        <v>8.0262324550815833E-2</v>
      </c>
      <c r="DP981" s="89">
        <f t="shared" si="309"/>
        <v>6.0651630642936992E-4</v>
      </c>
      <c r="DQ981" s="90">
        <f>SUM(DP$9:DP981)*RRF</f>
        <v>83.943816372814425</v>
      </c>
      <c r="DS981" s="2">
        <f t="shared" si="302"/>
        <v>1.5</v>
      </c>
      <c r="DT981" s="2">
        <f t="shared" si="303"/>
        <v>0.75</v>
      </c>
    </row>
    <row r="982" spans="90:124" x14ac:dyDescent="0.25">
      <c r="CL982" s="14">
        <f t="shared" si="304"/>
        <v>9.73</v>
      </c>
      <c r="CM982" s="59">
        <f>IF('Baseline model'!$B$4="AY",0,IFERROR(P*INDEX('UWYr writing pattern'!$C$4:$C$18,MATCH('Baseline model'!$CL982,'UWYr writing pattern'!$A$4:$A$18,0)) / 25,CM981))</f>
        <v>0</v>
      </c>
      <c r="CN982" s="36">
        <f t="shared" si="305"/>
        <v>4.1063151196079009E-5</v>
      </c>
      <c r="CP982" s="34">
        <f t="shared" si="306"/>
        <v>6.2532717557480722E-7</v>
      </c>
      <c r="CQ982" s="31">
        <f>SUM($CP$9:CP982)*RLR</f>
        <v>119.99995072421839</v>
      </c>
      <c r="CR982" s="32"/>
      <c r="CS982" s="36">
        <f>CQ982-SUM($CU$9:CU982)</f>
        <v>0.15802725731369094</v>
      </c>
      <c r="CU982" s="31">
        <f t="shared" si="307"/>
        <v>1.1941549641392157E-3</v>
      </c>
      <c r="CV982" s="36">
        <f>SUM($CU$9:CU982)*RRF</f>
        <v>83.889346426833285</v>
      </c>
      <c r="CW982" s="33"/>
      <c r="CX982" s="36">
        <f t="shared" si="292"/>
        <v>84.047373684146976</v>
      </c>
      <c r="CY982" s="33"/>
      <c r="CZ982" s="31">
        <f t="shared" si="293"/>
        <v>3.4493047004706364E-5</v>
      </c>
      <c r="DA982" s="31">
        <f t="shared" si="294"/>
        <v>0.11061908011958364</v>
      </c>
      <c r="DB982" s="31">
        <f t="shared" si="295"/>
        <v>0.11065357316658835</v>
      </c>
      <c r="DC982" s="31">
        <f t="shared" si="296"/>
        <v>-4.7373684146975847E-2</v>
      </c>
      <c r="DD982" s="31"/>
      <c r="DE982" s="33">
        <f t="shared" si="297"/>
        <v>0.99868269555753908</v>
      </c>
      <c r="DF982" s="33">
        <f t="shared" si="298"/>
        <v>1.0005639724303212</v>
      </c>
      <c r="DG982" s="3"/>
      <c r="DH982" s="33">
        <f t="shared" si="299"/>
        <v>0.99999958936848665</v>
      </c>
      <c r="DI982" s="93">
        <f t="shared" si="300"/>
        <v>0.99932277026504923</v>
      </c>
      <c r="DJ982" s="3">
        <f t="shared" si="301"/>
        <v>0.99933616369069422</v>
      </c>
      <c r="DL982" s="90">
        <f t="shared" si="310"/>
        <v>0</v>
      </c>
      <c r="DM982" s="91">
        <f t="shared" si="308"/>
        <v>0</v>
      </c>
      <c r="DN982" s="89">
        <f>SUM(DM$9:DM982)*RLR</f>
        <v>120</v>
      </c>
      <c r="DO982" s="90">
        <f>DN982-SUM(DP$9:DP982)</f>
        <v>7.9660357116679847E-2</v>
      </c>
      <c r="DP982" s="89">
        <f t="shared" si="309"/>
        <v>6.0196743413111877E-4</v>
      </c>
      <c r="DQ982" s="90">
        <f>SUM(DP$9:DP982)*RRF</f>
        <v>83.944237750018317</v>
      </c>
      <c r="DS982" s="2">
        <f t="shared" si="302"/>
        <v>1.5</v>
      </c>
      <c r="DT982" s="2">
        <f t="shared" si="303"/>
        <v>0.75</v>
      </c>
    </row>
    <row r="983" spans="90:124" x14ac:dyDescent="0.25">
      <c r="CL983" s="14">
        <f t="shared" si="304"/>
        <v>9.74</v>
      </c>
      <c r="CM983" s="59">
        <f>IF('Baseline model'!$B$4="AY",0,IFERROR(P*INDEX('UWYr writing pattern'!$C$4:$C$18,MATCH('Baseline model'!$CL983,'UWYr writing pattern'!$A$4:$A$18,0)) / 25,CM982))</f>
        <v>0</v>
      </c>
      <c r="CN983" s="36">
        <f t="shared" si="305"/>
        <v>4.0447203928137825E-5</v>
      </c>
      <c r="CP983" s="34">
        <f t="shared" si="306"/>
        <v>6.1594726794118505E-7</v>
      </c>
      <c r="CQ983" s="31">
        <f>SUM($CP$9:CP983)*RLR</f>
        <v>119.99995146335513</v>
      </c>
      <c r="CR983" s="32"/>
      <c r="CS983" s="36">
        <f>CQ983-SUM($CU$9:CU983)</f>
        <v>0.15684279202056928</v>
      </c>
      <c r="CU983" s="31">
        <f t="shared" si="307"/>
        <v>1.1852044298526821E-3</v>
      </c>
      <c r="CV983" s="36">
        <f>SUM($CU$9:CU983)*RRF</f>
        <v>83.890176069934185</v>
      </c>
      <c r="CW983" s="33"/>
      <c r="CX983" s="36">
        <f t="shared" si="292"/>
        <v>84.047018861954754</v>
      </c>
      <c r="CY983" s="33"/>
      <c r="CZ983" s="31">
        <f t="shared" si="293"/>
        <v>3.3975651299635771E-5</v>
      </c>
      <c r="DA983" s="31">
        <f t="shared" si="294"/>
        <v>0.10978995441439848</v>
      </c>
      <c r="DB983" s="31">
        <f t="shared" si="295"/>
        <v>0.10982393006569811</v>
      </c>
      <c r="DC983" s="31">
        <f t="shared" si="296"/>
        <v>-4.7018861954754243E-2</v>
      </c>
      <c r="DD983" s="31"/>
      <c r="DE983" s="33">
        <f t="shared" si="297"/>
        <v>0.99869257226112129</v>
      </c>
      <c r="DF983" s="33">
        <f t="shared" si="298"/>
        <v>1.0005597483566042</v>
      </c>
      <c r="DG983" s="3"/>
      <c r="DH983" s="33">
        <f t="shared" si="299"/>
        <v>0.99999959552795947</v>
      </c>
      <c r="DI983" s="93">
        <f t="shared" si="300"/>
        <v>0.9993278304885036</v>
      </c>
      <c r="DJ983" s="3">
        <f t="shared" si="301"/>
        <v>0.99934114246301409</v>
      </c>
      <c r="DL983" s="90">
        <f t="shared" si="310"/>
        <v>0</v>
      </c>
      <c r="DM983" s="91">
        <f t="shared" si="308"/>
        <v>0</v>
      </c>
      <c r="DN983" s="89">
        <f>SUM(DM$9:DM983)*RLR</f>
        <v>120</v>
      </c>
      <c r="DO983" s="90">
        <f>DN983-SUM(DP$9:DP983)</f>
        <v>7.9062904438302439E-2</v>
      </c>
      <c r="DP983" s="89">
        <f t="shared" si="309"/>
        <v>5.9745267837509888E-4</v>
      </c>
      <c r="DQ983" s="90">
        <f>SUM(DP$9:DP983)*RRF</f>
        <v>83.94465596689318</v>
      </c>
      <c r="DS983" s="2">
        <f t="shared" si="302"/>
        <v>1.5</v>
      </c>
      <c r="DT983" s="2">
        <f t="shared" si="303"/>
        <v>0.75</v>
      </c>
    </row>
    <row r="984" spans="90:124" x14ac:dyDescent="0.25">
      <c r="CL984" s="14">
        <f t="shared" si="304"/>
        <v>9.75</v>
      </c>
      <c r="CM984" s="59">
        <f>IF('Baseline model'!$B$4="AY",0,IFERROR(P*INDEX('UWYr writing pattern'!$C$4:$C$18,MATCH('Baseline model'!$CL984,'UWYr writing pattern'!$A$4:$A$18,0)) / 25,CM983))</f>
        <v>0</v>
      </c>
      <c r="CN984" s="36">
        <f t="shared" si="305"/>
        <v>3.9840495869215756E-5</v>
      </c>
      <c r="CP984" s="34">
        <f t="shared" si="306"/>
        <v>6.0670805892206742E-7</v>
      </c>
      <c r="CQ984" s="31">
        <f>SUM($CP$9:CP984)*RLR</f>
        <v>119.99995219140479</v>
      </c>
      <c r="CR984" s="32"/>
      <c r="CS984" s="36">
        <f>CQ984-SUM($CU$9:CU984)</f>
        <v>0.15566719913006466</v>
      </c>
      <c r="CU984" s="31">
        <f t="shared" si="307"/>
        <v>1.1763209401542696E-3</v>
      </c>
      <c r="CV984" s="36">
        <f>SUM($CU$9:CU984)*RRF</f>
        <v>83.890999494592307</v>
      </c>
      <c r="CW984" s="33"/>
      <c r="CX984" s="36">
        <f t="shared" si="292"/>
        <v>84.046666693722372</v>
      </c>
      <c r="CY984" s="33"/>
      <c r="CZ984" s="31">
        <f t="shared" si="293"/>
        <v>3.346601653014123E-5</v>
      </c>
      <c r="DA984" s="31">
        <f t="shared" si="294"/>
        <v>0.10896703939104525</v>
      </c>
      <c r="DB984" s="31">
        <f t="shared" si="295"/>
        <v>0.1090005054075754</v>
      </c>
      <c r="DC984" s="31">
        <f t="shared" si="296"/>
        <v>-4.6666693722372088E-2</v>
      </c>
      <c r="DD984" s="31"/>
      <c r="DE984" s="33">
        <f t="shared" si="297"/>
        <v>0.99870237493562275</v>
      </c>
      <c r="DF984" s="33">
        <f t="shared" si="298"/>
        <v>1.0005555558776473</v>
      </c>
      <c r="DG984" s="3"/>
      <c r="DH984" s="33">
        <f t="shared" si="299"/>
        <v>0.99999960159503987</v>
      </c>
      <c r="DI984" s="93">
        <f t="shared" si="300"/>
        <v>0.99933285290224572</v>
      </c>
      <c r="DJ984" s="3">
        <f t="shared" si="301"/>
        <v>0.99934608389454149</v>
      </c>
      <c r="DL984" s="90">
        <f t="shared" si="310"/>
        <v>0</v>
      </c>
      <c r="DM984" s="91">
        <f t="shared" si="308"/>
        <v>0</v>
      </c>
      <c r="DN984" s="89">
        <f>SUM(DM$9:DM984)*RLR</f>
        <v>120</v>
      </c>
      <c r="DO984" s="90">
        <f>DN984-SUM(DP$9:DP984)</f>
        <v>7.8469932655011121E-2</v>
      </c>
      <c r="DP984" s="89">
        <f t="shared" si="309"/>
        <v>5.9297178328726835E-4</v>
      </c>
      <c r="DQ984" s="90">
        <f>SUM(DP$9:DP984)*RRF</f>
        <v>83.945071047141482</v>
      </c>
      <c r="DS984" s="2">
        <f t="shared" si="302"/>
        <v>1.5</v>
      </c>
      <c r="DT984" s="2">
        <f t="shared" si="303"/>
        <v>0.75</v>
      </c>
    </row>
    <row r="985" spans="90:124" x14ac:dyDescent="0.25">
      <c r="CL985" s="14">
        <f t="shared" si="304"/>
        <v>9.76</v>
      </c>
      <c r="CM985" s="59">
        <f>IF('Baseline model'!$B$4="AY",0,IFERROR(P*INDEX('UWYr writing pattern'!$C$4:$C$18,MATCH('Baseline model'!$CL985,'UWYr writing pattern'!$A$4:$A$18,0)) / 25,CM984))</f>
        <v>0</v>
      </c>
      <c r="CN985" s="36">
        <f t="shared" si="305"/>
        <v>3.9242888431177518E-5</v>
      </c>
      <c r="CP985" s="34">
        <f t="shared" si="306"/>
        <v>5.9760743803823643E-7</v>
      </c>
      <c r="CQ985" s="31">
        <f>SUM($CP$9:CP985)*RLR</f>
        <v>119.99995290853371</v>
      </c>
      <c r="CR985" s="32"/>
      <c r="CS985" s="36">
        <f>CQ985-SUM($CU$9:CU985)</f>
        <v>0.15450041226552003</v>
      </c>
      <c r="CU985" s="31">
        <f t="shared" si="307"/>
        <v>1.1675039934754849E-3</v>
      </c>
      <c r="CV985" s="36">
        <f>SUM($CU$9:CU985)*RRF</f>
        <v>83.891816747387736</v>
      </c>
      <c r="CW985" s="33"/>
      <c r="CX985" s="36">
        <f t="shared" si="292"/>
        <v>84.046317159653256</v>
      </c>
      <c r="CY985" s="33"/>
      <c r="CZ985" s="31">
        <f t="shared" si="293"/>
        <v>3.296402628218911E-5</v>
      </c>
      <c r="DA985" s="31">
        <f t="shared" si="294"/>
        <v>0.10815028858586401</v>
      </c>
      <c r="DB985" s="31">
        <f t="shared" si="295"/>
        <v>0.1081832526121462</v>
      </c>
      <c r="DC985" s="31">
        <f t="shared" si="296"/>
        <v>-4.6317159653256113E-2</v>
      </c>
      <c r="DD985" s="31"/>
      <c r="DE985" s="33">
        <f t="shared" si="297"/>
        <v>0.99871210413556832</v>
      </c>
      <c r="DF985" s="33">
        <f t="shared" si="298"/>
        <v>1.0005513947577769</v>
      </c>
      <c r="DG985" s="3"/>
      <c r="DH985" s="33">
        <f t="shared" si="299"/>
        <v>0.99999960757111428</v>
      </c>
      <c r="DI985" s="93">
        <f t="shared" si="300"/>
        <v>0.99933783778878771</v>
      </c>
      <c r="DJ985" s="3">
        <f t="shared" si="301"/>
        <v>0.99935098826533253</v>
      </c>
      <c r="DL985" s="90">
        <f t="shared" si="310"/>
        <v>0</v>
      </c>
      <c r="DM985" s="91">
        <f t="shared" si="308"/>
        <v>0</v>
      </c>
      <c r="DN985" s="89">
        <f>SUM(DM$9:DM985)*RLR</f>
        <v>120</v>
      </c>
      <c r="DO985" s="90">
        <f>DN985-SUM(DP$9:DP985)</f>
        <v>7.7881408160095589E-2</v>
      </c>
      <c r="DP985" s="89">
        <f t="shared" si="309"/>
        <v>5.8852449491258345E-4</v>
      </c>
      <c r="DQ985" s="90">
        <f>SUM(DP$9:DP985)*RRF</f>
        <v>83.94548301428793</v>
      </c>
      <c r="DS985" s="2">
        <f t="shared" si="302"/>
        <v>1.5</v>
      </c>
      <c r="DT985" s="2">
        <f t="shared" si="303"/>
        <v>0.75</v>
      </c>
    </row>
    <row r="986" spans="90:124" x14ac:dyDescent="0.25">
      <c r="CL986" s="14">
        <f t="shared" si="304"/>
        <v>9.77</v>
      </c>
      <c r="CM986" s="59">
        <f>IF('Baseline model'!$B$4="AY",0,IFERROR(P*INDEX('UWYr writing pattern'!$C$4:$C$18,MATCH('Baseline model'!$CL986,'UWYr writing pattern'!$A$4:$A$18,0)) / 25,CM985))</f>
        <v>0</v>
      </c>
      <c r="CN986" s="36">
        <f t="shared" si="305"/>
        <v>3.8654245104709857E-5</v>
      </c>
      <c r="CP986" s="34">
        <f t="shared" si="306"/>
        <v>5.8864332646766278E-7</v>
      </c>
      <c r="CQ986" s="31">
        <f>SUM($CP$9:CP986)*RLR</f>
        <v>119.99995361490572</v>
      </c>
      <c r="CR986" s="32"/>
      <c r="CS986" s="36">
        <f>CQ986-SUM($CU$9:CU986)</f>
        <v>0.15334236554554082</v>
      </c>
      <c r="CU986" s="31">
        <f t="shared" si="307"/>
        <v>1.1587530919914002E-3</v>
      </c>
      <c r="CV986" s="36">
        <f>SUM($CU$9:CU986)*RRF</f>
        <v>83.892627874552119</v>
      </c>
      <c r="CW986" s="33"/>
      <c r="CX986" s="36">
        <f t="shared" si="292"/>
        <v>84.04597024009766</v>
      </c>
      <c r="CY986" s="33"/>
      <c r="CZ986" s="31">
        <f t="shared" si="293"/>
        <v>3.2469565887956276E-5</v>
      </c>
      <c r="DA986" s="31">
        <f t="shared" si="294"/>
        <v>0.10733965588187856</v>
      </c>
      <c r="DB986" s="31">
        <f t="shared" si="295"/>
        <v>0.10737212544776652</v>
      </c>
      <c r="DC986" s="31">
        <f t="shared" si="296"/>
        <v>-4.5970240097659598E-2</v>
      </c>
      <c r="DD986" s="31"/>
      <c r="DE986" s="33">
        <f t="shared" si="297"/>
        <v>0.99872176041133476</v>
      </c>
      <c r="DF986" s="33">
        <f t="shared" si="298"/>
        <v>1.0005472647630673</v>
      </c>
      <c r="DG986" s="3"/>
      <c r="DH986" s="33">
        <f t="shared" si="299"/>
        <v>0.99999961345754762</v>
      </c>
      <c r="DI986" s="93">
        <f t="shared" si="300"/>
        <v>0.99934278542853072</v>
      </c>
      <c r="DJ986" s="3">
        <f t="shared" si="301"/>
        <v>0.99935585585334252</v>
      </c>
      <c r="DL986" s="90">
        <f t="shared" si="310"/>
        <v>0</v>
      </c>
      <c r="DM986" s="91">
        <f t="shared" si="308"/>
        <v>0</v>
      </c>
      <c r="DN986" s="89">
        <f>SUM(DM$9:DM986)*RLR</f>
        <v>120</v>
      </c>
      <c r="DO986" s="90">
        <f>DN986-SUM(DP$9:DP986)</f>
        <v>7.7297297598889259E-2</v>
      </c>
      <c r="DP986" s="89">
        <f t="shared" si="309"/>
        <v>5.8411056120071696E-4</v>
      </c>
      <c r="DQ986" s="90">
        <f>SUM(DP$9:DP986)*RRF</f>
        <v>83.945891891680773</v>
      </c>
      <c r="DS986" s="2">
        <f t="shared" si="302"/>
        <v>1.5</v>
      </c>
      <c r="DT986" s="2">
        <f t="shared" si="303"/>
        <v>0.75</v>
      </c>
    </row>
    <row r="987" spans="90:124" x14ac:dyDescent="0.25">
      <c r="CL987" s="14">
        <f t="shared" si="304"/>
        <v>9.7799999999999994</v>
      </c>
      <c r="CM987" s="59">
        <f>IF('Baseline model'!$B$4="AY",0,IFERROR(P*INDEX('UWYr writing pattern'!$C$4:$C$18,MATCH('Baseline model'!$CL987,'UWYr writing pattern'!$A$4:$A$18,0)) / 25,CM986))</f>
        <v>0</v>
      </c>
      <c r="CN987" s="36">
        <f t="shared" si="305"/>
        <v>3.8074431428139207E-5</v>
      </c>
      <c r="CP987" s="34">
        <f t="shared" si="306"/>
        <v>5.7981367657064789E-7</v>
      </c>
      <c r="CQ987" s="31">
        <f>SUM($CP$9:CP987)*RLR</f>
        <v>119.99995431068213</v>
      </c>
      <c r="CR987" s="32"/>
      <c r="CS987" s="36">
        <f>CQ987-SUM($CU$9:CU987)</f>
        <v>0.15219299358035698</v>
      </c>
      <c r="CU987" s="31">
        <f t="shared" si="307"/>
        <v>1.1500677415915562E-3</v>
      </c>
      <c r="CV987" s="36">
        <f>SUM($CU$9:CU987)*RRF</f>
        <v>83.89343292197124</v>
      </c>
      <c r="CW987" s="33"/>
      <c r="CX987" s="36">
        <f t="shared" si="292"/>
        <v>84.045625915551597</v>
      </c>
      <c r="CY987" s="33"/>
      <c r="CZ987" s="31">
        <f t="shared" si="293"/>
        <v>3.1982522399636929E-5</v>
      </c>
      <c r="DA987" s="31">
        <f t="shared" si="294"/>
        <v>0.10653509550624989</v>
      </c>
      <c r="DB987" s="31">
        <f t="shared" si="295"/>
        <v>0.10656707802864952</v>
      </c>
      <c r="DC987" s="31">
        <f t="shared" si="296"/>
        <v>-4.5625915551596563E-2</v>
      </c>
      <c r="DD987" s="31"/>
      <c r="DE987" s="33">
        <f t="shared" si="297"/>
        <v>0.99873134430918142</v>
      </c>
      <c r="DF987" s="33">
        <f t="shared" si="298"/>
        <v>1.0005431656613286</v>
      </c>
      <c r="DG987" s="3"/>
      <c r="DH987" s="33">
        <f t="shared" si="299"/>
        <v>0.99999961925568437</v>
      </c>
      <c r="DI987" s="93">
        <f t="shared" si="300"/>
        <v>0.9993476960997808</v>
      </c>
      <c r="DJ987" s="3">
        <f t="shared" si="301"/>
        <v>0.99936068693444247</v>
      </c>
      <c r="DL987" s="90">
        <f t="shared" si="310"/>
        <v>0</v>
      </c>
      <c r="DM987" s="91">
        <f t="shared" si="308"/>
        <v>0</v>
      </c>
      <c r="DN987" s="89">
        <f>SUM(DM$9:DM987)*RLR</f>
        <v>120</v>
      </c>
      <c r="DO987" s="90">
        <f>DN987-SUM(DP$9:DP987)</f>
        <v>7.6717567866893432E-2</v>
      </c>
      <c r="DP987" s="89">
        <f t="shared" si="309"/>
        <v>5.797297319916695E-4</v>
      </c>
      <c r="DQ987" s="90">
        <f>SUM(DP$9:DP987)*RRF</f>
        <v>83.946297702493169</v>
      </c>
      <c r="DS987" s="2">
        <f t="shared" si="302"/>
        <v>1.5</v>
      </c>
      <c r="DT987" s="2">
        <f t="shared" si="303"/>
        <v>0.75</v>
      </c>
    </row>
    <row r="988" spans="90:124" x14ac:dyDescent="0.25">
      <c r="CL988" s="14">
        <f t="shared" si="304"/>
        <v>9.7899999999999991</v>
      </c>
      <c r="CM988" s="59">
        <f>IF('Baseline model'!$B$4="AY",0,IFERROR(P*INDEX('UWYr writing pattern'!$C$4:$C$18,MATCH('Baseline model'!$CL988,'UWYr writing pattern'!$A$4:$A$18,0)) / 25,CM987))</f>
        <v>0</v>
      </c>
      <c r="CN988" s="36">
        <f t="shared" si="305"/>
        <v>3.7503314956717116E-5</v>
      </c>
      <c r="CP988" s="34">
        <f t="shared" si="306"/>
        <v>5.7111647142208812E-7</v>
      </c>
      <c r="CQ988" s="31">
        <f>SUM($CP$9:CP988)*RLR</f>
        <v>119.9999549960219</v>
      </c>
      <c r="CR988" s="32"/>
      <c r="CS988" s="36">
        <f>CQ988-SUM($CU$9:CU988)</f>
        <v>0.15105223146827029</v>
      </c>
      <c r="CU988" s="31">
        <f t="shared" si="307"/>
        <v>1.1414474518526773E-3</v>
      </c>
      <c r="CV988" s="36">
        <f>SUM($CU$9:CU988)*RRF</f>
        <v>83.894231935187534</v>
      </c>
      <c r="CW988" s="33"/>
      <c r="CX988" s="36">
        <f t="shared" si="292"/>
        <v>84.045284166655804</v>
      </c>
      <c r="CY988" s="33"/>
      <c r="CZ988" s="31">
        <f t="shared" si="293"/>
        <v>3.1502784563642376E-5</v>
      </c>
      <c r="DA988" s="31">
        <f t="shared" si="294"/>
        <v>0.10573656202778919</v>
      </c>
      <c r="DB988" s="31">
        <f t="shared" si="295"/>
        <v>0.10576806481235283</v>
      </c>
      <c r="DC988" s="31">
        <f t="shared" si="296"/>
        <v>-4.528416665580437E-2</v>
      </c>
      <c r="DD988" s="31"/>
      <c r="DE988" s="33">
        <f t="shared" si="297"/>
        <v>0.99874085637128018</v>
      </c>
      <c r="DF988" s="33">
        <f t="shared" si="298"/>
        <v>1.0005390972220929</v>
      </c>
      <c r="DG988" s="3"/>
      <c r="DH988" s="33">
        <f t="shared" si="299"/>
        <v>0.99999962496684913</v>
      </c>
      <c r="DI988" s="93">
        <f t="shared" si="300"/>
        <v>0.99935257007876455</v>
      </c>
      <c r="DJ988" s="3">
        <f t="shared" si="301"/>
        <v>0.99936548178243423</v>
      </c>
      <c r="DL988" s="90">
        <f t="shared" si="310"/>
        <v>0</v>
      </c>
      <c r="DM988" s="91">
        <f t="shared" si="308"/>
        <v>0</v>
      </c>
      <c r="DN988" s="89">
        <f>SUM(DM$9:DM988)*RLR</f>
        <v>120</v>
      </c>
      <c r="DO988" s="90">
        <f>DN988-SUM(DP$9:DP988)</f>
        <v>7.6142186107887255E-2</v>
      </c>
      <c r="DP988" s="89">
        <f t="shared" si="309"/>
        <v>5.7538175900170071E-4</v>
      </c>
      <c r="DQ988" s="90">
        <f>SUM(DP$9:DP988)*RRF</f>
        <v>83.946700469724476</v>
      </c>
      <c r="DS988" s="2">
        <f t="shared" si="302"/>
        <v>1.5</v>
      </c>
      <c r="DT988" s="2">
        <f t="shared" si="303"/>
        <v>0.75</v>
      </c>
    </row>
    <row r="989" spans="90:124" x14ac:dyDescent="0.25">
      <c r="CL989" s="14">
        <f t="shared" si="304"/>
        <v>9.8000000000000007</v>
      </c>
      <c r="CM989" s="59">
        <f>IF('Baseline model'!$B$4="AY",0,IFERROR(P*INDEX('UWYr writing pattern'!$C$4:$C$18,MATCH('Baseline model'!$CL989,'UWYr writing pattern'!$A$4:$A$18,0)) / 25,CM988))</f>
        <v>0</v>
      </c>
      <c r="CN989" s="36">
        <f t="shared" si="305"/>
        <v>3.694076523236636E-5</v>
      </c>
      <c r="CP989" s="34">
        <f t="shared" si="306"/>
        <v>5.6254972435075674E-7</v>
      </c>
      <c r="CQ989" s="31">
        <f>SUM($CP$9:CP989)*RLR</f>
        <v>119.99995567108157</v>
      </c>
      <c r="CR989" s="32"/>
      <c r="CS989" s="36">
        <f>CQ989-SUM($CU$9:CU989)</f>
        <v>0.14992001479193107</v>
      </c>
      <c r="CU989" s="31">
        <f t="shared" si="307"/>
        <v>1.1328917360120272E-3</v>
      </c>
      <c r="CV989" s="36">
        <f>SUM($CU$9:CU989)*RRF</f>
        <v>83.895024959402733</v>
      </c>
      <c r="CW989" s="33"/>
      <c r="CX989" s="36">
        <f t="shared" si="292"/>
        <v>84.044944974194664</v>
      </c>
      <c r="CY989" s="33"/>
      <c r="CZ989" s="31">
        <f t="shared" si="293"/>
        <v>3.1030242795187742E-5</v>
      </c>
      <c r="DA989" s="31">
        <f t="shared" si="294"/>
        <v>0.10494401035435175</v>
      </c>
      <c r="DB989" s="31">
        <f t="shared" si="295"/>
        <v>0.10497504059714693</v>
      </c>
      <c r="DC989" s="31">
        <f t="shared" si="296"/>
        <v>-4.49449741946637E-2</v>
      </c>
      <c r="DD989" s="31"/>
      <c r="DE989" s="33">
        <f t="shared" si="297"/>
        <v>0.99875029713574681</v>
      </c>
      <c r="DF989" s="33">
        <f t="shared" si="298"/>
        <v>1.0005350592166031</v>
      </c>
      <c r="DG989" s="3"/>
      <c r="DH989" s="33">
        <f t="shared" si="299"/>
        <v>0.99999963059234642</v>
      </c>
      <c r="DI989" s="93">
        <f t="shared" si="300"/>
        <v>0.99935740763964442</v>
      </c>
      <c r="DJ989" s="3">
        <f t="shared" si="301"/>
        <v>0.99937024066906588</v>
      </c>
      <c r="DL989" s="90">
        <f t="shared" si="310"/>
        <v>0</v>
      </c>
      <c r="DM989" s="91">
        <f t="shared" si="308"/>
        <v>0</v>
      </c>
      <c r="DN989" s="89">
        <f>SUM(DM$9:DM989)*RLR</f>
        <v>120</v>
      </c>
      <c r="DO989" s="90">
        <f>DN989-SUM(DP$9:DP989)</f>
        <v>7.5571119712080304E-2</v>
      </c>
      <c r="DP989" s="89">
        <f t="shared" si="309"/>
        <v>5.710663958091544E-4</v>
      </c>
      <c r="DQ989" s="90">
        <f>SUM(DP$9:DP989)*RRF</f>
        <v>83.947100216201534</v>
      </c>
      <c r="DS989" s="2">
        <f t="shared" si="302"/>
        <v>1.5</v>
      </c>
      <c r="DT989" s="2">
        <f t="shared" si="303"/>
        <v>0.75</v>
      </c>
    </row>
    <row r="990" spans="90:124" x14ac:dyDescent="0.25">
      <c r="CL990" s="14">
        <f t="shared" si="304"/>
        <v>9.81</v>
      </c>
      <c r="CM990" s="59">
        <f>IF('Baseline model'!$B$4="AY",0,IFERROR(P*INDEX('UWYr writing pattern'!$C$4:$C$18,MATCH('Baseline model'!$CL990,'UWYr writing pattern'!$A$4:$A$18,0)) / 25,CM989))</f>
        <v>0</v>
      </c>
      <c r="CN990" s="36">
        <f t="shared" si="305"/>
        <v>3.6386653753880865E-5</v>
      </c>
      <c r="CP990" s="34">
        <f t="shared" si="306"/>
        <v>5.541114784854954E-7</v>
      </c>
      <c r="CQ990" s="31">
        <f>SUM($CP$9:CP990)*RLR</f>
        <v>119.99995633601534</v>
      </c>
      <c r="CR990" s="32"/>
      <c r="CS990" s="36">
        <f>CQ990-SUM($CU$9:CU990)</f>
        <v>0.14879627961477127</v>
      </c>
      <c r="CU990" s="31">
        <f t="shared" si="307"/>
        <v>1.1244001109394831E-3</v>
      </c>
      <c r="CV990" s="36">
        <f>SUM($CU$9:CU990)*RRF</f>
        <v>83.89581203948039</v>
      </c>
      <c r="CW990" s="33"/>
      <c r="CX990" s="36">
        <f t="shared" si="292"/>
        <v>84.044608319095161</v>
      </c>
      <c r="CY990" s="33"/>
      <c r="CZ990" s="31">
        <f t="shared" si="293"/>
        <v>3.0564789153259925E-5</v>
      </c>
      <c r="DA990" s="31">
        <f t="shared" si="294"/>
        <v>0.10415739573033989</v>
      </c>
      <c r="DB990" s="31">
        <f t="shared" si="295"/>
        <v>0.10418796051949314</v>
      </c>
      <c r="DC990" s="31">
        <f t="shared" si="296"/>
        <v>-4.4608319095161164E-2</v>
      </c>
      <c r="DD990" s="31"/>
      <c r="DE990" s="33">
        <f t="shared" si="297"/>
        <v>0.9987596671366713</v>
      </c>
      <c r="DF990" s="33">
        <f t="shared" si="298"/>
        <v>1.0005310514177996</v>
      </c>
      <c r="DG990" s="3"/>
      <c r="DH990" s="33">
        <f t="shared" si="299"/>
        <v>0.99999963613346121</v>
      </c>
      <c r="DI990" s="93">
        <f t="shared" si="300"/>
        <v>0.99936220905453466</v>
      </c>
      <c r="DJ990" s="3">
        <f t="shared" si="301"/>
        <v>0.99937496386404789</v>
      </c>
      <c r="DL990" s="90">
        <f t="shared" si="310"/>
        <v>0</v>
      </c>
      <c r="DM990" s="91">
        <f t="shared" si="308"/>
        <v>0</v>
      </c>
      <c r="DN990" s="89">
        <f>SUM(DM$9:DM990)*RLR</f>
        <v>120</v>
      </c>
      <c r="DO990" s="90">
        <f>DN990-SUM(DP$9:DP990)</f>
        <v>7.5004336314236753E-2</v>
      </c>
      <c r="DP990" s="89">
        <f t="shared" si="309"/>
        <v>5.6678339784060232E-4</v>
      </c>
      <c r="DQ990" s="90">
        <f>SUM(DP$9:DP990)*RRF</f>
        <v>83.947496964580026</v>
      </c>
      <c r="DS990" s="2">
        <f t="shared" si="302"/>
        <v>1.5</v>
      </c>
      <c r="DT990" s="2">
        <f t="shared" si="303"/>
        <v>0.75</v>
      </c>
    </row>
    <row r="991" spans="90:124" x14ac:dyDescent="0.25">
      <c r="CL991" s="14">
        <f t="shared" si="304"/>
        <v>9.82</v>
      </c>
      <c r="CM991" s="59">
        <f>IF('Baseline model'!$B$4="AY",0,IFERROR(P*INDEX('UWYr writing pattern'!$C$4:$C$18,MATCH('Baseline model'!$CL991,'UWYr writing pattern'!$A$4:$A$18,0)) / 25,CM990))</f>
        <v>0</v>
      </c>
      <c r="CN991" s="36">
        <f t="shared" si="305"/>
        <v>3.584085394757265E-5</v>
      </c>
      <c r="CP991" s="34">
        <f t="shared" si="306"/>
        <v>5.4579980630821302E-7</v>
      </c>
      <c r="CQ991" s="31">
        <f>SUM($CP$9:CP991)*RLR</f>
        <v>119.99995699097511</v>
      </c>
      <c r="CR991" s="32"/>
      <c r="CS991" s="36">
        <f>CQ991-SUM($CU$9:CU991)</f>
        <v>0.14768096247742335</v>
      </c>
      <c r="CU991" s="31">
        <f t="shared" si="307"/>
        <v>1.1159720971107845E-3</v>
      </c>
      <c r="CV991" s="36">
        <f>SUM($CU$9:CU991)*RRF</f>
        <v>83.896593219948372</v>
      </c>
      <c r="CW991" s="33"/>
      <c r="CX991" s="36">
        <f t="shared" si="292"/>
        <v>84.044274182425795</v>
      </c>
      <c r="CY991" s="33"/>
      <c r="CZ991" s="31">
        <f t="shared" si="293"/>
        <v>3.0106317315961023E-5</v>
      </c>
      <c r="DA991" s="31">
        <f t="shared" si="294"/>
        <v>0.10337667373419634</v>
      </c>
      <c r="DB991" s="31">
        <f t="shared" si="295"/>
        <v>0.10340678005151231</v>
      </c>
      <c r="DC991" s="31">
        <f t="shared" si="296"/>
        <v>-4.4274182425795061E-2</v>
      </c>
      <c r="DD991" s="31"/>
      <c r="DE991" s="33">
        <f t="shared" si="297"/>
        <v>0.99876896690414729</v>
      </c>
      <c r="DF991" s="33">
        <f t="shared" si="298"/>
        <v>1.0005270736003071</v>
      </c>
      <c r="DG991" s="3"/>
      <c r="DH991" s="33">
        <f t="shared" si="299"/>
        <v>0.99999964159145927</v>
      </c>
      <c r="DI991" s="93">
        <f t="shared" si="300"/>
        <v>0.99936697459351598</v>
      </c>
      <c r="DJ991" s="3">
        <f t="shared" si="301"/>
        <v>0.99937965163506759</v>
      </c>
      <c r="DL991" s="90">
        <f t="shared" si="310"/>
        <v>0</v>
      </c>
      <c r="DM991" s="91">
        <f t="shared" si="308"/>
        <v>0</v>
      </c>
      <c r="DN991" s="89">
        <f>SUM(DM$9:DM991)*RLR</f>
        <v>120</v>
      </c>
      <c r="DO991" s="90">
        <f>DN991-SUM(DP$9:DP991)</f>
        <v>7.4441803791884809E-2</v>
      </c>
      <c r="DP991" s="89">
        <f t="shared" si="309"/>
        <v>5.625325223567757E-4</v>
      </c>
      <c r="DQ991" s="90">
        <f>SUM(DP$9:DP991)*RRF</f>
        <v>83.947890737345674</v>
      </c>
      <c r="DS991" s="2">
        <f t="shared" si="302"/>
        <v>1.5</v>
      </c>
      <c r="DT991" s="2">
        <f t="shared" si="303"/>
        <v>0.75</v>
      </c>
    </row>
    <row r="992" spans="90:124" x14ac:dyDescent="0.25">
      <c r="CL992" s="14">
        <f t="shared" si="304"/>
        <v>9.83</v>
      </c>
      <c r="CM992" s="59">
        <f>IF('Baseline model'!$B$4="AY",0,IFERROR(P*INDEX('UWYr writing pattern'!$C$4:$C$18,MATCH('Baseline model'!$CL992,'UWYr writing pattern'!$A$4:$A$18,0)) / 25,CM991))</f>
        <v>0</v>
      </c>
      <c r="CN992" s="36">
        <f t="shared" si="305"/>
        <v>3.5303241138359061E-5</v>
      </c>
      <c r="CP992" s="34">
        <f t="shared" si="306"/>
        <v>5.3761280921358977E-7</v>
      </c>
      <c r="CQ992" s="31">
        <f>SUM($CP$9:CP992)*RLR</f>
        <v>119.99995763611048</v>
      </c>
      <c r="CR992" s="32"/>
      <c r="CS992" s="36">
        <f>CQ992-SUM($CU$9:CU992)</f>
        <v>0.1465740003942102</v>
      </c>
      <c r="CU992" s="31">
        <f t="shared" si="307"/>
        <v>1.1076072185806751E-3</v>
      </c>
      <c r="CV992" s="36">
        <f>SUM($CU$9:CU992)*RRF</f>
        <v>83.897368545001385</v>
      </c>
      <c r="CW992" s="33"/>
      <c r="CX992" s="36">
        <f t="shared" si="292"/>
        <v>84.043942545395595</v>
      </c>
      <c r="CY992" s="33"/>
      <c r="CZ992" s="31">
        <f t="shared" si="293"/>
        <v>2.9654722556221609E-5</v>
      </c>
      <c r="DA992" s="31">
        <f t="shared" si="294"/>
        <v>0.10260180027594713</v>
      </c>
      <c r="DB992" s="31">
        <f t="shared" si="295"/>
        <v>0.10263145499850336</v>
      </c>
      <c r="DC992" s="31">
        <f t="shared" si="296"/>
        <v>-4.3942545395594834E-2</v>
      </c>
      <c r="DD992" s="31"/>
      <c r="DE992" s="33">
        <f t="shared" si="297"/>
        <v>0.99877819696430215</v>
      </c>
      <c r="DF992" s="33">
        <f t="shared" si="298"/>
        <v>1.0005231255404237</v>
      </c>
      <c r="DG992" s="3"/>
      <c r="DH992" s="33">
        <f t="shared" si="299"/>
        <v>0.99999964696758736</v>
      </c>
      <c r="DI992" s="93">
        <f t="shared" si="300"/>
        <v>0.99937170452465141</v>
      </c>
      <c r="DJ992" s="3">
        <f t="shared" si="301"/>
        <v>0.99938430424780456</v>
      </c>
      <c r="DL992" s="90">
        <f t="shared" si="310"/>
        <v>0</v>
      </c>
      <c r="DM992" s="91">
        <f t="shared" si="308"/>
        <v>0</v>
      </c>
      <c r="DN992" s="89">
        <f>SUM(DM$9:DM992)*RLR</f>
        <v>120</v>
      </c>
      <c r="DO992" s="90">
        <f>DN992-SUM(DP$9:DP992)</f>
        <v>7.3883490263440876E-2</v>
      </c>
      <c r="DP992" s="89">
        <f t="shared" si="309"/>
        <v>5.5831352843913604E-4</v>
      </c>
      <c r="DQ992" s="90">
        <f>SUM(DP$9:DP992)*RRF</f>
        <v>83.948281556815587</v>
      </c>
      <c r="DS992" s="2">
        <f t="shared" si="302"/>
        <v>1.5</v>
      </c>
      <c r="DT992" s="2">
        <f t="shared" si="303"/>
        <v>0.75</v>
      </c>
    </row>
    <row r="993" spans="90:124" x14ac:dyDescent="0.25">
      <c r="CL993" s="14">
        <f t="shared" si="304"/>
        <v>9.84</v>
      </c>
      <c r="CM993" s="59">
        <f>IF('Baseline model'!$B$4="AY",0,IFERROR(P*INDEX('UWYr writing pattern'!$C$4:$C$18,MATCH('Baseline model'!$CL993,'UWYr writing pattern'!$A$4:$A$18,0)) / 25,CM992))</f>
        <v>0</v>
      </c>
      <c r="CN993" s="36">
        <f t="shared" si="305"/>
        <v>3.4773692521283673E-5</v>
      </c>
      <c r="CP993" s="34">
        <f t="shared" si="306"/>
        <v>5.2954861707538597E-7</v>
      </c>
      <c r="CQ993" s="31">
        <f>SUM($CP$9:CP993)*RLR</f>
        <v>119.99995827156881</v>
      </c>
      <c r="CR993" s="32"/>
      <c r="CS993" s="36">
        <f>CQ993-SUM($CU$9:CU993)</f>
        <v>0.14547533084959241</v>
      </c>
      <c r="CU993" s="31">
        <f t="shared" si="307"/>
        <v>1.0993050029565765E-3</v>
      </c>
      <c r="CV993" s="36">
        <f>SUM($CU$9:CU993)*RRF</f>
        <v>83.898138058503449</v>
      </c>
      <c r="CW993" s="33"/>
      <c r="CX993" s="36">
        <f t="shared" si="292"/>
        <v>84.043613389353041</v>
      </c>
      <c r="CY993" s="33"/>
      <c r="CZ993" s="31">
        <f t="shared" si="293"/>
        <v>2.9209901717878281E-5</v>
      </c>
      <c r="DA993" s="31">
        <f t="shared" si="294"/>
        <v>0.10183273159471468</v>
      </c>
      <c r="DB993" s="31">
        <f t="shared" si="295"/>
        <v>0.10186194149643256</v>
      </c>
      <c r="DC993" s="31">
        <f t="shared" si="296"/>
        <v>-4.3613389353041043E-2</v>
      </c>
      <c r="DD993" s="31"/>
      <c r="DE993" s="33">
        <f t="shared" si="297"/>
        <v>0.99878735783932682</v>
      </c>
      <c r="DF993" s="33">
        <f t="shared" si="298"/>
        <v>1.0005192070161075</v>
      </c>
      <c r="DG993" s="3"/>
      <c r="DH993" s="33">
        <f t="shared" si="299"/>
        <v>0.99999965226307341</v>
      </c>
      <c r="DI993" s="93">
        <f t="shared" si="300"/>
        <v>0.99937639911400056</v>
      </c>
      <c r="DJ993" s="3">
        <f t="shared" si="301"/>
        <v>0.99938892196594609</v>
      </c>
      <c r="DL993" s="90">
        <f t="shared" si="310"/>
        <v>0</v>
      </c>
      <c r="DM993" s="91">
        <f t="shared" si="308"/>
        <v>0</v>
      </c>
      <c r="DN993" s="89">
        <f>SUM(DM$9:DM993)*RLR</f>
        <v>120</v>
      </c>
      <c r="DO993" s="90">
        <f>DN993-SUM(DP$9:DP993)</f>
        <v>7.3329364086461624E-2</v>
      </c>
      <c r="DP993" s="89">
        <f t="shared" si="309"/>
        <v>5.5412617697580657E-4</v>
      </c>
      <c r="DQ993" s="90">
        <f>SUM(DP$9:DP993)*RRF</f>
        <v>83.948669445139473</v>
      </c>
      <c r="DS993" s="2">
        <f t="shared" si="302"/>
        <v>1.5</v>
      </c>
      <c r="DT993" s="2">
        <f t="shared" si="303"/>
        <v>0.75</v>
      </c>
    </row>
    <row r="994" spans="90:124" x14ac:dyDescent="0.25">
      <c r="CL994" s="14">
        <f t="shared" si="304"/>
        <v>9.85</v>
      </c>
      <c r="CM994" s="59">
        <f>IF('Baseline model'!$B$4="AY",0,IFERROR(P*INDEX('UWYr writing pattern'!$C$4:$C$18,MATCH('Baseline model'!$CL994,'UWYr writing pattern'!$A$4:$A$18,0)) / 25,CM993))</f>
        <v>0</v>
      </c>
      <c r="CN994" s="36">
        <f t="shared" si="305"/>
        <v>3.4252087133464415E-5</v>
      </c>
      <c r="CP994" s="34">
        <f t="shared" si="306"/>
        <v>5.216053878192551E-7</v>
      </c>
      <c r="CQ994" s="31">
        <f>SUM($CP$9:CP994)*RLR</f>
        <v>119.99995889749528</v>
      </c>
      <c r="CR994" s="32"/>
      <c r="CS994" s="36">
        <f>CQ994-SUM($CU$9:CU994)</f>
        <v>0.14438489179468661</v>
      </c>
      <c r="CU994" s="31">
        <f t="shared" si="307"/>
        <v>1.091064981371943E-3</v>
      </c>
      <c r="CV994" s="36">
        <f>SUM($CU$9:CU994)*RRF</f>
        <v>83.898901803990412</v>
      </c>
      <c r="CW994" s="33"/>
      <c r="CX994" s="36">
        <f t="shared" si="292"/>
        <v>84.043286695785099</v>
      </c>
      <c r="CY994" s="33"/>
      <c r="CZ994" s="31">
        <f t="shared" si="293"/>
        <v>2.8771753192110104E-5</v>
      </c>
      <c r="DA994" s="31">
        <f t="shared" si="294"/>
        <v>0.10106942425628063</v>
      </c>
      <c r="DB994" s="31">
        <f t="shared" si="295"/>
        <v>0.10109819600947274</v>
      </c>
      <c r="DC994" s="31">
        <f t="shared" si="296"/>
        <v>-4.3286695785099027E-2</v>
      </c>
      <c r="DD994" s="31"/>
      <c r="DE994" s="33">
        <f t="shared" si="297"/>
        <v>0.99879645004750495</v>
      </c>
      <c r="DF994" s="33">
        <f t="shared" si="298"/>
        <v>1.0005153178069655</v>
      </c>
      <c r="DG994" s="3"/>
      <c r="DH994" s="33">
        <f t="shared" si="299"/>
        <v>0.99999965747912734</v>
      </c>
      <c r="DI994" s="93">
        <f t="shared" si="300"/>
        <v>0.99938105862563553</v>
      </c>
      <c r="DJ994" s="3">
        <f t="shared" si="301"/>
        <v>0.9993935050512015</v>
      </c>
      <c r="DL994" s="90">
        <f t="shared" si="310"/>
        <v>0</v>
      </c>
      <c r="DM994" s="91">
        <f t="shared" si="308"/>
        <v>0</v>
      </c>
      <c r="DN994" s="89">
        <f>SUM(DM$9:DM994)*RLR</f>
        <v>120</v>
      </c>
      <c r="DO994" s="90">
        <f>DN994-SUM(DP$9:DP994)</f>
        <v>7.2779393855810781E-2</v>
      </c>
      <c r="DP994" s="89">
        <f t="shared" si="309"/>
        <v>5.4997023064846224E-4</v>
      </c>
      <c r="DQ994" s="90">
        <f>SUM(DP$9:DP994)*RRF</f>
        <v>83.949054424300925</v>
      </c>
      <c r="DS994" s="2">
        <f t="shared" si="302"/>
        <v>1.5</v>
      </c>
      <c r="DT994" s="2">
        <f t="shared" si="303"/>
        <v>0.75</v>
      </c>
    </row>
    <row r="995" spans="90:124" x14ac:dyDescent="0.25">
      <c r="CL995" s="14">
        <f t="shared" si="304"/>
        <v>9.86</v>
      </c>
      <c r="CM995" s="59">
        <f>IF('Baseline model'!$B$4="AY",0,IFERROR(P*INDEX('UWYr writing pattern'!$C$4:$C$18,MATCH('Baseline model'!$CL995,'UWYr writing pattern'!$A$4:$A$18,0)) / 25,CM994))</f>
        <v>0</v>
      </c>
      <c r="CN995" s="36">
        <f t="shared" si="305"/>
        <v>3.3738305826462449E-5</v>
      </c>
      <c r="CP995" s="34">
        <f t="shared" si="306"/>
        <v>5.1378130700196619E-7</v>
      </c>
      <c r="CQ995" s="31">
        <f>SUM($CP$9:CP995)*RLR</f>
        <v>119.99995951403284</v>
      </c>
      <c r="CR995" s="32"/>
      <c r="CS995" s="36">
        <f>CQ995-SUM($CU$9:CU995)</f>
        <v>0.14330262164378382</v>
      </c>
      <c r="CU995" s="31">
        <f t="shared" si="307"/>
        <v>1.0828866884601497E-3</v>
      </c>
      <c r="CV995" s="36">
        <f>SUM($CU$9:CU995)*RRF</f>
        <v>83.899659824672327</v>
      </c>
      <c r="CW995" s="33"/>
      <c r="CX995" s="36">
        <f t="shared" si="292"/>
        <v>84.04296244631611</v>
      </c>
      <c r="CY995" s="33"/>
      <c r="CZ995" s="31">
        <f t="shared" si="293"/>
        <v>2.8340176894228452E-5</v>
      </c>
      <c r="DA995" s="31">
        <f t="shared" si="294"/>
        <v>0.10031183515064868</v>
      </c>
      <c r="DB995" s="31">
        <f t="shared" si="295"/>
        <v>0.1003401753275429</v>
      </c>
      <c r="DC995" s="31">
        <f t="shared" si="296"/>
        <v>-4.2962446316110459E-2</v>
      </c>
      <c r="DD995" s="31"/>
      <c r="DE995" s="33">
        <f t="shared" si="297"/>
        <v>0.99880547410324194</v>
      </c>
      <c r="DF995" s="33">
        <f t="shared" si="298"/>
        <v>1.0005114576942393</v>
      </c>
      <c r="DG995" s="3"/>
      <c r="DH995" s="33">
        <f t="shared" si="299"/>
        <v>0.99999966261694029</v>
      </c>
      <c r="DI995" s="93">
        <f t="shared" si="300"/>
        <v>0.99938568332165489</v>
      </c>
      <c r="DJ995" s="3">
        <f t="shared" si="301"/>
        <v>0.99939805376331747</v>
      </c>
      <c r="DL995" s="90">
        <f t="shared" si="310"/>
        <v>0</v>
      </c>
      <c r="DM995" s="91">
        <f t="shared" si="308"/>
        <v>0</v>
      </c>
      <c r="DN995" s="89">
        <f>SUM(DM$9:DM995)*RLR</f>
        <v>120</v>
      </c>
      <c r="DO995" s="90">
        <f>DN995-SUM(DP$9:DP995)</f>
        <v>7.2233548401896996E-2</v>
      </c>
      <c r="DP995" s="89">
        <f t="shared" si="309"/>
        <v>5.4584545391858088E-4</v>
      </c>
      <c r="DQ995" s="90">
        <f>SUM(DP$9:DP995)*RRF</f>
        <v>83.949436516118666</v>
      </c>
      <c r="DS995" s="2">
        <f t="shared" si="302"/>
        <v>1.5</v>
      </c>
      <c r="DT995" s="2">
        <f t="shared" si="303"/>
        <v>0.75</v>
      </c>
    </row>
    <row r="996" spans="90:124" x14ac:dyDescent="0.25">
      <c r="CL996" s="14">
        <f t="shared" si="304"/>
        <v>9.8699999999999992</v>
      </c>
      <c r="CM996" s="59">
        <f>IF('Baseline model'!$B$4="AY",0,IFERROR(P*INDEX('UWYr writing pattern'!$C$4:$C$18,MATCH('Baseline model'!$CL996,'UWYr writing pattern'!$A$4:$A$18,0)) / 25,CM995))</f>
        <v>0</v>
      </c>
      <c r="CN996" s="36">
        <f t="shared" si="305"/>
        <v>3.323223123906551E-5</v>
      </c>
      <c r="CP996" s="34">
        <f t="shared" si="306"/>
        <v>5.0607458739693673E-7</v>
      </c>
      <c r="CQ996" s="31">
        <f>SUM($CP$9:CP996)*RLR</f>
        <v>119.99996012132235</v>
      </c>
      <c r="CR996" s="32"/>
      <c r="CS996" s="36">
        <f>CQ996-SUM($CU$9:CU996)</f>
        <v>0.14222845927096728</v>
      </c>
      <c r="CU996" s="31">
        <f t="shared" si="307"/>
        <v>1.0747696623283787E-3</v>
      </c>
      <c r="CV996" s="36">
        <f>SUM($CU$9:CU996)*RRF</f>
        <v>83.900412163435959</v>
      </c>
      <c r="CW996" s="33"/>
      <c r="CX996" s="36">
        <f t="shared" si="292"/>
        <v>84.042640622706926</v>
      </c>
      <c r="CY996" s="33"/>
      <c r="CZ996" s="31">
        <f t="shared" si="293"/>
        <v>2.7915074240815023E-5</v>
      </c>
      <c r="DA996" s="31">
        <f t="shared" si="294"/>
        <v>9.9559921489677086E-2</v>
      </c>
      <c r="DB996" s="31">
        <f t="shared" si="295"/>
        <v>9.9587836563917898E-2</v>
      </c>
      <c r="DC996" s="31">
        <f t="shared" si="296"/>
        <v>-4.2640622706926479E-2</v>
      </c>
      <c r="DD996" s="31"/>
      <c r="DE996" s="33">
        <f t="shared" si="297"/>
        <v>0.99881443051709473</v>
      </c>
      <c r="DF996" s="33">
        <f t="shared" si="298"/>
        <v>1.0005076264607968</v>
      </c>
      <c r="DG996" s="3"/>
      <c r="DH996" s="33">
        <f t="shared" si="299"/>
        <v>0.99999966767768622</v>
      </c>
      <c r="DI996" s="93">
        <f t="shared" si="300"/>
        <v>0.99939027346219922</v>
      </c>
      <c r="DJ996" s="3">
        <f t="shared" si="301"/>
        <v>0.99940256836009256</v>
      </c>
      <c r="DL996" s="90">
        <f t="shared" si="310"/>
        <v>0</v>
      </c>
      <c r="DM996" s="91">
        <f t="shared" si="308"/>
        <v>0</v>
      </c>
      <c r="DN996" s="89">
        <f>SUM(DM$9:DM996)*RLR</f>
        <v>120</v>
      </c>
      <c r="DO996" s="90">
        <f>DN996-SUM(DP$9:DP996)</f>
        <v>7.1691796788883266E-2</v>
      </c>
      <c r="DP996" s="89">
        <f t="shared" si="309"/>
        <v>5.4175161301422753E-4</v>
      </c>
      <c r="DQ996" s="90">
        <f>SUM(DP$9:DP996)*RRF</f>
        <v>83.949815742247779</v>
      </c>
      <c r="DS996" s="2">
        <f t="shared" si="302"/>
        <v>1.5</v>
      </c>
      <c r="DT996" s="2">
        <f t="shared" si="303"/>
        <v>0.75</v>
      </c>
    </row>
    <row r="997" spans="90:124" x14ac:dyDescent="0.25">
      <c r="CL997" s="14">
        <f t="shared" si="304"/>
        <v>9.8800000000000008</v>
      </c>
      <c r="CM997" s="59">
        <f>IF('Baseline model'!$B$4="AY",0,IFERROR(P*INDEX('UWYr writing pattern'!$C$4:$C$18,MATCH('Baseline model'!$CL997,'UWYr writing pattern'!$A$4:$A$18,0)) / 25,CM996))</f>
        <v>0</v>
      </c>
      <c r="CN997" s="36">
        <f t="shared" si="305"/>
        <v>3.2733747770479529E-5</v>
      </c>
      <c r="CP997" s="34">
        <f t="shared" si="306"/>
        <v>4.9848346858598272E-7</v>
      </c>
      <c r="CQ997" s="31">
        <f>SUM($CP$9:CP997)*RLR</f>
        <v>119.99996071950251</v>
      </c>
      <c r="CR997" s="32"/>
      <c r="CS997" s="36">
        <f>CQ997-SUM($CU$9:CU997)</f>
        <v>0.14116234400660232</v>
      </c>
      <c r="CU997" s="31">
        <f t="shared" si="307"/>
        <v>1.0667134445322547E-3</v>
      </c>
      <c r="CV997" s="36">
        <f>SUM($CU$9:CU997)*RRF</f>
        <v>83.901158862847126</v>
      </c>
      <c r="CW997" s="33"/>
      <c r="CX997" s="36">
        <f t="shared" si="292"/>
        <v>84.042321206853728</v>
      </c>
      <c r="CY997" s="33"/>
      <c r="CZ997" s="31">
        <f t="shared" si="293"/>
        <v>2.7496348127202801E-5</v>
      </c>
      <c r="DA997" s="31">
        <f t="shared" si="294"/>
        <v>9.8813640804621627E-2</v>
      </c>
      <c r="DB997" s="31">
        <f t="shared" si="295"/>
        <v>9.8841137152748837E-2</v>
      </c>
      <c r="DC997" s="31">
        <f t="shared" si="296"/>
        <v>-4.2321206853728199E-2</v>
      </c>
      <c r="DD997" s="31"/>
      <c r="DE997" s="33">
        <f t="shared" si="297"/>
        <v>0.99882331979579908</v>
      </c>
      <c r="DF997" s="33">
        <f t="shared" si="298"/>
        <v>1.0005038238911159</v>
      </c>
      <c r="DG997" s="3"/>
      <c r="DH997" s="33">
        <f t="shared" si="299"/>
        <v>0.99999967266252088</v>
      </c>
      <c r="DI997" s="93">
        <f t="shared" si="300"/>
        <v>0.99939482930546497</v>
      </c>
      <c r="DJ997" s="3">
        <f t="shared" si="301"/>
        <v>0.99940704909739186</v>
      </c>
      <c r="DL997" s="90">
        <f t="shared" si="310"/>
        <v>0</v>
      </c>
      <c r="DM997" s="91">
        <f t="shared" si="308"/>
        <v>0</v>
      </c>
      <c r="DN997" s="89">
        <f>SUM(DM$9:DM997)*RLR</f>
        <v>120</v>
      </c>
      <c r="DO997" s="90">
        <f>DN997-SUM(DP$9:DP997)</f>
        <v>7.1154108312967423E-2</v>
      </c>
      <c r="DP997" s="89">
        <f t="shared" si="309"/>
        <v>5.376884759166245E-4</v>
      </c>
      <c r="DQ997" s="90">
        <f>SUM(DP$9:DP997)*RRF</f>
        <v>83.950192124180916</v>
      </c>
      <c r="DS997" s="2">
        <f t="shared" si="302"/>
        <v>1.5</v>
      </c>
      <c r="DT997" s="2">
        <f t="shared" si="303"/>
        <v>0.75</v>
      </c>
    </row>
    <row r="998" spans="90:124" x14ac:dyDescent="0.25">
      <c r="CL998" s="14">
        <f t="shared" si="304"/>
        <v>9.89</v>
      </c>
      <c r="CM998" s="59">
        <f>IF('Baseline model'!$B$4="AY",0,IFERROR(P*INDEX('UWYr writing pattern'!$C$4:$C$18,MATCH('Baseline model'!$CL998,'UWYr writing pattern'!$A$4:$A$18,0)) / 25,CM997))</f>
        <v>0</v>
      </c>
      <c r="CN998" s="36">
        <f t="shared" si="305"/>
        <v>3.2242741553922333E-5</v>
      </c>
      <c r="CP998" s="34">
        <f t="shared" si="306"/>
        <v>4.9100621655719292E-7</v>
      </c>
      <c r="CQ998" s="31">
        <f>SUM($CP$9:CP998)*RLR</f>
        <v>119.99996130870997</v>
      </c>
      <c r="CR998" s="32"/>
      <c r="CS998" s="36">
        <f>CQ998-SUM($CU$9:CU998)</f>
        <v>0.1401042156340111</v>
      </c>
      <c r="CU998" s="31">
        <f t="shared" si="307"/>
        <v>1.0587175800495176E-3</v>
      </c>
      <c r="CV998" s="36">
        <f>SUM($CU$9:CU998)*RRF</f>
        <v>83.901899965153163</v>
      </c>
      <c r="CW998" s="33"/>
      <c r="CX998" s="36">
        <f t="shared" si="292"/>
        <v>84.042004180787174</v>
      </c>
      <c r="CY998" s="33"/>
      <c r="CZ998" s="31">
        <f t="shared" si="293"/>
        <v>2.7083902905294759E-5</v>
      </c>
      <c r="DA998" s="31">
        <f t="shared" si="294"/>
        <v>9.807295094380776E-2</v>
      </c>
      <c r="DB998" s="31">
        <f t="shared" si="295"/>
        <v>9.810003484671305E-2</v>
      </c>
      <c r="DC998" s="31">
        <f t="shared" si="296"/>
        <v>-4.200418078717405E-2</v>
      </c>
      <c r="DD998" s="31"/>
      <c r="DE998" s="33">
        <f t="shared" si="297"/>
        <v>0.99883214244229956</v>
      </c>
      <c r="DF998" s="33">
        <f t="shared" si="298"/>
        <v>1.0005000497712759</v>
      </c>
      <c r="DG998" s="3"/>
      <c r="DH998" s="33">
        <f t="shared" si="299"/>
        <v>0.99999967757258312</v>
      </c>
      <c r="DI998" s="93">
        <f t="shared" si="300"/>
        <v>0.9993993511077196</v>
      </c>
      <c r="DJ998" s="3">
        <f t="shared" si="301"/>
        <v>0.99941149622916148</v>
      </c>
      <c r="DL998" s="90">
        <f t="shared" si="310"/>
        <v>0</v>
      </c>
      <c r="DM998" s="91">
        <f t="shared" si="308"/>
        <v>0</v>
      </c>
      <c r="DN998" s="89">
        <f>SUM(DM$9:DM998)*RLR</f>
        <v>120</v>
      </c>
      <c r="DO998" s="90">
        <f>DN998-SUM(DP$9:DP998)</f>
        <v>7.062045250061999E-2</v>
      </c>
      <c r="DP998" s="89">
        <f t="shared" si="309"/>
        <v>5.3365581234725572E-4</v>
      </c>
      <c r="DQ998" s="90">
        <f>SUM(DP$9:DP998)*RRF</f>
        <v>83.950565683249565</v>
      </c>
      <c r="DS998" s="2">
        <f t="shared" si="302"/>
        <v>1.5</v>
      </c>
      <c r="DT998" s="2">
        <f t="shared" si="303"/>
        <v>0.75</v>
      </c>
    </row>
    <row r="999" spans="90:124" x14ac:dyDescent="0.25">
      <c r="CL999" s="14">
        <f t="shared" si="304"/>
        <v>9.9</v>
      </c>
      <c r="CM999" s="59">
        <f>IF('Baseline model'!$B$4="AY",0,IFERROR(P*INDEX('UWYr writing pattern'!$C$4:$C$18,MATCH('Baseline model'!$CL999,'UWYr writing pattern'!$A$4:$A$18,0)) / 25,CM998))</f>
        <v>0</v>
      </c>
      <c r="CN999" s="36">
        <f t="shared" si="305"/>
        <v>3.1759100430613497E-5</v>
      </c>
      <c r="CP999" s="34">
        <f t="shared" si="306"/>
        <v>4.8364112330883499E-7</v>
      </c>
      <c r="CQ999" s="31">
        <f>SUM($CP$9:CP999)*RLR</f>
        <v>119.99996188907932</v>
      </c>
      <c r="CR999" s="32"/>
      <c r="CS999" s="36">
        <f>CQ999-SUM($CU$9:CU999)</f>
        <v>0.13905401438610454</v>
      </c>
      <c r="CU999" s="31">
        <f t="shared" si="307"/>
        <v>1.0507816172550832E-3</v>
      </c>
      <c r="CV999" s="36">
        <f>SUM($CU$9:CU999)*RRF</f>
        <v>83.902635512285244</v>
      </c>
      <c r="CW999" s="33"/>
      <c r="CX999" s="36">
        <f t="shared" si="292"/>
        <v>84.041689526671348</v>
      </c>
      <c r="CY999" s="33"/>
      <c r="CZ999" s="31">
        <f t="shared" si="293"/>
        <v>2.6677644361715334E-5</v>
      </c>
      <c r="DA999" s="31">
        <f t="shared" si="294"/>
        <v>9.7337810070273173E-2</v>
      </c>
      <c r="DB999" s="31">
        <f t="shared" si="295"/>
        <v>9.7364487714634892E-2</v>
      </c>
      <c r="DC999" s="31">
        <f t="shared" si="296"/>
        <v>-4.1689526671348176E-2</v>
      </c>
      <c r="DD999" s="31"/>
      <c r="DE999" s="33">
        <f t="shared" si="297"/>
        <v>0.99884089895577666</v>
      </c>
      <c r="DF999" s="33">
        <f t="shared" si="298"/>
        <v>1.0004963038889447</v>
      </c>
      <c r="DG999" s="3"/>
      <c r="DH999" s="33">
        <f t="shared" si="299"/>
        <v>0.99999968240899428</v>
      </c>
      <c r="DI999" s="93">
        <f t="shared" si="300"/>
        <v>0.99940383912331565</v>
      </c>
      <c r="DJ999" s="3">
        <f t="shared" si="301"/>
        <v>0.99941591000744268</v>
      </c>
      <c r="DL999" s="90">
        <f t="shared" si="310"/>
        <v>0</v>
      </c>
      <c r="DM999" s="91">
        <f t="shared" si="308"/>
        <v>0</v>
      </c>
      <c r="DN999" s="89">
        <f>SUM(DM$9:DM999)*RLR</f>
        <v>120</v>
      </c>
      <c r="DO999" s="90">
        <f>DN999-SUM(DP$9:DP999)</f>
        <v>7.0090799106864665E-2</v>
      </c>
      <c r="DP999" s="89">
        <f t="shared" si="309"/>
        <v>5.2965339375464992E-4</v>
      </c>
      <c r="DQ999" s="90">
        <f>SUM(DP$9:DP999)*RRF</f>
        <v>83.950936440625185</v>
      </c>
      <c r="DS999" s="2">
        <f t="shared" si="302"/>
        <v>1.5</v>
      </c>
      <c r="DT999" s="2">
        <f t="shared" si="303"/>
        <v>0.75</v>
      </c>
    </row>
    <row r="1000" spans="90:124" x14ac:dyDescent="0.25">
      <c r="CL1000" s="14">
        <f t="shared" si="304"/>
        <v>9.91</v>
      </c>
      <c r="CM1000" s="59">
        <f>IF('Baseline model'!$B$4="AY",0,IFERROR(P*INDEX('UWYr writing pattern'!$C$4:$C$18,MATCH('Baseline model'!$CL1000,'UWYr writing pattern'!$A$4:$A$18,0)) / 25,CM999))</f>
        <v>0</v>
      </c>
      <c r="CN1000" s="36">
        <f t="shared" si="305"/>
        <v>3.1282713924154294E-5</v>
      </c>
      <c r="CP1000" s="34">
        <f t="shared" si="306"/>
        <v>4.7638650645920247E-7</v>
      </c>
      <c r="CQ1000" s="31">
        <f>SUM($CP$9:CP1000)*RLR</f>
        <v>119.99996246074312</v>
      </c>
      <c r="CR1000" s="32"/>
      <c r="CS1000" s="36">
        <f>CQ1000-SUM($CU$9:CU1000)</f>
        <v>0.13801168094201444</v>
      </c>
      <c r="CU1000" s="31">
        <f t="shared" si="307"/>
        <v>1.0429051078957841E-3</v>
      </c>
      <c r="CV1000" s="36">
        <f>SUM($CU$9:CU1000)*RRF</f>
        <v>83.903365545860765</v>
      </c>
      <c r="CW1000" s="33"/>
      <c r="CX1000" s="36">
        <f t="shared" si="292"/>
        <v>84.04137722680278</v>
      </c>
      <c r="CY1000" s="33"/>
      <c r="CZ1000" s="31">
        <f t="shared" si="293"/>
        <v>2.6277479696289604E-5</v>
      </c>
      <c r="DA1000" s="31">
        <f t="shared" si="294"/>
        <v>9.66081766594101E-2</v>
      </c>
      <c r="DB1000" s="31">
        <f t="shared" si="295"/>
        <v>9.6634454139106388E-2</v>
      </c>
      <c r="DC1000" s="31">
        <f t="shared" si="296"/>
        <v>-4.1377226802779887E-2</v>
      </c>
      <c r="DD1000" s="31"/>
      <c r="DE1000" s="33">
        <f t="shared" si="297"/>
        <v>0.99884958983167582</v>
      </c>
      <c r="DF1000" s="33">
        <f t="shared" si="298"/>
        <v>1.0004925860333664</v>
      </c>
      <c r="DG1000" s="3"/>
      <c r="DH1000" s="33">
        <f t="shared" si="299"/>
        <v>0.99999968717285936</v>
      </c>
      <c r="DI1000" s="93">
        <f t="shared" si="300"/>
        <v>0.99940829360470518</v>
      </c>
      <c r="DJ1000" s="3">
        <f t="shared" si="301"/>
        <v>0.99942029068238691</v>
      </c>
      <c r="DL1000" s="90">
        <f t="shared" si="310"/>
        <v>0</v>
      </c>
      <c r="DM1000" s="91">
        <f t="shared" si="308"/>
        <v>0</v>
      </c>
      <c r="DN1000" s="89">
        <f>SUM(DM$9:DM1000)*RLR</f>
        <v>120</v>
      </c>
      <c r="DO1000" s="90">
        <f>DN1000-SUM(DP$9:DP1000)</f>
        <v>6.956511811355881E-2</v>
      </c>
      <c r="DP1000" s="89">
        <f t="shared" si="309"/>
        <v>5.2568099330148495E-4</v>
      </c>
      <c r="DQ1000" s="90">
        <f>SUM(DP$9:DP1000)*RRF</f>
        <v>83.9513044173205</v>
      </c>
      <c r="DS1000" s="2">
        <f t="shared" si="302"/>
        <v>1.5</v>
      </c>
      <c r="DT1000" s="2">
        <f t="shared" si="303"/>
        <v>0.75</v>
      </c>
    </row>
    <row r="1001" spans="90:124" x14ac:dyDescent="0.25">
      <c r="CL1001" s="14">
        <f t="shared" si="304"/>
        <v>9.92</v>
      </c>
      <c r="CM1001" s="59">
        <f>IF('Baseline model'!$B$4="AY",0,IFERROR(P*INDEX('UWYr writing pattern'!$C$4:$C$18,MATCH('Baseline model'!$CL1001,'UWYr writing pattern'!$A$4:$A$18,0)) / 25,CM1000))</f>
        <v>0</v>
      </c>
      <c r="CN1001" s="36">
        <f t="shared" si="305"/>
        <v>3.0813473215291982E-5</v>
      </c>
      <c r="CP1001" s="34">
        <f t="shared" si="306"/>
        <v>4.6924070886231444E-7</v>
      </c>
      <c r="CQ1001" s="31">
        <f>SUM($CP$9:CP1001)*RLR</f>
        <v>119.99996302383197</v>
      </c>
      <c r="CR1001" s="32"/>
      <c r="CS1001" s="36">
        <f>CQ1001-SUM($CU$9:CU1001)</f>
        <v>0.13697715642379649</v>
      </c>
      <c r="CU1001" s="31">
        <f t="shared" si="307"/>
        <v>1.0350876070651083E-3</v>
      </c>
      <c r="CV1001" s="36">
        <f>SUM($CU$9:CU1001)*RRF</f>
        <v>83.904090107185709</v>
      </c>
      <c r="CW1001" s="33"/>
      <c r="CX1001" s="36">
        <f t="shared" si="292"/>
        <v>84.041067263609506</v>
      </c>
      <c r="CY1001" s="33"/>
      <c r="CZ1001" s="31">
        <f t="shared" si="293"/>
        <v>2.5883317500845262E-5</v>
      </c>
      <c r="DA1001" s="31">
        <f t="shared" si="294"/>
        <v>9.5884009496657541E-2</v>
      </c>
      <c r="DB1001" s="31">
        <f t="shared" si="295"/>
        <v>9.590989281415839E-2</v>
      </c>
      <c r="DC1001" s="31">
        <f t="shared" si="296"/>
        <v>-4.1067263609505744E-2</v>
      </c>
      <c r="DD1001" s="31"/>
      <c r="DE1001" s="33">
        <f t="shared" si="297"/>
        <v>0.9988582155617346</v>
      </c>
      <c r="DF1001" s="33">
        <f t="shared" si="298"/>
        <v>1.0004888959953513</v>
      </c>
      <c r="DG1001" s="3"/>
      <c r="DH1001" s="33">
        <f t="shared" si="299"/>
        <v>0.99999969186526638</v>
      </c>
      <c r="DI1001" s="93">
        <f t="shared" si="300"/>
        <v>0.99941271480245397</v>
      </c>
      <c r="DJ1001" s="3">
        <f t="shared" si="301"/>
        <v>0.99942463850226915</v>
      </c>
      <c r="DL1001" s="90">
        <f t="shared" si="310"/>
        <v>0</v>
      </c>
      <c r="DM1001" s="91">
        <f t="shared" si="308"/>
        <v>0</v>
      </c>
      <c r="DN1001" s="89">
        <f>SUM(DM$9:DM1001)*RLR</f>
        <v>120</v>
      </c>
      <c r="DO1001" s="90">
        <f>DN1001-SUM(DP$9:DP1001)</f>
        <v>6.9043379727702359E-2</v>
      </c>
      <c r="DP1001" s="89">
        <f t="shared" si="309"/>
        <v>5.2173838585169109E-4</v>
      </c>
      <c r="DQ1001" s="90">
        <f>SUM(DP$9:DP1001)*RRF</f>
        <v>83.951669634190608</v>
      </c>
      <c r="DS1001" s="2">
        <f t="shared" si="302"/>
        <v>1.5</v>
      </c>
      <c r="DT1001" s="2">
        <f t="shared" si="303"/>
        <v>0.75</v>
      </c>
    </row>
    <row r="1002" spans="90:124" x14ac:dyDescent="0.25">
      <c r="CL1002" s="14">
        <f t="shared" si="304"/>
        <v>9.93</v>
      </c>
      <c r="CM1002" s="59">
        <f>IF('Baseline model'!$B$4="AY",0,IFERROR(P*INDEX('UWYr writing pattern'!$C$4:$C$18,MATCH('Baseline model'!$CL1002,'UWYr writing pattern'!$A$4:$A$18,0)) / 25,CM1001))</f>
        <v>0</v>
      </c>
      <c r="CN1002" s="36">
        <f t="shared" si="305"/>
        <v>3.0351271117062602E-5</v>
      </c>
      <c r="CP1002" s="34">
        <f t="shared" si="306"/>
        <v>4.6220209822937973E-7</v>
      </c>
      <c r="CQ1002" s="31">
        <f>SUM($CP$9:CP1002)*RLR</f>
        <v>119.99996357847448</v>
      </c>
      <c r="CR1002" s="32"/>
      <c r="CS1002" s="36">
        <f>CQ1002-SUM($CU$9:CU1002)</f>
        <v>0.1359503823931334</v>
      </c>
      <c r="CU1002" s="31">
        <f t="shared" si="307"/>
        <v>1.0273286731784736E-3</v>
      </c>
      <c r="CV1002" s="36">
        <f>SUM($CU$9:CU1002)*RRF</f>
        <v>83.904809237256941</v>
      </c>
      <c r="CW1002" s="33"/>
      <c r="CX1002" s="36">
        <f t="shared" si="292"/>
        <v>84.040759619650075</v>
      </c>
      <c r="CY1002" s="33"/>
      <c r="CZ1002" s="31">
        <f t="shared" si="293"/>
        <v>2.5495067738332585E-5</v>
      </c>
      <c r="DA1002" s="31">
        <f t="shared" si="294"/>
        <v>9.5165267675193371E-2</v>
      </c>
      <c r="DB1002" s="31">
        <f t="shared" si="295"/>
        <v>9.51907627429317E-2</v>
      </c>
      <c r="DC1002" s="31">
        <f t="shared" si="296"/>
        <v>-4.0759619650074796E-2</v>
      </c>
      <c r="DD1002" s="31"/>
      <c r="DE1002" s="33">
        <f t="shared" si="297"/>
        <v>0.99886677663401124</v>
      </c>
      <c r="DF1002" s="33">
        <f t="shared" si="298"/>
        <v>1.0004852335672627</v>
      </c>
      <c r="DG1002" s="3"/>
      <c r="DH1002" s="33">
        <f t="shared" si="299"/>
        <v>0.99999969648728737</v>
      </c>
      <c r="DI1002" s="93">
        <f t="shared" si="300"/>
        <v>0.99941710296525565</v>
      </c>
      <c r="DJ1002" s="3">
        <f t="shared" si="301"/>
        <v>0.99942895371350204</v>
      </c>
      <c r="DL1002" s="90">
        <f t="shared" si="310"/>
        <v>0</v>
      </c>
      <c r="DM1002" s="91">
        <f t="shared" si="308"/>
        <v>0</v>
      </c>
      <c r="DN1002" s="89">
        <f>SUM(DM$9:DM1002)*RLR</f>
        <v>120</v>
      </c>
      <c r="DO1002" s="90">
        <f>DN1002-SUM(DP$9:DP1002)</f>
        <v>6.8525554379746723E-2</v>
      </c>
      <c r="DP1002" s="89">
        <f t="shared" si="309"/>
        <v>5.1782534795776771E-4</v>
      </c>
      <c r="DQ1002" s="90">
        <f>SUM(DP$9:DP1002)*RRF</f>
        <v>83.952032111934173</v>
      </c>
      <c r="DS1002" s="2">
        <f t="shared" si="302"/>
        <v>1.5</v>
      </c>
      <c r="DT1002" s="2">
        <f t="shared" si="303"/>
        <v>0.75</v>
      </c>
    </row>
    <row r="1003" spans="90:124" x14ac:dyDescent="0.25">
      <c r="CL1003" s="14">
        <f t="shared" si="304"/>
        <v>9.94</v>
      </c>
      <c r="CM1003" s="59">
        <f>IF('Baseline model'!$B$4="AY",0,IFERROR(P*INDEX('UWYr writing pattern'!$C$4:$C$18,MATCH('Baseline model'!$CL1003,'UWYr writing pattern'!$A$4:$A$18,0)) / 25,CM1002))</f>
        <v>0</v>
      </c>
      <c r="CN1003" s="36">
        <f t="shared" si="305"/>
        <v>2.9896002050306664E-5</v>
      </c>
      <c r="CP1003" s="34">
        <f t="shared" si="306"/>
        <v>4.5526906675593903E-7</v>
      </c>
      <c r="CQ1003" s="31">
        <f>SUM($CP$9:CP1003)*RLR</f>
        <v>119.99996412479734</v>
      </c>
      <c r="CR1003" s="32"/>
      <c r="CS1003" s="36">
        <f>CQ1003-SUM($CU$9:CU1003)</f>
        <v>0.13493130084805216</v>
      </c>
      <c r="CU1003" s="31">
        <f t="shared" si="307"/>
        <v>1.0196278679485006E-3</v>
      </c>
      <c r="CV1003" s="36">
        <f>SUM($CU$9:CU1003)*RRF</f>
        <v>83.905522976764502</v>
      </c>
      <c r="CW1003" s="33"/>
      <c r="CX1003" s="36">
        <f t="shared" si="292"/>
        <v>84.040454277612554</v>
      </c>
      <c r="CY1003" s="33"/>
      <c r="CZ1003" s="31">
        <f t="shared" si="293"/>
        <v>2.5112641722257594E-5</v>
      </c>
      <c r="DA1003" s="31">
        <f t="shared" si="294"/>
        <v>9.4451910593636501E-2</v>
      </c>
      <c r="DB1003" s="31">
        <f t="shared" si="295"/>
        <v>9.4477023235358754E-2</v>
      </c>
      <c r="DC1003" s="31">
        <f t="shared" si="296"/>
        <v>-4.0454277612553824E-2</v>
      </c>
      <c r="DD1003" s="31"/>
      <c r="DE1003" s="33">
        <f t="shared" si="297"/>
        <v>0.99887527353291072</v>
      </c>
      <c r="DF1003" s="33">
        <f t="shared" si="298"/>
        <v>1.0004815985430067</v>
      </c>
      <c r="DG1003" s="3"/>
      <c r="DH1003" s="33">
        <f t="shared" si="299"/>
        <v>0.99999970103997782</v>
      </c>
      <c r="DI1003" s="93">
        <f t="shared" si="300"/>
        <v>0.99942145833994533</v>
      </c>
      <c r="DJ1003" s="3">
        <f t="shared" si="301"/>
        <v>0.99943323656065075</v>
      </c>
      <c r="DL1003" s="90">
        <f t="shared" si="310"/>
        <v>0</v>
      </c>
      <c r="DM1003" s="91">
        <f t="shared" si="308"/>
        <v>0</v>
      </c>
      <c r="DN1003" s="89">
        <f>SUM(DM$9:DM1003)*RLR</f>
        <v>120</v>
      </c>
      <c r="DO1003" s="90">
        <f>DN1003-SUM(DP$9:DP1003)</f>
        <v>6.8011612721903703E-2</v>
      </c>
      <c r="DP1003" s="89">
        <f t="shared" si="309"/>
        <v>5.1394165784810039E-4</v>
      </c>
      <c r="DQ1003" s="90">
        <f>SUM(DP$9:DP1003)*RRF</f>
        <v>83.952391871094662</v>
      </c>
      <c r="DS1003" s="2">
        <f t="shared" si="302"/>
        <v>1.5</v>
      </c>
      <c r="DT1003" s="2">
        <f t="shared" si="303"/>
        <v>0.75</v>
      </c>
    </row>
    <row r="1004" spans="90:124" x14ac:dyDescent="0.25">
      <c r="CL1004" s="14">
        <f t="shared" si="304"/>
        <v>9.9499999999999993</v>
      </c>
      <c r="CM1004" s="59">
        <f>IF('Baseline model'!$B$4="AY",0,IFERROR(P*INDEX('UWYr writing pattern'!$C$4:$C$18,MATCH('Baseline model'!$CL1004,'UWYr writing pattern'!$A$4:$A$18,0)) / 25,CM1003))</f>
        <v>0</v>
      </c>
      <c r="CN1004" s="36">
        <f t="shared" si="305"/>
        <v>2.9447562019552063E-5</v>
      </c>
      <c r="CP1004" s="34">
        <f t="shared" si="306"/>
        <v>4.4844003075460001E-7</v>
      </c>
      <c r="CQ1004" s="31">
        <f>SUM($CP$9:CP1004)*RLR</f>
        <v>119.99996466292539</v>
      </c>
      <c r="CR1004" s="32"/>
      <c r="CS1004" s="36">
        <f>CQ1004-SUM($CU$9:CU1004)</f>
        <v>0.13391985421974084</v>
      </c>
      <c r="CU1004" s="31">
        <f t="shared" si="307"/>
        <v>1.0119847563603913E-3</v>
      </c>
      <c r="CV1004" s="36">
        <f>SUM($CU$9:CU1004)*RRF</f>
        <v>83.906231366093948</v>
      </c>
      <c r="CW1004" s="33"/>
      <c r="CX1004" s="36">
        <f t="shared" si="292"/>
        <v>84.040151220313689</v>
      </c>
      <c r="CY1004" s="33"/>
      <c r="CZ1004" s="31">
        <f t="shared" si="293"/>
        <v>2.4735952096423731E-5</v>
      </c>
      <c r="DA1004" s="31">
        <f t="shared" si="294"/>
        <v>9.3743897953818586E-2</v>
      </c>
      <c r="DB1004" s="31">
        <f t="shared" si="295"/>
        <v>9.3768633905915014E-2</v>
      </c>
      <c r="DC1004" s="31">
        <f t="shared" si="296"/>
        <v>-4.0151220313688896E-2</v>
      </c>
      <c r="DD1004" s="31"/>
      <c r="DE1004" s="33">
        <f t="shared" si="297"/>
        <v>0.99888370673921367</v>
      </c>
      <c r="DF1004" s="33">
        <f t="shared" si="298"/>
        <v>1.0004779907180201</v>
      </c>
      <c r="DG1004" s="3"/>
      <c r="DH1004" s="33">
        <f t="shared" si="299"/>
        <v>0.99999970552437822</v>
      </c>
      <c r="DI1004" s="93">
        <f t="shared" si="300"/>
        <v>0.99942578117151404</v>
      </c>
      <c r="DJ1004" s="3">
        <f t="shared" si="301"/>
        <v>0.99943748728644588</v>
      </c>
      <c r="DL1004" s="90">
        <f t="shared" si="310"/>
        <v>0</v>
      </c>
      <c r="DM1004" s="91">
        <f t="shared" si="308"/>
        <v>0</v>
      </c>
      <c r="DN1004" s="89">
        <f>SUM(DM$9:DM1004)*RLR</f>
        <v>120</v>
      </c>
      <c r="DO1004" s="90">
        <f>DN1004-SUM(DP$9:DP1004)</f>
        <v>6.7501525626482817E-2</v>
      </c>
      <c r="DP1004" s="89">
        <f t="shared" si="309"/>
        <v>5.1008709541427782E-4</v>
      </c>
      <c r="DQ1004" s="90">
        <f>SUM(DP$9:DP1004)*RRF</f>
        <v>83.952748932061454</v>
      </c>
      <c r="DS1004" s="2">
        <f t="shared" si="302"/>
        <v>1.5</v>
      </c>
      <c r="DT1004" s="2">
        <f t="shared" si="303"/>
        <v>0.75</v>
      </c>
    </row>
    <row r="1005" spans="90:124" x14ac:dyDescent="0.25">
      <c r="CL1005" s="14">
        <f t="shared" si="304"/>
        <v>9.9600000000000009</v>
      </c>
      <c r="CM1005" s="59">
        <f>IF('Baseline model'!$B$4="AY",0,IFERROR(P*INDEX('UWYr writing pattern'!$C$4:$C$18,MATCH('Baseline model'!$CL1005,'UWYr writing pattern'!$A$4:$A$18,0)) / 25,CM1004))</f>
        <v>0</v>
      </c>
      <c r="CN1005" s="36">
        <f t="shared" si="305"/>
        <v>2.9005848589258782E-5</v>
      </c>
      <c r="CP1005" s="34">
        <f t="shared" si="306"/>
        <v>4.4171343029328098E-7</v>
      </c>
      <c r="CQ1005" s="31">
        <f>SUM($CP$9:CP1005)*RLR</f>
        <v>119.99996519298151</v>
      </c>
      <c r="CR1005" s="32"/>
      <c r="CS1005" s="36">
        <f>CQ1005-SUM($CU$9:CU1005)</f>
        <v>0.13291598536920901</v>
      </c>
      <c r="CU1005" s="31">
        <f t="shared" si="307"/>
        <v>1.0043989066480564E-3</v>
      </c>
      <c r="CV1005" s="36">
        <f>SUM($CU$9:CU1005)*RRF</f>
        <v>83.906934445328602</v>
      </c>
      <c r="CW1005" s="33"/>
      <c r="CX1005" s="36">
        <f t="shared" si="292"/>
        <v>84.039850430697811</v>
      </c>
      <c r="CY1005" s="33"/>
      <c r="CZ1005" s="31">
        <f t="shared" si="293"/>
        <v>2.4364912814977372E-5</v>
      </c>
      <c r="DA1005" s="31">
        <f t="shared" si="294"/>
        <v>9.3041189758446302E-2</v>
      </c>
      <c r="DB1005" s="31">
        <f t="shared" si="295"/>
        <v>9.3065554671261277E-2</v>
      </c>
      <c r="DC1005" s="31">
        <f t="shared" si="296"/>
        <v>-3.9850430697811134E-2</v>
      </c>
      <c r="DD1005" s="31"/>
      <c r="DE1005" s="33">
        <f t="shared" si="297"/>
        <v>0.99889207673010239</v>
      </c>
      <c r="DF1005" s="33">
        <f t="shared" si="298"/>
        <v>1.0004744098892597</v>
      </c>
      <c r="DG1005" s="3"/>
      <c r="DH1005" s="33">
        <f t="shared" si="299"/>
        <v>0.99999970994151255</v>
      </c>
      <c r="DI1005" s="93">
        <f t="shared" si="300"/>
        <v>0.99943007170312237</v>
      </c>
      <c r="DJ1005" s="3">
        <f t="shared" si="301"/>
        <v>0.9994417061317975</v>
      </c>
      <c r="DL1005" s="90">
        <f t="shared" si="310"/>
        <v>0</v>
      </c>
      <c r="DM1005" s="91">
        <f t="shared" si="308"/>
        <v>0</v>
      </c>
      <c r="DN1005" s="89">
        <f>SUM(DM$9:DM1005)*RLR</f>
        <v>120</v>
      </c>
      <c r="DO1005" s="90">
        <f>DN1005-SUM(DP$9:DP1005)</f>
        <v>6.6995264184285475E-2</v>
      </c>
      <c r="DP1005" s="89">
        <f t="shared" si="309"/>
        <v>5.0626144219862118E-4</v>
      </c>
      <c r="DQ1005" s="90">
        <f>SUM(DP$9:DP1005)*RRF</f>
        <v>83.95310331507099</v>
      </c>
      <c r="DS1005" s="2">
        <f t="shared" si="302"/>
        <v>1.5</v>
      </c>
      <c r="DT1005" s="2">
        <f t="shared" si="303"/>
        <v>0.75</v>
      </c>
    </row>
    <row r="1006" spans="90:124" x14ac:dyDescent="0.25">
      <c r="CL1006" s="14">
        <f t="shared" si="304"/>
        <v>9.9700000000000006</v>
      </c>
      <c r="CM1006" s="59">
        <f>IF('Baseline model'!$B$4="AY",0,IFERROR(P*INDEX('UWYr writing pattern'!$C$4:$C$18,MATCH('Baseline model'!$CL1006,'UWYr writing pattern'!$A$4:$A$18,0)) / 25,CM1005))</f>
        <v>0</v>
      </c>
      <c r="CN1006" s="36">
        <f t="shared" si="305"/>
        <v>2.8570760860419901E-5</v>
      </c>
      <c r="CP1006" s="34">
        <f t="shared" si="306"/>
        <v>4.3508772883888177E-7</v>
      </c>
      <c r="CQ1006" s="31">
        <f>SUM($CP$9:CP1006)*RLR</f>
        <v>119.99996571508677</v>
      </c>
      <c r="CR1006" s="32"/>
      <c r="CS1006" s="36">
        <f>CQ1006-SUM($CU$9:CU1006)</f>
        <v>0.131919637584204</v>
      </c>
      <c r="CU1006" s="31">
        <f t="shared" si="307"/>
        <v>9.968698902690675E-4</v>
      </c>
      <c r="CV1006" s="36">
        <f>SUM($CU$9:CU1006)*RRF</f>
        <v>83.907632254251794</v>
      </c>
      <c r="CW1006" s="33"/>
      <c r="CX1006" s="36">
        <f t="shared" si="292"/>
        <v>84.039551891835998</v>
      </c>
      <c r="CY1006" s="33"/>
      <c r="CZ1006" s="31">
        <f t="shared" si="293"/>
        <v>2.3999439122752715E-5</v>
      </c>
      <c r="DA1006" s="31">
        <f t="shared" si="294"/>
        <v>9.2343746308942792E-2</v>
      </c>
      <c r="DB1006" s="31">
        <f t="shared" si="295"/>
        <v>9.2367745748065541E-2</v>
      </c>
      <c r="DC1006" s="31">
        <f t="shared" si="296"/>
        <v>-3.9551891835998276E-2</v>
      </c>
      <c r="DD1006" s="31"/>
      <c r="DE1006" s="33">
        <f t="shared" si="297"/>
        <v>0.99890038397918801</v>
      </c>
      <c r="DF1006" s="33">
        <f t="shared" si="298"/>
        <v>1.0004708558551905</v>
      </c>
      <c r="DG1006" s="3"/>
      <c r="DH1006" s="33">
        <f t="shared" si="299"/>
        <v>0.99999971429238976</v>
      </c>
      <c r="DI1006" s="93">
        <f t="shared" si="300"/>
        <v>0.99943433017611361</v>
      </c>
      <c r="DJ1006" s="3">
        <f t="shared" si="301"/>
        <v>0.99944589333580913</v>
      </c>
      <c r="DL1006" s="90">
        <f t="shared" si="310"/>
        <v>0</v>
      </c>
      <c r="DM1006" s="91">
        <f t="shared" si="308"/>
        <v>0</v>
      </c>
      <c r="DN1006" s="89">
        <f>SUM(DM$9:DM1006)*RLR</f>
        <v>120</v>
      </c>
      <c r="DO1006" s="90">
        <f>DN1006-SUM(DP$9:DP1006)</f>
        <v>6.6492799702899674E-2</v>
      </c>
      <c r="DP1006" s="89">
        <f t="shared" si="309"/>
        <v>5.0246448138214106E-4</v>
      </c>
      <c r="DQ1006" s="90">
        <f>SUM(DP$9:DP1006)*RRF</f>
        <v>83.95345504020797</v>
      </c>
      <c r="DS1006" s="2">
        <f t="shared" si="302"/>
        <v>1.5</v>
      </c>
      <c r="DT1006" s="2">
        <f t="shared" si="303"/>
        <v>0.75</v>
      </c>
    </row>
    <row r="1007" spans="90:124" x14ac:dyDescent="0.25">
      <c r="CL1007" s="14">
        <f t="shared" si="304"/>
        <v>9.98</v>
      </c>
      <c r="CM1007" s="59">
        <f>IF('Baseline model'!$B$4="AY",0,IFERROR(P*INDEX('UWYr writing pattern'!$C$4:$C$18,MATCH('Baseline model'!$CL1007,'UWYr writing pattern'!$A$4:$A$18,0)) / 25,CM1006))</f>
        <v>0</v>
      </c>
      <c r="CN1007" s="36">
        <f t="shared" si="305"/>
        <v>2.8142199447513602E-5</v>
      </c>
      <c r="CP1007" s="34">
        <f t="shared" si="306"/>
        <v>4.2856141290629858E-7</v>
      </c>
      <c r="CQ1007" s="31">
        <f>SUM($CP$9:CP1007)*RLR</f>
        <v>119.99996622936047</v>
      </c>
      <c r="CR1007" s="32"/>
      <c r="CS1007" s="36">
        <f>CQ1007-SUM($CU$9:CU1007)</f>
        <v>0.13093075457601344</v>
      </c>
      <c r="CU1007" s="31">
        <f t="shared" si="307"/>
        <v>9.8939728188152999E-4</v>
      </c>
      <c r="CV1007" s="36">
        <f>SUM($CU$9:CU1007)*RRF</f>
        <v>83.908324832349109</v>
      </c>
      <c r="CW1007" s="33"/>
      <c r="CX1007" s="36">
        <f t="shared" si="292"/>
        <v>84.039255586925123</v>
      </c>
      <c r="CY1007" s="33"/>
      <c r="CZ1007" s="31">
        <f t="shared" si="293"/>
        <v>2.3639447535911425E-5</v>
      </c>
      <c r="DA1007" s="31">
        <f t="shared" si="294"/>
        <v>9.1651528203209404E-2</v>
      </c>
      <c r="DB1007" s="31">
        <f t="shared" si="295"/>
        <v>9.1675167650745321E-2</v>
      </c>
      <c r="DC1007" s="31">
        <f t="shared" si="296"/>
        <v>-3.9255586925122543E-2</v>
      </c>
      <c r="DD1007" s="31"/>
      <c r="DE1007" s="33">
        <f t="shared" si="297"/>
        <v>0.99890862895653698</v>
      </c>
      <c r="DF1007" s="33">
        <f t="shared" si="298"/>
        <v>1.0004673284157752</v>
      </c>
      <c r="DG1007" s="3"/>
      <c r="DH1007" s="33">
        <f t="shared" si="299"/>
        <v>0.99999971857800385</v>
      </c>
      <c r="DI1007" s="93">
        <f t="shared" si="300"/>
        <v>0.99943855683002814</v>
      </c>
      <c r="DJ1007" s="3">
        <f t="shared" si="301"/>
        <v>0.99945004913579061</v>
      </c>
      <c r="DL1007" s="90">
        <f t="shared" si="310"/>
        <v>0</v>
      </c>
      <c r="DM1007" s="91">
        <f t="shared" si="308"/>
        <v>0</v>
      </c>
      <c r="DN1007" s="89">
        <f>SUM(DM$9:DM1007)*RLR</f>
        <v>120</v>
      </c>
      <c r="DO1007" s="90">
        <f>DN1007-SUM(DP$9:DP1007)</f>
        <v>6.5994103705122598E-2</v>
      </c>
      <c r="DP1007" s="89">
        <f t="shared" si="309"/>
        <v>4.9869599777174756E-4</v>
      </c>
      <c r="DQ1007" s="90">
        <f>SUM(DP$9:DP1007)*RRF</f>
        <v>83.953804127406414</v>
      </c>
      <c r="DS1007" s="2">
        <f t="shared" si="302"/>
        <v>1.5</v>
      </c>
      <c r="DT1007" s="2">
        <f t="shared" si="303"/>
        <v>0.75</v>
      </c>
    </row>
    <row r="1008" spans="90:124" x14ac:dyDescent="0.25">
      <c r="CL1008" s="14">
        <f t="shared" si="304"/>
        <v>9.99</v>
      </c>
      <c r="CM1008" s="59">
        <f>IF('Baseline model'!$B$4="AY",0,IFERROR(P*INDEX('UWYr writing pattern'!$C$4:$C$18,MATCH('Baseline model'!$CL1008,'UWYr writing pattern'!$A$4:$A$18,0)) / 25,CM1007))</f>
        <v>0</v>
      </c>
      <c r="CN1008" s="36">
        <f t="shared" si="305"/>
        <v>2.7720066455800897E-5</v>
      </c>
      <c r="CP1008" s="34">
        <f t="shared" si="306"/>
        <v>4.2213299171270404E-7</v>
      </c>
      <c r="CQ1008" s="31">
        <f>SUM($CP$9:CP1008)*RLR</f>
        <v>119.99996673592005</v>
      </c>
      <c r="CR1008" s="32"/>
      <c r="CS1008" s="36">
        <f>CQ1008-SUM($CU$9:CU1008)</f>
        <v>0.12994928047628207</v>
      </c>
      <c r="CU1008" s="31">
        <f t="shared" si="307"/>
        <v>9.8198065932010082E-4</v>
      </c>
      <c r="CV1008" s="36">
        <f>SUM($CU$9:CU1008)*RRF</f>
        <v>83.909012218810631</v>
      </c>
      <c r="CW1008" s="33"/>
      <c r="CX1008" s="36">
        <f t="shared" si="292"/>
        <v>84.038961499286913</v>
      </c>
      <c r="CY1008" s="33"/>
      <c r="CZ1008" s="31">
        <f t="shared" si="293"/>
        <v>2.328485582287275E-5</v>
      </c>
      <c r="DA1008" s="31">
        <f t="shared" si="294"/>
        <v>9.096449633339744E-2</v>
      </c>
      <c r="DB1008" s="31">
        <f t="shared" si="295"/>
        <v>9.098778118922031E-2</v>
      </c>
      <c r="DC1008" s="31">
        <f t="shared" si="296"/>
        <v>-3.8961499286912726E-2</v>
      </c>
      <c r="DD1008" s="31"/>
      <c r="DE1008" s="33">
        <f t="shared" si="297"/>
        <v>0.99891681212869798</v>
      </c>
      <c r="DF1008" s="33">
        <f t="shared" si="298"/>
        <v>1.0004638273724633</v>
      </c>
      <c r="DG1008" s="3"/>
      <c r="DH1008" s="33">
        <f t="shared" si="299"/>
        <v>0.9999997227993338</v>
      </c>
      <c r="DI1008" s="93">
        <f t="shared" si="300"/>
        <v>0.99944275190261633</v>
      </c>
      <c r="DJ1008" s="3">
        <f t="shared" si="301"/>
        <v>0.99945417376727208</v>
      </c>
      <c r="DL1008" s="90">
        <f t="shared" si="310"/>
        <v>0</v>
      </c>
      <c r="DM1008" s="91">
        <f t="shared" si="308"/>
        <v>0</v>
      </c>
      <c r="DN1008" s="89">
        <f>SUM(DM$9:DM1008)*RLR</f>
        <v>120</v>
      </c>
      <c r="DO1008" s="90">
        <f>DN1008-SUM(DP$9:DP1008)</f>
        <v>6.5499147927340573E-2</v>
      </c>
      <c r="DP1008" s="89">
        <f t="shared" si="309"/>
        <v>4.9495577778841944E-4</v>
      </c>
      <c r="DQ1008" s="90">
        <f>SUM(DP$9:DP1008)*RRF</f>
        <v>83.954150596450859</v>
      </c>
      <c r="DS1008" s="2">
        <f t="shared" si="302"/>
        <v>1.5</v>
      </c>
      <c r="DT1008" s="2">
        <f t="shared" si="303"/>
        <v>0.75</v>
      </c>
    </row>
    <row r="1009" spans="90:124" x14ac:dyDescent="0.25">
      <c r="CL1009" s="14">
        <f t="shared" si="304"/>
        <v>10</v>
      </c>
      <c r="CM1009" s="59">
        <f>IF('Baseline model'!$B$4="AY",0,IFERROR(P*INDEX('UWYr writing pattern'!$C$4:$C$18,MATCH('Baseline model'!$CL1009,'UWYr writing pattern'!$A$4:$A$18,0)) / 25,CM1008))</f>
        <v>0</v>
      </c>
      <c r="CN1009" s="36">
        <f t="shared" si="305"/>
        <v>2.7304265458963884E-5</v>
      </c>
      <c r="CP1009" s="34">
        <f t="shared" si="306"/>
        <v>4.1580099683701352E-7</v>
      </c>
      <c r="CQ1009" s="31">
        <f>SUM($CP$9:CP1009)*RLR</f>
        <v>119.99996723488125</v>
      </c>
      <c r="CR1009" s="32"/>
      <c r="CS1009" s="36">
        <f>CQ1009-SUM($CU$9:CU1009)</f>
        <v>0.12897515983391372</v>
      </c>
      <c r="CU1009" s="31">
        <f t="shared" si="307"/>
        <v>9.7461960357211549E-4</v>
      </c>
      <c r="CV1009" s="36">
        <f>SUM($CU$9:CU1009)*RRF</f>
        <v>83.909694452533131</v>
      </c>
      <c r="CW1009" s="33"/>
      <c r="CX1009" s="36">
        <f t="shared" si="292"/>
        <v>84.038669612367045</v>
      </c>
      <c r="CY1009" s="33"/>
      <c r="CZ1009" s="31">
        <f t="shared" si="293"/>
        <v>2.293558298552966E-5</v>
      </c>
      <c r="DA1009" s="31">
        <f t="shared" si="294"/>
        <v>9.0282611883739594E-2</v>
      </c>
      <c r="DB1009" s="31">
        <f t="shared" si="295"/>
        <v>9.0305547466725131E-2</v>
      </c>
      <c r="DC1009" s="31">
        <f t="shared" si="296"/>
        <v>-3.8669612367044692E-2</v>
      </c>
      <c r="DD1009" s="31"/>
      <c r="DE1009" s="33">
        <f t="shared" si="297"/>
        <v>0.99892493395872772</v>
      </c>
      <c r="DF1009" s="33">
        <f t="shared" si="298"/>
        <v>1.000460352528179</v>
      </c>
      <c r="DG1009" s="3"/>
      <c r="DH1009" s="33">
        <f t="shared" si="299"/>
        <v>0.99999972695734374</v>
      </c>
      <c r="DI1009" s="93">
        <f t="shared" si="300"/>
        <v>0.99944691562985222</v>
      </c>
      <c r="DJ1009" s="3">
        <f t="shared" si="301"/>
        <v>0.99945826746401756</v>
      </c>
      <c r="DL1009" s="90">
        <f t="shared" si="310"/>
        <v>0</v>
      </c>
      <c r="DM1009" s="91">
        <f t="shared" si="308"/>
        <v>0</v>
      </c>
      <c r="DN1009" s="89">
        <f>SUM(DM$9:DM1009)*RLR</f>
        <v>120</v>
      </c>
      <c r="DO1009" s="90">
        <f>DN1009-SUM(DP$9:DP1009)</f>
        <v>6.5007904317880616E-2</v>
      </c>
      <c r="DP1009" s="89">
        <f t="shared" si="309"/>
        <v>4.9124360945505428E-4</v>
      </c>
      <c r="DQ1009" s="90">
        <f>SUM(DP$9:DP1009)*RRF</f>
        <v>83.954494466977479</v>
      </c>
      <c r="DS1009" s="2">
        <f t="shared" si="302"/>
        <v>1.5</v>
      </c>
      <c r="DT1009" s="2">
        <f t="shared" si="303"/>
        <v>0.75</v>
      </c>
    </row>
  </sheetData>
  <mergeCells count="8">
    <mergeCell ref="DL6:DR6"/>
    <mergeCell ref="CZ6:DC6"/>
    <mergeCell ref="CL6:CX6"/>
    <mergeCell ref="DE6:DJ6"/>
    <mergeCell ref="B6:I6"/>
    <mergeCell ref="L6:S6"/>
    <mergeCell ref="V6:AC6"/>
    <mergeCell ref="AF6:AL6"/>
  </mergeCells>
  <dataValidations count="1">
    <dataValidation type="list" allowBlank="1" showInputMessage="1" showErrorMessage="1" sqref="B4">
      <formula1>$DU$8:$DU$9</formula1>
    </dataValidation>
  </dataValidations>
  <pageMargins left="0.70866141732283472" right="0.70866141732283472" top="0.74803149606299213" bottom="0.74803149606299213" header="0.31496062992125984" footer="0.31496062992125984"/>
  <pageSetup paperSize="9" scale="66" fitToWidth="2" orientation="landscape" r:id="rId1"/>
  <colBreaks count="1" manualBreakCount="1">
    <brk id="20" max="4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79998168889431442"/>
  </sheetPr>
  <dimension ref="A1:DT1009"/>
  <sheetViews>
    <sheetView showGridLines="0" zoomScale="65" zoomScaleNormal="65" workbookViewId="0"/>
  </sheetViews>
  <sheetFormatPr defaultRowHeight="15" x14ac:dyDescent="0.25"/>
  <cols>
    <col min="1" max="1" width="3.625" customWidth="1"/>
    <col min="3" max="3" width="9.625" customWidth="1"/>
    <col min="4" max="4" width="11.875" customWidth="1"/>
    <col min="5" max="5" width="9" customWidth="1"/>
    <col min="11" max="11" width="9.625" customWidth="1"/>
    <col min="20" max="21" width="9" customWidth="1"/>
    <col min="31" max="31" width="9" customWidth="1"/>
    <col min="36" max="36" width="7.5" customWidth="1"/>
    <col min="37" max="37" width="7.625" customWidth="1"/>
    <col min="38" max="38" width="16.25" customWidth="1"/>
    <col min="39" max="39" width="10.5" customWidth="1"/>
    <col min="41" max="41" width="14.625" customWidth="1"/>
    <col min="43" max="43" width="13.375" customWidth="1"/>
    <col min="44" max="44" width="12.25" customWidth="1"/>
    <col min="90" max="90" width="9" style="14"/>
    <col min="91" max="91" width="18" style="15" customWidth="1"/>
    <col min="92" max="92" width="13" style="13" customWidth="1"/>
    <col min="93" max="93" width="11.75" style="14" customWidth="1"/>
    <col min="94" max="94" width="9" style="14"/>
    <col min="95" max="95" width="16.625" style="15" customWidth="1"/>
    <col min="96" max="96" width="15.375" style="15" customWidth="1"/>
    <col min="97" max="97" width="5.75" style="15" customWidth="1"/>
    <col min="98" max="98" width="9" style="15"/>
    <col min="99" max="99" width="11" style="14" customWidth="1"/>
    <col min="100" max="100" width="8.5" style="14" customWidth="1"/>
    <col min="101" max="101" width="14.125" style="15" customWidth="1"/>
    <col min="102" max="102" width="14.75" style="15" customWidth="1"/>
    <col min="103" max="103" width="6.875" style="15" customWidth="1"/>
    <col min="104" max="104" width="16.75" style="14" customWidth="1"/>
    <col min="105" max="105" width="12.375" style="14" customWidth="1"/>
    <col min="106" max="106" width="14.875" style="15" customWidth="1"/>
    <col min="107" max="108" width="12.75" style="15" customWidth="1"/>
    <col min="109" max="109" width="14.75" style="15" customWidth="1"/>
    <col min="110" max="110" width="11.25" style="15" customWidth="1"/>
    <col min="111" max="111" width="18" style="15" customWidth="1"/>
    <col min="112" max="112" width="18.125" style="14" customWidth="1"/>
    <col min="113" max="113" width="6.25" customWidth="1"/>
    <col min="114" max="114" width="25.5" style="15" customWidth="1"/>
    <col min="115" max="115" width="24.5" customWidth="1"/>
    <col min="116" max="116" width="22.5" customWidth="1"/>
    <col min="117" max="117" width="18.125" customWidth="1"/>
    <col min="118" max="118" width="13.125" customWidth="1"/>
    <col min="119" max="119" width="19.5" customWidth="1"/>
    <col min="120" max="120" width="15.75" customWidth="1"/>
    <col min="123" max="123" width="13.125" customWidth="1"/>
    <col min="124" max="124" width="12.875" customWidth="1"/>
  </cols>
  <sheetData>
    <row r="1" spans="1:124" ht="23.25" x14ac:dyDescent="0.35">
      <c r="A1" s="11" t="s">
        <v>75</v>
      </c>
      <c r="B1" s="12"/>
      <c r="C1" s="13"/>
      <c r="D1" s="14"/>
      <c r="E1" s="14"/>
      <c r="F1" s="15"/>
      <c r="G1" s="15"/>
      <c r="H1" s="15"/>
      <c r="I1" s="15"/>
      <c r="J1" s="15"/>
      <c r="K1" s="14"/>
      <c r="L1" s="14"/>
      <c r="M1" s="15"/>
      <c r="N1" s="15"/>
      <c r="O1" s="15"/>
      <c r="P1" s="14"/>
    </row>
    <row r="2" spans="1:124" ht="23.25" x14ac:dyDescent="0.35">
      <c r="A2" s="11"/>
      <c r="B2" s="12"/>
      <c r="C2" s="13"/>
      <c r="D2" s="14"/>
      <c r="E2" s="14"/>
      <c r="F2" s="15"/>
      <c r="G2" s="2"/>
      <c r="H2" s="1" t="s">
        <v>5</v>
      </c>
      <c r="I2" s="15"/>
      <c r="J2" s="15"/>
      <c r="M2" s="15"/>
      <c r="N2" s="15"/>
      <c r="O2" s="15"/>
      <c r="P2" s="14"/>
    </row>
    <row r="3" spans="1:124" ht="17.25" customHeight="1" x14ac:dyDescent="0.25">
      <c r="B3" s="17" t="s">
        <v>16</v>
      </c>
      <c r="C3" s="18" t="s">
        <v>12</v>
      </c>
      <c r="D3" s="14"/>
      <c r="E3" s="17" t="s">
        <v>0</v>
      </c>
      <c r="F3" s="18" t="s">
        <v>7</v>
      </c>
      <c r="G3" s="6" t="s">
        <v>39</v>
      </c>
      <c r="H3" s="9">
        <v>3</v>
      </c>
      <c r="I3" s="17" t="s">
        <v>8</v>
      </c>
      <c r="J3" s="17"/>
      <c r="K3" s="17" t="s">
        <v>9</v>
      </c>
      <c r="M3" s="15"/>
      <c r="CL3" s="16" t="s">
        <v>3</v>
      </c>
    </row>
    <row r="4" spans="1:124" x14ac:dyDescent="0.25">
      <c r="B4" s="68" t="str">
        <f>'Baseline model'!B4</f>
        <v>AY</v>
      </c>
      <c r="C4" s="46">
        <f>'Baseline model'!P</f>
        <v>100</v>
      </c>
      <c r="D4" s="5" t="s">
        <v>38</v>
      </c>
      <c r="E4" s="9">
        <v>3</v>
      </c>
      <c r="F4" s="82">
        <f>'Baseline model'!RLR</f>
        <v>1.2</v>
      </c>
      <c r="G4" s="6" t="s">
        <v>40</v>
      </c>
      <c r="H4" s="45">
        <v>3</v>
      </c>
      <c r="I4" s="82">
        <f>'Baseline model'!RRF</f>
        <v>0.7</v>
      </c>
      <c r="J4" s="72"/>
      <c r="K4" s="23">
        <f>F4*I4</f>
        <v>0.84</v>
      </c>
      <c r="M4" s="15"/>
      <c r="CL4" s="69">
        <f>'Baseline model'!delt.t</f>
        <v>0.01</v>
      </c>
      <c r="DA4" s="17"/>
      <c r="DB4" s="18"/>
      <c r="DC4" s="17"/>
      <c r="DD4" s="17"/>
      <c r="DE4" s="17"/>
      <c r="DF4" s="17"/>
      <c r="DH4" s="17"/>
      <c r="DI4" s="1"/>
      <c r="DK4" s="1"/>
      <c r="DL4" s="1"/>
      <c r="DM4" s="1"/>
    </row>
    <row r="5" spans="1:124" ht="15.75" thickBot="1" x14ac:dyDescent="0.3">
      <c r="DA5" s="24"/>
      <c r="DB5" s="19"/>
      <c r="DC5" s="19"/>
      <c r="DD5" s="19"/>
      <c r="DE5" s="19"/>
      <c r="DF5" s="19"/>
    </row>
    <row r="6" spans="1:124" ht="20.25" customHeight="1" thickBot="1" x14ac:dyDescent="0.3">
      <c r="B6" s="116" t="s">
        <v>53</v>
      </c>
      <c r="C6" s="117"/>
      <c r="D6" s="117"/>
      <c r="E6" s="118"/>
      <c r="F6" s="73"/>
      <c r="H6" s="116" t="s">
        <v>54</v>
      </c>
      <c r="I6" s="117"/>
      <c r="J6" s="117"/>
      <c r="K6" s="117"/>
      <c r="L6" s="117"/>
      <c r="M6" s="117"/>
      <c r="N6" s="117"/>
      <c r="O6" s="118"/>
      <c r="Q6" s="64"/>
      <c r="R6" s="116" t="s">
        <v>47</v>
      </c>
      <c r="S6" s="117"/>
      <c r="T6" s="117"/>
      <c r="U6" s="117"/>
      <c r="V6" s="117"/>
      <c r="W6" s="117"/>
      <c r="X6" s="117"/>
      <c r="Y6" s="118"/>
      <c r="AA6" s="64"/>
      <c r="AB6" s="116" t="s">
        <v>48</v>
      </c>
      <c r="AC6" s="117"/>
      <c r="AD6" s="117"/>
      <c r="AE6" s="117"/>
      <c r="AF6" s="117"/>
      <c r="AG6" s="117"/>
      <c r="AH6" s="117"/>
      <c r="AI6" s="118"/>
      <c r="AL6" s="116" t="s">
        <v>73</v>
      </c>
      <c r="AM6" s="117"/>
      <c r="AN6" s="117"/>
      <c r="AO6" s="117"/>
      <c r="AP6" s="117"/>
      <c r="AQ6" s="117"/>
      <c r="AR6" s="118"/>
      <c r="CL6" s="113" t="s">
        <v>25</v>
      </c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5"/>
      <c r="DB6" s="113" t="s">
        <v>23</v>
      </c>
      <c r="DC6" s="114"/>
      <c r="DD6" s="114"/>
      <c r="DE6" s="115"/>
      <c r="DF6" s="25"/>
      <c r="DG6" s="113" t="s">
        <v>59</v>
      </c>
      <c r="DH6" s="114"/>
      <c r="DI6" s="114"/>
      <c r="DJ6" s="114"/>
      <c r="DK6" s="114"/>
      <c r="DL6" s="115"/>
      <c r="DM6" s="10"/>
      <c r="DN6" s="110" t="s">
        <v>64</v>
      </c>
      <c r="DO6" s="111"/>
      <c r="DP6" s="111"/>
      <c r="DQ6" s="111"/>
      <c r="DR6" s="111"/>
      <c r="DS6" s="111"/>
      <c r="DT6" s="112"/>
    </row>
    <row r="7" spans="1:124" ht="20.25" customHeight="1" thickBot="1" x14ac:dyDescent="0.3">
      <c r="H7" s="4"/>
      <c r="I7" s="4"/>
      <c r="J7" s="4"/>
      <c r="K7" s="4"/>
      <c r="L7" s="4"/>
      <c r="M7" s="4"/>
      <c r="N7" s="4"/>
      <c r="O7" s="4"/>
      <c r="P7" s="4"/>
      <c r="Q7" s="64"/>
      <c r="R7" s="4"/>
      <c r="S7" s="4"/>
      <c r="T7" s="4"/>
      <c r="U7" s="4"/>
      <c r="V7" s="4"/>
      <c r="W7" s="4"/>
      <c r="X7" s="4"/>
      <c r="Y7" s="4"/>
      <c r="Z7" s="4"/>
      <c r="AA7" s="6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101"/>
      <c r="AO7" s="101"/>
      <c r="AP7" s="101"/>
      <c r="AQ7" s="101"/>
      <c r="AR7" s="101"/>
      <c r="CL7" s="42"/>
      <c r="CM7" s="42"/>
      <c r="CN7" s="43"/>
      <c r="CO7" s="42"/>
      <c r="CP7" s="42"/>
      <c r="CQ7" s="42"/>
      <c r="CR7" s="42"/>
      <c r="CS7" s="42"/>
      <c r="CT7" s="43"/>
      <c r="CU7" s="42"/>
      <c r="CV7" s="42"/>
      <c r="CW7" s="42"/>
      <c r="CX7" s="43"/>
      <c r="CY7" s="42"/>
      <c r="CZ7" s="42"/>
      <c r="DB7" s="42"/>
      <c r="DC7" s="42"/>
      <c r="DD7" s="42"/>
      <c r="DE7" s="42"/>
      <c r="DF7" s="25"/>
      <c r="DG7" s="42"/>
      <c r="DH7" s="42"/>
      <c r="DI7" s="10"/>
      <c r="DJ7" s="42"/>
      <c r="DK7" s="10"/>
      <c r="DL7" s="10"/>
      <c r="DM7" s="10"/>
      <c r="DN7" s="84"/>
      <c r="DO7" s="84"/>
      <c r="DP7" s="84"/>
      <c r="DQ7" s="84"/>
      <c r="DR7" s="84"/>
      <c r="DS7" s="84"/>
      <c r="DT7" s="84"/>
    </row>
    <row r="8" spans="1:124" s="4" customFormat="1" ht="30.75" customHeight="1" thickBot="1" x14ac:dyDescent="0.25">
      <c r="G8" s="70"/>
      <c r="H8"/>
      <c r="I8"/>
      <c r="J8"/>
      <c r="K8"/>
      <c r="L8"/>
      <c r="M8"/>
      <c r="N8"/>
      <c r="O8"/>
      <c r="P8"/>
      <c r="Q8" s="70"/>
      <c r="R8"/>
      <c r="S8"/>
      <c r="T8"/>
      <c r="U8"/>
      <c r="V8"/>
      <c r="W8"/>
      <c r="X8"/>
      <c r="Y8"/>
      <c r="Z8"/>
      <c r="AA8" s="70"/>
      <c r="AB8"/>
      <c r="AC8"/>
      <c r="AD8"/>
      <c r="AE8"/>
      <c r="AF8"/>
      <c r="AG8"/>
      <c r="AH8"/>
      <c r="AI8"/>
      <c r="AJ8"/>
      <c r="AK8" s="70"/>
      <c r="AL8" s="104" t="s">
        <v>68</v>
      </c>
      <c r="AM8" s="102" t="s">
        <v>69</v>
      </c>
      <c r="AN8" s="102" t="s">
        <v>70</v>
      </c>
      <c r="AO8" s="102" t="s">
        <v>71</v>
      </c>
      <c r="AP8" s="102" t="s">
        <v>66</v>
      </c>
      <c r="AQ8" s="102" t="s">
        <v>89</v>
      </c>
      <c r="AR8" s="102" t="s">
        <v>72</v>
      </c>
      <c r="CL8" s="26" t="s">
        <v>1</v>
      </c>
      <c r="CM8" s="27" t="str">
        <f>IF($B$4="AY","Earned premium", "Incremental written premium")</f>
        <v>Earned premium</v>
      </c>
      <c r="CN8" s="39" t="s">
        <v>15</v>
      </c>
      <c r="CO8" s="28"/>
      <c r="CP8" s="49" t="s">
        <v>20</v>
      </c>
      <c r="CQ8" s="27" t="s">
        <v>2</v>
      </c>
      <c r="CR8" s="27" t="s">
        <v>10</v>
      </c>
      <c r="CS8" s="27"/>
      <c r="CT8" s="40" t="s">
        <v>17</v>
      </c>
      <c r="CU8" s="28"/>
      <c r="CV8" s="49" t="s">
        <v>21</v>
      </c>
      <c r="CW8" s="27" t="s">
        <v>4</v>
      </c>
      <c r="CX8" s="41" t="s">
        <v>11</v>
      </c>
      <c r="CY8" s="27"/>
      <c r="CZ8" s="54" t="s">
        <v>13</v>
      </c>
      <c r="DA8" s="27"/>
      <c r="DB8" s="29" t="s">
        <v>42</v>
      </c>
      <c r="DC8" s="27" t="s">
        <v>19</v>
      </c>
      <c r="DD8" s="30" t="s">
        <v>18</v>
      </c>
      <c r="DE8" s="97" t="s">
        <v>67</v>
      </c>
      <c r="DF8" s="27"/>
      <c r="DG8" s="27" t="s">
        <v>6</v>
      </c>
      <c r="DH8" s="27" t="s">
        <v>22</v>
      </c>
      <c r="DI8" s="44"/>
      <c r="DJ8" s="27" t="s">
        <v>63</v>
      </c>
      <c r="DK8" s="92" t="s">
        <v>57</v>
      </c>
      <c r="DL8" s="27" t="s">
        <v>58</v>
      </c>
      <c r="DM8" s="44"/>
      <c r="DN8" s="85" t="s">
        <v>15</v>
      </c>
      <c r="DO8" s="86" t="s">
        <v>62</v>
      </c>
      <c r="DP8" s="29" t="s">
        <v>10</v>
      </c>
      <c r="DQ8" s="87" t="s">
        <v>17</v>
      </c>
      <c r="DR8" s="94" t="s">
        <v>21</v>
      </c>
      <c r="DS8" s="29" t="s">
        <v>4</v>
      </c>
      <c r="DT8" s="88" t="s">
        <v>11</v>
      </c>
    </row>
    <row r="9" spans="1:124" ht="18.75" x14ac:dyDescent="0.3">
      <c r="G9" s="70"/>
      <c r="Q9" s="70"/>
      <c r="AA9" s="70"/>
      <c r="AK9" s="70"/>
      <c r="AL9" s="105">
        <v>0</v>
      </c>
      <c r="AM9" s="98">
        <f>INDEX($CZ$9:$CZ$1009,MATCH($AL9,$CL$9:$CL$1009,0))</f>
        <v>0</v>
      </c>
      <c r="AN9" s="98">
        <f>INDEX($CX$9:$CX$1009,MATCH($AL9,$CL$9:$CL$1009,0))</f>
        <v>0</v>
      </c>
      <c r="AO9" s="98">
        <f>INDEX($CT$9:$CT$1009,MATCH($AL9,$CL$9:$CL$1009,0))</f>
        <v>0</v>
      </c>
      <c r="AP9" s="106">
        <f>INDEX($DE$9:$DE$1009,MATCH($AL9,$CL$9:$CL$1009,0))</f>
        <v>84</v>
      </c>
      <c r="AQ9" s="98">
        <f>INDEX($DD$9:$DD$1009,MATCH($AL9,$CL$9:$CL$1009,0))</f>
        <v>84</v>
      </c>
      <c r="AR9" s="98">
        <f>AM9+AP9</f>
        <v>84</v>
      </c>
      <c r="BZ9" s="71"/>
      <c r="CL9" s="51">
        <v>0</v>
      </c>
      <c r="CM9" s="58">
        <f>IF('Extended model'!$B$4="AY",P,IFERROR(P*INDEX('UWYr writing pattern'!$C$4:$C$18,MATCH('Extended model'!$CL9,'UWYr writing pattern'!$A$4:$A$18,0)) / 25,CM8))</f>
        <v>100</v>
      </c>
      <c r="CN9" s="52">
        <f>CM9</f>
        <v>100</v>
      </c>
      <c r="CP9" s="48">
        <f t="shared" ref="CP9:CP72" si="0">(Ber*CL9)</f>
        <v>0</v>
      </c>
      <c r="CQ9" s="50">
        <v>0</v>
      </c>
      <c r="CR9" s="31">
        <f>SUM($CQ$9:CQ9)*RLR</f>
        <v>0</v>
      </c>
      <c r="CS9" s="32"/>
      <c r="CT9" s="36">
        <f>CR9-SUM($CW$9:CW9)</f>
        <v>0</v>
      </c>
      <c r="CV9" s="48">
        <f t="shared" ref="CV9:CV72" si="1">Bp_1/(Bp_2+CL9)</f>
        <v>1</v>
      </c>
      <c r="CW9" s="50">
        <v>0</v>
      </c>
      <c r="CX9" s="36">
        <f>SUM($CW$9:CW9)*RRF</f>
        <v>0</v>
      </c>
      <c r="CY9" s="33"/>
      <c r="CZ9" s="36">
        <f t="shared" ref="CZ9:CZ72" si="2">CT9+CX9</f>
        <v>0</v>
      </c>
      <c r="DA9" s="33"/>
      <c r="DB9" s="31">
        <f t="shared" ref="DB9:DB72" si="3" xml:space="preserve"> CN9*RLR*RRF</f>
        <v>84</v>
      </c>
      <c r="DC9" s="31">
        <f t="shared" ref="DC9:DC72" si="4">CT9*RRF</f>
        <v>0</v>
      </c>
      <c r="DD9" s="31">
        <f t="shared" ref="DD9:DD72" si="5">DB9+DC9</f>
        <v>84</v>
      </c>
      <c r="DE9" s="31">
        <f t="shared" ref="DE9:DE72" si="6">P*RLR*RRF - CZ9</f>
        <v>84</v>
      </c>
      <c r="DF9" s="31"/>
      <c r="DG9" s="33">
        <f t="shared" ref="DG9:DG72" si="7">CX9/(P*RLR*RRF)</f>
        <v>0</v>
      </c>
      <c r="DH9" s="33">
        <f t="shared" ref="DH9:DH72" si="8">CZ9/(P*RLR*RRF)</f>
        <v>0</v>
      </c>
      <c r="DI9" s="3"/>
      <c r="DJ9" s="33">
        <f t="shared" ref="DJ9:DJ72" si="9">CR9/(P*RLR)</f>
        <v>0</v>
      </c>
      <c r="DK9" s="93">
        <f t="shared" ref="DK9:DK72" si="10">1-EXP(-(Bp_1*LN(Bp_2+CL9)-Bp_1*LN(Bp_2)))</f>
        <v>0</v>
      </c>
      <c r="DL9" s="3">
        <f t="shared" ref="DL9:DL72" si="11">DT9/(P*RLR*RRF)</f>
        <v>0</v>
      </c>
      <c r="DM9" s="3"/>
      <c r="DN9" s="52">
        <f>CM9</f>
        <v>100</v>
      </c>
      <c r="DO9" s="83">
        <v>0</v>
      </c>
      <c r="DP9" s="89">
        <f>SUM(DO$9:DO9)*RLR</f>
        <v>0</v>
      </c>
      <c r="DQ9" s="90">
        <f>DP9-SUM(DS$9:DS9)</f>
        <v>0</v>
      </c>
      <c r="DR9" s="48">
        <f t="shared" ref="DR9:DR72" si="12">Bp_1/(Bp_2+CL9)</f>
        <v>1</v>
      </c>
      <c r="DS9" s="50">
        <v>0</v>
      </c>
      <c r="DT9" s="90">
        <f>SUM(DS$9:DS9)*RRF</f>
        <v>0</v>
      </c>
    </row>
    <row r="10" spans="1:124" x14ac:dyDescent="0.25">
      <c r="G10" s="70"/>
      <c r="Q10" s="70"/>
      <c r="AA10" s="70"/>
      <c r="AK10" s="70"/>
      <c r="AL10" s="105">
        <f>AL9+1</f>
        <v>1</v>
      </c>
      <c r="AM10" s="98">
        <f t="shared" ref="AM10:AM19" si="13">INDEX($CZ$9:$CZ$1009,MATCH($AL10,$CL$9:$CL$1009,0))</f>
        <v>85.456177319006017</v>
      </c>
      <c r="AN10" s="98">
        <f t="shared" ref="AN10:AN19" si="14">INDEX($CX$9:$CX$1009,MATCH($AL10,$CL$9:$CL$1009,0))</f>
        <v>18.125826962962972</v>
      </c>
      <c r="AO10" s="98">
        <f t="shared" ref="AO10:AO19" si="15">INDEX($CT$9:$CT$1009,MATCH($AL10,$CL$9:$CL$1009,0))</f>
        <v>67.330350356043041</v>
      </c>
      <c r="AP10" s="106">
        <f t="shared" ref="AP10:AP19" si="16">INDEX($DE$9:$DE$1009,MATCH($AL10,$CL$9:$CL$1009,0))</f>
        <v>-1.4561773190060165</v>
      </c>
      <c r="AQ10" s="98">
        <f t="shared" ref="AQ10:AQ19" si="17">INDEX($DD$9:$DD$1009,MATCH($AL10,$CL$9:$CL$1009,0))</f>
        <v>65.874173037036996</v>
      </c>
      <c r="AR10" s="98">
        <f t="shared" ref="AR10:AR19" si="18">AM10+AP10</f>
        <v>84</v>
      </c>
      <c r="BY10" s="4"/>
      <c r="CL10" s="14">
        <f t="shared" ref="CL10:CL72" si="19">ROUND(CL9+delt.t,3)</f>
        <v>0.01</v>
      </c>
      <c r="CM10" s="59">
        <f>IF('Extended model'!$B$4="AY",0,IFERROR(P*INDEX('UWYr writing pattern'!$C$4:$C$18,MATCH('Extended model'!$CL10,'UWYr writing pattern'!$A$4:$A$18,0)) / 25,CM9))</f>
        <v>0</v>
      </c>
      <c r="CN10" s="36">
        <f t="shared" ref="CN10:CN73" si="20">CN9-CQ10+CM10</f>
        <v>100</v>
      </c>
      <c r="CP10" s="48">
        <f t="shared" si="0"/>
        <v>0.03</v>
      </c>
      <c r="CQ10" s="34">
        <f t="shared" ref="CQ10:CQ73" si="21">CN9*CP9*delt.t</f>
        <v>0</v>
      </c>
      <c r="CR10" s="31">
        <f>SUM($CQ$9:CQ10)*RLR</f>
        <v>0</v>
      </c>
      <c r="CS10" s="32"/>
      <c r="CT10" s="36">
        <f>CR10-SUM($CW$9:CW10)</f>
        <v>0</v>
      </c>
      <c r="CV10" s="48">
        <f t="shared" si="1"/>
        <v>0.99667774086378746</v>
      </c>
      <c r="CW10" s="31">
        <f t="shared" ref="CW10:CW73" si="22">CT9*CV9*delt.t</f>
        <v>0</v>
      </c>
      <c r="CX10" s="36">
        <f>SUM($CW$9:CW10)*RRF</f>
        <v>0</v>
      </c>
      <c r="CY10" s="33"/>
      <c r="CZ10" s="36">
        <f t="shared" si="2"/>
        <v>0</v>
      </c>
      <c r="DA10" s="33"/>
      <c r="DB10" s="31">
        <f t="shared" si="3"/>
        <v>84</v>
      </c>
      <c r="DC10" s="31">
        <f t="shared" si="4"/>
        <v>0</v>
      </c>
      <c r="DD10" s="31">
        <f t="shared" si="5"/>
        <v>84</v>
      </c>
      <c r="DE10" s="31">
        <f t="shared" si="6"/>
        <v>84</v>
      </c>
      <c r="DF10" s="31"/>
      <c r="DG10" s="33">
        <f t="shared" si="7"/>
        <v>0</v>
      </c>
      <c r="DH10" s="33">
        <f t="shared" si="8"/>
        <v>0</v>
      </c>
      <c r="DI10" s="3"/>
      <c r="DJ10" s="33">
        <f t="shared" si="9"/>
        <v>0</v>
      </c>
      <c r="DK10" s="93">
        <f t="shared" si="10"/>
        <v>9.9337018604550575E-3</v>
      </c>
      <c r="DL10" s="3">
        <f t="shared" si="11"/>
        <v>0</v>
      </c>
      <c r="DM10" s="3"/>
      <c r="DN10" s="90">
        <f>DN9-DO10+CM10</f>
        <v>0</v>
      </c>
      <c r="DO10" s="91">
        <f t="shared" ref="DO10:DO73" si="23">DN9*P*delt.t</f>
        <v>100</v>
      </c>
      <c r="DP10" s="89">
        <f>SUM(DO$9:DO10)*RLR</f>
        <v>120</v>
      </c>
      <c r="DQ10" s="90">
        <f>DP10-SUM(DS$9:DS10)</f>
        <v>120</v>
      </c>
      <c r="DR10" s="48">
        <f t="shared" si="12"/>
        <v>0.99667774086378746</v>
      </c>
      <c r="DS10" s="31">
        <f t="shared" ref="DS10:DS73" si="24">DQ9*DR9*delt.t</f>
        <v>0</v>
      </c>
      <c r="DT10" s="90">
        <f>SUM(DS$9:DS10)*RRF</f>
        <v>0</v>
      </c>
    </row>
    <row r="11" spans="1:124" x14ac:dyDescent="0.25">
      <c r="G11" s="70"/>
      <c r="Q11" s="70"/>
      <c r="AA11" s="70"/>
      <c r="AK11" s="70"/>
      <c r="AL11" s="105">
        <f t="shared" ref="AL11:AL19" si="25">AL10+1</f>
        <v>2</v>
      </c>
      <c r="AM11" s="98">
        <f t="shared" si="13"/>
        <v>99.074666321191742</v>
      </c>
      <c r="AN11" s="98">
        <f t="shared" si="14"/>
        <v>48.19323699500805</v>
      </c>
      <c r="AO11" s="98">
        <f t="shared" si="15"/>
        <v>50.881429326183692</v>
      </c>
      <c r="AP11" s="106">
        <f t="shared" si="16"/>
        <v>-15.074666321191742</v>
      </c>
      <c r="AQ11" s="98">
        <f t="shared" si="17"/>
        <v>35.806763004991922</v>
      </c>
      <c r="AR11" s="98">
        <f t="shared" si="18"/>
        <v>84</v>
      </c>
      <c r="CI11" s="4"/>
      <c r="CJ11" s="4"/>
      <c r="CL11" s="14">
        <f t="shared" si="19"/>
        <v>0.02</v>
      </c>
      <c r="CM11" s="59">
        <f>IF('Extended model'!$B$4="AY",0,IFERROR(P*INDEX('UWYr writing pattern'!$C$4:$C$18,MATCH('Extended model'!$CL11,'UWYr writing pattern'!$A$4:$A$18,0)) / 25,CM10))</f>
        <v>0</v>
      </c>
      <c r="CN11" s="36">
        <f t="shared" si="20"/>
        <v>99.97</v>
      </c>
      <c r="CP11" s="48">
        <f t="shared" si="0"/>
        <v>0.06</v>
      </c>
      <c r="CQ11" s="34">
        <f t="shared" si="21"/>
        <v>0.03</v>
      </c>
      <c r="CR11" s="31">
        <f>SUM($CQ$9:CQ11)*RLR</f>
        <v>3.5999999999999997E-2</v>
      </c>
      <c r="CS11" s="32"/>
      <c r="CT11" s="36">
        <f>CR11-SUM($CW$9:CW11)</f>
        <v>3.5999999999999997E-2</v>
      </c>
      <c r="CV11" s="48">
        <f t="shared" si="1"/>
        <v>0.99337748344370858</v>
      </c>
      <c r="CW11" s="31">
        <f t="shared" si="22"/>
        <v>0</v>
      </c>
      <c r="CX11" s="36">
        <f>SUM($CW$9:CW11)*RRF</f>
        <v>0</v>
      </c>
      <c r="CY11" s="33"/>
      <c r="CZ11" s="36">
        <f t="shared" si="2"/>
        <v>3.5999999999999997E-2</v>
      </c>
      <c r="DA11" s="33"/>
      <c r="DB11" s="31">
        <f t="shared" si="3"/>
        <v>83.974799999999988</v>
      </c>
      <c r="DC11" s="31">
        <f t="shared" si="4"/>
        <v>2.5199999999999997E-2</v>
      </c>
      <c r="DD11" s="31">
        <f t="shared" si="5"/>
        <v>83.999999999999986</v>
      </c>
      <c r="DE11" s="31">
        <f t="shared" si="6"/>
        <v>83.963999999999999</v>
      </c>
      <c r="DF11" s="31"/>
      <c r="DG11" s="33">
        <f t="shared" si="7"/>
        <v>0</v>
      </c>
      <c r="DH11" s="33">
        <f t="shared" si="8"/>
        <v>4.2857142857142855E-4</v>
      </c>
      <c r="DI11" s="3"/>
      <c r="DJ11" s="33">
        <f t="shared" si="9"/>
        <v>2.9999999999999997E-4</v>
      </c>
      <c r="DK11" s="93">
        <f t="shared" si="10"/>
        <v>1.9736266940772684E-2</v>
      </c>
      <c r="DL11" s="3">
        <f t="shared" si="11"/>
        <v>9.9667774086378749E-3</v>
      </c>
      <c r="DM11" s="3"/>
      <c r="DN11" s="90">
        <f t="shared" ref="DN11:DN74" si="26">DN10-DO11+CM11</f>
        <v>0</v>
      </c>
      <c r="DO11" s="91">
        <f t="shared" si="23"/>
        <v>0</v>
      </c>
      <c r="DP11" s="89">
        <f>SUM(DO$9:DO11)*RLR</f>
        <v>120</v>
      </c>
      <c r="DQ11" s="90">
        <f>DP11-SUM(DS$9:DS11)</f>
        <v>118.80398671096346</v>
      </c>
      <c r="DR11" s="48">
        <f t="shared" si="12"/>
        <v>0.99337748344370858</v>
      </c>
      <c r="DS11" s="31">
        <f t="shared" si="24"/>
        <v>1.1960132890365449</v>
      </c>
      <c r="DT11" s="90">
        <f>SUM(DS$9:DS11)*RRF</f>
        <v>0.83720930232558144</v>
      </c>
    </row>
    <row r="12" spans="1:124" x14ac:dyDescent="0.25">
      <c r="G12" s="70"/>
      <c r="Q12" s="70"/>
      <c r="AA12" s="70"/>
      <c r="AK12" s="70"/>
      <c r="AL12" s="105">
        <f t="shared" si="25"/>
        <v>3</v>
      </c>
      <c r="AM12" s="98">
        <f t="shared" si="13"/>
        <v>92.867383018817947</v>
      </c>
      <c r="AN12" s="98">
        <f t="shared" si="14"/>
        <v>63.309176352590505</v>
      </c>
      <c r="AO12" s="98">
        <f t="shared" si="15"/>
        <v>29.558206666227434</v>
      </c>
      <c r="AP12" s="106">
        <f t="shared" si="16"/>
        <v>-8.8673830188179465</v>
      </c>
      <c r="AQ12" s="98">
        <f t="shared" si="17"/>
        <v>20.690823647409452</v>
      </c>
      <c r="AR12" s="98">
        <f t="shared" si="18"/>
        <v>84</v>
      </c>
      <c r="CL12" s="14">
        <f t="shared" si="19"/>
        <v>0.03</v>
      </c>
      <c r="CM12" s="59">
        <f>IF('Extended model'!$B$4="AY",0,IFERROR(P*INDEX('UWYr writing pattern'!$C$4:$C$18,MATCH('Extended model'!$CL12,'UWYr writing pattern'!$A$4:$A$18,0)) / 25,CM11))</f>
        <v>0</v>
      </c>
      <c r="CN12" s="36">
        <f t="shared" si="20"/>
        <v>99.910017999999994</v>
      </c>
      <c r="CP12" s="48">
        <f t="shared" si="0"/>
        <v>0.09</v>
      </c>
      <c r="CQ12" s="34">
        <f t="shared" si="21"/>
        <v>5.9982000000000001E-2</v>
      </c>
      <c r="CR12" s="31">
        <f>SUM($CQ$9:CQ12)*RLR</f>
        <v>0.1079784</v>
      </c>
      <c r="CS12" s="32"/>
      <c r="CT12" s="36">
        <f>CR12-SUM($CW$9:CW12)</f>
        <v>0.10762078410596027</v>
      </c>
      <c r="CV12" s="48">
        <f t="shared" si="1"/>
        <v>0.9900990099009902</v>
      </c>
      <c r="CW12" s="31">
        <f t="shared" si="22"/>
        <v>3.5761589403973502E-4</v>
      </c>
      <c r="CX12" s="36">
        <f>SUM($CW$9:CW12)*RRF</f>
        <v>2.5033112582781449E-4</v>
      </c>
      <c r="CY12" s="33"/>
      <c r="CZ12" s="36">
        <f t="shared" si="2"/>
        <v>0.10787111523178808</v>
      </c>
      <c r="DA12" s="33"/>
      <c r="DB12" s="31">
        <f t="shared" si="3"/>
        <v>83.924415119999992</v>
      </c>
      <c r="DC12" s="31">
        <f t="shared" si="4"/>
        <v>7.533454887417218E-2</v>
      </c>
      <c r="DD12" s="31">
        <f t="shared" si="5"/>
        <v>83.999749668874159</v>
      </c>
      <c r="DE12" s="31">
        <f t="shared" si="6"/>
        <v>83.892128884768212</v>
      </c>
      <c r="DF12" s="31"/>
      <c r="DG12" s="33">
        <f t="shared" si="7"/>
        <v>2.9801324503311249E-6</v>
      </c>
      <c r="DH12" s="33">
        <f t="shared" si="8"/>
        <v>1.2841799432355724E-3</v>
      </c>
      <c r="DI12" s="3"/>
      <c r="DJ12" s="33">
        <f t="shared" si="9"/>
        <v>8.9982000000000007E-4</v>
      </c>
      <c r="DK12" s="93">
        <f t="shared" si="10"/>
        <v>2.9409852072354914E-2</v>
      </c>
      <c r="DL12" s="3">
        <f t="shared" si="11"/>
        <v>1.9801544520472596E-2</v>
      </c>
      <c r="DM12" s="3"/>
      <c r="DN12" s="90">
        <f t="shared" si="26"/>
        <v>0</v>
      </c>
      <c r="DO12" s="91">
        <f t="shared" si="23"/>
        <v>0</v>
      </c>
      <c r="DP12" s="89">
        <f>SUM(DO$9:DO12)*RLR</f>
        <v>120</v>
      </c>
      <c r="DQ12" s="90">
        <f>DP12-SUM(DS$9:DS12)</f>
        <v>117.62381465754329</v>
      </c>
      <c r="DR12" s="48">
        <f t="shared" si="12"/>
        <v>0.9900990099009902</v>
      </c>
      <c r="DS12" s="31">
        <f t="shared" si="24"/>
        <v>1.1801720534201667</v>
      </c>
      <c r="DT12" s="90">
        <f>SUM(DS$9:DS12)*RRF</f>
        <v>1.663329739719698</v>
      </c>
    </row>
    <row r="13" spans="1:124" x14ac:dyDescent="0.25">
      <c r="G13" s="70"/>
      <c r="Q13" s="70"/>
      <c r="AA13" s="70"/>
      <c r="AK13" s="70"/>
      <c r="AL13" s="105">
        <f t="shared" si="25"/>
        <v>4</v>
      </c>
      <c r="AM13" s="98">
        <f t="shared" si="13"/>
        <v>89.576196215768064</v>
      </c>
      <c r="AN13" s="98">
        <f t="shared" si="14"/>
        <v>70.988875492486471</v>
      </c>
      <c r="AO13" s="98">
        <f t="shared" si="15"/>
        <v>18.587320723281593</v>
      </c>
      <c r="AP13" s="106">
        <f t="shared" si="16"/>
        <v>-5.5761962157680642</v>
      </c>
      <c r="AQ13" s="98">
        <f t="shared" si="17"/>
        <v>13.011124507513502</v>
      </c>
      <c r="AR13" s="98">
        <f t="shared" si="18"/>
        <v>84</v>
      </c>
      <c r="CL13" s="14">
        <f t="shared" si="19"/>
        <v>0.04</v>
      </c>
      <c r="CM13" s="59">
        <f>IF('Extended model'!$B$4="AY",0,IFERROR(P*INDEX('UWYr writing pattern'!$C$4:$C$18,MATCH('Extended model'!$CL13,'UWYr writing pattern'!$A$4:$A$18,0)) / 25,CM12))</f>
        <v>0</v>
      </c>
      <c r="CN13" s="36">
        <f t="shared" si="20"/>
        <v>99.820098983799994</v>
      </c>
      <c r="CP13" s="48">
        <f t="shared" si="0"/>
        <v>0.12</v>
      </c>
      <c r="CQ13" s="34">
        <f t="shared" si="21"/>
        <v>8.9919016199999979E-2</v>
      </c>
      <c r="CR13" s="31">
        <f>SUM($CQ$9:CQ13)*RLR</f>
        <v>0.21588121943999997</v>
      </c>
      <c r="CS13" s="32"/>
      <c r="CT13" s="36">
        <f>CR13-SUM($CW$9:CW13)</f>
        <v>0.21445805122807943</v>
      </c>
      <c r="CV13" s="48">
        <f t="shared" si="1"/>
        <v>0.98684210526315785</v>
      </c>
      <c r="CW13" s="31">
        <f t="shared" si="22"/>
        <v>1.0655523178807948E-3</v>
      </c>
      <c r="CX13" s="36">
        <f>SUM($CW$9:CW13)*RRF</f>
        <v>9.9621774834437083E-4</v>
      </c>
      <c r="CY13" s="33"/>
      <c r="CZ13" s="36">
        <f t="shared" si="2"/>
        <v>0.21545426897642381</v>
      </c>
      <c r="DA13" s="33"/>
      <c r="DB13" s="31">
        <f t="shared" si="3"/>
        <v>83.848883146391984</v>
      </c>
      <c r="DC13" s="31">
        <f t="shared" si="4"/>
        <v>0.1501206358596556</v>
      </c>
      <c r="DD13" s="31">
        <f t="shared" si="5"/>
        <v>83.999003782251634</v>
      </c>
      <c r="DE13" s="31">
        <f t="shared" si="6"/>
        <v>83.78454573102357</v>
      </c>
      <c r="DF13" s="31"/>
      <c r="DG13" s="33">
        <f t="shared" si="7"/>
        <v>1.1859735099337747E-5</v>
      </c>
      <c r="DH13" s="33">
        <f t="shared" si="8"/>
        <v>2.564931773528855E-3</v>
      </c>
      <c r="DI13" s="3"/>
      <c r="DJ13" s="33">
        <f t="shared" si="9"/>
        <v>1.7990101619999998E-3</v>
      </c>
      <c r="DK13" s="93">
        <f t="shared" si="10"/>
        <v>3.8956571657676076E-2</v>
      </c>
      <c r="DL13" s="3">
        <f t="shared" si="11"/>
        <v>2.9506479723240192E-2</v>
      </c>
      <c r="DM13" s="3"/>
      <c r="DN13" s="90">
        <f t="shared" si="26"/>
        <v>0</v>
      </c>
      <c r="DO13" s="91">
        <f t="shared" si="23"/>
        <v>0</v>
      </c>
      <c r="DP13" s="89">
        <f>SUM(DO$9:DO13)*RLR</f>
        <v>120</v>
      </c>
      <c r="DQ13" s="90">
        <f>DP13-SUM(DS$9:DS13)</f>
        <v>116.45922243321118</v>
      </c>
      <c r="DR13" s="48">
        <f t="shared" si="12"/>
        <v>0.98684210526315785</v>
      </c>
      <c r="DS13" s="31">
        <f t="shared" si="24"/>
        <v>1.1645922243321121</v>
      </c>
      <c r="DT13" s="90">
        <f>SUM(DS$9:DS13)*RRF</f>
        <v>2.478544296752176</v>
      </c>
    </row>
    <row r="14" spans="1:124" x14ac:dyDescent="0.25">
      <c r="G14" s="70"/>
      <c r="Q14" s="70"/>
      <c r="AA14" s="70"/>
      <c r="AK14" s="70"/>
      <c r="AL14" s="105">
        <f t="shared" si="25"/>
        <v>5</v>
      </c>
      <c r="AM14" s="98">
        <f t="shared" si="13"/>
        <v>87.731602985808436</v>
      </c>
      <c r="AN14" s="98">
        <f t="shared" si="14"/>
        <v>75.292926366446878</v>
      </c>
      <c r="AO14" s="98">
        <f t="shared" si="15"/>
        <v>12.438676619361559</v>
      </c>
      <c r="AP14" s="106">
        <f t="shared" si="16"/>
        <v>-3.7316029858084363</v>
      </c>
      <c r="AQ14" s="98">
        <f t="shared" si="17"/>
        <v>8.7070736335530903</v>
      </c>
      <c r="AR14" s="98">
        <f t="shared" si="18"/>
        <v>84</v>
      </c>
      <c r="CL14" s="14">
        <f t="shared" si="19"/>
        <v>0.05</v>
      </c>
      <c r="CM14" s="59">
        <f>IF('Extended model'!$B$4="AY",0,IFERROR(P*INDEX('UWYr writing pattern'!$C$4:$C$18,MATCH('Extended model'!$CL14,'UWYr writing pattern'!$A$4:$A$18,0)) / 25,CM13))</f>
        <v>0</v>
      </c>
      <c r="CN14" s="36">
        <f t="shared" si="20"/>
        <v>99.700314865019436</v>
      </c>
      <c r="CP14" s="48">
        <f t="shared" si="0"/>
        <v>0.15000000000000002</v>
      </c>
      <c r="CQ14" s="34">
        <f t="shared" si="21"/>
        <v>0.11978411878055999</v>
      </c>
      <c r="CR14" s="31">
        <f>SUM($CQ$9:CQ14)*RLR</f>
        <v>0.35962216197667196</v>
      </c>
      <c r="CS14" s="32"/>
      <c r="CT14" s="36">
        <f>CR14-SUM($CW$9:CW14)</f>
        <v>0.35608263141710589</v>
      </c>
      <c r="CV14" s="48">
        <f t="shared" si="1"/>
        <v>0.98360655737704927</v>
      </c>
      <c r="CW14" s="31">
        <f t="shared" si="22"/>
        <v>2.1163623476455205E-3</v>
      </c>
      <c r="CX14" s="36">
        <f>SUM($CW$9:CW14)*RRF</f>
        <v>2.4776713916962352E-3</v>
      </c>
      <c r="CY14" s="33"/>
      <c r="CZ14" s="36">
        <f t="shared" si="2"/>
        <v>0.35856030280880213</v>
      </c>
      <c r="DA14" s="33"/>
      <c r="DB14" s="31">
        <f t="shared" si="3"/>
        <v>83.748264486616307</v>
      </c>
      <c r="DC14" s="31">
        <f t="shared" si="4"/>
        <v>0.24925784199197409</v>
      </c>
      <c r="DD14" s="31">
        <f t="shared" si="5"/>
        <v>83.997522328608284</v>
      </c>
      <c r="DE14" s="31">
        <f t="shared" si="6"/>
        <v>83.641439697191203</v>
      </c>
      <c r="DF14" s="31"/>
      <c r="DG14" s="33">
        <f t="shared" si="7"/>
        <v>2.9496087996383753E-5</v>
      </c>
      <c r="DH14" s="33">
        <f t="shared" si="8"/>
        <v>4.2685750334381205E-3</v>
      </c>
      <c r="DI14" s="3"/>
      <c r="DJ14" s="33">
        <f t="shared" si="9"/>
        <v>2.9968513498055999E-3</v>
      </c>
      <c r="DK14" s="93">
        <f t="shared" si="10"/>
        <v>4.8378498640855638E-2</v>
      </c>
      <c r="DL14" s="3">
        <f t="shared" si="11"/>
        <v>3.9083718410181899E-2</v>
      </c>
      <c r="DM14" s="3"/>
      <c r="DN14" s="90">
        <f t="shared" si="26"/>
        <v>0</v>
      </c>
      <c r="DO14" s="91">
        <f t="shared" si="23"/>
        <v>0</v>
      </c>
      <c r="DP14" s="89">
        <f>SUM(DO$9:DO14)*RLR</f>
        <v>120</v>
      </c>
      <c r="DQ14" s="90">
        <f>DP14-SUM(DS$9:DS14)</f>
        <v>115.30995379077817</v>
      </c>
      <c r="DR14" s="48">
        <f t="shared" si="12"/>
        <v>0.98360655737704927</v>
      </c>
      <c r="DS14" s="31">
        <f t="shared" si="24"/>
        <v>1.149268642433005</v>
      </c>
      <c r="DT14" s="90">
        <f>SUM(DS$9:DS14)*RRF</f>
        <v>3.2830323464552795</v>
      </c>
    </row>
    <row r="15" spans="1:124" x14ac:dyDescent="0.25">
      <c r="G15" s="70"/>
      <c r="Q15" s="70"/>
      <c r="AA15" s="70"/>
      <c r="AK15" s="70"/>
      <c r="AL15" s="105">
        <f t="shared" si="25"/>
        <v>6</v>
      </c>
      <c r="AM15" s="98">
        <f t="shared" si="13"/>
        <v>86.618634905144475</v>
      </c>
      <c r="AN15" s="98">
        <f t="shared" si="14"/>
        <v>77.889851887996102</v>
      </c>
      <c r="AO15" s="98">
        <f t="shared" si="15"/>
        <v>8.7287830171483733</v>
      </c>
      <c r="AP15" s="106">
        <f t="shared" si="16"/>
        <v>-2.6186349051444751</v>
      </c>
      <c r="AQ15" s="98">
        <f t="shared" si="17"/>
        <v>6.110148112003861</v>
      </c>
      <c r="AR15" s="98">
        <f t="shared" si="18"/>
        <v>84</v>
      </c>
      <c r="CL15" s="14">
        <f t="shared" si="19"/>
        <v>0.06</v>
      </c>
      <c r="CM15" s="59">
        <f>IF('Extended model'!$B$4="AY",0,IFERROR(P*INDEX('UWYr writing pattern'!$C$4:$C$18,MATCH('Extended model'!$CL15,'UWYr writing pattern'!$A$4:$A$18,0)) / 25,CM14))</f>
        <v>0</v>
      </c>
      <c r="CN15" s="36">
        <f t="shared" si="20"/>
        <v>99.550764392721902</v>
      </c>
      <c r="CP15" s="48">
        <f t="shared" si="0"/>
        <v>0.18</v>
      </c>
      <c r="CQ15" s="34">
        <f t="shared" si="21"/>
        <v>0.14955047229752919</v>
      </c>
      <c r="CR15" s="31">
        <f>SUM($CQ$9:CQ15)*RLR</f>
        <v>0.539082728733707</v>
      </c>
      <c r="CS15" s="32"/>
      <c r="CT15" s="36">
        <f>CR15-SUM($CW$9:CW15)</f>
        <v>0.5320407460618416</v>
      </c>
      <c r="CV15" s="48">
        <f t="shared" si="1"/>
        <v>0.98039215686274506</v>
      </c>
      <c r="CW15" s="31">
        <f t="shared" si="22"/>
        <v>3.5024521122994025E-3</v>
      </c>
      <c r="CX15" s="36">
        <f>SUM($CW$9:CW15)*RRF</f>
        <v>4.9293878703058165E-3</v>
      </c>
      <c r="CY15" s="33"/>
      <c r="CZ15" s="36">
        <f t="shared" si="2"/>
        <v>0.53697013393214743</v>
      </c>
      <c r="DA15" s="33"/>
      <c r="DB15" s="31">
        <f t="shared" si="3"/>
        <v>83.622642089886398</v>
      </c>
      <c r="DC15" s="31">
        <f t="shared" si="4"/>
        <v>0.3724285222432891</v>
      </c>
      <c r="DD15" s="31">
        <f t="shared" si="5"/>
        <v>83.99507061212968</v>
      </c>
      <c r="DE15" s="31">
        <f t="shared" si="6"/>
        <v>83.463029866067856</v>
      </c>
      <c r="DF15" s="31"/>
      <c r="DG15" s="33">
        <f t="shared" si="7"/>
        <v>5.86831889322121E-5</v>
      </c>
      <c r="DH15" s="33">
        <f t="shared" si="8"/>
        <v>6.3925015944303262E-3</v>
      </c>
      <c r="DI15" s="3"/>
      <c r="DJ15" s="33">
        <f t="shared" si="9"/>
        <v>4.4923560727808919E-3</v>
      </c>
      <c r="DK15" s="93">
        <f t="shared" si="10"/>
        <v>5.7677665452955273E-2</v>
      </c>
      <c r="DL15" s="3">
        <f t="shared" si="11"/>
        <v>4.8535353966803058E-2</v>
      </c>
      <c r="DM15" s="3"/>
      <c r="DN15" s="90">
        <f t="shared" si="26"/>
        <v>0</v>
      </c>
      <c r="DO15" s="91">
        <f t="shared" si="23"/>
        <v>0</v>
      </c>
      <c r="DP15" s="89">
        <f>SUM(DO$9:DO15)*RLR</f>
        <v>120</v>
      </c>
      <c r="DQ15" s="90">
        <f>DP15-SUM(DS$9:DS15)</f>
        <v>114.17575752398363</v>
      </c>
      <c r="DR15" s="48">
        <f t="shared" si="12"/>
        <v>0.98039215686274506</v>
      </c>
      <c r="DS15" s="31">
        <f t="shared" si="24"/>
        <v>1.1341962667945393</v>
      </c>
      <c r="DT15" s="90">
        <f>SUM(DS$9:DS15)*RRF</f>
        <v>4.0769697332114569</v>
      </c>
    </row>
    <row r="16" spans="1:124" x14ac:dyDescent="0.25">
      <c r="G16" s="70"/>
      <c r="Q16" s="70"/>
      <c r="AA16" s="70"/>
      <c r="AK16" s="70"/>
      <c r="AL16" s="105">
        <f t="shared" si="25"/>
        <v>7</v>
      </c>
      <c r="AM16" s="98">
        <f t="shared" si="13"/>
        <v>85.907709472461903</v>
      </c>
      <c r="AN16" s="98">
        <f t="shared" si="14"/>
        <v>79.548677897588789</v>
      </c>
      <c r="AO16" s="98">
        <f t="shared" si="15"/>
        <v>6.3590315748731143</v>
      </c>
      <c r="AP16" s="106">
        <f t="shared" si="16"/>
        <v>-1.907709472461903</v>
      </c>
      <c r="AQ16" s="98">
        <f t="shared" si="17"/>
        <v>4.4513221024111793</v>
      </c>
      <c r="AR16" s="98">
        <f t="shared" si="18"/>
        <v>84</v>
      </c>
      <c r="CL16" s="14">
        <f t="shared" si="19"/>
        <v>7.0000000000000007E-2</v>
      </c>
      <c r="CM16" s="59">
        <f>IF('Extended model'!$B$4="AY",0,IFERROR(P*INDEX('UWYr writing pattern'!$C$4:$C$18,MATCH('Extended model'!$CL16,'UWYr writing pattern'!$A$4:$A$18,0)) / 25,CM15))</f>
        <v>0</v>
      </c>
      <c r="CN16" s="36">
        <f t="shared" si="20"/>
        <v>99.371573016815006</v>
      </c>
      <c r="CP16" s="48">
        <f t="shared" si="0"/>
        <v>0.21000000000000002</v>
      </c>
      <c r="CQ16" s="34">
        <f t="shared" si="21"/>
        <v>0.17919137590689943</v>
      </c>
      <c r="CR16" s="31">
        <f>SUM($CQ$9:CQ16)*RLR</f>
        <v>0.75411237982198642</v>
      </c>
      <c r="CS16" s="32"/>
      <c r="CT16" s="36">
        <f>CR16-SUM($CW$9:CW16)</f>
        <v>0.7418543114044166</v>
      </c>
      <c r="CV16" s="48">
        <f t="shared" si="1"/>
        <v>0.97719869706840401</v>
      </c>
      <c r="CW16" s="31">
        <f t="shared" si="22"/>
        <v>5.2160857457043295E-3</v>
      </c>
      <c r="CX16" s="36">
        <f>SUM($CW$9:CW16)*RRF</f>
        <v>8.5806478922988462E-3</v>
      </c>
      <c r="CY16" s="33"/>
      <c r="CZ16" s="36">
        <f t="shared" si="2"/>
        <v>0.75043495929671544</v>
      </c>
      <c r="DA16" s="33"/>
      <c r="DB16" s="31">
        <f t="shared" si="3"/>
        <v>83.472121334124594</v>
      </c>
      <c r="DC16" s="31">
        <f t="shared" si="4"/>
        <v>0.51929801798309161</v>
      </c>
      <c r="DD16" s="31">
        <f t="shared" si="5"/>
        <v>83.991419352107684</v>
      </c>
      <c r="DE16" s="31">
        <f t="shared" si="6"/>
        <v>83.249565040703288</v>
      </c>
      <c r="DF16" s="31"/>
      <c r="DG16" s="33">
        <f t="shared" si="7"/>
        <v>1.0215057014641484E-4</v>
      </c>
      <c r="DH16" s="33">
        <f t="shared" si="8"/>
        <v>8.9337495154370884E-3</v>
      </c>
      <c r="DI16" s="3"/>
      <c r="DJ16" s="33">
        <f t="shared" si="9"/>
        <v>6.284269831849887E-3</v>
      </c>
      <c r="DK16" s="93">
        <f t="shared" si="10"/>
        <v>6.6856064932716563E-2</v>
      </c>
      <c r="DL16" s="3">
        <f t="shared" si="11"/>
        <v>5.7863438731834395E-2</v>
      </c>
      <c r="DM16" s="3"/>
      <c r="DN16" s="90">
        <f t="shared" si="26"/>
        <v>0</v>
      </c>
      <c r="DO16" s="91">
        <f t="shared" si="23"/>
        <v>0</v>
      </c>
      <c r="DP16" s="89">
        <f>SUM(DO$9:DO16)*RLR</f>
        <v>120</v>
      </c>
      <c r="DQ16" s="90">
        <f>DP16-SUM(DS$9:DS16)</f>
        <v>113.05638735217987</v>
      </c>
      <c r="DR16" s="48">
        <f t="shared" si="12"/>
        <v>0.97719869706840401</v>
      </c>
      <c r="DS16" s="31">
        <f t="shared" si="24"/>
        <v>1.119370171803761</v>
      </c>
      <c r="DT16" s="90">
        <f>SUM(DS$9:DS16)*RRF</f>
        <v>4.8605288534740891</v>
      </c>
    </row>
    <row r="17" spans="7:124" x14ac:dyDescent="0.25">
      <c r="G17" s="70"/>
      <c r="Q17" s="70"/>
      <c r="AA17" s="70"/>
      <c r="AK17" s="70"/>
      <c r="AL17" s="105">
        <f t="shared" si="25"/>
        <v>8</v>
      </c>
      <c r="AM17" s="98">
        <f t="shared" si="13"/>
        <v>85.432507036309971</v>
      </c>
      <c r="AN17" s="98">
        <f t="shared" si="14"/>
        <v>80.657483581943296</v>
      </c>
      <c r="AO17" s="98">
        <f t="shared" si="15"/>
        <v>4.775023454366675</v>
      </c>
      <c r="AP17" s="106">
        <f t="shared" si="16"/>
        <v>-1.4325070363099712</v>
      </c>
      <c r="AQ17" s="98">
        <f t="shared" si="17"/>
        <v>3.3425164180566722</v>
      </c>
      <c r="AR17" s="98">
        <f t="shared" si="18"/>
        <v>84</v>
      </c>
      <c r="CL17" s="14">
        <f t="shared" si="19"/>
        <v>0.08</v>
      </c>
      <c r="CM17" s="59">
        <f>IF('Extended model'!$B$4="AY",0,IFERROR(P*INDEX('UWYr writing pattern'!$C$4:$C$18,MATCH('Extended model'!$CL17,'UWYr writing pattern'!$A$4:$A$18,0)) / 25,CM16))</f>
        <v>0</v>
      </c>
      <c r="CN17" s="36">
        <f t="shared" si="20"/>
        <v>99.162892713479692</v>
      </c>
      <c r="CP17" s="48">
        <f t="shared" si="0"/>
        <v>0.24</v>
      </c>
      <c r="CQ17" s="34">
        <f t="shared" si="21"/>
        <v>0.20868030333531151</v>
      </c>
      <c r="CR17" s="31">
        <f>SUM($CQ$9:CQ17)*RLR</f>
        <v>1.0045287438243602</v>
      </c>
      <c r="CS17" s="32"/>
      <c r="CT17" s="36">
        <f>CR17-SUM($CW$9:CW17)</f>
        <v>0.98502128474160067</v>
      </c>
      <c r="CV17" s="48">
        <f t="shared" si="1"/>
        <v>0.97402597402597402</v>
      </c>
      <c r="CW17" s="31">
        <f t="shared" si="22"/>
        <v>7.2493906651897397E-3</v>
      </c>
      <c r="CX17" s="36">
        <f>SUM($CW$9:CW17)*RRF</f>
        <v>1.3655221357931662E-2</v>
      </c>
      <c r="CY17" s="33"/>
      <c r="CZ17" s="36">
        <f t="shared" si="2"/>
        <v>0.99867650609953229</v>
      </c>
      <c r="DA17" s="33"/>
      <c r="DB17" s="31">
        <f t="shared" si="3"/>
        <v>83.296829879322928</v>
      </c>
      <c r="DC17" s="31">
        <f t="shared" si="4"/>
        <v>0.68951489931912047</v>
      </c>
      <c r="DD17" s="31">
        <f t="shared" si="5"/>
        <v>83.986344778642049</v>
      </c>
      <c r="DE17" s="31">
        <f t="shared" si="6"/>
        <v>83.001323493900472</v>
      </c>
      <c r="DF17" s="31"/>
      <c r="DG17" s="33">
        <f t="shared" si="7"/>
        <v>1.6256215902299599E-4</v>
      </c>
      <c r="DH17" s="33">
        <f t="shared" si="8"/>
        <v>1.1889006024994432E-2</v>
      </c>
      <c r="DI17" s="3"/>
      <c r="DJ17" s="33">
        <f t="shared" si="9"/>
        <v>8.3710728652030015E-3</v>
      </c>
      <c r="DK17" s="93">
        <f t="shared" si="10"/>
        <v>7.5915651223460334E-2</v>
      </c>
      <c r="DL17" s="3">
        <f t="shared" si="11"/>
        <v>6.7069984933151985E-2</v>
      </c>
      <c r="DM17" s="3"/>
      <c r="DN17" s="90">
        <f t="shared" si="26"/>
        <v>0</v>
      </c>
      <c r="DO17" s="91">
        <f t="shared" si="23"/>
        <v>0</v>
      </c>
      <c r="DP17" s="89">
        <f>SUM(DO$9:DO17)*RLR</f>
        <v>120</v>
      </c>
      <c r="DQ17" s="90">
        <f>DP17-SUM(DS$9:DS17)</f>
        <v>111.95160180802176</v>
      </c>
      <c r="DR17" s="48">
        <f t="shared" si="12"/>
        <v>0.97402597402597402</v>
      </c>
      <c r="DS17" s="31">
        <f t="shared" si="24"/>
        <v>1.1047855441581096</v>
      </c>
      <c r="DT17" s="90">
        <f>SUM(DS$9:DS17)*RRF</f>
        <v>5.6338787343847665</v>
      </c>
    </row>
    <row r="18" spans="7:124" x14ac:dyDescent="0.25">
      <c r="G18" s="70"/>
      <c r="Q18" s="70"/>
      <c r="AA18" s="70"/>
      <c r="AK18" s="70"/>
      <c r="AL18" s="105">
        <f t="shared" si="25"/>
        <v>9</v>
      </c>
      <c r="AM18" s="98">
        <f t="shared" si="13"/>
        <v>85.102892726025061</v>
      </c>
      <c r="AN18" s="98">
        <f t="shared" si="14"/>
        <v>81.426583639274739</v>
      </c>
      <c r="AO18" s="98">
        <f t="shared" si="15"/>
        <v>3.6763090867503223</v>
      </c>
      <c r="AP18" s="106">
        <f t="shared" si="16"/>
        <v>-1.1028927260250612</v>
      </c>
      <c r="AQ18" s="98">
        <f t="shared" si="17"/>
        <v>2.5734163607252256</v>
      </c>
      <c r="AR18" s="98">
        <f t="shared" si="18"/>
        <v>84</v>
      </c>
      <c r="CL18" s="14">
        <f t="shared" si="19"/>
        <v>0.09</v>
      </c>
      <c r="CM18" s="59">
        <f>IF('Extended model'!$B$4="AY",0,IFERROR(P*INDEX('UWYr writing pattern'!$C$4:$C$18,MATCH('Extended model'!$CL18,'UWYr writing pattern'!$A$4:$A$18,0)) / 25,CM17))</f>
        <v>0</v>
      </c>
      <c r="CN18" s="36">
        <f t="shared" si="20"/>
        <v>98.924901770967338</v>
      </c>
      <c r="CP18" s="48">
        <f t="shared" si="0"/>
        <v>0.27</v>
      </c>
      <c r="CQ18" s="34">
        <f t="shared" si="21"/>
        <v>0.23799094251235126</v>
      </c>
      <c r="CR18" s="31">
        <f>SUM($CQ$9:CQ18)*RLR</f>
        <v>1.2901178748391817</v>
      </c>
      <c r="CS18" s="32"/>
      <c r="CT18" s="36">
        <f>CR18-SUM($CW$9:CW18)</f>
        <v>1.2610160525933547</v>
      </c>
      <c r="CV18" s="48">
        <f t="shared" si="1"/>
        <v>0.970873786407767</v>
      </c>
      <c r="CW18" s="31">
        <f t="shared" si="22"/>
        <v>9.5943631630675385E-3</v>
      </c>
      <c r="CX18" s="36">
        <f>SUM($CW$9:CW18)*RRF</f>
        <v>2.0371275572078941E-2</v>
      </c>
      <c r="CY18" s="33"/>
      <c r="CZ18" s="36">
        <f t="shared" si="2"/>
        <v>1.2813873281654335</v>
      </c>
      <c r="DA18" s="33"/>
      <c r="DB18" s="31">
        <f t="shared" si="3"/>
        <v>83.096917487612558</v>
      </c>
      <c r="DC18" s="31">
        <f t="shared" si="4"/>
        <v>0.88271123681534824</v>
      </c>
      <c r="DD18" s="31">
        <f t="shared" si="5"/>
        <v>83.979628724427911</v>
      </c>
      <c r="DE18" s="31">
        <f t="shared" si="6"/>
        <v>82.718612671834563</v>
      </c>
      <c r="DF18" s="31"/>
      <c r="DG18" s="33">
        <f t="shared" si="7"/>
        <v>2.4251518538189216E-4</v>
      </c>
      <c r="DH18" s="33">
        <f t="shared" si="8"/>
        <v>1.5254611049588494E-2</v>
      </c>
      <c r="DI18" s="3"/>
      <c r="DJ18" s="33">
        <f t="shared" si="9"/>
        <v>1.0750982290326514E-2</v>
      </c>
      <c r="DK18" s="93">
        <f t="shared" si="10"/>
        <v>8.485834064684028E-2</v>
      </c>
      <c r="DL18" s="3">
        <f t="shared" si="11"/>
        <v>7.6156965599387519E-2</v>
      </c>
      <c r="DM18" s="3"/>
      <c r="DN18" s="90">
        <f t="shared" si="26"/>
        <v>0</v>
      </c>
      <c r="DO18" s="91">
        <f t="shared" si="23"/>
        <v>0</v>
      </c>
      <c r="DP18" s="89">
        <f>SUM(DO$9:DO18)*RLR</f>
        <v>120</v>
      </c>
      <c r="DQ18" s="90">
        <f>DP18-SUM(DS$9:DS18)</f>
        <v>110.8611641280735</v>
      </c>
      <c r="DR18" s="48">
        <f t="shared" si="12"/>
        <v>0.970873786407767</v>
      </c>
      <c r="DS18" s="31">
        <f t="shared" si="24"/>
        <v>1.090437679948264</v>
      </c>
      <c r="DT18" s="90">
        <f>SUM(DS$9:DS18)*RRF</f>
        <v>6.397185110348552</v>
      </c>
    </row>
    <row r="19" spans="7:124" x14ac:dyDescent="0.25">
      <c r="G19" s="70"/>
      <c r="Q19" s="70"/>
      <c r="AA19" s="70"/>
      <c r="AK19" s="70"/>
      <c r="AL19" s="105">
        <f t="shared" si="25"/>
        <v>10</v>
      </c>
      <c r="AM19" s="98">
        <f t="shared" si="13"/>
        <v>84.86712080076471</v>
      </c>
      <c r="AN19" s="98">
        <f t="shared" si="14"/>
        <v>81.976718131548893</v>
      </c>
      <c r="AO19" s="98">
        <f t="shared" si="15"/>
        <v>2.8904026692158169</v>
      </c>
      <c r="AP19" s="106">
        <f t="shared" si="16"/>
        <v>-0.86712080076470954</v>
      </c>
      <c r="AQ19" s="98">
        <f t="shared" si="17"/>
        <v>2.0232818684510718</v>
      </c>
      <c r="AR19" s="98">
        <f t="shared" si="18"/>
        <v>84</v>
      </c>
      <c r="CL19" s="14">
        <f t="shared" si="19"/>
        <v>0.1</v>
      </c>
      <c r="CM19" s="59">
        <f>IF('Extended model'!$B$4="AY",0,IFERROR(P*INDEX('UWYr writing pattern'!$C$4:$C$18,MATCH('Extended model'!$CL19,'UWYr writing pattern'!$A$4:$A$18,0)) / 25,CM18))</f>
        <v>0</v>
      </c>
      <c r="CN19" s="36">
        <f t="shared" si="20"/>
        <v>98.657804536185722</v>
      </c>
      <c r="CP19" s="48">
        <f t="shared" si="0"/>
        <v>0.30000000000000004</v>
      </c>
      <c r="CQ19" s="34">
        <f t="shared" si="21"/>
        <v>0.26709723478161185</v>
      </c>
      <c r="CR19" s="31">
        <f>SUM($CQ$9:CQ19)*RLR</f>
        <v>1.6106345565771159</v>
      </c>
      <c r="CS19" s="32"/>
      <c r="CT19" s="36">
        <f>CR19-SUM($CW$9:CW19)</f>
        <v>1.569289860034266</v>
      </c>
      <c r="CV19" s="48">
        <f t="shared" si="1"/>
        <v>0.96774193548387089</v>
      </c>
      <c r="CW19" s="31">
        <f t="shared" si="22"/>
        <v>1.2242874297022862E-2</v>
      </c>
      <c r="CX19" s="36">
        <f>SUM($CW$9:CW19)*RRF</f>
        <v>2.8941287579994941E-2</v>
      </c>
      <c r="CY19" s="33"/>
      <c r="CZ19" s="36">
        <f t="shared" si="2"/>
        <v>1.598231147614261</v>
      </c>
      <c r="DA19" s="33"/>
      <c r="DB19" s="31">
        <f t="shared" si="3"/>
        <v>82.872555810395994</v>
      </c>
      <c r="DC19" s="31">
        <f t="shared" si="4"/>
        <v>1.098502902023986</v>
      </c>
      <c r="DD19" s="31">
        <f t="shared" si="5"/>
        <v>83.971058712419975</v>
      </c>
      <c r="DE19" s="31">
        <f t="shared" si="6"/>
        <v>82.401768852385743</v>
      </c>
      <c r="DF19" s="31"/>
      <c r="DG19" s="33">
        <f t="shared" si="7"/>
        <v>3.4453913785708262E-4</v>
      </c>
      <c r="DH19" s="33">
        <f t="shared" si="8"/>
        <v>1.9026561281122154E-2</v>
      </c>
      <c r="DI19" s="3"/>
      <c r="DJ19" s="33">
        <f t="shared" si="9"/>
        <v>1.3421954638142632E-2</v>
      </c>
      <c r="DK19" s="93">
        <f t="shared" si="10"/>
        <v>9.368601255412734E-2</v>
      </c>
      <c r="DL19" s="3">
        <f t="shared" si="11"/>
        <v>8.5126315447937154E-2</v>
      </c>
      <c r="DM19" s="3"/>
      <c r="DN19" s="90">
        <f t="shared" si="26"/>
        <v>0</v>
      </c>
      <c r="DO19" s="91">
        <f t="shared" si="23"/>
        <v>0</v>
      </c>
      <c r="DP19" s="89">
        <f>SUM(DO$9:DO19)*RLR</f>
        <v>120</v>
      </c>
      <c r="DQ19" s="90">
        <f>DP19-SUM(DS$9:DS19)</f>
        <v>109.78484214624754</v>
      </c>
      <c r="DR19" s="48">
        <f t="shared" si="12"/>
        <v>0.96774193548387089</v>
      </c>
      <c r="DS19" s="31">
        <f t="shared" si="24"/>
        <v>1.0763219818259564</v>
      </c>
      <c r="DT19" s="90">
        <f>SUM(DS$9:DS19)*RRF</f>
        <v>7.1506104976267206</v>
      </c>
    </row>
    <row r="20" spans="7:124" x14ac:dyDescent="0.25">
      <c r="G20" s="70"/>
      <c r="Q20" s="70"/>
      <c r="AA20" s="70"/>
      <c r="AK20" s="70"/>
      <c r="AL20" s="2"/>
      <c r="CL20" s="14">
        <f t="shared" si="19"/>
        <v>0.11</v>
      </c>
      <c r="CM20" s="59">
        <f>IF('Extended model'!$B$4="AY",0,IFERROR(P*INDEX('UWYr writing pattern'!$C$4:$C$18,MATCH('Extended model'!$CL20,'UWYr writing pattern'!$A$4:$A$18,0)) / 25,CM19))</f>
        <v>0</v>
      </c>
      <c r="CN20" s="36">
        <f t="shared" si="20"/>
        <v>98.361831122577172</v>
      </c>
      <c r="CP20" s="48">
        <f t="shared" si="0"/>
        <v>0.33</v>
      </c>
      <c r="CQ20" s="34">
        <f t="shared" si="21"/>
        <v>0.29597341360855722</v>
      </c>
      <c r="CR20" s="31">
        <f>SUM($CQ$9:CQ20)*RLR</f>
        <v>1.9658026529073844</v>
      </c>
      <c r="CS20" s="32"/>
      <c r="CT20" s="36">
        <f>CR20-SUM($CW$9:CW20)</f>
        <v>1.9092712802996867</v>
      </c>
      <c r="CV20" s="48">
        <f t="shared" si="1"/>
        <v>0.96463022508038587</v>
      </c>
      <c r="CW20" s="31">
        <f t="shared" si="22"/>
        <v>1.5186676064847733E-2</v>
      </c>
      <c r="CX20" s="36">
        <f>SUM($CW$9:CW20)*RRF</f>
        <v>3.9571960825388351E-2</v>
      </c>
      <c r="CY20" s="33"/>
      <c r="CZ20" s="36">
        <f t="shared" si="2"/>
        <v>1.9488432411250751</v>
      </c>
      <c r="DA20" s="33"/>
      <c r="DB20" s="31">
        <f t="shared" si="3"/>
        <v>82.623938142964818</v>
      </c>
      <c r="DC20" s="31">
        <f t="shared" si="4"/>
        <v>1.3364898962097806</v>
      </c>
      <c r="DD20" s="31">
        <f t="shared" si="5"/>
        <v>83.960428039174602</v>
      </c>
      <c r="DE20" s="31">
        <f t="shared" si="6"/>
        <v>82.051156758874924</v>
      </c>
      <c r="DF20" s="31"/>
      <c r="DG20" s="33">
        <f t="shared" si="7"/>
        <v>4.7109477173081372E-4</v>
      </c>
      <c r="DH20" s="33">
        <f t="shared" si="8"/>
        <v>2.3200514775298515E-2</v>
      </c>
      <c r="DI20" s="3"/>
      <c r="DJ20" s="33">
        <f t="shared" si="9"/>
        <v>1.6381688774228204E-2</v>
      </c>
      <c r="DK20" s="93">
        <f t="shared" si="10"/>
        <v>0.10240051015565654</v>
      </c>
      <c r="DL20" s="3">
        <f t="shared" si="11"/>
        <v>9.3979931750053883E-2</v>
      </c>
      <c r="DM20" s="3"/>
      <c r="DN20" s="90">
        <f t="shared" si="26"/>
        <v>0</v>
      </c>
      <c r="DO20" s="91">
        <f t="shared" si="23"/>
        <v>0</v>
      </c>
      <c r="DP20" s="89">
        <f>SUM(DO$9:DO20)*RLR</f>
        <v>120</v>
      </c>
      <c r="DQ20" s="90">
        <f>DP20-SUM(DS$9:DS20)</f>
        <v>108.72240818999353</v>
      </c>
      <c r="DR20" s="48">
        <f t="shared" si="12"/>
        <v>0.96463022508038587</v>
      </c>
      <c r="DS20" s="31">
        <f t="shared" si="24"/>
        <v>1.0624339562540084</v>
      </c>
      <c r="DT20" s="90">
        <f>SUM(DS$9:DS20)*RRF</f>
        <v>7.8943142670045257</v>
      </c>
    </row>
    <row r="21" spans="7:124" x14ac:dyDescent="0.25">
      <c r="G21" s="70"/>
      <c r="Q21" s="70"/>
      <c r="AA21" s="70"/>
      <c r="AK21" s="70"/>
      <c r="AL21" s="2"/>
      <c r="CL21" s="14">
        <f t="shared" si="19"/>
        <v>0.12</v>
      </c>
      <c r="CM21" s="59">
        <f>IF('Extended model'!$B$4="AY",0,IFERROR(P*INDEX('UWYr writing pattern'!$C$4:$C$18,MATCH('Extended model'!$CL21,'UWYr writing pattern'!$A$4:$A$18,0)) / 25,CM20))</f>
        <v>0</v>
      </c>
      <c r="CN21" s="36">
        <f t="shared" si="20"/>
        <v>98.037237079872668</v>
      </c>
      <c r="CP21" s="48">
        <f t="shared" si="0"/>
        <v>0.36</v>
      </c>
      <c r="CQ21" s="34">
        <f t="shared" si="21"/>
        <v>0.3245940427045047</v>
      </c>
      <c r="CR21" s="31">
        <f>SUM($CQ$9:CQ21)*RLR</f>
        <v>2.3553155041527902</v>
      </c>
      <c r="CS21" s="32"/>
      <c r="CT21" s="36">
        <f>CR21-SUM($CW$9:CW21)</f>
        <v>2.2803667236965426</v>
      </c>
      <c r="CV21" s="48">
        <f t="shared" si="1"/>
        <v>0.96153846153846145</v>
      </c>
      <c r="CW21" s="31">
        <f t="shared" si="22"/>
        <v>1.8417407848550033E-2</v>
      </c>
      <c r="CX21" s="36">
        <f>SUM($CW$9:CW21)*RRF</f>
        <v>5.2464146319373378E-2</v>
      </c>
      <c r="CY21" s="33"/>
      <c r="CZ21" s="36">
        <f t="shared" si="2"/>
        <v>2.3328308700159162</v>
      </c>
      <c r="DA21" s="33"/>
      <c r="DB21" s="31">
        <f t="shared" si="3"/>
        <v>82.351279147093038</v>
      </c>
      <c r="DC21" s="31">
        <f t="shared" si="4"/>
        <v>1.5962567065875797</v>
      </c>
      <c r="DD21" s="31">
        <f t="shared" si="5"/>
        <v>83.94753585368062</v>
      </c>
      <c r="DE21" s="31">
        <f t="shared" si="6"/>
        <v>81.667169129984089</v>
      </c>
      <c r="DF21" s="31"/>
      <c r="DG21" s="33">
        <f t="shared" si="7"/>
        <v>6.2457317046873072E-4</v>
      </c>
      <c r="DH21" s="33">
        <f t="shared" si="8"/>
        <v>2.777179607161805E-2</v>
      </c>
      <c r="DI21" s="3"/>
      <c r="DJ21" s="33">
        <f t="shared" si="9"/>
        <v>1.9627629201273252E-2</v>
      </c>
      <c r="DK21" s="93">
        <f t="shared" si="10"/>
        <v>0.11100364132908547</v>
      </c>
      <c r="DL21" s="3">
        <f t="shared" si="11"/>
        <v>0.10271967517368678</v>
      </c>
      <c r="DM21" s="3"/>
      <c r="DN21" s="90">
        <f t="shared" si="26"/>
        <v>0</v>
      </c>
      <c r="DO21" s="91">
        <f t="shared" si="23"/>
        <v>0</v>
      </c>
      <c r="DP21" s="89">
        <f>SUM(DO$9:DO21)*RLR</f>
        <v>120</v>
      </c>
      <c r="DQ21" s="90">
        <f>DP21-SUM(DS$9:DS21)</f>
        <v>107.67363897915759</v>
      </c>
      <c r="DR21" s="48">
        <f t="shared" si="12"/>
        <v>0.96153846153846145</v>
      </c>
      <c r="DS21" s="31">
        <f t="shared" si="24"/>
        <v>1.0487692108359505</v>
      </c>
      <c r="DT21" s="90">
        <f>SUM(DS$9:DS21)*RRF</f>
        <v>8.6284527145896899</v>
      </c>
    </row>
    <row r="22" spans="7:124" x14ac:dyDescent="0.25">
      <c r="G22" s="70"/>
      <c r="Q22" s="70"/>
      <c r="AA22" s="70"/>
      <c r="AK22" s="70"/>
      <c r="CL22" s="14">
        <f t="shared" si="19"/>
        <v>0.13</v>
      </c>
      <c r="CM22" s="59">
        <f>IF('Extended model'!$B$4="AY",0,IFERROR(P*INDEX('UWYr writing pattern'!$C$4:$C$18,MATCH('Extended model'!$CL22,'UWYr writing pattern'!$A$4:$A$18,0)) / 25,CM21))</f>
        <v>0</v>
      </c>
      <c r="CN22" s="36">
        <f t="shared" si="20"/>
        <v>97.684303026385123</v>
      </c>
      <c r="CP22" s="48">
        <f t="shared" si="0"/>
        <v>0.39</v>
      </c>
      <c r="CQ22" s="34">
        <f t="shared" si="21"/>
        <v>0.35293405348754159</v>
      </c>
      <c r="CR22" s="31">
        <f>SUM($CQ$9:CQ22)*RLR</f>
        <v>2.7788363683378403</v>
      </c>
      <c r="CS22" s="32"/>
      <c r="CT22" s="36">
        <f>CR22-SUM($CW$9:CW22)</f>
        <v>2.6819609847691259</v>
      </c>
      <c r="CV22" s="48">
        <f t="shared" si="1"/>
        <v>0.95846645367412142</v>
      </c>
      <c r="CW22" s="31">
        <f t="shared" si="22"/>
        <v>2.1926603112466751E-2</v>
      </c>
      <c r="CX22" s="36">
        <f>SUM($CW$9:CW22)*RRF</f>
        <v>6.7812768498100098E-2</v>
      </c>
      <c r="CY22" s="33"/>
      <c r="CZ22" s="36">
        <f t="shared" si="2"/>
        <v>2.7497737532672262</v>
      </c>
      <c r="DA22" s="33"/>
      <c r="DB22" s="31">
        <f t="shared" si="3"/>
        <v>82.054814542163484</v>
      </c>
      <c r="DC22" s="31">
        <f t="shared" si="4"/>
        <v>1.877372689338388</v>
      </c>
      <c r="DD22" s="31">
        <f t="shared" si="5"/>
        <v>83.932187231501871</v>
      </c>
      <c r="DE22" s="31">
        <f t="shared" si="6"/>
        <v>81.25022624673278</v>
      </c>
      <c r="DF22" s="31"/>
      <c r="DG22" s="33">
        <f t="shared" si="7"/>
        <v>8.0729486307262017E-4</v>
      </c>
      <c r="DH22" s="33">
        <f t="shared" si="8"/>
        <v>3.2735401824609836E-2</v>
      </c>
      <c r="DI22" s="3"/>
      <c r="DJ22" s="33">
        <f t="shared" si="9"/>
        <v>2.3156969736148669E-2</v>
      </c>
      <c r="DK22" s="93">
        <f t="shared" si="10"/>
        <v>0.11949717940704752</v>
      </c>
      <c r="DL22" s="3">
        <f t="shared" si="11"/>
        <v>0.11134737060470903</v>
      </c>
      <c r="DM22" s="3"/>
      <c r="DN22" s="90">
        <f t="shared" si="26"/>
        <v>0</v>
      </c>
      <c r="DO22" s="91">
        <f t="shared" si="23"/>
        <v>0</v>
      </c>
      <c r="DP22" s="89">
        <f>SUM(DO$9:DO22)*RLR</f>
        <v>120</v>
      </c>
      <c r="DQ22" s="90">
        <f>DP22-SUM(DS$9:DS22)</f>
        <v>106.63831552743491</v>
      </c>
      <c r="DR22" s="48">
        <f t="shared" si="12"/>
        <v>0.95846645367412142</v>
      </c>
      <c r="DS22" s="31">
        <f t="shared" si="24"/>
        <v>1.035323451722669</v>
      </c>
      <c r="DT22" s="90">
        <f>SUM(DS$9:DS22)*RRF</f>
        <v>9.3531791307955583</v>
      </c>
    </row>
    <row r="23" spans="7:124" x14ac:dyDescent="0.25">
      <c r="G23" s="70"/>
      <c r="Q23" s="70"/>
      <c r="AA23" s="70"/>
      <c r="AK23" s="70"/>
      <c r="CL23" s="14">
        <f t="shared" si="19"/>
        <v>0.14000000000000001</v>
      </c>
      <c r="CM23" s="59">
        <f>IF('Extended model'!$B$4="AY",0,IFERROR(P*INDEX('UWYr writing pattern'!$C$4:$C$18,MATCH('Extended model'!$CL23,'UWYr writing pattern'!$A$4:$A$18,0)) / 25,CM22))</f>
        <v>0</v>
      </c>
      <c r="CN23" s="36">
        <f t="shared" si="20"/>
        <v>97.303334244582217</v>
      </c>
      <c r="CP23" s="48">
        <f t="shared" si="0"/>
        <v>0.42000000000000004</v>
      </c>
      <c r="CQ23" s="34">
        <f t="shared" si="21"/>
        <v>0.380968781802902</v>
      </c>
      <c r="CR23" s="31">
        <f>SUM($CQ$9:CQ23)*RLR</f>
        <v>3.2359989065013228</v>
      </c>
      <c r="CS23" s="32"/>
      <c r="CT23" s="36">
        <f>CR23-SUM($CW$9:CW23)</f>
        <v>3.1134178265929684</v>
      </c>
      <c r="CV23" s="48">
        <f t="shared" si="1"/>
        <v>0.95541401273885351</v>
      </c>
      <c r="CW23" s="31">
        <f t="shared" si="22"/>
        <v>2.5705696339640184E-2</v>
      </c>
      <c r="CX23" s="36">
        <f>SUM($CW$9:CW23)*RRF</f>
        <v>8.5806755935848231E-2</v>
      </c>
      <c r="CY23" s="33"/>
      <c r="CZ23" s="36">
        <f t="shared" si="2"/>
        <v>3.1992245825288168</v>
      </c>
      <c r="DA23" s="33"/>
      <c r="DB23" s="31">
        <f t="shared" si="3"/>
        <v>81.734800765449052</v>
      </c>
      <c r="DC23" s="31">
        <f t="shared" si="4"/>
        <v>2.1793924786150778</v>
      </c>
      <c r="DD23" s="31">
        <f t="shared" si="5"/>
        <v>83.914193244064123</v>
      </c>
      <c r="DE23" s="31">
        <f t="shared" si="6"/>
        <v>80.800775417471186</v>
      </c>
      <c r="DF23" s="31"/>
      <c r="DG23" s="33">
        <f t="shared" si="7"/>
        <v>1.0215089992362885E-3</v>
      </c>
      <c r="DH23" s="33">
        <f t="shared" si="8"/>
        <v>3.808600693486687E-2</v>
      </c>
      <c r="DI23" s="3"/>
      <c r="DJ23" s="33">
        <f t="shared" si="9"/>
        <v>2.6966657554177691E-2</v>
      </c>
      <c r="DK23" s="93">
        <f t="shared" si="10"/>
        <v>0.12788286394481674</v>
      </c>
      <c r="DL23" s="3">
        <f t="shared" si="11"/>
        <v>0.11986480794715591</v>
      </c>
      <c r="DM23" s="3"/>
      <c r="DN23" s="90">
        <f t="shared" si="26"/>
        <v>0</v>
      </c>
      <c r="DO23" s="91">
        <f t="shared" si="23"/>
        <v>0</v>
      </c>
      <c r="DP23" s="89">
        <f>SUM(DO$9:DO23)*RLR</f>
        <v>120</v>
      </c>
      <c r="DQ23" s="90">
        <f>DP23-SUM(DS$9:DS23)</f>
        <v>105.61622304634129</v>
      </c>
      <c r="DR23" s="48">
        <f t="shared" si="12"/>
        <v>0.95541401273885351</v>
      </c>
      <c r="DS23" s="31">
        <f t="shared" si="24"/>
        <v>1.0220924810936254</v>
      </c>
      <c r="DT23" s="90">
        <f>SUM(DS$9:DS23)*RRF</f>
        <v>10.068643867561097</v>
      </c>
    </row>
    <row r="24" spans="7:124" x14ac:dyDescent="0.25">
      <c r="G24" s="70"/>
      <c r="Q24" s="70"/>
      <c r="AA24" s="70"/>
      <c r="AK24" s="70"/>
      <c r="CL24" s="14">
        <f t="shared" si="19"/>
        <v>0.15</v>
      </c>
      <c r="CM24" s="59">
        <f>IF('Extended model'!$B$4="AY",0,IFERROR(P*INDEX('UWYr writing pattern'!$C$4:$C$18,MATCH('Extended model'!$CL24,'UWYr writing pattern'!$A$4:$A$18,0)) / 25,CM23))</f>
        <v>0</v>
      </c>
      <c r="CN24" s="36">
        <f t="shared" si="20"/>
        <v>96.894660240754973</v>
      </c>
      <c r="CP24" s="48">
        <f t="shared" si="0"/>
        <v>0.44999999999999996</v>
      </c>
      <c r="CQ24" s="34">
        <f t="shared" si="21"/>
        <v>0.40867400382724534</v>
      </c>
      <c r="CR24" s="31">
        <f>SUM($CQ$9:CQ24)*RLR</f>
        <v>3.726407711094017</v>
      </c>
      <c r="CS24" s="32"/>
      <c r="CT24" s="36">
        <f>CR24-SUM($CW$9:CW24)</f>
        <v>3.5740806009952837</v>
      </c>
      <c r="CV24" s="48">
        <f t="shared" si="1"/>
        <v>0.95238095238095244</v>
      </c>
      <c r="CW24" s="31">
        <f t="shared" si="22"/>
        <v>2.9746030190378678E-2</v>
      </c>
      <c r="CX24" s="36">
        <f>SUM($CW$9:CW24)*RRF</f>
        <v>0.1066289770691133</v>
      </c>
      <c r="CY24" s="33"/>
      <c r="CZ24" s="36">
        <f t="shared" si="2"/>
        <v>3.680709578064397</v>
      </c>
      <c r="DA24" s="33"/>
      <c r="DB24" s="31">
        <f t="shared" si="3"/>
        <v>81.391514602234167</v>
      </c>
      <c r="DC24" s="31">
        <f t="shared" si="4"/>
        <v>2.5018564206966984</v>
      </c>
      <c r="DD24" s="31">
        <f t="shared" si="5"/>
        <v>83.893371022930864</v>
      </c>
      <c r="DE24" s="31">
        <f t="shared" si="6"/>
        <v>80.319290421935605</v>
      </c>
      <c r="DF24" s="31"/>
      <c r="DG24" s="33">
        <f t="shared" si="7"/>
        <v>1.2693925841561107E-3</v>
      </c>
      <c r="DH24" s="33">
        <f t="shared" si="8"/>
        <v>4.3817971167433301E-2</v>
      </c>
      <c r="DI24" s="3"/>
      <c r="DJ24" s="33">
        <f t="shared" si="9"/>
        <v>3.1053397592450141E-2</v>
      </c>
      <c r="DK24" s="93">
        <f t="shared" si="10"/>
        <v>0.13616240146852399</v>
      </c>
      <c r="DL24" s="3">
        <f t="shared" si="11"/>
        <v>0.12827374290307481</v>
      </c>
      <c r="DM24" s="3"/>
      <c r="DN24" s="90">
        <f t="shared" si="26"/>
        <v>0</v>
      </c>
      <c r="DO24" s="91">
        <f t="shared" si="23"/>
        <v>0</v>
      </c>
      <c r="DP24" s="89">
        <f>SUM(DO$9:DO24)*RLR</f>
        <v>120</v>
      </c>
      <c r="DQ24" s="90">
        <f>DP24-SUM(DS$9:DS24)</f>
        <v>104.60715085163102</v>
      </c>
      <c r="DR24" s="48">
        <f t="shared" si="12"/>
        <v>0.95238095238095244</v>
      </c>
      <c r="DS24" s="31">
        <f t="shared" si="24"/>
        <v>1.009072194710267</v>
      </c>
      <c r="DT24" s="90">
        <f>SUM(DS$9:DS24)*RRF</f>
        <v>10.774994403858283</v>
      </c>
    </row>
    <row r="25" spans="7:124" x14ac:dyDescent="0.25">
      <c r="G25" s="70"/>
      <c r="Q25" s="70"/>
      <c r="AA25" s="70"/>
      <c r="AK25" s="70"/>
      <c r="CL25" s="14">
        <f t="shared" si="19"/>
        <v>0.16</v>
      </c>
      <c r="CM25" s="59">
        <f>IF('Extended model'!$B$4="AY",0,IFERROR(P*INDEX('UWYr writing pattern'!$C$4:$C$18,MATCH('Extended model'!$CL25,'UWYr writing pattern'!$A$4:$A$18,0)) / 25,CM24))</f>
        <v>0</v>
      </c>
      <c r="CN25" s="36">
        <f t="shared" si="20"/>
        <v>96.458634269671577</v>
      </c>
      <c r="CP25" s="48">
        <f t="shared" si="0"/>
        <v>0.48</v>
      </c>
      <c r="CQ25" s="34">
        <f t="shared" si="21"/>
        <v>0.43602597108339736</v>
      </c>
      <c r="CR25" s="31">
        <f>SUM($CQ$9:CQ25)*RLR</f>
        <v>4.2496388763940942</v>
      </c>
      <c r="CS25" s="32"/>
      <c r="CT25" s="36">
        <f>CR25-SUM($CW$9:CW25)</f>
        <v>4.0632729034287394</v>
      </c>
      <c r="CV25" s="48">
        <f t="shared" si="1"/>
        <v>0.94936708860759489</v>
      </c>
      <c r="CW25" s="31">
        <f t="shared" si="22"/>
        <v>3.4038862866621757E-2</v>
      </c>
      <c r="CX25" s="36">
        <f>SUM($CW$9:CW25)*RRF</f>
        <v>0.13045618107574852</v>
      </c>
      <c r="CY25" s="33"/>
      <c r="CZ25" s="36">
        <f t="shared" si="2"/>
        <v>4.1937290845044881</v>
      </c>
      <c r="DA25" s="33"/>
      <c r="DB25" s="31">
        <f t="shared" si="3"/>
        <v>81.025252786524121</v>
      </c>
      <c r="DC25" s="31">
        <f t="shared" si="4"/>
        <v>2.8442910324001174</v>
      </c>
      <c r="DD25" s="31">
        <f t="shared" si="5"/>
        <v>83.869543818924242</v>
      </c>
      <c r="DE25" s="31">
        <f t="shared" si="6"/>
        <v>79.806270915495517</v>
      </c>
      <c r="DF25" s="31"/>
      <c r="DG25" s="33">
        <f t="shared" si="7"/>
        <v>1.553049774711292E-3</v>
      </c>
      <c r="DH25" s="33">
        <f t="shared" si="8"/>
        <v>4.9925346244101047E-2</v>
      </c>
      <c r="DI25" s="3"/>
      <c r="DJ25" s="33">
        <f t="shared" si="9"/>
        <v>3.5413657303284121E-2</v>
      </c>
      <c r="DK25" s="93">
        <f t="shared" si="10"/>
        <v>0.14433746620449905</v>
      </c>
      <c r="DL25" s="3">
        <f t="shared" si="11"/>
        <v>0.13657589773256934</v>
      </c>
      <c r="DM25" s="3"/>
      <c r="DN25" s="90">
        <f t="shared" si="26"/>
        <v>0</v>
      </c>
      <c r="DO25" s="91">
        <f t="shared" si="23"/>
        <v>0</v>
      </c>
      <c r="DP25" s="89">
        <f>SUM(DO$9:DO25)*RLR</f>
        <v>120</v>
      </c>
      <c r="DQ25" s="90">
        <f>DP25-SUM(DS$9:DS25)</f>
        <v>103.61089227209168</v>
      </c>
      <c r="DR25" s="48">
        <f t="shared" si="12"/>
        <v>0.94936708860759489</v>
      </c>
      <c r="DS25" s="31">
        <f t="shared" si="24"/>
        <v>0.99625857953934316</v>
      </c>
      <c r="DT25" s="90">
        <f>SUM(DS$9:DS25)*RRF</f>
        <v>11.472375409535823</v>
      </c>
    </row>
    <row r="26" spans="7:124" x14ac:dyDescent="0.25">
      <c r="G26" s="70"/>
      <c r="Q26" s="70"/>
      <c r="AA26" s="70"/>
      <c r="AK26" s="70"/>
      <c r="CL26" s="14">
        <f t="shared" si="19"/>
        <v>0.17</v>
      </c>
      <c r="CM26" s="59">
        <f>IF('Extended model'!$B$4="AY",0,IFERROR(P*INDEX('UWYr writing pattern'!$C$4:$C$18,MATCH('Extended model'!$CL26,'UWYr writing pattern'!$A$4:$A$18,0)) / 25,CM25))</f>
        <v>0</v>
      </c>
      <c r="CN26" s="36">
        <f t="shared" si="20"/>
        <v>95.995632825177154</v>
      </c>
      <c r="CP26" s="48">
        <f t="shared" si="0"/>
        <v>0.51</v>
      </c>
      <c r="CQ26" s="34">
        <f t="shared" si="21"/>
        <v>0.4630014444944236</v>
      </c>
      <c r="CR26" s="31">
        <f>SUM($CQ$9:CQ26)*RLR</f>
        <v>4.8052406097874023</v>
      </c>
      <c r="CS26" s="32"/>
      <c r="CT26" s="36">
        <f>CR26-SUM($CW$9:CW26)</f>
        <v>4.5802992611565845</v>
      </c>
      <c r="CV26" s="48">
        <f t="shared" si="1"/>
        <v>0.94637223974763407</v>
      </c>
      <c r="CW26" s="31">
        <f t="shared" si="22"/>
        <v>3.8575375665462715E-2</v>
      </c>
      <c r="CX26" s="36">
        <f>SUM($CW$9:CW26)*RRF</f>
        <v>0.1574589440415724</v>
      </c>
      <c r="CY26" s="33"/>
      <c r="CZ26" s="36">
        <f t="shared" si="2"/>
        <v>4.7377582051981566</v>
      </c>
      <c r="DA26" s="33"/>
      <c r="DB26" s="31">
        <f t="shared" si="3"/>
        <v>80.636331573148809</v>
      </c>
      <c r="DC26" s="31">
        <f t="shared" si="4"/>
        <v>3.206209482809609</v>
      </c>
      <c r="DD26" s="31">
        <f t="shared" si="5"/>
        <v>83.842541055958421</v>
      </c>
      <c r="DE26" s="31">
        <f t="shared" si="6"/>
        <v>79.262241794801838</v>
      </c>
      <c r="DF26" s="31"/>
      <c r="DG26" s="33">
        <f t="shared" si="7"/>
        <v>1.8745112385901476E-3</v>
      </c>
      <c r="DH26" s="33">
        <f t="shared" si="8"/>
        <v>5.6401883395216151E-2</v>
      </c>
      <c r="DI26" s="3"/>
      <c r="DJ26" s="33">
        <f t="shared" si="9"/>
        <v>4.004367174822835E-2</v>
      </c>
      <c r="DK26" s="93">
        <f t="shared" si="10"/>
        <v>0.1524097007902645</v>
      </c>
      <c r="DL26" s="3">
        <f t="shared" si="11"/>
        <v>0.14477296199460191</v>
      </c>
      <c r="DM26" s="3"/>
      <c r="DN26" s="90">
        <f t="shared" si="26"/>
        <v>0</v>
      </c>
      <c r="DO26" s="91">
        <f t="shared" si="23"/>
        <v>0</v>
      </c>
      <c r="DP26" s="89">
        <f>SUM(DO$9:DO26)*RLR</f>
        <v>120</v>
      </c>
      <c r="DQ26" s="90">
        <f>DP26-SUM(DS$9:DS26)</f>
        <v>102.62724456064777</v>
      </c>
      <c r="DR26" s="48">
        <f t="shared" si="12"/>
        <v>0.94637223974763407</v>
      </c>
      <c r="DS26" s="31">
        <f t="shared" si="24"/>
        <v>0.98364771144390828</v>
      </c>
      <c r="DT26" s="90">
        <f>SUM(DS$9:DS26)*RRF</f>
        <v>12.16092880754656</v>
      </c>
    </row>
    <row r="27" spans="7:124" x14ac:dyDescent="0.25">
      <c r="G27" s="70"/>
      <c r="Q27" s="70"/>
      <c r="AA27" s="70"/>
      <c r="AK27" s="70"/>
      <c r="CL27" s="14">
        <f t="shared" si="19"/>
        <v>0.18</v>
      </c>
      <c r="CM27" s="59">
        <f>IF('Extended model'!$B$4="AY",0,IFERROR(P*INDEX('UWYr writing pattern'!$C$4:$C$18,MATCH('Extended model'!$CL27,'UWYr writing pattern'!$A$4:$A$18,0)) / 25,CM26))</f>
        <v>0</v>
      </c>
      <c r="CN27" s="36">
        <f t="shared" si="20"/>
        <v>95.506055097768751</v>
      </c>
      <c r="CP27" s="48">
        <f t="shared" si="0"/>
        <v>0.54</v>
      </c>
      <c r="CQ27" s="34">
        <f t="shared" si="21"/>
        <v>0.4895777274084035</v>
      </c>
      <c r="CR27" s="31">
        <f>SUM($CQ$9:CQ27)*RLR</f>
        <v>5.3927338826774864</v>
      </c>
      <c r="CS27" s="32"/>
      <c r="CT27" s="36">
        <f>CR27-SUM($CW$9:CW27)</f>
        <v>5.124445853341717</v>
      </c>
      <c r="CV27" s="48">
        <f t="shared" si="1"/>
        <v>0.94339622641509424</v>
      </c>
      <c r="CW27" s="31">
        <f t="shared" si="22"/>
        <v>4.3346680704951908E-2</v>
      </c>
      <c r="CX27" s="36">
        <f>SUM($CW$9:CW27)*RRF</f>
        <v>0.18780162053503877</v>
      </c>
      <c r="CY27" s="33"/>
      <c r="CZ27" s="36">
        <f t="shared" si="2"/>
        <v>5.3122474738767558</v>
      </c>
      <c r="DA27" s="33"/>
      <c r="DB27" s="31">
        <f t="shared" si="3"/>
        <v>80.225086282125744</v>
      </c>
      <c r="DC27" s="31">
        <f t="shared" si="4"/>
        <v>3.5871120973392014</v>
      </c>
      <c r="DD27" s="31">
        <f t="shared" si="5"/>
        <v>83.812198379464945</v>
      </c>
      <c r="DE27" s="31">
        <f t="shared" si="6"/>
        <v>78.687752526123248</v>
      </c>
      <c r="DF27" s="31"/>
      <c r="DG27" s="33">
        <f t="shared" si="7"/>
        <v>2.2357335777980804E-3</v>
      </c>
      <c r="DH27" s="33">
        <f t="shared" si="8"/>
        <v>6.3241041355675667E-2</v>
      </c>
      <c r="DI27" s="3"/>
      <c r="DJ27" s="33">
        <f t="shared" si="9"/>
        <v>4.4939449022312387E-2</v>
      </c>
      <c r="DK27" s="93">
        <f t="shared" si="10"/>
        <v>0.1603807169676984</v>
      </c>
      <c r="DL27" s="3">
        <f t="shared" si="11"/>
        <v>0.15286659326910093</v>
      </c>
      <c r="DM27" s="3"/>
      <c r="DN27" s="90">
        <f t="shared" si="26"/>
        <v>0</v>
      </c>
      <c r="DO27" s="91">
        <f t="shared" si="23"/>
        <v>0</v>
      </c>
      <c r="DP27" s="89">
        <f>SUM(DO$9:DO27)*RLR</f>
        <v>120</v>
      </c>
      <c r="DQ27" s="90">
        <f>DP27-SUM(DS$9:DS27)</f>
        <v>101.65600880770789</v>
      </c>
      <c r="DR27" s="48">
        <f t="shared" si="12"/>
        <v>0.94339622641509424</v>
      </c>
      <c r="DS27" s="31">
        <f t="shared" si="24"/>
        <v>0.97123575293988429</v>
      </c>
      <c r="DT27" s="90">
        <f>SUM(DS$9:DS27)*RRF</f>
        <v>12.840793834604478</v>
      </c>
    </row>
    <row r="28" spans="7:124" x14ac:dyDescent="0.25">
      <c r="G28" s="70"/>
      <c r="Q28" s="70"/>
      <c r="AA28" s="70"/>
      <c r="AK28" s="70"/>
      <c r="CL28" s="14">
        <f t="shared" si="19"/>
        <v>0.19</v>
      </c>
      <c r="CM28" s="59">
        <f>IF('Extended model'!$B$4="AY",0,IFERROR(P*INDEX('UWYr writing pattern'!$C$4:$C$18,MATCH('Extended model'!$CL28,'UWYr writing pattern'!$A$4:$A$18,0)) / 25,CM27))</f>
        <v>0</v>
      </c>
      <c r="CN28" s="36">
        <f t="shared" si="20"/>
        <v>94.9903224002408</v>
      </c>
      <c r="CP28" s="48">
        <f t="shared" si="0"/>
        <v>0.57000000000000006</v>
      </c>
      <c r="CQ28" s="34">
        <f t="shared" si="21"/>
        <v>0.51573269752795126</v>
      </c>
      <c r="CR28" s="31">
        <f>SUM($CQ$9:CQ28)*RLR</f>
        <v>6.0116131197110274</v>
      </c>
      <c r="CS28" s="32"/>
      <c r="CT28" s="36">
        <f>CR28-SUM($CW$9:CW28)</f>
        <v>5.6949812615701472</v>
      </c>
      <c r="CV28" s="48">
        <f t="shared" si="1"/>
        <v>0.94043887147335425</v>
      </c>
      <c r="CW28" s="31">
        <f t="shared" si="22"/>
        <v>4.8343828805110532E-2</v>
      </c>
      <c r="CX28" s="36">
        <f>SUM($CW$9:CW28)*RRF</f>
        <v>0.22164230069861612</v>
      </c>
      <c r="CY28" s="33"/>
      <c r="CZ28" s="36">
        <f t="shared" si="2"/>
        <v>5.9166235622687635</v>
      </c>
      <c r="DA28" s="33"/>
      <c r="DB28" s="31">
        <f t="shared" si="3"/>
        <v>79.791870816202263</v>
      </c>
      <c r="DC28" s="31">
        <f t="shared" si="4"/>
        <v>3.9864868830991029</v>
      </c>
      <c r="DD28" s="31">
        <f t="shared" si="5"/>
        <v>83.778357699301367</v>
      </c>
      <c r="DE28" s="31">
        <f t="shared" si="6"/>
        <v>78.083376437731232</v>
      </c>
      <c r="DF28" s="31"/>
      <c r="DG28" s="33">
        <f t="shared" si="7"/>
        <v>2.6385988178406683E-3</v>
      </c>
      <c r="DH28" s="33">
        <f t="shared" si="8"/>
        <v>7.0435994788913853E-2</v>
      </c>
      <c r="DI28" s="3"/>
      <c r="DJ28" s="33">
        <f t="shared" si="9"/>
        <v>5.0096775997591894E-2</v>
      </c>
      <c r="DK28" s="93">
        <f t="shared" si="10"/>
        <v>0.1682520962588625</v>
      </c>
      <c r="DL28" s="3">
        <f t="shared" si="11"/>
        <v>0.16085841786090185</v>
      </c>
      <c r="DM28" s="3"/>
      <c r="DN28" s="90">
        <f t="shared" si="26"/>
        <v>0</v>
      </c>
      <c r="DO28" s="91">
        <f t="shared" si="23"/>
        <v>0</v>
      </c>
      <c r="DP28" s="89">
        <f>SUM(DO$9:DO28)*RLR</f>
        <v>120</v>
      </c>
      <c r="DQ28" s="90">
        <f>DP28-SUM(DS$9:DS28)</f>
        <v>100.69698985669177</v>
      </c>
      <c r="DR28" s="48">
        <f t="shared" si="12"/>
        <v>0.94043887147335425</v>
      </c>
      <c r="DS28" s="31">
        <f t="shared" si="24"/>
        <v>0.95901895101611201</v>
      </c>
      <c r="DT28" s="90">
        <f>SUM(DS$9:DS28)*RRF</f>
        <v>13.512107100315756</v>
      </c>
    </row>
    <row r="29" spans="7:124" x14ac:dyDescent="0.25">
      <c r="G29" s="70"/>
      <c r="Q29" s="70"/>
      <c r="AA29" s="70"/>
      <c r="AK29" s="70"/>
      <c r="CL29" s="14">
        <f t="shared" si="19"/>
        <v>0.2</v>
      </c>
      <c r="CM29" s="59">
        <f>IF('Extended model'!$B$4="AY",0,IFERROR(P*INDEX('UWYr writing pattern'!$C$4:$C$18,MATCH('Extended model'!$CL29,'UWYr writing pattern'!$A$4:$A$18,0)) / 25,CM28))</f>
        <v>0</v>
      </c>
      <c r="CN29" s="36">
        <f t="shared" si="20"/>
        <v>94.448877562559431</v>
      </c>
      <c r="CP29" s="48">
        <f t="shared" si="0"/>
        <v>0.60000000000000009</v>
      </c>
      <c r="CQ29" s="34">
        <f t="shared" si="21"/>
        <v>0.54144483768137264</v>
      </c>
      <c r="CR29" s="31">
        <f>SUM($CQ$9:CQ29)*RLR</f>
        <v>6.661346924928675</v>
      </c>
      <c r="CS29" s="32"/>
      <c r="CT29" s="36">
        <f>CR29-SUM($CW$9:CW29)</f>
        <v>6.2911572492808654</v>
      </c>
      <c r="CV29" s="48">
        <f t="shared" si="1"/>
        <v>0.9375</v>
      </c>
      <c r="CW29" s="31">
        <f t="shared" si="22"/>
        <v>5.3557817506929284E-2</v>
      </c>
      <c r="CX29" s="36">
        <f>SUM($CW$9:CW29)*RRF</f>
        <v>0.25913277295346659</v>
      </c>
      <c r="CY29" s="33"/>
      <c r="CZ29" s="36">
        <f t="shared" si="2"/>
        <v>6.5502900222343321</v>
      </c>
      <c r="DA29" s="33"/>
      <c r="DB29" s="31">
        <f t="shared" si="3"/>
        <v>79.337057152549917</v>
      </c>
      <c r="DC29" s="31">
        <f t="shared" si="4"/>
        <v>4.4038100744966053</v>
      </c>
      <c r="DD29" s="31">
        <f t="shared" si="5"/>
        <v>83.740867227046522</v>
      </c>
      <c r="DE29" s="31">
        <f t="shared" si="6"/>
        <v>77.449709977765664</v>
      </c>
      <c r="DF29" s="31"/>
      <c r="DG29" s="33">
        <f t="shared" si="7"/>
        <v>3.0849139637317453E-3</v>
      </c>
      <c r="DH29" s="33">
        <f t="shared" si="8"/>
        <v>7.7979643121837292E-2</v>
      </c>
      <c r="DI29" s="3"/>
      <c r="DJ29" s="33">
        <f t="shared" si="9"/>
        <v>5.5511224374405622E-2</v>
      </c>
      <c r="DK29" s="93">
        <f t="shared" si="10"/>
        <v>0.17602539062499978</v>
      </c>
      <c r="DL29" s="3">
        <f t="shared" si="11"/>
        <v>0.16875003148603446</v>
      </c>
      <c r="DM29" s="3"/>
      <c r="DN29" s="90">
        <f t="shared" si="26"/>
        <v>0</v>
      </c>
      <c r="DO29" s="91">
        <f t="shared" si="23"/>
        <v>0</v>
      </c>
      <c r="DP29" s="89">
        <f>SUM(DO$9:DO29)*RLR</f>
        <v>120</v>
      </c>
      <c r="DQ29" s="90">
        <f>DP29-SUM(DS$9:DS29)</f>
        <v>99.749996221675872</v>
      </c>
      <c r="DR29" s="48">
        <f t="shared" si="12"/>
        <v>0.9375</v>
      </c>
      <c r="DS29" s="31">
        <f t="shared" si="24"/>
        <v>0.94699363501591005</v>
      </c>
      <c r="DT29" s="90">
        <f>SUM(DS$9:DS29)*RRF</f>
        <v>14.175002644826893</v>
      </c>
    </row>
    <row r="30" spans="7:124" x14ac:dyDescent="0.25">
      <c r="G30" s="70"/>
      <c r="Q30" s="70"/>
      <c r="AA30" s="70"/>
      <c r="AK30" s="70"/>
      <c r="CL30" s="14">
        <f t="shared" si="19"/>
        <v>0.21</v>
      </c>
      <c r="CM30" s="59">
        <f>IF('Extended model'!$B$4="AY",0,IFERROR(P*INDEX('UWYr writing pattern'!$C$4:$C$18,MATCH('Extended model'!$CL30,'UWYr writing pattern'!$A$4:$A$18,0)) / 25,CM29))</f>
        <v>0</v>
      </c>
      <c r="CN30" s="36">
        <f t="shared" si="20"/>
        <v>93.882184297184068</v>
      </c>
      <c r="CP30" s="48">
        <f t="shared" si="0"/>
        <v>0.63</v>
      </c>
      <c r="CQ30" s="34">
        <f t="shared" si="21"/>
        <v>0.56669326537535669</v>
      </c>
      <c r="CR30" s="31">
        <f>SUM($CQ$9:CQ30)*RLR</f>
        <v>7.3413788433791032</v>
      </c>
      <c r="CS30" s="32"/>
      <c r="CT30" s="36">
        <f>CR30-SUM($CW$9:CW30)</f>
        <v>6.9122095685192857</v>
      </c>
      <c r="CV30" s="48">
        <f t="shared" si="1"/>
        <v>0.93457943925233644</v>
      </c>
      <c r="CW30" s="31">
        <f t="shared" si="22"/>
        <v>5.8979599212008113E-2</v>
      </c>
      <c r="CX30" s="36">
        <f>SUM($CW$9:CW30)*RRF</f>
        <v>0.30041849240187229</v>
      </c>
      <c r="CY30" s="33"/>
      <c r="CZ30" s="36">
        <f t="shared" si="2"/>
        <v>7.2126280609211584</v>
      </c>
      <c r="DA30" s="33"/>
      <c r="DB30" s="31">
        <f t="shared" si="3"/>
        <v>78.861034809634617</v>
      </c>
      <c r="DC30" s="31">
        <f t="shared" si="4"/>
        <v>4.8385466979634995</v>
      </c>
      <c r="DD30" s="31">
        <f t="shared" si="5"/>
        <v>83.699581507598111</v>
      </c>
      <c r="DE30" s="31">
        <f t="shared" si="6"/>
        <v>76.787371939078838</v>
      </c>
      <c r="DF30" s="31"/>
      <c r="DG30" s="33">
        <f t="shared" si="7"/>
        <v>3.5764106238318129E-3</v>
      </c>
      <c r="DH30" s="33">
        <f t="shared" si="8"/>
        <v>8.5864619772870937E-2</v>
      </c>
      <c r="DI30" s="3"/>
      <c r="DJ30" s="33">
        <f t="shared" si="9"/>
        <v>6.1178157028159194E-2</v>
      </c>
      <c r="DK30" s="93">
        <f t="shared" si="10"/>
        <v>0.1837021231091478</v>
      </c>
      <c r="DL30" s="3">
        <f t="shared" si="11"/>
        <v>0.17654299994085287</v>
      </c>
      <c r="DM30" s="3"/>
      <c r="DN30" s="90">
        <f t="shared" si="26"/>
        <v>0</v>
      </c>
      <c r="DO30" s="91">
        <f t="shared" si="23"/>
        <v>0</v>
      </c>
      <c r="DP30" s="89">
        <f>SUM(DO$9:DO30)*RLR</f>
        <v>120</v>
      </c>
      <c r="DQ30" s="90">
        <f>DP30-SUM(DS$9:DS30)</f>
        <v>98.814840007097658</v>
      </c>
      <c r="DR30" s="48">
        <f t="shared" si="12"/>
        <v>0.93457943925233644</v>
      </c>
      <c r="DS30" s="31">
        <f t="shared" si="24"/>
        <v>0.9351562145782113</v>
      </c>
      <c r="DT30" s="90">
        <f>SUM(DS$9:DS30)*RRF</f>
        <v>14.829611995031641</v>
      </c>
    </row>
    <row r="31" spans="7:124" x14ac:dyDescent="0.25">
      <c r="G31" s="70"/>
      <c r="Q31" s="70"/>
      <c r="AA31" s="70"/>
      <c r="AK31" s="70"/>
      <c r="CL31" s="14">
        <f t="shared" si="19"/>
        <v>0.22</v>
      </c>
      <c r="CM31" s="59">
        <f>IF('Extended model'!$B$4="AY",0,IFERROR(P*INDEX('UWYr writing pattern'!$C$4:$C$18,MATCH('Extended model'!$CL31,'UWYr writing pattern'!$A$4:$A$18,0)) / 25,CM30))</f>
        <v>0</v>
      </c>
      <c r="CN31" s="36">
        <f t="shared" si="20"/>
        <v>93.290726536111805</v>
      </c>
      <c r="CP31" s="48">
        <f t="shared" si="0"/>
        <v>0.66</v>
      </c>
      <c r="CQ31" s="34">
        <f t="shared" si="21"/>
        <v>0.59145776107225967</v>
      </c>
      <c r="CR31" s="31">
        <f>SUM($CQ$9:CQ31)*RLR</f>
        <v>8.0511281566658148</v>
      </c>
      <c r="CS31" s="32"/>
      <c r="CT31" s="36">
        <f>CR31-SUM($CW$9:CW31)</f>
        <v>7.5573587923805832</v>
      </c>
      <c r="CV31" s="48">
        <f t="shared" si="1"/>
        <v>0.93167701863354035</v>
      </c>
      <c r="CW31" s="31">
        <f t="shared" si="22"/>
        <v>6.4600089425413884E-2</v>
      </c>
      <c r="CX31" s="36">
        <f>SUM($CW$9:CW31)*RRF</f>
        <v>0.34563855499966201</v>
      </c>
      <c r="CY31" s="33"/>
      <c r="CZ31" s="36">
        <f t="shared" si="2"/>
        <v>7.9029973473802455</v>
      </c>
      <c r="DA31" s="33"/>
      <c r="DB31" s="31">
        <f t="shared" si="3"/>
        <v>78.364210290333901</v>
      </c>
      <c r="DC31" s="31">
        <f t="shared" si="4"/>
        <v>5.2901511546664075</v>
      </c>
      <c r="DD31" s="31">
        <f t="shared" si="5"/>
        <v>83.654361445000305</v>
      </c>
      <c r="DE31" s="31">
        <f t="shared" si="6"/>
        <v>76.09700265261975</v>
      </c>
      <c r="DF31" s="31"/>
      <c r="DG31" s="33">
        <f t="shared" si="7"/>
        <v>4.1147447023769284E-3</v>
      </c>
      <c r="DH31" s="33">
        <f t="shared" si="8"/>
        <v>9.4083301754526727E-2</v>
      </c>
      <c r="DI31" s="3"/>
      <c r="DJ31" s="33">
        <f t="shared" si="9"/>
        <v>6.7092734638881796E-2</v>
      </c>
      <c r="DK31" s="93">
        <f t="shared" si="10"/>
        <v>0.19128378846284266</v>
      </c>
      <c r="DL31" s="3">
        <f t="shared" si="11"/>
        <v>0.18423885975448975</v>
      </c>
      <c r="DM31" s="3"/>
      <c r="DN31" s="90">
        <f t="shared" si="26"/>
        <v>0</v>
      </c>
      <c r="DO31" s="91">
        <f t="shared" si="23"/>
        <v>0</v>
      </c>
      <c r="DP31" s="89">
        <f>SUM(DO$9:DO31)*RLR</f>
        <v>120</v>
      </c>
      <c r="DQ31" s="90">
        <f>DP31-SUM(DS$9:DS31)</f>
        <v>97.891336829461224</v>
      </c>
      <c r="DR31" s="48">
        <f t="shared" si="12"/>
        <v>0.93167701863354035</v>
      </c>
      <c r="DS31" s="31">
        <f t="shared" si="24"/>
        <v>0.92350317763642664</v>
      </c>
      <c r="DT31" s="90">
        <f>SUM(DS$9:DS31)*RRF</f>
        <v>15.47606421937714</v>
      </c>
    </row>
    <row r="32" spans="7:124" x14ac:dyDescent="0.25">
      <c r="G32" s="70"/>
      <c r="Q32" s="70"/>
      <c r="AA32" s="70"/>
      <c r="AK32" s="70"/>
      <c r="CL32" s="14">
        <f t="shared" si="19"/>
        <v>0.23</v>
      </c>
      <c r="CM32" s="59">
        <f>IF('Extended model'!$B$4="AY",0,IFERROR(P*INDEX('UWYr writing pattern'!$C$4:$C$18,MATCH('Extended model'!$CL32,'UWYr writing pattern'!$A$4:$A$18,0)) / 25,CM31))</f>
        <v>0</v>
      </c>
      <c r="CN32" s="36">
        <f t="shared" si="20"/>
        <v>92.67500774097347</v>
      </c>
      <c r="CP32" s="48">
        <f t="shared" si="0"/>
        <v>0.69000000000000006</v>
      </c>
      <c r="CQ32" s="34">
        <f t="shared" si="21"/>
        <v>0.61571879513833794</v>
      </c>
      <c r="CR32" s="31">
        <f>SUM($CQ$9:CQ32)*RLR</f>
        <v>8.7899907108318196</v>
      </c>
      <c r="CS32" s="32"/>
      <c r="CT32" s="36">
        <f>CR32-SUM($CW$9:CW32)</f>
        <v>8.225811171462297</v>
      </c>
      <c r="CV32" s="48">
        <f t="shared" si="1"/>
        <v>0.92879256965944268</v>
      </c>
      <c r="CW32" s="31">
        <f t="shared" si="22"/>
        <v>7.0410175084291149E-2</v>
      </c>
      <c r="CX32" s="36">
        <f>SUM($CW$9:CW32)*RRF</f>
        <v>0.39492567755866581</v>
      </c>
      <c r="CY32" s="33"/>
      <c r="CZ32" s="36">
        <f t="shared" si="2"/>
        <v>8.6207368490209628</v>
      </c>
      <c r="DA32" s="33"/>
      <c r="DB32" s="31">
        <f t="shared" si="3"/>
        <v>77.847006502417699</v>
      </c>
      <c r="DC32" s="31">
        <f t="shared" si="4"/>
        <v>5.7580678200236077</v>
      </c>
      <c r="DD32" s="31">
        <f t="shared" si="5"/>
        <v>83.605074322441311</v>
      </c>
      <c r="DE32" s="31">
        <f t="shared" si="6"/>
        <v>75.379263150979043</v>
      </c>
      <c r="DF32" s="31"/>
      <c r="DG32" s="33">
        <f t="shared" si="7"/>
        <v>4.7014961614126882E-3</v>
      </c>
      <c r="DH32" s="33">
        <f t="shared" si="8"/>
        <v>0.10262781963120193</v>
      </c>
      <c r="DI32" s="3"/>
      <c r="DJ32" s="33">
        <f t="shared" si="9"/>
        <v>7.3249922590265165E-2</v>
      </c>
      <c r="DK32" s="93">
        <f t="shared" si="10"/>
        <v>0.19877185375734574</v>
      </c>
      <c r="DL32" s="3">
        <f t="shared" si="11"/>
        <v>0.1918391188251001</v>
      </c>
      <c r="DM32" s="3"/>
      <c r="DN32" s="90">
        <f t="shared" si="26"/>
        <v>0</v>
      </c>
      <c r="DO32" s="91">
        <f t="shared" si="23"/>
        <v>0</v>
      </c>
      <c r="DP32" s="89">
        <f>SUM(DO$9:DO32)*RLR</f>
        <v>120</v>
      </c>
      <c r="DQ32" s="90">
        <f>DP32-SUM(DS$9:DS32)</f>
        <v>96.979305740987982</v>
      </c>
      <c r="DR32" s="48">
        <f t="shared" si="12"/>
        <v>0.92879256965944268</v>
      </c>
      <c r="DS32" s="31">
        <f t="shared" si="24"/>
        <v>0.91203108847324121</v>
      </c>
      <c r="DT32" s="90">
        <f>SUM(DS$9:DS32)*RRF</f>
        <v>16.114485981308409</v>
      </c>
    </row>
    <row r="33" spans="7:124" x14ac:dyDescent="0.25">
      <c r="G33" s="70"/>
      <c r="Q33" s="70"/>
      <c r="AA33" s="70"/>
      <c r="AK33" s="70"/>
      <c r="CL33" s="14">
        <f t="shared" si="19"/>
        <v>0.24</v>
      </c>
      <c r="CM33" s="59">
        <f>IF('Extended model'!$B$4="AY",0,IFERROR(P*INDEX('UWYr writing pattern'!$C$4:$C$18,MATCH('Extended model'!$CL33,'UWYr writing pattern'!$A$4:$A$18,0)) / 25,CM32))</f>
        <v>0</v>
      </c>
      <c r="CN33" s="36">
        <f t="shared" si="20"/>
        <v>92.035550187560759</v>
      </c>
      <c r="CP33" s="48">
        <f t="shared" si="0"/>
        <v>0.72</v>
      </c>
      <c r="CQ33" s="34">
        <f t="shared" si="21"/>
        <v>0.63945755341271704</v>
      </c>
      <c r="CR33" s="31">
        <f>SUM($CQ$9:CQ33)*RLR</f>
        <v>9.5573397749270796</v>
      </c>
      <c r="CS33" s="32"/>
      <c r="CT33" s="36">
        <f>CR33-SUM($CW$9:CW33)</f>
        <v>8.9167595126027983</v>
      </c>
      <c r="CV33" s="48">
        <f t="shared" si="1"/>
        <v>0.92592592592592582</v>
      </c>
      <c r="CW33" s="31">
        <f t="shared" si="22"/>
        <v>7.640072295475818E-2</v>
      </c>
      <c r="CX33" s="36">
        <f>SUM($CW$9:CW33)*RRF</f>
        <v>0.44840618362699652</v>
      </c>
      <c r="CY33" s="33"/>
      <c r="CZ33" s="36">
        <f t="shared" si="2"/>
        <v>9.3651656962297949</v>
      </c>
      <c r="DA33" s="33"/>
      <c r="DB33" s="31">
        <f t="shared" si="3"/>
        <v>77.309862157551038</v>
      </c>
      <c r="DC33" s="31">
        <f t="shared" si="4"/>
        <v>6.2417316588219585</v>
      </c>
      <c r="DD33" s="31">
        <f t="shared" si="5"/>
        <v>83.551593816373</v>
      </c>
      <c r="DE33" s="31">
        <f t="shared" si="6"/>
        <v>74.634834303770205</v>
      </c>
      <c r="DF33" s="31"/>
      <c r="DG33" s="33">
        <f t="shared" si="7"/>
        <v>5.3381688527023392E-3</v>
      </c>
      <c r="DH33" s="33">
        <f t="shared" si="8"/>
        <v>0.11149006781225947</v>
      </c>
      <c r="DI33" s="3"/>
      <c r="DJ33" s="33">
        <f t="shared" si="9"/>
        <v>7.9644498124392324E-2</v>
      </c>
      <c r="DK33" s="93">
        <f t="shared" si="10"/>
        <v>0.20616775897983053</v>
      </c>
      <c r="DL33" s="3">
        <f t="shared" si="11"/>
        <v>0.19934525704034686</v>
      </c>
      <c r="DM33" s="3"/>
      <c r="DN33" s="90">
        <f t="shared" si="26"/>
        <v>0</v>
      </c>
      <c r="DO33" s="91">
        <f t="shared" si="23"/>
        <v>0</v>
      </c>
      <c r="DP33" s="89">
        <f>SUM(DO$9:DO33)*RLR</f>
        <v>120</v>
      </c>
      <c r="DQ33" s="90">
        <f>DP33-SUM(DS$9:DS33)</f>
        <v>96.078569155158377</v>
      </c>
      <c r="DR33" s="48">
        <f t="shared" si="12"/>
        <v>0.92592592592592582</v>
      </c>
      <c r="DS33" s="31">
        <f t="shared" si="24"/>
        <v>0.9007365858296098</v>
      </c>
      <c r="DT33" s="90">
        <f>SUM(DS$9:DS33)*RRF</f>
        <v>16.745001591389137</v>
      </c>
    </row>
    <row r="34" spans="7:124" x14ac:dyDescent="0.25">
      <c r="G34" s="70"/>
      <c r="Q34" s="70"/>
      <c r="AA34" s="70"/>
      <c r="AK34" s="70"/>
      <c r="CL34" s="14">
        <f t="shared" si="19"/>
        <v>0.25</v>
      </c>
      <c r="CM34" s="59">
        <f>IF('Extended model'!$B$4="AY",0,IFERROR(P*INDEX('UWYr writing pattern'!$C$4:$C$18,MATCH('Extended model'!$CL34,'UWYr writing pattern'!$A$4:$A$18,0)) / 25,CM33))</f>
        <v>0</v>
      </c>
      <c r="CN34" s="36">
        <f t="shared" si="20"/>
        <v>91.37289422621032</v>
      </c>
      <c r="CP34" s="48">
        <f t="shared" si="0"/>
        <v>0.75</v>
      </c>
      <c r="CQ34" s="34">
        <f t="shared" si="21"/>
        <v>0.66265596135043747</v>
      </c>
      <c r="CR34" s="31">
        <f>SUM($CQ$9:CQ34)*RLR</f>
        <v>10.352526928547604</v>
      </c>
      <c r="CS34" s="32"/>
      <c r="CT34" s="36">
        <f>CR34-SUM($CW$9:CW34)</f>
        <v>9.6293840781436675</v>
      </c>
      <c r="CV34" s="48">
        <f t="shared" si="1"/>
        <v>0.92307692307692313</v>
      </c>
      <c r="CW34" s="31">
        <f t="shared" si="22"/>
        <v>8.2562588079655538E-2</v>
      </c>
      <c r="CX34" s="36">
        <f>SUM($CW$9:CW34)*RRF</f>
        <v>0.50619999528275539</v>
      </c>
      <c r="CY34" s="33"/>
      <c r="CZ34" s="36">
        <f t="shared" si="2"/>
        <v>10.135584073426422</v>
      </c>
      <c r="DA34" s="33"/>
      <c r="DB34" s="31">
        <f t="shared" si="3"/>
        <v>76.75323115001666</v>
      </c>
      <c r="DC34" s="31">
        <f t="shared" si="4"/>
        <v>6.7405688547005669</v>
      </c>
      <c r="DD34" s="31">
        <f t="shared" si="5"/>
        <v>83.49380000471723</v>
      </c>
      <c r="DE34" s="31">
        <f t="shared" si="6"/>
        <v>73.864415926573571</v>
      </c>
      <c r="DF34" s="31"/>
      <c r="DG34" s="33">
        <f t="shared" si="7"/>
        <v>6.0261904200328027E-3</v>
      </c>
      <c r="DH34" s="33">
        <f t="shared" si="8"/>
        <v>0.12066171515983835</v>
      </c>
      <c r="DI34" s="3"/>
      <c r="DJ34" s="33">
        <f t="shared" si="9"/>
        <v>8.62710577378967E-2</v>
      </c>
      <c r="DK34" s="93">
        <f t="shared" si="10"/>
        <v>0.21347291761492937</v>
      </c>
      <c r="DL34" s="3">
        <f t="shared" si="11"/>
        <v>0.20675872688256586</v>
      </c>
      <c r="DM34" s="3"/>
      <c r="DN34" s="90">
        <f t="shared" si="26"/>
        <v>0</v>
      </c>
      <c r="DO34" s="91">
        <f t="shared" si="23"/>
        <v>0</v>
      </c>
      <c r="DP34" s="89">
        <f>SUM(DO$9:DO34)*RLR</f>
        <v>120</v>
      </c>
      <c r="DQ34" s="90">
        <f>DP34-SUM(DS$9:DS34)</f>
        <v>95.188952774092087</v>
      </c>
      <c r="DR34" s="48">
        <f t="shared" si="12"/>
        <v>0.92307692307692313</v>
      </c>
      <c r="DS34" s="31">
        <f t="shared" si="24"/>
        <v>0.88961638106628116</v>
      </c>
      <c r="DT34" s="90">
        <f>SUM(DS$9:DS34)*RRF</f>
        <v>17.367733058135531</v>
      </c>
    </row>
    <row r="35" spans="7:124" x14ac:dyDescent="0.25">
      <c r="G35" s="70"/>
      <c r="Q35" s="70"/>
      <c r="AA35" s="70"/>
      <c r="AK35" s="70"/>
      <c r="CL35" s="14">
        <f t="shared" si="19"/>
        <v>0.26</v>
      </c>
      <c r="CM35" s="59">
        <f>IF('Extended model'!$B$4="AY",0,IFERROR(P*INDEX('UWYr writing pattern'!$C$4:$C$18,MATCH('Extended model'!$CL35,'UWYr writing pattern'!$A$4:$A$18,0)) / 25,CM34))</f>
        <v>0</v>
      </c>
      <c r="CN35" s="36">
        <f t="shared" si="20"/>
        <v>90.687597519513744</v>
      </c>
      <c r="CP35" s="48">
        <f t="shared" si="0"/>
        <v>0.78</v>
      </c>
      <c r="CQ35" s="34">
        <f t="shared" si="21"/>
        <v>0.6852967066965775</v>
      </c>
      <c r="CR35" s="31">
        <f>SUM($CQ$9:CQ35)*RLR</f>
        <v>11.174882976583499</v>
      </c>
      <c r="CS35" s="32"/>
      <c r="CT35" s="36">
        <f>CR35-SUM($CW$9:CW35)</f>
        <v>10.362853503919775</v>
      </c>
      <c r="CV35" s="48">
        <f t="shared" si="1"/>
        <v>0.92024539877300615</v>
      </c>
      <c r="CW35" s="31">
        <f t="shared" si="22"/>
        <v>8.8886622259787704E-2</v>
      </c>
      <c r="CX35" s="36">
        <f>SUM($CW$9:CW35)*RRF</f>
        <v>0.56842063086460681</v>
      </c>
      <c r="CY35" s="33"/>
      <c r="CZ35" s="36">
        <f t="shared" si="2"/>
        <v>10.931274134784381</v>
      </c>
      <c r="DA35" s="33"/>
      <c r="DB35" s="31">
        <f t="shared" si="3"/>
        <v>76.177581916391546</v>
      </c>
      <c r="DC35" s="31">
        <f t="shared" si="4"/>
        <v>7.2539974527438416</v>
      </c>
      <c r="DD35" s="31">
        <f t="shared" si="5"/>
        <v>83.431579369135392</v>
      </c>
      <c r="DE35" s="31">
        <f t="shared" si="6"/>
        <v>73.068725865215612</v>
      </c>
      <c r="DF35" s="31"/>
      <c r="DG35" s="33">
        <f t="shared" si="7"/>
        <v>6.7669122721977001E-3</v>
      </c>
      <c r="DH35" s="33">
        <f t="shared" si="8"/>
        <v>0.13013421589029026</v>
      </c>
      <c r="DI35" s="3"/>
      <c r="DJ35" s="33">
        <f t="shared" si="9"/>
        <v>9.3124024804862496E-2</v>
      </c>
      <c r="DK35" s="93">
        <f t="shared" si="10"/>
        <v>0.22068871721206507</v>
      </c>
      <c r="DL35" s="3">
        <f t="shared" si="11"/>
        <v>0.21408095401903449</v>
      </c>
      <c r="DM35" s="3"/>
      <c r="DN35" s="90">
        <f t="shared" si="26"/>
        <v>0</v>
      </c>
      <c r="DO35" s="91">
        <f t="shared" si="23"/>
        <v>0</v>
      </c>
      <c r="DP35" s="89">
        <f>SUM(DO$9:DO35)*RLR</f>
        <v>120</v>
      </c>
      <c r="DQ35" s="90">
        <f>DP35-SUM(DS$9:DS35)</f>
        <v>94.310285517715855</v>
      </c>
      <c r="DR35" s="48">
        <f t="shared" si="12"/>
        <v>0.92024539877300615</v>
      </c>
      <c r="DS35" s="31">
        <f t="shared" si="24"/>
        <v>0.87866725637623477</v>
      </c>
      <c r="DT35" s="90">
        <f>SUM(DS$9:DS35)*RRF</f>
        <v>17.982800137598897</v>
      </c>
    </row>
    <row r="36" spans="7:124" x14ac:dyDescent="0.25">
      <c r="G36" s="70"/>
      <c r="Q36" s="70"/>
      <c r="AA36" s="70"/>
      <c r="AK36" s="70"/>
      <c r="CL36" s="14">
        <f t="shared" si="19"/>
        <v>0.27</v>
      </c>
      <c r="CM36" s="59">
        <f>IF('Extended model'!$B$4="AY",0,IFERROR(P*INDEX('UWYr writing pattern'!$C$4:$C$18,MATCH('Extended model'!$CL36,'UWYr writing pattern'!$A$4:$A$18,0)) / 25,CM35))</f>
        <v>0</v>
      </c>
      <c r="CN36" s="36">
        <f t="shared" si="20"/>
        <v>89.980234258861543</v>
      </c>
      <c r="CP36" s="48">
        <f t="shared" si="0"/>
        <v>0.81</v>
      </c>
      <c r="CQ36" s="34">
        <f t="shared" si="21"/>
        <v>0.70736326065220723</v>
      </c>
      <c r="CR36" s="31">
        <f>SUM($CQ$9:CQ36)*RLR</f>
        <v>12.023718889366146</v>
      </c>
      <c r="CS36" s="32"/>
      <c r="CT36" s="36">
        <f>CR36-SUM($CW$9:CW36)</f>
        <v>11.116325734151014</v>
      </c>
      <c r="CV36" s="48">
        <f t="shared" si="1"/>
        <v>0.9174311926605504</v>
      </c>
      <c r="CW36" s="31">
        <f t="shared" si="22"/>
        <v>9.5363682551408965E-2</v>
      </c>
      <c r="CX36" s="36">
        <f>SUM($CW$9:CW36)*RRF</f>
        <v>0.63517520865059307</v>
      </c>
      <c r="CY36" s="33"/>
      <c r="CZ36" s="36">
        <f t="shared" si="2"/>
        <v>11.751500942801606</v>
      </c>
      <c r="DA36" s="33"/>
      <c r="DB36" s="31">
        <f t="shared" si="3"/>
        <v>75.583396777443696</v>
      </c>
      <c r="DC36" s="31">
        <f t="shared" si="4"/>
        <v>7.7814280139057086</v>
      </c>
      <c r="DD36" s="31">
        <f t="shared" si="5"/>
        <v>83.364824791349406</v>
      </c>
      <c r="DE36" s="31">
        <f t="shared" si="6"/>
        <v>72.248499057198387</v>
      </c>
      <c r="DF36" s="31"/>
      <c r="DG36" s="33">
        <f t="shared" si="7"/>
        <v>7.5616096267927743E-3</v>
      </c>
      <c r="DH36" s="33">
        <f t="shared" si="8"/>
        <v>0.13989882074763815</v>
      </c>
      <c r="DI36" s="3"/>
      <c r="DJ36" s="33">
        <f t="shared" si="9"/>
        <v>0.10019765741138455</v>
      </c>
      <c r="DK36" s="93">
        <f t="shared" si="10"/>
        <v>0.22781651993893581</v>
      </c>
      <c r="DL36" s="3">
        <f t="shared" si="11"/>
        <v>0.22131333787775503</v>
      </c>
      <c r="DM36" s="3"/>
      <c r="DN36" s="90">
        <f t="shared" si="26"/>
        <v>0</v>
      </c>
      <c r="DO36" s="91">
        <f t="shared" si="23"/>
        <v>0</v>
      </c>
      <c r="DP36" s="89">
        <f>SUM(DO$9:DO36)*RLR</f>
        <v>120</v>
      </c>
      <c r="DQ36" s="90">
        <f>DP36-SUM(DS$9:DS36)</f>
        <v>93.442399454669385</v>
      </c>
      <c r="DR36" s="48">
        <f t="shared" si="12"/>
        <v>0.9174311926605504</v>
      </c>
      <c r="DS36" s="31">
        <f t="shared" si="24"/>
        <v>0.86788606304646498</v>
      </c>
      <c r="DT36" s="90">
        <f>SUM(DS$9:DS36)*RRF</f>
        <v>18.590320381731424</v>
      </c>
    </row>
    <row r="37" spans="7:124" x14ac:dyDescent="0.25">
      <c r="G37" s="70"/>
      <c r="Q37" s="70"/>
      <c r="AA37" s="70"/>
      <c r="AK37" s="70"/>
      <c r="CL37" s="14">
        <f t="shared" si="19"/>
        <v>0.28000000000000003</v>
      </c>
      <c r="CM37" s="59">
        <f>IF('Extended model'!$B$4="AY",0,IFERROR(P*INDEX('UWYr writing pattern'!$C$4:$C$18,MATCH('Extended model'!$CL37,'UWYr writing pattern'!$A$4:$A$18,0)) / 25,CM36))</f>
        <v>0</v>
      </c>
      <c r="CN37" s="36">
        <f t="shared" si="20"/>
        <v>89.25139436136476</v>
      </c>
      <c r="CP37" s="48">
        <f t="shared" si="0"/>
        <v>0.84000000000000008</v>
      </c>
      <c r="CQ37" s="34">
        <f t="shared" si="21"/>
        <v>0.72883989749677858</v>
      </c>
      <c r="CR37" s="31">
        <f>SUM($CQ$9:CQ37)*RLR</f>
        <v>12.898326766362279</v>
      </c>
      <c r="CS37" s="32"/>
      <c r="CT37" s="36">
        <f>CR37-SUM($CW$9:CW37)</f>
        <v>11.888948971384293</v>
      </c>
      <c r="CV37" s="48">
        <f t="shared" si="1"/>
        <v>0.91463414634146334</v>
      </c>
      <c r="CW37" s="31">
        <f t="shared" si="22"/>
        <v>0.10198463976285334</v>
      </c>
      <c r="CX37" s="36">
        <f>SUM($CW$9:CW37)*RRF</f>
        <v>0.70656445648459032</v>
      </c>
      <c r="CY37" s="33"/>
      <c r="CZ37" s="36">
        <f t="shared" si="2"/>
        <v>12.595513427868884</v>
      </c>
      <c r="DA37" s="33"/>
      <c r="DB37" s="31">
        <f t="shared" si="3"/>
        <v>74.971171263546395</v>
      </c>
      <c r="DC37" s="31">
        <f t="shared" si="4"/>
        <v>8.322264279969005</v>
      </c>
      <c r="DD37" s="31">
        <f t="shared" si="5"/>
        <v>83.2934355435154</v>
      </c>
      <c r="DE37" s="31">
        <f t="shared" si="6"/>
        <v>71.40448657213112</v>
      </c>
      <c r="DF37" s="31"/>
      <c r="DG37" s="33">
        <f t="shared" si="7"/>
        <v>8.4114816248165511E-3</v>
      </c>
      <c r="DH37" s="33">
        <f t="shared" si="8"/>
        <v>0.14994658842701053</v>
      </c>
      <c r="DI37" s="3"/>
      <c r="DJ37" s="33">
        <f t="shared" si="9"/>
        <v>0.10748605638635232</v>
      </c>
      <c r="DK37" s="93">
        <f t="shared" si="10"/>
        <v>0.23485766312154488</v>
      </c>
      <c r="DL37" s="3">
        <f t="shared" si="11"/>
        <v>0.22845725220915178</v>
      </c>
      <c r="DM37" s="3"/>
      <c r="DN37" s="90">
        <f t="shared" si="26"/>
        <v>0</v>
      </c>
      <c r="DO37" s="91">
        <f t="shared" si="23"/>
        <v>0</v>
      </c>
      <c r="DP37" s="89">
        <f>SUM(DO$9:DO37)*RLR</f>
        <v>120</v>
      </c>
      <c r="DQ37" s="90">
        <f>DP37-SUM(DS$9:DS37)</f>
        <v>92.585129734901784</v>
      </c>
      <c r="DR37" s="48">
        <f t="shared" si="12"/>
        <v>0.91463414634146334</v>
      </c>
      <c r="DS37" s="31">
        <f t="shared" si="24"/>
        <v>0.85726971976760891</v>
      </c>
      <c r="DT37" s="90">
        <f>SUM(DS$9:DS37)*RRF</f>
        <v>19.19040918556875</v>
      </c>
    </row>
    <row r="38" spans="7:124" x14ac:dyDescent="0.25">
      <c r="G38" s="70"/>
      <c r="Q38" s="70"/>
      <c r="AA38" s="70"/>
      <c r="AK38" s="70"/>
      <c r="CL38" s="14">
        <f t="shared" si="19"/>
        <v>0.28999999999999998</v>
      </c>
      <c r="CM38" s="59">
        <f>IF('Extended model'!$B$4="AY",0,IFERROR(P*INDEX('UWYr writing pattern'!$C$4:$C$18,MATCH('Extended model'!$CL38,'UWYr writing pattern'!$A$4:$A$18,0)) / 25,CM37))</f>
        <v>0</v>
      </c>
      <c r="CN38" s="36">
        <f t="shared" si="20"/>
        <v>88.5016826487293</v>
      </c>
      <c r="CP38" s="48">
        <f t="shared" si="0"/>
        <v>0.86999999999999988</v>
      </c>
      <c r="CQ38" s="34">
        <f t="shared" si="21"/>
        <v>0.7497117126354641</v>
      </c>
      <c r="CR38" s="31">
        <f>SUM($CQ$9:CQ38)*RLR</f>
        <v>13.797980821524837</v>
      </c>
      <c r="CS38" s="32"/>
      <c r="CT38" s="36">
        <f>CR38-SUM($CW$9:CW38)</f>
        <v>12.679862639613457</v>
      </c>
      <c r="CV38" s="48">
        <f t="shared" si="1"/>
        <v>0.91185410334346506</v>
      </c>
      <c r="CW38" s="31">
        <f t="shared" si="22"/>
        <v>0.10874038693339293</v>
      </c>
      <c r="CX38" s="36">
        <f>SUM($CW$9:CW38)*RRF</f>
        <v>0.7826827273379654</v>
      </c>
      <c r="CY38" s="33"/>
      <c r="CZ38" s="36">
        <f t="shared" si="2"/>
        <v>13.462545366951423</v>
      </c>
      <c r="DA38" s="33"/>
      <c r="DB38" s="31">
        <f t="shared" si="3"/>
        <v>74.341413424932597</v>
      </c>
      <c r="DC38" s="31">
        <f t="shared" si="4"/>
        <v>8.8759038477294201</v>
      </c>
      <c r="DD38" s="31">
        <f t="shared" si="5"/>
        <v>83.217317272662015</v>
      </c>
      <c r="DE38" s="31">
        <f t="shared" si="6"/>
        <v>70.537454633048583</v>
      </c>
      <c r="DF38" s="31"/>
      <c r="DG38" s="33">
        <f t="shared" si="7"/>
        <v>9.3176515159281593E-3</v>
      </c>
      <c r="DH38" s="33">
        <f t="shared" si="8"/>
        <v>0.16026839722561217</v>
      </c>
      <c r="DI38" s="3"/>
      <c r="DJ38" s="33">
        <f t="shared" si="9"/>
        <v>0.11498317351270697</v>
      </c>
      <c r="DK38" s="93">
        <f t="shared" si="10"/>
        <v>0.24181345977114166</v>
      </c>
      <c r="DL38" s="3">
        <f t="shared" si="11"/>
        <v>0.23551404563406808</v>
      </c>
      <c r="DM38" s="3"/>
      <c r="DN38" s="90">
        <f t="shared" si="26"/>
        <v>0</v>
      </c>
      <c r="DO38" s="91">
        <f t="shared" si="23"/>
        <v>0</v>
      </c>
      <c r="DP38" s="89">
        <f>SUM(DO$9:DO38)*RLR</f>
        <v>120</v>
      </c>
      <c r="DQ38" s="90">
        <f>DP38-SUM(DS$9:DS38)</f>
        <v>91.738314523911825</v>
      </c>
      <c r="DR38" s="48">
        <f t="shared" si="12"/>
        <v>0.91185410334346506</v>
      </c>
      <c r="DS38" s="31">
        <f t="shared" si="24"/>
        <v>0.84681521098995538</v>
      </c>
      <c r="DT38" s="90">
        <f>SUM(DS$9:DS38)*RRF</f>
        <v>19.78317983326172</v>
      </c>
    </row>
    <row r="39" spans="7:124" x14ac:dyDescent="0.25">
      <c r="G39" s="70"/>
      <c r="Q39" s="70"/>
      <c r="AA39" s="70"/>
      <c r="AK39" s="70"/>
      <c r="CL39" s="14">
        <f t="shared" si="19"/>
        <v>0.3</v>
      </c>
      <c r="CM39" s="59">
        <f>IF('Extended model'!$B$4="AY",0,IFERROR(P*INDEX('UWYr writing pattern'!$C$4:$C$18,MATCH('Extended model'!$CL39,'UWYr writing pattern'!$A$4:$A$18,0)) / 25,CM38))</f>
        <v>0</v>
      </c>
      <c r="CN39" s="36">
        <f t="shared" si="20"/>
        <v>87.731718009685352</v>
      </c>
      <c r="CP39" s="48">
        <f t="shared" si="0"/>
        <v>0.89999999999999991</v>
      </c>
      <c r="CQ39" s="34">
        <f t="shared" si="21"/>
        <v>0.76996463904394474</v>
      </c>
      <c r="CR39" s="31">
        <f>SUM($CQ$9:CQ39)*RLR</f>
        <v>14.72193838837757</v>
      </c>
      <c r="CS39" s="32"/>
      <c r="CT39" s="36">
        <f>CR39-SUM($CW$9:CW39)</f>
        <v>13.48819835868856</v>
      </c>
      <c r="CV39" s="48">
        <f t="shared" si="1"/>
        <v>0.90909090909090917</v>
      </c>
      <c r="CW39" s="31">
        <f t="shared" si="22"/>
        <v>0.11562184777763031</v>
      </c>
      <c r="CX39" s="36">
        <f>SUM($CW$9:CW39)*RRF</f>
        <v>0.86361802078230665</v>
      </c>
      <c r="CY39" s="33"/>
      <c r="CZ39" s="36">
        <f t="shared" si="2"/>
        <v>14.351816379470867</v>
      </c>
      <c r="DA39" s="33"/>
      <c r="DB39" s="31">
        <f t="shared" si="3"/>
        <v>73.694643128135695</v>
      </c>
      <c r="DC39" s="31">
        <f t="shared" si="4"/>
        <v>9.4417388510819915</v>
      </c>
      <c r="DD39" s="31">
        <f t="shared" si="5"/>
        <v>83.136381979217688</v>
      </c>
      <c r="DE39" s="31">
        <f t="shared" si="6"/>
        <v>69.648183620529139</v>
      </c>
      <c r="DF39" s="31"/>
      <c r="DG39" s="33">
        <f t="shared" si="7"/>
        <v>1.0281166914075079E-2</v>
      </c>
      <c r="DH39" s="33">
        <f t="shared" si="8"/>
        <v>0.1708549568984627</v>
      </c>
      <c r="DI39" s="3"/>
      <c r="DJ39" s="33">
        <f t="shared" si="9"/>
        <v>0.12268281990314642</v>
      </c>
      <c r="DK39" s="93">
        <f t="shared" si="10"/>
        <v>0.24868519909842202</v>
      </c>
      <c r="DL39" s="3">
        <f t="shared" si="11"/>
        <v>0.2424850421784383</v>
      </c>
      <c r="DM39" s="3"/>
      <c r="DN39" s="90">
        <f t="shared" si="26"/>
        <v>0</v>
      </c>
      <c r="DO39" s="91">
        <f t="shared" si="23"/>
        <v>0</v>
      </c>
      <c r="DP39" s="89">
        <f>SUM(DO$9:DO39)*RLR</f>
        <v>120</v>
      </c>
      <c r="DQ39" s="90">
        <f>DP39-SUM(DS$9:DS39)</f>
        <v>90.9017949385874</v>
      </c>
      <c r="DR39" s="48">
        <f t="shared" si="12"/>
        <v>0.90909090909090917</v>
      </c>
      <c r="DS39" s="31">
        <f t="shared" si="24"/>
        <v>0.83651958532442394</v>
      </c>
      <c r="DT39" s="90">
        <f>SUM(DS$9:DS39)*RRF</f>
        <v>20.368743542988817</v>
      </c>
    </row>
    <row r="40" spans="7:124" x14ac:dyDescent="0.25">
      <c r="G40" s="70"/>
      <c r="Q40" s="70"/>
      <c r="AA40" s="70"/>
      <c r="AK40" s="70"/>
      <c r="CL40" s="14">
        <f t="shared" si="19"/>
        <v>0.31</v>
      </c>
      <c r="CM40" s="59">
        <f>IF('Extended model'!$B$4="AY",0,IFERROR(P*INDEX('UWYr writing pattern'!$C$4:$C$18,MATCH('Extended model'!$CL40,'UWYr writing pattern'!$A$4:$A$18,0)) / 25,CM39))</f>
        <v>0</v>
      </c>
      <c r="CN40" s="36">
        <f t="shared" si="20"/>
        <v>86.942132547598177</v>
      </c>
      <c r="CP40" s="48">
        <f t="shared" si="0"/>
        <v>0.92999999999999994</v>
      </c>
      <c r="CQ40" s="34">
        <f t="shared" si="21"/>
        <v>0.78958546208716818</v>
      </c>
      <c r="CR40" s="31">
        <f>SUM($CQ$9:CQ40)*RLR</f>
        <v>15.669440942882172</v>
      </c>
      <c r="CS40" s="32"/>
      <c r="CT40" s="36">
        <f>CR40-SUM($CW$9:CW40)</f>
        <v>14.313080928114175</v>
      </c>
      <c r="CV40" s="48">
        <f t="shared" si="1"/>
        <v>0.90634441087613293</v>
      </c>
      <c r="CW40" s="31">
        <f t="shared" si="22"/>
        <v>0.12261998507898693</v>
      </c>
      <c r="CX40" s="36">
        <f>SUM($CW$9:CW40)*RRF</f>
        <v>0.94945201033759741</v>
      </c>
      <c r="CY40" s="33"/>
      <c r="CZ40" s="36">
        <f t="shared" si="2"/>
        <v>15.262532938451773</v>
      </c>
      <c r="DA40" s="33"/>
      <c r="DB40" s="31">
        <f t="shared" si="3"/>
        <v>73.031391339982463</v>
      </c>
      <c r="DC40" s="31">
        <f t="shared" si="4"/>
        <v>10.019156649679921</v>
      </c>
      <c r="DD40" s="31">
        <f t="shared" si="5"/>
        <v>83.050547989662391</v>
      </c>
      <c r="DE40" s="31">
        <f t="shared" si="6"/>
        <v>68.73746706154823</v>
      </c>
      <c r="DF40" s="31"/>
      <c r="DG40" s="33">
        <f t="shared" si="7"/>
        <v>1.1303000123066636E-2</v>
      </c>
      <c r="DH40" s="33">
        <f t="shared" si="8"/>
        <v>0.18169682069585444</v>
      </c>
      <c r="DI40" s="3"/>
      <c r="DJ40" s="33">
        <f t="shared" si="9"/>
        <v>0.13057867452401811</v>
      </c>
      <c r="DK40" s="93">
        <f t="shared" si="10"/>
        <v>0.25547414701534332</v>
      </c>
      <c r="DL40" s="3">
        <f t="shared" si="11"/>
        <v>0.2493715417949979</v>
      </c>
      <c r="DM40" s="3"/>
      <c r="DN40" s="90">
        <f t="shared" si="26"/>
        <v>0</v>
      </c>
      <c r="DO40" s="91">
        <f t="shared" si="23"/>
        <v>0</v>
      </c>
      <c r="DP40" s="89">
        <f>SUM(DO$9:DO40)*RLR</f>
        <v>120</v>
      </c>
      <c r="DQ40" s="90">
        <f>DP40-SUM(DS$9:DS40)</f>
        <v>90.075414984600243</v>
      </c>
      <c r="DR40" s="48">
        <f t="shared" si="12"/>
        <v>0.90634441087613293</v>
      </c>
      <c r="DS40" s="31">
        <f t="shared" si="24"/>
        <v>0.82637995398715836</v>
      </c>
      <c r="DT40" s="90">
        <f>SUM(DS$9:DS40)*RRF</f>
        <v>20.947209510779825</v>
      </c>
    </row>
    <row r="41" spans="7:124" x14ac:dyDescent="0.25">
      <c r="G41" s="70"/>
      <c r="Q41" s="70"/>
      <c r="AA41" s="70"/>
      <c r="AK41" s="70"/>
      <c r="CL41" s="14">
        <f t="shared" si="19"/>
        <v>0.32</v>
      </c>
      <c r="CM41" s="59">
        <f>IF('Extended model'!$B$4="AY",0,IFERROR(P*INDEX('UWYr writing pattern'!$C$4:$C$18,MATCH('Extended model'!$CL41,'UWYr writing pattern'!$A$4:$A$18,0)) / 25,CM40))</f>
        <v>0</v>
      </c>
      <c r="CN41" s="36">
        <f t="shared" si="20"/>
        <v>86.133570714905517</v>
      </c>
      <c r="CP41" s="48">
        <f t="shared" si="0"/>
        <v>0.96</v>
      </c>
      <c r="CQ41" s="34">
        <f t="shared" si="21"/>
        <v>0.80856183269266302</v>
      </c>
      <c r="CR41" s="31">
        <f>SUM($CQ$9:CQ41)*RLR</f>
        <v>16.639715142113367</v>
      </c>
      <c r="CS41" s="32"/>
      <c r="CT41" s="36">
        <f>CR41-SUM($CW$9:CW41)</f>
        <v>15.15362931832923</v>
      </c>
      <c r="CV41" s="48">
        <f t="shared" si="1"/>
        <v>0.90361445783132532</v>
      </c>
      <c r="CW41" s="31">
        <f t="shared" si="22"/>
        <v>0.12972580901614056</v>
      </c>
      <c r="CX41" s="36">
        <f>SUM($CW$9:CW41)*RRF</f>
        <v>1.0402600766488959</v>
      </c>
      <c r="CY41" s="33"/>
      <c r="CZ41" s="36">
        <f t="shared" si="2"/>
        <v>16.193889394978125</v>
      </c>
      <c r="DA41" s="33"/>
      <c r="DB41" s="31">
        <f t="shared" si="3"/>
        <v>72.352199400520618</v>
      </c>
      <c r="DC41" s="31">
        <f t="shared" si="4"/>
        <v>10.60754052283046</v>
      </c>
      <c r="DD41" s="31">
        <f t="shared" si="5"/>
        <v>82.95973992335108</v>
      </c>
      <c r="DE41" s="31">
        <f t="shared" si="6"/>
        <v>67.806110605021871</v>
      </c>
      <c r="DF41" s="31"/>
      <c r="DG41" s="33">
        <f t="shared" si="7"/>
        <v>1.2384048531534474E-2</v>
      </c>
      <c r="DH41" s="33">
        <f t="shared" si="8"/>
        <v>0.19278439755926341</v>
      </c>
      <c r="DI41" s="3"/>
      <c r="DJ41" s="33">
        <f t="shared" si="9"/>
        <v>0.13866429285094473</v>
      </c>
      <c r="DK41" s="93">
        <f t="shared" si="10"/>
        <v>0.26218154662487902</v>
      </c>
      <c r="DL41" s="3">
        <f t="shared" si="11"/>
        <v>0.25617482087238463</v>
      </c>
      <c r="DM41" s="3"/>
      <c r="DN41" s="90">
        <f t="shared" si="26"/>
        <v>0</v>
      </c>
      <c r="DO41" s="91">
        <f t="shared" si="23"/>
        <v>0</v>
      </c>
      <c r="DP41" s="89">
        <f>SUM(DO$9:DO41)*RLR</f>
        <v>120</v>
      </c>
      <c r="DQ41" s="90">
        <f>DP41-SUM(DS$9:DS41)</f>
        <v>89.259021495313846</v>
      </c>
      <c r="DR41" s="48">
        <f t="shared" si="12"/>
        <v>0.90361445783132532</v>
      </c>
      <c r="DS41" s="31">
        <f t="shared" si="24"/>
        <v>0.81639348928640698</v>
      </c>
      <c r="DT41" s="90">
        <f>SUM(DS$9:DS41)*RRF</f>
        <v>21.51868495328031</v>
      </c>
    </row>
    <row r="42" spans="7:124" x14ac:dyDescent="0.25">
      <c r="G42" s="70"/>
      <c r="Q42" s="70"/>
      <c r="AA42" s="70"/>
      <c r="AK42" s="70"/>
      <c r="CL42" s="14">
        <f t="shared" si="19"/>
        <v>0.33</v>
      </c>
      <c r="CM42" s="59">
        <f>IF('Extended model'!$B$4="AY",0,IFERROR(P*INDEX('UWYr writing pattern'!$C$4:$C$18,MATCH('Extended model'!$CL42,'UWYr writing pattern'!$A$4:$A$18,0)) / 25,CM41))</f>
        <v>0</v>
      </c>
      <c r="CN42" s="36">
        <f t="shared" si="20"/>
        <v>85.306688436042421</v>
      </c>
      <c r="CP42" s="48">
        <f t="shared" si="0"/>
        <v>0.99</v>
      </c>
      <c r="CQ42" s="34">
        <f t="shared" si="21"/>
        <v>0.82688227886309296</v>
      </c>
      <c r="CR42" s="31">
        <f>SUM($CQ$9:CQ42)*RLR</f>
        <v>17.631973876749075</v>
      </c>
      <c r="CS42" s="32"/>
      <c r="CT42" s="36">
        <f>CR42-SUM($CW$9:CW42)</f>
        <v>16.008957667558349</v>
      </c>
      <c r="CV42" s="48">
        <f t="shared" si="1"/>
        <v>0.90090090090090091</v>
      </c>
      <c r="CW42" s="31">
        <f t="shared" si="22"/>
        <v>0.13693038540658944</v>
      </c>
      <c r="CX42" s="36">
        <f>SUM($CW$9:CW42)*RRF</f>
        <v>1.1361113464335084</v>
      </c>
      <c r="CY42" s="33"/>
      <c r="CZ42" s="36">
        <f t="shared" si="2"/>
        <v>17.145069013991858</v>
      </c>
      <c r="DA42" s="33"/>
      <c r="DB42" s="31">
        <f t="shared" si="3"/>
        <v>71.657618286275621</v>
      </c>
      <c r="DC42" s="31">
        <f t="shared" si="4"/>
        <v>11.206270367290843</v>
      </c>
      <c r="DD42" s="31">
        <f t="shared" si="5"/>
        <v>82.863888653566462</v>
      </c>
      <c r="DE42" s="31">
        <f t="shared" si="6"/>
        <v>66.854930986008142</v>
      </c>
      <c r="DF42" s="31"/>
      <c r="DG42" s="33">
        <f t="shared" si="7"/>
        <v>1.3525135076589387E-2</v>
      </c>
      <c r="DH42" s="33">
        <f t="shared" si="8"/>
        <v>0.20410796445228402</v>
      </c>
      <c r="DI42" s="3"/>
      <c r="DJ42" s="33">
        <f t="shared" si="9"/>
        <v>0.14693311563957562</v>
      </c>
      <c r="DK42" s="93">
        <f t="shared" si="10"/>
        <v>0.26880861869904982</v>
      </c>
      <c r="DL42" s="3">
        <f t="shared" si="11"/>
        <v>0.26289613273197154</v>
      </c>
      <c r="DM42" s="3"/>
      <c r="DN42" s="90">
        <f t="shared" si="26"/>
        <v>0</v>
      </c>
      <c r="DO42" s="91">
        <f t="shared" si="23"/>
        <v>0</v>
      </c>
      <c r="DP42" s="89">
        <f>SUM(DO$9:DO42)*RLR</f>
        <v>120</v>
      </c>
      <c r="DQ42" s="90">
        <f>DP42-SUM(DS$9:DS42)</f>
        <v>88.452464072163409</v>
      </c>
      <c r="DR42" s="48">
        <f t="shared" si="12"/>
        <v>0.90090090090090091</v>
      </c>
      <c r="DS42" s="31">
        <f t="shared" si="24"/>
        <v>0.80655742315042633</v>
      </c>
      <c r="DT42" s="90">
        <f>SUM(DS$9:DS42)*RRF</f>
        <v>22.083275149485612</v>
      </c>
    </row>
    <row r="43" spans="7:124" x14ac:dyDescent="0.25">
      <c r="G43" s="70"/>
      <c r="Q43" s="70"/>
      <c r="AA43" s="70"/>
      <c r="AK43" s="70"/>
      <c r="CL43" s="14">
        <f t="shared" si="19"/>
        <v>0.34</v>
      </c>
      <c r="CM43" s="59">
        <f>IF('Extended model'!$B$4="AY",0,IFERROR(P*INDEX('UWYr writing pattern'!$C$4:$C$18,MATCH('Extended model'!$CL43,'UWYr writing pattern'!$A$4:$A$18,0)) / 25,CM42))</f>
        <v>0</v>
      </c>
      <c r="CN43" s="36">
        <f t="shared" si="20"/>
        <v>84.462152220525596</v>
      </c>
      <c r="CP43" s="48">
        <f t="shared" si="0"/>
        <v>1.02</v>
      </c>
      <c r="CQ43" s="34">
        <f t="shared" si="21"/>
        <v>0.8445362155168199</v>
      </c>
      <c r="CR43" s="31">
        <f>SUM($CQ$9:CQ43)*RLR</f>
        <v>18.64541733536926</v>
      </c>
      <c r="CS43" s="32"/>
      <c r="CT43" s="36">
        <f>CR43-SUM($CW$9:CW43)</f>
        <v>16.878176282326656</v>
      </c>
      <c r="CV43" s="48">
        <f t="shared" si="1"/>
        <v>0.89820359281437134</v>
      </c>
      <c r="CW43" s="31">
        <f t="shared" si="22"/>
        <v>0.144224843851877</v>
      </c>
      <c r="CX43" s="36">
        <f>SUM($CW$9:CW43)*RRF</f>
        <v>1.2370687371298223</v>
      </c>
      <c r="CY43" s="33"/>
      <c r="CZ43" s="36">
        <f t="shared" si="2"/>
        <v>18.115245019456477</v>
      </c>
      <c r="DA43" s="33"/>
      <c r="DB43" s="31">
        <f t="shared" si="3"/>
        <v>70.9482078652415</v>
      </c>
      <c r="DC43" s="31">
        <f t="shared" si="4"/>
        <v>11.814723397628658</v>
      </c>
      <c r="DD43" s="31">
        <f t="shared" si="5"/>
        <v>82.762931262870154</v>
      </c>
      <c r="DE43" s="31">
        <f t="shared" si="6"/>
        <v>65.884754980543519</v>
      </c>
      <c r="DF43" s="31"/>
      <c r="DG43" s="33">
        <f t="shared" si="7"/>
        <v>1.4727008775355028E-2</v>
      </c>
      <c r="DH43" s="33">
        <f t="shared" si="8"/>
        <v>0.21565767880305331</v>
      </c>
      <c r="DI43" s="3"/>
      <c r="DJ43" s="33">
        <f t="shared" si="9"/>
        <v>0.15537847779474384</v>
      </c>
      <c r="DK43" s="93">
        <f t="shared" si="10"/>
        <v>0.27535656214552851</v>
      </c>
      <c r="DL43" s="3">
        <f t="shared" si="11"/>
        <v>0.26953670811276459</v>
      </c>
      <c r="DM43" s="3"/>
      <c r="DN43" s="90">
        <f t="shared" si="26"/>
        <v>0</v>
      </c>
      <c r="DO43" s="91">
        <f t="shared" si="23"/>
        <v>0</v>
      </c>
      <c r="DP43" s="89">
        <f>SUM(DO$9:DO43)*RLR</f>
        <v>120</v>
      </c>
      <c r="DQ43" s="90">
        <f>DP43-SUM(DS$9:DS43)</f>
        <v>87.655595026468248</v>
      </c>
      <c r="DR43" s="48">
        <f t="shared" si="12"/>
        <v>0.89820359281437134</v>
      </c>
      <c r="DS43" s="31">
        <f t="shared" si="24"/>
        <v>0.79686904569516592</v>
      </c>
      <c r="DT43" s="90">
        <f>SUM(DS$9:DS43)*RRF</f>
        <v>22.641083481472226</v>
      </c>
    </row>
    <row r="44" spans="7:124" x14ac:dyDescent="0.25">
      <c r="G44" s="70"/>
      <c r="Q44" s="70"/>
      <c r="AA44" s="70"/>
      <c r="AK44" s="70"/>
      <c r="CL44" s="14">
        <f t="shared" si="19"/>
        <v>0.35</v>
      </c>
      <c r="CM44" s="59">
        <f>IF('Extended model'!$B$4="AY",0,IFERROR(P*INDEX('UWYr writing pattern'!$C$4:$C$18,MATCH('Extended model'!$CL44,'UWYr writing pattern'!$A$4:$A$18,0)) / 25,CM43))</f>
        <v>0</v>
      </c>
      <c r="CN44" s="36">
        <f t="shared" si="20"/>
        <v>83.600638267876235</v>
      </c>
      <c r="CP44" s="48">
        <f t="shared" si="0"/>
        <v>1.0499999999999998</v>
      </c>
      <c r="CQ44" s="34">
        <f t="shared" si="21"/>
        <v>0.86151395264936115</v>
      </c>
      <c r="CR44" s="31">
        <f>SUM($CQ$9:CQ44)*RLR</f>
        <v>19.679234078548497</v>
      </c>
      <c r="CS44" s="32"/>
      <c r="CT44" s="36">
        <f>CR44-SUM($CW$9:CW44)</f>
        <v>17.760392639736491</v>
      </c>
      <c r="CV44" s="48">
        <f t="shared" si="1"/>
        <v>0.89552238805970152</v>
      </c>
      <c r="CW44" s="31">
        <f t="shared" si="22"/>
        <v>0.15160038576940113</v>
      </c>
      <c r="CX44" s="36">
        <f>SUM($CW$9:CW44)*RRF</f>
        <v>1.3431890071684032</v>
      </c>
      <c r="CY44" s="33"/>
      <c r="CZ44" s="36">
        <f t="shared" si="2"/>
        <v>19.103581646904892</v>
      </c>
      <c r="DA44" s="33"/>
      <c r="DB44" s="31">
        <f t="shared" si="3"/>
        <v>70.224536145016032</v>
      </c>
      <c r="DC44" s="31">
        <f t="shared" si="4"/>
        <v>12.432274847815544</v>
      </c>
      <c r="DD44" s="31">
        <f t="shared" si="5"/>
        <v>82.656810992831581</v>
      </c>
      <c r="DE44" s="31">
        <f t="shared" si="6"/>
        <v>64.8964183530951</v>
      </c>
      <c r="DF44" s="31"/>
      <c r="DG44" s="33">
        <f t="shared" si="7"/>
        <v>1.599034532343337E-2</v>
      </c>
      <c r="DH44" s="33">
        <f t="shared" si="8"/>
        <v>0.22742359103458204</v>
      </c>
      <c r="DI44" s="3"/>
      <c r="DJ44" s="33">
        <f t="shared" si="9"/>
        <v>0.16399361732123746</v>
      </c>
      <c r="DK44" s="93">
        <f t="shared" si="10"/>
        <v>0.28182655446314864</v>
      </c>
      <c r="DL44" s="3">
        <f t="shared" si="11"/>
        <v>0.27609775564468586</v>
      </c>
      <c r="DM44" s="3"/>
      <c r="DN44" s="90">
        <f t="shared" si="26"/>
        <v>0</v>
      </c>
      <c r="DO44" s="91">
        <f t="shared" si="23"/>
        <v>0</v>
      </c>
      <c r="DP44" s="89">
        <f>SUM(DO$9:DO44)*RLR</f>
        <v>120</v>
      </c>
      <c r="DQ44" s="90">
        <f>DP44-SUM(DS$9:DS44)</f>
        <v>86.868269322637701</v>
      </c>
      <c r="DR44" s="48">
        <f t="shared" si="12"/>
        <v>0.89552238805970152</v>
      </c>
      <c r="DS44" s="31">
        <f t="shared" si="24"/>
        <v>0.78732570383055323</v>
      </c>
      <c r="DT44" s="90">
        <f>SUM(DS$9:DS44)*RRF</f>
        <v>23.192211474153613</v>
      </c>
    </row>
    <row r="45" spans="7:124" x14ac:dyDescent="0.25">
      <c r="G45" s="70"/>
      <c r="Q45" s="70"/>
      <c r="AA45" s="70"/>
      <c r="AK45" s="70"/>
      <c r="CL45" s="14">
        <f t="shared" si="19"/>
        <v>0.36</v>
      </c>
      <c r="CM45" s="59">
        <f>IF('Extended model'!$B$4="AY",0,IFERROR(P*INDEX('UWYr writing pattern'!$C$4:$C$18,MATCH('Extended model'!$CL45,'UWYr writing pattern'!$A$4:$A$18,0)) / 25,CM44))</f>
        <v>0</v>
      </c>
      <c r="CN45" s="36">
        <f t="shared" si="20"/>
        <v>82.722831566063533</v>
      </c>
      <c r="CP45" s="48">
        <f t="shared" si="0"/>
        <v>1.08</v>
      </c>
      <c r="CQ45" s="34">
        <f t="shared" si="21"/>
        <v>0.87780670181270026</v>
      </c>
      <c r="CR45" s="31">
        <f>SUM($CQ$9:CQ45)*RLR</f>
        <v>20.732602120723737</v>
      </c>
      <c r="CS45" s="32"/>
      <c r="CT45" s="36">
        <f>CR45-SUM($CW$9:CW45)</f>
        <v>18.654712389615586</v>
      </c>
      <c r="CV45" s="48">
        <f t="shared" si="1"/>
        <v>0.8928571428571429</v>
      </c>
      <c r="CW45" s="31">
        <f t="shared" si="22"/>
        <v>0.1590482922961477</v>
      </c>
      <c r="CX45" s="36">
        <f>SUM($CW$9:CW45)*RRF</f>
        <v>1.4545228117757063</v>
      </c>
      <c r="CY45" s="33"/>
      <c r="CZ45" s="36">
        <f t="shared" si="2"/>
        <v>20.109235201391293</v>
      </c>
      <c r="DA45" s="33"/>
      <c r="DB45" s="31">
        <f t="shared" si="3"/>
        <v>69.487178515493355</v>
      </c>
      <c r="DC45" s="31">
        <f t="shared" si="4"/>
        <v>13.05829867273091</v>
      </c>
      <c r="DD45" s="31">
        <f t="shared" si="5"/>
        <v>82.545477188224268</v>
      </c>
      <c r="DE45" s="31">
        <f t="shared" si="6"/>
        <v>63.890764798608707</v>
      </c>
      <c r="DF45" s="31"/>
      <c r="DG45" s="33">
        <f t="shared" si="7"/>
        <v>1.7315747759234598E-2</v>
      </c>
      <c r="DH45" s="33">
        <f t="shared" si="8"/>
        <v>0.23939565715942016</v>
      </c>
      <c r="DI45" s="3"/>
      <c r="DJ45" s="33">
        <f t="shared" si="9"/>
        <v>0.17277168433936446</v>
      </c>
      <c r="DK45" s="93">
        <f t="shared" si="10"/>
        <v>0.2882197521865888</v>
      </c>
      <c r="DL45" s="3">
        <f t="shared" si="11"/>
        <v>0.28258046231055434</v>
      </c>
      <c r="DM45" s="3"/>
      <c r="DN45" s="90">
        <f t="shared" si="26"/>
        <v>0</v>
      </c>
      <c r="DO45" s="91">
        <f t="shared" si="23"/>
        <v>0</v>
      </c>
      <c r="DP45" s="89">
        <f>SUM(DO$9:DO45)*RLR</f>
        <v>120</v>
      </c>
      <c r="DQ45" s="90">
        <f>DP45-SUM(DS$9:DS45)</f>
        <v>86.090344522733474</v>
      </c>
      <c r="DR45" s="48">
        <f t="shared" si="12"/>
        <v>0.8928571428571429</v>
      </c>
      <c r="DS45" s="31">
        <f t="shared" si="24"/>
        <v>0.77792479990421826</v>
      </c>
      <c r="DT45" s="90">
        <f>SUM(DS$9:DS45)*RRF</f>
        <v>23.736758834086565</v>
      </c>
    </row>
    <row r="46" spans="7:124" x14ac:dyDescent="0.25">
      <c r="G46" s="70"/>
      <c r="Q46" s="70"/>
      <c r="AA46" s="70"/>
      <c r="AK46" s="70"/>
      <c r="CL46" s="14">
        <f t="shared" si="19"/>
        <v>0.37</v>
      </c>
      <c r="CM46" s="59">
        <f>IF('Extended model'!$B$4="AY",0,IFERROR(P*INDEX('UWYr writing pattern'!$C$4:$C$18,MATCH('Extended model'!$CL46,'UWYr writing pattern'!$A$4:$A$18,0)) / 25,CM45))</f>
        <v>0</v>
      </c>
      <c r="CN46" s="36">
        <f t="shared" si="20"/>
        <v>81.829424985150041</v>
      </c>
      <c r="CP46" s="48">
        <f t="shared" si="0"/>
        <v>1.1099999999999999</v>
      </c>
      <c r="CQ46" s="34">
        <f t="shared" si="21"/>
        <v>0.89340658091348613</v>
      </c>
      <c r="CR46" s="31">
        <f>SUM($CQ$9:CQ46)*RLR</f>
        <v>21.804690017819919</v>
      </c>
      <c r="CS46" s="32"/>
      <c r="CT46" s="36">
        <f>CR46-SUM($CW$9:CW46)</f>
        <v>19.560240354661627</v>
      </c>
      <c r="CV46" s="48">
        <f t="shared" si="1"/>
        <v>0.89020771513353114</v>
      </c>
      <c r="CW46" s="31">
        <f t="shared" si="22"/>
        <v>0.16655993205013916</v>
      </c>
      <c r="CX46" s="36">
        <f>SUM($CW$9:CW46)*RRF</f>
        <v>1.5711147642108039</v>
      </c>
      <c r="CY46" s="33"/>
      <c r="CZ46" s="36">
        <f t="shared" si="2"/>
        <v>21.131355118872431</v>
      </c>
      <c r="DA46" s="33"/>
      <c r="DB46" s="31">
        <f t="shared" si="3"/>
        <v>68.736716987526023</v>
      </c>
      <c r="DC46" s="31">
        <f t="shared" si="4"/>
        <v>13.692168248263139</v>
      </c>
      <c r="DD46" s="31">
        <f t="shared" si="5"/>
        <v>82.428885235789167</v>
      </c>
      <c r="DE46" s="31">
        <f t="shared" si="6"/>
        <v>62.868644881127565</v>
      </c>
      <c r="DF46" s="31"/>
      <c r="DG46" s="33">
        <f t="shared" si="7"/>
        <v>1.8703747192985759E-2</v>
      </c>
      <c r="DH46" s="33">
        <f t="shared" si="8"/>
        <v>0.25156375141514797</v>
      </c>
      <c r="DI46" s="3"/>
      <c r="DJ46" s="33">
        <f t="shared" si="9"/>
        <v>0.18170575014849932</v>
      </c>
      <c r="DK46" s="93">
        <f t="shared" si="10"/>
        <v>0.29453729132053807</v>
      </c>
      <c r="DL46" s="3">
        <f t="shared" si="11"/>
        <v>0.28898599389706731</v>
      </c>
      <c r="DM46" s="3"/>
      <c r="DN46" s="90">
        <f t="shared" si="26"/>
        <v>0</v>
      </c>
      <c r="DO46" s="91">
        <f t="shared" si="23"/>
        <v>0</v>
      </c>
      <c r="DP46" s="89">
        <f>SUM(DO$9:DO46)*RLR</f>
        <v>120</v>
      </c>
      <c r="DQ46" s="90">
        <f>DP46-SUM(DS$9:DS46)</f>
        <v>85.321680732351922</v>
      </c>
      <c r="DR46" s="48">
        <f t="shared" si="12"/>
        <v>0.89020771513353114</v>
      </c>
      <c r="DS46" s="31">
        <f t="shared" si="24"/>
        <v>0.76866379038154886</v>
      </c>
      <c r="DT46" s="90">
        <f>SUM(DS$9:DS46)*RRF</f>
        <v>24.274823487353654</v>
      </c>
    </row>
    <row r="47" spans="7:124" x14ac:dyDescent="0.25">
      <c r="G47" s="70"/>
      <c r="Q47" s="70"/>
      <c r="AA47" s="70"/>
      <c r="AK47" s="70"/>
      <c r="CL47" s="14">
        <f t="shared" si="19"/>
        <v>0.38</v>
      </c>
      <c r="CM47" s="59">
        <f>IF('Extended model'!$B$4="AY",0,IFERROR(P*INDEX('UWYr writing pattern'!$C$4:$C$18,MATCH('Extended model'!$CL47,'UWYr writing pattern'!$A$4:$A$18,0)) / 25,CM46))</f>
        <v>0</v>
      </c>
      <c r="CN47" s="36">
        <f t="shared" si="20"/>
        <v>80.92111836781487</v>
      </c>
      <c r="CP47" s="48">
        <f t="shared" si="0"/>
        <v>1.1400000000000001</v>
      </c>
      <c r="CQ47" s="34">
        <f t="shared" si="21"/>
        <v>0.90830661733516538</v>
      </c>
      <c r="CR47" s="31">
        <f>SUM($CQ$9:CQ47)*RLR</f>
        <v>22.894657958622116</v>
      </c>
      <c r="CS47" s="32"/>
      <c r="CT47" s="36">
        <f>CR47-SUM($CW$9:CW47)</f>
        <v>20.476081526727963</v>
      </c>
      <c r="CV47" s="48">
        <f t="shared" si="1"/>
        <v>0.8875739644970414</v>
      </c>
      <c r="CW47" s="31">
        <f t="shared" si="22"/>
        <v>0.17412676873586019</v>
      </c>
      <c r="CX47" s="36">
        <f>SUM($CW$9:CW47)*RRF</f>
        <v>1.6930035023259058</v>
      </c>
      <c r="CY47" s="33"/>
      <c r="CZ47" s="36">
        <f t="shared" si="2"/>
        <v>22.169085029053868</v>
      </c>
      <c r="DA47" s="33"/>
      <c r="DB47" s="31">
        <f t="shared" si="3"/>
        <v>67.973739428964478</v>
      </c>
      <c r="DC47" s="31">
        <f t="shared" si="4"/>
        <v>14.333257068709573</v>
      </c>
      <c r="DD47" s="31">
        <f t="shared" si="5"/>
        <v>82.306996497674049</v>
      </c>
      <c r="DE47" s="31">
        <f t="shared" si="6"/>
        <v>61.830914970946132</v>
      </c>
      <c r="DF47" s="31"/>
      <c r="DG47" s="33">
        <f t="shared" si="7"/>
        <v>2.0154803599117928E-2</v>
      </c>
      <c r="DH47" s="33">
        <f t="shared" si="8"/>
        <v>0.26391767891730794</v>
      </c>
      <c r="DI47" s="3"/>
      <c r="DJ47" s="33">
        <f t="shared" si="9"/>
        <v>0.19078881632185096</v>
      </c>
      <c r="DK47" s="93">
        <f t="shared" si="10"/>
        <v>0.30078028776361343</v>
      </c>
      <c r="DL47" s="3">
        <f t="shared" si="11"/>
        <v>0.29531549543507563</v>
      </c>
      <c r="DM47" s="3"/>
      <c r="DN47" s="90">
        <f t="shared" si="26"/>
        <v>0</v>
      </c>
      <c r="DO47" s="91">
        <f t="shared" si="23"/>
        <v>0</v>
      </c>
      <c r="DP47" s="89">
        <f>SUM(DO$9:DO47)*RLR</f>
        <v>120</v>
      </c>
      <c r="DQ47" s="90">
        <f>DP47-SUM(DS$9:DS47)</f>
        <v>84.562140547790932</v>
      </c>
      <c r="DR47" s="48">
        <f t="shared" si="12"/>
        <v>0.8875739644970414</v>
      </c>
      <c r="DS47" s="31">
        <f t="shared" si="24"/>
        <v>0.75954018456099637</v>
      </c>
      <c r="DT47" s="90">
        <f>SUM(DS$9:DS47)*RRF</f>
        <v>24.806501616546353</v>
      </c>
    </row>
    <row r="48" spans="7:124" x14ac:dyDescent="0.25">
      <c r="G48" s="70"/>
      <c r="Q48" s="70"/>
      <c r="AA48" s="70"/>
      <c r="AK48" s="70"/>
      <c r="CL48" s="14">
        <f t="shared" si="19"/>
        <v>0.39</v>
      </c>
      <c r="CM48" s="59">
        <f>IF('Extended model'!$B$4="AY",0,IFERROR(P*INDEX('UWYr writing pattern'!$C$4:$C$18,MATCH('Extended model'!$CL48,'UWYr writing pattern'!$A$4:$A$18,0)) / 25,CM47))</f>
        <v>0</v>
      </c>
      <c r="CN48" s="36">
        <f t="shared" si="20"/>
        <v>79.998617618421775</v>
      </c>
      <c r="CP48" s="48">
        <f t="shared" si="0"/>
        <v>1.17</v>
      </c>
      <c r="CQ48" s="34">
        <f t="shared" si="21"/>
        <v>0.92250074939308957</v>
      </c>
      <c r="CR48" s="31">
        <f>SUM($CQ$9:CQ48)*RLR</f>
        <v>24.001658857893826</v>
      </c>
      <c r="CS48" s="32"/>
      <c r="CT48" s="36">
        <f>CR48-SUM($CW$9:CW48)</f>
        <v>21.401342057419249</v>
      </c>
      <c r="CV48" s="48">
        <f t="shared" si="1"/>
        <v>0.88495575221238931</v>
      </c>
      <c r="CW48" s="31">
        <f t="shared" si="22"/>
        <v>0.18174036858042569</v>
      </c>
      <c r="CX48" s="36">
        <f>SUM($CW$9:CW48)*RRF</f>
        <v>1.820221760332204</v>
      </c>
      <c r="CY48" s="33"/>
      <c r="CZ48" s="36">
        <f t="shared" si="2"/>
        <v>23.221563817751452</v>
      </c>
      <c r="DA48" s="33"/>
      <c r="DB48" s="31">
        <f t="shared" si="3"/>
        <v>67.198838799474288</v>
      </c>
      <c r="DC48" s="31">
        <f t="shared" si="4"/>
        <v>14.980939440193474</v>
      </c>
      <c r="DD48" s="31">
        <f t="shared" si="5"/>
        <v>82.179778239667769</v>
      </c>
      <c r="DE48" s="31">
        <f t="shared" si="6"/>
        <v>60.778436182248548</v>
      </c>
      <c r="DF48" s="31"/>
      <c r="DG48" s="33">
        <f t="shared" si="7"/>
        <v>2.1669306670621474E-2</v>
      </c>
      <c r="DH48" s="33">
        <f t="shared" si="8"/>
        <v>0.27644718830656489</v>
      </c>
      <c r="DI48" s="3"/>
      <c r="DJ48" s="33">
        <f t="shared" si="9"/>
        <v>0.20001382381578189</v>
      </c>
      <c r="DK48" s="93">
        <f t="shared" si="10"/>
        <v>0.30694983772230477</v>
      </c>
      <c r="DL48" s="3">
        <f t="shared" si="11"/>
        <v>0.30157009162943882</v>
      </c>
      <c r="DM48" s="3"/>
      <c r="DN48" s="90">
        <f t="shared" si="26"/>
        <v>0</v>
      </c>
      <c r="DO48" s="91">
        <f t="shared" si="23"/>
        <v>0</v>
      </c>
      <c r="DP48" s="89">
        <f>SUM(DO$9:DO48)*RLR</f>
        <v>120</v>
      </c>
      <c r="DQ48" s="90">
        <f>DP48-SUM(DS$9:DS48)</f>
        <v>83.811589004467336</v>
      </c>
      <c r="DR48" s="48">
        <f t="shared" si="12"/>
        <v>0.88495575221238931</v>
      </c>
      <c r="DS48" s="31">
        <f t="shared" si="24"/>
        <v>0.75055154332358809</v>
      </c>
      <c r="DT48" s="90">
        <f>SUM(DS$9:DS48)*RRF</f>
        <v>25.331887696872862</v>
      </c>
    </row>
    <row r="49" spans="7:124" x14ac:dyDescent="0.25">
      <c r="G49" s="70"/>
      <c r="Q49" s="70"/>
      <c r="AA49" s="70"/>
      <c r="AK49" s="70"/>
      <c r="CL49" s="14">
        <f t="shared" si="19"/>
        <v>0.4</v>
      </c>
      <c r="CM49" s="59">
        <f>IF('Extended model'!$B$4="AY",0,IFERROR(P*INDEX('UWYr writing pattern'!$C$4:$C$18,MATCH('Extended model'!$CL49,'UWYr writing pattern'!$A$4:$A$18,0)) / 25,CM48))</f>
        <v>0</v>
      </c>
      <c r="CN49" s="36">
        <f t="shared" si="20"/>
        <v>79.062633792286235</v>
      </c>
      <c r="CP49" s="48">
        <f t="shared" si="0"/>
        <v>1.2000000000000002</v>
      </c>
      <c r="CQ49" s="34">
        <f t="shared" si="21"/>
        <v>0.93598382613553466</v>
      </c>
      <c r="CR49" s="31">
        <f>SUM($CQ$9:CQ49)*RLR</f>
        <v>25.124839449256466</v>
      </c>
      <c r="CS49" s="32"/>
      <c r="CT49" s="36">
        <f>CR49-SUM($CW$9:CW49)</f>
        <v>22.335130241194108</v>
      </c>
      <c r="CV49" s="48">
        <f t="shared" si="1"/>
        <v>0.88235294117647056</v>
      </c>
      <c r="CW49" s="31">
        <f t="shared" si="22"/>
        <v>0.18939240758778095</v>
      </c>
      <c r="CX49" s="36">
        <f>SUM($CW$9:CW49)*RRF</f>
        <v>1.9527964456436506</v>
      </c>
      <c r="CY49" s="33"/>
      <c r="CZ49" s="36">
        <f t="shared" si="2"/>
        <v>24.287926686837757</v>
      </c>
      <c r="DA49" s="33"/>
      <c r="DB49" s="31">
        <f t="shared" si="3"/>
        <v>66.412612385520433</v>
      </c>
      <c r="DC49" s="31">
        <f t="shared" si="4"/>
        <v>15.634591168835874</v>
      </c>
      <c r="DD49" s="31">
        <f t="shared" si="5"/>
        <v>82.047203554356301</v>
      </c>
      <c r="DE49" s="31">
        <f t="shared" si="6"/>
        <v>59.712073313162243</v>
      </c>
      <c r="DF49" s="31"/>
      <c r="DG49" s="33">
        <f t="shared" si="7"/>
        <v>2.3247576733852984E-2</v>
      </c>
      <c r="DH49" s="33">
        <f t="shared" si="8"/>
        <v>0.28914198436711613</v>
      </c>
      <c r="DI49" s="3"/>
      <c r="DJ49" s="33">
        <f t="shared" si="9"/>
        <v>0.20937366207713723</v>
      </c>
      <c r="DK49" s="93">
        <f t="shared" si="10"/>
        <v>0.31304701811520441</v>
      </c>
      <c r="DL49" s="3">
        <f t="shared" si="11"/>
        <v>0.30775088727873584</v>
      </c>
      <c r="DM49" s="3"/>
      <c r="DN49" s="90">
        <f t="shared" si="26"/>
        <v>0</v>
      </c>
      <c r="DO49" s="91">
        <f t="shared" si="23"/>
        <v>0</v>
      </c>
      <c r="DP49" s="89">
        <f>SUM(DO$9:DO49)*RLR</f>
        <v>120</v>
      </c>
      <c r="DQ49" s="90">
        <f>DP49-SUM(DS$9:DS49)</f>
        <v>83.069893526551695</v>
      </c>
      <c r="DR49" s="48">
        <f t="shared" si="12"/>
        <v>0.88235294117647056</v>
      </c>
      <c r="DS49" s="31">
        <f t="shared" si="24"/>
        <v>0.74169547791564017</v>
      </c>
      <c r="DT49" s="90">
        <f>SUM(DS$9:DS49)*RRF</f>
        <v>25.851074531413811</v>
      </c>
    </row>
    <row r="50" spans="7:124" x14ac:dyDescent="0.25">
      <c r="G50" s="70"/>
      <c r="Q50" s="70"/>
      <c r="AA50" s="70"/>
      <c r="AK50" s="70"/>
      <c r="CL50" s="14">
        <f t="shared" si="19"/>
        <v>0.41</v>
      </c>
      <c r="CM50" s="59">
        <f>IF('Extended model'!$B$4="AY",0,IFERROR(P*INDEX('UWYr writing pattern'!$C$4:$C$18,MATCH('Extended model'!$CL50,'UWYr writing pattern'!$A$4:$A$18,0)) / 25,CM49))</f>
        <v>0</v>
      </c>
      <c r="CN50" s="36">
        <f t="shared" si="20"/>
        <v>78.113882186778795</v>
      </c>
      <c r="CP50" s="48">
        <f t="shared" si="0"/>
        <v>1.23</v>
      </c>
      <c r="CQ50" s="34">
        <f t="shared" si="21"/>
        <v>0.94875160550743498</v>
      </c>
      <c r="CR50" s="31">
        <f>SUM($CQ$9:CQ50)*RLR</f>
        <v>26.263341375865391</v>
      </c>
      <c r="CS50" s="32"/>
      <c r="CT50" s="36">
        <f>CR50-SUM($CW$9:CW50)</f>
        <v>23.276557489204261</v>
      </c>
      <c r="CV50" s="48">
        <f t="shared" si="1"/>
        <v>0.87976539589442815</v>
      </c>
      <c r="CW50" s="31">
        <f t="shared" si="22"/>
        <v>0.19707467859877154</v>
      </c>
      <c r="CX50" s="36">
        <f>SUM($CW$9:CW50)*RRF</f>
        <v>2.0907487206627908</v>
      </c>
      <c r="CY50" s="33"/>
      <c r="CZ50" s="36">
        <f t="shared" si="2"/>
        <v>25.367306209867053</v>
      </c>
      <c r="DA50" s="33"/>
      <c r="DB50" s="31">
        <f t="shared" si="3"/>
        <v>65.615661036894181</v>
      </c>
      <c r="DC50" s="31">
        <f t="shared" si="4"/>
        <v>16.293590242442981</v>
      </c>
      <c r="DD50" s="31">
        <f t="shared" si="5"/>
        <v>81.909251279337155</v>
      </c>
      <c r="DE50" s="31">
        <f t="shared" si="6"/>
        <v>58.632693790132947</v>
      </c>
      <c r="DF50" s="31"/>
      <c r="DG50" s="33">
        <f t="shared" si="7"/>
        <v>2.488986572217608E-2</v>
      </c>
      <c r="DH50" s="33">
        <f t="shared" si="8"/>
        <v>0.30199174059365541</v>
      </c>
      <c r="DI50" s="3"/>
      <c r="DJ50" s="33">
        <f t="shared" si="9"/>
        <v>0.21886117813221159</v>
      </c>
      <c r="DK50" s="93">
        <f t="shared" si="10"/>
        <v>0.3190728869677889</v>
      </c>
      <c r="DL50" s="3">
        <f t="shared" si="11"/>
        <v>0.31385896768509997</v>
      </c>
      <c r="DM50" s="3"/>
      <c r="DN50" s="90">
        <f t="shared" si="26"/>
        <v>0</v>
      </c>
      <c r="DO50" s="91">
        <f t="shared" si="23"/>
        <v>0</v>
      </c>
      <c r="DP50" s="89">
        <f>SUM(DO$9:DO50)*RLR</f>
        <v>120</v>
      </c>
      <c r="DQ50" s="90">
        <f>DP50-SUM(DS$9:DS50)</f>
        <v>82.336923877787996</v>
      </c>
      <c r="DR50" s="48">
        <f t="shared" si="12"/>
        <v>0.87976539589442815</v>
      </c>
      <c r="DS50" s="31">
        <f t="shared" si="24"/>
        <v>0.73296964876369142</v>
      </c>
      <c r="DT50" s="90">
        <f>SUM(DS$9:DS50)*RRF</f>
        <v>26.364153285548397</v>
      </c>
    </row>
    <row r="51" spans="7:124" x14ac:dyDescent="0.25">
      <c r="AJ51" s="64"/>
      <c r="AK51" s="64"/>
      <c r="CL51" s="14">
        <f t="shared" si="19"/>
        <v>0.42</v>
      </c>
      <c r="CM51" s="59">
        <f>IF('Extended model'!$B$4="AY",0,IFERROR(P*INDEX('UWYr writing pattern'!$C$4:$C$18,MATCH('Extended model'!$CL51,'UWYr writing pattern'!$A$4:$A$18,0)) / 25,CM50))</f>
        <v>0</v>
      </c>
      <c r="CN51" s="36">
        <f t="shared" si="20"/>
        <v>77.153081435881418</v>
      </c>
      <c r="CP51" s="48">
        <f t="shared" si="0"/>
        <v>1.26</v>
      </c>
      <c r="CQ51" s="34">
        <f t="shared" si="21"/>
        <v>0.96080075089737915</v>
      </c>
      <c r="CR51" s="31">
        <f>SUM($CQ$9:CQ51)*RLR</f>
        <v>27.416302276942247</v>
      </c>
      <c r="CS51" s="32"/>
      <c r="CT51" s="36">
        <f>CR51-SUM($CW$9:CW51)</f>
        <v>24.224739292135624</v>
      </c>
      <c r="CV51" s="48">
        <f t="shared" si="1"/>
        <v>0.87719298245614041</v>
      </c>
      <c r="CW51" s="31">
        <f t="shared" si="22"/>
        <v>0.20477909814549203</v>
      </c>
      <c r="CX51" s="36">
        <f>SUM($CW$9:CW51)*RRF</f>
        <v>2.234094089364635</v>
      </c>
      <c r="CY51" s="33"/>
      <c r="CZ51" s="36">
        <f t="shared" si="2"/>
        <v>26.458833381500259</v>
      </c>
      <c r="DA51" s="33"/>
      <c r="DB51" s="31">
        <f t="shared" si="3"/>
        <v>64.808588406140387</v>
      </c>
      <c r="DC51" s="31">
        <f t="shared" si="4"/>
        <v>16.957317504494934</v>
      </c>
      <c r="DD51" s="31">
        <f t="shared" si="5"/>
        <v>81.765905910635325</v>
      </c>
      <c r="DE51" s="31">
        <f t="shared" si="6"/>
        <v>57.541166618499744</v>
      </c>
      <c r="DF51" s="31"/>
      <c r="DG51" s="33">
        <f t="shared" si="7"/>
        <v>2.6596358206721845E-2</v>
      </c>
      <c r="DH51" s="33">
        <f t="shared" si="8"/>
        <v>0.31498611168452689</v>
      </c>
      <c r="DI51" s="3"/>
      <c r="DJ51" s="33">
        <f t="shared" si="9"/>
        <v>0.2284691856411854</v>
      </c>
      <c r="DK51" s="93">
        <f t="shared" si="10"/>
        <v>0.32502848379798388</v>
      </c>
      <c r="DL51" s="3">
        <f t="shared" si="11"/>
        <v>0.31989539905443926</v>
      </c>
      <c r="DM51" s="3"/>
      <c r="DN51" s="90">
        <f t="shared" si="26"/>
        <v>0</v>
      </c>
      <c r="DO51" s="91">
        <f t="shared" si="23"/>
        <v>0</v>
      </c>
      <c r="DP51" s="89">
        <f>SUM(DO$9:DO51)*RLR</f>
        <v>120</v>
      </c>
      <c r="DQ51" s="90">
        <f>DP51-SUM(DS$9:DS51)</f>
        <v>81.612552113467288</v>
      </c>
      <c r="DR51" s="48">
        <f t="shared" si="12"/>
        <v>0.87719298245614041</v>
      </c>
      <c r="DS51" s="31">
        <f t="shared" si="24"/>
        <v>0.72437176432071559</v>
      </c>
      <c r="DT51" s="90">
        <f>SUM(DS$9:DS51)*RRF</f>
        <v>26.871213520572898</v>
      </c>
    </row>
    <row r="52" spans="7:124" x14ac:dyDescent="0.25">
      <c r="AJ52" s="64"/>
      <c r="AK52" s="64"/>
      <c r="CL52" s="14">
        <f t="shared" si="19"/>
        <v>0.43</v>
      </c>
      <c r="CM52" s="59">
        <f>IF('Extended model'!$B$4="AY",0,IFERROR(P*INDEX('UWYr writing pattern'!$C$4:$C$18,MATCH('Extended model'!$CL52,'UWYr writing pattern'!$A$4:$A$18,0)) / 25,CM51))</f>
        <v>0</v>
      </c>
      <c r="CN52" s="36">
        <f t="shared" si="20"/>
        <v>76.180952609789315</v>
      </c>
      <c r="CP52" s="48">
        <f t="shared" si="0"/>
        <v>1.29</v>
      </c>
      <c r="CQ52" s="34">
        <f t="shared" si="21"/>
        <v>0.97212882609210582</v>
      </c>
      <c r="CR52" s="31">
        <f>SUM($CQ$9:CQ52)*RLR</f>
        <v>28.582856868252772</v>
      </c>
      <c r="CS52" s="32"/>
      <c r="CT52" s="36">
        <f>CR52-SUM($CW$9:CW52)</f>
        <v>25.178796170357241</v>
      </c>
      <c r="CV52" s="48">
        <f t="shared" si="1"/>
        <v>0.87463556851311952</v>
      </c>
      <c r="CW52" s="31">
        <f t="shared" si="22"/>
        <v>0.212497713088909</v>
      </c>
      <c r="CX52" s="36">
        <f>SUM($CW$9:CW52)*RRF</f>
        <v>2.3828424885268715</v>
      </c>
      <c r="CY52" s="33"/>
      <c r="CZ52" s="36">
        <f t="shared" si="2"/>
        <v>27.561638658884114</v>
      </c>
      <c r="DA52" s="33"/>
      <c r="DB52" s="31">
        <f t="shared" si="3"/>
        <v>63.992000192223024</v>
      </c>
      <c r="DC52" s="31">
        <f t="shared" si="4"/>
        <v>17.625157319250068</v>
      </c>
      <c r="DD52" s="31">
        <f t="shared" si="5"/>
        <v>81.617157511473096</v>
      </c>
      <c r="DE52" s="31">
        <f t="shared" si="6"/>
        <v>56.438361341115886</v>
      </c>
      <c r="DF52" s="31"/>
      <c r="DG52" s="33">
        <f t="shared" si="7"/>
        <v>2.8367172482462757E-2</v>
      </c>
      <c r="DH52" s="33">
        <f t="shared" si="8"/>
        <v>0.32811474593909662</v>
      </c>
      <c r="DI52" s="3"/>
      <c r="DJ52" s="33">
        <f t="shared" si="9"/>
        <v>0.23819047390210643</v>
      </c>
      <c r="DK52" s="93">
        <f t="shared" si="10"/>
        <v>0.33091482999276867</v>
      </c>
      <c r="DL52" s="3">
        <f t="shared" si="11"/>
        <v>0.32586122888729502</v>
      </c>
      <c r="DM52" s="3"/>
      <c r="DN52" s="90">
        <f t="shared" si="26"/>
        <v>0</v>
      </c>
      <c r="DO52" s="91">
        <f t="shared" si="23"/>
        <v>0</v>
      </c>
      <c r="DP52" s="89">
        <f>SUM(DO$9:DO52)*RLR</f>
        <v>120</v>
      </c>
      <c r="DQ52" s="90">
        <f>DP52-SUM(DS$9:DS52)</f>
        <v>80.896652533524588</v>
      </c>
      <c r="DR52" s="48">
        <f t="shared" si="12"/>
        <v>0.87463556851311952</v>
      </c>
      <c r="DS52" s="31">
        <f t="shared" si="24"/>
        <v>0.7158995799426956</v>
      </c>
      <c r="DT52" s="90">
        <f>SUM(DS$9:DS52)*RRF</f>
        <v>27.372343226532781</v>
      </c>
    </row>
    <row r="53" spans="7:124" x14ac:dyDescent="0.25">
      <c r="CL53" s="14">
        <f t="shared" si="19"/>
        <v>0.44</v>
      </c>
      <c r="CM53" s="59">
        <f>IF('Extended model'!$B$4="AY",0,IFERROR(P*INDEX('UWYr writing pattern'!$C$4:$C$18,MATCH('Extended model'!$CL53,'UWYr writing pattern'!$A$4:$A$18,0)) / 25,CM52))</f>
        <v>0</v>
      </c>
      <c r="CN53" s="36">
        <f t="shared" si="20"/>
        <v>75.198218321123036</v>
      </c>
      <c r="CP53" s="48">
        <f t="shared" si="0"/>
        <v>1.32</v>
      </c>
      <c r="CQ53" s="34">
        <f t="shared" si="21"/>
        <v>0.98273428866628221</v>
      </c>
      <c r="CR53" s="31">
        <f>SUM($CQ$9:CQ53)*RLR</f>
        <v>29.762138014652312</v>
      </c>
      <c r="CS53" s="32"/>
      <c r="CT53" s="36">
        <f>CR53-SUM($CW$9:CW53)</f>
        <v>26.137854609727416</v>
      </c>
      <c r="CV53" s="48">
        <f t="shared" si="1"/>
        <v>0.87209302325581395</v>
      </c>
      <c r="CW53" s="31">
        <f t="shared" si="22"/>
        <v>0.22022270702936364</v>
      </c>
      <c r="CX53" s="36">
        <f>SUM($CW$9:CW53)*RRF</f>
        <v>2.5369983834474259</v>
      </c>
      <c r="CY53" s="33"/>
      <c r="CZ53" s="36">
        <f t="shared" si="2"/>
        <v>28.674852993174841</v>
      </c>
      <c r="DA53" s="33"/>
      <c r="DB53" s="31">
        <f t="shared" si="3"/>
        <v>63.16650338974334</v>
      </c>
      <c r="DC53" s="31">
        <f t="shared" si="4"/>
        <v>18.296498226809192</v>
      </c>
      <c r="DD53" s="31">
        <f t="shared" si="5"/>
        <v>81.463001616552532</v>
      </c>
      <c r="DE53" s="31">
        <f t="shared" si="6"/>
        <v>55.325147006825162</v>
      </c>
      <c r="DF53" s="31"/>
      <c r="DG53" s="33">
        <f t="shared" si="7"/>
        <v>3.0202361707707452E-2</v>
      </c>
      <c r="DH53" s="33">
        <f t="shared" si="8"/>
        <v>0.34136729753779571</v>
      </c>
      <c r="DI53" s="3"/>
      <c r="DJ53" s="33">
        <f t="shared" si="9"/>
        <v>0.24801781678876927</v>
      </c>
      <c r="DK53" s="93">
        <f t="shared" si="10"/>
        <v>0.33673292917604725</v>
      </c>
      <c r="DL53" s="3">
        <f t="shared" si="11"/>
        <v>0.33175748636058405</v>
      </c>
      <c r="DM53" s="3"/>
      <c r="DN53" s="90">
        <f t="shared" si="26"/>
        <v>0</v>
      </c>
      <c r="DO53" s="91">
        <f t="shared" si="23"/>
        <v>0</v>
      </c>
      <c r="DP53" s="89">
        <f>SUM(DO$9:DO53)*RLR</f>
        <v>120</v>
      </c>
      <c r="DQ53" s="90">
        <f>DP53-SUM(DS$9:DS53)</f>
        <v>80.189101636729916</v>
      </c>
      <c r="DR53" s="48">
        <f t="shared" si="12"/>
        <v>0.87209302325581395</v>
      </c>
      <c r="DS53" s="31">
        <f t="shared" si="24"/>
        <v>0.70755089679467575</v>
      </c>
      <c r="DT53" s="90">
        <f>SUM(DS$9:DS53)*RRF</f>
        <v>27.867628854289059</v>
      </c>
    </row>
    <row r="54" spans="7:124" x14ac:dyDescent="0.25">
      <c r="CL54" s="14">
        <f t="shared" si="19"/>
        <v>0.45</v>
      </c>
      <c r="CM54" s="59">
        <f>IF('Extended model'!$B$4="AY",0,IFERROR(P*INDEX('UWYr writing pattern'!$C$4:$C$18,MATCH('Extended model'!$CL54,'UWYr writing pattern'!$A$4:$A$18,0)) / 25,CM53))</f>
        <v>0</v>
      </c>
      <c r="CN54" s="36">
        <f t="shared" si="20"/>
        <v>74.205601839284213</v>
      </c>
      <c r="CP54" s="48">
        <f t="shared" si="0"/>
        <v>1.35</v>
      </c>
      <c r="CQ54" s="34">
        <f t="shared" si="21"/>
        <v>0.99261648183882412</v>
      </c>
      <c r="CR54" s="31">
        <f>SUM($CQ$9:CQ54)*RLR</f>
        <v>30.953277792858898</v>
      </c>
      <c r="CS54" s="32"/>
      <c r="CT54" s="36">
        <f>CR54-SUM($CW$9:CW54)</f>
        <v>27.101047981453824</v>
      </c>
      <c r="CV54" s="48">
        <f t="shared" si="1"/>
        <v>0.86956521739130432</v>
      </c>
      <c r="CW54" s="31">
        <f t="shared" si="22"/>
        <v>0.22794640648018097</v>
      </c>
      <c r="CX54" s="36">
        <f>SUM($CW$9:CW54)*RRF</f>
        <v>2.6965608679835529</v>
      </c>
      <c r="CY54" s="33"/>
      <c r="CZ54" s="36">
        <f t="shared" si="2"/>
        <v>29.797608849437378</v>
      </c>
      <c r="DA54" s="33"/>
      <c r="DB54" s="31">
        <f t="shared" si="3"/>
        <v>62.332705544998738</v>
      </c>
      <c r="DC54" s="31">
        <f t="shared" si="4"/>
        <v>18.970733587017676</v>
      </c>
      <c r="DD54" s="31">
        <f t="shared" si="5"/>
        <v>81.303439132016422</v>
      </c>
      <c r="DE54" s="31">
        <f t="shared" si="6"/>
        <v>54.202391150562619</v>
      </c>
      <c r="DF54" s="31"/>
      <c r="DG54" s="33">
        <f t="shared" si="7"/>
        <v>3.2101915095042295E-2</v>
      </c>
      <c r="DH54" s="33">
        <f t="shared" si="8"/>
        <v>0.35473343868377832</v>
      </c>
      <c r="DI54" s="3"/>
      <c r="DJ54" s="33">
        <f t="shared" si="9"/>
        <v>0.25794398160715748</v>
      </c>
      <c r="DK54" s="93">
        <f t="shared" si="10"/>
        <v>0.3424837675680118</v>
      </c>
      <c r="DL54" s="3">
        <f t="shared" si="11"/>
        <v>0.33758518270046267</v>
      </c>
      <c r="DM54" s="3"/>
      <c r="DN54" s="90">
        <f t="shared" si="26"/>
        <v>0</v>
      </c>
      <c r="DO54" s="91">
        <f t="shared" si="23"/>
        <v>0</v>
      </c>
      <c r="DP54" s="89">
        <f>SUM(DO$9:DO54)*RLR</f>
        <v>120</v>
      </c>
      <c r="DQ54" s="90">
        <f>DP54-SUM(DS$9:DS54)</f>
        <v>79.489778075944486</v>
      </c>
      <c r="DR54" s="48">
        <f t="shared" si="12"/>
        <v>0.86956521739130432</v>
      </c>
      <c r="DS54" s="31">
        <f t="shared" si="24"/>
        <v>0.69932356078543534</v>
      </c>
      <c r="DT54" s="90">
        <f>SUM(DS$9:DS54)*RRF</f>
        <v>28.357155346838862</v>
      </c>
    </row>
    <row r="55" spans="7:124" x14ac:dyDescent="0.25">
      <c r="CL55" s="14">
        <f t="shared" si="19"/>
        <v>0.46</v>
      </c>
      <c r="CM55" s="59">
        <f>IF('Extended model'!$B$4="AY",0,IFERROR(P*INDEX('UWYr writing pattern'!$C$4:$C$18,MATCH('Extended model'!$CL55,'UWYr writing pattern'!$A$4:$A$18,0)) / 25,CM54))</f>
        <v>0</v>
      </c>
      <c r="CN55" s="36">
        <f t="shared" si="20"/>
        <v>73.203826214453883</v>
      </c>
      <c r="CP55" s="48">
        <f t="shared" si="0"/>
        <v>1.3800000000000001</v>
      </c>
      <c r="CQ55" s="34">
        <f t="shared" si="21"/>
        <v>1.0017756248303369</v>
      </c>
      <c r="CR55" s="31">
        <f>SUM($CQ$9:CQ55)*RLR</f>
        <v>32.155408542655302</v>
      </c>
      <c r="CS55" s="32"/>
      <c r="CT55" s="36">
        <f>CR55-SUM($CW$9:CW55)</f>
        <v>28.067517444454975</v>
      </c>
      <c r="CV55" s="48">
        <f t="shared" si="1"/>
        <v>0.86705202312138729</v>
      </c>
      <c r="CW55" s="31">
        <f t="shared" si="22"/>
        <v>0.23566128679525064</v>
      </c>
      <c r="CX55" s="36">
        <f>SUM($CW$9:CW55)*RRF</f>
        <v>2.861523768740228</v>
      </c>
      <c r="CY55" s="33"/>
      <c r="CZ55" s="36">
        <f t="shared" si="2"/>
        <v>30.929041213195202</v>
      </c>
      <c r="DA55" s="33"/>
      <c r="DB55" s="31">
        <f t="shared" si="3"/>
        <v>61.491214020141257</v>
      </c>
      <c r="DC55" s="31">
        <f t="shared" si="4"/>
        <v>19.64726221111848</v>
      </c>
      <c r="DD55" s="31">
        <f t="shared" si="5"/>
        <v>81.138476231259745</v>
      </c>
      <c r="DE55" s="31">
        <f t="shared" si="6"/>
        <v>53.070958786804795</v>
      </c>
      <c r="DF55" s="31"/>
      <c r="DG55" s="33">
        <f t="shared" si="7"/>
        <v>3.4065759151669379E-2</v>
      </c>
      <c r="DH55" s="33">
        <f t="shared" si="8"/>
        <v>0.36820287158565718</v>
      </c>
      <c r="DI55" s="3"/>
      <c r="DJ55" s="33">
        <f t="shared" si="9"/>
        <v>0.26796173785546085</v>
      </c>
      <c r="DK55" s="93">
        <f t="shared" si="10"/>
        <v>0.34816831433622186</v>
      </c>
      <c r="DL55" s="3">
        <f t="shared" si="11"/>
        <v>0.34334531154654557</v>
      </c>
      <c r="DM55" s="3"/>
      <c r="DN55" s="90">
        <f t="shared" si="26"/>
        <v>0</v>
      </c>
      <c r="DO55" s="91">
        <f t="shared" si="23"/>
        <v>0</v>
      </c>
      <c r="DP55" s="89">
        <f>SUM(DO$9:DO55)*RLR</f>
        <v>120</v>
      </c>
      <c r="DQ55" s="90">
        <f>DP55-SUM(DS$9:DS55)</f>
        <v>78.798562614414521</v>
      </c>
      <c r="DR55" s="48">
        <f t="shared" si="12"/>
        <v>0.86705202312138729</v>
      </c>
      <c r="DS55" s="31">
        <f t="shared" si="24"/>
        <v>0.69121546152995206</v>
      </c>
      <c r="DT55" s="90">
        <f>SUM(DS$9:DS55)*RRF</f>
        <v>28.841006169909829</v>
      </c>
    </row>
    <row r="56" spans="7:124" x14ac:dyDescent="0.25">
      <c r="CL56" s="14">
        <f t="shared" si="19"/>
        <v>0.47</v>
      </c>
      <c r="CM56" s="59">
        <f>IF('Extended model'!$B$4="AY",0,IFERROR(P*INDEX('UWYr writing pattern'!$C$4:$C$18,MATCH('Extended model'!$CL56,'UWYr writing pattern'!$A$4:$A$18,0)) / 25,CM55))</f>
        <v>0</v>
      </c>
      <c r="CN56" s="36">
        <f t="shared" si="20"/>
        <v>72.193613412694418</v>
      </c>
      <c r="CP56" s="48">
        <f t="shared" si="0"/>
        <v>1.41</v>
      </c>
      <c r="CQ56" s="34">
        <f t="shared" si="21"/>
        <v>1.0102128017594638</v>
      </c>
      <c r="CR56" s="31">
        <f>SUM($CQ$9:CQ56)*RLR</f>
        <v>33.367663904766665</v>
      </c>
      <c r="CS56" s="32"/>
      <c r="CT56" s="36">
        <f>CR56-SUM($CW$9:CW56)</f>
        <v>29.036412828724245</v>
      </c>
      <c r="CV56" s="48">
        <f t="shared" si="1"/>
        <v>0.86455331412103753</v>
      </c>
      <c r="CW56" s="31">
        <f t="shared" si="22"/>
        <v>0.24335997784209518</v>
      </c>
      <c r="CX56" s="36">
        <f>SUM($CW$9:CW56)*RRF</f>
        <v>3.0318757532296945</v>
      </c>
      <c r="CY56" s="33"/>
      <c r="CZ56" s="36">
        <f t="shared" si="2"/>
        <v>32.068288581953937</v>
      </c>
      <c r="DA56" s="33"/>
      <c r="DB56" s="31">
        <f t="shared" si="3"/>
        <v>60.642635266663305</v>
      </c>
      <c r="DC56" s="31">
        <f t="shared" si="4"/>
        <v>20.325488980106972</v>
      </c>
      <c r="DD56" s="31">
        <f t="shared" si="5"/>
        <v>80.968124246770273</v>
      </c>
      <c r="DE56" s="31">
        <f t="shared" si="6"/>
        <v>51.931711418046063</v>
      </c>
      <c r="DF56" s="31"/>
      <c r="DG56" s="33">
        <f t="shared" si="7"/>
        <v>3.6093758967020176E-2</v>
      </c>
      <c r="DH56" s="33">
        <f t="shared" si="8"/>
        <v>0.38176534026135639</v>
      </c>
      <c r="DI56" s="3"/>
      <c r="DJ56" s="33">
        <f t="shared" si="9"/>
        <v>0.27806386587305554</v>
      </c>
      <c r="DK56" s="93">
        <f t="shared" si="10"/>
        <v>0.35378752193861429</v>
      </c>
      <c r="DL56" s="3">
        <f t="shared" si="11"/>
        <v>0.34903884930770268</v>
      </c>
      <c r="DM56" s="3"/>
      <c r="DN56" s="90">
        <f t="shared" si="26"/>
        <v>0</v>
      </c>
      <c r="DO56" s="91">
        <f t="shared" si="23"/>
        <v>0</v>
      </c>
      <c r="DP56" s="89">
        <f>SUM(DO$9:DO56)*RLR</f>
        <v>120</v>
      </c>
      <c r="DQ56" s="90">
        <f>DP56-SUM(DS$9:DS56)</f>
        <v>78.11533808307567</v>
      </c>
      <c r="DR56" s="48">
        <f t="shared" si="12"/>
        <v>0.86455331412103753</v>
      </c>
      <c r="DS56" s="31">
        <f t="shared" si="24"/>
        <v>0.68322453133885419</v>
      </c>
      <c r="DT56" s="90">
        <f>SUM(DS$9:DS56)*RRF</f>
        <v>29.319263341847023</v>
      </c>
    </row>
    <row r="57" spans="7:124" x14ac:dyDescent="0.25">
      <c r="CL57" s="14">
        <f t="shared" si="19"/>
        <v>0.48</v>
      </c>
      <c r="CM57" s="59">
        <f>IF('Extended model'!$B$4="AY",0,IFERROR(P*INDEX('UWYr writing pattern'!$C$4:$C$18,MATCH('Extended model'!$CL57,'UWYr writing pattern'!$A$4:$A$18,0)) / 25,CM56))</f>
        <v>0</v>
      </c>
      <c r="CN57" s="36">
        <f t="shared" si="20"/>
        <v>71.175683463575425</v>
      </c>
      <c r="CP57" s="48">
        <f t="shared" si="0"/>
        <v>1.44</v>
      </c>
      <c r="CQ57" s="34">
        <f t="shared" si="21"/>
        <v>1.0179299491189913</v>
      </c>
      <c r="CR57" s="31">
        <f>SUM($CQ$9:CQ57)*RLR</f>
        <v>34.589179843709452</v>
      </c>
      <c r="CS57" s="32"/>
      <c r="CT57" s="36">
        <f>CR57-SUM($CW$9:CW57)</f>
        <v>30.006893498254428</v>
      </c>
      <c r="CV57" s="48">
        <f t="shared" si="1"/>
        <v>0.86206896551724144</v>
      </c>
      <c r="CW57" s="31">
        <f t="shared" si="22"/>
        <v>0.25103526941260157</v>
      </c>
      <c r="CX57" s="36">
        <f>SUM($CW$9:CW57)*RRF</f>
        <v>3.2076004418185158</v>
      </c>
      <c r="CY57" s="33"/>
      <c r="CZ57" s="36">
        <f t="shared" si="2"/>
        <v>33.214493940072941</v>
      </c>
      <c r="DA57" s="33"/>
      <c r="DB57" s="31">
        <f t="shared" si="3"/>
        <v>59.787574109403351</v>
      </c>
      <c r="DC57" s="31">
        <f t="shared" si="4"/>
        <v>21.004825448778099</v>
      </c>
      <c r="DD57" s="31">
        <f t="shared" si="5"/>
        <v>80.792399558181444</v>
      </c>
      <c r="DE57" s="31">
        <f t="shared" si="6"/>
        <v>50.785506059927059</v>
      </c>
      <c r="DF57" s="31"/>
      <c r="DG57" s="33">
        <f t="shared" si="7"/>
        <v>3.8185719545458519E-2</v>
      </c>
      <c r="DH57" s="33">
        <f t="shared" si="8"/>
        <v>0.39541064214372551</v>
      </c>
      <c r="DI57" s="3"/>
      <c r="DJ57" s="33">
        <f t="shared" si="9"/>
        <v>0.28824316536424544</v>
      </c>
      <c r="DK57" s="93">
        <f t="shared" si="10"/>
        <v>0.35934232645864939</v>
      </c>
      <c r="DL57" s="3">
        <f t="shared" si="11"/>
        <v>0.35466675550965338</v>
      </c>
      <c r="DM57" s="3"/>
      <c r="DN57" s="90">
        <f t="shared" si="26"/>
        <v>0</v>
      </c>
      <c r="DO57" s="91">
        <f t="shared" si="23"/>
        <v>0</v>
      </c>
      <c r="DP57" s="89">
        <f>SUM(DO$9:DO57)*RLR</f>
        <v>120</v>
      </c>
      <c r="DQ57" s="90">
        <f>DP57-SUM(DS$9:DS57)</f>
        <v>77.439989338841599</v>
      </c>
      <c r="DR57" s="48">
        <f t="shared" si="12"/>
        <v>0.86206896551724144</v>
      </c>
      <c r="DS57" s="31">
        <f t="shared" si="24"/>
        <v>0.67534874423408364</v>
      </c>
      <c r="DT57" s="90">
        <f>SUM(DS$9:DS57)*RRF</f>
        <v>29.792007462810883</v>
      </c>
    </row>
    <row r="58" spans="7:124" x14ac:dyDescent="0.25">
      <c r="CL58" s="14">
        <f t="shared" si="19"/>
        <v>0.49</v>
      </c>
      <c r="CM58" s="59">
        <f>IF('Extended model'!$B$4="AY",0,IFERROR(P*INDEX('UWYr writing pattern'!$C$4:$C$18,MATCH('Extended model'!$CL58,'UWYr writing pattern'!$A$4:$A$18,0)) / 25,CM57))</f>
        <v>0</v>
      </c>
      <c r="CN58" s="36">
        <f t="shared" si="20"/>
        <v>70.150753621699934</v>
      </c>
      <c r="CP58" s="48">
        <f t="shared" si="0"/>
        <v>1.47</v>
      </c>
      <c r="CQ58" s="34">
        <f t="shared" si="21"/>
        <v>1.024929841875486</v>
      </c>
      <c r="CR58" s="31">
        <f>SUM($CQ$9:CQ58)*RLR</f>
        <v>35.819095653960034</v>
      </c>
      <c r="CS58" s="32"/>
      <c r="CT58" s="36">
        <f>CR58-SUM($CW$9:CW58)</f>
        <v>30.978129192140749</v>
      </c>
      <c r="CV58" s="48">
        <f t="shared" si="1"/>
        <v>0.85959885386819479</v>
      </c>
      <c r="CW58" s="31">
        <f t="shared" si="22"/>
        <v>0.2586801163642623</v>
      </c>
      <c r="CX58" s="36">
        <f>SUM($CW$9:CW58)*RRF</f>
        <v>3.3886765232734994</v>
      </c>
      <c r="CY58" s="33"/>
      <c r="CZ58" s="36">
        <f t="shared" si="2"/>
        <v>34.366805715414245</v>
      </c>
      <c r="DA58" s="33"/>
      <c r="DB58" s="31">
        <f t="shared" si="3"/>
        <v>58.926633042227941</v>
      </c>
      <c r="DC58" s="31">
        <f t="shared" si="4"/>
        <v>21.684690434498524</v>
      </c>
      <c r="DD58" s="31">
        <f t="shared" si="5"/>
        <v>80.611323476726469</v>
      </c>
      <c r="DE58" s="31">
        <f t="shared" si="6"/>
        <v>49.633194284585755</v>
      </c>
      <c r="DF58" s="31"/>
      <c r="DG58" s="33">
        <f t="shared" si="7"/>
        <v>4.0341387181827372E-2</v>
      </c>
      <c r="DH58" s="33">
        <f t="shared" si="8"/>
        <v>0.40912863946921718</v>
      </c>
      <c r="DI58" s="3"/>
      <c r="DJ58" s="33">
        <f t="shared" si="9"/>
        <v>0.29849246378300026</v>
      </c>
      <c r="DK58" s="93">
        <f t="shared" si="10"/>
        <v>0.36483364793279582</v>
      </c>
      <c r="DL58" s="3">
        <f t="shared" si="11"/>
        <v>0.36022997313457017</v>
      </c>
      <c r="DM58" s="3"/>
      <c r="DN58" s="90">
        <f t="shared" si="26"/>
        <v>0</v>
      </c>
      <c r="DO58" s="91">
        <f t="shared" si="23"/>
        <v>0</v>
      </c>
      <c r="DP58" s="89">
        <f>SUM(DO$9:DO58)*RLR</f>
        <v>120</v>
      </c>
      <c r="DQ58" s="90">
        <f>DP58-SUM(DS$9:DS58)</f>
        <v>76.772403223851569</v>
      </c>
      <c r="DR58" s="48">
        <f t="shared" si="12"/>
        <v>0.85959885386819479</v>
      </c>
      <c r="DS58" s="31">
        <f t="shared" si="24"/>
        <v>0.66758611499001386</v>
      </c>
      <c r="DT58" s="90">
        <f>SUM(DS$9:DS58)*RRF</f>
        <v>30.259317743303896</v>
      </c>
    </row>
    <row r="59" spans="7:124" x14ac:dyDescent="0.25">
      <c r="CL59" s="14">
        <f t="shared" si="19"/>
        <v>0.5</v>
      </c>
      <c r="CM59" s="59">
        <f>IF('Extended model'!$B$4="AY",0,IFERROR(P*INDEX('UWYr writing pattern'!$C$4:$C$18,MATCH('Extended model'!$CL59,'UWYr writing pattern'!$A$4:$A$18,0)) / 25,CM58))</f>
        <v>0</v>
      </c>
      <c r="CN59" s="36">
        <f t="shared" si="20"/>
        <v>69.11953754346095</v>
      </c>
      <c r="CP59" s="48">
        <f t="shared" si="0"/>
        <v>1.5</v>
      </c>
      <c r="CQ59" s="34">
        <f t="shared" si="21"/>
        <v>1.031216078238989</v>
      </c>
      <c r="CR59" s="31">
        <f>SUM($CQ$9:CQ59)*RLR</f>
        <v>37.05655494784682</v>
      </c>
      <c r="CS59" s="32"/>
      <c r="CT59" s="36">
        <f>CR59-SUM($CW$9:CW59)</f>
        <v>31.949300842542083</v>
      </c>
      <c r="CV59" s="48">
        <f t="shared" si="1"/>
        <v>0.8571428571428571</v>
      </c>
      <c r="CW59" s="31">
        <f t="shared" si="22"/>
        <v>0.26628764348545053</v>
      </c>
      <c r="CX59" s="36">
        <f>SUM($CW$9:CW59)*RRF</f>
        <v>3.5750778737133149</v>
      </c>
      <c r="CY59" s="33"/>
      <c r="CZ59" s="36">
        <f t="shared" si="2"/>
        <v>35.524378716255399</v>
      </c>
      <c r="DA59" s="33"/>
      <c r="DB59" s="31">
        <f t="shared" si="3"/>
        <v>58.060411536507189</v>
      </c>
      <c r="DC59" s="31">
        <f t="shared" si="4"/>
        <v>22.364510589779456</v>
      </c>
      <c r="DD59" s="31">
        <f t="shared" si="5"/>
        <v>80.424922126286646</v>
      </c>
      <c r="DE59" s="31">
        <f t="shared" si="6"/>
        <v>48.475621283744601</v>
      </c>
      <c r="DF59" s="31"/>
      <c r="DG59" s="33">
        <f t="shared" si="7"/>
        <v>4.2560450877539464E-2</v>
      </c>
      <c r="DH59" s="33">
        <f t="shared" si="8"/>
        <v>0.42290927043161186</v>
      </c>
      <c r="DI59" s="3"/>
      <c r="DJ59" s="33">
        <f t="shared" si="9"/>
        <v>0.30880462456539015</v>
      </c>
      <c r="DK59" s="93">
        <f t="shared" si="10"/>
        <v>0.370262390670554</v>
      </c>
      <c r="DL59" s="3">
        <f t="shared" si="11"/>
        <v>0.36572942895289762</v>
      </c>
      <c r="DM59" s="3"/>
      <c r="DN59" s="90">
        <f t="shared" si="26"/>
        <v>0</v>
      </c>
      <c r="DO59" s="91">
        <f t="shared" si="23"/>
        <v>0</v>
      </c>
      <c r="DP59" s="89">
        <f>SUM(DO$9:DO59)*RLR</f>
        <v>120</v>
      </c>
      <c r="DQ59" s="90">
        <f>DP59-SUM(DS$9:DS59)</f>
        <v>76.112468525652275</v>
      </c>
      <c r="DR59" s="48">
        <f t="shared" si="12"/>
        <v>0.8571428571428571</v>
      </c>
      <c r="DS59" s="31">
        <f t="shared" si="24"/>
        <v>0.65993469819929718</v>
      </c>
      <c r="DT59" s="90">
        <f>SUM(DS$9:DS59)*RRF</f>
        <v>30.721272032043402</v>
      </c>
    </row>
    <row r="60" spans="7:124" x14ac:dyDescent="0.25">
      <c r="CL60" s="14">
        <f t="shared" si="19"/>
        <v>0.51</v>
      </c>
      <c r="CM60" s="59">
        <f>IF('Extended model'!$B$4="AY",0,IFERROR(P*INDEX('UWYr writing pattern'!$C$4:$C$18,MATCH('Extended model'!$CL60,'UWYr writing pattern'!$A$4:$A$18,0)) / 25,CM59))</f>
        <v>0</v>
      </c>
      <c r="CN60" s="36">
        <f t="shared" si="20"/>
        <v>68.082744480309032</v>
      </c>
      <c r="CP60" s="48">
        <f t="shared" si="0"/>
        <v>1.53</v>
      </c>
      <c r="CQ60" s="34">
        <f t="shared" si="21"/>
        <v>1.0367930631519142</v>
      </c>
      <c r="CR60" s="31">
        <f>SUM($CQ$9:CQ60)*RLR</f>
        <v>38.300706623629118</v>
      </c>
      <c r="CS60" s="32"/>
      <c r="CT60" s="36">
        <f>CR60-SUM($CW$9:CW60)</f>
        <v>32.919601368245452</v>
      </c>
      <c r="CV60" s="48">
        <f t="shared" si="1"/>
        <v>0.85470085470085477</v>
      </c>
      <c r="CW60" s="31">
        <f t="shared" si="22"/>
        <v>0.27385115007893213</v>
      </c>
      <c r="CX60" s="36">
        <f>SUM($CW$9:CW60)*RRF</f>
        <v>3.7667736787685673</v>
      </c>
      <c r="CY60" s="33"/>
      <c r="CZ60" s="36">
        <f t="shared" si="2"/>
        <v>36.686375047014018</v>
      </c>
      <c r="DA60" s="33"/>
      <c r="DB60" s="31">
        <f t="shared" si="3"/>
        <v>57.189505363459581</v>
      </c>
      <c r="DC60" s="31">
        <f t="shared" si="4"/>
        <v>23.043720957771814</v>
      </c>
      <c r="DD60" s="31">
        <f t="shared" si="5"/>
        <v>80.233226321231399</v>
      </c>
      <c r="DE60" s="31">
        <f t="shared" si="6"/>
        <v>47.313624952985982</v>
      </c>
      <c r="DF60" s="31"/>
      <c r="DG60" s="33">
        <f t="shared" si="7"/>
        <v>4.4842543794863896E-2</v>
      </c>
      <c r="DH60" s="33">
        <f t="shared" si="8"/>
        <v>0.43674256008350021</v>
      </c>
      <c r="DI60" s="3"/>
      <c r="DJ60" s="33">
        <f t="shared" si="9"/>
        <v>0.31917255519690929</v>
      </c>
      <c r="DK60" s="93">
        <f t="shared" si="10"/>
        <v>0.37562944356720329</v>
      </c>
      <c r="DL60" s="3">
        <f t="shared" si="11"/>
        <v>0.37116603384758706</v>
      </c>
      <c r="DM60" s="3"/>
      <c r="DN60" s="90">
        <f t="shared" si="26"/>
        <v>0</v>
      </c>
      <c r="DO60" s="91">
        <f t="shared" si="23"/>
        <v>0</v>
      </c>
      <c r="DP60" s="89">
        <f>SUM(DO$9:DO60)*RLR</f>
        <v>120</v>
      </c>
      <c r="DQ60" s="90">
        <f>DP60-SUM(DS$9:DS60)</f>
        <v>75.460075938289549</v>
      </c>
      <c r="DR60" s="48">
        <f t="shared" si="12"/>
        <v>0.85470085470085477</v>
      </c>
      <c r="DS60" s="31">
        <f t="shared" si="24"/>
        <v>0.65239258736273376</v>
      </c>
      <c r="DT60" s="90">
        <f>SUM(DS$9:DS60)*RRF</f>
        <v>31.177946843197315</v>
      </c>
    </row>
    <row r="61" spans="7:124" x14ac:dyDescent="0.25">
      <c r="CL61" s="14">
        <f t="shared" si="19"/>
        <v>0.52</v>
      </c>
      <c r="CM61" s="59">
        <f>IF('Extended model'!$B$4="AY",0,IFERROR(P*INDEX('UWYr writing pattern'!$C$4:$C$18,MATCH('Extended model'!$CL61,'UWYr writing pattern'!$A$4:$A$18,0)) / 25,CM60))</f>
        <v>0</v>
      </c>
      <c r="CN61" s="36">
        <f t="shared" si="20"/>
        <v>67.041078489760309</v>
      </c>
      <c r="CP61" s="48">
        <f t="shared" si="0"/>
        <v>1.56</v>
      </c>
      <c r="CQ61" s="34">
        <f t="shared" si="21"/>
        <v>1.0416659905487282</v>
      </c>
      <c r="CR61" s="31">
        <f>SUM($CQ$9:CQ61)*RLR</f>
        <v>39.550705812287596</v>
      </c>
      <c r="CS61" s="32"/>
      <c r="CT61" s="36">
        <f>CR61-SUM($CW$9:CW61)</f>
        <v>33.888236442645422</v>
      </c>
      <c r="CV61" s="48">
        <f t="shared" si="1"/>
        <v>0.85227272727272729</v>
      </c>
      <c r="CW61" s="31">
        <f t="shared" si="22"/>
        <v>0.28136411425850816</v>
      </c>
      <c r="CX61" s="36">
        <f>SUM($CW$9:CW61)*RRF</f>
        <v>3.9637285587495232</v>
      </c>
      <c r="CY61" s="33"/>
      <c r="CZ61" s="36">
        <f t="shared" si="2"/>
        <v>37.851965001394944</v>
      </c>
      <c r="DA61" s="33"/>
      <c r="DB61" s="31">
        <f t="shared" si="3"/>
        <v>56.314505931398656</v>
      </c>
      <c r="DC61" s="31">
        <f t="shared" si="4"/>
        <v>23.721765509851792</v>
      </c>
      <c r="DD61" s="31">
        <f t="shared" si="5"/>
        <v>80.036271441250449</v>
      </c>
      <c r="DE61" s="31">
        <f t="shared" si="6"/>
        <v>46.148034998605056</v>
      </c>
      <c r="DF61" s="31"/>
      <c r="DG61" s="33">
        <f t="shared" si="7"/>
        <v>4.7187244747018131E-2</v>
      </c>
      <c r="DH61" s="33">
        <f t="shared" si="8"/>
        <v>0.45061863096898741</v>
      </c>
      <c r="DI61" s="3"/>
      <c r="DJ61" s="33">
        <f t="shared" si="9"/>
        <v>0.32958921510239664</v>
      </c>
      <c r="DK61" s="93">
        <f t="shared" si="10"/>
        <v>0.38093568040946624</v>
      </c>
      <c r="DL61" s="3">
        <f t="shared" si="11"/>
        <v>0.37654068313094102</v>
      </c>
      <c r="DM61" s="3"/>
      <c r="DN61" s="90">
        <f t="shared" si="26"/>
        <v>0</v>
      </c>
      <c r="DO61" s="91">
        <f t="shared" si="23"/>
        <v>0</v>
      </c>
      <c r="DP61" s="89">
        <f>SUM(DO$9:DO61)*RLR</f>
        <v>120</v>
      </c>
      <c r="DQ61" s="90">
        <f>DP61-SUM(DS$9:DS61)</f>
        <v>74.815118024287074</v>
      </c>
      <c r="DR61" s="48">
        <f t="shared" si="12"/>
        <v>0.85227272727272729</v>
      </c>
      <c r="DS61" s="31">
        <f t="shared" si="24"/>
        <v>0.64495791400247482</v>
      </c>
      <c r="DT61" s="90">
        <f>SUM(DS$9:DS61)*RRF</f>
        <v>31.629417382999048</v>
      </c>
    </row>
    <row r="62" spans="7:124" x14ac:dyDescent="0.25">
      <c r="CL62" s="14">
        <f t="shared" si="19"/>
        <v>0.53</v>
      </c>
      <c r="CM62" s="59">
        <f>IF('Extended model'!$B$4="AY",0,IFERROR(P*INDEX('UWYr writing pattern'!$C$4:$C$18,MATCH('Extended model'!$CL62,'UWYr writing pattern'!$A$4:$A$18,0)) / 25,CM61))</f>
        <v>0</v>
      </c>
      <c r="CN62" s="36">
        <f t="shared" si="20"/>
        <v>65.995237665320047</v>
      </c>
      <c r="CP62" s="48">
        <f t="shared" si="0"/>
        <v>1.59</v>
      </c>
      <c r="CQ62" s="34">
        <f t="shared" si="21"/>
        <v>1.0458408244402608</v>
      </c>
      <c r="CR62" s="31">
        <f>SUM($CQ$9:CQ62)*RLR</f>
        <v>40.805714801615906</v>
      </c>
      <c r="CS62" s="32"/>
      <c r="CT62" s="36">
        <f>CR62-SUM($CW$9:CW62)</f>
        <v>34.854425235019363</v>
      </c>
      <c r="CV62" s="48">
        <f t="shared" si="1"/>
        <v>0.84985835694050982</v>
      </c>
      <c r="CW62" s="31">
        <f t="shared" si="22"/>
        <v>0.28882019695436439</v>
      </c>
      <c r="CX62" s="36">
        <f>SUM($CW$9:CW62)*RRF</f>
        <v>4.1659026966175778</v>
      </c>
      <c r="CY62" s="33"/>
      <c r="CZ62" s="36">
        <f t="shared" si="2"/>
        <v>39.020327931636942</v>
      </c>
      <c r="DA62" s="33"/>
      <c r="DB62" s="31">
        <f t="shared" si="3"/>
        <v>55.435999638868836</v>
      </c>
      <c r="DC62" s="31">
        <f t="shared" si="4"/>
        <v>24.398097664513553</v>
      </c>
      <c r="DD62" s="31">
        <f t="shared" si="5"/>
        <v>79.834097303382393</v>
      </c>
      <c r="DE62" s="31">
        <f t="shared" si="6"/>
        <v>44.979672068363058</v>
      </c>
      <c r="DF62" s="31"/>
      <c r="DG62" s="33">
        <f t="shared" si="7"/>
        <v>4.9594079721637832E-2</v>
      </c>
      <c r="DH62" s="33">
        <f t="shared" si="8"/>
        <v>0.46452771347186833</v>
      </c>
      <c r="DI62" s="3"/>
      <c r="DJ62" s="33">
        <f t="shared" si="9"/>
        <v>0.34004762334679922</v>
      </c>
      <c r="DK62" s="93">
        <f t="shared" si="10"/>
        <v>0.38618196017425777</v>
      </c>
      <c r="DL62" s="3">
        <f t="shared" si="11"/>
        <v>0.38185425685425689</v>
      </c>
      <c r="DM62" s="3"/>
      <c r="DN62" s="90">
        <f t="shared" si="26"/>
        <v>0</v>
      </c>
      <c r="DO62" s="91">
        <f t="shared" si="23"/>
        <v>0</v>
      </c>
      <c r="DP62" s="89">
        <f>SUM(DO$9:DO62)*RLR</f>
        <v>120</v>
      </c>
      <c r="DQ62" s="90">
        <f>DP62-SUM(DS$9:DS62)</f>
        <v>74.177489177489178</v>
      </c>
      <c r="DR62" s="48">
        <f t="shared" si="12"/>
        <v>0.84985835694050982</v>
      </c>
      <c r="DS62" s="31">
        <f t="shared" si="24"/>
        <v>0.63762884679790122</v>
      </c>
      <c r="DT62" s="90">
        <f>SUM(DS$9:DS62)*RRF</f>
        <v>32.075757575757578</v>
      </c>
    </row>
    <row r="63" spans="7:124" x14ac:dyDescent="0.25">
      <c r="CL63" s="14">
        <f t="shared" si="19"/>
        <v>0.54</v>
      </c>
      <c r="CM63" s="59">
        <f>IF('Extended model'!$B$4="AY",0,IFERROR(P*INDEX('UWYr writing pattern'!$C$4:$C$18,MATCH('Extended model'!$CL63,'UWYr writing pattern'!$A$4:$A$18,0)) / 25,CM62))</f>
        <v>0</v>
      </c>
      <c r="CN63" s="36">
        <f t="shared" si="20"/>
        <v>64.945913386441461</v>
      </c>
      <c r="CP63" s="48">
        <f t="shared" si="0"/>
        <v>1.62</v>
      </c>
      <c r="CQ63" s="34">
        <f t="shared" si="21"/>
        <v>1.0493242788785888</v>
      </c>
      <c r="CR63" s="31">
        <f>SUM($CQ$9:CQ63)*RLR</f>
        <v>42.064903936270213</v>
      </c>
      <c r="CS63" s="32"/>
      <c r="CT63" s="36">
        <f>CR63-SUM($CW$9:CW63)</f>
        <v>35.817401124050278</v>
      </c>
      <c r="CV63" s="48">
        <f t="shared" si="1"/>
        <v>0.84745762711864403</v>
      </c>
      <c r="CW63" s="31">
        <f t="shared" si="22"/>
        <v>0.29621324562339402</v>
      </c>
      <c r="CX63" s="36">
        <f>SUM($CW$9:CW63)*RRF</f>
        <v>4.3732519685539541</v>
      </c>
      <c r="CY63" s="33"/>
      <c r="CZ63" s="36">
        <f t="shared" si="2"/>
        <v>40.190653092604229</v>
      </c>
      <c r="DA63" s="33"/>
      <c r="DB63" s="31">
        <f t="shared" si="3"/>
        <v>54.554567244610816</v>
      </c>
      <c r="DC63" s="31">
        <f t="shared" si="4"/>
        <v>25.072180786835194</v>
      </c>
      <c r="DD63" s="31">
        <f t="shared" si="5"/>
        <v>79.626748031446013</v>
      </c>
      <c r="DE63" s="31">
        <f t="shared" si="6"/>
        <v>43.809346907395771</v>
      </c>
      <c r="DF63" s="31"/>
      <c r="DG63" s="33">
        <f t="shared" si="7"/>
        <v>5.2062523435166118E-2</v>
      </c>
      <c r="DH63" s="33">
        <f t="shared" si="8"/>
        <v>0.47846015586433605</v>
      </c>
      <c r="DI63" s="3"/>
      <c r="DJ63" s="33">
        <f t="shared" si="9"/>
        <v>0.35054086613558511</v>
      </c>
      <c r="DK63" s="93">
        <f t="shared" si="10"/>
        <v>0.39136912732070939</v>
      </c>
      <c r="DL63" s="3">
        <f t="shared" si="11"/>
        <v>0.38710762011045302</v>
      </c>
      <c r="DM63" s="3"/>
      <c r="DN63" s="90">
        <f t="shared" si="26"/>
        <v>0</v>
      </c>
      <c r="DO63" s="91">
        <f t="shared" si="23"/>
        <v>0</v>
      </c>
      <c r="DP63" s="89">
        <f>SUM(DO$9:DO63)*RLR</f>
        <v>120</v>
      </c>
      <c r="DQ63" s="90">
        <f>DP63-SUM(DS$9:DS63)</f>
        <v>73.547085586745638</v>
      </c>
      <c r="DR63" s="48">
        <f t="shared" si="12"/>
        <v>0.84745762711864403</v>
      </c>
      <c r="DS63" s="31">
        <f t="shared" si="24"/>
        <v>0.63040359074353403</v>
      </c>
      <c r="DT63" s="90">
        <f>SUM(DS$9:DS63)*RRF</f>
        <v>32.517040089278055</v>
      </c>
    </row>
    <row r="64" spans="7:124" x14ac:dyDescent="0.25">
      <c r="CL64" s="14">
        <f t="shared" si="19"/>
        <v>0.55000000000000004</v>
      </c>
      <c r="CM64" s="59">
        <f>IF('Extended model'!$B$4="AY",0,IFERROR(P*INDEX('UWYr writing pattern'!$C$4:$C$18,MATCH('Extended model'!$CL64,'UWYr writing pattern'!$A$4:$A$18,0)) / 25,CM63))</f>
        <v>0</v>
      </c>
      <c r="CN64" s="36">
        <f t="shared" si="20"/>
        <v>63.893789589581111</v>
      </c>
      <c r="CP64" s="48">
        <f t="shared" si="0"/>
        <v>1.6500000000000001</v>
      </c>
      <c r="CQ64" s="34">
        <f t="shared" si="21"/>
        <v>1.0521237968603518</v>
      </c>
      <c r="CR64" s="31">
        <f>SUM($CQ$9:CQ64)*RLR</f>
        <v>43.32745249250263</v>
      </c>
      <c r="CS64" s="32"/>
      <c r="CT64" s="36">
        <f>CR64-SUM($CW$9:CW64)</f>
        <v>36.776412382621253</v>
      </c>
      <c r="CV64" s="48">
        <f t="shared" si="1"/>
        <v>0.84507042253521136</v>
      </c>
      <c r="CW64" s="31">
        <f t="shared" si="22"/>
        <v>0.303537297661443</v>
      </c>
      <c r="CX64" s="36">
        <f>SUM($CW$9:CW64)*RRF</f>
        <v>4.5857280769169639</v>
      </c>
      <c r="CY64" s="33"/>
      <c r="CZ64" s="36">
        <f t="shared" si="2"/>
        <v>41.362140459538217</v>
      </c>
      <c r="DA64" s="33"/>
      <c r="DB64" s="31">
        <f t="shared" si="3"/>
        <v>53.670783255248125</v>
      </c>
      <c r="DC64" s="31">
        <f t="shared" si="4"/>
        <v>25.743488667834875</v>
      </c>
      <c r="DD64" s="31">
        <f t="shared" si="5"/>
        <v>79.414271923082993</v>
      </c>
      <c r="DE64" s="31">
        <f t="shared" si="6"/>
        <v>42.637859540461783</v>
      </c>
      <c r="DF64" s="31"/>
      <c r="DG64" s="33">
        <f t="shared" si="7"/>
        <v>5.4592000915678139E-2</v>
      </c>
      <c r="DH64" s="33">
        <f t="shared" si="8"/>
        <v>0.49240643404212164</v>
      </c>
      <c r="DI64" s="3"/>
      <c r="DJ64" s="33">
        <f t="shared" si="9"/>
        <v>0.3610621041041886</v>
      </c>
      <c r="DK64" s="93">
        <f t="shared" si="10"/>
        <v>0.39649801207562774</v>
      </c>
      <c r="DL64" s="3">
        <f t="shared" si="11"/>
        <v>0.39230162332985591</v>
      </c>
      <c r="DM64" s="3"/>
      <c r="DN64" s="90">
        <f t="shared" si="26"/>
        <v>0</v>
      </c>
      <c r="DO64" s="91">
        <f t="shared" si="23"/>
        <v>0</v>
      </c>
      <c r="DP64" s="89">
        <f>SUM(DO$9:DO64)*RLR</f>
        <v>120</v>
      </c>
      <c r="DQ64" s="90">
        <f>DP64-SUM(DS$9:DS64)</f>
        <v>72.923805200417291</v>
      </c>
      <c r="DR64" s="48">
        <f t="shared" si="12"/>
        <v>0.84507042253521136</v>
      </c>
      <c r="DS64" s="31">
        <f t="shared" si="24"/>
        <v>0.62328038632835281</v>
      </c>
      <c r="DT64" s="90">
        <f>SUM(DS$9:DS64)*RRF</f>
        <v>32.953336359707897</v>
      </c>
    </row>
    <row r="65" spans="90:124" x14ac:dyDescent="0.25">
      <c r="CL65" s="14">
        <f t="shared" si="19"/>
        <v>0.56000000000000005</v>
      </c>
      <c r="CM65" s="59">
        <f>IF('Extended model'!$B$4="AY",0,IFERROR(P*INDEX('UWYr writing pattern'!$C$4:$C$18,MATCH('Extended model'!$CL65,'UWYr writing pattern'!$A$4:$A$18,0)) / 25,CM64))</f>
        <v>0</v>
      </c>
      <c r="CN65" s="36">
        <f t="shared" si="20"/>
        <v>62.839542061353022</v>
      </c>
      <c r="CP65" s="48">
        <f t="shared" si="0"/>
        <v>1.6800000000000002</v>
      </c>
      <c r="CQ65" s="34">
        <f t="shared" si="21"/>
        <v>1.0542475282280885</v>
      </c>
      <c r="CR65" s="31">
        <f>SUM($CQ$9:CQ65)*RLR</f>
        <v>44.592549526376338</v>
      </c>
      <c r="CS65" s="32"/>
      <c r="CT65" s="36">
        <f>CR65-SUM($CW$9:CW65)</f>
        <v>37.730722832979851</v>
      </c>
      <c r="CV65" s="48">
        <f t="shared" si="1"/>
        <v>0.84269662921348309</v>
      </c>
      <c r="CW65" s="31">
        <f t="shared" si="22"/>
        <v>0.31078658351510924</v>
      </c>
      <c r="CX65" s="36">
        <f>SUM($CW$9:CW65)*RRF</f>
        <v>4.8032786853775402</v>
      </c>
      <c r="CY65" s="33"/>
      <c r="CZ65" s="36">
        <f t="shared" si="2"/>
        <v>42.534001518357393</v>
      </c>
      <c r="DA65" s="33"/>
      <c r="DB65" s="31">
        <f t="shared" si="3"/>
        <v>52.785215331536534</v>
      </c>
      <c r="DC65" s="31">
        <f t="shared" si="4"/>
        <v>26.411505983085895</v>
      </c>
      <c r="DD65" s="31">
        <f t="shared" si="5"/>
        <v>79.196721314622437</v>
      </c>
      <c r="DE65" s="31">
        <f t="shared" si="6"/>
        <v>41.465998481642607</v>
      </c>
      <c r="DF65" s="31"/>
      <c r="DG65" s="33">
        <f t="shared" si="7"/>
        <v>5.7181889111637386E-2</v>
      </c>
      <c r="DH65" s="33">
        <f t="shared" si="8"/>
        <v>0.50635716093282612</v>
      </c>
      <c r="DI65" s="3"/>
      <c r="DJ65" s="33">
        <f t="shared" si="9"/>
        <v>0.37160457938646946</v>
      </c>
      <c r="DK65" s="93">
        <f t="shared" si="10"/>
        <v>0.40156943071255613</v>
      </c>
      <c r="DL65" s="3">
        <f t="shared" si="11"/>
        <v>0.39743710256932197</v>
      </c>
      <c r="DM65" s="3"/>
      <c r="DN65" s="90">
        <f t="shared" si="26"/>
        <v>0</v>
      </c>
      <c r="DO65" s="91">
        <f t="shared" si="23"/>
        <v>0</v>
      </c>
      <c r="DP65" s="89">
        <f>SUM(DO$9:DO65)*RLR</f>
        <v>120</v>
      </c>
      <c r="DQ65" s="90">
        <f>DP65-SUM(DS$9:DS65)</f>
        <v>72.307547691681364</v>
      </c>
      <c r="DR65" s="48">
        <f t="shared" si="12"/>
        <v>0.84269662921348309</v>
      </c>
      <c r="DS65" s="31">
        <f t="shared" si="24"/>
        <v>0.61625750873592089</v>
      </c>
      <c r="DT65" s="90">
        <f>SUM(DS$9:DS65)*RRF</f>
        <v>33.384716615823045</v>
      </c>
    </row>
    <row r="66" spans="90:124" x14ac:dyDescent="0.25">
      <c r="CL66" s="14">
        <f t="shared" si="19"/>
        <v>0.56999999999999995</v>
      </c>
      <c r="CM66" s="59">
        <f>IF('Extended model'!$B$4="AY",0,IFERROR(P*INDEX('UWYr writing pattern'!$C$4:$C$18,MATCH('Extended model'!$CL66,'UWYr writing pattern'!$A$4:$A$18,0)) / 25,CM65))</f>
        <v>0</v>
      </c>
      <c r="CN66" s="36">
        <f t="shared" si="20"/>
        <v>61.783837754722292</v>
      </c>
      <c r="CP66" s="48">
        <f t="shared" si="0"/>
        <v>1.71</v>
      </c>
      <c r="CQ66" s="34">
        <f t="shared" si="21"/>
        <v>1.0557043066307308</v>
      </c>
      <c r="CR66" s="31">
        <f>SUM($CQ$9:CQ66)*RLR</f>
        <v>45.859394694333211</v>
      </c>
      <c r="CS66" s="32"/>
      <c r="CT66" s="36">
        <f>CR66-SUM($CW$9:CW66)</f>
        <v>38.679612471445324</v>
      </c>
      <c r="CV66" s="48">
        <f t="shared" si="1"/>
        <v>0.84033613445378152</v>
      </c>
      <c r="CW66" s="31">
        <f t="shared" si="22"/>
        <v>0.31795552949140321</v>
      </c>
      <c r="CX66" s="36">
        <f>SUM($CW$9:CW66)*RRF</f>
        <v>5.0258475560215228</v>
      </c>
      <c r="CY66" s="33"/>
      <c r="CZ66" s="36">
        <f t="shared" si="2"/>
        <v>43.705460027466849</v>
      </c>
      <c r="DA66" s="33"/>
      <c r="DB66" s="31">
        <f t="shared" si="3"/>
        <v>51.898423713966721</v>
      </c>
      <c r="DC66" s="31">
        <f t="shared" si="4"/>
        <v>27.075728730011726</v>
      </c>
      <c r="DD66" s="31">
        <f t="shared" si="5"/>
        <v>78.974152443978454</v>
      </c>
      <c r="DE66" s="31">
        <f t="shared" si="6"/>
        <v>40.294539972533151</v>
      </c>
      <c r="DF66" s="31"/>
      <c r="DG66" s="33">
        <f t="shared" si="7"/>
        <v>5.9831518524065749E-2</v>
      </c>
      <c r="DH66" s="33">
        <f t="shared" si="8"/>
        <v>0.52030309556508159</v>
      </c>
      <c r="DI66" s="3"/>
      <c r="DJ66" s="33">
        <f t="shared" si="9"/>
        <v>0.38216162245277674</v>
      </c>
      <c r="DK66" s="93">
        <f t="shared" si="10"/>
        <v>0.40658418582460132</v>
      </c>
      <c r="DL66" s="3">
        <f t="shared" si="11"/>
        <v>0.40251487979486134</v>
      </c>
      <c r="DM66" s="3"/>
      <c r="DN66" s="90">
        <f t="shared" si="26"/>
        <v>0</v>
      </c>
      <c r="DO66" s="91">
        <f t="shared" si="23"/>
        <v>0</v>
      </c>
      <c r="DP66" s="89">
        <f>SUM(DO$9:DO66)*RLR</f>
        <v>120</v>
      </c>
      <c r="DQ66" s="90">
        <f>DP66-SUM(DS$9:DS66)</f>
        <v>71.698214424616637</v>
      </c>
      <c r="DR66" s="48">
        <f t="shared" si="12"/>
        <v>0.84033613445378152</v>
      </c>
      <c r="DS66" s="31">
        <f t="shared" si="24"/>
        <v>0.60933326706473057</v>
      </c>
      <c r="DT66" s="90">
        <f>SUM(DS$9:DS66)*RRF</f>
        <v>33.811249902768353</v>
      </c>
    </row>
    <row r="67" spans="90:124" x14ac:dyDescent="0.25">
      <c r="CL67" s="14">
        <f t="shared" si="19"/>
        <v>0.57999999999999996</v>
      </c>
      <c r="CM67" s="59">
        <f>IF('Extended model'!$B$4="AY",0,IFERROR(P*INDEX('UWYr writing pattern'!$C$4:$C$18,MATCH('Extended model'!$CL67,'UWYr writing pattern'!$A$4:$A$18,0)) / 25,CM66))</f>
        <v>0</v>
      </c>
      <c r="CN67" s="36">
        <f t="shared" si="20"/>
        <v>60.727334129116542</v>
      </c>
      <c r="CP67" s="48">
        <f t="shared" si="0"/>
        <v>1.7399999999999998</v>
      </c>
      <c r="CQ67" s="34">
        <f t="shared" si="21"/>
        <v>1.0565036256057512</v>
      </c>
      <c r="CR67" s="31">
        <f>SUM($CQ$9:CQ67)*RLR</f>
        <v>47.127199045060117</v>
      </c>
      <c r="CS67" s="32"/>
      <c r="CT67" s="36">
        <f>CR67-SUM($CW$9:CW67)</f>
        <v>39.62237806190798</v>
      </c>
      <c r="CV67" s="48">
        <f t="shared" si="1"/>
        <v>0.83798882681564246</v>
      </c>
      <c r="CW67" s="31">
        <f t="shared" si="22"/>
        <v>0.32503876026424644</v>
      </c>
      <c r="CX67" s="36">
        <f>SUM($CW$9:CW67)*RRF</f>
        <v>5.2533746882064953</v>
      </c>
      <c r="CY67" s="33"/>
      <c r="CZ67" s="36">
        <f t="shared" si="2"/>
        <v>44.875752750114472</v>
      </c>
      <c r="DA67" s="33"/>
      <c r="DB67" s="31">
        <f t="shared" si="3"/>
        <v>51.010960668457891</v>
      </c>
      <c r="DC67" s="31">
        <f t="shared" si="4"/>
        <v>27.735664643335586</v>
      </c>
      <c r="DD67" s="31">
        <f t="shared" si="5"/>
        <v>78.74662531179348</v>
      </c>
      <c r="DE67" s="31">
        <f t="shared" si="6"/>
        <v>39.124247249885528</v>
      </c>
      <c r="DF67" s="31"/>
      <c r="DG67" s="33">
        <f t="shared" si="7"/>
        <v>6.254017485960113E-2</v>
      </c>
      <c r="DH67" s="33">
        <f t="shared" si="8"/>
        <v>0.53423515178707703</v>
      </c>
      <c r="DI67" s="3"/>
      <c r="DJ67" s="33">
        <f t="shared" si="9"/>
        <v>0.39272665870883433</v>
      </c>
      <c r="DK67" s="93">
        <f t="shared" si="10"/>
        <v>0.41154306659118145</v>
      </c>
      <c r="DL67" s="3">
        <f t="shared" si="11"/>
        <v>0.40753576315792972</v>
      </c>
      <c r="DM67" s="3"/>
      <c r="DN67" s="90">
        <f t="shared" si="26"/>
        <v>0</v>
      </c>
      <c r="DO67" s="91">
        <f t="shared" si="23"/>
        <v>0</v>
      </c>
      <c r="DP67" s="89">
        <f>SUM(DO$9:DO67)*RLR</f>
        <v>120</v>
      </c>
      <c r="DQ67" s="90">
        <f>DP67-SUM(DS$9:DS67)</f>
        <v>71.095708421048428</v>
      </c>
      <c r="DR67" s="48">
        <f t="shared" si="12"/>
        <v>0.83798882681564246</v>
      </c>
      <c r="DS67" s="31">
        <f t="shared" si="24"/>
        <v>0.60250600356820705</v>
      </c>
      <c r="DT67" s="90">
        <f>SUM(DS$9:DS67)*RRF</f>
        <v>34.233004105266097</v>
      </c>
    </row>
    <row r="68" spans="90:124" x14ac:dyDescent="0.25">
      <c r="CL68" s="14">
        <f t="shared" si="19"/>
        <v>0.59</v>
      </c>
      <c r="CM68" s="59">
        <f>IF('Extended model'!$B$4="AY",0,IFERROR(P*INDEX('UWYr writing pattern'!$C$4:$C$18,MATCH('Extended model'!$CL68,'UWYr writing pattern'!$A$4:$A$18,0)) / 25,CM67))</f>
        <v>0</v>
      </c>
      <c r="CN68" s="36">
        <f t="shared" si="20"/>
        <v>59.670678515269913</v>
      </c>
      <c r="CP68" s="48">
        <f t="shared" si="0"/>
        <v>1.77</v>
      </c>
      <c r="CQ68" s="34">
        <f t="shared" si="21"/>
        <v>1.0566556138466277</v>
      </c>
      <c r="CR68" s="31">
        <f>SUM($CQ$9:CQ68)*RLR</f>
        <v>48.395185781676069</v>
      </c>
      <c r="CS68" s="32"/>
      <c r="CT68" s="36">
        <f>CR68-SUM($CW$9:CW68)</f>
        <v>40.558333697446493</v>
      </c>
      <c r="CV68" s="48">
        <f t="shared" si="1"/>
        <v>0.83565459610027859</v>
      </c>
      <c r="CW68" s="31">
        <f t="shared" si="22"/>
        <v>0.33203110107744116</v>
      </c>
      <c r="CX68" s="36">
        <f>SUM($CW$9:CW68)*RRF</f>
        <v>5.4857964589607038</v>
      </c>
      <c r="CY68" s="33"/>
      <c r="CZ68" s="36">
        <f t="shared" si="2"/>
        <v>46.044130156407199</v>
      </c>
      <c r="DA68" s="33"/>
      <c r="DB68" s="31">
        <f t="shared" si="3"/>
        <v>50.123369952826721</v>
      </c>
      <c r="DC68" s="31">
        <f t="shared" si="4"/>
        <v>28.390833588212544</v>
      </c>
      <c r="DD68" s="31">
        <f t="shared" si="5"/>
        <v>78.514203541039265</v>
      </c>
      <c r="DE68" s="31">
        <f t="shared" si="6"/>
        <v>37.955869843592801</v>
      </c>
      <c r="DF68" s="31"/>
      <c r="DG68" s="33">
        <f t="shared" si="7"/>
        <v>6.5307100701913146E-2</v>
      </c>
      <c r="DH68" s="33">
        <f t="shared" si="8"/>
        <v>0.54814440662389519</v>
      </c>
      <c r="DI68" s="3"/>
      <c r="DJ68" s="33">
        <f t="shared" si="9"/>
        <v>0.40329321484730057</v>
      </c>
      <c r="DK68" s="93">
        <f t="shared" si="10"/>
        <v>0.41644684903884122</v>
      </c>
      <c r="DL68" s="3">
        <f t="shared" si="11"/>
        <v>0.41250054726554486</v>
      </c>
      <c r="DM68" s="3"/>
      <c r="DN68" s="90">
        <f t="shared" si="26"/>
        <v>0</v>
      </c>
      <c r="DO68" s="91">
        <f t="shared" si="23"/>
        <v>0</v>
      </c>
      <c r="DP68" s="89">
        <f>SUM(DO$9:DO68)*RLR</f>
        <v>120</v>
      </c>
      <c r="DQ68" s="90">
        <f>DP68-SUM(DS$9:DS68)</f>
        <v>70.499934328134614</v>
      </c>
      <c r="DR68" s="48">
        <f t="shared" si="12"/>
        <v>0.83565459610027859</v>
      </c>
      <c r="DS68" s="31">
        <f t="shared" si="24"/>
        <v>0.59577409291381367</v>
      </c>
      <c r="DT68" s="90">
        <f>SUM(DS$9:DS68)*RRF</f>
        <v>34.650045970305769</v>
      </c>
    </row>
    <row r="69" spans="90:124" x14ac:dyDescent="0.25">
      <c r="CL69" s="14">
        <f t="shared" si="19"/>
        <v>0.6</v>
      </c>
      <c r="CM69" s="59">
        <f>IF('Extended model'!$B$4="AY",0,IFERROR(P*INDEX('UWYr writing pattern'!$C$4:$C$18,MATCH('Extended model'!$CL69,'UWYr writing pattern'!$A$4:$A$18,0)) / 25,CM68))</f>
        <v>0</v>
      </c>
      <c r="CN69" s="36">
        <f t="shared" si="20"/>
        <v>58.614507505549632</v>
      </c>
      <c r="CP69" s="48">
        <f t="shared" si="0"/>
        <v>1.7999999999999998</v>
      </c>
      <c r="CQ69" s="34">
        <f t="shared" si="21"/>
        <v>1.0561710097202774</v>
      </c>
      <c r="CR69" s="31">
        <f>SUM($CQ$9:CQ69)*RLR</f>
        <v>49.662590993340409</v>
      </c>
      <c r="CS69" s="32"/>
      <c r="CT69" s="36">
        <f>CR69-SUM($CW$9:CW69)</f>
        <v>41.486811329466434</v>
      </c>
      <c r="CV69" s="48">
        <f t="shared" si="1"/>
        <v>0.83333333333333326</v>
      </c>
      <c r="CW69" s="31">
        <f t="shared" si="22"/>
        <v>0.33892757964439968</v>
      </c>
      <c r="CX69" s="36">
        <f>SUM($CW$9:CW69)*RRF</f>
        <v>5.7230457647117836</v>
      </c>
      <c r="CY69" s="33"/>
      <c r="CZ69" s="36">
        <f t="shared" si="2"/>
        <v>47.209857094178219</v>
      </c>
      <c r="DA69" s="33"/>
      <c r="DB69" s="31">
        <f t="shared" si="3"/>
        <v>49.236186304661686</v>
      </c>
      <c r="DC69" s="31">
        <f t="shared" si="4"/>
        <v>29.040767930626501</v>
      </c>
      <c r="DD69" s="31">
        <f t="shared" si="5"/>
        <v>78.276954235288187</v>
      </c>
      <c r="DE69" s="31">
        <f t="shared" si="6"/>
        <v>36.790142905821781</v>
      </c>
      <c r="DF69" s="31"/>
      <c r="DG69" s="33">
        <f t="shared" si="7"/>
        <v>6.81314971989498E-2</v>
      </c>
      <c r="DH69" s="33">
        <f t="shared" si="8"/>
        <v>0.56202210826402643</v>
      </c>
      <c r="DI69" s="3"/>
      <c r="DJ69" s="33">
        <f t="shared" si="9"/>
        <v>0.41385492494450343</v>
      </c>
      <c r="DK69" s="93">
        <f t="shared" si="10"/>
        <v>0.42129629629629628</v>
      </c>
      <c r="DL69" s="3">
        <f t="shared" si="11"/>
        <v>0.41741001344438428</v>
      </c>
      <c r="DM69" s="3"/>
      <c r="DN69" s="90">
        <f t="shared" si="26"/>
        <v>0</v>
      </c>
      <c r="DO69" s="91">
        <f t="shared" si="23"/>
        <v>0</v>
      </c>
      <c r="DP69" s="89">
        <f>SUM(DO$9:DO69)*RLR</f>
        <v>120</v>
      </c>
      <c r="DQ69" s="90">
        <f>DP69-SUM(DS$9:DS69)</f>
        <v>69.910798386673889</v>
      </c>
      <c r="DR69" s="48">
        <f t="shared" si="12"/>
        <v>0.83333333333333326</v>
      </c>
      <c r="DS69" s="31">
        <f t="shared" si="24"/>
        <v>0.589135941460735</v>
      </c>
      <c r="DT69" s="90">
        <f>SUM(DS$9:DS69)*RRF</f>
        <v>35.062441129328278</v>
      </c>
    </row>
    <row r="70" spans="90:124" x14ac:dyDescent="0.25">
      <c r="CL70" s="14">
        <f t="shared" si="19"/>
        <v>0.61</v>
      </c>
      <c r="CM70" s="59">
        <f>IF('Extended model'!$B$4="AY",0,IFERROR(P*INDEX('UWYr writing pattern'!$C$4:$C$18,MATCH('Extended model'!$CL70,'UWYr writing pattern'!$A$4:$A$18,0)) / 25,CM69))</f>
        <v>0</v>
      </c>
      <c r="CN70" s="36">
        <f t="shared" si="20"/>
        <v>57.559446370449741</v>
      </c>
      <c r="CP70" s="48">
        <f t="shared" si="0"/>
        <v>1.83</v>
      </c>
      <c r="CQ70" s="34">
        <f t="shared" si="21"/>
        <v>1.0550611350998933</v>
      </c>
      <c r="CR70" s="31">
        <f>SUM($CQ$9:CQ70)*RLR</f>
        <v>50.928664355460278</v>
      </c>
      <c r="CS70" s="32"/>
      <c r="CT70" s="36">
        <f>CR70-SUM($CW$9:CW70)</f>
        <v>42.407161263840749</v>
      </c>
      <c r="CV70" s="48">
        <f t="shared" si="1"/>
        <v>0.8310249307479225</v>
      </c>
      <c r="CW70" s="31">
        <f t="shared" si="22"/>
        <v>0.34572342774555359</v>
      </c>
      <c r="CX70" s="36">
        <f>SUM($CW$9:CW70)*RRF</f>
        <v>5.9650521641336711</v>
      </c>
      <c r="CY70" s="33"/>
      <c r="CZ70" s="36">
        <f t="shared" si="2"/>
        <v>48.372213427974422</v>
      </c>
      <c r="DA70" s="33"/>
      <c r="DB70" s="31">
        <f t="shared" si="3"/>
        <v>48.349934951177779</v>
      </c>
      <c r="DC70" s="31">
        <f t="shared" si="4"/>
        <v>29.685012884688522</v>
      </c>
      <c r="DD70" s="31">
        <f t="shared" si="5"/>
        <v>78.034947835866305</v>
      </c>
      <c r="DE70" s="31">
        <f t="shared" si="6"/>
        <v>35.627786572025578</v>
      </c>
      <c r="DF70" s="31"/>
      <c r="DG70" s="33">
        <f t="shared" si="7"/>
        <v>7.1012525763496079E-2</v>
      </c>
      <c r="DH70" s="33">
        <f t="shared" si="8"/>
        <v>0.5758596836663622</v>
      </c>
      <c r="DI70" s="3"/>
      <c r="DJ70" s="33">
        <f t="shared" si="9"/>
        <v>0.42440553629550232</v>
      </c>
      <c r="DK70" s="93">
        <f t="shared" si="10"/>
        <v>0.42609215884383167</v>
      </c>
      <c r="DL70" s="3">
        <f t="shared" si="11"/>
        <v>0.42226492999901444</v>
      </c>
      <c r="DM70" s="3"/>
      <c r="DN70" s="90">
        <f t="shared" si="26"/>
        <v>0</v>
      </c>
      <c r="DO70" s="91">
        <f t="shared" si="23"/>
        <v>0</v>
      </c>
      <c r="DP70" s="89">
        <f>SUM(DO$9:DO70)*RLR</f>
        <v>120</v>
      </c>
      <c r="DQ70" s="90">
        <f>DP70-SUM(DS$9:DS70)</f>
        <v>69.328208400118257</v>
      </c>
      <c r="DR70" s="48">
        <f t="shared" si="12"/>
        <v>0.8310249307479225</v>
      </c>
      <c r="DS70" s="31">
        <f t="shared" si="24"/>
        <v>0.58258998655561567</v>
      </c>
      <c r="DT70" s="90">
        <f>SUM(DS$9:DS70)*RRF</f>
        <v>35.470254119917215</v>
      </c>
    </row>
    <row r="71" spans="90:124" x14ac:dyDescent="0.25">
      <c r="CL71" s="14">
        <f t="shared" si="19"/>
        <v>0.62</v>
      </c>
      <c r="CM71" s="59">
        <f>IF('Extended model'!$B$4="AY",0,IFERROR(P*INDEX('UWYr writing pattern'!$C$4:$C$18,MATCH('Extended model'!$CL71,'UWYr writing pattern'!$A$4:$A$18,0)) / 25,CM70))</f>
        <v>0</v>
      </c>
      <c r="CN71" s="36">
        <f t="shared" si="20"/>
        <v>56.506108501870514</v>
      </c>
      <c r="CP71" s="48">
        <f t="shared" si="0"/>
        <v>1.8599999999999999</v>
      </c>
      <c r="CQ71" s="34">
        <f t="shared" si="21"/>
        <v>1.0533378685792303</v>
      </c>
      <c r="CR71" s="31">
        <f>SUM($CQ$9:CQ71)*RLR</f>
        <v>52.19266979775535</v>
      </c>
      <c r="CS71" s="32"/>
      <c r="CT71" s="36">
        <f>CR71-SUM($CW$9:CW71)</f>
        <v>43.318752623610827</v>
      </c>
      <c r="CV71" s="48">
        <f t="shared" si="1"/>
        <v>0.82872928176795579</v>
      </c>
      <c r="CW71" s="31">
        <f t="shared" si="22"/>
        <v>0.3524140825249924</v>
      </c>
      <c r="CX71" s="36">
        <f>SUM($CW$9:CW71)*RRF</f>
        <v>6.2117420219011663</v>
      </c>
      <c r="CY71" s="33"/>
      <c r="CZ71" s="36">
        <f t="shared" si="2"/>
        <v>49.530494645511993</v>
      </c>
      <c r="DA71" s="33"/>
      <c r="DB71" s="31">
        <f t="shared" si="3"/>
        <v>47.465131141571227</v>
      </c>
      <c r="DC71" s="31">
        <f t="shared" si="4"/>
        <v>30.323126836527578</v>
      </c>
      <c r="DD71" s="31">
        <f t="shared" si="5"/>
        <v>77.788257978098812</v>
      </c>
      <c r="DE71" s="31">
        <f t="shared" si="6"/>
        <v>34.469505354488007</v>
      </c>
      <c r="DF71" s="31"/>
      <c r="DG71" s="33">
        <f t="shared" si="7"/>
        <v>7.394930978453769E-2</v>
      </c>
      <c r="DH71" s="33">
        <f t="shared" si="8"/>
        <v>0.58964874577990467</v>
      </c>
      <c r="DI71" s="3"/>
      <c r="DJ71" s="33">
        <f t="shared" si="9"/>
        <v>0.43493891498129461</v>
      </c>
      <c r="DK71" s="93">
        <f t="shared" si="10"/>
        <v>0.43083517475721111</v>
      </c>
      <c r="DL71" s="3">
        <f t="shared" si="11"/>
        <v>0.42706605246439661</v>
      </c>
      <c r="DM71" s="3"/>
      <c r="DN71" s="90">
        <f t="shared" si="26"/>
        <v>0</v>
      </c>
      <c r="DO71" s="91">
        <f t="shared" si="23"/>
        <v>0</v>
      </c>
      <c r="DP71" s="89">
        <f>SUM(DO$9:DO71)*RLR</f>
        <v>120</v>
      </c>
      <c r="DQ71" s="90">
        <f>DP71-SUM(DS$9:DS71)</f>
        <v>68.752073704272405</v>
      </c>
      <c r="DR71" s="48">
        <f t="shared" si="12"/>
        <v>0.82872928176795579</v>
      </c>
      <c r="DS71" s="31">
        <f t="shared" si="24"/>
        <v>0.57613469584585819</v>
      </c>
      <c r="DT71" s="90">
        <f>SUM(DS$9:DS71)*RRF</f>
        <v>35.873548407009316</v>
      </c>
    </row>
    <row r="72" spans="90:124" x14ac:dyDescent="0.25">
      <c r="CL72" s="14">
        <f t="shared" si="19"/>
        <v>0.63</v>
      </c>
      <c r="CM72" s="59">
        <f>IF('Extended model'!$B$4="AY",0,IFERROR(P*INDEX('UWYr writing pattern'!$C$4:$C$18,MATCH('Extended model'!$CL72,'UWYr writing pattern'!$A$4:$A$18,0)) / 25,CM71))</f>
        <v>0</v>
      </c>
      <c r="CN72" s="36">
        <f t="shared" si="20"/>
        <v>55.455094883735725</v>
      </c>
      <c r="CP72" s="48">
        <f t="shared" si="0"/>
        <v>1.8900000000000001</v>
      </c>
      <c r="CQ72" s="34">
        <f t="shared" si="21"/>
        <v>1.0510136181347915</v>
      </c>
      <c r="CR72" s="31">
        <f>SUM($CQ$9:CQ72)*RLR</f>
        <v>53.453886139517095</v>
      </c>
      <c r="CS72" s="32"/>
      <c r="CT72" s="36">
        <f>CR72-SUM($CW$9:CW72)</f>
        <v>44.220973777884083</v>
      </c>
      <c r="CV72" s="48">
        <f t="shared" si="1"/>
        <v>0.82644628099173556</v>
      </c>
      <c r="CW72" s="31">
        <f t="shared" si="22"/>
        <v>0.35899518748848752</v>
      </c>
      <c r="CX72" s="36">
        <f>SUM($CW$9:CW72)*RRF</f>
        <v>6.4630386531431068</v>
      </c>
      <c r="CY72" s="33"/>
      <c r="CZ72" s="36">
        <f t="shared" si="2"/>
        <v>50.684012431027192</v>
      </c>
      <c r="DA72" s="33"/>
      <c r="DB72" s="31">
        <f t="shared" si="3"/>
        <v>46.582279702337999</v>
      </c>
      <c r="DC72" s="31">
        <f t="shared" si="4"/>
        <v>30.954681644518857</v>
      </c>
      <c r="DD72" s="31">
        <f t="shared" si="5"/>
        <v>77.536961346856856</v>
      </c>
      <c r="DE72" s="31">
        <f t="shared" si="6"/>
        <v>33.315987568972808</v>
      </c>
      <c r="DF72" s="31"/>
      <c r="DG72" s="33">
        <f t="shared" si="7"/>
        <v>7.6940936346941741E-2</v>
      </c>
      <c r="DH72" s="33">
        <f t="shared" si="8"/>
        <v>0.60338110036937131</v>
      </c>
      <c r="DI72" s="3"/>
      <c r="DJ72" s="33">
        <f t="shared" si="9"/>
        <v>0.44544905116264244</v>
      </c>
      <c r="DK72" s="93">
        <f t="shared" si="10"/>
        <v>0.43552606994622223</v>
      </c>
      <c r="DL72" s="3">
        <f t="shared" si="11"/>
        <v>0.4318141238528132</v>
      </c>
      <c r="DM72" s="3"/>
      <c r="DN72" s="90">
        <f t="shared" si="26"/>
        <v>0</v>
      </c>
      <c r="DO72" s="91">
        <f t="shared" si="23"/>
        <v>0</v>
      </c>
      <c r="DP72" s="89">
        <f>SUM(DO$9:DO72)*RLR</f>
        <v>120</v>
      </c>
      <c r="DQ72" s="90">
        <f>DP72-SUM(DS$9:DS72)</f>
        <v>68.182305137662411</v>
      </c>
      <c r="DR72" s="48">
        <f t="shared" si="12"/>
        <v>0.82644628099173556</v>
      </c>
      <c r="DS72" s="31">
        <f t="shared" si="24"/>
        <v>0.56976856660999231</v>
      </c>
      <c r="DT72" s="90">
        <f>SUM(DS$9:DS72)*RRF</f>
        <v>36.272386403636311</v>
      </c>
    </row>
    <row r="73" spans="90:124" x14ac:dyDescent="0.25">
      <c r="CL73" s="14">
        <f t="shared" ref="CL73:CL136" si="27">ROUND(CL72+delt.t,3)</f>
        <v>0.64</v>
      </c>
      <c r="CM73" s="59">
        <f>IF('Extended model'!$B$4="AY",0,IFERROR(P*INDEX('UWYr writing pattern'!$C$4:$C$18,MATCH('Extended model'!$CL73,'UWYr writing pattern'!$A$4:$A$18,0)) / 25,CM72))</f>
        <v>0</v>
      </c>
      <c r="CN73" s="36">
        <f t="shared" si="20"/>
        <v>54.406993590433117</v>
      </c>
      <c r="CP73" s="48">
        <f t="shared" ref="CP73:CP136" si="28">(Ber*CL73)</f>
        <v>1.92</v>
      </c>
      <c r="CQ73" s="34">
        <f t="shared" si="21"/>
        <v>1.0481012933026053</v>
      </c>
      <c r="CR73" s="31">
        <f>SUM($CQ$9:CQ73)*RLR</f>
        <v>54.711607691480225</v>
      </c>
      <c r="CS73" s="32"/>
      <c r="CT73" s="36">
        <f>CR73-SUM($CW$9:CW73)</f>
        <v>45.113232736641564</v>
      </c>
      <c r="CV73" s="48">
        <f t="shared" ref="CV73:CV136" si="29">Bp_1/(Bp_2+CL73)</f>
        <v>0.82417582417582413</v>
      </c>
      <c r="CW73" s="31">
        <f t="shared" si="22"/>
        <v>0.36546259320565361</v>
      </c>
      <c r="CX73" s="36">
        <f>SUM($CW$9:CW73)*RRF</f>
        <v>6.7188624683870648</v>
      </c>
      <c r="CY73" s="33"/>
      <c r="CZ73" s="36">
        <f t="shared" ref="CZ73:CZ136" si="30">CT73+CX73</f>
        <v>51.832095205028629</v>
      </c>
      <c r="DA73" s="33"/>
      <c r="DB73" s="31">
        <f t="shared" ref="DB73:DB136" si="31" xml:space="preserve"> CN73*RLR*RRF</f>
        <v>45.70187461596381</v>
      </c>
      <c r="DC73" s="31">
        <f t="shared" ref="DC73:DC136" si="32">CT73*RRF</f>
        <v>31.579262915649092</v>
      </c>
      <c r="DD73" s="31">
        <f t="shared" ref="DD73:DD136" si="33">DB73+DC73</f>
        <v>77.281137531612899</v>
      </c>
      <c r="DE73" s="31">
        <f t="shared" ref="DE73:DE136" si="34">P*RLR*RRF - CZ73</f>
        <v>32.167904794971371</v>
      </c>
      <c r="DF73" s="31"/>
      <c r="DG73" s="33">
        <f t="shared" ref="DG73:DG136" si="35">CX73/(P*RLR*RRF)</f>
        <v>7.998645795698886E-2</v>
      </c>
      <c r="DH73" s="33">
        <f t="shared" ref="DH73:DH136" si="36">CZ73/(P*RLR*RRF)</f>
        <v>0.61704875244081703</v>
      </c>
      <c r="DI73" s="3"/>
      <c r="DJ73" s="33">
        <f t="shared" ref="DJ73:DJ136" si="37">CR73/(P*RLR)</f>
        <v>0.45593006409566855</v>
      </c>
      <c r="DK73" s="93">
        <f t="shared" ref="DK73:DK136" si="38">1-EXP(-(Bp_1*LN(Bp_2+CL73)-Bp_1*LN(Bp_2)))</f>
        <v>0.44016555838799531</v>
      </c>
      <c r="DL73" s="3">
        <f t="shared" ref="DL73:DL136" si="39">DT73/(P*RLR*RRF)</f>
        <v>0.43650987489535192</v>
      </c>
      <c r="DM73" s="3"/>
      <c r="DN73" s="90">
        <f t="shared" si="26"/>
        <v>0</v>
      </c>
      <c r="DO73" s="91">
        <f t="shared" si="23"/>
        <v>0</v>
      </c>
      <c r="DP73" s="89">
        <f>SUM(DO$9:DO73)*RLR</f>
        <v>120</v>
      </c>
      <c r="DQ73" s="90">
        <f>DP73-SUM(DS$9:DS73)</f>
        <v>67.618815012557761</v>
      </c>
      <c r="DR73" s="48">
        <f t="shared" ref="DR73:DR136" si="40">Bp_1/(Bp_2+CL73)</f>
        <v>0.82417582417582413</v>
      </c>
      <c r="DS73" s="31">
        <f t="shared" si="24"/>
        <v>0.56349012510464802</v>
      </c>
      <c r="DT73" s="90">
        <f>SUM(DS$9:DS73)*RRF</f>
        <v>36.666829491209562</v>
      </c>
    </row>
    <row r="74" spans="90:124" x14ac:dyDescent="0.25">
      <c r="CL74" s="14">
        <f t="shared" si="27"/>
        <v>0.65</v>
      </c>
      <c r="CM74" s="59">
        <f>IF('Extended model'!$B$4="AY",0,IFERROR(P*INDEX('UWYr writing pattern'!$C$4:$C$18,MATCH('Extended model'!$CL74,'UWYr writing pattern'!$A$4:$A$18,0)) / 25,CM73))</f>
        <v>0</v>
      </c>
      <c r="CN74" s="36">
        <f t="shared" ref="CN74:CN137" si="41">CN73-CQ74+CM74</f>
        <v>53.362379313496803</v>
      </c>
      <c r="CP74" s="48">
        <f t="shared" si="28"/>
        <v>1.9500000000000002</v>
      </c>
      <c r="CQ74" s="34">
        <f t="shared" ref="CQ74:CQ137" si="42">CN73*CP73*delt.t</f>
        <v>1.0446142769363158</v>
      </c>
      <c r="CR74" s="31">
        <f>SUM($CQ$9:CQ74)*RLR</f>
        <v>55.965144823803804</v>
      </c>
      <c r="CS74" s="32"/>
      <c r="CT74" s="36">
        <f>CR74-SUM($CW$9:CW74)</f>
        <v>45.994957511245566</v>
      </c>
      <c r="CV74" s="48">
        <f t="shared" si="29"/>
        <v>0.82191780821917815</v>
      </c>
      <c r="CW74" s="31">
        <f t="shared" ref="CW74:CW137" si="43">CT73*CV73*delt.t</f>
        <v>0.37181235771957333</v>
      </c>
      <c r="CX74" s="36">
        <f>SUM($CW$9:CW74)*RRF</f>
        <v>6.9791311187907663</v>
      </c>
      <c r="CY74" s="33"/>
      <c r="CZ74" s="36">
        <f t="shared" si="30"/>
        <v>52.974088630036334</v>
      </c>
      <c r="DA74" s="33"/>
      <c r="DB74" s="31">
        <f t="shared" si="31"/>
        <v>44.824398623337309</v>
      </c>
      <c r="DC74" s="31">
        <f t="shared" si="32"/>
        <v>32.196470257871894</v>
      </c>
      <c r="DD74" s="31">
        <f t="shared" si="33"/>
        <v>77.020868881209196</v>
      </c>
      <c r="DE74" s="31">
        <f t="shared" si="34"/>
        <v>31.025911369963666</v>
      </c>
      <c r="DF74" s="31"/>
      <c r="DG74" s="33">
        <f t="shared" si="35"/>
        <v>8.3084894271318641E-2</v>
      </c>
      <c r="DH74" s="33">
        <f t="shared" si="36"/>
        <v>0.63064391226233729</v>
      </c>
      <c r="DI74" s="3"/>
      <c r="DJ74" s="33">
        <f t="shared" si="37"/>
        <v>0.46637620686503173</v>
      </c>
      <c r="DK74" s="93">
        <f t="shared" si="38"/>
        <v>0.44475434235521827</v>
      </c>
      <c r="DL74" s="3">
        <f t="shared" si="39"/>
        <v>0.44115402427808253</v>
      </c>
      <c r="DM74" s="3"/>
      <c r="DN74" s="90">
        <f t="shared" si="26"/>
        <v>0</v>
      </c>
      <c r="DO74" s="91">
        <f t="shared" ref="DO74:DO137" si="44">DN73*P*delt.t</f>
        <v>0</v>
      </c>
      <c r="DP74" s="89">
        <f>SUM(DO$9:DO74)*RLR</f>
        <v>120</v>
      </c>
      <c r="DQ74" s="90">
        <f>DP74-SUM(DS$9:DS74)</f>
        <v>67.06151708663009</v>
      </c>
      <c r="DR74" s="48">
        <f t="shared" si="40"/>
        <v>0.82191780821917815</v>
      </c>
      <c r="DS74" s="31">
        <f t="shared" ref="DS74:DS137" si="45">DQ73*DR73*delt.t</f>
        <v>0.5572979259276738</v>
      </c>
      <c r="DT74" s="90">
        <f>SUM(DS$9:DS74)*RRF</f>
        <v>37.056938039358933</v>
      </c>
    </row>
    <row r="75" spans="90:124" x14ac:dyDescent="0.25">
      <c r="CL75" s="14">
        <f t="shared" si="27"/>
        <v>0.66</v>
      </c>
      <c r="CM75" s="59">
        <f>IF('Extended model'!$B$4="AY",0,IFERROR(P*INDEX('UWYr writing pattern'!$C$4:$C$18,MATCH('Extended model'!$CL75,'UWYr writing pattern'!$A$4:$A$18,0)) / 25,CM74))</f>
        <v>0</v>
      </c>
      <c r="CN75" s="36">
        <f t="shared" si="41"/>
        <v>52.321812916883616</v>
      </c>
      <c r="CP75" s="48">
        <f t="shared" si="28"/>
        <v>1.98</v>
      </c>
      <c r="CQ75" s="34">
        <f t="shared" si="42"/>
        <v>1.0405663966131877</v>
      </c>
      <c r="CR75" s="31">
        <f>SUM($CQ$9:CQ75)*RLR</f>
        <v>57.213824499739623</v>
      </c>
      <c r="CS75" s="32"/>
      <c r="CT75" s="36">
        <f>CR75-SUM($CW$9:CW75)</f>
        <v>46.865596440513613</v>
      </c>
      <c r="CV75" s="48">
        <f t="shared" si="29"/>
        <v>0.81967213114754101</v>
      </c>
      <c r="CW75" s="31">
        <f t="shared" si="43"/>
        <v>0.37804074666777182</v>
      </c>
      <c r="CX75" s="36">
        <f>SUM($CW$9:CW75)*RRF</f>
        <v>7.2437596414582064</v>
      </c>
      <c r="CY75" s="33"/>
      <c r="CZ75" s="36">
        <f t="shared" si="30"/>
        <v>54.109356081971818</v>
      </c>
      <c r="DA75" s="33"/>
      <c r="DB75" s="31">
        <f t="shared" si="31"/>
        <v>43.950322850182232</v>
      </c>
      <c r="DC75" s="31">
        <f t="shared" si="32"/>
        <v>32.805917508359528</v>
      </c>
      <c r="DD75" s="31">
        <f t="shared" si="33"/>
        <v>76.75624035854176</v>
      </c>
      <c r="DE75" s="31">
        <f t="shared" si="34"/>
        <v>29.890643918028182</v>
      </c>
      <c r="DF75" s="31"/>
      <c r="DG75" s="33">
        <f t="shared" si="35"/>
        <v>8.6235233826883403E-2</v>
      </c>
      <c r="DH75" s="33">
        <f t="shared" si="36"/>
        <v>0.64415900097585499</v>
      </c>
      <c r="DI75" s="3"/>
      <c r="DJ75" s="33">
        <f t="shared" si="37"/>
        <v>0.47678187083116352</v>
      </c>
      <c r="DK75" s="93">
        <f t="shared" si="38"/>
        <v>0.44929311263938398</v>
      </c>
      <c r="DL75" s="3">
        <f t="shared" si="39"/>
        <v>0.44574727887305715</v>
      </c>
      <c r="DM75" s="3"/>
      <c r="DN75" s="90">
        <f t="shared" ref="DN75:DN138" si="46">DN74-DO75+CM75</f>
        <v>0</v>
      </c>
      <c r="DO75" s="91">
        <f t="shared" si="44"/>
        <v>0</v>
      </c>
      <c r="DP75" s="89">
        <f>SUM(DO$9:DO75)*RLR</f>
        <v>120</v>
      </c>
      <c r="DQ75" s="90">
        <f>DP75-SUM(DS$9:DS75)</f>
        <v>66.510326535233133</v>
      </c>
      <c r="DR75" s="48">
        <f t="shared" si="40"/>
        <v>0.81967213114754101</v>
      </c>
      <c r="DS75" s="31">
        <f t="shared" si="45"/>
        <v>0.55119055139695972</v>
      </c>
      <c r="DT75" s="90">
        <f>SUM(DS$9:DS75)*RRF</f>
        <v>37.442771425336801</v>
      </c>
    </row>
    <row r="76" spans="90:124" x14ac:dyDescent="0.25">
      <c r="CL76" s="14">
        <f t="shared" si="27"/>
        <v>0.67</v>
      </c>
      <c r="CM76" s="59">
        <f>IF('Extended model'!$B$4="AY",0,IFERROR(P*INDEX('UWYr writing pattern'!$C$4:$C$18,MATCH('Extended model'!$CL76,'UWYr writing pattern'!$A$4:$A$18,0)) / 25,CM75))</f>
        <v>0</v>
      </c>
      <c r="CN76" s="36">
        <f t="shared" si="41"/>
        <v>51.285841021129322</v>
      </c>
      <c r="CP76" s="48">
        <f t="shared" si="28"/>
        <v>2.0100000000000002</v>
      </c>
      <c r="CQ76" s="34">
        <f t="shared" si="42"/>
        <v>1.0359718957542956</v>
      </c>
      <c r="CR76" s="31">
        <f>SUM($CQ$9:CQ76)*RLR</f>
        <v>58.45699077464478</v>
      </c>
      <c r="CS76" s="32"/>
      <c r="CT76" s="36">
        <f>CR76-SUM($CW$9:CW76)</f>
        <v>47.724618482299803</v>
      </c>
      <c r="CV76" s="48">
        <f t="shared" si="29"/>
        <v>0.81743869209809261</v>
      </c>
      <c r="CW76" s="31">
        <f t="shared" si="43"/>
        <v>0.38414423311896406</v>
      </c>
      <c r="CX76" s="36">
        <f>SUM($CW$9:CW76)*RRF</f>
        <v>7.5126606046414803</v>
      </c>
      <c r="CY76" s="33"/>
      <c r="CZ76" s="36">
        <f t="shared" si="30"/>
        <v>55.237279086941285</v>
      </c>
      <c r="DA76" s="33"/>
      <c r="DB76" s="31">
        <f t="shared" si="31"/>
        <v>43.080106457748627</v>
      </c>
      <c r="DC76" s="31">
        <f t="shared" si="32"/>
        <v>33.407232937609862</v>
      </c>
      <c r="DD76" s="31">
        <f t="shared" si="33"/>
        <v>76.487339395358489</v>
      </c>
      <c r="DE76" s="31">
        <f t="shared" si="34"/>
        <v>28.762720913058715</v>
      </c>
      <c r="DF76" s="31"/>
      <c r="DG76" s="33">
        <f t="shared" si="35"/>
        <v>8.9436435769541439E-2</v>
      </c>
      <c r="DH76" s="33">
        <f t="shared" si="36"/>
        <v>0.65758665579692011</v>
      </c>
      <c r="DI76" s="3"/>
      <c r="DJ76" s="33">
        <f t="shared" si="37"/>
        <v>0.48714158978870647</v>
      </c>
      <c r="DK76" s="93">
        <f t="shared" si="38"/>
        <v>0.45378254876917679</v>
      </c>
      <c r="DL76" s="3">
        <f t="shared" si="39"/>
        <v>0.4502903339642616</v>
      </c>
      <c r="DM76" s="3"/>
      <c r="DN76" s="90">
        <f t="shared" si="46"/>
        <v>0</v>
      </c>
      <c r="DO76" s="91">
        <f t="shared" si="44"/>
        <v>0</v>
      </c>
      <c r="DP76" s="89">
        <f>SUM(DO$9:DO76)*RLR</f>
        <v>120</v>
      </c>
      <c r="DQ76" s="90">
        <f>DP76-SUM(DS$9:DS76)</f>
        <v>65.965159924288599</v>
      </c>
      <c r="DR76" s="48">
        <f t="shared" si="40"/>
        <v>0.81743869209809261</v>
      </c>
      <c r="DS76" s="31">
        <f t="shared" si="45"/>
        <v>0.54516661094453389</v>
      </c>
      <c r="DT76" s="90">
        <f>SUM(DS$9:DS76)*RRF</f>
        <v>37.824388052997975</v>
      </c>
    </row>
    <row r="77" spans="90:124" x14ac:dyDescent="0.25">
      <c r="CL77" s="14">
        <f t="shared" si="27"/>
        <v>0.68</v>
      </c>
      <c r="CM77" s="59">
        <f>IF('Extended model'!$B$4="AY",0,IFERROR(P*INDEX('UWYr writing pattern'!$C$4:$C$18,MATCH('Extended model'!$CL77,'UWYr writing pattern'!$A$4:$A$18,0)) / 25,CM76))</f>
        <v>0</v>
      </c>
      <c r="CN77" s="36">
        <f t="shared" si="41"/>
        <v>50.254995616604624</v>
      </c>
      <c r="CP77" s="48">
        <f t="shared" si="28"/>
        <v>2.04</v>
      </c>
      <c r="CQ77" s="34">
        <f t="shared" si="42"/>
        <v>1.0308454045246995</v>
      </c>
      <c r="CR77" s="31">
        <f>SUM($CQ$9:CQ77)*RLR</f>
        <v>59.694005260074412</v>
      </c>
      <c r="CS77" s="32"/>
      <c r="CT77" s="36">
        <f>CR77-SUM($CW$9:CW77)</f>
        <v>48.571513470598923</v>
      </c>
      <c r="CV77" s="48">
        <f t="shared" si="29"/>
        <v>0.81521739130434778</v>
      </c>
      <c r="CW77" s="31">
        <f t="shared" si="43"/>
        <v>0.39011949713051608</v>
      </c>
      <c r="CX77" s="36">
        <f>SUM($CW$9:CW77)*RRF</f>
        <v>7.785744252632842</v>
      </c>
      <c r="CY77" s="33"/>
      <c r="CZ77" s="36">
        <f t="shared" si="30"/>
        <v>56.357257723231768</v>
      </c>
      <c r="DA77" s="33"/>
      <c r="DB77" s="31">
        <f t="shared" si="31"/>
        <v>42.214196317947881</v>
      </c>
      <c r="DC77" s="31">
        <f t="shared" si="32"/>
        <v>34.000059429419245</v>
      </c>
      <c r="DD77" s="31">
        <f t="shared" si="33"/>
        <v>76.214255747367133</v>
      </c>
      <c r="DE77" s="31">
        <f t="shared" si="34"/>
        <v>27.642742276768232</v>
      </c>
      <c r="DF77" s="31"/>
      <c r="DG77" s="33">
        <f t="shared" si="35"/>
        <v>9.2687431578962406E-2</v>
      </c>
      <c r="DH77" s="33">
        <f t="shared" si="36"/>
        <v>0.67091973480037814</v>
      </c>
      <c r="DI77" s="3"/>
      <c r="DJ77" s="33">
        <f t="shared" si="37"/>
        <v>0.49745004383395341</v>
      </c>
      <c r="DK77" s="93">
        <f t="shared" si="38"/>
        <v>0.45822331922413118</v>
      </c>
      <c r="DL77" s="3">
        <f t="shared" si="39"/>
        <v>0.45478387346864096</v>
      </c>
      <c r="DM77" s="3"/>
      <c r="DN77" s="90">
        <f t="shared" si="46"/>
        <v>0</v>
      </c>
      <c r="DO77" s="91">
        <f t="shared" si="44"/>
        <v>0</v>
      </c>
      <c r="DP77" s="89">
        <f>SUM(DO$9:DO77)*RLR</f>
        <v>120</v>
      </c>
      <c r="DQ77" s="90">
        <f>DP77-SUM(DS$9:DS77)</f>
        <v>65.425935183763073</v>
      </c>
      <c r="DR77" s="48">
        <f t="shared" si="40"/>
        <v>0.81521739130434778</v>
      </c>
      <c r="DS77" s="31">
        <f t="shared" si="45"/>
        <v>0.53922474052551983</v>
      </c>
      <c r="DT77" s="90">
        <f>SUM(DS$9:DS77)*RRF</f>
        <v>38.201845371365842</v>
      </c>
    </row>
    <row r="78" spans="90:124" x14ac:dyDescent="0.25">
      <c r="CL78" s="14">
        <f t="shared" si="27"/>
        <v>0.69</v>
      </c>
      <c r="CM78" s="59">
        <f>IF('Extended model'!$B$4="AY",0,IFERROR(P*INDEX('UWYr writing pattern'!$C$4:$C$18,MATCH('Extended model'!$CL78,'UWYr writing pattern'!$A$4:$A$18,0)) / 25,CM77))</f>
        <v>0</v>
      </c>
      <c r="CN78" s="36">
        <f t="shared" si="41"/>
        <v>49.229793706025887</v>
      </c>
      <c r="CP78" s="48">
        <f t="shared" si="28"/>
        <v>2.0699999999999998</v>
      </c>
      <c r="CQ78" s="34">
        <f t="shared" si="42"/>
        <v>1.0252019105787344</v>
      </c>
      <c r="CR78" s="31">
        <f>SUM($CQ$9:CQ78)*RLR</f>
        <v>60.924247552768897</v>
      </c>
      <c r="CS78" s="32"/>
      <c r="CT78" s="36">
        <f>CR78-SUM($CW$9:CW78)</f>
        <v>49.40579233826135</v>
      </c>
      <c r="CV78" s="48">
        <f t="shared" si="29"/>
        <v>0.81300813008130079</v>
      </c>
      <c r="CW78" s="31">
        <f t="shared" si="43"/>
        <v>0.39596342503205639</v>
      </c>
      <c r="CX78" s="36">
        <f>SUM($CW$9:CW78)*RRF</f>
        <v>8.0629186501552805</v>
      </c>
      <c r="CY78" s="33"/>
      <c r="CZ78" s="36">
        <f t="shared" si="30"/>
        <v>57.468710988416632</v>
      </c>
      <c r="DA78" s="33"/>
      <c r="DB78" s="31">
        <f t="shared" si="31"/>
        <v>41.353026713061737</v>
      </c>
      <c r="DC78" s="31">
        <f t="shared" si="32"/>
        <v>34.584054636782945</v>
      </c>
      <c r="DD78" s="31">
        <f t="shared" si="33"/>
        <v>75.937081349844675</v>
      </c>
      <c r="DE78" s="31">
        <f t="shared" si="34"/>
        <v>26.531289011583368</v>
      </c>
      <c r="DF78" s="31"/>
      <c r="DG78" s="33">
        <f t="shared" si="35"/>
        <v>9.5987126787562868E-2</v>
      </c>
      <c r="DH78" s="33">
        <f t="shared" si="36"/>
        <v>0.68415132129067424</v>
      </c>
      <c r="DI78" s="3"/>
      <c r="DJ78" s="33">
        <f t="shared" si="37"/>
        <v>0.50770206293974085</v>
      </c>
      <c r="DK78" s="93">
        <f t="shared" si="38"/>
        <v>0.46261608164366375</v>
      </c>
      <c r="DL78" s="3">
        <f t="shared" si="39"/>
        <v>0.45922857015232055</v>
      </c>
      <c r="DM78" s="3"/>
      <c r="DN78" s="90">
        <f t="shared" si="46"/>
        <v>0</v>
      </c>
      <c r="DO78" s="91">
        <f t="shared" si="44"/>
        <v>0</v>
      </c>
      <c r="DP78" s="89">
        <f>SUM(DO$9:DO78)*RLR</f>
        <v>120</v>
      </c>
      <c r="DQ78" s="90">
        <f>DP78-SUM(DS$9:DS78)</f>
        <v>64.89257158172154</v>
      </c>
      <c r="DR78" s="48">
        <f t="shared" si="40"/>
        <v>0.81300813008130079</v>
      </c>
      <c r="DS78" s="31">
        <f t="shared" si="45"/>
        <v>0.53336360204154676</v>
      </c>
      <c r="DT78" s="90">
        <f>SUM(DS$9:DS78)*RRF</f>
        <v>38.575199892794927</v>
      </c>
    </row>
    <row r="79" spans="90:124" x14ac:dyDescent="0.25">
      <c r="CL79" s="14">
        <f t="shared" si="27"/>
        <v>0.7</v>
      </c>
      <c r="CM79" s="59">
        <f>IF('Extended model'!$B$4="AY",0,IFERROR(P*INDEX('UWYr writing pattern'!$C$4:$C$18,MATCH('Extended model'!$CL79,'UWYr writing pattern'!$A$4:$A$18,0)) / 25,CM78))</f>
        <v>0</v>
      </c>
      <c r="CN79" s="36">
        <f t="shared" si="41"/>
        <v>48.210736976311154</v>
      </c>
      <c r="CP79" s="48">
        <f t="shared" si="28"/>
        <v>2.0999999999999996</v>
      </c>
      <c r="CQ79" s="34">
        <f t="shared" si="42"/>
        <v>1.0190567297147357</v>
      </c>
      <c r="CR79" s="31">
        <f>SUM($CQ$9:CQ79)*RLR</f>
        <v>62.147115628426576</v>
      </c>
      <c r="CS79" s="32"/>
      <c r="CT79" s="36">
        <f>CR79-SUM($CW$9:CW79)</f>
        <v>50.226987305477877</v>
      </c>
      <c r="CV79" s="48">
        <f t="shared" si="29"/>
        <v>0.81081081081081074</v>
      </c>
      <c r="CW79" s="31">
        <f t="shared" si="43"/>
        <v>0.40167310844114917</v>
      </c>
      <c r="CX79" s="36">
        <f>SUM($CW$9:CW79)*RRF</f>
        <v>8.3440898260640868</v>
      </c>
      <c r="CY79" s="33"/>
      <c r="CZ79" s="36">
        <f t="shared" si="30"/>
        <v>58.571077131541962</v>
      </c>
      <c r="DA79" s="33"/>
      <c r="DB79" s="31">
        <f t="shared" si="31"/>
        <v>40.497019060101366</v>
      </c>
      <c r="DC79" s="31">
        <f t="shared" si="32"/>
        <v>35.158891113834514</v>
      </c>
      <c r="DD79" s="31">
        <f t="shared" si="33"/>
        <v>75.655910173935879</v>
      </c>
      <c r="DE79" s="31">
        <f t="shared" si="34"/>
        <v>25.428922868458038</v>
      </c>
      <c r="DF79" s="31"/>
      <c r="DG79" s="33">
        <f t="shared" si="35"/>
        <v>9.9334402691239124E-2</v>
      </c>
      <c r="DH79" s="33">
        <f t="shared" si="36"/>
        <v>0.69727472775645194</v>
      </c>
      <c r="DI79" s="3"/>
      <c r="DJ79" s="33">
        <f t="shared" si="37"/>
        <v>0.51789263023688814</v>
      </c>
      <c r="DK79" s="93">
        <f t="shared" si="38"/>
        <v>0.46696148303160734</v>
      </c>
      <c r="DL79" s="3">
        <f t="shared" si="39"/>
        <v>0.46362508584213902</v>
      </c>
      <c r="DM79" s="3"/>
      <c r="DN79" s="90">
        <f t="shared" si="46"/>
        <v>0</v>
      </c>
      <c r="DO79" s="91">
        <f t="shared" si="44"/>
        <v>0</v>
      </c>
      <c r="DP79" s="89">
        <f>SUM(DO$9:DO79)*RLR</f>
        <v>120</v>
      </c>
      <c r="DQ79" s="90">
        <f>DP79-SUM(DS$9:DS79)</f>
        <v>64.364989698943305</v>
      </c>
      <c r="DR79" s="48">
        <f t="shared" si="40"/>
        <v>0.81081081081081074</v>
      </c>
      <c r="DS79" s="31">
        <f t="shared" si="45"/>
        <v>0.52758188277822393</v>
      </c>
      <c r="DT79" s="90">
        <f>SUM(DS$9:DS79)*RRF</f>
        <v>38.94450721073968</v>
      </c>
    </row>
    <row r="80" spans="90:124" x14ac:dyDescent="0.25">
      <c r="CL80" s="14">
        <f t="shared" si="27"/>
        <v>0.71</v>
      </c>
      <c r="CM80" s="59">
        <f>IF('Extended model'!$B$4="AY",0,IFERROR(P*INDEX('UWYr writing pattern'!$C$4:$C$18,MATCH('Extended model'!$CL80,'UWYr writing pattern'!$A$4:$A$18,0)) / 25,CM79))</f>
        <v>0</v>
      </c>
      <c r="CN80" s="36">
        <f t="shared" si="41"/>
        <v>47.198311499808618</v>
      </c>
      <c r="CP80" s="48">
        <f t="shared" si="28"/>
        <v>2.13</v>
      </c>
      <c r="CQ80" s="34">
        <f t="shared" si="42"/>
        <v>1.012425476502534</v>
      </c>
      <c r="CR80" s="31">
        <f>SUM($CQ$9:CQ80)*RLR</f>
        <v>63.362026200229622</v>
      </c>
      <c r="CS80" s="32"/>
      <c r="CT80" s="36">
        <f>CR80-SUM($CW$9:CW80)</f>
        <v>51.034652034263537</v>
      </c>
      <c r="CV80" s="48">
        <f t="shared" si="29"/>
        <v>0.80862533692722371</v>
      </c>
      <c r="CW80" s="31">
        <f t="shared" si="43"/>
        <v>0.40724584301738814</v>
      </c>
      <c r="CX80" s="36">
        <f>SUM($CW$9:CW80)*RRF</f>
        <v>8.6291619161762583</v>
      </c>
      <c r="CY80" s="33"/>
      <c r="CZ80" s="36">
        <f t="shared" si="30"/>
        <v>59.663813950439796</v>
      </c>
      <c r="DA80" s="33"/>
      <c r="DB80" s="31">
        <f t="shared" si="31"/>
        <v>39.646581659839235</v>
      </c>
      <c r="DC80" s="31">
        <f t="shared" si="32"/>
        <v>35.724256423984471</v>
      </c>
      <c r="DD80" s="31">
        <f t="shared" si="33"/>
        <v>75.370838083823713</v>
      </c>
      <c r="DE80" s="31">
        <f t="shared" si="34"/>
        <v>24.336186049560204</v>
      </c>
      <c r="DF80" s="31"/>
      <c r="DG80" s="33">
        <f t="shared" si="35"/>
        <v>0.10272811804971736</v>
      </c>
      <c r="DH80" s="33">
        <f t="shared" si="36"/>
        <v>0.71028349940999758</v>
      </c>
      <c r="DI80" s="3"/>
      <c r="DJ80" s="33">
        <f t="shared" si="37"/>
        <v>0.52801688500191346</v>
      </c>
      <c r="DK80" s="93">
        <f t="shared" si="38"/>
        <v>0.47126015995633463</v>
      </c>
      <c r="DL80" s="3">
        <f t="shared" si="39"/>
        <v>0.46797407163260824</v>
      </c>
      <c r="DM80" s="3"/>
      <c r="DN80" s="90">
        <f t="shared" si="46"/>
        <v>0</v>
      </c>
      <c r="DO80" s="91">
        <f t="shared" si="44"/>
        <v>0</v>
      </c>
      <c r="DP80" s="89">
        <f>SUM(DO$9:DO80)*RLR</f>
        <v>120</v>
      </c>
      <c r="DQ80" s="90">
        <f>DP80-SUM(DS$9:DS80)</f>
        <v>63.843111404087011</v>
      </c>
      <c r="DR80" s="48">
        <f t="shared" si="40"/>
        <v>0.80862533692722371</v>
      </c>
      <c r="DS80" s="31">
        <f t="shared" si="45"/>
        <v>0.521878294856297</v>
      </c>
      <c r="DT80" s="90">
        <f>SUM(DS$9:DS80)*RRF</f>
        <v>39.309822017139091</v>
      </c>
    </row>
    <row r="81" spans="90:124" x14ac:dyDescent="0.25">
      <c r="CL81" s="14">
        <f t="shared" si="27"/>
        <v>0.72</v>
      </c>
      <c r="CM81" s="59">
        <f>IF('Extended model'!$B$4="AY",0,IFERROR(P*INDEX('UWYr writing pattern'!$C$4:$C$18,MATCH('Extended model'!$CL81,'UWYr writing pattern'!$A$4:$A$18,0)) / 25,CM80))</f>
        <v>0</v>
      </c>
      <c r="CN81" s="36">
        <f t="shared" si="41"/>
        <v>46.192987464862696</v>
      </c>
      <c r="CP81" s="48">
        <f t="shared" si="28"/>
        <v>2.16</v>
      </c>
      <c r="CQ81" s="34">
        <f t="shared" si="42"/>
        <v>1.0053240349459234</v>
      </c>
      <c r="CR81" s="31">
        <f>SUM($CQ$9:CQ81)*RLR</f>
        <v>64.56841504216473</v>
      </c>
      <c r="CS81" s="32"/>
      <c r="CT81" s="36">
        <f>CR81-SUM($CW$9:CW81)</f>
        <v>51.828361749236947</v>
      </c>
      <c r="CV81" s="48">
        <f t="shared" si="29"/>
        <v>0.80645161290322587</v>
      </c>
      <c r="CW81" s="31">
        <f t="shared" si="43"/>
        <v>0.41267912696169978</v>
      </c>
      <c r="CX81" s="36">
        <f>SUM($CW$9:CW81)*RRF</f>
        <v>8.9180373050494488</v>
      </c>
      <c r="CY81" s="33"/>
      <c r="CZ81" s="36">
        <f t="shared" si="30"/>
        <v>60.7463990542864</v>
      </c>
      <c r="DA81" s="33"/>
      <c r="DB81" s="31">
        <f t="shared" si="31"/>
        <v>38.802109470484659</v>
      </c>
      <c r="DC81" s="31">
        <f t="shared" si="32"/>
        <v>36.27985322446586</v>
      </c>
      <c r="DD81" s="31">
        <f t="shared" si="33"/>
        <v>75.081962694950519</v>
      </c>
      <c r="DE81" s="31">
        <f t="shared" si="34"/>
        <v>23.2536009457136</v>
      </c>
      <c r="DF81" s="31"/>
      <c r="DG81" s="33">
        <f t="shared" si="35"/>
        <v>0.10616711077439819</v>
      </c>
      <c r="DH81" s="33">
        <f t="shared" si="36"/>
        <v>0.72317141731293333</v>
      </c>
      <c r="DI81" s="3"/>
      <c r="DJ81" s="33">
        <f t="shared" si="37"/>
        <v>0.53807012535137277</v>
      </c>
      <c r="DK81" s="93">
        <f t="shared" si="38"/>
        <v>0.47551273874660094</v>
      </c>
      <c r="DL81" s="3">
        <f t="shared" si="39"/>
        <v>0.47227616808840917</v>
      </c>
      <c r="DM81" s="3"/>
      <c r="DN81" s="90">
        <f t="shared" si="46"/>
        <v>0</v>
      </c>
      <c r="DO81" s="91">
        <f t="shared" si="44"/>
        <v>0</v>
      </c>
      <c r="DP81" s="89">
        <f>SUM(DO$9:DO81)*RLR</f>
        <v>120</v>
      </c>
      <c r="DQ81" s="90">
        <f>DP81-SUM(DS$9:DS81)</f>
        <v>63.326859829390891</v>
      </c>
      <c r="DR81" s="48">
        <f t="shared" si="40"/>
        <v>0.80645161290322587</v>
      </c>
      <c r="DS81" s="31">
        <f t="shared" si="45"/>
        <v>0.51625157469612137</v>
      </c>
      <c r="DT81" s="90">
        <f>SUM(DS$9:DS81)*RRF</f>
        <v>39.671198119426371</v>
      </c>
    </row>
    <row r="82" spans="90:124" x14ac:dyDescent="0.25">
      <c r="CL82" s="14">
        <f t="shared" si="27"/>
        <v>0.73</v>
      </c>
      <c r="CM82" s="59">
        <f>IF('Extended model'!$B$4="AY",0,IFERROR(P*INDEX('UWYr writing pattern'!$C$4:$C$18,MATCH('Extended model'!$CL82,'UWYr writing pattern'!$A$4:$A$18,0)) / 25,CM81))</f>
        <v>0</v>
      </c>
      <c r="CN82" s="36">
        <f t="shared" si="41"/>
        <v>45.195218935621661</v>
      </c>
      <c r="CP82" s="48">
        <f t="shared" si="28"/>
        <v>2.19</v>
      </c>
      <c r="CQ82" s="34">
        <f t="shared" si="42"/>
        <v>0.99776852924103443</v>
      </c>
      <c r="CR82" s="31">
        <f>SUM($CQ$9:CQ82)*RLR</f>
        <v>65.765737277253976</v>
      </c>
      <c r="CS82" s="32"/>
      <c r="CT82" s="36">
        <f>CR82-SUM($CW$9:CW82)</f>
        <v>52.60771332505815</v>
      </c>
      <c r="CV82" s="48">
        <f t="shared" si="29"/>
        <v>0.80428954423592491</v>
      </c>
      <c r="CW82" s="31">
        <f t="shared" si="43"/>
        <v>0.41797065926803995</v>
      </c>
      <c r="CX82" s="36">
        <f>SUM($CW$9:CW82)*RRF</f>
        <v>9.2106167665370773</v>
      </c>
      <c r="CY82" s="33"/>
      <c r="CZ82" s="36">
        <f t="shared" si="30"/>
        <v>61.818330091595229</v>
      </c>
      <c r="DA82" s="33"/>
      <c r="DB82" s="31">
        <f t="shared" si="31"/>
        <v>37.963983905922191</v>
      </c>
      <c r="DC82" s="31">
        <f t="shared" si="32"/>
        <v>36.825399327540701</v>
      </c>
      <c r="DD82" s="31">
        <f t="shared" si="33"/>
        <v>74.7893832334629</v>
      </c>
      <c r="DE82" s="31">
        <f t="shared" si="34"/>
        <v>22.181669908404771</v>
      </c>
      <c r="DF82" s="31"/>
      <c r="DG82" s="33">
        <f t="shared" si="35"/>
        <v>0.10965019960163187</v>
      </c>
      <c r="DH82" s="33">
        <f t="shared" si="36"/>
        <v>0.73593250109041941</v>
      </c>
      <c r="DI82" s="3"/>
      <c r="DJ82" s="33">
        <f t="shared" si="37"/>
        <v>0.54804781064378316</v>
      </c>
      <c r="DK82" s="93">
        <f t="shared" si="38"/>
        <v>0.47971983568319143</v>
      </c>
      <c r="DL82" s="3">
        <f t="shared" si="39"/>
        <v>0.47653200544253493</v>
      </c>
      <c r="DM82" s="3"/>
      <c r="DN82" s="90">
        <f t="shared" si="46"/>
        <v>0</v>
      </c>
      <c r="DO82" s="91">
        <f t="shared" si="44"/>
        <v>0</v>
      </c>
      <c r="DP82" s="89">
        <f>SUM(DO$9:DO82)*RLR</f>
        <v>120</v>
      </c>
      <c r="DQ82" s="90">
        <f>DP82-SUM(DS$9:DS82)</f>
        <v>62.816159346895802</v>
      </c>
      <c r="DR82" s="48">
        <f t="shared" si="40"/>
        <v>0.80428954423592491</v>
      </c>
      <c r="DS82" s="31">
        <f t="shared" si="45"/>
        <v>0.51070048249508793</v>
      </c>
      <c r="DT82" s="90">
        <f>SUM(DS$9:DS82)*RRF</f>
        <v>40.028688457172933</v>
      </c>
    </row>
    <row r="83" spans="90:124" x14ac:dyDescent="0.25">
      <c r="CL83" s="14">
        <f t="shared" si="27"/>
        <v>0.74</v>
      </c>
      <c r="CM83" s="59">
        <f>IF('Extended model'!$B$4="AY",0,IFERROR(P*INDEX('UWYr writing pattern'!$C$4:$C$18,MATCH('Extended model'!$CL83,'UWYr writing pattern'!$A$4:$A$18,0)) / 25,CM82))</f>
        <v>0</v>
      </c>
      <c r="CN83" s="36">
        <f t="shared" si="41"/>
        <v>44.205443640931549</v>
      </c>
      <c r="CP83" s="48">
        <f t="shared" si="28"/>
        <v>2.2199999999999998</v>
      </c>
      <c r="CQ83" s="34">
        <f t="shared" si="42"/>
        <v>0.98977529469011427</v>
      </c>
      <c r="CR83" s="31">
        <f>SUM($CQ$9:CQ83)*RLR</f>
        <v>66.953467630882102</v>
      </c>
      <c r="CS83" s="32"/>
      <c r="CT83" s="36">
        <f>CR83-SUM($CW$9:CW83)</f>
        <v>53.372325340951221</v>
      </c>
      <c r="CV83" s="48">
        <f t="shared" si="29"/>
        <v>0.80213903743315507</v>
      </c>
      <c r="CW83" s="31">
        <f t="shared" si="43"/>
        <v>0.42311833773505214</v>
      </c>
      <c r="CX83" s="36">
        <f>SUM($CW$9:CW83)*RRF</f>
        <v>9.5067996029516131</v>
      </c>
      <c r="CY83" s="33"/>
      <c r="CZ83" s="36">
        <f t="shared" si="30"/>
        <v>62.879124943902838</v>
      </c>
      <c r="DA83" s="33"/>
      <c r="DB83" s="31">
        <f t="shared" si="31"/>
        <v>37.132572658382493</v>
      </c>
      <c r="DC83" s="31">
        <f t="shared" si="32"/>
        <v>37.360627738665855</v>
      </c>
      <c r="DD83" s="31">
        <f t="shared" si="33"/>
        <v>74.493200397048355</v>
      </c>
      <c r="DE83" s="31">
        <f t="shared" si="34"/>
        <v>21.120875056097162</v>
      </c>
      <c r="DF83" s="31"/>
      <c r="DG83" s="33">
        <f t="shared" si="35"/>
        <v>0.11317618574942397</v>
      </c>
      <c r="DH83" s="33">
        <f t="shared" si="36"/>
        <v>0.74856101123693852</v>
      </c>
      <c r="DI83" s="3"/>
      <c r="DJ83" s="33">
        <f t="shared" si="37"/>
        <v>0.55794556359068415</v>
      </c>
      <c r="DK83" s="93">
        <f t="shared" si="38"/>
        <v>0.48388205718648003</v>
      </c>
      <c r="DL83" s="3">
        <f t="shared" si="39"/>
        <v>0.48074220379018212</v>
      </c>
      <c r="DM83" s="3"/>
      <c r="DN83" s="90">
        <f t="shared" si="46"/>
        <v>0</v>
      </c>
      <c r="DO83" s="91">
        <f t="shared" si="44"/>
        <v>0</v>
      </c>
      <c r="DP83" s="89">
        <f>SUM(DO$9:DO83)*RLR</f>
        <v>120</v>
      </c>
      <c r="DQ83" s="90">
        <f>DP83-SUM(DS$9:DS83)</f>
        <v>62.31093554517814</v>
      </c>
      <c r="DR83" s="48">
        <f t="shared" si="40"/>
        <v>0.80213903743315507</v>
      </c>
      <c r="DS83" s="31">
        <f t="shared" si="45"/>
        <v>0.50522380171766057</v>
      </c>
      <c r="DT83" s="90">
        <f>SUM(DS$9:DS83)*RRF</f>
        <v>40.382345118375298</v>
      </c>
    </row>
    <row r="84" spans="90:124" x14ac:dyDescent="0.25">
      <c r="CL84" s="14">
        <f t="shared" si="27"/>
        <v>0.75</v>
      </c>
      <c r="CM84" s="59">
        <f>IF('Extended model'!$B$4="AY",0,IFERROR(P*INDEX('UWYr writing pattern'!$C$4:$C$18,MATCH('Extended model'!$CL84,'UWYr writing pattern'!$A$4:$A$18,0)) / 25,CM83))</f>
        <v>0</v>
      </c>
      <c r="CN84" s="36">
        <f t="shared" si="41"/>
        <v>43.22408279210287</v>
      </c>
      <c r="CP84" s="48">
        <f t="shared" si="28"/>
        <v>2.25</v>
      </c>
      <c r="CQ84" s="34">
        <f t="shared" si="42"/>
        <v>0.98136084882868035</v>
      </c>
      <c r="CR84" s="31">
        <f>SUM($CQ$9:CQ84)*RLR</f>
        <v>68.131100649476522</v>
      </c>
      <c r="CS84" s="32"/>
      <c r="CT84" s="36">
        <f>CR84-SUM($CW$9:CW84)</f>
        <v>54.121838102800048</v>
      </c>
      <c r="CV84" s="48">
        <f t="shared" si="29"/>
        <v>0.8</v>
      </c>
      <c r="CW84" s="31">
        <f t="shared" si="43"/>
        <v>0.42812025674559806</v>
      </c>
      <c r="CX84" s="36">
        <f>SUM($CW$9:CW84)*RRF</f>
        <v>9.8064837826735332</v>
      </c>
      <c r="CY84" s="33"/>
      <c r="CZ84" s="36">
        <f t="shared" si="30"/>
        <v>63.928321885473579</v>
      </c>
      <c r="DA84" s="33"/>
      <c r="DB84" s="31">
        <f t="shared" si="31"/>
        <v>36.308229545366409</v>
      </c>
      <c r="DC84" s="31">
        <f t="shared" si="32"/>
        <v>37.885286671960031</v>
      </c>
      <c r="DD84" s="31">
        <f t="shared" si="33"/>
        <v>74.193516217326447</v>
      </c>
      <c r="DE84" s="31">
        <f t="shared" si="34"/>
        <v>20.071678114526421</v>
      </c>
      <c r="DF84" s="31"/>
      <c r="DG84" s="33">
        <f t="shared" si="35"/>
        <v>0.11674385455563729</v>
      </c>
      <c r="DH84" s="33">
        <f t="shared" si="36"/>
        <v>0.76105145101754257</v>
      </c>
      <c r="DI84" s="3"/>
      <c r="DJ84" s="33">
        <f t="shared" si="37"/>
        <v>0.56775917207897098</v>
      </c>
      <c r="DK84" s="93">
        <f t="shared" si="38"/>
        <v>0.48799999999999988</v>
      </c>
      <c r="DL84" s="3">
        <f t="shared" si="39"/>
        <v>0.4849073732784962</v>
      </c>
      <c r="DM84" s="3"/>
      <c r="DN84" s="90">
        <f t="shared" si="46"/>
        <v>0</v>
      </c>
      <c r="DO84" s="91">
        <f t="shared" si="44"/>
        <v>0</v>
      </c>
      <c r="DP84" s="89">
        <f>SUM(DO$9:DO84)*RLR</f>
        <v>120</v>
      </c>
      <c r="DQ84" s="90">
        <f>DP84-SUM(DS$9:DS84)</f>
        <v>61.811115206580453</v>
      </c>
      <c r="DR84" s="48">
        <f t="shared" si="40"/>
        <v>0.8</v>
      </c>
      <c r="DS84" s="31">
        <f t="shared" si="45"/>
        <v>0.49982033859768565</v>
      </c>
      <c r="DT84" s="90">
        <f>SUM(DS$9:DS84)*RRF</f>
        <v>40.732219355393681</v>
      </c>
    </row>
    <row r="85" spans="90:124" x14ac:dyDescent="0.25">
      <c r="CL85" s="14">
        <f t="shared" si="27"/>
        <v>0.76</v>
      </c>
      <c r="CM85" s="59">
        <f>IF('Extended model'!$B$4="AY",0,IFERROR(P*INDEX('UWYr writing pattern'!$C$4:$C$18,MATCH('Extended model'!$CL85,'UWYr writing pattern'!$A$4:$A$18,0)) / 25,CM84))</f>
        <v>0</v>
      </c>
      <c r="CN85" s="36">
        <f t="shared" si="41"/>
        <v>42.251540929280551</v>
      </c>
      <c r="CP85" s="48">
        <f t="shared" si="28"/>
        <v>2.2800000000000002</v>
      </c>
      <c r="CQ85" s="34">
        <f t="shared" si="42"/>
        <v>0.97254186282231458</v>
      </c>
      <c r="CR85" s="31">
        <f>SUM($CQ$9:CQ85)*RLR</f>
        <v>69.298150884863304</v>
      </c>
      <c r="CS85" s="32"/>
      <c r="CT85" s="36">
        <f>CR85-SUM($CW$9:CW85)</f>
        <v>54.855913633364423</v>
      </c>
      <c r="CV85" s="48">
        <f t="shared" si="29"/>
        <v>0.79787234042553201</v>
      </c>
      <c r="CW85" s="31">
        <f t="shared" si="43"/>
        <v>0.43297470482240047</v>
      </c>
      <c r="CX85" s="36">
        <f>SUM($CW$9:CW85)*RRF</f>
        <v>10.109566076049214</v>
      </c>
      <c r="CY85" s="33"/>
      <c r="CZ85" s="36">
        <f t="shared" si="30"/>
        <v>64.965479709413643</v>
      </c>
      <c r="DA85" s="33"/>
      <c r="DB85" s="31">
        <f t="shared" si="31"/>
        <v>35.491294380595662</v>
      </c>
      <c r="DC85" s="31">
        <f t="shared" si="32"/>
        <v>38.399139543355091</v>
      </c>
      <c r="DD85" s="31">
        <f t="shared" si="33"/>
        <v>73.890433923950752</v>
      </c>
      <c r="DE85" s="31">
        <f t="shared" si="34"/>
        <v>19.034520290586357</v>
      </c>
      <c r="DF85" s="31"/>
      <c r="DG85" s="33">
        <f t="shared" si="35"/>
        <v>0.12035197709582397</v>
      </c>
      <c r="DH85" s="33">
        <f t="shared" si="36"/>
        <v>0.77339856796921003</v>
      </c>
      <c r="DI85" s="3"/>
      <c r="DJ85" s="33">
        <f t="shared" si="37"/>
        <v>0.57748459070719416</v>
      </c>
      <c r="DK85" s="93">
        <f t="shared" si="38"/>
        <v>0.49207425137012017</v>
      </c>
      <c r="DL85" s="3">
        <f t="shared" si="39"/>
        <v>0.48902811429226822</v>
      </c>
      <c r="DM85" s="3"/>
      <c r="DN85" s="90">
        <f t="shared" si="46"/>
        <v>0</v>
      </c>
      <c r="DO85" s="91">
        <f t="shared" si="44"/>
        <v>0</v>
      </c>
      <c r="DP85" s="89">
        <f>SUM(DO$9:DO85)*RLR</f>
        <v>120</v>
      </c>
      <c r="DQ85" s="90">
        <f>DP85-SUM(DS$9:DS85)</f>
        <v>61.316626284927807</v>
      </c>
      <c r="DR85" s="48">
        <f t="shared" si="40"/>
        <v>0.79787234042553201</v>
      </c>
      <c r="DS85" s="31">
        <f t="shared" si="45"/>
        <v>0.49448892165264369</v>
      </c>
      <c r="DT85" s="90">
        <f>SUM(DS$9:DS85)*RRF</f>
        <v>41.078361600550529</v>
      </c>
    </row>
    <row r="86" spans="90:124" x14ac:dyDescent="0.25">
      <c r="CL86" s="14">
        <f t="shared" si="27"/>
        <v>0.77</v>
      </c>
      <c r="CM86" s="59">
        <f>IF('Extended model'!$B$4="AY",0,IFERROR(P*INDEX('UWYr writing pattern'!$C$4:$C$18,MATCH('Extended model'!$CL86,'UWYr writing pattern'!$A$4:$A$18,0)) / 25,CM85))</f>
        <v>0</v>
      </c>
      <c r="CN86" s="36">
        <f t="shared" si="41"/>
        <v>41.288205796092953</v>
      </c>
      <c r="CP86" s="48">
        <f t="shared" si="28"/>
        <v>2.31</v>
      </c>
      <c r="CQ86" s="34">
        <f t="shared" si="42"/>
        <v>0.96333513318759678</v>
      </c>
      <c r="CR86" s="31">
        <f>SUM($CQ$9:CQ86)*RLR</f>
        <v>70.454153044688425</v>
      </c>
      <c r="CS86" s="32"/>
      <c r="CT86" s="36">
        <f>CR86-SUM($CW$9:CW86)</f>
        <v>55.574235631221214</v>
      </c>
      <c r="CV86" s="48">
        <f t="shared" si="29"/>
        <v>0.79575596816976124</v>
      </c>
      <c r="CW86" s="31">
        <f t="shared" si="43"/>
        <v>0.43768016196833326</v>
      </c>
      <c r="CX86" s="36">
        <f>SUM($CW$9:CW86)*RRF</f>
        <v>10.415942189427048</v>
      </c>
      <c r="CY86" s="33"/>
      <c r="CZ86" s="36">
        <f t="shared" si="30"/>
        <v>65.990177820648256</v>
      </c>
      <c r="DA86" s="33"/>
      <c r="DB86" s="31">
        <f t="shared" si="31"/>
        <v>34.682092868718073</v>
      </c>
      <c r="DC86" s="31">
        <f t="shared" si="32"/>
        <v>38.90196494185485</v>
      </c>
      <c r="DD86" s="31">
        <f t="shared" si="33"/>
        <v>73.584057810572915</v>
      </c>
      <c r="DE86" s="31">
        <f t="shared" si="34"/>
        <v>18.009822179351744</v>
      </c>
      <c r="DF86" s="31"/>
      <c r="DG86" s="33">
        <f t="shared" si="35"/>
        <v>0.12399931177889342</v>
      </c>
      <c r="DH86" s="33">
        <f t="shared" si="36"/>
        <v>0.78559735500771732</v>
      </c>
      <c r="DI86" s="3"/>
      <c r="DJ86" s="33">
        <f t="shared" si="37"/>
        <v>0.5871179420390702</v>
      </c>
      <c r="DK86" s="93">
        <f t="shared" si="38"/>
        <v>0.49610538922191449</v>
      </c>
      <c r="DL86" s="3">
        <f t="shared" si="39"/>
        <v>0.49310501763568099</v>
      </c>
      <c r="DM86" s="3"/>
      <c r="DN86" s="90">
        <f t="shared" si="46"/>
        <v>0</v>
      </c>
      <c r="DO86" s="91">
        <f t="shared" si="44"/>
        <v>0</v>
      </c>
      <c r="DP86" s="89">
        <f>SUM(DO$9:DO86)*RLR</f>
        <v>120</v>
      </c>
      <c r="DQ86" s="90">
        <f>DP86-SUM(DS$9:DS86)</f>
        <v>60.827397883718277</v>
      </c>
      <c r="DR86" s="48">
        <f t="shared" si="40"/>
        <v>0.79575596816976124</v>
      </c>
      <c r="DS86" s="31">
        <f t="shared" si="45"/>
        <v>0.48922840120953043</v>
      </c>
      <c r="DT86" s="90">
        <f>SUM(DS$9:DS86)*RRF</f>
        <v>41.420821481397205</v>
      </c>
    </row>
    <row r="87" spans="90:124" x14ac:dyDescent="0.25">
      <c r="CL87" s="14">
        <f t="shared" si="27"/>
        <v>0.78</v>
      </c>
      <c r="CM87" s="59">
        <f>IF('Extended model'!$B$4="AY",0,IFERROR(P*INDEX('UWYr writing pattern'!$C$4:$C$18,MATCH('Extended model'!$CL87,'UWYr writing pattern'!$A$4:$A$18,0)) / 25,CM86))</f>
        <v>0</v>
      </c>
      <c r="CN87" s="36">
        <f t="shared" si="41"/>
        <v>40.334448242203209</v>
      </c>
      <c r="CP87" s="48">
        <f t="shared" si="28"/>
        <v>2.34</v>
      </c>
      <c r="CQ87" s="34">
        <f t="shared" si="42"/>
        <v>0.95375755388974726</v>
      </c>
      <c r="CR87" s="31">
        <f>SUM($CQ$9:CQ87)*RLR</f>
        <v>71.598662109356113</v>
      </c>
      <c r="CS87" s="32"/>
      <c r="CT87" s="36">
        <f>CR87-SUM($CW$9:CW87)</f>
        <v>56.276509399088731</v>
      </c>
      <c r="CV87" s="48">
        <f t="shared" si="29"/>
        <v>0.79365079365079361</v>
      </c>
      <c r="CW87" s="31">
        <f t="shared" si="43"/>
        <v>0.44223529680016882</v>
      </c>
      <c r="CX87" s="36">
        <f>SUM($CW$9:CW87)*RRF</f>
        <v>10.725506897187165</v>
      </c>
      <c r="CY87" s="33"/>
      <c r="CZ87" s="36">
        <f t="shared" si="30"/>
        <v>67.002016296275897</v>
      </c>
      <c r="DA87" s="33"/>
      <c r="DB87" s="31">
        <f t="shared" si="31"/>
        <v>33.880936523450693</v>
      </c>
      <c r="DC87" s="31">
        <f t="shared" si="32"/>
        <v>39.393556579362112</v>
      </c>
      <c r="DD87" s="31">
        <f t="shared" si="33"/>
        <v>73.274493102812812</v>
      </c>
      <c r="DE87" s="31">
        <f t="shared" si="34"/>
        <v>16.997983703724103</v>
      </c>
      <c r="DF87" s="31"/>
      <c r="DG87" s="33">
        <f t="shared" si="35"/>
        <v>0.12768460591889483</v>
      </c>
      <c r="DH87" s="33">
        <f t="shared" si="36"/>
        <v>0.79764305114614165</v>
      </c>
      <c r="DI87" s="3"/>
      <c r="DJ87" s="33">
        <f t="shared" si="37"/>
        <v>0.59665551757796764</v>
      </c>
      <c r="DK87" s="93">
        <f t="shared" si="38"/>
        <v>0.50009398233132196</v>
      </c>
      <c r="DL87" s="3">
        <f t="shared" si="39"/>
        <v>0.49713866471019813</v>
      </c>
      <c r="DM87" s="3"/>
      <c r="DN87" s="90">
        <f t="shared" si="46"/>
        <v>0</v>
      </c>
      <c r="DO87" s="91">
        <f t="shared" si="44"/>
        <v>0</v>
      </c>
      <c r="DP87" s="89">
        <f>SUM(DO$9:DO87)*RLR</f>
        <v>120</v>
      </c>
      <c r="DQ87" s="90">
        <f>DP87-SUM(DS$9:DS87)</f>
        <v>60.34336023477622</v>
      </c>
      <c r="DR87" s="48">
        <f t="shared" si="40"/>
        <v>0.79365079365079361</v>
      </c>
      <c r="DS87" s="31">
        <f t="shared" si="45"/>
        <v>0.48403764894205525</v>
      </c>
      <c r="DT87" s="90">
        <f>SUM(DS$9:DS87)*RRF</f>
        <v>41.759647835656644</v>
      </c>
    </row>
    <row r="88" spans="90:124" x14ac:dyDescent="0.25">
      <c r="CL88" s="14">
        <f t="shared" si="27"/>
        <v>0.79</v>
      </c>
      <c r="CM88" s="59">
        <f>IF('Extended model'!$B$4="AY",0,IFERROR(P*INDEX('UWYr writing pattern'!$C$4:$C$18,MATCH('Extended model'!$CL88,'UWYr writing pattern'!$A$4:$A$18,0)) / 25,CM87))</f>
        <v>0</v>
      </c>
      <c r="CN88" s="36">
        <f t="shared" si="41"/>
        <v>39.390622153335656</v>
      </c>
      <c r="CP88" s="48">
        <f t="shared" si="28"/>
        <v>2.37</v>
      </c>
      <c r="CQ88" s="34">
        <f t="shared" si="42"/>
        <v>0.94382608886755504</v>
      </c>
      <c r="CR88" s="31">
        <f>SUM($CQ$9:CQ88)*RLR</f>
        <v>72.731253415997173</v>
      </c>
      <c r="CS88" s="32"/>
      <c r="CT88" s="36">
        <f>CR88-SUM($CW$9:CW88)</f>
        <v>56.962461742244962</v>
      </c>
      <c r="CV88" s="48">
        <f t="shared" si="29"/>
        <v>0.79155672823218992</v>
      </c>
      <c r="CW88" s="31">
        <f t="shared" si="43"/>
        <v>0.44663896348483112</v>
      </c>
      <c r="CX88" s="36">
        <f>SUM($CW$9:CW88)*RRF</f>
        <v>11.038154171626548</v>
      </c>
      <c r="CY88" s="33"/>
      <c r="CZ88" s="36">
        <f t="shared" si="30"/>
        <v>68.000615913871513</v>
      </c>
      <c r="DA88" s="33"/>
      <c r="DB88" s="31">
        <f t="shared" si="31"/>
        <v>33.088122608801946</v>
      </c>
      <c r="DC88" s="31">
        <f t="shared" si="32"/>
        <v>39.873723219571474</v>
      </c>
      <c r="DD88" s="31">
        <f t="shared" si="33"/>
        <v>72.961845828373413</v>
      </c>
      <c r="DE88" s="31">
        <f t="shared" si="34"/>
        <v>15.999384086128487</v>
      </c>
      <c r="DF88" s="31"/>
      <c r="DG88" s="33">
        <f t="shared" si="35"/>
        <v>0.13140659728126844</v>
      </c>
      <c r="DH88" s="33">
        <f t="shared" si="36"/>
        <v>0.80953114183180375</v>
      </c>
      <c r="DI88" s="3"/>
      <c r="DJ88" s="33">
        <f t="shared" si="37"/>
        <v>0.60609377846664314</v>
      </c>
      <c r="DK88" s="93">
        <f t="shared" si="38"/>
        <v>0.50404059049368133</v>
      </c>
      <c r="DL88" s="3">
        <f t="shared" si="39"/>
        <v>0.50112962768868863</v>
      </c>
      <c r="DM88" s="3"/>
      <c r="DN88" s="90">
        <f t="shared" si="46"/>
        <v>0</v>
      </c>
      <c r="DO88" s="91">
        <f t="shared" si="44"/>
        <v>0</v>
      </c>
      <c r="DP88" s="89">
        <f>SUM(DO$9:DO88)*RLR</f>
        <v>120</v>
      </c>
      <c r="DQ88" s="90">
        <f>DP88-SUM(DS$9:DS88)</f>
        <v>59.864444677357362</v>
      </c>
      <c r="DR88" s="48">
        <f t="shared" si="40"/>
        <v>0.79155672823218992</v>
      </c>
      <c r="DS88" s="31">
        <f t="shared" si="45"/>
        <v>0.47891555741885888</v>
      </c>
      <c r="DT88" s="90">
        <f>SUM(DS$9:DS88)*RRF</f>
        <v>42.094888725849842</v>
      </c>
    </row>
    <row r="89" spans="90:124" x14ac:dyDescent="0.25">
      <c r="CL89" s="14">
        <f t="shared" si="27"/>
        <v>0.8</v>
      </c>
      <c r="CM89" s="59">
        <f>IF('Extended model'!$B$4="AY",0,IFERROR(P*INDEX('UWYr writing pattern'!$C$4:$C$18,MATCH('Extended model'!$CL89,'UWYr writing pattern'!$A$4:$A$18,0)) / 25,CM88))</f>
        <v>0</v>
      </c>
      <c r="CN89" s="36">
        <f t="shared" si="41"/>
        <v>38.457064408301598</v>
      </c>
      <c r="CP89" s="48">
        <f t="shared" si="28"/>
        <v>2.4000000000000004</v>
      </c>
      <c r="CQ89" s="34">
        <f t="shared" si="42"/>
        <v>0.9335577450340552</v>
      </c>
      <c r="CR89" s="31">
        <f>SUM($CQ$9:CQ89)*RLR</f>
        <v>73.85152271003804</v>
      </c>
      <c r="CS89" s="32"/>
      <c r="CT89" s="36">
        <f>CR89-SUM($CW$9:CW89)</f>
        <v>57.6318408377984</v>
      </c>
      <c r="CV89" s="48">
        <f t="shared" si="29"/>
        <v>0.78947368421052633</v>
      </c>
      <c r="CW89" s="31">
        <f t="shared" si="43"/>
        <v>0.45089019848742712</v>
      </c>
      <c r="CX89" s="36">
        <f>SUM($CW$9:CW89)*RRF</f>
        <v>11.353777310567747</v>
      </c>
      <c r="CY89" s="33"/>
      <c r="CZ89" s="36">
        <f t="shared" si="30"/>
        <v>68.985618148366143</v>
      </c>
      <c r="DA89" s="33"/>
      <c r="DB89" s="31">
        <f t="shared" si="31"/>
        <v>32.303934102973344</v>
      </c>
      <c r="DC89" s="31">
        <f t="shared" si="32"/>
        <v>40.342288586458878</v>
      </c>
      <c r="DD89" s="31">
        <f t="shared" si="33"/>
        <v>72.646222689432221</v>
      </c>
      <c r="DE89" s="31">
        <f t="shared" si="34"/>
        <v>15.014381851633857</v>
      </c>
      <c r="DF89" s="31"/>
      <c r="DG89" s="33">
        <f t="shared" si="35"/>
        <v>0.13516401560199698</v>
      </c>
      <c r="DH89" s="33">
        <f t="shared" si="36"/>
        <v>0.82125735890912077</v>
      </c>
      <c r="DI89" s="3"/>
      <c r="DJ89" s="33">
        <f t="shared" si="37"/>
        <v>0.61542935591698367</v>
      </c>
      <c r="DK89" s="93">
        <f t="shared" si="38"/>
        <v>0.50794576468872998</v>
      </c>
      <c r="DL89" s="3">
        <f t="shared" si="39"/>
        <v>0.50507846968587577</v>
      </c>
      <c r="DM89" s="3"/>
      <c r="DN89" s="90">
        <f t="shared" si="46"/>
        <v>0</v>
      </c>
      <c r="DO89" s="91">
        <f t="shared" si="44"/>
        <v>0</v>
      </c>
      <c r="DP89" s="89">
        <f>SUM(DO$9:DO89)*RLR</f>
        <v>120</v>
      </c>
      <c r="DQ89" s="90">
        <f>DP89-SUM(DS$9:DS89)</f>
        <v>59.390583637694903</v>
      </c>
      <c r="DR89" s="48">
        <f t="shared" si="40"/>
        <v>0.78947368421052633</v>
      </c>
      <c r="DS89" s="31">
        <f t="shared" si="45"/>
        <v>0.47386103966245935</v>
      </c>
      <c r="DT89" s="90">
        <f>SUM(DS$9:DS89)*RRF</f>
        <v>42.426591453613568</v>
      </c>
    </row>
    <row r="90" spans="90:124" x14ac:dyDescent="0.25">
      <c r="CL90" s="14">
        <f t="shared" si="27"/>
        <v>0.81</v>
      </c>
      <c r="CM90" s="59">
        <f>IF('Extended model'!$B$4="AY",0,IFERROR(P*INDEX('UWYr writing pattern'!$C$4:$C$18,MATCH('Extended model'!$CL90,'UWYr writing pattern'!$A$4:$A$18,0)) / 25,CM89))</f>
        <v>0</v>
      </c>
      <c r="CN90" s="36">
        <f t="shared" si="41"/>
        <v>37.534094862502357</v>
      </c>
      <c r="CP90" s="48">
        <f t="shared" si="28"/>
        <v>2.4300000000000002</v>
      </c>
      <c r="CQ90" s="34">
        <f t="shared" si="42"/>
        <v>0.92296954579923851</v>
      </c>
      <c r="CR90" s="31">
        <f>SUM($CQ$9:CQ90)*RLR</f>
        <v>74.959086164997132</v>
      </c>
      <c r="CS90" s="32"/>
      <c r="CT90" s="36">
        <f>CR90-SUM($CW$9:CW90)</f>
        <v>58.284416075616974</v>
      </c>
      <c r="CV90" s="48">
        <f t="shared" si="29"/>
        <v>0.78740157480314954</v>
      </c>
      <c r="CW90" s="31">
        <f t="shared" si="43"/>
        <v>0.45498821714051368</v>
      </c>
      <c r="CX90" s="36">
        <f>SUM($CW$9:CW90)*RRF</f>
        <v>11.672269062566107</v>
      </c>
      <c r="CY90" s="33"/>
      <c r="CZ90" s="36">
        <f t="shared" si="30"/>
        <v>69.956685138183076</v>
      </c>
      <c r="DA90" s="33"/>
      <c r="DB90" s="31">
        <f t="shared" si="31"/>
        <v>31.528639684501975</v>
      </c>
      <c r="DC90" s="31">
        <f t="shared" si="32"/>
        <v>40.799091252931881</v>
      </c>
      <c r="DD90" s="31">
        <f t="shared" si="33"/>
        <v>72.327730937433856</v>
      </c>
      <c r="DE90" s="31">
        <f t="shared" si="34"/>
        <v>14.043314861816924</v>
      </c>
      <c r="DF90" s="31"/>
      <c r="DG90" s="33">
        <f t="shared" si="35"/>
        <v>0.13895558407816794</v>
      </c>
      <c r="DH90" s="33">
        <f t="shared" si="36"/>
        <v>0.83281768021646518</v>
      </c>
      <c r="DI90" s="3"/>
      <c r="DJ90" s="33">
        <f t="shared" si="37"/>
        <v>0.62465905137497613</v>
      </c>
      <c r="DK90" s="93">
        <f t="shared" si="38"/>
        <v>0.51181004724214185</v>
      </c>
      <c r="DL90" s="3">
        <f t="shared" si="39"/>
        <v>0.50898574492519777</v>
      </c>
      <c r="DM90" s="3"/>
      <c r="DN90" s="90">
        <f t="shared" si="46"/>
        <v>0</v>
      </c>
      <c r="DO90" s="91">
        <f t="shared" si="44"/>
        <v>0</v>
      </c>
      <c r="DP90" s="89">
        <f>SUM(DO$9:DO90)*RLR</f>
        <v>120</v>
      </c>
      <c r="DQ90" s="90">
        <f>DP90-SUM(DS$9:DS90)</f>
        <v>58.921710608976255</v>
      </c>
      <c r="DR90" s="48">
        <f t="shared" si="40"/>
        <v>0.78740157480314954</v>
      </c>
      <c r="DS90" s="31">
        <f t="shared" si="45"/>
        <v>0.468873028718644</v>
      </c>
      <c r="DT90" s="90">
        <f>SUM(DS$9:DS90)*RRF</f>
        <v>42.754802573716617</v>
      </c>
    </row>
    <row r="91" spans="90:124" x14ac:dyDescent="0.25">
      <c r="CL91" s="14">
        <f t="shared" si="27"/>
        <v>0.82</v>
      </c>
      <c r="CM91" s="59">
        <f>IF('Extended model'!$B$4="AY",0,IFERROR(P*INDEX('UWYr writing pattern'!$C$4:$C$18,MATCH('Extended model'!$CL91,'UWYr writing pattern'!$A$4:$A$18,0)) / 25,CM90))</f>
        <v>0</v>
      </c>
      <c r="CN91" s="36">
        <f t="shared" si="41"/>
        <v>36.622016357343547</v>
      </c>
      <c r="CP91" s="48">
        <f t="shared" si="28"/>
        <v>2.46</v>
      </c>
      <c r="CQ91" s="34">
        <f t="shared" si="42"/>
        <v>0.9120785051588074</v>
      </c>
      <c r="CR91" s="31">
        <f>SUM($CQ$9:CQ91)*RLR</f>
        <v>76.053580371187707</v>
      </c>
      <c r="CS91" s="32"/>
      <c r="CT91" s="36">
        <f>CR91-SUM($CW$9:CW91)</f>
        <v>58.919977871763322</v>
      </c>
      <c r="CV91" s="48">
        <f t="shared" si="29"/>
        <v>0.78534031413612571</v>
      </c>
      <c r="CW91" s="31">
        <f t="shared" si="43"/>
        <v>0.45893241004422813</v>
      </c>
      <c r="CX91" s="36">
        <f>SUM($CW$9:CW91)*RRF</f>
        <v>11.993521749597067</v>
      </c>
      <c r="CY91" s="33"/>
      <c r="CZ91" s="36">
        <f t="shared" si="30"/>
        <v>70.913499621360387</v>
      </c>
      <c r="DA91" s="33"/>
      <c r="DB91" s="31">
        <f t="shared" si="31"/>
        <v>30.76249374016858</v>
      </c>
      <c r="DC91" s="31">
        <f t="shared" si="32"/>
        <v>41.24398451023432</v>
      </c>
      <c r="DD91" s="31">
        <f t="shared" si="33"/>
        <v>72.006478250402893</v>
      </c>
      <c r="DE91" s="31">
        <f t="shared" si="34"/>
        <v>13.086500378639613</v>
      </c>
      <c r="DF91" s="31"/>
      <c r="DG91" s="33">
        <f t="shared" si="35"/>
        <v>0.1427800208285365</v>
      </c>
      <c r="DH91" s="33">
        <f t="shared" si="36"/>
        <v>0.84420832882571895</v>
      </c>
      <c r="DI91" s="3"/>
      <c r="DJ91" s="33">
        <f t="shared" si="37"/>
        <v>0.63377983642656421</v>
      </c>
      <c r="DK91" s="93">
        <f t="shared" si="38"/>
        <v>0.51563397198369487</v>
      </c>
      <c r="DL91" s="3">
        <f t="shared" si="39"/>
        <v>0.51285199890216482</v>
      </c>
      <c r="DM91" s="3"/>
      <c r="DN91" s="90">
        <f t="shared" si="46"/>
        <v>0</v>
      </c>
      <c r="DO91" s="91">
        <f t="shared" si="44"/>
        <v>0</v>
      </c>
      <c r="DP91" s="89">
        <f>SUM(DO$9:DO91)*RLR</f>
        <v>120</v>
      </c>
      <c r="DQ91" s="90">
        <f>DP91-SUM(DS$9:DS91)</f>
        <v>58.457760131740223</v>
      </c>
      <c r="DR91" s="48">
        <f t="shared" si="40"/>
        <v>0.78534031413612571</v>
      </c>
      <c r="DS91" s="31">
        <f t="shared" si="45"/>
        <v>0.4639504772360335</v>
      </c>
      <c r="DT91" s="90">
        <f>SUM(DS$9:DS91)*RRF</f>
        <v>43.079567907781843</v>
      </c>
    </row>
    <row r="92" spans="90:124" x14ac:dyDescent="0.25">
      <c r="CL92" s="14">
        <f t="shared" si="27"/>
        <v>0.83</v>
      </c>
      <c r="CM92" s="59">
        <f>IF('Extended model'!$B$4="AY",0,IFERROR(P*INDEX('UWYr writing pattern'!$C$4:$C$18,MATCH('Extended model'!$CL92,'UWYr writing pattern'!$A$4:$A$18,0)) / 25,CM91))</f>
        <v>0</v>
      </c>
      <c r="CN92" s="36">
        <f t="shared" si="41"/>
        <v>35.721114754952893</v>
      </c>
      <c r="CP92" s="48">
        <f t="shared" si="28"/>
        <v>2.4899999999999998</v>
      </c>
      <c r="CQ92" s="34">
        <f t="shared" si="42"/>
        <v>0.90090160239065131</v>
      </c>
      <c r="CR92" s="31">
        <f>SUM($CQ$9:CQ92)*RLR</f>
        <v>77.134662294056497</v>
      </c>
      <c r="CS92" s="32"/>
      <c r="CT92" s="36">
        <f>CR92-SUM($CW$9:CW92)</f>
        <v>59.538337455325077</v>
      </c>
      <c r="CV92" s="48">
        <f t="shared" si="29"/>
        <v>0.78328981723237601</v>
      </c>
      <c r="CW92" s="31">
        <f t="shared" si="43"/>
        <v>0.46272233930704182</v>
      </c>
      <c r="CX92" s="36">
        <f>SUM($CW$9:CW92)*RRF</f>
        <v>12.317427387111996</v>
      </c>
      <c r="CY92" s="33"/>
      <c r="CZ92" s="36">
        <f t="shared" si="30"/>
        <v>71.855764842437068</v>
      </c>
      <c r="DA92" s="33"/>
      <c r="DB92" s="31">
        <f t="shared" si="31"/>
        <v>30.005736394160426</v>
      </c>
      <c r="DC92" s="31">
        <f t="shared" si="32"/>
        <v>41.676836218727551</v>
      </c>
      <c r="DD92" s="31">
        <f t="shared" si="33"/>
        <v>71.682572612887981</v>
      </c>
      <c r="DE92" s="31">
        <f t="shared" si="34"/>
        <v>12.144235157562932</v>
      </c>
      <c r="DF92" s="31"/>
      <c r="DG92" s="33">
        <f t="shared" si="35"/>
        <v>0.14663604032276187</v>
      </c>
      <c r="DH92" s="33">
        <f t="shared" si="36"/>
        <v>0.85542577193377467</v>
      </c>
      <c r="DI92" s="3"/>
      <c r="DJ92" s="33">
        <f t="shared" si="37"/>
        <v>0.64278885245047079</v>
      </c>
      <c r="DK92" s="93">
        <f t="shared" si="38"/>
        <v>0.51941806440214455</v>
      </c>
      <c r="DL92" s="3">
        <f t="shared" si="39"/>
        <v>0.51667776854429437</v>
      </c>
      <c r="DM92" s="3"/>
      <c r="DN92" s="90">
        <f t="shared" si="46"/>
        <v>0</v>
      </c>
      <c r="DO92" s="91">
        <f t="shared" si="44"/>
        <v>0</v>
      </c>
      <c r="DP92" s="89">
        <f>SUM(DO$9:DO92)*RLR</f>
        <v>120</v>
      </c>
      <c r="DQ92" s="90">
        <f>DP92-SUM(DS$9:DS92)</f>
        <v>57.998667774684669</v>
      </c>
      <c r="DR92" s="48">
        <f t="shared" si="40"/>
        <v>0.78328981723237601</v>
      </c>
      <c r="DS92" s="31">
        <f t="shared" si="45"/>
        <v>0.45909235705555157</v>
      </c>
      <c r="DT92" s="90">
        <f>SUM(DS$9:DS92)*RRF</f>
        <v>43.400932557720729</v>
      </c>
    </row>
    <row r="93" spans="90:124" x14ac:dyDescent="0.25">
      <c r="CL93" s="14">
        <f t="shared" si="27"/>
        <v>0.84</v>
      </c>
      <c r="CM93" s="59">
        <f>IF('Extended model'!$B$4="AY",0,IFERROR(P*INDEX('UWYr writing pattern'!$C$4:$C$18,MATCH('Extended model'!$CL93,'UWYr writing pattern'!$A$4:$A$18,0)) / 25,CM92))</f>
        <v>0</v>
      </c>
      <c r="CN93" s="36">
        <f t="shared" si="41"/>
        <v>34.83165899755457</v>
      </c>
      <c r="CP93" s="48">
        <f t="shared" si="28"/>
        <v>2.52</v>
      </c>
      <c r="CQ93" s="34">
        <f t="shared" si="42"/>
        <v>0.88945575739832694</v>
      </c>
      <c r="CR93" s="31">
        <f>SUM($CQ$9:CQ93)*RLR</f>
        <v>78.202009202934477</v>
      </c>
      <c r="CS93" s="32"/>
      <c r="CT93" s="36">
        <f>CR93-SUM($CW$9:CW93)</f>
        <v>60.139326629566042</v>
      </c>
      <c r="CV93" s="48">
        <f t="shared" si="29"/>
        <v>0.78125</v>
      </c>
      <c r="CW93" s="31">
        <f t="shared" si="43"/>
        <v>0.46635773463701108</v>
      </c>
      <c r="CX93" s="36">
        <f>SUM($CW$9:CW93)*RRF</f>
        <v>12.643877801357903</v>
      </c>
      <c r="CY93" s="33"/>
      <c r="CZ93" s="36">
        <f t="shared" si="30"/>
        <v>72.783204430923945</v>
      </c>
      <c r="DA93" s="33"/>
      <c r="DB93" s="31">
        <f t="shared" si="31"/>
        <v>29.258593557945833</v>
      </c>
      <c r="DC93" s="31">
        <f t="shared" si="32"/>
        <v>42.097528640696225</v>
      </c>
      <c r="DD93" s="31">
        <f t="shared" si="33"/>
        <v>71.356122198642055</v>
      </c>
      <c r="DE93" s="31">
        <f t="shared" si="34"/>
        <v>11.216795569076055</v>
      </c>
      <c r="DF93" s="31"/>
      <c r="DG93" s="33">
        <f t="shared" si="35"/>
        <v>0.15052235477807027</v>
      </c>
      <c r="DH93" s="33">
        <f t="shared" si="36"/>
        <v>0.86646671941576126</v>
      </c>
      <c r="DI93" s="3"/>
      <c r="DJ93" s="33">
        <f t="shared" si="37"/>
        <v>0.65168341002445396</v>
      </c>
      <c r="DK93" s="93">
        <f t="shared" si="38"/>
        <v>0.52316284179687522</v>
      </c>
      <c r="DL93" s="3">
        <f t="shared" si="39"/>
        <v>0.52046358236770718</v>
      </c>
      <c r="DM93" s="3"/>
      <c r="DN93" s="90">
        <f t="shared" si="46"/>
        <v>0</v>
      </c>
      <c r="DO93" s="91">
        <f t="shared" si="44"/>
        <v>0</v>
      </c>
      <c r="DP93" s="89">
        <f>SUM(DO$9:DO93)*RLR</f>
        <v>120</v>
      </c>
      <c r="DQ93" s="90">
        <f>DP93-SUM(DS$9:DS93)</f>
        <v>57.544370115875132</v>
      </c>
      <c r="DR93" s="48">
        <f t="shared" si="40"/>
        <v>0.78125</v>
      </c>
      <c r="DS93" s="31">
        <f t="shared" si="45"/>
        <v>0.45429765880954054</v>
      </c>
      <c r="DT93" s="90">
        <f>SUM(DS$9:DS93)*RRF</f>
        <v>43.718940918887405</v>
      </c>
    </row>
    <row r="94" spans="90:124" x14ac:dyDescent="0.25">
      <c r="CL94" s="14">
        <f t="shared" si="27"/>
        <v>0.85</v>
      </c>
      <c r="CM94" s="59">
        <f>IF('Extended model'!$B$4="AY",0,IFERROR(P*INDEX('UWYr writing pattern'!$C$4:$C$18,MATCH('Extended model'!$CL94,'UWYr writing pattern'!$A$4:$A$18,0)) / 25,CM93))</f>
        <v>0</v>
      </c>
      <c r="CN94" s="36">
        <f t="shared" si="41"/>
        <v>33.953901190816197</v>
      </c>
      <c r="CP94" s="48">
        <f t="shared" si="28"/>
        <v>2.5499999999999998</v>
      </c>
      <c r="CQ94" s="34">
        <f t="shared" si="42"/>
        <v>0.87775780673837522</v>
      </c>
      <c r="CR94" s="31">
        <f>SUM($CQ$9:CQ94)*RLR</f>
        <v>79.255318571020524</v>
      </c>
      <c r="CS94" s="32"/>
      <c r="CT94" s="36">
        <f>CR94-SUM($CW$9:CW94)</f>
        <v>60.72279750835861</v>
      </c>
      <c r="CV94" s="48">
        <f t="shared" si="29"/>
        <v>0.77922077922077926</v>
      </c>
      <c r="CW94" s="31">
        <f t="shared" si="43"/>
        <v>0.46983848929348471</v>
      </c>
      <c r="CX94" s="36">
        <f>SUM($CW$9:CW94)*RRF</f>
        <v>12.972764743863342</v>
      </c>
      <c r="CY94" s="33"/>
      <c r="CZ94" s="36">
        <f t="shared" si="30"/>
        <v>73.695562252221947</v>
      </c>
      <c r="DA94" s="33"/>
      <c r="DB94" s="31">
        <f t="shared" si="31"/>
        <v>28.5212770002856</v>
      </c>
      <c r="DC94" s="31">
        <f t="shared" si="32"/>
        <v>42.505958255851027</v>
      </c>
      <c r="DD94" s="31">
        <f t="shared" si="33"/>
        <v>71.027235256136635</v>
      </c>
      <c r="DE94" s="31">
        <f t="shared" si="34"/>
        <v>10.304437747778053</v>
      </c>
      <c r="DF94" s="31"/>
      <c r="DG94" s="33">
        <f t="shared" si="35"/>
        <v>0.15443767552218265</v>
      </c>
      <c r="DH94" s="33">
        <f t="shared" si="36"/>
        <v>0.87732812205026123</v>
      </c>
      <c r="DI94" s="3"/>
      <c r="DJ94" s="33">
        <f t="shared" si="37"/>
        <v>0.66046098809183773</v>
      </c>
      <c r="DK94" s="93">
        <f t="shared" si="38"/>
        <v>0.52686881342641168</v>
      </c>
      <c r="DL94" s="3">
        <f t="shared" si="39"/>
        <v>0.52420996063045944</v>
      </c>
      <c r="DM94" s="3"/>
      <c r="DN94" s="90">
        <f t="shared" si="46"/>
        <v>0</v>
      </c>
      <c r="DO94" s="91">
        <f t="shared" si="44"/>
        <v>0</v>
      </c>
      <c r="DP94" s="89">
        <f>SUM(DO$9:DO94)*RLR</f>
        <v>120</v>
      </c>
      <c r="DQ94" s="90">
        <f>DP94-SUM(DS$9:DS94)</f>
        <v>57.094804724344861</v>
      </c>
      <c r="DR94" s="48">
        <f t="shared" si="40"/>
        <v>0.77922077922077926</v>
      </c>
      <c r="DS94" s="31">
        <f t="shared" si="45"/>
        <v>0.44956539153027453</v>
      </c>
      <c r="DT94" s="90">
        <f>SUM(DS$9:DS94)*RRF</f>
        <v>44.033636692958595</v>
      </c>
    </row>
    <row r="95" spans="90:124" x14ac:dyDescent="0.25">
      <c r="CL95" s="14">
        <f t="shared" si="27"/>
        <v>0.86</v>
      </c>
      <c r="CM95" s="59">
        <f>IF('Extended model'!$B$4="AY",0,IFERROR(P*INDEX('UWYr writing pattern'!$C$4:$C$18,MATCH('Extended model'!$CL95,'UWYr writing pattern'!$A$4:$A$18,0)) / 25,CM94))</f>
        <v>0</v>
      </c>
      <c r="CN95" s="36">
        <f t="shared" si="41"/>
        <v>33.08807671045038</v>
      </c>
      <c r="CP95" s="48">
        <f t="shared" si="28"/>
        <v>2.58</v>
      </c>
      <c r="CQ95" s="34">
        <f t="shared" si="42"/>
        <v>0.86582448036581294</v>
      </c>
      <c r="CR95" s="31">
        <f>SUM($CQ$9:CQ95)*RLR</f>
        <v>80.294307947459501</v>
      </c>
      <c r="CS95" s="32"/>
      <c r="CT95" s="36">
        <f>CR95-SUM($CW$9:CW95)</f>
        <v>61.2886222288883</v>
      </c>
      <c r="CV95" s="48">
        <f t="shared" si="29"/>
        <v>0.77720207253886009</v>
      </c>
      <c r="CW95" s="31">
        <f t="shared" si="43"/>
        <v>0.47316465590928791</v>
      </c>
      <c r="CX95" s="36">
        <f>SUM($CW$9:CW95)*RRF</f>
        <v>13.303980002999841</v>
      </c>
      <c r="CY95" s="33"/>
      <c r="CZ95" s="36">
        <f t="shared" si="30"/>
        <v>74.592602231888137</v>
      </c>
      <c r="DA95" s="33"/>
      <c r="DB95" s="31">
        <f t="shared" si="31"/>
        <v>27.793984436778317</v>
      </c>
      <c r="DC95" s="31">
        <f t="shared" si="32"/>
        <v>42.902035560221805</v>
      </c>
      <c r="DD95" s="31">
        <f t="shared" si="33"/>
        <v>70.696019997000121</v>
      </c>
      <c r="DE95" s="31">
        <f t="shared" si="34"/>
        <v>9.4073977681118635</v>
      </c>
      <c r="DF95" s="31"/>
      <c r="DG95" s="33">
        <f t="shared" si="35"/>
        <v>0.1583807143214267</v>
      </c>
      <c r="DH95" s="33">
        <f t="shared" si="36"/>
        <v>0.88800716942723967</v>
      </c>
      <c r="DI95" s="3"/>
      <c r="DJ95" s="33">
        <f t="shared" si="37"/>
        <v>0.6691192328954958</v>
      </c>
      <c r="DK95" s="93">
        <f t="shared" si="38"/>
        <v>0.53053648065386039</v>
      </c>
      <c r="DL95" s="3">
        <f t="shared" si="39"/>
        <v>0.52791741548268967</v>
      </c>
      <c r="DM95" s="3"/>
      <c r="DN95" s="90">
        <f t="shared" si="46"/>
        <v>0</v>
      </c>
      <c r="DO95" s="91">
        <f t="shared" si="44"/>
        <v>0</v>
      </c>
      <c r="DP95" s="89">
        <f>SUM(DO$9:DO95)*RLR</f>
        <v>120</v>
      </c>
      <c r="DQ95" s="90">
        <f>DP95-SUM(DS$9:DS95)</f>
        <v>56.649910142077239</v>
      </c>
      <c r="DR95" s="48">
        <f t="shared" si="40"/>
        <v>0.77720207253886009</v>
      </c>
      <c r="DS95" s="31">
        <f t="shared" si="45"/>
        <v>0.4448945822676223</v>
      </c>
      <c r="DT95" s="90">
        <f>SUM(DS$9:DS95)*RRF</f>
        <v>44.345062900545933</v>
      </c>
    </row>
    <row r="96" spans="90:124" x14ac:dyDescent="0.25">
      <c r="CL96" s="14">
        <f t="shared" si="27"/>
        <v>0.87</v>
      </c>
      <c r="CM96" s="59">
        <f>IF('Extended model'!$B$4="AY",0,IFERROR(P*INDEX('UWYr writing pattern'!$C$4:$C$18,MATCH('Extended model'!$CL96,'UWYr writing pattern'!$A$4:$A$18,0)) / 25,CM95))</f>
        <v>0</v>
      </c>
      <c r="CN96" s="36">
        <f t="shared" si="41"/>
        <v>32.234404331320761</v>
      </c>
      <c r="CP96" s="48">
        <f t="shared" si="28"/>
        <v>2.61</v>
      </c>
      <c r="CQ96" s="34">
        <f t="shared" si="42"/>
        <v>0.8536723791296198</v>
      </c>
      <c r="CR96" s="31">
        <f>SUM($CQ$9:CQ96)*RLR</f>
        <v>81.318714802415045</v>
      </c>
      <c r="CS96" s="32"/>
      <c r="CT96" s="36">
        <f>CR96-SUM($CW$9:CW96)</f>
        <v>61.836692641650409</v>
      </c>
      <c r="CV96" s="48">
        <f t="shared" si="29"/>
        <v>0.77519379844961234</v>
      </c>
      <c r="CW96" s="31">
        <f t="shared" si="43"/>
        <v>0.47633644219343241</v>
      </c>
      <c r="CX96" s="36">
        <f>SUM($CW$9:CW96)*RRF</f>
        <v>13.637415512535245</v>
      </c>
      <c r="CY96" s="33"/>
      <c r="CZ96" s="36">
        <f t="shared" si="30"/>
        <v>75.474108154185657</v>
      </c>
      <c r="DA96" s="33"/>
      <c r="DB96" s="31">
        <f t="shared" si="31"/>
        <v>27.076899638309438</v>
      </c>
      <c r="DC96" s="31">
        <f t="shared" si="32"/>
        <v>43.285684849155281</v>
      </c>
      <c r="DD96" s="31">
        <f t="shared" si="33"/>
        <v>70.362584487464716</v>
      </c>
      <c r="DE96" s="31">
        <f t="shared" si="34"/>
        <v>8.5258918458143427</v>
      </c>
      <c r="DF96" s="31"/>
      <c r="DG96" s="33">
        <f t="shared" si="35"/>
        <v>0.16235018467303863</v>
      </c>
      <c r="DH96" s="33">
        <f t="shared" si="36"/>
        <v>0.89850128754982928</v>
      </c>
      <c r="DI96" s="3"/>
      <c r="DJ96" s="33">
        <f t="shared" si="37"/>
        <v>0.67765595668679202</v>
      </c>
      <c r="DK96" s="93">
        <f t="shared" si="38"/>
        <v>0.53416633708935013</v>
      </c>
      <c r="DL96" s="3">
        <f t="shared" si="39"/>
        <v>0.53158645111365321</v>
      </c>
      <c r="DM96" s="3"/>
      <c r="DN96" s="90">
        <f t="shared" si="46"/>
        <v>0</v>
      </c>
      <c r="DO96" s="91">
        <f t="shared" si="44"/>
        <v>0</v>
      </c>
      <c r="DP96" s="89">
        <f>SUM(DO$9:DO96)*RLR</f>
        <v>120</v>
      </c>
      <c r="DQ96" s="90">
        <f>DP96-SUM(DS$9:DS96)</f>
        <v>56.209625866361613</v>
      </c>
      <c r="DR96" s="48">
        <f t="shared" si="40"/>
        <v>0.77519379844961234</v>
      </c>
      <c r="DS96" s="31">
        <f t="shared" si="45"/>
        <v>0.44028427571562623</v>
      </c>
      <c r="DT96" s="90">
        <f>SUM(DS$9:DS96)*RRF</f>
        <v>44.653261893546869</v>
      </c>
    </row>
    <row r="97" spans="90:124" x14ac:dyDescent="0.25">
      <c r="CL97" s="14">
        <f t="shared" si="27"/>
        <v>0.88</v>
      </c>
      <c r="CM97" s="59">
        <f>IF('Extended model'!$B$4="AY",0,IFERROR(P*INDEX('UWYr writing pattern'!$C$4:$C$18,MATCH('Extended model'!$CL97,'UWYr writing pattern'!$A$4:$A$18,0)) / 25,CM96))</f>
        <v>0</v>
      </c>
      <c r="CN97" s="36">
        <f t="shared" si="41"/>
        <v>31.393086378273289</v>
      </c>
      <c r="CP97" s="48">
        <f t="shared" si="28"/>
        <v>2.64</v>
      </c>
      <c r="CQ97" s="34">
        <f t="shared" si="42"/>
        <v>0.84131795304747192</v>
      </c>
      <c r="CR97" s="31">
        <f>SUM($CQ$9:CQ97)*RLR</f>
        <v>82.328296346072008</v>
      </c>
      <c r="CS97" s="32"/>
      <c r="CT97" s="36">
        <f>CR97-SUM($CW$9:CW97)</f>
        <v>62.366919978782946</v>
      </c>
      <c r="CV97" s="48">
        <f t="shared" si="29"/>
        <v>0.77319587628865982</v>
      </c>
      <c r="CW97" s="31">
        <f t="shared" si="43"/>
        <v>0.47935420652442179</v>
      </c>
      <c r="CX97" s="36">
        <f>SUM($CW$9:CW97)*RRF</f>
        <v>13.97296345710234</v>
      </c>
      <c r="CY97" s="33"/>
      <c r="CZ97" s="36">
        <f t="shared" si="30"/>
        <v>76.339883435885284</v>
      </c>
      <c r="DA97" s="33"/>
      <c r="DB97" s="31">
        <f t="shared" si="31"/>
        <v>26.370192557749558</v>
      </c>
      <c r="DC97" s="31">
        <f t="shared" si="32"/>
        <v>43.656843985148058</v>
      </c>
      <c r="DD97" s="31">
        <f t="shared" si="33"/>
        <v>70.027036542897619</v>
      </c>
      <c r="DE97" s="31">
        <f t="shared" si="34"/>
        <v>7.6601165641147162</v>
      </c>
      <c r="DF97" s="31"/>
      <c r="DG97" s="33">
        <f t="shared" si="35"/>
        <v>0.16634480306074215</v>
      </c>
      <c r="DH97" s="33">
        <f t="shared" si="36"/>
        <v>0.90880813614149147</v>
      </c>
      <c r="DI97" s="3"/>
      <c r="DJ97" s="33">
        <f t="shared" si="37"/>
        <v>0.68606913621726673</v>
      </c>
      <c r="DK97" s="93">
        <f t="shared" si="38"/>
        <v>0.53775886872954493</v>
      </c>
      <c r="DL97" s="3">
        <f t="shared" si="39"/>
        <v>0.53521756389571784</v>
      </c>
      <c r="DM97" s="3"/>
      <c r="DN97" s="90">
        <f t="shared" si="46"/>
        <v>0</v>
      </c>
      <c r="DO97" s="91">
        <f t="shared" si="44"/>
        <v>0</v>
      </c>
      <c r="DP97" s="89">
        <f>SUM(DO$9:DO97)*RLR</f>
        <v>120</v>
      </c>
      <c r="DQ97" s="90">
        <f>DP97-SUM(DS$9:DS97)</f>
        <v>55.773892332513853</v>
      </c>
      <c r="DR97" s="48">
        <f t="shared" si="40"/>
        <v>0.77319587628865982</v>
      </c>
      <c r="DS97" s="31">
        <f t="shared" si="45"/>
        <v>0.43573353384776442</v>
      </c>
      <c r="DT97" s="90">
        <f>SUM(DS$9:DS97)*RRF</f>
        <v>44.958275367240297</v>
      </c>
    </row>
    <row r="98" spans="90:124" x14ac:dyDescent="0.25">
      <c r="CL98" s="14">
        <f t="shared" si="27"/>
        <v>0.89</v>
      </c>
      <c r="CM98" s="59">
        <f>IF('Extended model'!$B$4="AY",0,IFERROR(P*INDEX('UWYr writing pattern'!$C$4:$C$18,MATCH('Extended model'!$CL98,'UWYr writing pattern'!$A$4:$A$18,0)) / 25,CM97))</f>
        <v>0</v>
      </c>
      <c r="CN98" s="36">
        <f t="shared" si="41"/>
        <v>30.564308897886875</v>
      </c>
      <c r="CP98" s="48">
        <f t="shared" si="28"/>
        <v>2.67</v>
      </c>
      <c r="CQ98" s="34">
        <f t="shared" si="42"/>
        <v>0.82877748038641486</v>
      </c>
      <c r="CR98" s="31">
        <f>SUM($CQ$9:CQ98)*RLR</f>
        <v>83.322829322535711</v>
      </c>
      <c r="CS98" s="32"/>
      <c r="CT98" s="36">
        <f>CR98-SUM($CW$9:CW98)</f>
        <v>62.879234501802458</v>
      </c>
      <c r="CV98" s="48">
        <f t="shared" si="29"/>
        <v>0.77120822622107965</v>
      </c>
      <c r="CW98" s="31">
        <f t="shared" si="43"/>
        <v>0.48221845344419806</v>
      </c>
      <c r="CX98" s="36">
        <f>SUM($CW$9:CW98)*RRF</f>
        <v>14.310516374513279</v>
      </c>
      <c r="CY98" s="33"/>
      <c r="CZ98" s="36">
        <f t="shared" si="30"/>
        <v>77.189750876315742</v>
      </c>
      <c r="DA98" s="33"/>
      <c r="DB98" s="31">
        <f t="shared" si="31"/>
        <v>25.67401947422497</v>
      </c>
      <c r="DC98" s="31">
        <f t="shared" si="32"/>
        <v>44.015464151261718</v>
      </c>
      <c r="DD98" s="31">
        <f t="shared" si="33"/>
        <v>69.689483625486687</v>
      </c>
      <c r="DE98" s="31">
        <f t="shared" si="34"/>
        <v>6.8102491236842582</v>
      </c>
      <c r="DF98" s="31"/>
      <c r="DG98" s="33">
        <f t="shared" si="35"/>
        <v>0.17036329017277713</v>
      </c>
      <c r="DH98" s="33">
        <f t="shared" si="36"/>
        <v>0.91892560567042547</v>
      </c>
      <c r="DI98" s="3"/>
      <c r="DJ98" s="33">
        <f t="shared" si="37"/>
        <v>0.69435691102113095</v>
      </c>
      <c r="DK98" s="93">
        <f t="shared" si="38"/>
        <v>0.54131455409429519</v>
      </c>
      <c r="DL98" s="3">
        <f t="shared" si="39"/>
        <v>0.53881124252539025</v>
      </c>
      <c r="DM98" s="3"/>
      <c r="DN98" s="90">
        <f t="shared" si="46"/>
        <v>0</v>
      </c>
      <c r="DO98" s="91">
        <f t="shared" si="44"/>
        <v>0</v>
      </c>
      <c r="DP98" s="89">
        <f>SUM(DO$9:DO98)*RLR</f>
        <v>120</v>
      </c>
      <c r="DQ98" s="90">
        <f>DP98-SUM(DS$9:DS98)</f>
        <v>55.342650896953174</v>
      </c>
      <c r="DR98" s="48">
        <f t="shared" si="40"/>
        <v>0.77120822622107965</v>
      </c>
      <c r="DS98" s="31">
        <f t="shared" si="45"/>
        <v>0.43124143556067418</v>
      </c>
      <c r="DT98" s="90">
        <f>SUM(DS$9:DS98)*RRF</f>
        <v>45.260144372132778</v>
      </c>
    </row>
    <row r="99" spans="90:124" x14ac:dyDescent="0.25">
      <c r="CL99" s="14">
        <f t="shared" si="27"/>
        <v>0.9</v>
      </c>
      <c r="CM99" s="59">
        <f>IF('Extended model'!$B$4="AY",0,IFERROR(P*INDEX('UWYr writing pattern'!$C$4:$C$18,MATCH('Extended model'!$CL99,'UWYr writing pattern'!$A$4:$A$18,0)) / 25,CM98))</f>
        <v>0</v>
      </c>
      <c r="CN99" s="36">
        <f t="shared" si="41"/>
        <v>29.748241850313295</v>
      </c>
      <c r="CP99" s="48">
        <f t="shared" si="28"/>
        <v>2.7</v>
      </c>
      <c r="CQ99" s="34">
        <f t="shared" si="42"/>
        <v>0.81606704757357962</v>
      </c>
      <c r="CR99" s="31">
        <f>SUM($CQ$9:CQ99)*RLR</f>
        <v>84.302109779624018</v>
      </c>
      <c r="CS99" s="32"/>
      <c r="CT99" s="36">
        <f>CR99-SUM($CW$9:CW99)</f>
        <v>63.373585129828015</v>
      </c>
      <c r="CV99" s="48">
        <f t="shared" si="29"/>
        <v>0.76923076923076927</v>
      </c>
      <c r="CW99" s="31">
        <f t="shared" si="43"/>
        <v>0.48492982906274384</v>
      </c>
      <c r="CX99" s="36">
        <f>SUM($CW$9:CW99)*RRF</f>
        <v>14.649967254857199</v>
      </c>
      <c r="CY99" s="33"/>
      <c r="CZ99" s="36">
        <f t="shared" si="30"/>
        <v>78.023552384685217</v>
      </c>
      <c r="DA99" s="33"/>
      <c r="DB99" s="31">
        <f t="shared" si="31"/>
        <v>24.988523154263167</v>
      </c>
      <c r="DC99" s="31">
        <f t="shared" si="32"/>
        <v>44.361509590879606</v>
      </c>
      <c r="DD99" s="31">
        <f t="shared" si="33"/>
        <v>69.350032745142769</v>
      </c>
      <c r="DE99" s="31">
        <f t="shared" si="34"/>
        <v>5.9764476153147825</v>
      </c>
      <c r="DF99" s="31"/>
      <c r="DG99" s="33">
        <f t="shared" si="35"/>
        <v>0.17440437208163331</v>
      </c>
      <c r="DH99" s="33">
        <f t="shared" si="36"/>
        <v>0.92885181410339546</v>
      </c>
      <c r="DI99" s="3"/>
      <c r="DJ99" s="33">
        <f t="shared" si="37"/>
        <v>0.70251758149686683</v>
      </c>
      <c r="DK99" s="93">
        <f t="shared" si="38"/>
        <v>0.54483386436049153</v>
      </c>
      <c r="DL99" s="3">
        <f t="shared" si="39"/>
        <v>0.54236796816144106</v>
      </c>
      <c r="DM99" s="3"/>
      <c r="DN99" s="90">
        <f t="shared" si="46"/>
        <v>0</v>
      </c>
      <c r="DO99" s="91">
        <f t="shared" si="44"/>
        <v>0</v>
      </c>
      <c r="DP99" s="89">
        <f>SUM(DO$9:DO99)*RLR</f>
        <v>120</v>
      </c>
      <c r="DQ99" s="90">
        <f>DP99-SUM(DS$9:DS99)</f>
        <v>54.91584382062706</v>
      </c>
      <c r="DR99" s="48">
        <f t="shared" si="40"/>
        <v>0.76923076923076927</v>
      </c>
      <c r="DS99" s="31">
        <f t="shared" si="45"/>
        <v>0.42680707632611703</v>
      </c>
      <c r="DT99" s="90">
        <f>SUM(DS$9:DS99)*RRF</f>
        <v>45.558909325561054</v>
      </c>
    </row>
    <row r="100" spans="90:124" x14ac:dyDescent="0.25">
      <c r="CL100" s="14">
        <f t="shared" si="27"/>
        <v>0.91</v>
      </c>
      <c r="CM100" s="59">
        <f>IF('Extended model'!$B$4="AY",0,IFERROR(P*INDEX('UWYr writing pattern'!$C$4:$C$18,MATCH('Extended model'!$CL100,'UWYr writing pattern'!$A$4:$A$18,0)) / 25,CM99))</f>
        <v>0</v>
      </c>
      <c r="CN100" s="36">
        <f t="shared" si="41"/>
        <v>28.945039320354837</v>
      </c>
      <c r="CP100" s="48">
        <f t="shared" si="28"/>
        <v>2.73</v>
      </c>
      <c r="CQ100" s="34">
        <f t="shared" si="42"/>
        <v>0.80320252995845909</v>
      </c>
      <c r="CR100" s="31">
        <f>SUM($CQ$9:CQ100)*RLR</f>
        <v>85.265952815574153</v>
      </c>
      <c r="CS100" s="32"/>
      <c r="CT100" s="36">
        <f>CR100-SUM($CW$9:CW100)</f>
        <v>63.849939049394862</v>
      </c>
      <c r="CV100" s="48">
        <f t="shared" si="29"/>
        <v>0.76726342710997442</v>
      </c>
      <c r="CW100" s="31">
        <f t="shared" si="43"/>
        <v>0.48748911638329245</v>
      </c>
      <c r="CX100" s="36">
        <f>SUM($CW$9:CW100)*RRF</f>
        <v>14.991209636325504</v>
      </c>
      <c r="CY100" s="33"/>
      <c r="CZ100" s="36">
        <f t="shared" si="30"/>
        <v>78.84114868572037</v>
      </c>
      <c r="DA100" s="33"/>
      <c r="DB100" s="31">
        <f t="shared" si="31"/>
        <v>24.313833029098063</v>
      </c>
      <c r="DC100" s="31">
        <f t="shared" si="32"/>
        <v>44.694957334576401</v>
      </c>
      <c r="DD100" s="31">
        <f t="shared" si="33"/>
        <v>69.008790363674464</v>
      </c>
      <c r="DE100" s="31">
        <f t="shared" si="34"/>
        <v>5.1588513142796302</v>
      </c>
      <c r="DF100" s="31"/>
      <c r="DG100" s="33">
        <f t="shared" si="35"/>
        <v>0.17846678138482744</v>
      </c>
      <c r="DH100" s="33">
        <f t="shared" si="36"/>
        <v>0.93858510340143297</v>
      </c>
      <c r="DI100" s="3"/>
      <c r="DJ100" s="33">
        <f t="shared" si="37"/>
        <v>0.71054960679645129</v>
      </c>
      <c r="DK100" s="93">
        <f t="shared" si="38"/>
        <v>0.54831726349318943</v>
      </c>
      <c r="DL100" s="3">
        <f t="shared" si="39"/>
        <v>0.54588821456019931</v>
      </c>
      <c r="DM100" s="3"/>
      <c r="DN100" s="90">
        <f t="shared" si="46"/>
        <v>0</v>
      </c>
      <c r="DO100" s="91">
        <f t="shared" si="44"/>
        <v>0</v>
      </c>
      <c r="DP100" s="89">
        <f>SUM(DO$9:DO100)*RLR</f>
        <v>120</v>
      </c>
      <c r="DQ100" s="90">
        <f>DP100-SUM(DS$9:DS100)</f>
        <v>54.493414252776077</v>
      </c>
      <c r="DR100" s="48">
        <f t="shared" si="40"/>
        <v>0.76726342710997442</v>
      </c>
      <c r="DS100" s="31">
        <f t="shared" si="45"/>
        <v>0.42242956785097741</v>
      </c>
      <c r="DT100" s="90">
        <f>SUM(DS$9:DS100)*RRF</f>
        <v>45.854610023056743</v>
      </c>
    </row>
    <row r="101" spans="90:124" x14ac:dyDescent="0.25">
      <c r="CL101" s="14">
        <f t="shared" si="27"/>
        <v>0.92</v>
      </c>
      <c r="CM101" s="59">
        <f>IF('Extended model'!$B$4="AY",0,IFERROR(P*INDEX('UWYr writing pattern'!$C$4:$C$18,MATCH('Extended model'!$CL101,'UWYr writing pattern'!$A$4:$A$18,0)) / 25,CM100))</f>
        <v>0</v>
      </c>
      <c r="CN101" s="36">
        <f t="shared" si="41"/>
        <v>28.15483974690915</v>
      </c>
      <c r="CP101" s="48">
        <f t="shared" si="28"/>
        <v>2.7600000000000002</v>
      </c>
      <c r="CQ101" s="34">
        <f t="shared" si="42"/>
        <v>0.79019957344568714</v>
      </c>
      <c r="CR101" s="31">
        <f>SUM($CQ$9:CQ101)*RLR</f>
        <v>86.214192303708984</v>
      </c>
      <c r="CS101" s="32"/>
      <c r="CT101" s="36">
        <f>CR101-SUM($CW$9:CW101)</f>
        <v>64.308281306971679</v>
      </c>
      <c r="CV101" s="48">
        <f t="shared" si="29"/>
        <v>0.76530612244897955</v>
      </c>
      <c r="CW101" s="31">
        <f t="shared" si="43"/>
        <v>0.48989723055801682</v>
      </c>
      <c r="CX101" s="36">
        <f>SUM($CW$9:CW101)*RRF</f>
        <v>15.334137697716118</v>
      </c>
      <c r="CY101" s="33"/>
      <c r="CZ101" s="36">
        <f t="shared" si="30"/>
        <v>79.642419004687795</v>
      </c>
      <c r="DA101" s="33"/>
      <c r="DB101" s="31">
        <f t="shared" si="31"/>
        <v>23.650065387403686</v>
      </c>
      <c r="DC101" s="31">
        <f t="shared" si="32"/>
        <v>45.01579691488017</v>
      </c>
      <c r="DD101" s="31">
        <f t="shared" si="33"/>
        <v>68.665862302283855</v>
      </c>
      <c r="DE101" s="31">
        <f t="shared" si="34"/>
        <v>4.3575809953122047</v>
      </c>
      <c r="DF101" s="31"/>
      <c r="DG101" s="33">
        <f t="shared" si="35"/>
        <v>0.18254925830614427</v>
      </c>
      <c r="DH101" s="33">
        <f t="shared" si="36"/>
        <v>0.94812403577009285</v>
      </c>
      <c r="DI101" s="3"/>
      <c r="DJ101" s="33">
        <f t="shared" si="37"/>
        <v>0.71845160253090823</v>
      </c>
      <c r="DK101" s="93">
        <f t="shared" si="38"/>
        <v>0.55176520837406162</v>
      </c>
      <c r="DL101" s="3">
        <f t="shared" si="39"/>
        <v>0.54937244820807507</v>
      </c>
      <c r="DM101" s="3"/>
      <c r="DN101" s="90">
        <f t="shared" si="46"/>
        <v>0</v>
      </c>
      <c r="DO101" s="91">
        <f t="shared" si="44"/>
        <v>0</v>
      </c>
      <c r="DP101" s="89">
        <f>SUM(DO$9:DO101)*RLR</f>
        <v>120</v>
      </c>
      <c r="DQ101" s="90">
        <f>DP101-SUM(DS$9:DS101)</f>
        <v>54.075306215030992</v>
      </c>
      <c r="DR101" s="48">
        <f t="shared" si="40"/>
        <v>0.76530612244897955</v>
      </c>
      <c r="DS101" s="31">
        <f t="shared" si="45"/>
        <v>0.41810803774508498</v>
      </c>
      <c r="DT101" s="90">
        <f>SUM(DS$9:DS101)*RRF</f>
        <v>46.147285649478306</v>
      </c>
    </row>
    <row r="102" spans="90:124" x14ac:dyDescent="0.25">
      <c r="CL102" s="14">
        <f t="shared" si="27"/>
        <v>0.93</v>
      </c>
      <c r="CM102" s="59">
        <f>IF('Extended model'!$B$4="AY",0,IFERROR(P*INDEX('UWYr writing pattern'!$C$4:$C$18,MATCH('Extended model'!$CL102,'UWYr writing pattern'!$A$4:$A$18,0)) / 25,CM101))</f>
        <v>0</v>
      </c>
      <c r="CN102" s="36">
        <f t="shared" si="41"/>
        <v>27.377766169894457</v>
      </c>
      <c r="CP102" s="48">
        <f t="shared" si="28"/>
        <v>2.79</v>
      </c>
      <c r="CQ102" s="34">
        <f t="shared" si="42"/>
        <v>0.7770735770146926</v>
      </c>
      <c r="CR102" s="31">
        <f>SUM($CQ$9:CQ102)*RLR</f>
        <v>87.146680596126615</v>
      </c>
      <c r="CS102" s="32"/>
      <c r="CT102" s="36">
        <f>CR102-SUM($CW$9:CW102)</f>
        <v>64.748614385305331</v>
      </c>
      <c r="CV102" s="48">
        <f t="shared" si="29"/>
        <v>0.76335877862595414</v>
      </c>
      <c r="CW102" s="31">
        <f t="shared" si="43"/>
        <v>0.4921552140839669</v>
      </c>
      <c r="CX102" s="36">
        <f>SUM($CW$9:CW102)*RRF</f>
        <v>15.678646347574892</v>
      </c>
      <c r="CY102" s="33"/>
      <c r="CZ102" s="36">
        <f t="shared" si="30"/>
        <v>80.427260732880228</v>
      </c>
      <c r="DA102" s="33"/>
      <c r="DB102" s="31">
        <f t="shared" si="31"/>
        <v>22.997323582711342</v>
      </c>
      <c r="DC102" s="31">
        <f t="shared" si="32"/>
        <v>45.324030069713729</v>
      </c>
      <c r="DD102" s="31">
        <f t="shared" si="33"/>
        <v>68.321353652425074</v>
      </c>
      <c r="DE102" s="31">
        <f t="shared" si="34"/>
        <v>3.572739267119772</v>
      </c>
      <c r="DF102" s="31"/>
      <c r="DG102" s="33">
        <f t="shared" si="35"/>
        <v>0.18665055175684395</v>
      </c>
      <c r="DH102" s="33">
        <f t="shared" si="36"/>
        <v>0.95746738967714562</v>
      </c>
      <c r="DI102" s="3"/>
      <c r="DJ102" s="33">
        <f t="shared" si="37"/>
        <v>0.72622233830105509</v>
      </c>
      <c r="DK102" s="93">
        <f t="shared" si="38"/>
        <v>0.55517814892724515</v>
      </c>
      <c r="DL102" s="3">
        <f t="shared" si="39"/>
        <v>0.55282112845138065</v>
      </c>
      <c r="DM102" s="3"/>
      <c r="DN102" s="90">
        <f t="shared" si="46"/>
        <v>0</v>
      </c>
      <c r="DO102" s="91">
        <f t="shared" si="44"/>
        <v>0</v>
      </c>
      <c r="DP102" s="89">
        <f>SUM(DO$9:DO102)*RLR</f>
        <v>120</v>
      </c>
      <c r="DQ102" s="90">
        <f>DP102-SUM(DS$9:DS102)</f>
        <v>53.661464585834324</v>
      </c>
      <c r="DR102" s="48">
        <f t="shared" si="40"/>
        <v>0.76335877862595414</v>
      </c>
      <c r="DS102" s="31">
        <f t="shared" si="45"/>
        <v>0.41384162919666573</v>
      </c>
      <c r="DT102" s="90">
        <f>SUM(DS$9:DS102)*RRF</f>
        <v>46.436974789915972</v>
      </c>
    </row>
    <row r="103" spans="90:124" x14ac:dyDescent="0.25">
      <c r="CL103" s="14">
        <f t="shared" si="27"/>
        <v>0.94</v>
      </c>
      <c r="CM103" s="59">
        <f>IF('Extended model'!$B$4="AY",0,IFERROR(P*INDEX('UWYr writing pattern'!$C$4:$C$18,MATCH('Extended model'!$CL103,'UWYr writing pattern'!$A$4:$A$18,0)) / 25,CM102))</f>
        <v>0</v>
      </c>
      <c r="CN103" s="36">
        <f t="shared" si="41"/>
        <v>26.613926493754402</v>
      </c>
      <c r="CP103" s="48">
        <f t="shared" si="28"/>
        <v>2.82</v>
      </c>
      <c r="CQ103" s="34">
        <f t="shared" si="42"/>
        <v>0.76383967614005543</v>
      </c>
      <c r="CR103" s="31">
        <f>SUM($CQ$9:CQ103)*RLR</f>
        <v>88.063288207494679</v>
      </c>
      <c r="CS103" s="32"/>
      <c r="CT103" s="36">
        <f>CR103-SUM($CW$9:CW103)</f>
        <v>65.170957764724506</v>
      </c>
      <c r="CV103" s="48">
        <f t="shared" si="29"/>
        <v>0.76142131979695438</v>
      </c>
      <c r="CW103" s="31">
        <f t="shared" si="43"/>
        <v>0.49426423194889557</v>
      </c>
      <c r="CX103" s="36">
        <f>SUM($CW$9:CW103)*RRF</f>
        <v>16.024631309939121</v>
      </c>
      <c r="CY103" s="33"/>
      <c r="CZ103" s="36">
        <f t="shared" si="30"/>
        <v>81.19558907466363</v>
      </c>
      <c r="DA103" s="33"/>
      <c r="DB103" s="31">
        <f t="shared" si="31"/>
        <v>22.355698254753698</v>
      </c>
      <c r="DC103" s="31">
        <f t="shared" si="32"/>
        <v>45.61967043530715</v>
      </c>
      <c r="DD103" s="31">
        <f t="shared" si="33"/>
        <v>67.975368690060847</v>
      </c>
      <c r="DE103" s="31">
        <f t="shared" si="34"/>
        <v>2.80441092533637</v>
      </c>
      <c r="DF103" s="31"/>
      <c r="DG103" s="33">
        <f t="shared" si="35"/>
        <v>0.19076942035641811</v>
      </c>
      <c r="DH103" s="33">
        <f t="shared" si="36"/>
        <v>0.96661415565075748</v>
      </c>
      <c r="DI103" s="3"/>
      <c r="DJ103" s="33">
        <f t="shared" si="37"/>
        <v>0.73386073506245564</v>
      </c>
      <c r="DK103" s="93">
        <f t="shared" si="38"/>
        <v>0.55855652824263768</v>
      </c>
      <c r="DL103" s="3">
        <f t="shared" si="39"/>
        <v>0.55623470762350757</v>
      </c>
      <c r="DM103" s="3"/>
      <c r="DN103" s="90">
        <f t="shared" si="46"/>
        <v>0</v>
      </c>
      <c r="DO103" s="91">
        <f t="shared" si="44"/>
        <v>0</v>
      </c>
      <c r="DP103" s="89">
        <f>SUM(DO$9:DO103)*RLR</f>
        <v>120</v>
      </c>
      <c r="DQ103" s="90">
        <f>DP103-SUM(DS$9:DS103)</f>
        <v>53.251835085179096</v>
      </c>
      <c r="DR103" s="48">
        <f t="shared" si="40"/>
        <v>0.76142131979695438</v>
      </c>
      <c r="DS103" s="31">
        <f t="shared" si="45"/>
        <v>0.4096295006552238</v>
      </c>
      <c r="DT103" s="90">
        <f>SUM(DS$9:DS103)*RRF</f>
        <v>46.723715440374633</v>
      </c>
    </row>
    <row r="104" spans="90:124" x14ac:dyDescent="0.25">
      <c r="CL104" s="14">
        <f t="shared" si="27"/>
        <v>0.95</v>
      </c>
      <c r="CM104" s="59">
        <f>IF('Extended model'!$B$4="AY",0,IFERROR(P*INDEX('UWYr writing pattern'!$C$4:$C$18,MATCH('Extended model'!$CL104,'UWYr writing pattern'!$A$4:$A$18,0)) / 25,CM103))</f>
        <v>0</v>
      </c>
      <c r="CN104" s="36">
        <f t="shared" si="41"/>
        <v>25.863413766630529</v>
      </c>
      <c r="CP104" s="48">
        <f t="shared" si="28"/>
        <v>2.8499999999999996</v>
      </c>
      <c r="CQ104" s="34">
        <f t="shared" si="42"/>
        <v>0.75051272712387418</v>
      </c>
      <c r="CR104" s="31">
        <f>SUM($CQ$9:CQ104)*RLR</f>
        <v>88.963903480043328</v>
      </c>
      <c r="CS104" s="32"/>
      <c r="CT104" s="36">
        <f>CR104-SUM($CW$9:CW104)</f>
        <v>65.57534747053667</v>
      </c>
      <c r="CV104" s="48">
        <f t="shared" si="29"/>
        <v>0.75949367088607589</v>
      </c>
      <c r="CW104" s="31">
        <f t="shared" si="43"/>
        <v>0.49622556673648105</v>
      </c>
      <c r="CX104" s="36">
        <f>SUM($CW$9:CW104)*RRF</f>
        <v>16.371989206654657</v>
      </c>
      <c r="CY104" s="33"/>
      <c r="CZ104" s="36">
        <f t="shared" si="30"/>
        <v>81.947336677191331</v>
      </c>
      <c r="DA104" s="33"/>
      <c r="DB104" s="31">
        <f t="shared" si="31"/>
        <v>21.725267563969641</v>
      </c>
      <c r="DC104" s="31">
        <f t="shared" si="32"/>
        <v>45.902743229375666</v>
      </c>
      <c r="DD104" s="31">
        <f t="shared" si="33"/>
        <v>67.628010793345311</v>
      </c>
      <c r="DE104" s="31">
        <f t="shared" si="34"/>
        <v>2.0526633228086695</v>
      </c>
      <c r="DF104" s="31"/>
      <c r="DG104" s="33">
        <f t="shared" si="35"/>
        <v>0.19490463341255543</v>
      </c>
      <c r="DH104" s="33">
        <f t="shared" si="36"/>
        <v>0.97556353187132538</v>
      </c>
      <c r="DI104" s="3"/>
      <c r="DJ104" s="33">
        <f t="shared" si="37"/>
        <v>0.74136586233369439</v>
      </c>
      <c r="DK104" s="93">
        <f t="shared" si="38"/>
        <v>0.56190078269670385</v>
      </c>
      <c r="DL104" s="3">
        <f t="shared" si="39"/>
        <v>0.55961363116952145</v>
      </c>
      <c r="DM104" s="3"/>
      <c r="DN104" s="90">
        <f t="shared" si="46"/>
        <v>0</v>
      </c>
      <c r="DO104" s="91">
        <f t="shared" si="44"/>
        <v>0</v>
      </c>
      <c r="DP104" s="89">
        <f>SUM(DO$9:DO104)*RLR</f>
        <v>120</v>
      </c>
      <c r="DQ104" s="90">
        <f>DP104-SUM(DS$9:DS104)</f>
        <v>52.84636425965742</v>
      </c>
      <c r="DR104" s="48">
        <f t="shared" si="40"/>
        <v>0.75949367088607589</v>
      </c>
      <c r="DS104" s="31">
        <f t="shared" si="45"/>
        <v>0.4054708255216683</v>
      </c>
      <c r="DT104" s="90">
        <f>SUM(DS$9:DS104)*RRF</f>
        <v>47.007545018239803</v>
      </c>
    </row>
    <row r="105" spans="90:124" x14ac:dyDescent="0.25">
      <c r="CL105" s="14">
        <f t="shared" si="27"/>
        <v>0.96</v>
      </c>
      <c r="CM105" s="59">
        <f>IF('Extended model'!$B$4="AY",0,IFERROR(P*INDEX('UWYr writing pattern'!$C$4:$C$18,MATCH('Extended model'!$CL105,'UWYr writing pattern'!$A$4:$A$18,0)) / 25,CM104))</f>
        <v>0</v>
      </c>
      <c r="CN105" s="36">
        <f t="shared" si="41"/>
        <v>25.126306474281559</v>
      </c>
      <c r="CP105" s="48">
        <f t="shared" si="28"/>
        <v>2.88</v>
      </c>
      <c r="CQ105" s="34">
        <f t="shared" si="42"/>
        <v>0.73710729234896999</v>
      </c>
      <c r="CR105" s="31">
        <f>SUM($CQ$9:CQ105)*RLR</f>
        <v>89.848432230862088</v>
      </c>
      <c r="CS105" s="32"/>
      <c r="CT105" s="36">
        <f>CR105-SUM($CW$9:CW105)</f>
        <v>65.961835607655161</v>
      </c>
      <c r="CV105" s="48">
        <f t="shared" si="29"/>
        <v>0.75757575757575757</v>
      </c>
      <c r="CW105" s="31">
        <f t="shared" si="43"/>
        <v>0.49804061370027847</v>
      </c>
      <c r="CX105" s="36">
        <f>SUM($CW$9:CW105)*RRF</f>
        <v>16.720617636244853</v>
      </c>
      <c r="CY105" s="33"/>
      <c r="CZ105" s="36">
        <f t="shared" si="30"/>
        <v>82.682453243900014</v>
      </c>
      <c r="DA105" s="33"/>
      <c r="DB105" s="31">
        <f t="shared" si="31"/>
        <v>21.106097438396507</v>
      </c>
      <c r="DC105" s="31">
        <f t="shared" si="32"/>
        <v>46.173284925358608</v>
      </c>
      <c r="DD105" s="31">
        <f t="shared" si="33"/>
        <v>67.279382363755118</v>
      </c>
      <c r="DE105" s="31">
        <f t="shared" si="34"/>
        <v>1.3175467560999863</v>
      </c>
      <c r="DF105" s="31"/>
      <c r="DG105" s="33">
        <f t="shared" si="35"/>
        <v>0.19905497186005777</v>
      </c>
      <c r="DH105" s="33">
        <f t="shared" si="36"/>
        <v>0.98431491957023831</v>
      </c>
      <c r="DI105" s="3"/>
      <c r="DJ105" s="33">
        <f t="shared" si="37"/>
        <v>0.7487369352571841</v>
      </c>
      <c r="DK105" s="93">
        <f t="shared" si="38"/>
        <v>0.565211342070846</v>
      </c>
      <c r="DL105" s="3">
        <f t="shared" si="39"/>
        <v>0.5629583377682339</v>
      </c>
      <c r="DM105" s="3"/>
      <c r="DN105" s="90">
        <f t="shared" si="46"/>
        <v>0</v>
      </c>
      <c r="DO105" s="91">
        <f t="shared" si="44"/>
        <v>0</v>
      </c>
      <c r="DP105" s="89">
        <f>SUM(DO$9:DO105)*RLR</f>
        <v>120</v>
      </c>
      <c r="DQ105" s="90">
        <f>DP105-SUM(DS$9:DS105)</f>
        <v>52.444999467811925</v>
      </c>
      <c r="DR105" s="48">
        <f t="shared" si="40"/>
        <v>0.75757575757575757</v>
      </c>
      <c r="DS105" s="31">
        <f t="shared" si="45"/>
        <v>0.40136479184549934</v>
      </c>
      <c r="DT105" s="90">
        <f>SUM(DS$9:DS105)*RRF</f>
        <v>47.288500372531651</v>
      </c>
    </row>
    <row r="106" spans="90:124" x14ac:dyDescent="0.25">
      <c r="CL106" s="14">
        <f t="shared" si="27"/>
        <v>0.97</v>
      </c>
      <c r="CM106" s="59">
        <f>IF('Extended model'!$B$4="AY",0,IFERROR(P*INDEX('UWYr writing pattern'!$C$4:$C$18,MATCH('Extended model'!$CL106,'UWYr writing pattern'!$A$4:$A$18,0)) / 25,CM105))</f>
        <v>0</v>
      </c>
      <c r="CN106" s="36">
        <f t="shared" si="41"/>
        <v>24.402668847822252</v>
      </c>
      <c r="CP106" s="48">
        <f t="shared" si="28"/>
        <v>2.91</v>
      </c>
      <c r="CQ106" s="34">
        <f t="shared" si="42"/>
        <v>0.72363762645930896</v>
      </c>
      <c r="CR106" s="31">
        <f>SUM($CQ$9:CQ106)*RLR</f>
        <v>90.716797382613251</v>
      </c>
      <c r="CS106" s="32"/>
      <c r="CT106" s="36">
        <f>CR106-SUM($CW$9:CW106)</f>
        <v>66.330489883590744</v>
      </c>
      <c r="CV106" s="48">
        <f t="shared" si="29"/>
        <v>0.75566750629722923</v>
      </c>
      <c r="CW106" s="31">
        <f t="shared" si="43"/>
        <v>0.49971087581556939</v>
      </c>
      <c r="CX106" s="36">
        <f>SUM($CW$9:CW106)*RRF</f>
        <v>17.070415249315751</v>
      </c>
      <c r="CY106" s="33"/>
      <c r="CZ106" s="36">
        <f t="shared" si="30"/>
        <v>83.400905132906502</v>
      </c>
      <c r="DA106" s="33"/>
      <c r="DB106" s="31">
        <f t="shared" si="31"/>
        <v>20.498241832170688</v>
      </c>
      <c r="DC106" s="31">
        <f t="shared" si="32"/>
        <v>46.431342918513515</v>
      </c>
      <c r="DD106" s="31">
        <f t="shared" si="33"/>
        <v>66.929584750684199</v>
      </c>
      <c r="DE106" s="31">
        <f t="shared" si="34"/>
        <v>0.59909486709349835</v>
      </c>
      <c r="DF106" s="31"/>
      <c r="DG106" s="33">
        <f t="shared" si="35"/>
        <v>0.20321922915852084</v>
      </c>
      <c r="DH106" s="33">
        <f t="shared" si="36"/>
        <v>0.99286791824888687</v>
      </c>
      <c r="DI106" s="3"/>
      <c r="DJ106" s="33">
        <f t="shared" si="37"/>
        <v>0.75597331152177705</v>
      </c>
      <c r="DK106" s="93">
        <f t="shared" si="38"/>
        <v>0.56848862966740066</v>
      </c>
      <c r="DL106" s="3">
        <f t="shared" si="39"/>
        <v>0.56626925945180795</v>
      </c>
      <c r="DM106" s="3"/>
      <c r="DN106" s="90">
        <f t="shared" si="46"/>
        <v>0</v>
      </c>
      <c r="DO106" s="91">
        <f t="shared" si="44"/>
        <v>0</v>
      </c>
      <c r="DP106" s="89">
        <f>SUM(DO$9:DO106)*RLR</f>
        <v>120</v>
      </c>
      <c r="DQ106" s="90">
        <f>DP106-SUM(DS$9:DS106)</f>
        <v>52.047688865783044</v>
      </c>
      <c r="DR106" s="48">
        <f t="shared" si="40"/>
        <v>0.75566750629722923</v>
      </c>
      <c r="DS106" s="31">
        <f t="shared" si="45"/>
        <v>0.39731060202887825</v>
      </c>
      <c r="DT106" s="90">
        <f>SUM(DS$9:DS106)*RRF</f>
        <v>47.566617793951863</v>
      </c>
    </row>
    <row r="107" spans="90:124" x14ac:dyDescent="0.25">
      <c r="CL107" s="14">
        <f t="shared" si="27"/>
        <v>0.98</v>
      </c>
      <c r="CM107" s="59">
        <f>IF('Extended model'!$B$4="AY",0,IFERROR(P*INDEX('UWYr writing pattern'!$C$4:$C$18,MATCH('Extended model'!$CL107,'UWYr writing pattern'!$A$4:$A$18,0)) / 25,CM106))</f>
        <v>0</v>
      </c>
      <c r="CN107" s="36">
        <f t="shared" si="41"/>
        <v>23.692551184350624</v>
      </c>
      <c r="CP107" s="48">
        <f t="shared" si="28"/>
        <v>2.94</v>
      </c>
      <c r="CQ107" s="34">
        <f t="shared" si="42"/>
        <v>0.71011766347162764</v>
      </c>
      <c r="CR107" s="31">
        <f>SUM($CQ$9:CQ107)*RLR</f>
        <v>91.568938578779196</v>
      </c>
      <c r="CS107" s="32"/>
      <c r="CT107" s="36">
        <f>CR107-SUM($CW$9:CW107)</f>
        <v>66.681393120938623</v>
      </c>
      <c r="CV107" s="48">
        <f t="shared" si="29"/>
        <v>0.75376884422110557</v>
      </c>
      <c r="CW107" s="31">
        <f t="shared" si="43"/>
        <v>0.5012379588180661</v>
      </c>
      <c r="CX107" s="36">
        <f>SUM($CW$9:CW107)*RRF</f>
        <v>17.421281820488399</v>
      </c>
      <c r="CY107" s="33"/>
      <c r="CZ107" s="36">
        <f t="shared" si="30"/>
        <v>84.102674941427026</v>
      </c>
      <c r="DA107" s="33"/>
      <c r="DB107" s="31">
        <f t="shared" si="31"/>
        <v>19.901742994854523</v>
      </c>
      <c r="DC107" s="31">
        <f t="shared" si="32"/>
        <v>46.676975184657032</v>
      </c>
      <c r="DD107" s="31">
        <f t="shared" si="33"/>
        <v>66.578718179511554</v>
      </c>
      <c r="DE107" s="31">
        <f t="shared" si="34"/>
        <v>-0.1026749414270256</v>
      </c>
      <c r="DF107" s="31"/>
      <c r="DG107" s="33">
        <f t="shared" si="35"/>
        <v>0.20739621214867143</v>
      </c>
      <c r="DH107" s="33">
        <f t="shared" si="36"/>
        <v>1.001222320731274</v>
      </c>
      <c r="DI107" s="3"/>
      <c r="DJ107" s="33">
        <f t="shared" si="37"/>
        <v>0.76307448815649326</v>
      </c>
      <c r="DK107" s="93">
        <f t="shared" si="38"/>
        <v>0.57173306242330069</v>
      </c>
      <c r="DL107" s="3">
        <f t="shared" si="39"/>
        <v>0.56954682172295301</v>
      </c>
      <c r="DM107" s="3"/>
      <c r="DN107" s="90">
        <f t="shared" si="46"/>
        <v>0</v>
      </c>
      <c r="DO107" s="91">
        <f t="shared" si="44"/>
        <v>0</v>
      </c>
      <c r="DP107" s="89">
        <f>SUM(DO$9:DO107)*RLR</f>
        <v>120</v>
      </c>
      <c r="DQ107" s="90">
        <f>DP107-SUM(DS$9:DS107)</f>
        <v>51.654381393245643</v>
      </c>
      <c r="DR107" s="48">
        <f t="shared" si="40"/>
        <v>0.75376884422110557</v>
      </c>
      <c r="DS107" s="31">
        <f t="shared" si="45"/>
        <v>0.39330747253740334</v>
      </c>
      <c r="DT107" s="90">
        <f>SUM(DS$9:DS107)*RRF</f>
        <v>47.84193302472805</v>
      </c>
    </row>
    <row r="108" spans="90:124" x14ac:dyDescent="0.25">
      <c r="CL108" s="14">
        <f t="shared" si="27"/>
        <v>0.99</v>
      </c>
      <c r="CM108" s="59">
        <f>IF('Extended model'!$B$4="AY",0,IFERROR(P*INDEX('UWYr writing pattern'!$C$4:$C$18,MATCH('Extended model'!$CL108,'UWYr writing pattern'!$A$4:$A$18,0)) / 25,CM107))</f>
        <v>0</v>
      </c>
      <c r="CN108" s="36">
        <f t="shared" si="41"/>
        <v>22.995990179530715</v>
      </c>
      <c r="CP108" s="48">
        <f t="shared" si="28"/>
        <v>2.9699999999999998</v>
      </c>
      <c r="CQ108" s="34">
        <f t="shared" si="42"/>
        <v>0.69656100481990835</v>
      </c>
      <c r="CR108" s="31">
        <f>SUM($CQ$9:CQ108)*RLR</f>
        <v>92.404811784563094</v>
      </c>
      <c r="CS108" s="32"/>
      <c r="CT108" s="36">
        <f>CR108-SUM($CW$9:CW108)</f>
        <v>67.014642760484293</v>
      </c>
      <c r="CV108" s="48">
        <f t="shared" si="29"/>
        <v>0.75187969924812026</v>
      </c>
      <c r="CW108" s="31">
        <f t="shared" si="43"/>
        <v>0.5026235662382309</v>
      </c>
      <c r="CX108" s="36">
        <f>SUM($CW$9:CW108)*RRF</f>
        <v>17.773118316855161</v>
      </c>
      <c r="CY108" s="33"/>
      <c r="CZ108" s="36">
        <f t="shared" si="30"/>
        <v>84.787761077339454</v>
      </c>
      <c r="DA108" s="33"/>
      <c r="DB108" s="31">
        <f t="shared" si="31"/>
        <v>19.316631750805797</v>
      </c>
      <c r="DC108" s="31">
        <f t="shared" si="32"/>
        <v>46.910249932338999</v>
      </c>
      <c r="DD108" s="31">
        <f t="shared" si="33"/>
        <v>66.226881683144796</v>
      </c>
      <c r="DE108" s="31">
        <f t="shared" si="34"/>
        <v>-0.78776107733945366</v>
      </c>
      <c r="DF108" s="31"/>
      <c r="DG108" s="33">
        <f t="shared" si="35"/>
        <v>0.21158474186732334</v>
      </c>
      <c r="DH108" s="33">
        <f t="shared" si="36"/>
        <v>1.0093781080635649</v>
      </c>
      <c r="DI108" s="3"/>
      <c r="DJ108" s="33">
        <f t="shared" si="37"/>
        <v>0.77004009820469244</v>
      </c>
      <c r="DK108" s="93">
        <f t="shared" si="38"/>
        <v>0.57494505102147087</v>
      </c>
      <c r="DL108" s="3">
        <f t="shared" si="39"/>
        <v>0.57279144366976487</v>
      </c>
      <c r="DM108" s="3"/>
      <c r="DN108" s="90">
        <f t="shared" si="46"/>
        <v>0</v>
      </c>
      <c r="DO108" s="91">
        <f t="shared" si="44"/>
        <v>0</v>
      </c>
      <c r="DP108" s="89">
        <f>SUM(DO$9:DO108)*RLR</f>
        <v>120</v>
      </c>
      <c r="DQ108" s="90">
        <f>DP108-SUM(DS$9:DS108)</f>
        <v>51.265026759628213</v>
      </c>
      <c r="DR108" s="48">
        <f t="shared" si="40"/>
        <v>0.75187969924812026</v>
      </c>
      <c r="DS108" s="31">
        <f t="shared" si="45"/>
        <v>0.3893546336174295</v>
      </c>
      <c r="DT108" s="90">
        <f>SUM(DS$9:DS108)*RRF</f>
        <v>48.114481268260249</v>
      </c>
    </row>
    <row r="109" spans="90:124" x14ac:dyDescent="0.25">
      <c r="CL109" s="14">
        <f t="shared" si="27"/>
        <v>1</v>
      </c>
      <c r="CM109" s="59">
        <f>IF('Extended model'!$B$4="AY",0,IFERROR(P*INDEX('UWYr writing pattern'!$C$4:$C$18,MATCH('Extended model'!$CL109,'UWYr writing pattern'!$A$4:$A$18,0)) / 25,CM108))</f>
        <v>0</v>
      </c>
      <c r="CN109" s="36">
        <f t="shared" si="41"/>
        <v>22.313009271198652</v>
      </c>
      <c r="CP109" s="48">
        <f t="shared" si="28"/>
        <v>3</v>
      </c>
      <c r="CQ109" s="34">
        <f t="shared" si="42"/>
        <v>0.68298090833206215</v>
      </c>
      <c r="CR109" s="31">
        <f>SUM($CQ$9:CQ109)*RLR</f>
        <v>93.224388874561569</v>
      </c>
      <c r="CS109" s="32"/>
      <c r="CT109" s="36">
        <f>CR109-SUM($CW$9:CW109)</f>
        <v>67.330350356043041</v>
      </c>
      <c r="CV109" s="48">
        <f t="shared" si="29"/>
        <v>0.75</v>
      </c>
      <c r="CW109" s="31">
        <f t="shared" si="43"/>
        <v>0.5038694944397315</v>
      </c>
      <c r="CX109" s="36">
        <f>SUM($CW$9:CW109)*RRF</f>
        <v>18.125826962962972</v>
      </c>
      <c r="CY109" s="33"/>
      <c r="CZ109" s="36">
        <f t="shared" si="30"/>
        <v>85.456177319006017</v>
      </c>
      <c r="DA109" s="33"/>
      <c r="DB109" s="31">
        <f t="shared" si="31"/>
        <v>18.742927787806867</v>
      </c>
      <c r="DC109" s="31">
        <f t="shared" si="32"/>
        <v>47.131245249230126</v>
      </c>
      <c r="DD109" s="31">
        <f t="shared" si="33"/>
        <v>65.874173037036996</v>
      </c>
      <c r="DE109" s="31">
        <f t="shared" si="34"/>
        <v>-1.4561773190060165</v>
      </c>
      <c r="DF109" s="31"/>
      <c r="DG109" s="33">
        <f t="shared" si="35"/>
        <v>0.21578365432098776</v>
      </c>
      <c r="DH109" s="33">
        <f t="shared" si="36"/>
        <v>1.0173354442738811</v>
      </c>
      <c r="DI109" s="3"/>
      <c r="DJ109" s="33">
        <f t="shared" si="37"/>
        <v>0.77686990728801308</v>
      </c>
      <c r="DK109" s="93">
        <f t="shared" si="38"/>
        <v>0.57812499999999978</v>
      </c>
      <c r="DL109" s="3">
        <f t="shared" si="39"/>
        <v>0.57600353807826288</v>
      </c>
      <c r="DM109" s="3"/>
      <c r="DN109" s="90">
        <f t="shared" si="46"/>
        <v>0</v>
      </c>
      <c r="DO109" s="91">
        <f t="shared" si="44"/>
        <v>0</v>
      </c>
      <c r="DP109" s="89">
        <f>SUM(DO$9:DO109)*RLR</f>
        <v>120</v>
      </c>
      <c r="DQ109" s="90">
        <f>DP109-SUM(DS$9:DS109)</f>
        <v>50.879575430608455</v>
      </c>
      <c r="DR109" s="48">
        <f t="shared" si="40"/>
        <v>0.75</v>
      </c>
      <c r="DS109" s="31">
        <f t="shared" si="45"/>
        <v>0.38545132901976098</v>
      </c>
      <c r="DT109" s="90">
        <f>SUM(DS$9:DS109)*RRF</f>
        <v>48.384297198574082</v>
      </c>
    </row>
    <row r="110" spans="90:124" x14ac:dyDescent="0.25">
      <c r="CL110" s="14">
        <f t="shared" si="27"/>
        <v>1.01</v>
      </c>
      <c r="CM110" s="59">
        <f>IF('Extended model'!$B$4="AY",0,IFERROR(P*INDEX('UWYr writing pattern'!$C$4:$C$18,MATCH('Extended model'!$CL110,'UWYr writing pattern'!$A$4:$A$18,0)) / 25,CM109))</f>
        <v>0</v>
      </c>
      <c r="CN110" s="36">
        <f t="shared" si="41"/>
        <v>21.643618993062692</v>
      </c>
      <c r="CP110" s="48">
        <f t="shared" si="28"/>
        <v>3.0300000000000002</v>
      </c>
      <c r="CQ110" s="34">
        <f t="shared" si="42"/>
        <v>0.66939027813595953</v>
      </c>
      <c r="CR110" s="31">
        <f>SUM($CQ$9:CQ110)*RLR</f>
        <v>94.027657208324726</v>
      </c>
      <c r="CS110" s="32"/>
      <c r="CT110" s="36">
        <f>CR110-SUM($CW$9:CW110)</f>
        <v>67.62864106213587</v>
      </c>
      <c r="CV110" s="48">
        <f t="shared" si="29"/>
        <v>0.74812967581047385</v>
      </c>
      <c r="CW110" s="31">
        <f t="shared" si="43"/>
        <v>0.50497762767032284</v>
      </c>
      <c r="CX110" s="36">
        <f>SUM($CW$9:CW110)*RRF</f>
        <v>18.479311302332196</v>
      </c>
      <c r="CY110" s="33"/>
      <c r="CZ110" s="36">
        <f t="shared" si="30"/>
        <v>86.107952364468062</v>
      </c>
      <c r="DA110" s="33"/>
      <c r="DB110" s="31">
        <f t="shared" si="31"/>
        <v>18.180639954172658</v>
      </c>
      <c r="DC110" s="31">
        <f t="shared" si="32"/>
        <v>47.340048743495103</v>
      </c>
      <c r="DD110" s="31">
        <f t="shared" si="33"/>
        <v>65.520688697667765</v>
      </c>
      <c r="DE110" s="31">
        <f t="shared" si="34"/>
        <v>-2.107952364468062</v>
      </c>
      <c r="DF110" s="31"/>
      <c r="DG110" s="33">
        <f t="shared" si="35"/>
        <v>0.21999180121824041</v>
      </c>
      <c r="DH110" s="33">
        <f t="shared" si="36"/>
        <v>1.0250946710055722</v>
      </c>
      <c r="DI110" s="3"/>
      <c r="DJ110" s="33">
        <f t="shared" si="37"/>
        <v>0.7835638100693727</v>
      </c>
      <c r="DK110" s="93">
        <f t="shared" si="38"/>
        <v>0.58127330785913867</v>
      </c>
      <c r="DL110" s="3">
        <f t="shared" si="39"/>
        <v>0.57918351154267589</v>
      </c>
      <c r="DM110" s="3"/>
      <c r="DN110" s="90">
        <f t="shared" si="46"/>
        <v>0</v>
      </c>
      <c r="DO110" s="91">
        <f t="shared" si="44"/>
        <v>0</v>
      </c>
      <c r="DP110" s="89">
        <f>SUM(DO$9:DO110)*RLR</f>
        <v>120</v>
      </c>
      <c r="DQ110" s="90">
        <f>DP110-SUM(DS$9:DS110)</f>
        <v>50.497978614878889</v>
      </c>
      <c r="DR110" s="48">
        <f t="shared" si="40"/>
        <v>0.74812967581047385</v>
      </c>
      <c r="DS110" s="31">
        <f t="shared" si="45"/>
        <v>0.38159681572956344</v>
      </c>
      <c r="DT110" s="90">
        <f>SUM(DS$9:DS110)*RRF</f>
        <v>48.651414969584778</v>
      </c>
    </row>
    <row r="111" spans="90:124" x14ac:dyDescent="0.25">
      <c r="CL111" s="14">
        <f t="shared" si="27"/>
        <v>1.02</v>
      </c>
      <c r="CM111" s="59">
        <f>IF('Extended model'!$B$4="AY",0,IFERROR(P*INDEX('UWYr writing pattern'!$C$4:$C$18,MATCH('Extended model'!$CL111,'UWYr writing pattern'!$A$4:$A$18,0)) / 25,CM110))</f>
        <v>0</v>
      </c>
      <c r="CN111" s="36">
        <f t="shared" si="41"/>
        <v>20.987817337572892</v>
      </c>
      <c r="CP111" s="48">
        <f t="shared" si="28"/>
        <v>3.06</v>
      </c>
      <c r="CQ111" s="34">
        <f t="shared" si="42"/>
        <v>0.65580165548979963</v>
      </c>
      <c r="CR111" s="31">
        <f>SUM($CQ$9:CQ111)*RLR</f>
        <v>94.814619194912481</v>
      </c>
      <c r="CS111" s="32"/>
      <c r="CT111" s="36">
        <f>CR111-SUM($CW$9:CW111)</f>
        <v>67.909653115590444</v>
      </c>
      <c r="CV111" s="48">
        <f t="shared" si="29"/>
        <v>0.74626865671641796</v>
      </c>
      <c r="CW111" s="31">
        <f t="shared" si="43"/>
        <v>0.50594993313318615</v>
      </c>
      <c r="CX111" s="36">
        <f>SUM($CW$9:CW111)*RRF</f>
        <v>18.833476255525426</v>
      </c>
      <c r="CY111" s="33"/>
      <c r="CZ111" s="36">
        <f t="shared" si="30"/>
        <v>86.74312937111587</v>
      </c>
      <c r="DA111" s="33"/>
      <c r="DB111" s="31">
        <f t="shared" si="31"/>
        <v>17.629766563561226</v>
      </c>
      <c r="DC111" s="31">
        <f t="shared" si="32"/>
        <v>47.536757180913305</v>
      </c>
      <c r="DD111" s="31">
        <f t="shared" si="33"/>
        <v>65.166523744474532</v>
      </c>
      <c r="DE111" s="31">
        <f t="shared" si="34"/>
        <v>-2.7431293711158702</v>
      </c>
      <c r="DF111" s="31"/>
      <c r="DG111" s="33">
        <f t="shared" si="35"/>
        <v>0.22420805066101698</v>
      </c>
      <c r="DH111" s="33">
        <f t="shared" si="36"/>
        <v>1.0326563020370938</v>
      </c>
      <c r="DI111" s="3"/>
      <c r="DJ111" s="33">
        <f t="shared" si="37"/>
        <v>0.79012182662427066</v>
      </c>
      <c r="DK111" s="93">
        <f t="shared" si="38"/>
        <v>0.58439036716617387</v>
      </c>
      <c r="DL111" s="3">
        <f t="shared" si="39"/>
        <v>0.58233176457352864</v>
      </c>
      <c r="DM111" s="3"/>
      <c r="DN111" s="90">
        <f t="shared" si="46"/>
        <v>0</v>
      </c>
      <c r="DO111" s="91">
        <f t="shared" si="44"/>
        <v>0</v>
      </c>
      <c r="DP111" s="89">
        <f>SUM(DO$9:DO111)*RLR</f>
        <v>120</v>
      </c>
      <c r="DQ111" s="90">
        <f>DP111-SUM(DS$9:DS111)</f>
        <v>50.120188251176558</v>
      </c>
      <c r="DR111" s="48">
        <f t="shared" si="40"/>
        <v>0.74626865671641796</v>
      </c>
      <c r="DS111" s="31">
        <f t="shared" si="45"/>
        <v>0.37779036370233587</v>
      </c>
      <c r="DT111" s="90">
        <f>SUM(DS$9:DS111)*RRF</f>
        <v>48.915868224176407</v>
      </c>
    </row>
    <row r="112" spans="90:124" x14ac:dyDescent="0.25">
      <c r="CL112" s="14">
        <f t="shared" si="27"/>
        <v>1.03</v>
      </c>
      <c r="CM112" s="59">
        <f>IF('Extended model'!$B$4="AY",0,IFERROR(P*INDEX('UWYr writing pattern'!$C$4:$C$18,MATCH('Extended model'!$CL112,'UWYr writing pattern'!$A$4:$A$18,0)) / 25,CM111))</f>
        <v>0</v>
      </c>
      <c r="CN112" s="36">
        <f t="shared" si="41"/>
        <v>20.345590127043163</v>
      </c>
      <c r="CP112" s="48">
        <f t="shared" si="28"/>
        <v>3.09</v>
      </c>
      <c r="CQ112" s="34">
        <f t="shared" si="42"/>
        <v>0.64222721052973053</v>
      </c>
      <c r="CR112" s="31">
        <f>SUM($CQ$9:CQ112)*RLR</f>
        <v>95.585291847548149</v>
      </c>
      <c r="CS112" s="32"/>
      <c r="CT112" s="36">
        <f>CR112-SUM($CW$9:CW112)</f>
        <v>68.173537312139615</v>
      </c>
      <c r="CV112" s="48">
        <f t="shared" si="29"/>
        <v>0.74441687344913143</v>
      </c>
      <c r="CW112" s="31">
        <f t="shared" si="43"/>
        <v>0.50678845608649592</v>
      </c>
      <c r="CX112" s="36">
        <f>SUM($CW$9:CW112)*RRF</f>
        <v>19.188228174785976</v>
      </c>
      <c r="CY112" s="33"/>
      <c r="CZ112" s="36">
        <f t="shared" si="30"/>
        <v>87.361765486925592</v>
      </c>
      <c r="DA112" s="33"/>
      <c r="DB112" s="31">
        <f t="shared" si="31"/>
        <v>17.090295706716255</v>
      </c>
      <c r="DC112" s="31">
        <f t="shared" si="32"/>
        <v>47.721476118497726</v>
      </c>
      <c r="DD112" s="31">
        <f t="shared" si="33"/>
        <v>64.811771825213981</v>
      </c>
      <c r="DE112" s="31">
        <f t="shared" si="34"/>
        <v>-3.3617654869255915</v>
      </c>
      <c r="DF112" s="31"/>
      <c r="DG112" s="33">
        <f t="shared" si="35"/>
        <v>0.22843128779507116</v>
      </c>
      <c r="DH112" s="33">
        <f t="shared" si="36"/>
        <v>1.0400210177014952</v>
      </c>
      <c r="DI112" s="3"/>
      <c r="DJ112" s="33">
        <f t="shared" si="37"/>
        <v>0.79654409872956788</v>
      </c>
      <c r="DK112" s="93">
        <f t="shared" si="38"/>
        <v>0.58747656465822806</v>
      </c>
      <c r="DL112" s="3">
        <f t="shared" si="39"/>
        <v>0.58544869170357694</v>
      </c>
      <c r="DM112" s="3"/>
      <c r="DN112" s="90">
        <f t="shared" si="46"/>
        <v>0</v>
      </c>
      <c r="DO112" s="91">
        <f t="shared" si="44"/>
        <v>0</v>
      </c>
      <c r="DP112" s="89">
        <f>SUM(DO$9:DO112)*RLR</f>
        <v>120</v>
      </c>
      <c r="DQ112" s="90">
        <f>DP112-SUM(DS$9:DS112)</f>
        <v>49.746156995570757</v>
      </c>
      <c r="DR112" s="48">
        <f t="shared" si="40"/>
        <v>0.74441687344913143</v>
      </c>
      <c r="DS112" s="31">
        <f t="shared" si="45"/>
        <v>0.37403125560579525</v>
      </c>
      <c r="DT112" s="90">
        <f>SUM(DS$9:DS112)*RRF</f>
        <v>49.177690103100467</v>
      </c>
    </row>
    <row r="113" spans="90:124" x14ac:dyDescent="0.25">
      <c r="CL113" s="14">
        <f t="shared" si="27"/>
        <v>1.04</v>
      </c>
      <c r="CM113" s="59">
        <f>IF('Extended model'!$B$4="AY",0,IFERROR(P*INDEX('UWYr writing pattern'!$C$4:$C$18,MATCH('Extended model'!$CL113,'UWYr writing pattern'!$A$4:$A$18,0)) / 25,CM112))</f>
        <v>0</v>
      </c>
      <c r="CN113" s="36">
        <f t="shared" si="41"/>
        <v>19.716911392117531</v>
      </c>
      <c r="CP113" s="48">
        <f t="shared" si="28"/>
        <v>3.12</v>
      </c>
      <c r="CQ113" s="34">
        <f t="shared" si="42"/>
        <v>0.62867873492563375</v>
      </c>
      <c r="CR113" s="31">
        <f>SUM($CQ$9:CQ113)*RLR</f>
        <v>96.339706329458906</v>
      </c>
      <c r="CS113" s="32"/>
      <c r="CT113" s="36">
        <f>CR113-SUM($CW$9:CW113)</f>
        <v>68.42045647907166</v>
      </c>
      <c r="CV113" s="48">
        <f t="shared" si="29"/>
        <v>0.74257425742574257</v>
      </c>
      <c r="CW113" s="31">
        <f t="shared" si="43"/>
        <v>0.50749531497870681</v>
      </c>
      <c r="CX113" s="36">
        <f>SUM($CW$9:CW113)*RRF</f>
        <v>19.543474895271071</v>
      </c>
      <c r="CY113" s="33"/>
      <c r="CZ113" s="36">
        <f t="shared" si="30"/>
        <v>87.963931374342735</v>
      </c>
      <c r="DA113" s="33"/>
      <c r="DB113" s="31">
        <f t="shared" si="31"/>
        <v>16.562205569378726</v>
      </c>
      <c r="DC113" s="31">
        <f t="shared" si="32"/>
        <v>47.894319535350157</v>
      </c>
      <c r="DD113" s="31">
        <f t="shared" si="33"/>
        <v>64.456525104728883</v>
      </c>
      <c r="DE113" s="31">
        <f t="shared" si="34"/>
        <v>-3.9639313743427351</v>
      </c>
      <c r="DF113" s="31"/>
      <c r="DG113" s="33">
        <f t="shared" si="35"/>
        <v>0.23266041541989371</v>
      </c>
      <c r="DH113" s="33">
        <f t="shared" si="36"/>
        <v>1.0471896592183658</v>
      </c>
      <c r="DI113" s="3"/>
      <c r="DJ113" s="33">
        <f t="shared" si="37"/>
        <v>0.80283088607882425</v>
      </c>
      <c r="DK113" s="93">
        <f t="shared" si="38"/>
        <v>0.59053228134302493</v>
      </c>
      <c r="DL113" s="3">
        <f t="shared" si="39"/>
        <v>0.58853468159163969</v>
      </c>
      <c r="DM113" s="3"/>
      <c r="DN113" s="90">
        <f t="shared" si="46"/>
        <v>0</v>
      </c>
      <c r="DO113" s="91">
        <f t="shared" si="44"/>
        <v>0</v>
      </c>
      <c r="DP113" s="89">
        <f>SUM(DO$9:DO113)*RLR</f>
        <v>120</v>
      </c>
      <c r="DQ113" s="90">
        <f>DP113-SUM(DS$9:DS113)</f>
        <v>49.375838209003234</v>
      </c>
      <c r="DR113" s="48">
        <f t="shared" si="40"/>
        <v>0.74257425742574257</v>
      </c>
      <c r="DS113" s="31">
        <f t="shared" si="45"/>
        <v>0.37031878656752421</v>
      </c>
      <c r="DT113" s="90">
        <f>SUM(DS$9:DS113)*RRF</f>
        <v>49.436913253697732</v>
      </c>
    </row>
    <row r="114" spans="90:124" x14ac:dyDescent="0.25">
      <c r="CL114" s="14">
        <f t="shared" si="27"/>
        <v>1.05</v>
      </c>
      <c r="CM114" s="59">
        <f>IF('Extended model'!$B$4="AY",0,IFERROR(P*INDEX('UWYr writing pattern'!$C$4:$C$18,MATCH('Extended model'!$CL114,'UWYr writing pattern'!$A$4:$A$18,0)) / 25,CM113))</f>
        <v>0</v>
      </c>
      <c r="CN114" s="36">
        <f t="shared" si="41"/>
        <v>19.101743756683465</v>
      </c>
      <c r="CP114" s="48">
        <f t="shared" si="28"/>
        <v>3.1500000000000004</v>
      </c>
      <c r="CQ114" s="34">
        <f t="shared" si="42"/>
        <v>0.61516763543406694</v>
      </c>
      <c r="CR114" s="31">
        <f>SUM($CQ$9:CQ114)*RLR</f>
        <v>97.077907491979772</v>
      </c>
      <c r="CS114" s="32"/>
      <c r="CT114" s="36">
        <f>CR114-SUM($CW$9:CW114)</f>
        <v>68.650584944965757</v>
      </c>
      <c r="CV114" s="48">
        <f t="shared" si="29"/>
        <v>0.74074074074074081</v>
      </c>
      <c r="CW114" s="31">
        <f t="shared" si="43"/>
        <v>0.50807269662676968</v>
      </c>
      <c r="CX114" s="36">
        <f>SUM($CW$9:CW114)*RRF</f>
        <v>19.89912578290981</v>
      </c>
      <c r="CY114" s="33"/>
      <c r="CZ114" s="36">
        <f t="shared" si="30"/>
        <v>88.549710727875564</v>
      </c>
      <c r="DA114" s="33"/>
      <c r="DB114" s="31">
        <f t="shared" si="31"/>
        <v>16.045464755614109</v>
      </c>
      <c r="DC114" s="31">
        <f t="shared" si="32"/>
        <v>48.055409461476025</v>
      </c>
      <c r="DD114" s="31">
        <f t="shared" si="33"/>
        <v>64.100874217090137</v>
      </c>
      <c r="DE114" s="31">
        <f t="shared" si="34"/>
        <v>-4.5497107278755635</v>
      </c>
      <c r="DF114" s="31"/>
      <c r="DG114" s="33">
        <f t="shared" si="35"/>
        <v>0.23689435455845012</v>
      </c>
      <c r="DH114" s="33">
        <f t="shared" si="36"/>
        <v>1.0541632229508995</v>
      </c>
      <c r="DI114" s="3"/>
      <c r="DJ114" s="33">
        <f t="shared" si="37"/>
        <v>0.8089825624331648</v>
      </c>
      <c r="DK114" s="93">
        <f t="shared" si="38"/>
        <v>0.59355789259767322</v>
      </c>
      <c r="DL114" s="3">
        <f t="shared" si="39"/>
        <v>0.59159011712437504</v>
      </c>
      <c r="DM114" s="3"/>
      <c r="DN114" s="90">
        <f t="shared" si="46"/>
        <v>0</v>
      </c>
      <c r="DO114" s="91">
        <f t="shared" si="44"/>
        <v>0</v>
      </c>
      <c r="DP114" s="89">
        <f>SUM(DO$9:DO114)*RLR</f>
        <v>120</v>
      </c>
      <c r="DQ114" s="90">
        <f>DP114-SUM(DS$9:DS114)</f>
        <v>49.009185945074989</v>
      </c>
      <c r="DR114" s="48">
        <f t="shared" si="40"/>
        <v>0.74074074074074081</v>
      </c>
      <c r="DS114" s="31">
        <f t="shared" si="45"/>
        <v>0.3666522639282418</v>
      </c>
      <c r="DT114" s="90">
        <f>SUM(DS$9:DS114)*RRF</f>
        <v>49.693569838447502</v>
      </c>
    </row>
    <row r="115" spans="90:124" x14ac:dyDescent="0.25">
      <c r="CL115" s="14">
        <f t="shared" si="27"/>
        <v>1.06</v>
      </c>
      <c r="CM115" s="59">
        <f>IF('Extended model'!$B$4="AY",0,IFERROR(P*INDEX('UWYr writing pattern'!$C$4:$C$18,MATCH('Extended model'!$CL115,'UWYr writing pattern'!$A$4:$A$18,0)) / 25,CM114))</f>
        <v>0</v>
      </c>
      <c r="CN115" s="36">
        <f t="shared" si="41"/>
        <v>18.500038828347936</v>
      </c>
      <c r="CP115" s="48">
        <f t="shared" si="28"/>
        <v>3.18</v>
      </c>
      <c r="CQ115" s="34">
        <f t="shared" si="42"/>
        <v>0.60170492833552924</v>
      </c>
      <c r="CR115" s="31">
        <f>SUM($CQ$9:CQ115)*RLR</f>
        <v>97.799953405982421</v>
      </c>
      <c r="CS115" s="32"/>
      <c r="CT115" s="36">
        <f>CR115-SUM($CW$9:CW115)</f>
        <v>68.864108007524209</v>
      </c>
      <c r="CV115" s="48">
        <f t="shared" si="29"/>
        <v>0.73891625615763534</v>
      </c>
      <c r="CW115" s="31">
        <f t="shared" si="43"/>
        <v>0.50852285144419085</v>
      </c>
      <c r="CX115" s="36">
        <f>SUM($CW$9:CW115)*RRF</f>
        <v>20.255091778920743</v>
      </c>
      <c r="CY115" s="33"/>
      <c r="CZ115" s="36">
        <f t="shared" si="30"/>
        <v>89.119199786444952</v>
      </c>
      <c r="DA115" s="33"/>
      <c r="DB115" s="31">
        <f t="shared" si="31"/>
        <v>15.540032615812263</v>
      </c>
      <c r="DC115" s="31">
        <f t="shared" si="32"/>
        <v>48.204875605266942</v>
      </c>
      <c r="DD115" s="31">
        <f t="shared" si="33"/>
        <v>63.744908221079207</v>
      </c>
      <c r="DE115" s="31">
        <f t="shared" si="34"/>
        <v>-5.1191997864449519</v>
      </c>
      <c r="DF115" s="31"/>
      <c r="DG115" s="33">
        <f t="shared" si="35"/>
        <v>0.24113204498715171</v>
      </c>
      <c r="DH115" s="33">
        <f t="shared" si="36"/>
        <v>1.0609428546005351</v>
      </c>
      <c r="DI115" s="3"/>
      <c r="DJ115" s="33">
        <f t="shared" si="37"/>
        <v>0.81499961171652013</v>
      </c>
      <c r="DK115" s="93">
        <f t="shared" si="38"/>
        <v>0.59655376826550521</v>
      </c>
      <c r="DL115" s="3">
        <f t="shared" si="39"/>
        <v>0.59461537551604637</v>
      </c>
      <c r="DM115" s="3"/>
      <c r="DN115" s="90">
        <f t="shared" si="46"/>
        <v>0</v>
      </c>
      <c r="DO115" s="91">
        <f t="shared" si="44"/>
        <v>0</v>
      </c>
      <c r="DP115" s="89">
        <f>SUM(DO$9:DO115)*RLR</f>
        <v>120</v>
      </c>
      <c r="DQ115" s="90">
        <f>DP115-SUM(DS$9:DS115)</f>
        <v>48.646154938074432</v>
      </c>
      <c r="DR115" s="48">
        <f t="shared" si="40"/>
        <v>0.73891625615763534</v>
      </c>
      <c r="DS115" s="31">
        <f t="shared" si="45"/>
        <v>0.36303100700055552</v>
      </c>
      <c r="DT115" s="90">
        <f>SUM(DS$9:DS115)*RRF</f>
        <v>49.947691543347894</v>
      </c>
    </row>
    <row r="116" spans="90:124" x14ac:dyDescent="0.25">
      <c r="CL116" s="14">
        <f t="shared" si="27"/>
        <v>1.07</v>
      </c>
      <c r="CM116" s="59">
        <f>IF('Extended model'!$B$4="AY",0,IFERROR(P*INDEX('UWYr writing pattern'!$C$4:$C$18,MATCH('Extended model'!$CL116,'UWYr writing pattern'!$A$4:$A$18,0)) / 25,CM115))</f>
        <v>0</v>
      </c>
      <c r="CN116" s="36">
        <f t="shared" si="41"/>
        <v>17.911737593606471</v>
      </c>
      <c r="CP116" s="48">
        <f t="shared" si="28"/>
        <v>3.21</v>
      </c>
      <c r="CQ116" s="34">
        <f t="shared" si="42"/>
        <v>0.58830123474146445</v>
      </c>
      <c r="CR116" s="31">
        <f>SUM($CQ$9:CQ116)*RLR</f>
        <v>98.505914887672176</v>
      </c>
      <c r="CS116" s="32"/>
      <c r="CT116" s="36">
        <f>CR116-SUM($CW$9:CW116)</f>
        <v>69.061221400488421</v>
      </c>
      <c r="CV116" s="48">
        <f t="shared" si="29"/>
        <v>0.73710073710073709</v>
      </c>
      <c r="CW116" s="31">
        <f t="shared" si="43"/>
        <v>0.50884808872554832</v>
      </c>
      <c r="CX116" s="36">
        <f>SUM($CW$9:CW116)*RRF</f>
        <v>20.611285441028627</v>
      </c>
      <c r="CY116" s="33"/>
      <c r="CZ116" s="36">
        <f t="shared" si="30"/>
        <v>89.672506841517048</v>
      </c>
      <c r="DA116" s="33"/>
      <c r="DB116" s="31">
        <f t="shared" si="31"/>
        <v>15.045859578629432</v>
      </c>
      <c r="DC116" s="31">
        <f t="shared" si="32"/>
        <v>48.34285498034189</v>
      </c>
      <c r="DD116" s="31">
        <f t="shared" si="33"/>
        <v>63.388714558971323</v>
      </c>
      <c r="DE116" s="31">
        <f t="shared" si="34"/>
        <v>-5.6725068415170483</v>
      </c>
      <c r="DF116" s="31"/>
      <c r="DG116" s="33">
        <f t="shared" si="35"/>
        <v>0.24537244572653127</v>
      </c>
      <c r="DH116" s="33">
        <f t="shared" si="36"/>
        <v>1.0675298433513933</v>
      </c>
      <c r="DI116" s="3"/>
      <c r="DJ116" s="33">
        <f t="shared" si="37"/>
        <v>0.82088262406393475</v>
      </c>
      <c r="DK116" s="93">
        <f t="shared" si="38"/>
        <v>0.59952027275101971</v>
      </c>
      <c r="DL116" s="3">
        <f t="shared" si="39"/>
        <v>0.59761082840632185</v>
      </c>
      <c r="DM116" s="3"/>
      <c r="DN116" s="90">
        <f t="shared" si="46"/>
        <v>0</v>
      </c>
      <c r="DO116" s="91">
        <f t="shared" si="44"/>
        <v>0</v>
      </c>
      <c r="DP116" s="89">
        <f>SUM(DO$9:DO116)*RLR</f>
        <v>120</v>
      </c>
      <c r="DQ116" s="90">
        <f>DP116-SUM(DS$9:DS116)</f>
        <v>48.28670059124137</v>
      </c>
      <c r="DR116" s="48">
        <f t="shared" si="40"/>
        <v>0.73710073710073709</v>
      </c>
      <c r="DS116" s="31">
        <f t="shared" si="45"/>
        <v>0.35945434683306227</v>
      </c>
      <c r="DT116" s="90">
        <f>SUM(DS$9:DS116)*RRF</f>
        <v>50.199309586131037</v>
      </c>
    </row>
    <row r="117" spans="90:124" x14ac:dyDescent="0.25">
      <c r="CL117" s="14">
        <f t="shared" si="27"/>
        <v>1.08</v>
      </c>
      <c r="CM117" s="59">
        <f>IF('Extended model'!$B$4="AY",0,IFERROR(P*INDEX('UWYr writing pattern'!$C$4:$C$18,MATCH('Extended model'!$CL117,'UWYr writing pattern'!$A$4:$A$18,0)) / 25,CM116))</f>
        <v>0</v>
      </c>
      <c r="CN117" s="36">
        <f t="shared" si="41"/>
        <v>17.336770816851704</v>
      </c>
      <c r="CP117" s="48">
        <f t="shared" si="28"/>
        <v>3.24</v>
      </c>
      <c r="CQ117" s="34">
        <f t="shared" si="42"/>
        <v>0.57496677675476782</v>
      </c>
      <c r="CR117" s="31">
        <f>SUM($CQ$9:CQ117)*RLR</f>
        <v>99.195875019777887</v>
      </c>
      <c r="CS117" s="32"/>
      <c r="CT117" s="36">
        <f>CR117-SUM($CW$9:CW117)</f>
        <v>69.242130760600361</v>
      </c>
      <c r="CV117" s="48">
        <f t="shared" si="29"/>
        <v>0.73529411764705876</v>
      </c>
      <c r="CW117" s="31">
        <f t="shared" si="43"/>
        <v>0.50905077199377213</v>
      </c>
      <c r="CX117" s="36">
        <f>SUM($CW$9:CW117)*RRF</f>
        <v>20.967620981424268</v>
      </c>
      <c r="CY117" s="33"/>
      <c r="CZ117" s="36">
        <f t="shared" si="30"/>
        <v>90.209751742024622</v>
      </c>
      <c r="DA117" s="33"/>
      <c r="DB117" s="31">
        <f t="shared" si="31"/>
        <v>14.56288748615543</v>
      </c>
      <c r="DC117" s="31">
        <f t="shared" si="32"/>
        <v>48.46949153242025</v>
      </c>
      <c r="DD117" s="31">
        <f t="shared" si="33"/>
        <v>63.032379018575682</v>
      </c>
      <c r="DE117" s="31">
        <f t="shared" si="34"/>
        <v>-6.209751742024622</v>
      </c>
      <c r="DF117" s="31"/>
      <c r="DG117" s="33">
        <f t="shared" si="35"/>
        <v>0.24961453549314605</v>
      </c>
      <c r="DH117" s="33">
        <f t="shared" si="36"/>
        <v>1.0739256159764836</v>
      </c>
      <c r="DI117" s="3"/>
      <c r="DJ117" s="33">
        <f t="shared" si="37"/>
        <v>0.82663229183148235</v>
      </c>
      <c r="DK117" s="93">
        <f t="shared" si="38"/>
        <v>0.60245776511296545</v>
      </c>
      <c r="DL117" s="3">
        <f t="shared" si="39"/>
        <v>0.60057684195615246</v>
      </c>
      <c r="DM117" s="3"/>
      <c r="DN117" s="90">
        <f t="shared" si="46"/>
        <v>0</v>
      </c>
      <c r="DO117" s="91">
        <f t="shared" si="44"/>
        <v>0</v>
      </c>
      <c r="DP117" s="89">
        <f>SUM(DO$9:DO117)*RLR</f>
        <v>120</v>
      </c>
      <c r="DQ117" s="90">
        <f>DP117-SUM(DS$9:DS117)</f>
        <v>47.930778965261709</v>
      </c>
      <c r="DR117" s="48">
        <f t="shared" si="40"/>
        <v>0.73529411764705876</v>
      </c>
      <c r="DS117" s="31">
        <f t="shared" si="45"/>
        <v>0.35592162597966615</v>
      </c>
      <c r="DT117" s="90">
        <f>SUM(DS$9:DS117)*RRF</f>
        <v>50.448454724316804</v>
      </c>
    </row>
    <row r="118" spans="90:124" x14ac:dyDescent="0.25">
      <c r="CL118" s="14">
        <f t="shared" si="27"/>
        <v>1.0900000000000001</v>
      </c>
      <c r="CM118" s="59">
        <f>IF('Extended model'!$B$4="AY",0,IFERROR(P*INDEX('UWYr writing pattern'!$C$4:$C$18,MATCH('Extended model'!$CL118,'UWYr writing pattern'!$A$4:$A$18,0)) / 25,CM117))</f>
        <v>0</v>
      </c>
      <c r="CN118" s="36">
        <f t="shared" si="41"/>
        <v>16.775059442385707</v>
      </c>
      <c r="CP118" s="48">
        <f t="shared" si="28"/>
        <v>3.2700000000000005</v>
      </c>
      <c r="CQ118" s="34">
        <f t="shared" si="42"/>
        <v>0.56171137446599528</v>
      </c>
      <c r="CR118" s="31">
        <f>SUM($CQ$9:CQ118)*RLR</f>
        <v>99.869928669137096</v>
      </c>
      <c r="CS118" s="32"/>
      <c r="CT118" s="36">
        <f>CR118-SUM($CW$9:CW118)</f>
        <v>69.407051095543395</v>
      </c>
      <c r="CV118" s="48">
        <f t="shared" si="29"/>
        <v>0.73349633251833746</v>
      </c>
      <c r="CW118" s="31">
        <f t="shared" si="43"/>
        <v>0.50913331441617904</v>
      </c>
      <c r="CX118" s="36">
        <f>SUM($CW$9:CW118)*RRF</f>
        <v>21.324014301515593</v>
      </c>
      <c r="CY118" s="33"/>
      <c r="CZ118" s="36">
        <f t="shared" si="30"/>
        <v>90.731065397058984</v>
      </c>
      <c r="DA118" s="33"/>
      <c r="DB118" s="31">
        <f t="shared" si="31"/>
        <v>14.091049931603992</v>
      </c>
      <c r="DC118" s="31">
        <f t="shared" si="32"/>
        <v>48.584935766880371</v>
      </c>
      <c r="DD118" s="31">
        <f t="shared" si="33"/>
        <v>62.675985698484361</v>
      </c>
      <c r="DE118" s="31">
        <f t="shared" si="34"/>
        <v>-6.731065397058984</v>
      </c>
      <c r="DF118" s="31"/>
      <c r="DG118" s="33">
        <f t="shared" si="35"/>
        <v>0.25385731311328086</v>
      </c>
      <c r="DH118" s="33">
        <f t="shared" si="36"/>
        <v>1.0801317309173688</v>
      </c>
      <c r="DI118" s="3"/>
      <c r="DJ118" s="33">
        <f t="shared" si="37"/>
        <v>0.83224940557614246</v>
      </c>
      <c r="DK118" s="93">
        <f t="shared" si="38"/>
        <v>0.6053665991556102</v>
      </c>
      <c r="DL118" s="3">
        <f t="shared" si="39"/>
        <v>0.60351377694176889</v>
      </c>
      <c r="DM118" s="3"/>
      <c r="DN118" s="90">
        <f t="shared" si="46"/>
        <v>0</v>
      </c>
      <c r="DO118" s="91">
        <f t="shared" si="44"/>
        <v>0</v>
      </c>
      <c r="DP118" s="89">
        <f>SUM(DO$9:DO118)*RLR</f>
        <v>120</v>
      </c>
      <c r="DQ118" s="90">
        <f>DP118-SUM(DS$9:DS118)</f>
        <v>47.578346766987721</v>
      </c>
      <c r="DR118" s="48">
        <f t="shared" si="40"/>
        <v>0.73349633251833746</v>
      </c>
      <c r="DS118" s="31">
        <f t="shared" si="45"/>
        <v>0.35243219827398314</v>
      </c>
      <c r="DT118" s="90">
        <f>SUM(DS$9:DS118)*RRF</f>
        <v>50.695157263108591</v>
      </c>
    </row>
    <row r="119" spans="90:124" x14ac:dyDescent="0.25">
      <c r="CL119" s="14">
        <f t="shared" si="27"/>
        <v>1.1000000000000001</v>
      </c>
      <c r="CM119" s="59">
        <f>IF('Extended model'!$B$4="AY",0,IFERROR(P*INDEX('UWYr writing pattern'!$C$4:$C$18,MATCH('Extended model'!$CL119,'UWYr writing pattern'!$A$4:$A$18,0)) / 25,CM118))</f>
        <v>0</v>
      </c>
      <c r="CN119" s="36">
        <f t="shared" si="41"/>
        <v>16.226514998619695</v>
      </c>
      <c r="CP119" s="48">
        <f t="shared" si="28"/>
        <v>3.3000000000000003</v>
      </c>
      <c r="CQ119" s="34">
        <f t="shared" si="42"/>
        <v>0.54854444376601275</v>
      </c>
      <c r="CR119" s="31">
        <f>SUM($CQ$9:CQ119)*RLR</f>
        <v>100.52818200165632</v>
      </c>
      <c r="CS119" s="32"/>
      <c r="CT119" s="36">
        <f>CR119-SUM($CW$9:CW119)</f>
        <v>69.55620625376767</v>
      </c>
      <c r="CV119" s="48">
        <f t="shared" si="29"/>
        <v>0.73170731707317083</v>
      </c>
      <c r="CW119" s="31">
        <f t="shared" si="43"/>
        <v>0.50909817429493931</v>
      </c>
      <c r="CX119" s="36">
        <f>SUM($CW$9:CW119)*RRF</f>
        <v>21.680383023522051</v>
      </c>
      <c r="CY119" s="33"/>
      <c r="CZ119" s="36">
        <f t="shared" si="30"/>
        <v>91.236589277289724</v>
      </c>
      <c r="DA119" s="33"/>
      <c r="DB119" s="31">
        <f t="shared" si="31"/>
        <v>13.630272598840543</v>
      </c>
      <c r="DC119" s="31">
        <f t="shared" si="32"/>
        <v>48.689344377637369</v>
      </c>
      <c r="DD119" s="31">
        <f t="shared" si="33"/>
        <v>62.31961697647791</v>
      </c>
      <c r="DE119" s="31">
        <f t="shared" si="34"/>
        <v>-7.236589277289724</v>
      </c>
      <c r="DF119" s="31"/>
      <c r="DG119" s="33">
        <f t="shared" si="35"/>
        <v>0.25809979789907206</v>
      </c>
      <c r="DH119" s="33">
        <f t="shared" si="36"/>
        <v>1.0861498723486871</v>
      </c>
      <c r="DI119" s="3"/>
      <c r="DJ119" s="33">
        <f t="shared" si="37"/>
        <v>0.83773485001380266</v>
      </c>
      <c r="DK119" s="93">
        <f t="shared" si="38"/>
        <v>0.60824712351823096</v>
      </c>
      <c r="DL119" s="3">
        <f t="shared" si="39"/>
        <v>0.60642198884684162</v>
      </c>
      <c r="DM119" s="3"/>
      <c r="DN119" s="90">
        <f t="shared" si="46"/>
        <v>0</v>
      </c>
      <c r="DO119" s="91">
        <f t="shared" si="44"/>
        <v>0</v>
      </c>
      <c r="DP119" s="89">
        <f>SUM(DO$9:DO119)*RLR</f>
        <v>120</v>
      </c>
      <c r="DQ119" s="90">
        <f>DP119-SUM(DS$9:DS119)</f>
        <v>47.229361338379007</v>
      </c>
      <c r="DR119" s="48">
        <f t="shared" si="40"/>
        <v>0.73170731707317083</v>
      </c>
      <c r="DS119" s="31">
        <f t="shared" si="45"/>
        <v>0.3489854286087119</v>
      </c>
      <c r="DT119" s="90">
        <f>SUM(DS$9:DS119)*RRF</f>
        <v>50.939447063134693</v>
      </c>
    </row>
    <row r="120" spans="90:124" x14ac:dyDescent="0.25">
      <c r="CL120" s="14">
        <f t="shared" si="27"/>
        <v>1.1100000000000001</v>
      </c>
      <c r="CM120" s="59">
        <f>IF('Extended model'!$B$4="AY",0,IFERROR(P*INDEX('UWYr writing pattern'!$C$4:$C$18,MATCH('Extended model'!$CL120,'UWYr writing pattern'!$A$4:$A$18,0)) / 25,CM119))</f>
        <v>0</v>
      </c>
      <c r="CN120" s="36">
        <f t="shared" si="41"/>
        <v>15.691040003665245</v>
      </c>
      <c r="CP120" s="48">
        <f t="shared" si="28"/>
        <v>3.33</v>
      </c>
      <c r="CQ120" s="34">
        <f t="shared" si="42"/>
        <v>0.53547499495444995</v>
      </c>
      <c r="CR120" s="31">
        <f>SUM($CQ$9:CQ120)*RLR</f>
        <v>101.17075199560166</v>
      </c>
      <c r="CS120" s="32"/>
      <c r="CT120" s="36">
        <f>CR120-SUM($CW$9:CW120)</f>
        <v>69.689828397075701</v>
      </c>
      <c r="CV120" s="48">
        <f t="shared" si="29"/>
        <v>0.72992700729927007</v>
      </c>
      <c r="CW120" s="31">
        <f t="shared" si="43"/>
        <v>0.50894785063732451</v>
      </c>
      <c r="CX120" s="36">
        <f>SUM($CW$9:CW120)*RRF</f>
        <v>22.036646518968176</v>
      </c>
      <c r="CY120" s="33"/>
      <c r="CZ120" s="36">
        <f t="shared" si="30"/>
        <v>91.726474916043884</v>
      </c>
      <c r="DA120" s="33"/>
      <c r="DB120" s="31">
        <f t="shared" si="31"/>
        <v>13.180473603078806</v>
      </c>
      <c r="DC120" s="31">
        <f t="shared" si="32"/>
        <v>48.782879877952986</v>
      </c>
      <c r="DD120" s="31">
        <f t="shared" si="33"/>
        <v>61.963353481031788</v>
      </c>
      <c r="DE120" s="31">
        <f t="shared" si="34"/>
        <v>-7.7264749160438839</v>
      </c>
      <c r="DF120" s="31"/>
      <c r="DG120" s="33">
        <f t="shared" si="35"/>
        <v>0.26234102998771636</v>
      </c>
      <c r="DH120" s="33">
        <f t="shared" si="36"/>
        <v>1.0919818442386178</v>
      </c>
      <c r="DI120" s="3"/>
      <c r="DJ120" s="33">
        <f t="shared" si="37"/>
        <v>0.8430895999633472</v>
      </c>
      <c r="DK120" s="93">
        <f t="shared" si="38"/>
        <v>0.61109968176286955</v>
      </c>
      <c r="DL120" s="3">
        <f t="shared" si="39"/>
        <v>0.60930182795284027</v>
      </c>
      <c r="DM120" s="3"/>
      <c r="DN120" s="90">
        <f t="shared" si="46"/>
        <v>0</v>
      </c>
      <c r="DO120" s="91">
        <f t="shared" si="44"/>
        <v>0</v>
      </c>
      <c r="DP120" s="89">
        <f>SUM(DO$9:DO120)*RLR</f>
        <v>120</v>
      </c>
      <c r="DQ120" s="90">
        <f>DP120-SUM(DS$9:DS120)</f>
        <v>46.883780645659158</v>
      </c>
      <c r="DR120" s="48">
        <f t="shared" si="40"/>
        <v>0.72992700729927007</v>
      </c>
      <c r="DS120" s="31">
        <f t="shared" si="45"/>
        <v>0.34558069271984643</v>
      </c>
      <c r="DT120" s="90">
        <f>SUM(DS$9:DS120)*RRF</f>
        <v>51.181353548038587</v>
      </c>
    </row>
    <row r="121" spans="90:124" x14ac:dyDescent="0.25">
      <c r="CL121" s="14">
        <f t="shared" si="27"/>
        <v>1.1200000000000001</v>
      </c>
      <c r="CM121" s="59">
        <f>IF('Extended model'!$B$4="AY",0,IFERROR(P*INDEX('UWYr writing pattern'!$C$4:$C$18,MATCH('Extended model'!$CL121,'UWYr writing pattern'!$A$4:$A$18,0)) / 25,CM120))</f>
        <v>0</v>
      </c>
      <c r="CN121" s="36">
        <f t="shared" si="41"/>
        <v>15.168528371543193</v>
      </c>
      <c r="CP121" s="48">
        <f t="shared" si="28"/>
        <v>3.3600000000000003</v>
      </c>
      <c r="CQ121" s="34">
        <f t="shared" si="42"/>
        <v>0.52251163212205276</v>
      </c>
      <c r="CR121" s="31">
        <f>SUM($CQ$9:CQ121)*RLR</f>
        <v>101.79776595414812</v>
      </c>
      <c r="CS121" s="32"/>
      <c r="CT121" s="36">
        <f>CR121-SUM($CW$9:CW121)</f>
        <v>69.808157476811374</v>
      </c>
      <c r="CV121" s="48">
        <f t="shared" si="29"/>
        <v>0.72815533980582525</v>
      </c>
      <c r="CW121" s="31">
        <f t="shared" si="43"/>
        <v>0.50868487881077151</v>
      </c>
      <c r="CX121" s="36">
        <f>SUM($CW$9:CW121)*RRF</f>
        <v>22.392725934135719</v>
      </c>
      <c r="CY121" s="33"/>
      <c r="CZ121" s="36">
        <f t="shared" si="30"/>
        <v>92.200883410947085</v>
      </c>
      <c r="DA121" s="33"/>
      <c r="DB121" s="31">
        <f t="shared" si="31"/>
        <v>12.741563832096281</v>
      </c>
      <c r="DC121" s="31">
        <f t="shared" si="32"/>
        <v>48.865710233767956</v>
      </c>
      <c r="DD121" s="31">
        <f t="shared" si="33"/>
        <v>61.607274065864239</v>
      </c>
      <c r="DE121" s="31">
        <f t="shared" si="34"/>
        <v>-8.2008834109470854</v>
      </c>
      <c r="DF121" s="31"/>
      <c r="DG121" s="33">
        <f t="shared" si="35"/>
        <v>0.26658007064447287</v>
      </c>
      <c r="DH121" s="33">
        <f t="shared" si="36"/>
        <v>1.0976295644160368</v>
      </c>
      <c r="DI121" s="3"/>
      <c r="DJ121" s="33">
        <f t="shared" si="37"/>
        <v>0.84831471628456767</v>
      </c>
      <c r="DK121" s="93">
        <f t="shared" si="38"/>
        <v>0.61392461246038588</v>
      </c>
      <c r="DL121" s="3">
        <f t="shared" si="39"/>
        <v>0.61215363942763701</v>
      </c>
      <c r="DM121" s="3"/>
      <c r="DN121" s="90">
        <f t="shared" si="46"/>
        <v>0</v>
      </c>
      <c r="DO121" s="91">
        <f t="shared" si="44"/>
        <v>0</v>
      </c>
      <c r="DP121" s="89">
        <f>SUM(DO$9:DO121)*RLR</f>
        <v>120</v>
      </c>
      <c r="DQ121" s="90">
        <f>DP121-SUM(DS$9:DS121)</f>
        <v>46.541563268683547</v>
      </c>
      <c r="DR121" s="48">
        <f t="shared" si="40"/>
        <v>0.72815533980582525</v>
      </c>
      <c r="DS121" s="31">
        <f t="shared" si="45"/>
        <v>0.34221737697561433</v>
      </c>
      <c r="DT121" s="90">
        <f>SUM(DS$9:DS121)*RRF</f>
        <v>51.420905711921513</v>
      </c>
    </row>
    <row r="122" spans="90:124" x14ac:dyDescent="0.25">
      <c r="CL122" s="14">
        <f t="shared" si="27"/>
        <v>1.1299999999999999</v>
      </c>
      <c r="CM122" s="59">
        <f>IF('Extended model'!$B$4="AY",0,IFERROR(P*INDEX('UWYr writing pattern'!$C$4:$C$18,MATCH('Extended model'!$CL122,'UWYr writing pattern'!$A$4:$A$18,0)) / 25,CM121))</f>
        <v>0</v>
      </c>
      <c r="CN122" s="36">
        <f t="shared" si="41"/>
        <v>14.658865818259342</v>
      </c>
      <c r="CP122" s="48">
        <f t="shared" si="28"/>
        <v>3.3899999999999997</v>
      </c>
      <c r="CQ122" s="34">
        <f t="shared" si="42"/>
        <v>0.50966255328385135</v>
      </c>
      <c r="CR122" s="31">
        <f>SUM($CQ$9:CQ122)*RLR</f>
        <v>102.40936101808873</v>
      </c>
      <c r="CS122" s="32"/>
      <c r="CT122" s="36">
        <f>CR122-SUM($CW$9:CW122)</f>
        <v>69.911440714464533</v>
      </c>
      <c r="CV122" s="48">
        <f t="shared" si="29"/>
        <v>0.72639225181598066</v>
      </c>
      <c r="CW122" s="31">
        <f t="shared" si="43"/>
        <v>0.50831182628746152</v>
      </c>
      <c r="CX122" s="36">
        <f>SUM($CW$9:CW122)*RRF</f>
        <v>22.748544212536942</v>
      </c>
      <c r="CY122" s="33"/>
      <c r="CZ122" s="36">
        <f t="shared" si="30"/>
        <v>92.659984927001474</v>
      </c>
      <c r="DA122" s="33"/>
      <c r="DB122" s="31">
        <f t="shared" si="31"/>
        <v>12.313447287337846</v>
      </c>
      <c r="DC122" s="31">
        <f t="shared" si="32"/>
        <v>48.938008500125171</v>
      </c>
      <c r="DD122" s="31">
        <f t="shared" si="33"/>
        <v>61.251455787463016</v>
      </c>
      <c r="DE122" s="31">
        <f t="shared" si="34"/>
        <v>-8.6599849270014744</v>
      </c>
      <c r="DF122" s="31"/>
      <c r="DG122" s="33">
        <f t="shared" si="35"/>
        <v>0.27081600253020166</v>
      </c>
      <c r="DH122" s="33">
        <f t="shared" si="36"/>
        <v>1.1030950586547794</v>
      </c>
      <c r="DI122" s="3"/>
      <c r="DJ122" s="33">
        <f t="shared" si="37"/>
        <v>0.85341134181740608</v>
      </c>
      <c r="DK122" s="93">
        <f t="shared" si="38"/>
        <v>0.61672224927484909</v>
      </c>
      <c r="DL122" s="3">
        <f t="shared" si="39"/>
        <v>0.6149777634123873</v>
      </c>
      <c r="DM122" s="3"/>
      <c r="DN122" s="90">
        <f t="shared" si="46"/>
        <v>0</v>
      </c>
      <c r="DO122" s="91">
        <f t="shared" si="44"/>
        <v>0</v>
      </c>
      <c r="DP122" s="89">
        <f>SUM(DO$9:DO122)*RLR</f>
        <v>120</v>
      </c>
      <c r="DQ122" s="90">
        <f>DP122-SUM(DS$9:DS122)</f>
        <v>46.202668390513523</v>
      </c>
      <c r="DR122" s="48">
        <f t="shared" si="40"/>
        <v>0.72639225181598066</v>
      </c>
      <c r="DS122" s="31">
        <f t="shared" si="45"/>
        <v>0.33889487817002584</v>
      </c>
      <c r="DT122" s="90">
        <f>SUM(DS$9:DS122)*RRF</f>
        <v>51.658132126640531</v>
      </c>
    </row>
    <row r="123" spans="90:124" x14ac:dyDescent="0.25">
      <c r="CL123" s="14">
        <f t="shared" si="27"/>
        <v>1.1399999999999999</v>
      </c>
      <c r="CM123" s="59">
        <f>IF('Extended model'!$B$4="AY",0,IFERROR(P*INDEX('UWYr writing pattern'!$C$4:$C$18,MATCH('Extended model'!$CL123,'UWYr writing pattern'!$A$4:$A$18,0)) / 25,CM122))</f>
        <v>0</v>
      </c>
      <c r="CN123" s="36">
        <f t="shared" si="41"/>
        <v>14.161930267020351</v>
      </c>
      <c r="CP123" s="48">
        <f t="shared" si="28"/>
        <v>3.42</v>
      </c>
      <c r="CQ123" s="34">
        <f t="shared" si="42"/>
        <v>0.49693555123899169</v>
      </c>
      <c r="CR123" s="31">
        <f>SUM($CQ$9:CQ123)*RLR</f>
        <v>103.00568367957553</v>
      </c>
      <c r="CS123" s="32"/>
      <c r="CT123" s="36">
        <f>CR123-SUM($CW$9:CW123)</f>
        <v>69.999932087468522</v>
      </c>
      <c r="CV123" s="48">
        <f t="shared" si="29"/>
        <v>0.7246376811594204</v>
      </c>
      <c r="CW123" s="31">
        <f t="shared" si="43"/>
        <v>0.50783128848279324</v>
      </c>
      <c r="CX123" s="36">
        <f>SUM($CW$9:CW123)*RRF</f>
        <v>23.104026114474895</v>
      </c>
      <c r="CY123" s="33"/>
      <c r="CZ123" s="36">
        <f t="shared" si="30"/>
        <v>93.103958201943414</v>
      </c>
      <c r="DA123" s="33"/>
      <c r="DB123" s="31">
        <f t="shared" si="31"/>
        <v>11.896021424297095</v>
      </c>
      <c r="DC123" s="31">
        <f t="shared" si="32"/>
        <v>48.999952461227963</v>
      </c>
      <c r="DD123" s="31">
        <f t="shared" si="33"/>
        <v>60.895973885525059</v>
      </c>
      <c r="DE123" s="31">
        <f t="shared" si="34"/>
        <v>-9.1039582019434135</v>
      </c>
      <c r="DF123" s="31"/>
      <c r="DG123" s="33">
        <f t="shared" si="35"/>
        <v>0.27504792993422494</v>
      </c>
      <c r="DH123" s="33">
        <f t="shared" si="36"/>
        <v>1.1083804547850407</v>
      </c>
      <c r="DI123" s="3"/>
      <c r="DJ123" s="33">
        <f t="shared" si="37"/>
        <v>0.85838069732979605</v>
      </c>
      <c r="DK123" s="93">
        <f t="shared" si="38"/>
        <v>0.61949292104630271</v>
      </c>
      <c r="DL123" s="3">
        <f t="shared" si="39"/>
        <v>0.61777453510672831</v>
      </c>
      <c r="DM123" s="3"/>
      <c r="DN123" s="90">
        <f t="shared" si="46"/>
        <v>0</v>
      </c>
      <c r="DO123" s="91">
        <f t="shared" si="44"/>
        <v>0</v>
      </c>
      <c r="DP123" s="89">
        <f>SUM(DO$9:DO123)*RLR</f>
        <v>120</v>
      </c>
      <c r="DQ123" s="90">
        <f>DP123-SUM(DS$9:DS123)</f>
        <v>45.867055787192598</v>
      </c>
      <c r="DR123" s="48">
        <f t="shared" si="40"/>
        <v>0.7246376811594204</v>
      </c>
      <c r="DS123" s="31">
        <f t="shared" si="45"/>
        <v>0.33561260332092147</v>
      </c>
      <c r="DT123" s="90">
        <f>SUM(DS$9:DS123)*RRF</f>
        <v>51.893060948965179</v>
      </c>
    </row>
    <row r="124" spans="90:124" x14ac:dyDescent="0.25">
      <c r="CL124" s="14">
        <f t="shared" si="27"/>
        <v>1.1499999999999999</v>
      </c>
      <c r="CM124" s="59">
        <f>IF('Extended model'!$B$4="AY",0,IFERROR(P*INDEX('UWYr writing pattern'!$C$4:$C$18,MATCH('Extended model'!$CL124,'UWYr writing pattern'!$A$4:$A$18,0)) / 25,CM123))</f>
        <v>0</v>
      </c>
      <c r="CN124" s="36">
        <f t="shared" si="41"/>
        <v>13.677592251888255</v>
      </c>
      <c r="CP124" s="48">
        <f t="shared" si="28"/>
        <v>3.4499999999999997</v>
      </c>
      <c r="CQ124" s="34">
        <f t="shared" si="42"/>
        <v>0.48433801513209596</v>
      </c>
      <c r="CR124" s="31">
        <f>SUM($CQ$9:CQ124)*RLR</f>
        <v>103.58688929773403</v>
      </c>
      <c r="CS124" s="32"/>
      <c r="CT124" s="36">
        <f>CR124-SUM($CW$9:CW124)</f>
        <v>70.073891820935245</v>
      </c>
      <c r="CV124" s="48">
        <f t="shared" si="29"/>
        <v>0.72289156626506013</v>
      </c>
      <c r="CW124" s="31">
        <f t="shared" si="43"/>
        <v>0.50724588469180099</v>
      </c>
      <c r="CX124" s="36">
        <f>SUM($CW$9:CW124)*RRF</f>
        <v>23.459098233759153</v>
      </c>
      <c r="CY124" s="33"/>
      <c r="CZ124" s="36">
        <f t="shared" si="30"/>
        <v>93.532990054694395</v>
      </c>
      <c r="DA124" s="33"/>
      <c r="DB124" s="31">
        <f t="shared" si="31"/>
        <v>11.489177491586132</v>
      </c>
      <c r="DC124" s="31">
        <f t="shared" si="32"/>
        <v>49.051724274654667</v>
      </c>
      <c r="DD124" s="31">
        <f t="shared" si="33"/>
        <v>60.5409017662408</v>
      </c>
      <c r="DE124" s="31">
        <f t="shared" si="34"/>
        <v>-9.5329900546943946</v>
      </c>
      <c r="DF124" s="31"/>
      <c r="DG124" s="33">
        <f t="shared" si="35"/>
        <v>0.27927497897332326</v>
      </c>
      <c r="DH124" s="33">
        <f t="shared" si="36"/>
        <v>1.1134879768415999</v>
      </c>
      <c r="DI124" s="3"/>
      <c r="DJ124" s="33">
        <f t="shared" si="37"/>
        <v>0.86322407748111696</v>
      </c>
      <c r="DK124" s="93">
        <f t="shared" si="38"/>
        <v>0.62223695187193839</v>
      </c>
      <c r="DL124" s="3">
        <f t="shared" si="39"/>
        <v>0.62054428485233171</v>
      </c>
      <c r="DM124" s="3"/>
      <c r="DN124" s="90">
        <f t="shared" si="46"/>
        <v>0</v>
      </c>
      <c r="DO124" s="91">
        <f t="shared" si="44"/>
        <v>0</v>
      </c>
      <c r="DP124" s="89">
        <f>SUM(DO$9:DO124)*RLR</f>
        <v>120</v>
      </c>
      <c r="DQ124" s="90">
        <f>DP124-SUM(DS$9:DS124)</f>
        <v>45.534685817720188</v>
      </c>
      <c r="DR124" s="48">
        <f t="shared" si="40"/>
        <v>0.72289156626506013</v>
      </c>
      <c r="DS124" s="31">
        <f t="shared" si="45"/>
        <v>0.33236996947241021</v>
      </c>
      <c r="DT124" s="90">
        <f>SUM(DS$9:DS124)*RRF</f>
        <v>52.125719927595867</v>
      </c>
    </row>
    <row r="125" spans="90:124" x14ac:dyDescent="0.25">
      <c r="CL125" s="14">
        <f t="shared" si="27"/>
        <v>1.1599999999999999</v>
      </c>
      <c r="CM125" s="59">
        <f>IF('Extended model'!$B$4="AY",0,IFERROR(P*INDEX('UWYr writing pattern'!$C$4:$C$18,MATCH('Extended model'!$CL125,'UWYr writing pattern'!$A$4:$A$18,0)) / 25,CM124))</f>
        <v>0</v>
      </c>
      <c r="CN125" s="36">
        <f t="shared" si="41"/>
        <v>13.205715319198109</v>
      </c>
      <c r="CP125" s="48">
        <f t="shared" si="28"/>
        <v>3.4799999999999995</v>
      </c>
      <c r="CQ125" s="34">
        <f t="shared" si="42"/>
        <v>0.47187693269014475</v>
      </c>
      <c r="CR125" s="31">
        <f>SUM($CQ$9:CQ125)*RLR</f>
        <v>104.15314161696222</v>
      </c>
      <c r="CS125" s="32"/>
      <c r="CT125" s="36">
        <f>CR125-SUM($CW$9:CW125)</f>
        <v>70.133585886036172</v>
      </c>
      <c r="CV125" s="48">
        <f t="shared" si="29"/>
        <v>0.72115384615384615</v>
      </c>
      <c r="CW125" s="31">
        <f t="shared" si="43"/>
        <v>0.50655825412724265</v>
      </c>
      <c r="CX125" s="36">
        <f>SUM($CW$9:CW125)*RRF</f>
        <v>23.813689011648226</v>
      </c>
      <c r="CY125" s="33"/>
      <c r="CZ125" s="36">
        <f t="shared" si="30"/>
        <v>93.947274897684395</v>
      </c>
      <c r="DA125" s="33"/>
      <c r="DB125" s="31">
        <f t="shared" si="31"/>
        <v>11.09280086812641</v>
      </c>
      <c r="DC125" s="31">
        <f t="shared" si="32"/>
        <v>49.093510120225318</v>
      </c>
      <c r="DD125" s="31">
        <f t="shared" si="33"/>
        <v>60.186310988351728</v>
      </c>
      <c r="DE125" s="31">
        <f t="shared" si="34"/>
        <v>-9.9472748976843945</v>
      </c>
      <c r="DF125" s="31"/>
      <c r="DG125" s="33">
        <f t="shared" si="35"/>
        <v>0.28349629775771695</v>
      </c>
      <c r="DH125" s="33">
        <f t="shared" si="36"/>
        <v>1.1184199392581475</v>
      </c>
      <c r="DI125" s="3"/>
      <c r="DJ125" s="33">
        <f t="shared" si="37"/>
        <v>0.86794284680801848</v>
      </c>
      <c r="DK125" s="93">
        <f t="shared" si="38"/>
        <v>0.62495466118570797</v>
      </c>
      <c r="DL125" s="3">
        <f t="shared" si="39"/>
        <v>0.62328733821484494</v>
      </c>
      <c r="DM125" s="3"/>
      <c r="DN125" s="90">
        <f t="shared" si="46"/>
        <v>0</v>
      </c>
      <c r="DO125" s="91">
        <f t="shared" si="44"/>
        <v>0</v>
      </c>
      <c r="DP125" s="89">
        <f>SUM(DO$9:DO125)*RLR</f>
        <v>120</v>
      </c>
      <c r="DQ125" s="90">
        <f>DP125-SUM(DS$9:DS125)</f>
        <v>45.2055194142186</v>
      </c>
      <c r="DR125" s="48">
        <f t="shared" si="40"/>
        <v>0.72115384615384615</v>
      </c>
      <c r="DS125" s="31">
        <f t="shared" si="45"/>
        <v>0.32916640350159171</v>
      </c>
      <c r="DT125" s="90">
        <f>SUM(DS$9:DS125)*RRF</f>
        <v>52.356136410046979</v>
      </c>
    </row>
    <row r="126" spans="90:124" x14ac:dyDescent="0.25">
      <c r="CL126" s="14">
        <f t="shared" si="27"/>
        <v>1.17</v>
      </c>
      <c r="CM126" s="59">
        <f>IF('Extended model'!$B$4="AY",0,IFERROR(P*INDEX('UWYr writing pattern'!$C$4:$C$18,MATCH('Extended model'!$CL126,'UWYr writing pattern'!$A$4:$A$18,0)) / 25,CM125))</f>
        <v>0</v>
      </c>
      <c r="CN126" s="36">
        <f t="shared" si="41"/>
        <v>12.746156426090016</v>
      </c>
      <c r="CP126" s="48">
        <f t="shared" si="28"/>
        <v>3.51</v>
      </c>
      <c r="CQ126" s="34">
        <f t="shared" si="42"/>
        <v>0.45955889310809411</v>
      </c>
      <c r="CR126" s="31">
        <f>SUM($CQ$9:CQ126)*RLR</f>
        <v>104.70461228869193</v>
      </c>
      <c r="CS126" s="32"/>
      <c r="CT126" s="36">
        <f>CR126-SUM($CW$9:CW126)</f>
        <v>70.179285505703135</v>
      </c>
      <c r="CV126" s="48">
        <f t="shared" si="29"/>
        <v>0.71942446043165464</v>
      </c>
      <c r="CW126" s="31">
        <f t="shared" si="43"/>
        <v>0.50577105206276085</v>
      </c>
      <c r="CX126" s="36">
        <f>SUM($CW$9:CW126)*RRF</f>
        <v>24.167728748092159</v>
      </c>
      <c r="CY126" s="33"/>
      <c r="CZ126" s="36">
        <f t="shared" si="30"/>
        <v>94.347014253795294</v>
      </c>
      <c r="DA126" s="33"/>
      <c r="DB126" s="31">
        <f t="shared" si="31"/>
        <v>10.706771397915613</v>
      </c>
      <c r="DC126" s="31">
        <f t="shared" si="32"/>
        <v>49.125499853992189</v>
      </c>
      <c r="DD126" s="31">
        <f t="shared" si="33"/>
        <v>59.832271251907798</v>
      </c>
      <c r="DE126" s="31">
        <f t="shared" si="34"/>
        <v>-10.347014253795294</v>
      </c>
      <c r="DF126" s="31"/>
      <c r="DG126" s="33">
        <f t="shared" si="35"/>
        <v>0.28771105652490664</v>
      </c>
      <c r="DH126" s="33">
        <f t="shared" si="36"/>
        <v>1.1231787411166105</v>
      </c>
      <c r="DI126" s="3"/>
      <c r="DJ126" s="33">
        <f t="shared" si="37"/>
        <v>0.87253843573909939</v>
      </c>
      <c r="DK126" s="93">
        <f t="shared" si="38"/>
        <v>0.62764636383641892</v>
      </c>
      <c r="DL126" s="3">
        <f t="shared" si="39"/>
        <v>0.62600401606425704</v>
      </c>
      <c r="DM126" s="3"/>
      <c r="DN126" s="90">
        <f t="shared" si="46"/>
        <v>0</v>
      </c>
      <c r="DO126" s="91">
        <f t="shared" si="44"/>
        <v>0</v>
      </c>
      <c r="DP126" s="89">
        <f>SUM(DO$9:DO126)*RLR</f>
        <v>120</v>
      </c>
      <c r="DQ126" s="90">
        <f>DP126-SUM(DS$9:DS126)</f>
        <v>44.879518072289144</v>
      </c>
      <c r="DR126" s="48">
        <f t="shared" si="40"/>
        <v>0.71942446043165464</v>
      </c>
      <c r="DS126" s="31">
        <f t="shared" si="45"/>
        <v>0.32600134192946106</v>
      </c>
      <c r="DT126" s="90">
        <f>SUM(DS$9:DS126)*RRF</f>
        <v>52.584337349397593</v>
      </c>
    </row>
    <row r="127" spans="90:124" x14ac:dyDescent="0.25">
      <c r="CL127" s="14">
        <f t="shared" si="27"/>
        <v>1.18</v>
      </c>
      <c r="CM127" s="59">
        <f>IF('Extended model'!$B$4="AY",0,IFERROR(P*INDEX('UWYr writing pattern'!$C$4:$C$18,MATCH('Extended model'!$CL127,'UWYr writing pattern'!$A$4:$A$18,0)) / 25,CM126))</f>
        <v>0</v>
      </c>
      <c r="CN127" s="36">
        <f t="shared" si="41"/>
        <v>12.298766335534257</v>
      </c>
      <c r="CP127" s="48">
        <f t="shared" si="28"/>
        <v>3.54</v>
      </c>
      <c r="CQ127" s="34">
        <f t="shared" si="42"/>
        <v>0.44739009055575957</v>
      </c>
      <c r="CR127" s="31">
        <f>SUM($CQ$9:CQ127)*RLR</f>
        <v>105.24148039735884</v>
      </c>
      <c r="CS127" s="32"/>
      <c r="CT127" s="36">
        <f>CR127-SUM($CW$9:CW127)</f>
        <v>70.211266668285845</v>
      </c>
      <c r="CV127" s="48">
        <f t="shared" si="29"/>
        <v>0.71770334928229673</v>
      </c>
      <c r="CW127" s="31">
        <f t="shared" si="43"/>
        <v>0.50488694608419526</v>
      </c>
      <c r="CX127" s="36">
        <f>SUM($CW$9:CW127)*RRF</f>
        <v>24.521149610351095</v>
      </c>
      <c r="CY127" s="33"/>
      <c r="CZ127" s="36">
        <f t="shared" si="30"/>
        <v>94.732416278636947</v>
      </c>
      <c r="DA127" s="33"/>
      <c r="DB127" s="31">
        <f t="shared" si="31"/>
        <v>10.330963721848775</v>
      </c>
      <c r="DC127" s="31">
        <f t="shared" si="32"/>
        <v>49.147886667800087</v>
      </c>
      <c r="DD127" s="31">
        <f t="shared" si="33"/>
        <v>59.478850389648862</v>
      </c>
      <c r="DE127" s="31">
        <f t="shared" si="34"/>
        <v>-10.732416278636947</v>
      </c>
      <c r="DF127" s="31"/>
      <c r="DG127" s="33">
        <f t="shared" si="35"/>
        <v>0.29191844774227493</v>
      </c>
      <c r="DH127" s="33">
        <f t="shared" si="36"/>
        <v>1.1277668604599635</v>
      </c>
      <c r="DI127" s="3"/>
      <c r="DJ127" s="33">
        <f t="shared" si="37"/>
        <v>0.87701233664465705</v>
      </c>
      <c r="DK127" s="93">
        <f t="shared" si="38"/>
        <v>0.63031237016433539</v>
      </c>
      <c r="DL127" s="3">
        <f t="shared" si="39"/>
        <v>0.62869463465372288</v>
      </c>
      <c r="DM127" s="3"/>
      <c r="DN127" s="90">
        <f t="shared" si="46"/>
        <v>0</v>
      </c>
      <c r="DO127" s="91">
        <f t="shared" si="44"/>
        <v>0</v>
      </c>
      <c r="DP127" s="89">
        <f>SUM(DO$9:DO127)*RLR</f>
        <v>120</v>
      </c>
      <c r="DQ127" s="90">
        <f>DP127-SUM(DS$9:DS127)</f>
        <v>44.556643841553253</v>
      </c>
      <c r="DR127" s="48">
        <f t="shared" si="40"/>
        <v>0.71770334928229673</v>
      </c>
      <c r="DS127" s="31">
        <f t="shared" si="45"/>
        <v>0.32287423073589311</v>
      </c>
      <c r="DT127" s="90">
        <f>SUM(DS$9:DS127)*RRF</f>
        <v>52.81034931091272</v>
      </c>
    </row>
    <row r="128" spans="90:124" x14ac:dyDescent="0.25">
      <c r="CL128" s="14">
        <f t="shared" si="27"/>
        <v>1.19</v>
      </c>
      <c r="CM128" s="59">
        <f>IF('Extended model'!$B$4="AY",0,IFERROR(P*INDEX('UWYr writing pattern'!$C$4:$C$18,MATCH('Extended model'!$CL128,'UWYr writing pattern'!$A$4:$A$18,0)) / 25,CM127))</f>
        <v>0</v>
      </c>
      <c r="CN128" s="36">
        <f t="shared" si="41"/>
        <v>11.863390007256344</v>
      </c>
      <c r="CP128" s="48">
        <f t="shared" si="28"/>
        <v>3.57</v>
      </c>
      <c r="CQ128" s="34">
        <f t="shared" si="42"/>
        <v>0.43537632827791273</v>
      </c>
      <c r="CR128" s="31">
        <f>SUM($CQ$9:CQ128)*RLR</f>
        <v>105.76393199129234</v>
      </c>
      <c r="CS128" s="32"/>
      <c r="CT128" s="36">
        <f>CR128-SUM($CW$9:CW128)</f>
        <v>70.229809649767532</v>
      </c>
      <c r="CV128" s="48">
        <f t="shared" si="29"/>
        <v>0.71599045346062062</v>
      </c>
      <c r="CW128" s="31">
        <f t="shared" si="43"/>
        <v>0.5039086124518124</v>
      </c>
      <c r="CX128" s="36">
        <f>SUM($CW$9:CW128)*RRF</f>
        <v>24.873885639067364</v>
      </c>
      <c r="CY128" s="33"/>
      <c r="CZ128" s="36">
        <f t="shared" si="30"/>
        <v>95.103695288834899</v>
      </c>
      <c r="DA128" s="33"/>
      <c r="DB128" s="31">
        <f t="shared" si="31"/>
        <v>9.9652476060953283</v>
      </c>
      <c r="DC128" s="31">
        <f t="shared" si="32"/>
        <v>49.160866754837272</v>
      </c>
      <c r="DD128" s="31">
        <f t="shared" si="33"/>
        <v>59.126114360932604</v>
      </c>
      <c r="DE128" s="31">
        <f t="shared" si="34"/>
        <v>-11.103695288834899</v>
      </c>
      <c r="DF128" s="31"/>
      <c r="DG128" s="33">
        <f t="shared" si="35"/>
        <v>0.2961176861793734</v>
      </c>
      <c r="DH128" s="33">
        <f t="shared" si="36"/>
        <v>1.132186848676606</v>
      </c>
      <c r="DI128" s="3"/>
      <c r="DJ128" s="33">
        <f t="shared" si="37"/>
        <v>0.8813660999274362</v>
      </c>
      <c r="DK128" s="93">
        <f t="shared" si="38"/>
        <v>0.63295298607631612</v>
      </c>
      <c r="DL128" s="3">
        <f t="shared" si="39"/>
        <v>0.63135950569687793</v>
      </c>
      <c r="DM128" s="3"/>
      <c r="DN128" s="90">
        <f t="shared" si="46"/>
        <v>0</v>
      </c>
      <c r="DO128" s="91">
        <f t="shared" si="44"/>
        <v>0</v>
      </c>
      <c r="DP128" s="89">
        <f>SUM(DO$9:DO128)*RLR</f>
        <v>120</v>
      </c>
      <c r="DQ128" s="90">
        <f>DP128-SUM(DS$9:DS128)</f>
        <v>44.236859316374648</v>
      </c>
      <c r="DR128" s="48">
        <f t="shared" si="40"/>
        <v>0.71599045346062062</v>
      </c>
      <c r="DS128" s="31">
        <f t="shared" si="45"/>
        <v>0.31978452517861189</v>
      </c>
      <c r="DT128" s="90">
        <f>SUM(DS$9:DS128)*RRF</f>
        <v>53.034198478537746</v>
      </c>
    </row>
    <row r="129" spans="90:124" x14ac:dyDescent="0.25">
      <c r="CL129" s="14">
        <f t="shared" si="27"/>
        <v>1.2</v>
      </c>
      <c r="CM129" s="59">
        <f>IF('Extended model'!$B$4="AY",0,IFERROR(P*INDEX('UWYr writing pattern'!$C$4:$C$18,MATCH('Extended model'!$CL129,'UWYr writing pattern'!$A$4:$A$18,0)) / 25,CM128))</f>
        <v>0</v>
      </c>
      <c r="CN129" s="36">
        <f t="shared" si="41"/>
        <v>11.439866983997293</v>
      </c>
      <c r="CP129" s="48">
        <f t="shared" si="28"/>
        <v>3.5999999999999996</v>
      </c>
      <c r="CQ129" s="34">
        <f t="shared" si="42"/>
        <v>0.42352302325905145</v>
      </c>
      <c r="CR129" s="31">
        <f>SUM($CQ$9:CQ129)*RLR</f>
        <v>106.27215961920319</v>
      </c>
      <c r="CS129" s="32"/>
      <c r="CT129" s="36">
        <f>CR129-SUM($CW$9:CW129)</f>
        <v>70.235198545102492</v>
      </c>
      <c r="CV129" s="48">
        <f t="shared" si="29"/>
        <v>0.7142857142857143</v>
      </c>
      <c r="CW129" s="31">
        <f t="shared" si="43"/>
        <v>0.50283873257590128</v>
      </c>
      <c r="CX129" s="36">
        <f>SUM($CW$9:CW129)*RRF</f>
        <v>25.225872751870494</v>
      </c>
      <c r="CY129" s="33"/>
      <c r="CZ129" s="36">
        <f t="shared" si="30"/>
        <v>95.461071296972989</v>
      </c>
      <c r="DA129" s="33"/>
      <c r="DB129" s="31">
        <f t="shared" si="31"/>
        <v>9.6094882665577259</v>
      </c>
      <c r="DC129" s="31">
        <f t="shared" si="32"/>
        <v>49.164638981571741</v>
      </c>
      <c r="DD129" s="31">
        <f t="shared" si="33"/>
        <v>58.774127248129467</v>
      </c>
      <c r="DE129" s="31">
        <f t="shared" si="34"/>
        <v>-11.461071296972989</v>
      </c>
      <c r="DF129" s="31"/>
      <c r="DG129" s="33">
        <f t="shared" si="35"/>
        <v>0.3003080089508392</v>
      </c>
      <c r="DH129" s="33">
        <f t="shared" si="36"/>
        <v>1.1364413249639642</v>
      </c>
      <c r="DI129" s="3"/>
      <c r="DJ129" s="33">
        <f t="shared" si="37"/>
        <v>0.88560133016002662</v>
      </c>
      <c r="DK129" s="93">
        <f t="shared" si="38"/>
        <v>0.63556851311953355</v>
      </c>
      <c r="DL129" s="3">
        <f t="shared" si="39"/>
        <v>0.63399893644367833</v>
      </c>
      <c r="DM129" s="3"/>
      <c r="DN129" s="90">
        <f t="shared" si="46"/>
        <v>0</v>
      </c>
      <c r="DO129" s="91">
        <f t="shared" si="44"/>
        <v>0</v>
      </c>
      <c r="DP129" s="89">
        <f>SUM(DO$9:DO129)*RLR</f>
        <v>120</v>
      </c>
      <c r="DQ129" s="90">
        <f>DP129-SUM(DS$9:DS129)</f>
        <v>43.9201276267586</v>
      </c>
      <c r="DR129" s="48">
        <f t="shared" si="40"/>
        <v>0.7142857142857143</v>
      </c>
      <c r="DS129" s="31">
        <f t="shared" si="45"/>
        <v>0.31673168961604764</v>
      </c>
      <c r="DT129" s="90">
        <f>SUM(DS$9:DS129)*RRF</f>
        <v>53.255910661268977</v>
      </c>
    </row>
    <row r="130" spans="90:124" x14ac:dyDescent="0.25">
      <c r="CL130" s="14">
        <f t="shared" si="27"/>
        <v>1.21</v>
      </c>
      <c r="CM130" s="59">
        <f>IF('Extended model'!$B$4="AY",0,IFERROR(P*INDEX('UWYr writing pattern'!$C$4:$C$18,MATCH('Extended model'!$CL130,'UWYr writing pattern'!$A$4:$A$18,0)) / 25,CM129))</f>
        <v>0</v>
      </c>
      <c r="CN130" s="36">
        <f t="shared" si="41"/>
        <v>11.028031772573391</v>
      </c>
      <c r="CP130" s="48">
        <f t="shared" si="28"/>
        <v>3.63</v>
      </c>
      <c r="CQ130" s="34">
        <f t="shared" si="42"/>
        <v>0.4118352114239025</v>
      </c>
      <c r="CR130" s="31">
        <f>SUM($CQ$9:CQ130)*RLR</f>
        <v>106.76636187291189</v>
      </c>
      <c r="CS130" s="32"/>
      <c r="CT130" s="36">
        <f>CR130-SUM($CW$9:CW130)</f>
        <v>70.227720809203305</v>
      </c>
      <c r="CV130" s="48">
        <f t="shared" si="29"/>
        <v>0.71258907363420432</v>
      </c>
      <c r="CW130" s="31">
        <f t="shared" si="43"/>
        <v>0.50167998960787497</v>
      </c>
      <c r="CX130" s="36">
        <f>SUM($CW$9:CW130)*RRF</f>
        <v>25.577048744596006</v>
      </c>
      <c r="CY130" s="33"/>
      <c r="CZ130" s="36">
        <f t="shared" si="30"/>
        <v>95.804769553799304</v>
      </c>
      <c r="DA130" s="33"/>
      <c r="DB130" s="31">
        <f t="shared" si="31"/>
        <v>9.2635466889616485</v>
      </c>
      <c r="DC130" s="31">
        <f t="shared" si="32"/>
        <v>49.159404566442312</v>
      </c>
      <c r="DD130" s="31">
        <f t="shared" si="33"/>
        <v>58.422951255403959</v>
      </c>
      <c r="DE130" s="31">
        <f t="shared" si="34"/>
        <v>-11.804769553799304</v>
      </c>
      <c r="DF130" s="31"/>
      <c r="DG130" s="33">
        <f t="shared" si="35"/>
        <v>0.30448867553090481</v>
      </c>
      <c r="DH130" s="33">
        <f t="shared" si="36"/>
        <v>1.1405329708785632</v>
      </c>
      <c r="DI130" s="3"/>
      <c r="DJ130" s="33">
        <f t="shared" si="37"/>
        <v>0.88971968227426568</v>
      </c>
      <c r="DK130" s="93">
        <f t="shared" si="38"/>
        <v>0.63815924855378603</v>
      </c>
      <c r="DL130" s="3">
        <f t="shared" si="39"/>
        <v>0.63661322975479484</v>
      </c>
      <c r="DM130" s="3"/>
      <c r="DN130" s="90">
        <f t="shared" si="46"/>
        <v>0</v>
      </c>
      <c r="DO130" s="91">
        <f t="shared" si="44"/>
        <v>0</v>
      </c>
      <c r="DP130" s="89">
        <f>SUM(DO$9:DO130)*RLR</f>
        <v>120</v>
      </c>
      <c r="DQ130" s="90">
        <f>DP130-SUM(DS$9:DS130)</f>
        <v>43.606412429424608</v>
      </c>
      <c r="DR130" s="48">
        <f t="shared" si="40"/>
        <v>0.71258907363420432</v>
      </c>
      <c r="DS130" s="31">
        <f t="shared" si="45"/>
        <v>0.31371519733399</v>
      </c>
      <c r="DT130" s="90">
        <f>SUM(DS$9:DS130)*RRF</f>
        <v>53.475511299402768</v>
      </c>
    </row>
    <row r="131" spans="90:124" x14ac:dyDescent="0.25">
      <c r="CL131" s="14">
        <f t="shared" si="27"/>
        <v>1.22</v>
      </c>
      <c r="CM131" s="59">
        <f>IF('Extended model'!$B$4="AY",0,IFERROR(P*INDEX('UWYr writing pattern'!$C$4:$C$18,MATCH('Extended model'!$CL131,'UWYr writing pattern'!$A$4:$A$18,0)) / 25,CM130))</f>
        <v>0</v>
      </c>
      <c r="CN131" s="36">
        <f t="shared" si="41"/>
        <v>10.627714219228977</v>
      </c>
      <c r="CP131" s="48">
        <f t="shared" si="28"/>
        <v>3.66</v>
      </c>
      <c r="CQ131" s="34">
        <f t="shared" si="42"/>
        <v>0.4003175533444141</v>
      </c>
      <c r="CR131" s="31">
        <f>SUM($CQ$9:CQ131)*RLR</f>
        <v>107.24674293692517</v>
      </c>
      <c r="CS131" s="32"/>
      <c r="CT131" s="36">
        <f>CR131-SUM($CW$9:CW131)</f>
        <v>70.20766680806787</v>
      </c>
      <c r="CV131" s="48">
        <f t="shared" si="29"/>
        <v>0.7109004739336493</v>
      </c>
      <c r="CW131" s="31">
        <f t="shared" si="43"/>
        <v>0.50043506514871716</v>
      </c>
      <c r="CX131" s="36">
        <f>SUM($CW$9:CW131)*RRF</f>
        <v>25.927353290200106</v>
      </c>
      <c r="CY131" s="33"/>
      <c r="CZ131" s="36">
        <f t="shared" si="30"/>
        <v>96.135020098267972</v>
      </c>
      <c r="DA131" s="33"/>
      <c r="DB131" s="31">
        <f t="shared" si="31"/>
        <v>8.9272799441523389</v>
      </c>
      <c r="DC131" s="31">
        <f t="shared" si="32"/>
        <v>49.145366765647509</v>
      </c>
      <c r="DD131" s="31">
        <f t="shared" si="33"/>
        <v>58.072646709799848</v>
      </c>
      <c r="DE131" s="31">
        <f t="shared" si="34"/>
        <v>-12.135020098267972</v>
      </c>
      <c r="DF131" s="31"/>
      <c r="DG131" s="33">
        <f t="shared" si="35"/>
        <v>0.30865896774047746</v>
      </c>
      <c r="DH131" s="33">
        <f t="shared" si="36"/>
        <v>1.1444645249793806</v>
      </c>
      <c r="DI131" s="3"/>
      <c r="DJ131" s="33">
        <f t="shared" si="37"/>
        <v>0.89372285780770977</v>
      </c>
      <c r="DK131" s="93">
        <f t="shared" si="38"/>
        <v>0.64072548542245</v>
      </c>
      <c r="DL131" s="3">
        <f t="shared" si="39"/>
        <v>0.63920268417459447</v>
      </c>
      <c r="DM131" s="3"/>
      <c r="DN131" s="90">
        <f t="shared" si="46"/>
        <v>0</v>
      </c>
      <c r="DO131" s="91">
        <f t="shared" si="44"/>
        <v>0</v>
      </c>
      <c r="DP131" s="89">
        <f>SUM(DO$9:DO131)*RLR</f>
        <v>120</v>
      </c>
      <c r="DQ131" s="90">
        <f>DP131-SUM(DS$9:DS131)</f>
        <v>43.295677899048655</v>
      </c>
      <c r="DR131" s="48">
        <f t="shared" si="40"/>
        <v>0.7109004739336493</v>
      </c>
      <c r="DS131" s="31">
        <f t="shared" si="45"/>
        <v>0.31073453037594734</v>
      </c>
      <c r="DT131" s="90">
        <f>SUM(DS$9:DS131)*RRF</f>
        <v>53.693025470665937</v>
      </c>
    </row>
    <row r="132" spans="90:124" x14ac:dyDescent="0.25">
      <c r="CL132" s="14">
        <f t="shared" si="27"/>
        <v>1.23</v>
      </c>
      <c r="CM132" s="59">
        <f>IF('Extended model'!$B$4="AY",0,IFERROR(P*INDEX('UWYr writing pattern'!$C$4:$C$18,MATCH('Extended model'!$CL132,'UWYr writing pattern'!$A$4:$A$18,0)) / 25,CM131))</f>
        <v>0</v>
      </c>
      <c r="CN132" s="36">
        <f t="shared" si="41"/>
        <v>10.238739878805196</v>
      </c>
      <c r="CP132" s="48">
        <f t="shared" si="28"/>
        <v>3.69</v>
      </c>
      <c r="CQ132" s="34">
        <f t="shared" si="42"/>
        <v>0.3889743404237806</v>
      </c>
      <c r="CR132" s="31">
        <f>SUM($CQ$9:CQ132)*RLR</f>
        <v>107.71351214543371</v>
      </c>
      <c r="CS132" s="32"/>
      <c r="CT132" s="36">
        <f>CR132-SUM($CW$9:CW132)</f>
        <v>70.175329380500102</v>
      </c>
      <c r="CV132" s="48">
        <f t="shared" si="29"/>
        <v>0.70921985815602828</v>
      </c>
      <c r="CW132" s="31">
        <f t="shared" si="43"/>
        <v>0.49910663607631189</v>
      </c>
      <c r="CX132" s="36">
        <f>SUM($CW$9:CW132)*RRF</f>
        <v>26.276727935453525</v>
      </c>
      <c r="CY132" s="33"/>
      <c r="CZ132" s="36">
        <f t="shared" si="30"/>
        <v>96.452057315953624</v>
      </c>
      <c r="DA132" s="33"/>
      <c r="DB132" s="31">
        <f t="shared" si="31"/>
        <v>8.6005414981963639</v>
      </c>
      <c r="DC132" s="31">
        <f t="shared" si="32"/>
        <v>49.122730566350072</v>
      </c>
      <c r="DD132" s="31">
        <f t="shared" si="33"/>
        <v>57.723272064546435</v>
      </c>
      <c r="DE132" s="31">
        <f t="shared" si="34"/>
        <v>-12.452057315953624</v>
      </c>
      <c r="DF132" s="31"/>
      <c r="DG132" s="33">
        <f t="shared" si="35"/>
        <v>0.31281818970778008</v>
      </c>
      <c r="DH132" s="33">
        <f t="shared" si="36"/>
        <v>1.1482387775708764</v>
      </c>
      <c r="DI132" s="3"/>
      <c r="DJ132" s="33">
        <f t="shared" si="37"/>
        <v>0.89761260121194764</v>
      </c>
      <c r="DK132" s="93">
        <f t="shared" si="38"/>
        <v>0.64326751262208726</v>
      </c>
      <c r="DL132" s="3">
        <f t="shared" si="39"/>
        <v>0.6417675940027372</v>
      </c>
      <c r="DM132" s="3"/>
      <c r="DN132" s="90">
        <f t="shared" si="46"/>
        <v>0</v>
      </c>
      <c r="DO132" s="91">
        <f t="shared" si="44"/>
        <v>0</v>
      </c>
      <c r="DP132" s="89">
        <f>SUM(DO$9:DO132)*RLR</f>
        <v>120</v>
      </c>
      <c r="DQ132" s="90">
        <f>DP132-SUM(DS$9:DS132)</f>
        <v>42.987888719671531</v>
      </c>
      <c r="DR132" s="48">
        <f t="shared" si="40"/>
        <v>0.70921985815602828</v>
      </c>
      <c r="DS132" s="31">
        <f t="shared" si="45"/>
        <v>0.30778917937712313</v>
      </c>
      <c r="DT132" s="90">
        <f>SUM(DS$9:DS132)*RRF</f>
        <v>53.908477896229925</v>
      </c>
    </row>
    <row r="133" spans="90:124" x14ac:dyDescent="0.25">
      <c r="CL133" s="14">
        <f t="shared" si="27"/>
        <v>1.24</v>
      </c>
      <c r="CM133" s="59">
        <f>IF('Extended model'!$B$4="AY",0,IFERROR(P*INDEX('UWYr writing pattern'!$C$4:$C$18,MATCH('Extended model'!$CL133,'UWYr writing pattern'!$A$4:$A$18,0)) / 25,CM132))</f>
        <v>0</v>
      </c>
      <c r="CN133" s="36">
        <f t="shared" si="41"/>
        <v>9.8609303772772847</v>
      </c>
      <c r="CP133" s="48">
        <f t="shared" si="28"/>
        <v>3.7199999999999998</v>
      </c>
      <c r="CQ133" s="34">
        <f t="shared" si="42"/>
        <v>0.37780950152791176</v>
      </c>
      <c r="CR133" s="31">
        <f>SUM($CQ$9:CQ133)*RLR</f>
        <v>108.1668835472672</v>
      </c>
      <c r="CS133" s="32"/>
      <c r="CT133" s="36">
        <f>CR133-SUM($CW$9:CW133)</f>
        <v>70.131003410840691</v>
      </c>
      <c r="CV133" s="48">
        <f t="shared" si="29"/>
        <v>0.70754716981132071</v>
      </c>
      <c r="CW133" s="31">
        <f t="shared" si="43"/>
        <v>0.49769737149290849</v>
      </c>
      <c r="CX133" s="36">
        <f>SUM($CW$9:CW133)*RRF</f>
        <v>26.625116095498562</v>
      </c>
      <c r="CY133" s="33"/>
      <c r="CZ133" s="36">
        <f t="shared" si="30"/>
        <v>96.756119506339246</v>
      </c>
      <c r="DA133" s="33"/>
      <c r="DB133" s="31">
        <f t="shared" si="31"/>
        <v>8.2831815169129186</v>
      </c>
      <c r="DC133" s="31">
        <f t="shared" si="32"/>
        <v>49.091702387588484</v>
      </c>
      <c r="DD133" s="31">
        <f t="shared" si="33"/>
        <v>57.374883904501402</v>
      </c>
      <c r="DE133" s="31">
        <f t="shared" si="34"/>
        <v>-12.756119506339246</v>
      </c>
      <c r="DF133" s="31"/>
      <c r="DG133" s="33">
        <f t="shared" si="35"/>
        <v>0.31696566780355429</v>
      </c>
      <c r="DH133" s="33">
        <f t="shared" si="36"/>
        <v>1.1518585655516578</v>
      </c>
      <c r="DI133" s="3"/>
      <c r="DJ133" s="33">
        <f t="shared" si="37"/>
        <v>0.90139069622722667</v>
      </c>
      <c r="DK133" s="93">
        <f t="shared" si="38"/>
        <v>0.64578561497074749</v>
      </c>
      <c r="DL133" s="3">
        <f t="shared" si="39"/>
        <v>0.64430824936441988</v>
      </c>
      <c r="DM133" s="3"/>
      <c r="DN133" s="90">
        <f t="shared" si="46"/>
        <v>0</v>
      </c>
      <c r="DO133" s="91">
        <f t="shared" si="44"/>
        <v>0</v>
      </c>
      <c r="DP133" s="89">
        <f>SUM(DO$9:DO133)*RLR</f>
        <v>120</v>
      </c>
      <c r="DQ133" s="90">
        <f>DP133-SUM(DS$9:DS133)</f>
        <v>42.683010076269611</v>
      </c>
      <c r="DR133" s="48">
        <f t="shared" si="40"/>
        <v>0.70754716981132071</v>
      </c>
      <c r="DS133" s="31">
        <f t="shared" si="45"/>
        <v>0.30487864340192572</v>
      </c>
      <c r="DT133" s="90">
        <f>SUM(DS$9:DS133)*RRF</f>
        <v>54.121892946611268</v>
      </c>
    </row>
    <row r="134" spans="90:124" x14ac:dyDescent="0.25">
      <c r="CL134" s="14">
        <f t="shared" si="27"/>
        <v>1.25</v>
      </c>
      <c r="CM134" s="59">
        <f>IF('Extended model'!$B$4="AY",0,IFERROR(P*INDEX('UWYr writing pattern'!$C$4:$C$18,MATCH('Extended model'!$CL134,'UWYr writing pattern'!$A$4:$A$18,0)) / 25,CM133))</f>
        <v>0</v>
      </c>
      <c r="CN134" s="36">
        <f t="shared" si="41"/>
        <v>9.494103767242569</v>
      </c>
      <c r="CP134" s="48">
        <f t="shared" si="28"/>
        <v>3.75</v>
      </c>
      <c r="CQ134" s="34">
        <f t="shared" si="42"/>
        <v>0.36682661003471495</v>
      </c>
      <c r="CR134" s="31">
        <f>SUM($CQ$9:CQ134)*RLR</f>
        <v>108.60707547930888</v>
      </c>
      <c r="CS134" s="32"/>
      <c r="CT134" s="36">
        <f>CR134-SUM($CW$9:CW134)</f>
        <v>70.074985413088669</v>
      </c>
      <c r="CV134" s="48">
        <f t="shared" si="29"/>
        <v>0.70588235294117652</v>
      </c>
      <c r="CW134" s="31">
        <f t="shared" si="43"/>
        <v>0.49620992979368411</v>
      </c>
      <c r="CX134" s="36">
        <f>SUM($CW$9:CW134)*RRF</f>
        <v>26.972463046354143</v>
      </c>
      <c r="CY134" s="33"/>
      <c r="CZ134" s="36">
        <f t="shared" si="30"/>
        <v>97.047448459442819</v>
      </c>
      <c r="DA134" s="33"/>
      <c r="DB134" s="31">
        <f t="shared" si="31"/>
        <v>7.9750471644837573</v>
      </c>
      <c r="DC134" s="31">
        <f t="shared" si="32"/>
        <v>49.052489789162067</v>
      </c>
      <c r="DD134" s="31">
        <f t="shared" si="33"/>
        <v>57.027536953645821</v>
      </c>
      <c r="DE134" s="31">
        <f t="shared" si="34"/>
        <v>-13.047448459442819</v>
      </c>
      <c r="DF134" s="31"/>
      <c r="DG134" s="33">
        <f t="shared" si="35"/>
        <v>0.32110075055183501</v>
      </c>
      <c r="DH134" s="33">
        <f t="shared" si="36"/>
        <v>1.1553267673743193</v>
      </c>
      <c r="DI134" s="3"/>
      <c r="DJ134" s="33">
        <f t="shared" si="37"/>
        <v>0.90505896232757399</v>
      </c>
      <c r="DK134" s="93">
        <f t="shared" si="38"/>
        <v>0.6482800732749846</v>
      </c>
      <c r="DL134" s="3">
        <f t="shared" si="39"/>
        <v>0.64682493627929416</v>
      </c>
      <c r="DM134" s="3"/>
      <c r="DN134" s="90">
        <f t="shared" si="46"/>
        <v>0</v>
      </c>
      <c r="DO134" s="91">
        <f t="shared" si="44"/>
        <v>0</v>
      </c>
      <c r="DP134" s="89">
        <f>SUM(DO$9:DO134)*RLR</f>
        <v>120</v>
      </c>
      <c r="DQ134" s="90">
        <f>DP134-SUM(DS$9:DS134)</f>
        <v>42.38100764648469</v>
      </c>
      <c r="DR134" s="48">
        <f t="shared" si="40"/>
        <v>0.70588235294117652</v>
      </c>
      <c r="DS134" s="31">
        <f t="shared" si="45"/>
        <v>0.30200242978492647</v>
      </c>
      <c r="DT134" s="90">
        <f>SUM(DS$9:DS134)*RRF</f>
        <v>54.333294647460711</v>
      </c>
    </row>
    <row r="135" spans="90:124" x14ac:dyDescent="0.25">
      <c r="CL135" s="14">
        <f t="shared" si="27"/>
        <v>1.26</v>
      </c>
      <c r="CM135" s="59">
        <f>IF('Extended model'!$B$4="AY",0,IFERROR(P*INDEX('UWYr writing pattern'!$C$4:$C$18,MATCH('Extended model'!$CL135,'UWYr writing pattern'!$A$4:$A$18,0)) / 25,CM134))</f>
        <v>0</v>
      </c>
      <c r="CN135" s="36">
        <f t="shared" si="41"/>
        <v>9.1380748759709718</v>
      </c>
      <c r="CP135" s="48">
        <f t="shared" si="28"/>
        <v>3.7800000000000002</v>
      </c>
      <c r="CQ135" s="34">
        <f t="shared" si="42"/>
        <v>0.35602889127159637</v>
      </c>
      <c r="CR135" s="31">
        <f>SUM($CQ$9:CQ135)*RLR</f>
        <v>109.03431014883478</v>
      </c>
      <c r="CS135" s="32"/>
      <c r="CT135" s="36">
        <f>CR135-SUM($CW$9:CW135)</f>
        <v>70.007573126757478</v>
      </c>
      <c r="CV135" s="48">
        <f t="shared" si="29"/>
        <v>0.70422535211267612</v>
      </c>
      <c r="CW135" s="31">
        <f t="shared" si="43"/>
        <v>0.4946469558570965</v>
      </c>
      <c r="CX135" s="36">
        <f>SUM($CW$9:CW135)*RRF</f>
        <v>27.318715915454113</v>
      </c>
      <c r="CY135" s="33"/>
      <c r="CZ135" s="36">
        <f t="shared" si="30"/>
        <v>97.326289042211585</v>
      </c>
      <c r="DA135" s="33"/>
      <c r="DB135" s="31">
        <f t="shared" si="31"/>
        <v>7.6759828958156158</v>
      </c>
      <c r="DC135" s="31">
        <f t="shared" si="32"/>
        <v>49.005301188730229</v>
      </c>
      <c r="DD135" s="31">
        <f t="shared" si="33"/>
        <v>56.681284084545844</v>
      </c>
      <c r="DE135" s="31">
        <f t="shared" si="34"/>
        <v>-13.326289042211585</v>
      </c>
      <c r="DF135" s="31"/>
      <c r="DG135" s="33">
        <f t="shared" si="35"/>
        <v>0.32522280851731089</v>
      </c>
      <c r="DH135" s="33">
        <f t="shared" si="36"/>
        <v>1.1586462981215664</v>
      </c>
      <c r="DI135" s="3"/>
      <c r="DJ135" s="33">
        <f t="shared" si="37"/>
        <v>0.90861925124028986</v>
      </c>
      <c r="DK135" s="93">
        <f t="shared" si="38"/>
        <v>0.65075116439561786</v>
      </c>
      <c r="DL135" s="3">
        <f t="shared" si="39"/>
        <v>0.64931793672908744</v>
      </c>
      <c r="DM135" s="3"/>
      <c r="DN135" s="90">
        <f t="shared" si="46"/>
        <v>0</v>
      </c>
      <c r="DO135" s="91">
        <f t="shared" si="44"/>
        <v>0</v>
      </c>
      <c r="DP135" s="89">
        <f>SUM(DO$9:DO135)*RLR</f>
        <v>120</v>
      </c>
      <c r="DQ135" s="90">
        <f>DP135-SUM(DS$9:DS135)</f>
        <v>42.081847592509504</v>
      </c>
      <c r="DR135" s="48">
        <f t="shared" si="40"/>
        <v>0.70422535211267612</v>
      </c>
      <c r="DS135" s="31">
        <f t="shared" si="45"/>
        <v>0.29916005397518608</v>
      </c>
      <c r="DT135" s="90">
        <f>SUM(DS$9:DS135)*RRF</f>
        <v>54.542706685243346</v>
      </c>
    </row>
    <row r="136" spans="90:124" x14ac:dyDescent="0.25">
      <c r="CL136" s="14">
        <f t="shared" si="27"/>
        <v>1.27</v>
      </c>
      <c r="CM136" s="59">
        <f>IF('Extended model'!$B$4="AY",0,IFERROR(P*INDEX('UWYr writing pattern'!$C$4:$C$18,MATCH('Extended model'!$CL136,'UWYr writing pattern'!$A$4:$A$18,0)) / 25,CM135))</f>
        <v>0</v>
      </c>
      <c r="CN136" s="36">
        <f t="shared" si="41"/>
        <v>8.7926556456592682</v>
      </c>
      <c r="CP136" s="48">
        <f t="shared" si="28"/>
        <v>3.81</v>
      </c>
      <c r="CQ136" s="34">
        <f t="shared" si="42"/>
        <v>0.3454192303117028</v>
      </c>
      <c r="CR136" s="31">
        <f>SUM($CQ$9:CQ136)*RLR</f>
        <v>109.44881322520882</v>
      </c>
      <c r="CS136" s="32"/>
      <c r="CT136" s="36">
        <f>CR136-SUM($CW$9:CW136)</f>
        <v>69.92906512477407</v>
      </c>
      <c r="CV136" s="48">
        <f t="shared" si="29"/>
        <v>0.7025761124121781</v>
      </c>
      <c r="CW136" s="31">
        <f t="shared" si="43"/>
        <v>0.49301107835744712</v>
      </c>
      <c r="CX136" s="36">
        <f>SUM($CW$9:CW136)*RRF</f>
        <v>27.663823670304325</v>
      </c>
      <c r="CY136" s="33"/>
      <c r="CZ136" s="36">
        <f t="shared" si="30"/>
        <v>97.592888795078395</v>
      </c>
      <c r="DA136" s="33"/>
      <c r="DB136" s="31">
        <f t="shared" si="31"/>
        <v>7.3858307423537841</v>
      </c>
      <c r="DC136" s="31">
        <f t="shared" si="32"/>
        <v>48.950345587341843</v>
      </c>
      <c r="DD136" s="31">
        <f t="shared" si="33"/>
        <v>56.336176329695625</v>
      </c>
      <c r="DE136" s="31">
        <f t="shared" si="34"/>
        <v>-13.592888795078395</v>
      </c>
      <c r="DF136" s="31"/>
      <c r="DG136" s="33">
        <f t="shared" si="35"/>
        <v>0.32933123417028959</v>
      </c>
      <c r="DH136" s="33">
        <f t="shared" si="36"/>
        <v>1.1618201047033143</v>
      </c>
      <c r="DI136" s="3"/>
      <c r="DJ136" s="33">
        <f t="shared" si="37"/>
        <v>0.91207344354340691</v>
      </c>
      <c r="DK136" s="93">
        <f t="shared" si="38"/>
        <v>0.65319916131226496</v>
      </c>
      <c r="DL136" s="3">
        <f t="shared" si="39"/>
        <v>0.65178752872395296</v>
      </c>
      <c r="DM136" s="3"/>
      <c r="DN136" s="90">
        <f t="shared" si="46"/>
        <v>0</v>
      </c>
      <c r="DO136" s="91">
        <f t="shared" si="44"/>
        <v>0</v>
      </c>
      <c r="DP136" s="89">
        <f>SUM(DO$9:DO136)*RLR</f>
        <v>120</v>
      </c>
      <c r="DQ136" s="90">
        <f>DP136-SUM(DS$9:DS136)</f>
        <v>41.78549655312564</v>
      </c>
      <c r="DR136" s="48">
        <f t="shared" si="40"/>
        <v>0.7025761124121781</v>
      </c>
      <c r="DS136" s="31">
        <f t="shared" si="45"/>
        <v>0.29635103938386975</v>
      </c>
      <c r="DT136" s="90">
        <f>SUM(DS$9:DS136)*RRF</f>
        <v>54.750152412812049</v>
      </c>
    </row>
    <row r="137" spans="90:124" x14ac:dyDescent="0.25">
      <c r="CL137" s="14">
        <f t="shared" ref="CL137:CL200" si="47">ROUND(CL136+delt.t,3)</f>
        <v>1.28</v>
      </c>
      <c r="CM137" s="59">
        <f>IF('Extended model'!$B$4="AY",0,IFERROR(P*INDEX('UWYr writing pattern'!$C$4:$C$18,MATCH('Extended model'!$CL137,'UWYr writing pattern'!$A$4:$A$18,0)) / 25,CM136))</f>
        <v>0</v>
      </c>
      <c r="CN137" s="36">
        <f t="shared" si="41"/>
        <v>8.4576554655596503</v>
      </c>
      <c r="CP137" s="48">
        <f t="shared" ref="CP137:CP200" si="48">(Ber*CL137)</f>
        <v>3.84</v>
      </c>
      <c r="CQ137" s="34">
        <f t="shared" si="42"/>
        <v>0.33500018009961813</v>
      </c>
      <c r="CR137" s="31">
        <f>SUM($CQ$9:CQ137)*RLR</f>
        <v>109.85081344132836</v>
      </c>
      <c r="CS137" s="32"/>
      <c r="CT137" s="36">
        <f>CR137-SUM($CW$9:CW137)</f>
        <v>69.839760433693783</v>
      </c>
      <c r="CV137" s="48">
        <f t="shared" ref="CV137:CV200" si="49">Bp_1/(Bp_2+CL137)</f>
        <v>0.7009345794392523</v>
      </c>
      <c r="CW137" s="31">
        <f t="shared" si="43"/>
        <v>0.49130490719981795</v>
      </c>
      <c r="CX137" s="36">
        <f>SUM($CW$9:CW137)*RRF</f>
        <v>28.007737105344198</v>
      </c>
      <c r="CY137" s="33"/>
      <c r="CZ137" s="36">
        <f t="shared" ref="CZ137:CZ200" si="50">CT137+CX137</f>
        <v>97.847497539037988</v>
      </c>
      <c r="DA137" s="33"/>
      <c r="DB137" s="31">
        <f t="shared" ref="DB137:DB200" si="51" xml:space="preserve"> CN137*RLR*RRF</f>
        <v>7.1044305910701055</v>
      </c>
      <c r="DC137" s="31">
        <f t="shared" ref="DC137:DC200" si="52">CT137*RRF</f>
        <v>48.887832303585647</v>
      </c>
      <c r="DD137" s="31">
        <f t="shared" ref="DD137:DD200" si="53">DB137+DC137</f>
        <v>55.992262894655752</v>
      </c>
      <c r="DE137" s="31">
        <f t="shared" ref="DE137:DE200" si="54">P*RLR*RRF - CZ137</f>
        <v>-13.847497539037988</v>
      </c>
      <c r="DF137" s="31"/>
      <c r="DG137" s="33">
        <f t="shared" ref="DG137:DG200" si="55">CX137/(P*RLR*RRF)</f>
        <v>0.3334254417302881</v>
      </c>
      <c r="DH137" s="33">
        <f t="shared" ref="DH137:DH200" si="56">CZ137/(P*RLR*RRF)</f>
        <v>1.1648511611790238</v>
      </c>
      <c r="DI137" s="3"/>
      <c r="DJ137" s="33">
        <f t="shared" ref="DJ137:DJ200" si="57">CR137/(P*RLR)</f>
        <v>0.91542344534440301</v>
      </c>
      <c r="DK137" s="93">
        <f t="shared" ref="DK137:DK200" si="58">1-EXP(-(Bp_1*LN(Bp_2+CL137)-Bp_1*LN(Bp_2)))</f>
        <v>0.65562433318667179</v>
      </c>
      <c r="DL137" s="3">
        <f t="shared" ref="DL137:DL200" si="59">DT137/(P*RLR*RRF)</f>
        <v>0.65423398636757868</v>
      </c>
      <c r="DM137" s="3"/>
      <c r="DN137" s="90">
        <f t="shared" si="46"/>
        <v>0</v>
      </c>
      <c r="DO137" s="91">
        <f t="shared" si="44"/>
        <v>0</v>
      </c>
      <c r="DP137" s="89">
        <f>SUM(DO$9:DO137)*RLR</f>
        <v>120</v>
      </c>
      <c r="DQ137" s="90">
        <f>DP137-SUM(DS$9:DS137)</f>
        <v>41.491921635890563</v>
      </c>
      <c r="DR137" s="48">
        <f t="shared" ref="DR137:DR200" si="60">Bp_1/(Bp_2+CL137)</f>
        <v>0.7009345794392523</v>
      </c>
      <c r="DS137" s="31">
        <f t="shared" si="45"/>
        <v>0.29357491723507478</v>
      </c>
      <c r="DT137" s="90">
        <f>SUM(DS$9:DS137)*RRF</f>
        <v>54.955654854876606</v>
      </c>
    </row>
    <row r="138" spans="90:124" x14ac:dyDescent="0.25">
      <c r="CL138" s="14">
        <f t="shared" si="47"/>
        <v>1.29</v>
      </c>
      <c r="CM138" s="59">
        <f>IF('Extended model'!$B$4="AY",0,IFERROR(P*INDEX('UWYr writing pattern'!$C$4:$C$18,MATCH('Extended model'!$CL138,'UWYr writing pattern'!$A$4:$A$18,0)) / 25,CM137))</f>
        <v>0</v>
      </c>
      <c r="CN138" s="36">
        <f t="shared" ref="CN138:CN201" si="61">CN137-CQ138+CM138</f>
        <v>8.1328814956821596</v>
      </c>
      <c r="CP138" s="48">
        <f t="shared" si="48"/>
        <v>3.87</v>
      </c>
      <c r="CQ138" s="34">
        <f t="shared" ref="CQ138:CQ201" si="62">CN137*CP137*delt.t</f>
        <v>0.32477396987749052</v>
      </c>
      <c r="CR138" s="31">
        <f>SUM($CQ$9:CQ138)*RLR</f>
        <v>110.24054220518134</v>
      </c>
      <c r="CS138" s="32"/>
      <c r="CT138" s="36">
        <f>CR138-SUM($CW$9:CW138)</f>
        <v>69.739958166469478</v>
      </c>
      <c r="CV138" s="48">
        <f t="shared" si="49"/>
        <v>0.69930069930069927</v>
      </c>
      <c r="CW138" s="31">
        <f t="shared" ref="CW138:CW201" si="63">CT137*CV137*delt.t</f>
        <v>0.48953103107729284</v>
      </c>
      <c r="CX138" s="36">
        <f>SUM($CW$9:CW138)*RRF</f>
        <v>28.350408827098303</v>
      </c>
      <c r="CY138" s="33"/>
      <c r="CZ138" s="36">
        <f t="shared" si="50"/>
        <v>98.090366993567784</v>
      </c>
      <c r="DA138" s="33"/>
      <c r="DB138" s="31">
        <f t="shared" si="51"/>
        <v>6.8316204563730132</v>
      </c>
      <c r="DC138" s="31">
        <f t="shared" si="52"/>
        <v>48.817970716528635</v>
      </c>
      <c r="DD138" s="31">
        <f t="shared" si="53"/>
        <v>55.649591172901651</v>
      </c>
      <c r="DE138" s="31">
        <f t="shared" si="54"/>
        <v>-14.090366993567784</v>
      </c>
      <c r="DF138" s="31"/>
      <c r="DG138" s="33">
        <f t="shared" si="55"/>
        <v>0.33750486698926552</v>
      </c>
      <c r="DH138" s="33">
        <f t="shared" si="56"/>
        <v>1.1677424642091403</v>
      </c>
      <c r="DI138" s="3"/>
      <c r="DJ138" s="33">
        <f t="shared" si="57"/>
        <v>0.9186711850431778</v>
      </c>
      <c r="DK138" s="93">
        <f t="shared" si="58"/>
        <v>0.65802694542486195</v>
      </c>
      <c r="DL138" s="3">
        <f t="shared" si="59"/>
        <v>0.65665757992107687</v>
      </c>
      <c r="DM138" s="3"/>
      <c r="DN138" s="90">
        <f t="shared" si="46"/>
        <v>0</v>
      </c>
      <c r="DO138" s="91">
        <f t="shared" ref="DO138:DO201" si="64">DN137*P*delt.t</f>
        <v>0</v>
      </c>
      <c r="DP138" s="89">
        <f>SUM(DO$9:DO138)*RLR</f>
        <v>120</v>
      </c>
      <c r="DQ138" s="90">
        <f>DP138-SUM(DS$9:DS138)</f>
        <v>41.201090409470766</v>
      </c>
      <c r="DR138" s="48">
        <f t="shared" si="60"/>
        <v>0.69930069930069927</v>
      </c>
      <c r="DS138" s="31">
        <f t="shared" ref="DS138:DS201" si="65">DQ137*DR137*delt.t</f>
        <v>0.29083122641979364</v>
      </c>
      <c r="DT138" s="90">
        <f>SUM(DS$9:DS138)*RRF</f>
        <v>55.159236713370461</v>
      </c>
    </row>
    <row r="139" spans="90:124" x14ac:dyDescent="0.25">
      <c r="CL139" s="14">
        <f t="shared" si="47"/>
        <v>1.3</v>
      </c>
      <c r="CM139" s="59">
        <f>IF('Extended model'!$B$4="AY",0,IFERROR(P*INDEX('UWYr writing pattern'!$C$4:$C$18,MATCH('Extended model'!$CL139,'UWYr writing pattern'!$A$4:$A$18,0)) / 25,CM138))</f>
        <v>0</v>
      </c>
      <c r="CN139" s="36">
        <f t="shared" si="61"/>
        <v>7.8181389817992599</v>
      </c>
      <c r="CP139" s="48">
        <f t="shared" si="48"/>
        <v>3.9000000000000004</v>
      </c>
      <c r="CQ139" s="34">
        <f t="shared" si="62"/>
        <v>0.31474251388289959</v>
      </c>
      <c r="CR139" s="31">
        <f>SUM($CQ$9:CQ139)*RLR</f>
        <v>110.61823322184082</v>
      </c>
      <c r="CS139" s="32"/>
      <c r="CT139" s="36">
        <f>CR139-SUM($CW$9:CW139)</f>
        <v>69.62995716797883</v>
      </c>
      <c r="CV139" s="48">
        <f t="shared" si="49"/>
        <v>0.69767441860465118</v>
      </c>
      <c r="CW139" s="31">
        <f t="shared" si="63"/>
        <v>0.48769201515013622</v>
      </c>
      <c r="CX139" s="36">
        <f>SUM($CW$9:CW139)*RRF</f>
        <v>28.691793237703401</v>
      </c>
      <c r="CY139" s="33"/>
      <c r="CZ139" s="36">
        <f t="shared" si="50"/>
        <v>98.321750405682224</v>
      </c>
      <c r="DA139" s="33"/>
      <c r="DB139" s="31">
        <f t="shared" si="51"/>
        <v>6.5672367447113773</v>
      </c>
      <c r="DC139" s="31">
        <f t="shared" si="52"/>
        <v>48.740970017585177</v>
      </c>
      <c r="DD139" s="31">
        <f t="shared" si="53"/>
        <v>55.308206762296557</v>
      </c>
      <c r="DE139" s="31">
        <f t="shared" si="54"/>
        <v>-14.321750405682224</v>
      </c>
      <c r="DF139" s="31"/>
      <c r="DG139" s="33">
        <f t="shared" si="55"/>
        <v>0.34156896711551665</v>
      </c>
      <c r="DH139" s="33">
        <f t="shared" si="56"/>
        <v>1.1704970286390741</v>
      </c>
      <c r="DI139" s="3"/>
      <c r="DJ139" s="33">
        <f t="shared" si="57"/>
        <v>0.92181861018200684</v>
      </c>
      <c r="DK139" s="93">
        <f t="shared" si="58"/>
        <v>0.66040725973813608</v>
      </c>
      <c r="DL139" s="3">
        <f t="shared" si="59"/>
        <v>0.65905857586568473</v>
      </c>
      <c r="DM139" s="3"/>
      <c r="DN139" s="90">
        <f t="shared" ref="DN139:DN202" si="66">DN138-DO139+CM139</f>
        <v>0</v>
      </c>
      <c r="DO139" s="91">
        <f t="shared" si="64"/>
        <v>0</v>
      </c>
      <c r="DP139" s="89">
        <f>SUM(DO$9:DO139)*RLR</f>
        <v>120</v>
      </c>
      <c r="DQ139" s="90">
        <f>DP139-SUM(DS$9:DS139)</f>
        <v>40.912970896117827</v>
      </c>
      <c r="DR139" s="48">
        <f t="shared" si="60"/>
        <v>0.69767441860465118</v>
      </c>
      <c r="DS139" s="31">
        <f t="shared" si="65"/>
        <v>0.28811951335294239</v>
      </c>
      <c r="DT139" s="90">
        <f>SUM(DS$9:DS139)*RRF</f>
        <v>55.360920372717516</v>
      </c>
    </row>
    <row r="140" spans="90:124" x14ac:dyDescent="0.25">
      <c r="CL140" s="14">
        <f t="shared" si="47"/>
        <v>1.31</v>
      </c>
      <c r="CM140" s="59">
        <f>IF('Extended model'!$B$4="AY",0,IFERROR(P*INDEX('UWYr writing pattern'!$C$4:$C$18,MATCH('Extended model'!$CL140,'UWYr writing pattern'!$A$4:$A$18,0)) / 25,CM139))</f>
        <v>0</v>
      </c>
      <c r="CN140" s="36">
        <f t="shared" si="61"/>
        <v>7.5132315615090892</v>
      </c>
      <c r="CP140" s="48">
        <f t="shared" si="48"/>
        <v>3.93</v>
      </c>
      <c r="CQ140" s="34">
        <f t="shared" si="62"/>
        <v>0.30490742029017115</v>
      </c>
      <c r="CR140" s="31">
        <f>SUM($CQ$9:CQ140)*RLR</f>
        <v>110.98412212618904</v>
      </c>
      <c r="CS140" s="32"/>
      <c r="CT140" s="36">
        <f>CR140-SUM($CW$9:CW140)</f>
        <v>69.510055673480679</v>
      </c>
      <c r="CV140" s="48">
        <f t="shared" si="49"/>
        <v>0.6960556844547563</v>
      </c>
      <c r="CW140" s="31">
        <f t="shared" si="63"/>
        <v>0.48579039884636394</v>
      </c>
      <c r="CX140" s="36">
        <f>SUM($CW$9:CW140)*RRF</f>
        <v>29.031846516895854</v>
      </c>
      <c r="CY140" s="33"/>
      <c r="CZ140" s="36">
        <f t="shared" si="50"/>
        <v>98.541902190376533</v>
      </c>
      <c r="DA140" s="33"/>
      <c r="DB140" s="31">
        <f t="shared" si="51"/>
        <v>6.3111145116676335</v>
      </c>
      <c r="DC140" s="31">
        <f t="shared" si="52"/>
        <v>48.657038971436471</v>
      </c>
      <c r="DD140" s="31">
        <f t="shared" si="53"/>
        <v>54.968153483104103</v>
      </c>
      <c r="DE140" s="31">
        <f t="shared" si="54"/>
        <v>-14.541902190376533</v>
      </c>
      <c r="DF140" s="31"/>
      <c r="DG140" s="33">
        <f t="shared" si="55"/>
        <v>0.34561722043923637</v>
      </c>
      <c r="DH140" s="33">
        <f t="shared" si="56"/>
        <v>1.1731178832187683</v>
      </c>
      <c r="DI140" s="3"/>
      <c r="DJ140" s="33">
        <f t="shared" si="57"/>
        <v>0.92486768438490863</v>
      </c>
      <c r="DK140" s="93">
        <f t="shared" si="58"/>
        <v>0.66276553420293782</v>
      </c>
      <c r="DL140" s="3">
        <f t="shared" si="59"/>
        <v>0.66143723696429624</v>
      </c>
      <c r="DM140" s="3"/>
      <c r="DN140" s="90">
        <f t="shared" si="66"/>
        <v>0</v>
      </c>
      <c r="DO140" s="91">
        <f t="shared" si="64"/>
        <v>0</v>
      </c>
      <c r="DP140" s="89">
        <f>SUM(DO$9:DO140)*RLR</f>
        <v>120</v>
      </c>
      <c r="DQ140" s="90">
        <f>DP140-SUM(DS$9:DS140)</f>
        <v>40.627531564284453</v>
      </c>
      <c r="DR140" s="48">
        <f t="shared" si="60"/>
        <v>0.6960556844547563</v>
      </c>
      <c r="DS140" s="31">
        <f t="shared" si="65"/>
        <v>0.28543933183338022</v>
      </c>
      <c r="DT140" s="90">
        <f>SUM(DS$9:DS140)*RRF</f>
        <v>55.560727905000881</v>
      </c>
    </row>
    <row r="141" spans="90:124" x14ac:dyDescent="0.25">
      <c r="CL141" s="14">
        <f t="shared" si="47"/>
        <v>1.32</v>
      </c>
      <c r="CM141" s="59">
        <f>IF('Extended model'!$B$4="AY",0,IFERROR(P*INDEX('UWYr writing pattern'!$C$4:$C$18,MATCH('Extended model'!$CL141,'UWYr writing pattern'!$A$4:$A$18,0)) / 25,CM140))</f>
        <v>0</v>
      </c>
      <c r="CN141" s="36">
        <f t="shared" si="61"/>
        <v>7.2179615611417818</v>
      </c>
      <c r="CP141" s="48">
        <f t="shared" si="48"/>
        <v>3.96</v>
      </c>
      <c r="CQ141" s="34">
        <f t="shared" si="62"/>
        <v>0.29527000036730722</v>
      </c>
      <c r="CR141" s="31">
        <f>SUM($CQ$9:CQ141)*RLR</f>
        <v>111.33844612662982</v>
      </c>
      <c r="CS141" s="32"/>
      <c r="CT141" s="36">
        <f>CR141-SUM($CW$9:CW141)</f>
        <v>69.380550980138537</v>
      </c>
      <c r="CV141" s="48">
        <f t="shared" si="49"/>
        <v>0.69444444444444442</v>
      </c>
      <c r="CW141" s="31">
        <f t="shared" si="63"/>
        <v>0.48382869378292809</v>
      </c>
      <c r="CX141" s="36">
        <f>SUM($CW$9:CW141)*RRF</f>
        <v>29.370526602543901</v>
      </c>
      <c r="CY141" s="33"/>
      <c r="CZ141" s="36">
        <f t="shared" si="50"/>
        <v>98.751077582682441</v>
      </c>
      <c r="DA141" s="33"/>
      <c r="DB141" s="31">
        <f t="shared" si="51"/>
        <v>6.0630877113590964</v>
      </c>
      <c r="DC141" s="31">
        <f t="shared" si="52"/>
        <v>48.566385686096972</v>
      </c>
      <c r="DD141" s="31">
        <f t="shared" si="53"/>
        <v>54.629473397456067</v>
      </c>
      <c r="DE141" s="31">
        <f t="shared" si="54"/>
        <v>-14.751077582682441</v>
      </c>
      <c r="DF141" s="31"/>
      <c r="DG141" s="33">
        <f t="shared" si="55"/>
        <v>0.34964912622076072</v>
      </c>
      <c r="DH141" s="33">
        <f t="shared" si="56"/>
        <v>1.1756080664605053</v>
      </c>
      <c r="DI141" s="3"/>
      <c r="DJ141" s="33">
        <f t="shared" si="57"/>
        <v>0.92782038438858183</v>
      </c>
      <c r="DK141" s="93">
        <f t="shared" si="58"/>
        <v>0.66510202331961588</v>
      </c>
      <c r="DL141" s="3">
        <f t="shared" si="59"/>
        <v>0.66379382232185336</v>
      </c>
      <c r="DM141" s="3"/>
      <c r="DN141" s="90">
        <f t="shared" si="66"/>
        <v>0</v>
      </c>
      <c r="DO141" s="91">
        <f t="shared" si="64"/>
        <v>0</v>
      </c>
      <c r="DP141" s="89">
        <f>SUM(DO$9:DO141)*RLR</f>
        <v>120</v>
      </c>
      <c r="DQ141" s="90">
        <f>DP141-SUM(DS$9:DS141)</f>
        <v>40.344741321377597</v>
      </c>
      <c r="DR141" s="48">
        <f t="shared" si="60"/>
        <v>0.69444444444444442</v>
      </c>
      <c r="DS141" s="31">
        <f t="shared" si="65"/>
        <v>0.28279024290685234</v>
      </c>
      <c r="DT141" s="90">
        <f>SUM(DS$9:DS141)*RRF</f>
        <v>55.758681075035682</v>
      </c>
    </row>
    <row r="142" spans="90:124" x14ac:dyDescent="0.25">
      <c r="CL142" s="14">
        <f t="shared" si="47"/>
        <v>1.33</v>
      </c>
      <c r="CM142" s="59">
        <f>IF('Extended model'!$B$4="AY",0,IFERROR(P*INDEX('UWYr writing pattern'!$C$4:$C$18,MATCH('Extended model'!$CL142,'UWYr writing pattern'!$A$4:$A$18,0)) / 25,CM141))</f>
        <v>0</v>
      </c>
      <c r="CN142" s="36">
        <f t="shared" si="61"/>
        <v>6.9321302833205669</v>
      </c>
      <c r="CP142" s="48">
        <f t="shared" si="48"/>
        <v>3.99</v>
      </c>
      <c r="CQ142" s="34">
        <f t="shared" si="62"/>
        <v>0.28583127782121454</v>
      </c>
      <c r="CR142" s="31">
        <f>SUM($CQ$9:CQ142)*RLR</f>
        <v>111.68144366001528</v>
      </c>
      <c r="CS142" s="32"/>
      <c r="CT142" s="36">
        <f>CR142-SUM($CW$9:CW142)</f>
        <v>69.241739131717466</v>
      </c>
      <c r="CV142" s="48">
        <f t="shared" si="49"/>
        <v>0.69284064665127021</v>
      </c>
      <c r="CW142" s="31">
        <f t="shared" si="63"/>
        <v>0.48180938180651761</v>
      </c>
      <c r="CX142" s="36">
        <f>SUM($CW$9:CW142)*RRF</f>
        <v>29.707793169808465</v>
      </c>
      <c r="CY142" s="33"/>
      <c r="CZ142" s="36">
        <f t="shared" si="50"/>
        <v>98.949532301525934</v>
      </c>
      <c r="DA142" s="33"/>
      <c r="DB142" s="31">
        <f t="shared" si="51"/>
        <v>5.8229894379892757</v>
      </c>
      <c r="DC142" s="31">
        <f t="shared" si="52"/>
        <v>48.469217392202225</v>
      </c>
      <c r="DD142" s="31">
        <f t="shared" si="53"/>
        <v>54.292206830191503</v>
      </c>
      <c r="DE142" s="31">
        <f t="shared" si="54"/>
        <v>-14.949532301525934</v>
      </c>
      <c r="DF142" s="31"/>
      <c r="DG142" s="33">
        <f t="shared" si="55"/>
        <v>0.3536642044024817</v>
      </c>
      <c r="DH142" s="33">
        <f t="shared" si="56"/>
        <v>1.1779706226372135</v>
      </c>
      <c r="DI142" s="3"/>
      <c r="DJ142" s="33">
        <f t="shared" si="57"/>
        <v>0.93067869716679397</v>
      </c>
      <c r="DK142" s="93">
        <f t="shared" si="58"/>
        <v>0.66741697807010369</v>
      </c>
      <c r="DL142" s="3">
        <f t="shared" si="59"/>
        <v>0.66612858744461823</v>
      </c>
      <c r="DM142" s="3"/>
      <c r="DN142" s="90">
        <f t="shared" si="66"/>
        <v>0</v>
      </c>
      <c r="DO142" s="91">
        <f t="shared" si="64"/>
        <v>0</v>
      </c>
      <c r="DP142" s="89">
        <f>SUM(DO$9:DO142)*RLR</f>
        <v>120</v>
      </c>
      <c r="DQ142" s="90">
        <f>DP142-SUM(DS$9:DS142)</f>
        <v>40.06456950664581</v>
      </c>
      <c r="DR142" s="48">
        <f t="shared" si="60"/>
        <v>0.69284064665127021</v>
      </c>
      <c r="DS142" s="31">
        <f t="shared" si="65"/>
        <v>0.28017181473178887</v>
      </c>
      <c r="DT142" s="90">
        <f>SUM(DS$9:DS142)*RRF</f>
        <v>55.954801345347931</v>
      </c>
    </row>
    <row r="143" spans="90:124" x14ac:dyDescent="0.25">
      <c r="CL143" s="14">
        <f t="shared" si="47"/>
        <v>1.34</v>
      </c>
      <c r="CM143" s="59">
        <f>IF('Extended model'!$B$4="AY",0,IFERROR(P*INDEX('UWYr writing pattern'!$C$4:$C$18,MATCH('Extended model'!$CL143,'UWYr writing pattern'!$A$4:$A$18,0)) / 25,CM142))</f>
        <v>0</v>
      </c>
      <c r="CN143" s="36">
        <f t="shared" si="61"/>
        <v>6.6555382850160765</v>
      </c>
      <c r="CP143" s="48">
        <f t="shared" si="48"/>
        <v>4.0200000000000005</v>
      </c>
      <c r="CQ143" s="34">
        <f t="shared" si="62"/>
        <v>0.27659199830449066</v>
      </c>
      <c r="CR143" s="31">
        <f>SUM($CQ$9:CQ143)*RLR</f>
        <v>112.01335405798066</v>
      </c>
      <c r="CS143" s="32"/>
      <c r="CT143" s="36">
        <f>CR143-SUM($CW$9:CW143)</f>
        <v>69.093914616530071</v>
      </c>
      <c r="CV143" s="48">
        <f t="shared" si="49"/>
        <v>0.69124423963133641</v>
      </c>
      <c r="CW143" s="31">
        <f t="shared" si="63"/>
        <v>0.47973491315277694</v>
      </c>
      <c r="CX143" s="36">
        <f>SUM($CW$9:CW143)*RRF</f>
        <v>30.043607609015407</v>
      </c>
      <c r="CY143" s="33"/>
      <c r="CZ143" s="36">
        <f t="shared" si="50"/>
        <v>99.137522225545482</v>
      </c>
      <c r="DA143" s="33"/>
      <c r="DB143" s="31">
        <f t="shared" si="51"/>
        <v>5.5906521594135032</v>
      </c>
      <c r="DC143" s="31">
        <f t="shared" si="52"/>
        <v>48.365740231571046</v>
      </c>
      <c r="DD143" s="31">
        <f t="shared" si="53"/>
        <v>53.956392390984547</v>
      </c>
      <c r="DE143" s="31">
        <f t="shared" si="54"/>
        <v>-15.137522225545482</v>
      </c>
      <c r="DF143" s="31"/>
      <c r="DG143" s="33">
        <f t="shared" si="55"/>
        <v>0.35766199534542154</v>
      </c>
      <c r="DH143" s="33">
        <f t="shared" si="56"/>
        <v>1.1802085979231605</v>
      </c>
      <c r="DI143" s="3"/>
      <c r="DJ143" s="33">
        <f t="shared" si="57"/>
        <v>0.93344461714983884</v>
      </c>
      <c r="DK143" s="93">
        <f t="shared" si="58"/>
        <v>0.66971064597453622</v>
      </c>
      <c r="DL143" s="3">
        <f t="shared" si="59"/>
        <v>0.66844178429835066</v>
      </c>
      <c r="DM143" s="3"/>
      <c r="DN143" s="90">
        <f t="shared" si="66"/>
        <v>0</v>
      </c>
      <c r="DO143" s="91">
        <f t="shared" si="64"/>
        <v>0</v>
      </c>
      <c r="DP143" s="89">
        <f>SUM(DO$9:DO143)*RLR</f>
        <v>120</v>
      </c>
      <c r="DQ143" s="90">
        <f>DP143-SUM(DS$9:DS143)</f>
        <v>39.786985884197918</v>
      </c>
      <c r="DR143" s="48">
        <f t="shared" si="60"/>
        <v>0.69124423963133641</v>
      </c>
      <c r="DS143" s="31">
        <f t="shared" si="65"/>
        <v>0.27758362244789248</v>
      </c>
      <c r="DT143" s="90">
        <f>SUM(DS$9:DS143)*RRF</f>
        <v>56.149109881061456</v>
      </c>
    </row>
    <row r="144" spans="90:124" x14ac:dyDescent="0.25">
      <c r="CL144" s="14">
        <f t="shared" si="47"/>
        <v>1.35</v>
      </c>
      <c r="CM144" s="59">
        <f>IF('Extended model'!$B$4="AY",0,IFERROR(P*INDEX('UWYr writing pattern'!$C$4:$C$18,MATCH('Extended model'!$CL144,'UWYr writing pattern'!$A$4:$A$18,0)) / 25,CM143))</f>
        <v>0</v>
      </c>
      <c r="CN144" s="36">
        <f t="shared" si="61"/>
        <v>6.3879856459584303</v>
      </c>
      <c r="CP144" s="48">
        <f t="shared" si="48"/>
        <v>4.0500000000000007</v>
      </c>
      <c r="CQ144" s="34">
        <f t="shared" si="62"/>
        <v>0.26755263905764631</v>
      </c>
      <c r="CR144" s="31">
        <f>SUM($CQ$9:CQ144)*RLR</f>
        <v>112.33441722484984</v>
      </c>
      <c r="CS144" s="32"/>
      <c r="CT144" s="36">
        <f>CR144-SUM($CW$9:CW144)</f>
        <v>68.937370078676707</v>
      </c>
      <c r="CV144" s="48">
        <f t="shared" si="49"/>
        <v>0.68965517241379315</v>
      </c>
      <c r="CW144" s="31">
        <f t="shared" si="63"/>
        <v>0.47760770472255809</v>
      </c>
      <c r="CX144" s="36">
        <f>SUM($CW$9:CW144)*RRF</f>
        <v>30.3779330023212</v>
      </c>
      <c r="CY144" s="33"/>
      <c r="CZ144" s="36">
        <f t="shared" si="50"/>
        <v>99.315303080997907</v>
      </c>
      <c r="DA144" s="33"/>
      <c r="DB144" s="31">
        <f t="shared" si="51"/>
        <v>5.3659079426050811</v>
      </c>
      <c r="DC144" s="31">
        <f t="shared" si="52"/>
        <v>48.256159055073695</v>
      </c>
      <c r="DD144" s="31">
        <f t="shared" si="53"/>
        <v>53.622066997678779</v>
      </c>
      <c r="DE144" s="31">
        <f t="shared" si="54"/>
        <v>-15.315303080997907</v>
      </c>
      <c r="DF144" s="31"/>
      <c r="DG144" s="33">
        <f t="shared" si="55"/>
        <v>0.36164205955144285</v>
      </c>
      <c r="DH144" s="33">
        <f t="shared" si="56"/>
        <v>1.1823250366785465</v>
      </c>
      <c r="DI144" s="3"/>
      <c r="DJ144" s="33">
        <f t="shared" si="57"/>
        <v>0.93612014354041539</v>
      </c>
      <c r="DK144" s="93">
        <f t="shared" si="58"/>
        <v>0.67198327114682843</v>
      </c>
      <c r="DL144" s="3">
        <f t="shared" si="59"/>
        <v>0.67073366136541279</v>
      </c>
      <c r="DM144" s="3"/>
      <c r="DN144" s="90">
        <f t="shared" si="66"/>
        <v>0</v>
      </c>
      <c r="DO144" s="91">
        <f t="shared" si="64"/>
        <v>0</v>
      </c>
      <c r="DP144" s="89">
        <f>SUM(DO$9:DO144)*RLR</f>
        <v>120</v>
      </c>
      <c r="DQ144" s="90">
        <f>DP144-SUM(DS$9:DS144)</f>
        <v>39.511960636150462</v>
      </c>
      <c r="DR144" s="48">
        <f t="shared" si="60"/>
        <v>0.68965517241379315</v>
      </c>
      <c r="DS144" s="31">
        <f t="shared" si="65"/>
        <v>0.27502524804745104</v>
      </c>
      <c r="DT144" s="90">
        <f>SUM(DS$9:DS144)*RRF</f>
        <v>56.341627554694675</v>
      </c>
    </row>
    <row r="145" spans="90:124" x14ac:dyDescent="0.25">
      <c r="CL145" s="14">
        <f t="shared" si="47"/>
        <v>1.36</v>
      </c>
      <c r="CM145" s="59">
        <f>IF('Extended model'!$B$4="AY",0,IFERROR(P*INDEX('UWYr writing pattern'!$C$4:$C$18,MATCH('Extended model'!$CL145,'UWYr writing pattern'!$A$4:$A$18,0)) / 25,CM144))</f>
        <v>0</v>
      </c>
      <c r="CN145" s="36">
        <f t="shared" si="61"/>
        <v>6.1292722272971139</v>
      </c>
      <c r="CP145" s="48">
        <f t="shared" si="48"/>
        <v>4.08</v>
      </c>
      <c r="CQ145" s="34">
        <f t="shared" si="62"/>
        <v>0.25871341866131647</v>
      </c>
      <c r="CR145" s="31">
        <f>SUM($CQ$9:CQ145)*RLR</f>
        <v>112.64487332724342</v>
      </c>
      <c r="CS145" s="32"/>
      <c r="CT145" s="36">
        <f>CR145-SUM($CW$9:CW145)</f>
        <v>68.77239604259664</v>
      </c>
      <c r="CV145" s="48">
        <f t="shared" si="49"/>
        <v>0.68807339449541283</v>
      </c>
      <c r="CW145" s="31">
        <f t="shared" si="63"/>
        <v>0.47543013847363247</v>
      </c>
      <c r="CX145" s="36">
        <f>SUM($CW$9:CW145)*RRF</f>
        <v>30.710734099252743</v>
      </c>
      <c r="CY145" s="33"/>
      <c r="CZ145" s="36">
        <f t="shared" si="50"/>
        <v>99.483130141849387</v>
      </c>
      <c r="DA145" s="33"/>
      <c r="DB145" s="31">
        <f t="shared" si="51"/>
        <v>5.1485886709295752</v>
      </c>
      <c r="DC145" s="31">
        <f t="shared" si="52"/>
        <v>48.140677229817648</v>
      </c>
      <c r="DD145" s="31">
        <f t="shared" si="53"/>
        <v>53.289265900747225</v>
      </c>
      <c r="DE145" s="31">
        <f t="shared" si="54"/>
        <v>-15.483130141849387</v>
      </c>
      <c r="DF145" s="31"/>
      <c r="DG145" s="33">
        <f t="shared" si="55"/>
        <v>0.36560397737205647</v>
      </c>
      <c r="DH145" s="33">
        <f t="shared" si="56"/>
        <v>1.1843229778791593</v>
      </c>
      <c r="DI145" s="3"/>
      <c r="DJ145" s="33">
        <f t="shared" si="57"/>
        <v>0.93870727772702844</v>
      </c>
      <c r="DK145" s="93">
        <f t="shared" si="58"/>
        <v>0.67423509434923856</v>
      </c>
      <c r="DL145" s="3">
        <f t="shared" si="59"/>
        <v>0.67300446370082367</v>
      </c>
      <c r="DM145" s="3"/>
      <c r="DN145" s="90">
        <f t="shared" si="66"/>
        <v>0</v>
      </c>
      <c r="DO145" s="91">
        <f t="shared" si="64"/>
        <v>0</v>
      </c>
      <c r="DP145" s="89">
        <f>SUM(DO$9:DO145)*RLR</f>
        <v>120</v>
      </c>
      <c r="DQ145" s="90">
        <f>DP145-SUM(DS$9:DS145)</f>
        <v>39.239464355901148</v>
      </c>
      <c r="DR145" s="48">
        <f t="shared" si="60"/>
        <v>0.68807339449541283</v>
      </c>
      <c r="DS145" s="31">
        <f t="shared" si="65"/>
        <v>0.27249628024931355</v>
      </c>
      <c r="DT145" s="90">
        <f>SUM(DS$9:DS145)*RRF</f>
        <v>56.53237495086919</v>
      </c>
    </row>
    <row r="146" spans="90:124" x14ac:dyDescent="0.25">
      <c r="CL146" s="14">
        <f t="shared" si="47"/>
        <v>1.37</v>
      </c>
      <c r="CM146" s="59">
        <f>IF('Extended model'!$B$4="AY",0,IFERROR(P*INDEX('UWYr writing pattern'!$C$4:$C$18,MATCH('Extended model'!$CL146,'UWYr writing pattern'!$A$4:$A$18,0)) / 25,CM145))</f>
        <v>0</v>
      </c>
      <c r="CN146" s="36">
        <f t="shared" si="61"/>
        <v>5.8791979204233913</v>
      </c>
      <c r="CP146" s="48">
        <f t="shared" si="48"/>
        <v>4.1100000000000003</v>
      </c>
      <c r="CQ146" s="34">
        <f t="shared" si="62"/>
        <v>0.25007430687372223</v>
      </c>
      <c r="CR146" s="31">
        <f>SUM($CQ$9:CQ146)*RLR</f>
        <v>112.94496249549189</v>
      </c>
      <c r="CS146" s="32"/>
      <c r="CT146" s="36">
        <f>CR146-SUM($CW$9:CW146)</f>
        <v>68.599280650918985</v>
      </c>
      <c r="CV146" s="48">
        <f t="shared" si="49"/>
        <v>0.68649885583524028</v>
      </c>
      <c r="CW146" s="31">
        <f t="shared" si="63"/>
        <v>0.47320455992612365</v>
      </c>
      <c r="CX146" s="36">
        <f>SUM($CW$9:CW146)*RRF</f>
        <v>31.041977291201029</v>
      </c>
      <c r="CY146" s="33"/>
      <c r="CZ146" s="36">
        <f t="shared" si="50"/>
        <v>99.641257942120006</v>
      </c>
      <c r="DA146" s="33"/>
      <c r="DB146" s="31">
        <f t="shared" si="51"/>
        <v>4.938526253155648</v>
      </c>
      <c r="DC146" s="31">
        <f t="shared" si="52"/>
        <v>48.019496455643285</v>
      </c>
      <c r="DD146" s="31">
        <f t="shared" si="53"/>
        <v>52.958022708798936</v>
      </c>
      <c r="DE146" s="31">
        <f t="shared" si="54"/>
        <v>-15.641257942120006</v>
      </c>
      <c r="DF146" s="31"/>
      <c r="DG146" s="33">
        <f t="shared" si="55"/>
        <v>0.36954734870477413</v>
      </c>
      <c r="DH146" s="33">
        <f t="shared" si="56"/>
        <v>1.1862054516919049</v>
      </c>
      <c r="DI146" s="3"/>
      <c r="DJ146" s="33">
        <f t="shared" si="57"/>
        <v>0.94120802079576582</v>
      </c>
      <c r="DK146" s="93">
        <f t="shared" si="58"/>
        <v>0.67646635304593083</v>
      </c>
      <c r="DL146" s="3">
        <f t="shared" si="59"/>
        <v>0.67525443298728594</v>
      </c>
      <c r="DM146" s="3"/>
      <c r="DN146" s="90">
        <f t="shared" si="66"/>
        <v>0</v>
      </c>
      <c r="DO146" s="91">
        <f t="shared" si="64"/>
        <v>0</v>
      </c>
      <c r="DP146" s="89">
        <f>SUM(DO$9:DO146)*RLR</f>
        <v>120</v>
      </c>
      <c r="DQ146" s="90">
        <f>DP146-SUM(DS$9:DS146)</f>
        <v>38.969468041525687</v>
      </c>
      <c r="DR146" s="48">
        <f t="shared" si="60"/>
        <v>0.68649885583524028</v>
      </c>
      <c r="DS146" s="31">
        <f t="shared" si="65"/>
        <v>0.26999631437546662</v>
      </c>
      <c r="DT146" s="90">
        <f>SUM(DS$9:DS146)*RRF</f>
        <v>56.721372370932016</v>
      </c>
    </row>
    <row r="147" spans="90:124" x14ac:dyDescent="0.25">
      <c r="CL147" s="14">
        <f t="shared" si="47"/>
        <v>1.38</v>
      </c>
      <c r="CM147" s="59">
        <f>IF('Extended model'!$B$4="AY",0,IFERROR(P*INDEX('UWYr writing pattern'!$C$4:$C$18,MATCH('Extended model'!$CL147,'UWYr writing pattern'!$A$4:$A$18,0)) / 25,CM146))</f>
        <v>0</v>
      </c>
      <c r="CN147" s="36">
        <f t="shared" si="61"/>
        <v>5.6375628858939901</v>
      </c>
      <c r="CP147" s="48">
        <f t="shared" si="48"/>
        <v>4.1399999999999997</v>
      </c>
      <c r="CQ147" s="34">
        <f t="shared" si="62"/>
        <v>0.24163503452940141</v>
      </c>
      <c r="CR147" s="31">
        <f>SUM($CQ$9:CQ147)*RLR</f>
        <v>113.23492453692717</v>
      </c>
      <c r="CS147" s="32"/>
      <c r="CT147" s="36">
        <f>CR147-SUM($CW$9:CW147)</f>
        <v>68.418309415574498</v>
      </c>
      <c r="CV147" s="48">
        <f t="shared" si="49"/>
        <v>0.68493150684931503</v>
      </c>
      <c r="CW147" s="31">
        <f t="shared" si="63"/>
        <v>0.47093327677976421</v>
      </c>
      <c r="CX147" s="36">
        <f>SUM($CW$9:CW147)*RRF</f>
        <v>31.371630584946868</v>
      </c>
      <c r="CY147" s="33"/>
      <c r="CZ147" s="36">
        <f t="shared" si="50"/>
        <v>99.789940000521369</v>
      </c>
      <c r="DA147" s="33"/>
      <c r="DB147" s="31">
        <f t="shared" si="51"/>
        <v>4.7355528241509512</v>
      </c>
      <c r="DC147" s="31">
        <f t="shared" si="52"/>
        <v>47.892816590902143</v>
      </c>
      <c r="DD147" s="31">
        <f t="shared" si="53"/>
        <v>52.628369415053093</v>
      </c>
      <c r="DE147" s="31">
        <f t="shared" si="54"/>
        <v>-15.789940000521369</v>
      </c>
      <c r="DF147" s="31"/>
      <c r="DG147" s="33">
        <f t="shared" si="55"/>
        <v>0.3734717926779389</v>
      </c>
      <c r="DH147" s="33">
        <f t="shared" si="56"/>
        <v>1.187975476196683</v>
      </c>
      <c r="DI147" s="3"/>
      <c r="DJ147" s="33">
        <f t="shared" si="57"/>
        <v>0.94362437114105968</v>
      </c>
      <c r="DK147" s="93">
        <f t="shared" si="58"/>
        <v>0.67867728145556627</v>
      </c>
      <c r="DL147" s="3">
        <f t="shared" si="59"/>
        <v>0.67748380758920379</v>
      </c>
      <c r="DM147" s="3"/>
      <c r="DN147" s="90">
        <f t="shared" si="66"/>
        <v>0</v>
      </c>
      <c r="DO147" s="91">
        <f t="shared" si="64"/>
        <v>0</v>
      </c>
      <c r="DP147" s="89">
        <f>SUM(DO$9:DO147)*RLR</f>
        <v>120</v>
      </c>
      <c r="DQ147" s="90">
        <f>DP147-SUM(DS$9:DS147)</f>
        <v>38.70194308929554</v>
      </c>
      <c r="DR147" s="48">
        <f t="shared" si="60"/>
        <v>0.68493150684931503</v>
      </c>
      <c r="DS147" s="31">
        <f t="shared" si="65"/>
        <v>0.26752495223015343</v>
      </c>
      <c r="DT147" s="90">
        <f>SUM(DS$9:DS147)*RRF</f>
        <v>56.908639837493119</v>
      </c>
    </row>
    <row r="148" spans="90:124" x14ac:dyDescent="0.25">
      <c r="CL148" s="14">
        <f t="shared" si="47"/>
        <v>1.39</v>
      </c>
      <c r="CM148" s="59">
        <f>IF('Extended model'!$B$4="AY",0,IFERROR(P*INDEX('UWYr writing pattern'!$C$4:$C$18,MATCH('Extended model'!$CL148,'UWYr writing pattern'!$A$4:$A$18,0)) / 25,CM147))</f>
        <v>0</v>
      </c>
      <c r="CN148" s="36">
        <f t="shared" si="61"/>
        <v>5.4041677824179786</v>
      </c>
      <c r="CP148" s="48">
        <f t="shared" si="48"/>
        <v>4.17</v>
      </c>
      <c r="CQ148" s="34">
        <f t="shared" si="62"/>
        <v>0.23339510347601117</v>
      </c>
      <c r="CR148" s="31">
        <f>SUM($CQ$9:CQ148)*RLR</f>
        <v>113.51499866109837</v>
      </c>
      <c r="CS148" s="32"/>
      <c r="CT148" s="36">
        <f>CR148-SUM($CW$9:CW148)</f>
        <v>68.229764982104783</v>
      </c>
      <c r="CV148" s="48">
        <f t="shared" si="49"/>
        <v>0.68337129840546706</v>
      </c>
      <c r="CW148" s="31">
        <f t="shared" si="63"/>
        <v>0.4686185576409212</v>
      </c>
      <c r="CX148" s="36">
        <f>SUM($CW$9:CW148)*RRF</f>
        <v>31.699663575295514</v>
      </c>
      <c r="CY148" s="33"/>
      <c r="CZ148" s="36">
        <f t="shared" si="50"/>
        <v>99.9294285574003</v>
      </c>
      <c r="DA148" s="33"/>
      <c r="DB148" s="31">
        <f t="shared" si="51"/>
        <v>4.539500937231101</v>
      </c>
      <c r="DC148" s="31">
        <f t="shared" si="52"/>
        <v>47.760835487473344</v>
      </c>
      <c r="DD148" s="31">
        <f t="shared" si="53"/>
        <v>52.300336424704447</v>
      </c>
      <c r="DE148" s="31">
        <f t="shared" si="54"/>
        <v>-15.9294285574003</v>
      </c>
      <c r="DF148" s="31"/>
      <c r="DG148" s="33">
        <f t="shared" si="55"/>
        <v>0.37737694732494659</v>
      </c>
      <c r="DH148" s="33">
        <f t="shared" si="56"/>
        <v>1.1896360542547655</v>
      </c>
      <c r="DI148" s="3"/>
      <c r="DJ148" s="33">
        <f t="shared" si="57"/>
        <v>0.94595832217581977</v>
      </c>
      <c r="DK148" s="93">
        <f t="shared" si="58"/>
        <v>0.68086811060293362</v>
      </c>
      <c r="DL148" s="3">
        <f t="shared" si="59"/>
        <v>0.67969282260571606</v>
      </c>
      <c r="DM148" s="3"/>
      <c r="DN148" s="90">
        <f t="shared" si="66"/>
        <v>0</v>
      </c>
      <c r="DO148" s="91">
        <f t="shared" si="64"/>
        <v>0</v>
      </c>
      <c r="DP148" s="89">
        <f>SUM(DO$9:DO148)*RLR</f>
        <v>120</v>
      </c>
      <c r="DQ148" s="90">
        <f>DP148-SUM(DS$9:DS148)</f>
        <v>38.436861287314059</v>
      </c>
      <c r="DR148" s="48">
        <f t="shared" si="60"/>
        <v>0.68337129840546706</v>
      </c>
      <c r="DS148" s="31">
        <f t="shared" si="65"/>
        <v>0.26508180198147629</v>
      </c>
      <c r="DT148" s="90">
        <f>SUM(DS$9:DS148)*RRF</f>
        <v>57.094197098880151</v>
      </c>
    </row>
    <row r="149" spans="90:124" x14ac:dyDescent="0.25">
      <c r="CL149" s="14">
        <f t="shared" si="47"/>
        <v>1.4</v>
      </c>
      <c r="CM149" s="59">
        <f>IF('Extended model'!$B$4="AY",0,IFERROR(P*INDEX('UWYr writing pattern'!$C$4:$C$18,MATCH('Extended model'!$CL149,'UWYr writing pattern'!$A$4:$A$18,0)) / 25,CM148))</f>
        <v>0</v>
      </c>
      <c r="CN149" s="36">
        <f t="shared" si="61"/>
        <v>5.1788139858911491</v>
      </c>
      <c r="CP149" s="48">
        <f t="shared" si="48"/>
        <v>4.1999999999999993</v>
      </c>
      <c r="CQ149" s="34">
        <f t="shared" si="62"/>
        <v>0.22535379652682971</v>
      </c>
      <c r="CR149" s="31">
        <f>SUM($CQ$9:CQ149)*RLR</f>
        <v>113.78542321693058</v>
      </c>
      <c r="CS149" s="32"/>
      <c r="CT149" s="36">
        <f>CR149-SUM($CW$9:CW149)</f>
        <v>68.033926907079774</v>
      </c>
      <c r="CV149" s="48">
        <f t="shared" si="49"/>
        <v>0.68181818181818177</v>
      </c>
      <c r="CW149" s="31">
        <f t="shared" si="63"/>
        <v>0.46626263085720815</v>
      </c>
      <c r="CX149" s="36">
        <f>SUM($CW$9:CW149)*RRF</f>
        <v>32.026047416895558</v>
      </c>
      <c r="CY149" s="33"/>
      <c r="CZ149" s="36">
        <f t="shared" si="50"/>
        <v>100.05997432397533</v>
      </c>
      <c r="DA149" s="33"/>
      <c r="DB149" s="31">
        <f t="shared" si="51"/>
        <v>4.3502037481485649</v>
      </c>
      <c r="DC149" s="31">
        <f t="shared" si="52"/>
        <v>47.62374883495584</v>
      </c>
      <c r="DD149" s="31">
        <f t="shared" si="53"/>
        <v>51.973952583104406</v>
      </c>
      <c r="DE149" s="31">
        <f t="shared" si="54"/>
        <v>-16.059974323975325</v>
      </c>
      <c r="DF149" s="31"/>
      <c r="DG149" s="33">
        <f t="shared" si="55"/>
        <v>0.38126246924875662</v>
      </c>
      <c r="DH149" s="33">
        <f t="shared" si="56"/>
        <v>1.1911901705235157</v>
      </c>
      <c r="DI149" s="3"/>
      <c r="DJ149" s="33">
        <f t="shared" si="57"/>
        <v>0.94821186014108816</v>
      </c>
      <c r="DK149" s="93">
        <f t="shared" si="58"/>
        <v>0.68303906836964701</v>
      </c>
      <c r="DL149" s="3">
        <f t="shared" si="59"/>
        <v>0.68188170992276143</v>
      </c>
      <c r="DM149" s="3"/>
      <c r="DN149" s="90">
        <f t="shared" si="66"/>
        <v>0</v>
      </c>
      <c r="DO149" s="91">
        <f t="shared" si="64"/>
        <v>0</v>
      </c>
      <c r="DP149" s="89">
        <f>SUM(DO$9:DO149)*RLR</f>
        <v>120</v>
      </c>
      <c r="DQ149" s="90">
        <f>DP149-SUM(DS$9:DS149)</f>
        <v>38.174194809268627</v>
      </c>
      <c r="DR149" s="48">
        <f t="shared" si="60"/>
        <v>0.68181818181818177</v>
      </c>
      <c r="DS149" s="31">
        <f t="shared" si="65"/>
        <v>0.26266647804542642</v>
      </c>
      <c r="DT149" s="90">
        <f>SUM(DS$9:DS149)*RRF</f>
        <v>57.278063633511955</v>
      </c>
    </row>
    <row r="150" spans="90:124" x14ac:dyDescent="0.25">
      <c r="CL150" s="14">
        <f t="shared" si="47"/>
        <v>1.41</v>
      </c>
      <c r="CM150" s="59">
        <f>IF('Extended model'!$B$4="AY",0,IFERROR(P*INDEX('UWYr writing pattern'!$C$4:$C$18,MATCH('Extended model'!$CL150,'UWYr writing pattern'!$A$4:$A$18,0)) / 25,CM149))</f>
        <v>0</v>
      </c>
      <c r="CN150" s="36">
        <f t="shared" si="61"/>
        <v>4.9613037984837209</v>
      </c>
      <c r="CP150" s="48">
        <f t="shared" si="48"/>
        <v>4.2299999999999995</v>
      </c>
      <c r="CQ150" s="34">
        <f t="shared" si="62"/>
        <v>0.21751018740742822</v>
      </c>
      <c r="CR150" s="31">
        <f>SUM($CQ$9:CQ150)*RLR</f>
        <v>114.0464354418195</v>
      </c>
      <c r="CS150" s="32"/>
      <c r="CT150" s="36">
        <f>CR150-SUM($CW$9:CW150)</f>
        <v>67.831071448511338</v>
      </c>
      <c r="CV150" s="48">
        <f t="shared" si="49"/>
        <v>0.68027210884353739</v>
      </c>
      <c r="CW150" s="31">
        <f t="shared" si="63"/>
        <v>0.46386768345736207</v>
      </c>
      <c r="CX150" s="36">
        <f>SUM($CW$9:CW150)*RRF</f>
        <v>32.350754795315709</v>
      </c>
      <c r="CY150" s="33"/>
      <c r="CZ150" s="36">
        <f t="shared" si="50"/>
        <v>100.18182624382705</v>
      </c>
      <c r="DA150" s="33"/>
      <c r="DB150" s="31">
        <f t="shared" si="51"/>
        <v>4.1674951907263251</v>
      </c>
      <c r="DC150" s="31">
        <f t="shared" si="52"/>
        <v>47.481750013957935</v>
      </c>
      <c r="DD150" s="31">
        <f t="shared" si="53"/>
        <v>51.649245204684263</v>
      </c>
      <c r="DE150" s="31">
        <f t="shared" si="54"/>
        <v>-16.181826243827047</v>
      </c>
      <c r="DF150" s="31"/>
      <c r="DG150" s="33">
        <f t="shared" si="55"/>
        <v>0.38512803327756795</v>
      </c>
      <c r="DH150" s="33">
        <f t="shared" si="56"/>
        <v>1.1926407886169887</v>
      </c>
      <c r="DI150" s="3"/>
      <c r="DJ150" s="33">
        <f t="shared" si="57"/>
        <v>0.95038696201516248</v>
      </c>
      <c r="DK150" s="93">
        <f t="shared" si="58"/>
        <v>0.68519037954392259</v>
      </c>
      <c r="DL150" s="3">
        <f t="shared" si="59"/>
        <v>0.68405069826419707</v>
      </c>
      <c r="DM150" s="3"/>
      <c r="DN150" s="90">
        <f t="shared" si="66"/>
        <v>0</v>
      </c>
      <c r="DO150" s="91">
        <f t="shared" si="64"/>
        <v>0</v>
      </c>
      <c r="DP150" s="89">
        <f>SUM(DO$9:DO150)*RLR</f>
        <v>120</v>
      </c>
      <c r="DQ150" s="90">
        <f>DP150-SUM(DS$9:DS150)</f>
        <v>37.913916208296342</v>
      </c>
      <c r="DR150" s="48">
        <f t="shared" si="60"/>
        <v>0.68027210884353739</v>
      </c>
      <c r="DS150" s="31">
        <f t="shared" si="65"/>
        <v>0.26027860097228606</v>
      </c>
      <c r="DT150" s="90">
        <f>SUM(DS$9:DS150)*RRF</f>
        <v>57.460258654192558</v>
      </c>
    </row>
    <row r="151" spans="90:124" x14ac:dyDescent="0.25">
      <c r="CL151" s="14">
        <f t="shared" si="47"/>
        <v>1.42</v>
      </c>
      <c r="CM151" s="59">
        <f>IF('Extended model'!$B$4="AY",0,IFERROR(P*INDEX('UWYr writing pattern'!$C$4:$C$18,MATCH('Extended model'!$CL151,'UWYr writing pattern'!$A$4:$A$18,0)) / 25,CM150))</f>
        <v>0</v>
      </c>
      <c r="CN151" s="36">
        <f t="shared" si="61"/>
        <v>4.7514406478078595</v>
      </c>
      <c r="CP151" s="48">
        <f t="shared" si="48"/>
        <v>4.26</v>
      </c>
      <c r="CQ151" s="34">
        <f t="shared" si="62"/>
        <v>0.20986315067586137</v>
      </c>
      <c r="CR151" s="31">
        <f>SUM($CQ$9:CQ151)*RLR</f>
        <v>114.29827122263052</v>
      </c>
      <c r="CS151" s="32"/>
      <c r="CT151" s="36">
        <f>CR151-SUM($CW$9:CW151)</f>
        <v>67.621471369128415</v>
      </c>
      <c r="CV151" s="48">
        <f t="shared" si="49"/>
        <v>0.67873303167420818</v>
      </c>
      <c r="CW151" s="31">
        <f t="shared" si="63"/>
        <v>0.46143586019395466</v>
      </c>
      <c r="CX151" s="36">
        <f>SUM($CW$9:CW151)*RRF</f>
        <v>32.673759897451475</v>
      </c>
      <c r="CY151" s="33"/>
      <c r="CZ151" s="36">
        <f t="shared" si="50"/>
        <v>100.29523126657989</v>
      </c>
      <c r="DA151" s="33"/>
      <c r="DB151" s="31">
        <f t="shared" si="51"/>
        <v>3.9912101441586016</v>
      </c>
      <c r="DC151" s="31">
        <f t="shared" si="52"/>
        <v>47.335029958389889</v>
      </c>
      <c r="DD151" s="31">
        <f t="shared" si="53"/>
        <v>51.326240102548489</v>
      </c>
      <c r="DE151" s="31">
        <f t="shared" si="54"/>
        <v>-16.29523126657989</v>
      </c>
      <c r="DF151" s="31"/>
      <c r="DG151" s="33">
        <f t="shared" si="55"/>
        <v>0.38897333211251756</v>
      </c>
      <c r="DH151" s="33">
        <f t="shared" si="56"/>
        <v>1.1939908484116653</v>
      </c>
      <c r="DI151" s="3"/>
      <c r="DJ151" s="33">
        <f t="shared" si="57"/>
        <v>0.95248559352192097</v>
      </c>
      <c r="DK151" s="93">
        <f t="shared" si="58"/>
        <v>0.68732226586946032</v>
      </c>
      <c r="DL151" s="3">
        <f t="shared" si="59"/>
        <v>0.68620001324199165</v>
      </c>
      <c r="DM151" s="3"/>
      <c r="DN151" s="90">
        <f t="shared" si="66"/>
        <v>0</v>
      </c>
      <c r="DO151" s="91">
        <f t="shared" si="64"/>
        <v>0</v>
      </c>
      <c r="DP151" s="89">
        <f>SUM(DO$9:DO151)*RLR</f>
        <v>120</v>
      </c>
      <c r="DQ151" s="90">
        <f>DP151-SUM(DS$9:DS151)</f>
        <v>37.65599841096099</v>
      </c>
      <c r="DR151" s="48">
        <f t="shared" si="60"/>
        <v>0.67873303167420818</v>
      </c>
      <c r="DS151" s="31">
        <f t="shared" si="65"/>
        <v>0.25791779733534925</v>
      </c>
      <c r="DT151" s="90">
        <f>SUM(DS$9:DS151)*RRF</f>
        <v>57.640801112327303</v>
      </c>
    </row>
    <row r="152" spans="90:124" x14ac:dyDescent="0.25">
      <c r="CL152" s="14">
        <f t="shared" si="47"/>
        <v>1.43</v>
      </c>
      <c r="CM152" s="59">
        <f>IF('Extended model'!$B$4="AY",0,IFERROR(P*INDEX('UWYr writing pattern'!$C$4:$C$18,MATCH('Extended model'!$CL152,'UWYr writing pattern'!$A$4:$A$18,0)) / 25,CM151))</f>
        <v>0</v>
      </c>
      <c r="CN152" s="36">
        <f t="shared" si="61"/>
        <v>4.549029276211245</v>
      </c>
      <c r="CP152" s="48">
        <f t="shared" si="48"/>
        <v>4.29</v>
      </c>
      <c r="CQ152" s="34">
        <f t="shared" si="62"/>
        <v>0.20241137159661482</v>
      </c>
      <c r="CR152" s="31">
        <f>SUM($CQ$9:CQ152)*RLR</f>
        <v>114.54116486854646</v>
      </c>
      <c r="CS152" s="32"/>
      <c r="CT152" s="36">
        <f>CR152-SUM($CW$9:CW152)</f>
        <v>67.405395752357947</v>
      </c>
      <c r="CV152" s="48">
        <f t="shared" si="49"/>
        <v>0.67720090293453727</v>
      </c>
      <c r="CW152" s="31">
        <f t="shared" si="63"/>
        <v>0.45896926268639199</v>
      </c>
      <c r="CX152" s="36">
        <f>SUM($CW$9:CW152)*RRF</f>
        <v>32.995038381331952</v>
      </c>
      <c r="CY152" s="33"/>
      <c r="CZ152" s="36">
        <f t="shared" si="50"/>
        <v>100.4004341336899</v>
      </c>
      <c r="DA152" s="33"/>
      <c r="DB152" s="31">
        <f t="shared" si="51"/>
        <v>3.8211845920174454</v>
      </c>
      <c r="DC152" s="31">
        <f t="shared" si="52"/>
        <v>47.18377702665056</v>
      </c>
      <c r="DD152" s="31">
        <f t="shared" si="53"/>
        <v>51.004961618668005</v>
      </c>
      <c r="DE152" s="31">
        <f t="shared" si="54"/>
        <v>-16.400434133689899</v>
      </c>
      <c r="DF152" s="31"/>
      <c r="DG152" s="33">
        <f t="shared" si="55"/>
        <v>0.39279807596823751</v>
      </c>
      <c r="DH152" s="33">
        <f t="shared" si="56"/>
        <v>1.1952432634963084</v>
      </c>
      <c r="DI152" s="3"/>
      <c r="DJ152" s="33">
        <f t="shared" si="57"/>
        <v>0.95450970723788719</v>
      </c>
      <c r="DK152" s="93">
        <f t="shared" si="58"/>
        <v>0.6894349460934408</v>
      </c>
      <c r="DL152" s="3">
        <f t="shared" si="59"/>
        <v>0.68832987740550755</v>
      </c>
      <c r="DM152" s="3"/>
      <c r="DN152" s="90">
        <f t="shared" si="66"/>
        <v>0</v>
      </c>
      <c r="DO152" s="91">
        <f t="shared" si="64"/>
        <v>0</v>
      </c>
      <c r="DP152" s="89">
        <f>SUM(DO$9:DO152)*RLR</f>
        <v>120</v>
      </c>
      <c r="DQ152" s="90">
        <f>DP152-SUM(DS$9:DS152)</f>
        <v>37.400414711339081</v>
      </c>
      <c r="DR152" s="48">
        <f t="shared" si="60"/>
        <v>0.67720090293453727</v>
      </c>
      <c r="DS152" s="31">
        <f t="shared" si="65"/>
        <v>0.25558369962190719</v>
      </c>
      <c r="DT152" s="90">
        <f>SUM(DS$9:DS152)*RRF</f>
        <v>57.819709702062639</v>
      </c>
    </row>
    <row r="153" spans="90:124" x14ac:dyDescent="0.25">
      <c r="CL153" s="14">
        <f t="shared" si="47"/>
        <v>1.44</v>
      </c>
      <c r="CM153" s="59">
        <f>IF('Extended model'!$B$4="AY",0,IFERROR(P*INDEX('UWYr writing pattern'!$C$4:$C$18,MATCH('Extended model'!$CL153,'UWYr writing pattern'!$A$4:$A$18,0)) / 25,CM152))</f>
        <v>0</v>
      </c>
      <c r="CN153" s="36">
        <f t="shared" si="61"/>
        <v>4.3538759202617827</v>
      </c>
      <c r="CP153" s="48">
        <f t="shared" si="48"/>
        <v>4.32</v>
      </c>
      <c r="CQ153" s="34">
        <f t="shared" si="62"/>
        <v>0.1951533559494624</v>
      </c>
      <c r="CR153" s="31">
        <f>SUM($CQ$9:CQ153)*RLR</f>
        <v>114.77534889568581</v>
      </c>
      <c r="CS153" s="32"/>
      <c r="CT153" s="36">
        <f>CR153-SUM($CW$9:CW153)</f>
        <v>67.183109830835747</v>
      </c>
      <c r="CV153" s="48">
        <f t="shared" si="49"/>
        <v>0.67567567567567577</v>
      </c>
      <c r="CW153" s="31">
        <f t="shared" si="63"/>
        <v>0.45646994866156626</v>
      </c>
      <c r="CX153" s="36">
        <f>SUM($CW$9:CW153)*RRF</f>
        <v>33.314567345395048</v>
      </c>
      <c r="CY153" s="33"/>
      <c r="CZ153" s="36">
        <f t="shared" si="50"/>
        <v>100.49767717623079</v>
      </c>
      <c r="DA153" s="33"/>
      <c r="DB153" s="31">
        <f t="shared" si="51"/>
        <v>3.6572557730198971</v>
      </c>
      <c r="DC153" s="31">
        <f t="shared" si="52"/>
        <v>47.028176881585019</v>
      </c>
      <c r="DD153" s="31">
        <f t="shared" si="53"/>
        <v>50.685432654604917</v>
      </c>
      <c r="DE153" s="31">
        <f t="shared" si="54"/>
        <v>-16.497677176230795</v>
      </c>
      <c r="DF153" s="31"/>
      <c r="DG153" s="33">
        <f t="shared" si="55"/>
        <v>0.39660199220708392</v>
      </c>
      <c r="DH153" s="33">
        <f t="shared" si="56"/>
        <v>1.1964009187646523</v>
      </c>
      <c r="DI153" s="3"/>
      <c r="DJ153" s="33">
        <f t="shared" si="57"/>
        <v>0.95646124079738171</v>
      </c>
      <c r="DK153" s="93">
        <f t="shared" si="58"/>
        <v>0.69152863601366144</v>
      </c>
      <c r="DL153" s="3">
        <f t="shared" si="59"/>
        <v>0.69044051028989473</v>
      </c>
      <c r="DM153" s="3"/>
      <c r="DN153" s="90">
        <f t="shared" si="66"/>
        <v>0</v>
      </c>
      <c r="DO153" s="91">
        <f t="shared" si="64"/>
        <v>0</v>
      </c>
      <c r="DP153" s="89">
        <f>SUM(DO$9:DO153)*RLR</f>
        <v>120</v>
      </c>
      <c r="DQ153" s="90">
        <f>DP153-SUM(DS$9:DS153)</f>
        <v>37.147138765212631</v>
      </c>
      <c r="DR153" s="48">
        <f t="shared" si="60"/>
        <v>0.67567567567567577</v>
      </c>
      <c r="DS153" s="31">
        <f t="shared" si="65"/>
        <v>0.25327594612644977</v>
      </c>
      <c r="DT153" s="90">
        <f>SUM(DS$9:DS153)*RRF</f>
        <v>57.997002864351153</v>
      </c>
    </row>
    <row r="154" spans="90:124" x14ac:dyDescent="0.25">
      <c r="CL154" s="14">
        <f t="shared" si="47"/>
        <v>1.45</v>
      </c>
      <c r="CM154" s="59">
        <f>IF('Extended model'!$B$4="AY",0,IFERROR(P*INDEX('UWYr writing pattern'!$C$4:$C$18,MATCH('Extended model'!$CL154,'UWYr writing pattern'!$A$4:$A$18,0)) / 25,CM153))</f>
        <v>0</v>
      </c>
      <c r="CN154" s="36">
        <f t="shared" si="61"/>
        <v>4.1657884805064738</v>
      </c>
      <c r="CP154" s="48">
        <f t="shared" si="48"/>
        <v>4.3499999999999996</v>
      </c>
      <c r="CQ154" s="34">
        <f t="shared" si="62"/>
        <v>0.18808743975530903</v>
      </c>
      <c r="CR154" s="31">
        <f>SUM($CQ$9:CQ154)*RLR</f>
        <v>115.00105382339217</v>
      </c>
      <c r="CS154" s="32"/>
      <c r="CT154" s="36">
        <f>CR154-SUM($CW$9:CW154)</f>
        <v>66.954874827252667</v>
      </c>
      <c r="CV154" s="48">
        <f t="shared" si="49"/>
        <v>0.6741573033707865</v>
      </c>
      <c r="CW154" s="31">
        <f t="shared" si="63"/>
        <v>0.45393993128943083</v>
      </c>
      <c r="CX154" s="36">
        <f>SUM($CW$9:CW154)*RRF</f>
        <v>33.632325297297648</v>
      </c>
      <c r="CY154" s="33"/>
      <c r="CZ154" s="36">
        <f t="shared" si="50"/>
        <v>100.58720012455032</v>
      </c>
      <c r="DA154" s="33"/>
      <c r="DB154" s="31">
        <f t="shared" si="51"/>
        <v>3.4992623236254379</v>
      </c>
      <c r="DC154" s="31">
        <f t="shared" si="52"/>
        <v>46.868412379076865</v>
      </c>
      <c r="DD154" s="31">
        <f t="shared" si="53"/>
        <v>50.367674702702303</v>
      </c>
      <c r="DE154" s="31">
        <f t="shared" si="54"/>
        <v>-16.587200124550321</v>
      </c>
      <c r="DF154" s="31"/>
      <c r="DG154" s="33">
        <f t="shared" si="55"/>
        <v>0.40038482496782912</v>
      </c>
      <c r="DH154" s="33">
        <f t="shared" si="56"/>
        <v>1.1974666681494086</v>
      </c>
      <c r="DI154" s="3"/>
      <c r="DJ154" s="33">
        <f t="shared" si="57"/>
        <v>0.95834211519493473</v>
      </c>
      <c r="DK154" s="93">
        <f t="shared" si="58"/>
        <v>0.69360354852482853</v>
      </c>
      <c r="DL154" s="3">
        <f t="shared" si="59"/>
        <v>0.69253212846361167</v>
      </c>
      <c r="DM154" s="3"/>
      <c r="DN154" s="90">
        <f t="shared" si="66"/>
        <v>0</v>
      </c>
      <c r="DO154" s="91">
        <f t="shared" si="64"/>
        <v>0</v>
      </c>
      <c r="DP154" s="89">
        <f>SUM(DO$9:DO154)*RLR</f>
        <v>120</v>
      </c>
      <c r="DQ154" s="90">
        <f>DP154-SUM(DS$9:DS154)</f>
        <v>36.896144584366596</v>
      </c>
      <c r="DR154" s="48">
        <f t="shared" si="60"/>
        <v>0.6741573033707865</v>
      </c>
      <c r="DS154" s="31">
        <f t="shared" si="65"/>
        <v>0.25099418084603131</v>
      </c>
      <c r="DT154" s="90">
        <f>SUM(DS$9:DS154)*RRF</f>
        <v>58.172698790943379</v>
      </c>
    </row>
    <row r="155" spans="90:124" x14ac:dyDescent="0.25">
      <c r="CL155" s="14">
        <f t="shared" si="47"/>
        <v>1.46</v>
      </c>
      <c r="CM155" s="59">
        <f>IF('Extended model'!$B$4="AY",0,IFERROR(P*INDEX('UWYr writing pattern'!$C$4:$C$18,MATCH('Extended model'!$CL155,'UWYr writing pattern'!$A$4:$A$18,0)) / 25,CM154))</f>
        <v>0</v>
      </c>
      <c r="CN155" s="36">
        <f t="shared" si="61"/>
        <v>3.9845766816044423</v>
      </c>
      <c r="CP155" s="48">
        <f t="shared" si="48"/>
        <v>4.38</v>
      </c>
      <c r="CQ155" s="34">
        <f t="shared" si="62"/>
        <v>0.1812117989020316</v>
      </c>
      <c r="CR155" s="31">
        <f>SUM($CQ$9:CQ155)*RLR</f>
        <v>115.2185079820746</v>
      </c>
      <c r="CS155" s="32"/>
      <c r="CT155" s="36">
        <f>CR155-SUM($CW$9:CW155)</f>
        <v>66.720947807324393</v>
      </c>
      <c r="CV155" s="48">
        <f t="shared" si="49"/>
        <v>0.67264573991031396</v>
      </c>
      <c r="CW155" s="31">
        <f t="shared" si="63"/>
        <v>0.4513811786106921</v>
      </c>
      <c r="CX155" s="36">
        <f>SUM($CW$9:CW155)*RRF</f>
        <v>33.948292122325135</v>
      </c>
      <c r="CY155" s="33"/>
      <c r="CZ155" s="36">
        <f t="shared" si="50"/>
        <v>100.66923992964954</v>
      </c>
      <c r="DA155" s="33"/>
      <c r="DB155" s="31">
        <f t="shared" si="51"/>
        <v>3.3470444125477314</v>
      </c>
      <c r="DC155" s="31">
        <f t="shared" si="52"/>
        <v>46.704663465127069</v>
      </c>
      <c r="DD155" s="31">
        <f t="shared" si="53"/>
        <v>50.051707877674801</v>
      </c>
      <c r="DE155" s="31">
        <f t="shared" si="54"/>
        <v>-16.669239929649535</v>
      </c>
      <c r="DF155" s="31"/>
      <c r="DG155" s="33">
        <f t="shared" si="55"/>
        <v>0.40414633478958495</v>
      </c>
      <c r="DH155" s="33">
        <f t="shared" si="56"/>
        <v>1.1984433324958279</v>
      </c>
      <c r="DI155" s="3"/>
      <c r="DJ155" s="33">
        <f t="shared" si="57"/>
        <v>0.96015423318395499</v>
      </c>
      <c r="DK155" s="93">
        <f t="shared" si="58"/>
        <v>0.6956598936640177</v>
      </c>
      <c r="DL155" s="3">
        <f t="shared" si="59"/>
        <v>0.69460494557509289</v>
      </c>
      <c r="DM155" s="3"/>
      <c r="DN155" s="90">
        <f t="shared" si="66"/>
        <v>0</v>
      </c>
      <c r="DO155" s="91">
        <f t="shared" si="64"/>
        <v>0</v>
      </c>
      <c r="DP155" s="89">
        <f>SUM(DO$9:DO155)*RLR</f>
        <v>120</v>
      </c>
      <c r="DQ155" s="90">
        <f>DP155-SUM(DS$9:DS155)</f>
        <v>36.647406530988846</v>
      </c>
      <c r="DR155" s="48">
        <f t="shared" si="60"/>
        <v>0.67264573991031396</v>
      </c>
      <c r="DS155" s="31">
        <f t="shared" si="65"/>
        <v>0.24873805337775232</v>
      </c>
      <c r="DT155" s="90">
        <f>SUM(DS$9:DS155)*RRF</f>
        <v>58.346815428307806</v>
      </c>
    </row>
    <row r="156" spans="90:124" x14ac:dyDescent="0.25">
      <c r="CL156" s="14">
        <f t="shared" si="47"/>
        <v>1.47</v>
      </c>
      <c r="CM156" s="59">
        <f>IF('Extended model'!$B$4="AY",0,IFERROR(P*INDEX('UWYr writing pattern'!$C$4:$C$18,MATCH('Extended model'!$CL156,'UWYr writing pattern'!$A$4:$A$18,0)) / 25,CM155))</f>
        <v>0</v>
      </c>
      <c r="CN156" s="36">
        <f t="shared" si="61"/>
        <v>3.8100522229501679</v>
      </c>
      <c r="CP156" s="48">
        <f t="shared" si="48"/>
        <v>4.41</v>
      </c>
      <c r="CQ156" s="34">
        <f t="shared" si="62"/>
        <v>0.17452445865427457</v>
      </c>
      <c r="CR156" s="31">
        <f>SUM($CQ$9:CQ156)*RLR</f>
        <v>115.42793733245973</v>
      </c>
      <c r="CS156" s="32"/>
      <c r="CT156" s="36">
        <f>CR156-SUM($CW$9:CW156)</f>
        <v>66.481581544655782</v>
      </c>
      <c r="CV156" s="48">
        <f t="shared" si="49"/>
        <v>0.67114093959731547</v>
      </c>
      <c r="CW156" s="31">
        <f t="shared" si="63"/>
        <v>0.44879561305375154</v>
      </c>
      <c r="CX156" s="36">
        <f>SUM($CW$9:CW156)*RRF</f>
        <v>34.262449051462767</v>
      </c>
      <c r="CY156" s="33"/>
      <c r="CZ156" s="36">
        <f t="shared" si="50"/>
        <v>100.74403059611855</v>
      </c>
      <c r="DA156" s="33"/>
      <c r="DB156" s="31">
        <f t="shared" si="51"/>
        <v>3.2004438672781408</v>
      </c>
      <c r="DC156" s="31">
        <f t="shared" si="52"/>
        <v>46.537107081259045</v>
      </c>
      <c r="DD156" s="31">
        <f t="shared" si="53"/>
        <v>49.737550948537184</v>
      </c>
      <c r="DE156" s="31">
        <f t="shared" si="54"/>
        <v>-16.744030596118549</v>
      </c>
      <c r="DF156" s="31"/>
      <c r="DG156" s="33">
        <f t="shared" si="55"/>
        <v>0.40788629823169958</v>
      </c>
      <c r="DH156" s="33">
        <f t="shared" si="56"/>
        <v>1.1993336975728399</v>
      </c>
      <c r="DI156" s="3"/>
      <c r="DJ156" s="33">
        <f t="shared" si="57"/>
        <v>0.96189947777049778</v>
      </c>
      <c r="DK156" s="93">
        <f t="shared" si="58"/>
        <v>0.69769787865532384</v>
      </c>
      <c r="DL156" s="3">
        <f t="shared" si="59"/>
        <v>0.69665917239857877</v>
      </c>
      <c r="DM156" s="3"/>
      <c r="DN156" s="90">
        <f t="shared" si="66"/>
        <v>0</v>
      </c>
      <c r="DO156" s="91">
        <f t="shared" si="64"/>
        <v>0</v>
      </c>
      <c r="DP156" s="89">
        <f>SUM(DO$9:DO156)*RLR</f>
        <v>120</v>
      </c>
      <c r="DQ156" s="90">
        <f>DP156-SUM(DS$9:DS156)</f>
        <v>36.400899312170537</v>
      </c>
      <c r="DR156" s="48">
        <f t="shared" si="60"/>
        <v>0.67114093959731547</v>
      </c>
      <c r="DS156" s="31">
        <f t="shared" si="65"/>
        <v>0.24650721881831064</v>
      </c>
      <c r="DT156" s="90">
        <f>SUM(DS$9:DS156)*RRF</f>
        <v>58.519370481480621</v>
      </c>
    </row>
    <row r="157" spans="90:124" x14ac:dyDescent="0.25">
      <c r="CL157" s="14">
        <f t="shared" si="47"/>
        <v>1.48</v>
      </c>
      <c r="CM157" s="59">
        <f>IF('Extended model'!$B$4="AY",0,IFERROR(P*INDEX('UWYr writing pattern'!$C$4:$C$18,MATCH('Extended model'!$CL157,'UWYr writing pattern'!$A$4:$A$18,0)) / 25,CM156))</f>
        <v>0</v>
      </c>
      <c r="CN157" s="36">
        <f t="shared" si="61"/>
        <v>3.6420289199180655</v>
      </c>
      <c r="CP157" s="48">
        <f t="shared" si="48"/>
        <v>4.4399999999999995</v>
      </c>
      <c r="CQ157" s="34">
        <f t="shared" si="62"/>
        <v>0.16802330303210242</v>
      </c>
      <c r="CR157" s="31">
        <f>SUM($CQ$9:CQ157)*RLR</f>
        <v>115.62956529609825</v>
      </c>
      <c r="CS157" s="32"/>
      <c r="CT157" s="36">
        <f>CR157-SUM($CW$9:CW157)</f>
        <v>66.237024397256334</v>
      </c>
      <c r="CV157" s="48">
        <f t="shared" si="49"/>
        <v>0.6696428571428571</v>
      </c>
      <c r="CW157" s="31">
        <f t="shared" si="63"/>
        <v>0.44618511103795833</v>
      </c>
      <c r="CX157" s="36">
        <f>SUM($CW$9:CW157)*RRF</f>
        <v>34.574778629189332</v>
      </c>
      <c r="CY157" s="33"/>
      <c r="CZ157" s="36">
        <f t="shared" si="50"/>
        <v>100.81180302644566</v>
      </c>
      <c r="DA157" s="33"/>
      <c r="DB157" s="31">
        <f t="shared" si="51"/>
        <v>3.0593042927311749</v>
      </c>
      <c r="DC157" s="31">
        <f t="shared" si="52"/>
        <v>46.365917078079434</v>
      </c>
      <c r="DD157" s="31">
        <f t="shared" si="53"/>
        <v>49.425221370810611</v>
      </c>
      <c r="DE157" s="31">
        <f t="shared" si="54"/>
        <v>-16.811803026445659</v>
      </c>
      <c r="DF157" s="31"/>
      <c r="DG157" s="33">
        <f t="shared" si="55"/>
        <v>0.41160450749034921</v>
      </c>
      <c r="DH157" s="33">
        <f t="shared" si="56"/>
        <v>1.2001405122195912</v>
      </c>
      <c r="DI157" s="3"/>
      <c r="DJ157" s="33">
        <f t="shared" si="57"/>
        <v>0.96357971080081872</v>
      </c>
      <c r="DK157" s="93">
        <f t="shared" si="58"/>
        <v>0.69971770795371713</v>
      </c>
      <c r="DL157" s="3">
        <f t="shared" si="59"/>
        <v>0.69869501687912527</v>
      </c>
      <c r="DM157" s="3"/>
      <c r="DN157" s="90">
        <f t="shared" si="66"/>
        <v>0</v>
      </c>
      <c r="DO157" s="91">
        <f t="shared" si="64"/>
        <v>0</v>
      </c>
      <c r="DP157" s="89">
        <f>SUM(DO$9:DO157)*RLR</f>
        <v>120</v>
      </c>
      <c r="DQ157" s="90">
        <f>DP157-SUM(DS$9:DS157)</f>
        <v>36.156597974504962</v>
      </c>
      <c r="DR157" s="48">
        <f t="shared" si="60"/>
        <v>0.6696428571428571</v>
      </c>
      <c r="DS157" s="31">
        <f t="shared" si="65"/>
        <v>0.24430133766557408</v>
      </c>
      <c r="DT157" s="90">
        <f>SUM(DS$9:DS157)*RRF</f>
        <v>58.690381417846524</v>
      </c>
    </row>
    <row r="158" spans="90:124" x14ac:dyDescent="0.25">
      <c r="CL158" s="14">
        <f t="shared" si="47"/>
        <v>1.49</v>
      </c>
      <c r="CM158" s="59">
        <f>IF('Extended model'!$B$4="AY",0,IFERROR(P*INDEX('UWYr writing pattern'!$C$4:$C$18,MATCH('Extended model'!$CL158,'UWYr writing pattern'!$A$4:$A$18,0)) / 25,CM157))</f>
        <v>0</v>
      </c>
      <c r="CN158" s="36">
        <f t="shared" si="61"/>
        <v>3.4803228358737033</v>
      </c>
      <c r="CP158" s="48">
        <f t="shared" si="48"/>
        <v>4.47</v>
      </c>
      <c r="CQ158" s="34">
        <f t="shared" si="62"/>
        <v>0.1617060840443621</v>
      </c>
      <c r="CR158" s="31">
        <f>SUM($CQ$9:CQ158)*RLR</f>
        <v>115.82361259695149</v>
      </c>
      <c r="CS158" s="32"/>
      <c r="CT158" s="36">
        <f>CR158-SUM($CW$9:CW158)</f>
        <v>65.987520195449378</v>
      </c>
      <c r="CV158" s="48">
        <f t="shared" si="49"/>
        <v>0.66815144766146994</v>
      </c>
      <c r="CW158" s="31">
        <f t="shared" si="63"/>
        <v>0.4435515026601986</v>
      </c>
      <c r="CX158" s="36">
        <f>SUM($CW$9:CW158)*RRF</f>
        <v>34.885264681051474</v>
      </c>
      <c r="CY158" s="33"/>
      <c r="CZ158" s="36">
        <f t="shared" si="50"/>
        <v>100.87278487650084</v>
      </c>
      <c r="DA158" s="33"/>
      <c r="DB158" s="31">
        <f t="shared" si="51"/>
        <v>2.9234711821339103</v>
      </c>
      <c r="DC158" s="31">
        <f t="shared" si="52"/>
        <v>46.19126413681456</v>
      </c>
      <c r="DD158" s="31">
        <f t="shared" si="53"/>
        <v>49.114735318948469</v>
      </c>
      <c r="DE158" s="31">
        <f t="shared" si="54"/>
        <v>-16.872784876500845</v>
      </c>
      <c r="DF158" s="31"/>
      <c r="DG158" s="33">
        <f t="shared" si="55"/>
        <v>0.41530077001251753</v>
      </c>
      <c r="DH158" s="33">
        <f t="shared" si="56"/>
        <v>1.2008664866250101</v>
      </c>
      <c r="DI158" s="3"/>
      <c r="DJ158" s="33">
        <f t="shared" si="57"/>
        <v>0.96519677164126239</v>
      </c>
      <c r="DK158" s="93">
        <f t="shared" si="58"/>
        <v>0.70171958328811723</v>
      </c>
      <c r="DL158" s="3">
        <f t="shared" si="59"/>
        <v>0.70071268417680965</v>
      </c>
      <c r="DM158" s="3"/>
      <c r="DN158" s="90">
        <f t="shared" si="66"/>
        <v>0</v>
      </c>
      <c r="DO158" s="91">
        <f t="shared" si="64"/>
        <v>0</v>
      </c>
      <c r="DP158" s="89">
        <f>SUM(DO$9:DO158)*RLR</f>
        <v>120</v>
      </c>
      <c r="DQ158" s="90">
        <f>DP158-SUM(DS$9:DS158)</f>
        <v>35.914477898782835</v>
      </c>
      <c r="DR158" s="48">
        <f t="shared" si="60"/>
        <v>0.66815144766146994</v>
      </c>
      <c r="DS158" s="31">
        <f t="shared" si="65"/>
        <v>0.24212007572213143</v>
      </c>
      <c r="DT158" s="90">
        <f>SUM(DS$9:DS158)*RRF</f>
        <v>58.859865470852014</v>
      </c>
    </row>
    <row r="159" spans="90:124" x14ac:dyDescent="0.25">
      <c r="CL159" s="14">
        <f t="shared" si="47"/>
        <v>1.5</v>
      </c>
      <c r="CM159" s="59">
        <f>IF('Extended model'!$B$4="AY",0,IFERROR(P*INDEX('UWYr writing pattern'!$C$4:$C$18,MATCH('Extended model'!$CL159,'UWYr writing pattern'!$A$4:$A$18,0)) / 25,CM158))</f>
        <v>0</v>
      </c>
      <c r="CN159" s="36">
        <f t="shared" si="61"/>
        <v>3.3247524051101487</v>
      </c>
      <c r="CP159" s="48">
        <f t="shared" si="48"/>
        <v>4.5</v>
      </c>
      <c r="CQ159" s="34">
        <f t="shared" si="62"/>
        <v>0.15557043076355453</v>
      </c>
      <c r="CR159" s="31">
        <f>SUM($CQ$9:CQ159)*RLR</f>
        <v>116.01029711386776</v>
      </c>
      <c r="CS159" s="32"/>
      <c r="CT159" s="36">
        <f>CR159-SUM($CW$9:CW159)</f>
        <v>65.733308140903858</v>
      </c>
      <c r="CV159" s="48">
        <f t="shared" si="49"/>
        <v>0.66666666666666663</v>
      </c>
      <c r="CW159" s="31">
        <f t="shared" si="63"/>
        <v>0.44089657146179989</v>
      </c>
      <c r="CX159" s="36">
        <f>SUM($CW$9:CW159)*RRF</f>
        <v>35.193892281074731</v>
      </c>
      <c r="CY159" s="33"/>
      <c r="CZ159" s="36">
        <f t="shared" si="50"/>
        <v>100.9272004219786</v>
      </c>
      <c r="DA159" s="33"/>
      <c r="DB159" s="31">
        <f t="shared" si="51"/>
        <v>2.7927920202925245</v>
      </c>
      <c r="DC159" s="31">
        <f t="shared" si="52"/>
        <v>46.013315698632695</v>
      </c>
      <c r="DD159" s="31">
        <f t="shared" si="53"/>
        <v>48.806107718925219</v>
      </c>
      <c r="DE159" s="31">
        <f t="shared" si="54"/>
        <v>-16.927200421978597</v>
      </c>
      <c r="DF159" s="31"/>
      <c r="DG159" s="33">
        <f t="shared" si="55"/>
        <v>0.41897490810803251</v>
      </c>
      <c r="DH159" s="33">
        <f t="shared" si="56"/>
        <v>1.2015142907378404</v>
      </c>
      <c r="DI159" s="3"/>
      <c r="DJ159" s="33">
        <f t="shared" si="57"/>
        <v>0.96675247594889802</v>
      </c>
      <c r="DK159" s="93">
        <f t="shared" si="58"/>
        <v>0.70370370370370372</v>
      </c>
      <c r="DL159" s="3">
        <f t="shared" si="59"/>
        <v>0.70271237671014952</v>
      </c>
      <c r="DM159" s="3"/>
      <c r="DN159" s="90">
        <f t="shared" si="66"/>
        <v>0</v>
      </c>
      <c r="DO159" s="91">
        <f t="shared" si="64"/>
        <v>0</v>
      </c>
      <c r="DP159" s="89">
        <f>SUM(DO$9:DO159)*RLR</f>
        <v>120</v>
      </c>
      <c r="DQ159" s="90">
        <f>DP159-SUM(DS$9:DS159)</f>
        <v>35.674514794782056</v>
      </c>
      <c r="DR159" s="48">
        <f t="shared" si="60"/>
        <v>0.66666666666666663</v>
      </c>
      <c r="DS159" s="31">
        <f t="shared" si="65"/>
        <v>0.2399631040007762</v>
      </c>
      <c r="DT159" s="90">
        <f>SUM(DS$9:DS159)*RRF</f>
        <v>59.027839643652555</v>
      </c>
    </row>
    <row r="160" spans="90:124" x14ac:dyDescent="0.25">
      <c r="CL160" s="14">
        <f t="shared" si="47"/>
        <v>1.51</v>
      </c>
      <c r="CM160" s="59">
        <f>IF('Extended model'!$B$4="AY",0,IFERROR(P*INDEX('UWYr writing pattern'!$C$4:$C$18,MATCH('Extended model'!$CL160,'UWYr writing pattern'!$A$4:$A$18,0)) / 25,CM159))</f>
        <v>0</v>
      </c>
      <c r="CN160" s="36">
        <f t="shared" si="61"/>
        <v>3.1751385468801918</v>
      </c>
      <c r="CP160" s="48">
        <f t="shared" si="48"/>
        <v>4.53</v>
      </c>
      <c r="CQ160" s="34">
        <f t="shared" si="62"/>
        <v>0.14961385822995671</v>
      </c>
      <c r="CR160" s="31">
        <f>SUM($CQ$9:CQ160)*RLR</f>
        <v>116.18983374374372</v>
      </c>
      <c r="CS160" s="32"/>
      <c r="CT160" s="36">
        <f>CR160-SUM($CW$9:CW160)</f>
        <v>65.474622716507128</v>
      </c>
      <c r="CV160" s="48">
        <f t="shared" si="49"/>
        <v>0.66518847006651893</v>
      </c>
      <c r="CW160" s="31">
        <f t="shared" si="63"/>
        <v>0.4382220542726924</v>
      </c>
      <c r="CX160" s="36">
        <f>SUM($CW$9:CW160)*RRF</f>
        <v>35.500647719065618</v>
      </c>
      <c r="CY160" s="33"/>
      <c r="CZ160" s="36">
        <f t="shared" si="50"/>
        <v>100.97527043557275</v>
      </c>
      <c r="DA160" s="33"/>
      <c r="DB160" s="31">
        <f t="shared" si="51"/>
        <v>2.6671163793793609</v>
      </c>
      <c r="DC160" s="31">
        <f t="shared" si="52"/>
        <v>45.832235901554988</v>
      </c>
      <c r="DD160" s="31">
        <f t="shared" si="53"/>
        <v>48.499352280934346</v>
      </c>
      <c r="DE160" s="31">
        <f t="shared" si="54"/>
        <v>-16.975270435572753</v>
      </c>
      <c r="DF160" s="31"/>
      <c r="DG160" s="33">
        <f t="shared" si="55"/>
        <v>0.42262675856030496</v>
      </c>
      <c r="DH160" s="33">
        <f t="shared" si="56"/>
        <v>1.2020865528044375</v>
      </c>
      <c r="DI160" s="3"/>
      <c r="DJ160" s="33">
        <f t="shared" si="57"/>
        <v>0.9682486145311977</v>
      </c>
      <c r="DK160" s="93">
        <f t="shared" si="58"/>
        <v>0.70567026560347945</v>
      </c>
      <c r="DL160" s="3">
        <f t="shared" si="59"/>
        <v>0.70469429419874841</v>
      </c>
      <c r="DM160" s="3"/>
      <c r="DN160" s="90">
        <f t="shared" si="66"/>
        <v>0</v>
      </c>
      <c r="DO160" s="91">
        <f t="shared" si="64"/>
        <v>0</v>
      </c>
      <c r="DP160" s="89">
        <f>SUM(DO$9:DO160)*RLR</f>
        <v>120</v>
      </c>
      <c r="DQ160" s="90">
        <f>DP160-SUM(DS$9:DS160)</f>
        <v>35.436684696150181</v>
      </c>
      <c r="DR160" s="48">
        <f t="shared" si="60"/>
        <v>0.66518847006651893</v>
      </c>
      <c r="DS160" s="31">
        <f t="shared" si="65"/>
        <v>0.23783009863188034</v>
      </c>
      <c r="DT160" s="90">
        <f>SUM(DS$9:DS160)*RRF</f>
        <v>59.194320712694868</v>
      </c>
    </row>
    <row r="161" spans="90:124" x14ac:dyDescent="0.25">
      <c r="CL161" s="14">
        <f t="shared" si="47"/>
        <v>1.52</v>
      </c>
      <c r="CM161" s="59">
        <f>IF('Extended model'!$B$4="AY",0,IFERROR(P*INDEX('UWYr writing pattern'!$C$4:$C$18,MATCH('Extended model'!$CL161,'UWYr writing pattern'!$A$4:$A$18,0)) / 25,CM160))</f>
        <v>0</v>
      </c>
      <c r="CN161" s="36">
        <f t="shared" si="61"/>
        <v>3.031304770706519</v>
      </c>
      <c r="CP161" s="48">
        <f t="shared" si="48"/>
        <v>4.5600000000000005</v>
      </c>
      <c r="CQ161" s="34">
        <f t="shared" si="62"/>
        <v>0.14383377617367271</v>
      </c>
      <c r="CR161" s="31">
        <f>SUM($CQ$9:CQ161)*RLR</f>
        <v>116.36243427515213</v>
      </c>
      <c r="CS161" s="32"/>
      <c r="CT161" s="36">
        <f>CR161-SUM($CW$9:CW161)</f>
        <v>65.211693606785758</v>
      </c>
      <c r="CV161" s="48">
        <f t="shared" si="49"/>
        <v>0.66371681415929207</v>
      </c>
      <c r="CW161" s="31">
        <f t="shared" si="63"/>
        <v>0.43552964112975923</v>
      </c>
      <c r="CX161" s="36">
        <f>SUM($CW$9:CW161)*RRF</f>
        <v>35.805518467856452</v>
      </c>
      <c r="CY161" s="33"/>
      <c r="CZ161" s="36">
        <f t="shared" si="50"/>
        <v>101.0172120746422</v>
      </c>
      <c r="DA161" s="33"/>
      <c r="DB161" s="31">
        <f t="shared" si="51"/>
        <v>2.5462960073934755</v>
      </c>
      <c r="DC161" s="31">
        <f t="shared" si="52"/>
        <v>45.648185524750026</v>
      </c>
      <c r="DD161" s="31">
        <f t="shared" si="53"/>
        <v>48.194481532143499</v>
      </c>
      <c r="DE161" s="31">
        <f t="shared" si="54"/>
        <v>-17.017212074642202</v>
      </c>
      <c r="DF161" s="31"/>
      <c r="DG161" s="33">
        <f t="shared" si="55"/>
        <v>0.42625617223638634</v>
      </c>
      <c r="DH161" s="33">
        <f t="shared" si="56"/>
        <v>1.2025858580314548</v>
      </c>
      <c r="DI161" s="3"/>
      <c r="DJ161" s="33">
        <f t="shared" si="57"/>
        <v>0.96968695229293433</v>
      </c>
      <c r="DK161" s="93">
        <f t="shared" si="58"/>
        <v>0.70761946278909726</v>
      </c>
      <c r="DL161" s="3">
        <f t="shared" si="59"/>
        <v>0.70665863370518689</v>
      </c>
      <c r="DM161" s="3"/>
      <c r="DN161" s="90">
        <f t="shared" si="66"/>
        <v>0</v>
      </c>
      <c r="DO161" s="91">
        <f t="shared" si="64"/>
        <v>0</v>
      </c>
      <c r="DP161" s="89">
        <f>SUM(DO$9:DO161)*RLR</f>
        <v>120</v>
      </c>
      <c r="DQ161" s="90">
        <f>DP161-SUM(DS$9:DS161)</f>
        <v>35.20096395537756</v>
      </c>
      <c r="DR161" s="48">
        <f t="shared" si="60"/>
        <v>0.66371681415929207</v>
      </c>
      <c r="DS161" s="31">
        <f t="shared" si="65"/>
        <v>0.23572074077261765</v>
      </c>
      <c r="DT161" s="90">
        <f>SUM(DS$9:DS161)*RRF</f>
        <v>59.359325231235701</v>
      </c>
    </row>
    <row r="162" spans="90:124" x14ac:dyDescent="0.25">
      <c r="CL162" s="14">
        <f t="shared" si="47"/>
        <v>1.53</v>
      </c>
      <c r="CM162" s="59">
        <f>IF('Extended model'!$B$4="AY",0,IFERROR(P*INDEX('UWYr writing pattern'!$C$4:$C$18,MATCH('Extended model'!$CL162,'UWYr writing pattern'!$A$4:$A$18,0)) / 25,CM161))</f>
        <v>0</v>
      </c>
      <c r="CN162" s="36">
        <f t="shared" si="61"/>
        <v>2.8930772731623016</v>
      </c>
      <c r="CP162" s="48">
        <f t="shared" si="48"/>
        <v>4.59</v>
      </c>
      <c r="CQ162" s="34">
        <f t="shared" si="62"/>
        <v>0.13822749754421729</v>
      </c>
      <c r="CR162" s="31">
        <f>SUM($CQ$9:CQ162)*RLR</f>
        <v>116.5283072722052</v>
      </c>
      <c r="CS162" s="32"/>
      <c r="CT162" s="36">
        <f>CR162-SUM($CW$9:CW162)</f>
        <v>64.944745628572562</v>
      </c>
      <c r="CV162" s="48">
        <f t="shared" si="49"/>
        <v>0.66225165562913901</v>
      </c>
      <c r="CW162" s="31">
        <f t="shared" si="63"/>
        <v>0.43282097526627716</v>
      </c>
      <c r="CX162" s="36">
        <f>SUM($CW$9:CW162)*RRF</f>
        <v>36.108493150542841</v>
      </c>
      <c r="CY162" s="33"/>
      <c r="CZ162" s="36">
        <f t="shared" si="50"/>
        <v>101.0532387791154</v>
      </c>
      <c r="DA162" s="33"/>
      <c r="DB162" s="31">
        <f t="shared" si="51"/>
        <v>2.430184909456333</v>
      </c>
      <c r="DC162" s="31">
        <f t="shared" si="52"/>
        <v>45.461321940000794</v>
      </c>
      <c r="DD162" s="31">
        <f t="shared" si="53"/>
        <v>47.89150684945713</v>
      </c>
      <c r="DE162" s="31">
        <f t="shared" si="54"/>
        <v>-17.053238779115404</v>
      </c>
      <c r="DF162" s="31"/>
      <c r="DG162" s="33">
        <f t="shared" si="55"/>
        <v>0.42986301369693858</v>
      </c>
      <c r="DH162" s="33">
        <f t="shared" si="56"/>
        <v>1.2030147473704216</v>
      </c>
      <c r="DI162" s="3"/>
      <c r="DJ162" s="33">
        <f t="shared" si="57"/>
        <v>0.97106922726837663</v>
      </c>
      <c r="DK162" s="93">
        <f t="shared" si="58"/>
        <v>0.70955148650096977</v>
      </c>
      <c r="DL162" s="3">
        <f t="shared" si="59"/>
        <v>0.70860558967617027</v>
      </c>
      <c r="DM162" s="3"/>
      <c r="DN162" s="90">
        <f t="shared" si="66"/>
        <v>0</v>
      </c>
      <c r="DO162" s="91">
        <f t="shared" si="64"/>
        <v>0</v>
      </c>
      <c r="DP162" s="89">
        <f>SUM(DO$9:DO162)*RLR</f>
        <v>120</v>
      </c>
      <c r="DQ162" s="90">
        <f>DP162-SUM(DS$9:DS162)</f>
        <v>34.967329238859563</v>
      </c>
      <c r="DR162" s="48">
        <f t="shared" si="60"/>
        <v>0.66225165562913901</v>
      </c>
      <c r="DS162" s="31">
        <f t="shared" si="65"/>
        <v>0.23363471651799267</v>
      </c>
      <c r="DT162" s="90">
        <f>SUM(DS$9:DS162)*RRF</f>
        <v>59.522869532798303</v>
      </c>
    </row>
    <row r="163" spans="90:124" x14ac:dyDescent="0.25">
      <c r="CL163" s="14">
        <f t="shared" si="47"/>
        <v>1.54</v>
      </c>
      <c r="CM163" s="59">
        <f>IF('Extended model'!$B$4="AY",0,IFERROR(P*INDEX('UWYr writing pattern'!$C$4:$C$18,MATCH('Extended model'!$CL163,'UWYr writing pattern'!$A$4:$A$18,0)) / 25,CM162))</f>
        <v>0</v>
      </c>
      <c r="CN163" s="36">
        <f t="shared" si="61"/>
        <v>2.7602850263241518</v>
      </c>
      <c r="CP163" s="48">
        <f t="shared" si="48"/>
        <v>4.62</v>
      </c>
      <c r="CQ163" s="34">
        <f t="shared" si="62"/>
        <v>0.13279224683814964</v>
      </c>
      <c r="CR163" s="31">
        <f>SUM($CQ$9:CQ163)*RLR</f>
        <v>116.68765796841097</v>
      </c>
      <c r="CS163" s="32"/>
      <c r="CT163" s="36">
        <f>CR163-SUM($CW$9:CW163)</f>
        <v>64.673998671608985</v>
      </c>
      <c r="CV163" s="48">
        <f t="shared" si="49"/>
        <v>0.66079295154185025</v>
      </c>
      <c r="CW163" s="31">
        <f t="shared" si="63"/>
        <v>0.43009765316935467</v>
      </c>
      <c r="CX163" s="36">
        <f>SUM($CW$9:CW163)*RRF</f>
        <v>36.409561507761389</v>
      </c>
      <c r="CY163" s="33"/>
      <c r="CZ163" s="36">
        <f t="shared" si="50"/>
        <v>101.08356017937038</v>
      </c>
      <c r="DA163" s="33"/>
      <c r="DB163" s="31">
        <f t="shared" si="51"/>
        <v>2.3186394221122875</v>
      </c>
      <c r="DC163" s="31">
        <f t="shared" si="52"/>
        <v>45.271799070126285</v>
      </c>
      <c r="DD163" s="31">
        <f t="shared" si="53"/>
        <v>47.590438492238576</v>
      </c>
      <c r="DE163" s="31">
        <f t="shared" si="54"/>
        <v>-17.08356017937038</v>
      </c>
      <c r="DF163" s="31"/>
      <c r="DG163" s="33">
        <f t="shared" si="55"/>
        <v>0.43344716080668322</v>
      </c>
      <c r="DH163" s="33">
        <f t="shared" si="56"/>
        <v>1.2033757164210759</v>
      </c>
      <c r="DI163" s="3"/>
      <c r="DJ163" s="33">
        <f t="shared" si="57"/>
        <v>0.97239714973675817</v>
      </c>
      <c r="DK163" s="93">
        <f t="shared" si="58"/>
        <v>0.71146652545767175</v>
      </c>
      <c r="DL163" s="3">
        <f t="shared" si="59"/>
        <v>0.71053535398295053</v>
      </c>
      <c r="DM163" s="3"/>
      <c r="DN163" s="90">
        <f t="shared" si="66"/>
        <v>0</v>
      </c>
      <c r="DO163" s="91">
        <f t="shared" si="64"/>
        <v>0</v>
      </c>
      <c r="DP163" s="89">
        <f>SUM(DO$9:DO163)*RLR</f>
        <v>120</v>
      </c>
      <c r="DQ163" s="90">
        <f>DP163-SUM(DS$9:DS163)</f>
        <v>34.73575752204593</v>
      </c>
      <c r="DR163" s="48">
        <f t="shared" si="60"/>
        <v>0.66079295154185025</v>
      </c>
      <c r="DS163" s="31">
        <f t="shared" si="65"/>
        <v>0.2315717168136395</v>
      </c>
      <c r="DT163" s="90">
        <f>SUM(DS$9:DS163)*RRF</f>
        <v>59.684969734567844</v>
      </c>
    </row>
    <row r="164" spans="90:124" x14ac:dyDescent="0.25">
      <c r="CL164" s="14">
        <f t="shared" si="47"/>
        <v>1.55</v>
      </c>
      <c r="CM164" s="59">
        <f>IF('Extended model'!$B$4="AY",0,IFERROR(P*INDEX('UWYr writing pattern'!$C$4:$C$18,MATCH('Extended model'!$CL164,'UWYr writing pattern'!$A$4:$A$18,0)) / 25,CM163))</f>
        <v>0</v>
      </c>
      <c r="CN164" s="36">
        <f t="shared" si="61"/>
        <v>2.6327598581079759</v>
      </c>
      <c r="CP164" s="48">
        <f t="shared" si="48"/>
        <v>4.6500000000000004</v>
      </c>
      <c r="CQ164" s="34">
        <f t="shared" si="62"/>
        <v>0.12752516821617582</v>
      </c>
      <c r="CR164" s="31">
        <f>SUM($CQ$9:CQ164)*RLR</f>
        <v>116.8406881702704</v>
      </c>
      <c r="CS164" s="32"/>
      <c r="CT164" s="36">
        <f>CR164-SUM($CW$9:CW164)</f>
        <v>64.399667648766155</v>
      </c>
      <c r="CV164" s="48">
        <f t="shared" si="49"/>
        <v>0.65934065934065933</v>
      </c>
      <c r="CW164" s="31">
        <f t="shared" si="63"/>
        <v>0.42736122470226207</v>
      </c>
      <c r="CX164" s="36">
        <f>SUM($CW$9:CW164)*RRF</f>
        <v>36.70871436505297</v>
      </c>
      <c r="CY164" s="33"/>
      <c r="CZ164" s="36">
        <f t="shared" si="50"/>
        <v>101.10838201381912</v>
      </c>
      <c r="DA164" s="33"/>
      <c r="DB164" s="31">
        <f t="shared" si="51"/>
        <v>2.2115182808106995</v>
      </c>
      <c r="DC164" s="31">
        <f t="shared" si="52"/>
        <v>45.079767354136308</v>
      </c>
      <c r="DD164" s="31">
        <f t="shared" si="53"/>
        <v>47.291285634947009</v>
      </c>
      <c r="DE164" s="31">
        <f t="shared" si="54"/>
        <v>-17.108382013819124</v>
      </c>
      <c r="DF164" s="31"/>
      <c r="DG164" s="33">
        <f t="shared" si="55"/>
        <v>0.43700850434586869</v>
      </c>
      <c r="DH164" s="33">
        <f t="shared" si="56"/>
        <v>1.2036712144502277</v>
      </c>
      <c r="DI164" s="3"/>
      <c r="DJ164" s="33">
        <f t="shared" si="57"/>
        <v>0.97367240141891997</v>
      </c>
      <c r="DK164" s="93">
        <f t="shared" si="58"/>
        <v>0.71336476589465359</v>
      </c>
      <c r="DL164" s="3">
        <f t="shared" si="59"/>
        <v>0.71244811596103674</v>
      </c>
      <c r="DM164" s="3"/>
      <c r="DN164" s="90">
        <f t="shared" si="66"/>
        <v>0</v>
      </c>
      <c r="DO164" s="91">
        <f t="shared" si="64"/>
        <v>0</v>
      </c>
      <c r="DP164" s="89">
        <f>SUM(DO$9:DO164)*RLR</f>
        <v>120</v>
      </c>
      <c r="DQ164" s="90">
        <f>DP164-SUM(DS$9:DS164)</f>
        <v>34.506226084675589</v>
      </c>
      <c r="DR164" s="48">
        <f t="shared" si="60"/>
        <v>0.65934065934065933</v>
      </c>
      <c r="DS164" s="31">
        <f t="shared" si="65"/>
        <v>0.22953143737034759</v>
      </c>
      <c r="DT164" s="90">
        <f>SUM(DS$9:DS164)*RRF</f>
        <v>59.845641740727082</v>
      </c>
    </row>
    <row r="165" spans="90:124" x14ac:dyDescent="0.25">
      <c r="CL165" s="14">
        <f t="shared" si="47"/>
        <v>1.56</v>
      </c>
      <c r="CM165" s="59">
        <f>IF('Extended model'!$B$4="AY",0,IFERROR(P*INDEX('UWYr writing pattern'!$C$4:$C$18,MATCH('Extended model'!$CL165,'UWYr writing pattern'!$A$4:$A$18,0)) / 25,CM164))</f>
        <v>0</v>
      </c>
      <c r="CN165" s="36">
        <f t="shared" si="61"/>
        <v>2.5103365247059548</v>
      </c>
      <c r="CP165" s="48">
        <f t="shared" si="48"/>
        <v>4.68</v>
      </c>
      <c r="CQ165" s="34">
        <f t="shared" si="62"/>
        <v>0.1224233334020209</v>
      </c>
      <c r="CR165" s="31">
        <f>SUM($CQ$9:CQ165)*RLR</f>
        <v>116.98759617035282</v>
      </c>
      <c r="CS165" s="32"/>
      <c r="CT165" s="36">
        <f>CR165-SUM($CW$9:CW165)</f>
        <v>64.121962455560009</v>
      </c>
      <c r="CV165" s="48">
        <f t="shared" si="49"/>
        <v>0.6578947368421052</v>
      </c>
      <c r="CW165" s="31">
        <f t="shared" si="63"/>
        <v>0.42461319328856806</v>
      </c>
      <c r="CX165" s="36">
        <f>SUM($CW$9:CW165)*RRF</f>
        <v>37.005943600354968</v>
      </c>
      <c r="CY165" s="33"/>
      <c r="CZ165" s="36">
        <f t="shared" si="50"/>
        <v>101.12790605591498</v>
      </c>
      <c r="DA165" s="33"/>
      <c r="DB165" s="31">
        <f t="shared" si="51"/>
        <v>2.1086826807530019</v>
      </c>
      <c r="DC165" s="31">
        <f t="shared" si="52"/>
        <v>44.885373718892005</v>
      </c>
      <c r="DD165" s="31">
        <f t="shared" si="53"/>
        <v>46.994056399645004</v>
      </c>
      <c r="DE165" s="31">
        <f t="shared" si="54"/>
        <v>-17.127906055914977</v>
      </c>
      <c r="DF165" s="31"/>
      <c r="DG165" s="33">
        <f t="shared" si="55"/>
        <v>0.4405469476232734</v>
      </c>
      <c r="DH165" s="33">
        <f t="shared" si="56"/>
        <v>1.2039036435227974</v>
      </c>
      <c r="DI165" s="3"/>
      <c r="DJ165" s="33">
        <f t="shared" si="57"/>
        <v>0.97489663475294008</v>
      </c>
      <c r="DK165" s="93">
        <f t="shared" si="58"/>
        <v>0.71524639160227466</v>
      </c>
      <c r="DL165" s="3">
        <f t="shared" si="59"/>
        <v>0.71434406244920567</v>
      </c>
      <c r="DM165" s="3"/>
      <c r="DN165" s="90">
        <f t="shared" si="66"/>
        <v>0</v>
      </c>
      <c r="DO165" s="91">
        <f t="shared" si="64"/>
        <v>0</v>
      </c>
      <c r="DP165" s="89">
        <f>SUM(DO$9:DO165)*RLR</f>
        <v>120</v>
      </c>
      <c r="DQ165" s="90">
        <f>DP165-SUM(DS$9:DS165)</f>
        <v>34.278712506095317</v>
      </c>
      <c r="DR165" s="48">
        <f t="shared" si="60"/>
        <v>0.6578947368421052</v>
      </c>
      <c r="DS165" s="31">
        <f t="shared" si="65"/>
        <v>0.2275135785802786</v>
      </c>
      <c r="DT165" s="90">
        <f>SUM(DS$9:DS165)*RRF</f>
        <v>60.004901245733272</v>
      </c>
    </row>
    <row r="166" spans="90:124" x14ac:dyDescent="0.25">
      <c r="CL166" s="14">
        <f t="shared" si="47"/>
        <v>1.57</v>
      </c>
      <c r="CM166" s="59">
        <f>IF('Extended model'!$B$4="AY",0,IFERROR(P*INDEX('UWYr writing pattern'!$C$4:$C$18,MATCH('Extended model'!$CL166,'UWYr writing pattern'!$A$4:$A$18,0)) / 25,CM165))</f>
        <v>0</v>
      </c>
      <c r="CN166" s="36">
        <f t="shared" si="61"/>
        <v>2.392852775349716</v>
      </c>
      <c r="CP166" s="48">
        <f t="shared" si="48"/>
        <v>4.71</v>
      </c>
      <c r="CQ166" s="34">
        <f t="shared" si="62"/>
        <v>0.11748374935623869</v>
      </c>
      <c r="CR166" s="31">
        <f>SUM($CQ$9:CQ166)*RLR</f>
        <v>117.12857666958031</v>
      </c>
      <c r="CS166" s="32"/>
      <c r="CT166" s="36">
        <f>CR166-SUM($CW$9:CW166)</f>
        <v>63.841087938632498</v>
      </c>
      <c r="CV166" s="48">
        <f t="shared" si="49"/>
        <v>0.65645514223194745</v>
      </c>
      <c r="CW166" s="31">
        <f t="shared" si="63"/>
        <v>0.42185501615500004</v>
      </c>
      <c r="CX166" s="36">
        <f>SUM($CW$9:CW166)*RRF</f>
        <v>37.30124211166347</v>
      </c>
      <c r="CY166" s="33"/>
      <c r="CZ166" s="36">
        <f t="shared" si="50"/>
        <v>101.14233005029597</v>
      </c>
      <c r="DA166" s="33"/>
      <c r="DB166" s="31">
        <f t="shared" si="51"/>
        <v>2.0099963312937614</v>
      </c>
      <c r="DC166" s="31">
        <f t="shared" si="52"/>
        <v>44.688761557042746</v>
      </c>
      <c r="DD166" s="31">
        <f t="shared" si="53"/>
        <v>46.698757888336509</v>
      </c>
      <c r="DE166" s="31">
        <f t="shared" si="54"/>
        <v>-17.142330050295968</v>
      </c>
      <c r="DF166" s="31"/>
      <c r="DG166" s="33">
        <f t="shared" si="55"/>
        <v>0.44406240609123176</v>
      </c>
      <c r="DH166" s="33">
        <f t="shared" si="56"/>
        <v>1.2040753577416186</v>
      </c>
      <c r="DI166" s="3"/>
      <c r="DJ166" s="33">
        <f t="shared" si="57"/>
        <v>0.97607147224650259</v>
      </c>
      <c r="DK166" s="93">
        <f t="shared" si="58"/>
        <v>0.71711158396317298</v>
      </c>
      <c r="DL166" s="3">
        <f t="shared" si="59"/>
        <v>0.7162233778278293</v>
      </c>
      <c r="DM166" s="3"/>
      <c r="DN166" s="90">
        <f t="shared" si="66"/>
        <v>0</v>
      </c>
      <c r="DO166" s="91">
        <f t="shared" si="64"/>
        <v>0</v>
      </c>
      <c r="DP166" s="89">
        <f>SUM(DO$9:DO166)*RLR</f>
        <v>120</v>
      </c>
      <c r="DQ166" s="90">
        <f>DP166-SUM(DS$9:DS166)</f>
        <v>34.053194660660481</v>
      </c>
      <c r="DR166" s="48">
        <f t="shared" si="60"/>
        <v>0.65645514223194745</v>
      </c>
      <c r="DS166" s="31">
        <f t="shared" si="65"/>
        <v>0.2255178454348376</v>
      </c>
      <c r="DT166" s="90">
        <f>SUM(DS$9:DS166)*RRF</f>
        <v>60.162763737537659</v>
      </c>
    </row>
    <row r="167" spans="90:124" x14ac:dyDescent="0.25">
      <c r="CL167" s="14">
        <f t="shared" si="47"/>
        <v>1.58</v>
      </c>
      <c r="CM167" s="59">
        <f>IF('Extended model'!$B$4="AY",0,IFERROR(P*INDEX('UWYr writing pattern'!$C$4:$C$18,MATCH('Extended model'!$CL167,'UWYr writing pattern'!$A$4:$A$18,0)) / 25,CM166))</f>
        <v>0</v>
      </c>
      <c r="CN167" s="36">
        <f t="shared" si="61"/>
        <v>2.2801494096307442</v>
      </c>
      <c r="CP167" s="48">
        <f t="shared" si="48"/>
        <v>4.74</v>
      </c>
      <c r="CQ167" s="34">
        <f t="shared" si="62"/>
        <v>0.11270336571897163</v>
      </c>
      <c r="CR167" s="31">
        <f>SUM($CQ$9:CQ167)*RLR</f>
        <v>117.26382070844308</v>
      </c>
      <c r="CS167" s="32"/>
      <c r="CT167" s="36">
        <f>CR167-SUM($CW$9:CW167)</f>
        <v>63.557243872865293</v>
      </c>
      <c r="CV167" s="48">
        <f t="shared" si="49"/>
        <v>0.65502183406113534</v>
      </c>
      <c r="CW167" s="31">
        <f t="shared" si="63"/>
        <v>0.41908810462997259</v>
      </c>
      <c r="CX167" s="36">
        <f>SUM($CW$9:CW167)*RRF</f>
        <v>37.59460378490445</v>
      </c>
      <c r="CY167" s="33"/>
      <c r="CZ167" s="36">
        <f t="shared" si="50"/>
        <v>101.15184765776974</v>
      </c>
      <c r="DA167" s="33"/>
      <c r="DB167" s="31">
        <f t="shared" si="51"/>
        <v>1.9153255040898247</v>
      </c>
      <c r="DC167" s="31">
        <f t="shared" si="52"/>
        <v>44.4900707110057</v>
      </c>
      <c r="DD167" s="31">
        <f t="shared" si="53"/>
        <v>46.405396215095521</v>
      </c>
      <c r="DE167" s="31">
        <f t="shared" si="54"/>
        <v>-17.151847657769736</v>
      </c>
      <c r="DF167" s="31"/>
      <c r="DG167" s="33">
        <f t="shared" si="55"/>
        <v>0.4475548069631482</v>
      </c>
      <c r="DH167" s="33">
        <f t="shared" si="56"/>
        <v>1.2041886625924969</v>
      </c>
      <c r="DI167" s="3"/>
      <c r="DJ167" s="33">
        <f t="shared" si="57"/>
        <v>0.97719850590369228</v>
      </c>
      <c r="DK167" s="93">
        <f t="shared" si="58"/>
        <v>0.71896052198898674</v>
      </c>
      <c r="DL167" s="3">
        <f t="shared" si="59"/>
        <v>0.71808624405653054</v>
      </c>
      <c r="DM167" s="3"/>
      <c r="DN167" s="90">
        <f t="shared" si="66"/>
        <v>0</v>
      </c>
      <c r="DO167" s="91">
        <f t="shared" si="64"/>
        <v>0</v>
      </c>
      <c r="DP167" s="89">
        <f>SUM(DO$9:DO167)*RLR</f>
        <v>120</v>
      </c>
      <c r="DQ167" s="90">
        <f>DP167-SUM(DS$9:DS167)</f>
        <v>33.829650713216324</v>
      </c>
      <c r="DR167" s="48">
        <f t="shared" si="60"/>
        <v>0.65502183406113534</v>
      </c>
      <c r="DS167" s="31">
        <f t="shared" si="65"/>
        <v>0.2235439474441607</v>
      </c>
      <c r="DT167" s="90">
        <f>SUM(DS$9:DS167)*RRF</f>
        <v>60.319244500748567</v>
      </c>
    </row>
    <row r="168" spans="90:124" x14ac:dyDescent="0.25">
      <c r="CL168" s="14">
        <f t="shared" si="47"/>
        <v>1.59</v>
      </c>
      <c r="CM168" s="59">
        <f>IF('Extended model'!$B$4="AY",0,IFERROR(P*INDEX('UWYr writing pattern'!$C$4:$C$18,MATCH('Extended model'!$CL168,'UWYr writing pattern'!$A$4:$A$18,0)) / 25,CM167))</f>
        <v>0</v>
      </c>
      <c r="CN168" s="36">
        <f t="shared" si="61"/>
        <v>2.172070327614247</v>
      </c>
      <c r="CP168" s="48">
        <f t="shared" si="48"/>
        <v>4.7700000000000005</v>
      </c>
      <c r="CQ168" s="34">
        <f t="shared" si="62"/>
        <v>0.10807908201649728</v>
      </c>
      <c r="CR168" s="31">
        <f>SUM($CQ$9:CQ168)*RLR</f>
        <v>117.39351560686288</v>
      </c>
      <c r="CS168" s="32"/>
      <c r="CT168" s="36">
        <f>CR168-SUM($CW$9:CW168)</f>
        <v>63.270624946790342</v>
      </c>
      <c r="CV168" s="48">
        <f t="shared" si="49"/>
        <v>0.65359477124183007</v>
      </c>
      <c r="CW168" s="31">
        <f t="shared" si="63"/>
        <v>0.41631382449475085</v>
      </c>
      <c r="CX168" s="36">
        <f>SUM($CW$9:CW168)*RRF</f>
        <v>37.886023462050773</v>
      </c>
      <c r="CY168" s="33"/>
      <c r="CZ168" s="36">
        <f t="shared" si="50"/>
        <v>101.15664840884111</v>
      </c>
      <c r="DA168" s="33"/>
      <c r="DB168" s="31">
        <f t="shared" si="51"/>
        <v>1.8245390751959671</v>
      </c>
      <c r="DC168" s="31">
        <f t="shared" si="52"/>
        <v>44.289437462753234</v>
      </c>
      <c r="DD168" s="31">
        <f t="shared" si="53"/>
        <v>46.113976537949199</v>
      </c>
      <c r="DE168" s="31">
        <f t="shared" si="54"/>
        <v>-17.156648408841107</v>
      </c>
      <c r="DF168" s="31"/>
      <c r="DG168" s="33">
        <f t="shared" si="55"/>
        <v>0.45102408883393774</v>
      </c>
      <c r="DH168" s="33">
        <f t="shared" si="56"/>
        <v>1.2042458143909656</v>
      </c>
      <c r="DI168" s="3"/>
      <c r="DJ168" s="33">
        <f t="shared" si="57"/>
        <v>0.97827929672385727</v>
      </c>
      <c r="DK168" s="93">
        <f t="shared" si="58"/>
        <v>0.7207933823564312</v>
      </c>
      <c r="DL168" s="3">
        <f t="shared" si="59"/>
        <v>0.71993284071118224</v>
      </c>
      <c r="DM168" s="3"/>
      <c r="DN168" s="90">
        <f t="shared" si="66"/>
        <v>0</v>
      </c>
      <c r="DO168" s="91">
        <f t="shared" si="64"/>
        <v>0</v>
      </c>
      <c r="DP168" s="89">
        <f>SUM(DO$9:DO168)*RLR</f>
        <v>120</v>
      </c>
      <c r="DQ168" s="90">
        <f>DP168-SUM(DS$9:DS168)</f>
        <v>33.608059114658133</v>
      </c>
      <c r="DR168" s="48">
        <f t="shared" si="60"/>
        <v>0.65359477124183007</v>
      </c>
      <c r="DS168" s="31">
        <f t="shared" si="65"/>
        <v>0.22159159855818553</v>
      </c>
      <c r="DT168" s="90">
        <f>SUM(DS$9:DS168)*RRF</f>
        <v>60.474358619739306</v>
      </c>
    </row>
    <row r="169" spans="90:124" x14ac:dyDescent="0.25">
      <c r="CL169" s="14">
        <f t="shared" si="47"/>
        <v>1.6</v>
      </c>
      <c r="CM169" s="59">
        <f>IF('Extended model'!$B$4="AY",0,IFERROR(P*INDEX('UWYr writing pattern'!$C$4:$C$18,MATCH('Extended model'!$CL169,'UWYr writing pattern'!$A$4:$A$18,0)) / 25,CM168))</f>
        <v>0</v>
      </c>
      <c r="CN169" s="36">
        <f t="shared" si="61"/>
        <v>2.0684625729870474</v>
      </c>
      <c r="CP169" s="48">
        <f t="shared" si="48"/>
        <v>4.8000000000000007</v>
      </c>
      <c r="CQ169" s="34">
        <f t="shared" si="62"/>
        <v>0.10360775462719959</v>
      </c>
      <c r="CR169" s="31">
        <f>SUM($CQ$9:CQ169)*RLR</f>
        <v>117.51784491241553</v>
      </c>
      <c r="CS169" s="32"/>
      <c r="CT169" s="36">
        <f>CR169-SUM($CW$9:CW169)</f>
        <v>62.981420755958737</v>
      </c>
      <c r="CV169" s="48">
        <f t="shared" si="49"/>
        <v>0.65217391304347827</v>
      </c>
      <c r="CW169" s="31">
        <f t="shared" si="63"/>
        <v>0.41353349638425058</v>
      </c>
      <c r="CX169" s="36">
        <f>SUM($CW$9:CW169)*RRF</f>
        <v>38.175496909519751</v>
      </c>
      <c r="CY169" s="33"/>
      <c r="CZ169" s="36">
        <f t="shared" si="50"/>
        <v>101.15691766547849</v>
      </c>
      <c r="DA169" s="33"/>
      <c r="DB169" s="31">
        <f t="shared" si="51"/>
        <v>1.7375085613091197</v>
      </c>
      <c r="DC169" s="31">
        <f t="shared" si="52"/>
        <v>44.086994529171115</v>
      </c>
      <c r="DD169" s="31">
        <f t="shared" si="53"/>
        <v>45.824503090480235</v>
      </c>
      <c r="DE169" s="31">
        <f t="shared" si="54"/>
        <v>-17.156917665478488</v>
      </c>
      <c r="DF169" s="31"/>
      <c r="DG169" s="33">
        <f t="shared" si="55"/>
        <v>0.45447020130380655</v>
      </c>
      <c r="DH169" s="33">
        <f t="shared" si="56"/>
        <v>1.204249019827125</v>
      </c>
      <c r="DI169" s="3"/>
      <c r="DJ169" s="33">
        <f t="shared" si="57"/>
        <v>0.97931537427012938</v>
      </c>
      <c r="DK169" s="93">
        <f t="shared" si="58"/>
        <v>0.72261033944275488</v>
      </c>
      <c r="DL169" s="3">
        <f t="shared" si="59"/>
        <v>0.72176334502025941</v>
      </c>
      <c r="DM169" s="3"/>
      <c r="DN169" s="90">
        <f t="shared" si="66"/>
        <v>0</v>
      </c>
      <c r="DO169" s="91">
        <f t="shared" si="64"/>
        <v>0</v>
      </c>
      <c r="DP169" s="89">
        <f>SUM(DO$9:DO169)*RLR</f>
        <v>120</v>
      </c>
      <c r="DQ169" s="90">
        <f>DP169-SUM(DS$9:DS169)</f>
        <v>33.388398597568866</v>
      </c>
      <c r="DR169" s="48">
        <f t="shared" si="60"/>
        <v>0.65217391304347827</v>
      </c>
      <c r="DS169" s="31">
        <f t="shared" si="65"/>
        <v>0.21966051708926884</v>
      </c>
      <c r="DT169" s="90">
        <f>SUM(DS$9:DS169)*RRF</f>
        <v>60.628120981701791</v>
      </c>
    </row>
    <row r="170" spans="90:124" x14ac:dyDescent="0.25">
      <c r="CL170" s="14">
        <f t="shared" si="47"/>
        <v>1.61</v>
      </c>
      <c r="CM170" s="59">
        <f>IF('Extended model'!$B$4="AY",0,IFERROR(P*INDEX('UWYr writing pattern'!$C$4:$C$18,MATCH('Extended model'!$CL170,'UWYr writing pattern'!$A$4:$A$18,0)) / 25,CM169))</f>
        <v>0</v>
      </c>
      <c r="CN170" s="36">
        <f t="shared" si="61"/>
        <v>1.969176369483669</v>
      </c>
      <c r="CP170" s="48">
        <f t="shared" si="48"/>
        <v>4.83</v>
      </c>
      <c r="CQ170" s="34">
        <f t="shared" si="62"/>
        <v>9.9286203503378287E-2</v>
      </c>
      <c r="CR170" s="31">
        <f>SUM($CQ$9:CQ170)*RLR</f>
        <v>117.63698835661958</v>
      </c>
      <c r="CS170" s="32"/>
      <c r="CT170" s="36">
        <f>CR170-SUM($CW$9:CW170)</f>
        <v>62.689815803928283</v>
      </c>
      <c r="CV170" s="48">
        <f t="shared" si="49"/>
        <v>0.65075921908893708</v>
      </c>
      <c r="CW170" s="31">
        <f t="shared" si="63"/>
        <v>0.41074839623451354</v>
      </c>
      <c r="CX170" s="36">
        <f>SUM($CW$9:CW170)*RRF</f>
        <v>38.463020786883909</v>
      </c>
      <c r="CY170" s="33"/>
      <c r="CZ170" s="36">
        <f t="shared" si="50"/>
        <v>101.1528365908122</v>
      </c>
      <c r="DA170" s="33"/>
      <c r="DB170" s="31">
        <f t="shared" si="51"/>
        <v>1.654108150366282</v>
      </c>
      <c r="DC170" s="31">
        <f t="shared" si="52"/>
        <v>43.882871062749793</v>
      </c>
      <c r="DD170" s="31">
        <f t="shared" si="53"/>
        <v>45.536979213116076</v>
      </c>
      <c r="DE170" s="31">
        <f t="shared" si="54"/>
        <v>-17.1528365908122</v>
      </c>
      <c r="DF170" s="31"/>
      <c r="DG170" s="33">
        <f t="shared" si="55"/>
        <v>0.45789310460576083</v>
      </c>
      <c r="DH170" s="33">
        <f t="shared" si="56"/>
        <v>1.2042004356049072</v>
      </c>
      <c r="DI170" s="3"/>
      <c r="DJ170" s="33">
        <f t="shared" si="57"/>
        <v>0.98030823630516317</v>
      </c>
      <c r="DK170" s="93">
        <f t="shared" si="58"/>
        <v>0.72441156536057916</v>
      </c>
      <c r="DL170" s="3">
        <f t="shared" si="59"/>
        <v>0.72357793190056208</v>
      </c>
      <c r="DM170" s="3"/>
      <c r="DN170" s="90">
        <f t="shared" si="66"/>
        <v>0</v>
      </c>
      <c r="DO170" s="91">
        <f t="shared" si="64"/>
        <v>0</v>
      </c>
      <c r="DP170" s="89">
        <f>SUM(DO$9:DO170)*RLR</f>
        <v>120</v>
      </c>
      <c r="DQ170" s="90">
        <f>DP170-SUM(DS$9:DS170)</f>
        <v>33.170648171932541</v>
      </c>
      <c r="DR170" s="48">
        <f t="shared" si="60"/>
        <v>0.65075921908893708</v>
      </c>
      <c r="DS170" s="31">
        <f t="shared" si="65"/>
        <v>0.21775042563631872</v>
      </c>
      <c r="DT170" s="90">
        <f>SUM(DS$9:DS170)*RRF</f>
        <v>60.780546279647218</v>
      </c>
    </row>
    <row r="171" spans="90:124" x14ac:dyDescent="0.25">
      <c r="CL171" s="14">
        <f t="shared" si="47"/>
        <v>1.62</v>
      </c>
      <c r="CM171" s="59">
        <f>IF('Extended model'!$B$4="AY",0,IFERROR(P*INDEX('UWYr writing pattern'!$C$4:$C$18,MATCH('Extended model'!$CL171,'UWYr writing pattern'!$A$4:$A$18,0)) / 25,CM170))</f>
        <v>0</v>
      </c>
      <c r="CN171" s="36">
        <f t="shared" si="61"/>
        <v>1.8740651508376078</v>
      </c>
      <c r="CP171" s="48">
        <f t="shared" si="48"/>
        <v>4.8600000000000003</v>
      </c>
      <c r="CQ171" s="34">
        <f t="shared" si="62"/>
        <v>9.5111218646061216E-2</v>
      </c>
      <c r="CR171" s="31">
        <f>SUM($CQ$9:CQ171)*RLR</f>
        <v>117.75112181899486</v>
      </c>
      <c r="CS171" s="32"/>
      <c r="CT171" s="36">
        <f>CR171-SUM($CW$9:CW171)</f>
        <v>62.395989510529624</v>
      </c>
      <c r="CV171" s="48">
        <f t="shared" si="49"/>
        <v>0.64935064935064934</v>
      </c>
      <c r="CW171" s="31">
        <f t="shared" si="63"/>
        <v>0.40795975577393678</v>
      </c>
      <c r="CX171" s="36">
        <f>SUM($CW$9:CW171)*RRF</f>
        <v>38.748592615925666</v>
      </c>
      <c r="CY171" s="33"/>
      <c r="CZ171" s="36">
        <f t="shared" si="50"/>
        <v>101.14458212645529</v>
      </c>
      <c r="DA171" s="33"/>
      <c r="DB171" s="31">
        <f t="shared" si="51"/>
        <v>1.5742147267035906</v>
      </c>
      <c r="DC171" s="31">
        <f t="shared" si="52"/>
        <v>43.677192657370732</v>
      </c>
      <c r="DD171" s="31">
        <f t="shared" si="53"/>
        <v>45.251407384074319</v>
      </c>
      <c r="DE171" s="31">
        <f t="shared" si="54"/>
        <v>-17.14458212645529</v>
      </c>
      <c r="DF171" s="31"/>
      <c r="DG171" s="33">
        <f t="shared" si="55"/>
        <v>0.4612927692372103</v>
      </c>
      <c r="DH171" s="33">
        <f t="shared" si="56"/>
        <v>1.2041021681720867</v>
      </c>
      <c r="DI171" s="3"/>
      <c r="DJ171" s="33">
        <f t="shared" si="57"/>
        <v>0.98125934849162388</v>
      </c>
      <c r="DK171" s="93">
        <f t="shared" si="58"/>
        <v>0.72619722999213632</v>
      </c>
      <c r="DL171" s="3">
        <f t="shared" si="59"/>
        <v>0.72537677399231548</v>
      </c>
      <c r="DM171" s="3"/>
      <c r="DN171" s="90">
        <f t="shared" si="66"/>
        <v>0</v>
      </c>
      <c r="DO171" s="91">
        <f t="shared" si="64"/>
        <v>0</v>
      </c>
      <c r="DP171" s="89">
        <f>SUM(DO$9:DO171)*RLR</f>
        <v>120</v>
      </c>
      <c r="DQ171" s="90">
        <f>DP171-SUM(DS$9:DS171)</f>
        <v>32.954787120922134</v>
      </c>
      <c r="DR171" s="48">
        <f t="shared" si="60"/>
        <v>0.64935064935064934</v>
      </c>
      <c r="DS171" s="31">
        <f t="shared" si="65"/>
        <v>0.21586105101040698</v>
      </c>
      <c r="DT171" s="90">
        <f>SUM(DS$9:DS171)*RRF</f>
        <v>60.931649015354502</v>
      </c>
    </row>
    <row r="172" spans="90:124" x14ac:dyDescent="0.25">
      <c r="CL172" s="14">
        <f t="shared" si="47"/>
        <v>1.63</v>
      </c>
      <c r="CM172" s="59">
        <f>IF('Extended model'!$B$4="AY",0,IFERROR(P*INDEX('UWYr writing pattern'!$C$4:$C$18,MATCH('Extended model'!$CL172,'UWYr writing pattern'!$A$4:$A$18,0)) / 25,CM171))</f>
        <v>0</v>
      </c>
      <c r="CN172" s="36">
        <f t="shared" si="61"/>
        <v>1.7829855845069</v>
      </c>
      <c r="CP172" s="48">
        <f t="shared" si="48"/>
        <v>4.8899999999999997</v>
      </c>
      <c r="CQ172" s="34">
        <f t="shared" si="62"/>
        <v>9.107956633070774E-2</v>
      </c>
      <c r="CR172" s="31">
        <f>SUM($CQ$9:CQ172)*RLR</f>
        <v>117.86041729859171</v>
      </c>
      <c r="CS172" s="32"/>
      <c r="CT172" s="36">
        <f>CR172-SUM($CW$9:CW172)</f>
        <v>62.100116227071091</v>
      </c>
      <c r="CV172" s="48">
        <f t="shared" si="49"/>
        <v>0.64794816414686829</v>
      </c>
      <c r="CW172" s="31">
        <f t="shared" si="63"/>
        <v>0.40516876305538718</v>
      </c>
      <c r="CX172" s="36">
        <f>SUM($CW$9:CW172)*RRF</f>
        <v>39.032210750064436</v>
      </c>
      <c r="CY172" s="33"/>
      <c r="CZ172" s="36">
        <f t="shared" si="50"/>
        <v>101.13232697713553</v>
      </c>
      <c r="DA172" s="33"/>
      <c r="DB172" s="31">
        <f t="shared" si="51"/>
        <v>1.4977078909857957</v>
      </c>
      <c r="DC172" s="31">
        <f t="shared" si="52"/>
        <v>43.470081358949763</v>
      </c>
      <c r="DD172" s="31">
        <f t="shared" si="53"/>
        <v>44.967789249935556</v>
      </c>
      <c r="DE172" s="31">
        <f t="shared" si="54"/>
        <v>-17.132326977135534</v>
      </c>
      <c r="DF172" s="31"/>
      <c r="DG172" s="33">
        <f t="shared" si="55"/>
        <v>0.46466917559600518</v>
      </c>
      <c r="DH172" s="33">
        <f t="shared" si="56"/>
        <v>1.2039562735373277</v>
      </c>
      <c r="DI172" s="3"/>
      <c r="DJ172" s="33">
        <f t="shared" si="57"/>
        <v>0.98217014415493098</v>
      </c>
      <c r="DK172" s="93">
        <f t="shared" si="58"/>
        <v>0.72796750102291785</v>
      </c>
      <c r="DL172" s="3">
        <f t="shared" si="59"/>
        <v>0.72716004169366411</v>
      </c>
      <c r="DM172" s="3"/>
      <c r="DN172" s="90">
        <f t="shared" si="66"/>
        <v>0</v>
      </c>
      <c r="DO172" s="91">
        <f t="shared" si="64"/>
        <v>0</v>
      </c>
      <c r="DP172" s="89">
        <f>SUM(DO$9:DO172)*RLR</f>
        <v>120</v>
      </c>
      <c r="DQ172" s="90">
        <f>DP172-SUM(DS$9:DS172)</f>
        <v>32.7407949967603</v>
      </c>
      <c r="DR172" s="48">
        <f t="shared" si="60"/>
        <v>0.64794816414686829</v>
      </c>
      <c r="DS172" s="31">
        <f t="shared" si="65"/>
        <v>0.21399212416183205</v>
      </c>
      <c r="DT172" s="90">
        <f>SUM(DS$9:DS172)*RRF</f>
        <v>61.081443502267788</v>
      </c>
    </row>
    <row r="173" spans="90:124" x14ac:dyDescent="0.25">
      <c r="CL173" s="14">
        <f t="shared" si="47"/>
        <v>1.64</v>
      </c>
      <c r="CM173" s="59">
        <f>IF('Extended model'!$B$4="AY",0,IFERROR(P*INDEX('UWYr writing pattern'!$C$4:$C$18,MATCH('Extended model'!$CL173,'UWYr writing pattern'!$A$4:$A$18,0)) / 25,CM172))</f>
        <v>0</v>
      </c>
      <c r="CN173" s="36">
        <f t="shared" si="61"/>
        <v>1.6957975894245125</v>
      </c>
      <c r="CP173" s="48">
        <f t="shared" si="48"/>
        <v>4.92</v>
      </c>
      <c r="CQ173" s="34">
        <f t="shared" si="62"/>
        <v>8.7187995082387407E-2</v>
      </c>
      <c r="CR173" s="31">
        <f>SUM($CQ$9:CQ173)*RLR</f>
        <v>117.96504289269058</v>
      </c>
      <c r="CS173" s="32"/>
      <c r="CT173" s="36">
        <f>CR173-SUM($CW$9:CW173)</f>
        <v>61.802365258143574</v>
      </c>
      <c r="CV173" s="48">
        <f t="shared" si="49"/>
        <v>0.64655172413793105</v>
      </c>
      <c r="CW173" s="31">
        <f t="shared" si="63"/>
        <v>0.40237656302637859</v>
      </c>
      <c r="CX173" s="36">
        <f>SUM($CW$9:CW173)*RRF</f>
        <v>39.313874344182899</v>
      </c>
      <c r="CY173" s="33"/>
      <c r="CZ173" s="36">
        <f t="shared" si="50"/>
        <v>101.11623960232647</v>
      </c>
      <c r="DA173" s="33"/>
      <c r="DB173" s="31">
        <f t="shared" si="51"/>
        <v>1.4244699751165903</v>
      </c>
      <c r="DC173" s="31">
        <f t="shared" si="52"/>
        <v>43.2616556807005</v>
      </c>
      <c r="DD173" s="31">
        <f t="shared" si="53"/>
        <v>44.686125655817094</v>
      </c>
      <c r="DE173" s="31">
        <f t="shared" si="54"/>
        <v>-17.116239602326473</v>
      </c>
      <c r="DF173" s="31"/>
      <c r="DG173" s="33">
        <f t="shared" si="55"/>
        <v>0.46802231362122498</v>
      </c>
      <c r="DH173" s="33">
        <f t="shared" si="56"/>
        <v>1.2037647571705532</v>
      </c>
      <c r="DI173" s="3"/>
      <c r="DJ173" s="33">
        <f t="shared" si="57"/>
        <v>0.98304202410575481</v>
      </c>
      <c r="DK173" s="93">
        <f t="shared" si="58"/>
        <v>0.72972254397474257</v>
      </c>
      <c r="DL173" s="3">
        <f t="shared" si="59"/>
        <v>0.72892790319456913</v>
      </c>
      <c r="DM173" s="3"/>
      <c r="DN173" s="90">
        <f t="shared" si="66"/>
        <v>0</v>
      </c>
      <c r="DO173" s="91">
        <f t="shared" si="64"/>
        <v>0</v>
      </c>
      <c r="DP173" s="89">
        <f>SUM(DO$9:DO173)*RLR</f>
        <v>120</v>
      </c>
      <c r="DQ173" s="90">
        <f>DP173-SUM(DS$9:DS173)</f>
        <v>32.5286516166517</v>
      </c>
      <c r="DR173" s="48">
        <f t="shared" si="60"/>
        <v>0.64655172413793105</v>
      </c>
      <c r="DS173" s="31">
        <f t="shared" si="65"/>
        <v>0.2121433801085981</v>
      </c>
      <c r="DT173" s="90">
        <f>SUM(DS$9:DS173)*RRF</f>
        <v>61.229943868343803</v>
      </c>
    </row>
    <row r="174" spans="90:124" x14ac:dyDescent="0.25">
      <c r="CL174" s="14">
        <f t="shared" si="47"/>
        <v>1.65</v>
      </c>
      <c r="CM174" s="59">
        <f>IF('Extended model'!$B$4="AY",0,IFERROR(P*INDEX('UWYr writing pattern'!$C$4:$C$18,MATCH('Extended model'!$CL174,'UWYr writing pattern'!$A$4:$A$18,0)) / 25,CM173))</f>
        <v>0</v>
      </c>
      <c r="CN174" s="36">
        <f t="shared" si="61"/>
        <v>1.6123643480248264</v>
      </c>
      <c r="CP174" s="48">
        <f t="shared" si="48"/>
        <v>4.9499999999999993</v>
      </c>
      <c r="CQ174" s="34">
        <f t="shared" si="62"/>
        <v>8.3433241399686012E-2</v>
      </c>
      <c r="CR174" s="31">
        <f>SUM($CQ$9:CQ174)*RLR</f>
        <v>118.06516278237021</v>
      </c>
      <c r="CS174" s="32"/>
      <c r="CT174" s="36">
        <f>CR174-SUM($CW$9:CW174)</f>
        <v>61.502900889688661</v>
      </c>
      <c r="CV174" s="48">
        <f t="shared" si="49"/>
        <v>0.64516129032258063</v>
      </c>
      <c r="CW174" s="31">
        <f t="shared" si="63"/>
        <v>0.39958425813454895</v>
      </c>
      <c r="CX174" s="36">
        <f>SUM($CW$9:CW174)*RRF</f>
        <v>39.593583324877081</v>
      </c>
      <c r="CY174" s="33"/>
      <c r="CZ174" s="36">
        <f t="shared" si="50"/>
        <v>101.09648421456575</v>
      </c>
      <c r="DA174" s="33"/>
      <c r="DB174" s="31">
        <f t="shared" si="51"/>
        <v>1.3543860523408542</v>
      </c>
      <c r="DC174" s="31">
        <f t="shared" si="52"/>
        <v>43.052030622782063</v>
      </c>
      <c r="DD174" s="31">
        <f t="shared" si="53"/>
        <v>44.406416675122919</v>
      </c>
      <c r="DE174" s="31">
        <f t="shared" si="54"/>
        <v>-17.096484214565749</v>
      </c>
      <c r="DF174" s="31"/>
      <c r="DG174" s="33">
        <f t="shared" si="55"/>
        <v>0.47135218243901289</v>
      </c>
      <c r="DH174" s="33">
        <f t="shared" si="56"/>
        <v>1.2035295739829255</v>
      </c>
      <c r="DI174" s="3"/>
      <c r="DJ174" s="33">
        <f t="shared" si="57"/>
        <v>0.98387635651975169</v>
      </c>
      <c r="DK174" s="93">
        <f t="shared" si="58"/>
        <v>0.73146252223825992</v>
      </c>
      <c r="DL174" s="3">
        <f t="shared" si="59"/>
        <v>0.73068052451012144</v>
      </c>
      <c r="DM174" s="3"/>
      <c r="DN174" s="90">
        <f t="shared" si="66"/>
        <v>0</v>
      </c>
      <c r="DO174" s="91">
        <f t="shared" si="64"/>
        <v>0</v>
      </c>
      <c r="DP174" s="89">
        <f>SUM(DO$9:DO174)*RLR</f>
        <v>120</v>
      </c>
      <c r="DQ174" s="90">
        <f>DP174-SUM(DS$9:DS174)</f>
        <v>32.318337058785417</v>
      </c>
      <c r="DR174" s="48">
        <f t="shared" si="60"/>
        <v>0.64516129032258063</v>
      </c>
      <c r="DS174" s="31">
        <f t="shared" si="65"/>
        <v>0.21031455786628253</v>
      </c>
      <c r="DT174" s="90">
        <f>SUM(DS$9:DS174)*RRF</f>
        <v>61.377164058850205</v>
      </c>
    </row>
    <row r="175" spans="90:124" x14ac:dyDescent="0.25">
      <c r="CL175" s="14">
        <f t="shared" si="47"/>
        <v>1.66</v>
      </c>
      <c r="CM175" s="59">
        <f>IF('Extended model'!$B$4="AY",0,IFERROR(P*INDEX('UWYr writing pattern'!$C$4:$C$18,MATCH('Extended model'!$CL175,'UWYr writing pattern'!$A$4:$A$18,0)) / 25,CM174))</f>
        <v>0</v>
      </c>
      <c r="CN175" s="36">
        <f t="shared" si="61"/>
        <v>1.5325523127975975</v>
      </c>
      <c r="CP175" s="48">
        <f t="shared" si="48"/>
        <v>4.9799999999999995</v>
      </c>
      <c r="CQ175" s="34">
        <f t="shared" si="62"/>
        <v>7.9812035227228892E-2</v>
      </c>
      <c r="CR175" s="31">
        <f>SUM($CQ$9:CQ175)*RLR</f>
        <v>118.16093722464288</v>
      </c>
      <c r="CS175" s="32"/>
      <c r="CT175" s="36">
        <f>CR175-SUM($CW$9:CW175)</f>
        <v>61.201882422995595</v>
      </c>
      <c r="CV175" s="48">
        <f t="shared" si="49"/>
        <v>0.64377682403433478</v>
      </c>
      <c r="CW175" s="31">
        <f t="shared" si="63"/>
        <v>0.39679290896573327</v>
      </c>
      <c r="CX175" s="36">
        <f>SUM($CW$9:CW175)*RRF</f>
        <v>39.871338361153093</v>
      </c>
      <c r="CY175" s="33"/>
      <c r="CZ175" s="36">
        <f t="shared" si="50"/>
        <v>101.07322078414869</v>
      </c>
      <c r="DA175" s="33"/>
      <c r="DB175" s="31">
        <f t="shared" si="51"/>
        <v>1.2873439427499818</v>
      </c>
      <c r="DC175" s="31">
        <f t="shared" si="52"/>
        <v>42.841317696096915</v>
      </c>
      <c r="DD175" s="31">
        <f t="shared" si="53"/>
        <v>44.1286616388469</v>
      </c>
      <c r="DE175" s="31">
        <f t="shared" si="54"/>
        <v>-17.073220784148688</v>
      </c>
      <c r="DF175" s="31"/>
      <c r="DG175" s="33">
        <f t="shared" si="55"/>
        <v>0.47465879001372729</v>
      </c>
      <c r="DH175" s="33">
        <f t="shared" si="56"/>
        <v>1.2032526283827225</v>
      </c>
      <c r="DI175" s="3"/>
      <c r="DJ175" s="33">
        <f t="shared" si="57"/>
        <v>0.98467447687202403</v>
      </c>
      <c r="DK175" s="93">
        <f t="shared" si="58"/>
        <v>0.73318759710489179</v>
      </c>
      <c r="DL175" s="3">
        <f t="shared" si="59"/>
        <v>0.73241806951328203</v>
      </c>
      <c r="DM175" s="3"/>
      <c r="DN175" s="90">
        <f t="shared" si="66"/>
        <v>0</v>
      </c>
      <c r="DO175" s="91">
        <f t="shared" si="64"/>
        <v>0</v>
      </c>
      <c r="DP175" s="89">
        <f>SUM(DO$9:DO175)*RLR</f>
        <v>120</v>
      </c>
      <c r="DQ175" s="90">
        <f>DP175-SUM(DS$9:DS175)</f>
        <v>32.109831658406151</v>
      </c>
      <c r="DR175" s="48">
        <f t="shared" si="60"/>
        <v>0.64377682403433478</v>
      </c>
      <c r="DS175" s="31">
        <f t="shared" si="65"/>
        <v>0.20850540037926074</v>
      </c>
      <c r="DT175" s="90">
        <f>SUM(DS$9:DS175)*RRF</f>
        <v>61.523117839115692</v>
      </c>
    </row>
    <row r="176" spans="90:124" x14ac:dyDescent="0.25">
      <c r="CL176" s="14">
        <f t="shared" si="47"/>
        <v>1.67</v>
      </c>
      <c r="CM176" s="59">
        <f>IF('Extended model'!$B$4="AY",0,IFERROR(P*INDEX('UWYr writing pattern'!$C$4:$C$18,MATCH('Extended model'!$CL176,'UWYr writing pattern'!$A$4:$A$18,0)) / 25,CM175))</f>
        <v>0</v>
      </c>
      <c r="CN176" s="36">
        <f t="shared" si="61"/>
        <v>1.4562312076202772</v>
      </c>
      <c r="CP176" s="48">
        <f t="shared" si="48"/>
        <v>5.01</v>
      </c>
      <c r="CQ176" s="34">
        <f t="shared" si="62"/>
        <v>7.6321105177320353E-2</v>
      </c>
      <c r="CR176" s="31">
        <f>SUM($CQ$9:CQ176)*RLR</f>
        <v>118.25252255085566</v>
      </c>
      <c r="CS176" s="32"/>
      <c r="CT176" s="36">
        <f>CR176-SUM($CW$9:CW176)</f>
        <v>60.899464214296387</v>
      </c>
      <c r="CV176" s="48">
        <f t="shared" si="49"/>
        <v>0.64239828693790146</v>
      </c>
      <c r="CW176" s="31">
        <f t="shared" si="63"/>
        <v>0.39400353491198886</v>
      </c>
      <c r="CX176" s="36">
        <f>SUM($CW$9:CW176)*RRF</f>
        <v>40.147140835591486</v>
      </c>
      <c r="CY176" s="33"/>
      <c r="CZ176" s="36">
        <f t="shared" si="50"/>
        <v>101.04660504988787</v>
      </c>
      <c r="DA176" s="33"/>
      <c r="DB176" s="31">
        <f t="shared" si="51"/>
        <v>1.2232342144010326</v>
      </c>
      <c r="DC176" s="31">
        <f t="shared" si="52"/>
        <v>42.629624950007468</v>
      </c>
      <c r="DD176" s="31">
        <f t="shared" si="53"/>
        <v>43.8528591644085</v>
      </c>
      <c r="DE176" s="31">
        <f t="shared" si="54"/>
        <v>-17.046605049887873</v>
      </c>
      <c r="DF176" s="31"/>
      <c r="DG176" s="33">
        <f t="shared" si="55"/>
        <v>0.47794215280466057</v>
      </c>
      <c r="DH176" s="33">
        <f t="shared" si="56"/>
        <v>1.202935774403427</v>
      </c>
      <c r="DI176" s="3"/>
      <c r="DJ176" s="33">
        <f t="shared" si="57"/>
        <v>0.98543768792379716</v>
      </c>
      <c r="DK176" s="93">
        <f t="shared" si="58"/>
        <v>0.73489792779823315</v>
      </c>
      <c r="DL176" s="3">
        <f t="shared" si="59"/>
        <v>0.73414069996705922</v>
      </c>
      <c r="DM176" s="3"/>
      <c r="DN176" s="90">
        <f t="shared" si="66"/>
        <v>0</v>
      </c>
      <c r="DO176" s="91">
        <f t="shared" si="64"/>
        <v>0</v>
      </c>
      <c r="DP176" s="89">
        <f>SUM(DO$9:DO176)*RLR</f>
        <v>120</v>
      </c>
      <c r="DQ176" s="90">
        <f>DP176-SUM(DS$9:DS176)</f>
        <v>31.903116003952888</v>
      </c>
      <c r="DR176" s="48">
        <f t="shared" si="60"/>
        <v>0.64239828693790146</v>
      </c>
      <c r="DS176" s="31">
        <f t="shared" si="65"/>
        <v>0.20671565445325851</v>
      </c>
      <c r="DT176" s="90">
        <f>SUM(DS$9:DS176)*RRF</f>
        <v>61.667818797232975</v>
      </c>
    </row>
    <row r="177" spans="90:124" x14ac:dyDescent="0.25">
      <c r="CL177" s="14">
        <f t="shared" si="47"/>
        <v>1.68</v>
      </c>
      <c r="CM177" s="59">
        <f>IF('Extended model'!$B$4="AY",0,IFERROR(P*INDEX('UWYr writing pattern'!$C$4:$C$18,MATCH('Extended model'!$CL177,'UWYr writing pattern'!$A$4:$A$18,0)) / 25,CM176))</f>
        <v>0</v>
      </c>
      <c r="CN177" s="36">
        <f t="shared" si="61"/>
        <v>1.3832740241185013</v>
      </c>
      <c r="CP177" s="48">
        <f t="shared" si="48"/>
        <v>5.04</v>
      </c>
      <c r="CQ177" s="34">
        <f t="shared" si="62"/>
        <v>7.2957183501775894E-2</v>
      </c>
      <c r="CR177" s="31">
        <f>SUM($CQ$9:CQ177)*RLR</f>
        <v>118.34007117105779</v>
      </c>
      <c r="CS177" s="32"/>
      <c r="CT177" s="36">
        <f>CR177-SUM($CW$9:CW177)</f>
        <v>60.595795719631518</v>
      </c>
      <c r="CV177" s="48">
        <f t="shared" si="49"/>
        <v>0.64102564102564108</v>
      </c>
      <c r="CW177" s="31">
        <f t="shared" si="63"/>
        <v>0.39121711486700028</v>
      </c>
      <c r="CX177" s="36">
        <f>SUM($CW$9:CW177)*RRF</f>
        <v>40.420992815998389</v>
      </c>
      <c r="CY177" s="33"/>
      <c r="CZ177" s="36">
        <f t="shared" si="50"/>
        <v>101.0167885356299</v>
      </c>
      <c r="DA177" s="33"/>
      <c r="DB177" s="31">
        <f t="shared" si="51"/>
        <v>1.1619501802595411</v>
      </c>
      <c r="DC177" s="31">
        <f t="shared" si="52"/>
        <v>42.417057003742059</v>
      </c>
      <c r="DD177" s="31">
        <f t="shared" si="53"/>
        <v>43.579007184001597</v>
      </c>
      <c r="DE177" s="31">
        <f t="shared" si="54"/>
        <v>-17.0167885356299</v>
      </c>
      <c r="DF177" s="31"/>
      <c r="DG177" s="33">
        <f t="shared" si="55"/>
        <v>0.48120229542855225</v>
      </c>
      <c r="DH177" s="33">
        <f t="shared" si="56"/>
        <v>1.2025808159003559</v>
      </c>
      <c r="DI177" s="3"/>
      <c r="DJ177" s="33">
        <f t="shared" si="57"/>
        <v>0.98616725975881492</v>
      </c>
      <c r="DK177" s="93">
        <f t="shared" si="58"/>
        <v>0.73659367150491406</v>
      </c>
      <c r="DL177" s="3">
        <f t="shared" si="59"/>
        <v>0.73584857555613592</v>
      </c>
      <c r="DM177" s="3"/>
      <c r="DN177" s="90">
        <f t="shared" si="66"/>
        <v>0</v>
      </c>
      <c r="DO177" s="91">
        <f t="shared" si="64"/>
        <v>0</v>
      </c>
      <c r="DP177" s="89">
        <f>SUM(DO$9:DO177)*RLR</f>
        <v>120</v>
      </c>
      <c r="DQ177" s="90">
        <f>DP177-SUM(DS$9:DS177)</f>
        <v>31.698170933263683</v>
      </c>
      <c r="DR177" s="48">
        <f t="shared" si="60"/>
        <v>0.64102564102564108</v>
      </c>
      <c r="DS177" s="31">
        <f t="shared" si="65"/>
        <v>0.20494507068920484</v>
      </c>
      <c r="DT177" s="90">
        <f>SUM(DS$9:DS177)*RRF</f>
        <v>61.811280346715421</v>
      </c>
    </row>
    <row r="178" spans="90:124" x14ac:dyDescent="0.25">
      <c r="CL178" s="14">
        <f t="shared" si="47"/>
        <v>1.69</v>
      </c>
      <c r="CM178" s="59">
        <f>IF('Extended model'!$B$4="AY",0,IFERROR(P*INDEX('UWYr writing pattern'!$C$4:$C$18,MATCH('Extended model'!$CL178,'UWYr writing pattern'!$A$4:$A$18,0)) / 25,CM177))</f>
        <v>0</v>
      </c>
      <c r="CN178" s="36">
        <f t="shared" si="61"/>
        <v>1.3135570133029288</v>
      </c>
      <c r="CP178" s="48">
        <f t="shared" si="48"/>
        <v>5.07</v>
      </c>
      <c r="CQ178" s="34">
        <f t="shared" si="62"/>
        <v>6.9717010815572467E-2</v>
      </c>
      <c r="CR178" s="31">
        <f>SUM($CQ$9:CQ178)*RLR</f>
        <v>118.42373158403646</v>
      </c>
      <c r="CS178" s="32"/>
      <c r="CT178" s="36">
        <f>CR178-SUM($CW$9:CW178)</f>
        <v>60.291021544663835</v>
      </c>
      <c r="CV178" s="48">
        <f t="shared" si="49"/>
        <v>0.63965884861407252</v>
      </c>
      <c r="CW178" s="31">
        <f t="shared" si="63"/>
        <v>0.38843458794635594</v>
      </c>
      <c r="CX178" s="36">
        <f>SUM($CW$9:CW178)*RRF</f>
        <v>40.692897027560832</v>
      </c>
      <c r="CY178" s="33"/>
      <c r="CZ178" s="36">
        <f t="shared" si="50"/>
        <v>100.98391857222467</v>
      </c>
      <c r="DA178" s="33"/>
      <c r="DB178" s="31">
        <f t="shared" si="51"/>
        <v>1.1033878911744601</v>
      </c>
      <c r="DC178" s="31">
        <f t="shared" si="52"/>
        <v>42.203715081264683</v>
      </c>
      <c r="DD178" s="31">
        <f t="shared" si="53"/>
        <v>43.307102972439139</v>
      </c>
      <c r="DE178" s="31">
        <f t="shared" si="54"/>
        <v>-16.983918572224667</v>
      </c>
      <c r="DF178" s="31"/>
      <c r="DG178" s="33">
        <f t="shared" si="55"/>
        <v>0.48443925032810514</v>
      </c>
      <c r="DH178" s="33">
        <f t="shared" si="56"/>
        <v>1.2021895068121984</v>
      </c>
      <c r="DI178" s="3"/>
      <c r="DJ178" s="33">
        <f t="shared" si="57"/>
        <v>0.98686442986697054</v>
      </c>
      <c r="DK178" s="93">
        <f t="shared" si="58"/>
        <v>0.73827498340493736</v>
      </c>
      <c r="DL178" s="3">
        <f t="shared" si="59"/>
        <v>0.73754185391795557</v>
      </c>
      <c r="DM178" s="3"/>
      <c r="DN178" s="90">
        <f t="shared" si="66"/>
        <v>0</v>
      </c>
      <c r="DO178" s="91">
        <f t="shared" si="64"/>
        <v>0</v>
      </c>
      <c r="DP178" s="89">
        <f>SUM(DO$9:DO178)*RLR</f>
        <v>120</v>
      </c>
      <c r="DQ178" s="90">
        <f>DP178-SUM(DS$9:DS178)</f>
        <v>31.494977529845329</v>
      </c>
      <c r="DR178" s="48">
        <f t="shared" si="60"/>
        <v>0.63965884861407252</v>
      </c>
      <c r="DS178" s="31">
        <f t="shared" si="65"/>
        <v>0.20319340341835695</v>
      </c>
      <c r="DT178" s="90">
        <f>SUM(DS$9:DS178)*RRF</f>
        <v>61.953515729108268</v>
      </c>
    </row>
    <row r="179" spans="90:124" x14ac:dyDescent="0.25">
      <c r="CL179" s="14">
        <f t="shared" si="47"/>
        <v>1.7</v>
      </c>
      <c r="CM179" s="59">
        <f>IF('Extended model'!$B$4="AY",0,IFERROR(P*INDEX('UWYr writing pattern'!$C$4:$C$18,MATCH('Extended model'!$CL179,'UWYr writing pattern'!$A$4:$A$18,0)) / 25,CM178))</f>
        <v>0</v>
      </c>
      <c r="CN179" s="36">
        <f t="shared" si="61"/>
        <v>1.2469596727284704</v>
      </c>
      <c r="CP179" s="48">
        <f t="shared" si="48"/>
        <v>5.0999999999999996</v>
      </c>
      <c r="CQ179" s="34">
        <f t="shared" si="62"/>
        <v>6.65973405744585E-2</v>
      </c>
      <c r="CR179" s="31">
        <f>SUM($CQ$9:CQ179)*RLR</f>
        <v>118.50364839272582</v>
      </c>
      <c r="CS179" s="32"/>
      <c r="CT179" s="36">
        <f>CR179-SUM($CW$9:CW179)</f>
        <v>59.985281499122934</v>
      </c>
      <c r="CV179" s="48">
        <f t="shared" si="49"/>
        <v>0.63829787234042545</v>
      </c>
      <c r="CW179" s="31">
        <f t="shared" si="63"/>
        <v>0.38565685423025914</v>
      </c>
      <c r="CX179" s="36">
        <f>SUM($CW$9:CW179)*RRF</f>
        <v>40.962856825522017</v>
      </c>
      <c r="CY179" s="33"/>
      <c r="CZ179" s="36">
        <f t="shared" si="50"/>
        <v>100.94813832464496</v>
      </c>
      <c r="DA179" s="33"/>
      <c r="DB179" s="31">
        <f t="shared" si="51"/>
        <v>1.0474461250919151</v>
      </c>
      <c r="DC179" s="31">
        <f t="shared" si="52"/>
        <v>41.989697049386052</v>
      </c>
      <c r="DD179" s="31">
        <f t="shared" si="53"/>
        <v>43.037143174477968</v>
      </c>
      <c r="DE179" s="31">
        <f t="shared" si="54"/>
        <v>-16.948138324644958</v>
      </c>
      <c r="DF179" s="31"/>
      <c r="DG179" s="33">
        <f t="shared" si="55"/>
        <v>0.48765305744669069</v>
      </c>
      <c r="DH179" s="33">
        <f t="shared" si="56"/>
        <v>1.2017635514838685</v>
      </c>
      <c r="DI179" s="3"/>
      <c r="DJ179" s="33">
        <f t="shared" si="57"/>
        <v>0.98753040327271513</v>
      </c>
      <c r="DK179" s="93">
        <f t="shared" si="58"/>
        <v>0.73994201670150173</v>
      </c>
      <c r="DL179" s="3">
        <f t="shared" si="59"/>
        <v>0.73922069067327789</v>
      </c>
      <c r="DM179" s="3"/>
      <c r="DN179" s="90">
        <f t="shared" si="66"/>
        <v>0</v>
      </c>
      <c r="DO179" s="91">
        <f t="shared" si="64"/>
        <v>0</v>
      </c>
      <c r="DP179" s="89">
        <f>SUM(DO$9:DO179)*RLR</f>
        <v>120</v>
      </c>
      <c r="DQ179" s="90">
        <f>DP179-SUM(DS$9:DS179)</f>
        <v>31.293517119206655</v>
      </c>
      <c r="DR179" s="48">
        <f t="shared" si="60"/>
        <v>0.63829787234042545</v>
      </c>
      <c r="DS179" s="31">
        <f t="shared" si="65"/>
        <v>0.20146041063866948</v>
      </c>
      <c r="DT179" s="90">
        <f>SUM(DS$9:DS179)*RRF</f>
        <v>62.09453801655534</v>
      </c>
    </row>
    <row r="180" spans="90:124" x14ac:dyDescent="0.25">
      <c r="CL180" s="14">
        <f t="shared" si="47"/>
        <v>1.71</v>
      </c>
      <c r="CM180" s="59">
        <f>IF('Extended model'!$B$4="AY",0,IFERROR(P*INDEX('UWYr writing pattern'!$C$4:$C$18,MATCH('Extended model'!$CL180,'UWYr writing pattern'!$A$4:$A$18,0)) / 25,CM179))</f>
        <v>0</v>
      </c>
      <c r="CN180" s="36">
        <f t="shared" si="61"/>
        <v>1.1833647294193184</v>
      </c>
      <c r="CP180" s="48">
        <f t="shared" si="48"/>
        <v>5.13</v>
      </c>
      <c r="CQ180" s="34">
        <f t="shared" si="62"/>
        <v>6.3594943309151997E-2</v>
      </c>
      <c r="CR180" s="31">
        <f>SUM($CQ$9:CQ180)*RLR</f>
        <v>118.57996232469681</v>
      </c>
      <c r="CS180" s="32"/>
      <c r="CT180" s="36">
        <f>CR180-SUM($CW$9:CW180)</f>
        <v>59.678710655567606</v>
      </c>
      <c r="CV180" s="48">
        <f t="shared" si="49"/>
        <v>0.63694267515923564</v>
      </c>
      <c r="CW180" s="31">
        <f t="shared" si="63"/>
        <v>0.38288477552631656</v>
      </c>
      <c r="CX180" s="36">
        <f>SUM($CW$9:CW180)*RRF</f>
        <v>41.230876168390438</v>
      </c>
      <c r="CY180" s="33"/>
      <c r="CZ180" s="36">
        <f t="shared" si="50"/>
        <v>100.90958682395805</v>
      </c>
      <c r="DA180" s="33"/>
      <c r="DB180" s="31">
        <f t="shared" si="51"/>
        <v>0.99402637271222738</v>
      </c>
      <c r="DC180" s="31">
        <f t="shared" si="52"/>
        <v>41.775097458897321</v>
      </c>
      <c r="DD180" s="31">
        <f t="shared" si="53"/>
        <v>42.769123831609548</v>
      </c>
      <c r="DE180" s="31">
        <f t="shared" si="54"/>
        <v>-16.909586823958051</v>
      </c>
      <c r="DF180" s="31"/>
      <c r="DG180" s="33">
        <f t="shared" si="55"/>
        <v>0.49084376390940998</v>
      </c>
      <c r="DH180" s="33">
        <f t="shared" si="56"/>
        <v>1.2013046050471197</v>
      </c>
      <c r="DI180" s="3"/>
      <c r="DJ180" s="33">
        <f t="shared" si="57"/>
        <v>0.98816635270580677</v>
      </c>
      <c r="DK180" s="93">
        <f t="shared" si="58"/>
        <v>0.74159492265031601</v>
      </c>
      <c r="DL180" s="3">
        <f t="shared" si="59"/>
        <v>0.74088523945621432</v>
      </c>
      <c r="DM180" s="3"/>
      <c r="DN180" s="90">
        <f t="shared" si="66"/>
        <v>0</v>
      </c>
      <c r="DO180" s="91">
        <f t="shared" si="64"/>
        <v>0</v>
      </c>
      <c r="DP180" s="89">
        <f>SUM(DO$9:DO180)*RLR</f>
        <v>120</v>
      </c>
      <c r="DQ180" s="90">
        <f>DP180-SUM(DS$9:DS180)</f>
        <v>31.093771265254276</v>
      </c>
      <c r="DR180" s="48">
        <f t="shared" si="60"/>
        <v>0.63694267515923564</v>
      </c>
      <c r="DS180" s="31">
        <f t="shared" si="65"/>
        <v>0.1997458539523829</v>
      </c>
      <c r="DT180" s="90">
        <f>SUM(DS$9:DS180)*RRF</f>
        <v>62.234360114322001</v>
      </c>
    </row>
    <row r="181" spans="90:124" x14ac:dyDescent="0.25">
      <c r="CL181" s="14">
        <f t="shared" si="47"/>
        <v>1.72</v>
      </c>
      <c r="CM181" s="59">
        <f>IF('Extended model'!$B$4="AY",0,IFERROR(P*INDEX('UWYr writing pattern'!$C$4:$C$18,MATCH('Extended model'!$CL181,'UWYr writing pattern'!$A$4:$A$18,0)) / 25,CM180))</f>
        <v>0</v>
      </c>
      <c r="CN181" s="36">
        <f t="shared" si="61"/>
        <v>1.1226581188001072</v>
      </c>
      <c r="CP181" s="48">
        <f t="shared" si="48"/>
        <v>5.16</v>
      </c>
      <c r="CQ181" s="34">
        <f t="shared" si="62"/>
        <v>6.0706610619211031E-2</v>
      </c>
      <c r="CR181" s="31">
        <f>SUM($CQ$9:CQ181)*RLR</f>
        <v>118.65281025743985</v>
      </c>
      <c r="CS181" s="32"/>
      <c r="CT181" s="36">
        <f>CR181-SUM($CW$9:CW181)</f>
        <v>59.371439412160541</v>
      </c>
      <c r="CV181" s="48">
        <f t="shared" si="49"/>
        <v>0.63559322033898313</v>
      </c>
      <c r="CW181" s="31">
        <f t="shared" si="63"/>
        <v>0.38011917615011215</v>
      </c>
      <c r="CX181" s="36">
        <f>SUM($CW$9:CW181)*RRF</f>
        <v>41.496959591695514</v>
      </c>
      <c r="CY181" s="33"/>
      <c r="CZ181" s="36">
        <f t="shared" si="50"/>
        <v>100.86839900385606</v>
      </c>
      <c r="DA181" s="33"/>
      <c r="DB181" s="31">
        <f t="shared" si="51"/>
        <v>0.94303281979208997</v>
      </c>
      <c r="DC181" s="31">
        <f t="shared" si="52"/>
        <v>41.560007588512377</v>
      </c>
      <c r="DD181" s="31">
        <f t="shared" si="53"/>
        <v>42.503040408304464</v>
      </c>
      <c r="DE181" s="31">
        <f t="shared" si="54"/>
        <v>-16.868399003856055</v>
      </c>
      <c r="DF181" s="31"/>
      <c r="DG181" s="33">
        <f t="shared" si="55"/>
        <v>0.49401142371066087</v>
      </c>
      <c r="DH181" s="33">
        <f t="shared" si="56"/>
        <v>1.2008142738554293</v>
      </c>
      <c r="DI181" s="3"/>
      <c r="DJ181" s="33">
        <f t="shared" si="57"/>
        <v>0.98877341881199876</v>
      </c>
      <c r="DK181" s="93">
        <f t="shared" si="58"/>
        <v>0.74323385058842417</v>
      </c>
      <c r="DL181" s="3">
        <f t="shared" si="59"/>
        <v>0.74253565194375437</v>
      </c>
      <c r="DM181" s="3"/>
      <c r="DN181" s="90">
        <f t="shared" si="66"/>
        <v>0</v>
      </c>
      <c r="DO181" s="91">
        <f t="shared" si="64"/>
        <v>0</v>
      </c>
      <c r="DP181" s="89">
        <f>SUM(DO$9:DO181)*RLR</f>
        <v>120</v>
      </c>
      <c r="DQ181" s="90">
        <f>DP181-SUM(DS$9:DS181)</f>
        <v>30.895721766749475</v>
      </c>
      <c r="DR181" s="48">
        <f t="shared" si="60"/>
        <v>0.63559322033898313</v>
      </c>
      <c r="DS181" s="31">
        <f t="shared" si="65"/>
        <v>0.1980494985048043</v>
      </c>
      <c r="DT181" s="90">
        <f>SUM(DS$9:DS181)*RRF</f>
        <v>62.372994763275365</v>
      </c>
    </row>
    <row r="182" spans="90:124" x14ac:dyDescent="0.25">
      <c r="CL182" s="14">
        <f t="shared" si="47"/>
        <v>1.73</v>
      </c>
      <c r="CM182" s="59">
        <f>IF('Extended model'!$B$4="AY",0,IFERROR(P*INDEX('UWYr writing pattern'!$C$4:$C$18,MATCH('Extended model'!$CL182,'UWYr writing pattern'!$A$4:$A$18,0)) / 25,CM181))</f>
        <v>0</v>
      </c>
      <c r="CN182" s="36">
        <f t="shared" si="61"/>
        <v>1.0647289598700218</v>
      </c>
      <c r="CP182" s="48">
        <f t="shared" si="48"/>
        <v>5.1899999999999995</v>
      </c>
      <c r="CQ182" s="34">
        <f t="shared" si="62"/>
        <v>5.7929158930085531E-2</v>
      </c>
      <c r="CR182" s="31">
        <f>SUM($CQ$9:CQ182)*RLR</f>
        <v>118.72232524815595</v>
      </c>
      <c r="CS182" s="32"/>
      <c r="CT182" s="36">
        <f>CR182-SUM($CW$9:CW182)</f>
        <v>59.063593559155279</v>
      </c>
      <c r="CV182" s="48">
        <f t="shared" si="49"/>
        <v>0.63424947145877375</v>
      </c>
      <c r="CW182" s="31">
        <f t="shared" si="63"/>
        <v>0.37736084372135942</v>
      </c>
      <c r="CX182" s="36">
        <f>SUM($CW$9:CW182)*RRF</f>
        <v>41.761112182300472</v>
      </c>
      <c r="CY182" s="33"/>
      <c r="CZ182" s="36">
        <f t="shared" si="50"/>
        <v>100.82470574145574</v>
      </c>
      <c r="DA182" s="33"/>
      <c r="DB182" s="31">
        <f t="shared" si="51"/>
        <v>0.8943723262908182</v>
      </c>
      <c r="DC182" s="31">
        <f t="shared" si="52"/>
        <v>41.344515491408693</v>
      </c>
      <c r="DD182" s="31">
        <f t="shared" si="53"/>
        <v>42.238887817699514</v>
      </c>
      <c r="DE182" s="31">
        <f t="shared" si="54"/>
        <v>-16.824705741455745</v>
      </c>
      <c r="DF182" s="31"/>
      <c r="DG182" s="33">
        <f t="shared" si="55"/>
        <v>0.49715609740833894</v>
      </c>
      <c r="DH182" s="33">
        <f t="shared" si="56"/>
        <v>1.2002941159697111</v>
      </c>
      <c r="DI182" s="3"/>
      <c r="DJ182" s="33">
        <f t="shared" si="57"/>
        <v>0.98935271040129957</v>
      </c>
      <c r="DK182" s="93">
        <f t="shared" si="58"/>
        <v>0.74485894796253671</v>
      </c>
      <c r="DL182" s="3">
        <f t="shared" si="59"/>
        <v>0.74417207788478978</v>
      </c>
      <c r="DM182" s="3"/>
      <c r="DN182" s="90">
        <f t="shared" si="66"/>
        <v>0</v>
      </c>
      <c r="DO182" s="91">
        <f t="shared" si="64"/>
        <v>0</v>
      </c>
      <c r="DP182" s="89">
        <f>SUM(DO$9:DO182)*RLR</f>
        <v>120</v>
      </c>
      <c r="DQ182" s="90">
        <f>DP182-SUM(DS$9:DS182)</f>
        <v>30.699350653825221</v>
      </c>
      <c r="DR182" s="48">
        <f t="shared" si="60"/>
        <v>0.63424947145877375</v>
      </c>
      <c r="DS182" s="31">
        <f t="shared" si="65"/>
        <v>0.19637111292425516</v>
      </c>
      <c r="DT182" s="90">
        <f>SUM(DS$9:DS182)*RRF</f>
        <v>62.510454542322343</v>
      </c>
    </row>
    <row r="183" spans="90:124" x14ac:dyDescent="0.25">
      <c r="CL183" s="14">
        <f t="shared" si="47"/>
        <v>1.74</v>
      </c>
      <c r="CM183" s="59">
        <f>IF('Extended model'!$B$4="AY",0,IFERROR(P*INDEX('UWYr writing pattern'!$C$4:$C$18,MATCH('Extended model'!$CL183,'UWYr writing pattern'!$A$4:$A$18,0)) / 25,CM182))</f>
        <v>0</v>
      </c>
      <c r="CN183" s="36">
        <f t="shared" si="61"/>
        <v>1.0094695268527676</v>
      </c>
      <c r="CP183" s="48">
        <f t="shared" si="48"/>
        <v>5.22</v>
      </c>
      <c r="CQ183" s="34">
        <f t="shared" si="62"/>
        <v>5.5259433017254125E-2</v>
      </c>
      <c r="CR183" s="31">
        <f>SUM($CQ$9:CQ183)*RLR</f>
        <v>118.78863656777665</v>
      </c>
      <c r="CS183" s="32"/>
      <c r="CT183" s="36">
        <f>CR183-SUM($CW$9:CW183)</f>
        <v>58.755294348802472</v>
      </c>
      <c r="CV183" s="48">
        <f t="shared" si="49"/>
        <v>0.63291139240506322</v>
      </c>
      <c r="CW183" s="31">
        <f t="shared" si="63"/>
        <v>0.37461052997350069</v>
      </c>
      <c r="CX183" s="36">
        <f>SUM($CW$9:CW183)*RRF</f>
        <v>42.023339553281922</v>
      </c>
      <c r="CY183" s="33"/>
      <c r="CZ183" s="36">
        <f t="shared" si="50"/>
        <v>100.77863390208439</v>
      </c>
      <c r="DA183" s="33"/>
      <c r="DB183" s="31">
        <f t="shared" si="51"/>
        <v>0.8479544025563247</v>
      </c>
      <c r="DC183" s="31">
        <f t="shared" si="52"/>
        <v>41.128706044161731</v>
      </c>
      <c r="DD183" s="31">
        <f t="shared" si="53"/>
        <v>41.976660446718057</v>
      </c>
      <c r="DE183" s="31">
        <f t="shared" si="54"/>
        <v>-16.778633902084394</v>
      </c>
      <c r="DF183" s="31"/>
      <c r="DG183" s="33">
        <f t="shared" si="55"/>
        <v>0.50027785182478479</v>
      </c>
      <c r="DH183" s="33">
        <f t="shared" si="56"/>
        <v>1.1997456416914809</v>
      </c>
      <c r="DI183" s="3"/>
      <c r="DJ183" s="33">
        <f t="shared" si="57"/>
        <v>0.98990530473147209</v>
      </c>
      <c r="DK183" s="93">
        <f t="shared" si="58"/>
        <v>0.74647036035688852</v>
      </c>
      <c r="DL183" s="3">
        <f t="shared" si="59"/>
        <v>0.74579466512864945</v>
      </c>
      <c r="DM183" s="3"/>
      <c r="DN183" s="90">
        <f t="shared" si="66"/>
        <v>0</v>
      </c>
      <c r="DO183" s="91">
        <f t="shared" si="64"/>
        <v>0</v>
      </c>
      <c r="DP183" s="89">
        <f>SUM(DO$9:DO183)*RLR</f>
        <v>120</v>
      </c>
      <c r="DQ183" s="90">
        <f>DP183-SUM(DS$9:DS183)</f>
        <v>30.504640184562064</v>
      </c>
      <c r="DR183" s="48">
        <f t="shared" si="60"/>
        <v>0.63291139240506322</v>
      </c>
      <c r="DS183" s="31">
        <f t="shared" si="65"/>
        <v>0.19471046926316204</v>
      </c>
      <c r="DT183" s="90">
        <f>SUM(DS$9:DS183)*RRF</f>
        <v>62.646751870806554</v>
      </c>
    </row>
    <row r="184" spans="90:124" x14ac:dyDescent="0.25">
      <c r="CL184" s="14">
        <f t="shared" si="47"/>
        <v>1.75</v>
      </c>
      <c r="CM184" s="59">
        <f>IF('Extended model'!$B$4="AY",0,IFERROR(P*INDEX('UWYr writing pattern'!$C$4:$C$18,MATCH('Extended model'!$CL184,'UWYr writing pattern'!$A$4:$A$18,0)) / 25,CM183))</f>
        <v>0</v>
      </c>
      <c r="CN184" s="36">
        <f t="shared" si="61"/>
        <v>0.9567752175510531</v>
      </c>
      <c r="CP184" s="48">
        <f t="shared" si="48"/>
        <v>5.25</v>
      </c>
      <c r="CQ184" s="34">
        <f t="shared" si="62"/>
        <v>5.2694309301714468E-2</v>
      </c>
      <c r="CR184" s="31">
        <f>SUM($CQ$9:CQ184)*RLR</f>
        <v>118.85186973893872</v>
      </c>
      <c r="CS184" s="32"/>
      <c r="CT184" s="36">
        <f>CR184-SUM($CW$9:CW184)</f>
        <v>58.446658568389843</v>
      </c>
      <c r="CV184" s="48">
        <f t="shared" si="49"/>
        <v>0.63157894736842102</v>
      </c>
      <c r="CW184" s="31">
        <f t="shared" si="63"/>
        <v>0.37186895157469912</v>
      </c>
      <c r="CX184" s="36">
        <f>SUM($CW$9:CW184)*RRF</f>
        <v>42.283647819384207</v>
      </c>
      <c r="CY184" s="33"/>
      <c r="CZ184" s="36">
        <f t="shared" si="50"/>
        <v>100.73030638777405</v>
      </c>
      <c r="DA184" s="33"/>
      <c r="DB184" s="31">
        <f t="shared" si="51"/>
        <v>0.80369118274288442</v>
      </c>
      <c r="DC184" s="31">
        <f t="shared" si="52"/>
        <v>40.912660997872891</v>
      </c>
      <c r="DD184" s="31">
        <f t="shared" si="53"/>
        <v>41.716352180615772</v>
      </c>
      <c r="DE184" s="31">
        <f t="shared" si="54"/>
        <v>-16.73030638777405</v>
      </c>
      <c r="DF184" s="31"/>
      <c r="DG184" s="33">
        <f t="shared" si="55"/>
        <v>0.50337675975457385</v>
      </c>
      <c r="DH184" s="33">
        <f t="shared" si="56"/>
        <v>1.1991703141401673</v>
      </c>
      <c r="DI184" s="3"/>
      <c r="DJ184" s="33">
        <f t="shared" si="57"/>
        <v>0.99043224782448935</v>
      </c>
      <c r="DK184" s="93">
        <f t="shared" si="58"/>
        <v>0.74806823152062996</v>
      </c>
      <c r="DL184" s="3">
        <f t="shared" si="59"/>
        <v>0.74740355965315164</v>
      </c>
      <c r="DM184" s="3"/>
      <c r="DN184" s="90">
        <f t="shared" si="66"/>
        <v>0</v>
      </c>
      <c r="DO184" s="91">
        <f t="shared" si="64"/>
        <v>0</v>
      </c>
      <c r="DP184" s="89">
        <f>SUM(DO$9:DO184)*RLR</f>
        <v>120</v>
      </c>
      <c r="DQ184" s="90">
        <f>DP184-SUM(DS$9:DS184)</f>
        <v>30.311572841621796</v>
      </c>
      <c r="DR184" s="48">
        <f t="shared" si="60"/>
        <v>0.63157894736842102</v>
      </c>
      <c r="DS184" s="31">
        <f t="shared" si="65"/>
        <v>0.1930673429402662</v>
      </c>
      <c r="DT184" s="90">
        <f>SUM(DS$9:DS184)*RRF</f>
        <v>62.781899010864741</v>
      </c>
    </row>
    <row r="185" spans="90:124" x14ac:dyDescent="0.25">
      <c r="CL185" s="14">
        <f t="shared" si="47"/>
        <v>1.76</v>
      </c>
      <c r="CM185" s="59">
        <f>IF('Extended model'!$B$4="AY",0,IFERROR(P*INDEX('UWYr writing pattern'!$C$4:$C$18,MATCH('Extended model'!$CL185,'UWYr writing pattern'!$A$4:$A$18,0)) / 25,CM184))</f>
        <v>0</v>
      </c>
      <c r="CN185" s="36">
        <f t="shared" si="61"/>
        <v>0.90654451862962282</v>
      </c>
      <c r="CP185" s="48">
        <f t="shared" si="48"/>
        <v>5.28</v>
      </c>
      <c r="CQ185" s="34">
        <f t="shared" si="62"/>
        <v>5.023069892143029E-2</v>
      </c>
      <c r="CR185" s="31">
        <f>SUM($CQ$9:CQ185)*RLR</f>
        <v>118.91214657764442</v>
      </c>
      <c r="CS185" s="32"/>
      <c r="CT185" s="36">
        <f>CR185-SUM($CW$9:CW185)</f>
        <v>58.137798616137296</v>
      </c>
      <c r="CV185" s="48">
        <f t="shared" si="49"/>
        <v>0.63025210084033612</v>
      </c>
      <c r="CW185" s="31">
        <f t="shared" si="63"/>
        <v>0.36913679095825158</v>
      </c>
      <c r="CX185" s="36">
        <f>SUM($CW$9:CW185)*RRF</f>
        <v>42.542043573054983</v>
      </c>
      <c r="CY185" s="33"/>
      <c r="CZ185" s="36">
        <f t="shared" si="50"/>
        <v>100.67984218919227</v>
      </c>
      <c r="DA185" s="33"/>
      <c r="DB185" s="31">
        <f t="shared" si="51"/>
        <v>0.76149739564888308</v>
      </c>
      <c r="DC185" s="31">
        <f t="shared" si="52"/>
        <v>40.696459031296108</v>
      </c>
      <c r="DD185" s="31">
        <f t="shared" si="53"/>
        <v>41.457956426944989</v>
      </c>
      <c r="DE185" s="31">
        <f t="shared" si="54"/>
        <v>-16.679842189192271</v>
      </c>
      <c r="DF185" s="31"/>
      <c r="DG185" s="33">
        <f t="shared" si="55"/>
        <v>0.50645289967922602</v>
      </c>
      <c r="DH185" s="33">
        <f t="shared" si="56"/>
        <v>1.1985695498713365</v>
      </c>
      <c r="DI185" s="3"/>
      <c r="DJ185" s="33">
        <f t="shared" si="57"/>
        <v>0.99093455481370352</v>
      </c>
      <c r="DK185" s="93">
        <f t="shared" si="58"/>
        <v>0.74965270339475376</v>
      </c>
      <c r="DL185" s="3">
        <f t="shared" si="59"/>
        <v>0.74899890559218441</v>
      </c>
      <c r="DM185" s="3"/>
      <c r="DN185" s="90">
        <f t="shared" si="66"/>
        <v>0</v>
      </c>
      <c r="DO185" s="91">
        <f t="shared" si="64"/>
        <v>0</v>
      </c>
      <c r="DP185" s="89">
        <f>SUM(DO$9:DO185)*RLR</f>
        <v>120</v>
      </c>
      <c r="DQ185" s="90">
        <f>DP185-SUM(DS$9:DS185)</f>
        <v>30.120131328937873</v>
      </c>
      <c r="DR185" s="48">
        <f t="shared" si="60"/>
        <v>0.63025210084033612</v>
      </c>
      <c r="DS185" s="31">
        <f t="shared" si="65"/>
        <v>0.19144151268392712</v>
      </c>
      <c r="DT185" s="90">
        <f>SUM(DS$9:DS185)*RRF</f>
        <v>62.915908069743487</v>
      </c>
    </row>
    <row r="186" spans="90:124" x14ac:dyDescent="0.25">
      <c r="CL186" s="14">
        <f t="shared" si="47"/>
        <v>1.77</v>
      </c>
      <c r="CM186" s="59">
        <f>IF('Extended model'!$B$4="AY",0,IFERROR(P*INDEX('UWYr writing pattern'!$C$4:$C$18,MATCH('Extended model'!$CL186,'UWYr writing pattern'!$A$4:$A$18,0)) / 25,CM185))</f>
        <v>0</v>
      </c>
      <c r="CN186" s="36">
        <f t="shared" si="61"/>
        <v>0.85867896804597876</v>
      </c>
      <c r="CP186" s="48">
        <f t="shared" si="48"/>
        <v>5.3100000000000005</v>
      </c>
      <c r="CQ186" s="34">
        <f t="shared" si="62"/>
        <v>4.7865550583644084E-2</v>
      </c>
      <c r="CR186" s="31">
        <f>SUM($CQ$9:CQ186)*RLR</f>
        <v>118.96958523834479</v>
      </c>
      <c r="CS186" s="32"/>
      <c r="CT186" s="36">
        <f>CR186-SUM($CW$9:CW186)</f>
        <v>57.828822579677137</v>
      </c>
      <c r="CV186" s="48">
        <f t="shared" si="49"/>
        <v>0.62893081761006298</v>
      </c>
      <c r="CW186" s="31">
        <f t="shared" si="63"/>
        <v>0.36641469716052916</v>
      </c>
      <c r="CX186" s="36">
        <f>SUM($CW$9:CW186)*RRF</f>
        <v>42.798533861067355</v>
      </c>
      <c r="CY186" s="33"/>
      <c r="CZ186" s="36">
        <f t="shared" si="50"/>
        <v>100.62735644074449</v>
      </c>
      <c r="DA186" s="33"/>
      <c r="DB186" s="31">
        <f t="shared" si="51"/>
        <v>0.72129033315862201</v>
      </c>
      <c r="DC186" s="31">
        <f t="shared" si="52"/>
        <v>40.480175805773996</v>
      </c>
      <c r="DD186" s="31">
        <f t="shared" si="53"/>
        <v>41.201466138932616</v>
      </c>
      <c r="DE186" s="31">
        <f t="shared" si="54"/>
        <v>-16.627356440744492</v>
      </c>
      <c r="DF186" s="31"/>
      <c r="DG186" s="33">
        <f t="shared" si="55"/>
        <v>0.50950635548889711</v>
      </c>
      <c r="DH186" s="33">
        <f t="shared" si="56"/>
        <v>1.1979447195326725</v>
      </c>
      <c r="DI186" s="3"/>
      <c r="DJ186" s="33">
        <f t="shared" si="57"/>
        <v>0.99141321031953988</v>
      </c>
      <c r="DK186" s="93">
        <f t="shared" si="58"/>
        <v>0.7512239161385772</v>
      </c>
      <c r="DL186" s="3">
        <f t="shared" si="59"/>
        <v>0.75058084526282187</v>
      </c>
      <c r="DM186" s="3"/>
      <c r="DN186" s="90">
        <f t="shared" si="66"/>
        <v>0</v>
      </c>
      <c r="DO186" s="91">
        <f t="shared" si="64"/>
        <v>0</v>
      </c>
      <c r="DP186" s="89">
        <f>SUM(DO$9:DO186)*RLR</f>
        <v>120</v>
      </c>
      <c r="DQ186" s="90">
        <f>DP186-SUM(DS$9:DS186)</f>
        <v>29.930298568461367</v>
      </c>
      <c r="DR186" s="48">
        <f t="shared" si="60"/>
        <v>0.62893081761006298</v>
      </c>
      <c r="DS186" s="31">
        <f t="shared" si="65"/>
        <v>0.18983276047649919</v>
      </c>
      <c r="DT186" s="90">
        <f>SUM(DS$9:DS186)*RRF</f>
        <v>63.048791002077039</v>
      </c>
    </row>
    <row r="187" spans="90:124" x14ac:dyDescent="0.25">
      <c r="CL187" s="14">
        <f t="shared" si="47"/>
        <v>1.78</v>
      </c>
      <c r="CM187" s="59">
        <f>IF('Extended model'!$B$4="AY",0,IFERROR(P*INDEX('UWYr writing pattern'!$C$4:$C$18,MATCH('Extended model'!$CL187,'UWYr writing pattern'!$A$4:$A$18,0)) / 25,CM186))</f>
        <v>0</v>
      </c>
      <c r="CN187" s="36">
        <f t="shared" si="61"/>
        <v>0.81308311484273732</v>
      </c>
      <c r="CP187" s="48">
        <f t="shared" si="48"/>
        <v>5.34</v>
      </c>
      <c r="CQ187" s="34">
        <f t="shared" si="62"/>
        <v>4.5595853203241478E-2</v>
      </c>
      <c r="CR187" s="31">
        <f>SUM($CQ$9:CQ187)*RLR</f>
        <v>119.02430026218867</v>
      </c>
      <c r="CS187" s="32"/>
      <c r="CT187" s="36">
        <f>CR187-SUM($CW$9:CW187)</f>
        <v>57.519834316856382</v>
      </c>
      <c r="CV187" s="48">
        <f t="shared" si="49"/>
        <v>0.62761506276150625</v>
      </c>
      <c r="CW187" s="31">
        <f t="shared" si="63"/>
        <v>0.36370328666463614</v>
      </c>
      <c r="CX187" s="36">
        <f>SUM($CW$9:CW187)*RRF</f>
        <v>43.0531261617326</v>
      </c>
      <c r="CY187" s="33"/>
      <c r="CZ187" s="36">
        <f t="shared" si="50"/>
        <v>100.57296047858898</v>
      </c>
      <c r="DA187" s="33"/>
      <c r="DB187" s="31">
        <f t="shared" si="51"/>
        <v>0.68298981646789925</v>
      </c>
      <c r="DC187" s="31">
        <f t="shared" si="52"/>
        <v>40.263884021799463</v>
      </c>
      <c r="DD187" s="31">
        <f t="shared" si="53"/>
        <v>40.946873838267365</v>
      </c>
      <c r="DE187" s="31">
        <f t="shared" si="54"/>
        <v>-16.572960478588982</v>
      </c>
      <c r="DF187" s="31"/>
      <c r="DG187" s="33">
        <f t="shared" si="55"/>
        <v>0.51253721621110238</v>
      </c>
      <c r="DH187" s="33">
        <f t="shared" si="56"/>
        <v>1.1972971485546307</v>
      </c>
      <c r="DI187" s="3"/>
      <c r="DJ187" s="33">
        <f t="shared" si="57"/>
        <v>0.99186916885157228</v>
      </c>
      <c r="DK187" s="93">
        <f t="shared" si="58"/>
        <v>0.75278200815577645</v>
      </c>
      <c r="DL187" s="3">
        <f t="shared" si="59"/>
        <v>0.75214951919198658</v>
      </c>
      <c r="DM187" s="3"/>
      <c r="DN187" s="90">
        <f t="shared" si="66"/>
        <v>0</v>
      </c>
      <c r="DO187" s="91">
        <f t="shared" si="64"/>
        <v>0</v>
      </c>
      <c r="DP187" s="89">
        <f>SUM(DO$9:DO187)*RLR</f>
        <v>120</v>
      </c>
      <c r="DQ187" s="90">
        <f>DP187-SUM(DS$9:DS187)</f>
        <v>29.742057696961609</v>
      </c>
      <c r="DR187" s="48">
        <f t="shared" si="60"/>
        <v>0.62761506276150625</v>
      </c>
      <c r="DS187" s="31">
        <f t="shared" si="65"/>
        <v>0.18824087149975707</v>
      </c>
      <c r="DT187" s="90">
        <f>SUM(DS$9:DS187)*RRF</f>
        <v>63.180559612126871</v>
      </c>
    </row>
    <row r="188" spans="90:124" x14ac:dyDescent="0.25">
      <c r="CL188" s="14">
        <f t="shared" si="47"/>
        <v>1.79</v>
      </c>
      <c r="CM188" s="59">
        <f>IF('Extended model'!$B$4="AY",0,IFERROR(P*INDEX('UWYr writing pattern'!$C$4:$C$18,MATCH('Extended model'!$CL188,'UWYr writing pattern'!$A$4:$A$18,0)) / 25,CM187))</f>
        <v>0</v>
      </c>
      <c r="CN188" s="36">
        <f t="shared" si="61"/>
        <v>0.76966447651013514</v>
      </c>
      <c r="CP188" s="48">
        <f t="shared" si="48"/>
        <v>5.37</v>
      </c>
      <c r="CQ188" s="34">
        <f t="shared" si="62"/>
        <v>4.341863833260217E-2</v>
      </c>
      <c r="CR188" s="31">
        <f>SUM($CQ$9:CQ188)*RLR</f>
        <v>119.07640262818779</v>
      </c>
      <c r="CS188" s="32"/>
      <c r="CT188" s="36">
        <f>CR188-SUM($CW$9:CW188)</f>
        <v>57.210933538607449</v>
      </c>
      <c r="CV188" s="48">
        <f t="shared" si="49"/>
        <v>0.62630480167014613</v>
      </c>
      <c r="CW188" s="31">
        <f t="shared" si="63"/>
        <v>0.36100314424805263</v>
      </c>
      <c r="CX188" s="36">
        <f>SUM($CW$9:CW188)*RRF</f>
        <v>43.305828362706237</v>
      </c>
      <c r="CY188" s="33"/>
      <c r="CZ188" s="36">
        <f t="shared" si="50"/>
        <v>100.51676190131369</v>
      </c>
      <c r="DA188" s="33"/>
      <c r="DB188" s="31">
        <f t="shared" si="51"/>
        <v>0.6465181602685135</v>
      </c>
      <c r="DC188" s="31">
        <f t="shared" si="52"/>
        <v>40.047653477025214</v>
      </c>
      <c r="DD188" s="31">
        <f t="shared" si="53"/>
        <v>40.694171637293728</v>
      </c>
      <c r="DE188" s="31">
        <f t="shared" si="54"/>
        <v>-16.516761901313686</v>
      </c>
      <c r="DF188" s="31"/>
      <c r="DG188" s="33">
        <f t="shared" si="55"/>
        <v>0.51554557574650284</v>
      </c>
      <c r="DH188" s="33">
        <f t="shared" si="56"/>
        <v>1.196628117872782</v>
      </c>
      <c r="DI188" s="3"/>
      <c r="DJ188" s="33">
        <f t="shared" si="57"/>
        <v>0.99230335523489832</v>
      </c>
      <c r="DK188" s="93">
        <f t="shared" si="58"/>
        <v>0.75432711611999081</v>
      </c>
      <c r="DL188" s="3">
        <f t="shared" si="59"/>
        <v>0.75370506614266453</v>
      </c>
      <c r="DM188" s="3"/>
      <c r="DN188" s="90">
        <f t="shared" si="66"/>
        <v>0</v>
      </c>
      <c r="DO188" s="91">
        <f t="shared" si="64"/>
        <v>0</v>
      </c>
      <c r="DP188" s="89">
        <f>SUM(DO$9:DO188)*RLR</f>
        <v>120</v>
      </c>
      <c r="DQ188" s="90">
        <f>DP188-SUM(DS$9:DS188)</f>
        <v>29.555392062880259</v>
      </c>
      <c r="DR188" s="48">
        <f t="shared" si="60"/>
        <v>0.62630480167014613</v>
      </c>
      <c r="DS188" s="31">
        <f t="shared" si="65"/>
        <v>0.18666563408134904</v>
      </c>
      <c r="DT188" s="90">
        <f>SUM(DS$9:DS188)*RRF</f>
        <v>63.311225555983818</v>
      </c>
    </row>
    <row r="189" spans="90:124" x14ac:dyDescent="0.25">
      <c r="CL189" s="14">
        <f t="shared" si="47"/>
        <v>1.8</v>
      </c>
      <c r="CM189" s="59">
        <f>IF('Extended model'!$B$4="AY",0,IFERROR(P*INDEX('UWYr writing pattern'!$C$4:$C$18,MATCH('Extended model'!$CL189,'UWYr writing pattern'!$A$4:$A$18,0)) / 25,CM188))</f>
        <v>0</v>
      </c>
      <c r="CN189" s="36">
        <f t="shared" si="61"/>
        <v>0.72833349412154091</v>
      </c>
      <c r="CP189" s="48">
        <f t="shared" si="48"/>
        <v>5.4</v>
      </c>
      <c r="CQ189" s="34">
        <f t="shared" si="62"/>
        <v>4.1330982388594263E-2</v>
      </c>
      <c r="CR189" s="31">
        <f>SUM($CQ$9:CQ189)*RLR</f>
        <v>119.12599980705411</v>
      </c>
      <c r="CS189" s="32"/>
      <c r="CT189" s="36">
        <f>CR189-SUM($CW$9:CW189)</f>
        <v>56.902215893641156</v>
      </c>
      <c r="CV189" s="48">
        <f t="shared" si="49"/>
        <v>0.625</v>
      </c>
      <c r="CW189" s="31">
        <f t="shared" si="63"/>
        <v>0.35831482383261454</v>
      </c>
      <c r="CX189" s="36">
        <f>SUM($CW$9:CW189)*RRF</f>
        <v>43.556648739389068</v>
      </c>
      <c r="CY189" s="33"/>
      <c r="CZ189" s="36">
        <f t="shared" si="50"/>
        <v>100.45886463303023</v>
      </c>
      <c r="DA189" s="33"/>
      <c r="DB189" s="31">
        <f t="shared" si="51"/>
        <v>0.6118001350620943</v>
      </c>
      <c r="DC189" s="31">
        <f t="shared" si="52"/>
        <v>39.831551125548806</v>
      </c>
      <c r="DD189" s="31">
        <f t="shared" si="53"/>
        <v>40.443351260610903</v>
      </c>
      <c r="DE189" s="31">
        <f t="shared" si="54"/>
        <v>-16.458864633030231</v>
      </c>
      <c r="DF189" s="31"/>
      <c r="DG189" s="33">
        <f t="shared" si="55"/>
        <v>0.51853153261177465</v>
      </c>
      <c r="DH189" s="33">
        <f t="shared" si="56"/>
        <v>1.1959388646789313</v>
      </c>
      <c r="DI189" s="3"/>
      <c r="DJ189" s="33">
        <f t="shared" si="57"/>
        <v>0.99271666505878431</v>
      </c>
      <c r="DK189" s="93">
        <f t="shared" si="58"/>
        <v>0.75585937499999989</v>
      </c>
      <c r="DL189" s="3">
        <f t="shared" si="59"/>
        <v>0.7552476231396833</v>
      </c>
      <c r="DM189" s="3"/>
      <c r="DN189" s="90">
        <f t="shared" si="66"/>
        <v>0</v>
      </c>
      <c r="DO189" s="91">
        <f t="shared" si="64"/>
        <v>0</v>
      </c>
      <c r="DP189" s="89">
        <f>SUM(DO$9:DO189)*RLR</f>
        <v>120</v>
      </c>
      <c r="DQ189" s="90">
        <f>DP189-SUM(DS$9:DS189)</f>
        <v>29.370285223238</v>
      </c>
      <c r="DR189" s="48">
        <f t="shared" si="60"/>
        <v>0.625</v>
      </c>
      <c r="DS189" s="31">
        <f t="shared" si="65"/>
        <v>0.18510683964225633</v>
      </c>
      <c r="DT189" s="90">
        <f>SUM(DS$9:DS189)*RRF</f>
        <v>63.440800343733393</v>
      </c>
    </row>
    <row r="190" spans="90:124" x14ac:dyDescent="0.25">
      <c r="CL190" s="14">
        <f t="shared" si="47"/>
        <v>1.81</v>
      </c>
      <c r="CM190" s="59">
        <f>IF('Extended model'!$B$4="AY",0,IFERROR(P*INDEX('UWYr writing pattern'!$C$4:$C$18,MATCH('Extended model'!$CL190,'UWYr writing pattern'!$A$4:$A$18,0)) / 25,CM189))</f>
        <v>0</v>
      </c>
      <c r="CN190" s="36">
        <f t="shared" si="61"/>
        <v>0.68900348543897771</v>
      </c>
      <c r="CP190" s="48">
        <f t="shared" si="48"/>
        <v>5.43</v>
      </c>
      <c r="CQ190" s="34">
        <f t="shared" si="62"/>
        <v>3.9330008682563214E-2</v>
      </c>
      <c r="CR190" s="31">
        <f>SUM($CQ$9:CQ190)*RLR</f>
        <v>119.17319581747319</v>
      </c>
      <c r="CS190" s="32"/>
      <c r="CT190" s="36">
        <f>CR190-SUM($CW$9:CW190)</f>
        <v>56.59377305472497</v>
      </c>
      <c r="CV190" s="48">
        <f t="shared" si="49"/>
        <v>0.62370062370062362</v>
      </c>
      <c r="CW190" s="31">
        <f t="shared" si="63"/>
        <v>0.35563884933525719</v>
      </c>
      <c r="CX190" s="36">
        <f>SUM($CW$9:CW190)*RRF</f>
        <v>43.805595933923748</v>
      </c>
      <c r="CY190" s="33"/>
      <c r="CZ190" s="36">
        <f t="shared" si="50"/>
        <v>100.39936898864872</v>
      </c>
      <c r="DA190" s="33"/>
      <c r="DB190" s="31">
        <f t="shared" si="51"/>
        <v>0.57876292776874128</v>
      </c>
      <c r="DC190" s="31">
        <f t="shared" si="52"/>
        <v>39.615641138307474</v>
      </c>
      <c r="DD190" s="31">
        <f t="shared" si="53"/>
        <v>40.194404066076217</v>
      </c>
      <c r="DE190" s="31">
        <f t="shared" si="54"/>
        <v>-16.399368988648718</v>
      </c>
      <c r="DF190" s="31"/>
      <c r="DG190" s="33">
        <f t="shared" si="55"/>
        <v>0.52149518968956843</v>
      </c>
      <c r="DH190" s="33">
        <f t="shared" si="56"/>
        <v>1.1952305831981991</v>
      </c>
      <c r="DI190" s="3"/>
      <c r="DJ190" s="33">
        <f t="shared" si="57"/>
        <v>0.9931099651456099</v>
      </c>
      <c r="DK190" s="93">
        <f t="shared" si="58"/>
        <v>0.7573789180844821</v>
      </c>
      <c r="DL190" s="3">
        <f t="shared" si="59"/>
        <v>0.75677732549506027</v>
      </c>
      <c r="DM190" s="3"/>
      <c r="DN190" s="90">
        <f t="shared" si="66"/>
        <v>0</v>
      </c>
      <c r="DO190" s="91">
        <f t="shared" si="64"/>
        <v>0</v>
      </c>
      <c r="DP190" s="89">
        <f>SUM(DO$9:DO190)*RLR</f>
        <v>120</v>
      </c>
      <c r="DQ190" s="90">
        <f>DP190-SUM(DS$9:DS190)</f>
        <v>29.186720940592764</v>
      </c>
      <c r="DR190" s="48">
        <f t="shared" si="60"/>
        <v>0.62370062370062362</v>
      </c>
      <c r="DS190" s="31">
        <f t="shared" si="65"/>
        <v>0.1835642826452375</v>
      </c>
      <c r="DT190" s="90">
        <f>SUM(DS$9:DS190)*RRF</f>
        <v>63.569295341585061</v>
      </c>
    </row>
    <row r="191" spans="90:124" x14ac:dyDescent="0.25">
      <c r="CL191" s="14">
        <f t="shared" si="47"/>
        <v>1.82</v>
      </c>
      <c r="CM191" s="59">
        <f>IF('Extended model'!$B$4="AY",0,IFERROR(P*INDEX('UWYr writing pattern'!$C$4:$C$18,MATCH('Extended model'!$CL191,'UWYr writing pattern'!$A$4:$A$18,0)) / 25,CM190))</f>
        <v>0</v>
      </c>
      <c r="CN191" s="36">
        <f t="shared" si="61"/>
        <v>0.65159059617964121</v>
      </c>
      <c r="CP191" s="48">
        <f t="shared" si="48"/>
        <v>5.46</v>
      </c>
      <c r="CQ191" s="34">
        <f t="shared" si="62"/>
        <v>3.7412889259336488E-2</v>
      </c>
      <c r="CR191" s="31">
        <f>SUM($CQ$9:CQ191)*RLR</f>
        <v>119.2180912845844</v>
      </c>
      <c r="CS191" s="32"/>
      <c r="CT191" s="36">
        <f>CR191-SUM($CW$9:CW191)</f>
        <v>56.285692806318153</v>
      </c>
      <c r="CV191" s="48">
        <f t="shared" si="49"/>
        <v>0.62240663900414939</v>
      </c>
      <c r="CW191" s="31">
        <f t="shared" si="63"/>
        <v>0.35297571551803514</v>
      </c>
      <c r="CX191" s="36">
        <f>SUM($CW$9:CW191)*RRF</f>
        <v>44.052678934786371</v>
      </c>
      <c r="CY191" s="33"/>
      <c r="CZ191" s="36">
        <f t="shared" si="50"/>
        <v>100.33837174110452</v>
      </c>
      <c r="DA191" s="33"/>
      <c r="DB191" s="31">
        <f t="shared" si="51"/>
        <v>0.54733610079089856</v>
      </c>
      <c r="DC191" s="31">
        <f t="shared" si="52"/>
        <v>39.399984964422707</v>
      </c>
      <c r="DD191" s="31">
        <f t="shared" si="53"/>
        <v>39.947321065213607</v>
      </c>
      <c r="DE191" s="31">
        <f t="shared" si="54"/>
        <v>-16.338371741104524</v>
      </c>
      <c r="DF191" s="31"/>
      <c r="DG191" s="33">
        <f t="shared" si="55"/>
        <v>0.52443665398555206</v>
      </c>
      <c r="DH191" s="33">
        <f t="shared" si="56"/>
        <v>1.1945044254893395</v>
      </c>
      <c r="DI191" s="3"/>
      <c r="DJ191" s="33">
        <f t="shared" si="57"/>
        <v>0.99348409403820337</v>
      </c>
      <c r="DK191" s="93">
        <f t="shared" si="58"/>
        <v>0.75888587700636423</v>
      </c>
      <c r="DL191" s="3">
        <f t="shared" si="59"/>
        <v>0.75829430683292887</v>
      </c>
      <c r="DM191" s="3"/>
      <c r="DN191" s="90">
        <f t="shared" si="66"/>
        <v>0</v>
      </c>
      <c r="DO191" s="91">
        <f t="shared" si="64"/>
        <v>0</v>
      </c>
      <c r="DP191" s="89">
        <f>SUM(DO$9:DO191)*RLR</f>
        <v>120</v>
      </c>
      <c r="DQ191" s="90">
        <f>DP191-SUM(DS$9:DS191)</f>
        <v>29.004683180048531</v>
      </c>
      <c r="DR191" s="48">
        <f t="shared" si="60"/>
        <v>0.62240663900414939</v>
      </c>
      <c r="DS191" s="31">
        <f t="shared" si="65"/>
        <v>0.18203776054423759</v>
      </c>
      <c r="DT191" s="90">
        <f>SUM(DS$9:DS191)*RRF</f>
        <v>63.696721773966026</v>
      </c>
    </row>
    <row r="192" spans="90:124" x14ac:dyDescent="0.25">
      <c r="CL192" s="14">
        <f t="shared" si="47"/>
        <v>1.83</v>
      </c>
      <c r="CM192" s="59">
        <f>IF('Extended model'!$B$4="AY",0,IFERROR(P*INDEX('UWYr writing pattern'!$C$4:$C$18,MATCH('Extended model'!$CL192,'UWYr writing pattern'!$A$4:$A$18,0)) / 25,CM191))</f>
        <v>0</v>
      </c>
      <c r="CN192" s="36">
        <f t="shared" si="61"/>
        <v>0.61601374962823274</v>
      </c>
      <c r="CP192" s="48">
        <f t="shared" si="48"/>
        <v>5.49</v>
      </c>
      <c r="CQ192" s="34">
        <f t="shared" si="62"/>
        <v>3.5576846551408414E-2</v>
      </c>
      <c r="CR192" s="31">
        <f>SUM($CQ$9:CQ192)*RLR</f>
        <v>119.2607835004461</v>
      </c>
      <c r="CS192" s="32"/>
      <c r="CT192" s="36">
        <f>CR192-SUM($CW$9:CW192)</f>
        <v>55.978059133343841</v>
      </c>
      <c r="CV192" s="48">
        <f t="shared" si="49"/>
        <v>0.6211180124223602</v>
      </c>
      <c r="CW192" s="31">
        <f t="shared" si="63"/>
        <v>0.35032588883600513</v>
      </c>
      <c r="CX192" s="36">
        <f>SUM($CW$9:CW192)*RRF</f>
        <v>44.297907056971574</v>
      </c>
      <c r="CY192" s="33"/>
      <c r="CZ192" s="36">
        <f t="shared" si="50"/>
        <v>100.27596619031542</v>
      </c>
      <c r="DA192" s="33"/>
      <c r="DB192" s="31">
        <f t="shared" si="51"/>
        <v>0.51745154968771545</v>
      </c>
      <c r="DC192" s="31">
        <f t="shared" si="52"/>
        <v>39.184641393340684</v>
      </c>
      <c r="DD192" s="31">
        <f t="shared" si="53"/>
        <v>39.702092943028397</v>
      </c>
      <c r="DE192" s="31">
        <f t="shared" si="54"/>
        <v>-16.275966190315415</v>
      </c>
      <c r="DF192" s="31"/>
      <c r="DG192" s="33">
        <f t="shared" si="55"/>
        <v>0.52735603639251871</v>
      </c>
      <c r="DH192" s="33">
        <f t="shared" si="56"/>
        <v>1.1937615022656598</v>
      </c>
      <c r="DI192" s="3"/>
      <c r="DJ192" s="33">
        <f t="shared" si="57"/>
        <v>0.99383986250371747</v>
      </c>
      <c r="DK192" s="93">
        <f t="shared" si="58"/>
        <v>0.76038038176676814</v>
      </c>
      <c r="DL192" s="3">
        <f t="shared" si="59"/>
        <v>0.75979869911405173</v>
      </c>
      <c r="DM192" s="3"/>
      <c r="DN192" s="90">
        <f t="shared" si="66"/>
        <v>0</v>
      </c>
      <c r="DO192" s="91">
        <f t="shared" si="64"/>
        <v>0</v>
      </c>
      <c r="DP192" s="89">
        <f>SUM(DO$9:DO192)*RLR</f>
        <v>120</v>
      </c>
      <c r="DQ192" s="90">
        <f>DP192-SUM(DS$9:DS192)</f>
        <v>28.824156106313794</v>
      </c>
      <c r="DR192" s="48">
        <f t="shared" si="60"/>
        <v>0.6211180124223602</v>
      </c>
      <c r="DS192" s="31">
        <f t="shared" si="65"/>
        <v>0.18052707373474189</v>
      </c>
      <c r="DT192" s="90">
        <f>SUM(DS$9:DS192)*RRF</f>
        <v>63.823090725580343</v>
      </c>
    </row>
    <row r="193" spans="90:124" x14ac:dyDescent="0.25">
      <c r="CL193" s="14">
        <f t="shared" si="47"/>
        <v>1.84</v>
      </c>
      <c r="CM193" s="59">
        <f>IF('Extended model'!$B$4="AY",0,IFERROR(P*INDEX('UWYr writing pattern'!$C$4:$C$18,MATCH('Extended model'!$CL193,'UWYr writing pattern'!$A$4:$A$18,0)) / 25,CM192))</f>
        <v>0</v>
      </c>
      <c r="CN193" s="36">
        <f t="shared" si="61"/>
        <v>0.58219459477364277</v>
      </c>
      <c r="CP193" s="48">
        <f t="shared" si="48"/>
        <v>5.5200000000000005</v>
      </c>
      <c r="CQ193" s="34">
        <f t="shared" si="62"/>
        <v>3.3819154854589979E-2</v>
      </c>
      <c r="CR193" s="31">
        <f>SUM($CQ$9:CQ193)*RLR</f>
        <v>119.30136648627159</v>
      </c>
      <c r="CS193" s="32"/>
      <c r="CT193" s="36">
        <f>CR193-SUM($CW$9:CW193)</f>
        <v>55.670952310887699</v>
      </c>
      <c r="CV193" s="48">
        <f t="shared" si="49"/>
        <v>0.6198347107438017</v>
      </c>
      <c r="CW193" s="31">
        <f t="shared" si="63"/>
        <v>0.34768980828163876</v>
      </c>
      <c r="CX193" s="36">
        <f>SUM($CW$9:CW193)*RRF</f>
        <v>44.541289922768719</v>
      </c>
      <c r="CY193" s="33"/>
      <c r="CZ193" s="36">
        <f t="shared" si="50"/>
        <v>100.21224223365641</v>
      </c>
      <c r="DA193" s="33"/>
      <c r="DB193" s="31">
        <f t="shared" si="51"/>
        <v>0.4890434596098599</v>
      </c>
      <c r="DC193" s="31">
        <f t="shared" si="52"/>
        <v>38.969666617621385</v>
      </c>
      <c r="DD193" s="31">
        <f t="shared" si="53"/>
        <v>39.458710077231245</v>
      </c>
      <c r="DE193" s="31">
        <f t="shared" si="54"/>
        <v>-16.212242233656411</v>
      </c>
      <c r="DF193" s="31"/>
      <c r="DG193" s="33">
        <f t="shared" si="55"/>
        <v>0.53025345146153235</v>
      </c>
      <c r="DH193" s="33">
        <f t="shared" si="56"/>
        <v>1.193002883734005</v>
      </c>
      <c r="DI193" s="3"/>
      <c r="DJ193" s="33">
        <f t="shared" si="57"/>
        <v>0.99417805405226323</v>
      </c>
      <c r="DK193" s="93">
        <f t="shared" si="58"/>
        <v>0.76186256075856262</v>
      </c>
      <c r="DL193" s="3">
        <f t="shared" si="59"/>
        <v>0.76129063265992714</v>
      </c>
      <c r="DM193" s="3"/>
      <c r="DN193" s="90">
        <f t="shared" si="66"/>
        <v>0</v>
      </c>
      <c r="DO193" s="91">
        <f t="shared" si="64"/>
        <v>0</v>
      </c>
      <c r="DP193" s="89">
        <f>SUM(DO$9:DO193)*RLR</f>
        <v>120</v>
      </c>
      <c r="DQ193" s="90">
        <f>DP193-SUM(DS$9:DS193)</f>
        <v>28.645124080808742</v>
      </c>
      <c r="DR193" s="48">
        <f t="shared" si="60"/>
        <v>0.6198347107438017</v>
      </c>
      <c r="DS193" s="31">
        <f t="shared" si="65"/>
        <v>0.17903202550505462</v>
      </c>
      <c r="DT193" s="90">
        <f>SUM(DS$9:DS193)*RRF</f>
        <v>63.948413143433875</v>
      </c>
    </row>
    <row r="194" spans="90:124" x14ac:dyDescent="0.25">
      <c r="CL194" s="14">
        <f t="shared" si="47"/>
        <v>1.85</v>
      </c>
      <c r="CM194" s="59">
        <f>IF('Extended model'!$B$4="AY",0,IFERROR(P*INDEX('UWYr writing pattern'!$C$4:$C$18,MATCH('Extended model'!$CL194,'UWYr writing pattern'!$A$4:$A$18,0)) / 25,CM193))</f>
        <v>0</v>
      </c>
      <c r="CN194" s="36">
        <f t="shared" si="61"/>
        <v>0.55005745314213772</v>
      </c>
      <c r="CP194" s="48">
        <f t="shared" si="48"/>
        <v>5.5500000000000007</v>
      </c>
      <c r="CQ194" s="34">
        <f t="shared" si="62"/>
        <v>3.2137141631505085E-2</v>
      </c>
      <c r="CR194" s="31">
        <f>SUM($CQ$9:CQ194)*RLR</f>
        <v>119.3399310562294</v>
      </c>
      <c r="CS194" s="32"/>
      <c r="CT194" s="36">
        <f>CR194-SUM($CW$9:CW194)</f>
        <v>55.364448994621</v>
      </c>
      <c r="CV194" s="48">
        <f t="shared" si="49"/>
        <v>0.61855670103092786</v>
      </c>
      <c r="CW194" s="31">
        <f t="shared" si="63"/>
        <v>0.34506788622451057</v>
      </c>
      <c r="CX194" s="36">
        <f>SUM($CW$9:CW194)*RRF</f>
        <v>44.782837443125878</v>
      </c>
      <c r="CY194" s="33"/>
      <c r="CZ194" s="36">
        <f t="shared" si="50"/>
        <v>100.14728643774689</v>
      </c>
      <c r="DA194" s="33"/>
      <c r="DB194" s="31">
        <f t="shared" si="51"/>
        <v>0.46204826063939564</v>
      </c>
      <c r="DC194" s="31">
        <f t="shared" si="52"/>
        <v>38.755114296234694</v>
      </c>
      <c r="DD194" s="31">
        <f t="shared" si="53"/>
        <v>39.217162556874086</v>
      </c>
      <c r="DE194" s="31">
        <f t="shared" si="54"/>
        <v>-16.147286437746885</v>
      </c>
      <c r="DF194" s="31"/>
      <c r="DG194" s="33">
        <f t="shared" si="55"/>
        <v>0.53312901718007</v>
      </c>
      <c r="DH194" s="33">
        <f t="shared" si="56"/>
        <v>1.1922296004493678</v>
      </c>
      <c r="DI194" s="3"/>
      <c r="DJ194" s="33">
        <f t="shared" si="57"/>
        <v>0.99449942546857839</v>
      </c>
      <c r="DK194" s="93">
        <f t="shared" si="58"/>
        <v>0.76333254078952706</v>
      </c>
      <c r="DL194" s="3">
        <f t="shared" si="59"/>
        <v>0.76277023617649775</v>
      </c>
      <c r="DM194" s="3"/>
      <c r="DN194" s="90">
        <f t="shared" si="66"/>
        <v>0</v>
      </c>
      <c r="DO194" s="91">
        <f t="shared" si="64"/>
        <v>0</v>
      </c>
      <c r="DP194" s="89">
        <f>SUM(DO$9:DO194)*RLR</f>
        <v>120</v>
      </c>
      <c r="DQ194" s="90">
        <f>DP194-SUM(DS$9:DS194)</f>
        <v>28.467571658820262</v>
      </c>
      <c r="DR194" s="48">
        <f t="shared" si="60"/>
        <v>0.61855670103092786</v>
      </c>
      <c r="DS194" s="31">
        <f t="shared" si="65"/>
        <v>0.17755242198848398</v>
      </c>
      <c r="DT194" s="90">
        <f>SUM(DS$9:DS194)*RRF</f>
        <v>64.072699838825812</v>
      </c>
    </row>
    <row r="195" spans="90:124" x14ac:dyDescent="0.25">
      <c r="CL195" s="14">
        <f t="shared" si="47"/>
        <v>1.86</v>
      </c>
      <c r="CM195" s="59">
        <f>IF('Extended model'!$B$4="AY",0,IFERROR(P*INDEX('UWYr writing pattern'!$C$4:$C$18,MATCH('Extended model'!$CL195,'UWYr writing pattern'!$A$4:$A$18,0)) / 25,CM194))</f>
        <v>0</v>
      </c>
      <c r="CN195" s="36">
        <f t="shared" si="61"/>
        <v>0.51952926449274905</v>
      </c>
      <c r="CP195" s="48">
        <f t="shared" si="48"/>
        <v>5.58</v>
      </c>
      <c r="CQ195" s="34">
        <f t="shared" si="62"/>
        <v>3.0528188649388648E-2</v>
      </c>
      <c r="CR195" s="31">
        <f>SUM($CQ$9:CQ195)*RLR</f>
        <v>119.37656488260866</v>
      </c>
      <c r="CS195" s="32"/>
      <c r="CT195" s="36">
        <f>CR195-SUM($CW$9:CW195)</f>
        <v>55.058622311755187</v>
      </c>
      <c r="CV195" s="48">
        <f t="shared" si="49"/>
        <v>0.61728395061728392</v>
      </c>
      <c r="CW195" s="31">
        <f t="shared" si="63"/>
        <v>0.34246050924507837</v>
      </c>
      <c r="CX195" s="36">
        <f>SUM($CW$9:CW195)*RRF</f>
        <v>45.022559799597431</v>
      </c>
      <c r="CY195" s="33"/>
      <c r="CZ195" s="36">
        <f t="shared" si="50"/>
        <v>100.08118211135262</v>
      </c>
      <c r="DA195" s="33"/>
      <c r="DB195" s="31">
        <f t="shared" si="51"/>
        <v>0.43640458217390921</v>
      </c>
      <c r="DC195" s="31">
        <f t="shared" si="52"/>
        <v>38.541035618228626</v>
      </c>
      <c r="DD195" s="31">
        <f t="shared" si="53"/>
        <v>38.977440200402533</v>
      </c>
      <c r="DE195" s="31">
        <f t="shared" si="54"/>
        <v>-16.081182111352618</v>
      </c>
      <c r="DF195" s="31"/>
      <c r="DG195" s="33">
        <f t="shared" si="55"/>
        <v>0.53598285475711227</v>
      </c>
      <c r="DH195" s="33">
        <f t="shared" si="56"/>
        <v>1.1914426441827692</v>
      </c>
      <c r="DI195" s="3"/>
      <c r="DJ195" s="33">
        <f t="shared" si="57"/>
        <v>0.9948047073550722</v>
      </c>
      <c r="DK195" s="93">
        <f t="shared" si="58"/>
        <v>0.76479044710513489</v>
      </c>
      <c r="DL195" s="3">
        <f t="shared" si="59"/>
        <v>0.76423763677746792</v>
      </c>
      <c r="DM195" s="3"/>
      <c r="DN195" s="90">
        <f t="shared" si="66"/>
        <v>0</v>
      </c>
      <c r="DO195" s="91">
        <f t="shared" si="64"/>
        <v>0</v>
      </c>
      <c r="DP195" s="89">
        <f>SUM(DO$9:DO195)*RLR</f>
        <v>120</v>
      </c>
      <c r="DQ195" s="90">
        <f>DP195-SUM(DS$9:DS195)</f>
        <v>28.291483586703848</v>
      </c>
      <c r="DR195" s="48">
        <f t="shared" si="60"/>
        <v>0.61728395061728392</v>
      </c>
      <c r="DS195" s="31">
        <f t="shared" si="65"/>
        <v>0.17608807211641397</v>
      </c>
      <c r="DT195" s="90">
        <f>SUM(DS$9:DS195)*RRF</f>
        <v>64.195961489307308</v>
      </c>
    </row>
    <row r="196" spans="90:124" x14ac:dyDescent="0.25">
      <c r="CL196" s="14">
        <f t="shared" si="47"/>
        <v>1.87</v>
      </c>
      <c r="CM196" s="59">
        <f>IF('Extended model'!$B$4="AY",0,IFERROR(P*INDEX('UWYr writing pattern'!$C$4:$C$18,MATCH('Extended model'!$CL196,'UWYr writing pattern'!$A$4:$A$18,0)) / 25,CM195))</f>
        <v>0</v>
      </c>
      <c r="CN196" s="36">
        <f t="shared" si="61"/>
        <v>0.49053953153405366</v>
      </c>
      <c r="CP196" s="48">
        <f t="shared" si="48"/>
        <v>5.61</v>
      </c>
      <c r="CQ196" s="34">
        <f t="shared" si="62"/>
        <v>2.8989732958695398E-2</v>
      </c>
      <c r="CR196" s="31">
        <f>SUM($CQ$9:CQ196)*RLR</f>
        <v>119.4113525621591</v>
      </c>
      <c r="CS196" s="32"/>
      <c r="CT196" s="36">
        <f>CR196-SUM($CW$9:CW196)</f>
        <v>54.753541952344165</v>
      </c>
      <c r="CV196" s="48">
        <f t="shared" si="49"/>
        <v>0.61601642710472282</v>
      </c>
      <c r="CW196" s="31">
        <f t="shared" si="63"/>
        <v>0.33986803896145179</v>
      </c>
      <c r="CX196" s="36">
        <f>SUM($CW$9:CW196)*RRF</f>
        <v>45.260467426870449</v>
      </c>
      <c r="CY196" s="33"/>
      <c r="CZ196" s="36">
        <f t="shared" si="50"/>
        <v>100.01400937921461</v>
      </c>
      <c r="DA196" s="33"/>
      <c r="DB196" s="31">
        <f t="shared" si="51"/>
        <v>0.41205320648860505</v>
      </c>
      <c r="DC196" s="31">
        <f t="shared" si="52"/>
        <v>38.327479366640915</v>
      </c>
      <c r="DD196" s="31">
        <f t="shared" si="53"/>
        <v>38.739532573129523</v>
      </c>
      <c r="DE196" s="31">
        <f t="shared" si="54"/>
        <v>-16.014009379214613</v>
      </c>
      <c r="DF196" s="31"/>
      <c r="DG196" s="33">
        <f t="shared" si="55"/>
        <v>0.53881508841512438</v>
      </c>
      <c r="DH196" s="33">
        <f t="shared" si="56"/>
        <v>1.1906429688001741</v>
      </c>
      <c r="DI196" s="3"/>
      <c r="DJ196" s="33">
        <f t="shared" si="57"/>
        <v>0.99509460468465916</v>
      </c>
      <c r="DK196" s="93">
        <f t="shared" si="58"/>
        <v>0.76623640341096411</v>
      </c>
      <c r="DL196" s="3">
        <f t="shared" si="59"/>
        <v>0.76569296000723663</v>
      </c>
      <c r="DM196" s="3"/>
      <c r="DN196" s="90">
        <f t="shared" si="66"/>
        <v>0</v>
      </c>
      <c r="DO196" s="91">
        <f t="shared" si="64"/>
        <v>0</v>
      </c>
      <c r="DP196" s="89">
        <f>SUM(DO$9:DO196)*RLR</f>
        <v>120</v>
      </c>
      <c r="DQ196" s="90">
        <f>DP196-SUM(DS$9:DS196)</f>
        <v>28.116844799131599</v>
      </c>
      <c r="DR196" s="48">
        <f t="shared" si="60"/>
        <v>0.61601642710472282</v>
      </c>
      <c r="DS196" s="31">
        <f t="shared" si="65"/>
        <v>0.17463878757224596</v>
      </c>
      <c r="DT196" s="90">
        <f>SUM(DS$9:DS196)*RRF</f>
        <v>64.318208640607878</v>
      </c>
    </row>
    <row r="197" spans="90:124" x14ac:dyDescent="0.25">
      <c r="CL197" s="14">
        <f t="shared" si="47"/>
        <v>1.88</v>
      </c>
      <c r="CM197" s="59">
        <f>IF('Extended model'!$B$4="AY",0,IFERROR(P*INDEX('UWYr writing pattern'!$C$4:$C$18,MATCH('Extended model'!$CL197,'UWYr writing pattern'!$A$4:$A$18,0)) / 25,CM196))</f>
        <v>0</v>
      </c>
      <c r="CN197" s="36">
        <f t="shared" si="61"/>
        <v>0.46302026381499323</v>
      </c>
      <c r="CP197" s="48">
        <f t="shared" si="48"/>
        <v>5.64</v>
      </c>
      <c r="CQ197" s="34">
        <f t="shared" si="62"/>
        <v>2.7519267719060415E-2</v>
      </c>
      <c r="CR197" s="31">
        <f>SUM($CQ$9:CQ197)*RLR</f>
        <v>119.44437568342197</v>
      </c>
      <c r="CS197" s="32"/>
      <c r="CT197" s="36">
        <f>CR197-SUM($CW$9:CW197)</f>
        <v>54.449274260758926</v>
      </c>
      <c r="CV197" s="48">
        <f t="shared" si="49"/>
        <v>0.61475409836065575</v>
      </c>
      <c r="CW197" s="31">
        <f t="shared" si="63"/>
        <v>0.33729081284811602</v>
      </c>
      <c r="CX197" s="36">
        <f>SUM($CW$9:CW197)*RRF</f>
        <v>45.496570995864126</v>
      </c>
      <c r="CY197" s="33"/>
      <c r="CZ197" s="36">
        <f t="shared" si="50"/>
        <v>99.945845256623045</v>
      </c>
      <c r="DA197" s="33"/>
      <c r="DB197" s="31">
        <f t="shared" si="51"/>
        <v>0.38893702160459426</v>
      </c>
      <c r="DC197" s="31">
        <f t="shared" si="52"/>
        <v>38.114491982531248</v>
      </c>
      <c r="DD197" s="31">
        <f t="shared" si="53"/>
        <v>38.503429004135846</v>
      </c>
      <c r="DE197" s="31">
        <f t="shared" si="54"/>
        <v>-15.945845256623045</v>
      </c>
      <c r="DF197" s="31"/>
      <c r="DG197" s="33">
        <f t="shared" si="55"/>
        <v>0.54162584518885859</v>
      </c>
      <c r="DH197" s="33">
        <f t="shared" si="56"/>
        <v>1.1898314911502743</v>
      </c>
      <c r="DI197" s="3"/>
      <c r="DJ197" s="33">
        <f t="shared" si="57"/>
        <v>0.99536979736184972</v>
      </c>
      <c r="DK197" s="93">
        <f t="shared" si="58"/>
        <v>0.76767053189473999</v>
      </c>
      <c r="DL197" s="3">
        <f t="shared" si="59"/>
        <v>0.76713632986345492</v>
      </c>
      <c r="DM197" s="3"/>
      <c r="DN197" s="90">
        <f t="shared" si="66"/>
        <v>0</v>
      </c>
      <c r="DO197" s="91">
        <f t="shared" si="64"/>
        <v>0</v>
      </c>
      <c r="DP197" s="89">
        <f>SUM(DO$9:DO197)*RLR</f>
        <v>120</v>
      </c>
      <c r="DQ197" s="90">
        <f>DP197-SUM(DS$9:DS197)</f>
        <v>27.943640416385406</v>
      </c>
      <c r="DR197" s="48">
        <f t="shared" si="60"/>
        <v>0.61475409836065575</v>
      </c>
      <c r="DS197" s="31">
        <f t="shared" si="65"/>
        <v>0.17320438274619054</v>
      </c>
      <c r="DT197" s="90">
        <f>SUM(DS$9:DS197)*RRF</f>
        <v>64.439451708530214</v>
      </c>
    </row>
    <row r="198" spans="90:124" x14ac:dyDescent="0.25">
      <c r="CL198" s="14">
        <f t="shared" si="47"/>
        <v>1.89</v>
      </c>
      <c r="CM198" s="59">
        <f>IF('Extended model'!$B$4="AY",0,IFERROR(P*INDEX('UWYr writing pattern'!$C$4:$C$18,MATCH('Extended model'!$CL198,'UWYr writing pattern'!$A$4:$A$18,0)) / 25,CM197))</f>
        <v>0</v>
      </c>
      <c r="CN198" s="36">
        <f t="shared" si="61"/>
        <v>0.43690592093582759</v>
      </c>
      <c r="CP198" s="48">
        <f t="shared" si="48"/>
        <v>5.67</v>
      </c>
      <c r="CQ198" s="34">
        <f t="shared" si="62"/>
        <v>2.6114342879165618E-2</v>
      </c>
      <c r="CR198" s="31">
        <f>SUM($CQ$9:CQ198)*RLR</f>
        <v>119.47571289487696</v>
      </c>
      <c r="CS198" s="32"/>
      <c r="CT198" s="36">
        <f>CR198-SUM($CW$9:CW198)</f>
        <v>54.14588232716828</v>
      </c>
      <c r="CV198" s="48">
        <f t="shared" si="49"/>
        <v>0.61349693251533743</v>
      </c>
      <c r="CW198" s="31">
        <f t="shared" si="63"/>
        <v>0.3347291450456491</v>
      </c>
      <c r="CX198" s="36">
        <f>SUM($CW$9:CW198)*RRF</f>
        <v>45.730881397396075</v>
      </c>
      <c r="CY198" s="33"/>
      <c r="CZ198" s="36">
        <f t="shared" si="50"/>
        <v>99.876763724564356</v>
      </c>
      <c r="DA198" s="33"/>
      <c r="DB198" s="31">
        <f t="shared" si="51"/>
        <v>0.36700097358609512</v>
      </c>
      <c r="DC198" s="31">
        <f t="shared" si="52"/>
        <v>37.902117629017795</v>
      </c>
      <c r="DD198" s="31">
        <f t="shared" si="53"/>
        <v>38.269118602603889</v>
      </c>
      <c r="DE198" s="31">
        <f t="shared" si="54"/>
        <v>-15.876763724564356</v>
      </c>
      <c r="DF198" s="31"/>
      <c r="DG198" s="33">
        <f t="shared" si="55"/>
        <v>0.54441525473090568</v>
      </c>
      <c r="DH198" s="33">
        <f t="shared" si="56"/>
        <v>1.1890090919590994</v>
      </c>
      <c r="DI198" s="3"/>
      <c r="DJ198" s="33">
        <f t="shared" si="57"/>
        <v>0.99563094079064141</v>
      </c>
      <c r="DK198" s="93">
        <f t="shared" si="58"/>
        <v>0.7690929532480193</v>
      </c>
      <c r="DL198" s="3">
        <f t="shared" si="59"/>
        <v>0.76856786881921246</v>
      </c>
      <c r="DM198" s="3"/>
      <c r="DN198" s="90">
        <f t="shared" si="66"/>
        <v>0</v>
      </c>
      <c r="DO198" s="91">
        <f t="shared" si="64"/>
        <v>0</v>
      </c>
      <c r="DP198" s="89">
        <f>SUM(DO$9:DO198)*RLR</f>
        <v>120</v>
      </c>
      <c r="DQ198" s="90">
        <f>DP198-SUM(DS$9:DS198)</f>
        <v>27.771855741694509</v>
      </c>
      <c r="DR198" s="48">
        <f t="shared" si="60"/>
        <v>0.61349693251533743</v>
      </c>
      <c r="DS198" s="31">
        <f t="shared" si="65"/>
        <v>0.17178467469089392</v>
      </c>
      <c r="DT198" s="90">
        <f>SUM(DS$9:DS198)*RRF</f>
        <v>64.559700980813844</v>
      </c>
    </row>
    <row r="199" spans="90:124" x14ac:dyDescent="0.25">
      <c r="CL199" s="14">
        <f t="shared" si="47"/>
        <v>1.9</v>
      </c>
      <c r="CM199" s="59">
        <f>IF('Extended model'!$B$4="AY",0,IFERROR(P*INDEX('UWYr writing pattern'!$C$4:$C$18,MATCH('Extended model'!$CL199,'UWYr writing pattern'!$A$4:$A$18,0)) / 25,CM198))</f>
        <v>0</v>
      </c>
      <c r="CN199" s="36">
        <f t="shared" si="61"/>
        <v>0.41213335521876615</v>
      </c>
      <c r="CP199" s="48">
        <f t="shared" si="48"/>
        <v>5.6999999999999993</v>
      </c>
      <c r="CQ199" s="34">
        <f t="shared" si="62"/>
        <v>2.4772565717061427E-2</v>
      </c>
      <c r="CR199" s="31">
        <f>SUM($CQ$9:CQ199)*RLR</f>
        <v>119.50543997373744</v>
      </c>
      <c r="CS199" s="32"/>
      <c r="CT199" s="36">
        <f>CR199-SUM($CW$9:CW199)</f>
        <v>53.84342607886822</v>
      </c>
      <c r="CV199" s="48">
        <f t="shared" si="49"/>
        <v>0.61224489795918358</v>
      </c>
      <c r="CW199" s="31">
        <f t="shared" si="63"/>
        <v>0.33218332716054166</v>
      </c>
      <c r="CX199" s="36">
        <f>SUM($CW$9:CW199)*RRF</f>
        <v>45.96340972640845</v>
      </c>
      <c r="CY199" s="33"/>
      <c r="CZ199" s="36">
        <f t="shared" si="50"/>
        <v>99.806835805276677</v>
      </c>
      <c r="DA199" s="33"/>
      <c r="DB199" s="31">
        <f t="shared" si="51"/>
        <v>0.34619201838376357</v>
      </c>
      <c r="DC199" s="31">
        <f t="shared" si="52"/>
        <v>37.690398255207754</v>
      </c>
      <c r="DD199" s="31">
        <f t="shared" si="53"/>
        <v>38.036590273591514</v>
      </c>
      <c r="DE199" s="31">
        <f t="shared" si="54"/>
        <v>-15.806835805276677</v>
      </c>
      <c r="DF199" s="31"/>
      <c r="DG199" s="33">
        <f t="shared" si="55"/>
        <v>0.54718344912391015</v>
      </c>
      <c r="DH199" s="33">
        <f t="shared" si="56"/>
        <v>1.1881766167294843</v>
      </c>
      <c r="DI199" s="3"/>
      <c r="DJ199" s="33">
        <f t="shared" si="57"/>
        <v>0.99587866644781198</v>
      </c>
      <c r="DK199" s="93">
        <f t="shared" si="58"/>
        <v>0.77050378668751973</v>
      </c>
      <c r="DL199" s="3">
        <f t="shared" si="59"/>
        <v>0.76998769784486143</v>
      </c>
      <c r="DM199" s="3"/>
      <c r="DN199" s="90">
        <f t="shared" si="66"/>
        <v>0</v>
      </c>
      <c r="DO199" s="91">
        <f t="shared" si="64"/>
        <v>0</v>
      </c>
      <c r="DP199" s="89">
        <f>SUM(DO$9:DO199)*RLR</f>
        <v>120</v>
      </c>
      <c r="DQ199" s="90">
        <f>DP199-SUM(DS$9:DS199)</f>
        <v>27.601476258616628</v>
      </c>
      <c r="DR199" s="48">
        <f t="shared" si="60"/>
        <v>0.61224489795918358</v>
      </c>
      <c r="DS199" s="31">
        <f t="shared" si="65"/>
        <v>0.17037948307788042</v>
      </c>
      <c r="DT199" s="90">
        <f>SUM(DS$9:DS199)*RRF</f>
        <v>64.67896661896836</v>
      </c>
    </row>
    <row r="200" spans="90:124" x14ac:dyDescent="0.25">
      <c r="CL200" s="14">
        <f t="shared" si="47"/>
        <v>1.91</v>
      </c>
      <c r="CM200" s="59">
        <f>IF('Extended model'!$B$4="AY",0,IFERROR(P*INDEX('UWYr writing pattern'!$C$4:$C$18,MATCH('Extended model'!$CL200,'UWYr writing pattern'!$A$4:$A$18,0)) / 25,CM199))</f>
        <v>0</v>
      </c>
      <c r="CN200" s="36">
        <f t="shared" si="61"/>
        <v>0.38864175397129647</v>
      </c>
      <c r="CP200" s="48">
        <f t="shared" si="48"/>
        <v>5.7299999999999995</v>
      </c>
      <c r="CQ200" s="34">
        <f t="shared" si="62"/>
        <v>2.3491601247469671E-2</v>
      </c>
      <c r="CR200" s="31">
        <f>SUM($CQ$9:CQ200)*RLR</f>
        <v>119.5336298952344</v>
      </c>
      <c r="CS200" s="32"/>
      <c r="CT200" s="36">
        <f>CR200-SUM($CW$9:CW200)</f>
        <v>53.541962371310888</v>
      </c>
      <c r="CV200" s="48">
        <f t="shared" si="49"/>
        <v>0.61099796334012213</v>
      </c>
      <c r="CW200" s="31">
        <f t="shared" si="63"/>
        <v>0.32965362905429518</v>
      </c>
      <c r="CX200" s="36">
        <f>SUM($CW$9:CW200)*RRF</f>
        <v>46.194167266746454</v>
      </c>
      <c r="CY200" s="33"/>
      <c r="CZ200" s="36">
        <f t="shared" si="50"/>
        <v>99.736129638057349</v>
      </c>
      <c r="DA200" s="33"/>
      <c r="DB200" s="31">
        <f t="shared" si="51"/>
        <v>0.32645907333588897</v>
      </c>
      <c r="DC200" s="31">
        <f t="shared" si="52"/>
        <v>37.47937365991762</v>
      </c>
      <c r="DD200" s="31">
        <f t="shared" si="53"/>
        <v>37.80583273325351</v>
      </c>
      <c r="DE200" s="31">
        <f t="shared" si="54"/>
        <v>-15.736129638057349</v>
      </c>
      <c r="DF200" s="31"/>
      <c r="DG200" s="33">
        <f t="shared" si="55"/>
        <v>0.54993056269936258</v>
      </c>
      <c r="DH200" s="33">
        <f t="shared" si="56"/>
        <v>1.1873348766435399</v>
      </c>
      <c r="DI200" s="3"/>
      <c r="DJ200" s="33">
        <f t="shared" si="57"/>
        <v>0.9961135824602867</v>
      </c>
      <c r="DK200" s="93">
        <f t="shared" si="58"/>
        <v>0.77190314997610343</v>
      </c>
      <c r="DL200" s="3">
        <f t="shared" si="59"/>
        <v>0.77139593642948479</v>
      </c>
      <c r="DM200" s="3"/>
      <c r="DN200" s="90">
        <f t="shared" si="66"/>
        <v>0</v>
      </c>
      <c r="DO200" s="91">
        <f t="shared" si="64"/>
        <v>0</v>
      </c>
      <c r="DP200" s="89">
        <f>SUM(DO$9:DO200)*RLR</f>
        <v>120</v>
      </c>
      <c r="DQ200" s="90">
        <f>DP200-SUM(DS$9:DS200)</f>
        <v>27.432487628461828</v>
      </c>
      <c r="DR200" s="48">
        <f t="shared" si="60"/>
        <v>0.61099796334012213</v>
      </c>
      <c r="DS200" s="31">
        <f t="shared" si="65"/>
        <v>0.16898863015479568</v>
      </c>
      <c r="DT200" s="90">
        <f>SUM(DS$9:DS200)*RRF</f>
        <v>64.797258660076722</v>
      </c>
    </row>
    <row r="201" spans="90:124" x14ac:dyDescent="0.25">
      <c r="CL201" s="14">
        <f t="shared" ref="CL201:CL264" si="67">ROUND(CL200+delt.t,3)</f>
        <v>1.92</v>
      </c>
      <c r="CM201" s="59">
        <f>IF('Extended model'!$B$4="AY",0,IFERROR(P*INDEX('UWYr writing pattern'!$C$4:$C$18,MATCH('Extended model'!$CL201,'UWYr writing pattern'!$A$4:$A$18,0)) / 25,CM200))</f>
        <v>0</v>
      </c>
      <c r="CN201" s="36">
        <f t="shared" si="61"/>
        <v>0.36637258146874119</v>
      </c>
      <c r="CP201" s="48">
        <f t="shared" ref="CP201:CP264" si="68">(Ber*CL201)</f>
        <v>5.76</v>
      </c>
      <c r="CQ201" s="34">
        <f t="shared" si="62"/>
        <v>2.2269172502555286E-2</v>
      </c>
      <c r="CR201" s="31">
        <f>SUM($CQ$9:CQ201)*RLR</f>
        <v>119.56035290223747</v>
      </c>
      <c r="CS201" s="32"/>
      <c r="CT201" s="36">
        <f>CR201-SUM($CW$9:CW201)</f>
        <v>53.241545078692909</v>
      </c>
      <c r="CV201" s="48">
        <f t="shared" ref="CV201:CV264" si="69">Bp_1/(Bp_2+CL201)</f>
        <v>0.6097560975609756</v>
      </c>
      <c r="CW201" s="31">
        <f t="shared" si="63"/>
        <v>0.32714029962104407</v>
      </c>
      <c r="CX201" s="36">
        <f>SUM($CW$9:CW201)*RRF</f>
        <v>46.423165476481188</v>
      </c>
      <c r="CY201" s="33"/>
      <c r="CZ201" s="36">
        <f t="shared" ref="CZ201:CZ264" si="70">CT201+CX201</f>
        <v>99.664710555174096</v>
      </c>
      <c r="DA201" s="33"/>
      <c r="DB201" s="31">
        <f t="shared" ref="DB201:DB264" si="71" xml:space="preserve"> CN201*RLR*RRF</f>
        <v>0.30775296843374256</v>
      </c>
      <c r="DC201" s="31">
        <f t="shared" ref="DC201:DC264" si="72">CT201*RRF</f>
        <v>37.26908155508503</v>
      </c>
      <c r="DD201" s="31">
        <f t="shared" ref="DD201:DD264" si="73">DB201+DC201</f>
        <v>37.57683452351877</v>
      </c>
      <c r="DE201" s="31">
        <f t="shared" ref="DE201:DE264" si="74">P*RLR*RRF - CZ201</f>
        <v>-15.664710555174096</v>
      </c>
      <c r="DF201" s="31"/>
      <c r="DG201" s="33">
        <f t="shared" ref="DG201:DG264" si="75">CX201/(P*RLR*RRF)</f>
        <v>0.55265673186287123</v>
      </c>
      <c r="DH201" s="33">
        <f t="shared" ref="DH201:DH264" si="76">CZ201/(P*RLR*RRF)</f>
        <v>1.1864846494663583</v>
      </c>
      <c r="DI201" s="3"/>
      <c r="DJ201" s="33">
        <f t="shared" ref="DJ201:DJ264" si="77">CR201/(P*RLR)</f>
        <v>0.99633627418531223</v>
      </c>
      <c r="DK201" s="93">
        <f t="shared" ref="DK201:DK264" si="78">1-EXP(-(Bp_1*LN(Bp_2+CL201)-Bp_1*LN(Bp_2)))</f>
        <v>0.77329115944342064</v>
      </c>
      <c r="DL201" s="3">
        <f t="shared" ref="DL201:DL264" si="79">DT201/(P*RLR*RRF)</f>
        <v>0.77279270260201338</v>
      </c>
      <c r="DM201" s="3"/>
      <c r="DN201" s="90">
        <f t="shared" si="66"/>
        <v>0</v>
      </c>
      <c r="DO201" s="91">
        <f t="shared" si="64"/>
        <v>0</v>
      </c>
      <c r="DP201" s="89">
        <f>SUM(DO$9:DO201)*RLR</f>
        <v>120</v>
      </c>
      <c r="DQ201" s="90">
        <f>DP201-SUM(DS$9:DS201)</f>
        <v>27.264875687758391</v>
      </c>
      <c r="DR201" s="48">
        <f t="shared" ref="DR201:DR264" si="80">Bp_1/(Bp_2+CL201)</f>
        <v>0.6097560975609756</v>
      </c>
      <c r="DS201" s="31">
        <f t="shared" si="65"/>
        <v>0.16761194070343277</v>
      </c>
      <c r="DT201" s="90">
        <f>SUM(DS$9:DS201)*RRF</f>
        <v>64.914587018569122</v>
      </c>
    </row>
    <row r="202" spans="90:124" x14ac:dyDescent="0.25">
      <c r="CL202" s="14">
        <f t="shared" si="67"/>
        <v>1.93</v>
      </c>
      <c r="CM202" s="59">
        <f>IF('Extended model'!$B$4="AY",0,IFERROR(P*INDEX('UWYr writing pattern'!$C$4:$C$18,MATCH('Extended model'!$CL202,'UWYr writing pattern'!$A$4:$A$18,0)) / 25,CM201))</f>
        <v>0</v>
      </c>
      <c r="CN202" s="36">
        <f t="shared" ref="CN202:CN265" si="81">CN201-CQ202+CM202</f>
        <v>0.3452695207761417</v>
      </c>
      <c r="CP202" s="48">
        <f t="shared" si="68"/>
        <v>5.79</v>
      </c>
      <c r="CQ202" s="34">
        <f t="shared" ref="CQ202:CQ265" si="82">CN201*CP201*delt.t</f>
        <v>2.1103060692599495E-2</v>
      </c>
      <c r="CR202" s="31">
        <f>SUM($CQ$9:CQ202)*RLR</f>
        <v>119.58567657506859</v>
      </c>
      <c r="CS202" s="32"/>
      <c r="CT202" s="36">
        <f>CR202-SUM($CW$9:CW202)</f>
        <v>52.942225183971019</v>
      </c>
      <c r="CV202" s="48">
        <f t="shared" si="69"/>
        <v>0.60851926977687631</v>
      </c>
      <c r="CW202" s="31">
        <f t="shared" ref="CW202:CW265" si="83">CT201*CV201*delt.t</f>
        <v>0.32464356755300555</v>
      </c>
      <c r="CX202" s="36">
        <f>SUM($CW$9:CW202)*RRF</f>
        <v>46.650415973768297</v>
      </c>
      <c r="CY202" s="33"/>
      <c r="CZ202" s="36">
        <f t="shared" si="70"/>
        <v>99.592641157739308</v>
      </c>
      <c r="DA202" s="33"/>
      <c r="DB202" s="31">
        <f t="shared" si="71"/>
        <v>0.29002639745195902</v>
      </c>
      <c r="DC202" s="31">
        <f t="shared" si="72"/>
        <v>37.059557628779707</v>
      </c>
      <c r="DD202" s="31">
        <f t="shared" si="73"/>
        <v>37.349584026231668</v>
      </c>
      <c r="DE202" s="31">
        <f t="shared" si="74"/>
        <v>-15.592641157739308</v>
      </c>
      <c r="DF202" s="31"/>
      <c r="DG202" s="33">
        <f t="shared" si="75"/>
        <v>0.55536209492581301</v>
      </c>
      <c r="DH202" s="33">
        <f t="shared" si="76"/>
        <v>1.1856266804492774</v>
      </c>
      <c r="DI202" s="3"/>
      <c r="DJ202" s="33">
        <f t="shared" si="77"/>
        <v>0.9965473047922383</v>
      </c>
      <c r="DK202" s="93">
        <f t="shared" si="78"/>
        <v>0.77466793000621736</v>
      </c>
      <c r="DL202" s="3">
        <f t="shared" si="79"/>
        <v>0.77417811295200123</v>
      </c>
      <c r="DM202" s="3"/>
      <c r="DN202" s="90">
        <f t="shared" si="66"/>
        <v>0</v>
      </c>
      <c r="DO202" s="91">
        <f t="shared" ref="DO202:DO265" si="84">DN201*P*delt.t</f>
        <v>0</v>
      </c>
      <c r="DP202" s="89">
        <f>SUM(DO$9:DO202)*RLR</f>
        <v>120</v>
      </c>
      <c r="DQ202" s="90">
        <f>DP202-SUM(DS$9:DS202)</f>
        <v>27.098626445759862</v>
      </c>
      <c r="DR202" s="48">
        <f t="shared" si="80"/>
        <v>0.60851926977687631</v>
      </c>
      <c r="DS202" s="31">
        <f t="shared" ref="DS202:DS265" si="85">DQ201*DR201*delt.t</f>
        <v>0.16624924199852678</v>
      </c>
      <c r="DT202" s="90">
        <f>SUM(DS$9:DS202)*RRF</f>
        <v>65.030961487968099</v>
      </c>
    </row>
    <row r="203" spans="90:124" x14ac:dyDescent="0.25">
      <c r="CL203" s="14">
        <f t="shared" si="67"/>
        <v>1.94</v>
      </c>
      <c r="CM203" s="59">
        <f>IF('Extended model'!$B$4="AY",0,IFERROR(P*INDEX('UWYr writing pattern'!$C$4:$C$18,MATCH('Extended model'!$CL203,'UWYr writing pattern'!$A$4:$A$18,0)) / 25,CM202))</f>
        <v>0</v>
      </c>
      <c r="CN203" s="36">
        <f t="shared" si="81"/>
        <v>0.32527841552320308</v>
      </c>
      <c r="CP203" s="48">
        <f t="shared" si="68"/>
        <v>5.82</v>
      </c>
      <c r="CQ203" s="34">
        <f t="shared" si="82"/>
        <v>1.9991105252938606E-2</v>
      </c>
      <c r="CR203" s="31">
        <f>SUM($CQ$9:CQ203)*RLR</f>
        <v>119.60966590137213</v>
      </c>
      <c r="CS203" s="32"/>
      <c r="CT203" s="36">
        <f>CR203-SUM($CW$9:CW203)</f>
        <v>52.644050868181424</v>
      </c>
      <c r="CV203" s="48">
        <f t="shared" si="69"/>
        <v>0.60728744939271262</v>
      </c>
      <c r="CW203" s="31">
        <f t="shared" si="83"/>
        <v>0.32216364209312992</v>
      </c>
      <c r="CX203" s="36">
        <f>SUM($CW$9:CW203)*RRF</f>
        <v>46.875930523233485</v>
      </c>
      <c r="CY203" s="33"/>
      <c r="CZ203" s="36">
        <f t="shared" si="70"/>
        <v>99.519981391414916</v>
      </c>
      <c r="DA203" s="33"/>
      <c r="DB203" s="31">
        <f t="shared" si="71"/>
        <v>0.27323386903949054</v>
      </c>
      <c r="DC203" s="31">
        <f t="shared" si="72"/>
        <v>36.850835607726992</v>
      </c>
      <c r="DD203" s="31">
        <f t="shared" si="73"/>
        <v>37.124069476766486</v>
      </c>
      <c r="DE203" s="31">
        <f t="shared" si="74"/>
        <v>-15.519981391414916</v>
      </c>
      <c r="DF203" s="31"/>
      <c r="DG203" s="33">
        <f t="shared" si="75"/>
        <v>0.55804679194325579</v>
      </c>
      <c r="DH203" s="33">
        <f t="shared" si="76"/>
        <v>1.1847616832311298</v>
      </c>
      <c r="DI203" s="3"/>
      <c r="DJ203" s="33">
        <f t="shared" si="77"/>
        <v>0.99674721584476766</v>
      </c>
      <c r="DK203" s="93">
        <f t="shared" si="78"/>
        <v>0.77603357518831584</v>
      </c>
      <c r="DL203" s="3">
        <f t="shared" si="79"/>
        <v>0.77555228265006193</v>
      </c>
      <c r="DM203" s="3"/>
      <c r="DN203" s="90">
        <f t="shared" ref="DN203:DN266" si="86">DN202-DO203+CM203</f>
        <v>0</v>
      </c>
      <c r="DO203" s="91">
        <f t="shared" si="84"/>
        <v>0</v>
      </c>
      <c r="DP203" s="89">
        <f>SUM(DO$9:DO203)*RLR</f>
        <v>120</v>
      </c>
      <c r="DQ203" s="90">
        <f>DP203-SUM(DS$9:DS203)</f>
        <v>26.93372608199256</v>
      </c>
      <c r="DR203" s="48">
        <f t="shared" si="80"/>
        <v>0.60728744939271262</v>
      </c>
      <c r="DS203" s="31">
        <f t="shared" si="85"/>
        <v>0.16490036376730141</v>
      </c>
      <c r="DT203" s="90">
        <f>SUM(DS$9:DS203)*RRF</f>
        <v>65.146391742605203</v>
      </c>
    </row>
    <row r="204" spans="90:124" x14ac:dyDescent="0.25">
      <c r="CL204" s="14">
        <f t="shared" si="67"/>
        <v>1.95</v>
      </c>
      <c r="CM204" s="59">
        <f>IF('Extended model'!$B$4="AY",0,IFERROR(P*INDEX('UWYr writing pattern'!$C$4:$C$18,MATCH('Extended model'!$CL204,'UWYr writing pattern'!$A$4:$A$18,0)) / 25,CM203))</f>
        <v>0</v>
      </c>
      <c r="CN204" s="36">
        <f t="shared" si="81"/>
        <v>0.30634721173975266</v>
      </c>
      <c r="CP204" s="48">
        <f t="shared" si="68"/>
        <v>5.85</v>
      </c>
      <c r="CQ204" s="34">
        <f t="shared" si="82"/>
        <v>1.893120378345042E-2</v>
      </c>
      <c r="CR204" s="31">
        <f>SUM($CQ$9:CQ204)*RLR</f>
        <v>119.63238334591226</v>
      </c>
      <c r="CS204" s="32"/>
      <c r="CT204" s="36">
        <f>CR204-SUM($CW$9:CW204)</f>
        <v>52.347067598947177</v>
      </c>
      <c r="CV204" s="48">
        <f t="shared" si="69"/>
        <v>0.60606060606060608</v>
      </c>
      <c r="CW204" s="31">
        <f t="shared" si="83"/>
        <v>0.31970071377438114</v>
      </c>
      <c r="CX204" s="36">
        <f>SUM($CW$9:CW204)*RRF</f>
        <v>47.099721022875556</v>
      </c>
      <c r="CY204" s="33"/>
      <c r="CZ204" s="36">
        <f t="shared" si="70"/>
        <v>99.446788621822733</v>
      </c>
      <c r="DA204" s="33"/>
      <c r="DB204" s="31">
        <f t="shared" si="71"/>
        <v>0.25733165786139223</v>
      </c>
      <c r="DC204" s="31">
        <f t="shared" si="72"/>
        <v>36.642947319263023</v>
      </c>
      <c r="DD204" s="31">
        <f t="shared" si="73"/>
        <v>36.900278977124415</v>
      </c>
      <c r="DE204" s="31">
        <f t="shared" si="74"/>
        <v>-15.446788621822733</v>
      </c>
      <c r="DF204" s="31"/>
      <c r="DG204" s="33">
        <f t="shared" si="75"/>
        <v>0.56071096455804237</v>
      </c>
      <c r="DH204" s="33">
        <f t="shared" si="76"/>
        <v>1.1838903407359849</v>
      </c>
      <c r="DI204" s="3"/>
      <c r="DJ204" s="33">
        <f t="shared" si="77"/>
        <v>0.99693652788260212</v>
      </c>
      <c r="DK204" s="93">
        <f t="shared" si="78"/>
        <v>0.77738820714027335</v>
      </c>
      <c r="DL204" s="3">
        <f t="shared" si="79"/>
        <v>0.77691532546797659</v>
      </c>
      <c r="DM204" s="3"/>
      <c r="DN204" s="90">
        <f t="shared" si="86"/>
        <v>0</v>
      </c>
      <c r="DO204" s="91">
        <f t="shared" si="84"/>
        <v>0</v>
      </c>
      <c r="DP204" s="89">
        <f>SUM(DO$9:DO204)*RLR</f>
        <v>120</v>
      </c>
      <c r="DQ204" s="90">
        <f>DP204-SUM(DS$9:DS204)</f>
        <v>26.770160943842811</v>
      </c>
      <c r="DR204" s="48">
        <f t="shared" si="80"/>
        <v>0.60606060606060608</v>
      </c>
      <c r="DS204" s="31">
        <f t="shared" si="85"/>
        <v>0.1635651381497524</v>
      </c>
      <c r="DT204" s="90">
        <f>SUM(DS$9:DS204)*RRF</f>
        <v>65.260887339310031</v>
      </c>
    </row>
    <row r="205" spans="90:124" x14ac:dyDescent="0.25">
      <c r="CL205" s="14">
        <f t="shared" si="67"/>
        <v>1.96</v>
      </c>
      <c r="CM205" s="59">
        <f>IF('Extended model'!$B$4="AY",0,IFERROR(P*INDEX('UWYr writing pattern'!$C$4:$C$18,MATCH('Extended model'!$CL205,'UWYr writing pattern'!$A$4:$A$18,0)) / 25,CM204))</f>
        <v>0</v>
      </c>
      <c r="CN205" s="36">
        <f t="shared" si="81"/>
        <v>0.28842589985297712</v>
      </c>
      <c r="CP205" s="48">
        <f t="shared" si="68"/>
        <v>5.88</v>
      </c>
      <c r="CQ205" s="34">
        <f t="shared" si="82"/>
        <v>1.792131188677553E-2</v>
      </c>
      <c r="CR205" s="31">
        <f>SUM($CQ$9:CQ205)*RLR</f>
        <v>119.6538889201764</v>
      </c>
      <c r="CS205" s="32"/>
      <c r="CT205" s="36">
        <f>CR205-SUM($CW$9:CW205)</f>
        <v>52.051318218066186</v>
      </c>
      <c r="CV205" s="48">
        <f t="shared" si="69"/>
        <v>0.60483870967741937</v>
      </c>
      <c r="CW205" s="31">
        <f t="shared" si="83"/>
        <v>0.31725495514513441</v>
      </c>
      <c r="CX205" s="36">
        <f>SUM($CW$9:CW205)*RRF</f>
        <v>47.321799491477144</v>
      </c>
      <c r="CY205" s="33"/>
      <c r="CZ205" s="36">
        <f t="shared" si="70"/>
        <v>99.373117709543322</v>
      </c>
      <c r="DA205" s="33"/>
      <c r="DB205" s="31">
        <f t="shared" si="71"/>
        <v>0.24227775587650074</v>
      </c>
      <c r="DC205" s="31">
        <f t="shared" si="72"/>
        <v>36.435922752646327</v>
      </c>
      <c r="DD205" s="31">
        <f t="shared" si="73"/>
        <v>36.678200508522828</v>
      </c>
      <c r="DE205" s="31">
        <f t="shared" si="74"/>
        <v>-15.373117709543322</v>
      </c>
      <c r="DF205" s="31"/>
      <c r="DG205" s="33">
        <f t="shared" si="75"/>
        <v>0.56335475585091843</v>
      </c>
      <c r="DH205" s="33">
        <f t="shared" si="76"/>
        <v>1.183013306065992</v>
      </c>
      <c r="DI205" s="3"/>
      <c r="DJ205" s="33">
        <f t="shared" si="77"/>
        <v>0.99711574100147005</v>
      </c>
      <c r="DK205" s="93">
        <f t="shared" si="78"/>
        <v>0.77873193665872242</v>
      </c>
      <c r="DL205" s="3">
        <f t="shared" si="79"/>
        <v>0.77826735379847367</v>
      </c>
      <c r="DM205" s="3"/>
      <c r="DN205" s="90">
        <f t="shared" si="86"/>
        <v>0</v>
      </c>
      <c r="DO205" s="91">
        <f t="shared" si="84"/>
        <v>0</v>
      </c>
      <c r="DP205" s="89">
        <f>SUM(DO$9:DO205)*RLR</f>
        <v>120</v>
      </c>
      <c r="DQ205" s="90">
        <f>DP205-SUM(DS$9:DS205)</f>
        <v>26.607917544183152</v>
      </c>
      <c r="DR205" s="48">
        <f t="shared" si="80"/>
        <v>0.60483870967741937</v>
      </c>
      <c r="DS205" s="31">
        <f t="shared" si="85"/>
        <v>0.16224339965965343</v>
      </c>
      <c r="DT205" s="90">
        <f>SUM(DS$9:DS205)*RRF</f>
        <v>65.374457719071785</v>
      </c>
    </row>
    <row r="206" spans="90:124" x14ac:dyDescent="0.25">
      <c r="CL206" s="14">
        <f t="shared" si="67"/>
        <v>1.97</v>
      </c>
      <c r="CM206" s="59">
        <f>IF('Extended model'!$B$4="AY",0,IFERROR(P*INDEX('UWYr writing pattern'!$C$4:$C$18,MATCH('Extended model'!$CL206,'UWYr writing pattern'!$A$4:$A$18,0)) / 25,CM205))</f>
        <v>0</v>
      </c>
      <c r="CN206" s="36">
        <f t="shared" si="81"/>
        <v>0.27146645694162208</v>
      </c>
      <c r="CP206" s="48">
        <f t="shared" si="68"/>
        <v>5.91</v>
      </c>
      <c r="CQ206" s="34">
        <f t="shared" si="82"/>
        <v>1.6959442911355056E-2</v>
      </c>
      <c r="CR206" s="31">
        <f>SUM($CQ$9:CQ206)*RLR</f>
        <v>119.67424025167003</v>
      </c>
      <c r="CS206" s="32"/>
      <c r="CT206" s="36">
        <f>CR206-SUM($CW$9:CW206)</f>
        <v>51.756843028079572</v>
      </c>
      <c r="CV206" s="48">
        <f t="shared" si="69"/>
        <v>0.60362173038229383</v>
      </c>
      <c r="CW206" s="31">
        <f t="shared" si="83"/>
        <v>0.31482652148023904</v>
      </c>
      <c r="CX206" s="36">
        <f>SUM($CW$9:CW206)*RRF</f>
        <v>47.542178056513315</v>
      </c>
      <c r="CY206" s="33"/>
      <c r="CZ206" s="36">
        <f t="shared" si="70"/>
        <v>99.29902108459288</v>
      </c>
      <c r="DA206" s="33"/>
      <c r="DB206" s="31">
        <f t="shared" si="71"/>
        <v>0.22803182383096252</v>
      </c>
      <c r="DC206" s="31">
        <f t="shared" si="72"/>
        <v>36.229790119655696</v>
      </c>
      <c r="DD206" s="31">
        <f t="shared" si="73"/>
        <v>36.457821943486657</v>
      </c>
      <c r="DE206" s="31">
        <f t="shared" si="74"/>
        <v>-15.29902108459288</v>
      </c>
      <c r="DF206" s="31"/>
      <c r="DG206" s="33">
        <f t="shared" si="75"/>
        <v>0.56597831019658706</v>
      </c>
      <c r="DH206" s="33">
        <f t="shared" si="76"/>
        <v>1.1821312033880105</v>
      </c>
      <c r="DI206" s="3"/>
      <c r="DJ206" s="33">
        <f t="shared" si="77"/>
        <v>0.99728533543058362</v>
      </c>
      <c r="DK206" s="93">
        <f t="shared" si="78"/>
        <v>0.78006487320540374</v>
      </c>
      <c r="DL206" s="3">
        <f t="shared" si="79"/>
        <v>0.77960847867469263</v>
      </c>
      <c r="DM206" s="3"/>
      <c r="DN206" s="90">
        <f t="shared" si="86"/>
        <v>0</v>
      </c>
      <c r="DO206" s="91">
        <f t="shared" si="84"/>
        <v>0</v>
      </c>
      <c r="DP206" s="89">
        <f>SUM(DO$9:DO206)*RLR</f>
        <v>120</v>
      </c>
      <c r="DQ206" s="90">
        <f>DP206-SUM(DS$9:DS206)</f>
        <v>26.446982559036883</v>
      </c>
      <c r="DR206" s="48">
        <f t="shared" si="80"/>
        <v>0.60362173038229383</v>
      </c>
      <c r="DS206" s="31">
        <f t="shared" si="85"/>
        <v>0.16093498514626908</v>
      </c>
      <c r="DT206" s="90">
        <f>SUM(DS$9:DS206)*RRF</f>
        <v>65.487112208674176</v>
      </c>
    </row>
    <row r="207" spans="90:124" x14ac:dyDescent="0.25">
      <c r="CL207" s="14">
        <f t="shared" si="67"/>
        <v>1.98</v>
      </c>
      <c r="CM207" s="59">
        <f>IF('Extended model'!$B$4="AY",0,IFERROR(P*INDEX('UWYr writing pattern'!$C$4:$C$18,MATCH('Extended model'!$CL207,'UWYr writing pattern'!$A$4:$A$18,0)) / 25,CM206))</f>
        <v>0</v>
      </c>
      <c r="CN207" s="36">
        <f t="shared" si="81"/>
        <v>0.25542278933637219</v>
      </c>
      <c r="CP207" s="48">
        <f t="shared" si="68"/>
        <v>5.9399999999999995</v>
      </c>
      <c r="CQ207" s="34">
        <f t="shared" si="82"/>
        <v>1.6043667605249865E-2</v>
      </c>
      <c r="CR207" s="31">
        <f>SUM($CQ$9:CQ207)*RLR</f>
        <v>119.69349265279632</v>
      </c>
      <c r="CS207" s="32"/>
      <c r="CT207" s="36">
        <f>CR207-SUM($CW$9:CW207)</f>
        <v>51.463679877728524</v>
      </c>
      <c r="CV207" s="48">
        <f t="shared" si="69"/>
        <v>0.60240963855421681</v>
      </c>
      <c r="CW207" s="31">
        <f t="shared" si="83"/>
        <v>0.31241555147734151</v>
      </c>
      <c r="CX207" s="36">
        <f>SUM($CW$9:CW207)*RRF</f>
        <v>47.760868942547454</v>
      </c>
      <c r="CY207" s="33"/>
      <c r="CZ207" s="36">
        <f t="shared" si="70"/>
        <v>99.22454882027597</v>
      </c>
      <c r="DA207" s="33"/>
      <c r="DB207" s="31">
        <f t="shared" si="71"/>
        <v>0.21455514304255263</v>
      </c>
      <c r="DC207" s="31">
        <f t="shared" si="72"/>
        <v>36.024575914409965</v>
      </c>
      <c r="DD207" s="31">
        <f t="shared" si="73"/>
        <v>36.239131057452518</v>
      </c>
      <c r="DE207" s="31">
        <f t="shared" si="74"/>
        <v>-15.22454882027597</v>
      </c>
      <c r="DF207" s="31"/>
      <c r="DG207" s="33">
        <f t="shared" si="75"/>
        <v>0.5685817731255649</v>
      </c>
      <c r="DH207" s="33">
        <f t="shared" si="76"/>
        <v>1.1812446288128091</v>
      </c>
      <c r="DI207" s="3"/>
      <c r="DJ207" s="33">
        <f t="shared" si="77"/>
        <v>0.99744577210663599</v>
      </c>
      <c r="DK207" s="93">
        <f t="shared" si="78"/>
        <v>0.78138712492589024</v>
      </c>
      <c r="DL207" s="3">
        <f t="shared" si="79"/>
        <v>0.78093880978933228</v>
      </c>
      <c r="DM207" s="3"/>
      <c r="DN207" s="90">
        <f t="shared" si="86"/>
        <v>0</v>
      </c>
      <c r="DO207" s="91">
        <f t="shared" si="84"/>
        <v>0</v>
      </c>
      <c r="DP207" s="89">
        <f>SUM(DO$9:DO207)*RLR</f>
        <v>120</v>
      </c>
      <c r="DQ207" s="90">
        <f>DP207-SUM(DS$9:DS207)</f>
        <v>26.28734282528012</v>
      </c>
      <c r="DR207" s="48">
        <f t="shared" si="80"/>
        <v>0.60240963855421681</v>
      </c>
      <c r="DS207" s="31">
        <f t="shared" si="85"/>
        <v>0.15963973375676188</v>
      </c>
      <c r="DT207" s="90">
        <f>SUM(DS$9:DS207)*RRF</f>
        <v>65.59886002230391</v>
      </c>
    </row>
    <row r="208" spans="90:124" x14ac:dyDescent="0.25">
      <c r="CL208" s="14">
        <f t="shared" si="67"/>
        <v>1.99</v>
      </c>
      <c r="CM208" s="59">
        <f>IF('Extended model'!$B$4="AY",0,IFERROR(P*INDEX('UWYr writing pattern'!$C$4:$C$18,MATCH('Extended model'!$CL208,'UWYr writing pattern'!$A$4:$A$18,0)) / 25,CM207))</f>
        <v>0</v>
      </c>
      <c r="CN208" s="36">
        <f t="shared" si="81"/>
        <v>0.24025067564979169</v>
      </c>
      <c r="CP208" s="48">
        <f t="shared" si="68"/>
        <v>5.97</v>
      </c>
      <c r="CQ208" s="34">
        <f t="shared" si="82"/>
        <v>1.5172113686580507E-2</v>
      </c>
      <c r="CR208" s="31">
        <f>SUM($CQ$9:CQ208)*RLR</f>
        <v>119.71169918922021</v>
      </c>
      <c r="CS208" s="32"/>
      <c r="CT208" s="36">
        <f>CR208-SUM($CW$9:CW208)</f>
        <v>51.171864246214284</v>
      </c>
      <c r="CV208" s="48">
        <f t="shared" si="69"/>
        <v>0.60120240480961917</v>
      </c>
      <c r="CW208" s="31">
        <f t="shared" si="83"/>
        <v>0.31002216793812365</v>
      </c>
      <c r="CX208" s="36">
        <f>SUM($CW$9:CW208)*RRF</f>
        <v>47.97788446010415</v>
      </c>
      <c r="CY208" s="33"/>
      <c r="CZ208" s="36">
        <f t="shared" si="70"/>
        <v>99.149748706318434</v>
      </c>
      <c r="DA208" s="33"/>
      <c r="DB208" s="31">
        <f t="shared" si="71"/>
        <v>0.20181056754582499</v>
      </c>
      <c r="DC208" s="31">
        <f t="shared" si="72"/>
        <v>35.820304972349994</v>
      </c>
      <c r="DD208" s="31">
        <f t="shared" si="73"/>
        <v>36.022115539895822</v>
      </c>
      <c r="DE208" s="31">
        <f t="shared" si="74"/>
        <v>-15.149748706318434</v>
      </c>
      <c r="DF208" s="31"/>
      <c r="DG208" s="33">
        <f t="shared" si="75"/>
        <v>0.57116529119171611</v>
      </c>
      <c r="DH208" s="33">
        <f t="shared" si="76"/>
        <v>1.1803541512656957</v>
      </c>
      <c r="DI208" s="3"/>
      <c r="DJ208" s="33">
        <f t="shared" si="77"/>
        <v>0.99759749324350178</v>
      </c>
      <c r="DK208" s="93">
        <f t="shared" si="78"/>
        <v>0.78269879866801451</v>
      </c>
      <c r="DL208" s="3">
        <f t="shared" si="79"/>
        <v>0.78225845551349293</v>
      </c>
      <c r="DM208" s="3"/>
      <c r="DN208" s="90">
        <f t="shared" si="86"/>
        <v>0</v>
      </c>
      <c r="DO208" s="91">
        <f t="shared" si="84"/>
        <v>0</v>
      </c>
      <c r="DP208" s="89">
        <f>SUM(DO$9:DO208)*RLR</f>
        <v>120</v>
      </c>
      <c r="DQ208" s="90">
        <f>DP208-SUM(DS$9:DS208)</f>
        <v>26.128985338380843</v>
      </c>
      <c r="DR208" s="48">
        <f t="shared" si="80"/>
        <v>0.60120240480961917</v>
      </c>
      <c r="DS208" s="31">
        <f t="shared" si="85"/>
        <v>0.15835748689927781</v>
      </c>
      <c r="DT208" s="90">
        <f>SUM(DS$9:DS208)*RRF</f>
        <v>65.709710263133402</v>
      </c>
    </row>
    <row r="209" spans="90:124" x14ac:dyDescent="0.25">
      <c r="CL209" s="14">
        <f t="shared" si="67"/>
        <v>2</v>
      </c>
      <c r="CM209" s="59">
        <f>IF('Extended model'!$B$4="AY",0,IFERROR(P*INDEX('UWYr writing pattern'!$C$4:$C$18,MATCH('Extended model'!$CL209,'UWYr writing pattern'!$A$4:$A$18,0)) / 25,CM208))</f>
        <v>0</v>
      </c>
      <c r="CN209" s="36">
        <f t="shared" si="81"/>
        <v>0.22590771031349913</v>
      </c>
      <c r="CP209" s="48">
        <f t="shared" si="68"/>
        <v>6</v>
      </c>
      <c r="CQ209" s="34">
        <f t="shared" si="82"/>
        <v>1.4342965336292564E-2</v>
      </c>
      <c r="CR209" s="31">
        <f>SUM($CQ$9:CQ209)*RLR</f>
        <v>119.72891074762377</v>
      </c>
      <c r="CS209" s="32"/>
      <c r="CT209" s="36">
        <f>CR209-SUM($CW$9:CW209)</f>
        <v>50.881429326183692</v>
      </c>
      <c r="CV209" s="48">
        <f t="shared" si="69"/>
        <v>0.6</v>
      </c>
      <c r="CW209" s="31">
        <f t="shared" si="83"/>
        <v>0.30764647843415399</v>
      </c>
      <c r="CX209" s="36">
        <f>SUM($CW$9:CW209)*RRF</f>
        <v>48.19323699500805</v>
      </c>
      <c r="CY209" s="33"/>
      <c r="CZ209" s="36">
        <f t="shared" si="70"/>
        <v>99.074666321191742</v>
      </c>
      <c r="DA209" s="33"/>
      <c r="DB209" s="31">
        <f t="shared" si="71"/>
        <v>0.18976247666333926</v>
      </c>
      <c r="DC209" s="31">
        <f t="shared" si="72"/>
        <v>35.617000528328582</v>
      </c>
      <c r="DD209" s="31">
        <f t="shared" si="73"/>
        <v>35.806763004991922</v>
      </c>
      <c r="DE209" s="31">
        <f t="shared" si="74"/>
        <v>-15.074666321191742</v>
      </c>
      <c r="DF209" s="31"/>
      <c r="DG209" s="33">
        <f t="shared" si="75"/>
        <v>0.57372901184533398</v>
      </c>
      <c r="DH209" s="33">
        <f t="shared" si="76"/>
        <v>1.1794603133475208</v>
      </c>
      <c r="DI209" s="3"/>
      <c r="DJ209" s="33">
        <f t="shared" si="77"/>
        <v>0.99774092289686478</v>
      </c>
      <c r="DK209" s="93">
        <f t="shared" si="78"/>
        <v>0.78399999999999992</v>
      </c>
      <c r="DL209" s="3">
        <f t="shared" si="79"/>
        <v>0.78356752291521536</v>
      </c>
      <c r="DM209" s="3"/>
      <c r="DN209" s="90">
        <f t="shared" si="86"/>
        <v>0</v>
      </c>
      <c r="DO209" s="91">
        <f t="shared" si="84"/>
        <v>0</v>
      </c>
      <c r="DP209" s="89">
        <f>SUM(DO$9:DO209)*RLR</f>
        <v>120</v>
      </c>
      <c r="DQ209" s="90">
        <f>DP209-SUM(DS$9:DS209)</f>
        <v>25.971897250174152</v>
      </c>
      <c r="DR209" s="48">
        <f t="shared" si="80"/>
        <v>0.6</v>
      </c>
      <c r="DS209" s="31">
        <f t="shared" si="85"/>
        <v>0.15708808820669845</v>
      </c>
      <c r="DT209" s="90">
        <f>SUM(DS$9:DS209)*RRF</f>
        <v>65.819671924878094</v>
      </c>
    </row>
    <row r="210" spans="90:124" x14ac:dyDescent="0.25">
      <c r="CL210" s="14">
        <f t="shared" si="67"/>
        <v>2.0099999999999998</v>
      </c>
      <c r="CM210" s="59">
        <f>IF('Extended model'!$B$4="AY",0,IFERROR(P*INDEX('UWYr writing pattern'!$C$4:$C$18,MATCH('Extended model'!$CL210,'UWYr writing pattern'!$A$4:$A$18,0)) / 25,CM209))</f>
        <v>0</v>
      </c>
      <c r="CN210" s="36">
        <f t="shared" si="81"/>
        <v>0.21235324769468919</v>
      </c>
      <c r="CP210" s="48">
        <f t="shared" si="68"/>
        <v>6.0299999999999994</v>
      </c>
      <c r="CQ210" s="34">
        <f t="shared" si="82"/>
        <v>1.3554462618809949E-2</v>
      </c>
      <c r="CR210" s="31">
        <f>SUM($CQ$9:CQ210)*RLR</f>
        <v>119.74517610276635</v>
      </c>
      <c r="CS210" s="32"/>
      <c r="CT210" s="36">
        <f>CR210-SUM($CW$9:CW210)</f>
        <v>50.592406105369164</v>
      </c>
      <c r="CV210" s="48">
        <f t="shared" si="69"/>
        <v>0.5988023952095809</v>
      </c>
      <c r="CW210" s="31">
        <f t="shared" si="83"/>
        <v>0.30528857595710213</v>
      </c>
      <c r="CX210" s="36">
        <f>SUM($CW$9:CW210)*RRF</f>
        <v>48.406938998178028</v>
      </c>
      <c r="CY210" s="33"/>
      <c r="CZ210" s="36">
        <f t="shared" si="70"/>
        <v>98.999345103547199</v>
      </c>
      <c r="DA210" s="33"/>
      <c r="DB210" s="31">
        <f t="shared" si="71"/>
        <v>0.17837672806353891</v>
      </c>
      <c r="DC210" s="31">
        <f t="shared" si="72"/>
        <v>35.414684273758411</v>
      </c>
      <c r="DD210" s="31">
        <f t="shared" si="73"/>
        <v>35.593061001821951</v>
      </c>
      <c r="DE210" s="31">
        <f t="shared" si="74"/>
        <v>-14.999345103547199</v>
      </c>
      <c r="DF210" s="31"/>
      <c r="DG210" s="33">
        <f t="shared" si="75"/>
        <v>0.57627308331164318</v>
      </c>
      <c r="DH210" s="33">
        <f t="shared" si="76"/>
        <v>1.1785636321850856</v>
      </c>
      <c r="DI210" s="3"/>
      <c r="DJ210" s="33">
        <f t="shared" si="77"/>
        <v>0.99787646752305292</v>
      </c>
      <c r="DK210" s="93">
        <f t="shared" si="78"/>
        <v>0.78529083322830473</v>
      </c>
      <c r="DL210" s="3">
        <f t="shared" si="79"/>
        <v>0.78486611777772397</v>
      </c>
      <c r="DM210" s="3"/>
      <c r="DN210" s="90">
        <f t="shared" si="86"/>
        <v>0</v>
      </c>
      <c r="DO210" s="91">
        <f t="shared" si="84"/>
        <v>0</v>
      </c>
      <c r="DP210" s="89">
        <f>SUM(DO$9:DO210)*RLR</f>
        <v>120</v>
      </c>
      <c r="DQ210" s="90">
        <f>DP210-SUM(DS$9:DS210)</f>
        <v>25.816065866673114</v>
      </c>
      <c r="DR210" s="48">
        <f t="shared" si="80"/>
        <v>0.5988023952095809</v>
      </c>
      <c r="DS210" s="31">
        <f t="shared" si="85"/>
        <v>0.15583138350104492</v>
      </c>
      <c r="DT210" s="90">
        <f>SUM(DS$9:DS210)*RRF</f>
        <v>65.928753893328818</v>
      </c>
    </row>
    <row r="211" spans="90:124" x14ac:dyDescent="0.25">
      <c r="CL211" s="14">
        <f t="shared" si="67"/>
        <v>2.02</v>
      </c>
      <c r="CM211" s="59">
        <f>IF('Extended model'!$B$4="AY",0,IFERROR(P*INDEX('UWYr writing pattern'!$C$4:$C$18,MATCH('Extended model'!$CL211,'UWYr writing pattern'!$A$4:$A$18,0)) / 25,CM210))</f>
        <v>0</v>
      </c>
      <c r="CN211" s="36">
        <f t="shared" si="81"/>
        <v>0.19954834685869943</v>
      </c>
      <c r="CP211" s="48">
        <f t="shared" si="68"/>
        <v>6.0600000000000005</v>
      </c>
      <c r="CQ211" s="34">
        <f t="shared" si="82"/>
        <v>1.2804900835989758E-2</v>
      </c>
      <c r="CR211" s="31">
        <f>SUM($CQ$9:CQ211)*RLR</f>
        <v>119.76054198376953</v>
      </c>
      <c r="CS211" s="32"/>
      <c r="CT211" s="36">
        <f>CR211-SUM($CW$9:CW211)</f>
        <v>50.304823446819228</v>
      </c>
      <c r="CV211" s="48">
        <f t="shared" si="69"/>
        <v>0.59760956175298807</v>
      </c>
      <c r="CW211" s="31">
        <f t="shared" si="83"/>
        <v>0.3029485395531088</v>
      </c>
      <c r="CX211" s="36">
        <f>SUM($CW$9:CW211)*RRF</f>
        <v>48.619002975865207</v>
      </c>
      <c r="CY211" s="33"/>
      <c r="CZ211" s="36">
        <f t="shared" si="70"/>
        <v>98.923826422684442</v>
      </c>
      <c r="DA211" s="33"/>
      <c r="DB211" s="31">
        <f t="shared" si="71"/>
        <v>0.16762061136130751</v>
      </c>
      <c r="DC211" s="31">
        <f t="shared" si="72"/>
        <v>35.213376412773457</v>
      </c>
      <c r="DD211" s="31">
        <f t="shared" si="73"/>
        <v>35.380997024134764</v>
      </c>
      <c r="DE211" s="31">
        <f t="shared" si="74"/>
        <v>-14.923826422684442</v>
      </c>
      <c r="DF211" s="31"/>
      <c r="DG211" s="33">
        <f t="shared" si="75"/>
        <v>0.57879765447458575</v>
      </c>
      <c r="DH211" s="33">
        <f t="shared" si="76"/>
        <v>1.1776646002700528</v>
      </c>
      <c r="DI211" s="3"/>
      <c r="DJ211" s="33">
        <f t="shared" si="77"/>
        <v>0.99800451653141276</v>
      </c>
      <c r="DK211" s="93">
        <f t="shared" si="78"/>
        <v>0.78657140141518012</v>
      </c>
      <c r="DL211" s="3">
        <f t="shared" si="79"/>
        <v>0.78615434461737821</v>
      </c>
      <c r="DM211" s="3"/>
      <c r="DN211" s="90">
        <f t="shared" si="86"/>
        <v>0</v>
      </c>
      <c r="DO211" s="91">
        <f t="shared" si="84"/>
        <v>0</v>
      </c>
      <c r="DP211" s="89">
        <f>SUM(DO$9:DO211)*RLR</f>
        <v>120</v>
      </c>
      <c r="DQ211" s="90">
        <f>DP211-SUM(DS$9:DS211)</f>
        <v>25.661478645914599</v>
      </c>
      <c r="DR211" s="48">
        <f t="shared" si="80"/>
        <v>0.59760956175298807</v>
      </c>
      <c r="DS211" s="31">
        <f t="shared" si="85"/>
        <v>0.15458722075852166</v>
      </c>
      <c r="DT211" s="90">
        <f>SUM(DS$9:DS211)*RRF</f>
        <v>66.036964947859772</v>
      </c>
    </row>
    <row r="212" spans="90:124" x14ac:dyDescent="0.25">
      <c r="CL212" s="14">
        <f t="shared" si="67"/>
        <v>2.0299999999999998</v>
      </c>
      <c r="CM212" s="59">
        <f>IF('Extended model'!$B$4="AY",0,IFERROR(P*INDEX('UWYr writing pattern'!$C$4:$C$18,MATCH('Extended model'!$CL212,'UWYr writing pattern'!$A$4:$A$18,0)) / 25,CM211))</f>
        <v>0</v>
      </c>
      <c r="CN212" s="36">
        <f t="shared" si="81"/>
        <v>0.18745571703906225</v>
      </c>
      <c r="CP212" s="48">
        <f t="shared" si="68"/>
        <v>6.09</v>
      </c>
      <c r="CQ212" s="34">
        <f t="shared" si="82"/>
        <v>1.2092629819637187E-2</v>
      </c>
      <c r="CR212" s="31">
        <f>SUM($CQ$9:CQ212)*RLR</f>
        <v>119.77505313955309</v>
      </c>
      <c r="CS212" s="32"/>
      <c r="CT212" s="36">
        <f>CR212-SUM($CW$9:CW212)</f>
        <v>50.018708167661643</v>
      </c>
      <c r="CV212" s="48">
        <f t="shared" si="69"/>
        <v>0.59642147117296229</v>
      </c>
      <c r="CW212" s="31">
        <f t="shared" si="83"/>
        <v>0.30062643494115082</v>
      </c>
      <c r="CX212" s="36">
        <f>SUM($CW$9:CW212)*RRF</f>
        <v>48.829441480324014</v>
      </c>
      <c r="CY212" s="33"/>
      <c r="CZ212" s="36">
        <f t="shared" si="70"/>
        <v>98.84814964798565</v>
      </c>
      <c r="DA212" s="33"/>
      <c r="DB212" s="31">
        <f t="shared" si="71"/>
        <v>0.15746280231281226</v>
      </c>
      <c r="DC212" s="31">
        <f t="shared" si="72"/>
        <v>35.01309571736315</v>
      </c>
      <c r="DD212" s="31">
        <f t="shared" si="73"/>
        <v>35.170558519675964</v>
      </c>
      <c r="DE212" s="31">
        <f t="shared" si="74"/>
        <v>-14.84814964798565</v>
      </c>
      <c r="DF212" s="31"/>
      <c r="DG212" s="33">
        <f t="shared" si="75"/>
        <v>0.58130287476576203</v>
      </c>
      <c r="DH212" s="33">
        <f t="shared" si="76"/>
        <v>1.1767636862855435</v>
      </c>
      <c r="DI212" s="3"/>
      <c r="DJ212" s="33">
        <f t="shared" si="77"/>
        <v>0.99812544282960913</v>
      </c>
      <c r="DK212" s="93">
        <f t="shared" si="78"/>
        <v>0.7878418063959518</v>
      </c>
      <c r="DL212" s="3">
        <f t="shared" si="79"/>
        <v>0.78743230670133812</v>
      </c>
      <c r="DM212" s="3"/>
      <c r="DN212" s="90">
        <f t="shared" si="86"/>
        <v>0</v>
      </c>
      <c r="DO212" s="91">
        <f t="shared" si="84"/>
        <v>0</v>
      </c>
      <c r="DP212" s="89">
        <f>SUM(DO$9:DO212)*RLR</f>
        <v>120</v>
      </c>
      <c r="DQ212" s="90">
        <f>DP212-SUM(DS$9:DS212)</f>
        <v>25.508123195839417</v>
      </c>
      <c r="DR212" s="48">
        <f t="shared" si="80"/>
        <v>0.59642147117296229</v>
      </c>
      <c r="DS212" s="31">
        <f t="shared" si="85"/>
        <v>0.15335545007518686</v>
      </c>
      <c r="DT212" s="90">
        <f>SUM(DS$9:DS212)*RRF</f>
        <v>66.144313762912404</v>
      </c>
    </row>
    <row r="213" spans="90:124" x14ac:dyDescent="0.25">
      <c r="CL213" s="14">
        <f t="shared" si="67"/>
        <v>2.04</v>
      </c>
      <c r="CM213" s="59">
        <f>IF('Extended model'!$B$4="AY",0,IFERROR(P*INDEX('UWYr writing pattern'!$C$4:$C$18,MATCH('Extended model'!$CL213,'UWYr writing pattern'!$A$4:$A$18,0)) / 25,CM212))</f>
        <v>0</v>
      </c>
      <c r="CN213" s="36">
        <f t="shared" si="81"/>
        <v>0.17603966387138337</v>
      </c>
      <c r="CP213" s="48">
        <f t="shared" si="68"/>
        <v>6.12</v>
      </c>
      <c r="CQ213" s="34">
        <f t="shared" si="82"/>
        <v>1.1416053167678891E-2</v>
      </c>
      <c r="CR213" s="31">
        <f>SUM($CQ$9:CQ213)*RLR</f>
        <v>119.78875240335431</v>
      </c>
      <c r="CS213" s="32"/>
      <c r="CT213" s="36">
        <f>CR213-SUM($CW$9:CW213)</f>
        <v>49.734085116347586</v>
      </c>
      <c r="CV213" s="48">
        <f t="shared" si="69"/>
        <v>0.59523809523809523</v>
      </c>
      <c r="CW213" s="31">
        <f t="shared" si="83"/>
        <v>0.29832231511527824</v>
      </c>
      <c r="CX213" s="36">
        <f>SUM($CW$9:CW213)*RRF</f>
        <v>49.038267100904704</v>
      </c>
      <c r="CY213" s="33"/>
      <c r="CZ213" s="36">
        <f t="shared" si="70"/>
        <v>98.772352217252291</v>
      </c>
      <c r="DA213" s="33"/>
      <c r="DB213" s="31">
        <f t="shared" si="71"/>
        <v>0.14787331765196202</v>
      </c>
      <c r="DC213" s="31">
        <f t="shared" si="72"/>
        <v>34.81385958144331</v>
      </c>
      <c r="DD213" s="31">
        <f t="shared" si="73"/>
        <v>34.961732899095274</v>
      </c>
      <c r="DE213" s="31">
        <f t="shared" si="74"/>
        <v>-14.772352217252291</v>
      </c>
      <c r="DF213" s="31"/>
      <c r="DG213" s="33">
        <f t="shared" si="75"/>
        <v>0.5837888940583893</v>
      </c>
      <c r="DH213" s="33">
        <f t="shared" si="76"/>
        <v>1.1758613359196701</v>
      </c>
      <c r="DI213" s="3"/>
      <c r="DJ213" s="33">
        <f t="shared" si="77"/>
        <v>0.99823960336128592</v>
      </c>
      <c r="DK213" s="93">
        <f t="shared" si="78"/>
        <v>0.78910214879602636</v>
      </c>
      <c r="DL213" s="3">
        <f t="shared" si="79"/>
        <v>0.78870010606494845</v>
      </c>
      <c r="DM213" s="3"/>
      <c r="DN213" s="90">
        <f t="shared" si="86"/>
        <v>0</v>
      </c>
      <c r="DO213" s="91">
        <f t="shared" si="84"/>
        <v>0</v>
      </c>
      <c r="DP213" s="89">
        <f>SUM(DO$9:DO213)*RLR</f>
        <v>120</v>
      </c>
      <c r="DQ213" s="90">
        <f>DP213-SUM(DS$9:DS213)</f>
        <v>25.355987272206178</v>
      </c>
      <c r="DR213" s="48">
        <f t="shared" si="80"/>
        <v>0.59523809523809523</v>
      </c>
      <c r="DS213" s="31">
        <f t="shared" si="85"/>
        <v>0.15213592363323711</v>
      </c>
      <c r="DT213" s="90">
        <f>SUM(DS$9:DS213)*RRF</f>
        <v>66.250808909455671</v>
      </c>
    </row>
    <row r="214" spans="90:124" x14ac:dyDescent="0.25">
      <c r="CL214" s="14">
        <f t="shared" si="67"/>
        <v>2.0499999999999998</v>
      </c>
      <c r="CM214" s="59">
        <f>IF('Extended model'!$B$4="AY",0,IFERROR(P*INDEX('UWYr writing pattern'!$C$4:$C$18,MATCH('Extended model'!$CL214,'UWYr writing pattern'!$A$4:$A$18,0)) / 25,CM213))</f>
        <v>0</v>
      </c>
      <c r="CN214" s="36">
        <f t="shared" si="81"/>
        <v>0.16526603644245472</v>
      </c>
      <c r="CP214" s="48">
        <f t="shared" si="68"/>
        <v>6.1499999999999995</v>
      </c>
      <c r="CQ214" s="34">
        <f t="shared" si="82"/>
        <v>1.0773627428928663E-2</v>
      </c>
      <c r="CR214" s="31">
        <f>SUM($CQ$9:CQ214)*RLR</f>
        <v>119.80168075626902</v>
      </c>
      <c r="CS214" s="32"/>
      <c r="CT214" s="36">
        <f>CR214-SUM($CW$9:CW214)</f>
        <v>49.450977248331654</v>
      </c>
      <c r="CV214" s="48">
        <f t="shared" si="69"/>
        <v>0.59405940594059403</v>
      </c>
      <c r="CW214" s="31">
        <f t="shared" si="83"/>
        <v>0.29603622093064041</v>
      </c>
      <c r="CX214" s="36">
        <f>SUM($CW$9:CW214)*RRF</f>
        <v>49.245492455556153</v>
      </c>
      <c r="CY214" s="33"/>
      <c r="CZ214" s="36">
        <f t="shared" si="70"/>
        <v>98.6964697038878</v>
      </c>
      <c r="DA214" s="33"/>
      <c r="DB214" s="31">
        <f t="shared" si="71"/>
        <v>0.13882347061166195</v>
      </c>
      <c r="DC214" s="31">
        <f t="shared" si="72"/>
        <v>34.615684073832156</v>
      </c>
      <c r="DD214" s="31">
        <f t="shared" si="73"/>
        <v>34.754507544443818</v>
      </c>
      <c r="DE214" s="31">
        <f t="shared" si="74"/>
        <v>-14.6964697038878</v>
      </c>
      <c r="DF214" s="31"/>
      <c r="DG214" s="33">
        <f t="shared" si="75"/>
        <v>0.5862558625661447</v>
      </c>
      <c r="DH214" s="33">
        <f t="shared" si="76"/>
        <v>1.174957972665331</v>
      </c>
      <c r="DI214" s="3"/>
      <c r="DJ214" s="33">
        <f t="shared" si="77"/>
        <v>0.9983473396355752</v>
      </c>
      <c r="DK214" s="93">
        <f t="shared" si="78"/>
        <v>0.79035252804762868</v>
      </c>
      <c r="DL214" s="3">
        <f t="shared" si="79"/>
        <v>0.78995784352884768</v>
      </c>
      <c r="DM214" s="3"/>
      <c r="DN214" s="90">
        <f t="shared" si="86"/>
        <v>0</v>
      </c>
      <c r="DO214" s="91">
        <f t="shared" si="84"/>
        <v>0</v>
      </c>
      <c r="DP214" s="89">
        <f>SUM(DO$9:DO214)*RLR</f>
        <v>120</v>
      </c>
      <c r="DQ214" s="90">
        <f>DP214-SUM(DS$9:DS214)</f>
        <v>25.20505877653828</v>
      </c>
      <c r="DR214" s="48">
        <f t="shared" si="80"/>
        <v>0.59405940594059403</v>
      </c>
      <c r="DS214" s="31">
        <f t="shared" si="85"/>
        <v>0.15092849566789393</v>
      </c>
      <c r="DT214" s="90">
        <f>SUM(DS$9:DS214)*RRF</f>
        <v>66.356458856423203</v>
      </c>
    </row>
    <row r="215" spans="90:124" x14ac:dyDescent="0.25">
      <c r="CL215" s="14">
        <f t="shared" si="67"/>
        <v>2.06</v>
      </c>
      <c r="CM215" s="59">
        <f>IF('Extended model'!$B$4="AY",0,IFERROR(P*INDEX('UWYr writing pattern'!$C$4:$C$18,MATCH('Extended model'!$CL215,'UWYr writing pattern'!$A$4:$A$18,0)) / 25,CM214))</f>
        <v>0</v>
      </c>
      <c r="CN215" s="36">
        <f t="shared" si="81"/>
        <v>0.15510217520124375</v>
      </c>
      <c r="CP215" s="48">
        <f t="shared" si="68"/>
        <v>6.18</v>
      </c>
      <c r="CQ215" s="34">
        <f t="shared" si="82"/>
        <v>1.0163861241210966E-2</v>
      </c>
      <c r="CR215" s="31">
        <f>SUM($CQ$9:CQ215)*RLR</f>
        <v>119.81387738975847</v>
      </c>
      <c r="CS215" s="32"/>
      <c r="CT215" s="36">
        <f>CR215-SUM($CW$9:CW215)</f>
        <v>49.169405700147848</v>
      </c>
      <c r="CV215" s="48">
        <f t="shared" si="69"/>
        <v>0.59288537549407105</v>
      </c>
      <c r="CW215" s="31">
        <f t="shared" si="83"/>
        <v>0.29376818167325736</v>
      </c>
      <c r="CX215" s="36">
        <f>SUM($CW$9:CW215)*RRF</f>
        <v>49.451130182727432</v>
      </c>
      <c r="CY215" s="33"/>
      <c r="CZ215" s="36">
        <f t="shared" si="70"/>
        <v>98.620535882875288</v>
      </c>
      <c r="DA215" s="33"/>
      <c r="DB215" s="31">
        <f t="shared" si="71"/>
        <v>0.13028582716904474</v>
      </c>
      <c r="DC215" s="31">
        <f t="shared" si="72"/>
        <v>34.418583990103492</v>
      </c>
      <c r="DD215" s="31">
        <f t="shared" si="73"/>
        <v>34.548869817272539</v>
      </c>
      <c r="DE215" s="31">
        <f t="shared" si="74"/>
        <v>-14.620535882875288</v>
      </c>
      <c r="DF215" s="31"/>
      <c r="DG215" s="33">
        <f t="shared" si="75"/>
        <v>0.5887039307467552</v>
      </c>
      <c r="DH215" s="33">
        <f t="shared" si="76"/>
        <v>1.1740539986056582</v>
      </c>
      <c r="DI215" s="3"/>
      <c r="DJ215" s="33">
        <f t="shared" si="77"/>
        <v>0.99844897824798728</v>
      </c>
      <c r="DK215" s="93">
        <f t="shared" si="78"/>
        <v>0.79159304240627748</v>
      </c>
      <c r="DL215" s="3">
        <f t="shared" si="79"/>
        <v>0.79120561871580497</v>
      </c>
      <c r="DM215" s="3"/>
      <c r="DN215" s="90">
        <f t="shared" si="86"/>
        <v>0</v>
      </c>
      <c r="DO215" s="91">
        <f t="shared" si="84"/>
        <v>0</v>
      </c>
      <c r="DP215" s="89">
        <f>SUM(DO$9:DO215)*RLR</f>
        <v>120</v>
      </c>
      <c r="DQ215" s="90">
        <f>DP215-SUM(DS$9:DS215)</f>
        <v>25.055325754103393</v>
      </c>
      <c r="DR215" s="48">
        <f t="shared" si="80"/>
        <v>0.59288537549407105</v>
      </c>
      <c r="DS215" s="31">
        <f t="shared" si="85"/>
        <v>0.14973302243488087</v>
      </c>
      <c r="DT215" s="90">
        <f>SUM(DS$9:DS215)*RRF</f>
        <v>66.461271972127619</v>
      </c>
    </row>
    <row r="216" spans="90:124" x14ac:dyDescent="0.25">
      <c r="CL216" s="14">
        <f t="shared" si="67"/>
        <v>2.0699999999999998</v>
      </c>
      <c r="CM216" s="59">
        <f>IF('Extended model'!$B$4="AY",0,IFERROR(P*INDEX('UWYr writing pattern'!$C$4:$C$18,MATCH('Extended model'!$CL216,'UWYr writing pattern'!$A$4:$A$18,0)) / 25,CM215))</f>
        <v>0</v>
      </c>
      <c r="CN216" s="36">
        <f t="shared" si="81"/>
        <v>0.14551686077380688</v>
      </c>
      <c r="CP216" s="48">
        <f t="shared" si="68"/>
        <v>6.2099999999999991</v>
      </c>
      <c r="CQ216" s="34">
        <f t="shared" si="82"/>
        <v>9.5853144274368647E-3</v>
      </c>
      <c r="CR216" s="31">
        <f>SUM($CQ$9:CQ216)*RLR</f>
        <v>119.82537976707141</v>
      </c>
      <c r="CS216" s="32"/>
      <c r="CT216" s="36">
        <f>CR216-SUM($CW$9:CW216)</f>
        <v>48.889389861847263</v>
      </c>
      <c r="CV216" s="48">
        <f t="shared" si="69"/>
        <v>0.59171597633136086</v>
      </c>
      <c r="CW216" s="31">
        <f t="shared" si="83"/>
        <v>0.29151821561352476</v>
      </c>
      <c r="CX216" s="36">
        <f>SUM($CW$9:CW216)*RRF</f>
        <v>49.655192933656899</v>
      </c>
      <c r="CY216" s="33"/>
      <c r="CZ216" s="36">
        <f t="shared" si="70"/>
        <v>98.544582795504169</v>
      </c>
      <c r="DA216" s="33"/>
      <c r="DB216" s="31">
        <f t="shared" si="71"/>
        <v>0.12223416304999776</v>
      </c>
      <c r="DC216" s="31">
        <f t="shared" si="72"/>
        <v>34.222572903293084</v>
      </c>
      <c r="DD216" s="31">
        <f t="shared" si="73"/>
        <v>34.34480706634308</v>
      </c>
      <c r="DE216" s="31">
        <f t="shared" si="74"/>
        <v>-14.544582795504169</v>
      </c>
      <c r="DF216" s="31"/>
      <c r="DG216" s="33">
        <f t="shared" si="75"/>
        <v>0.59113324921020116</v>
      </c>
      <c r="DH216" s="33">
        <f t="shared" si="76"/>
        <v>1.1731497951845735</v>
      </c>
      <c r="DI216" s="3"/>
      <c r="DJ216" s="33">
        <f t="shared" si="77"/>
        <v>0.9985448313922618</v>
      </c>
      <c r="DK216" s="93">
        <f t="shared" si="78"/>
        <v>0.79282378896699668</v>
      </c>
      <c r="DL216" s="3">
        <f t="shared" si="79"/>
        <v>0.7924435300672924</v>
      </c>
      <c r="DM216" s="3"/>
      <c r="DN216" s="90">
        <f t="shared" si="86"/>
        <v>0</v>
      </c>
      <c r="DO216" s="91">
        <f t="shared" si="84"/>
        <v>0</v>
      </c>
      <c r="DP216" s="89">
        <f>SUM(DO$9:DO216)*RLR</f>
        <v>120</v>
      </c>
      <c r="DQ216" s="90">
        <f>DP216-SUM(DS$9:DS216)</f>
        <v>24.906776391924907</v>
      </c>
      <c r="DR216" s="48">
        <f t="shared" si="80"/>
        <v>0.59171597633136086</v>
      </c>
      <c r="DS216" s="31">
        <f t="shared" si="85"/>
        <v>0.14854936217847858</v>
      </c>
      <c r="DT216" s="90">
        <f>SUM(DS$9:DS216)*RRF</f>
        <v>66.565256525652558</v>
      </c>
    </row>
    <row r="217" spans="90:124" x14ac:dyDescent="0.25">
      <c r="CL217" s="14">
        <f t="shared" si="67"/>
        <v>2.08</v>
      </c>
      <c r="CM217" s="59">
        <f>IF('Extended model'!$B$4="AY",0,IFERROR(P*INDEX('UWYr writing pattern'!$C$4:$C$18,MATCH('Extended model'!$CL217,'UWYr writing pattern'!$A$4:$A$18,0)) / 25,CM216))</f>
        <v>0</v>
      </c>
      <c r="CN217" s="36">
        <f t="shared" si="81"/>
        <v>0.13648026371975347</v>
      </c>
      <c r="CP217" s="48">
        <f t="shared" si="68"/>
        <v>6.24</v>
      </c>
      <c r="CQ217" s="34">
        <f t="shared" si="82"/>
        <v>9.0365970540534062E-3</v>
      </c>
      <c r="CR217" s="31">
        <f>SUM($CQ$9:CQ217)*RLR</f>
        <v>119.83622368353626</v>
      </c>
      <c r="CS217" s="32"/>
      <c r="CT217" s="36">
        <f>CR217-SUM($CW$9:CW217)</f>
        <v>48.610947447768638</v>
      </c>
      <c r="CV217" s="48">
        <f t="shared" si="69"/>
        <v>0.59055118110236215</v>
      </c>
      <c r="CW217" s="31">
        <f t="shared" si="83"/>
        <v>0.28928633054347491</v>
      </c>
      <c r="CX217" s="36">
        <f>SUM($CW$9:CW217)*RRF</f>
        <v>49.857693365037335</v>
      </c>
      <c r="CY217" s="33"/>
      <c r="CZ217" s="36">
        <f t="shared" si="70"/>
        <v>98.468640812805972</v>
      </c>
      <c r="DA217" s="33"/>
      <c r="DB217" s="31">
        <f t="shared" si="71"/>
        <v>0.11464342152459291</v>
      </c>
      <c r="DC217" s="31">
        <f t="shared" si="72"/>
        <v>34.027663213438046</v>
      </c>
      <c r="DD217" s="31">
        <f t="shared" si="73"/>
        <v>34.142306634962637</v>
      </c>
      <c r="DE217" s="31">
        <f t="shared" si="74"/>
        <v>-14.468640812805972</v>
      </c>
      <c r="DF217" s="31"/>
      <c r="DG217" s="33">
        <f t="shared" si="75"/>
        <v>0.5935439686313968</v>
      </c>
      <c r="DH217" s="33">
        <f t="shared" si="76"/>
        <v>1.1722457239619759</v>
      </c>
      <c r="DI217" s="3"/>
      <c r="DJ217" s="33">
        <f t="shared" si="77"/>
        <v>0.99863519736280215</v>
      </c>
      <c r="DK217" s="93">
        <f t="shared" si="78"/>
        <v>0.79404486368027871</v>
      </c>
      <c r="DL217" s="3">
        <f t="shared" si="79"/>
        <v>0.79367167485979362</v>
      </c>
      <c r="DM217" s="3"/>
      <c r="DN217" s="90">
        <f t="shared" si="86"/>
        <v>0</v>
      </c>
      <c r="DO217" s="91">
        <f t="shared" si="84"/>
        <v>0</v>
      </c>
      <c r="DP217" s="89">
        <f>SUM(DO$9:DO217)*RLR</f>
        <v>120</v>
      </c>
      <c r="DQ217" s="90">
        <f>DP217-SUM(DS$9:DS217)</f>
        <v>24.759399016824759</v>
      </c>
      <c r="DR217" s="48">
        <f t="shared" si="80"/>
        <v>0.59055118110236215</v>
      </c>
      <c r="DS217" s="31">
        <f t="shared" si="85"/>
        <v>0.14737737510014737</v>
      </c>
      <c r="DT217" s="90">
        <f>SUM(DS$9:DS217)*RRF</f>
        <v>66.668420688222668</v>
      </c>
    </row>
    <row r="218" spans="90:124" x14ac:dyDescent="0.25">
      <c r="CL218" s="14">
        <f t="shared" si="67"/>
        <v>2.09</v>
      </c>
      <c r="CM218" s="59">
        <f>IF('Extended model'!$B$4="AY",0,IFERROR(P*INDEX('UWYr writing pattern'!$C$4:$C$18,MATCH('Extended model'!$CL218,'UWYr writing pattern'!$A$4:$A$18,0)) / 25,CM217))</f>
        <v>0</v>
      </c>
      <c r="CN218" s="36">
        <f t="shared" si="81"/>
        <v>0.12796389526364085</v>
      </c>
      <c r="CP218" s="48">
        <f t="shared" si="68"/>
        <v>6.27</v>
      </c>
      <c r="CQ218" s="34">
        <f t="shared" si="82"/>
        <v>8.5163684561126163E-3</v>
      </c>
      <c r="CR218" s="31">
        <f>SUM($CQ$9:CQ218)*RLR</f>
        <v>119.84644332568359</v>
      </c>
      <c r="CS218" s="32"/>
      <c r="CT218" s="36">
        <f>CR218-SUM($CW$9:CW218)</f>
        <v>48.33409456561813</v>
      </c>
      <c r="CV218" s="48">
        <f t="shared" si="69"/>
        <v>0.58939096267190572</v>
      </c>
      <c r="CW218" s="31">
        <f t="shared" si="83"/>
        <v>0.28707252429784624</v>
      </c>
      <c r="CX218" s="36">
        <f>SUM($CW$9:CW218)*RRF</f>
        <v>50.058644132045821</v>
      </c>
      <c r="CY218" s="33"/>
      <c r="CZ218" s="36">
        <f t="shared" si="70"/>
        <v>98.392738697663958</v>
      </c>
      <c r="DA218" s="33"/>
      <c r="DB218" s="31">
        <f t="shared" si="71"/>
        <v>0.1074896720214583</v>
      </c>
      <c r="DC218" s="31">
        <f t="shared" si="72"/>
        <v>33.833866195932686</v>
      </c>
      <c r="DD218" s="31">
        <f t="shared" si="73"/>
        <v>33.941355867954144</v>
      </c>
      <c r="DE218" s="31">
        <f t="shared" si="74"/>
        <v>-14.392738697663958</v>
      </c>
      <c r="DF218" s="31"/>
      <c r="DG218" s="33">
        <f t="shared" si="75"/>
        <v>0.5959362396672121</v>
      </c>
      <c r="DH218" s="33">
        <f t="shared" si="76"/>
        <v>1.1713421273531424</v>
      </c>
      <c r="DI218" s="3"/>
      <c r="DJ218" s="33">
        <f t="shared" si="77"/>
        <v>0.99872036104736328</v>
      </c>
      <c r="DK218" s="93">
        <f t="shared" si="78"/>
        <v>0.79525636136779032</v>
      </c>
      <c r="DL218" s="3">
        <f t="shared" si="79"/>
        <v>0.79489014922085777</v>
      </c>
      <c r="DM218" s="3"/>
      <c r="DN218" s="90">
        <f t="shared" si="86"/>
        <v>0</v>
      </c>
      <c r="DO218" s="91">
        <f t="shared" si="84"/>
        <v>0</v>
      </c>
      <c r="DP218" s="89">
        <f>SUM(DO$9:DO218)*RLR</f>
        <v>120</v>
      </c>
      <c r="DQ218" s="90">
        <f>DP218-SUM(DS$9:DS218)</f>
        <v>24.613182093497059</v>
      </c>
      <c r="DR218" s="48">
        <f t="shared" si="80"/>
        <v>0.58939096267190572</v>
      </c>
      <c r="DS218" s="31">
        <f t="shared" si="85"/>
        <v>0.14621692332770525</v>
      </c>
      <c r="DT218" s="90">
        <f>SUM(DS$9:DS218)*RRF</f>
        <v>66.770772534552052</v>
      </c>
    </row>
    <row r="219" spans="90:124" x14ac:dyDescent="0.25">
      <c r="CL219" s="14">
        <f t="shared" si="67"/>
        <v>2.1</v>
      </c>
      <c r="CM219" s="59">
        <f>IF('Extended model'!$B$4="AY",0,IFERROR(P*INDEX('UWYr writing pattern'!$C$4:$C$18,MATCH('Extended model'!$CL219,'UWYr writing pattern'!$A$4:$A$18,0)) / 25,CM218))</f>
        <v>0</v>
      </c>
      <c r="CN219" s="36">
        <f t="shared" si="81"/>
        <v>0.11994055903061057</v>
      </c>
      <c r="CP219" s="48">
        <f t="shared" si="68"/>
        <v>6.3000000000000007</v>
      </c>
      <c r="CQ219" s="34">
        <f t="shared" si="82"/>
        <v>8.0233362330302798E-3</v>
      </c>
      <c r="CR219" s="31">
        <f>SUM($CQ$9:CQ219)*RLR</f>
        <v>119.85607132916323</v>
      </c>
      <c r="CS219" s="32"/>
      <c r="CT219" s="36">
        <f>CR219-SUM($CW$9:CW219)</f>
        <v>48.05884578383872</v>
      </c>
      <c r="CV219" s="48">
        <f t="shared" si="69"/>
        <v>0.58823529411764708</v>
      </c>
      <c r="CW219" s="31">
        <f t="shared" si="83"/>
        <v>0.28487678525904597</v>
      </c>
      <c r="CX219" s="36">
        <f>SUM($CW$9:CW219)*RRF</f>
        <v>50.258057881727154</v>
      </c>
      <c r="CY219" s="33"/>
      <c r="CZ219" s="36">
        <f t="shared" si="70"/>
        <v>98.316903665565874</v>
      </c>
      <c r="DA219" s="33"/>
      <c r="DB219" s="31">
        <f t="shared" si="71"/>
        <v>0.10075006958571288</v>
      </c>
      <c r="DC219" s="31">
        <f t="shared" si="72"/>
        <v>33.641192048687103</v>
      </c>
      <c r="DD219" s="31">
        <f t="shared" si="73"/>
        <v>33.741942118272817</v>
      </c>
      <c r="DE219" s="31">
        <f t="shared" si="74"/>
        <v>-14.316903665565874</v>
      </c>
      <c r="DF219" s="31"/>
      <c r="DG219" s="33">
        <f t="shared" si="75"/>
        <v>0.59831021287770425</v>
      </c>
      <c r="DH219" s="33">
        <f t="shared" si="76"/>
        <v>1.1704393293519746</v>
      </c>
      <c r="DI219" s="3"/>
      <c r="DJ219" s="33">
        <f t="shared" si="77"/>
        <v>0.9988005944096936</v>
      </c>
      <c r="DK219" s="93">
        <f t="shared" si="78"/>
        <v>0.79645837573783829</v>
      </c>
      <c r="DL219" s="3">
        <f t="shared" si="79"/>
        <v>0.79609904814490007</v>
      </c>
      <c r="DM219" s="3"/>
      <c r="DN219" s="90">
        <f t="shared" si="86"/>
        <v>0</v>
      </c>
      <c r="DO219" s="91">
        <f t="shared" si="84"/>
        <v>0</v>
      </c>
      <c r="DP219" s="89">
        <f>SUM(DO$9:DO219)*RLR</f>
        <v>120</v>
      </c>
      <c r="DQ219" s="90">
        <f>DP219-SUM(DS$9:DS219)</f>
        <v>24.468114222612002</v>
      </c>
      <c r="DR219" s="48">
        <f t="shared" si="80"/>
        <v>0.58823529411764708</v>
      </c>
      <c r="DS219" s="31">
        <f t="shared" si="85"/>
        <v>0.14506787088505144</v>
      </c>
      <c r="DT219" s="90">
        <f>SUM(DS$9:DS219)*RRF</f>
        <v>66.872320044171602</v>
      </c>
    </row>
    <row r="220" spans="90:124" x14ac:dyDescent="0.25">
      <c r="CL220" s="14">
        <f t="shared" si="67"/>
        <v>2.11</v>
      </c>
      <c r="CM220" s="59">
        <f>IF('Extended model'!$B$4="AY",0,IFERROR(P*INDEX('UWYr writing pattern'!$C$4:$C$18,MATCH('Extended model'!$CL220,'UWYr writing pattern'!$A$4:$A$18,0)) / 25,CM219))</f>
        <v>0</v>
      </c>
      <c r="CN220" s="36">
        <f t="shared" si="81"/>
        <v>0.1123843038116821</v>
      </c>
      <c r="CP220" s="48">
        <f t="shared" si="68"/>
        <v>6.33</v>
      </c>
      <c r="CQ220" s="34">
        <f t="shared" si="82"/>
        <v>7.5562552189284669E-3</v>
      </c>
      <c r="CR220" s="31">
        <f>SUM($CQ$9:CQ220)*RLR</f>
        <v>119.86513883542594</v>
      </c>
      <c r="CS220" s="32"/>
      <c r="CT220" s="36">
        <f>CR220-SUM($CW$9:CW220)</f>
        <v>47.785214197255314</v>
      </c>
      <c r="CV220" s="48">
        <f t="shared" si="69"/>
        <v>0.58708414872798442</v>
      </c>
      <c r="CW220" s="31">
        <f t="shared" si="83"/>
        <v>0.28269909284611017</v>
      </c>
      <c r="CX220" s="36">
        <f>SUM($CW$9:CW220)*RRF</f>
        <v>50.455947246719433</v>
      </c>
      <c r="CY220" s="33"/>
      <c r="CZ220" s="36">
        <f t="shared" si="70"/>
        <v>98.241161443974747</v>
      </c>
      <c r="DA220" s="33"/>
      <c r="DB220" s="31">
        <f t="shared" si="71"/>
        <v>9.4402815201812942E-2</v>
      </c>
      <c r="DC220" s="31">
        <f t="shared" si="72"/>
        <v>33.449649938078721</v>
      </c>
      <c r="DD220" s="31">
        <f t="shared" si="73"/>
        <v>33.544052753280532</v>
      </c>
      <c r="DE220" s="31">
        <f t="shared" si="74"/>
        <v>-14.241161443974747</v>
      </c>
      <c r="DF220" s="31"/>
      <c r="DG220" s="33">
        <f t="shared" si="75"/>
        <v>0.60066603865142176</v>
      </c>
      <c r="DH220" s="33">
        <f t="shared" si="76"/>
        <v>1.1695376362377945</v>
      </c>
      <c r="DI220" s="3"/>
      <c r="DJ220" s="33">
        <f t="shared" si="77"/>
        <v>0.99887615696188281</v>
      </c>
      <c r="DK220" s="93">
        <f t="shared" si="78"/>
        <v>0.79765099940058981</v>
      </c>
      <c r="DL220" s="3">
        <f t="shared" si="79"/>
        <v>0.7972984655087535</v>
      </c>
      <c r="DM220" s="3"/>
      <c r="DN220" s="90">
        <f t="shared" si="86"/>
        <v>0</v>
      </c>
      <c r="DO220" s="91">
        <f t="shared" si="84"/>
        <v>0</v>
      </c>
      <c r="DP220" s="89">
        <f>SUM(DO$9:DO220)*RLR</f>
        <v>120</v>
      </c>
      <c r="DQ220" s="90">
        <f>DP220-SUM(DS$9:DS220)</f>
        <v>24.324184138949576</v>
      </c>
      <c r="DR220" s="48">
        <f t="shared" si="80"/>
        <v>0.58708414872798442</v>
      </c>
      <c r="DS220" s="31">
        <f t="shared" si="85"/>
        <v>0.14393008366242355</v>
      </c>
      <c r="DT220" s="90">
        <f>SUM(DS$9:DS220)*RRF</f>
        <v>66.97307110273529</v>
      </c>
    </row>
    <row r="221" spans="90:124" x14ac:dyDescent="0.25">
      <c r="CL221" s="14">
        <f t="shared" si="67"/>
        <v>2.12</v>
      </c>
      <c r="CM221" s="59">
        <f>IF('Extended model'!$B$4="AY",0,IFERROR(P*INDEX('UWYr writing pattern'!$C$4:$C$18,MATCH('Extended model'!$CL221,'UWYr writing pattern'!$A$4:$A$18,0)) / 25,CM220))</f>
        <v>0</v>
      </c>
      <c r="CN221" s="36">
        <f t="shared" si="81"/>
        <v>0.10527037738040262</v>
      </c>
      <c r="CP221" s="48">
        <f t="shared" si="68"/>
        <v>6.36</v>
      </c>
      <c r="CQ221" s="34">
        <f t="shared" si="82"/>
        <v>7.113926431279477E-3</v>
      </c>
      <c r="CR221" s="31">
        <f>SUM($CQ$9:CQ221)*RLR</f>
        <v>119.87367554714348</v>
      </c>
      <c r="CS221" s="32"/>
      <c r="CT221" s="36">
        <f>CR221-SUM($CW$9:CW221)</f>
        <v>47.513211490985057</v>
      </c>
      <c r="CV221" s="48">
        <f t="shared" si="69"/>
        <v>0.5859375</v>
      </c>
      <c r="CW221" s="31">
        <f t="shared" si="83"/>
        <v>0.2805394179878003</v>
      </c>
      <c r="CX221" s="36">
        <f>SUM($CW$9:CW221)*RRF</f>
        <v>50.652324839310893</v>
      </c>
      <c r="CY221" s="33"/>
      <c r="CZ221" s="36">
        <f t="shared" si="70"/>
        <v>98.16553633029595</v>
      </c>
      <c r="DA221" s="33"/>
      <c r="DB221" s="31">
        <f t="shared" si="71"/>
        <v>8.8427116999538188E-2</v>
      </c>
      <c r="DC221" s="31">
        <f t="shared" si="72"/>
        <v>33.259248043689539</v>
      </c>
      <c r="DD221" s="31">
        <f t="shared" si="73"/>
        <v>33.347675160689079</v>
      </c>
      <c r="DE221" s="31">
        <f t="shared" si="74"/>
        <v>-14.16553633029595</v>
      </c>
      <c r="DF221" s="31"/>
      <c r="DG221" s="33">
        <f t="shared" si="75"/>
        <v>0.60300386713465348</v>
      </c>
      <c r="DH221" s="33">
        <f t="shared" si="76"/>
        <v>1.168637337265428</v>
      </c>
      <c r="DI221" s="3"/>
      <c r="DJ221" s="33">
        <f t="shared" si="77"/>
        <v>0.9989472962261956</v>
      </c>
      <c r="DK221" s="93">
        <f t="shared" si="78"/>
        <v>0.79883432388305653</v>
      </c>
      <c r="DL221" s="3">
        <f t="shared" si="79"/>
        <v>0.79848849408697997</v>
      </c>
      <c r="DM221" s="3"/>
      <c r="DN221" s="90">
        <f t="shared" si="86"/>
        <v>0</v>
      </c>
      <c r="DO221" s="91">
        <f t="shared" si="84"/>
        <v>0</v>
      </c>
      <c r="DP221" s="89">
        <f>SUM(DO$9:DO221)*RLR</f>
        <v>120</v>
      </c>
      <c r="DQ221" s="90">
        <f>DP221-SUM(DS$9:DS221)</f>
        <v>24.18138070956239</v>
      </c>
      <c r="DR221" s="48">
        <f t="shared" si="80"/>
        <v>0.5859375</v>
      </c>
      <c r="DS221" s="31">
        <f t="shared" si="85"/>
        <v>0.14280342938717952</v>
      </c>
      <c r="DT221" s="90">
        <f>SUM(DS$9:DS221)*RRF</f>
        <v>67.07303350330632</v>
      </c>
    </row>
    <row r="222" spans="90:124" x14ac:dyDescent="0.25">
      <c r="CL222" s="14">
        <f t="shared" si="67"/>
        <v>2.13</v>
      </c>
      <c r="CM222" s="59">
        <f>IF('Extended model'!$B$4="AY",0,IFERROR(P*INDEX('UWYr writing pattern'!$C$4:$C$18,MATCH('Extended model'!$CL222,'UWYr writing pattern'!$A$4:$A$18,0)) / 25,CM221))</f>
        <v>0</v>
      </c>
      <c r="CN222" s="36">
        <f t="shared" si="81"/>
        <v>9.8575181379009016E-2</v>
      </c>
      <c r="CP222" s="48">
        <f t="shared" si="68"/>
        <v>6.39</v>
      </c>
      <c r="CQ222" s="34">
        <f t="shared" si="82"/>
        <v>6.6951960013936079E-3</v>
      </c>
      <c r="CR222" s="31">
        <f>SUM($CQ$9:CQ222)*RLR</f>
        <v>119.88170978234514</v>
      </c>
      <c r="CS222" s="32"/>
      <c r="CT222" s="36">
        <f>CR222-SUM($CW$9:CW222)</f>
        <v>47.242848002606735</v>
      </c>
      <c r="CV222" s="48">
        <f t="shared" si="69"/>
        <v>0.58479532163742687</v>
      </c>
      <c r="CW222" s="31">
        <f t="shared" si="83"/>
        <v>0.27839772357999054</v>
      </c>
      <c r="CX222" s="36">
        <f>SUM($CW$9:CW222)*RRF</f>
        <v>50.847203245816878</v>
      </c>
      <c r="CY222" s="33"/>
      <c r="CZ222" s="36">
        <f t="shared" si="70"/>
        <v>98.090051248423606</v>
      </c>
      <c r="DA222" s="33"/>
      <c r="DB222" s="31">
        <f t="shared" si="71"/>
        <v>8.2803152358367563E-2</v>
      </c>
      <c r="DC222" s="31">
        <f t="shared" si="72"/>
        <v>33.069993601824713</v>
      </c>
      <c r="DD222" s="31">
        <f t="shared" si="73"/>
        <v>33.152796754183079</v>
      </c>
      <c r="DE222" s="31">
        <f t="shared" si="74"/>
        <v>-14.090051248423606</v>
      </c>
      <c r="DF222" s="31"/>
      <c r="DG222" s="33">
        <f t="shared" si="75"/>
        <v>0.6053238481644867</v>
      </c>
      <c r="DH222" s="33">
        <f t="shared" si="76"/>
        <v>1.1677387053383763</v>
      </c>
      <c r="DI222" s="3"/>
      <c r="DJ222" s="33">
        <f t="shared" si="77"/>
        <v>0.99901424818620954</v>
      </c>
      <c r="DK222" s="93">
        <f t="shared" si="78"/>
        <v>0.80000843964384705</v>
      </c>
      <c r="DL222" s="3">
        <f t="shared" si="79"/>
        <v>0.7996692255669392</v>
      </c>
      <c r="DM222" s="3"/>
      <c r="DN222" s="90">
        <f t="shared" si="86"/>
        <v>0</v>
      </c>
      <c r="DO222" s="91">
        <f t="shared" si="84"/>
        <v>0</v>
      </c>
      <c r="DP222" s="89">
        <f>SUM(DO$9:DO222)*RLR</f>
        <v>120</v>
      </c>
      <c r="DQ222" s="90">
        <f>DP222-SUM(DS$9:DS222)</f>
        <v>24.039692931967295</v>
      </c>
      <c r="DR222" s="48">
        <f t="shared" si="80"/>
        <v>0.58479532163742687</v>
      </c>
      <c r="DS222" s="31">
        <f t="shared" si="85"/>
        <v>0.14168777759509213</v>
      </c>
      <c r="DT222" s="90">
        <f>SUM(DS$9:DS222)*RRF</f>
        <v>67.172214947622891</v>
      </c>
    </row>
    <row r="223" spans="90:124" x14ac:dyDescent="0.25">
      <c r="CL223" s="14">
        <f t="shared" si="67"/>
        <v>2.14</v>
      </c>
      <c r="CM223" s="59">
        <f>IF('Extended model'!$B$4="AY",0,IFERROR(P*INDEX('UWYr writing pattern'!$C$4:$C$18,MATCH('Extended model'!$CL223,'UWYr writing pattern'!$A$4:$A$18,0)) / 25,CM222))</f>
        <v>0</v>
      </c>
      <c r="CN223" s="36">
        <f t="shared" si="81"/>
        <v>9.2276227288890345E-2</v>
      </c>
      <c r="CP223" s="48">
        <f t="shared" si="68"/>
        <v>6.42</v>
      </c>
      <c r="CQ223" s="34">
        <f t="shared" si="82"/>
        <v>6.2989540901186762E-3</v>
      </c>
      <c r="CR223" s="31">
        <f>SUM($CQ$9:CQ223)*RLR</f>
        <v>119.88926852725328</v>
      </c>
      <c r="CS223" s="32"/>
      <c r="CT223" s="36">
        <f>CR223-SUM($CW$9:CW223)</f>
        <v>46.974132782587347</v>
      </c>
      <c r="CV223" s="48">
        <f t="shared" si="69"/>
        <v>0.58365758754863806</v>
      </c>
      <c r="CW223" s="31">
        <f t="shared" si="83"/>
        <v>0.27627396492752476</v>
      </c>
      <c r="CX223" s="36">
        <f>SUM($CW$9:CW223)*RRF</f>
        <v>51.040595021266149</v>
      </c>
      <c r="CY223" s="33"/>
      <c r="CZ223" s="36">
        <f t="shared" si="70"/>
        <v>98.014727803853503</v>
      </c>
      <c r="DA223" s="33"/>
      <c r="DB223" s="31">
        <f t="shared" si="71"/>
        <v>7.7512030922667882E-2</v>
      </c>
      <c r="DC223" s="31">
        <f t="shared" si="72"/>
        <v>32.881892947811139</v>
      </c>
      <c r="DD223" s="31">
        <f t="shared" si="73"/>
        <v>32.959404978733808</v>
      </c>
      <c r="DE223" s="31">
        <f t="shared" si="74"/>
        <v>-14.014727803853503</v>
      </c>
      <c r="DF223" s="31"/>
      <c r="DG223" s="33">
        <f t="shared" si="75"/>
        <v>0.60762613120554942</v>
      </c>
      <c r="DH223" s="33">
        <f t="shared" si="76"/>
        <v>1.1668419976649227</v>
      </c>
      <c r="DI223" s="3"/>
      <c r="DJ223" s="33">
        <f t="shared" si="77"/>
        <v>0.99907723772711066</v>
      </c>
      <c r="DK223" s="93">
        <f t="shared" si="78"/>
        <v>0.80117343608768721</v>
      </c>
      <c r="DL223" s="3">
        <f t="shared" si="79"/>
        <v>0.80084075056362369</v>
      </c>
      <c r="DM223" s="3"/>
      <c r="DN223" s="90">
        <f t="shared" si="86"/>
        <v>0</v>
      </c>
      <c r="DO223" s="91">
        <f t="shared" si="84"/>
        <v>0</v>
      </c>
      <c r="DP223" s="89">
        <f>SUM(DO$9:DO223)*RLR</f>
        <v>120</v>
      </c>
      <c r="DQ223" s="90">
        <f>DP223-SUM(DS$9:DS223)</f>
        <v>23.89910993236515</v>
      </c>
      <c r="DR223" s="48">
        <f t="shared" si="80"/>
        <v>0.58365758754863806</v>
      </c>
      <c r="DS223" s="31">
        <f t="shared" si="85"/>
        <v>0.1405829996021479</v>
      </c>
      <c r="DT223" s="90">
        <f>SUM(DS$9:DS223)*RRF</f>
        <v>67.270623047344387</v>
      </c>
    </row>
    <row r="224" spans="90:124" x14ac:dyDescent="0.25">
      <c r="CL224" s="14">
        <f t="shared" si="67"/>
        <v>2.15</v>
      </c>
      <c r="CM224" s="59">
        <f>IF('Extended model'!$B$4="AY",0,IFERROR(P*INDEX('UWYr writing pattern'!$C$4:$C$18,MATCH('Extended model'!$CL224,'UWYr writing pattern'!$A$4:$A$18,0)) / 25,CM223))</f>
        <v>0</v>
      </c>
      <c r="CN224" s="36">
        <f t="shared" si="81"/>
        <v>8.6352093496943588E-2</v>
      </c>
      <c r="CP224" s="48">
        <f t="shared" si="68"/>
        <v>6.4499999999999993</v>
      </c>
      <c r="CQ224" s="34">
        <f t="shared" si="82"/>
        <v>5.9241337919467597E-3</v>
      </c>
      <c r="CR224" s="31">
        <f>SUM($CQ$9:CQ224)*RLR</f>
        <v>119.89637748780362</v>
      </c>
      <c r="CS224" s="32"/>
      <c r="CT224" s="36">
        <f>CR224-SUM($CW$9:CW224)</f>
        <v>46.70707365296694</v>
      </c>
      <c r="CV224" s="48">
        <f t="shared" si="69"/>
        <v>0.58252427184466016</v>
      </c>
      <c r="CW224" s="31">
        <f t="shared" si="83"/>
        <v>0.27416809017074323</v>
      </c>
      <c r="CX224" s="36">
        <f>SUM($CW$9:CW224)*RRF</f>
        <v>51.232512684385675</v>
      </c>
      <c r="CY224" s="33"/>
      <c r="CZ224" s="36">
        <f t="shared" si="70"/>
        <v>97.939586337352608</v>
      </c>
      <c r="DA224" s="33"/>
      <c r="DB224" s="31">
        <f t="shared" si="71"/>
        <v>7.2535758537432604E-2</v>
      </c>
      <c r="DC224" s="31">
        <f t="shared" si="72"/>
        <v>32.694951557076855</v>
      </c>
      <c r="DD224" s="31">
        <f t="shared" si="73"/>
        <v>32.767487315614289</v>
      </c>
      <c r="DE224" s="31">
        <f t="shared" si="74"/>
        <v>-13.939586337352608</v>
      </c>
      <c r="DF224" s="31"/>
      <c r="DG224" s="33">
        <f t="shared" si="75"/>
        <v>0.60991086529030569</v>
      </c>
      <c r="DH224" s="33">
        <f t="shared" si="76"/>
        <v>1.1659474563970549</v>
      </c>
      <c r="DI224" s="3"/>
      <c r="DJ224" s="33">
        <f t="shared" si="77"/>
        <v>0.99913647906503011</v>
      </c>
      <c r="DK224" s="93">
        <f t="shared" si="78"/>
        <v>0.80232940157971755</v>
      </c>
      <c r="DL224" s="3">
        <f t="shared" si="79"/>
        <v>0.80200315863426397</v>
      </c>
      <c r="DM224" s="3"/>
      <c r="DN224" s="90">
        <f t="shared" si="86"/>
        <v>0</v>
      </c>
      <c r="DO224" s="91">
        <f t="shared" si="84"/>
        <v>0</v>
      </c>
      <c r="DP224" s="89">
        <f>SUM(DO$9:DO224)*RLR</f>
        <v>120</v>
      </c>
      <c r="DQ224" s="90">
        <f>DP224-SUM(DS$9:DS224)</f>
        <v>23.75962096388831</v>
      </c>
      <c r="DR224" s="48">
        <f t="shared" si="80"/>
        <v>0.58252427184466016</v>
      </c>
      <c r="DS224" s="31">
        <f t="shared" si="85"/>
        <v>0.13948896847683939</v>
      </c>
      <c r="DT224" s="90">
        <f>SUM(DS$9:DS224)*RRF</f>
        <v>67.368265325278173</v>
      </c>
    </row>
    <row r="225" spans="90:124" x14ac:dyDescent="0.25">
      <c r="CL225" s="14">
        <f t="shared" si="67"/>
        <v>2.16</v>
      </c>
      <c r="CM225" s="59">
        <f>IF('Extended model'!$B$4="AY",0,IFERROR(P*INDEX('UWYr writing pattern'!$C$4:$C$18,MATCH('Extended model'!$CL225,'UWYr writing pattern'!$A$4:$A$18,0)) / 25,CM224))</f>
        <v>0</v>
      </c>
      <c r="CN225" s="36">
        <f t="shared" si="81"/>
        <v>8.0782383466390731E-2</v>
      </c>
      <c r="CP225" s="48">
        <f t="shared" si="68"/>
        <v>6.48</v>
      </c>
      <c r="CQ225" s="34">
        <f t="shared" si="82"/>
        <v>5.5697100305528617E-3</v>
      </c>
      <c r="CR225" s="31">
        <f>SUM($CQ$9:CQ225)*RLR</f>
        <v>119.90306113984028</v>
      </c>
      <c r="CS225" s="32"/>
      <c r="CT225" s="36">
        <f>CR225-SUM($CW$9:CW225)</f>
        <v>46.441677264306705</v>
      </c>
      <c r="CV225" s="48">
        <f t="shared" si="69"/>
        <v>0.58139534883720934</v>
      </c>
      <c r="CW225" s="31">
        <f t="shared" si="83"/>
        <v>0.27208004069689479</v>
      </c>
      <c r="CX225" s="36">
        <f>SUM($CW$9:CW225)*RRF</f>
        <v>51.422968712873498</v>
      </c>
      <c r="CY225" s="33"/>
      <c r="CZ225" s="36">
        <f t="shared" si="70"/>
        <v>97.864645977180203</v>
      </c>
      <c r="DA225" s="33"/>
      <c r="DB225" s="31">
        <f t="shared" si="71"/>
        <v>6.7857202111768211E-2</v>
      </c>
      <c r="DC225" s="31">
        <f t="shared" si="72"/>
        <v>32.509174085014692</v>
      </c>
      <c r="DD225" s="31">
        <f t="shared" si="73"/>
        <v>32.577031287126459</v>
      </c>
      <c r="DE225" s="31">
        <f t="shared" si="74"/>
        <v>-13.864645977180203</v>
      </c>
      <c r="DF225" s="31"/>
      <c r="DG225" s="33">
        <f t="shared" si="75"/>
        <v>0.6121781989627797</v>
      </c>
      <c r="DH225" s="33">
        <f t="shared" si="76"/>
        <v>1.1650553092521452</v>
      </c>
      <c r="DI225" s="3"/>
      <c r="DJ225" s="33">
        <f t="shared" si="77"/>
        <v>0.99919217616533562</v>
      </c>
      <c r="DK225" s="93">
        <f t="shared" si="78"/>
        <v>0.80347642345956949</v>
      </c>
      <c r="DL225" s="3">
        <f t="shared" si="79"/>
        <v>0.80315653829270517</v>
      </c>
      <c r="DM225" s="3"/>
      <c r="DN225" s="90">
        <f t="shared" si="86"/>
        <v>0</v>
      </c>
      <c r="DO225" s="91">
        <f t="shared" si="84"/>
        <v>0</v>
      </c>
      <c r="DP225" s="89">
        <f>SUM(DO$9:DO225)*RLR</f>
        <v>120</v>
      </c>
      <c r="DQ225" s="90">
        <f>DP225-SUM(DS$9:DS225)</f>
        <v>23.621215404875372</v>
      </c>
      <c r="DR225" s="48">
        <f t="shared" si="80"/>
        <v>0.58139534883720934</v>
      </c>
      <c r="DS225" s="31">
        <f t="shared" si="85"/>
        <v>0.1384055590129416</v>
      </c>
      <c r="DT225" s="90">
        <f>SUM(DS$9:DS225)*RRF</f>
        <v>67.465149216587236</v>
      </c>
    </row>
    <row r="226" spans="90:124" x14ac:dyDescent="0.25">
      <c r="CL226" s="14">
        <f t="shared" si="67"/>
        <v>2.17</v>
      </c>
      <c r="CM226" s="59">
        <f>IF('Extended model'!$B$4="AY",0,IFERROR(P*INDEX('UWYr writing pattern'!$C$4:$C$18,MATCH('Extended model'!$CL226,'UWYr writing pattern'!$A$4:$A$18,0)) / 25,CM225))</f>
        <v>0</v>
      </c>
      <c r="CN226" s="36">
        <f t="shared" si="81"/>
        <v>7.5547685017768609E-2</v>
      </c>
      <c r="CP226" s="48">
        <f t="shared" si="68"/>
        <v>6.51</v>
      </c>
      <c r="CQ226" s="34">
        <f t="shared" si="82"/>
        <v>5.2346984486221198E-3</v>
      </c>
      <c r="CR226" s="31">
        <f>SUM($CQ$9:CQ226)*RLR</f>
        <v>119.90934277797862</v>
      </c>
      <c r="CS226" s="32"/>
      <c r="CT226" s="36">
        <f>CR226-SUM($CW$9:CW226)</f>
        <v>46.17794915090839</v>
      </c>
      <c r="CV226" s="48">
        <f t="shared" si="69"/>
        <v>0.58027079303675044</v>
      </c>
      <c r="CW226" s="31">
        <f t="shared" si="83"/>
        <v>0.2700097515366669</v>
      </c>
      <c r="CX226" s="36">
        <f>SUM($CW$9:CW226)*RRF</f>
        <v>51.61197553894916</v>
      </c>
      <c r="CY226" s="33"/>
      <c r="CZ226" s="36">
        <f t="shared" si="70"/>
        <v>97.789924689857543</v>
      </c>
      <c r="DA226" s="33"/>
      <c r="DB226" s="31">
        <f t="shared" si="71"/>
        <v>6.3460055414925623E-2</v>
      </c>
      <c r="DC226" s="31">
        <f t="shared" si="72"/>
        <v>32.324564405635869</v>
      </c>
      <c r="DD226" s="31">
        <f t="shared" si="73"/>
        <v>32.388024461050797</v>
      </c>
      <c r="DE226" s="31">
        <f t="shared" si="74"/>
        <v>-13.789924689857543</v>
      </c>
      <c r="DF226" s="31"/>
      <c r="DG226" s="33">
        <f t="shared" si="75"/>
        <v>0.61442828022558527</v>
      </c>
      <c r="DH226" s="33">
        <f t="shared" si="76"/>
        <v>1.1641657701173518</v>
      </c>
      <c r="DI226" s="3"/>
      <c r="DJ226" s="33">
        <f t="shared" si="77"/>
        <v>0.99924452314982182</v>
      </c>
      <c r="DK226" s="93">
        <f t="shared" si="78"/>
        <v>0.80461458805522268</v>
      </c>
      <c r="DL226" s="3">
        <f t="shared" si="79"/>
        <v>0.80430097702356151</v>
      </c>
      <c r="DM226" s="3"/>
      <c r="DN226" s="90">
        <f t="shared" si="86"/>
        <v>0</v>
      </c>
      <c r="DO226" s="91">
        <f t="shared" si="84"/>
        <v>0</v>
      </c>
      <c r="DP226" s="89">
        <f>SUM(DO$9:DO226)*RLR</f>
        <v>120</v>
      </c>
      <c r="DQ226" s="90">
        <f>DP226-SUM(DS$9:DS226)</f>
        <v>23.483882757172609</v>
      </c>
      <c r="DR226" s="48">
        <f t="shared" si="80"/>
        <v>0.58027079303675044</v>
      </c>
      <c r="DS226" s="31">
        <f t="shared" si="85"/>
        <v>0.13733264770276379</v>
      </c>
      <c r="DT226" s="90">
        <f>SUM(DS$9:DS226)*RRF</f>
        <v>67.561282069979171</v>
      </c>
    </row>
    <row r="227" spans="90:124" x14ac:dyDescent="0.25">
      <c r="CL227" s="14">
        <f t="shared" si="67"/>
        <v>2.1800000000000002</v>
      </c>
      <c r="CM227" s="59">
        <f>IF('Extended model'!$B$4="AY",0,IFERROR(P*INDEX('UWYr writing pattern'!$C$4:$C$18,MATCH('Extended model'!$CL227,'UWYr writing pattern'!$A$4:$A$18,0)) / 25,CM226))</f>
        <v>0</v>
      </c>
      <c r="CN227" s="36">
        <f t="shared" si="81"/>
        <v>7.0629530723111872E-2</v>
      </c>
      <c r="CP227" s="48">
        <f t="shared" si="68"/>
        <v>6.5400000000000009</v>
      </c>
      <c r="CQ227" s="34">
        <f t="shared" si="82"/>
        <v>4.9181542946567366E-3</v>
      </c>
      <c r="CR227" s="31">
        <f>SUM($CQ$9:CQ227)*RLR</f>
        <v>119.91524456313221</v>
      </c>
      <c r="CS227" s="32"/>
      <c r="CT227" s="36">
        <f>CR227-SUM($CW$9:CW227)</f>
        <v>45.915893784315884</v>
      </c>
      <c r="CV227" s="48">
        <f t="shared" si="69"/>
        <v>0.57915057915057921</v>
      </c>
      <c r="CW227" s="31">
        <f t="shared" si="83"/>
        <v>0.26795715174608348</v>
      </c>
      <c r="CX227" s="36">
        <f>SUM($CW$9:CW227)*RRF</f>
        <v>51.799545545171419</v>
      </c>
      <c r="CY227" s="33"/>
      <c r="CZ227" s="36">
        <f t="shared" si="70"/>
        <v>97.71543932948731</v>
      </c>
      <c r="DA227" s="33"/>
      <c r="DB227" s="31">
        <f t="shared" si="71"/>
        <v>5.9328805807413967E-2</v>
      </c>
      <c r="DC227" s="31">
        <f t="shared" si="72"/>
        <v>32.14112564902112</v>
      </c>
      <c r="DD227" s="31">
        <f t="shared" si="73"/>
        <v>32.200454454828531</v>
      </c>
      <c r="DE227" s="31">
        <f t="shared" si="74"/>
        <v>-13.71543932948731</v>
      </c>
      <c r="DF227" s="31"/>
      <c r="DG227" s="33">
        <f t="shared" si="75"/>
        <v>0.61666125649013592</v>
      </c>
      <c r="DH227" s="33">
        <f t="shared" si="76"/>
        <v>1.1632790396367536</v>
      </c>
      <c r="DI227" s="3"/>
      <c r="DJ227" s="33">
        <f t="shared" si="77"/>
        <v>0.99929370469276835</v>
      </c>
      <c r="DK227" s="93">
        <f t="shared" si="78"/>
        <v>0.80574398069664976</v>
      </c>
      <c r="DL227" s="3">
        <f t="shared" si="79"/>
        <v>0.80543656129615204</v>
      </c>
      <c r="DM227" s="3"/>
      <c r="DN227" s="90">
        <f t="shared" si="86"/>
        <v>0</v>
      </c>
      <c r="DO227" s="91">
        <f t="shared" si="84"/>
        <v>0</v>
      </c>
      <c r="DP227" s="89">
        <f>SUM(DO$9:DO227)*RLR</f>
        <v>120</v>
      </c>
      <c r="DQ227" s="90">
        <f>DP227-SUM(DS$9:DS227)</f>
        <v>23.347612644461748</v>
      </c>
      <c r="DR227" s="48">
        <f t="shared" si="80"/>
        <v>0.57915057915057921</v>
      </c>
      <c r="DS227" s="31">
        <f t="shared" si="85"/>
        <v>0.1362701127108662</v>
      </c>
      <c r="DT227" s="90">
        <f>SUM(DS$9:DS227)*RRF</f>
        <v>67.656671148876768</v>
      </c>
    </row>
    <row r="228" spans="90:124" x14ac:dyDescent="0.25">
      <c r="CL228" s="14">
        <f t="shared" si="67"/>
        <v>2.19</v>
      </c>
      <c r="CM228" s="59">
        <f>IF('Extended model'!$B$4="AY",0,IFERROR(P*INDEX('UWYr writing pattern'!$C$4:$C$18,MATCH('Extended model'!$CL228,'UWYr writing pattern'!$A$4:$A$18,0)) / 25,CM227))</f>
        <v>0</v>
      </c>
      <c r="CN228" s="36">
        <f t="shared" si="81"/>
        <v>6.6010359413820358E-2</v>
      </c>
      <c r="CP228" s="48">
        <f t="shared" si="68"/>
        <v>6.57</v>
      </c>
      <c r="CQ228" s="34">
        <f t="shared" si="82"/>
        <v>4.6191713092915169E-3</v>
      </c>
      <c r="CR228" s="31">
        <f>SUM($CQ$9:CQ228)*RLR</f>
        <v>119.92078756870336</v>
      </c>
      <c r="CS228" s="32"/>
      <c r="CT228" s="36">
        <f>CR228-SUM($CW$9:CW228)</f>
        <v>45.655514625113014</v>
      </c>
      <c r="CV228" s="48">
        <f t="shared" si="69"/>
        <v>0.5780346820809249</v>
      </c>
      <c r="CW228" s="31">
        <f t="shared" si="83"/>
        <v>0.26592216477403025</v>
      </c>
      <c r="CX228" s="36">
        <f>SUM($CW$9:CW228)*RRF</f>
        <v>51.98569106051324</v>
      </c>
      <c r="CY228" s="33"/>
      <c r="CZ228" s="36">
        <f t="shared" si="70"/>
        <v>97.641205685626261</v>
      </c>
      <c r="DA228" s="33"/>
      <c r="DB228" s="31">
        <f t="shared" si="71"/>
        <v>5.5448701907609095E-2</v>
      </c>
      <c r="DC228" s="31">
        <f t="shared" si="72"/>
        <v>31.958860237579106</v>
      </c>
      <c r="DD228" s="31">
        <f t="shared" si="73"/>
        <v>32.014308939486718</v>
      </c>
      <c r="DE228" s="31">
        <f t="shared" si="74"/>
        <v>-13.641205685626261</v>
      </c>
      <c r="DF228" s="31"/>
      <c r="DG228" s="33">
        <f t="shared" si="75"/>
        <v>0.61887727452991947</v>
      </c>
      <c r="DH228" s="33">
        <f t="shared" si="76"/>
        <v>1.162395305781265</v>
      </c>
      <c r="DI228" s="3"/>
      <c r="DJ228" s="33">
        <f t="shared" si="77"/>
        <v>0.99933989640586129</v>
      </c>
      <c r="DK228" s="93">
        <f t="shared" si="78"/>
        <v>0.80686468572925085</v>
      </c>
      <c r="DL228" s="3">
        <f t="shared" si="79"/>
        <v>0.80656337657822064</v>
      </c>
      <c r="DM228" s="3"/>
      <c r="DN228" s="90">
        <f t="shared" si="86"/>
        <v>0</v>
      </c>
      <c r="DO228" s="91">
        <f t="shared" si="84"/>
        <v>0</v>
      </c>
      <c r="DP228" s="89">
        <f>SUM(DO$9:DO228)*RLR</f>
        <v>120</v>
      </c>
      <c r="DQ228" s="90">
        <f>DP228-SUM(DS$9:DS228)</f>
        <v>23.212394810613517</v>
      </c>
      <c r="DR228" s="48">
        <f t="shared" si="80"/>
        <v>0.5780346820809249</v>
      </c>
      <c r="DS228" s="31">
        <f t="shared" si="85"/>
        <v>0.13521783384823408</v>
      </c>
      <c r="DT228" s="90">
        <f>SUM(DS$9:DS228)*RRF</f>
        <v>67.751323632570532</v>
      </c>
    </row>
    <row r="229" spans="90:124" x14ac:dyDescent="0.25">
      <c r="CL229" s="14">
        <f t="shared" si="67"/>
        <v>2.2000000000000002</v>
      </c>
      <c r="CM229" s="59">
        <f>IF('Extended model'!$B$4="AY",0,IFERROR(P*INDEX('UWYr writing pattern'!$C$4:$C$18,MATCH('Extended model'!$CL229,'UWYr writing pattern'!$A$4:$A$18,0)) / 25,CM228))</f>
        <v>0</v>
      </c>
      <c r="CN229" s="36">
        <f t="shared" si="81"/>
        <v>6.167347880033236E-2</v>
      </c>
      <c r="CP229" s="48">
        <f t="shared" si="68"/>
        <v>6.6000000000000005</v>
      </c>
      <c r="CQ229" s="34">
        <f t="shared" si="82"/>
        <v>4.3368806134879978E-3</v>
      </c>
      <c r="CR229" s="31">
        <f>SUM($CQ$9:CQ229)*RLR</f>
        <v>119.92599182543955</v>
      </c>
      <c r="CS229" s="32"/>
      <c r="CT229" s="36">
        <f>CR229-SUM($CW$9:CW229)</f>
        <v>45.396814173033519</v>
      </c>
      <c r="CV229" s="48">
        <f t="shared" si="69"/>
        <v>0.57692307692307687</v>
      </c>
      <c r="CW229" s="31">
        <f t="shared" si="83"/>
        <v>0.26390470881568218</v>
      </c>
      <c r="CX229" s="36">
        <f>SUM($CW$9:CW229)*RRF</f>
        <v>52.170424356684222</v>
      </c>
      <c r="CY229" s="33"/>
      <c r="CZ229" s="36">
        <f t="shared" si="70"/>
        <v>97.567238529717741</v>
      </c>
      <c r="DA229" s="33"/>
      <c r="DB229" s="31">
        <f t="shared" si="71"/>
        <v>5.1805722192279184E-2</v>
      </c>
      <c r="DC229" s="31">
        <f t="shared" si="72"/>
        <v>31.777769921123461</v>
      </c>
      <c r="DD229" s="31">
        <f t="shared" si="73"/>
        <v>31.829575643315739</v>
      </c>
      <c r="DE229" s="31">
        <f t="shared" si="74"/>
        <v>-13.567238529717741</v>
      </c>
      <c r="DF229" s="31"/>
      <c r="DG229" s="33">
        <f t="shared" si="75"/>
        <v>0.62107648043671693</v>
      </c>
      <c r="DH229" s="33">
        <f t="shared" si="76"/>
        <v>1.1615147444014018</v>
      </c>
      <c r="DI229" s="3"/>
      <c r="DJ229" s="33">
        <f t="shared" si="77"/>
        <v>0.99938326521199627</v>
      </c>
      <c r="DK229" s="93">
        <f t="shared" si="78"/>
        <v>0.80797678652708227</v>
      </c>
      <c r="DL229" s="3">
        <f t="shared" si="79"/>
        <v>0.80768150734944488</v>
      </c>
      <c r="DM229" s="3"/>
      <c r="DN229" s="90">
        <f t="shared" si="86"/>
        <v>0</v>
      </c>
      <c r="DO229" s="91">
        <f t="shared" si="84"/>
        <v>0</v>
      </c>
      <c r="DP229" s="89">
        <f>SUM(DO$9:DO229)*RLR</f>
        <v>120</v>
      </c>
      <c r="DQ229" s="90">
        <f>DP229-SUM(DS$9:DS229)</f>
        <v>23.078219118066613</v>
      </c>
      <c r="DR229" s="48">
        <f t="shared" si="80"/>
        <v>0.57692307692307687</v>
      </c>
      <c r="DS229" s="31">
        <f t="shared" si="85"/>
        <v>0.13417569254689896</v>
      </c>
      <c r="DT229" s="90">
        <f>SUM(DS$9:DS229)*RRF</f>
        <v>67.845246617353368</v>
      </c>
    </row>
    <row r="230" spans="90:124" x14ac:dyDescent="0.25">
      <c r="CL230" s="14">
        <f t="shared" si="67"/>
        <v>2.21</v>
      </c>
      <c r="CM230" s="59">
        <f>IF('Extended model'!$B$4="AY",0,IFERROR(P*INDEX('UWYr writing pattern'!$C$4:$C$18,MATCH('Extended model'!$CL230,'UWYr writing pattern'!$A$4:$A$18,0)) / 25,CM229))</f>
        <v>0</v>
      </c>
      <c r="CN230" s="36">
        <f t="shared" si="81"/>
        <v>5.7603029199510422E-2</v>
      </c>
      <c r="CP230" s="48">
        <f t="shared" si="68"/>
        <v>6.63</v>
      </c>
      <c r="CQ230" s="34">
        <f t="shared" si="82"/>
        <v>4.0704496008219359E-3</v>
      </c>
      <c r="CR230" s="31">
        <f>SUM($CQ$9:CQ230)*RLR</f>
        <v>119.93087636496053</v>
      </c>
      <c r="CS230" s="32"/>
      <c r="CT230" s="36">
        <f>CR230-SUM($CW$9:CW230)</f>
        <v>45.139794015402373</v>
      </c>
      <c r="CV230" s="48">
        <f t="shared" si="69"/>
        <v>0.57581573896353166</v>
      </c>
      <c r="CW230" s="31">
        <f t="shared" si="83"/>
        <v>0.26190469715211645</v>
      </c>
      <c r="CX230" s="36">
        <f>SUM($CW$9:CW230)*RRF</f>
        <v>52.353757644690702</v>
      </c>
      <c r="CY230" s="33"/>
      <c r="CZ230" s="36">
        <f t="shared" si="70"/>
        <v>97.493551660093075</v>
      </c>
      <c r="DA230" s="33"/>
      <c r="DB230" s="31">
        <f t="shared" si="71"/>
        <v>4.8386544527588747E-2</v>
      </c>
      <c r="DC230" s="31">
        <f t="shared" si="72"/>
        <v>31.59785581078166</v>
      </c>
      <c r="DD230" s="31">
        <f t="shared" si="73"/>
        <v>31.646242355309248</v>
      </c>
      <c r="DE230" s="31">
        <f t="shared" si="74"/>
        <v>-13.493551660093075</v>
      </c>
      <c r="DF230" s="31"/>
      <c r="DG230" s="33">
        <f t="shared" si="75"/>
        <v>0.62325901957965124</v>
      </c>
      <c r="DH230" s="33">
        <f t="shared" si="76"/>
        <v>1.1606375197630128</v>
      </c>
      <c r="DI230" s="3"/>
      <c r="DJ230" s="33">
        <f t="shared" si="77"/>
        <v>0.9994239697080044</v>
      </c>
      <c r="DK230" s="93">
        <f t="shared" si="78"/>
        <v>0.80908036550588203</v>
      </c>
      <c r="DL230" s="3">
        <f t="shared" si="79"/>
        <v>0.80879103711473643</v>
      </c>
      <c r="DM230" s="3"/>
      <c r="DN230" s="90">
        <f t="shared" si="86"/>
        <v>0</v>
      </c>
      <c r="DO230" s="91">
        <f t="shared" si="84"/>
        <v>0</v>
      </c>
      <c r="DP230" s="89">
        <f>SUM(DO$9:DO230)*RLR</f>
        <v>120</v>
      </c>
      <c r="DQ230" s="90">
        <f>DP230-SUM(DS$9:DS230)</f>
        <v>22.945075546231607</v>
      </c>
      <c r="DR230" s="48">
        <f t="shared" si="80"/>
        <v>0.57581573896353166</v>
      </c>
      <c r="DS230" s="31">
        <f t="shared" si="85"/>
        <v>0.1331435718349997</v>
      </c>
      <c r="DT230" s="90">
        <f>SUM(DS$9:DS230)*RRF</f>
        <v>67.938447117637864</v>
      </c>
    </row>
    <row r="231" spans="90:124" x14ac:dyDescent="0.25">
      <c r="CL231" s="14">
        <f t="shared" si="67"/>
        <v>2.2200000000000002</v>
      </c>
      <c r="CM231" s="59">
        <f>IF('Extended model'!$B$4="AY",0,IFERROR(P*INDEX('UWYr writing pattern'!$C$4:$C$18,MATCH('Extended model'!$CL231,'UWYr writing pattern'!$A$4:$A$18,0)) / 25,CM230))</f>
        <v>0</v>
      </c>
      <c r="CN231" s="36">
        <f t="shared" si="81"/>
        <v>5.3783948363582884E-2</v>
      </c>
      <c r="CP231" s="48">
        <f t="shared" si="68"/>
        <v>6.66</v>
      </c>
      <c r="CQ231" s="34">
        <f t="shared" si="82"/>
        <v>3.819080835927541E-3</v>
      </c>
      <c r="CR231" s="31">
        <f>SUM($CQ$9:CQ231)*RLR</f>
        <v>119.93545926196364</v>
      </c>
      <c r="CS231" s="32"/>
      <c r="CT231" s="36">
        <f>CR231-SUM($CW$9:CW231)</f>
        <v>44.884454873929087</v>
      </c>
      <c r="CV231" s="48">
        <f t="shared" si="69"/>
        <v>0.57471264367816088</v>
      </c>
      <c r="CW231" s="31">
        <f t="shared" si="83"/>
        <v>0.25992203847640521</v>
      </c>
      <c r="CX231" s="36">
        <f>SUM($CW$9:CW231)*RRF</f>
        <v>52.535703071624184</v>
      </c>
      <c r="CY231" s="33"/>
      <c r="CZ231" s="36">
        <f t="shared" si="70"/>
        <v>97.420157945553271</v>
      </c>
      <c r="DA231" s="33"/>
      <c r="DB231" s="31">
        <f t="shared" si="71"/>
        <v>4.5178516625409622E-2</v>
      </c>
      <c r="DC231" s="31">
        <f t="shared" si="72"/>
        <v>31.419118411750357</v>
      </c>
      <c r="DD231" s="31">
        <f t="shared" si="73"/>
        <v>31.464296928375767</v>
      </c>
      <c r="DE231" s="31">
        <f t="shared" si="74"/>
        <v>-13.420157945553271</v>
      </c>
      <c r="DF231" s="31"/>
      <c r="DG231" s="33">
        <f t="shared" si="75"/>
        <v>0.62542503656695458</v>
      </c>
      <c r="DH231" s="33">
        <f t="shared" si="76"/>
        <v>1.1597637850661104</v>
      </c>
      <c r="DI231" s="3"/>
      <c r="DJ231" s="33">
        <f t="shared" si="77"/>
        <v>0.99946216051636372</v>
      </c>
      <c r="DK231" s="93">
        <f t="shared" si="78"/>
        <v>0.81017550413589623</v>
      </c>
      <c r="DL231" s="3">
        <f t="shared" si="79"/>
        <v>0.80989204841733875</v>
      </c>
      <c r="DM231" s="3"/>
      <c r="DN231" s="90">
        <f t="shared" si="86"/>
        <v>0</v>
      </c>
      <c r="DO231" s="91">
        <f t="shared" si="84"/>
        <v>0</v>
      </c>
      <c r="DP231" s="89">
        <f>SUM(DO$9:DO231)*RLR</f>
        <v>120</v>
      </c>
      <c r="DQ231" s="90">
        <f>DP231-SUM(DS$9:DS231)</f>
        <v>22.812954189919338</v>
      </c>
      <c r="DR231" s="48">
        <f t="shared" si="80"/>
        <v>0.57471264367816088</v>
      </c>
      <c r="DS231" s="31">
        <f t="shared" si="85"/>
        <v>0.13212135631227415</v>
      </c>
      <c r="DT231" s="90">
        <f>SUM(DS$9:DS231)*RRF</f>
        <v>68.030932067056455</v>
      </c>
    </row>
    <row r="232" spans="90:124" x14ac:dyDescent="0.25">
      <c r="CL232" s="14">
        <f t="shared" si="67"/>
        <v>2.23</v>
      </c>
      <c r="CM232" s="59">
        <f>IF('Extended model'!$B$4="AY",0,IFERROR(P*INDEX('UWYr writing pattern'!$C$4:$C$18,MATCH('Extended model'!$CL232,'UWYr writing pattern'!$A$4:$A$18,0)) / 25,CM231))</f>
        <v>0</v>
      </c>
      <c r="CN232" s="36">
        <f t="shared" si="81"/>
        <v>5.0201937402568265E-2</v>
      </c>
      <c r="CP232" s="48">
        <f t="shared" si="68"/>
        <v>6.6899999999999995</v>
      </c>
      <c r="CQ232" s="34">
        <f t="shared" si="82"/>
        <v>3.5820109610146199E-3</v>
      </c>
      <c r="CR232" s="31">
        <f>SUM($CQ$9:CQ232)*RLR</f>
        <v>119.93975767511685</v>
      </c>
      <c r="CS232" s="32"/>
      <c r="CT232" s="36">
        <f>CR232-SUM($CW$9:CW232)</f>
        <v>44.630796649875805</v>
      </c>
      <c r="CV232" s="48">
        <f t="shared" si="69"/>
        <v>0.57361376673040143</v>
      </c>
      <c r="CW232" s="31">
        <f t="shared" si="83"/>
        <v>0.25795663720648898</v>
      </c>
      <c r="CX232" s="36">
        <f>SUM($CW$9:CW232)*RRF</f>
        <v>52.71627271766873</v>
      </c>
      <c r="CY232" s="33"/>
      <c r="CZ232" s="36">
        <f t="shared" si="70"/>
        <v>97.347069367544535</v>
      </c>
      <c r="DA232" s="33"/>
      <c r="DB232" s="31">
        <f t="shared" si="71"/>
        <v>4.2169627418157336E-2</v>
      </c>
      <c r="DC232" s="31">
        <f t="shared" si="72"/>
        <v>31.241557654913063</v>
      </c>
      <c r="DD232" s="31">
        <f t="shared" si="73"/>
        <v>31.28372728233122</v>
      </c>
      <c r="DE232" s="31">
        <f t="shared" si="74"/>
        <v>-13.347069367544535</v>
      </c>
      <c r="DF232" s="31"/>
      <c r="DG232" s="33">
        <f t="shared" si="75"/>
        <v>0.62757467521034205</v>
      </c>
      <c r="DH232" s="33">
        <f t="shared" si="76"/>
        <v>1.1588936829469587</v>
      </c>
      <c r="DI232" s="3"/>
      <c r="DJ232" s="33">
        <f t="shared" si="77"/>
        <v>0.99949798062597373</v>
      </c>
      <c r="DK232" s="93">
        <f t="shared" si="78"/>
        <v>0.81126228295450897</v>
      </c>
      <c r="DL232" s="3">
        <f t="shared" si="79"/>
        <v>0.8109846228517219</v>
      </c>
      <c r="DM232" s="3"/>
      <c r="DN232" s="90">
        <f t="shared" si="86"/>
        <v>0</v>
      </c>
      <c r="DO232" s="91">
        <f t="shared" si="84"/>
        <v>0</v>
      </c>
      <c r="DP232" s="89">
        <f>SUM(DO$9:DO232)*RLR</f>
        <v>120</v>
      </c>
      <c r="DQ232" s="90">
        <f>DP232-SUM(DS$9:DS232)</f>
        <v>22.68184525779337</v>
      </c>
      <c r="DR232" s="48">
        <f t="shared" si="80"/>
        <v>0.57361376673040143</v>
      </c>
      <c r="DS232" s="31">
        <f t="shared" si="85"/>
        <v>0.13110893212597322</v>
      </c>
      <c r="DT232" s="90">
        <f>SUM(DS$9:DS232)*RRF</f>
        <v>68.122708319544643</v>
      </c>
    </row>
    <row r="233" spans="90:124" x14ac:dyDescent="0.25">
      <c r="CL233" s="14">
        <f t="shared" si="67"/>
        <v>2.2400000000000002</v>
      </c>
      <c r="CM233" s="59">
        <f>IF('Extended model'!$B$4="AY",0,IFERROR(P*INDEX('UWYr writing pattern'!$C$4:$C$18,MATCH('Extended model'!$CL233,'UWYr writing pattern'!$A$4:$A$18,0)) / 25,CM232))</f>
        <v>0</v>
      </c>
      <c r="CN233" s="36">
        <f t="shared" si="81"/>
        <v>4.6843427790336449E-2</v>
      </c>
      <c r="CP233" s="48">
        <f t="shared" si="68"/>
        <v>6.7200000000000006</v>
      </c>
      <c r="CQ233" s="34">
        <f t="shared" si="82"/>
        <v>3.3585096122318169E-3</v>
      </c>
      <c r="CR233" s="31">
        <f>SUM($CQ$9:CQ233)*RLR</f>
        <v>119.94378788665152</v>
      </c>
      <c r="CS233" s="32"/>
      <c r="CT233" s="36">
        <f>CR233-SUM($CW$9:CW233)</f>
        <v>44.378818467625337</v>
      </c>
      <c r="CV233" s="48">
        <f t="shared" si="69"/>
        <v>0.5725190839694656</v>
      </c>
      <c r="CW233" s="31">
        <f t="shared" si="83"/>
        <v>0.25600839378513846</v>
      </c>
      <c r="CX233" s="36">
        <f>SUM($CW$9:CW233)*RRF</f>
        <v>52.895478593318323</v>
      </c>
      <c r="CY233" s="33"/>
      <c r="CZ233" s="36">
        <f t="shared" si="70"/>
        <v>97.274297060943667</v>
      </c>
      <c r="DA233" s="33"/>
      <c r="DB233" s="31">
        <f t="shared" si="71"/>
        <v>3.9348479343882616E-2</v>
      </c>
      <c r="DC233" s="31">
        <f t="shared" si="72"/>
        <v>31.065172927337734</v>
      </c>
      <c r="DD233" s="31">
        <f t="shared" si="73"/>
        <v>31.104521406681616</v>
      </c>
      <c r="DE233" s="31">
        <f t="shared" si="74"/>
        <v>-13.274297060943667</v>
      </c>
      <c r="DF233" s="31"/>
      <c r="DG233" s="33">
        <f t="shared" si="75"/>
        <v>0.62970807849188482</v>
      </c>
      <c r="DH233" s="33">
        <f t="shared" si="76"/>
        <v>1.158027345963615</v>
      </c>
      <c r="DI233" s="3"/>
      <c r="DJ233" s="33">
        <f t="shared" si="77"/>
        <v>0.999531565722096</v>
      </c>
      <c r="DK233" s="93">
        <f t="shared" si="78"/>
        <v>0.81234078157868161</v>
      </c>
      <c r="DL233" s="3">
        <f t="shared" si="79"/>
        <v>0.81206884107628174</v>
      </c>
      <c r="DM233" s="3"/>
      <c r="DN233" s="90">
        <f t="shared" si="86"/>
        <v>0</v>
      </c>
      <c r="DO233" s="91">
        <f t="shared" si="84"/>
        <v>0</v>
      </c>
      <c r="DP233" s="89">
        <f>SUM(DO$9:DO233)*RLR</f>
        <v>120</v>
      </c>
      <c r="DQ233" s="90">
        <f>DP233-SUM(DS$9:DS233)</f>
        <v>22.551739070846182</v>
      </c>
      <c r="DR233" s="48">
        <f t="shared" si="80"/>
        <v>0.5725190839694656</v>
      </c>
      <c r="DS233" s="31">
        <f t="shared" si="85"/>
        <v>0.13010618694718948</v>
      </c>
      <c r="DT233" s="90">
        <f>SUM(DS$9:DS233)*RRF</f>
        <v>68.213782650407666</v>
      </c>
    </row>
    <row r="234" spans="90:124" x14ac:dyDescent="0.25">
      <c r="CL234" s="14">
        <f t="shared" si="67"/>
        <v>2.25</v>
      </c>
      <c r="CM234" s="59">
        <f>IF('Extended model'!$B$4="AY",0,IFERROR(P*INDEX('UWYr writing pattern'!$C$4:$C$18,MATCH('Extended model'!$CL234,'UWYr writing pattern'!$A$4:$A$18,0)) / 25,CM233))</f>
        <v>0</v>
      </c>
      <c r="CN234" s="36">
        <f t="shared" si="81"/>
        <v>4.3695549442825839E-2</v>
      </c>
      <c r="CP234" s="48">
        <f t="shared" si="68"/>
        <v>6.75</v>
      </c>
      <c r="CQ234" s="34">
        <f t="shared" si="82"/>
        <v>3.1478783475106099E-3</v>
      </c>
      <c r="CR234" s="31">
        <f>SUM($CQ$9:CQ234)*RLR</f>
        <v>119.94756534066853</v>
      </c>
      <c r="CS234" s="32"/>
      <c r="CT234" s="36">
        <f>CR234-SUM($CW$9:CW234)</f>
        <v>44.128518716675032</v>
      </c>
      <c r="CV234" s="48">
        <f t="shared" si="69"/>
        <v>0.5714285714285714</v>
      </c>
      <c r="CW234" s="31">
        <f t="shared" si="83"/>
        <v>0.25407720496732061</v>
      </c>
      <c r="CX234" s="36">
        <f>SUM($CW$9:CW234)*RRF</f>
        <v>53.073332636795449</v>
      </c>
      <c r="CY234" s="33"/>
      <c r="CZ234" s="36">
        <f t="shared" si="70"/>
        <v>97.201851353470488</v>
      </c>
      <c r="DA234" s="33"/>
      <c r="DB234" s="31">
        <f t="shared" si="71"/>
        <v>3.6704261531973703E-2</v>
      </c>
      <c r="DC234" s="31">
        <f t="shared" si="72"/>
        <v>30.889963101672521</v>
      </c>
      <c r="DD234" s="31">
        <f t="shared" si="73"/>
        <v>30.926667363204494</v>
      </c>
      <c r="DE234" s="31">
        <f t="shared" si="74"/>
        <v>-13.201851353470488</v>
      </c>
      <c r="DF234" s="31"/>
      <c r="DG234" s="33">
        <f t="shared" si="75"/>
        <v>0.63182538853327919</v>
      </c>
      <c r="DH234" s="33">
        <f t="shared" si="76"/>
        <v>1.1571648970651249</v>
      </c>
      <c r="DI234" s="3"/>
      <c r="DJ234" s="33">
        <f t="shared" si="77"/>
        <v>0.9995630445055711</v>
      </c>
      <c r="DK234" s="93">
        <f t="shared" si="78"/>
        <v>0.81341107871720109</v>
      </c>
      <c r="DL234" s="3">
        <f t="shared" si="79"/>
        <v>0.81314478282584501</v>
      </c>
      <c r="DM234" s="3"/>
      <c r="DN234" s="90">
        <f t="shared" si="86"/>
        <v>0</v>
      </c>
      <c r="DO234" s="91">
        <f t="shared" si="84"/>
        <v>0</v>
      </c>
      <c r="DP234" s="89">
        <f>SUM(DO$9:DO234)*RLR</f>
        <v>120</v>
      </c>
      <c r="DQ234" s="90">
        <f>DP234-SUM(DS$9:DS234)</f>
        <v>22.422626060898594</v>
      </c>
      <c r="DR234" s="48">
        <f t="shared" si="80"/>
        <v>0.5714285714285714</v>
      </c>
      <c r="DS234" s="31">
        <f t="shared" si="85"/>
        <v>0.12911300994759264</v>
      </c>
      <c r="DT234" s="90">
        <f>SUM(DS$9:DS234)*RRF</f>
        <v>68.304161757370977</v>
      </c>
    </row>
    <row r="235" spans="90:124" x14ac:dyDescent="0.25">
      <c r="CL235" s="14">
        <f t="shared" si="67"/>
        <v>2.2599999999999998</v>
      </c>
      <c r="CM235" s="59">
        <f>IF('Extended model'!$B$4="AY",0,IFERROR(P*INDEX('UWYr writing pattern'!$C$4:$C$18,MATCH('Extended model'!$CL235,'UWYr writing pattern'!$A$4:$A$18,0)) / 25,CM234))</f>
        <v>0</v>
      </c>
      <c r="CN235" s="36">
        <f t="shared" si="81"/>
        <v>4.0746099855435092E-2</v>
      </c>
      <c r="CP235" s="48">
        <f t="shared" si="68"/>
        <v>6.7799999999999994</v>
      </c>
      <c r="CQ235" s="34">
        <f t="shared" si="82"/>
        <v>2.9494495873907439E-3</v>
      </c>
      <c r="CR235" s="31">
        <f>SUM($CQ$9:CQ235)*RLR</f>
        <v>119.9511046801734</v>
      </c>
      <c r="CS235" s="32"/>
      <c r="CT235" s="36">
        <f>CR235-SUM($CW$9:CW235)</f>
        <v>43.87989509208461</v>
      </c>
      <c r="CV235" s="48">
        <f t="shared" si="69"/>
        <v>0.57034220532319391</v>
      </c>
      <c r="CW235" s="31">
        <f t="shared" si="83"/>
        <v>0.25216296409528588</v>
      </c>
      <c r="CX235" s="36">
        <f>SUM($CW$9:CW235)*RRF</f>
        <v>53.249846711662151</v>
      </c>
      <c r="CY235" s="33"/>
      <c r="CZ235" s="36">
        <f t="shared" si="70"/>
        <v>97.129741803746754</v>
      </c>
      <c r="DA235" s="33"/>
      <c r="DB235" s="31">
        <f t="shared" si="71"/>
        <v>3.4226723878565471E-2</v>
      </c>
      <c r="DC235" s="31">
        <f t="shared" si="72"/>
        <v>30.715926564459224</v>
      </c>
      <c r="DD235" s="31">
        <f t="shared" si="73"/>
        <v>30.750153288337788</v>
      </c>
      <c r="DE235" s="31">
        <f t="shared" si="74"/>
        <v>-13.129741803746754</v>
      </c>
      <c r="DF235" s="31"/>
      <c r="DG235" s="33">
        <f t="shared" si="75"/>
        <v>0.63392674656740655</v>
      </c>
      <c r="DH235" s="33">
        <f t="shared" si="76"/>
        <v>1.1563064500446043</v>
      </c>
      <c r="DI235" s="3"/>
      <c r="DJ235" s="33">
        <f t="shared" si="77"/>
        <v>0.99959253900144496</v>
      </c>
      <c r="DK235" s="93">
        <f t="shared" si="78"/>
        <v>0.81447325218274291</v>
      </c>
      <c r="DL235" s="3">
        <f t="shared" si="79"/>
        <v>0.81421252692398294</v>
      </c>
      <c r="DM235" s="3"/>
      <c r="DN235" s="90">
        <f t="shared" si="86"/>
        <v>0</v>
      </c>
      <c r="DO235" s="91">
        <f t="shared" si="84"/>
        <v>0</v>
      </c>
      <c r="DP235" s="89">
        <f>SUM(DO$9:DO235)*RLR</f>
        <v>120</v>
      </c>
      <c r="DQ235" s="90">
        <f>DP235-SUM(DS$9:DS235)</f>
        <v>22.294496769122034</v>
      </c>
      <c r="DR235" s="48">
        <f t="shared" si="80"/>
        <v>0.57034220532319391</v>
      </c>
      <c r="DS235" s="31">
        <f t="shared" si="85"/>
        <v>0.12812929177656338</v>
      </c>
      <c r="DT235" s="90">
        <f>SUM(DS$9:DS235)*RRF</f>
        <v>68.393852261614569</v>
      </c>
    </row>
    <row r="236" spans="90:124" x14ac:dyDescent="0.25">
      <c r="CL236" s="14">
        <f t="shared" si="67"/>
        <v>2.27</v>
      </c>
      <c r="CM236" s="59">
        <f>IF('Extended model'!$B$4="AY",0,IFERROR(P*INDEX('UWYr writing pattern'!$C$4:$C$18,MATCH('Extended model'!$CL236,'UWYr writing pattern'!$A$4:$A$18,0)) / 25,CM235))</f>
        <v>0</v>
      </c>
      <c r="CN236" s="36">
        <f t="shared" si="81"/>
        <v>3.7983514285236594E-2</v>
      </c>
      <c r="CP236" s="48">
        <f t="shared" si="68"/>
        <v>6.8100000000000005</v>
      </c>
      <c r="CQ236" s="34">
        <f t="shared" si="82"/>
        <v>2.7625855701984992E-3</v>
      </c>
      <c r="CR236" s="31">
        <f>SUM($CQ$9:CQ236)*RLR</f>
        <v>119.95441978285763</v>
      </c>
      <c r="CS236" s="32"/>
      <c r="CT236" s="36">
        <f>CR236-SUM($CW$9:CW236)</f>
        <v>43.632944633407135</v>
      </c>
      <c r="CV236" s="48">
        <f t="shared" si="69"/>
        <v>0.56925996204933593</v>
      </c>
      <c r="CW236" s="31">
        <f t="shared" si="83"/>
        <v>0.25026556136169931</v>
      </c>
      <c r="CX236" s="36">
        <f>SUM($CW$9:CW236)*RRF</f>
        <v>53.425032604615339</v>
      </c>
      <c r="CY236" s="33"/>
      <c r="CZ236" s="36">
        <f t="shared" si="70"/>
        <v>97.057977238022474</v>
      </c>
      <c r="DA236" s="33"/>
      <c r="DB236" s="31">
        <f t="shared" si="71"/>
        <v>3.1906151999598738E-2</v>
      </c>
      <c r="DC236" s="31">
        <f t="shared" si="72"/>
        <v>30.543061243384994</v>
      </c>
      <c r="DD236" s="31">
        <f t="shared" si="73"/>
        <v>30.574967395384594</v>
      </c>
      <c r="DE236" s="31">
        <f t="shared" si="74"/>
        <v>-13.057977238022474</v>
      </c>
      <c r="DF236" s="31"/>
      <c r="DG236" s="33">
        <f t="shared" si="75"/>
        <v>0.63601229291208738</v>
      </c>
      <c r="DH236" s="33">
        <f t="shared" si="76"/>
        <v>1.1554521099764581</v>
      </c>
      <c r="DI236" s="3"/>
      <c r="DJ236" s="33">
        <f t="shared" si="77"/>
        <v>0.99962016485714689</v>
      </c>
      <c r="DK236" s="93">
        <f t="shared" si="78"/>
        <v>0.81552737890375071</v>
      </c>
      <c r="DL236" s="3">
        <f t="shared" si="79"/>
        <v>0.81527215129513897</v>
      </c>
      <c r="DM236" s="3"/>
      <c r="DN236" s="90">
        <f t="shared" si="86"/>
        <v>0</v>
      </c>
      <c r="DO236" s="91">
        <f t="shared" si="84"/>
        <v>0</v>
      </c>
      <c r="DP236" s="89">
        <f>SUM(DO$9:DO236)*RLR</f>
        <v>120</v>
      </c>
      <c r="DQ236" s="90">
        <f>DP236-SUM(DS$9:DS236)</f>
        <v>22.167341844583319</v>
      </c>
      <c r="DR236" s="48">
        <f t="shared" si="80"/>
        <v>0.56925996204933593</v>
      </c>
      <c r="DS236" s="31">
        <f t="shared" si="85"/>
        <v>0.12715492453871882</v>
      </c>
      <c r="DT236" s="90">
        <f>SUM(DS$9:DS236)*RRF</f>
        <v>68.482860708791677</v>
      </c>
    </row>
    <row r="237" spans="90:124" x14ac:dyDescent="0.25">
      <c r="CL237" s="14">
        <f t="shared" si="67"/>
        <v>2.2799999999999998</v>
      </c>
      <c r="CM237" s="59">
        <f>IF('Extended model'!$B$4="AY",0,IFERROR(P*INDEX('UWYr writing pattern'!$C$4:$C$18,MATCH('Extended model'!$CL237,'UWYr writing pattern'!$A$4:$A$18,0)) / 25,CM236))</f>
        <v>0</v>
      </c>
      <c r="CN237" s="36">
        <f t="shared" si="81"/>
        <v>3.5396836962411984E-2</v>
      </c>
      <c r="CP237" s="48">
        <f t="shared" si="68"/>
        <v>6.84</v>
      </c>
      <c r="CQ237" s="34">
        <f t="shared" si="82"/>
        <v>2.586677322824612E-3</v>
      </c>
      <c r="CR237" s="31">
        <f>SUM($CQ$9:CQ237)*RLR</f>
        <v>119.95752379564502</v>
      </c>
      <c r="CS237" s="32"/>
      <c r="CT237" s="36">
        <f>CR237-SUM($CW$9:CW237)</f>
        <v>43.387663762133386</v>
      </c>
      <c r="CV237" s="48">
        <f t="shared" si="69"/>
        <v>0.56818181818181823</v>
      </c>
      <c r="CW237" s="31">
        <f t="shared" si="83"/>
        <v>0.2483848840611412</v>
      </c>
      <c r="CX237" s="36">
        <f>SUM($CW$9:CW237)*RRF</f>
        <v>53.598902023458137</v>
      </c>
      <c r="CY237" s="33"/>
      <c r="CZ237" s="36">
        <f t="shared" si="70"/>
        <v>96.986565785591523</v>
      </c>
      <c r="DA237" s="33"/>
      <c r="DB237" s="31">
        <f t="shared" si="71"/>
        <v>2.9733343048426064E-2</v>
      </c>
      <c r="DC237" s="31">
        <f t="shared" si="72"/>
        <v>30.371364633493368</v>
      </c>
      <c r="DD237" s="31">
        <f t="shared" si="73"/>
        <v>30.401097976541795</v>
      </c>
      <c r="DE237" s="31">
        <f t="shared" si="74"/>
        <v>-12.986565785591523</v>
      </c>
      <c r="DF237" s="31"/>
      <c r="DG237" s="33">
        <f t="shared" si="75"/>
        <v>0.63808216694593023</v>
      </c>
      <c r="DH237" s="33">
        <f t="shared" si="76"/>
        <v>1.1546019736379942</v>
      </c>
      <c r="DI237" s="3"/>
      <c r="DJ237" s="33">
        <f t="shared" si="77"/>
        <v>0.99964603163037513</v>
      </c>
      <c r="DK237" s="93">
        <f t="shared" si="78"/>
        <v>0.81657353493613827</v>
      </c>
      <c r="DL237" s="3">
        <f t="shared" si="79"/>
        <v>0.81632373297657068</v>
      </c>
      <c r="DM237" s="3"/>
      <c r="DN237" s="90">
        <f t="shared" si="86"/>
        <v>0</v>
      </c>
      <c r="DO237" s="91">
        <f t="shared" si="84"/>
        <v>0</v>
      </c>
      <c r="DP237" s="89">
        <f>SUM(DO$9:DO237)*RLR</f>
        <v>120</v>
      </c>
      <c r="DQ237" s="90">
        <f>DP237-SUM(DS$9:DS237)</f>
        <v>22.041152042811504</v>
      </c>
      <c r="DR237" s="48">
        <f t="shared" si="80"/>
        <v>0.56818181818181823</v>
      </c>
      <c r="DS237" s="31">
        <f t="shared" si="85"/>
        <v>0.12618980177182157</v>
      </c>
      <c r="DT237" s="90">
        <f>SUM(DS$9:DS237)*RRF</f>
        <v>68.571193570031937</v>
      </c>
    </row>
    <row r="238" spans="90:124" x14ac:dyDescent="0.25">
      <c r="CL238" s="14">
        <f t="shared" si="67"/>
        <v>2.29</v>
      </c>
      <c r="CM238" s="59">
        <f>IF('Extended model'!$B$4="AY",0,IFERROR(P*INDEX('UWYr writing pattern'!$C$4:$C$18,MATCH('Extended model'!$CL238,'UWYr writing pattern'!$A$4:$A$18,0)) / 25,CM237))</f>
        <v>0</v>
      </c>
      <c r="CN238" s="36">
        <f t="shared" si="81"/>
        <v>3.2975693314183006E-2</v>
      </c>
      <c r="CP238" s="48">
        <f t="shared" si="68"/>
        <v>6.87</v>
      </c>
      <c r="CQ238" s="34">
        <f t="shared" si="82"/>
        <v>2.4211436482289798E-3</v>
      </c>
      <c r="CR238" s="31">
        <f>SUM($CQ$9:CQ238)*RLR</f>
        <v>119.9604291680229</v>
      </c>
      <c r="CS238" s="32"/>
      <c r="CT238" s="36">
        <f>CR238-SUM($CW$9:CW238)</f>
        <v>43.144048317680969</v>
      </c>
      <c r="CV238" s="48">
        <f t="shared" si="69"/>
        <v>0.56710775047258977</v>
      </c>
      <c r="CW238" s="31">
        <f t="shared" si="83"/>
        <v>0.24652081683030336</v>
      </c>
      <c r="CX238" s="36">
        <f>SUM($CW$9:CW238)*RRF</f>
        <v>53.771466595239346</v>
      </c>
      <c r="CY238" s="33"/>
      <c r="CZ238" s="36">
        <f t="shared" si="70"/>
        <v>96.915514912920315</v>
      </c>
      <c r="DA238" s="33"/>
      <c r="DB238" s="31">
        <f t="shared" si="71"/>
        <v>2.7699582383913721E-2</v>
      </c>
      <c r="DC238" s="31">
        <f t="shared" si="72"/>
        <v>30.200833822376676</v>
      </c>
      <c r="DD238" s="31">
        <f t="shared" si="73"/>
        <v>30.22853340476059</v>
      </c>
      <c r="DE238" s="31">
        <f t="shared" si="74"/>
        <v>-12.915514912920315</v>
      </c>
      <c r="DF238" s="31"/>
      <c r="DG238" s="33">
        <f t="shared" si="75"/>
        <v>0.64013650708618264</v>
      </c>
      <c r="DH238" s="33">
        <f t="shared" si="76"/>
        <v>1.153756129915718</v>
      </c>
      <c r="DI238" s="3"/>
      <c r="DJ238" s="33">
        <f t="shared" si="77"/>
        <v>0.99967024306685748</v>
      </c>
      <c r="DK238" s="93">
        <f t="shared" si="78"/>
        <v>0.81761179547481222</v>
      </c>
      <c r="DL238" s="3">
        <f t="shared" si="79"/>
        <v>0.81736734813011291</v>
      </c>
      <c r="DM238" s="3"/>
      <c r="DN238" s="90">
        <f t="shared" si="86"/>
        <v>0</v>
      </c>
      <c r="DO238" s="91">
        <f t="shared" si="84"/>
        <v>0</v>
      </c>
      <c r="DP238" s="89">
        <f>SUM(DO$9:DO238)*RLR</f>
        <v>120</v>
      </c>
      <c r="DQ238" s="90">
        <f>DP238-SUM(DS$9:DS238)</f>
        <v>21.915918224386445</v>
      </c>
      <c r="DR238" s="48">
        <f t="shared" si="80"/>
        <v>0.56710775047258977</v>
      </c>
      <c r="DS238" s="31">
        <f t="shared" si="85"/>
        <v>0.12523381842506537</v>
      </c>
      <c r="DT238" s="90">
        <f>SUM(DS$9:DS238)*RRF</f>
        <v>68.658857242929486</v>
      </c>
    </row>
    <row r="239" spans="90:124" x14ac:dyDescent="0.25">
      <c r="CL239" s="14">
        <f t="shared" si="67"/>
        <v>2.2999999999999998</v>
      </c>
      <c r="CM239" s="59">
        <f>IF('Extended model'!$B$4="AY",0,IFERROR(P*INDEX('UWYr writing pattern'!$C$4:$C$18,MATCH('Extended model'!$CL239,'UWYr writing pattern'!$A$4:$A$18,0)) / 25,CM238))</f>
        <v>0</v>
      </c>
      <c r="CN239" s="36">
        <f t="shared" si="81"/>
        <v>3.0710263183498634E-2</v>
      </c>
      <c r="CP239" s="48">
        <f t="shared" si="68"/>
        <v>6.8999999999999995</v>
      </c>
      <c r="CQ239" s="34">
        <f t="shared" si="82"/>
        <v>2.2654301306843723E-3</v>
      </c>
      <c r="CR239" s="31">
        <f>SUM($CQ$9:CQ239)*RLR</f>
        <v>119.96314768417973</v>
      </c>
      <c r="CS239" s="32"/>
      <c r="CT239" s="36">
        <f>CR239-SUM($CW$9:CW239)</f>
        <v>42.902093591960593</v>
      </c>
      <c r="CV239" s="48">
        <f t="shared" si="69"/>
        <v>0.56603773584905659</v>
      </c>
      <c r="CW239" s="31">
        <f t="shared" si="83"/>
        <v>0.24467324187720774</v>
      </c>
      <c r="CX239" s="36">
        <f>SUM($CW$9:CW239)*RRF</f>
        <v>53.942737864553393</v>
      </c>
      <c r="CY239" s="33"/>
      <c r="CZ239" s="36">
        <f t="shared" si="70"/>
        <v>96.844831456513987</v>
      </c>
      <c r="DA239" s="33"/>
      <c r="DB239" s="31">
        <f t="shared" si="71"/>
        <v>2.579662107413885E-2</v>
      </c>
      <c r="DC239" s="31">
        <f t="shared" si="72"/>
        <v>30.031465514372414</v>
      </c>
      <c r="DD239" s="31">
        <f t="shared" si="73"/>
        <v>30.057262135446553</v>
      </c>
      <c r="DE239" s="31">
        <f t="shared" si="74"/>
        <v>-12.844831456513987</v>
      </c>
      <c r="DF239" s="31"/>
      <c r="DG239" s="33">
        <f t="shared" si="75"/>
        <v>0.64217545076849281</v>
      </c>
      <c r="DH239" s="33">
        <f t="shared" si="76"/>
        <v>1.1529146601965952</v>
      </c>
      <c r="DI239" s="3"/>
      <c r="DJ239" s="33">
        <f t="shared" si="77"/>
        <v>0.99969289736816447</v>
      </c>
      <c r="DK239" s="93">
        <f t="shared" si="78"/>
        <v>0.81864223486502286</v>
      </c>
      <c r="DL239" s="3">
        <f t="shared" si="79"/>
        <v>0.81840307205376073</v>
      </c>
      <c r="DM239" s="3"/>
      <c r="DN239" s="90">
        <f t="shared" si="86"/>
        <v>0</v>
      </c>
      <c r="DO239" s="91">
        <f t="shared" si="84"/>
        <v>0</v>
      </c>
      <c r="DP239" s="89">
        <f>SUM(DO$9:DO239)*RLR</f>
        <v>120</v>
      </c>
      <c r="DQ239" s="90">
        <f>DP239-SUM(DS$9:DS239)</f>
        <v>21.791631353548709</v>
      </c>
      <c r="DR239" s="48">
        <f t="shared" si="80"/>
        <v>0.56603773584905659</v>
      </c>
      <c r="DS239" s="31">
        <f t="shared" si="85"/>
        <v>0.12428687083773031</v>
      </c>
      <c r="DT239" s="90">
        <f>SUM(DS$9:DS239)*RRF</f>
        <v>68.745858052515899</v>
      </c>
    </row>
    <row r="240" spans="90:124" x14ac:dyDescent="0.25">
      <c r="CL240" s="14">
        <f t="shared" si="67"/>
        <v>2.31</v>
      </c>
      <c r="CM240" s="59">
        <f>IF('Extended model'!$B$4="AY",0,IFERROR(P*INDEX('UWYr writing pattern'!$C$4:$C$18,MATCH('Extended model'!$CL240,'UWYr writing pattern'!$A$4:$A$18,0)) / 25,CM239))</f>
        <v>0</v>
      </c>
      <c r="CN240" s="36">
        <f t="shared" si="81"/>
        <v>2.859125502383723E-2</v>
      </c>
      <c r="CP240" s="48">
        <f t="shared" si="68"/>
        <v>6.93</v>
      </c>
      <c r="CQ240" s="34">
        <f t="shared" si="82"/>
        <v>2.1190081596614055E-3</v>
      </c>
      <c r="CR240" s="31">
        <f>SUM($CQ$9:CQ240)*RLR</f>
        <v>119.96569049397134</v>
      </c>
      <c r="CS240" s="32"/>
      <c r="CT240" s="36">
        <f>CR240-SUM($CW$9:CW240)</f>
        <v>42.661794362552428</v>
      </c>
      <c r="CV240" s="48">
        <f t="shared" si="69"/>
        <v>0.56497175141242928</v>
      </c>
      <c r="CW240" s="31">
        <f t="shared" si="83"/>
        <v>0.24284203919977693</v>
      </c>
      <c r="CX240" s="36">
        <f>SUM($CW$9:CW240)*RRF</f>
        <v>54.112727291993231</v>
      </c>
      <c r="CY240" s="33"/>
      <c r="CZ240" s="36">
        <f t="shared" si="70"/>
        <v>96.774521654545651</v>
      </c>
      <c r="DA240" s="33"/>
      <c r="DB240" s="31">
        <f t="shared" si="71"/>
        <v>2.4016654220023272E-2</v>
      </c>
      <c r="DC240" s="31">
        <f t="shared" si="72"/>
        <v>29.863256053786696</v>
      </c>
      <c r="DD240" s="31">
        <f t="shared" si="73"/>
        <v>29.887272708006719</v>
      </c>
      <c r="DE240" s="31">
        <f t="shared" si="74"/>
        <v>-12.774521654545651</v>
      </c>
      <c r="DF240" s="31"/>
      <c r="DG240" s="33">
        <f t="shared" si="75"/>
        <v>0.64419913442849086</v>
      </c>
      <c r="DH240" s="33">
        <f t="shared" si="76"/>
        <v>1.152077638744591</v>
      </c>
      <c r="DI240" s="3"/>
      <c r="DJ240" s="33">
        <f t="shared" si="77"/>
        <v>0.99971408744976109</v>
      </c>
      <c r="DK240" s="93">
        <f t="shared" si="78"/>
        <v>0.81966492661354362</v>
      </c>
      <c r="DL240" s="3">
        <f t="shared" si="79"/>
        <v>0.81943097919307895</v>
      </c>
      <c r="DM240" s="3"/>
      <c r="DN240" s="90">
        <f t="shared" si="86"/>
        <v>0</v>
      </c>
      <c r="DO240" s="91">
        <f t="shared" si="84"/>
        <v>0</v>
      </c>
      <c r="DP240" s="89">
        <f>SUM(DO$9:DO240)*RLR</f>
        <v>120</v>
      </c>
      <c r="DQ240" s="90">
        <f>DP240-SUM(DS$9:DS240)</f>
        <v>21.668282496830514</v>
      </c>
      <c r="DR240" s="48">
        <f t="shared" si="80"/>
        <v>0.56497175141242928</v>
      </c>
      <c r="DS240" s="31">
        <f t="shared" si="85"/>
        <v>0.12334885671820024</v>
      </c>
      <c r="DT240" s="90">
        <f>SUM(DS$9:DS240)*RRF</f>
        <v>68.832202252218636</v>
      </c>
    </row>
    <row r="241" spans="90:124" x14ac:dyDescent="0.25">
      <c r="CL241" s="14">
        <f t="shared" si="67"/>
        <v>2.3199999999999998</v>
      </c>
      <c r="CM241" s="59">
        <f>IF('Extended model'!$B$4="AY",0,IFERROR(P*INDEX('UWYr writing pattern'!$C$4:$C$18,MATCH('Extended model'!$CL241,'UWYr writing pattern'!$A$4:$A$18,0)) / 25,CM240))</f>
        <v>0</v>
      </c>
      <c r="CN241" s="36">
        <f t="shared" si="81"/>
        <v>2.6609881050685312E-2</v>
      </c>
      <c r="CP241" s="48">
        <f t="shared" si="68"/>
        <v>6.9599999999999991</v>
      </c>
      <c r="CQ241" s="34">
        <f t="shared" si="82"/>
        <v>1.98137397315192E-3</v>
      </c>
      <c r="CR241" s="31">
        <f>SUM($CQ$9:CQ241)*RLR</f>
        <v>119.96806814273911</v>
      </c>
      <c r="CS241" s="32"/>
      <c r="CT241" s="36">
        <f>CR241-SUM($CW$9:CW241)</f>
        <v>42.423144924526127</v>
      </c>
      <c r="CV241" s="48">
        <f t="shared" si="69"/>
        <v>0.56390977443609025</v>
      </c>
      <c r="CW241" s="31">
        <f t="shared" si="83"/>
        <v>0.24102708679408147</v>
      </c>
      <c r="CX241" s="36">
        <f>SUM($CW$9:CW241)*RRF</f>
        <v>54.281446252749085</v>
      </c>
      <c r="CY241" s="33"/>
      <c r="CZ241" s="36">
        <f t="shared" si="70"/>
        <v>96.704591177275205</v>
      </c>
      <c r="DA241" s="33"/>
      <c r="DB241" s="31">
        <f t="shared" si="71"/>
        <v>2.235230008257566E-2</v>
      </c>
      <c r="DC241" s="31">
        <f t="shared" si="72"/>
        <v>29.696201447168288</v>
      </c>
      <c r="DD241" s="31">
        <f t="shared" si="73"/>
        <v>29.718553747250866</v>
      </c>
      <c r="DE241" s="31">
        <f t="shared" si="74"/>
        <v>-12.704591177275205</v>
      </c>
      <c r="DF241" s="31"/>
      <c r="DG241" s="33">
        <f t="shared" si="75"/>
        <v>0.6462076934851082</v>
      </c>
      <c r="DH241" s="33">
        <f t="shared" si="76"/>
        <v>1.1512451330628</v>
      </c>
      <c r="DI241" s="3"/>
      <c r="DJ241" s="33">
        <f t="shared" si="77"/>
        <v>0.99973390118949257</v>
      </c>
      <c r="DK241" s="93">
        <f t="shared" si="78"/>
        <v>0.8206799433996832</v>
      </c>
      <c r="DL241" s="3">
        <f t="shared" si="79"/>
        <v>0.82045114315244017</v>
      </c>
      <c r="DM241" s="3"/>
      <c r="DN241" s="90">
        <f t="shared" si="86"/>
        <v>0</v>
      </c>
      <c r="DO241" s="91">
        <f t="shared" si="84"/>
        <v>0</v>
      </c>
      <c r="DP241" s="89">
        <f>SUM(DO$9:DO241)*RLR</f>
        <v>120</v>
      </c>
      <c r="DQ241" s="90">
        <f>DP241-SUM(DS$9:DS241)</f>
        <v>21.545862821707175</v>
      </c>
      <c r="DR241" s="48">
        <f t="shared" si="80"/>
        <v>0.56390977443609025</v>
      </c>
      <c r="DS241" s="31">
        <f t="shared" si="85"/>
        <v>0.12241967512333622</v>
      </c>
      <c r="DT241" s="90">
        <f>SUM(DS$9:DS241)*RRF</f>
        <v>68.917896024804975</v>
      </c>
    </row>
    <row r="242" spans="90:124" x14ac:dyDescent="0.25">
      <c r="CL242" s="14">
        <f t="shared" si="67"/>
        <v>2.33</v>
      </c>
      <c r="CM242" s="59">
        <f>IF('Extended model'!$B$4="AY",0,IFERROR(P*INDEX('UWYr writing pattern'!$C$4:$C$18,MATCH('Extended model'!$CL242,'UWYr writing pattern'!$A$4:$A$18,0)) / 25,CM241))</f>
        <v>0</v>
      </c>
      <c r="CN242" s="36">
        <f t="shared" si="81"/>
        <v>2.4757833329557614E-2</v>
      </c>
      <c r="CP242" s="48">
        <f t="shared" si="68"/>
        <v>6.99</v>
      </c>
      <c r="CQ242" s="34">
        <f t="shared" si="82"/>
        <v>1.8520477211276976E-3</v>
      </c>
      <c r="CR242" s="31">
        <f>SUM($CQ$9:CQ242)*RLR</f>
        <v>119.97029060000447</v>
      </c>
      <c r="CS242" s="32"/>
      <c r="CT242" s="36">
        <f>CR242-SUM($CW$9:CW242)</f>
        <v>42.186139120938904</v>
      </c>
      <c r="CV242" s="48">
        <f t="shared" si="69"/>
        <v>0.56285178236397748</v>
      </c>
      <c r="CW242" s="31">
        <f t="shared" si="83"/>
        <v>0.23922826085259097</v>
      </c>
      <c r="CX242" s="36">
        <f>SUM($CW$9:CW242)*RRF</f>
        <v>54.4489060353459</v>
      </c>
      <c r="CY242" s="33"/>
      <c r="CZ242" s="36">
        <f t="shared" si="70"/>
        <v>96.635045156284804</v>
      </c>
      <c r="DA242" s="33"/>
      <c r="DB242" s="31">
        <f t="shared" si="71"/>
        <v>2.0796579996828393E-2</v>
      </c>
      <c r="DC242" s="31">
        <f t="shared" si="72"/>
        <v>29.530297384657231</v>
      </c>
      <c r="DD242" s="31">
        <f t="shared" si="73"/>
        <v>29.551093964654061</v>
      </c>
      <c r="DE242" s="31">
        <f t="shared" si="74"/>
        <v>-12.635045156284804</v>
      </c>
      <c r="DF242" s="31"/>
      <c r="DG242" s="33">
        <f t="shared" si="75"/>
        <v>0.64820126232554642</v>
      </c>
      <c r="DH242" s="33">
        <f t="shared" si="76"/>
        <v>1.1504172042414857</v>
      </c>
      <c r="DI242" s="3"/>
      <c r="DJ242" s="33">
        <f t="shared" si="77"/>
        <v>0.99975242166670397</v>
      </c>
      <c r="DK242" s="93">
        <f t="shared" si="78"/>
        <v>0.8216873570861315</v>
      </c>
      <c r="DL242" s="3">
        <f t="shared" si="79"/>
        <v>0.8214636367060919</v>
      </c>
      <c r="DM242" s="3"/>
      <c r="DN242" s="90">
        <f t="shared" si="86"/>
        <v>0</v>
      </c>
      <c r="DO242" s="91">
        <f t="shared" si="84"/>
        <v>0</v>
      </c>
      <c r="DP242" s="89">
        <f>SUM(DO$9:DO242)*RLR</f>
        <v>120</v>
      </c>
      <c r="DQ242" s="90">
        <f>DP242-SUM(DS$9:DS242)</f>
        <v>21.424363595268971</v>
      </c>
      <c r="DR242" s="48">
        <f t="shared" si="80"/>
        <v>0.56285178236397748</v>
      </c>
      <c r="DS242" s="31">
        <f t="shared" si="85"/>
        <v>0.12149922643819837</v>
      </c>
      <c r="DT242" s="90">
        <f>SUM(DS$9:DS242)*RRF</f>
        <v>69.00294548331172</v>
      </c>
    </row>
    <row r="243" spans="90:124" x14ac:dyDescent="0.25">
      <c r="CL243" s="14">
        <f t="shared" si="67"/>
        <v>2.34</v>
      </c>
      <c r="CM243" s="59">
        <f>IF('Extended model'!$B$4="AY",0,IFERROR(P*INDEX('UWYr writing pattern'!$C$4:$C$18,MATCH('Extended model'!$CL243,'UWYr writing pattern'!$A$4:$A$18,0)) / 25,CM242))</f>
        <v>0</v>
      </c>
      <c r="CN243" s="36">
        <f t="shared" si="81"/>
        <v>2.3027260779821538E-2</v>
      </c>
      <c r="CP243" s="48">
        <f t="shared" si="68"/>
        <v>7.02</v>
      </c>
      <c r="CQ243" s="34">
        <f t="shared" si="82"/>
        <v>1.7305725497360773E-3</v>
      </c>
      <c r="CR243" s="31">
        <f>SUM($CQ$9:CQ243)*RLR</f>
        <v>119.97236728706415</v>
      </c>
      <c r="CS243" s="32"/>
      <c r="CT243" s="36">
        <f>CR243-SUM($CW$9:CW243)</f>
        <v>41.950770372045824</v>
      </c>
      <c r="CV243" s="48">
        <f t="shared" si="69"/>
        <v>0.5617977528089888</v>
      </c>
      <c r="CW243" s="31">
        <f t="shared" si="83"/>
        <v>0.2374454359527518</v>
      </c>
      <c r="CX243" s="36">
        <f>SUM($CW$9:CW243)*RRF</f>
        <v>54.615117840512823</v>
      </c>
      <c r="CY243" s="33"/>
      <c r="CZ243" s="36">
        <f t="shared" si="70"/>
        <v>96.565888212558647</v>
      </c>
      <c r="DA243" s="33"/>
      <c r="DB243" s="31">
        <f t="shared" si="71"/>
        <v>1.934289905505009E-2</v>
      </c>
      <c r="DC243" s="31">
        <f t="shared" si="72"/>
        <v>29.365539260432076</v>
      </c>
      <c r="DD243" s="31">
        <f t="shared" si="73"/>
        <v>29.384882159487127</v>
      </c>
      <c r="DE243" s="31">
        <f t="shared" si="74"/>
        <v>-12.565888212558647</v>
      </c>
      <c r="DF243" s="31"/>
      <c r="DG243" s="33">
        <f t="shared" si="75"/>
        <v>0.65017997429181928</v>
      </c>
      <c r="DH243" s="33">
        <f t="shared" si="76"/>
        <v>1.1495939072923649</v>
      </c>
      <c r="DI243" s="3"/>
      <c r="DJ243" s="33">
        <f t="shared" si="77"/>
        <v>0.99976972739220116</v>
      </c>
      <c r="DK243" s="93">
        <f t="shared" si="78"/>
        <v>0.82268723872964633</v>
      </c>
      <c r="DL243" s="3">
        <f t="shared" si="79"/>
        <v>0.82246853180905943</v>
      </c>
      <c r="DM243" s="3"/>
      <c r="DN243" s="90">
        <f t="shared" si="86"/>
        <v>0</v>
      </c>
      <c r="DO243" s="91">
        <f t="shared" si="84"/>
        <v>0</v>
      </c>
      <c r="DP243" s="89">
        <f>SUM(DO$9:DO243)*RLR</f>
        <v>120</v>
      </c>
      <c r="DQ243" s="90">
        <f>DP243-SUM(DS$9:DS243)</f>
        <v>21.303776182912856</v>
      </c>
      <c r="DR243" s="48">
        <f t="shared" si="80"/>
        <v>0.5617977528089888</v>
      </c>
      <c r="DS243" s="31">
        <f t="shared" si="85"/>
        <v>0.12058741235611053</v>
      </c>
      <c r="DT243" s="90">
        <f>SUM(DS$9:DS243)*RRF</f>
        <v>69.08735667196099</v>
      </c>
    </row>
    <row r="244" spans="90:124" x14ac:dyDescent="0.25">
      <c r="CL244" s="14">
        <f t="shared" si="67"/>
        <v>2.35</v>
      </c>
      <c r="CM244" s="59">
        <f>IF('Extended model'!$B$4="AY",0,IFERROR(P*INDEX('UWYr writing pattern'!$C$4:$C$18,MATCH('Extended model'!$CL244,'UWYr writing pattern'!$A$4:$A$18,0)) / 25,CM243))</f>
        <v>0</v>
      </c>
      <c r="CN244" s="36">
        <f t="shared" si="81"/>
        <v>2.1410747073078065E-2</v>
      </c>
      <c r="CP244" s="48">
        <f t="shared" si="68"/>
        <v>7.0500000000000007</v>
      </c>
      <c r="CQ244" s="34">
        <f t="shared" si="82"/>
        <v>1.6165137067434719E-3</v>
      </c>
      <c r="CR244" s="31">
        <f>SUM($CQ$9:CQ244)*RLR</f>
        <v>119.97430710351225</v>
      </c>
      <c r="CS244" s="32"/>
      <c r="CT244" s="36">
        <f>CR244-SUM($CW$9:CW244)</f>
        <v>41.717031703257717</v>
      </c>
      <c r="CV244" s="48">
        <f t="shared" si="69"/>
        <v>0.56074766355140193</v>
      </c>
      <c r="CW244" s="31">
        <f t="shared" si="83"/>
        <v>0.23567848523621251</v>
      </c>
      <c r="CX244" s="36">
        <f>SUM($CW$9:CW244)*RRF</f>
        <v>54.780092780178165</v>
      </c>
      <c r="CY244" s="33"/>
      <c r="CZ244" s="36">
        <f t="shared" si="70"/>
        <v>96.497124483435883</v>
      </c>
      <c r="DA244" s="33"/>
      <c r="DB244" s="31">
        <f t="shared" si="71"/>
        <v>1.7985027541385572E-2</v>
      </c>
      <c r="DC244" s="31">
        <f t="shared" si="72"/>
        <v>29.201922192280399</v>
      </c>
      <c r="DD244" s="31">
        <f t="shared" si="73"/>
        <v>29.219907219821785</v>
      </c>
      <c r="DE244" s="31">
        <f t="shared" si="74"/>
        <v>-12.497124483435883</v>
      </c>
      <c r="DF244" s="31"/>
      <c r="DG244" s="33">
        <f t="shared" si="75"/>
        <v>0.65214396166878763</v>
      </c>
      <c r="DH244" s="33">
        <f t="shared" si="76"/>
        <v>1.1487752914694749</v>
      </c>
      <c r="DI244" s="3"/>
      <c r="DJ244" s="33">
        <f t="shared" si="77"/>
        <v>0.99978589252926875</v>
      </c>
      <c r="DK244" s="93">
        <f t="shared" si="78"/>
        <v>0.82367965859157588</v>
      </c>
      <c r="DL244" s="3">
        <f t="shared" si="79"/>
        <v>0.82346589960788497</v>
      </c>
      <c r="DM244" s="3"/>
      <c r="DN244" s="90">
        <f t="shared" si="86"/>
        <v>0</v>
      </c>
      <c r="DO244" s="91">
        <f t="shared" si="84"/>
        <v>0</v>
      </c>
      <c r="DP244" s="89">
        <f>SUM(DO$9:DO244)*RLR</f>
        <v>120</v>
      </c>
      <c r="DQ244" s="90">
        <f>DP244-SUM(DS$9:DS244)</f>
        <v>21.184092047053795</v>
      </c>
      <c r="DR244" s="48">
        <f t="shared" si="80"/>
        <v>0.56074766355140193</v>
      </c>
      <c r="DS244" s="31">
        <f t="shared" si="85"/>
        <v>0.11968413585906099</v>
      </c>
      <c r="DT244" s="90">
        <f>SUM(DS$9:DS244)*RRF</f>
        <v>69.171135567062336</v>
      </c>
    </row>
    <row r="245" spans="90:124" x14ac:dyDescent="0.25">
      <c r="CL245" s="14">
        <f t="shared" si="67"/>
        <v>2.36</v>
      </c>
      <c r="CM245" s="59">
        <f>IF('Extended model'!$B$4="AY",0,IFERROR(P*INDEX('UWYr writing pattern'!$C$4:$C$18,MATCH('Extended model'!$CL245,'UWYr writing pattern'!$A$4:$A$18,0)) / 25,CM244))</f>
        <v>0</v>
      </c>
      <c r="CN245" s="36">
        <f t="shared" si="81"/>
        <v>1.9901289404426061E-2</v>
      </c>
      <c r="CP245" s="48">
        <f t="shared" si="68"/>
        <v>7.08</v>
      </c>
      <c r="CQ245" s="34">
        <f t="shared" si="82"/>
        <v>1.5094576686520036E-3</v>
      </c>
      <c r="CR245" s="31">
        <f>SUM($CQ$9:CQ245)*RLR</f>
        <v>119.97611845271463</v>
      </c>
      <c r="CS245" s="32"/>
      <c r="CT245" s="36">
        <f>CR245-SUM($CW$9:CW245)</f>
        <v>41.484915771881091</v>
      </c>
      <c r="CV245" s="48">
        <f t="shared" si="69"/>
        <v>0.55970149253731349</v>
      </c>
      <c r="CW245" s="31">
        <f t="shared" si="83"/>
        <v>0.23392728057901527</v>
      </c>
      <c r="CX245" s="36">
        <f>SUM($CW$9:CW245)*RRF</f>
        <v>54.943841876583477</v>
      </c>
      <c r="CY245" s="33"/>
      <c r="CZ245" s="36">
        <f t="shared" si="70"/>
        <v>96.428757648464568</v>
      </c>
      <c r="DA245" s="33"/>
      <c r="DB245" s="31">
        <f t="shared" si="71"/>
        <v>1.6717083099717891E-2</v>
      </c>
      <c r="DC245" s="31">
        <f t="shared" si="72"/>
        <v>29.039441040316763</v>
      </c>
      <c r="DD245" s="31">
        <f t="shared" si="73"/>
        <v>29.056158123416481</v>
      </c>
      <c r="DE245" s="31">
        <f t="shared" si="74"/>
        <v>-12.428757648464568</v>
      </c>
      <c r="DF245" s="31"/>
      <c r="DG245" s="33">
        <f t="shared" si="75"/>
        <v>0.65409335567361282</v>
      </c>
      <c r="DH245" s="33">
        <f t="shared" si="76"/>
        <v>1.1479614005769592</v>
      </c>
      <c r="DI245" s="3"/>
      <c r="DJ245" s="33">
        <f t="shared" si="77"/>
        <v>0.99980098710595522</v>
      </c>
      <c r="DK245" s="93">
        <f t="shared" si="78"/>
        <v>0.82466468614822952</v>
      </c>
      <c r="DL245" s="3">
        <f t="shared" si="79"/>
        <v>0.8244558104512052</v>
      </c>
      <c r="DM245" s="3"/>
      <c r="DN245" s="90">
        <f t="shared" si="86"/>
        <v>0</v>
      </c>
      <c r="DO245" s="91">
        <f t="shared" si="84"/>
        <v>0</v>
      </c>
      <c r="DP245" s="89">
        <f>SUM(DO$9:DO245)*RLR</f>
        <v>120</v>
      </c>
      <c r="DQ245" s="90">
        <f>DP245-SUM(DS$9:DS245)</f>
        <v>21.065302745855362</v>
      </c>
      <c r="DR245" s="48">
        <f t="shared" si="80"/>
        <v>0.55970149253731349</v>
      </c>
      <c r="DS245" s="31">
        <f t="shared" si="85"/>
        <v>0.11878930119843251</v>
      </c>
      <c r="DT245" s="90">
        <f>SUM(DS$9:DS245)*RRF</f>
        <v>69.254288077901236</v>
      </c>
    </row>
    <row r="246" spans="90:124" x14ac:dyDescent="0.25">
      <c r="CL246" s="14">
        <f t="shared" si="67"/>
        <v>2.37</v>
      </c>
      <c r="CM246" s="59">
        <f>IF('Extended model'!$B$4="AY",0,IFERROR(P*INDEX('UWYr writing pattern'!$C$4:$C$18,MATCH('Extended model'!$CL246,'UWYr writing pattern'!$A$4:$A$18,0)) / 25,CM245))</f>
        <v>0</v>
      </c>
      <c r="CN246" s="36">
        <f t="shared" si="81"/>
        <v>1.8492278114592697E-2</v>
      </c>
      <c r="CP246" s="48">
        <f t="shared" si="68"/>
        <v>7.11</v>
      </c>
      <c r="CQ246" s="34">
        <f t="shared" si="82"/>
        <v>1.4090112898333652E-3</v>
      </c>
      <c r="CR246" s="31">
        <f>SUM($CQ$9:CQ246)*RLR</f>
        <v>119.97780926626243</v>
      </c>
      <c r="CS246" s="32"/>
      <c r="CT246" s="36">
        <f>CR246-SUM($CW$9:CW246)</f>
        <v>41.254414892675825</v>
      </c>
      <c r="CV246" s="48">
        <f t="shared" si="69"/>
        <v>0.55865921787709494</v>
      </c>
      <c r="CW246" s="31">
        <f t="shared" si="83"/>
        <v>0.23219169275306584</v>
      </c>
      <c r="CX246" s="36">
        <f>SUM($CW$9:CW246)*RRF</f>
        <v>55.106376061510616</v>
      </c>
      <c r="CY246" s="33"/>
      <c r="CZ246" s="36">
        <f t="shared" si="70"/>
        <v>96.360790954186442</v>
      </c>
      <c r="DA246" s="33"/>
      <c r="DB246" s="31">
        <f t="shared" si="71"/>
        <v>1.5533513616257865E-2</v>
      </c>
      <c r="DC246" s="31">
        <f t="shared" si="72"/>
        <v>28.878090424873076</v>
      </c>
      <c r="DD246" s="31">
        <f t="shared" si="73"/>
        <v>28.893623938489334</v>
      </c>
      <c r="DE246" s="31">
        <f t="shared" si="74"/>
        <v>-12.360790954186442</v>
      </c>
      <c r="DF246" s="31"/>
      <c r="DG246" s="33">
        <f t="shared" si="75"/>
        <v>0.65602828644655498</v>
      </c>
      <c r="DH246" s="33">
        <f t="shared" si="76"/>
        <v>1.1471522732641244</v>
      </c>
      <c r="DI246" s="3"/>
      <c r="DJ246" s="33">
        <f t="shared" si="77"/>
        <v>0.99981507721885354</v>
      </c>
      <c r="DK246" s="93">
        <f t="shared" si="78"/>
        <v>0.82564239010109086</v>
      </c>
      <c r="DL246" s="3">
        <f t="shared" si="79"/>
        <v>0.82543833390017241</v>
      </c>
      <c r="DM246" s="3"/>
      <c r="DN246" s="90">
        <f t="shared" si="86"/>
        <v>0</v>
      </c>
      <c r="DO246" s="91">
        <f t="shared" si="84"/>
        <v>0</v>
      </c>
      <c r="DP246" s="89">
        <f>SUM(DO$9:DO246)*RLR</f>
        <v>120</v>
      </c>
      <c r="DQ246" s="90">
        <f>DP246-SUM(DS$9:DS246)</f>
        <v>20.947399931979305</v>
      </c>
      <c r="DR246" s="48">
        <f t="shared" si="80"/>
        <v>0.55865921787709494</v>
      </c>
      <c r="DS246" s="31">
        <f t="shared" si="85"/>
        <v>0.11790281387605615</v>
      </c>
      <c r="DT246" s="90">
        <f>SUM(DS$9:DS246)*RRF</f>
        <v>69.336820047614481</v>
      </c>
    </row>
    <row r="247" spans="90:124" x14ac:dyDescent="0.25">
      <c r="CL247" s="14">
        <f t="shared" si="67"/>
        <v>2.38</v>
      </c>
      <c r="CM247" s="59">
        <f>IF('Extended model'!$B$4="AY",0,IFERROR(P*INDEX('UWYr writing pattern'!$C$4:$C$18,MATCH('Extended model'!$CL247,'UWYr writing pattern'!$A$4:$A$18,0)) / 25,CM246))</f>
        <v>0</v>
      </c>
      <c r="CN247" s="36">
        <f t="shared" si="81"/>
        <v>1.7177477140645155E-2</v>
      </c>
      <c r="CP247" s="48">
        <f t="shared" si="68"/>
        <v>7.14</v>
      </c>
      <c r="CQ247" s="34">
        <f t="shared" si="82"/>
        <v>1.3148009739475408E-3</v>
      </c>
      <c r="CR247" s="31">
        <f>SUM($CQ$9:CQ247)*RLR</f>
        <v>119.97938702743116</v>
      </c>
      <c r="CS247" s="32"/>
      <c r="CT247" s="36">
        <f>CR247-SUM($CW$9:CW247)</f>
        <v>41.025521062265369</v>
      </c>
      <c r="CV247" s="48">
        <f t="shared" si="69"/>
        <v>0.55762081784386619</v>
      </c>
      <c r="CW247" s="31">
        <f t="shared" si="83"/>
        <v>0.23047159157919453</v>
      </c>
      <c r="CX247" s="36">
        <f>SUM($CW$9:CW247)*RRF</f>
        <v>55.267706175616048</v>
      </c>
      <c r="CY247" s="33"/>
      <c r="CZ247" s="36">
        <f t="shared" si="70"/>
        <v>96.29322723788141</v>
      </c>
      <c r="DA247" s="33"/>
      <c r="DB247" s="31">
        <f t="shared" si="71"/>
        <v>1.4429080798141928E-2</v>
      </c>
      <c r="DC247" s="31">
        <f t="shared" si="72"/>
        <v>28.717864743585757</v>
      </c>
      <c r="DD247" s="31">
        <f t="shared" si="73"/>
        <v>28.732293824383898</v>
      </c>
      <c r="DE247" s="31">
        <f t="shared" si="74"/>
        <v>-12.29322723788141</v>
      </c>
      <c r="DF247" s="31"/>
      <c r="DG247" s="33">
        <f t="shared" si="75"/>
        <v>0.65794888304304822</v>
      </c>
      <c r="DH247" s="33">
        <f t="shared" si="76"/>
        <v>1.1463479433081121</v>
      </c>
      <c r="DI247" s="3"/>
      <c r="DJ247" s="33">
        <f t="shared" si="77"/>
        <v>0.99982822522859294</v>
      </c>
      <c r="DK247" s="93">
        <f t="shared" si="78"/>
        <v>0.82661283838687982</v>
      </c>
      <c r="DL247" s="3">
        <f t="shared" si="79"/>
        <v>0.82641353873871892</v>
      </c>
      <c r="DM247" s="3"/>
      <c r="DN247" s="90">
        <f t="shared" si="86"/>
        <v>0</v>
      </c>
      <c r="DO247" s="91">
        <f t="shared" si="84"/>
        <v>0</v>
      </c>
      <c r="DP247" s="89">
        <f>SUM(DO$9:DO247)*RLR</f>
        <v>120</v>
      </c>
      <c r="DQ247" s="90">
        <f>DP247-SUM(DS$9:DS247)</f>
        <v>20.830375351353723</v>
      </c>
      <c r="DR247" s="48">
        <f t="shared" si="80"/>
        <v>0.55762081784386619</v>
      </c>
      <c r="DS247" s="31">
        <f t="shared" si="85"/>
        <v>0.1170245806255827</v>
      </c>
      <c r="DT247" s="90">
        <f>SUM(DS$9:DS247)*RRF</f>
        <v>69.418737254052388</v>
      </c>
    </row>
    <row r="248" spans="90:124" x14ac:dyDescent="0.25">
      <c r="CL248" s="14">
        <f t="shared" si="67"/>
        <v>2.39</v>
      </c>
      <c r="CM248" s="59">
        <f>IF('Extended model'!$B$4="AY",0,IFERROR(P*INDEX('UWYr writing pattern'!$C$4:$C$18,MATCH('Extended model'!$CL248,'UWYr writing pattern'!$A$4:$A$18,0)) / 25,CM247))</f>
        <v>0</v>
      </c>
      <c r="CN248" s="36">
        <f t="shared" si="81"/>
        <v>1.595100527280309E-2</v>
      </c>
      <c r="CP248" s="48">
        <f t="shared" si="68"/>
        <v>7.17</v>
      </c>
      <c r="CQ248" s="34">
        <f t="shared" si="82"/>
        <v>1.2264718678420641E-3</v>
      </c>
      <c r="CR248" s="31">
        <f>SUM($CQ$9:CQ248)*RLR</f>
        <v>119.98085879367257</v>
      </c>
      <c r="CS248" s="32"/>
      <c r="CT248" s="36">
        <f>CR248-SUM($CW$9:CW248)</f>
        <v>40.798225982434673</v>
      </c>
      <c r="CV248" s="48">
        <f t="shared" si="69"/>
        <v>0.55658627087198509</v>
      </c>
      <c r="CW248" s="31">
        <f t="shared" si="83"/>
        <v>0.22876684607211176</v>
      </c>
      <c r="CX248" s="36">
        <f>SUM($CW$9:CW248)*RRF</f>
        <v>55.427842967866525</v>
      </c>
      <c r="CY248" s="33"/>
      <c r="CZ248" s="36">
        <f t="shared" si="70"/>
        <v>96.226068950301197</v>
      </c>
      <c r="DA248" s="33"/>
      <c r="DB248" s="31">
        <f t="shared" si="71"/>
        <v>1.3398844429154594E-2</v>
      </c>
      <c r="DC248" s="31">
        <f t="shared" si="72"/>
        <v>28.558758187704267</v>
      </c>
      <c r="DD248" s="31">
        <f t="shared" si="73"/>
        <v>28.572157032133422</v>
      </c>
      <c r="DE248" s="31">
        <f t="shared" si="74"/>
        <v>-12.226068950301197</v>
      </c>
      <c r="DF248" s="31"/>
      <c r="DG248" s="33">
        <f t="shared" si="75"/>
        <v>0.65985527342698247</v>
      </c>
      <c r="DH248" s="33">
        <f t="shared" si="76"/>
        <v>1.1455484398845381</v>
      </c>
      <c r="DI248" s="3"/>
      <c r="DJ248" s="33">
        <f t="shared" si="77"/>
        <v>0.99984048994727137</v>
      </c>
      <c r="DK248" s="93">
        <f t="shared" si="78"/>
        <v>0.82757609818746791</v>
      </c>
      <c r="DL248" s="3">
        <f t="shared" si="79"/>
        <v>0.82738149298367025</v>
      </c>
      <c r="DM248" s="3"/>
      <c r="DN248" s="90">
        <f t="shared" si="86"/>
        <v>0</v>
      </c>
      <c r="DO248" s="91">
        <f t="shared" si="84"/>
        <v>0</v>
      </c>
      <c r="DP248" s="89">
        <f>SUM(DO$9:DO248)*RLR</f>
        <v>120</v>
      </c>
      <c r="DQ248" s="90">
        <f>DP248-SUM(DS$9:DS248)</f>
        <v>20.714220841959559</v>
      </c>
      <c r="DR248" s="48">
        <f t="shared" si="80"/>
        <v>0.55658627087198509</v>
      </c>
      <c r="DS248" s="31">
        <f t="shared" si="85"/>
        <v>0.11615450939416574</v>
      </c>
      <c r="DT248" s="90">
        <f>SUM(DS$9:DS248)*RRF</f>
        <v>69.500045410628303</v>
      </c>
    </row>
    <row r="249" spans="90:124" x14ac:dyDescent="0.25">
      <c r="CL249" s="14">
        <f t="shared" si="67"/>
        <v>2.4</v>
      </c>
      <c r="CM249" s="59">
        <f>IF('Extended model'!$B$4="AY",0,IFERROR(P*INDEX('UWYr writing pattern'!$C$4:$C$18,MATCH('Extended model'!$CL249,'UWYr writing pattern'!$A$4:$A$18,0)) / 25,CM248))</f>
        <v>0</v>
      </c>
      <c r="CN249" s="36">
        <f t="shared" si="81"/>
        <v>1.4807318194743109E-2</v>
      </c>
      <c r="CP249" s="48">
        <f t="shared" si="68"/>
        <v>7.1999999999999993</v>
      </c>
      <c r="CQ249" s="34">
        <f t="shared" si="82"/>
        <v>1.1436870780599817E-3</v>
      </c>
      <c r="CR249" s="31">
        <f>SUM($CQ$9:CQ249)*RLR</f>
        <v>119.98223121816623</v>
      </c>
      <c r="CS249" s="32"/>
      <c r="CT249" s="36">
        <f>CR249-SUM($CW$9:CW249)</f>
        <v>40.572521082350775</v>
      </c>
      <c r="CV249" s="48">
        <f t="shared" si="69"/>
        <v>0.55555555555555547</v>
      </c>
      <c r="CW249" s="31">
        <f t="shared" si="83"/>
        <v>0.22707732457755847</v>
      </c>
      <c r="CX249" s="36">
        <f>SUM($CW$9:CW249)*RRF</f>
        <v>55.586797095070821</v>
      </c>
      <c r="CY249" s="33"/>
      <c r="CZ249" s="36">
        <f t="shared" si="70"/>
        <v>96.159318177421596</v>
      </c>
      <c r="DA249" s="33"/>
      <c r="DB249" s="31">
        <f t="shared" si="71"/>
        <v>1.2438147283584212E-2</v>
      </c>
      <c r="DC249" s="31">
        <f t="shared" si="72"/>
        <v>28.40076475764554</v>
      </c>
      <c r="DD249" s="31">
        <f t="shared" si="73"/>
        <v>28.413202904929125</v>
      </c>
      <c r="DE249" s="31">
        <f t="shared" si="74"/>
        <v>-12.159318177421596</v>
      </c>
      <c r="DF249" s="31"/>
      <c r="DG249" s="33">
        <f t="shared" si="75"/>
        <v>0.66174758446512882</v>
      </c>
      <c r="DH249" s="33">
        <f t="shared" si="76"/>
        <v>1.1447537878264475</v>
      </c>
      <c r="DI249" s="3"/>
      <c r="DJ249" s="33">
        <f t="shared" si="77"/>
        <v>0.99985192681805191</v>
      </c>
      <c r="DK249" s="93">
        <f t="shared" si="78"/>
        <v>0.82853223593964342</v>
      </c>
      <c r="DL249" s="3">
        <f t="shared" si="79"/>
        <v>0.82834226389470733</v>
      </c>
      <c r="DM249" s="3"/>
      <c r="DN249" s="90">
        <f t="shared" si="86"/>
        <v>0</v>
      </c>
      <c r="DO249" s="91">
        <f t="shared" si="84"/>
        <v>0</v>
      </c>
      <c r="DP249" s="89">
        <f>SUM(DO$9:DO249)*RLR</f>
        <v>120</v>
      </c>
      <c r="DQ249" s="90">
        <f>DP249-SUM(DS$9:DS249)</f>
        <v>20.598928332635111</v>
      </c>
      <c r="DR249" s="48">
        <f t="shared" si="80"/>
        <v>0.55555555555555547</v>
      </c>
      <c r="DS249" s="31">
        <f t="shared" si="85"/>
        <v>0.11529250932445022</v>
      </c>
      <c r="DT249" s="90">
        <f>SUM(DS$9:DS249)*RRF</f>
        <v>69.580750167155415</v>
      </c>
    </row>
    <row r="250" spans="90:124" x14ac:dyDescent="0.25">
      <c r="CL250" s="14">
        <f t="shared" si="67"/>
        <v>2.41</v>
      </c>
      <c r="CM250" s="59">
        <f>IF('Extended model'!$B$4="AY",0,IFERROR(P*INDEX('UWYr writing pattern'!$C$4:$C$18,MATCH('Extended model'!$CL250,'UWYr writing pattern'!$A$4:$A$18,0)) / 25,CM249))</f>
        <v>0</v>
      </c>
      <c r="CN250" s="36">
        <f t="shared" si="81"/>
        <v>1.3741191284721605E-2</v>
      </c>
      <c r="CP250" s="48">
        <f t="shared" si="68"/>
        <v>7.23</v>
      </c>
      <c r="CQ250" s="34">
        <f t="shared" si="82"/>
        <v>1.0661269100215038E-3</v>
      </c>
      <c r="CR250" s="31">
        <f>SUM($CQ$9:CQ250)*RLR</f>
        <v>119.98351057045826</v>
      </c>
      <c r="CS250" s="32"/>
      <c r="CT250" s="36">
        <f>CR250-SUM($CW$9:CW250)</f>
        <v>40.348397539740859</v>
      </c>
      <c r="CV250" s="48">
        <f t="shared" si="69"/>
        <v>0.55452865064695012</v>
      </c>
      <c r="CW250" s="31">
        <f t="shared" si="83"/>
        <v>0.22540289490194873</v>
      </c>
      <c r="CX250" s="36">
        <f>SUM($CW$9:CW250)*RRF</f>
        <v>55.744579121502184</v>
      </c>
      <c r="CY250" s="33"/>
      <c r="CZ250" s="36">
        <f t="shared" si="70"/>
        <v>96.092976661243043</v>
      </c>
      <c r="DA250" s="33"/>
      <c r="DB250" s="31">
        <f t="shared" si="71"/>
        <v>1.1542600679166149E-2</v>
      </c>
      <c r="DC250" s="31">
        <f t="shared" si="72"/>
        <v>28.243878277818599</v>
      </c>
      <c r="DD250" s="31">
        <f t="shared" si="73"/>
        <v>28.255420878497766</v>
      </c>
      <c r="DE250" s="31">
        <f t="shared" si="74"/>
        <v>-12.092976661243043</v>
      </c>
      <c r="DF250" s="31"/>
      <c r="DG250" s="33">
        <f t="shared" si="75"/>
        <v>0.66362594192264501</v>
      </c>
      <c r="DH250" s="33">
        <f t="shared" si="76"/>
        <v>1.1439640078719411</v>
      </c>
      <c r="DI250" s="3"/>
      <c r="DJ250" s="33">
        <f t="shared" si="77"/>
        <v>0.99986258808715223</v>
      </c>
      <c r="DK250" s="93">
        <f t="shared" si="78"/>
        <v>0.8294813173447354</v>
      </c>
      <c r="DL250" s="3">
        <f t="shared" si="79"/>
        <v>0.82929591798418112</v>
      </c>
      <c r="DM250" s="3"/>
      <c r="DN250" s="90">
        <f t="shared" si="86"/>
        <v>0</v>
      </c>
      <c r="DO250" s="91">
        <f t="shared" si="84"/>
        <v>0</v>
      </c>
      <c r="DP250" s="89">
        <f>SUM(DO$9:DO250)*RLR</f>
        <v>120</v>
      </c>
      <c r="DQ250" s="90">
        <f>DP250-SUM(DS$9:DS250)</f>
        <v>20.484489841898252</v>
      </c>
      <c r="DR250" s="48">
        <f t="shared" si="80"/>
        <v>0.55452865064695012</v>
      </c>
      <c r="DS250" s="31">
        <f t="shared" si="85"/>
        <v>0.11443849073686173</v>
      </c>
      <c r="DT250" s="90">
        <f>SUM(DS$9:DS250)*RRF</f>
        <v>69.660857110671216</v>
      </c>
    </row>
    <row r="251" spans="90:124" x14ac:dyDescent="0.25">
      <c r="CL251" s="14">
        <f t="shared" si="67"/>
        <v>2.42</v>
      </c>
      <c r="CM251" s="59">
        <f>IF('Extended model'!$B$4="AY",0,IFERROR(P*INDEX('UWYr writing pattern'!$C$4:$C$18,MATCH('Extended model'!$CL251,'UWYr writing pattern'!$A$4:$A$18,0)) / 25,CM250))</f>
        <v>0</v>
      </c>
      <c r="CN251" s="36">
        <f t="shared" si="81"/>
        <v>1.2747703154836233E-2</v>
      </c>
      <c r="CP251" s="48">
        <f t="shared" si="68"/>
        <v>7.26</v>
      </c>
      <c r="CQ251" s="34">
        <f t="shared" si="82"/>
        <v>9.9348812988537226E-4</v>
      </c>
      <c r="CR251" s="31">
        <f>SUM($CQ$9:CQ251)*RLR</f>
        <v>119.98470275621412</v>
      </c>
      <c r="CS251" s="32"/>
      <c r="CT251" s="36">
        <f>CR251-SUM($CW$9:CW251)</f>
        <v>40.125846301061927</v>
      </c>
      <c r="CV251" s="48">
        <f t="shared" si="69"/>
        <v>0.55350553505535061</v>
      </c>
      <c r="CW251" s="31">
        <f t="shared" si="83"/>
        <v>0.22374342443479223</v>
      </c>
      <c r="CX251" s="36">
        <f>SUM($CW$9:CW251)*RRF</f>
        <v>55.901199518606532</v>
      </c>
      <c r="CY251" s="33"/>
      <c r="CZ251" s="36">
        <f t="shared" si="70"/>
        <v>96.027045819668459</v>
      </c>
      <c r="DA251" s="33"/>
      <c r="DB251" s="31">
        <f t="shared" si="71"/>
        <v>1.0708070650062435E-2</v>
      </c>
      <c r="DC251" s="31">
        <f t="shared" si="72"/>
        <v>28.088092410743347</v>
      </c>
      <c r="DD251" s="31">
        <f t="shared" si="73"/>
        <v>28.098800481393408</v>
      </c>
      <c r="DE251" s="31">
        <f t="shared" si="74"/>
        <v>-12.027045819668459</v>
      </c>
      <c r="DF251" s="31"/>
      <c r="DG251" s="33">
        <f t="shared" si="75"/>
        <v>0.66549047045960152</v>
      </c>
      <c r="DH251" s="33">
        <f t="shared" si="76"/>
        <v>1.143179116900815</v>
      </c>
      <c r="DI251" s="3"/>
      <c r="DJ251" s="33">
        <f t="shared" si="77"/>
        <v>0.99987252296845097</v>
      </c>
      <c r="DK251" s="93">
        <f t="shared" si="78"/>
        <v>0.83042340737809417</v>
      </c>
      <c r="DL251" s="3">
        <f t="shared" si="79"/>
        <v>0.83024252102678275</v>
      </c>
      <c r="DM251" s="3"/>
      <c r="DN251" s="90">
        <f t="shared" si="86"/>
        <v>0</v>
      </c>
      <c r="DO251" s="91">
        <f t="shared" si="84"/>
        <v>0</v>
      </c>
      <c r="DP251" s="89">
        <f>SUM(DO$9:DO251)*RLR</f>
        <v>120</v>
      </c>
      <c r="DQ251" s="90">
        <f>DP251-SUM(DS$9:DS251)</f>
        <v>20.37089747678607</v>
      </c>
      <c r="DR251" s="48">
        <f t="shared" si="80"/>
        <v>0.55350553505535061</v>
      </c>
      <c r="DS251" s="31">
        <f t="shared" si="85"/>
        <v>0.11359236511218995</v>
      </c>
      <c r="DT251" s="90">
        <f>SUM(DS$9:DS251)*RRF</f>
        <v>69.740371766249751</v>
      </c>
    </row>
    <row r="252" spans="90:124" x14ac:dyDescent="0.25">
      <c r="CL252" s="14">
        <f t="shared" si="67"/>
        <v>2.4300000000000002</v>
      </c>
      <c r="CM252" s="59">
        <f>IF('Extended model'!$B$4="AY",0,IFERROR(P*INDEX('UWYr writing pattern'!$C$4:$C$18,MATCH('Extended model'!$CL252,'UWYr writing pattern'!$A$4:$A$18,0)) / 25,CM251))</f>
        <v>0</v>
      </c>
      <c r="CN252" s="36">
        <f t="shared" si="81"/>
        <v>1.1822219905795123E-2</v>
      </c>
      <c r="CP252" s="48">
        <f t="shared" si="68"/>
        <v>7.2900000000000009</v>
      </c>
      <c r="CQ252" s="34">
        <f t="shared" si="82"/>
        <v>9.2548324904111049E-4</v>
      </c>
      <c r="CR252" s="31">
        <f>SUM($CQ$9:CQ252)*RLR</f>
        <v>119.98581333611295</v>
      </c>
      <c r="CS252" s="32"/>
      <c r="CT252" s="36">
        <f>CR252-SUM($CW$9:CW252)</f>
        <v>39.904858100696586</v>
      </c>
      <c r="CV252" s="48">
        <f t="shared" si="69"/>
        <v>0.5524861878453039</v>
      </c>
      <c r="CW252" s="31">
        <f t="shared" si="83"/>
        <v>0.22209878026418042</v>
      </c>
      <c r="CX252" s="36">
        <f>SUM($CW$9:CW252)*RRF</f>
        <v>56.056668664791452</v>
      </c>
      <c r="CY252" s="33"/>
      <c r="CZ252" s="36">
        <f t="shared" si="70"/>
        <v>95.961526765488031</v>
      </c>
      <c r="DA252" s="33"/>
      <c r="DB252" s="31">
        <f t="shared" si="71"/>
        <v>9.9306647208679023E-3</v>
      </c>
      <c r="DC252" s="31">
        <f t="shared" si="72"/>
        <v>27.933400670487607</v>
      </c>
      <c r="DD252" s="31">
        <f t="shared" si="73"/>
        <v>27.943331335208477</v>
      </c>
      <c r="DE252" s="31">
        <f t="shared" si="74"/>
        <v>-11.961526765488031</v>
      </c>
      <c r="DF252" s="31"/>
      <c r="DG252" s="33">
        <f t="shared" si="75"/>
        <v>0.66734129362846972</v>
      </c>
      <c r="DH252" s="33">
        <f t="shared" si="76"/>
        <v>1.1423991281605719</v>
      </c>
      <c r="DI252" s="3"/>
      <c r="DJ252" s="33">
        <f t="shared" si="77"/>
        <v>0.99988177780094134</v>
      </c>
      <c r="DK252" s="93">
        <f t="shared" si="78"/>
        <v>0.83135857029843285</v>
      </c>
      <c r="DL252" s="3">
        <f t="shared" si="79"/>
        <v>0.83118213806906993</v>
      </c>
      <c r="DM252" s="3"/>
      <c r="DN252" s="90">
        <f t="shared" si="86"/>
        <v>0</v>
      </c>
      <c r="DO252" s="91">
        <f t="shared" si="84"/>
        <v>0</v>
      </c>
      <c r="DP252" s="89">
        <f>SUM(DO$9:DO252)*RLR</f>
        <v>120</v>
      </c>
      <c r="DQ252" s="90">
        <f>DP252-SUM(DS$9:DS252)</f>
        <v>20.258143431711602</v>
      </c>
      <c r="DR252" s="48">
        <f t="shared" si="80"/>
        <v>0.5524861878453039</v>
      </c>
      <c r="DS252" s="31">
        <f t="shared" si="85"/>
        <v>0.11275404507446166</v>
      </c>
      <c r="DT252" s="90">
        <f>SUM(DS$9:DS252)*RRF</f>
        <v>69.819299597801873</v>
      </c>
    </row>
    <row r="253" spans="90:124" x14ac:dyDescent="0.25">
      <c r="CL253" s="14">
        <f t="shared" si="67"/>
        <v>2.44</v>
      </c>
      <c r="CM253" s="59">
        <f>IF('Extended model'!$B$4="AY",0,IFERROR(P*INDEX('UWYr writing pattern'!$C$4:$C$18,MATCH('Extended model'!$CL253,'UWYr writing pattern'!$A$4:$A$18,0)) / 25,CM252))</f>
        <v>0</v>
      </c>
      <c r="CN253" s="36">
        <f t="shared" si="81"/>
        <v>1.0960380074662658E-2</v>
      </c>
      <c r="CP253" s="48">
        <f t="shared" si="68"/>
        <v>7.32</v>
      </c>
      <c r="CQ253" s="34">
        <f t="shared" si="82"/>
        <v>8.618398311324646E-4</v>
      </c>
      <c r="CR253" s="31">
        <f>SUM($CQ$9:CQ253)*RLR</f>
        <v>119.98684754391032</v>
      </c>
      <c r="CS253" s="32"/>
      <c r="CT253" s="36">
        <f>CR253-SUM($CW$9:CW253)</f>
        <v>39.685423479208325</v>
      </c>
      <c r="CV253" s="48">
        <f t="shared" si="69"/>
        <v>0.55147058823529416</v>
      </c>
      <c r="CW253" s="31">
        <f t="shared" si="83"/>
        <v>0.22046882928561651</v>
      </c>
      <c r="CX253" s="36">
        <f>SUM($CW$9:CW253)*RRF</f>
        <v>56.21099684529139</v>
      </c>
      <c r="CY253" s="33"/>
      <c r="CZ253" s="36">
        <f t="shared" si="70"/>
        <v>95.896420324499715</v>
      </c>
      <c r="DA253" s="33"/>
      <c r="DB253" s="31">
        <f t="shared" si="71"/>
        <v>9.2067192627166335E-3</v>
      </c>
      <c r="DC253" s="31">
        <f t="shared" si="72"/>
        <v>27.779796435445824</v>
      </c>
      <c r="DD253" s="31">
        <f t="shared" si="73"/>
        <v>27.789003154708542</v>
      </c>
      <c r="DE253" s="31">
        <f t="shared" si="74"/>
        <v>-11.896420324499715</v>
      </c>
      <c r="DF253" s="31"/>
      <c r="DG253" s="33">
        <f t="shared" si="75"/>
        <v>0.66917853387251658</v>
      </c>
      <c r="DH253" s="33">
        <f t="shared" si="76"/>
        <v>1.1416240514821394</v>
      </c>
      <c r="DI253" s="3"/>
      <c r="DJ253" s="33">
        <f t="shared" si="77"/>
        <v>0.99989039619925257</v>
      </c>
      <c r="DK253" s="93">
        <f t="shared" si="78"/>
        <v>0.83228686965703225</v>
      </c>
      <c r="DL253" s="3">
        <f t="shared" si="79"/>
        <v>0.83211483343885406</v>
      </c>
      <c r="DM253" s="3"/>
      <c r="DN253" s="90">
        <f t="shared" si="86"/>
        <v>0</v>
      </c>
      <c r="DO253" s="91">
        <f t="shared" si="84"/>
        <v>0</v>
      </c>
      <c r="DP253" s="89">
        <f>SUM(DO$9:DO253)*RLR</f>
        <v>120</v>
      </c>
      <c r="DQ253" s="90">
        <f>DP253-SUM(DS$9:DS253)</f>
        <v>20.146219987337503</v>
      </c>
      <c r="DR253" s="48">
        <f t="shared" si="80"/>
        <v>0.55147058823529416</v>
      </c>
      <c r="DS253" s="31">
        <f t="shared" si="85"/>
        <v>0.11192344437409725</v>
      </c>
      <c r="DT253" s="90">
        <f>SUM(DS$9:DS253)*RRF</f>
        <v>69.897646008863745</v>
      </c>
    </row>
    <row r="254" spans="90:124" x14ac:dyDescent="0.25">
      <c r="CL254" s="14">
        <f t="shared" si="67"/>
        <v>2.4500000000000002</v>
      </c>
      <c r="CM254" s="59">
        <f>IF('Extended model'!$B$4="AY",0,IFERROR(P*INDEX('UWYr writing pattern'!$C$4:$C$18,MATCH('Extended model'!$CL254,'UWYr writing pattern'!$A$4:$A$18,0)) / 25,CM253))</f>
        <v>0</v>
      </c>
      <c r="CN254" s="36">
        <f t="shared" si="81"/>
        <v>1.0158080253197352E-2</v>
      </c>
      <c r="CP254" s="48">
        <f t="shared" si="68"/>
        <v>7.3500000000000005</v>
      </c>
      <c r="CQ254" s="34">
        <f t="shared" si="82"/>
        <v>8.0229982146530672E-4</v>
      </c>
      <c r="CR254" s="31">
        <f>SUM($CQ$9:CQ254)*RLR</f>
        <v>119.98781030369607</v>
      </c>
      <c r="CS254" s="32"/>
      <c r="CT254" s="36">
        <f>CR254-SUM($CW$9:CW254)</f>
        <v>39.467532800689611</v>
      </c>
      <c r="CV254" s="48">
        <f t="shared" si="69"/>
        <v>0.55045871559633031</v>
      </c>
      <c r="CW254" s="31">
        <f t="shared" si="83"/>
        <v>0.21885343830445769</v>
      </c>
      <c r="CX254" s="36">
        <f>SUM($CW$9:CW254)*RRF</f>
        <v>56.364194252104511</v>
      </c>
      <c r="CY254" s="33"/>
      <c r="CZ254" s="36">
        <f t="shared" si="70"/>
        <v>95.831727052794122</v>
      </c>
      <c r="DA254" s="33"/>
      <c r="DB254" s="31">
        <f t="shared" si="71"/>
        <v>8.5327874126857745E-3</v>
      </c>
      <c r="DC254" s="31">
        <f t="shared" si="72"/>
        <v>27.627272960482728</v>
      </c>
      <c r="DD254" s="31">
        <f t="shared" si="73"/>
        <v>27.635805747895414</v>
      </c>
      <c r="DE254" s="31">
        <f t="shared" si="74"/>
        <v>-11.831727052794122</v>
      </c>
      <c r="DF254" s="31"/>
      <c r="DG254" s="33">
        <f t="shared" si="75"/>
        <v>0.67100231252505371</v>
      </c>
      <c r="DH254" s="33">
        <f t="shared" si="76"/>
        <v>1.1408538934856443</v>
      </c>
      <c r="DI254" s="3"/>
      <c r="DJ254" s="33">
        <f t="shared" si="77"/>
        <v>0.99989841919746725</v>
      </c>
      <c r="DK254" s="93">
        <f t="shared" si="78"/>
        <v>0.83320836830681011</v>
      </c>
      <c r="DL254" s="3">
        <f t="shared" si="79"/>
        <v>0.83304067075444854</v>
      </c>
      <c r="DM254" s="3"/>
      <c r="DN254" s="90">
        <f t="shared" si="86"/>
        <v>0</v>
      </c>
      <c r="DO254" s="91">
        <f t="shared" si="84"/>
        <v>0</v>
      </c>
      <c r="DP254" s="89">
        <f>SUM(DO$9:DO254)*RLR</f>
        <v>120</v>
      </c>
      <c r="DQ254" s="90">
        <f>DP254-SUM(DS$9:DS254)</f>
        <v>20.035119509466156</v>
      </c>
      <c r="DR254" s="48">
        <f t="shared" si="80"/>
        <v>0.55045871559633031</v>
      </c>
      <c r="DS254" s="31">
        <f t="shared" si="85"/>
        <v>0.11110047787134653</v>
      </c>
      <c r="DT254" s="90">
        <f>SUM(DS$9:DS254)*RRF</f>
        <v>69.975416343373681</v>
      </c>
    </row>
    <row r="255" spans="90:124" x14ac:dyDescent="0.25">
      <c r="CL255" s="14">
        <f t="shared" si="67"/>
        <v>2.46</v>
      </c>
      <c r="CM255" s="59">
        <f>IF('Extended model'!$B$4="AY",0,IFERROR(P*INDEX('UWYr writing pattern'!$C$4:$C$18,MATCH('Extended model'!$CL255,'UWYr writing pattern'!$A$4:$A$18,0)) / 25,CM254))</f>
        <v>0</v>
      </c>
      <c r="CN255" s="36">
        <f t="shared" si="81"/>
        <v>9.4114613545873468E-3</v>
      </c>
      <c r="CP255" s="48">
        <f t="shared" si="68"/>
        <v>7.38</v>
      </c>
      <c r="CQ255" s="34">
        <f t="shared" si="82"/>
        <v>7.4661889861000542E-4</v>
      </c>
      <c r="CR255" s="31">
        <f>SUM($CQ$9:CQ255)*RLR</f>
        <v>119.98870624637439</v>
      </c>
      <c r="CS255" s="32"/>
      <c r="CT255" s="36">
        <f>CR255-SUM($CW$9:CW255)</f>
        <v>39.2511762692357</v>
      </c>
      <c r="CV255" s="48">
        <f t="shared" si="69"/>
        <v>0.5494505494505495</v>
      </c>
      <c r="CW255" s="31">
        <f t="shared" si="83"/>
        <v>0.21725247413223642</v>
      </c>
      <c r="CX255" s="36">
        <f>SUM($CW$9:CW255)*RRF</f>
        <v>56.516270983997082</v>
      </c>
      <c r="CY255" s="33"/>
      <c r="CZ255" s="36">
        <f t="shared" si="70"/>
        <v>95.767447253232774</v>
      </c>
      <c r="DA255" s="33"/>
      <c r="DB255" s="31">
        <f t="shared" si="71"/>
        <v>7.9056275378533714E-3</v>
      </c>
      <c r="DC255" s="31">
        <f t="shared" si="72"/>
        <v>27.475823388464988</v>
      </c>
      <c r="DD255" s="31">
        <f t="shared" si="73"/>
        <v>27.48372901600284</v>
      </c>
      <c r="DE255" s="31">
        <f t="shared" si="74"/>
        <v>-11.767447253232774</v>
      </c>
      <c r="DF255" s="31"/>
      <c r="DG255" s="33">
        <f t="shared" si="75"/>
        <v>0.67281274980948902</v>
      </c>
      <c r="DH255" s="33">
        <f t="shared" si="76"/>
        <v>1.1400886577765807</v>
      </c>
      <c r="DI255" s="3"/>
      <c r="DJ255" s="33">
        <f t="shared" si="77"/>
        <v>0.99990588538645331</v>
      </c>
      <c r="DK255" s="93">
        <f t="shared" si="78"/>
        <v>0.8341231284112578</v>
      </c>
      <c r="DL255" s="3">
        <f t="shared" si="79"/>
        <v>0.83395971293378202</v>
      </c>
      <c r="DM255" s="3"/>
      <c r="DN255" s="90">
        <f t="shared" si="86"/>
        <v>0</v>
      </c>
      <c r="DO255" s="91">
        <f t="shared" si="84"/>
        <v>0</v>
      </c>
      <c r="DP255" s="89">
        <f>SUM(DO$9:DO255)*RLR</f>
        <v>120</v>
      </c>
      <c r="DQ255" s="90">
        <f>DP255-SUM(DS$9:DS255)</f>
        <v>19.924834447946154</v>
      </c>
      <c r="DR255" s="48">
        <f t="shared" si="80"/>
        <v>0.5494505494505495</v>
      </c>
      <c r="DS255" s="31">
        <f t="shared" si="85"/>
        <v>0.1102850615199972</v>
      </c>
      <c r="DT255" s="90">
        <f>SUM(DS$9:DS255)*RRF</f>
        <v>70.052615886437692</v>
      </c>
    </row>
    <row r="256" spans="90:124" x14ac:dyDescent="0.25">
      <c r="CL256" s="14">
        <f t="shared" si="67"/>
        <v>2.4700000000000002</v>
      </c>
      <c r="CM256" s="59">
        <f>IF('Extended model'!$B$4="AY",0,IFERROR(P*INDEX('UWYr writing pattern'!$C$4:$C$18,MATCH('Extended model'!$CL256,'UWYr writing pattern'!$A$4:$A$18,0)) / 25,CM255))</f>
        <v>0</v>
      </c>
      <c r="CN256" s="36">
        <f t="shared" si="81"/>
        <v>8.7168955066188013E-3</v>
      </c>
      <c r="CP256" s="48">
        <f t="shared" si="68"/>
        <v>7.41</v>
      </c>
      <c r="CQ256" s="34">
        <f t="shared" si="82"/>
        <v>6.9456584796854614E-4</v>
      </c>
      <c r="CR256" s="31">
        <f>SUM($CQ$9:CQ256)*RLR</f>
        <v>119.98953972539195</v>
      </c>
      <c r="CS256" s="32"/>
      <c r="CT256" s="36">
        <f>CR256-SUM($CW$9:CW256)</f>
        <v>39.036343944576132</v>
      </c>
      <c r="CV256" s="48">
        <f t="shared" si="69"/>
        <v>0.54844606946983543</v>
      </c>
      <c r="CW256" s="31">
        <f t="shared" si="83"/>
        <v>0.21566580367711927</v>
      </c>
      <c r="CX256" s="36">
        <f>SUM($CW$9:CW256)*RRF</f>
        <v>56.667237046571067</v>
      </c>
      <c r="CY256" s="33"/>
      <c r="CZ256" s="36">
        <f t="shared" si="70"/>
        <v>95.703580991147192</v>
      </c>
      <c r="DA256" s="33"/>
      <c r="DB256" s="31">
        <f t="shared" si="71"/>
        <v>7.3221922255597921E-3</v>
      </c>
      <c r="DC256" s="31">
        <f t="shared" si="72"/>
        <v>27.325440761203289</v>
      </c>
      <c r="DD256" s="31">
        <f t="shared" si="73"/>
        <v>27.332762953428848</v>
      </c>
      <c r="DE256" s="31">
        <f t="shared" si="74"/>
        <v>-11.703580991147192</v>
      </c>
      <c r="DF256" s="31"/>
      <c r="DG256" s="33">
        <f t="shared" si="75"/>
        <v>0.6746099648401318</v>
      </c>
      <c r="DH256" s="33">
        <f t="shared" si="76"/>
        <v>1.1393283451327048</v>
      </c>
      <c r="DI256" s="3"/>
      <c r="DJ256" s="33">
        <f t="shared" si="77"/>
        <v>0.99991283104493289</v>
      </c>
      <c r="DK256" s="93">
        <f t="shared" si="78"/>
        <v>0.83503121145324777</v>
      </c>
      <c r="DL256" s="3">
        <f t="shared" si="79"/>
        <v>0.83487202220337664</v>
      </c>
      <c r="DM256" s="3"/>
      <c r="DN256" s="90">
        <f t="shared" si="86"/>
        <v>0</v>
      </c>
      <c r="DO256" s="91">
        <f t="shared" si="84"/>
        <v>0</v>
      </c>
      <c r="DP256" s="89">
        <f>SUM(DO$9:DO256)*RLR</f>
        <v>120</v>
      </c>
      <c r="DQ256" s="90">
        <f>DP256-SUM(DS$9:DS256)</f>
        <v>19.815357335594797</v>
      </c>
      <c r="DR256" s="48">
        <f t="shared" si="80"/>
        <v>0.54844606946983543</v>
      </c>
      <c r="DS256" s="31">
        <f t="shared" si="85"/>
        <v>0.1094771123513525</v>
      </c>
      <c r="DT256" s="90">
        <f>SUM(DS$9:DS256)*RRF</f>
        <v>70.129249865083636</v>
      </c>
    </row>
    <row r="257" spans="90:124" x14ac:dyDescent="0.25">
      <c r="CL257" s="14">
        <f t="shared" si="67"/>
        <v>2.48</v>
      </c>
      <c r="CM257" s="59">
        <f>IF('Extended model'!$B$4="AY",0,IFERROR(P*INDEX('UWYr writing pattern'!$C$4:$C$18,MATCH('Extended model'!$CL257,'UWYr writing pattern'!$A$4:$A$18,0)) / 25,CM256))</f>
        <v>0</v>
      </c>
      <c r="CN257" s="36">
        <f t="shared" si="81"/>
        <v>8.0709735495783485E-3</v>
      </c>
      <c r="CP257" s="48">
        <f t="shared" si="68"/>
        <v>7.4399999999999995</v>
      </c>
      <c r="CQ257" s="34">
        <f t="shared" si="82"/>
        <v>6.4592195704045311E-4</v>
      </c>
      <c r="CR257" s="31">
        <f>SUM($CQ$9:CQ257)*RLR</f>
        <v>119.99031483174039</v>
      </c>
      <c r="CS257" s="32"/>
      <c r="CT257" s="36">
        <f>CR257-SUM($CW$9:CW257)</f>
        <v>38.823025756895817</v>
      </c>
      <c r="CV257" s="48">
        <f t="shared" si="69"/>
        <v>0.54744525547445255</v>
      </c>
      <c r="CW257" s="31">
        <f t="shared" si="83"/>
        <v>0.21409329402875391</v>
      </c>
      <c r="CX257" s="36">
        <f>SUM($CW$9:CW257)*RRF</f>
        <v>56.817102352391196</v>
      </c>
      <c r="CY257" s="33"/>
      <c r="CZ257" s="36">
        <f t="shared" si="70"/>
        <v>95.640128109287019</v>
      </c>
      <c r="DA257" s="33"/>
      <c r="DB257" s="31">
        <f t="shared" si="71"/>
        <v>6.7796177816458122E-3</v>
      </c>
      <c r="DC257" s="31">
        <f t="shared" si="72"/>
        <v>27.176118029827069</v>
      </c>
      <c r="DD257" s="31">
        <f t="shared" si="73"/>
        <v>27.182897647608716</v>
      </c>
      <c r="DE257" s="31">
        <f t="shared" si="74"/>
        <v>-11.640128109287019</v>
      </c>
      <c r="DF257" s="31"/>
      <c r="DG257" s="33">
        <f t="shared" si="75"/>
        <v>0.67639407562370468</v>
      </c>
      <c r="DH257" s="33">
        <f t="shared" si="76"/>
        <v>1.1385729536819884</v>
      </c>
      <c r="DI257" s="3"/>
      <c r="DJ257" s="33">
        <f t="shared" si="77"/>
        <v>0.99991929026450321</v>
      </c>
      <c r="DK257" s="93">
        <f t="shared" si="78"/>
        <v>0.83593267824371065</v>
      </c>
      <c r="DL257" s="3">
        <f t="shared" si="79"/>
        <v>0.83577766010719723</v>
      </c>
      <c r="DM257" s="3"/>
      <c r="DN257" s="90">
        <f t="shared" si="86"/>
        <v>0</v>
      </c>
      <c r="DO257" s="91">
        <f t="shared" si="84"/>
        <v>0</v>
      </c>
      <c r="DP257" s="89">
        <f>SUM(DO$9:DO257)*RLR</f>
        <v>120</v>
      </c>
      <c r="DQ257" s="90">
        <f>DP257-SUM(DS$9:DS257)</f>
        <v>19.706680787136321</v>
      </c>
      <c r="DR257" s="48">
        <f t="shared" si="80"/>
        <v>0.54744525547445255</v>
      </c>
      <c r="DS257" s="31">
        <f t="shared" si="85"/>
        <v>0.10867654845847238</v>
      </c>
      <c r="DT257" s="90">
        <f>SUM(DS$9:DS257)*RRF</f>
        <v>70.205323449004567</v>
      </c>
    </row>
    <row r="258" spans="90:124" x14ac:dyDescent="0.25">
      <c r="CL258" s="14">
        <f t="shared" si="67"/>
        <v>2.4900000000000002</v>
      </c>
      <c r="CM258" s="59">
        <f>IF('Extended model'!$B$4="AY",0,IFERROR(P*INDEX('UWYr writing pattern'!$C$4:$C$18,MATCH('Extended model'!$CL258,'UWYr writing pattern'!$A$4:$A$18,0)) / 25,CM257))</f>
        <v>0</v>
      </c>
      <c r="CN258" s="36">
        <f t="shared" si="81"/>
        <v>7.4704931174897193E-3</v>
      </c>
      <c r="CP258" s="48">
        <f t="shared" si="68"/>
        <v>7.4700000000000006</v>
      </c>
      <c r="CQ258" s="34">
        <f t="shared" si="82"/>
        <v>6.0048043208862912E-4</v>
      </c>
      <c r="CR258" s="31">
        <f>SUM($CQ$9:CQ258)*RLR</f>
        <v>119.9910354082589</v>
      </c>
      <c r="CS258" s="32"/>
      <c r="CT258" s="36">
        <f>CR258-SUM($CW$9:CW258)</f>
        <v>38.611211520876566</v>
      </c>
      <c r="CV258" s="48">
        <f t="shared" si="69"/>
        <v>0.54644808743169393</v>
      </c>
      <c r="CW258" s="31">
        <f t="shared" si="83"/>
        <v>0.21253481253775083</v>
      </c>
      <c r="CX258" s="36">
        <f>SUM($CW$9:CW258)*RRF</f>
        <v>56.965876721167625</v>
      </c>
      <c r="CY258" s="33"/>
      <c r="CZ258" s="36">
        <f t="shared" si="70"/>
        <v>95.577088242044198</v>
      </c>
      <c r="DA258" s="33"/>
      <c r="DB258" s="31">
        <f t="shared" si="71"/>
        <v>6.2752142186913639E-3</v>
      </c>
      <c r="DC258" s="31">
        <f t="shared" si="72"/>
        <v>27.027848064613593</v>
      </c>
      <c r="DD258" s="31">
        <f t="shared" si="73"/>
        <v>27.034123278832286</v>
      </c>
      <c r="DE258" s="31">
        <f t="shared" si="74"/>
        <v>-11.577088242044198</v>
      </c>
      <c r="DF258" s="31"/>
      <c r="DG258" s="33">
        <f t="shared" si="75"/>
        <v>0.6781651990615194</v>
      </c>
      <c r="DH258" s="33">
        <f t="shared" si="76"/>
        <v>1.1378224790719547</v>
      </c>
      <c r="DI258" s="3"/>
      <c r="DJ258" s="33">
        <f t="shared" si="77"/>
        <v>0.9999252950688241</v>
      </c>
      <c r="DK258" s="93">
        <f t="shared" si="78"/>
        <v>0.83682758893018783</v>
      </c>
      <c r="DL258" s="3">
        <f t="shared" si="79"/>
        <v>0.8366766875153695</v>
      </c>
      <c r="DM258" s="3"/>
      <c r="DN258" s="90">
        <f t="shared" si="86"/>
        <v>0</v>
      </c>
      <c r="DO258" s="91">
        <f t="shared" si="84"/>
        <v>0</v>
      </c>
      <c r="DP258" s="89">
        <f>SUM(DO$9:DO258)*RLR</f>
        <v>120</v>
      </c>
      <c r="DQ258" s="90">
        <f>DP258-SUM(DS$9:DS258)</f>
        <v>19.598797498155648</v>
      </c>
      <c r="DR258" s="48">
        <f t="shared" si="80"/>
        <v>0.54644808743169393</v>
      </c>
      <c r="DS258" s="31">
        <f t="shared" si="85"/>
        <v>0.10788328898067329</v>
      </c>
      <c r="DT258" s="90">
        <f>SUM(DS$9:DS258)*RRF</f>
        <v>70.280841751291035</v>
      </c>
    </row>
    <row r="259" spans="90:124" x14ac:dyDescent="0.25">
      <c r="CL259" s="14">
        <f t="shared" si="67"/>
        <v>2.5</v>
      </c>
      <c r="CM259" s="59">
        <f>IF('Extended model'!$B$4="AY",0,IFERROR(P*INDEX('UWYr writing pattern'!$C$4:$C$18,MATCH('Extended model'!$CL259,'UWYr writing pattern'!$A$4:$A$18,0)) / 25,CM258))</f>
        <v>0</v>
      </c>
      <c r="CN259" s="36">
        <f t="shared" si="81"/>
        <v>6.9124472816132375E-3</v>
      </c>
      <c r="CP259" s="48">
        <f t="shared" si="68"/>
        <v>7.5</v>
      </c>
      <c r="CQ259" s="34">
        <f t="shared" si="82"/>
        <v>5.5804583587648203E-4</v>
      </c>
      <c r="CR259" s="31">
        <f>SUM($CQ$9:CQ259)*RLR</f>
        <v>119.99170506326195</v>
      </c>
      <c r="CS259" s="32"/>
      <c r="CT259" s="36">
        <f>CR259-SUM($CW$9:CW259)</f>
        <v>38.400890948989584</v>
      </c>
      <c r="CV259" s="48">
        <f t="shared" si="69"/>
        <v>0.54545454545454541</v>
      </c>
      <c r="CW259" s="31">
        <f t="shared" si="83"/>
        <v>0.21099022689003588</v>
      </c>
      <c r="CX259" s="36">
        <f>SUM($CW$9:CW259)*RRF</f>
        <v>57.113569879990649</v>
      </c>
      <c r="CY259" s="33"/>
      <c r="CZ259" s="36">
        <f t="shared" si="70"/>
        <v>95.514460828980233</v>
      </c>
      <c r="DA259" s="33"/>
      <c r="DB259" s="31">
        <f t="shared" si="71"/>
        <v>5.8064557165551194E-3</v>
      </c>
      <c r="DC259" s="31">
        <f t="shared" si="72"/>
        <v>26.880623664292706</v>
      </c>
      <c r="DD259" s="31">
        <f t="shared" si="73"/>
        <v>26.886430120009262</v>
      </c>
      <c r="DE259" s="31">
        <f t="shared" si="74"/>
        <v>-11.514460828980233</v>
      </c>
      <c r="DF259" s="31"/>
      <c r="DG259" s="33">
        <f t="shared" si="75"/>
        <v>0.67992345095226958</v>
      </c>
      <c r="DH259" s="33">
        <f t="shared" si="76"/>
        <v>1.1370769146307171</v>
      </c>
      <c r="DI259" s="3"/>
      <c r="DJ259" s="33">
        <f t="shared" si="77"/>
        <v>0.99993087552718285</v>
      </c>
      <c r="DK259" s="93">
        <f t="shared" si="78"/>
        <v>0.83771600300525928</v>
      </c>
      <c r="DL259" s="3">
        <f t="shared" si="79"/>
        <v>0.83756916463277198</v>
      </c>
      <c r="DM259" s="3"/>
      <c r="DN259" s="90">
        <f t="shared" si="86"/>
        <v>0</v>
      </c>
      <c r="DO259" s="91">
        <f t="shared" si="84"/>
        <v>0</v>
      </c>
      <c r="DP259" s="89">
        <f>SUM(DO$9:DO259)*RLR</f>
        <v>120</v>
      </c>
      <c r="DQ259" s="90">
        <f>DP259-SUM(DS$9:DS259)</f>
        <v>19.49170024406736</v>
      </c>
      <c r="DR259" s="48">
        <f t="shared" si="80"/>
        <v>0.54545454545454541</v>
      </c>
      <c r="DS259" s="31">
        <f t="shared" si="85"/>
        <v>0.10709725408828222</v>
      </c>
      <c r="DT259" s="90">
        <f>SUM(DS$9:DS259)*RRF</f>
        <v>70.355809829152847</v>
      </c>
    </row>
    <row r="260" spans="90:124" x14ac:dyDescent="0.25">
      <c r="CL260" s="14">
        <f t="shared" si="67"/>
        <v>2.5099999999999998</v>
      </c>
      <c r="CM260" s="59">
        <f>IF('Extended model'!$B$4="AY",0,IFERROR(P*INDEX('UWYr writing pattern'!$C$4:$C$18,MATCH('Extended model'!$CL260,'UWYr writing pattern'!$A$4:$A$18,0)) / 25,CM259))</f>
        <v>0</v>
      </c>
      <c r="CN260" s="36">
        <f t="shared" si="81"/>
        <v>6.3940137354922448E-3</v>
      </c>
      <c r="CP260" s="48">
        <f t="shared" si="68"/>
        <v>7.5299999999999994</v>
      </c>
      <c r="CQ260" s="34">
        <f t="shared" si="82"/>
        <v>5.1843354612099283E-4</v>
      </c>
      <c r="CR260" s="31">
        <f>SUM($CQ$9:CQ260)*RLR</f>
        <v>119.99232718351729</v>
      </c>
      <c r="CS260" s="32"/>
      <c r="CT260" s="36">
        <f>CR260-SUM($CW$9:CW260)</f>
        <v>38.192053664068624</v>
      </c>
      <c r="CV260" s="48">
        <f t="shared" si="69"/>
        <v>0.54446460980036304</v>
      </c>
      <c r="CW260" s="31">
        <f t="shared" si="83"/>
        <v>0.20945940517630682</v>
      </c>
      <c r="CX260" s="36">
        <f>SUM($CW$9:CW260)*RRF</f>
        <v>57.260191463614063</v>
      </c>
      <c r="CY260" s="33"/>
      <c r="CZ260" s="36">
        <f t="shared" si="70"/>
        <v>95.452245127682687</v>
      </c>
      <c r="DA260" s="33"/>
      <c r="DB260" s="31">
        <f t="shared" si="71"/>
        <v>5.3709715378134851E-3</v>
      </c>
      <c r="DC260" s="31">
        <f t="shared" si="72"/>
        <v>26.734437564848037</v>
      </c>
      <c r="DD260" s="31">
        <f t="shared" si="73"/>
        <v>26.739808536385851</v>
      </c>
      <c r="DE260" s="31">
        <f t="shared" si="74"/>
        <v>-11.452245127682687</v>
      </c>
      <c r="DF260" s="31"/>
      <c r="DG260" s="33">
        <f t="shared" si="75"/>
        <v>0.68166894599540551</v>
      </c>
      <c r="DH260" s="33">
        <f t="shared" si="76"/>
        <v>1.1363362515200319</v>
      </c>
      <c r="DI260" s="3"/>
      <c r="DJ260" s="33">
        <f t="shared" si="77"/>
        <v>0.99993605986264411</v>
      </c>
      <c r="DK260" s="93">
        <f t="shared" si="78"/>
        <v>0.83859797931484847</v>
      </c>
      <c r="DL260" s="3">
        <f t="shared" si="79"/>
        <v>0.83845515100750223</v>
      </c>
      <c r="DM260" s="3"/>
      <c r="DN260" s="90">
        <f t="shared" si="86"/>
        <v>0</v>
      </c>
      <c r="DO260" s="91">
        <f t="shared" si="84"/>
        <v>0</v>
      </c>
      <c r="DP260" s="89">
        <f>SUM(DO$9:DO260)*RLR</f>
        <v>120</v>
      </c>
      <c r="DQ260" s="90">
        <f>DP260-SUM(DS$9:DS260)</f>
        <v>19.385381879099725</v>
      </c>
      <c r="DR260" s="48">
        <f t="shared" si="80"/>
        <v>0.54446460980036304</v>
      </c>
      <c r="DS260" s="31">
        <f t="shared" si="85"/>
        <v>0.10631836496764013</v>
      </c>
      <c r="DT260" s="90">
        <f>SUM(DS$9:DS260)*RRF</f>
        <v>70.430232684630184</v>
      </c>
    </row>
    <row r="261" spans="90:124" x14ac:dyDescent="0.25">
      <c r="CL261" s="14">
        <f t="shared" si="67"/>
        <v>2.52</v>
      </c>
      <c r="CM261" s="59">
        <f>IF('Extended model'!$B$4="AY",0,IFERROR(P*INDEX('UWYr writing pattern'!$C$4:$C$18,MATCH('Extended model'!$CL261,'UWYr writing pattern'!$A$4:$A$18,0)) / 25,CM260))</f>
        <v>0</v>
      </c>
      <c r="CN261" s="36">
        <f t="shared" si="81"/>
        <v>5.9125445012096784E-3</v>
      </c>
      <c r="CP261" s="48">
        <f t="shared" si="68"/>
        <v>7.5600000000000005</v>
      </c>
      <c r="CQ261" s="34">
        <f t="shared" si="82"/>
        <v>4.81469234282566E-4</v>
      </c>
      <c r="CR261" s="31">
        <f>SUM($CQ$9:CQ261)*RLR</f>
        <v>119.99290494659843</v>
      </c>
      <c r="CS261" s="32"/>
      <c r="CT261" s="36">
        <f>CR261-SUM($CW$9:CW261)</f>
        <v>37.984689211192944</v>
      </c>
      <c r="CV261" s="48">
        <f t="shared" si="69"/>
        <v>0.5434782608695653</v>
      </c>
      <c r="CW261" s="31">
        <f t="shared" si="83"/>
        <v>0.2079422159568165</v>
      </c>
      <c r="CX261" s="36">
        <f>SUM($CW$9:CW261)*RRF</f>
        <v>57.405751014783839</v>
      </c>
      <c r="CY261" s="33"/>
      <c r="CZ261" s="36">
        <f t="shared" si="70"/>
        <v>95.390440225976789</v>
      </c>
      <c r="DA261" s="33"/>
      <c r="DB261" s="31">
        <f t="shared" si="71"/>
        <v>4.9665373810161293E-3</v>
      </c>
      <c r="DC261" s="31">
        <f t="shared" si="72"/>
        <v>26.58928244783506</v>
      </c>
      <c r="DD261" s="31">
        <f t="shared" si="73"/>
        <v>26.594248985216076</v>
      </c>
      <c r="DE261" s="31">
        <f t="shared" si="74"/>
        <v>-11.390440225976789</v>
      </c>
      <c r="DF261" s="31"/>
      <c r="DG261" s="33">
        <f t="shared" si="75"/>
        <v>0.68340179779504573</v>
      </c>
      <c r="DH261" s="33">
        <f t="shared" si="76"/>
        <v>1.1356004788806762</v>
      </c>
      <c r="DI261" s="3"/>
      <c r="DJ261" s="33">
        <f t="shared" si="77"/>
        <v>0.99994087455498692</v>
      </c>
      <c r="DK261" s="93">
        <f t="shared" si="78"/>
        <v>0.83947357606640904</v>
      </c>
      <c r="DL261" s="3">
        <f t="shared" si="79"/>
        <v>0.83933470553922174</v>
      </c>
      <c r="DM261" s="3"/>
      <c r="DN261" s="90">
        <f t="shared" si="86"/>
        <v>0</v>
      </c>
      <c r="DO261" s="91">
        <f t="shared" si="84"/>
        <v>0</v>
      </c>
      <c r="DP261" s="89">
        <f>SUM(DO$9:DO261)*RLR</f>
        <v>120</v>
      </c>
      <c r="DQ261" s="90">
        <f>DP261-SUM(DS$9:DS261)</f>
        <v>19.27983533529337</v>
      </c>
      <c r="DR261" s="48">
        <f t="shared" si="80"/>
        <v>0.5434782608695653</v>
      </c>
      <c r="DS261" s="31">
        <f t="shared" si="85"/>
        <v>0.1055465438063506</v>
      </c>
      <c r="DT261" s="90">
        <f>SUM(DS$9:DS261)*RRF</f>
        <v>70.504115265294629</v>
      </c>
    </row>
    <row r="262" spans="90:124" x14ac:dyDescent="0.25">
      <c r="CL262" s="14">
        <f t="shared" si="67"/>
        <v>2.5299999999999998</v>
      </c>
      <c r="CM262" s="59">
        <f>IF('Extended model'!$B$4="AY",0,IFERROR(P*INDEX('UWYr writing pattern'!$C$4:$C$18,MATCH('Extended model'!$CL262,'UWYr writing pattern'!$A$4:$A$18,0)) / 25,CM261))</f>
        <v>0</v>
      </c>
      <c r="CN262" s="36">
        <f t="shared" si="81"/>
        <v>5.4655561369182266E-3</v>
      </c>
      <c r="CP262" s="48">
        <f t="shared" si="68"/>
        <v>7.59</v>
      </c>
      <c r="CQ262" s="34">
        <f t="shared" si="82"/>
        <v>4.4698836429145171E-4</v>
      </c>
      <c r="CR262" s="31">
        <f>SUM($CQ$9:CQ262)*RLR</f>
        <v>119.99344133263558</v>
      </c>
      <c r="CS262" s="32"/>
      <c r="CT262" s="36">
        <f>CR262-SUM($CW$9:CW262)</f>
        <v>37.7787870689084</v>
      </c>
      <c r="CV262" s="48">
        <f t="shared" si="69"/>
        <v>0.54249547920434005</v>
      </c>
      <c r="CW262" s="31">
        <f t="shared" si="83"/>
        <v>0.20643852832170079</v>
      </c>
      <c r="CX262" s="36">
        <f>SUM($CW$9:CW262)*RRF</f>
        <v>57.550257984609026</v>
      </c>
      <c r="CY262" s="33"/>
      <c r="CZ262" s="36">
        <f t="shared" si="70"/>
        <v>95.329045053517433</v>
      </c>
      <c r="DA262" s="33"/>
      <c r="DB262" s="31">
        <f t="shared" si="71"/>
        <v>4.5910671550113101E-3</v>
      </c>
      <c r="DC262" s="31">
        <f t="shared" si="72"/>
        <v>26.445150948235877</v>
      </c>
      <c r="DD262" s="31">
        <f t="shared" si="73"/>
        <v>26.449742015390889</v>
      </c>
      <c r="DE262" s="31">
        <f t="shared" si="74"/>
        <v>-11.329045053517433</v>
      </c>
      <c r="DF262" s="31"/>
      <c r="DG262" s="33">
        <f t="shared" si="75"/>
        <v>0.68512211886439311</v>
      </c>
      <c r="DH262" s="33">
        <f t="shared" si="76"/>
        <v>1.1348695839704457</v>
      </c>
      <c r="DI262" s="3"/>
      <c r="DJ262" s="33">
        <f t="shared" si="77"/>
        <v>0.99994534443862981</v>
      </c>
      <c r="DK262" s="93">
        <f t="shared" si="78"/>
        <v>0.84034285083699101</v>
      </c>
      <c r="DL262" s="3">
        <f t="shared" si="79"/>
        <v>0.84020788648737821</v>
      </c>
      <c r="DM262" s="3"/>
      <c r="DN262" s="90">
        <f t="shared" si="86"/>
        <v>0</v>
      </c>
      <c r="DO262" s="91">
        <f t="shared" si="84"/>
        <v>0</v>
      </c>
      <c r="DP262" s="89">
        <f>SUM(DO$9:DO262)*RLR</f>
        <v>120</v>
      </c>
      <c r="DQ262" s="90">
        <f>DP262-SUM(DS$9:DS262)</f>
        <v>19.175053621514607</v>
      </c>
      <c r="DR262" s="48">
        <f t="shared" si="80"/>
        <v>0.54249547920434005</v>
      </c>
      <c r="DS262" s="31">
        <f t="shared" si="85"/>
        <v>0.10478171377876834</v>
      </c>
      <c r="DT262" s="90">
        <f>SUM(DS$9:DS262)*RRF</f>
        <v>70.577462464939771</v>
      </c>
    </row>
    <row r="263" spans="90:124" x14ac:dyDescent="0.25">
      <c r="CL263" s="14">
        <f t="shared" si="67"/>
        <v>2.54</v>
      </c>
      <c r="CM263" s="59">
        <f>IF('Extended model'!$B$4="AY",0,IFERROR(P*INDEX('UWYr writing pattern'!$C$4:$C$18,MATCH('Extended model'!$CL263,'UWYr writing pattern'!$A$4:$A$18,0)) / 25,CM262))</f>
        <v>0</v>
      </c>
      <c r="CN263" s="36">
        <f t="shared" si="81"/>
        <v>5.0507204261261334E-3</v>
      </c>
      <c r="CP263" s="48">
        <f t="shared" si="68"/>
        <v>7.62</v>
      </c>
      <c r="CQ263" s="34">
        <f t="shared" si="82"/>
        <v>4.1483571079209338E-4</v>
      </c>
      <c r="CR263" s="31">
        <f>SUM($CQ$9:CQ263)*RLR</f>
        <v>119.99393913548852</v>
      </c>
      <c r="CS263" s="32"/>
      <c r="CT263" s="36">
        <f>CR263-SUM($CW$9:CW263)</f>
        <v>37.574336659814279</v>
      </c>
      <c r="CV263" s="48">
        <f t="shared" si="69"/>
        <v>0.54151624548736466</v>
      </c>
      <c r="CW263" s="31">
        <f t="shared" si="83"/>
        <v>0.20494821194706186</v>
      </c>
      <c r="CX263" s="36">
        <f>SUM($CW$9:CW263)*RRF</f>
        <v>57.693721732971966</v>
      </c>
      <c r="CY263" s="33"/>
      <c r="CZ263" s="36">
        <f t="shared" si="70"/>
        <v>95.268058392786244</v>
      </c>
      <c r="DA263" s="33"/>
      <c r="DB263" s="31">
        <f t="shared" si="71"/>
        <v>4.2426051579459514E-3</v>
      </c>
      <c r="DC263" s="31">
        <f t="shared" si="72"/>
        <v>26.302035661869994</v>
      </c>
      <c r="DD263" s="31">
        <f t="shared" si="73"/>
        <v>26.306278267027938</v>
      </c>
      <c r="DE263" s="31">
        <f t="shared" si="74"/>
        <v>-11.268058392786244</v>
      </c>
      <c r="DF263" s="31"/>
      <c r="DG263" s="33">
        <f t="shared" si="75"/>
        <v>0.6868300206306186</v>
      </c>
      <c r="DH263" s="33">
        <f t="shared" si="76"/>
        <v>1.1341435522950742</v>
      </c>
      <c r="DI263" s="3"/>
      <c r="DJ263" s="33">
        <f t="shared" si="77"/>
        <v>0.99994949279573764</v>
      </c>
      <c r="DK263" s="93">
        <f t="shared" si="78"/>
        <v>0.84120586058119218</v>
      </c>
      <c r="DL263" s="3">
        <f t="shared" si="79"/>
        <v>0.84107475147930921</v>
      </c>
      <c r="DM263" s="3"/>
      <c r="DN263" s="90">
        <f t="shared" si="86"/>
        <v>0</v>
      </c>
      <c r="DO263" s="91">
        <f t="shared" si="84"/>
        <v>0</v>
      </c>
      <c r="DP263" s="89">
        <f>SUM(DO$9:DO263)*RLR</f>
        <v>120</v>
      </c>
      <c r="DQ263" s="90">
        <f>DP263-SUM(DS$9:DS263)</f>
        <v>19.071029822482885</v>
      </c>
      <c r="DR263" s="48">
        <f t="shared" si="80"/>
        <v>0.54151624548736466</v>
      </c>
      <c r="DS263" s="31">
        <f t="shared" si="85"/>
        <v>0.10402379903172483</v>
      </c>
      <c r="DT263" s="90">
        <f>SUM(DS$9:DS263)*RRF</f>
        <v>70.650279124261971</v>
      </c>
    </row>
    <row r="264" spans="90:124" x14ac:dyDescent="0.25">
      <c r="CL264" s="14">
        <f t="shared" si="67"/>
        <v>2.5499999999999998</v>
      </c>
      <c r="CM264" s="59">
        <f>IF('Extended model'!$B$4="AY",0,IFERROR(P*INDEX('UWYr writing pattern'!$C$4:$C$18,MATCH('Extended model'!$CL264,'UWYr writing pattern'!$A$4:$A$18,0)) / 25,CM263))</f>
        <v>0</v>
      </c>
      <c r="CN264" s="36">
        <f t="shared" si="81"/>
        <v>4.6658555296553222E-3</v>
      </c>
      <c r="CP264" s="48">
        <f t="shared" si="68"/>
        <v>7.6499999999999995</v>
      </c>
      <c r="CQ264" s="34">
        <f t="shared" si="82"/>
        <v>3.8486489647081138E-4</v>
      </c>
      <c r="CR264" s="31">
        <f>SUM($CQ$9:CQ264)*RLR</f>
        <v>119.99440097336429</v>
      </c>
      <c r="CS264" s="32"/>
      <c r="CT264" s="36">
        <f>CR264-SUM($CW$9:CW264)</f>
        <v>37.371327360543049</v>
      </c>
      <c r="CV264" s="48">
        <f t="shared" si="69"/>
        <v>0.54054054054054057</v>
      </c>
      <c r="CW264" s="31">
        <f t="shared" si="83"/>
        <v>0.20347113714700876</v>
      </c>
      <c r="CX264" s="36">
        <f>SUM($CW$9:CW264)*RRF</f>
        <v>57.836151528974867</v>
      </c>
      <c r="CY264" s="33"/>
      <c r="CZ264" s="36">
        <f t="shared" si="70"/>
        <v>95.207478889517915</v>
      </c>
      <c r="DA264" s="33"/>
      <c r="DB264" s="31">
        <f t="shared" si="71"/>
        <v>3.9193186449104703E-3</v>
      </c>
      <c r="DC264" s="31">
        <f t="shared" si="72"/>
        <v>26.159929152380133</v>
      </c>
      <c r="DD264" s="31">
        <f t="shared" si="73"/>
        <v>26.163848471025045</v>
      </c>
      <c r="DE264" s="31">
        <f t="shared" si="74"/>
        <v>-11.207478889517915</v>
      </c>
      <c r="DF264" s="31"/>
      <c r="DG264" s="33">
        <f t="shared" si="75"/>
        <v>0.68852561344017693</v>
      </c>
      <c r="DH264" s="33">
        <f t="shared" si="76"/>
        <v>1.1334223677323561</v>
      </c>
      <c r="DI264" s="3"/>
      <c r="DJ264" s="33">
        <f t="shared" si="77"/>
        <v>0.99995334144470249</v>
      </c>
      <c r="DK264" s="93">
        <f t="shared" si="78"/>
        <v>0.84206266163899479</v>
      </c>
      <c r="DL264" s="3">
        <f t="shared" si="79"/>
        <v>0.84193535751823001</v>
      </c>
      <c r="DM264" s="3"/>
      <c r="DN264" s="90">
        <f t="shared" si="86"/>
        <v>0</v>
      </c>
      <c r="DO264" s="91">
        <f t="shared" si="84"/>
        <v>0</v>
      </c>
      <c r="DP264" s="89">
        <f>SUM(DO$9:DO264)*RLR</f>
        <v>120</v>
      </c>
      <c r="DQ264" s="90">
        <f>DP264-SUM(DS$9:DS264)</f>
        <v>18.967757097812395</v>
      </c>
      <c r="DR264" s="48">
        <f t="shared" si="80"/>
        <v>0.54054054054054057</v>
      </c>
      <c r="DS264" s="31">
        <f t="shared" si="85"/>
        <v>0.10327272467048496</v>
      </c>
      <c r="DT264" s="90">
        <f>SUM(DS$9:DS264)*RRF</f>
        <v>70.722570031531319</v>
      </c>
    </row>
    <row r="265" spans="90:124" x14ac:dyDescent="0.25">
      <c r="CL265" s="14">
        <f t="shared" ref="CL265:CL328" si="87">ROUND(CL264+delt.t,3)</f>
        <v>2.56</v>
      </c>
      <c r="CM265" s="59">
        <f>IF('Extended model'!$B$4="AY",0,IFERROR(P*INDEX('UWYr writing pattern'!$C$4:$C$18,MATCH('Extended model'!$CL265,'UWYr writing pattern'!$A$4:$A$18,0)) / 25,CM264))</f>
        <v>0</v>
      </c>
      <c r="CN265" s="36">
        <f t="shared" si="81"/>
        <v>4.30891758163669E-3</v>
      </c>
      <c r="CP265" s="48">
        <f t="shared" ref="CP265:CP328" si="88">(Ber*CL265)</f>
        <v>7.68</v>
      </c>
      <c r="CQ265" s="34">
        <f t="shared" si="82"/>
        <v>3.5693794801863217E-4</v>
      </c>
      <c r="CR265" s="31">
        <f>SUM($CQ$9:CQ265)*RLR</f>
        <v>119.99482929890191</v>
      </c>
      <c r="CS265" s="32"/>
      <c r="CT265" s="36">
        <f>CR265-SUM($CW$9:CW265)</f>
        <v>37.169748511158801</v>
      </c>
      <c r="CV265" s="48">
        <f t="shared" ref="CV265:CV328" si="89">Bp_1/(Bp_2+CL265)</f>
        <v>0.53956834532374098</v>
      </c>
      <c r="CW265" s="31">
        <f t="shared" si="83"/>
        <v>0.20200717492185433</v>
      </c>
      <c r="CX265" s="36">
        <f>SUM($CW$9:CW265)*RRF</f>
        <v>57.977556551420172</v>
      </c>
      <c r="CY265" s="33"/>
      <c r="CZ265" s="36">
        <f t="shared" ref="CZ265:CZ328" si="90">CT265+CX265</f>
        <v>95.147305062578965</v>
      </c>
      <c r="DA265" s="33"/>
      <c r="DB265" s="31">
        <f t="shared" ref="DB265:DB328" si="91" xml:space="preserve"> CN265*RLR*RRF</f>
        <v>3.6194907685748196E-3</v>
      </c>
      <c r="DC265" s="31">
        <f t="shared" ref="DC265:DC328" si="92">CT265*RRF</f>
        <v>26.018823957811158</v>
      </c>
      <c r="DD265" s="31">
        <f t="shared" ref="DD265:DD328" si="93">DB265+DC265</f>
        <v>26.022443448579732</v>
      </c>
      <c r="DE265" s="31">
        <f t="shared" ref="DE265:DE328" si="94">P*RLR*RRF - CZ265</f>
        <v>-11.147305062578965</v>
      </c>
      <c r="DF265" s="31"/>
      <c r="DG265" s="33">
        <f t="shared" ref="DG265:DG328" si="95">CX265/(P*RLR*RRF)</f>
        <v>0.69020900656452588</v>
      </c>
      <c r="DH265" s="33">
        <f t="shared" ref="DH265:DH328" si="96">CZ265/(P*RLR*RRF)</f>
        <v>1.1327060126497497</v>
      </c>
      <c r="DI265" s="3"/>
      <c r="DJ265" s="33">
        <f t="shared" ref="DJ265:DJ328" si="97">CR265/(P*RLR)</f>
        <v>0.99995691082418259</v>
      </c>
      <c r="DK265" s="93">
        <f t="shared" ref="DK265:DK328" si="98">1-EXP(-(Bp_1*LN(Bp_2+CL265)-Bp_1*LN(Bp_2)))</f>
        <v>0.84291330974348933</v>
      </c>
      <c r="DL265" s="3">
        <f t="shared" ref="DL265:DL328" si="99">DT265/(P*RLR*RRF)</f>
        <v>0.84278976099110436</v>
      </c>
      <c r="DM265" s="3"/>
      <c r="DN265" s="90">
        <f t="shared" si="86"/>
        <v>0</v>
      </c>
      <c r="DO265" s="91">
        <f t="shared" si="84"/>
        <v>0</v>
      </c>
      <c r="DP265" s="89">
        <f>SUM(DO$9:DO265)*RLR</f>
        <v>120</v>
      </c>
      <c r="DQ265" s="90">
        <f>DP265-SUM(DS$9:DS265)</f>
        <v>18.865228681067464</v>
      </c>
      <c r="DR265" s="48">
        <f t="shared" ref="DR265:DR328" si="100">Bp_1/(Bp_2+CL265)</f>
        <v>0.53956834532374098</v>
      </c>
      <c r="DS265" s="31">
        <f t="shared" si="85"/>
        <v>0.10252841674493186</v>
      </c>
      <c r="DT265" s="90">
        <f>SUM(DS$9:DS265)*RRF</f>
        <v>70.794339923252764</v>
      </c>
    </row>
    <row r="266" spans="90:124" x14ac:dyDescent="0.25">
      <c r="CL266" s="14">
        <f t="shared" si="87"/>
        <v>2.57</v>
      </c>
      <c r="CM266" s="59">
        <f>IF('Extended model'!$B$4="AY",0,IFERROR(P*INDEX('UWYr writing pattern'!$C$4:$C$18,MATCH('Extended model'!$CL266,'UWYr writing pattern'!$A$4:$A$18,0)) / 25,CM265))</f>
        <v>0</v>
      </c>
      <c r="CN266" s="36">
        <f t="shared" ref="CN266:CN329" si="101">CN265-CQ266+CM266</f>
        <v>3.9779927113669919E-3</v>
      </c>
      <c r="CP266" s="48">
        <f t="shared" si="88"/>
        <v>7.7099999999999991</v>
      </c>
      <c r="CQ266" s="34">
        <f t="shared" ref="CQ266:CQ329" si="102">CN265*CP265*delt.t</f>
        <v>3.309248702696978E-4</v>
      </c>
      <c r="CR266" s="31">
        <f>SUM($CQ$9:CQ266)*RLR</f>
        <v>119.99522640874623</v>
      </c>
      <c r="CS266" s="32"/>
      <c r="CT266" s="36">
        <f>CR266-SUM($CW$9:CW266)</f>
        <v>36.969589424000475</v>
      </c>
      <c r="CV266" s="48">
        <f t="shared" si="89"/>
        <v>0.53859964093357271</v>
      </c>
      <c r="CW266" s="31">
        <f t="shared" ref="CW266:CW329" si="103">CT265*CV265*delt.t</f>
        <v>0.2005561970026554</v>
      </c>
      <c r="CX266" s="36">
        <f>SUM($CW$9:CW266)*RRF</f>
        <v>58.11794588932203</v>
      </c>
      <c r="CY266" s="33"/>
      <c r="CZ266" s="36">
        <f t="shared" si="90"/>
        <v>95.087535313322505</v>
      </c>
      <c r="DA266" s="33"/>
      <c r="DB266" s="31">
        <f t="shared" si="91"/>
        <v>3.3415138775482727E-3</v>
      </c>
      <c r="DC266" s="31">
        <f t="shared" si="92"/>
        <v>25.87871259680033</v>
      </c>
      <c r="DD266" s="31">
        <f t="shared" si="93"/>
        <v>25.882054110677878</v>
      </c>
      <c r="DE266" s="31">
        <f t="shared" si="94"/>
        <v>-11.087535313322505</v>
      </c>
      <c r="DF266" s="31"/>
      <c r="DG266" s="33">
        <f t="shared" si="95"/>
        <v>0.6918803082062146</v>
      </c>
      <c r="DH266" s="33">
        <f t="shared" si="96"/>
        <v>1.1319944680157441</v>
      </c>
      <c r="DI266" s="3"/>
      <c r="DJ266" s="33">
        <f t="shared" si="97"/>
        <v>0.99996022007288532</v>
      </c>
      <c r="DK266" s="93">
        <f t="shared" si="98"/>
        <v>0.84375786002848829</v>
      </c>
      <c r="DL266" s="3">
        <f t="shared" si="99"/>
        <v>0.84363801767640434</v>
      </c>
      <c r="DM266" s="3"/>
      <c r="DN266" s="90">
        <f t="shared" si="86"/>
        <v>0</v>
      </c>
      <c r="DO266" s="91">
        <f t="shared" ref="DO266:DO329" si="104">DN265*P*delt.t</f>
        <v>0</v>
      </c>
      <c r="DP266" s="89">
        <f>SUM(DO$9:DO266)*RLR</f>
        <v>120</v>
      </c>
      <c r="DQ266" s="90">
        <f>DP266-SUM(DS$9:DS266)</f>
        <v>18.763437878831482</v>
      </c>
      <c r="DR266" s="48">
        <f t="shared" si="100"/>
        <v>0.53859964093357271</v>
      </c>
      <c r="DS266" s="31">
        <f t="shared" ref="DS266:DS329" si="105">DQ265*DR265*delt.t</f>
        <v>0.10179080223597552</v>
      </c>
      <c r="DT266" s="90">
        <f>SUM(DS$9:DS266)*RRF</f>
        <v>70.865593484817964</v>
      </c>
    </row>
    <row r="267" spans="90:124" x14ac:dyDescent="0.25">
      <c r="CL267" s="14">
        <f t="shared" si="87"/>
        <v>2.58</v>
      </c>
      <c r="CM267" s="59">
        <f>IF('Extended model'!$B$4="AY",0,IFERROR(P*INDEX('UWYr writing pattern'!$C$4:$C$18,MATCH('Extended model'!$CL267,'UWYr writing pattern'!$A$4:$A$18,0)) / 25,CM266))</f>
        <v>0</v>
      </c>
      <c r="CN267" s="36">
        <f t="shared" si="101"/>
        <v>3.6712894733205966E-3</v>
      </c>
      <c r="CP267" s="48">
        <f t="shared" si="88"/>
        <v>7.74</v>
      </c>
      <c r="CQ267" s="34">
        <f t="shared" si="102"/>
        <v>3.0670323804639506E-4</v>
      </c>
      <c r="CR267" s="31">
        <f>SUM($CQ$9:CQ267)*RLR</f>
        <v>119.99559445263189</v>
      </c>
      <c r="CS267" s="32"/>
      <c r="CT267" s="36">
        <f>CR267-SUM($CW$9:CW267)</f>
        <v>36.770839391993846</v>
      </c>
      <c r="CV267" s="48">
        <f t="shared" si="89"/>
        <v>0.5376344086021505</v>
      </c>
      <c r="CW267" s="31">
        <f t="shared" si="103"/>
        <v>0.19911807589228264</v>
      </c>
      <c r="CX267" s="36">
        <f>SUM($CW$9:CW267)*RRF</f>
        <v>58.257328542446629</v>
      </c>
      <c r="CY267" s="33"/>
      <c r="CZ267" s="36">
        <f t="shared" si="90"/>
        <v>95.028167934440475</v>
      </c>
      <c r="DA267" s="33"/>
      <c r="DB267" s="31">
        <f t="shared" si="91"/>
        <v>3.0838831575893009E-3</v>
      </c>
      <c r="DC267" s="31">
        <f t="shared" si="92"/>
        <v>25.739587574395692</v>
      </c>
      <c r="DD267" s="31">
        <f t="shared" si="93"/>
        <v>25.742671457553282</v>
      </c>
      <c r="DE267" s="31">
        <f t="shared" si="94"/>
        <v>-11.028167934440475</v>
      </c>
      <c r="DF267" s="31"/>
      <c r="DG267" s="33">
        <f t="shared" si="95"/>
        <v>0.693539625505317</v>
      </c>
      <c r="DH267" s="33">
        <f t="shared" si="96"/>
        <v>1.1312877135052437</v>
      </c>
      <c r="DI267" s="3"/>
      <c r="DJ267" s="33">
        <f t="shared" si="97"/>
        <v>0.99996328710526572</v>
      </c>
      <c r="DK267" s="93">
        <f t="shared" si="98"/>
        <v>0.84459636703603003</v>
      </c>
      <c r="DL267" s="3">
        <f t="shared" si="99"/>
        <v>0.84448018275175585</v>
      </c>
      <c r="DM267" s="3"/>
      <c r="DN267" s="90">
        <f t="shared" ref="DN267:DN330" si="106">DN266-DO267+CM267</f>
        <v>0</v>
      </c>
      <c r="DO267" s="91">
        <f t="shared" si="104"/>
        <v>0</v>
      </c>
      <c r="DP267" s="89">
        <f>SUM(DO$9:DO267)*RLR</f>
        <v>120</v>
      </c>
      <c r="DQ267" s="90">
        <f>DP267-SUM(DS$9:DS267)</f>
        <v>18.662378069789298</v>
      </c>
      <c r="DR267" s="48">
        <f t="shared" si="100"/>
        <v>0.5376344086021505</v>
      </c>
      <c r="DS267" s="31">
        <f t="shared" si="105"/>
        <v>0.10105980904218033</v>
      </c>
      <c r="DT267" s="90">
        <f>SUM(DS$9:DS267)*RRF</f>
        <v>70.936335351147491</v>
      </c>
    </row>
    <row r="268" spans="90:124" x14ac:dyDescent="0.25">
      <c r="CL268" s="14">
        <f t="shared" si="87"/>
        <v>2.59</v>
      </c>
      <c r="CM268" s="59">
        <f>IF('Extended model'!$B$4="AY",0,IFERROR(P*INDEX('UWYr writing pattern'!$C$4:$C$18,MATCH('Extended model'!$CL268,'UWYr writing pattern'!$A$4:$A$18,0)) / 25,CM267))</f>
        <v>0</v>
      </c>
      <c r="CN268" s="36">
        <f t="shared" si="101"/>
        <v>3.3871316680855823E-3</v>
      </c>
      <c r="CP268" s="48">
        <f t="shared" si="88"/>
        <v>7.77</v>
      </c>
      <c r="CQ268" s="34">
        <f t="shared" si="102"/>
        <v>2.8415780523501419E-4</v>
      </c>
      <c r="CR268" s="31">
        <f>SUM($CQ$9:CQ268)*RLR</f>
        <v>119.99593544199818</v>
      </c>
      <c r="CS268" s="32"/>
      <c r="CT268" s="36">
        <f>CR268-SUM($CW$9:CW268)</f>
        <v>36.573487696456951</v>
      </c>
      <c r="CV268" s="48">
        <f t="shared" si="89"/>
        <v>0.53667262969588547</v>
      </c>
      <c r="CW268" s="31">
        <f t="shared" si="103"/>
        <v>0.19769268490319269</v>
      </c>
      <c r="CX268" s="36">
        <f>SUM($CW$9:CW268)*RRF</f>
        <v>58.39571342187886</v>
      </c>
      <c r="CY268" s="33"/>
      <c r="CZ268" s="36">
        <f t="shared" si="90"/>
        <v>94.969201118335803</v>
      </c>
      <c r="DA268" s="33"/>
      <c r="DB268" s="31">
        <f t="shared" si="91"/>
        <v>2.8451906011918893E-3</v>
      </c>
      <c r="DC268" s="31">
        <f t="shared" si="92"/>
        <v>25.601441387519863</v>
      </c>
      <c r="DD268" s="31">
        <f t="shared" si="93"/>
        <v>25.604286578121055</v>
      </c>
      <c r="DE268" s="31">
        <f t="shared" si="94"/>
        <v>-10.969201118335803</v>
      </c>
      <c r="DF268" s="31"/>
      <c r="DG268" s="33">
        <f t="shared" si="95"/>
        <v>0.69518706454617685</v>
      </c>
      <c r="DH268" s="33">
        <f t="shared" si="96"/>
        <v>1.1305857275992357</v>
      </c>
      <c r="DI268" s="3"/>
      <c r="DJ268" s="33">
        <f t="shared" si="97"/>
        <v>0.99996612868331824</v>
      </c>
      <c r="DK268" s="93">
        <f t="shared" si="98"/>
        <v>0.84542888472377609</v>
      </c>
      <c r="DL268" s="3">
        <f t="shared" si="99"/>
        <v>0.84531631080147762</v>
      </c>
      <c r="DM268" s="3"/>
      <c r="DN268" s="90">
        <f t="shared" si="106"/>
        <v>0</v>
      </c>
      <c r="DO268" s="91">
        <f t="shared" si="104"/>
        <v>0</v>
      </c>
      <c r="DP268" s="89">
        <f>SUM(DO$9:DO268)*RLR</f>
        <v>120</v>
      </c>
      <c r="DQ268" s="90">
        <f>DP268-SUM(DS$9:DS268)</f>
        <v>18.562042703822684</v>
      </c>
      <c r="DR268" s="48">
        <f t="shared" si="100"/>
        <v>0.53667262969588547</v>
      </c>
      <c r="DS268" s="31">
        <f t="shared" si="105"/>
        <v>0.10033536596660912</v>
      </c>
      <c r="DT268" s="90">
        <f>SUM(DS$9:DS268)*RRF</f>
        <v>71.006570107324123</v>
      </c>
    </row>
    <row r="269" spans="90:124" x14ac:dyDescent="0.25">
      <c r="CL269" s="14">
        <f t="shared" si="87"/>
        <v>2.6</v>
      </c>
      <c r="CM269" s="59">
        <f>IF('Extended model'!$B$4="AY",0,IFERROR(P*INDEX('UWYr writing pattern'!$C$4:$C$18,MATCH('Extended model'!$CL269,'UWYr writing pattern'!$A$4:$A$18,0)) / 25,CM268))</f>
        <v>0</v>
      </c>
      <c r="CN269" s="36">
        <f t="shared" si="101"/>
        <v>3.1239515374753327E-3</v>
      </c>
      <c r="CP269" s="48">
        <f t="shared" si="88"/>
        <v>7.8000000000000007</v>
      </c>
      <c r="CQ269" s="34">
        <f t="shared" si="102"/>
        <v>2.6318013061024973E-4</v>
      </c>
      <c r="CR269" s="31">
        <f>SUM($CQ$9:CQ269)*RLR</f>
        <v>119.99625125815493</v>
      </c>
      <c r="CS269" s="32"/>
      <c r="CT269" s="36">
        <f>CR269-SUM($CW$9:CW269)</f>
        <v>36.377523614421619</v>
      </c>
      <c r="CV269" s="48">
        <f t="shared" si="89"/>
        <v>0.5357142857142857</v>
      </c>
      <c r="CW269" s="31">
        <f t="shared" si="103"/>
        <v>0.19627989819207664</v>
      </c>
      <c r="CX269" s="36">
        <f>SUM($CW$9:CW269)*RRF</f>
        <v>58.533109350613309</v>
      </c>
      <c r="CY269" s="33"/>
      <c r="CZ269" s="36">
        <f t="shared" si="90"/>
        <v>94.910632965034921</v>
      </c>
      <c r="DA269" s="33"/>
      <c r="DB269" s="31">
        <f t="shared" si="91"/>
        <v>2.6241192914792794E-3</v>
      </c>
      <c r="DC269" s="31">
        <f t="shared" si="92"/>
        <v>25.464266530095131</v>
      </c>
      <c r="DD269" s="31">
        <f t="shared" si="93"/>
        <v>25.46689064938661</v>
      </c>
      <c r="DE269" s="31">
        <f t="shared" si="94"/>
        <v>-10.910632965034921</v>
      </c>
      <c r="DF269" s="31"/>
      <c r="DG269" s="33">
        <f t="shared" si="95"/>
        <v>0.6968227303644442</v>
      </c>
      <c r="DH269" s="33">
        <f t="shared" si="96"/>
        <v>1.1298884876789872</v>
      </c>
      <c r="DI269" s="3"/>
      <c r="DJ269" s="33">
        <f t="shared" si="97"/>
        <v>0.99996876048462435</v>
      </c>
      <c r="DK269" s="93">
        <f t="shared" si="98"/>
        <v>0.84625546647230321</v>
      </c>
      <c r="DL269" s="3">
        <f t="shared" si="99"/>
        <v>0.84614645582401005</v>
      </c>
      <c r="DM269" s="3"/>
      <c r="DN269" s="90">
        <f t="shared" si="106"/>
        <v>0</v>
      </c>
      <c r="DO269" s="91">
        <f t="shared" si="104"/>
        <v>0</v>
      </c>
      <c r="DP269" s="89">
        <f>SUM(DO$9:DO269)*RLR</f>
        <v>120</v>
      </c>
      <c r="DQ269" s="90">
        <f>DP269-SUM(DS$9:DS269)</f>
        <v>18.462425301118799</v>
      </c>
      <c r="DR269" s="48">
        <f t="shared" si="100"/>
        <v>0.5357142857142857</v>
      </c>
      <c r="DS269" s="31">
        <f t="shared" si="105"/>
        <v>9.9617402703878449E-2</v>
      </c>
      <c r="DT269" s="90">
        <f>SUM(DS$9:DS269)*RRF</f>
        <v>71.076302289216841</v>
      </c>
    </row>
    <row r="270" spans="90:124" x14ac:dyDescent="0.25">
      <c r="CL270" s="14">
        <f t="shared" si="87"/>
        <v>2.61</v>
      </c>
      <c r="CM270" s="59">
        <f>IF('Extended model'!$B$4="AY",0,IFERROR(P*INDEX('UWYr writing pattern'!$C$4:$C$18,MATCH('Extended model'!$CL270,'UWYr writing pattern'!$A$4:$A$18,0)) / 25,CM269))</f>
        <v>0</v>
      </c>
      <c r="CN270" s="36">
        <f t="shared" si="101"/>
        <v>2.8802833175522566E-3</v>
      </c>
      <c r="CP270" s="48">
        <f t="shared" si="88"/>
        <v>7.83</v>
      </c>
      <c r="CQ270" s="34">
        <f t="shared" si="102"/>
        <v>2.4366821992307598E-4</v>
      </c>
      <c r="CR270" s="31">
        <f>SUM($CQ$9:CQ270)*RLR</f>
        <v>119.99654366001883</v>
      </c>
      <c r="CS270" s="32"/>
      <c r="CT270" s="36">
        <f>CR270-SUM($CW$9:CW270)</f>
        <v>36.182936425493978</v>
      </c>
      <c r="CV270" s="48">
        <f t="shared" si="89"/>
        <v>0.53475935828877008</v>
      </c>
      <c r="CW270" s="31">
        <f t="shared" si="103"/>
        <v>0.1948795907915444</v>
      </c>
      <c r="CX270" s="36">
        <f>SUM($CW$9:CW270)*RRF</f>
        <v>58.669525064167395</v>
      </c>
      <c r="CY270" s="33"/>
      <c r="CZ270" s="36">
        <f t="shared" si="90"/>
        <v>94.85246148966138</v>
      </c>
      <c r="DA270" s="33"/>
      <c r="DB270" s="31">
        <f t="shared" si="91"/>
        <v>2.4194379867438953E-3</v>
      </c>
      <c r="DC270" s="31">
        <f t="shared" si="92"/>
        <v>25.328055497845781</v>
      </c>
      <c r="DD270" s="31">
        <f t="shared" si="93"/>
        <v>25.330474935832527</v>
      </c>
      <c r="DE270" s="31">
        <f t="shared" si="94"/>
        <v>-10.85246148966138</v>
      </c>
      <c r="DF270" s="31"/>
      <c r="DG270" s="33">
        <f t="shared" si="95"/>
        <v>0.69844672695437371</v>
      </c>
      <c r="DH270" s="33">
        <f t="shared" si="96"/>
        <v>1.1291959701150165</v>
      </c>
      <c r="DI270" s="3"/>
      <c r="DJ270" s="33">
        <f t="shared" si="97"/>
        <v>0.99997119716682359</v>
      </c>
      <c r="DK270" s="93">
        <f t="shared" si="98"/>
        <v>0.84707616509229022</v>
      </c>
      <c r="DL270" s="3">
        <f t="shared" si="99"/>
        <v>0.84697067123923853</v>
      </c>
      <c r="DM270" s="3"/>
      <c r="DN270" s="90">
        <f t="shared" si="106"/>
        <v>0</v>
      </c>
      <c r="DO270" s="91">
        <f t="shared" si="104"/>
        <v>0</v>
      </c>
      <c r="DP270" s="89">
        <f>SUM(DO$9:DO270)*RLR</f>
        <v>120</v>
      </c>
      <c r="DQ270" s="90">
        <f>DP270-SUM(DS$9:DS270)</f>
        <v>18.363519451291381</v>
      </c>
      <c r="DR270" s="48">
        <f t="shared" si="100"/>
        <v>0.53475935828877008</v>
      </c>
      <c r="DS270" s="31">
        <f t="shared" si="105"/>
        <v>9.8905849827422135E-2</v>
      </c>
      <c r="DT270" s="90">
        <f>SUM(DS$9:DS270)*RRF</f>
        <v>71.145536384096033</v>
      </c>
    </row>
    <row r="271" spans="90:124" x14ac:dyDescent="0.25">
      <c r="CL271" s="14">
        <f t="shared" si="87"/>
        <v>2.62</v>
      </c>
      <c r="CM271" s="59">
        <f>IF('Extended model'!$B$4="AY",0,IFERROR(P*INDEX('UWYr writing pattern'!$C$4:$C$18,MATCH('Extended model'!$CL271,'UWYr writing pattern'!$A$4:$A$18,0)) / 25,CM270))</f>
        <v>0</v>
      </c>
      <c r="CN271" s="36">
        <f t="shared" si="101"/>
        <v>2.654757133787915E-3</v>
      </c>
      <c r="CP271" s="48">
        <f t="shared" si="88"/>
        <v>7.86</v>
      </c>
      <c r="CQ271" s="34">
        <f t="shared" si="102"/>
        <v>2.255261837643417E-4</v>
      </c>
      <c r="CR271" s="31">
        <f>SUM($CQ$9:CQ271)*RLR</f>
        <v>119.99681429143935</v>
      </c>
      <c r="CS271" s="32"/>
      <c r="CT271" s="36">
        <f>CR271-SUM($CW$9:CW271)</f>
        <v>35.989715418275495</v>
      </c>
      <c r="CV271" s="48">
        <f t="shared" si="89"/>
        <v>0.53380782918149461</v>
      </c>
      <c r="CW271" s="31">
        <f t="shared" si="103"/>
        <v>0.19349163863900526</v>
      </c>
      <c r="CX271" s="36">
        <f>SUM($CW$9:CW271)*RRF</f>
        <v>58.804969211214697</v>
      </c>
      <c r="CY271" s="33"/>
      <c r="CZ271" s="36">
        <f t="shared" si="90"/>
        <v>94.794684629490192</v>
      </c>
      <c r="DA271" s="33"/>
      <c r="DB271" s="31">
        <f t="shared" si="91"/>
        <v>2.2299959923818484E-3</v>
      </c>
      <c r="DC271" s="31">
        <f t="shared" si="92"/>
        <v>25.192800792792845</v>
      </c>
      <c r="DD271" s="31">
        <f t="shared" si="93"/>
        <v>25.195030788785228</v>
      </c>
      <c r="DE271" s="31">
        <f t="shared" si="94"/>
        <v>-10.794684629490192</v>
      </c>
      <c r="DF271" s="31"/>
      <c r="DG271" s="33">
        <f t="shared" si="95"/>
        <v>0.70005915727636547</v>
      </c>
      <c r="DH271" s="33">
        <f t="shared" si="96"/>
        <v>1.1285081503510737</v>
      </c>
      <c r="DI271" s="3"/>
      <c r="DJ271" s="33">
        <f t="shared" si="97"/>
        <v>0.9999734524286612</v>
      </c>
      <c r="DK271" s="93">
        <f t="shared" si="98"/>
        <v>0.84789103283160505</v>
      </c>
      <c r="DL271" s="3">
        <f t="shared" si="99"/>
        <v>0.84778900989571304</v>
      </c>
      <c r="DM271" s="3"/>
      <c r="DN271" s="90">
        <f t="shared" si="106"/>
        <v>0</v>
      </c>
      <c r="DO271" s="91">
        <f t="shared" si="104"/>
        <v>0</v>
      </c>
      <c r="DP271" s="89">
        <f>SUM(DO$9:DO271)*RLR</f>
        <v>120</v>
      </c>
      <c r="DQ271" s="90">
        <f>DP271-SUM(DS$9:DS271)</f>
        <v>18.265318812514423</v>
      </c>
      <c r="DR271" s="48">
        <f t="shared" si="100"/>
        <v>0.53380782918149461</v>
      </c>
      <c r="DS271" s="31">
        <f t="shared" si="105"/>
        <v>9.8200638776959268E-2</v>
      </c>
      <c r="DT271" s="90">
        <f>SUM(DS$9:DS271)*RRF</f>
        <v>71.2142768312399</v>
      </c>
    </row>
    <row r="272" spans="90:124" x14ac:dyDescent="0.25">
      <c r="CL272" s="14">
        <f t="shared" si="87"/>
        <v>2.63</v>
      </c>
      <c r="CM272" s="59">
        <f>IF('Extended model'!$B$4="AY",0,IFERROR(P*INDEX('UWYr writing pattern'!$C$4:$C$18,MATCH('Extended model'!$CL272,'UWYr writing pattern'!$A$4:$A$18,0)) / 25,CM271))</f>
        <v>0</v>
      </c>
      <c r="CN272" s="36">
        <f t="shared" si="101"/>
        <v>2.4460932230721847E-3</v>
      </c>
      <c r="CP272" s="48">
        <f t="shared" si="88"/>
        <v>7.89</v>
      </c>
      <c r="CQ272" s="34">
        <f t="shared" si="102"/>
        <v>2.0866391071573014E-4</v>
      </c>
      <c r="CR272" s="31">
        <f>SUM($CQ$9:CQ272)*RLR</f>
        <v>119.99706468813221</v>
      </c>
      <c r="CS272" s="32"/>
      <c r="CT272" s="36">
        <f>CR272-SUM($CW$9:CW272)</f>
        <v>35.797849896365463</v>
      </c>
      <c r="CV272" s="48">
        <f t="shared" si="89"/>
        <v>0.53285968028419184</v>
      </c>
      <c r="CW272" s="31">
        <f t="shared" si="103"/>
        <v>0.19211591860289406</v>
      </c>
      <c r="CX272" s="36">
        <f>SUM($CW$9:CW272)*RRF</f>
        <v>58.939450354236719</v>
      </c>
      <c r="CY272" s="33"/>
      <c r="CZ272" s="36">
        <f t="shared" si="90"/>
        <v>94.737300250602175</v>
      </c>
      <c r="DA272" s="33"/>
      <c r="DB272" s="31">
        <f t="shared" si="91"/>
        <v>2.0547183073806349E-3</v>
      </c>
      <c r="DC272" s="31">
        <f t="shared" si="92"/>
        <v>25.058494927455822</v>
      </c>
      <c r="DD272" s="31">
        <f t="shared" si="93"/>
        <v>25.060549645763203</v>
      </c>
      <c r="DE272" s="31">
        <f t="shared" si="94"/>
        <v>-10.737300250602175</v>
      </c>
      <c r="DF272" s="31"/>
      <c r="DG272" s="33">
        <f t="shared" si="95"/>
        <v>0.70166012326472282</v>
      </c>
      <c r="DH272" s="33">
        <f t="shared" si="96"/>
        <v>1.1278250029833592</v>
      </c>
      <c r="DI272" s="3"/>
      <c r="DJ272" s="33">
        <f t="shared" si="97"/>
        <v>0.99997553906776848</v>
      </c>
      <c r="DK272" s="93">
        <f t="shared" si="98"/>
        <v>0.8487001213822889</v>
      </c>
      <c r="DL272" s="3">
        <f t="shared" si="99"/>
        <v>0.84860152407776435</v>
      </c>
      <c r="DM272" s="3"/>
      <c r="DN272" s="90">
        <f t="shared" si="106"/>
        <v>0</v>
      </c>
      <c r="DO272" s="91">
        <f t="shared" si="104"/>
        <v>0</v>
      </c>
      <c r="DP272" s="89">
        <f>SUM(DO$9:DO272)*RLR</f>
        <v>120</v>
      </c>
      <c r="DQ272" s="90">
        <f>DP272-SUM(DS$9:DS272)</f>
        <v>18.167817110668267</v>
      </c>
      <c r="DR272" s="48">
        <f t="shared" si="100"/>
        <v>0.53285968028419184</v>
      </c>
      <c r="DS272" s="31">
        <f t="shared" si="105"/>
        <v>9.75017018461624E-2</v>
      </c>
      <c r="DT272" s="90">
        <f>SUM(DS$9:DS272)*RRF</f>
        <v>71.282528022532205</v>
      </c>
    </row>
    <row r="273" spans="90:124" x14ac:dyDescent="0.25">
      <c r="CL273" s="14">
        <f t="shared" si="87"/>
        <v>2.64</v>
      </c>
      <c r="CM273" s="59">
        <f>IF('Extended model'!$B$4="AY",0,IFERROR(P*INDEX('UWYr writing pattern'!$C$4:$C$18,MATCH('Extended model'!$CL273,'UWYr writing pattern'!$A$4:$A$18,0)) / 25,CM272))</f>
        <v>0</v>
      </c>
      <c r="CN273" s="36">
        <f t="shared" si="101"/>
        <v>2.2530964677717892E-3</v>
      </c>
      <c r="CP273" s="48">
        <f t="shared" si="88"/>
        <v>7.92</v>
      </c>
      <c r="CQ273" s="34">
        <f t="shared" si="102"/>
        <v>1.9299675530039535E-4</v>
      </c>
      <c r="CR273" s="31">
        <f>SUM($CQ$9:CQ273)*RLR</f>
        <v>119.99729628423857</v>
      </c>
      <c r="CS273" s="32"/>
      <c r="CT273" s="36">
        <f>CR273-SUM($CW$9:CW273)</f>
        <v>35.607329183965433</v>
      </c>
      <c r="CV273" s="48">
        <f t="shared" si="89"/>
        <v>0.53191489361702127</v>
      </c>
      <c r="CW273" s="31">
        <f t="shared" si="103"/>
        <v>0.19075230850638789</v>
      </c>
      <c r="CX273" s="36">
        <f>SUM($CW$9:CW273)*RRF</f>
        <v>59.072976970191192</v>
      </c>
      <c r="CY273" s="33"/>
      <c r="CZ273" s="36">
        <f t="shared" si="90"/>
        <v>94.680306154156625</v>
      </c>
      <c r="DA273" s="33"/>
      <c r="DB273" s="31">
        <f t="shared" si="91"/>
        <v>1.8926010329283027E-3</v>
      </c>
      <c r="DC273" s="31">
        <f t="shared" si="92"/>
        <v>24.925130428775802</v>
      </c>
      <c r="DD273" s="31">
        <f t="shared" si="93"/>
        <v>24.92702302980873</v>
      </c>
      <c r="DE273" s="31">
        <f t="shared" si="94"/>
        <v>-10.680306154156625</v>
      </c>
      <c r="DF273" s="31"/>
      <c r="DG273" s="33">
        <f t="shared" si="95"/>
        <v>0.70324972583560941</v>
      </c>
      <c r="DH273" s="33">
        <f t="shared" si="96"/>
        <v>1.1271465018351978</v>
      </c>
      <c r="DI273" s="3"/>
      <c r="DJ273" s="33">
        <f t="shared" si="97"/>
        <v>0.99997746903532148</v>
      </c>
      <c r="DK273" s="93">
        <f t="shared" si="98"/>
        <v>0.84950348188744318</v>
      </c>
      <c r="DL273" s="3">
        <f t="shared" si="99"/>
        <v>0.84940826551251869</v>
      </c>
      <c r="DM273" s="3"/>
      <c r="DN273" s="90">
        <f t="shared" si="106"/>
        <v>0</v>
      </c>
      <c r="DO273" s="91">
        <f t="shared" si="104"/>
        <v>0</v>
      </c>
      <c r="DP273" s="89">
        <f>SUM(DO$9:DO273)*RLR</f>
        <v>120</v>
      </c>
      <c r="DQ273" s="90">
        <f>DP273-SUM(DS$9:DS273)</f>
        <v>18.071008138497746</v>
      </c>
      <c r="DR273" s="48">
        <f t="shared" si="100"/>
        <v>0.53191489361702127</v>
      </c>
      <c r="DS273" s="31">
        <f t="shared" si="105"/>
        <v>9.6808972170523644E-2</v>
      </c>
      <c r="DT273" s="90">
        <f>SUM(DS$9:DS273)*RRF</f>
        <v>71.350294303051569</v>
      </c>
    </row>
    <row r="274" spans="90:124" x14ac:dyDescent="0.25">
      <c r="CL274" s="14">
        <f t="shared" si="87"/>
        <v>2.65</v>
      </c>
      <c r="CM274" s="59">
        <f>IF('Extended model'!$B$4="AY",0,IFERROR(P*INDEX('UWYr writing pattern'!$C$4:$C$18,MATCH('Extended model'!$CL274,'UWYr writing pattern'!$A$4:$A$18,0)) / 25,CM273))</f>
        <v>0</v>
      </c>
      <c r="CN274" s="36">
        <f t="shared" si="101"/>
        <v>2.0746512275242636E-3</v>
      </c>
      <c r="CP274" s="48">
        <f t="shared" si="88"/>
        <v>7.9499999999999993</v>
      </c>
      <c r="CQ274" s="34">
        <f t="shared" si="102"/>
        <v>1.7844524024752568E-4</v>
      </c>
      <c r="CR274" s="31">
        <f>SUM($CQ$9:CQ274)*RLR</f>
        <v>119.99751041852687</v>
      </c>
      <c r="CS274" s="32"/>
      <c r="CT274" s="36">
        <f>CR274-SUM($CW$9:CW274)</f>
        <v>35.418142631104985</v>
      </c>
      <c r="CV274" s="48">
        <f t="shared" si="89"/>
        <v>0.53097345132743357</v>
      </c>
      <c r="CW274" s="31">
        <f t="shared" si="103"/>
        <v>0.18940068714875233</v>
      </c>
      <c r="CX274" s="36">
        <f>SUM($CW$9:CW274)*RRF</f>
        <v>59.205557451195318</v>
      </c>
      <c r="CY274" s="33"/>
      <c r="CZ274" s="36">
        <f t="shared" si="90"/>
        <v>94.623700082300303</v>
      </c>
      <c r="DA274" s="33"/>
      <c r="DB274" s="31">
        <f t="shared" si="91"/>
        <v>1.7427070311203813E-3</v>
      </c>
      <c r="DC274" s="31">
        <f t="shared" si="92"/>
        <v>24.792699841773487</v>
      </c>
      <c r="DD274" s="31">
        <f t="shared" si="93"/>
        <v>24.794442548804607</v>
      </c>
      <c r="DE274" s="31">
        <f t="shared" si="94"/>
        <v>-10.623700082300303</v>
      </c>
      <c r="DF274" s="31"/>
      <c r="DG274" s="33">
        <f t="shared" si="95"/>
        <v>0.70482806489518235</v>
      </c>
      <c r="DH274" s="33">
        <f t="shared" si="96"/>
        <v>1.1264726200273845</v>
      </c>
      <c r="DI274" s="3"/>
      <c r="DJ274" s="33">
        <f t="shared" si="97"/>
        <v>0.99997925348772398</v>
      </c>
      <c r="DK274" s="93">
        <f t="shared" si="98"/>
        <v>0.85030116494801788</v>
      </c>
      <c r="DL274" s="3">
        <f t="shared" si="99"/>
        <v>0.85020928537681384</v>
      </c>
      <c r="DM274" s="3"/>
      <c r="DN274" s="90">
        <f t="shared" si="106"/>
        <v>0</v>
      </c>
      <c r="DO274" s="91">
        <f t="shared" si="104"/>
        <v>0</v>
      </c>
      <c r="DP274" s="89">
        <f>SUM(DO$9:DO274)*RLR</f>
        <v>120</v>
      </c>
      <c r="DQ274" s="90">
        <f>DP274-SUM(DS$9:DS274)</f>
        <v>17.974885754782335</v>
      </c>
      <c r="DR274" s="48">
        <f t="shared" si="100"/>
        <v>0.53097345132743357</v>
      </c>
      <c r="DS274" s="31">
        <f t="shared" si="105"/>
        <v>9.612238371541354E-2</v>
      </c>
      <c r="DT274" s="90">
        <f>SUM(DS$9:DS274)*RRF</f>
        <v>71.417579971652358</v>
      </c>
    </row>
    <row r="275" spans="90:124" x14ac:dyDescent="0.25">
      <c r="CL275" s="14">
        <f t="shared" si="87"/>
        <v>2.66</v>
      </c>
      <c r="CM275" s="59">
        <f>IF('Extended model'!$B$4="AY",0,IFERROR(P*INDEX('UWYr writing pattern'!$C$4:$C$18,MATCH('Extended model'!$CL275,'UWYr writing pattern'!$A$4:$A$18,0)) / 25,CM274))</f>
        <v>0</v>
      </c>
      <c r="CN275" s="36">
        <f t="shared" si="101"/>
        <v>1.9097164549360846E-3</v>
      </c>
      <c r="CP275" s="48">
        <f t="shared" si="88"/>
        <v>7.98</v>
      </c>
      <c r="CQ275" s="34">
        <f t="shared" si="102"/>
        <v>1.6493477258817894E-4</v>
      </c>
      <c r="CR275" s="31">
        <f>SUM($CQ$9:CQ275)*RLR</f>
        <v>119.99770834025398</v>
      </c>
      <c r="CS275" s="32"/>
      <c r="CT275" s="36">
        <f>CR275-SUM($CW$9:CW275)</f>
        <v>35.230279618507637</v>
      </c>
      <c r="CV275" s="48">
        <f t="shared" si="89"/>
        <v>0.53003533568904593</v>
      </c>
      <c r="CW275" s="31">
        <f t="shared" si="103"/>
        <v>0.18806093432445126</v>
      </c>
      <c r="CX275" s="36">
        <f>SUM($CW$9:CW275)*RRF</f>
        <v>59.337200105222436</v>
      </c>
      <c r="CY275" s="33"/>
      <c r="CZ275" s="36">
        <f t="shared" si="90"/>
        <v>94.567479723730074</v>
      </c>
      <c r="DA275" s="33"/>
      <c r="DB275" s="31">
        <f t="shared" si="91"/>
        <v>1.6041618221463111E-3</v>
      </c>
      <c r="DC275" s="31">
        <f t="shared" si="92"/>
        <v>24.661195732955346</v>
      </c>
      <c r="DD275" s="31">
        <f t="shared" si="93"/>
        <v>24.662799894777493</v>
      </c>
      <c r="DE275" s="31">
        <f t="shared" si="94"/>
        <v>-10.567479723730074</v>
      </c>
      <c r="DF275" s="31"/>
      <c r="DG275" s="33">
        <f t="shared" si="95"/>
        <v>0.70639523934788617</v>
      </c>
      <c r="DH275" s="33">
        <f t="shared" si="96"/>
        <v>1.1258033300444057</v>
      </c>
      <c r="DI275" s="3"/>
      <c r="DJ275" s="33">
        <f t="shared" si="97"/>
        <v>0.99998090283544983</v>
      </c>
      <c r="DK275" s="93">
        <f t="shared" si="98"/>
        <v>0.85109322062950554</v>
      </c>
      <c r="DL275" s="3">
        <f t="shared" si="99"/>
        <v>0.85100463430401652</v>
      </c>
      <c r="DM275" s="3"/>
      <c r="DN275" s="90">
        <f t="shared" si="106"/>
        <v>0</v>
      </c>
      <c r="DO275" s="91">
        <f t="shared" si="104"/>
        <v>0</v>
      </c>
      <c r="DP275" s="89">
        <f>SUM(DO$9:DO275)*RLR</f>
        <v>120</v>
      </c>
      <c r="DQ275" s="90">
        <f>DP275-SUM(DS$9:DS275)</f>
        <v>17.879443883518007</v>
      </c>
      <c r="DR275" s="48">
        <f t="shared" si="100"/>
        <v>0.53003533568904593</v>
      </c>
      <c r="DS275" s="31">
        <f t="shared" si="105"/>
        <v>9.5441871264330985E-2</v>
      </c>
      <c r="DT275" s="90">
        <f>SUM(DS$9:DS275)*RRF</f>
        <v>71.484389281537389</v>
      </c>
    </row>
    <row r="276" spans="90:124" x14ac:dyDescent="0.25">
      <c r="CL276" s="14">
        <f t="shared" si="87"/>
        <v>2.67</v>
      </c>
      <c r="CM276" s="59">
        <f>IF('Extended model'!$B$4="AY",0,IFERROR(P*INDEX('UWYr writing pattern'!$C$4:$C$18,MATCH('Extended model'!$CL276,'UWYr writing pattern'!$A$4:$A$18,0)) / 25,CM275))</f>
        <v>0</v>
      </c>
      <c r="CN276" s="36">
        <f t="shared" si="101"/>
        <v>1.757321081832185E-3</v>
      </c>
      <c r="CP276" s="48">
        <f t="shared" si="88"/>
        <v>8.01</v>
      </c>
      <c r="CQ276" s="34">
        <f t="shared" si="102"/>
        <v>1.5239537310389958E-4</v>
      </c>
      <c r="CR276" s="31">
        <f>SUM($CQ$9:CQ276)*RLR</f>
        <v>119.9978912147017</v>
      </c>
      <c r="CS276" s="32"/>
      <c r="CT276" s="36">
        <f>CR276-SUM($CW$9:CW276)</f>
        <v>35.043729562115203</v>
      </c>
      <c r="CV276" s="48">
        <f t="shared" si="89"/>
        <v>0.52910052910052907</v>
      </c>
      <c r="CW276" s="31">
        <f t="shared" si="103"/>
        <v>0.1867329308401465</v>
      </c>
      <c r="CX276" s="36">
        <f>SUM($CW$9:CW276)*RRF</f>
        <v>59.467913156810539</v>
      </c>
      <c r="CY276" s="33"/>
      <c r="CZ276" s="36">
        <f t="shared" si="90"/>
        <v>94.511642718925742</v>
      </c>
      <c r="DA276" s="33"/>
      <c r="DB276" s="31">
        <f t="shared" si="91"/>
        <v>1.4761497087390351E-3</v>
      </c>
      <c r="DC276" s="31">
        <f t="shared" si="92"/>
        <v>24.530610693480639</v>
      </c>
      <c r="DD276" s="31">
        <f t="shared" si="93"/>
        <v>24.532086843189379</v>
      </c>
      <c r="DE276" s="31">
        <f t="shared" si="94"/>
        <v>-10.511642718925742</v>
      </c>
      <c r="DF276" s="31"/>
      <c r="DG276" s="33">
        <f t="shared" si="95"/>
        <v>0.70795134710488739</v>
      </c>
      <c r="DH276" s="33">
        <f t="shared" si="96"/>
        <v>1.125138603796735</v>
      </c>
      <c r="DI276" s="3"/>
      <c r="DJ276" s="33">
        <f t="shared" si="97"/>
        <v>0.99998242678918081</v>
      </c>
      <c r="DK276" s="93">
        <f t="shared" si="98"/>
        <v>0.85187969846853973</v>
      </c>
      <c r="DL276" s="3">
        <f t="shared" si="99"/>
        <v>0.85179436239074435</v>
      </c>
      <c r="DM276" s="3"/>
      <c r="DN276" s="90">
        <f t="shared" si="106"/>
        <v>0</v>
      </c>
      <c r="DO276" s="91">
        <f t="shared" si="104"/>
        <v>0</v>
      </c>
      <c r="DP276" s="89">
        <f>SUM(DO$9:DO276)*RLR</f>
        <v>120</v>
      </c>
      <c r="DQ276" s="90">
        <f>DP276-SUM(DS$9:DS276)</f>
        <v>17.784676513110668</v>
      </c>
      <c r="DR276" s="48">
        <f t="shared" si="100"/>
        <v>0.52910052910052907</v>
      </c>
      <c r="DS276" s="31">
        <f t="shared" si="105"/>
        <v>9.4767370407339263E-2</v>
      </c>
      <c r="DT276" s="90">
        <f>SUM(DS$9:DS276)*RRF</f>
        <v>71.55072644082253</v>
      </c>
    </row>
    <row r="277" spans="90:124" x14ac:dyDescent="0.25">
      <c r="CL277" s="14">
        <f t="shared" si="87"/>
        <v>2.68</v>
      </c>
      <c r="CM277" s="59">
        <f>IF('Extended model'!$B$4="AY",0,IFERROR(P*INDEX('UWYr writing pattern'!$C$4:$C$18,MATCH('Extended model'!$CL277,'UWYr writing pattern'!$A$4:$A$18,0)) / 25,CM276))</f>
        <v>0</v>
      </c>
      <c r="CN277" s="36">
        <f t="shared" si="101"/>
        <v>1.6165596631774269E-3</v>
      </c>
      <c r="CP277" s="48">
        <f t="shared" si="88"/>
        <v>8.0400000000000009</v>
      </c>
      <c r="CQ277" s="34">
        <f t="shared" si="102"/>
        <v>1.4076141865475801E-4</v>
      </c>
      <c r="CR277" s="31">
        <f>SUM($CQ$9:CQ277)*RLR</f>
        <v>119.99806012840408</v>
      </c>
      <c r="CS277" s="32"/>
      <c r="CT277" s="36">
        <f>CR277-SUM($CW$9:CW277)</f>
        <v>34.858481917287875</v>
      </c>
      <c r="CV277" s="48">
        <f t="shared" si="89"/>
        <v>0.52816901408450712</v>
      </c>
      <c r="CW277" s="31">
        <f t="shared" si="103"/>
        <v>0.18541655852971003</v>
      </c>
      <c r="CX277" s="36">
        <f>SUM($CW$9:CW277)*RRF</f>
        <v>59.597704747781336</v>
      </c>
      <c r="CY277" s="33"/>
      <c r="CZ277" s="36">
        <f t="shared" si="90"/>
        <v>94.456186665069211</v>
      </c>
      <c r="DA277" s="33"/>
      <c r="DB277" s="31">
        <f t="shared" si="91"/>
        <v>1.3579101170690384E-3</v>
      </c>
      <c r="DC277" s="31">
        <f t="shared" si="92"/>
        <v>24.400937342101511</v>
      </c>
      <c r="DD277" s="31">
        <f t="shared" si="93"/>
        <v>24.402295252218579</v>
      </c>
      <c r="DE277" s="31">
        <f t="shared" si="94"/>
        <v>-10.456186665069211</v>
      </c>
      <c r="DF277" s="31"/>
      <c r="DG277" s="33">
        <f t="shared" si="95"/>
        <v>0.70949648509263497</v>
      </c>
      <c r="DH277" s="33">
        <f t="shared" si="96"/>
        <v>1.1244784126793954</v>
      </c>
      <c r="DI277" s="3"/>
      <c r="DJ277" s="33">
        <f t="shared" si="97"/>
        <v>0.99998383440336736</v>
      </c>
      <c r="DK277" s="93">
        <f t="shared" si="98"/>
        <v>0.85266064747940118</v>
      </c>
      <c r="DL277" s="3">
        <f t="shared" si="99"/>
        <v>0.85257851920349181</v>
      </c>
      <c r="DM277" s="3"/>
      <c r="DN277" s="90">
        <f t="shared" si="106"/>
        <v>0</v>
      </c>
      <c r="DO277" s="91">
        <f t="shared" si="104"/>
        <v>0</v>
      </c>
      <c r="DP277" s="89">
        <f>SUM(DO$9:DO277)*RLR</f>
        <v>120</v>
      </c>
      <c r="DQ277" s="90">
        <f>DP277-SUM(DS$9:DS277)</f>
        <v>17.690577695580984</v>
      </c>
      <c r="DR277" s="48">
        <f t="shared" si="100"/>
        <v>0.52816901408450712</v>
      </c>
      <c r="DS277" s="31">
        <f t="shared" si="105"/>
        <v>9.4098817529686074E-2</v>
      </c>
      <c r="DT277" s="90">
        <f>SUM(DS$9:DS277)*RRF</f>
        <v>71.61659561309331</v>
      </c>
    </row>
    <row r="278" spans="90:124" x14ac:dyDescent="0.25">
      <c r="CL278" s="14">
        <f t="shared" si="87"/>
        <v>2.69</v>
      </c>
      <c r="CM278" s="59">
        <f>IF('Extended model'!$B$4="AY",0,IFERROR(P*INDEX('UWYr writing pattern'!$C$4:$C$18,MATCH('Extended model'!$CL278,'UWYr writing pattern'!$A$4:$A$18,0)) / 25,CM277))</f>
        <v>0</v>
      </c>
      <c r="CN278" s="36">
        <f t="shared" si="101"/>
        <v>1.4865882662579617E-3</v>
      </c>
      <c r="CP278" s="48">
        <f t="shared" si="88"/>
        <v>8.07</v>
      </c>
      <c r="CQ278" s="34">
        <f t="shared" si="102"/>
        <v>1.2997139691946514E-4</v>
      </c>
      <c r="CR278" s="31">
        <f>SUM($CQ$9:CQ278)*RLR</f>
        <v>119.99821609408038</v>
      </c>
      <c r="CS278" s="32"/>
      <c r="CT278" s="36">
        <f>CR278-SUM($CW$9:CW278)</f>
        <v>34.674526182696809</v>
      </c>
      <c r="CV278" s="48">
        <f t="shared" si="89"/>
        <v>0.52724077328646757</v>
      </c>
      <c r="CW278" s="31">
        <f t="shared" si="103"/>
        <v>0.18411170026736556</v>
      </c>
      <c r="CX278" s="36">
        <f>SUM($CW$9:CW278)*RRF</f>
        <v>59.726582937968494</v>
      </c>
      <c r="CY278" s="33"/>
      <c r="CZ278" s="36">
        <f t="shared" si="90"/>
        <v>94.401109120665296</v>
      </c>
      <c r="DA278" s="33"/>
      <c r="DB278" s="31">
        <f t="shared" si="91"/>
        <v>1.2487341436566877E-3</v>
      </c>
      <c r="DC278" s="31">
        <f t="shared" si="92"/>
        <v>24.272168327887766</v>
      </c>
      <c r="DD278" s="31">
        <f t="shared" si="93"/>
        <v>24.273417062031424</v>
      </c>
      <c r="DE278" s="31">
        <f t="shared" si="94"/>
        <v>-10.401109120665296</v>
      </c>
      <c r="DF278" s="31"/>
      <c r="DG278" s="33">
        <f t="shared" si="95"/>
        <v>0.71103074926152965</v>
      </c>
      <c r="DH278" s="33">
        <f t="shared" si="96"/>
        <v>1.1238227276269679</v>
      </c>
      <c r="DI278" s="3"/>
      <c r="DJ278" s="33">
        <f t="shared" si="97"/>
        <v>0.99998513411733647</v>
      </c>
      <c r="DK278" s="93">
        <f t="shared" si="98"/>
        <v>0.8534361161604328</v>
      </c>
      <c r="DL278" s="3">
        <f t="shared" si="99"/>
        <v>0.85335715378516341</v>
      </c>
      <c r="DM278" s="3"/>
      <c r="DN278" s="90">
        <f t="shared" si="106"/>
        <v>0</v>
      </c>
      <c r="DO278" s="91">
        <f t="shared" si="104"/>
        <v>0</v>
      </c>
      <c r="DP278" s="89">
        <f>SUM(DO$9:DO278)*RLR</f>
        <v>120</v>
      </c>
      <c r="DQ278" s="90">
        <f>DP278-SUM(DS$9:DS278)</f>
        <v>17.597141545780374</v>
      </c>
      <c r="DR278" s="48">
        <f t="shared" si="100"/>
        <v>0.52724077328646757</v>
      </c>
      <c r="DS278" s="31">
        <f t="shared" si="105"/>
        <v>9.3436149800603802E-2</v>
      </c>
      <c r="DT278" s="90">
        <f>SUM(DS$9:DS278)*RRF</f>
        <v>71.682000917953729</v>
      </c>
    </row>
    <row r="279" spans="90:124" x14ac:dyDescent="0.25">
      <c r="CL279" s="14">
        <f t="shared" si="87"/>
        <v>2.7</v>
      </c>
      <c r="CM279" s="59">
        <f>IF('Extended model'!$B$4="AY",0,IFERROR(P*INDEX('UWYr writing pattern'!$C$4:$C$18,MATCH('Extended model'!$CL279,'UWYr writing pattern'!$A$4:$A$18,0)) / 25,CM278))</f>
        <v>0</v>
      </c>
      <c r="CN279" s="36">
        <f t="shared" si="101"/>
        <v>1.3666205931709443E-3</v>
      </c>
      <c r="CP279" s="48">
        <f t="shared" si="88"/>
        <v>8.1000000000000014</v>
      </c>
      <c r="CQ279" s="34">
        <f t="shared" si="102"/>
        <v>1.1996767308701752E-4</v>
      </c>
      <c r="CR279" s="31">
        <f>SUM($CQ$9:CQ279)*RLR</f>
        <v>119.99836005528809</v>
      </c>
      <c r="CS279" s="32"/>
      <c r="CT279" s="36">
        <f>CR279-SUM($CW$9:CW279)</f>
        <v>34.491851903925451</v>
      </c>
      <c r="CV279" s="48">
        <f t="shared" si="89"/>
        <v>0.52631578947368418</v>
      </c>
      <c r="CW279" s="31">
        <f t="shared" si="103"/>
        <v>0.18281823997906935</v>
      </c>
      <c r="CX279" s="36">
        <f>SUM($CW$9:CW279)*RRF</f>
        <v>59.854555705953842</v>
      </c>
      <c r="CY279" s="33"/>
      <c r="CZ279" s="36">
        <f t="shared" si="90"/>
        <v>94.346407609879293</v>
      </c>
      <c r="DA279" s="33"/>
      <c r="DB279" s="31">
        <f t="shared" si="91"/>
        <v>1.1479612982635929E-3</v>
      </c>
      <c r="DC279" s="31">
        <f t="shared" si="92"/>
        <v>24.144296332747814</v>
      </c>
      <c r="DD279" s="31">
        <f t="shared" si="93"/>
        <v>24.145444294046076</v>
      </c>
      <c r="DE279" s="31">
        <f t="shared" si="94"/>
        <v>-10.346407609879293</v>
      </c>
      <c r="DF279" s="31"/>
      <c r="DG279" s="33">
        <f t="shared" si="95"/>
        <v>0.71255423459468858</v>
      </c>
      <c r="DH279" s="33">
        <f t="shared" si="96"/>
        <v>1.1231715191652296</v>
      </c>
      <c r="DI279" s="3"/>
      <c r="DJ279" s="33">
        <f t="shared" si="97"/>
        <v>0.99998633379406743</v>
      </c>
      <c r="DK279" s="93">
        <f t="shared" si="98"/>
        <v>0.85420615250036458</v>
      </c>
      <c r="DL279" s="3">
        <f t="shared" si="99"/>
        <v>0.85413031466151579</v>
      </c>
      <c r="DM279" s="3"/>
      <c r="DN279" s="90">
        <f t="shared" si="106"/>
        <v>0</v>
      </c>
      <c r="DO279" s="91">
        <f t="shared" si="104"/>
        <v>0</v>
      </c>
      <c r="DP279" s="89">
        <f>SUM(DO$9:DO279)*RLR</f>
        <v>120</v>
      </c>
      <c r="DQ279" s="90">
        <f>DP279-SUM(DS$9:DS279)</f>
        <v>17.504362240618093</v>
      </c>
      <c r="DR279" s="48">
        <f t="shared" si="100"/>
        <v>0.52631578947368418</v>
      </c>
      <c r="DS279" s="31">
        <f t="shared" si="105"/>
        <v>9.2779305162286704E-2</v>
      </c>
      <c r="DT279" s="90">
        <f>SUM(DS$9:DS279)*RRF</f>
        <v>71.746946431567324</v>
      </c>
    </row>
    <row r="280" spans="90:124" x14ac:dyDescent="0.25">
      <c r="CL280" s="14">
        <f t="shared" si="87"/>
        <v>2.71</v>
      </c>
      <c r="CM280" s="59">
        <f>IF('Extended model'!$B$4="AY",0,IFERROR(P*INDEX('UWYr writing pattern'!$C$4:$C$18,MATCH('Extended model'!$CL280,'UWYr writing pattern'!$A$4:$A$18,0)) / 25,CM279))</f>
        <v>0</v>
      </c>
      <c r="CN280" s="36">
        <f t="shared" si="101"/>
        <v>1.2559243251240978E-3</v>
      </c>
      <c r="CP280" s="48">
        <f t="shared" si="88"/>
        <v>8.129999999999999</v>
      </c>
      <c r="CQ280" s="34">
        <f t="shared" si="102"/>
        <v>1.106962680468465E-4</v>
      </c>
      <c r="CR280" s="31">
        <f>SUM($CQ$9:CQ280)*RLR</f>
        <v>119.99849289080974</v>
      </c>
      <c r="CS280" s="32"/>
      <c r="CT280" s="36">
        <f>CR280-SUM($CW$9:CW280)</f>
        <v>34.310448676794863</v>
      </c>
      <c r="CV280" s="48">
        <f t="shared" si="89"/>
        <v>0.52539404553415059</v>
      </c>
      <c r="CW280" s="31">
        <f t="shared" si="103"/>
        <v>0.18153606265223921</v>
      </c>
      <c r="CX280" s="36">
        <f>SUM($CW$9:CW280)*RRF</f>
        <v>59.981630949810409</v>
      </c>
      <c r="CY280" s="33"/>
      <c r="CZ280" s="36">
        <f t="shared" si="90"/>
        <v>94.292079626605272</v>
      </c>
      <c r="DA280" s="33"/>
      <c r="DB280" s="31">
        <f t="shared" si="91"/>
        <v>1.0549764331042421E-3</v>
      </c>
      <c r="DC280" s="31">
        <f t="shared" si="92"/>
        <v>24.017314073756403</v>
      </c>
      <c r="DD280" s="31">
        <f t="shared" si="93"/>
        <v>24.018369050189506</v>
      </c>
      <c r="DE280" s="31">
        <f t="shared" si="94"/>
        <v>-10.292079626605272</v>
      </c>
      <c r="DF280" s="31"/>
      <c r="DG280" s="33">
        <f t="shared" si="95"/>
        <v>0.71406703511679059</v>
      </c>
      <c r="DH280" s="33">
        <f t="shared" si="96"/>
        <v>1.1225247574595865</v>
      </c>
      <c r="DI280" s="3"/>
      <c r="DJ280" s="33">
        <f t="shared" si="97"/>
        <v>0.99998744075674784</v>
      </c>
      <c r="DK280" s="93">
        <f t="shared" si="98"/>
        <v>0.85497080398454939</v>
      </c>
      <c r="DL280" s="3">
        <f t="shared" si="99"/>
        <v>0.85489804984750795</v>
      </c>
      <c r="DM280" s="3"/>
      <c r="DN280" s="90">
        <f t="shared" si="106"/>
        <v>0</v>
      </c>
      <c r="DO280" s="91">
        <f t="shared" si="104"/>
        <v>0</v>
      </c>
      <c r="DP280" s="89">
        <f>SUM(DO$9:DO280)*RLR</f>
        <v>120</v>
      </c>
      <c r="DQ280" s="90">
        <f>DP280-SUM(DS$9:DS280)</f>
        <v>17.412234018299046</v>
      </c>
      <c r="DR280" s="48">
        <f t="shared" si="100"/>
        <v>0.52539404553415059</v>
      </c>
      <c r="DS280" s="31">
        <f t="shared" si="105"/>
        <v>9.2128222319042594E-2</v>
      </c>
      <c r="DT280" s="90">
        <f>SUM(DS$9:DS280)*RRF</f>
        <v>71.811436187190665</v>
      </c>
    </row>
    <row r="281" spans="90:124" x14ac:dyDescent="0.25">
      <c r="CL281" s="14">
        <f t="shared" si="87"/>
        <v>2.72</v>
      </c>
      <c r="CM281" s="59">
        <f>IF('Extended model'!$B$4="AY",0,IFERROR(P*INDEX('UWYr writing pattern'!$C$4:$C$18,MATCH('Extended model'!$CL281,'UWYr writing pattern'!$A$4:$A$18,0)) / 25,CM280))</f>
        <v>0</v>
      </c>
      <c r="CN281" s="36">
        <f t="shared" si="101"/>
        <v>1.1538176774915088E-3</v>
      </c>
      <c r="CP281" s="48">
        <f t="shared" si="88"/>
        <v>8.16</v>
      </c>
      <c r="CQ281" s="34">
        <f t="shared" si="102"/>
        <v>1.0210664763258915E-4</v>
      </c>
      <c r="CR281" s="31">
        <f>SUM($CQ$9:CQ281)*RLR</f>
        <v>119.9986154187869</v>
      </c>
      <c r="CS281" s="32"/>
      <c r="CT281" s="36">
        <f>CR281-SUM($CW$9:CW281)</f>
        <v>34.130306150428083</v>
      </c>
      <c r="CV281" s="48">
        <f t="shared" si="89"/>
        <v>0.52447552447552437</v>
      </c>
      <c r="CW281" s="31">
        <f t="shared" si="103"/>
        <v>0.18026505434393097</v>
      </c>
      <c r="CX281" s="36">
        <f>SUM($CW$9:CW281)*RRF</f>
        <v>60.107816487851167</v>
      </c>
      <c r="CY281" s="33"/>
      <c r="CZ281" s="36">
        <f t="shared" si="90"/>
        <v>94.238122638279251</v>
      </c>
      <c r="DA281" s="33"/>
      <c r="DB281" s="31">
        <f t="shared" si="91"/>
        <v>9.6920684909286721E-4</v>
      </c>
      <c r="DC281" s="31">
        <f t="shared" si="92"/>
        <v>23.891214305299656</v>
      </c>
      <c r="DD281" s="31">
        <f t="shared" si="93"/>
        <v>23.892183512148748</v>
      </c>
      <c r="DE281" s="31">
        <f t="shared" si="94"/>
        <v>-10.238122638279251</v>
      </c>
      <c r="DF281" s="31"/>
      <c r="DG281" s="33">
        <f t="shared" si="95"/>
        <v>0.71556924390299004</v>
      </c>
      <c r="DH281" s="33">
        <f t="shared" si="96"/>
        <v>1.1218824123604674</v>
      </c>
      <c r="DI281" s="3"/>
      <c r="DJ281" s="33">
        <f t="shared" si="97"/>
        <v>0.9999884618232241</v>
      </c>
      <c r="DK281" s="93">
        <f t="shared" si="98"/>
        <v>0.85573011760111373</v>
      </c>
      <c r="DL281" s="3">
        <f t="shared" si="99"/>
        <v>0.85566040685356304</v>
      </c>
      <c r="DM281" s="3"/>
      <c r="DN281" s="90">
        <f t="shared" si="106"/>
        <v>0</v>
      </c>
      <c r="DO281" s="91">
        <f t="shared" si="104"/>
        <v>0</v>
      </c>
      <c r="DP281" s="89">
        <f>SUM(DO$9:DO281)*RLR</f>
        <v>120</v>
      </c>
      <c r="DQ281" s="90">
        <f>DP281-SUM(DS$9:DS281)</f>
        <v>17.320751177572433</v>
      </c>
      <c r="DR281" s="48">
        <f t="shared" si="100"/>
        <v>0.52447552447552437</v>
      </c>
      <c r="DS281" s="31">
        <f t="shared" si="105"/>
        <v>9.1482840726614945E-2</v>
      </c>
      <c r="DT281" s="90">
        <f>SUM(DS$9:DS281)*RRF</f>
        <v>71.875474175699296</v>
      </c>
    </row>
    <row r="282" spans="90:124" x14ac:dyDescent="0.25">
      <c r="CL282" s="14">
        <f t="shared" si="87"/>
        <v>2.73</v>
      </c>
      <c r="CM282" s="59">
        <f>IF('Extended model'!$B$4="AY",0,IFERROR(P*INDEX('UWYr writing pattern'!$C$4:$C$18,MATCH('Extended model'!$CL282,'UWYr writing pattern'!$A$4:$A$18,0)) / 25,CM281))</f>
        <v>0</v>
      </c>
      <c r="CN282" s="36">
        <f t="shared" si="101"/>
        <v>1.0596661550082017E-3</v>
      </c>
      <c r="CP282" s="48">
        <f t="shared" si="88"/>
        <v>8.19</v>
      </c>
      <c r="CQ282" s="34">
        <f t="shared" si="102"/>
        <v>9.4151522483307122E-5</v>
      </c>
      <c r="CR282" s="31">
        <f>SUM($CQ$9:CQ282)*RLR</f>
        <v>119.99872840061389</v>
      </c>
      <c r="CS282" s="32"/>
      <c r="CT282" s="36">
        <f>CR282-SUM($CW$9:CW282)</f>
        <v>33.951414030067511</v>
      </c>
      <c r="CV282" s="48">
        <f t="shared" si="89"/>
        <v>0.52356020942408377</v>
      </c>
      <c r="CW282" s="31">
        <f t="shared" si="103"/>
        <v>0.17900510218755983</v>
      </c>
      <c r="CX282" s="36">
        <f>SUM($CW$9:CW282)*RRF</f>
        <v>60.233120059382458</v>
      </c>
      <c r="CY282" s="33"/>
      <c r="CZ282" s="36">
        <f t="shared" si="90"/>
        <v>94.184534089449969</v>
      </c>
      <c r="DA282" s="33"/>
      <c r="DB282" s="31">
        <f t="shared" si="91"/>
        <v>8.9011957020688928E-4</v>
      </c>
      <c r="DC282" s="31">
        <f t="shared" si="92"/>
        <v>23.765989821047256</v>
      </c>
      <c r="DD282" s="31">
        <f t="shared" si="93"/>
        <v>23.766879940617464</v>
      </c>
      <c r="DE282" s="31">
        <f t="shared" si="94"/>
        <v>-10.184534089449969</v>
      </c>
      <c r="DF282" s="31"/>
      <c r="DG282" s="33">
        <f t="shared" si="95"/>
        <v>0.71706095308788642</v>
      </c>
      <c r="DH282" s="33">
        <f t="shared" si="96"/>
        <v>1.121244453445833</v>
      </c>
      <c r="DI282" s="3"/>
      <c r="DJ282" s="33">
        <f t="shared" si="97"/>
        <v>0.99998940333844899</v>
      </c>
      <c r="DK282" s="93">
        <f t="shared" si="98"/>
        <v>0.85648413984702076</v>
      </c>
      <c r="DL282" s="3">
        <f t="shared" si="99"/>
        <v>0.85641743269174364</v>
      </c>
      <c r="DM282" s="3"/>
      <c r="DN282" s="90">
        <f t="shared" si="106"/>
        <v>0</v>
      </c>
      <c r="DO282" s="91">
        <f t="shared" si="104"/>
        <v>0</v>
      </c>
      <c r="DP282" s="89">
        <f>SUM(DO$9:DO282)*RLR</f>
        <v>120</v>
      </c>
      <c r="DQ282" s="90">
        <f>DP282-SUM(DS$9:DS282)</f>
        <v>17.229908076990753</v>
      </c>
      <c r="DR282" s="48">
        <f t="shared" si="100"/>
        <v>0.52356020942408377</v>
      </c>
      <c r="DS282" s="31">
        <f t="shared" si="105"/>
        <v>9.084310058167358E-2</v>
      </c>
      <c r="DT282" s="90">
        <f>SUM(DS$9:DS282)*RRF</f>
        <v>71.939064346106463</v>
      </c>
    </row>
    <row r="283" spans="90:124" x14ac:dyDescent="0.25">
      <c r="CL283" s="14">
        <f t="shared" si="87"/>
        <v>2.74</v>
      </c>
      <c r="CM283" s="59">
        <f>IF('Extended model'!$B$4="AY",0,IFERROR(P*INDEX('UWYr writing pattern'!$C$4:$C$18,MATCH('Extended model'!$CL283,'UWYr writing pattern'!$A$4:$A$18,0)) / 25,CM282))</f>
        <v>0</v>
      </c>
      <c r="CN283" s="36">
        <f t="shared" si="101"/>
        <v>9.7287949691302999E-4</v>
      </c>
      <c r="CP283" s="48">
        <f t="shared" si="88"/>
        <v>8.2200000000000006</v>
      </c>
      <c r="CQ283" s="34">
        <f t="shared" si="102"/>
        <v>8.6786658095171706E-5</v>
      </c>
      <c r="CR283" s="31">
        <f>SUM($CQ$9:CQ283)*RLR</f>
        <v>119.99883254460362</v>
      </c>
      <c r="CS283" s="32"/>
      <c r="CT283" s="36">
        <f>CR283-SUM($CW$9:CW283)</f>
        <v>33.773762079658979</v>
      </c>
      <c r="CV283" s="48">
        <f t="shared" si="89"/>
        <v>0.52264808362369342</v>
      </c>
      <c r="CW283" s="31">
        <f t="shared" si="103"/>
        <v>0.17775609439825921</v>
      </c>
      <c r="CX283" s="36">
        <f>SUM($CW$9:CW283)*RRF</f>
        <v>60.357549325461243</v>
      </c>
      <c r="CY283" s="33"/>
      <c r="CZ283" s="36">
        <f t="shared" si="90"/>
        <v>94.131311405120215</v>
      </c>
      <c r="DA283" s="33"/>
      <c r="DB283" s="31">
        <f t="shared" si="91"/>
        <v>8.1721877740694522E-4</v>
      </c>
      <c r="DC283" s="31">
        <f t="shared" si="92"/>
        <v>23.641633455761283</v>
      </c>
      <c r="DD283" s="31">
        <f t="shared" si="93"/>
        <v>23.64245067453869</v>
      </c>
      <c r="DE283" s="31">
        <f t="shared" si="94"/>
        <v>-10.131311405120215</v>
      </c>
      <c r="DF283" s="31"/>
      <c r="DG283" s="33">
        <f t="shared" si="95"/>
        <v>0.71854225387453863</v>
      </c>
      <c r="DH283" s="33">
        <f t="shared" si="96"/>
        <v>1.1206108500609548</v>
      </c>
      <c r="DI283" s="3"/>
      <c r="DJ283" s="33">
        <f t="shared" si="97"/>
        <v>0.99999027120503015</v>
      </c>
      <c r="DK283" s="93">
        <f t="shared" si="98"/>
        <v>0.85723291673404911</v>
      </c>
      <c r="DL283" s="3">
        <f t="shared" si="99"/>
        <v>0.85716917388183922</v>
      </c>
      <c r="DM283" s="3"/>
      <c r="DN283" s="90">
        <f t="shared" si="106"/>
        <v>0</v>
      </c>
      <c r="DO283" s="91">
        <f t="shared" si="104"/>
        <v>0</v>
      </c>
      <c r="DP283" s="89">
        <f>SUM(DO$9:DO283)*RLR</f>
        <v>120</v>
      </c>
      <c r="DQ283" s="90">
        <f>DP283-SUM(DS$9:DS283)</f>
        <v>17.139699134179281</v>
      </c>
      <c r="DR283" s="48">
        <f t="shared" si="100"/>
        <v>0.52264808362369342</v>
      </c>
      <c r="DS283" s="31">
        <f t="shared" si="105"/>
        <v>9.0208942811469919E-2</v>
      </c>
      <c r="DT283" s="90">
        <f>SUM(DS$9:DS283)*RRF</f>
        <v>72.002210606074499</v>
      </c>
    </row>
    <row r="284" spans="90:124" x14ac:dyDescent="0.25">
      <c r="CL284" s="14">
        <f t="shared" si="87"/>
        <v>2.75</v>
      </c>
      <c r="CM284" s="59">
        <f>IF('Extended model'!$B$4="AY",0,IFERROR(P*INDEX('UWYr writing pattern'!$C$4:$C$18,MATCH('Extended model'!$CL284,'UWYr writing pattern'!$A$4:$A$18,0)) / 25,CM283))</f>
        <v>0</v>
      </c>
      <c r="CN284" s="36">
        <f t="shared" si="101"/>
        <v>8.9290880226677893E-4</v>
      </c>
      <c r="CP284" s="48">
        <f t="shared" si="88"/>
        <v>8.25</v>
      </c>
      <c r="CQ284" s="34">
        <f t="shared" si="102"/>
        <v>7.9970694646251065E-5</v>
      </c>
      <c r="CR284" s="31">
        <f>SUM($CQ$9:CQ284)*RLR</f>
        <v>119.99892850943718</v>
      </c>
      <c r="CS284" s="32"/>
      <c r="CT284" s="36">
        <f>CR284-SUM($CW$9:CW284)</f>
        <v>33.597340124215577</v>
      </c>
      <c r="CV284" s="48">
        <f t="shared" si="89"/>
        <v>0.52173913043478259</v>
      </c>
      <c r="CW284" s="31">
        <f t="shared" si="103"/>
        <v>0.17651792027696331</v>
      </c>
      <c r="CX284" s="36">
        <f>SUM($CW$9:CW284)*RRF</f>
        <v>60.481111869655116</v>
      </c>
      <c r="CY284" s="33"/>
      <c r="CZ284" s="36">
        <f t="shared" si="90"/>
        <v>94.078451993870686</v>
      </c>
      <c r="DA284" s="33"/>
      <c r="DB284" s="31">
        <f t="shared" si="91"/>
        <v>7.5004339390409417E-4</v>
      </c>
      <c r="DC284" s="31">
        <f t="shared" si="92"/>
        <v>23.518138086950902</v>
      </c>
      <c r="DD284" s="31">
        <f t="shared" si="93"/>
        <v>23.518888130344806</v>
      </c>
      <c r="DE284" s="31">
        <f t="shared" si="94"/>
        <v>-10.078451993870686</v>
      </c>
      <c r="DF284" s="31"/>
      <c r="DG284" s="33">
        <f t="shared" si="95"/>
        <v>0.72001323654351324</v>
      </c>
      <c r="DH284" s="33">
        <f t="shared" si="96"/>
        <v>1.1199815713556034</v>
      </c>
      <c r="DI284" s="3"/>
      <c r="DJ284" s="33">
        <f t="shared" si="97"/>
        <v>0.99999107091197648</v>
      </c>
      <c r="DK284" s="93">
        <f t="shared" si="98"/>
        <v>0.85797649379469054</v>
      </c>
      <c r="DL284" s="3">
        <f t="shared" si="99"/>
        <v>0.85791567645736966</v>
      </c>
      <c r="DM284" s="3"/>
      <c r="DN284" s="90">
        <f t="shared" si="106"/>
        <v>0</v>
      </c>
      <c r="DO284" s="91">
        <f t="shared" si="104"/>
        <v>0</v>
      </c>
      <c r="DP284" s="89">
        <f>SUM(DO$9:DO284)*RLR</f>
        <v>120</v>
      </c>
      <c r="DQ284" s="90">
        <f>DP284-SUM(DS$9:DS284)</f>
        <v>17.050118825115632</v>
      </c>
      <c r="DR284" s="48">
        <f t="shared" si="100"/>
        <v>0.52173913043478259</v>
      </c>
      <c r="DS284" s="31">
        <f t="shared" si="105"/>
        <v>8.9580309063654801E-2</v>
      </c>
      <c r="DT284" s="90">
        <f>SUM(DS$9:DS284)*RRF</f>
        <v>72.06491682241905</v>
      </c>
    </row>
    <row r="285" spans="90:124" x14ac:dyDescent="0.25">
      <c r="CL285" s="14">
        <f t="shared" si="87"/>
        <v>2.76</v>
      </c>
      <c r="CM285" s="59">
        <f>IF('Extended model'!$B$4="AY",0,IFERROR(P*INDEX('UWYr writing pattern'!$C$4:$C$18,MATCH('Extended model'!$CL285,'UWYr writing pattern'!$A$4:$A$18,0)) / 25,CM284))</f>
        <v>0</v>
      </c>
      <c r="CN285" s="36">
        <f t="shared" si="101"/>
        <v>8.1924382607976968E-4</v>
      </c>
      <c r="CP285" s="48">
        <f t="shared" si="88"/>
        <v>8.2799999999999994</v>
      </c>
      <c r="CQ285" s="34">
        <f t="shared" si="102"/>
        <v>7.3664976187009257E-5</v>
      </c>
      <c r="CR285" s="31">
        <f>SUM($CQ$9:CQ285)*RLR</f>
        <v>119.9990169074086</v>
      </c>
      <c r="CS285" s="32"/>
      <c r="CT285" s="36">
        <f>CR285-SUM($CW$9:CW285)</f>
        <v>33.422138051973704</v>
      </c>
      <c r="CV285" s="48">
        <f t="shared" si="89"/>
        <v>0.52083333333333337</v>
      </c>
      <c r="CW285" s="31">
        <f t="shared" si="103"/>
        <v>0.17529047021329866</v>
      </c>
      <c r="CX285" s="36">
        <f>SUM($CW$9:CW285)*RRF</f>
        <v>60.603815198804426</v>
      </c>
      <c r="CY285" s="33"/>
      <c r="CZ285" s="36">
        <f t="shared" si="90"/>
        <v>94.02595325077813</v>
      </c>
      <c r="DA285" s="33"/>
      <c r="DB285" s="31">
        <f t="shared" si="91"/>
        <v>6.8816481390700647E-4</v>
      </c>
      <c r="DC285" s="31">
        <f t="shared" si="92"/>
        <v>23.395496636381591</v>
      </c>
      <c r="DD285" s="31">
        <f t="shared" si="93"/>
        <v>23.396184801195499</v>
      </c>
      <c r="DE285" s="31">
        <f t="shared" si="94"/>
        <v>-10.02595325077813</v>
      </c>
      <c r="DF285" s="31"/>
      <c r="DG285" s="33">
        <f t="shared" si="95"/>
        <v>0.72147399046195748</v>
      </c>
      <c r="DH285" s="33">
        <f t="shared" si="96"/>
        <v>1.1193565863187873</v>
      </c>
      <c r="DI285" s="3"/>
      <c r="DJ285" s="33">
        <f t="shared" si="97"/>
        <v>0.99999180756173833</v>
      </c>
      <c r="DK285" s="93">
        <f t="shared" si="98"/>
        <v>0.85871491608796302</v>
      </c>
      <c r="DL285" s="3">
        <f t="shared" si="99"/>
        <v>0.85865698597150508</v>
      </c>
      <c r="DM285" s="3"/>
      <c r="DN285" s="90">
        <f t="shared" si="106"/>
        <v>0</v>
      </c>
      <c r="DO285" s="91">
        <f t="shared" si="104"/>
        <v>0</v>
      </c>
      <c r="DP285" s="89">
        <f>SUM(DO$9:DO285)*RLR</f>
        <v>120</v>
      </c>
      <c r="DQ285" s="90">
        <f>DP285-SUM(DS$9:DS285)</f>
        <v>16.961161683419377</v>
      </c>
      <c r="DR285" s="48">
        <f t="shared" si="100"/>
        <v>0.52083333333333337</v>
      </c>
      <c r="DS285" s="31">
        <f t="shared" si="105"/>
        <v>8.8957141696255473E-2</v>
      </c>
      <c r="DT285" s="90">
        <f>SUM(DS$9:DS285)*RRF</f>
        <v>72.127186821606429</v>
      </c>
    </row>
    <row r="286" spans="90:124" x14ac:dyDescent="0.25">
      <c r="CL286" s="14">
        <f t="shared" si="87"/>
        <v>2.77</v>
      </c>
      <c r="CM286" s="59">
        <f>IF('Extended model'!$B$4="AY",0,IFERROR(P*INDEX('UWYr writing pattern'!$C$4:$C$18,MATCH('Extended model'!$CL286,'UWYr writing pattern'!$A$4:$A$18,0)) / 25,CM285))</f>
        <v>0</v>
      </c>
      <c r="CN286" s="36">
        <f t="shared" si="101"/>
        <v>7.5141043728036479E-4</v>
      </c>
      <c r="CP286" s="48">
        <f t="shared" si="88"/>
        <v>8.31</v>
      </c>
      <c r="CQ286" s="34">
        <f t="shared" si="102"/>
        <v>6.7833388799404929E-5</v>
      </c>
      <c r="CR286" s="31">
        <f>SUM($CQ$9:CQ286)*RLR</f>
        <v>119.99909830747517</v>
      </c>
      <c r="CS286" s="32"/>
      <c r="CT286" s="36">
        <f>CR286-SUM($CW$9:CW286)</f>
        <v>33.248145816352903</v>
      </c>
      <c r="CV286" s="48">
        <f t="shared" si="89"/>
        <v>0.51993067590987874</v>
      </c>
      <c r="CW286" s="31">
        <f t="shared" si="103"/>
        <v>0.17407363568736306</v>
      </c>
      <c r="CX286" s="36">
        <f>SUM($CW$9:CW286)*RRF</f>
        <v>60.725666743785581</v>
      </c>
      <c r="CY286" s="33"/>
      <c r="CZ286" s="36">
        <f t="shared" si="90"/>
        <v>93.973812560138484</v>
      </c>
      <c r="DA286" s="33"/>
      <c r="DB286" s="31">
        <f t="shared" si="91"/>
        <v>6.311847673155064E-4</v>
      </c>
      <c r="DC286" s="31">
        <f t="shared" si="92"/>
        <v>23.27370207144703</v>
      </c>
      <c r="DD286" s="31">
        <f t="shared" si="93"/>
        <v>23.274333256214344</v>
      </c>
      <c r="DE286" s="31">
        <f t="shared" si="94"/>
        <v>-9.9738125601384837</v>
      </c>
      <c r="DF286" s="31"/>
      <c r="DG286" s="33">
        <f t="shared" si="95"/>
        <v>0.72292460409268544</v>
      </c>
      <c r="DH286" s="33">
        <f t="shared" si="96"/>
        <v>1.1187358638111724</v>
      </c>
      <c r="DI286" s="3"/>
      <c r="DJ286" s="33">
        <f t="shared" si="97"/>
        <v>0.99999248589562639</v>
      </c>
      <c r="DK286" s="93">
        <f t="shared" si="98"/>
        <v>0.85944822820514566</v>
      </c>
      <c r="DL286" s="3">
        <f t="shared" si="99"/>
        <v>0.85939314750290341</v>
      </c>
      <c r="DM286" s="3"/>
      <c r="DN286" s="90">
        <f t="shared" si="106"/>
        <v>0</v>
      </c>
      <c r="DO286" s="91">
        <f t="shared" si="104"/>
        <v>0</v>
      </c>
      <c r="DP286" s="89">
        <f>SUM(DO$9:DO286)*RLR</f>
        <v>120</v>
      </c>
      <c r="DQ286" s="90">
        <f>DP286-SUM(DS$9:DS286)</f>
        <v>16.872822299651574</v>
      </c>
      <c r="DR286" s="48">
        <f t="shared" si="100"/>
        <v>0.51993067590987874</v>
      </c>
      <c r="DS286" s="31">
        <f t="shared" si="105"/>
        <v>8.8339383767809268E-2</v>
      </c>
      <c r="DT286" s="90">
        <f>SUM(DS$9:DS286)*RRF</f>
        <v>72.189024390243887</v>
      </c>
    </row>
    <row r="287" spans="90:124" x14ac:dyDescent="0.25">
      <c r="CL287" s="14">
        <f t="shared" si="87"/>
        <v>2.78</v>
      </c>
      <c r="CM287" s="59">
        <f>IF('Extended model'!$B$4="AY",0,IFERROR(P*INDEX('UWYr writing pattern'!$C$4:$C$18,MATCH('Extended model'!$CL287,'UWYr writing pattern'!$A$4:$A$18,0)) / 25,CM286))</f>
        <v>0</v>
      </c>
      <c r="CN287" s="36">
        <f t="shared" si="101"/>
        <v>6.8896822994236645E-4</v>
      </c>
      <c r="CP287" s="48">
        <f t="shared" si="88"/>
        <v>8.34</v>
      </c>
      <c r="CQ287" s="34">
        <f t="shared" si="102"/>
        <v>6.2442207337998315E-5</v>
      </c>
      <c r="CR287" s="31">
        <f>SUM($CQ$9:CQ287)*RLR</f>
        <v>119.99917323812397</v>
      </c>
      <c r="CS287" s="32"/>
      <c r="CT287" s="36">
        <f>CR287-SUM($CW$9:CW287)</f>
        <v>33.075353437731238</v>
      </c>
      <c r="CV287" s="48">
        <f t="shared" si="89"/>
        <v>0.51903114186851218</v>
      </c>
      <c r="CW287" s="31">
        <f t="shared" si="103"/>
        <v>0.17286730927046573</v>
      </c>
      <c r="CX287" s="36">
        <f>SUM($CW$9:CW287)*RRF</f>
        <v>60.846673860274912</v>
      </c>
      <c r="CY287" s="33"/>
      <c r="CZ287" s="36">
        <f t="shared" si="90"/>
        <v>93.922027298006157</v>
      </c>
      <c r="DA287" s="33"/>
      <c r="DB287" s="31">
        <f t="shared" si="91"/>
        <v>5.7873331315158778E-4</v>
      </c>
      <c r="DC287" s="31">
        <f t="shared" si="92"/>
        <v>23.152747406411866</v>
      </c>
      <c r="DD287" s="31">
        <f t="shared" si="93"/>
        <v>23.153326139725017</v>
      </c>
      <c r="DE287" s="31">
        <f t="shared" si="94"/>
        <v>-9.9220272980061566</v>
      </c>
      <c r="DF287" s="31"/>
      <c r="DG287" s="33">
        <f t="shared" si="95"/>
        <v>0.72436516500327275</v>
      </c>
      <c r="DH287" s="33">
        <f t="shared" si="96"/>
        <v>1.1181193725953114</v>
      </c>
      <c r="DI287" s="3"/>
      <c r="DJ287" s="33">
        <f t="shared" si="97"/>
        <v>0.99999311031769977</v>
      </c>
      <c r="DK287" s="93">
        <f t="shared" si="98"/>
        <v>0.86017647427543342</v>
      </c>
      <c r="DL287" s="3">
        <f t="shared" si="99"/>
        <v>0.8601242056614673</v>
      </c>
      <c r="DM287" s="3"/>
      <c r="DN287" s="90">
        <f t="shared" si="106"/>
        <v>0</v>
      </c>
      <c r="DO287" s="91">
        <f t="shared" si="104"/>
        <v>0</v>
      </c>
      <c r="DP287" s="89">
        <f>SUM(DO$9:DO287)*RLR</f>
        <v>120</v>
      </c>
      <c r="DQ287" s="90">
        <f>DP287-SUM(DS$9:DS287)</f>
        <v>16.785095320623924</v>
      </c>
      <c r="DR287" s="48">
        <f t="shared" si="100"/>
        <v>0.51903114186851218</v>
      </c>
      <c r="DS287" s="31">
        <f t="shared" si="105"/>
        <v>8.772697902765117E-2</v>
      </c>
      <c r="DT287" s="90">
        <f>SUM(DS$9:DS287)*RRF</f>
        <v>72.250433275563253</v>
      </c>
    </row>
    <row r="288" spans="90:124" x14ac:dyDescent="0.25">
      <c r="CL288" s="14">
        <f t="shared" si="87"/>
        <v>2.79</v>
      </c>
      <c r="CM288" s="59">
        <f>IF('Extended model'!$B$4="AY",0,IFERROR(P*INDEX('UWYr writing pattern'!$C$4:$C$18,MATCH('Extended model'!$CL288,'UWYr writing pattern'!$A$4:$A$18,0)) / 25,CM287))</f>
        <v>0</v>
      </c>
      <c r="CN288" s="36">
        <f t="shared" si="101"/>
        <v>6.3150827956517312E-4</v>
      </c>
      <c r="CP288" s="48">
        <f t="shared" si="88"/>
        <v>8.370000000000001</v>
      </c>
      <c r="CQ288" s="34">
        <f t="shared" si="102"/>
        <v>5.7459950377193358E-5</v>
      </c>
      <c r="CR288" s="31">
        <f>SUM($CQ$9:CQ288)*RLR</f>
        <v>119.99924219006442</v>
      </c>
      <c r="CS288" s="32"/>
      <c r="CT288" s="36">
        <f>CR288-SUM($CW$9:CW288)</f>
        <v>32.903751005046786</v>
      </c>
      <c r="CV288" s="48">
        <f t="shared" si="89"/>
        <v>0.51813471502590669</v>
      </c>
      <c r="CW288" s="31">
        <f t="shared" si="103"/>
        <v>0.17167138462490264</v>
      </c>
      <c r="CX288" s="36">
        <f>SUM($CW$9:CW288)*RRF</f>
        <v>60.966843829512342</v>
      </c>
      <c r="CY288" s="33"/>
      <c r="CZ288" s="36">
        <f t="shared" si="90"/>
        <v>93.870594834559128</v>
      </c>
      <c r="DA288" s="33"/>
      <c r="DB288" s="31">
        <f t="shared" si="91"/>
        <v>5.304669548347454E-4</v>
      </c>
      <c r="DC288" s="31">
        <f t="shared" si="92"/>
        <v>23.032625703532748</v>
      </c>
      <c r="DD288" s="31">
        <f t="shared" si="93"/>
        <v>23.033156170487583</v>
      </c>
      <c r="DE288" s="31">
        <f t="shared" si="94"/>
        <v>-9.8705948345591281</v>
      </c>
      <c r="DF288" s="31"/>
      <c r="DG288" s="33">
        <f t="shared" si="95"/>
        <v>0.72579575987514688</v>
      </c>
      <c r="DH288" s="33">
        <f t="shared" si="96"/>
        <v>1.1175070813637991</v>
      </c>
      <c r="DI288" s="3"/>
      <c r="DJ288" s="33">
        <f t="shared" si="97"/>
        <v>0.99999368491720353</v>
      </c>
      <c r="DK288" s="93">
        <f t="shared" si="98"/>
        <v>0.86089969797151422</v>
      </c>
      <c r="DL288" s="3">
        <f t="shared" si="99"/>
        <v>0.86085020459402017</v>
      </c>
      <c r="DM288" s="3"/>
      <c r="DN288" s="90">
        <f t="shared" si="106"/>
        <v>0</v>
      </c>
      <c r="DO288" s="91">
        <f t="shared" si="104"/>
        <v>0</v>
      </c>
      <c r="DP288" s="89">
        <f>SUM(DO$9:DO288)*RLR</f>
        <v>120</v>
      </c>
      <c r="DQ288" s="90">
        <f>DP288-SUM(DS$9:DS288)</f>
        <v>16.697975448717571</v>
      </c>
      <c r="DR288" s="48">
        <f t="shared" si="100"/>
        <v>0.51813471502590669</v>
      </c>
      <c r="DS288" s="31">
        <f t="shared" si="105"/>
        <v>8.7119871906352564E-2</v>
      </c>
      <c r="DT288" s="90">
        <f>SUM(DS$9:DS288)*RRF</f>
        <v>72.311417185897696</v>
      </c>
    </row>
    <row r="289" spans="90:124" x14ac:dyDescent="0.25">
      <c r="CL289" s="14">
        <f t="shared" si="87"/>
        <v>2.8</v>
      </c>
      <c r="CM289" s="59">
        <f>IF('Extended model'!$B$4="AY",0,IFERROR(P*INDEX('UWYr writing pattern'!$C$4:$C$18,MATCH('Extended model'!$CL289,'UWYr writing pattern'!$A$4:$A$18,0)) / 25,CM288))</f>
        <v>0</v>
      </c>
      <c r="CN289" s="36">
        <f t="shared" si="101"/>
        <v>5.7865103656556808E-4</v>
      </c>
      <c r="CP289" s="48">
        <f t="shared" si="88"/>
        <v>8.3999999999999986</v>
      </c>
      <c r="CQ289" s="34">
        <f t="shared" si="102"/>
        <v>5.2857242999604995E-5</v>
      </c>
      <c r="CR289" s="31">
        <f>SUM($CQ$9:CQ289)*RLR</f>
        <v>119.99930561875604</v>
      </c>
      <c r="CS289" s="32"/>
      <c r="CT289" s="36">
        <f>CR289-SUM($CW$9:CW289)</f>
        <v>32.733328677235576</v>
      </c>
      <c r="CV289" s="48">
        <f t="shared" si="89"/>
        <v>0.51724137931034486</v>
      </c>
      <c r="CW289" s="31">
        <f t="shared" si="103"/>
        <v>0.17048575650283307</v>
      </c>
      <c r="CX289" s="36">
        <f>SUM($CW$9:CW289)*RRF</f>
        <v>61.08618385906432</v>
      </c>
      <c r="CY289" s="33"/>
      <c r="CZ289" s="36">
        <f t="shared" si="90"/>
        <v>93.819512536299897</v>
      </c>
      <c r="DA289" s="33"/>
      <c r="DB289" s="31">
        <f t="shared" si="91"/>
        <v>4.8606687071507714E-4</v>
      </c>
      <c r="DC289" s="31">
        <f t="shared" si="92"/>
        <v>22.913330074064902</v>
      </c>
      <c r="DD289" s="31">
        <f t="shared" si="93"/>
        <v>22.913816140935616</v>
      </c>
      <c r="DE289" s="31">
        <f t="shared" si="94"/>
        <v>-9.8195125362998965</v>
      </c>
      <c r="DF289" s="31"/>
      <c r="DG289" s="33">
        <f t="shared" si="95"/>
        <v>0.72721647451267046</v>
      </c>
      <c r="DH289" s="33">
        <f t="shared" si="96"/>
        <v>1.116898958765475</v>
      </c>
      <c r="DI289" s="3"/>
      <c r="DJ289" s="33">
        <f t="shared" si="97"/>
        <v>0.99999421348963369</v>
      </c>
      <c r="DK289" s="93">
        <f t="shared" si="98"/>
        <v>0.86161794251506829</v>
      </c>
      <c r="DL289" s="3">
        <f t="shared" si="99"/>
        <v>0.86157118798990617</v>
      </c>
      <c r="DM289" s="3"/>
      <c r="DN289" s="90">
        <f t="shared" si="106"/>
        <v>0</v>
      </c>
      <c r="DO289" s="91">
        <f t="shared" si="104"/>
        <v>0</v>
      </c>
      <c r="DP289" s="89">
        <f>SUM(DO$9:DO289)*RLR</f>
        <v>120</v>
      </c>
      <c r="DQ289" s="90">
        <f>DP289-SUM(DS$9:DS289)</f>
        <v>16.611457441211257</v>
      </c>
      <c r="DR289" s="48">
        <f t="shared" si="100"/>
        <v>0.51724137931034486</v>
      </c>
      <c r="DS289" s="31">
        <f t="shared" si="105"/>
        <v>8.6518007506308656E-2</v>
      </c>
      <c r="DT289" s="90">
        <f>SUM(DS$9:DS289)*RRF</f>
        <v>72.371979791152114</v>
      </c>
    </row>
    <row r="290" spans="90:124" x14ac:dyDescent="0.25">
      <c r="CL290" s="14">
        <f t="shared" si="87"/>
        <v>2.81</v>
      </c>
      <c r="CM290" s="59">
        <f>IF('Extended model'!$B$4="AY",0,IFERROR(P*INDEX('UWYr writing pattern'!$C$4:$C$18,MATCH('Extended model'!$CL290,'UWYr writing pattern'!$A$4:$A$18,0)) / 25,CM289))</f>
        <v>0</v>
      </c>
      <c r="CN290" s="36">
        <f t="shared" si="101"/>
        <v>5.3004434949406034E-4</v>
      </c>
      <c r="CP290" s="48">
        <f t="shared" si="88"/>
        <v>8.43</v>
      </c>
      <c r="CQ290" s="34">
        <f t="shared" si="102"/>
        <v>4.8606687071507715E-5</v>
      </c>
      <c r="CR290" s="31">
        <f>SUM($CQ$9:CQ290)*RLR</f>
        <v>119.99936394678052</v>
      </c>
      <c r="CS290" s="32"/>
      <c r="CT290" s="36">
        <f>CR290-SUM($CW$9:CW290)</f>
        <v>32.56407668451574</v>
      </c>
      <c r="CV290" s="48">
        <f t="shared" si="89"/>
        <v>0.51635111876075723</v>
      </c>
      <c r="CW290" s="31">
        <f t="shared" si="103"/>
        <v>0.16931032074432195</v>
      </c>
      <c r="CX290" s="36">
        <f>SUM($CW$9:CW290)*RRF</f>
        <v>61.204701083585341</v>
      </c>
      <c r="CY290" s="33"/>
      <c r="CZ290" s="36">
        <f t="shared" si="90"/>
        <v>93.768777768101074</v>
      </c>
      <c r="DA290" s="33"/>
      <c r="DB290" s="31">
        <f t="shared" si="91"/>
        <v>4.4523725357501062E-4</v>
      </c>
      <c r="DC290" s="31">
        <f t="shared" si="92"/>
        <v>22.794853679161015</v>
      </c>
      <c r="DD290" s="31">
        <f t="shared" si="93"/>
        <v>22.795298916414591</v>
      </c>
      <c r="DE290" s="31">
        <f t="shared" si="94"/>
        <v>-9.7687777681010743</v>
      </c>
      <c r="DF290" s="31"/>
      <c r="DG290" s="33">
        <f t="shared" si="95"/>
        <v>0.72862739385220643</v>
      </c>
      <c r="DH290" s="33">
        <f t="shared" si="96"/>
        <v>1.1162949734297747</v>
      </c>
      <c r="DI290" s="3"/>
      <c r="DJ290" s="33">
        <f t="shared" si="97"/>
        <v>0.99999469955650433</v>
      </c>
      <c r="DK290" s="93">
        <f t="shared" si="98"/>
        <v>0.8623312506821933</v>
      </c>
      <c r="DL290" s="3">
        <f t="shared" si="99"/>
        <v>0.86228719908651019</v>
      </c>
      <c r="DM290" s="3"/>
      <c r="DN290" s="90">
        <f t="shared" si="106"/>
        <v>0</v>
      </c>
      <c r="DO290" s="91">
        <f t="shared" si="104"/>
        <v>0</v>
      </c>
      <c r="DP290" s="89">
        <f>SUM(DO$9:DO290)*RLR</f>
        <v>120</v>
      </c>
      <c r="DQ290" s="90">
        <f>DP290-SUM(DS$9:DS290)</f>
        <v>16.525536109618784</v>
      </c>
      <c r="DR290" s="48">
        <f t="shared" si="100"/>
        <v>0.51635111876075723</v>
      </c>
      <c r="DS290" s="31">
        <f t="shared" si="105"/>
        <v>8.5921331592472033E-2</v>
      </c>
      <c r="DT290" s="90">
        <f>SUM(DS$9:DS290)*RRF</f>
        <v>72.432124723266853</v>
      </c>
    </row>
    <row r="291" spans="90:124" x14ac:dyDescent="0.25">
      <c r="CL291" s="14">
        <f t="shared" si="87"/>
        <v>2.82</v>
      </c>
      <c r="CM291" s="59">
        <f>IF('Extended model'!$B$4="AY",0,IFERROR(P*INDEX('UWYr writing pattern'!$C$4:$C$18,MATCH('Extended model'!$CL291,'UWYr writing pattern'!$A$4:$A$18,0)) / 25,CM290))</f>
        <v>0</v>
      </c>
      <c r="CN291" s="36">
        <f t="shared" si="101"/>
        <v>4.8536161083171108E-4</v>
      </c>
      <c r="CP291" s="48">
        <f t="shared" si="88"/>
        <v>8.4599999999999991</v>
      </c>
      <c r="CQ291" s="34">
        <f t="shared" si="102"/>
        <v>4.4682738662349287E-5</v>
      </c>
      <c r="CR291" s="31">
        <f>SUM($CQ$9:CQ291)*RLR</f>
        <v>119.99941756606691</v>
      </c>
      <c r="CS291" s="32"/>
      <c r="CT291" s="36">
        <f>CR291-SUM($CW$9:CW291)</f>
        <v>32.39598532952752</v>
      </c>
      <c r="CV291" s="48">
        <f t="shared" si="89"/>
        <v>0.51546391752577314</v>
      </c>
      <c r="CW291" s="31">
        <f t="shared" si="103"/>
        <v>0.16814497427460792</v>
      </c>
      <c r="CX291" s="36">
        <f>SUM($CW$9:CW291)*RRF</f>
        <v>61.322402565577569</v>
      </c>
      <c r="CY291" s="33"/>
      <c r="CZ291" s="36">
        <f t="shared" si="90"/>
        <v>93.718387895105081</v>
      </c>
      <c r="DA291" s="33"/>
      <c r="DB291" s="31">
        <f t="shared" si="91"/>
        <v>4.0770375309863731E-4</v>
      </c>
      <c r="DC291" s="31">
        <f t="shared" si="92"/>
        <v>22.677189730669262</v>
      </c>
      <c r="DD291" s="31">
        <f t="shared" si="93"/>
        <v>22.67759743442236</v>
      </c>
      <c r="DE291" s="31">
        <f t="shared" si="94"/>
        <v>-9.7183878951050815</v>
      </c>
      <c r="DF291" s="31"/>
      <c r="DG291" s="33">
        <f t="shared" si="95"/>
        <v>0.73002860197116148</v>
      </c>
      <c r="DH291" s="33">
        <f t="shared" si="96"/>
        <v>1.1156950939893462</v>
      </c>
      <c r="DI291" s="3"/>
      <c r="DJ291" s="33">
        <f t="shared" si="97"/>
        <v>0.99999514638389086</v>
      </c>
      <c r="DK291" s="93">
        <f t="shared" si="98"/>
        <v>0.86303966480875405</v>
      </c>
      <c r="DL291" s="3">
        <f t="shared" si="99"/>
        <v>0.86299828067470363</v>
      </c>
      <c r="DM291" s="3"/>
      <c r="DN291" s="90">
        <f t="shared" si="106"/>
        <v>0</v>
      </c>
      <c r="DO291" s="91">
        <f t="shared" si="104"/>
        <v>0</v>
      </c>
      <c r="DP291" s="89">
        <f>SUM(DO$9:DO291)*RLR</f>
        <v>120</v>
      </c>
      <c r="DQ291" s="90">
        <f>DP291-SUM(DS$9:DS291)</f>
        <v>16.440206319035553</v>
      </c>
      <c r="DR291" s="48">
        <f t="shared" si="100"/>
        <v>0.51546391752577314</v>
      </c>
      <c r="DS291" s="31">
        <f t="shared" si="105"/>
        <v>8.5329790583229509E-2</v>
      </c>
      <c r="DT291" s="90">
        <f>SUM(DS$9:DS291)*RRF</f>
        <v>72.491855576675107</v>
      </c>
    </row>
    <row r="292" spans="90:124" x14ac:dyDescent="0.25">
      <c r="CL292" s="14">
        <f t="shared" si="87"/>
        <v>2.83</v>
      </c>
      <c r="CM292" s="59">
        <f>IF('Extended model'!$B$4="AY",0,IFERROR(P*INDEX('UWYr writing pattern'!$C$4:$C$18,MATCH('Extended model'!$CL292,'UWYr writing pattern'!$A$4:$A$18,0)) / 25,CM291))</f>
        <v>0</v>
      </c>
      <c r="CN292" s="36">
        <f t="shared" si="101"/>
        <v>4.4430001855534835E-4</v>
      </c>
      <c r="CP292" s="48">
        <f t="shared" si="88"/>
        <v>8.49</v>
      </c>
      <c r="CQ292" s="34">
        <f t="shared" si="102"/>
        <v>4.1061592276362752E-5</v>
      </c>
      <c r="CR292" s="31">
        <f>SUM($CQ$9:CQ292)*RLR</f>
        <v>119.99946683997764</v>
      </c>
      <c r="CS292" s="32"/>
      <c r="CT292" s="36">
        <f>CR292-SUM($CW$9:CW292)</f>
        <v>32.229044988337591</v>
      </c>
      <c r="CV292" s="48">
        <f t="shared" si="89"/>
        <v>0.51457975986277871</v>
      </c>
      <c r="CW292" s="31">
        <f t="shared" si="103"/>
        <v>0.1669896151006573</v>
      </c>
      <c r="CX292" s="36">
        <f>SUM($CW$9:CW292)*RRF</f>
        <v>61.439295296148032</v>
      </c>
      <c r="CY292" s="33"/>
      <c r="CZ292" s="36">
        <f t="shared" si="90"/>
        <v>93.668340284485623</v>
      </c>
      <c r="DA292" s="33"/>
      <c r="DB292" s="31">
        <f t="shared" si="91"/>
        <v>3.7321201558649254E-4</v>
      </c>
      <c r="DC292" s="31">
        <f t="shared" si="92"/>
        <v>22.560331491836312</v>
      </c>
      <c r="DD292" s="31">
        <f t="shared" si="93"/>
        <v>22.560704703851897</v>
      </c>
      <c r="DE292" s="31">
        <f t="shared" si="94"/>
        <v>-9.6683402844856232</v>
      </c>
      <c r="DF292" s="31"/>
      <c r="DG292" s="33">
        <f t="shared" si="95"/>
        <v>0.73142018209700033</v>
      </c>
      <c r="DH292" s="33">
        <f t="shared" si="96"/>
        <v>1.1150992891010194</v>
      </c>
      <c r="DI292" s="3"/>
      <c r="DJ292" s="33">
        <f t="shared" si="97"/>
        <v>0.99999555699981368</v>
      </c>
      <c r="DK292" s="93">
        <f t="shared" si="98"/>
        <v>0.86374322679565951</v>
      </c>
      <c r="DL292" s="3">
        <f t="shared" si="99"/>
        <v>0.86370447510421555</v>
      </c>
      <c r="DM292" s="3"/>
      <c r="DN292" s="90">
        <f t="shared" si="106"/>
        <v>0</v>
      </c>
      <c r="DO292" s="91">
        <f t="shared" si="104"/>
        <v>0</v>
      </c>
      <c r="DP292" s="89">
        <f>SUM(DO$9:DO292)*RLR</f>
        <v>120</v>
      </c>
      <c r="DQ292" s="90">
        <f>DP292-SUM(DS$9:DS292)</f>
        <v>16.355462987494136</v>
      </c>
      <c r="DR292" s="48">
        <f t="shared" si="100"/>
        <v>0.51457975986277871</v>
      </c>
      <c r="DS292" s="31">
        <f t="shared" si="105"/>
        <v>8.4743331541420372E-2</v>
      </c>
      <c r="DT292" s="90">
        <f>SUM(DS$9:DS292)*RRF</f>
        <v>72.551175908754104</v>
      </c>
    </row>
    <row r="293" spans="90:124" x14ac:dyDescent="0.25">
      <c r="CL293" s="14">
        <f t="shared" si="87"/>
        <v>2.84</v>
      </c>
      <c r="CM293" s="59">
        <f>IF('Extended model'!$B$4="AY",0,IFERROR(P*INDEX('UWYr writing pattern'!$C$4:$C$18,MATCH('Extended model'!$CL293,'UWYr writing pattern'!$A$4:$A$18,0)) / 25,CM292))</f>
        <v>0</v>
      </c>
      <c r="CN293" s="36">
        <f t="shared" si="101"/>
        <v>4.065789469799993E-4</v>
      </c>
      <c r="CP293" s="48">
        <f t="shared" si="88"/>
        <v>8.52</v>
      </c>
      <c r="CQ293" s="34">
        <f t="shared" si="102"/>
        <v>3.7721071575349075E-5</v>
      </c>
      <c r="CR293" s="31">
        <f>SUM($CQ$9:CQ293)*RLR</f>
        <v>119.99951210526353</v>
      </c>
      <c r="CS293" s="32"/>
      <c r="CT293" s="36">
        <f>CR293-SUM($CW$9:CW293)</f>
        <v>32.063246111316431</v>
      </c>
      <c r="CV293" s="48">
        <f t="shared" si="89"/>
        <v>0.51369863013698636</v>
      </c>
      <c r="CW293" s="31">
        <f t="shared" si="103"/>
        <v>0.16584414230705449</v>
      </c>
      <c r="CX293" s="36">
        <f>SUM($CW$9:CW293)*RRF</f>
        <v>61.555386195762971</v>
      </c>
      <c r="CY293" s="33"/>
      <c r="CZ293" s="36">
        <f t="shared" si="90"/>
        <v>93.618632307079395</v>
      </c>
      <c r="DA293" s="33"/>
      <c r="DB293" s="31">
        <f t="shared" si="91"/>
        <v>3.4152631546319938E-4</v>
      </c>
      <c r="DC293" s="31">
        <f t="shared" si="92"/>
        <v>22.444272277921499</v>
      </c>
      <c r="DD293" s="31">
        <f t="shared" si="93"/>
        <v>22.444613804236962</v>
      </c>
      <c r="DE293" s="31">
        <f t="shared" si="94"/>
        <v>-9.6186323070793946</v>
      </c>
      <c r="DF293" s="31"/>
      <c r="DG293" s="33">
        <f t="shared" si="95"/>
        <v>0.7328022166162258</v>
      </c>
      <c r="DH293" s="33">
        <f t="shared" si="96"/>
        <v>1.114507527465231</v>
      </c>
      <c r="DI293" s="3"/>
      <c r="DJ293" s="33">
        <f t="shared" si="97"/>
        <v>0.99999593421052946</v>
      </c>
      <c r="DK293" s="93">
        <f t="shared" si="98"/>
        <v>0.86444197811406698</v>
      </c>
      <c r="DL293" s="3">
        <f t="shared" si="99"/>
        <v>0.86440582428892787</v>
      </c>
      <c r="DM293" s="3"/>
      <c r="DN293" s="90">
        <f t="shared" si="106"/>
        <v>0</v>
      </c>
      <c r="DO293" s="91">
        <f t="shared" si="104"/>
        <v>0</v>
      </c>
      <c r="DP293" s="89">
        <f>SUM(DO$9:DO293)*RLR</f>
        <v>120</v>
      </c>
      <c r="DQ293" s="90">
        <f>DP293-SUM(DS$9:DS293)</f>
        <v>16.271301085328645</v>
      </c>
      <c r="DR293" s="48">
        <f t="shared" si="100"/>
        <v>0.51369863013698636</v>
      </c>
      <c r="DS293" s="31">
        <f t="shared" si="105"/>
        <v>8.4161902165492977E-2</v>
      </c>
      <c r="DT293" s="90">
        <f>SUM(DS$9:DS293)*RRF</f>
        <v>72.610089240269943</v>
      </c>
    </row>
    <row r="294" spans="90:124" x14ac:dyDescent="0.25">
      <c r="CL294" s="14">
        <f t="shared" si="87"/>
        <v>2.85</v>
      </c>
      <c r="CM294" s="59">
        <f>IF('Extended model'!$B$4="AY",0,IFERROR(P*INDEX('UWYr writing pattern'!$C$4:$C$18,MATCH('Extended model'!$CL294,'UWYr writing pattern'!$A$4:$A$18,0)) / 25,CM293))</f>
        <v>0</v>
      </c>
      <c r="CN294" s="36">
        <f t="shared" si="101"/>
        <v>3.7193842069730337E-4</v>
      </c>
      <c r="CP294" s="48">
        <f t="shared" si="88"/>
        <v>8.5500000000000007</v>
      </c>
      <c r="CQ294" s="34">
        <f t="shared" si="102"/>
        <v>3.4640526282695938E-5</v>
      </c>
      <c r="CR294" s="31">
        <f>SUM($CQ$9:CQ294)*RLR</f>
        <v>119.99955367389506</v>
      </c>
      <c r="CS294" s="32"/>
      <c r="CT294" s="36">
        <f>CR294-SUM($CW$9:CW294)</f>
        <v>31.898579223896675</v>
      </c>
      <c r="CV294" s="48">
        <f t="shared" si="89"/>
        <v>0.51282051282051289</v>
      </c>
      <c r="CW294" s="31">
        <f t="shared" si="103"/>
        <v>0.16470845605128304</v>
      </c>
      <c r="CX294" s="36">
        <f>SUM($CW$9:CW294)*RRF</f>
        <v>61.670682114998868</v>
      </c>
      <c r="CY294" s="33"/>
      <c r="CZ294" s="36">
        <f t="shared" si="90"/>
        <v>93.569261338895544</v>
      </c>
      <c r="DA294" s="33"/>
      <c r="DB294" s="31">
        <f t="shared" si="91"/>
        <v>3.124282733857348E-4</v>
      </c>
      <c r="DC294" s="31">
        <f t="shared" si="92"/>
        <v>22.329005456727671</v>
      </c>
      <c r="DD294" s="31">
        <f t="shared" si="93"/>
        <v>22.329317885001057</v>
      </c>
      <c r="DE294" s="31">
        <f t="shared" si="94"/>
        <v>-9.5692613388955436</v>
      </c>
      <c r="DF294" s="31"/>
      <c r="DG294" s="33">
        <f t="shared" si="95"/>
        <v>0.73417478708331985</v>
      </c>
      <c r="DH294" s="33">
        <f t="shared" si="96"/>
        <v>1.1139197778439947</v>
      </c>
      <c r="DI294" s="3"/>
      <c r="DJ294" s="33">
        <f t="shared" si="97"/>
        <v>0.99999628061579215</v>
      </c>
      <c r="DK294" s="93">
        <f t="shared" si="98"/>
        <v>0.86513595981051594</v>
      </c>
      <c r="DL294" s="3">
        <f t="shared" si="99"/>
        <v>0.86510236971210119</v>
      </c>
      <c r="DM294" s="3"/>
      <c r="DN294" s="90">
        <f t="shared" si="106"/>
        <v>0</v>
      </c>
      <c r="DO294" s="91">
        <f t="shared" si="104"/>
        <v>0</v>
      </c>
      <c r="DP294" s="89">
        <f>SUM(DO$9:DO294)*RLR</f>
        <v>120</v>
      </c>
      <c r="DQ294" s="90">
        <f>DP294-SUM(DS$9:DS294)</f>
        <v>16.187715634547843</v>
      </c>
      <c r="DR294" s="48">
        <f t="shared" si="100"/>
        <v>0.51282051282051289</v>
      </c>
      <c r="DS294" s="31">
        <f t="shared" si="105"/>
        <v>8.3585450780797835E-2</v>
      </c>
      <c r="DT294" s="90">
        <f>SUM(DS$9:DS294)*RRF</f>
        <v>72.6685990558165</v>
      </c>
    </row>
    <row r="295" spans="90:124" x14ac:dyDescent="0.25">
      <c r="CL295" s="14">
        <f t="shared" si="87"/>
        <v>2.86</v>
      </c>
      <c r="CM295" s="59">
        <f>IF('Extended model'!$B$4="AY",0,IFERROR(P*INDEX('UWYr writing pattern'!$C$4:$C$18,MATCH('Extended model'!$CL295,'UWYr writing pattern'!$A$4:$A$18,0)) / 25,CM294))</f>
        <v>0</v>
      </c>
      <c r="CN295" s="36">
        <f t="shared" si="101"/>
        <v>3.4013768572768396E-4</v>
      </c>
      <c r="CP295" s="48">
        <f t="shared" si="88"/>
        <v>8.58</v>
      </c>
      <c r="CQ295" s="34">
        <f t="shared" si="102"/>
        <v>3.180073496961944E-5</v>
      </c>
      <c r="CR295" s="31">
        <f>SUM($CQ$9:CQ295)*RLR</f>
        <v>119.99959183477704</v>
      </c>
      <c r="CS295" s="32"/>
      <c r="CT295" s="36">
        <f>CR295-SUM($CW$9:CW295)</f>
        <v>31.735034927220198</v>
      </c>
      <c r="CV295" s="48">
        <f t="shared" si="89"/>
        <v>0.51194539249146764</v>
      </c>
      <c r="CW295" s="31">
        <f t="shared" si="103"/>
        <v>0.1635824575584445</v>
      </c>
      <c r="CX295" s="36">
        <f>SUM($CW$9:CW295)*RRF</f>
        <v>61.785189835289785</v>
      </c>
      <c r="CY295" s="33"/>
      <c r="CZ295" s="36">
        <f t="shared" si="90"/>
        <v>93.520224762509983</v>
      </c>
      <c r="DA295" s="33"/>
      <c r="DB295" s="31">
        <f t="shared" si="91"/>
        <v>2.8571565601125451E-4</v>
      </c>
      <c r="DC295" s="31">
        <f t="shared" si="92"/>
        <v>22.214524449054139</v>
      </c>
      <c r="DD295" s="31">
        <f t="shared" si="93"/>
        <v>22.214810164710151</v>
      </c>
      <c r="DE295" s="31">
        <f t="shared" si="94"/>
        <v>-9.520224762509983</v>
      </c>
      <c r="DF295" s="31"/>
      <c r="DG295" s="33">
        <f t="shared" si="95"/>
        <v>0.73553797422964029</v>
      </c>
      <c r="DH295" s="33">
        <f t="shared" si="96"/>
        <v>1.1133360090774997</v>
      </c>
      <c r="DI295" s="3"/>
      <c r="DJ295" s="33">
        <f t="shared" si="97"/>
        <v>0.99999659862314194</v>
      </c>
      <c r="DK295" s="93">
        <f t="shared" si="98"/>
        <v>0.86582521251199174</v>
      </c>
      <c r="DL295" s="3">
        <f t="shared" si="99"/>
        <v>0.86579415243152646</v>
      </c>
      <c r="DM295" s="3"/>
      <c r="DN295" s="90">
        <f t="shared" si="106"/>
        <v>0</v>
      </c>
      <c r="DO295" s="91">
        <f t="shared" si="104"/>
        <v>0</v>
      </c>
      <c r="DP295" s="89">
        <f>SUM(DO$9:DO295)*RLR</f>
        <v>120</v>
      </c>
      <c r="DQ295" s="90">
        <f>DP295-SUM(DS$9:DS295)</f>
        <v>16.104701708216822</v>
      </c>
      <c r="DR295" s="48">
        <f t="shared" si="100"/>
        <v>0.51194539249146764</v>
      </c>
      <c r="DS295" s="31">
        <f t="shared" si="105"/>
        <v>8.3013926331014593E-2</v>
      </c>
      <c r="DT295" s="90">
        <f>SUM(DS$9:DS295)*RRF</f>
        <v>72.726708804248219</v>
      </c>
    </row>
    <row r="296" spans="90:124" x14ac:dyDescent="0.25">
      <c r="CL296" s="14">
        <f t="shared" si="87"/>
        <v>2.87</v>
      </c>
      <c r="CM296" s="59">
        <f>IF('Extended model'!$B$4="AY",0,IFERROR(P*INDEX('UWYr writing pattern'!$C$4:$C$18,MATCH('Extended model'!$CL296,'UWYr writing pattern'!$A$4:$A$18,0)) / 25,CM295))</f>
        <v>0</v>
      </c>
      <c r="CN296" s="36">
        <f t="shared" si="101"/>
        <v>3.1095387229224868E-4</v>
      </c>
      <c r="CP296" s="48">
        <f t="shared" si="88"/>
        <v>8.61</v>
      </c>
      <c r="CQ296" s="34">
        <f t="shared" si="102"/>
        <v>2.9183813435435287E-5</v>
      </c>
      <c r="CR296" s="31">
        <f>SUM($CQ$9:CQ296)*RLR</f>
        <v>119.99962685535317</v>
      </c>
      <c r="CS296" s="32"/>
      <c r="CT296" s="36">
        <f>CR296-SUM($CW$9:CW296)</f>
        <v>31.572603898680867</v>
      </c>
      <c r="CV296" s="48">
        <f t="shared" si="89"/>
        <v>0.51107325383304936</v>
      </c>
      <c r="CW296" s="31">
        <f t="shared" si="103"/>
        <v>0.16246604911546178</v>
      </c>
      <c r="CX296" s="36">
        <f>SUM($CW$9:CW296)*RRF</f>
        <v>61.898916069670605</v>
      </c>
      <c r="CY296" s="33"/>
      <c r="CZ296" s="36">
        <f t="shared" si="90"/>
        <v>93.471519968351473</v>
      </c>
      <c r="DA296" s="33"/>
      <c r="DB296" s="31">
        <f t="shared" si="91"/>
        <v>2.6120125272548889E-4</v>
      </c>
      <c r="DC296" s="31">
        <f t="shared" si="92"/>
        <v>22.100822729076604</v>
      </c>
      <c r="DD296" s="31">
        <f t="shared" si="93"/>
        <v>22.101083930329331</v>
      </c>
      <c r="DE296" s="31">
        <f t="shared" si="94"/>
        <v>-9.4715199683514726</v>
      </c>
      <c r="DF296" s="31"/>
      <c r="DG296" s="33">
        <f t="shared" si="95"/>
        <v>0.73689185797226908</v>
      </c>
      <c r="DH296" s="33">
        <f t="shared" si="96"/>
        <v>1.1127561900994223</v>
      </c>
      <c r="DI296" s="3"/>
      <c r="DJ296" s="33">
        <f t="shared" si="97"/>
        <v>0.99999689046127638</v>
      </c>
      <c r="DK296" s="93">
        <f t="shared" si="98"/>
        <v>0.86650977643091975</v>
      </c>
      <c r="DL296" s="3">
        <f t="shared" si="99"/>
        <v>0.86648121308460735</v>
      </c>
      <c r="DM296" s="3"/>
      <c r="DN296" s="90">
        <f t="shared" si="106"/>
        <v>0</v>
      </c>
      <c r="DO296" s="91">
        <f t="shared" si="104"/>
        <v>0</v>
      </c>
      <c r="DP296" s="89">
        <f>SUM(DO$9:DO296)*RLR</f>
        <v>120</v>
      </c>
      <c r="DQ296" s="90">
        <f>DP296-SUM(DS$9:DS296)</f>
        <v>16.022254429847109</v>
      </c>
      <c r="DR296" s="48">
        <f t="shared" si="100"/>
        <v>0.51107325383304936</v>
      </c>
      <c r="DS296" s="31">
        <f t="shared" si="105"/>
        <v>8.2447278369710719E-2</v>
      </c>
      <c r="DT296" s="90">
        <f>SUM(DS$9:DS296)*RRF</f>
        <v>72.784421899107016</v>
      </c>
    </row>
    <row r="297" spans="90:124" x14ac:dyDescent="0.25">
      <c r="CL297" s="14">
        <f t="shared" si="87"/>
        <v>2.88</v>
      </c>
      <c r="CM297" s="59">
        <f>IF('Extended model'!$B$4="AY",0,IFERROR(P*INDEX('UWYr writing pattern'!$C$4:$C$18,MATCH('Extended model'!$CL297,'UWYr writing pattern'!$A$4:$A$18,0)) / 25,CM296))</f>
        <v>0</v>
      </c>
      <c r="CN297" s="36">
        <f t="shared" si="101"/>
        <v>2.8418074388788606E-4</v>
      </c>
      <c r="CP297" s="48">
        <f t="shared" si="88"/>
        <v>8.64</v>
      </c>
      <c r="CQ297" s="34">
        <f t="shared" si="102"/>
        <v>2.6773128404362609E-5</v>
      </c>
      <c r="CR297" s="31">
        <f>SUM($CQ$9:CQ297)*RLR</f>
        <v>119.99965898310725</v>
      </c>
      <c r="CS297" s="32"/>
      <c r="CT297" s="36">
        <f>CR297-SUM($CW$9:CW297)</f>
        <v>31.41127689237014</v>
      </c>
      <c r="CV297" s="48">
        <f t="shared" si="89"/>
        <v>0.51020408163265307</v>
      </c>
      <c r="CW297" s="31">
        <f t="shared" si="103"/>
        <v>0.16135913406480851</v>
      </c>
      <c r="CX297" s="36">
        <f>SUM($CW$9:CW297)*RRF</f>
        <v>62.011867463515976</v>
      </c>
      <c r="CY297" s="33"/>
      <c r="CZ297" s="36">
        <f t="shared" si="90"/>
        <v>93.423144355886109</v>
      </c>
      <c r="DA297" s="33"/>
      <c r="DB297" s="31">
        <f t="shared" si="91"/>
        <v>2.3871182486582428E-4</v>
      </c>
      <c r="DC297" s="31">
        <f t="shared" si="92"/>
        <v>21.987893824659096</v>
      </c>
      <c r="DD297" s="31">
        <f t="shared" si="93"/>
        <v>21.988132536483963</v>
      </c>
      <c r="DE297" s="31">
        <f t="shared" si="94"/>
        <v>-9.4231443558861088</v>
      </c>
      <c r="DF297" s="31"/>
      <c r="DG297" s="33">
        <f t="shared" si="95"/>
        <v>0.73823651742280927</v>
      </c>
      <c r="DH297" s="33">
        <f t="shared" si="96"/>
        <v>1.1121802899510251</v>
      </c>
      <c r="DI297" s="3"/>
      <c r="DJ297" s="33">
        <f t="shared" si="97"/>
        <v>0.99999715819256041</v>
      </c>
      <c r="DK297" s="93">
        <f t="shared" si="98"/>
        <v>0.86718969137009239</v>
      </c>
      <c r="DL297" s="3">
        <f t="shared" si="99"/>
        <v>0.86716359189337433</v>
      </c>
      <c r="DM297" s="3"/>
      <c r="DN297" s="90">
        <f t="shared" si="106"/>
        <v>0</v>
      </c>
      <c r="DO297" s="91">
        <f t="shared" si="104"/>
        <v>0</v>
      </c>
      <c r="DP297" s="89">
        <f>SUM(DO$9:DO297)*RLR</f>
        <v>120</v>
      </c>
      <c r="DQ297" s="90">
        <f>DP297-SUM(DS$9:DS297)</f>
        <v>15.940368972795085</v>
      </c>
      <c r="DR297" s="48">
        <f t="shared" si="100"/>
        <v>0.51020408163265307</v>
      </c>
      <c r="DS297" s="31">
        <f t="shared" si="105"/>
        <v>8.1885457052029514E-2</v>
      </c>
      <c r="DT297" s="90">
        <f>SUM(DS$9:DS297)*RRF</f>
        <v>72.841741719043441</v>
      </c>
    </row>
    <row r="298" spans="90:124" x14ac:dyDescent="0.25">
      <c r="CL298" s="14">
        <f t="shared" si="87"/>
        <v>2.89</v>
      </c>
      <c r="CM298" s="59">
        <f>IF('Extended model'!$B$4="AY",0,IFERROR(P*INDEX('UWYr writing pattern'!$C$4:$C$18,MATCH('Extended model'!$CL298,'UWYr writing pattern'!$A$4:$A$18,0)) / 25,CM297))</f>
        <v>0</v>
      </c>
      <c r="CN298" s="36">
        <f t="shared" si="101"/>
        <v>2.5962752761597268E-4</v>
      </c>
      <c r="CP298" s="48">
        <f t="shared" si="88"/>
        <v>8.67</v>
      </c>
      <c r="CQ298" s="34">
        <f t="shared" si="102"/>
        <v>2.4553216271913356E-5</v>
      </c>
      <c r="CR298" s="31">
        <f>SUM($CQ$9:CQ298)*RLR</f>
        <v>119.99968844696679</v>
      </c>
      <c r="CS298" s="32"/>
      <c r="CT298" s="36">
        <f>CR298-SUM($CW$9:CW298)</f>
        <v>31.251044739431862</v>
      </c>
      <c r="CV298" s="48">
        <f t="shared" si="89"/>
        <v>0.50933786078098464</v>
      </c>
      <c r="CW298" s="31">
        <f t="shared" si="103"/>
        <v>0.16026161679780684</v>
      </c>
      <c r="CX298" s="36">
        <f>SUM($CW$9:CW298)*RRF</f>
        <v>62.12405059527444</v>
      </c>
      <c r="CY298" s="33"/>
      <c r="CZ298" s="36">
        <f t="shared" si="90"/>
        <v>93.375095334706302</v>
      </c>
      <c r="DA298" s="33"/>
      <c r="DB298" s="31">
        <f t="shared" si="91"/>
        <v>2.1808712319741703E-4</v>
      </c>
      <c r="DC298" s="31">
        <f t="shared" si="92"/>
        <v>21.875731317602302</v>
      </c>
      <c r="DD298" s="31">
        <f t="shared" si="93"/>
        <v>21.8759494047255</v>
      </c>
      <c r="DE298" s="31">
        <f t="shared" si="94"/>
        <v>-9.3750953347063017</v>
      </c>
      <c r="DF298" s="31"/>
      <c r="DG298" s="33">
        <f t="shared" si="95"/>
        <v>0.73957203089612433</v>
      </c>
      <c r="DH298" s="33">
        <f t="shared" si="96"/>
        <v>1.1116082777941227</v>
      </c>
      <c r="DI298" s="3"/>
      <c r="DJ298" s="33">
        <f t="shared" si="97"/>
        <v>0.99999740372472323</v>
      </c>
      <c r="DK298" s="93">
        <f t="shared" si="98"/>
        <v>0.86786499672752981</v>
      </c>
      <c r="DL298" s="3">
        <f t="shared" si="99"/>
        <v>0.86784132866942831</v>
      </c>
      <c r="DM298" s="3"/>
      <c r="DN298" s="90">
        <f t="shared" si="106"/>
        <v>0</v>
      </c>
      <c r="DO298" s="91">
        <f t="shared" si="104"/>
        <v>0</v>
      </c>
      <c r="DP298" s="89">
        <f>SUM(DO$9:DO298)*RLR</f>
        <v>120</v>
      </c>
      <c r="DQ298" s="90">
        <f>DP298-SUM(DS$9:DS298)</f>
        <v>15.859040559668586</v>
      </c>
      <c r="DR298" s="48">
        <f t="shared" si="100"/>
        <v>0.50933786078098464</v>
      </c>
      <c r="DS298" s="31">
        <f t="shared" si="105"/>
        <v>8.132841312650553E-2</v>
      </c>
      <c r="DT298" s="90">
        <f>SUM(DS$9:DS298)*RRF</f>
        <v>72.898671608231979</v>
      </c>
    </row>
    <row r="299" spans="90:124" x14ac:dyDescent="0.25">
      <c r="CL299" s="14">
        <f t="shared" si="87"/>
        <v>2.9</v>
      </c>
      <c r="CM299" s="59">
        <f>IF('Extended model'!$B$4="AY",0,IFERROR(P*INDEX('UWYr writing pattern'!$C$4:$C$18,MATCH('Extended model'!$CL299,'UWYr writing pattern'!$A$4:$A$18,0)) / 25,CM298))</f>
        <v>0</v>
      </c>
      <c r="CN299" s="36">
        <f t="shared" si="101"/>
        <v>2.3711782097166786E-4</v>
      </c>
      <c r="CP299" s="48">
        <f t="shared" si="88"/>
        <v>8.6999999999999993</v>
      </c>
      <c r="CQ299" s="34">
        <f t="shared" si="102"/>
        <v>2.2509706644304829E-5</v>
      </c>
      <c r="CR299" s="31">
        <f>SUM($CQ$9:CQ299)*RLR</f>
        <v>119.99971545861476</v>
      </c>
      <c r="CS299" s="32"/>
      <c r="CT299" s="36">
        <f>CR299-SUM($CW$9:CW299)</f>
        <v>31.091898348332307</v>
      </c>
      <c r="CV299" s="48">
        <f t="shared" si="89"/>
        <v>0.50847457627118642</v>
      </c>
      <c r="CW299" s="31">
        <f t="shared" si="103"/>
        <v>0.15917340274753067</v>
      </c>
      <c r="CX299" s="36">
        <f>SUM($CW$9:CW299)*RRF</f>
        <v>62.235471977197712</v>
      </c>
      <c r="CY299" s="33"/>
      <c r="CZ299" s="36">
        <f t="shared" si="90"/>
        <v>93.327370325530012</v>
      </c>
      <c r="DA299" s="33"/>
      <c r="DB299" s="31">
        <f t="shared" si="91"/>
        <v>1.9917896961620099E-4</v>
      </c>
      <c r="DC299" s="31">
        <f t="shared" si="92"/>
        <v>21.764328843832615</v>
      </c>
      <c r="DD299" s="31">
        <f t="shared" si="93"/>
        <v>21.764528022802232</v>
      </c>
      <c r="DE299" s="31">
        <f t="shared" si="94"/>
        <v>-9.327370325530012</v>
      </c>
      <c r="DF299" s="31"/>
      <c r="DG299" s="33">
        <f t="shared" si="95"/>
        <v>0.74089847591902036</v>
      </c>
      <c r="DH299" s="33">
        <f t="shared" si="96"/>
        <v>1.1110401229229763</v>
      </c>
      <c r="DI299" s="3"/>
      <c r="DJ299" s="33">
        <f t="shared" si="97"/>
        <v>0.99999762882178966</v>
      </c>
      <c r="DK299" s="93">
        <f t="shared" si="98"/>
        <v>0.86853573150127328</v>
      </c>
      <c r="DL299" s="3">
        <f t="shared" si="99"/>
        <v>0.86851446281882005</v>
      </c>
      <c r="DM299" s="3"/>
      <c r="DN299" s="90">
        <f t="shared" si="106"/>
        <v>0</v>
      </c>
      <c r="DO299" s="91">
        <f t="shared" si="104"/>
        <v>0</v>
      </c>
      <c r="DP299" s="89">
        <f>SUM(DO$9:DO299)*RLR</f>
        <v>120</v>
      </c>
      <c r="DQ299" s="90">
        <f>DP299-SUM(DS$9:DS299)</f>
        <v>15.778264461741585</v>
      </c>
      <c r="DR299" s="48">
        <f t="shared" si="100"/>
        <v>0.50847457627118642</v>
      </c>
      <c r="DS299" s="31">
        <f t="shared" si="105"/>
        <v>8.0776097927004659E-2</v>
      </c>
      <c r="DT299" s="90">
        <f>SUM(DS$9:DS299)*RRF</f>
        <v>72.955214876780886</v>
      </c>
    </row>
    <row r="300" spans="90:124" x14ac:dyDescent="0.25">
      <c r="CL300" s="14">
        <f t="shared" si="87"/>
        <v>2.91</v>
      </c>
      <c r="CM300" s="59">
        <f>IF('Extended model'!$B$4="AY",0,IFERROR(P*INDEX('UWYr writing pattern'!$C$4:$C$18,MATCH('Extended model'!$CL300,'UWYr writing pattern'!$A$4:$A$18,0)) / 25,CM299))</f>
        <v>0</v>
      </c>
      <c r="CN300" s="36">
        <f t="shared" si="101"/>
        <v>2.1648857054713276E-4</v>
      </c>
      <c r="CP300" s="48">
        <f t="shared" si="88"/>
        <v>8.73</v>
      </c>
      <c r="CQ300" s="34">
        <f t="shared" si="102"/>
        <v>2.0629250424535101E-5</v>
      </c>
      <c r="CR300" s="31">
        <f>SUM($CQ$9:CQ300)*RLR</f>
        <v>119.99974021371527</v>
      </c>
      <c r="CS300" s="32"/>
      <c r="CT300" s="36">
        <f>CR300-SUM($CW$9:CW300)</f>
        <v>30.933828705051468</v>
      </c>
      <c r="CV300" s="48">
        <f t="shared" si="89"/>
        <v>0.50761421319796951</v>
      </c>
      <c r="CW300" s="31">
        <f t="shared" si="103"/>
        <v>0.1580943983813507</v>
      </c>
      <c r="CX300" s="36">
        <f>SUM($CW$9:CW300)*RRF</f>
        <v>62.34613805606466</v>
      </c>
      <c r="CY300" s="33"/>
      <c r="CZ300" s="36">
        <f t="shared" si="90"/>
        <v>93.279966761116128</v>
      </c>
      <c r="DA300" s="33"/>
      <c r="DB300" s="31">
        <f t="shared" si="91"/>
        <v>1.8185039925959151E-4</v>
      </c>
      <c r="DC300" s="31">
        <f t="shared" si="92"/>
        <v>21.653680093536025</v>
      </c>
      <c r="DD300" s="31">
        <f t="shared" si="93"/>
        <v>21.653861943935283</v>
      </c>
      <c r="DE300" s="31">
        <f t="shared" si="94"/>
        <v>-9.2799667611161283</v>
      </c>
      <c r="DF300" s="31"/>
      <c r="DG300" s="33">
        <f t="shared" si="95"/>
        <v>0.74221592923886504</v>
      </c>
      <c r="DH300" s="33">
        <f t="shared" si="96"/>
        <v>1.110475794775192</v>
      </c>
      <c r="DI300" s="3"/>
      <c r="DJ300" s="33">
        <f t="shared" si="97"/>
        <v>0.99999783511429396</v>
      </c>
      <c r="DK300" s="93">
        <f t="shared" si="98"/>
        <v>0.86920193429411496</v>
      </c>
      <c r="DL300" s="3">
        <f t="shared" si="99"/>
        <v>0.86918303334685998</v>
      </c>
      <c r="DM300" s="3"/>
      <c r="DN300" s="90">
        <f t="shared" si="106"/>
        <v>0</v>
      </c>
      <c r="DO300" s="91">
        <f t="shared" si="104"/>
        <v>0</v>
      </c>
      <c r="DP300" s="89">
        <f>SUM(DO$9:DO300)*RLR</f>
        <v>120</v>
      </c>
      <c r="DQ300" s="90">
        <f>DP300-SUM(DS$9:DS300)</f>
        <v>15.698035998376795</v>
      </c>
      <c r="DR300" s="48">
        <f t="shared" si="100"/>
        <v>0.50761421319796951</v>
      </c>
      <c r="DS300" s="31">
        <f t="shared" si="105"/>
        <v>8.0228463364787714E-2</v>
      </c>
      <c r="DT300" s="90">
        <f>SUM(DS$9:DS300)*RRF</f>
        <v>73.011374801136242</v>
      </c>
    </row>
    <row r="301" spans="90:124" x14ac:dyDescent="0.25">
      <c r="CL301" s="14">
        <f t="shared" si="87"/>
        <v>2.92</v>
      </c>
      <c r="CM301" s="59">
        <f>IF('Extended model'!$B$4="AY",0,IFERROR(P*INDEX('UWYr writing pattern'!$C$4:$C$18,MATCH('Extended model'!$CL301,'UWYr writing pattern'!$A$4:$A$18,0)) / 25,CM300))</f>
        <v>0</v>
      </c>
      <c r="CN301" s="36">
        <f t="shared" si="101"/>
        <v>1.9758911833836807E-4</v>
      </c>
      <c r="CP301" s="48">
        <f t="shared" si="88"/>
        <v>8.76</v>
      </c>
      <c r="CQ301" s="34">
        <f t="shared" si="102"/>
        <v>1.889945220876469E-5</v>
      </c>
      <c r="CR301" s="31">
        <f>SUM($CQ$9:CQ301)*RLR</f>
        <v>119.99976289305793</v>
      </c>
      <c r="CS301" s="32"/>
      <c r="CT301" s="36">
        <f>CR301-SUM($CW$9:CW301)</f>
        <v>30.776826873200974</v>
      </c>
      <c r="CV301" s="48">
        <f t="shared" si="89"/>
        <v>0.5067567567567568</v>
      </c>
      <c r="CW301" s="31">
        <f t="shared" si="103"/>
        <v>0.15702451119315464</v>
      </c>
      <c r="CX301" s="36">
        <f>SUM($CW$9:CW301)*RRF</f>
        <v>62.456055213899866</v>
      </c>
      <c r="CY301" s="33"/>
      <c r="CZ301" s="36">
        <f t="shared" si="90"/>
        <v>93.232882087100847</v>
      </c>
      <c r="DA301" s="33"/>
      <c r="DB301" s="31">
        <f t="shared" si="91"/>
        <v>1.6597485940422917E-4</v>
      </c>
      <c r="DC301" s="31">
        <f t="shared" si="92"/>
        <v>21.543778811240681</v>
      </c>
      <c r="DD301" s="31">
        <f t="shared" si="93"/>
        <v>21.543944786100084</v>
      </c>
      <c r="DE301" s="31">
        <f t="shared" si="94"/>
        <v>-9.2328820871008475</v>
      </c>
      <c r="DF301" s="31"/>
      <c r="DG301" s="33">
        <f t="shared" si="95"/>
        <v>0.74352446683214124</v>
      </c>
      <c r="DH301" s="33">
        <f t="shared" si="96"/>
        <v>1.1099152629416769</v>
      </c>
      <c r="DI301" s="3"/>
      <c r="DJ301" s="33">
        <f t="shared" si="97"/>
        <v>0.99999802410881611</v>
      </c>
      <c r="DK301" s="93">
        <f t="shared" si="98"/>
        <v>0.86986364331826349</v>
      </c>
      <c r="DL301" s="3">
        <f t="shared" si="99"/>
        <v>0.86984707886286572</v>
      </c>
      <c r="DM301" s="3"/>
      <c r="DN301" s="90">
        <f t="shared" si="106"/>
        <v>0</v>
      </c>
      <c r="DO301" s="91">
        <f t="shared" si="104"/>
        <v>0</v>
      </c>
      <c r="DP301" s="89">
        <f>SUM(DO$9:DO301)*RLR</f>
        <v>120</v>
      </c>
      <c r="DQ301" s="90">
        <f>DP301-SUM(DS$9:DS301)</f>
        <v>15.618350536456106</v>
      </c>
      <c r="DR301" s="48">
        <f t="shared" si="100"/>
        <v>0.5067567567567568</v>
      </c>
      <c r="DS301" s="31">
        <f t="shared" si="105"/>
        <v>7.9685461920694381E-2</v>
      </c>
      <c r="DT301" s="90">
        <f>SUM(DS$9:DS301)*RRF</f>
        <v>73.067154624480722</v>
      </c>
    </row>
    <row r="302" spans="90:124" x14ac:dyDescent="0.25">
      <c r="CL302" s="14">
        <f t="shared" si="87"/>
        <v>2.93</v>
      </c>
      <c r="CM302" s="59">
        <f>IF('Extended model'!$B$4="AY",0,IFERROR(P*INDEX('UWYr writing pattern'!$C$4:$C$18,MATCH('Extended model'!$CL302,'UWYr writing pattern'!$A$4:$A$18,0)) / 25,CM301))</f>
        <v>0</v>
      </c>
      <c r="CN302" s="36">
        <f t="shared" si="101"/>
        <v>1.8028031157192703E-4</v>
      </c>
      <c r="CP302" s="48">
        <f t="shared" si="88"/>
        <v>8.7900000000000009</v>
      </c>
      <c r="CQ302" s="34">
        <f t="shared" si="102"/>
        <v>1.7308806766441041E-5</v>
      </c>
      <c r="CR302" s="31">
        <f>SUM($CQ$9:CQ302)*RLR</f>
        <v>119.99978366362605</v>
      </c>
      <c r="CS302" s="32"/>
      <c r="CT302" s="36">
        <f>CR302-SUM($CW$9:CW302)</f>
        <v>30.620883994073807</v>
      </c>
      <c r="CV302" s="48">
        <f t="shared" si="89"/>
        <v>0.50590219224283306</v>
      </c>
      <c r="CW302" s="31">
        <f t="shared" si="103"/>
        <v>0.15596364969527524</v>
      </c>
      <c r="CX302" s="36">
        <f>SUM($CW$9:CW302)*RRF</f>
        <v>62.565229768686564</v>
      </c>
      <c r="CY302" s="33"/>
      <c r="CZ302" s="36">
        <f t="shared" si="90"/>
        <v>93.186113762760371</v>
      </c>
      <c r="DA302" s="33"/>
      <c r="DB302" s="31">
        <f t="shared" si="91"/>
        <v>1.5143546172041868E-4</v>
      </c>
      <c r="DC302" s="31">
        <f t="shared" si="92"/>
        <v>21.434618795851662</v>
      </c>
      <c r="DD302" s="31">
        <f t="shared" si="93"/>
        <v>21.434770231313383</v>
      </c>
      <c r="DE302" s="31">
        <f t="shared" si="94"/>
        <v>-9.1861137627603711</v>
      </c>
      <c r="DF302" s="31"/>
      <c r="DG302" s="33">
        <f t="shared" si="95"/>
        <v>0.74482416391293527</v>
      </c>
      <c r="DH302" s="33">
        <f t="shared" si="96"/>
        <v>1.1093584971757187</v>
      </c>
      <c r="DI302" s="3"/>
      <c r="DJ302" s="33">
        <f t="shared" si="97"/>
        <v>0.99999819719688376</v>
      </c>
      <c r="DK302" s="93">
        <f t="shared" si="98"/>
        <v>0.87052089639994712</v>
      </c>
      <c r="DL302" s="3">
        <f t="shared" si="99"/>
        <v>0.87050663758484448</v>
      </c>
      <c r="DM302" s="3"/>
      <c r="DN302" s="90">
        <f t="shared" si="106"/>
        <v>0</v>
      </c>
      <c r="DO302" s="91">
        <f t="shared" si="104"/>
        <v>0</v>
      </c>
      <c r="DP302" s="89">
        <f>SUM(DO$9:DO302)*RLR</f>
        <v>120</v>
      </c>
      <c r="DQ302" s="90">
        <f>DP302-SUM(DS$9:DS302)</f>
        <v>15.539203489818661</v>
      </c>
      <c r="DR302" s="48">
        <f t="shared" si="100"/>
        <v>0.50590219224283306</v>
      </c>
      <c r="DS302" s="31">
        <f t="shared" si="105"/>
        <v>7.9147046637446497E-2</v>
      </c>
      <c r="DT302" s="90">
        <f>SUM(DS$9:DS302)*RRF</f>
        <v>73.122557557126939</v>
      </c>
    </row>
    <row r="303" spans="90:124" x14ac:dyDescent="0.25">
      <c r="CL303" s="14">
        <f t="shared" si="87"/>
        <v>2.94</v>
      </c>
      <c r="CM303" s="59">
        <f>IF('Extended model'!$B$4="AY",0,IFERROR(P*INDEX('UWYr writing pattern'!$C$4:$C$18,MATCH('Extended model'!$CL303,'UWYr writing pattern'!$A$4:$A$18,0)) / 25,CM302))</f>
        <v>0</v>
      </c>
      <c r="CN303" s="36">
        <f t="shared" si="101"/>
        <v>1.6443367218475465E-4</v>
      </c>
      <c r="CP303" s="48">
        <f t="shared" si="88"/>
        <v>8.82</v>
      </c>
      <c r="CQ303" s="34">
        <f t="shared" si="102"/>
        <v>1.5846639387172389E-5</v>
      </c>
      <c r="CR303" s="31">
        <f>SUM($CQ$9:CQ303)*RLR</f>
        <v>119.9998026795933</v>
      </c>
      <c r="CS303" s="32"/>
      <c r="CT303" s="36">
        <f>CR303-SUM($CW$9:CW303)</f>
        <v>30.46599128663091</v>
      </c>
      <c r="CV303" s="48">
        <f t="shared" si="89"/>
        <v>0.50505050505050508</v>
      </c>
      <c r="CW303" s="31">
        <f t="shared" si="103"/>
        <v>0.15491172341015419</v>
      </c>
      <c r="CX303" s="36">
        <f>SUM($CW$9:CW303)*RRF</f>
        <v>62.67366797507367</v>
      </c>
      <c r="CY303" s="33"/>
      <c r="CZ303" s="36">
        <f t="shared" si="90"/>
        <v>93.13965926170458</v>
      </c>
      <c r="DA303" s="33"/>
      <c r="DB303" s="31">
        <f t="shared" si="91"/>
        <v>1.3812428463519391E-4</v>
      </c>
      <c r="DC303" s="31">
        <f t="shared" si="92"/>
        <v>21.326193900641634</v>
      </c>
      <c r="DD303" s="31">
        <f t="shared" si="93"/>
        <v>21.32633202492627</v>
      </c>
      <c r="DE303" s="31">
        <f t="shared" si="94"/>
        <v>-9.1396592617045798</v>
      </c>
      <c r="DF303" s="31"/>
      <c r="DG303" s="33">
        <f t="shared" si="95"/>
        <v>0.7461150949413532</v>
      </c>
      <c r="DH303" s="33">
        <f t="shared" si="96"/>
        <v>1.1088054674012451</v>
      </c>
      <c r="DI303" s="3"/>
      <c r="DJ303" s="33">
        <f t="shared" si="97"/>
        <v>0.99999835566327755</v>
      </c>
      <c r="DK303" s="93">
        <f t="shared" si="98"/>
        <v>0.87117373098395434</v>
      </c>
      <c r="DL303" s="3">
        <f t="shared" si="99"/>
        <v>0.87116174734411178</v>
      </c>
      <c r="DM303" s="3"/>
      <c r="DN303" s="90">
        <f t="shared" si="106"/>
        <v>0</v>
      </c>
      <c r="DO303" s="91">
        <f t="shared" si="104"/>
        <v>0</v>
      </c>
      <c r="DP303" s="89">
        <f>SUM(DO$9:DO303)*RLR</f>
        <v>120</v>
      </c>
      <c r="DQ303" s="90">
        <f>DP303-SUM(DS$9:DS303)</f>
        <v>15.460590318706593</v>
      </c>
      <c r="DR303" s="48">
        <f t="shared" si="100"/>
        <v>0.50505050505050508</v>
      </c>
      <c r="DS303" s="31">
        <f t="shared" si="105"/>
        <v>7.861317111206742E-2</v>
      </c>
      <c r="DT303" s="90">
        <f>SUM(DS$9:DS303)*RRF</f>
        <v>73.177586776905386</v>
      </c>
    </row>
    <row r="304" spans="90:124" x14ac:dyDescent="0.25">
      <c r="CL304" s="14">
        <f t="shared" si="87"/>
        <v>2.95</v>
      </c>
      <c r="CM304" s="59">
        <f>IF('Extended model'!$B$4="AY",0,IFERROR(P*INDEX('UWYr writing pattern'!$C$4:$C$18,MATCH('Extended model'!$CL304,'UWYr writing pattern'!$A$4:$A$18,0)) / 25,CM303))</f>
        <v>0</v>
      </c>
      <c r="CN304" s="36">
        <f t="shared" si="101"/>
        <v>1.499306222980593E-4</v>
      </c>
      <c r="CP304" s="48">
        <f t="shared" si="88"/>
        <v>8.8500000000000014</v>
      </c>
      <c r="CQ304" s="34">
        <f t="shared" si="102"/>
        <v>1.4503049886695362E-5</v>
      </c>
      <c r="CR304" s="31">
        <f>SUM($CQ$9:CQ304)*RLR</f>
        <v>119.99982008325317</v>
      </c>
      <c r="CS304" s="32"/>
      <c r="CT304" s="36">
        <f>CR304-SUM($CW$9:CW304)</f>
        <v>30.312140047429011</v>
      </c>
      <c r="CV304" s="48">
        <f t="shared" si="89"/>
        <v>0.50420168067226889</v>
      </c>
      <c r="CW304" s="31">
        <f t="shared" si="103"/>
        <v>0.15386864286177229</v>
      </c>
      <c r="CX304" s="36">
        <f>SUM($CW$9:CW304)*RRF</f>
        <v>62.781376025076909</v>
      </c>
      <c r="CY304" s="33"/>
      <c r="CZ304" s="36">
        <f t="shared" si="90"/>
        <v>93.093516072505921</v>
      </c>
      <c r="DA304" s="33"/>
      <c r="DB304" s="31">
        <f t="shared" si="91"/>
        <v>1.2594172273036979E-4</v>
      </c>
      <c r="DC304" s="31">
        <f t="shared" si="92"/>
        <v>21.218498033200305</v>
      </c>
      <c r="DD304" s="31">
        <f t="shared" si="93"/>
        <v>21.218623974923034</v>
      </c>
      <c r="DE304" s="31">
        <f t="shared" si="94"/>
        <v>-9.0935160725059205</v>
      </c>
      <c r="DF304" s="31"/>
      <c r="DG304" s="33">
        <f t="shared" si="95"/>
        <v>0.747397333631868</v>
      </c>
      <c r="DH304" s="33">
        <f t="shared" si="96"/>
        <v>1.1082561437203087</v>
      </c>
      <c r="DI304" s="3"/>
      <c r="DJ304" s="33">
        <f t="shared" si="97"/>
        <v>0.99999850069377638</v>
      </c>
      <c r="DK304" s="93">
        <f t="shared" si="98"/>
        <v>0.87182218413811396</v>
      </c>
      <c r="DL304" s="3">
        <f t="shared" si="99"/>
        <v>0.87181244558984849</v>
      </c>
      <c r="DM304" s="3"/>
      <c r="DN304" s="90">
        <f t="shared" si="106"/>
        <v>0</v>
      </c>
      <c r="DO304" s="91">
        <f t="shared" si="104"/>
        <v>0</v>
      </c>
      <c r="DP304" s="89">
        <f>SUM(DO$9:DO304)*RLR</f>
        <v>120</v>
      </c>
      <c r="DQ304" s="90">
        <f>DP304-SUM(DS$9:DS304)</f>
        <v>15.382506529218176</v>
      </c>
      <c r="DR304" s="48">
        <f t="shared" si="100"/>
        <v>0.50420168067226889</v>
      </c>
      <c r="DS304" s="31">
        <f t="shared" si="105"/>
        <v>7.8083789488417141E-2</v>
      </c>
      <c r="DT304" s="90">
        <f>SUM(DS$9:DS304)*RRF</f>
        <v>73.232245429547277</v>
      </c>
    </row>
    <row r="305" spans="90:124" x14ac:dyDescent="0.25">
      <c r="CL305" s="14">
        <f t="shared" si="87"/>
        <v>2.96</v>
      </c>
      <c r="CM305" s="59">
        <f>IF('Extended model'!$B$4="AY",0,IFERROR(P*INDEX('UWYr writing pattern'!$C$4:$C$18,MATCH('Extended model'!$CL305,'UWYr writing pattern'!$A$4:$A$18,0)) / 25,CM304))</f>
        <v>0</v>
      </c>
      <c r="CN305" s="36">
        <f t="shared" si="101"/>
        <v>1.3666176222468105E-4</v>
      </c>
      <c r="CP305" s="48">
        <f t="shared" si="88"/>
        <v>8.879999999999999</v>
      </c>
      <c r="CQ305" s="34">
        <f t="shared" si="102"/>
        <v>1.3268860073378251E-5</v>
      </c>
      <c r="CR305" s="31">
        <f>SUM($CQ$9:CQ305)*RLR</f>
        <v>119.99983600588526</v>
      </c>
      <c r="CS305" s="32"/>
      <c r="CT305" s="36">
        <f>CR305-SUM($CW$9:CW305)</f>
        <v>30.159321650494235</v>
      </c>
      <c r="CV305" s="48">
        <f t="shared" si="89"/>
        <v>0.50335570469798663</v>
      </c>
      <c r="CW305" s="31">
        <f t="shared" si="103"/>
        <v>0.15283431956686896</v>
      </c>
      <c r="CX305" s="36">
        <f>SUM($CW$9:CW305)*RRF</f>
        <v>62.888360048773713</v>
      </c>
      <c r="CY305" s="33"/>
      <c r="CZ305" s="36">
        <f t="shared" si="90"/>
        <v>93.04768169926794</v>
      </c>
      <c r="DA305" s="33"/>
      <c r="DB305" s="31">
        <f t="shared" si="91"/>
        <v>1.1479588026873207E-4</v>
      </c>
      <c r="DC305" s="31">
        <f t="shared" si="92"/>
        <v>21.111525155345962</v>
      </c>
      <c r="DD305" s="31">
        <f t="shared" si="93"/>
        <v>21.11163995122623</v>
      </c>
      <c r="DE305" s="31">
        <f t="shared" si="94"/>
        <v>-9.0476816992679403</v>
      </c>
      <c r="DF305" s="31"/>
      <c r="DG305" s="33">
        <f t="shared" si="95"/>
        <v>0.74867095296159181</v>
      </c>
      <c r="DH305" s="33">
        <f t="shared" si="96"/>
        <v>1.1077104964198565</v>
      </c>
      <c r="DI305" s="3"/>
      <c r="DJ305" s="33">
        <f t="shared" si="97"/>
        <v>0.99999863338237716</v>
      </c>
      <c r="DK305" s="93">
        <f t="shared" si="98"/>
        <v>0.8724662925577148</v>
      </c>
      <c r="DL305" s="3">
        <f t="shared" si="99"/>
        <v>0.87245876939359712</v>
      </c>
      <c r="DM305" s="3"/>
      <c r="DN305" s="90">
        <f t="shared" si="106"/>
        <v>0</v>
      </c>
      <c r="DO305" s="91">
        <f t="shared" si="104"/>
        <v>0</v>
      </c>
      <c r="DP305" s="89">
        <f>SUM(DO$9:DO305)*RLR</f>
        <v>120</v>
      </c>
      <c r="DQ305" s="90">
        <f>DP305-SUM(DS$9:DS305)</f>
        <v>15.304947672768336</v>
      </c>
      <c r="DR305" s="48">
        <f t="shared" si="100"/>
        <v>0.50335570469798663</v>
      </c>
      <c r="DS305" s="31">
        <f t="shared" si="105"/>
        <v>7.755885644983955E-2</v>
      </c>
      <c r="DT305" s="90">
        <f>SUM(DS$9:DS305)*RRF</f>
        <v>73.286536629062155</v>
      </c>
    </row>
    <row r="306" spans="90:124" x14ac:dyDescent="0.25">
      <c r="CL306" s="14">
        <f t="shared" si="87"/>
        <v>2.97</v>
      </c>
      <c r="CM306" s="59">
        <f>IF('Extended model'!$B$4="AY",0,IFERROR(P*INDEX('UWYr writing pattern'!$C$4:$C$18,MATCH('Extended model'!$CL306,'UWYr writing pattern'!$A$4:$A$18,0)) / 25,CM305))</f>
        <v>0</v>
      </c>
      <c r="CN306" s="36">
        <f t="shared" si="101"/>
        <v>1.2452619773912937E-4</v>
      </c>
      <c r="CP306" s="48">
        <f t="shared" si="88"/>
        <v>8.91</v>
      </c>
      <c r="CQ306" s="34">
        <f t="shared" si="102"/>
        <v>1.2135564485551677E-5</v>
      </c>
      <c r="CR306" s="31">
        <f>SUM($CQ$9:CQ306)*RLR</f>
        <v>119.99985056856264</v>
      </c>
      <c r="CS306" s="32"/>
      <c r="CT306" s="36">
        <f>CR306-SUM($CW$9:CW306)</f>
        <v>30.007527547145642</v>
      </c>
      <c r="CV306" s="48">
        <f t="shared" si="89"/>
        <v>0.50251256281407031</v>
      </c>
      <c r="CW306" s="31">
        <f t="shared" si="103"/>
        <v>0.1518086660259777</v>
      </c>
      <c r="CX306" s="36">
        <f>SUM($CW$9:CW306)*RRF</f>
        <v>62.994626114991888</v>
      </c>
      <c r="CY306" s="33"/>
      <c r="CZ306" s="36">
        <f t="shared" si="90"/>
        <v>93.00215366213753</v>
      </c>
      <c r="DA306" s="33"/>
      <c r="DB306" s="31">
        <f t="shared" si="91"/>
        <v>1.0460200610086866E-4</v>
      </c>
      <c r="DC306" s="31">
        <f t="shared" si="92"/>
        <v>21.005269283001947</v>
      </c>
      <c r="DD306" s="31">
        <f t="shared" si="93"/>
        <v>21.005373885008048</v>
      </c>
      <c r="DE306" s="31">
        <f t="shared" si="94"/>
        <v>-9.0021536621375304</v>
      </c>
      <c r="DF306" s="31"/>
      <c r="DG306" s="33">
        <f t="shared" si="95"/>
        <v>0.74993602517847491</v>
      </c>
      <c r="DH306" s="33">
        <f t="shared" si="96"/>
        <v>1.1071684959778278</v>
      </c>
      <c r="DI306" s="3"/>
      <c r="DJ306" s="33">
        <f t="shared" si="97"/>
        <v>0.99999875473802191</v>
      </c>
      <c r="DK306" s="93">
        <f t="shared" si="98"/>
        <v>0.87310609256986682</v>
      </c>
      <c r="DL306" s="3">
        <f t="shared" si="99"/>
        <v>0.87310075545369648</v>
      </c>
      <c r="DM306" s="3"/>
      <c r="DN306" s="90">
        <f t="shared" si="106"/>
        <v>0</v>
      </c>
      <c r="DO306" s="91">
        <f t="shared" si="104"/>
        <v>0</v>
      </c>
      <c r="DP306" s="89">
        <f>SUM(DO$9:DO306)*RLR</f>
        <v>120</v>
      </c>
      <c r="DQ306" s="90">
        <f>DP306-SUM(DS$9:DS306)</f>
        <v>15.227909345556412</v>
      </c>
      <c r="DR306" s="48">
        <f t="shared" si="100"/>
        <v>0.50251256281407031</v>
      </c>
      <c r="DS306" s="31">
        <f t="shared" si="105"/>
        <v>7.7038327211921165E-2</v>
      </c>
      <c r="DT306" s="90">
        <f>SUM(DS$9:DS306)*RRF</f>
        <v>73.340463458110506</v>
      </c>
    </row>
    <row r="307" spans="90:124" x14ac:dyDescent="0.25">
      <c r="CL307" s="14">
        <f t="shared" si="87"/>
        <v>2.98</v>
      </c>
      <c r="CM307" s="59">
        <f>IF('Extended model'!$B$4="AY",0,IFERROR(P*INDEX('UWYr writing pattern'!$C$4:$C$18,MATCH('Extended model'!$CL307,'UWYr writing pattern'!$A$4:$A$18,0)) / 25,CM306))</f>
        <v>0</v>
      </c>
      <c r="CN307" s="36">
        <f t="shared" si="101"/>
        <v>1.1343091352057294E-4</v>
      </c>
      <c r="CP307" s="48">
        <f t="shared" si="88"/>
        <v>8.94</v>
      </c>
      <c r="CQ307" s="34">
        <f t="shared" si="102"/>
        <v>1.1095284218556427E-5</v>
      </c>
      <c r="CR307" s="31">
        <f>SUM($CQ$9:CQ307)*RLR</f>
        <v>119.99986388290371</v>
      </c>
      <c r="CS307" s="32"/>
      <c r="CT307" s="36">
        <f>CR307-SUM($CW$9:CW307)</f>
        <v>29.856749265772422</v>
      </c>
      <c r="CV307" s="48">
        <f t="shared" si="89"/>
        <v>0.50167224080267558</v>
      </c>
      <c r="CW307" s="31">
        <f t="shared" si="103"/>
        <v>0.1507915957142997</v>
      </c>
      <c r="CX307" s="36">
        <f>SUM($CW$9:CW307)*RRF</f>
        <v>63.100180231991899</v>
      </c>
      <c r="CY307" s="33"/>
      <c r="CZ307" s="36">
        <f t="shared" si="90"/>
        <v>92.956929497764321</v>
      </c>
      <c r="DA307" s="33"/>
      <c r="DB307" s="31">
        <f t="shared" si="91"/>
        <v>9.5281967357281272E-5</v>
      </c>
      <c r="DC307" s="31">
        <f t="shared" si="92"/>
        <v>20.899724486040693</v>
      </c>
      <c r="DD307" s="31">
        <f t="shared" si="93"/>
        <v>20.899819768008051</v>
      </c>
      <c r="DE307" s="31">
        <f t="shared" si="94"/>
        <v>-8.956929497764321</v>
      </c>
      <c r="DF307" s="31"/>
      <c r="DG307" s="33">
        <f t="shared" si="95"/>
        <v>0.75119262180942736</v>
      </c>
      <c r="DH307" s="33">
        <f t="shared" si="96"/>
        <v>1.1066301130686229</v>
      </c>
      <c r="DI307" s="3"/>
      <c r="DJ307" s="33">
        <f t="shared" si="97"/>
        <v>0.99999886569086427</v>
      </c>
      <c r="DK307" s="93">
        <f t="shared" si="98"/>
        <v>0.87374162013780388</v>
      </c>
      <c r="DL307" s="3">
        <f t="shared" si="99"/>
        <v>0.87373844009965784</v>
      </c>
      <c r="DM307" s="3"/>
      <c r="DN307" s="90">
        <f t="shared" si="106"/>
        <v>0</v>
      </c>
      <c r="DO307" s="91">
        <f t="shared" si="104"/>
        <v>0</v>
      </c>
      <c r="DP307" s="89">
        <f>SUM(DO$9:DO307)*RLR</f>
        <v>120</v>
      </c>
      <c r="DQ307" s="90">
        <f>DP307-SUM(DS$9:DS307)</f>
        <v>15.151387188041056</v>
      </c>
      <c r="DR307" s="48">
        <f t="shared" si="100"/>
        <v>0.50167224080267558</v>
      </c>
      <c r="DS307" s="31">
        <f t="shared" si="105"/>
        <v>7.6522157515358846E-2</v>
      </c>
      <c r="DT307" s="90">
        <f>SUM(DS$9:DS307)*RRF</f>
        <v>73.394028968371259</v>
      </c>
    </row>
    <row r="308" spans="90:124" x14ac:dyDescent="0.25">
      <c r="CL308" s="14">
        <f t="shared" si="87"/>
        <v>2.99</v>
      </c>
      <c r="CM308" s="59">
        <f>IF('Extended model'!$B$4="AY",0,IFERROR(P*INDEX('UWYr writing pattern'!$C$4:$C$18,MATCH('Extended model'!$CL308,'UWYr writing pattern'!$A$4:$A$18,0)) / 25,CM307))</f>
        <v>0</v>
      </c>
      <c r="CN308" s="36">
        <f t="shared" si="101"/>
        <v>1.0329018985183371E-4</v>
      </c>
      <c r="CP308" s="48">
        <f t="shared" si="88"/>
        <v>8.9700000000000006</v>
      </c>
      <c r="CQ308" s="34">
        <f t="shared" si="102"/>
        <v>1.0140723668739221E-5</v>
      </c>
      <c r="CR308" s="31">
        <f>SUM($CQ$9:CQ308)*RLR</f>
        <v>119.99987605177212</v>
      </c>
      <c r="CS308" s="32"/>
      <c r="CT308" s="36">
        <f>CR308-SUM($CW$9:CW308)</f>
        <v>29.7069784115684</v>
      </c>
      <c r="CV308" s="48">
        <f t="shared" si="89"/>
        <v>0.5008347245409015</v>
      </c>
      <c r="CW308" s="31">
        <f t="shared" si="103"/>
        <v>0.1497830230724369</v>
      </c>
      <c r="CX308" s="36">
        <f>SUM($CW$9:CW308)*RRF</f>
        <v>63.205028348142598</v>
      </c>
      <c r="CY308" s="33"/>
      <c r="CZ308" s="36">
        <f t="shared" si="90"/>
        <v>92.912006759711005</v>
      </c>
      <c r="DA308" s="33"/>
      <c r="DB308" s="31">
        <f t="shared" si="91"/>
        <v>8.6763759475540314E-5</v>
      </c>
      <c r="DC308" s="31">
        <f t="shared" si="92"/>
        <v>20.794884888097879</v>
      </c>
      <c r="DD308" s="31">
        <f t="shared" si="93"/>
        <v>20.794971651857356</v>
      </c>
      <c r="DE308" s="31">
        <f t="shared" si="94"/>
        <v>-8.9120067597110051</v>
      </c>
      <c r="DF308" s="31"/>
      <c r="DG308" s="33">
        <f t="shared" si="95"/>
        <v>0.75244081366836424</v>
      </c>
      <c r="DH308" s="33">
        <f t="shared" si="96"/>
        <v>1.1060953185679883</v>
      </c>
      <c r="DI308" s="3"/>
      <c r="DJ308" s="33">
        <f t="shared" si="97"/>
        <v>0.99999896709810099</v>
      </c>
      <c r="DK308" s="93">
        <f t="shared" si="98"/>
        <v>0.87437291086512825</v>
      </c>
      <c r="DL308" s="3">
        <f t="shared" si="99"/>
        <v>0.87437185929648231</v>
      </c>
      <c r="DM308" s="3"/>
      <c r="DN308" s="90">
        <f t="shared" si="106"/>
        <v>0</v>
      </c>
      <c r="DO308" s="91">
        <f t="shared" si="104"/>
        <v>0</v>
      </c>
      <c r="DP308" s="89">
        <f>SUM(DO$9:DO308)*RLR</f>
        <v>120</v>
      </c>
      <c r="DQ308" s="90">
        <f>DP308-SUM(DS$9:DS308)</f>
        <v>15.075376884422127</v>
      </c>
      <c r="DR308" s="48">
        <f t="shared" si="100"/>
        <v>0.5008347245409015</v>
      </c>
      <c r="DS308" s="31">
        <f t="shared" si="105"/>
        <v>7.6010303618935057E-2</v>
      </c>
      <c r="DT308" s="90">
        <f>SUM(DS$9:DS308)*RRF</f>
        <v>73.447236180904511</v>
      </c>
    </row>
    <row r="309" spans="90:124" x14ac:dyDescent="0.25">
      <c r="CL309" s="14">
        <f t="shared" si="87"/>
        <v>3</v>
      </c>
      <c r="CM309" s="59">
        <f>IF('Extended model'!$B$4="AY",0,IFERROR(P*INDEX('UWYr writing pattern'!$C$4:$C$18,MATCH('Extended model'!$CL309,'UWYr writing pattern'!$A$4:$A$18,0)) / 25,CM308))</f>
        <v>0</v>
      </c>
      <c r="CN309" s="36">
        <f t="shared" si="101"/>
        <v>9.4025059822124232E-5</v>
      </c>
      <c r="CP309" s="48">
        <f t="shared" si="88"/>
        <v>9</v>
      </c>
      <c r="CQ309" s="34">
        <f t="shared" si="102"/>
        <v>9.265130029709485E-6</v>
      </c>
      <c r="CR309" s="31">
        <f>SUM($CQ$9:CQ309)*RLR</f>
        <v>119.99988716992816</v>
      </c>
      <c r="CS309" s="32"/>
      <c r="CT309" s="36">
        <f>CR309-SUM($CW$9:CW309)</f>
        <v>29.558206666227434</v>
      </c>
      <c r="CV309" s="48">
        <f t="shared" si="89"/>
        <v>0.5</v>
      </c>
      <c r="CW309" s="31">
        <f t="shared" si="103"/>
        <v>0.14878286349700368</v>
      </c>
      <c r="CX309" s="36">
        <f>SUM($CW$9:CW309)*RRF</f>
        <v>63.309176352590505</v>
      </c>
      <c r="CY309" s="33"/>
      <c r="CZ309" s="36">
        <f t="shared" si="90"/>
        <v>92.867383018817947</v>
      </c>
      <c r="DA309" s="33"/>
      <c r="DB309" s="31">
        <f t="shared" si="91"/>
        <v>7.8981050250584355E-5</v>
      </c>
      <c r="DC309" s="31">
        <f t="shared" si="92"/>
        <v>20.690744666359201</v>
      </c>
      <c r="DD309" s="31">
        <f t="shared" si="93"/>
        <v>20.690823647409452</v>
      </c>
      <c r="DE309" s="31">
        <f t="shared" si="94"/>
        <v>-8.8673830188179465</v>
      </c>
      <c r="DF309" s="31"/>
      <c r="DG309" s="33">
        <f t="shared" si="95"/>
        <v>0.75368067086417267</v>
      </c>
      <c r="DH309" s="33">
        <f t="shared" si="96"/>
        <v>1.1055640835573566</v>
      </c>
      <c r="DI309" s="3"/>
      <c r="DJ309" s="33">
        <f t="shared" si="97"/>
        <v>0.99999905974940129</v>
      </c>
      <c r="DK309" s="93">
        <f t="shared" si="98"/>
        <v>0.875</v>
      </c>
      <c r="DL309" s="3">
        <f t="shared" si="99"/>
        <v>0.87500104864892048</v>
      </c>
      <c r="DM309" s="3"/>
      <c r="DN309" s="90">
        <f t="shared" si="106"/>
        <v>0</v>
      </c>
      <c r="DO309" s="91">
        <f t="shared" si="104"/>
        <v>0</v>
      </c>
      <c r="DP309" s="89">
        <f>SUM(DO$9:DO309)*RLR</f>
        <v>120</v>
      </c>
      <c r="DQ309" s="90">
        <f>DP309-SUM(DS$9:DS309)</f>
        <v>14.99987416212953</v>
      </c>
      <c r="DR309" s="48">
        <f t="shared" si="100"/>
        <v>0.5</v>
      </c>
      <c r="DS309" s="31">
        <f t="shared" si="105"/>
        <v>7.5502722292598301E-2</v>
      </c>
      <c r="DT309" s="90">
        <f>SUM(DS$9:DS309)*RRF</f>
        <v>73.500088086509322</v>
      </c>
    </row>
    <row r="310" spans="90:124" x14ac:dyDescent="0.25">
      <c r="CL310" s="14">
        <f t="shared" si="87"/>
        <v>3.01</v>
      </c>
      <c r="CM310" s="59">
        <f>IF('Extended model'!$B$4="AY",0,IFERROR(P*INDEX('UWYr writing pattern'!$C$4:$C$18,MATCH('Extended model'!$CL310,'UWYr writing pattern'!$A$4:$A$18,0)) / 25,CM309))</f>
        <v>0</v>
      </c>
      <c r="CN310" s="36">
        <f t="shared" si="101"/>
        <v>8.5562804438133055E-5</v>
      </c>
      <c r="CP310" s="48">
        <f t="shared" si="88"/>
        <v>9.0299999999999994</v>
      </c>
      <c r="CQ310" s="34">
        <f t="shared" si="102"/>
        <v>8.4622553839911809E-6</v>
      </c>
      <c r="CR310" s="31">
        <f>SUM($CQ$9:CQ310)*RLR</f>
        <v>119.99989732463462</v>
      </c>
      <c r="CS310" s="32"/>
      <c r="CT310" s="36">
        <f>CR310-SUM($CW$9:CW310)</f>
        <v>29.410425787602762</v>
      </c>
      <c r="CV310" s="48">
        <f t="shared" si="89"/>
        <v>0.49916805324459235</v>
      </c>
      <c r="CW310" s="31">
        <f t="shared" si="103"/>
        <v>0.14779103333113716</v>
      </c>
      <c r="CX310" s="36">
        <f>SUM($CW$9:CW310)*RRF</f>
        <v>63.412630075922294</v>
      </c>
      <c r="CY310" s="33"/>
      <c r="CZ310" s="36">
        <f t="shared" si="90"/>
        <v>92.823055863525056</v>
      </c>
      <c r="DA310" s="33"/>
      <c r="DB310" s="31">
        <f t="shared" si="91"/>
        <v>7.1872755728031755E-5</v>
      </c>
      <c r="DC310" s="31">
        <f t="shared" si="92"/>
        <v>20.58729805132193</v>
      </c>
      <c r="DD310" s="31">
        <f t="shared" si="93"/>
        <v>20.58736992407766</v>
      </c>
      <c r="DE310" s="31">
        <f t="shared" si="94"/>
        <v>-8.823055863525056</v>
      </c>
      <c r="DF310" s="31"/>
      <c r="DG310" s="33">
        <f t="shared" si="95"/>
        <v>0.75491226280859869</v>
      </c>
      <c r="DH310" s="33">
        <f t="shared" si="96"/>
        <v>1.1050363793276792</v>
      </c>
      <c r="DI310" s="3"/>
      <c r="DJ310" s="33">
        <f t="shared" si="97"/>
        <v>0.99999914437195514</v>
      </c>
      <c r="DK310" s="93">
        <f t="shared" si="98"/>
        <v>0.87562292243926987</v>
      </c>
      <c r="DL310" s="3">
        <f t="shared" si="99"/>
        <v>0.87562604340567585</v>
      </c>
      <c r="DM310" s="3"/>
      <c r="DN310" s="90">
        <f t="shared" si="106"/>
        <v>0</v>
      </c>
      <c r="DO310" s="91">
        <f t="shared" si="104"/>
        <v>0</v>
      </c>
      <c r="DP310" s="89">
        <f>SUM(DO$9:DO310)*RLR</f>
        <v>120</v>
      </c>
      <c r="DQ310" s="90">
        <f>DP310-SUM(DS$9:DS310)</f>
        <v>14.924874791318885</v>
      </c>
      <c r="DR310" s="48">
        <f t="shared" si="100"/>
        <v>0.49916805324459235</v>
      </c>
      <c r="DS310" s="31">
        <f t="shared" si="105"/>
        <v>7.4999370810647656E-2</v>
      </c>
      <c r="DT310" s="90">
        <f>SUM(DS$9:DS310)*RRF</f>
        <v>73.552587646076773</v>
      </c>
    </row>
    <row r="311" spans="90:124" x14ac:dyDescent="0.25">
      <c r="CL311" s="14">
        <f t="shared" si="87"/>
        <v>3.02</v>
      </c>
      <c r="CM311" s="59">
        <f>IF('Extended model'!$B$4="AY",0,IFERROR(P*INDEX('UWYr writing pattern'!$C$4:$C$18,MATCH('Extended model'!$CL311,'UWYr writing pattern'!$A$4:$A$18,0)) / 25,CM310))</f>
        <v>0</v>
      </c>
      <c r="CN311" s="36">
        <f t="shared" si="101"/>
        <v>7.783648319736964E-5</v>
      </c>
      <c r="CP311" s="48">
        <f t="shared" si="88"/>
        <v>9.06</v>
      </c>
      <c r="CQ311" s="34">
        <f t="shared" si="102"/>
        <v>7.7263212407634147E-6</v>
      </c>
      <c r="CR311" s="31">
        <f>SUM($CQ$9:CQ311)*RLR</f>
        <v>119.9999065962201</v>
      </c>
      <c r="CS311" s="32"/>
      <c r="CT311" s="36">
        <f>CR311-SUM($CW$9:CW311)</f>
        <v>29.263627609333327</v>
      </c>
      <c r="CV311" s="48">
        <f t="shared" si="89"/>
        <v>0.49833887043189373</v>
      </c>
      <c r="CW311" s="31">
        <f t="shared" si="103"/>
        <v>0.14680744985492228</v>
      </c>
      <c r="CX311" s="36">
        <f>SUM($CW$9:CW311)*RRF</f>
        <v>63.515395290820734</v>
      </c>
      <c r="CY311" s="33"/>
      <c r="CZ311" s="36">
        <f t="shared" si="90"/>
        <v>92.779022900154061</v>
      </c>
      <c r="DA311" s="33"/>
      <c r="DB311" s="31">
        <f t="shared" si="91"/>
        <v>6.5382645885790494E-5</v>
      </c>
      <c r="DC311" s="31">
        <f t="shared" si="92"/>
        <v>20.484539326533326</v>
      </c>
      <c r="DD311" s="31">
        <f t="shared" si="93"/>
        <v>20.484604709179212</v>
      </c>
      <c r="DE311" s="31">
        <f t="shared" si="94"/>
        <v>-8.7790229001540609</v>
      </c>
      <c r="DF311" s="31"/>
      <c r="DG311" s="33">
        <f t="shared" si="95"/>
        <v>0.75613565822405637</v>
      </c>
      <c r="DH311" s="33">
        <f t="shared" si="96"/>
        <v>1.1045121773827864</v>
      </c>
      <c r="DI311" s="3"/>
      <c r="DJ311" s="33">
        <f t="shared" si="97"/>
        <v>0.99999922163516752</v>
      </c>
      <c r="DK311" s="93">
        <f t="shared" si="98"/>
        <v>0.87624171273255691</v>
      </c>
      <c r="DL311" s="3">
        <f t="shared" si="99"/>
        <v>0.87624687846355109</v>
      </c>
      <c r="DM311" s="3"/>
      <c r="DN311" s="90">
        <f t="shared" si="106"/>
        <v>0</v>
      </c>
      <c r="DO311" s="91">
        <f t="shared" si="104"/>
        <v>0</v>
      </c>
      <c r="DP311" s="89">
        <f>SUM(DO$9:DO311)*RLR</f>
        <v>120</v>
      </c>
      <c r="DQ311" s="90">
        <f>DP311-SUM(DS$9:DS311)</f>
        <v>14.850374584373867</v>
      </c>
      <c r="DR311" s="48">
        <f t="shared" si="100"/>
        <v>0.49833887043189373</v>
      </c>
      <c r="DS311" s="31">
        <f t="shared" si="105"/>
        <v>7.4500206945019395E-2</v>
      </c>
      <c r="DT311" s="90">
        <f>SUM(DS$9:DS311)*RRF</f>
        <v>73.604737790938287</v>
      </c>
    </row>
    <row r="312" spans="90:124" x14ac:dyDescent="0.25">
      <c r="CL312" s="14">
        <f t="shared" si="87"/>
        <v>3.03</v>
      </c>
      <c r="CM312" s="59">
        <f>IF('Extended model'!$B$4="AY",0,IFERROR(P*INDEX('UWYr writing pattern'!$C$4:$C$18,MATCH('Extended model'!$CL312,'UWYr writing pattern'!$A$4:$A$18,0)) / 25,CM311))</f>
        <v>0</v>
      </c>
      <c r="CN312" s="36">
        <f t="shared" si="101"/>
        <v>7.0784497819687957E-5</v>
      </c>
      <c r="CP312" s="48">
        <f t="shared" si="88"/>
        <v>9.09</v>
      </c>
      <c r="CQ312" s="34">
        <f t="shared" si="102"/>
        <v>7.0519853776816898E-6</v>
      </c>
      <c r="CR312" s="31">
        <f>SUM($CQ$9:CQ312)*RLR</f>
        <v>119.99991505860255</v>
      </c>
      <c r="CS312" s="32"/>
      <c r="CT312" s="36">
        <f>CR312-SUM($CW$9:CW312)</f>
        <v>29.117804040440035</v>
      </c>
      <c r="CV312" s="48">
        <f t="shared" si="89"/>
        <v>0.49751243781094534</v>
      </c>
      <c r="CW312" s="31">
        <f t="shared" si="103"/>
        <v>0.14583203127574748</v>
      </c>
      <c r="CX312" s="36">
        <f>SUM($CW$9:CW312)*RRF</f>
        <v>63.617477712713757</v>
      </c>
      <c r="CY312" s="33"/>
      <c r="CZ312" s="36">
        <f t="shared" si="90"/>
        <v>92.735281753153799</v>
      </c>
      <c r="DA312" s="33"/>
      <c r="DB312" s="31">
        <f t="shared" si="91"/>
        <v>5.9458978168537873E-5</v>
      </c>
      <c r="DC312" s="31">
        <f t="shared" si="92"/>
        <v>20.382462828308022</v>
      </c>
      <c r="DD312" s="31">
        <f t="shared" si="93"/>
        <v>20.382522287286189</v>
      </c>
      <c r="DE312" s="31">
        <f t="shared" si="94"/>
        <v>-8.7352817531537994</v>
      </c>
      <c r="DF312" s="31"/>
      <c r="DG312" s="33">
        <f t="shared" si="95"/>
        <v>0.75735092515135427</v>
      </c>
      <c r="DH312" s="33">
        <f t="shared" si="96"/>
        <v>1.1039914494423071</v>
      </c>
      <c r="DI312" s="3"/>
      <c r="DJ312" s="33">
        <f t="shared" si="97"/>
        <v>0.99999929215502126</v>
      </c>
      <c r="DK312" s="93">
        <f t="shared" si="98"/>
        <v>0.87685640508627372</v>
      </c>
      <c r="DL312" s="3">
        <f t="shared" si="99"/>
        <v>0.87686358837153999</v>
      </c>
      <c r="DM312" s="3"/>
      <c r="DN312" s="90">
        <f t="shared" si="106"/>
        <v>0</v>
      </c>
      <c r="DO312" s="91">
        <f t="shared" si="104"/>
        <v>0</v>
      </c>
      <c r="DP312" s="89">
        <f>SUM(DO$9:DO312)*RLR</f>
        <v>120</v>
      </c>
      <c r="DQ312" s="90">
        <f>DP312-SUM(DS$9:DS312)</f>
        <v>14.776369395415188</v>
      </c>
      <c r="DR312" s="48">
        <f t="shared" si="100"/>
        <v>0.49751243781094534</v>
      </c>
      <c r="DS312" s="31">
        <f t="shared" si="105"/>
        <v>7.4005188958673765E-2</v>
      </c>
      <c r="DT312" s="90">
        <f>SUM(DS$9:DS312)*RRF</f>
        <v>73.656541423209362</v>
      </c>
    </row>
    <row r="313" spans="90:124" x14ac:dyDescent="0.25">
      <c r="CL313" s="14">
        <f t="shared" si="87"/>
        <v>3.04</v>
      </c>
      <c r="CM313" s="59">
        <f>IF('Extended model'!$B$4="AY",0,IFERROR(P*INDEX('UWYr writing pattern'!$C$4:$C$18,MATCH('Extended model'!$CL313,'UWYr writing pattern'!$A$4:$A$18,0)) / 25,CM312))</f>
        <v>0</v>
      </c>
      <c r="CN313" s="36">
        <f t="shared" si="101"/>
        <v>6.4350186967878319E-5</v>
      </c>
      <c r="CP313" s="48">
        <f t="shared" si="88"/>
        <v>9.120000000000001</v>
      </c>
      <c r="CQ313" s="34">
        <f t="shared" si="102"/>
        <v>6.4343108518096348E-6</v>
      </c>
      <c r="CR313" s="31">
        <f>SUM($CQ$9:CQ313)*RLR</f>
        <v>119.99992277977557</v>
      </c>
      <c r="CS313" s="32"/>
      <c r="CT313" s="36">
        <f>CR313-SUM($CW$9:CW313)</f>
        <v>28.972947064894441</v>
      </c>
      <c r="CV313" s="48">
        <f t="shared" si="89"/>
        <v>0.49668874172185429</v>
      </c>
      <c r="CW313" s="31">
        <f t="shared" si="103"/>
        <v>0.14486469671860716</v>
      </c>
      <c r="CX313" s="36">
        <f>SUM($CW$9:CW313)*RRF</f>
        <v>63.718883000416788</v>
      </c>
      <c r="CY313" s="33"/>
      <c r="CZ313" s="36">
        <f t="shared" si="90"/>
        <v>92.691830065311223</v>
      </c>
      <c r="DA313" s="33"/>
      <c r="DB313" s="31">
        <f t="shared" si="91"/>
        <v>5.4054157053017788E-5</v>
      </c>
      <c r="DC313" s="31">
        <f t="shared" si="92"/>
        <v>20.281062945426108</v>
      </c>
      <c r="DD313" s="31">
        <f t="shared" si="93"/>
        <v>20.281116999583162</v>
      </c>
      <c r="DE313" s="31">
        <f t="shared" si="94"/>
        <v>-8.6918300653112226</v>
      </c>
      <c r="DF313" s="31"/>
      <c r="DG313" s="33">
        <f t="shared" si="95"/>
        <v>0.7585581309573427</v>
      </c>
      <c r="DH313" s="33">
        <f t="shared" si="96"/>
        <v>1.1034741674441813</v>
      </c>
      <c r="DI313" s="3"/>
      <c r="DJ313" s="33">
        <f t="shared" si="97"/>
        <v>0.99999935649812977</v>
      </c>
      <c r="DK313" s="93">
        <f t="shared" si="98"/>
        <v>0.87746703336759657</v>
      </c>
      <c r="DL313" s="3">
        <f t="shared" si="99"/>
        <v>0.87747620733486575</v>
      </c>
      <c r="DM313" s="3"/>
      <c r="DN313" s="90">
        <f t="shared" si="106"/>
        <v>0</v>
      </c>
      <c r="DO313" s="91">
        <f t="shared" si="104"/>
        <v>0</v>
      </c>
      <c r="DP313" s="89">
        <f>SUM(DO$9:DO313)*RLR</f>
        <v>120</v>
      </c>
      <c r="DQ313" s="90">
        <f>DP313-SUM(DS$9:DS313)</f>
        <v>14.702855119816107</v>
      </c>
      <c r="DR313" s="48">
        <f t="shared" si="100"/>
        <v>0.49668874172185429</v>
      </c>
      <c r="DS313" s="31">
        <f t="shared" si="105"/>
        <v>7.3514275599080539E-2</v>
      </c>
      <c r="DT313" s="90">
        <f>SUM(DS$9:DS313)*RRF</f>
        <v>73.708001416128724</v>
      </c>
    </row>
    <row r="314" spans="90:124" x14ac:dyDescent="0.25">
      <c r="CL314" s="14">
        <f t="shared" si="87"/>
        <v>3.05</v>
      </c>
      <c r="CM314" s="59">
        <f>IF('Extended model'!$B$4="AY",0,IFERROR(P*INDEX('UWYr writing pattern'!$C$4:$C$18,MATCH('Extended model'!$CL314,'UWYr writing pattern'!$A$4:$A$18,0)) / 25,CM313))</f>
        <v>0</v>
      </c>
      <c r="CN314" s="36">
        <f t="shared" si="101"/>
        <v>5.8481449916407812E-5</v>
      </c>
      <c r="CP314" s="48">
        <f t="shared" si="88"/>
        <v>9.1499999999999986</v>
      </c>
      <c r="CQ314" s="34">
        <f t="shared" si="102"/>
        <v>5.868737051470504E-6</v>
      </c>
      <c r="CR314" s="31">
        <f>SUM($CQ$9:CQ314)*RLR</f>
        <v>119.99992982226003</v>
      </c>
      <c r="CS314" s="32"/>
      <c r="CT314" s="36">
        <f>CR314-SUM($CW$9:CW314)</f>
        <v>28.829048741162538</v>
      </c>
      <c r="CV314" s="48">
        <f t="shared" si="89"/>
        <v>0.49586776859504134</v>
      </c>
      <c r="CW314" s="31">
        <f t="shared" si="103"/>
        <v>0.14390536621636313</v>
      </c>
      <c r="CX314" s="36">
        <f>SUM($CW$9:CW314)*RRF</f>
        <v>63.819616756768241</v>
      </c>
      <c r="CY314" s="33"/>
      <c r="CZ314" s="36">
        <f t="shared" si="90"/>
        <v>92.648665497930779</v>
      </c>
      <c r="DA314" s="33"/>
      <c r="DB314" s="31">
        <f t="shared" si="91"/>
        <v>4.9124417929782557E-5</v>
      </c>
      <c r="DC314" s="31">
        <f t="shared" si="92"/>
        <v>20.180334118813775</v>
      </c>
      <c r="DD314" s="31">
        <f t="shared" si="93"/>
        <v>20.180383243231706</v>
      </c>
      <c r="DE314" s="31">
        <f t="shared" si="94"/>
        <v>-8.6486654979307787</v>
      </c>
      <c r="DF314" s="31"/>
      <c r="DG314" s="33">
        <f t="shared" si="95"/>
        <v>0.75975734234247905</v>
      </c>
      <c r="DH314" s="33">
        <f t="shared" si="96"/>
        <v>1.102960303546795</v>
      </c>
      <c r="DI314" s="3"/>
      <c r="DJ314" s="33">
        <f t="shared" si="97"/>
        <v>0.99999941518550028</v>
      </c>
      <c r="DK314" s="93">
        <f t="shared" si="98"/>
        <v>0.8780736311083841</v>
      </c>
      <c r="DL314" s="3">
        <f t="shared" si="99"/>
        <v>0.87808476921896406</v>
      </c>
      <c r="DM314" s="3"/>
      <c r="DN314" s="90">
        <f t="shared" si="106"/>
        <v>0</v>
      </c>
      <c r="DO314" s="91">
        <f t="shared" si="104"/>
        <v>0</v>
      </c>
      <c r="DP314" s="89">
        <f>SUM(DO$9:DO314)*RLR</f>
        <v>120</v>
      </c>
      <c r="DQ314" s="90">
        <f>DP314-SUM(DS$9:DS314)</f>
        <v>14.629827693724309</v>
      </c>
      <c r="DR314" s="48">
        <f t="shared" si="100"/>
        <v>0.49586776859504134</v>
      </c>
      <c r="DS314" s="31">
        <f t="shared" si="105"/>
        <v>7.3027426091801864E-2</v>
      </c>
      <c r="DT314" s="90">
        <f>SUM(DS$9:DS314)*RRF</f>
        <v>73.759120614392984</v>
      </c>
    </row>
    <row r="315" spans="90:124" x14ac:dyDescent="0.25">
      <c r="CL315" s="14">
        <f t="shared" si="87"/>
        <v>3.06</v>
      </c>
      <c r="CM315" s="59">
        <f>IF('Extended model'!$B$4="AY",0,IFERROR(P*INDEX('UWYr writing pattern'!$C$4:$C$18,MATCH('Extended model'!$CL315,'UWYr writing pattern'!$A$4:$A$18,0)) / 25,CM314))</f>
        <v>0</v>
      </c>
      <c r="CN315" s="36">
        <f t="shared" si="101"/>
        <v>5.31303972490565E-5</v>
      </c>
      <c r="CP315" s="48">
        <f t="shared" si="88"/>
        <v>9.18</v>
      </c>
      <c r="CQ315" s="34">
        <f t="shared" si="102"/>
        <v>5.3510526673513144E-6</v>
      </c>
      <c r="CR315" s="31">
        <f>SUM($CQ$9:CQ315)*RLR</f>
        <v>119.99993624352322</v>
      </c>
      <c r="CS315" s="32"/>
      <c r="CT315" s="36">
        <f>CR315-SUM($CW$9:CW315)</f>
        <v>28.686101201725748</v>
      </c>
      <c r="CV315" s="48">
        <f t="shared" si="89"/>
        <v>0.49504950495049499</v>
      </c>
      <c r="CW315" s="31">
        <f t="shared" si="103"/>
        <v>0.14295396069997954</v>
      </c>
      <c r="CX315" s="36">
        <f>SUM($CW$9:CW315)*RRF</f>
        <v>63.919684529258227</v>
      </c>
      <c r="CY315" s="33"/>
      <c r="CZ315" s="36">
        <f t="shared" si="90"/>
        <v>92.605785730983968</v>
      </c>
      <c r="DA315" s="33"/>
      <c r="DB315" s="31">
        <f t="shared" si="91"/>
        <v>4.462953368920746E-5</v>
      </c>
      <c r="DC315" s="31">
        <f t="shared" si="92"/>
        <v>20.080270841208023</v>
      </c>
      <c r="DD315" s="31">
        <f t="shared" si="93"/>
        <v>20.080315470741713</v>
      </c>
      <c r="DE315" s="31">
        <f t="shared" si="94"/>
        <v>-8.6057857309839676</v>
      </c>
      <c r="DF315" s="31"/>
      <c r="DG315" s="33">
        <f t="shared" si="95"/>
        <v>0.7609486253483122</v>
      </c>
      <c r="DH315" s="33">
        <f t="shared" si="96"/>
        <v>1.1024498301307615</v>
      </c>
      <c r="DI315" s="3"/>
      <c r="DJ315" s="33">
        <f t="shared" si="97"/>
        <v>0.99999946869602685</v>
      </c>
      <c r="DK315" s="93">
        <f t="shared" si="98"/>
        <v>0.87867623150904439</v>
      </c>
      <c r="DL315" s="3">
        <f t="shared" si="99"/>
        <v>0.87868930755341546</v>
      </c>
      <c r="DM315" s="3"/>
      <c r="DN315" s="90">
        <f t="shared" si="106"/>
        <v>0</v>
      </c>
      <c r="DO315" s="91">
        <f t="shared" si="104"/>
        <v>0</v>
      </c>
      <c r="DP315" s="89">
        <f>SUM(DO$9:DO315)*RLR</f>
        <v>120</v>
      </c>
      <c r="DQ315" s="90">
        <f>DP315-SUM(DS$9:DS315)</f>
        <v>14.557283093590144</v>
      </c>
      <c r="DR315" s="48">
        <f t="shared" si="100"/>
        <v>0.49504950495049499</v>
      </c>
      <c r="DS315" s="31">
        <f t="shared" si="105"/>
        <v>7.2544600134170134E-2</v>
      </c>
      <c r="DT315" s="90">
        <f>SUM(DS$9:DS315)*RRF</f>
        <v>73.809901834486894</v>
      </c>
    </row>
    <row r="316" spans="90:124" x14ac:dyDescent="0.25">
      <c r="CL316" s="14">
        <f t="shared" si="87"/>
        <v>3.07</v>
      </c>
      <c r="CM316" s="59">
        <f>IF('Extended model'!$B$4="AY",0,IFERROR(P*INDEX('UWYr writing pattern'!$C$4:$C$18,MATCH('Extended model'!$CL316,'UWYr writing pattern'!$A$4:$A$18,0)) / 25,CM315))</f>
        <v>0</v>
      </c>
      <c r="CN316" s="36">
        <f t="shared" si="101"/>
        <v>4.8253026781593111E-5</v>
      </c>
      <c r="CP316" s="48">
        <f t="shared" si="88"/>
        <v>9.2099999999999991</v>
      </c>
      <c r="CQ316" s="34">
        <f t="shared" si="102"/>
        <v>4.877370467463387E-6</v>
      </c>
      <c r="CR316" s="31">
        <f>SUM($CQ$9:CQ316)*RLR</f>
        <v>119.99994209636779</v>
      </c>
      <c r="CS316" s="32"/>
      <c r="CT316" s="36">
        <f>CR316-SUM($CW$9:CW316)</f>
        <v>28.544096652581572</v>
      </c>
      <c r="CV316" s="48">
        <f t="shared" si="89"/>
        <v>0.49423393739703458</v>
      </c>
      <c r="CW316" s="31">
        <f t="shared" si="103"/>
        <v>0.14201040198874132</v>
      </c>
      <c r="CX316" s="36">
        <f>SUM($CW$9:CW316)*RRF</f>
        <v>64.019091810650352</v>
      </c>
      <c r="CY316" s="33"/>
      <c r="CZ316" s="36">
        <f t="shared" si="90"/>
        <v>92.563188463231924</v>
      </c>
      <c r="DA316" s="33"/>
      <c r="DB316" s="31">
        <f t="shared" si="91"/>
        <v>4.0532542496538208E-5</v>
      </c>
      <c r="DC316" s="31">
        <f t="shared" si="92"/>
        <v>19.980867656807099</v>
      </c>
      <c r="DD316" s="31">
        <f t="shared" si="93"/>
        <v>19.980908189349595</v>
      </c>
      <c r="DE316" s="31">
        <f t="shared" si="94"/>
        <v>-8.5631884632319242</v>
      </c>
      <c r="DF316" s="31"/>
      <c r="DG316" s="33">
        <f t="shared" si="95"/>
        <v>0.7621320453648851</v>
      </c>
      <c r="DH316" s="33">
        <f t="shared" si="96"/>
        <v>1.1019427198003799</v>
      </c>
      <c r="DI316" s="3"/>
      <c r="DJ316" s="33">
        <f t="shared" si="97"/>
        <v>0.99999951746973159</v>
      </c>
      <c r="DK316" s="93">
        <f t="shared" si="98"/>
        <v>0.87927486744235128</v>
      </c>
      <c r="DL316" s="3">
        <f t="shared" si="99"/>
        <v>0.87928985553582439</v>
      </c>
      <c r="DM316" s="3"/>
      <c r="DN316" s="90">
        <f t="shared" si="106"/>
        <v>0</v>
      </c>
      <c r="DO316" s="91">
        <f t="shared" si="104"/>
        <v>0</v>
      </c>
      <c r="DP316" s="89">
        <f>SUM(DO$9:DO316)*RLR</f>
        <v>120</v>
      </c>
      <c r="DQ316" s="90">
        <f>DP316-SUM(DS$9:DS316)</f>
        <v>14.48521733570108</v>
      </c>
      <c r="DR316" s="48">
        <f t="shared" si="100"/>
        <v>0.49423393739703458</v>
      </c>
      <c r="DS316" s="31">
        <f t="shared" si="105"/>
        <v>7.2065757889060111E-2</v>
      </c>
      <c r="DT316" s="90">
        <f>SUM(DS$9:DS316)*RRF</f>
        <v>73.860347865009246</v>
      </c>
    </row>
    <row r="317" spans="90:124" x14ac:dyDescent="0.25">
      <c r="CL317" s="14">
        <f t="shared" si="87"/>
        <v>3.08</v>
      </c>
      <c r="CM317" s="59">
        <f>IF('Extended model'!$B$4="AY",0,IFERROR(P*INDEX('UWYr writing pattern'!$C$4:$C$18,MATCH('Extended model'!$CL317,'UWYr writing pattern'!$A$4:$A$18,0)) / 25,CM316))</f>
        <v>0</v>
      </c>
      <c r="CN317" s="36">
        <f t="shared" si="101"/>
        <v>4.3808923015008383E-5</v>
      </c>
      <c r="CP317" s="48">
        <f t="shared" si="88"/>
        <v>9.24</v>
      </c>
      <c r="CQ317" s="34">
        <f t="shared" si="102"/>
        <v>4.4441037665847253E-6</v>
      </c>
      <c r="CR317" s="31">
        <f>SUM($CQ$9:CQ317)*RLR</f>
        <v>119.99994742929232</v>
      </c>
      <c r="CS317" s="32"/>
      <c r="CT317" s="36">
        <f>CR317-SUM($CW$9:CW317)</f>
        <v>28.403027372725631</v>
      </c>
      <c r="CV317" s="48">
        <f t="shared" si="89"/>
        <v>0.49342105263157893</v>
      </c>
      <c r="CW317" s="31">
        <f t="shared" si="103"/>
        <v>0.14107461278046907</v>
      </c>
      <c r="CX317" s="36">
        <f>SUM($CW$9:CW317)*RRF</f>
        <v>64.117844039596676</v>
      </c>
      <c r="CY317" s="33"/>
      <c r="CZ317" s="36">
        <f t="shared" si="90"/>
        <v>92.520871412322307</v>
      </c>
      <c r="DA317" s="33"/>
      <c r="DB317" s="31">
        <f t="shared" si="91"/>
        <v>3.6799495332607042E-5</v>
      </c>
      <c r="DC317" s="31">
        <f t="shared" si="92"/>
        <v>19.882119160907941</v>
      </c>
      <c r="DD317" s="31">
        <f t="shared" si="93"/>
        <v>19.882155960403274</v>
      </c>
      <c r="DE317" s="31">
        <f t="shared" si="94"/>
        <v>-8.5208714123223075</v>
      </c>
      <c r="DF317" s="31"/>
      <c r="DG317" s="33">
        <f t="shared" si="95"/>
        <v>0.76330766713805565</v>
      </c>
      <c r="DH317" s="33">
        <f t="shared" si="96"/>
        <v>1.1014389453847895</v>
      </c>
      <c r="DI317" s="3"/>
      <c r="DJ317" s="33">
        <f t="shared" si="97"/>
        <v>0.99999956191076933</v>
      </c>
      <c r="DK317" s="93">
        <f t="shared" si="98"/>
        <v>0.87986957145720956</v>
      </c>
      <c r="DL317" s="3">
        <f t="shared" si="99"/>
        <v>0.87988644603564714</v>
      </c>
      <c r="DM317" s="3"/>
      <c r="DN317" s="90">
        <f t="shared" si="106"/>
        <v>0</v>
      </c>
      <c r="DO317" s="91">
        <f t="shared" si="104"/>
        <v>0</v>
      </c>
      <c r="DP317" s="89">
        <f>SUM(DO$9:DO317)*RLR</f>
        <v>120</v>
      </c>
      <c r="DQ317" s="90">
        <f>DP317-SUM(DS$9:DS317)</f>
        <v>14.413626475722324</v>
      </c>
      <c r="DR317" s="48">
        <f t="shared" si="100"/>
        <v>0.49342105263157893</v>
      </c>
      <c r="DS317" s="31">
        <f t="shared" si="105"/>
        <v>7.159085997875328E-2</v>
      </c>
      <c r="DT317" s="90">
        <f>SUM(DS$9:DS317)*RRF</f>
        <v>73.910461466994363</v>
      </c>
    </row>
    <row r="318" spans="90:124" x14ac:dyDescent="0.25">
      <c r="CL318" s="14">
        <f t="shared" si="87"/>
        <v>3.09</v>
      </c>
      <c r="CM318" s="59">
        <f>IF('Extended model'!$B$4="AY",0,IFERROR(P*INDEX('UWYr writing pattern'!$C$4:$C$18,MATCH('Extended model'!$CL318,'UWYr writing pattern'!$A$4:$A$18,0)) / 25,CM317))</f>
        <v>0</v>
      </c>
      <c r="CN318" s="36">
        <f t="shared" si="101"/>
        <v>3.9760978528421607E-5</v>
      </c>
      <c r="CP318" s="48">
        <f t="shared" si="88"/>
        <v>9.27</v>
      </c>
      <c r="CQ318" s="34">
        <f t="shared" si="102"/>
        <v>4.0479444865867749E-6</v>
      </c>
      <c r="CR318" s="31">
        <f>SUM($CQ$9:CQ318)*RLR</f>
        <v>119.9999522868257</v>
      </c>
      <c r="CS318" s="32"/>
      <c r="CT318" s="36">
        <f>CR318-SUM($CW$9:CW318)</f>
        <v>28.26288571361728</v>
      </c>
      <c r="CV318" s="48">
        <f t="shared" si="89"/>
        <v>0.49261083743842365</v>
      </c>
      <c r="CW318" s="31">
        <f t="shared" si="103"/>
        <v>0.14014651664173833</v>
      </c>
      <c r="CX318" s="36">
        <f>SUM($CW$9:CW318)*RRF</f>
        <v>64.215946601245889</v>
      </c>
      <c r="CY318" s="33"/>
      <c r="CZ318" s="36">
        <f t="shared" si="90"/>
        <v>92.478832314863169</v>
      </c>
      <c r="DA318" s="33"/>
      <c r="DB318" s="31">
        <f t="shared" si="91"/>
        <v>3.3399221963874144E-5</v>
      </c>
      <c r="DC318" s="31">
        <f t="shared" si="92"/>
        <v>19.784019999532095</v>
      </c>
      <c r="DD318" s="31">
        <f t="shared" si="93"/>
        <v>19.784053398754057</v>
      </c>
      <c r="DE318" s="31">
        <f t="shared" si="94"/>
        <v>-8.478832314863169</v>
      </c>
      <c r="DF318" s="31"/>
      <c r="DG318" s="33">
        <f t="shared" si="95"/>
        <v>0.76447555477673679</v>
      </c>
      <c r="DH318" s="33">
        <f t="shared" si="96"/>
        <v>1.1009384799388473</v>
      </c>
      <c r="DI318" s="3"/>
      <c r="DJ318" s="33">
        <f t="shared" si="97"/>
        <v>0.99999960239021424</v>
      </c>
      <c r="DK318" s="93">
        <f t="shared" si="98"/>
        <v>0.88046037578237191</v>
      </c>
      <c r="DL318" s="3">
        <f t="shared" si="99"/>
        <v>0.88047911159797143</v>
      </c>
      <c r="DM318" s="3"/>
      <c r="DN318" s="90">
        <f t="shared" si="106"/>
        <v>0</v>
      </c>
      <c r="DO318" s="91">
        <f t="shared" si="104"/>
        <v>0</v>
      </c>
      <c r="DP318" s="89">
        <f>SUM(DO$9:DO318)*RLR</f>
        <v>120</v>
      </c>
      <c r="DQ318" s="90">
        <f>DP318-SUM(DS$9:DS318)</f>
        <v>14.342506608243426</v>
      </c>
      <c r="DR318" s="48">
        <f t="shared" si="100"/>
        <v>0.49261083743842365</v>
      </c>
      <c r="DS318" s="31">
        <f t="shared" si="105"/>
        <v>7.111986747889304E-2</v>
      </c>
      <c r="DT318" s="90">
        <f>SUM(DS$9:DS318)*RRF</f>
        <v>73.960245374229601</v>
      </c>
    </row>
    <row r="319" spans="90:124" x14ac:dyDescent="0.25">
      <c r="CL319" s="14">
        <f t="shared" si="87"/>
        <v>3.1</v>
      </c>
      <c r="CM319" s="59">
        <f>IF('Extended model'!$B$4="AY",0,IFERROR(P*INDEX('UWYr writing pattern'!$C$4:$C$18,MATCH('Extended model'!$CL319,'UWYr writing pattern'!$A$4:$A$18,0)) / 25,CM318))</f>
        <v>0</v>
      </c>
      <c r="CN319" s="36">
        <f t="shared" si="101"/>
        <v>3.6075135818836927E-5</v>
      </c>
      <c r="CP319" s="48">
        <f t="shared" si="88"/>
        <v>9.3000000000000007</v>
      </c>
      <c r="CQ319" s="34">
        <f t="shared" si="102"/>
        <v>3.6858427095846829E-6</v>
      </c>
      <c r="CR319" s="31">
        <f>SUM($CQ$9:CQ319)*RLR</f>
        <v>119.99995670983695</v>
      </c>
      <c r="CS319" s="32"/>
      <c r="CT319" s="36">
        <f>CR319-SUM($CW$9:CW319)</f>
        <v>28.123664098630414</v>
      </c>
      <c r="CV319" s="48">
        <f t="shared" si="89"/>
        <v>0.49180327868852464</v>
      </c>
      <c r="CW319" s="31">
        <f t="shared" si="103"/>
        <v>0.13922603799811467</v>
      </c>
      <c r="CX319" s="36">
        <f>SUM($CW$9:CW319)*RRF</f>
        <v>64.313404827844579</v>
      </c>
      <c r="CY319" s="33"/>
      <c r="CZ319" s="36">
        <f t="shared" si="90"/>
        <v>92.437068926474993</v>
      </c>
      <c r="DA319" s="33"/>
      <c r="DB319" s="31">
        <f t="shared" si="91"/>
        <v>3.0303114087823015E-5</v>
      </c>
      <c r="DC319" s="31">
        <f t="shared" si="92"/>
        <v>19.686564869041288</v>
      </c>
      <c r="DD319" s="31">
        <f t="shared" si="93"/>
        <v>19.686595172155375</v>
      </c>
      <c r="DE319" s="31">
        <f t="shared" si="94"/>
        <v>-8.4370689264749927</v>
      </c>
      <c r="DF319" s="31"/>
      <c r="DG319" s="33">
        <f t="shared" si="95"/>
        <v>0.76563577176005448</v>
      </c>
      <c r="DH319" s="33">
        <f t="shared" si="96"/>
        <v>1.10044129674375</v>
      </c>
      <c r="DI319" s="3"/>
      <c r="DJ319" s="33">
        <f t="shared" si="97"/>
        <v>0.99999963924864121</v>
      </c>
      <c r="DK319" s="93">
        <f t="shared" si="98"/>
        <v>0.88104731233010691</v>
      </c>
      <c r="DL319" s="3">
        <f t="shared" si="99"/>
        <v>0.88106788444724249</v>
      </c>
      <c r="DM319" s="3"/>
      <c r="DN319" s="90">
        <f t="shared" si="106"/>
        <v>0</v>
      </c>
      <c r="DO319" s="91">
        <f t="shared" si="104"/>
        <v>0</v>
      </c>
      <c r="DP319" s="89">
        <f>SUM(DO$9:DO319)*RLR</f>
        <v>120</v>
      </c>
      <c r="DQ319" s="90">
        <f>DP319-SUM(DS$9:DS319)</f>
        <v>14.2718538663309</v>
      </c>
      <c r="DR319" s="48">
        <f t="shared" si="100"/>
        <v>0.49180327868852464</v>
      </c>
      <c r="DS319" s="31">
        <f t="shared" si="105"/>
        <v>7.0652741912529196E-2</v>
      </c>
      <c r="DT319" s="90">
        <f>SUM(DS$9:DS319)*RRF</f>
        <v>74.009702293568367</v>
      </c>
    </row>
    <row r="320" spans="90:124" x14ac:dyDescent="0.25">
      <c r="CL320" s="14">
        <f t="shared" si="87"/>
        <v>3.11</v>
      </c>
      <c r="CM320" s="59">
        <f>IF('Extended model'!$B$4="AY",0,IFERROR(P*INDEX('UWYr writing pattern'!$C$4:$C$18,MATCH('Extended model'!$CL320,'UWYr writing pattern'!$A$4:$A$18,0)) / 25,CM319))</f>
        <v>0</v>
      </c>
      <c r="CN320" s="36">
        <f t="shared" si="101"/>
        <v>3.2720148187685089E-5</v>
      </c>
      <c r="CP320" s="48">
        <f t="shared" si="88"/>
        <v>9.33</v>
      </c>
      <c r="CQ320" s="34">
        <f t="shared" si="102"/>
        <v>3.3549876311518347E-6</v>
      </c>
      <c r="CR320" s="31">
        <f>SUM($CQ$9:CQ320)*RLR</f>
        <v>119.9999607358221</v>
      </c>
      <c r="CS320" s="32"/>
      <c r="CT320" s="36">
        <f>CR320-SUM($CW$9:CW320)</f>
        <v>27.985355022491149</v>
      </c>
      <c r="CV320" s="48">
        <f t="shared" si="89"/>
        <v>0.49099836333878893</v>
      </c>
      <c r="CW320" s="31">
        <f t="shared" si="103"/>
        <v>0.13831310212441189</v>
      </c>
      <c r="CX320" s="36">
        <f>SUM($CW$9:CW320)*RRF</f>
        <v>64.410223999331663</v>
      </c>
      <c r="CY320" s="33"/>
      <c r="CZ320" s="36">
        <f t="shared" si="90"/>
        <v>92.395579021822812</v>
      </c>
      <c r="DA320" s="33"/>
      <c r="DB320" s="31">
        <f t="shared" si="91"/>
        <v>2.7484924477655473E-5</v>
      </c>
      <c r="DC320" s="31">
        <f t="shared" si="92"/>
        <v>19.589748515743803</v>
      </c>
      <c r="DD320" s="31">
        <f t="shared" si="93"/>
        <v>19.58977600066828</v>
      </c>
      <c r="DE320" s="31">
        <f t="shared" si="94"/>
        <v>-8.3955790218228117</v>
      </c>
      <c r="DF320" s="31"/>
      <c r="DG320" s="33">
        <f t="shared" si="95"/>
        <v>0.76678838094442459</v>
      </c>
      <c r="DH320" s="33">
        <f t="shared" si="96"/>
        <v>1.0999473693074144</v>
      </c>
      <c r="DI320" s="3"/>
      <c r="DJ320" s="33">
        <f t="shared" si="97"/>
        <v>0.99999967279851754</v>
      </c>
      <c r="DK320" s="93">
        <f t="shared" si="98"/>
        <v>0.88163041269981857</v>
      </c>
      <c r="DL320" s="3">
        <f t="shared" si="99"/>
        <v>0.88165279649094452</v>
      </c>
      <c r="DM320" s="3"/>
      <c r="DN320" s="90">
        <f t="shared" si="106"/>
        <v>0</v>
      </c>
      <c r="DO320" s="91">
        <f t="shared" si="104"/>
        <v>0</v>
      </c>
      <c r="DP320" s="89">
        <f>SUM(DO$9:DO320)*RLR</f>
        <v>120</v>
      </c>
      <c r="DQ320" s="90">
        <f>DP320-SUM(DS$9:DS320)</f>
        <v>14.201664421086647</v>
      </c>
      <c r="DR320" s="48">
        <f t="shared" si="100"/>
        <v>0.49099836333878893</v>
      </c>
      <c r="DS320" s="31">
        <f t="shared" si="105"/>
        <v>7.0189445244250331E-2</v>
      </c>
      <c r="DT320" s="90">
        <f>SUM(DS$9:DS320)*RRF</f>
        <v>74.058834905239337</v>
      </c>
    </row>
    <row r="321" spans="90:124" x14ac:dyDescent="0.25">
      <c r="CL321" s="14">
        <f t="shared" si="87"/>
        <v>3.12</v>
      </c>
      <c r="CM321" s="59">
        <f>IF('Extended model'!$B$4="AY",0,IFERROR(P*INDEX('UWYr writing pattern'!$C$4:$C$18,MATCH('Extended model'!$CL321,'UWYr writing pattern'!$A$4:$A$18,0)) / 25,CM320))</f>
        <v>0</v>
      </c>
      <c r="CN321" s="36">
        <f t="shared" si="101"/>
        <v>2.9667358361774072E-5</v>
      </c>
      <c r="CP321" s="48">
        <f t="shared" si="88"/>
        <v>9.36</v>
      </c>
      <c r="CQ321" s="34">
        <f t="shared" si="102"/>
        <v>3.0527898259110187E-6</v>
      </c>
      <c r="CR321" s="31">
        <f>SUM($CQ$9:CQ321)*RLR</f>
        <v>119.9999643991699</v>
      </c>
      <c r="CS321" s="32"/>
      <c r="CT321" s="36">
        <f>CR321-SUM($CW$9:CW321)</f>
        <v>27.847951050703969</v>
      </c>
      <c r="CV321" s="48">
        <f t="shared" si="89"/>
        <v>0.49019607843137253</v>
      </c>
      <c r="CW321" s="31">
        <f t="shared" si="103"/>
        <v>0.13740763513498111</v>
      </c>
      <c r="CX321" s="36">
        <f>SUM($CW$9:CW321)*RRF</f>
        <v>64.506409343926151</v>
      </c>
      <c r="CY321" s="33"/>
      <c r="CZ321" s="36">
        <f t="shared" si="90"/>
        <v>92.35436039463012</v>
      </c>
      <c r="DA321" s="33"/>
      <c r="DB321" s="31">
        <f t="shared" si="91"/>
        <v>2.4920581023890217E-5</v>
      </c>
      <c r="DC321" s="31">
        <f t="shared" si="92"/>
        <v>19.493565735492776</v>
      </c>
      <c r="DD321" s="31">
        <f t="shared" si="93"/>
        <v>19.493590656073799</v>
      </c>
      <c r="DE321" s="31">
        <f t="shared" si="94"/>
        <v>-8.3543603946301204</v>
      </c>
      <c r="DF321" s="31"/>
      <c r="DG321" s="33">
        <f t="shared" si="95"/>
        <v>0.76793344457054946</v>
      </c>
      <c r="DH321" s="33">
        <f t="shared" si="96"/>
        <v>1.0994566713646443</v>
      </c>
      <c r="DI321" s="3"/>
      <c r="DJ321" s="33">
        <f t="shared" si="97"/>
        <v>0.99999970332641586</v>
      </c>
      <c r="DK321" s="93">
        <f t="shared" si="98"/>
        <v>0.88220970818161948</v>
      </c>
      <c r="DL321" s="3">
        <f t="shared" si="99"/>
        <v>0.88223387932323138</v>
      </c>
      <c r="DM321" s="3"/>
      <c r="DN321" s="90">
        <f t="shared" si="106"/>
        <v>0</v>
      </c>
      <c r="DO321" s="91">
        <f t="shared" si="104"/>
        <v>0</v>
      </c>
      <c r="DP321" s="89">
        <f>SUM(DO$9:DO321)*RLR</f>
        <v>120</v>
      </c>
      <c r="DQ321" s="90">
        <f>DP321-SUM(DS$9:DS321)</f>
        <v>14.131934481212241</v>
      </c>
      <c r="DR321" s="48">
        <f t="shared" si="100"/>
        <v>0.49019607843137253</v>
      </c>
      <c r="DS321" s="31">
        <f t="shared" si="105"/>
        <v>6.9729939874402527E-2</v>
      </c>
      <c r="DT321" s="90">
        <f>SUM(DS$9:DS321)*RRF</f>
        <v>74.107645863151433</v>
      </c>
    </row>
    <row r="322" spans="90:124" x14ac:dyDescent="0.25">
      <c r="CL322" s="14">
        <f t="shared" si="87"/>
        <v>3.13</v>
      </c>
      <c r="CM322" s="59">
        <f>IF('Extended model'!$B$4="AY",0,IFERROR(P*INDEX('UWYr writing pattern'!$C$4:$C$18,MATCH('Extended model'!$CL322,'UWYr writing pattern'!$A$4:$A$18,0)) / 25,CM321))</f>
        <v>0</v>
      </c>
      <c r="CN322" s="36">
        <f t="shared" si="101"/>
        <v>2.6890493619112018E-5</v>
      </c>
      <c r="CP322" s="48">
        <f t="shared" si="88"/>
        <v>9.39</v>
      </c>
      <c r="CQ322" s="34">
        <f t="shared" si="102"/>
        <v>2.7768647426620526E-6</v>
      </c>
      <c r="CR322" s="31">
        <f>SUM($CQ$9:CQ322)*RLR</f>
        <v>119.99996773140759</v>
      </c>
      <c r="CS322" s="32"/>
      <c r="CT322" s="36">
        <f>CR322-SUM($CW$9:CW322)</f>
        <v>27.711444818967621</v>
      </c>
      <c r="CV322" s="48">
        <f t="shared" si="89"/>
        <v>0.48939641109298532</v>
      </c>
      <c r="CW322" s="31">
        <f t="shared" si="103"/>
        <v>0.13650956397403907</v>
      </c>
      <c r="CX322" s="36">
        <f>SUM($CW$9:CW322)*RRF</f>
        <v>64.601966038707971</v>
      </c>
      <c r="CY322" s="33"/>
      <c r="CZ322" s="36">
        <f t="shared" si="90"/>
        <v>92.313410857675592</v>
      </c>
      <c r="DA322" s="33"/>
      <c r="DB322" s="31">
        <f t="shared" si="91"/>
        <v>2.258801464005409E-5</v>
      </c>
      <c r="DC322" s="31">
        <f t="shared" si="92"/>
        <v>19.398011373277335</v>
      </c>
      <c r="DD322" s="31">
        <f t="shared" si="93"/>
        <v>19.398033961291976</v>
      </c>
      <c r="DE322" s="31">
        <f t="shared" si="94"/>
        <v>-8.3134108576755921</v>
      </c>
      <c r="DF322" s="31"/>
      <c r="DG322" s="33">
        <f t="shared" si="95"/>
        <v>0.76907102427033303</v>
      </c>
      <c r="DH322" s="33">
        <f t="shared" si="96"/>
        <v>1.0989691768770904</v>
      </c>
      <c r="DI322" s="3"/>
      <c r="DJ322" s="33">
        <f t="shared" si="97"/>
        <v>0.99999973109506324</v>
      </c>
      <c r="DK322" s="93">
        <f t="shared" si="98"/>
        <v>0.88278522975985596</v>
      </c>
      <c r="DL322" s="3">
        <f t="shared" si="99"/>
        <v>0.88281116422850947</v>
      </c>
      <c r="DM322" s="3"/>
      <c r="DN322" s="90">
        <f t="shared" si="106"/>
        <v>0</v>
      </c>
      <c r="DO322" s="91">
        <f t="shared" si="104"/>
        <v>0</v>
      </c>
      <c r="DP322" s="89">
        <f>SUM(DO$9:DO322)*RLR</f>
        <v>120</v>
      </c>
      <c r="DQ322" s="90">
        <f>DP322-SUM(DS$9:DS322)</f>
        <v>14.062660292578855</v>
      </c>
      <c r="DR322" s="48">
        <f t="shared" si="100"/>
        <v>0.48939641109298532</v>
      </c>
      <c r="DS322" s="31">
        <f t="shared" si="105"/>
        <v>6.9274188633393338E-2</v>
      </c>
      <c r="DT322" s="90">
        <f>SUM(DS$9:DS322)*RRF</f>
        <v>74.156137795194795</v>
      </c>
    </row>
    <row r="323" spans="90:124" x14ac:dyDescent="0.25">
      <c r="CL323" s="14">
        <f t="shared" si="87"/>
        <v>3.14</v>
      </c>
      <c r="CM323" s="59">
        <f>IF('Extended model'!$B$4="AY",0,IFERROR(P*INDEX('UWYr writing pattern'!$C$4:$C$18,MATCH('Extended model'!$CL323,'UWYr writing pattern'!$A$4:$A$18,0)) / 25,CM322))</f>
        <v>0</v>
      </c>
      <c r="CN323" s="36">
        <f t="shared" si="101"/>
        <v>2.4365476268277398E-5</v>
      </c>
      <c r="CP323" s="48">
        <f t="shared" si="88"/>
        <v>9.42</v>
      </c>
      <c r="CQ323" s="34">
        <f t="shared" si="102"/>
        <v>2.5250173508346184E-6</v>
      </c>
      <c r="CR323" s="31">
        <f>SUM($CQ$9:CQ323)*RLR</f>
        <v>119.99997076142841</v>
      </c>
      <c r="CS323" s="32"/>
      <c r="CT323" s="36">
        <f>CR323-SUM($CW$9:CW323)</f>
        <v>27.575829032582405</v>
      </c>
      <c r="CV323" s="48">
        <f t="shared" si="89"/>
        <v>0.48859934853420189</v>
      </c>
      <c r="CW323" s="31">
        <f t="shared" si="103"/>
        <v>0.13561881640604057</v>
      </c>
      <c r="CX323" s="36">
        <f>SUM($CW$9:CW323)*RRF</f>
        <v>64.6968992101922</v>
      </c>
      <c r="CY323" s="33"/>
      <c r="CZ323" s="36">
        <f t="shared" si="90"/>
        <v>92.272728242774605</v>
      </c>
      <c r="DA323" s="33"/>
      <c r="DB323" s="31">
        <f t="shared" si="91"/>
        <v>2.0467000065353012E-5</v>
      </c>
      <c r="DC323" s="31">
        <f t="shared" si="92"/>
        <v>19.303080322807681</v>
      </c>
      <c r="DD323" s="31">
        <f t="shared" si="93"/>
        <v>19.303100789807747</v>
      </c>
      <c r="DE323" s="31">
        <f t="shared" si="94"/>
        <v>-8.2727282427746047</v>
      </c>
      <c r="DF323" s="31"/>
      <c r="DG323" s="33">
        <f t="shared" si="95"/>
        <v>0.77020118107371671</v>
      </c>
      <c r="DH323" s="33">
        <f t="shared" si="96"/>
        <v>1.098484860033031</v>
      </c>
      <c r="DI323" s="3"/>
      <c r="DJ323" s="33">
        <f t="shared" si="97"/>
        <v>0.99999975634523675</v>
      </c>
      <c r="DK323" s="93">
        <f t="shared" si="98"/>
        <v>0.88335700811658957</v>
      </c>
      <c r="DL323" s="3">
        <f t="shared" si="99"/>
        <v>0.8833846821849769</v>
      </c>
      <c r="DM323" s="3"/>
      <c r="DN323" s="90">
        <f t="shared" si="106"/>
        <v>0</v>
      </c>
      <c r="DO323" s="91">
        <f t="shared" si="104"/>
        <v>0</v>
      </c>
      <c r="DP323" s="89">
        <f>SUM(DO$9:DO323)*RLR</f>
        <v>120</v>
      </c>
      <c r="DQ323" s="90">
        <f>DP323-SUM(DS$9:DS323)</f>
        <v>13.993838137802769</v>
      </c>
      <c r="DR323" s="48">
        <f t="shared" si="100"/>
        <v>0.48859934853420189</v>
      </c>
      <c r="DS323" s="31">
        <f t="shared" si="105"/>
        <v>6.8822154776079225E-2</v>
      </c>
      <c r="DT323" s="90">
        <f>SUM(DS$9:DS323)*RRF</f>
        <v>74.204313303538058</v>
      </c>
    </row>
    <row r="324" spans="90:124" x14ac:dyDescent="0.25">
      <c r="CL324" s="14">
        <f t="shared" si="87"/>
        <v>3.15</v>
      </c>
      <c r="CM324" s="59">
        <f>IF('Extended model'!$B$4="AY",0,IFERROR(P*INDEX('UWYr writing pattern'!$C$4:$C$18,MATCH('Extended model'!$CL324,'UWYr writing pattern'!$A$4:$A$18,0)) / 25,CM323))</f>
        <v>0</v>
      </c>
      <c r="CN324" s="36">
        <f t="shared" si="101"/>
        <v>2.2070248403805667E-5</v>
      </c>
      <c r="CP324" s="48">
        <f t="shared" si="88"/>
        <v>9.4499999999999993</v>
      </c>
      <c r="CQ324" s="34">
        <f t="shared" si="102"/>
        <v>2.2952278644717308E-6</v>
      </c>
      <c r="CR324" s="31">
        <f>SUM($CQ$9:CQ324)*RLR</f>
        <v>119.99997351570184</v>
      </c>
      <c r="CS324" s="32"/>
      <c r="CT324" s="36">
        <f>CR324-SUM($CW$9:CW324)</f>
        <v>27.441096465849725</v>
      </c>
      <c r="CV324" s="48">
        <f t="shared" si="89"/>
        <v>0.48780487804878048</v>
      </c>
      <c r="CW324" s="31">
        <f t="shared" si="103"/>
        <v>0.13473532100610294</v>
      </c>
      <c r="CX324" s="36">
        <f>SUM($CW$9:CW324)*RRF</f>
        <v>64.791213934896476</v>
      </c>
      <c r="CY324" s="33"/>
      <c r="CZ324" s="36">
        <f t="shared" si="90"/>
        <v>92.232310400746201</v>
      </c>
      <c r="DA324" s="33"/>
      <c r="DB324" s="31">
        <f t="shared" si="91"/>
        <v>1.8539008659196759E-5</v>
      </c>
      <c r="DC324" s="31">
        <f t="shared" si="92"/>
        <v>19.208767526094807</v>
      </c>
      <c r="DD324" s="31">
        <f t="shared" si="93"/>
        <v>19.208786065103467</v>
      </c>
      <c r="DE324" s="31">
        <f t="shared" si="94"/>
        <v>-8.2323104007462007</v>
      </c>
      <c r="DF324" s="31"/>
      <c r="DG324" s="33">
        <f t="shared" si="95"/>
        <v>0.77132397541543418</v>
      </c>
      <c r="DH324" s="33">
        <f t="shared" si="96"/>
        <v>1.0980036952469785</v>
      </c>
      <c r="DI324" s="3"/>
      <c r="DJ324" s="33">
        <f t="shared" si="97"/>
        <v>0.99999977929751538</v>
      </c>
      <c r="DK324" s="93">
        <f t="shared" si="98"/>
        <v>0.88392507363503148</v>
      </c>
      <c r="DL324" s="3">
        <f t="shared" si="99"/>
        <v>0.88395446386811216</v>
      </c>
      <c r="DM324" s="3"/>
      <c r="DN324" s="90">
        <f t="shared" si="106"/>
        <v>0</v>
      </c>
      <c r="DO324" s="91">
        <f t="shared" si="104"/>
        <v>0</v>
      </c>
      <c r="DP324" s="89">
        <f>SUM(DO$9:DO324)*RLR</f>
        <v>120</v>
      </c>
      <c r="DQ324" s="90">
        <f>DP324-SUM(DS$9:DS324)</f>
        <v>13.925464335826533</v>
      </c>
      <c r="DR324" s="48">
        <f t="shared" si="100"/>
        <v>0.48780487804878048</v>
      </c>
      <c r="DS324" s="31">
        <f t="shared" si="105"/>
        <v>6.8373801976235021E-2</v>
      </c>
      <c r="DT324" s="90">
        <f>SUM(DS$9:DS324)*RRF</f>
        <v>74.252174964921423</v>
      </c>
    </row>
    <row r="325" spans="90:124" x14ac:dyDescent="0.25">
      <c r="CL325" s="14">
        <f t="shared" si="87"/>
        <v>3.16</v>
      </c>
      <c r="CM325" s="59">
        <f>IF('Extended model'!$B$4="AY",0,IFERROR(P*INDEX('UWYr writing pattern'!$C$4:$C$18,MATCH('Extended model'!$CL325,'UWYr writing pattern'!$A$4:$A$18,0)) / 25,CM324))</f>
        <v>0</v>
      </c>
      <c r="CN325" s="36">
        <f t="shared" si="101"/>
        <v>1.9984609929646032E-5</v>
      </c>
      <c r="CP325" s="48">
        <f t="shared" si="88"/>
        <v>9.48</v>
      </c>
      <c r="CQ325" s="34">
        <f t="shared" si="102"/>
        <v>2.0856384741596352E-6</v>
      </c>
      <c r="CR325" s="31">
        <f>SUM($CQ$9:CQ325)*RLR</f>
        <v>119.999976018468</v>
      </c>
      <c r="CS325" s="32"/>
      <c r="CT325" s="36">
        <f>CR325-SUM($CW$9:CW325)</f>
        <v>27.307239961465399</v>
      </c>
      <c r="CV325" s="48">
        <f t="shared" si="89"/>
        <v>0.48701298701298701</v>
      </c>
      <c r="CW325" s="31">
        <f t="shared" si="103"/>
        <v>0.13385900715048646</v>
      </c>
      <c r="CX325" s="36">
        <f>SUM($CW$9:CW325)*RRF</f>
        <v>64.884915239901815</v>
      </c>
      <c r="CY325" s="33"/>
      <c r="CZ325" s="36">
        <f t="shared" si="90"/>
        <v>92.192155201367214</v>
      </c>
      <c r="DA325" s="33"/>
      <c r="DB325" s="31">
        <f t="shared" si="91"/>
        <v>1.6787072340902664E-5</v>
      </c>
      <c r="DC325" s="31">
        <f t="shared" si="92"/>
        <v>19.115067973025777</v>
      </c>
      <c r="DD325" s="31">
        <f t="shared" si="93"/>
        <v>19.115084760098117</v>
      </c>
      <c r="DE325" s="31">
        <f t="shared" si="94"/>
        <v>-8.1921552013672141</v>
      </c>
      <c r="DF325" s="31"/>
      <c r="DG325" s="33">
        <f t="shared" si="95"/>
        <v>0.77243946714168832</v>
      </c>
      <c r="DH325" s="33">
        <f t="shared" si="96"/>
        <v>1.0975256571591334</v>
      </c>
      <c r="DI325" s="3"/>
      <c r="DJ325" s="33">
        <f t="shared" si="97"/>
        <v>0.9999998001539</v>
      </c>
      <c r="DK325" s="93">
        <f t="shared" si="98"/>
        <v>0.88448945640293253</v>
      </c>
      <c r="DL325" s="3">
        <f t="shared" si="99"/>
        <v>0.88452053965412125</v>
      </c>
      <c r="DM325" s="3"/>
      <c r="DN325" s="90">
        <f t="shared" si="106"/>
        <v>0</v>
      </c>
      <c r="DO325" s="91">
        <f t="shared" si="104"/>
        <v>0</v>
      </c>
      <c r="DP325" s="89">
        <f>SUM(DO$9:DO325)*RLR</f>
        <v>120</v>
      </c>
      <c r="DQ325" s="90">
        <f>DP325-SUM(DS$9:DS325)</f>
        <v>13.857535241505431</v>
      </c>
      <c r="DR325" s="48">
        <f t="shared" si="100"/>
        <v>0.48701298701298701</v>
      </c>
      <c r="DS325" s="31">
        <f t="shared" si="105"/>
        <v>6.7929094321105041E-2</v>
      </c>
      <c r="DT325" s="90">
        <f>SUM(DS$9:DS325)*RRF</f>
        <v>74.299725330946188</v>
      </c>
    </row>
    <row r="326" spans="90:124" x14ac:dyDescent="0.25">
      <c r="CL326" s="14">
        <f t="shared" si="87"/>
        <v>3.17</v>
      </c>
      <c r="CM326" s="59">
        <f>IF('Extended model'!$B$4="AY",0,IFERROR(P*INDEX('UWYr writing pattern'!$C$4:$C$18,MATCH('Extended model'!$CL326,'UWYr writing pattern'!$A$4:$A$18,0)) / 25,CM325))</f>
        <v>0</v>
      </c>
      <c r="CN326" s="36">
        <f t="shared" si="101"/>
        <v>1.8090068908315588E-5</v>
      </c>
      <c r="CP326" s="48">
        <f t="shared" si="88"/>
        <v>9.51</v>
      </c>
      <c r="CQ326" s="34">
        <f t="shared" si="102"/>
        <v>1.8945410213304441E-6</v>
      </c>
      <c r="CR326" s="31">
        <f>SUM($CQ$9:CQ326)*RLR</f>
        <v>119.99997829191722</v>
      </c>
      <c r="CS326" s="32"/>
      <c r="CT326" s="36">
        <f>CR326-SUM($CW$9:CW326)</f>
        <v>27.174252429907469</v>
      </c>
      <c r="CV326" s="48">
        <f t="shared" si="89"/>
        <v>0.48622366288492708</v>
      </c>
      <c r="CW326" s="31">
        <f t="shared" si="103"/>
        <v>0.1329898050071367</v>
      </c>
      <c r="CX326" s="36">
        <f>SUM($CW$9:CW326)*RRF</f>
        <v>64.978008103406822</v>
      </c>
      <c r="CY326" s="33"/>
      <c r="CZ326" s="36">
        <f t="shared" si="90"/>
        <v>92.152260533314291</v>
      </c>
      <c r="DA326" s="33"/>
      <c r="DB326" s="31">
        <f t="shared" si="91"/>
        <v>1.5195657882985091E-5</v>
      </c>
      <c r="DC326" s="31">
        <f t="shared" si="92"/>
        <v>19.021976700935227</v>
      </c>
      <c r="DD326" s="31">
        <f t="shared" si="93"/>
        <v>19.021991896593111</v>
      </c>
      <c r="DE326" s="31">
        <f t="shared" si="94"/>
        <v>-8.1522605333142906</v>
      </c>
      <c r="DF326" s="31"/>
      <c r="DG326" s="33">
        <f t="shared" si="95"/>
        <v>0.77354771551674784</v>
      </c>
      <c r="DH326" s="33">
        <f t="shared" si="96"/>
        <v>1.097050720634694</v>
      </c>
      <c r="DI326" s="3"/>
      <c r="DJ326" s="33">
        <f t="shared" si="97"/>
        <v>0.99999981909931013</v>
      </c>
      <c r="DK326" s="93">
        <f t="shared" si="98"/>
        <v>0.88505018621593101</v>
      </c>
      <c r="DL326" s="3">
        <f t="shared" si="99"/>
        <v>0.88508293962333828</v>
      </c>
      <c r="DM326" s="3"/>
      <c r="DN326" s="90">
        <f t="shared" si="106"/>
        <v>0</v>
      </c>
      <c r="DO326" s="91">
        <f t="shared" si="104"/>
        <v>0</v>
      </c>
      <c r="DP326" s="89">
        <f>SUM(DO$9:DO326)*RLR</f>
        <v>120</v>
      </c>
      <c r="DQ326" s="90">
        <f>DP326-SUM(DS$9:DS326)</f>
        <v>13.790047245199403</v>
      </c>
      <c r="DR326" s="48">
        <f t="shared" si="100"/>
        <v>0.48622366288492708</v>
      </c>
      <c r="DS326" s="31">
        <f t="shared" si="105"/>
        <v>6.7487996306032944E-2</v>
      </c>
      <c r="DT326" s="90">
        <f>SUM(DS$9:DS326)*RRF</f>
        <v>74.346966928360416</v>
      </c>
    </row>
    <row r="327" spans="90:124" x14ac:dyDescent="0.25">
      <c r="CL327" s="14">
        <f t="shared" si="87"/>
        <v>3.18</v>
      </c>
      <c r="CM327" s="59">
        <f>IF('Extended model'!$B$4="AY",0,IFERROR(P*INDEX('UWYr writing pattern'!$C$4:$C$18,MATCH('Extended model'!$CL327,'UWYr writing pattern'!$A$4:$A$18,0)) / 25,CM326))</f>
        <v>0</v>
      </c>
      <c r="CN327" s="36">
        <f t="shared" si="101"/>
        <v>1.6369703355134777E-5</v>
      </c>
      <c r="CP327" s="48">
        <f t="shared" si="88"/>
        <v>9.5400000000000009</v>
      </c>
      <c r="CQ327" s="34">
        <f t="shared" si="102"/>
        <v>1.7203655531808125E-6</v>
      </c>
      <c r="CR327" s="31">
        <f>SUM($CQ$9:CQ327)*RLR</f>
        <v>119.99998035635589</v>
      </c>
      <c r="CS327" s="32"/>
      <c r="CT327" s="36">
        <f>CR327-SUM($CW$9:CW327)</f>
        <v>27.042126848819848</v>
      </c>
      <c r="CV327" s="48">
        <f t="shared" si="89"/>
        <v>0.4854368932038835</v>
      </c>
      <c r="CW327" s="31">
        <f t="shared" si="103"/>
        <v>0.13212764552629241</v>
      </c>
      <c r="CX327" s="36">
        <f>SUM($CW$9:CW327)*RRF</f>
        <v>65.07049745527523</v>
      </c>
      <c r="CY327" s="33"/>
      <c r="CZ327" s="36">
        <f t="shared" si="90"/>
        <v>92.112624304095078</v>
      </c>
      <c r="DA327" s="33"/>
      <c r="DB327" s="31">
        <f t="shared" si="91"/>
        <v>1.3750550818313211E-5</v>
      </c>
      <c r="DC327" s="31">
        <f t="shared" si="92"/>
        <v>18.929488794173892</v>
      </c>
      <c r="DD327" s="31">
        <f t="shared" si="93"/>
        <v>18.929502544724709</v>
      </c>
      <c r="DE327" s="31">
        <f t="shared" si="94"/>
        <v>-8.1126243040950783</v>
      </c>
      <c r="DF327" s="31"/>
      <c r="DG327" s="33">
        <f t="shared" si="95"/>
        <v>0.77464877922946707</v>
      </c>
      <c r="DH327" s="33">
        <f t="shared" si="96"/>
        <v>1.0965788607630367</v>
      </c>
      <c r="DI327" s="3"/>
      <c r="DJ327" s="33">
        <f t="shared" si="97"/>
        <v>0.99999983630296574</v>
      </c>
      <c r="DK327" s="93">
        <f t="shared" si="98"/>
        <v>0.88560729258085502</v>
      </c>
      <c r="DL327" s="3">
        <f t="shared" si="99"/>
        <v>0.88564169356358136</v>
      </c>
      <c r="DM327" s="3"/>
      <c r="DN327" s="90">
        <f t="shared" si="106"/>
        <v>0</v>
      </c>
      <c r="DO327" s="91">
        <f t="shared" si="104"/>
        <v>0</v>
      </c>
      <c r="DP327" s="89">
        <f>SUM(DO$9:DO327)*RLR</f>
        <v>120</v>
      </c>
      <c r="DQ327" s="90">
        <f>DP327-SUM(DS$9:DS327)</f>
        <v>13.722996772370237</v>
      </c>
      <c r="DR327" s="48">
        <f t="shared" si="100"/>
        <v>0.4854368932038835</v>
      </c>
      <c r="DS327" s="31">
        <f t="shared" si="105"/>
        <v>6.7050472829170524E-2</v>
      </c>
      <c r="DT327" s="90">
        <f>SUM(DS$9:DS327)*RRF</f>
        <v>74.393902259340834</v>
      </c>
    </row>
    <row r="328" spans="90:124" x14ac:dyDescent="0.25">
      <c r="CL328" s="14">
        <f t="shared" si="87"/>
        <v>3.19</v>
      </c>
      <c r="CM328" s="59">
        <f>IF('Extended model'!$B$4="AY",0,IFERROR(P*INDEX('UWYr writing pattern'!$C$4:$C$18,MATCH('Extended model'!$CL328,'UWYr writing pattern'!$A$4:$A$18,0)) / 25,CM327))</f>
        <v>0</v>
      </c>
      <c r="CN328" s="36">
        <f t="shared" si="101"/>
        <v>1.480803365505492E-5</v>
      </c>
      <c r="CP328" s="48">
        <f t="shared" si="88"/>
        <v>9.57</v>
      </c>
      <c r="CQ328" s="34">
        <f t="shared" si="102"/>
        <v>1.5616697000798578E-6</v>
      </c>
      <c r="CR328" s="31">
        <f>SUM($CQ$9:CQ328)*RLR</f>
        <v>119.99998223035954</v>
      </c>
      <c r="CS328" s="32"/>
      <c r="CT328" s="36">
        <f>CR328-SUM($CW$9:CW328)</f>
        <v>26.910856262392329</v>
      </c>
      <c r="CV328" s="48">
        <f t="shared" si="89"/>
        <v>0.4846526655896608</v>
      </c>
      <c r="CW328" s="31">
        <f t="shared" si="103"/>
        <v>0.13127246043116431</v>
      </c>
      <c r="CX328" s="36">
        <f>SUM($CW$9:CW328)*RRF</f>
        <v>65.162388177577043</v>
      </c>
      <c r="CY328" s="33"/>
      <c r="CZ328" s="36">
        <f t="shared" si="90"/>
        <v>92.073244439969372</v>
      </c>
      <c r="DA328" s="33"/>
      <c r="DB328" s="31">
        <f t="shared" si="91"/>
        <v>1.2438748270246133E-5</v>
      </c>
      <c r="DC328" s="31">
        <f t="shared" si="92"/>
        <v>18.837599383674629</v>
      </c>
      <c r="DD328" s="31">
        <f t="shared" si="93"/>
        <v>18.8376118224229</v>
      </c>
      <c r="DE328" s="31">
        <f t="shared" si="94"/>
        <v>-8.0732444399693719</v>
      </c>
      <c r="DF328" s="31"/>
      <c r="DG328" s="33">
        <f t="shared" si="95"/>
        <v>0.7757427163997267</v>
      </c>
      <c r="DH328" s="33">
        <f t="shared" si="96"/>
        <v>1.0961100528567782</v>
      </c>
      <c r="DI328" s="3"/>
      <c r="DJ328" s="33">
        <f t="shared" si="97"/>
        <v>0.99999985191966279</v>
      </c>
      <c r="DK328" s="93">
        <f t="shared" si="98"/>
        <v>0.88616080471898373</v>
      </c>
      <c r="DL328" s="3">
        <f t="shared" si="99"/>
        <v>0.8861968309734668</v>
      </c>
      <c r="DM328" s="3"/>
      <c r="DN328" s="90">
        <f t="shared" si="106"/>
        <v>0</v>
      </c>
      <c r="DO328" s="91">
        <f t="shared" si="104"/>
        <v>0</v>
      </c>
      <c r="DP328" s="89">
        <f>SUM(DO$9:DO328)*RLR</f>
        <v>120</v>
      </c>
      <c r="DQ328" s="90">
        <f>DP328-SUM(DS$9:DS328)</f>
        <v>13.656380283183978</v>
      </c>
      <c r="DR328" s="48">
        <f t="shared" si="100"/>
        <v>0.4846526655896608</v>
      </c>
      <c r="DS328" s="31">
        <f t="shared" si="105"/>
        <v>6.6616489186263297E-2</v>
      </c>
      <c r="DT328" s="90">
        <f>SUM(DS$9:DS328)*RRF</f>
        <v>74.44053380177121</v>
      </c>
    </row>
    <row r="329" spans="90:124" x14ac:dyDescent="0.25">
      <c r="CL329" s="14">
        <f t="shared" ref="CL329:CL392" si="107">ROUND(CL328+delt.t,3)</f>
        <v>3.2</v>
      </c>
      <c r="CM329" s="59">
        <f>IF('Extended model'!$B$4="AY",0,IFERROR(P*INDEX('UWYr writing pattern'!$C$4:$C$18,MATCH('Extended model'!$CL329,'UWYr writing pattern'!$A$4:$A$18,0)) / 25,CM328))</f>
        <v>0</v>
      </c>
      <c r="CN329" s="36">
        <f t="shared" si="101"/>
        <v>1.3390904834266164E-5</v>
      </c>
      <c r="CP329" s="48">
        <f t="shared" ref="CP329:CP392" si="108">(Ber*CL329)</f>
        <v>9.6000000000000014</v>
      </c>
      <c r="CQ329" s="34">
        <f t="shared" si="102"/>
        <v>1.4171288207887561E-6</v>
      </c>
      <c r="CR329" s="31">
        <f>SUM($CQ$9:CQ329)*RLR</f>
        <v>119.99998393091411</v>
      </c>
      <c r="CS329" s="32"/>
      <c r="CT329" s="36">
        <f>CR329-SUM($CW$9:CW329)</f>
        <v>26.780433780738221</v>
      </c>
      <c r="CV329" s="48">
        <f t="shared" ref="CV329:CV392" si="109">Bp_1/(Bp_2+CL329)</f>
        <v>0.48387096774193544</v>
      </c>
      <c r="CW329" s="31">
        <f t="shared" si="103"/>
        <v>0.1304241822086866</v>
      </c>
      <c r="CX329" s="36">
        <f>SUM($CW$9:CW329)*RRF</f>
        <v>65.253685105123125</v>
      </c>
      <c r="CY329" s="33"/>
      <c r="CZ329" s="36">
        <f t="shared" ref="CZ329:CZ392" si="110">CT329+CX329</f>
        <v>92.034118885861346</v>
      </c>
      <c r="DA329" s="33"/>
      <c r="DB329" s="31">
        <f t="shared" ref="DB329:DB392" si="111" xml:space="preserve"> CN329*RLR*RRF</f>
        <v>1.1248360060783575E-5</v>
      </c>
      <c r="DC329" s="31">
        <f t="shared" ref="DC329:DC392" si="112">CT329*RRF</f>
        <v>18.746303646516754</v>
      </c>
      <c r="DD329" s="31">
        <f t="shared" ref="DD329:DD392" si="113">DB329+DC329</f>
        <v>18.746314894876814</v>
      </c>
      <c r="DE329" s="31">
        <f t="shared" ref="DE329:DE392" si="114">P*RLR*RRF - CZ329</f>
        <v>-8.0341188858613464</v>
      </c>
      <c r="DF329" s="31"/>
      <c r="DG329" s="33">
        <f t="shared" ref="DG329:DG392" si="115">CX329/(P*RLR*RRF)</f>
        <v>0.77682958458479912</v>
      </c>
      <c r="DH329" s="33">
        <f t="shared" ref="DH329:DH392" si="116">CZ329/(P*RLR*RRF)</f>
        <v>1.0956442724507303</v>
      </c>
      <c r="DI329" s="3"/>
      <c r="DJ329" s="33">
        <f t="shared" ref="DJ329:DJ392" si="117">CR329/(P*RLR)</f>
        <v>0.99999986609095093</v>
      </c>
      <c r="DK329" s="93">
        <f t="shared" ref="DK329:DK392" si="118">1-EXP(-(Bp_1*LN(Bp_2+CL329)-Bp_1*LN(Bp_2)))</f>
        <v>0.88671075156926593</v>
      </c>
      <c r="DL329" s="3">
        <f t="shared" ref="DL329:DL392" si="119">DT329/(P*RLR*RRF)</f>
        <v>0.88674838106567933</v>
      </c>
      <c r="DM329" s="3"/>
      <c r="DN329" s="90">
        <f t="shared" si="106"/>
        <v>0</v>
      </c>
      <c r="DO329" s="91">
        <f t="shared" si="104"/>
        <v>0</v>
      </c>
      <c r="DP329" s="89">
        <f>SUM(DO$9:DO329)*RLR</f>
        <v>120</v>
      </c>
      <c r="DQ329" s="90">
        <f>DP329-SUM(DS$9:DS329)</f>
        <v>13.590194272118467</v>
      </c>
      <c r="DR329" s="48">
        <f t="shared" ref="DR329:DR392" si="120">Bp_1/(Bp_2+CL329)</f>
        <v>0.48387096774193544</v>
      </c>
      <c r="DS329" s="31">
        <f t="shared" si="105"/>
        <v>6.6186011065512015E-2</v>
      </c>
      <c r="DT329" s="90">
        <f>SUM(DS$9:DS329)*RRF</f>
        <v>74.486864009517063</v>
      </c>
    </row>
    <row r="330" spans="90:124" x14ac:dyDescent="0.25">
      <c r="CL330" s="14">
        <f t="shared" si="107"/>
        <v>3.21</v>
      </c>
      <c r="CM330" s="59">
        <f>IF('Extended model'!$B$4="AY",0,IFERROR(P*INDEX('UWYr writing pattern'!$C$4:$C$18,MATCH('Extended model'!$CL330,'UWYr writing pattern'!$A$4:$A$18,0)) / 25,CM329))</f>
        <v>0</v>
      </c>
      <c r="CN330" s="36">
        <f t="shared" ref="CN330:CN393" si="121">CN329-CQ330+CM330</f>
        <v>1.2105377970176611E-5</v>
      </c>
      <c r="CP330" s="48">
        <f t="shared" si="108"/>
        <v>9.629999999999999</v>
      </c>
      <c r="CQ330" s="34">
        <f t="shared" ref="CQ330:CQ393" si="122">CN329*CP329*delt.t</f>
        <v>1.285526864089552E-6</v>
      </c>
      <c r="CR330" s="31">
        <f>SUM($CQ$9:CQ330)*RLR</f>
        <v>119.99998547354636</v>
      </c>
      <c r="CS330" s="32"/>
      <c r="CT330" s="36">
        <f>CR330-SUM($CW$9:CW330)</f>
        <v>26.650852579270122</v>
      </c>
      <c r="CV330" s="48">
        <f t="shared" si="109"/>
        <v>0.48309178743961351</v>
      </c>
      <c r="CW330" s="31">
        <f t="shared" ref="CW330:CW393" si="123">CT329*CV329*delt.t</f>
        <v>0.12958274410034623</v>
      </c>
      <c r="CX330" s="36">
        <f>SUM($CW$9:CW330)*RRF</f>
        <v>65.344393025993369</v>
      </c>
      <c r="CY330" s="33"/>
      <c r="CZ330" s="36">
        <f t="shared" si="110"/>
        <v>91.995245605263491</v>
      </c>
      <c r="DA330" s="33"/>
      <c r="DB330" s="31">
        <f t="shared" si="111"/>
        <v>1.0168517494948352E-5</v>
      </c>
      <c r="DC330" s="31">
        <f t="shared" si="112"/>
        <v>18.655596805489083</v>
      </c>
      <c r="DD330" s="31">
        <f t="shared" si="113"/>
        <v>18.655606974006577</v>
      </c>
      <c r="DE330" s="31">
        <f t="shared" si="114"/>
        <v>-7.9952456052634915</v>
      </c>
      <c r="DF330" s="31"/>
      <c r="DG330" s="33">
        <f t="shared" si="115"/>
        <v>0.7779094407856354</v>
      </c>
      <c r="DH330" s="33">
        <f t="shared" si="116"/>
        <v>1.0951814953007559</v>
      </c>
      <c r="DI330" s="3"/>
      <c r="DJ330" s="33">
        <f t="shared" si="117"/>
        <v>0.99999987894621967</v>
      </c>
      <c r="DK330" s="93">
        <f t="shared" si="118"/>
        <v>0.88725716179149727</v>
      </c>
      <c r="DL330" s="3">
        <f t="shared" si="119"/>
        <v>0.88729637277020024</v>
      </c>
      <c r="DM330" s="3"/>
      <c r="DN330" s="90">
        <f t="shared" si="106"/>
        <v>0</v>
      </c>
      <c r="DO330" s="91">
        <f t="shared" ref="DO330:DO393" si="124">DN329*P*delt.t</f>
        <v>0</v>
      </c>
      <c r="DP330" s="89">
        <f>SUM(DO$9:DO330)*RLR</f>
        <v>120</v>
      </c>
      <c r="DQ330" s="90">
        <f>DP330-SUM(DS$9:DS330)</f>
        <v>13.524435267575953</v>
      </c>
      <c r="DR330" s="48">
        <f t="shared" si="120"/>
        <v>0.48309178743961351</v>
      </c>
      <c r="DS330" s="31">
        <f t="shared" ref="DS330:DS393" si="125">DQ329*DR329*delt.t</f>
        <v>6.5759004542508701E-2</v>
      </c>
      <c r="DT330" s="90">
        <f>SUM(DS$9:DS330)*RRF</f>
        <v>74.532895312696823</v>
      </c>
    </row>
    <row r="331" spans="90:124" x14ac:dyDescent="0.25">
      <c r="CL331" s="14">
        <f t="shared" si="107"/>
        <v>3.22</v>
      </c>
      <c r="CM331" s="59">
        <f>IF('Extended model'!$B$4="AY",0,IFERROR(P*INDEX('UWYr writing pattern'!$C$4:$C$18,MATCH('Extended model'!$CL331,'UWYr writing pattern'!$A$4:$A$18,0)) / 25,CM330))</f>
        <v>0</v>
      </c>
      <c r="CN331" s="36">
        <f t="shared" si="121"/>
        <v>1.0939630071648604E-5</v>
      </c>
      <c r="CP331" s="48">
        <f t="shared" si="108"/>
        <v>9.66</v>
      </c>
      <c r="CQ331" s="34">
        <f t="shared" si="122"/>
        <v>1.1657478985280075E-6</v>
      </c>
      <c r="CR331" s="31">
        <f>SUM($CQ$9:CQ331)*RLR</f>
        <v>119.99998687244384</v>
      </c>
      <c r="CS331" s="32"/>
      <c r="CT331" s="36">
        <f>CR331-SUM($CW$9:CW331)</f>
        <v>26.522105898074514</v>
      </c>
      <c r="CV331" s="48">
        <f t="shared" si="109"/>
        <v>0.48231511254019288</v>
      </c>
      <c r="CW331" s="31">
        <f t="shared" si="123"/>
        <v>0.12874808009309238</v>
      </c>
      <c r="CX331" s="36">
        <f>SUM($CW$9:CW331)*RRF</f>
        <v>65.434516682058529</v>
      </c>
      <c r="CY331" s="33"/>
      <c r="CZ331" s="36">
        <f t="shared" si="110"/>
        <v>91.956622580133043</v>
      </c>
      <c r="DA331" s="33"/>
      <c r="DB331" s="31">
        <f t="shared" si="111"/>
        <v>9.1892892601848267E-6</v>
      </c>
      <c r="DC331" s="31">
        <f t="shared" si="112"/>
        <v>18.565474128652159</v>
      </c>
      <c r="DD331" s="31">
        <f t="shared" si="113"/>
        <v>18.565483317941418</v>
      </c>
      <c r="DE331" s="31">
        <f t="shared" si="114"/>
        <v>-7.9566225801330432</v>
      </c>
      <c r="DF331" s="31"/>
      <c r="DG331" s="33">
        <f t="shared" si="115"/>
        <v>0.77898234145307776</v>
      </c>
      <c r="DH331" s="33">
        <f t="shared" si="116"/>
        <v>1.0947216973825362</v>
      </c>
      <c r="DI331" s="3"/>
      <c r="DJ331" s="33">
        <f t="shared" si="117"/>
        <v>0.99999989060369865</v>
      </c>
      <c r="DK331" s="93">
        <f t="shared" si="118"/>
        <v>0.88780006376945708</v>
      </c>
      <c r="DL331" s="3">
        <f t="shared" si="119"/>
        <v>0.88784083473749409</v>
      </c>
      <c r="DM331" s="3"/>
      <c r="DN331" s="90">
        <f t="shared" ref="DN331:DN394" si="126">DN330-DO331+CM331</f>
        <v>0</v>
      </c>
      <c r="DO331" s="91">
        <f t="shared" si="124"/>
        <v>0</v>
      </c>
      <c r="DP331" s="89">
        <f>SUM(DO$9:DO331)*RLR</f>
        <v>120</v>
      </c>
      <c r="DQ331" s="90">
        <f>DP331-SUM(DS$9:DS331)</f>
        <v>13.459099831500708</v>
      </c>
      <c r="DR331" s="48">
        <f t="shared" si="120"/>
        <v>0.48231511254019288</v>
      </c>
      <c r="DS331" s="31">
        <f t="shared" si="125"/>
        <v>6.5335436075246139E-2</v>
      </c>
      <c r="DT331" s="90">
        <f>SUM(DS$9:DS331)*RRF</f>
        <v>74.578630117949501</v>
      </c>
    </row>
    <row r="332" spans="90:124" x14ac:dyDescent="0.25">
      <c r="CL332" s="14">
        <f t="shared" si="107"/>
        <v>3.23</v>
      </c>
      <c r="CM332" s="59">
        <f>IF('Extended model'!$B$4="AY",0,IFERROR(P*INDEX('UWYr writing pattern'!$C$4:$C$18,MATCH('Extended model'!$CL332,'UWYr writing pattern'!$A$4:$A$18,0)) / 25,CM331))</f>
        <v>0</v>
      </c>
      <c r="CN332" s="36">
        <f t="shared" si="121"/>
        <v>9.8828618067273485E-6</v>
      </c>
      <c r="CP332" s="48">
        <f t="shared" si="108"/>
        <v>9.69</v>
      </c>
      <c r="CQ332" s="34">
        <f t="shared" si="122"/>
        <v>1.0567682649212553E-6</v>
      </c>
      <c r="CR332" s="31">
        <f>SUM($CQ$9:CQ332)*RLR</f>
        <v>119.99998814056576</v>
      </c>
      <c r="CS332" s="32"/>
      <c r="CT332" s="36">
        <f>CR332-SUM($CW$9:CW332)</f>
        <v>26.394187041286102</v>
      </c>
      <c r="CV332" s="48">
        <f t="shared" si="109"/>
        <v>0.4815409309791332</v>
      </c>
      <c r="CW332" s="31">
        <f t="shared" si="123"/>
        <v>0.12792012491032723</v>
      </c>
      <c r="CX332" s="36">
        <f>SUM($CW$9:CW332)*RRF</f>
        <v>65.524060769495762</v>
      </c>
      <c r="CY332" s="33"/>
      <c r="CZ332" s="36">
        <f t="shared" si="110"/>
        <v>91.918247810781864</v>
      </c>
      <c r="DA332" s="33"/>
      <c r="DB332" s="31">
        <f t="shared" si="111"/>
        <v>8.3016039176509719E-6</v>
      </c>
      <c r="DC332" s="31">
        <f t="shared" si="112"/>
        <v>18.475930928900269</v>
      </c>
      <c r="DD332" s="31">
        <f t="shared" si="113"/>
        <v>18.475939230504185</v>
      </c>
      <c r="DE332" s="31">
        <f t="shared" si="114"/>
        <v>-7.9182478107818639</v>
      </c>
      <c r="DF332" s="31"/>
      <c r="DG332" s="33">
        <f t="shared" si="115"/>
        <v>0.78004834249399713</v>
      </c>
      <c r="DH332" s="33">
        <f t="shared" si="116"/>
        <v>1.0942648548902603</v>
      </c>
      <c r="DI332" s="3"/>
      <c r="DJ332" s="33">
        <f t="shared" si="117"/>
        <v>0.99999990117138138</v>
      </c>
      <c r="DK332" s="93">
        <f t="shared" si="118"/>
        <v>0.88833948561400466</v>
      </c>
      <c r="DL332" s="3">
        <f t="shared" si="119"/>
        <v>0.88838179534165407</v>
      </c>
      <c r="DM332" s="3"/>
      <c r="DN332" s="90">
        <f t="shared" si="126"/>
        <v>0</v>
      </c>
      <c r="DO332" s="91">
        <f t="shared" si="124"/>
        <v>0</v>
      </c>
      <c r="DP332" s="89">
        <f>SUM(DO$9:DO332)*RLR</f>
        <v>120</v>
      </c>
      <c r="DQ332" s="90">
        <f>DP332-SUM(DS$9:DS332)</f>
        <v>13.394184559001502</v>
      </c>
      <c r="DR332" s="48">
        <f t="shared" si="120"/>
        <v>0.4815409309791332</v>
      </c>
      <c r="DS332" s="31">
        <f t="shared" si="125"/>
        <v>6.4915272499199553E-2</v>
      </c>
      <c r="DT332" s="90">
        <f>SUM(DS$9:DS332)*RRF</f>
        <v>74.624070808698946</v>
      </c>
    </row>
    <row r="333" spans="90:124" x14ac:dyDescent="0.25">
      <c r="CL333" s="14">
        <f t="shared" si="107"/>
        <v>3.24</v>
      </c>
      <c r="CM333" s="59">
        <f>IF('Extended model'!$B$4="AY",0,IFERROR(P*INDEX('UWYr writing pattern'!$C$4:$C$18,MATCH('Extended model'!$CL333,'UWYr writing pattern'!$A$4:$A$18,0)) / 25,CM332))</f>
        <v>0</v>
      </c>
      <c r="CN333" s="36">
        <f t="shared" si="121"/>
        <v>8.9252124976554684E-6</v>
      </c>
      <c r="CP333" s="48">
        <f t="shared" si="108"/>
        <v>9.7200000000000006</v>
      </c>
      <c r="CQ333" s="34">
        <f t="shared" si="122"/>
        <v>9.5764930907188005E-7</v>
      </c>
      <c r="CR333" s="31">
        <f>SUM($CQ$9:CQ333)*RLR</f>
        <v>119.99998928974493</v>
      </c>
      <c r="CS333" s="32"/>
      <c r="CT333" s="36">
        <f>CR333-SUM($CW$9:CW333)</f>
        <v>26.267089376462295</v>
      </c>
      <c r="CV333" s="48">
        <f t="shared" si="109"/>
        <v>0.48076923076923073</v>
      </c>
      <c r="CW333" s="31">
        <f t="shared" si="123"/>
        <v>0.12709881400298284</v>
      </c>
      <c r="CX333" s="36">
        <f>SUM($CW$9:CW333)*RRF</f>
        <v>65.613029939297846</v>
      </c>
      <c r="CY333" s="33"/>
      <c r="CZ333" s="36">
        <f t="shared" si="110"/>
        <v>91.88011931576014</v>
      </c>
      <c r="DA333" s="33"/>
      <c r="DB333" s="31">
        <f t="shared" si="111"/>
        <v>7.4971784980305928E-6</v>
      </c>
      <c r="DC333" s="31">
        <f t="shared" si="112"/>
        <v>18.386962563523603</v>
      </c>
      <c r="DD333" s="31">
        <f t="shared" si="113"/>
        <v>18.386970060702101</v>
      </c>
      <c r="DE333" s="31">
        <f t="shared" si="114"/>
        <v>-7.8801193157601404</v>
      </c>
      <c r="DF333" s="31"/>
      <c r="DG333" s="33">
        <f t="shared" si="115"/>
        <v>0.78110749927735534</v>
      </c>
      <c r="DH333" s="33">
        <f t="shared" si="116"/>
        <v>1.0938109442352397</v>
      </c>
      <c r="DI333" s="3"/>
      <c r="DJ333" s="33">
        <f t="shared" si="117"/>
        <v>0.99999991074787442</v>
      </c>
      <c r="DK333" s="93">
        <f t="shared" si="118"/>
        <v>0.88887545516613564</v>
      </c>
      <c r="DL333" s="3">
        <f t="shared" si="119"/>
        <v>0.88891928268350806</v>
      </c>
      <c r="DM333" s="3"/>
      <c r="DN333" s="90">
        <f t="shared" si="126"/>
        <v>0</v>
      </c>
      <c r="DO333" s="91">
        <f t="shared" si="124"/>
        <v>0</v>
      </c>
      <c r="DP333" s="89">
        <f>SUM(DO$9:DO333)*RLR</f>
        <v>120</v>
      </c>
      <c r="DQ333" s="90">
        <f>DP333-SUM(DS$9:DS333)</f>
        <v>13.329686077979019</v>
      </c>
      <c r="DR333" s="48">
        <f t="shared" si="120"/>
        <v>0.48076923076923073</v>
      </c>
      <c r="DS333" s="31">
        <f t="shared" si="125"/>
        <v>6.449848102247914E-2</v>
      </c>
      <c r="DT333" s="90">
        <f>SUM(DS$9:DS333)*RRF</f>
        <v>74.669219745414679</v>
      </c>
    </row>
    <row r="334" spans="90:124" x14ac:dyDescent="0.25">
      <c r="CL334" s="14">
        <f t="shared" si="107"/>
        <v>3.25</v>
      </c>
      <c r="CM334" s="59">
        <f>IF('Extended model'!$B$4="AY",0,IFERROR(P*INDEX('UWYr writing pattern'!$C$4:$C$18,MATCH('Extended model'!$CL334,'UWYr writing pattern'!$A$4:$A$18,0)) / 25,CM333))</f>
        <v>0</v>
      </c>
      <c r="CN334" s="36">
        <f t="shared" si="121"/>
        <v>8.057681842883357E-6</v>
      </c>
      <c r="CP334" s="48">
        <f t="shared" si="108"/>
        <v>9.75</v>
      </c>
      <c r="CQ334" s="34">
        <f t="shared" si="122"/>
        <v>8.675306547721117E-7</v>
      </c>
      <c r="CR334" s="31">
        <f>SUM($CQ$9:CQ334)*RLR</f>
        <v>119.99999033078171</v>
      </c>
      <c r="CS334" s="32"/>
      <c r="CT334" s="36">
        <f>CR334-SUM($CW$9:CW334)</f>
        <v>26.140806333958395</v>
      </c>
      <c r="CV334" s="48">
        <f t="shared" si="109"/>
        <v>0.48</v>
      </c>
      <c r="CW334" s="31">
        <f t="shared" si="123"/>
        <v>0.1262840835406841</v>
      </c>
      <c r="CX334" s="36">
        <f>SUM($CW$9:CW334)*RRF</f>
        <v>65.701428797776316</v>
      </c>
      <c r="CY334" s="33"/>
      <c r="CZ334" s="36">
        <f t="shared" si="110"/>
        <v>91.842235131734711</v>
      </c>
      <c r="DA334" s="33"/>
      <c r="DB334" s="31">
        <f t="shared" si="111"/>
        <v>6.7684527480220192E-6</v>
      </c>
      <c r="DC334" s="31">
        <f t="shared" si="112"/>
        <v>18.298564433770874</v>
      </c>
      <c r="DD334" s="31">
        <f t="shared" si="113"/>
        <v>18.298571202223624</v>
      </c>
      <c r="DE334" s="31">
        <f t="shared" si="114"/>
        <v>-7.8422351317347108</v>
      </c>
      <c r="DF334" s="31"/>
      <c r="DG334" s="33">
        <f t="shared" si="115"/>
        <v>0.78215986664019421</v>
      </c>
      <c r="DH334" s="33">
        <f t="shared" si="116"/>
        <v>1.0933599420444609</v>
      </c>
      <c r="DI334" s="3"/>
      <c r="DJ334" s="33">
        <f t="shared" si="117"/>
        <v>0.99999991942318089</v>
      </c>
      <c r="DK334" s="93">
        <f t="shared" si="118"/>
        <v>0.88940799999999998</v>
      </c>
      <c r="DL334" s="3">
        <f t="shared" si="119"/>
        <v>0.88945332459368354</v>
      </c>
      <c r="DM334" s="3"/>
      <c r="DN334" s="90">
        <f t="shared" si="126"/>
        <v>0</v>
      </c>
      <c r="DO334" s="91">
        <f t="shared" si="124"/>
        <v>0</v>
      </c>
      <c r="DP334" s="89">
        <f>SUM(DO$9:DO334)*RLR</f>
        <v>120</v>
      </c>
      <c r="DQ334" s="90">
        <f>DP334-SUM(DS$9:DS334)</f>
        <v>13.265601048757972</v>
      </c>
      <c r="DR334" s="48">
        <f t="shared" si="120"/>
        <v>0.48</v>
      </c>
      <c r="DS334" s="31">
        <f t="shared" si="125"/>
        <v>6.4085029221052969E-2</v>
      </c>
      <c r="DT334" s="90">
        <f>SUM(DS$9:DS334)*RRF</f>
        <v>74.714079265869415</v>
      </c>
    </row>
    <row r="335" spans="90:124" x14ac:dyDescent="0.25">
      <c r="CL335" s="14">
        <f t="shared" si="107"/>
        <v>3.26</v>
      </c>
      <c r="CM335" s="59">
        <f>IF('Extended model'!$B$4="AY",0,IFERROR(P*INDEX('UWYr writing pattern'!$C$4:$C$18,MATCH('Extended model'!$CL335,'UWYr writing pattern'!$A$4:$A$18,0)) / 25,CM334))</f>
        <v>0</v>
      </c>
      <c r="CN335" s="36">
        <f t="shared" si="121"/>
        <v>7.2720578632022295E-6</v>
      </c>
      <c r="CP335" s="48">
        <f t="shared" si="108"/>
        <v>9.7799999999999994</v>
      </c>
      <c r="CQ335" s="34">
        <f t="shared" si="122"/>
        <v>7.8562397968112725E-7</v>
      </c>
      <c r="CR335" s="31">
        <f>SUM($CQ$9:CQ335)*RLR</f>
        <v>119.9999912735305</v>
      </c>
      <c r="CS335" s="32"/>
      <c r="CT335" s="36">
        <f>CR335-SUM($CW$9:CW335)</f>
        <v>26.015331406304185</v>
      </c>
      <c r="CV335" s="48">
        <f t="shared" si="109"/>
        <v>0.47923322683706071</v>
      </c>
      <c r="CW335" s="31">
        <f t="shared" si="123"/>
        <v>0.12547587040300029</v>
      </c>
      <c r="CX335" s="36">
        <f>SUM($CW$9:CW335)*RRF</f>
        <v>65.789261907058417</v>
      </c>
      <c r="CY335" s="33"/>
      <c r="CZ335" s="36">
        <f t="shared" si="110"/>
        <v>91.804593313362602</v>
      </c>
      <c r="DA335" s="33"/>
      <c r="DB335" s="31">
        <f t="shared" si="111"/>
        <v>6.1085286050898723E-6</v>
      </c>
      <c r="DC335" s="31">
        <f t="shared" si="112"/>
        <v>18.210731984412927</v>
      </c>
      <c r="DD335" s="31">
        <f t="shared" si="113"/>
        <v>18.210738092941533</v>
      </c>
      <c r="DE335" s="31">
        <f t="shared" si="114"/>
        <v>-7.8045933133626022</v>
      </c>
      <c r="DF335" s="31"/>
      <c r="DG335" s="33">
        <f t="shared" si="115"/>
        <v>0.78320549889355262</v>
      </c>
      <c r="DH335" s="33">
        <f t="shared" si="116"/>
        <v>1.0929118251590786</v>
      </c>
      <c r="DI335" s="3"/>
      <c r="DJ335" s="33">
        <f t="shared" si="117"/>
        <v>0.99999992727942077</v>
      </c>
      <c r="DK335" s="93">
        <f t="shared" si="118"/>
        <v>0.88993714742588093</v>
      </c>
      <c r="DL335" s="3">
        <f t="shared" si="119"/>
        <v>0.88998394863563368</v>
      </c>
      <c r="DM335" s="3"/>
      <c r="DN335" s="90">
        <f t="shared" si="126"/>
        <v>0</v>
      </c>
      <c r="DO335" s="91">
        <f t="shared" si="124"/>
        <v>0</v>
      </c>
      <c r="DP335" s="89">
        <f>SUM(DO$9:DO335)*RLR</f>
        <v>120</v>
      </c>
      <c r="DQ335" s="90">
        <f>DP335-SUM(DS$9:DS335)</f>
        <v>13.20192616372394</v>
      </c>
      <c r="DR335" s="48">
        <f t="shared" si="120"/>
        <v>0.47923322683706071</v>
      </c>
      <c r="DS335" s="31">
        <f t="shared" si="125"/>
        <v>6.3674885034038259E-2</v>
      </c>
      <c r="DT335" s="90">
        <f>SUM(DS$9:DS335)*RRF</f>
        <v>74.758651685393232</v>
      </c>
    </row>
    <row r="336" spans="90:124" x14ac:dyDescent="0.25">
      <c r="CL336" s="14">
        <f t="shared" si="107"/>
        <v>3.27</v>
      </c>
      <c r="CM336" s="59">
        <f>IF('Extended model'!$B$4="AY",0,IFERROR(P*INDEX('UWYr writing pattern'!$C$4:$C$18,MATCH('Extended model'!$CL336,'UWYr writing pattern'!$A$4:$A$18,0)) / 25,CM335))</f>
        <v>0</v>
      </c>
      <c r="CN336" s="36">
        <f t="shared" si="121"/>
        <v>6.5608506041810517E-6</v>
      </c>
      <c r="CP336" s="48">
        <f t="shared" si="108"/>
        <v>9.81</v>
      </c>
      <c r="CQ336" s="34">
        <f t="shared" si="122"/>
        <v>7.1120725902117808E-7</v>
      </c>
      <c r="CR336" s="31">
        <f>SUM($CQ$9:CQ336)*RLR</f>
        <v>119.99999212697921</v>
      </c>
      <c r="CS336" s="32"/>
      <c r="CT336" s="36">
        <f>CR336-SUM($CW$9:CW336)</f>
        <v>25.890658147582116</v>
      </c>
      <c r="CV336" s="48">
        <f t="shared" si="109"/>
        <v>0.47846889952153115</v>
      </c>
      <c r="CW336" s="31">
        <f t="shared" si="123"/>
        <v>0.12467411217078683</v>
      </c>
      <c r="CX336" s="36">
        <f>SUM($CW$9:CW336)*RRF</f>
        <v>65.876533785577962</v>
      </c>
      <c r="CY336" s="33"/>
      <c r="CZ336" s="36">
        <f t="shared" si="110"/>
        <v>91.767191933160078</v>
      </c>
      <c r="DA336" s="33"/>
      <c r="DB336" s="31">
        <f t="shared" si="111"/>
        <v>5.5111145075120829E-6</v>
      </c>
      <c r="DC336" s="31">
        <f t="shared" si="112"/>
        <v>18.123460703307479</v>
      </c>
      <c r="DD336" s="31">
        <f t="shared" si="113"/>
        <v>18.123466214421988</v>
      </c>
      <c r="DE336" s="31">
        <f t="shared" si="114"/>
        <v>-7.7671919331600776</v>
      </c>
      <c r="DF336" s="31"/>
      <c r="DG336" s="33">
        <f t="shared" si="115"/>
        <v>0.7842444498283091</v>
      </c>
      <c r="DH336" s="33">
        <f t="shared" si="116"/>
        <v>1.092466570632858</v>
      </c>
      <c r="DI336" s="3"/>
      <c r="DJ336" s="33">
        <f t="shared" si="117"/>
        <v>0.99999993439149337</v>
      </c>
      <c r="DK336" s="93">
        <f t="shared" si="118"/>
        <v>0.89046292449313635</v>
      </c>
      <c r="DL336" s="3">
        <f t="shared" si="119"/>
        <v>0.89051118210862601</v>
      </c>
      <c r="DM336" s="3"/>
      <c r="DN336" s="90">
        <f t="shared" si="126"/>
        <v>0</v>
      </c>
      <c r="DO336" s="91">
        <f t="shared" si="124"/>
        <v>0</v>
      </c>
      <c r="DP336" s="89">
        <f>SUM(DO$9:DO336)*RLR</f>
        <v>120</v>
      </c>
      <c r="DQ336" s="90">
        <f>DP336-SUM(DS$9:DS336)</f>
        <v>13.138658146964886</v>
      </c>
      <c r="DR336" s="48">
        <f t="shared" si="120"/>
        <v>0.47846889952153115</v>
      </c>
      <c r="DS336" s="31">
        <f t="shared" si="125"/>
        <v>6.3268016759060408E-2</v>
      </c>
      <c r="DT336" s="90">
        <f>SUM(DS$9:DS336)*RRF</f>
        <v>74.802939297124581</v>
      </c>
    </row>
    <row r="337" spans="90:124" x14ac:dyDescent="0.25">
      <c r="CL337" s="14">
        <f t="shared" si="107"/>
        <v>3.28</v>
      </c>
      <c r="CM337" s="59">
        <f>IF('Extended model'!$B$4="AY",0,IFERROR(P*INDEX('UWYr writing pattern'!$C$4:$C$18,MATCH('Extended model'!$CL337,'UWYr writing pattern'!$A$4:$A$18,0)) / 25,CM336))</f>
        <v>0</v>
      </c>
      <c r="CN337" s="36">
        <f t="shared" si="121"/>
        <v>5.9172311599108907E-6</v>
      </c>
      <c r="CP337" s="48">
        <f t="shared" si="108"/>
        <v>9.84</v>
      </c>
      <c r="CQ337" s="34">
        <f t="shared" si="122"/>
        <v>6.4361944427016114E-7</v>
      </c>
      <c r="CR337" s="31">
        <f>SUM($CQ$9:CQ337)*RLR</f>
        <v>119.99999289932255</v>
      </c>
      <c r="CS337" s="32"/>
      <c r="CT337" s="36">
        <f>CR337-SUM($CW$9:CW337)</f>
        <v>25.766780172807842</v>
      </c>
      <c r="CV337" s="48">
        <f t="shared" si="109"/>
        <v>0.47770700636942681</v>
      </c>
      <c r="CW337" s="31">
        <f t="shared" si="123"/>
        <v>0.12387874711761779</v>
      </c>
      <c r="CX337" s="36">
        <f>SUM($CW$9:CW337)*RRF</f>
        <v>65.963248908560288</v>
      </c>
      <c r="CY337" s="33"/>
      <c r="CZ337" s="36">
        <f t="shared" si="110"/>
        <v>91.73002908136813</v>
      </c>
      <c r="DA337" s="33"/>
      <c r="DB337" s="31">
        <f t="shared" si="111"/>
        <v>4.9704741743251478E-6</v>
      </c>
      <c r="DC337" s="31">
        <f t="shared" si="112"/>
        <v>18.036746120965489</v>
      </c>
      <c r="DD337" s="31">
        <f t="shared" si="113"/>
        <v>18.036751091439662</v>
      </c>
      <c r="DE337" s="31">
        <f t="shared" si="114"/>
        <v>-7.7300290813681301</v>
      </c>
      <c r="DF337" s="31"/>
      <c r="DG337" s="33">
        <f t="shared" si="115"/>
        <v>0.78527677272095586</v>
      </c>
      <c r="DH337" s="33">
        <f t="shared" si="116"/>
        <v>1.092024155730573</v>
      </c>
      <c r="DI337" s="3"/>
      <c r="DJ337" s="33">
        <f t="shared" si="117"/>
        <v>0.99999994082768795</v>
      </c>
      <c r="DK337" s="93">
        <f t="shared" si="118"/>
        <v>0.89098535799310208</v>
      </c>
      <c r="DL337" s="3">
        <f t="shared" si="119"/>
        <v>0.89103505205068989</v>
      </c>
      <c r="DM337" s="3"/>
      <c r="DN337" s="90">
        <f t="shared" si="126"/>
        <v>0</v>
      </c>
      <c r="DO337" s="91">
        <f t="shared" si="124"/>
        <v>0</v>
      </c>
      <c r="DP337" s="89">
        <f>SUM(DO$9:DO337)*RLR</f>
        <v>120</v>
      </c>
      <c r="DQ337" s="90">
        <f>DP337-SUM(DS$9:DS337)</f>
        <v>13.07579375391721</v>
      </c>
      <c r="DR337" s="48">
        <f t="shared" si="120"/>
        <v>0.47770700636942681</v>
      </c>
      <c r="DS337" s="31">
        <f t="shared" si="125"/>
        <v>6.2864393047678893E-2</v>
      </c>
      <c r="DT337" s="90">
        <f>SUM(DS$9:DS337)*RRF</f>
        <v>74.846944372257951</v>
      </c>
    </row>
    <row r="338" spans="90:124" x14ac:dyDescent="0.25">
      <c r="CL338" s="14">
        <f t="shared" si="107"/>
        <v>3.29</v>
      </c>
      <c r="CM338" s="59">
        <f>IF('Extended model'!$B$4="AY",0,IFERROR(P*INDEX('UWYr writing pattern'!$C$4:$C$18,MATCH('Extended model'!$CL338,'UWYr writing pattern'!$A$4:$A$18,0)) / 25,CM337))</f>
        <v>0</v>
      </c>
      <c r="CN338" s="36">
        <f t="shared" si="121"/>
        <v>5.3349756137756587E-6</v>
      </c>
      <c r="CP338" s="48">
        <f t="shared" si="108"/>
        <v>9.870000000000001</v>
      </c>
      <c r="CQ338" s="34">
        <f t="shared" si="122"/>
        <v>5.8225554613523169E-7</v>
      </c>
      <c r="CR338" s="31">
        <f>SUM($CQ$9:CQ338)*RLR</f>
        <v>119.99999359802921</v>
      </c>
      <c r="CS338" s="32"/>
      <c r="CT338" s="36">
        <f>CR338-SUM($CW$9:CW338)</f>
        <v>25.643691157313185</v>
      </c>
      <c r="CV338" s="48">
        <f t="shared" si="109"/>
        <v>0.47694753577106519</v>
      </c>
      <c r="CW338" s="31">
        <f t="shared" si="123"/>
        <v>0.12308971420131137</v>
      </c>
      <c r="CX338" s="36">
        <f>SUM($CW$9:CW338)*RRF</f>
        <v>66.049411708501211</v>
      </c>
      <c r="CY338" s="33"/>
      <c r="CZ338" s="36">
        <f t="shared" si="110"/>
        <v>91.693102865814396</v>
      </c>
      <c r="DA338" s="33"/>
      <c r="DB338" s="31">
        <f t="shared" si="111"/>
        <v>4.4813795155715527E-6</v>
      </c>
      <c r="DC338" s="31">
        <f t="shared" si="112"/>
        <v>17.950583810119227</v>
      </c>
      <c r="DD338" s="31">
        <f t="shared" si="113"/>
        <v>17.950588291498743</v>
      </c>
      <c r="DE338" s="31">
        <f t="shared" si="114"/>
        <v>-7.6931028658143958</v>
      </c>
      <c r="DF338" s="31"/>
      <c r="DG338" s="33">
        <f t="shared" si="115"/>
        <v>0.78630252033930015</v>
      </c>
      <c r="DH338" s="33">
        <f t="shared" si="116"/>
        <v>1.0915845579263619</v>
      </c>
      <c r="DI338" s="3"/>
      <c r="DJ338" s="33">
        <f t="shared" si="117"/>
        <v>0.99999994665024339</v>
      </c>
      <c r="DK338" s="93">
        <f t="shared" si="118"/>
        <v>0.89150447446195957</v>
      </c>
      <c r="DL338" s="3">
        <f t="shared" si="119"/>
        <v>0.89155558524153056</v>
      </c>
      <c r="DM338" s="3"/>
      <c r="DN338" s="90">
        <f t="shared" si="126"/>
        <v>0</v>
      </c>
      <c r="DO338" s="91">
        <f t="shared" si="124"/>
        <v>0</v>
      </c>
      <c r="DP338" s="89">
        <f>SUM(DO$9:DO338)*RLR</f>
        <v>120</v>
      </c>
      <c r="DQ338" s="90">
        <f>DP338-SUM(DS$9:DS338)</f>
        <v>13.01332977101633</v>
      </c>
      <c r="DR338" s="48">
        <f t="shared" si="120"/>
        <v>0.47694753577106519</v>
      </c>
      <c r="DS338" s="31">
        <f t="shared" si="125"/>
        <v>6.2463982900878401E-2</v>
      </c>
      <c r="DT338" s="90">
        <f>SUM(DS$9:DS338)*RRF</f>
        <v>74.890669160288567</v>
      </c>
    </row>
    <row r="339" spans="90:124" x14ac:dyDescent="0.25">
      <c r="CL339" s="14">
        <f t="shared" si="107"/>
        <v>3.3</v>
      </c>
      <c r="CM339" s="59">
        <f>IF('Extended model'!$B$4="AY",0,IFERROR(P*INDEX('UWYr writing pattern'!$C$4:$C$18,MATCH('Extended model'!$CL339,'UWYr writing pattern'!$A$4:$A$18,0)) / 25,CM338))</f>
        <v>0</v>
      </c>
      <c r="CN339" s="36">
        <f t="shared" si="121"/>
        <v>4.8084135206960014E-6</v>
      </c>
      <c r="CP339" s="48">
        <f t="shared" si="108"/>
        <v>9.8999999999999986</v>
      </c>
      <c r="CQ339" s="34">
        <f t="shared" si="122"/>
        <v>5.2656209307965751E-7</v>
      </c>
      <c r="CR339" s="31">
        <f>SUM($CQ$9:CQ339)*RLR</f>
        <v>119.99999422990372</v>
      </c>
      <c r="CS339" s="32"/>
      <c r="CT339" s="36">
        <f>CR339-SUM($CW$9:CW339)</f>
        <v>25.521384836132157</v>
      </c>
      <c r="CV339" s="48">
        <f t="shared" si="109"/>
        <v>0.47619047619047622</v>
      </c>
      <c r="CW339" s="31">
        <f t="shared" si="123"/>
        <v>0.12230695305554778</v>
      </c>
      <c r="CX339" s="36">
        <f>SUM($CW$9:CW339)*RRF</f>
        <v>66.135026575640097</v>
      </c>
      <c r="CY339" s="33"/>
      <c r="CZ339" s="36">
        <f t="shared" si="110"/>
        <v>91.656411411772254</v>
      </c>
      <c r="DA339" s="33"/>
      <c r="DB339" s="31">
        <f t="shared" si="111"/>
        <v>4.0390673573846411E-6</v>
      </c>
      <c r="DC339" s="31">
        <f t="shared" si="112"/>
        <v>17.864969385292508</v>
      </c>
      <c r="DD339" s="31">
        <f t="shared" si="113"/>
        <v>17.864973424359864</v>
      </c>
      <c r="DE339" s="31">
        <f t="shared" si="114"/>
        <v>-7.6564114117722539</v>
      </c>
      <c r="DF339" s="31"/>
      <c r="DG339" s="33">
        <f t="shared" si="115"/>
        <v>0.78732174494809637</v>
      </c>
      <c r="DH339" s="33">
        <f t="shared" si="116"/>
        <v>1.0911477549020507</v>
      </c>
      <c r="DI339" s="3"/>
      <c r="DJ339" s="33">
        <f t="shared" si="117"/>
        <v>0.99999995191586433</v>
      </c>
      <c r="DK339" s="93">
        <f t="shared" si="118"/>
        <v>0.89202030018356548</v>
      </c>
      <c r="DL339" s="3">
        <f t="shared" si="119"/>
        <v>0.89207280820540247</v>
      </c>
      <c r="DM339" s="3"/>
      <c r="DN339" s="90">
        <f t="shared" si="126"/>
        <v>0</v>
      </c>
      <c r="DO339" s="91">
        <f t="shared" si="124"/>
        <v>0</v>
      </c>
      <c r="DP339" s="89">
        <f>SUM(DO$9:DO339)*RLR</f>
        <v>120</v>
      </c>
      <c r="DQ339" s="90">
        <f>DP339-SUM(DS$9:DS339)</f>
        <v>12.951263015351699</v>
      </c>
      <c r="DR339" s="48">
        <f t="shared" si="120"/>
        <v>0.47619047619047622</v>
      </c>
      <c r="DS339" s="31">
        <f t="shared" si="125"/>
        <v>6.2066755664624787E-2</v>
      </c>
      <c r="DT339" s="90">
        <f>SUM(DS$9:DS339)*RRF</f>
        <v>74.934115889253803</v>
      </c>
    </row>
    <row r="340" spans="90:124" x14ac:dyDescent="0.25">
      <c r="CL340" s="14">
        <f t="shared" si="107"/>
        <v>3.31</v>
      </c>
      <c r="CM340" s="59">
        <f>IF('Extended model'!$B$4="AY",0,IFERROR(P*INDEX('UWYr writing pattern'!$C$4:$C$18,MATCH('Extended model'!$CL340,'UWYr writing pattern'!$A$4:$A$18,0)) / 25,CM339))</f>
        <v>0</v>
      </c>
      <c r="CN340" s="36">
        <f t="shared" si="121"/>
        <v>4.3323805821470977E-6</v>
      </c>
      <c r="CP340" s="48">
        <f t="shared" si="108"/>
        <v>9.93</v>
      </c>
      <c r="CQ340" s="34">
        <f t="shared" si="122"/>
        <v>4.7603293854890406E-7</v>
      </c>
      <c r="CR340" s="31">
        <f>SUM($CQ$9:CQ340)*RLR</f>
        <v>119.99999480114325</v>
      </c>
      <c r="CS340" s="32"/>
      <c r="CT340" s="36">
        <f>CR340-SUM($CW$9:CW340)</f>
        <v>25.399855003390101</v>
      </c>
      <c r="CV340" s="48">
        <f t="shared" si="109"/>
        <v>0.47543581616481773</v>
      </c>
      <c r="CW340" s="31">
        <f t="shared" si="123"/>
        <v>0.1215304039815817</v>
      </c>
      <c r="CX340" s="36">
        <f>SUM($CW$9:CW340)*RRF</f>
        <v>66.220097858427195</v>
      </c>
      <c r="CY340" s="33"/>
      <c r="CZ340" s="36">
        <f t="shared" si="110"/>
        <v>91.619952861817296</v>
      </c>
      <c r="DA340" s="33"/>
      <c r="DB340" s="31">
        <f t="shared" si="111"/>
        <v>3.6391996890035621E-6</v>
      </c>
      <c r="DC340" s="31">
        <f t="shared" si="112"/>
        <v>17.779898502373069</v>
      </c>
      <c r="DD340" s="31">
        <f t="shared" si="113"/>
        <v>17.779902141572759</v>
      </c>
      <c r="DE340" s="31">
        <f t="shared" si="114"/>
        <v>-7.6199528618172963</v>
      </c>
      <c r="DF340" s="31"/>
      <c r="DG340" s="33">
        <f t="shared" si="115"/>
        <v>0.78833449831460944</v>
      </c>
      <c r="DH340" s="33">
        <f t="shared" si="116"/>
        <v>1.0907137245454439</v>
      </c>
      <c r="DI340" s="3"/>
      <c r="DJ340" s="33">
        <f t="shared" si="117"/>
        <v>0.99999995667619368</v>
      </c>
      <c r="DK340" s="93">
        <f t="shared" si="118"/>
        <v>0.8925328611922474</v>
      </c>
      <c r="DL340" s="3">
        <f t="shared" si="119"/>
        <v>0.89258674721394815</v>
      </c>
      <c r="DM340" s="3"/>
      <c r="DN340" s="90">
        <f t="shared" si="126"/>
        <v>0</v>
      </c>
      <c r="DO340" s="91">
        <f t="shared" si="124"/>
        <v>0</v>
      </c>
      <c r="DP340" s="89">
        <f>SUM(DO$9:DO340)*RLR</f>
        <v>120</v>
      </c>
      <c r="DQ340" s="90">
        <f>DP340-SUM(DS$9:DS340)</f>
        <v>12.889590334326215</v>
      </c>
      <c r="DR340" s="48">
        <f t="shared" si="120"/>
        <v>0.47543581616481773</v>
      </c>
      <c r="DS340" s="31">
        <f t="shared" si="125"/>
        <v>6.1672681025484288E-2</v>
      </c>
      <c r="DT340" s="90">
        <f>SUM(DS$9:DS340)*RRF</f>
        <v>74.977286765971641</v>
      </c>
    </row>
    <row r="341" spans="90:124" x14ac:dyDescent="0.25">
      <c r="CL341" s="14">
        <f t="shared" si="107"/>
        <v>3.32</v>
      </c>
      <c r="CM341" s="59">
        <f>IF('Extended model'!$B$4="AY",0,IFERROR(P*INDEX('UWYr writing pattern'!$C$4:$C$18,MATCH('Extended model'!$CL341,'UWYr writing pattern'!$A$4:$A$18,0)) / 25,CM340))</f>
        <v>0</v>
      </c>
      <c r="CN341" s="36">
        <f t="shared" si="121"/>
        <v>3.9021751903398911E-6</v>
      </c>
      <c r="CP341" s="48">
        <f t="shared" si="108"/>
        <v>9.9599999999999991</v>
      </c>
      <c r="CQ341" s="34">
        <f t="shared" si="122"/>
        <v>4.3020539180720678E-7</v>
      </c>
      <c r="CR341" s="31">
        <f>SUM($CQ$9:CQ341)*RLR</f>
        <v>119.9999953173897</v>
      </c>
      <c r="CS341" s="32"/>
      <c r="CT341" s="36">
        <f>CR341-SUM($CW$9:CW341)</f>
        <v>25.279095511696511</v>
      </c>
      <c r="CV341" s="48">
        <f t="shared" si="109"/>
        <v>0.47468354430379744</v>
      </c>
      <c r="CW341" s="31">
        <f t="shared" si="123"/>
        <v>0.12076000794004803</v>
      </c>
      <c r="CX341" s="36">
        <f>SUM($CW$9:CW341)*RRF</f>
        <v>66.304629863985227</v>
      </c>
      <c r="CY341" s="33"/>
      <c r="CZ341" s="36">
        <f t="shared" si="110"/>
        <v>91.583725375681738</v>
      </c>
      <c r="DA341" s="33"/>
      <c r="DB341" s="31">
        <f t="shared" si="111"/>
        <v>3.2778271598855083E-6</v>
      </c>
      <c r="DC341" s="31">
        <f t="shared" si="112"/>
        <v>17.695366858187555</v>
      </c>
      <c r="DD341" s="31">
        <f t="shared" si="113"/>
        <v>17.695370136014713</v>
      </c>
      <c r="DE341" s="31">
        <f t="shared" si="114"/>
        <v>-7.5837253756817375</v>
      </c>
      <c r="DF341" s="31"/>
      <c r="DG341" s="33">
        <f t="shared" si="115"/>
        <v>0.78934083171410985</v>
      </c>
      <c r="DH341" s="33">
        <f t="shared" si="116"/>
        <v>1.0902824449485922</v>
      </c>
      <c r="DI341" s="3"/>
      <c r="DJ341" s="33">
        <f t="shared" si="117"/>
        <v>0.9999999609782475</v>
      </c>
      <c r="DK341" s="93">
        <f t="shared" si="118"/>
        <v>0.8930421832755624</v>
      </c>
      <c r="DL341" s="3">
        <f t="shared" si="119"/>
        <v>0.89309742828900074</v>
      </c>
      <c r="DM341" s="3"/>
      <c r="DN341" s="90">
        <f t="shared" si="126"/>
        <v>0</v>
      </c>
      <c r="DO341" s="91">
        <f t="shared" si="124"/>
        <v>0</v>
      </c>
      <c r="DP341" s="89">
        <f>SUM(DO$9:DO341)*RLR</f>
        <v>120</v>
      </c>
      <c r="DQ341" s="90">
        <f>DP341-SUM(DS$9:DS341)</f>
        <v>12.828308605319904</v>
      </c>
      <c r="DR341" s="48">
        <f t="shared" si="120"/>
        <v>0.47468354430379744</v>
      </c>
      <c r="DS341" s="31">
        <f t="shared" si="125"/>
        <v>6.1281729006305297E-2</v>
      </c>
      <c r="DT341" s="90">
        <f>SUM(DS$9:DS341)*RRF</f>
        <v>75.020183976276059</v>
      </c>
    </row>
    <row r="342" spans="90:124" x14ac:dyDescent="0.25">
      <c r="CL342" s="14">
        <f t="shared" si="107"/>
        <v>3.33</v>
      </c>
      <c r="CM342" s="59">
        <f>IF('Extended model'!$B$4="AY",0,IFERROR(P*INDEX('UWYr writing pattern'!$C$4:$C$18,MATCH('Extended model'!$CL342,'UWYr writing pattern'!$A$4:$A$18,0)) / 25,CM341))</f>
        <v>0</v>
      </c>
      <c r="CN342" s="36">
        <f t="shared" si="121"/>
        <v>3.5135185413820378E-6</v>
      </c>
      <c r="CP342" s="48">
        <f t="shared" si="108"/>
        <v>9.99</v>
      </c>
      <c r="CQ342" s="34">
        <f t="shared" si="122"/>
        <v>3.8865664895785308E-7</v>
      </c>
      <c r="CR342" s="31">
        <f>SUM($CQ$9:CQ342)*RLR</f>
        <v>119.99999578377768</v>
      </c>
      <c r="CS342" s="32"/>
      <c r="CT342" s="36">
        <f>CR342-SUM($CW$9:CW342)</f>
        <v>25.159100271541618</v>
      </c>
      <c r="CV342" s="48">
        <f t="shared" si="109"/>
        <v>0.47393364928909953</v>
      </c>
      <c r="CW342" s="31">
        <f t="shared" si="123"/>
        <v>0.11999570654286318</v>
      </c>
      <c r="CX342" s="36">
        <f>SUM($CW$9:CW342)*RRF</f>
        <v>66.388626858565232</v>
      </c>
      <c r="CY342" s="33"/>
      <c r="CZ342" s="36">
        <f t="shared" si="110"/>
        <v>91.54772713010685</v>
      </c>
      <c r="DA342" s="33"/>
      <c r="DB342" s="31">
        <f t="shared" si="111"/>
        <v>2.9513555747609115E-6</v>
      </c>
      <c r="DC342" s="31">
        <f t="shared" si="112"/>
        <v>17.611370190079132</v>
      </c>
      <c r="DD342" s="31">
        <f t="shared" si="113"/>
        <v>17.611373141434708</v>
      </c>
      <c r="DE342" s="31">
        <f t="shared" si="114"/>
        <v>-7.5477271301068498</v>
      </c>
      <c r="DF342" s="31"/>
      <c r="DG342" s="33">
        <f t="shared" si="115"/>
        <v>0.79034079593530038</v>
      </c>
      <c r="DH342" s="33">
        <f t="shared" si="116"/>
        <v>1.0898538944060339</v>
      </c>
      <c r="DI342" s="3"/>
      <c r="DJ342" s="33">
        <f t="shared" si="117"/>
        <v>0.99999996486481402</v>
      </c>
      <c r="DK342" s="93">
        <f t="shared" si="118"/>
        <v>0.89354829197702224</v>
      </c>
      <c r="DL342" s="3">
        <f t="shared" si="119"/>
        <v>0.89360487720535042</v>
      </c>
      <c r="DM342" s="3"/>
      <c r="DN342" s="90">
        <f t="shared" si="126"/>
        <v>0</v>
      </c>
      <c r="DO342" s="91">
        <f t="shared" si="124"/>
        <v>0</v>
      </c>
      <c r="DP342" s="89">
        <f>SUM(DO$9:DO342)*RLR</f>
        <v>120</v>
      </c>
      <c r="DQ342" s="90">
        <f>DP342-SUM(DS$9:DS342)</f>
        <v>12.767414735357946</v>
      </c>
      <c r="DR342" s="48">
        <f t="shared" si="120"/>
        <v>0.47393364928909953</v>
      </c>
      <c r="DS342" s="31">
        <f t="shared" si="125"/>
        <v>6.0893869961961569E-2</v>
      </c>
      <c r="DT342" s="90">
        <f>SUM(DS$9:DS342)*RRF</f>
        <v>75.062809685249434</v>
      </c>
    </row>
    <row r="343" spans="90:124" x14ac:dyDescent="0.25">
      <c r="CL343" s="14">
        <f t="shared" si="107"/>
        <v>3.34</v>
      </c>
      <c r="CM343" s="59">
        <f>IF('Extended model'!$B$4="AY",0,IFERROR(P*INDEX('UWYr writing pattern'!$C$4:$C$18,MATCH('Extended model'!$CL343,'UWYr writing pattern'!$A$4:$A$18,0)) / 25,CM342))</f>
        <v>0</v>
      </c>
      <c r="CN343" s="36">
        <f t="shared" si="121"/>
        <v>3.1625180390979722E-6</v>
      </c>
      <c r="CP343" s="48">
        <f t="shared" si="108"/>
        <v>10.02</v>
      </c>
      <c r="CQ343" s="34">
        <f t="shared" si="122"/>
        <v>3.510005022840656E-7</v>
      </c>
      <c r="CR343" s="31">
        <f>SUM($CQ$9:CQ343)*RLR</f>
        <v>119.99999620497829</v>
      </c>
      <c r="CS343" s="32"/>
      <c r="CT343" s="36">
        <f>CR343-SUM($CW$9:CW343)</f>
        <v>25.03986325069701</v>
      </c>
      <c r="CV343" s="48">
        <f t="shared" si="109"/>
        <v>0.47318611987381703</v>
      </c>
      <c r="CW343" s="31">
        <f t="shared" si="123"/>
        <v>0.11923744204522095</v>
      </c>
      <c r="CX343" s="36">
        <f>SUM($CW$9:CW343)*RRF</f>
        <v>66.472093067996894</v>
      </c>
      <c r="CY343" s="33"/>
      <c r="CZ343" s="36">
        <f t="shared" si="110"/>
        <v>91.511956318693905</v>
      </c>
      <c r="DA343" s="33"/>
      <c r="DB343" s="31">
        <f t="shared" si="111"/>
        <v>2.6565151528422961E-6</v>
      </c>
      <c r="DC343" s="31">
        <f t="shared" si="112"/>
        <v>17.527904275487906</v>
      </c>
      <c r="DD343" s="31">
        <f t="shared" si="113"/>
        <v>17.527906932003059</v>
      </c>
      <c r="DE343" s="31">
        <f t="shared" si="114"/>
        <v>-7.5119563186939047</v>
      </c>
      <c r="DF343" s="31"/>
      <c r="DG343" s="33">
        <f t="shared" si="115"/>
        <v>0.79133444128567731</v>
      </c>
      <c r="DH343" s="33">
        <f t="shared" si="116"/>
        <v>1.0894280514130226</v>
      </c>
      <c r="DI343" s="3"/>
      <c r="DJ343" s="33">
        <f t="shared" si="117"/>
        <v>0.99999996837481908</v>
      </c>
      <c r="DK343" s="93">
        <f t="shared" si="118"/>
        <v>0.89405121259878306</v>
      </c>
      <c r="DL343" s="3">
        <f t="shared" si="119"/>
        <v>0.8941091194934766</v>
      </c>
      <c r="DM343" s="3"/>
      <c r="DN343" s="90">
        <f t="shared" si="126"/>
        <v>0</v>
      </c>
      <c r="DO343" s="91">
        <f t="shared" si="124"/>
        <v>0</v>
      </c>
      <c r="DP343" s="89">
        <f>SUM(DO$9:DO343)*RLR</f>
        <v>120</v>
      </c>
      <c r="DQ343" s="90">
        <f>DP343-SUM(DS$9:DS343)</f>
        <v>12.706905660782795</v>
      </c>
      <c r="DR343" s="48">
        <f t="shared" si="120"/>
        <v>0.47318611987381703</v>
      </c>
      <c r="DS343" s="31">
        <f t="shared" si="125"/>
        <v>6.0509074575156148E-2</v>
      </c>
      <c r="DT343" s="90">
        <f>SUM(DS$9:DS343)*RRF</f>
        <v>75.105166037452037</v>
      </c>
    </row>
    <row r="344" spans="90:124" x14ac:dyDescent="0.25">
      <c r="CL344" s="14">
        <f t="shared" si="107"/>
        <v>3.35</v>
      </c>
      <c r="CM344" s="59">
        <f>IF('Extended model'!$B$4="AY",0,IFERROR(P*INDEX('UWYr writing pattern'!$C$4:$C$18,MATCH('Extended model'!$CL344,'UWYr writing pattern'!$A$4:$A$18,0)) / 25,CM343))</f>
        <v>0</v>
      </c>
      <c r="CN344" s="36">
        <f t="shared" si="121"/>
        <v>2.8456337315803556E-6</v>
      </c>
      <c r="CP344" s="48">
        <f t="shared" si="108"/>
        <v>10.050000000000001</v>
      </c>
      <c r="CQ344" s="34">
        <f t="shared" si="122"/>
        <v>3.1688430751761677E-7</v>
      </c>
      <c r="CR344" s="31">
        <f>SUM($CQ$9:CQ344)*RLR</f>
        <v>119.99999658523947</v>
      </c>
      <c r="CS344" s="32"/>
      <c r="CT344" s="36">
        <f>CR344-SUM($CW$9:CW344)</f>
        <v>24.921378473620507</v>
      </c>
      <c r="CV344" s="48">
        <f t="shared" si="109"/>
        <v>0.47244094488188981</v>
      </c>
      <c r="CW344" s="31">
        <f t="shared" si="123"/>
        <v>0.11848515733768303</v>
      </c>
      <c r="CX344" s="36">
        <f>SUM($CW$9:CW344)*RRF</f>
        <v>66.555032678133273</v>
      </c>
      <c r="CY344" s="33"/>
      <c r="CZ344" s="36">
        <f t="shared" si="110"/>
        <v>91.47641115175378</v>
      </c>
      <c r="DA344" s="33"/>
      <c r="DB344" s="31">
        <f t="shared" si="111"/>
        <v>2.3903323345274986E-6</v>
      </c>
      <c r="DC344" s="31">
        <f t="shared" si="112"/>
        <v>17.444964931534354</v>
      </c>
      <c r="DD344" s="31">
        <f t="shared" si="113"/>
        <v>17.444967321866688</v>
      </c>
      <c r="DE344" s="31">
        <f t="shared" si="114"/>
        <v>-7.4764111517537799</v>
      </c>
      <c r="DF344" s="31"/>
      <c r="DG344" s="33">
        <f t="shared" si="115"/>
        <v>0.79232181759682463</v>
      </c>
      <c r="DH344" s="33">
        <f t="shared" si="116"/>
        <v>1.0890048946637354</v>
      </c>
      <c r="DI344" s="3"/>
      <c r="DJ344" s="33">
        <f t="shared" si="117"/>
        <v>0.99999997154366227</v>
      </c>
      <c r="DK344" s="93">
        <f t="shared" si="118"/>
        <v>0.89455097020430263</v>
      </c>
      <c r="DL344" s="3">
        <f t="shared" si="119"/>
        <v>0.89461018044224583</v>
      </c>
      <c r="DM344" s="3"/>
      <c r="DN344" s="90">
        <f t="shared" si="126"/>
        <v>0</v>
      </c>
      <c r="DO344" s="91">
        <f t="shared" si="124"/>
        <v>0</v>
      </c>
      <c r="DP344" s="89">
        <f>SUM(DO$9:DO344)*RLR</f>
        <v>120</v>
      </c>
      <c r="DQ344" s="90">
        <f>DP344-SUM(DS$9:DS344)</f>
        <v>12.646778346930503</v>
      </c>
      <c r="DR344" s="48">
        <f t="shared" si="120"/>
        <v>0.47244094488188981</v>
      </c>
      <c r="DS344" s="31">
        <f t="shared" si="125"/>
        <v>6.0127313852284515E-2</v>
      </c>
      <c r="DT344" s="90">
        <f>SUM(DS$9:DS344)*RRF</f>
        <v>75.147255157148649</v>
      </c>
    </row>
    <row r="345" spans="90:124" x14ac:dyDescent="0.25">
      <c r="CL345" s="14">
        <f t="shared" si="107"/>
        <v>3.36</v>
      </c>
      <c r="CM345" s="59">
        <f>IF('Extended model'!$B$4="AY",0,IFERROR(P*INDEX('UWYr writing pattern'!$C$4:$C$18,MATCH('Extended model'!$CL345,'UWYr writing pattern'!$A$4:$A$18,0)) / 25,CM344))</f>
        <v>0</v>
      </c>
      <c r="CN345" s="36">
        <f t="shared" si="121"/>
        <v>2.5596475415565299E-6</v>
      </c>
      <c r="CP345" s="48">
        <f t="shared" si="108"/>
        <v>10.08</v>
      </c>
      <c r="CQ345" s="34">
        <f t="shared" si="122"/>
        <v>2.8598619002382574E-7</v>
      </c>
      <c r="CR345" s="31">
        <f>SUM($CQ$9:CQ345)*RLR</f>
        <v>119.99999692842289</v>
      </c>
      <c r="CS345" s="32"/>
      <c r="CT345" s="36">
        <f>CR345-SUM($CW$9:CW345)</f>
        <v>24.803640020865558</v>
      </c>
      <c r="CV345" s="48">
        <f t="shared" si="109"/>
        <v>0.47169811320754723</v>
      </c>
      <c r="CW345" s="31">
        <f t="shared" si="123"/>
        <v>0.11773879593836462</v>
      </c>
      <c r="CX345" s="36">
        <f>SUM($CW$9:CW345)*RRF</f>
        <v>66.637449835290127</v>
      </c>
      <c r="CY345" s="33"/>
      <c r="CZ345" s="36">
        <f t="shared" si="110"/>
        <v>91.441089856155685</v>
      </c>
      <c r="DA345" s="33"/>
      <c r="DB345" s="31">
        <f t="shared" si="111"/>
        <v>2.1501039349074849E-6</v>
      </c>
      <c r="DC345" s="31">
        <f t="shared" si="112"/>
        <v>17.362548014605888</v>
      </c>
      <c r="DD345" s="31">
        <f t="shared" si="113"/>
        <v>17.362550164709823</v>
      </c>
      <c r="DE345" s="31">
        <f t="shared" si="114"/>
        <v>-7.4410898561556849</v>
      </c>
      <c r="DF345" s="31"/>
      <c r="DG345" s="33">
        <f t="shared" si="115"/>
        <v>0.79330297422964435</v>
      </c>
      <c r="DH345" s="33">
        <f t="shared" si="116"/>
        <v>1.0885844030494725</v>
      </c>
      <c r="DI345" s="3"/>
      <c r="DJ345" s="33">
        <f t="shared" si="117"/>
        <v>0.99999997440352406</v>
      </c>
      <c r="DK345" s="93">
        <f t="shared" si="118"/>
        <v>0.89504758962096231</v>
      </c>
      <c r="DL345" s="3">
        <f t="shared" si="119"/>
        <v>0.89510808510157369</v>
      </c>
      <c r="DM345" s="3"/>
      <c r="DN345" s="90">
        <f t="shared" si="126"/>
        <v>0</v>
      </c>
      <c r="DO345" s="91">
        <f t="shared" si="124"/>
        <v>0</v>
      </c>
      <c r="DP345" s="89">
        <f>SUM(DO$9:DO345)*RLR</f>
        <v>120</v>
      </c>
      <c r="DQ345" s="90">
        <f>DP345-SUM(DS$9:DS345)</f>
        <v>12.587029787811147</v>
      </c>
      <c r="DR345" s="48">
        <f t="shared" si="120"/>
        <v>0.47169811320754723</v>
      </c>
      <c r="DS345" s="31">
        <f t="shared" si="125"/>
        <v>5.9748559119356719E-2</v>
      </c>
      <c r="DT345" s="90">
        <f>SUM(DS$9:DS345)*RRF</f>
        <v>75.189079148532187</v>
      </c>
    </row>
    <row r="346" spans="90:124" x14ac:dyDescent="0.25">
      <c r="CL346" s="14">
        <f t="shared" si="107"/>
        <v>3.37</v>
      </c>
      <c r="CM346" s="59">
        <f>IF('Extended model'!$B$4="AY",0,IFERROR(P*INDEX('UWYr writing pattern'!$C$4:$C$18,MATCH('Extended model'!$CL346,'UWYr writing pattern'!$A$4:$A$18,0)) / 25,CM345))</f>
        <v>0</v>
      </c>
      <c r="CN346" s="36">
        <f t="shared" si="121"/>
        <v>2.3016350693676315E-6</v>
      </c>
      <c r="CP346" s="48">
        <f t="shared" si="108"/>
        <v>10.11</v>
      </c>
      <c r="CQ346" s="34">
        <f t="shared" si="122"/>
        <v>2.5801247218889823E-7</v>
      </c>
      <c r="CR346" s="31">
        <f>SUM($CQ$9:CQ346)*RLR</f>
        <v>119.99999723803786</v>
      </c>
      <c r="CS346" s="32"/>
      <c r="CT346" s="36">
        <f>CR346-SUM($CW$9:CW346)</f>
        <v>24.686642028495314</v>
      </c>
      <c r="CV346" s="48">
        <f t="shared" si="109"/>
        <v>0.47095761381475665</v>
      </c>
      <c r="CW346" s="31">
        <f t="shared" si="123"/>
        <v>0.11699830198521491</v>
      </c>
      <c r="CX346" s="36">
        <f>SUM($CW$9:CW346)*RRF</f>
        <v>66.719348646679776</v>
      </c>
      <c r="CY346" s="33"/>
      <c r="CZ346" s="36">
        <f t="shared" si="110"/>
        <v>91.40599067517509</v>
      </c>
      <c r="DA346" s="33"/>
      <c r="DB346" s="31">
        <f t="shared" si="111"/>
        <v>1.9333734582688102E-6</v>
      </c>
      <c r="DC346" s="31">
        <f t="shared" si="112"/>
        <v>17.28064941994672</v>
      </c>
      <c r="DD346" s="31">
        <f t="shared" si="113"/>
        <v>17.280651353320177</v>
      </c>
      <c r="DE346" s="31">
        <f t="shared" si="114"/>
        <v>-7.4059906751750901</v>
      </c>
      <c r="DF346" s="31"/>
      <c r="DG346" s="33">
        <f t="shared" si="115"/>
        <v>0.79427796007952112</v>
      </c>
      <c r="DH346" s="33">
        <f t="shared" si="116"/>
        <v>1.0881665556568463</v>
      </c>
      <c r="DI346" s="3"/>
      <c r="DJ346" s="33">
        <f t="shared" si="117"/>
        <v>0.99999997698364884</v>
      </c>
      <c r="DK346" s="93">
        <f t="shared" si="118"/>
        <v>0.89554109544265803</v>
      </c>
      <c r="DL346" s="3">
        <f t="shared" si="119"/>
        <v>0.89560285828505692</v>
      </c>
      <c r="DM346" s="3"/>
      <c r="DN346" s="90">
        <f t="shared" si="126"/>
        <v>0</v>
      </c>
      <c r="DO346" s="91">
        <f t="shared" si="124"/>
        <v>0</v>
      </c>
      <c r="DP346" s="89">
        <f>SUM(DO$9:DO346)*RLR</f>
        <v>120</v>
      </c>
      <c r="DQ346" s="90">
        <f>DP346-SUM(DS$9:DS346)</f>
        <v>12.527657005793174</v>
      </c>
      <c r="DR346" s="48">
        <f t="shared" si="120"/>
        <v>0.47095761381475665</v>
      </c>
      <c r="DS346" s="31">
        <f t="shared" si="125"/>
        <v>5.9372782017977119E-2</v>
      </c>
      <c r="DT346" s="90">
        <f>SUM(DS$9:DS346)*RRF</f>
        <v>75.230640095944779</v>
      </c>
    </row>
    <row r="347" spans="90:124" x14ac:dyDescent="0.25">
      <c r="CL347" s="14">
        <f t="shared" si="107"/>
        <v>3.38</v>
      </c>
      <c r="CM347" s="59">
        <f>IF('Extended model'!$B$4="AY",0,IFERROR(P*INDEX('UWYr writing pattern'!$C$4:$C$18,MATCH('Extended model'!$CL347,'UWYr writing pattern'!$A$4:$A$18,0)) / 25,CM346))</f>
        <v>0</v>
      </c>
      <c r="CN347" s="36">
        <f t="shared" si="121"/>
        <v>2.0689397638545641E-6</v>
      </c>
      <c r="CP347" s="48">
        <f t="shared" si="108"/>
        <v>10.14</v>
      </c>
      <c r="CQ347" s="34">
        <f t="shared" si="122"/>
        <v>2.3269530551306752E-7</v>
      </c>
      <c r="CR347" s="31">
        <f>SUM($CQ$9:CQ347)*RLR</f>
        <v>119.99999751727222</v>
      </c>
      <c r="CS347" s="32"/>
      <c r="CT347" s="36">
        <f>CR347-SUM($CW$9:CW347)</f>
        <v>24.570378687501275</v>
      </c>
      <c r="CV347" s="48">
        <f t="shared" si="109"/>
        <v>0.47021943573667713</v>
      </c>
      <c r="CW347" s="31">
        <f t="shared" si="123"/>
        <v>0.11626362022839237</v>
      </c>
      <c r="CX347" s="36">
        <f>SUM($CW$9:CW347)*RRF</f>
        <v>66.800733180839657</v>
      </c>
      <c r="CY347" s="33"/>
      <c r="CZ347" s="36">
        <f t="shared" si="110"/>
        <v>91.371111868340932</v>
      </c>
      <c r="DA347" s="33"/>
      <c r="DB347" s="31">
        <f t="shared" si="111"/>
        <v>1.7379094016378336E-6</v>
      </c>
      <c r="DC347" s="31">
        <f t="shared" si="112"/>
        <v>17.199265081250893</v>
      </c>
      <c r="DD347" s="31">
        <f t="shared" si="113"/>
        <v>17.199266819160293</v>
      </c>
      <c r="DE347" s="31">
        <f t="shared" si="114"/>
        <v>-7.3711118683409325</v>
      </c>
      <c r="DF347" s="31"/>
      <c r="DG347" s="33">
        <f t="shared" si="115"/>
        <v>0.79524682358142451</v>
      </c>
      <c r="DH347" s="33">
        <f t="shared" si="116"/>
        <v>1.0877513317659635</v>
      </c>
      <c r="DI347" s="3"/>
      <c r="DJ347" s="33">
        <f t="shared" si="117"/>
        <v>0.99999997931060181</v>
      </c>
      <c r="DK347" s="93">
        <f t="shared" si="118"/>
        <v>0.89603151203235776</v>
      </c>
      <c r="DL347" s="3">
        <f t="shared" si="119"/>
        <v>0.89609452457256822</v>
      </c>
      <c r="DM347" s="3"/>
      <c r="DN347" s="90">
        <f t="shared" si="126"/>
        <v>0</v>
      </c>
      <c r="DO347" s="91">
        <f t="shared" si="124"/>
        <v>0</v>
      </c>
      <c r="DP347" s="89">
        <f>SUM(DO$9:DO347)*RLR</f>
        <v>120</v>
      </c>
      <c r="DQ347" s="90">
        <f>DP347-SUM(DS$9:DS347)</f>
        <v>12.4686570512918</v>
      </c>
      <c r="DR347" s="48">
        <f t="shared" si="120"/>
        <v>0.47021943573667713</v>
      </c>
      <c r="DS347" s="31">
        <f t="shared" si="125"/>
        <v>5.8999954501380722E-2</v>
      </c>
      <c r="DT347" s="90">
        <f>SUM(DS$9:DS347)*RRF</f>
        <v>75.27194006409573</v>
      </c>
    </row>
    <row r="348" spans="90:124" x14ac:dyDescent="0.25">
      <c r="CL348" s="14">
        <f t="shared" si="107"/>
        <v>3.39</v>
      </c>
      <c r="CM348" s="59">
        <f>IF('Extended model'!$B$4="AY",0,IFERROR(P*INDEX('UWYr writing pattern'!$C$4:$C$18,MATCH('Extended model'!$CL348,'UWYr writing pattern'!$A$4:$A$18,0)) / 25,CM347))</f>
        <v>0</v>
      </c>
      <c r="CN348" s="36">
        <f t="shared" si="121"/>
        <v>1.8591492717997111E-6</v>
      </c>
      <c r="CP348" s="48">
        <f t="shared" si="108"/>
        <v>10.17</v>
      </c>
      <c r="CQ348" s="34">
        <f t="shared" si="122"/>
        <v>2.0979049205485281E-7</v>
      </c>
      <c r="CR348" s="31">
        <f>SUM($CQ$9:CQ348)*RLR</f>
        <v>119.99999776902081</v>
      </c>
      <c r="CS348" s="32"/>
      <c r="CT348" s="36">
        <f>CR348-SUM($CW$9:CW348)</f>
        <v>24.454844243227129</v>
      </c>
      <c r="CV348" s="48">
        <f t="shared" si="109"/>
        <v>0.46948356807511732</v>
      </c>
      <c r="CW348" s="31">
        <f t="shared" si="123"/>
        <v>0.11553469602273328</v>
      </c>
      <c r="CX348" s="36">
        <f>SUM($CW$9:CW348)*RRF</f>
        <v>66.881607468055577</v>
      </c>
      <c r="CY348" s="33"/>
      <c r="CZ348" s="36">
        <f t="shared" si="110"/>
        <v>91.336451711282706</v>
      </c>
      <c r="DA348" s="33"/>
      <c r="DB348" s="31">
        <f t="shared" si="111"/>
        <v>1.5616853883117572E-6</v>
      </c>
      <c r="DC348" s="31">
        <f t="shared" si="112"/>
        <v>17.118390970258989</v>
      </c>
      <c r="DD348" s="31">
        <f t="shared" si="113"/>
        <v>17.118392531944377</v>
      </c>
      <c r="DE348" s="31">
        <f t="shared" si="114"/>
        <v>-7.3364517112827059</v>
      </c>
      <c r="DF348" s="31"/>
      <c r="DG348" s="33">
        <f t="shared" si="115"/>
        <v>0.79620961271494739</v>
      </c>
      <c r="DH348" s="33">
        <f t="shared" si="116"/>
        <v>1.0873387108486037</v>
      </c>
      <c r="DI348" s="3"/>
      <c r="DJ348" s="33">
        <f t="shared" si="117"/>
        <v>0.99999998140850677</v>
      </c>
      <c r="DK348" s="93">
        <f t="shared" si="118"/>
        <v>0.89651886352462751</v>
      </c>
      <c r="DL348" s="3">
        <f t="shared" si="119"/>
        <v>0.89658310831282273</v>
      </c>
      <c r="DM348" s="3"/>
      <c r="DN348" s="90">
        <f t="shared" si="126"/>
        <v>0</v>
      </c>
      <c r="DO348" s="91">
        <f t="shared" si="124"/>
        <v>0</v>
      </c>
      <c r="DP348" s="89">
        <f>SUM(DO$9:DO348)*RLR</f>
        <v>120</v>
      </c>
      <c r="DQ348" s="90">
        <f>DP348-SUM(DS$9:DS348)</f>
        <v>12.410027002461277</v>
      </c>
      <c r="DR348" s="48">
        <f t="shared" si="120"/>
        <v>0.46948356807511732</v>
      </c>
      <c r="DS348" s="31">
        <f t="shared" si="125"/>
        <v>5.8630048830525708E-2</v>
      </c>
      <c r="DT348" s="90">
        <f>SUM(DS$9:DS348)*RRF</f>
        <v>75.312981098277106</v>
      </c>
    </row>
    <row r="349" spans="90:124" x14ac:dyDescent="0.25">
      <c r="CL349" s="14">
        <f t="shared" si="107"/>
        <v>3.4</v>
      </c>
      <c r="CM349" s="59">
        <f>IF('Extended model'!$B$4="AY",0,IFERROR(P*INDEX('UWYr writing pattern'!$C$4:$C$18,MATCH('Extended model'!$CL349,'UWYr writing pattern'!$A$4:$A$18,0)) / 25,CM348))</f>
        <v>0</v>
      </c>
      <c r="CN349" s="36">
        <f t="shared" si="121"/>
        <v>1.6700737908576805E-6</v>
      </c>
      <c r="CP349" s="48">
        <f t="shared" si="108"/>
        <v>10.199999999999999</v>
      </c>
      <c r="CQ349" s="34">
        <f t="shared" si="122"/>
        <v>1.8907548094203064E-7</v>
      </c>
      <c r="CR349" s="31">
        <f>SUM($CQ$9:CQ349)*RLR</f>
        <v>119.99999799591139</v>
      </c>
      <c r="CS349" s="32"/>
      <c r="CT349" s="36">
        <f>CR349-SUM($CW$9:CW349)</f>
        <v>24.340032994797397</v>
      </c>
      <c r="CV349" s="48">
        <f t="shared" si="109"/>
        <v>0.46875</v>
      </c>
      <c r="CW349" s="31">
        <f t="shared" si="123"/>
        <v>0.11481147532031515</v>
      </c>
      <c r="CX349" s="36">
        <f>SUM($CW$9:CW349)*RRF</f>
        <v>66.961975500779786</v>
      </c>
      <c r="CY349" s="33"/>
      <c r="CZ349" s="36">
        <f t="shared" si="110"/>
        <v>91.302008495577184</v>
      </c>
      <c r="DA349" s="33"/>
      <c r="DB349" s="31">
        <f t="shared" si="111"/>
        <v>1.4028619843204515E-6</v>
      </c>
      <c r="DC349" s="31">
        <f t="shared" si="112"/>
        <v>17.038023096358177</v>
      </c>
      <c r="DD349" s="31">
        <f t="shared" si="113"/>
        <v>17.03802449922016</v>
      </c>
      <c r="DE349" s="31">
        <f t="shared" si="114"/>
        <v>-7.3020084955771836</v>
      </c>
      <c r="DF349" s="31"/>
      <c r="DG349" s="33">
        <f t="shared" si="115"/>
        <v>0.79716637500928322</v>
      </c>
      <c r="DH349" s="33">
        <f t="shared" si="116"/>
        <v>1.0869286725663951</v>
      </c>
      <c r="DI349" s="3"/>
      <c r="DJ349" s="33">
        <f t="shared" si="117"/>
        <v>0.99999998329926154</v>
      </c>
      <c r="DK349" s="93">
        <f t="shared" si="118"/>
        <v>0.897003173828125</v>
      </c>
      <c r="DL349" s="3">
        <f t="shared" si="119"/>
        <v>0.89706863362590794</v>
      </c>
      <c r="DM349" s="3"/>
      <c r="DN349" s="90">
        <f t="shared" si="126"/>
        <v>0</v>
      </c>
      <c r="DO349" s="91">
        <f t="shared" si="124"/>
        <v>0</v>
      </c>
      <c r="DP349" s="89">
        <f>SUM(DO$9:DO349)*RLR</f>
        <v>120</v>
      </c>
      <c r="DQ349" s="90">
        <f>DP349-SUM(DS$9:DS349)</f>
        <v>12.351763964891035</v>
      </c>
      <c r="DR349" s="48">
        <f t="shared" si="120"/>
        <v>0.46875</v>
      </c>
      <c r="DS349" s="31">
        <f t="shared" si="125"/>
        <v>5.8263037570240733E-2</v>
      </c>
      <c r="DT349" s="90">
        <f>SUM(DS$9:DS349)*RRF</f>
        <v>75.353765224576264</v>
      </c>
    </row>
    <row r="350" spans="90:124" x14ac:dyDescent="0.25">
      <c r="CL350" s="14">
        <f t="shared" si="107"/>
        <v>3.41</v>
      </c>
      <c r="CM350" s="59">
        <f>IF('Extended model'!$B$4="AY",0,IFERROR(P*INDEX('UWYr writing pattern'!$C$4:$C$18,MATCH('Extended model'!$CL350,'UWYr writing pattern'!$A$4:$A$18,0)) / 25,CM349))</f>
        <v>0</v>
      </c>
      <c r="CN350" s="36">
        <f t="shared" si="121"/>
        <v>1.499726264190197E-6</v>
      </c>
      <c r="CP350" s="48">
        <f t="shared" si="108"/>
        <v>10.23</v>
      </c>
      <c r="CQ350" s="34">
        <f t="shared" si="122"/>
        <v>1.7034752666748342E-7</v>
      </c>
      <c r="CR350" s="31">
        <f>SUM($CQ$9:CQ350)*RLR</f>
        <v>119.99999820032842</v>
      </c>
      <c r="CS350" s="32"/>
      <c r="CT350" s="36">
        <f>CR350-SUM($CW$9:CW350)</f>
        <v>24.225939294551324</v>
      </c>
      <c r="CV350" s="48">
        <f t="shared" si="109"/>
        <v>0.46801872074882994</v>
      </c>
      <c r="CW350" s="31">
        <f t="shared" si="123"/>
        <v>0.1140939046631128</v>
      </c>
      <c r="CX350" s="36">
        <f>SUM($CW$9:CW350)*RRF</f>
        <v>67.041841234043957</v>
      </c>
      <c r="CY350" s="33"/>
      <c r="CZ350" s="36">
        <f t="shared" si="110"/>
        <v>91.267780528595281</v>
      </c>
      <c r="DA350" s="33"/>
      <c r="DB350" s="31">
        <f t="shared" si="111"/>
        <v>1.2597700619197653E-6</v>
      </c>
      <c r="DC350" s="31">
        <f t="shared" si="112"/>
        <v>16.958157506185927</v>
      </c>
      <c r="DD350" s="31">
        <f t="shared" si="113"/>
        <v>16.958158765955989</v>
      </c>
      <c r="DE350" s="31">
        <f t="shared" si="114"/>
        <v>-7.2677805285952815</v>
      </c>
      <c r="DF350" s="31"/>
      <c r="DG350" s="33">
        <f t="shared" si="115"/>
        <v>0.79811715754814239</v>
      </c>
      <c r="DH350" s="33">
        <f t="shared" si="116"/>
        <v>1.0865211967689914</v>
      </c>
      <c r="DI350" s="3"/>
      <c r="DJ350" s="33">
        <f t="shared" si="117"/>
        <v>0.99999998500273679</v>
      </c>
      <c r="DK350" s="93">
        <f t="shared" si="118"/>
        <v>0.89748446662806336</v>
      </c>
      <c r="DL350" s="3">
        <f t="shared" si="119"/>
        <v>0.89755112440578666</v>
      </c>
      <c r="DM350" s="3"/>
      <c r="DN350" s="90">
        <f t="shared" si="126"/>
        <v>0</v>
      </c>
      <c r="DO350" s="91">
        <f t="shared" si="124"/>
        <v>0</v>
      </c>
      <c r="DP350" s="89">
        <f>SUM(DO$9:DO350)*RLR</f>
        <v>120</v>
      </c>
      <c r="DQ350" s="90">
        <f>DP350-SUM(DS$9:DS350)</f>
        <v>12.293865071305603</v>
      </c>
      <c r="DR350" s="48">
        <f t="shared" si="120"/>
        <v>0.46801872074882994</v>
      </c>
      <c r="DS350" s="31">
        <f t="shared" si="125"/>
        <v>5.7898893585426728E-2</v>
      </c>
      <c r="DT350" s="90">
        <f>SUM(DS$9:DS350)*RRF</f>
        <v>75.394294450086079</v>
      </c>
    </row>
    <row r="351" spans="90:124" x14ac:dyDescent="0.25">
      <c r="CL351" s="14">
        <f t="shared" si="107"/>
        <v>3.42</v>
      </c>
      <c r="CM351" s="59">
        <f>IF('Extended model'!$B$4="AY",0,IFERROR(P*INDEX('UWYr writing pattern'!$C$4:$C$18,MATCH('Extended model'!$CL351,'UWYr writing pattern'!$A$4:$A$18,0)) / 25,CM350))</f>
        <v>0</v>
      </c>
      <c r="CN351" s="36">
        <f t="shared" si="121"/>
        <v>1.3463042673635398E-6</v>
      </c>
      <c r="CP351" s="48">
        <f t="shared" si="108"/>
        <v>10.26</v>
      </c>
      <c r="CQ351" s="34">
        <f t="shared" si="122"/>
        <v>1.5342199682665717E-7</v>
      </c>
      <c r="CR351" s="31">
        <f>SUM($CQ$9:CQ351)*RLR</f>
        <v>119.99999838443482</v>
      </c>
      <c r="CS351" s="32"/>
      <c r="CT351" s="36">
        <f>CR351-SUM($CW$9:CW351)</f>
        <v>24.11255754748197</v>
      </c>
      <c r="CV351" s="48">
        <f t="shared" si="109"/>
        <v>0.46728971962616822</v>
      </c>
      <c r="CW351" s="31">
        <f t="shared" si="123"/>
        <v>0.11338193117574723</v>
      </c>
      <c r="CX351" s="36">
        <f>SUM($CW$9:CW351)*RRF</f>
        <v>67.121208585866995</v>
      </c>
      <c r="CY351" s="33"/>
      <c r="CZ351" s="36">
        <f t="shared" si="110"/>
        <v>91.233766133348965</v>
      </c>
      <c r="DA351" s="33"/>
      <c r="DB351" s="31">
        <f t="shared" si="111"/>
        <v>1.1308955845853734E-6</v>
      </c>
      <c r="DC351" s="31">
        <f t="shared" si="112"/>
        <v>16.878790283237379</v>
      </c>
      <c r="DD351" s="31">
        <f t="shared" si="113"/>
        <v>16.878791414132962</v>
      </c>
      <c r="DE351" s="31">
        <f t="shared" si="114"/>
        <v>-7.2337661333489649</v>
      </c>
      <c r="DF351" s="31"/>
      <c r="DG351" s="33">
        <f t="shared" si="115"/>
        <v>0.79906200697460705</v>
      </c>
      <c r="DH351" s="33">
        <f t="shared" si="116"/>
        <v>1.0861162634922497</v>
      </c>
      <c r="DI351" s="3"/>
      <c r="DJ351" s="33">
        <f t="shared" si="117"/>
        <v>0.99999998653695676</v>
      </c>
      <c r="DK351" s="93">
        <f t="shared" si="118"/>
        <v>0.8979627653886435</v>
      </c>
      <c r="DL351" s="3">
        <f t="shared" si="119"/>
        <v>0.89803060432276416</v>
      </c>
      <c r="DM351" s="3"/>
      <c r="DN351" s="90">
        <f t="shared" si="126"/>
        <v>0</v>
      </c>
      <c r="DO351" s="91">
        <f t="shared" si="124"/>
        <v>0</v>
      </c>
      <c r="DP351" s="89">
        <f>SUM(DO$9:DO351)*RLR</f>
        <v>120</v>
      </c>
      <c r="DQ351" s="90">
        <f>DP351-SUM(DS$9:DS351)</f>
        <v>12.23632748126829</v>
      </c>
      <c r="DR351" s="48">
        <f t="shared" si="120"/>
        <v>0.46728971962616822</v>
      </c>
      <c r="DS351" s="31">
        <f t="shared" si="125"/>
        <v>5.7537590037311716E-2</v>
      </c>
      <c r="DT351" s="90">
        <f>SUM(DS$9:DS351)*RRF</f>
        <v>75.434570763112191</v>
      </c>
    </row>
    <row r="352" spans="90:124" x14ac:dyDescent="0.25">
      <c r="CL352" s="14">
        <f t="shared" si="107"/>
        <v>3.43</v>
      </c>
      <c r="CM352" s="59">
        <f>IF('Extended model'!$B$4="AY",0,IFERROR(P*INDEX('UWYr writing pattern'!$C$4:$C$18,MATCH('Extended model'!$CL352,'UWYr writing pattern'!$A$4:$A$18,0)) / 25,CM351))</f>
        <v>0</v>
      </c>
      <c r="CN352" s="36">
        <f t="shared" si="121"/>
        <v>1.2081734495320407E-6</v>
      </c>
      <c r="CP352" s="48">
        <f t="shared" si="108"/>
        <v>10.290000000000001</v>
      </c>
      <c r="CQ352" s="34">
        <f t="shared" si="122"/>
        <v>1.3813081783149919E-7</v>
      </c>
      <c r="CR352" s="31">
        <f>SUM($CQ$9:CQ352)*RLR</f>
        <v>119.99999855019179</v>
      </c>
      <c r="CS352" s="32"/>
      <c r="CT352" s="36">
        <f>CR352-SUM($CW$9:CW352)</f>
        <v>23.99988221068061</v>
      </c>
      <c r="CV352" s="48">
        <f t="shared" si="109"/>
        <v>0.46656298600311041</v>
      </c>
      <c r="CW352" s="31">
        <f t="shared" si="123"/>
        <v>0.11267550255832695</v>
      </c>
      <c r="CX352" s="36">
        <f>SUM($CW$9:CW352)*RRF</f>
        <v>67.200081437657815</v>
      </c>
      <c r="CY352" s="33"/>
      <c r="CZ352" s="36">
        <f t="shared" si="110"/>
        <v>91.199963648338425</v>
      </c>
      <c r="DA352" s="33"/>
      <c r="DB352" s="31">
        <f t="shared" si="111"/>
        <v>1.0148656976069141E-6</v>
      </c>
      <c r="DC352" s="31">
        <f t="shared" si="112"/>
        <v>16.799917547476426</v>
      </c>
      <c r="DD352" s="31">
        <f t="shared" si="113"/>
        <v>16.799918562342125</v>
      </c>
      <c r="DE352" s="31">
        <f t="shared" si="114"/>
        <v>-7.1999636483384251</v>
      </c>
      <c r="DF352" s="31"/>
      <c r="DG352" s="33">
        <f t="shared" si="115"/>
        <v>0.80000096949592636</v>
      </c>
      <c r="DH352" s="33">
        <f t="shared" si="116"/>
        <v>1.0857138529564099</v>
      </c>
      <c r="DI352" s="3"/>
      <c r="DJ352" s="33">
        <f t="shared" si="117"/>
        <v>0.99999998791826494</v>
      </c>
      <c r="DK352" s="93">
        <f t="shared" si="118"/>
        <v>0.89843809335545632</v>
      </c>
      <c r="DL352" s="3">
        <f t="shared" si="119"/>
        <v>0.89850709682592877</v>
      </c>
      <c r="DM352" s="3"/>
      <c r="DN352" s="90">
        <f t="shared" si="126"/>
        <v>0</v>
      </c>
      <c r="DO352" s="91">
        <f t="shared" si="124"/>
        <v>0</v>
      </c>
      <c r="DP352" s="89">
        <f>SUM(DO$9:DO352)*RLR</f>
        <v>120</v>
      </c>
      <c r="DQ352" s="90">
        <f>DP352-SUM(DS$9:DS352)</f>
        <v>12.179148380888535</v>
      </c>
      <c r="DR352" s="48">
        <f t="shared" si="120"/>
        <v>0.46656298600311041</v>
      </c>
      <c r="DS352" s="31">
        <f t="shared" si="125"/>
        <v>5.7179100379758367E-2</v>
      </c>
      <c r="DT352" s="90">
        <f>SUM(DS$9:DS352)*RRF</f>
        <v>75.474596133378014</v>
      </c>
    </row>
    <row r="353" spans="90:124" x14ac:dyDescent="0.25">
      <c r="CL353" s="14">
        <f t="shared" si="107"/>
        <v>3.44</v>
      </c>
      <c r="CM353" s="59">
        <f>IF('Extended model'!$B$4="AY",0,IFERROR(P*INDEX('UWYr writing pattern'!$C$4:$C$18,MATCH('Extended model'!$CL353,'UWYr writing pattern'!$A$4:$A$18,0)) / 25,CM352))</f>
        <v>0</v>
      </c>
      <c r="CN353" s="36">
        <f t="shared" si="121"/>
        <v>1.0838524015751937E-6</v>
      </c>
      <c r="CP353" s="48">
        <f t="shared" si="108"/>
        <v>10.32</v>
      </c>
      <c r="CQ353" s="34">
        <f t="shared" si="122"/>
        <v>1.2432104795684701E-7</v>
      </c>
      <c r="CR353" s="31">
        <f>SUM($CQ$9:CQ353)*RLR</f>
        <v>119.99999869937704</v>
      </c>
      <c r="CS353" s="32"/>
      <c r="CT353" s="36">
        <f>CR353-SUM($CW$9:CW353)</f>
        <v>23.887907792786478</v>
      </c>
      <c r="CV353" s="48">
        <f t="shared" si="109"/>
        <v>0.46583850931677023</v>
      </c>
      <c r="CW353" s="31">
        <f t="shared" si="123"/>
        <v>0.11197456707938078</v>
      </c>
      <c r="CX353" s="36">
        <f>SUM($CW$9:CW353)*RRF</f>
        <v>67.278463634613388</v>
      </c>
      <c r="CY353" s="33"/>
      <c r="CZ353" s="36">
        <f t="shared" si="110"/>
        <v>91.166371427399866</v>
      </c>
      <c r="DA353" s="33"/>
      <c r="DB353" s="31">
        <f t="shared" si="111"/>
        <v>9.1043601732316265E-7</v>
      </c>
      <c r="DC353" s="31">
        <f t="shared" si="112"/>
        <v>16.721535454950534</v>
      </c>
      <c r="DD353" s="31">
        <f t="shared" si="113"/>
        <v>16.721536365386552</v>
      </c>
      <c r="DE353" s="31">
        <f t="shared" si="114"/>
        <v>-7.1663714273998664</v>
      </c>
      <c r="DF353" s="31"/>
      <c r="DG353" s="33">
        <f t="shared" si="115"/>
        <v>0.80093409088825462</v>
      </c>
      <c r="DH353" s="33">
        <f t="shared" si="116"/>
        <v>1.0853139455642842</v>
      </c>
      <c r="DI353" s="3"/>
      <c r="DJ353" s="33">
        <f t="shared" si="117"/>
        <v>0.99999998916147537</v>
      </c>
      <c r="DK353" s="93">
        <f t="shared" si="118"/>
        <v>0.89891047355785525</v>
      </c>
      <c r="DL353" s="3">
        <f t="shared" si="119"/>
        <v>0.89898062514555899</v>
      </c>
      <c r="DM353" s="3"/>
      <c r="DN353" s="90">
        <f t="shared" si="126"/>
        <v>0</v>
      </c>
      <c r="DO353" s="91">
        <f t="shared" si="124"/>
        <v>0</v>
      </c>
      <c r="DP353" s="89">
        <f>SUM(DO$9:DO353)*RLR</f>
        <v>120</v>
      </c>
      <c r="DQ353" s="90">
        <f>DP353-SUM(DS$9:DS353)</f>
        <v>12.122324982532916</v>
      </c>
      <c r="DR353" s="48">
        <f t="shared" si="120"/>
        <v>0.46583850931677023</v>
      </c>
      <c r="DS353" s="31">
        <f t="shared" si="125"/>
        <v>5.6823398355623021E-2</v>
      </c>
      <c r="DT353" s="90">
        <f>SUM(DS$9:DS353)*RRF</f>
        <v>75.514372512226956</v>
      </c>
    </row>
    <row r="354" spans="90:124" x14ac:dyDescent="0.25">
      <c r="CL354" s="14">
        <f t="shared" si="107"/>
        <v>3.45</v>
      </c>
      <c r="CM354" s="59">
        <f>IF('Extended model'!$B$4="AY",0,IFERROR(P*INDEX('UWYr writing pattern'!$C$4:$C$18,MATCH('Extended model'!$CL354,'UWYr writing pattern'!$A$4:$A$18,0)) / 25,CM353))</f>
        <v>0</v>
      </c>
      <c r="CN354" s="36">
        <f t="shared" si="121"/>
        <v>9.7199883373263381E-7</v>
      </c>
      <c r="CP354" s="48">
        <f t="shared" si="108"/>
        <v>10.350000000000001</v>
      </c>
      <c r="CQ354" s="34">
        <f t="shared" si="122"/>
        <v>1.1185356784256E-7</v>
      </c>
      <c r="CR354" s="31">
        <f>SUM($CQ$9:CQ354)*RLR</f>
        <v>119.99999883360132</v>
      </c>
      <c r="CS354" s="32"/>
      <c r="CT354" s="36">
        <f>CR354-SUM($CW$9:CW354)</f>
        <v>23.776628853441878</v>
      </c>
      <c r="CV354" s="48">
        <f t="shared" si="109"/>
        <v>0.46511627906976744</v>
      </c>
      <c r="CW354" s="31">
        <f t="shared" si="123"/>
        <v>0.11127907356888113</v>
      </c>
      <c r="CX354" s="36">
        <f>SUM($CW$9:CW354)*RRF</f>
        <v>67.356358986111601</v>
      </c>
      <c r="CY354" s="33"/>
      <c r="CZ354" s="36">
        <f t="shared" si="110"/>
        <v>91.132987839553479</v>
      </c>
      <c r="DA354" s="33"/>
      <c r="DB354" s="31">
        <f t="shared" si="111"/>
        <v>8.164790203354124E-7</v>
      </c>
      <c r="DC354" s="31">
        <f t="shared" si="112"/>
        <v>16.643640197409315</v>
      </c>
      <c r="DD354" s="31">
        <f t="shared" si="113"/>
        <v>16.643641013888335</v>
      </c>
      <c r="DE354" s="31">
        <f t="shared" si="114"/>
        <v>-7.1329878395534791</v>
      </c>
      <c r="DF354" s="31"/>
      <c r="DG354" s="33">
        <f t="shared" si="115"/>
        <v>0.80186141650132858</v>
      </c>
      <c r="DH354" s="33">
        <f t="shared" si="116"/>
        <v>1.0849165218994461</v>
      </c>
      <c r="DI354" s="3"/>
      <c r="DJ354" s="33">
        <f t="shared" si="117"/>
        <v>0.99999999028001108</v>
      </c>
      <c r="DK354" s="93">
        <f t="shared" si="118"/>
        <v>0.89937992881129969</v>
      </c>
      <c r="DL354" s="3">
        <f t="shared" si="119"/>
        <v>0.89945121229550207</v>
      </c>
      <c r="DM354" s="3"/>
      <c r="DN354" s="90">
        <f t="shared" si="126"/>
        <v>0</v>
      </c>
      <c r="DO354" s="91">
        <f t="shared" si="124"/>
        <v>0</v>
      </c>
      <c r="DP354" s="89">
        <f>SUM(DO$9:DO354)*RLR</f>
        <v>120</v>
      </c>
      <c r="DQ354" s="90">
        <f>DP354-SUM(DS$9:DS354)</f>
        <v>12.065854524539745</v>
      </c>
      <c r="DR354" s="48">
        <f t="shared" si="120"/>
        <v>0.46511627906976744</v>
      </c>
      <c r="DS354" s="31">
        <f t="shared" si="125"/>
        <v>5.6470457993165767E-2</v>
      </c>
      <c r="DT354" s="90">
        <f>SUM(DS$9:DS354)*RRF</f>
        <v>75.553901832822177</v>
      </c>
    </row>
    <row r="355" spans="90:124" x14ac:dyDescent="0.25">
      <c r="CL355" s="14">
        <f t="shared" si="107"/>
        <v>3.46</v>
      </c>
      <c r="CM355" s="59">
        <f>IF('Extended model'!$B$4="AY",0,IFERROR(P*INDEX('UWYr writing pattern'!$C$4:$C$18,MATCH('Extended model'!$CL355,'UWYr writing pattern'!$A$4:$A$18,0)) / 25,CM354))</f>
        <v>0</v>
      </c>
      <c r="CN355" s="36">
        <f t="shared" si="121"/>
        <v>8.7139695444130617E-7</v>
      </c>
      <c r="CP355" s="48">
        <f t="shared" si="108"/>
        <v>10.379999999999999</v>
      </c>
      <c r="CQ355" s="34">
        <f t="shared" si="122"/>
        <v>1.0060187929132761E-7</v>
      </c>
      <c r="CR355" s="31">
        <f>SUM($CQ$9:CQ355)*RLR</f>
        <v>119.99999895432359</v>
      </c>
      <c r="CS355" s="32"/>
      <c r="CT355" s="36">
        <f>CR355-SUM($CW$9:CW355)</f>
        <v>23.66604000275278</v>
      </c>
      <c r="CV355" s="48">
        <f t="shared" si="109"/>
        <v>0.46439628482972134</v>
      </c>
      <c r="CW355" s="31">
        <f t="shared" si="123"/>
        <v>0.11058897141135758</v>
      </c>
      <c r="CX355" s="36">
        <f>SUM($CW$9:CW355)*RRF</f>
        <v>67.433771266099555</v>
      </c>
      <c r="CY355" s="33"/>
      <c r="CZ355" s="36">
        <f t="shared" si="110"/>
        <v>91.099811268852335</v>
      </c>
      <c r="DA355" s="33"/>
      <c r="DB355" s="31">
        <f t="shared" si="111"/>
        <v>7.3197344173069715E-7</v>
      </c>
      <c r="DC355" s="31">
        <f t="shared" si="112"/>
        <v>16.566228001926945</v>
      </c>
      <c r="DD355" s="31">
        <f t="shared" si="113"/>
        <v>16.566228733900385</v>
      </c>
      <c r="DE355" s="31">
        <f t="shared" si="114"/>
        <v>-7.0998112688523349</v>
      </c>
      <c r="DF355" s="31"/>
      <c r="DG355" s="33">
        <f t="shared" si="115"/>
        <v>0.80278299126308994</v>
      </c>
      <c r="DH355" s="33">
        <f t="shared" si="116"/>
        <v>1.0845215627244325</v>
      </c>
      <c r="DI355" s="3"/>
      <c r="DJ355" s="33">
        <f t="shared" si="117"/>
        <v>0.9999999912860299</v>
      </c>
      <c r="DK355" s="93">
        <f t="shared" si="118"/>
        <v>0.89984648171966819</v>
      </c>
      <c r="DL355" s="3">
        <f t="shared" si="119"/>
        <v>0.89991888107552298</v>
      </c>
      <c r="DM355" s="3"/>
      <c r="DN355" s="90">
        <f t="shared" si="126"/>
        <v>0</v>
      </c>
      <c r="DO355" s="91">
        <f t="shared" si="124"/>
        <v>0</v>
      </c>
      <c r="DP355" s="89">
        <f>SUM(DO$9:DO355)*RLR</f>
        <v>120</v>
      </c>
      <c r="DQ355" s="90">
        <f>DP355-SUM(DS$9:DS355)</f>
        <v>12.00973427093723</v>
      </c>
      <c r="DR355" s="48">
        <f t="shared" si="120"/>
        <v>0.46439628482972134</v>
      </c>
      <c r="DS355" s="31">
        <f t="shared" si="125"/>
        <v>5.6120253602510439E-2</v>
      </c>
      <c r="DT355" s="90">
        <f>SUM(DS$9:DS355)*RRF</f>
        <v>75.593186010343928</v>
      </c>
    </row>
    <row r="356" spans="90:124" x14ac:dyDescent="0.25">
      <c r="CL356" s="14">
        <f t="shared" si="107"/>
        <v>3.47</v>
      </c>
      <c r="CM356" s="59">
        <f>IF('Extended model'!$B$4="AY",0,IFERROR(P*INDEX('UWYr writing pattern'!$C$4:$C$18,MATCH('Extended model'!$CL356,'UWYr writing pattern'!$A$4:$A$18,0)) / 25,CM355))</f>
        <v>0</v>
      </c>
      <c r="CN356" s="36">
        <f t="shared" si="121"/>
        <v>7.8094595057029864E-7</v>
      </c>
      <c r="CP356" s="48">
        <f t="shared" si="108"/>
        <v>10.41</v>
      </c>
      <c r="CQ356" s="34">
        <f t="shared" si="122"/>
        <v>9.0451003871007584E-8</v>
      </c>
      <c r="CR356" s="31">
        <f>SUM($CQ$9:CQ356)*RLR</f>
        <v>119.9999990628648</v>
      </c>
      <c r="CS356" s="32"/>
      <c r="CT356" s="36">
        <f>CR356-SUM($CW$9:CW356)</f>
        <v>23.556135900754896</v>
      </c>
      <c r="CV356" s="48">
        <f t="shared" si="109"/>
        <v>0.46367851622874801</v>
      </c>
      <c r="CW356" s="31">
        <f t="shared" si="123"/>
        <v>0.10990421053909959</v>
      </c>
      <c r="CX356" s="36">
        <f>SUM($CW$9:CW356)*RRF</f>
        <v>67.510704213476927</v>
      </c>
      <c r="CY356" s="33"/>
      <c r="CZ356" s="36">
        <f t="shared" si="110"/>
        <v>91.066840114231823</v>
      </c>
      <c r="DA356" s="33"/>
      <c r="DB356" s="31">
        <f t="shared" si="111"/>
        <v>6.5599459847905086E-7</v>
      </c>
      <c r="DC356" s="31">
        <f t="shared" si="112"/>
        <v>16.489295130528426</v>
      </c>
      <c r="DD356" s="31">
        <f t="shared" si="113"/>
        <v>16.489295786523023</v>
      </c>
      <c r="DE356" s="31">
        <f t="shared" si="114"/>
        <v>-7.0668401142318231</v>
      </c>
      <c r="DF356" s="31"/>
      <c r="DG356" s="33">
        <f t="shared" si="115"/>
        <v>0.80369885968424915</v>
      </c>
      <c r="DH356" s="33">
        <f t="shared" si="116"/>
        <v>1.0841290489789503</v>
      </c>
      <c r="DI356" s="3"/>
      <c r="DJ356" s="33">
        <f t="shared" si="117"/>
        <v>0.99999999219054003</v>
      </c>
      <c r="DK356" s="93">
        <f t="shared" si="118"/>
        <v>0.9003101546775456</v>
      </c>
      <c r="DL356" s="3">
        <f t="shared" si="119"/>
        <v>0.90038365407362431</v>
      </c>
      <c r="DM356" s="3"/>
      <c r="DN356" s="90">
        <f t="shared" si="126"/>
        <v>0</v>
      </c>
      <c r="DO356" s="91">
        <f t="shared" si="124"/>
        <v>0</v>
      </c>
      <c r="DP356" s="89">
        <f>SUM(DO$9:DO356)*RLR</f>
        <v>120</v>
      </c>
      <c r="DQ356" s="90">
        <f>DP356-SUM(DS$9:DS356)</f>
        <v>11.953961511165076</v>
      </c>
      <c r="DR356" s="48">
        <f t="shared" si="120"/>
        <v>0.46367851622874801</v>
      </c>
      <c r="DS356" s="31">
        <f t="shared" si="125"/>
        <v>5.5772759772154318E-2</v>
      </c>
      <c r="DT356" s="90">
        <f>SUM(DS$9:DS356)*RRF</f>
        <v>75.632226942184445</v>
      </c>
    </row>
    <row r="357" spans="90:124" x14ac:dyDescent="0.25">
      <c r="CL357" s="14">
        <f t="shared" si="107"/>
        <v>3.48</v>
      </c>
      <c r="CM357" s="59">
        <f>IF('Extended model'!$B$4="AY",0,IFERROR(P*INDEX('UWYr writing pattern'!$C$4:$C$18,MATCH('Extended model'!$CL357,'UWYr writing pattern'!$A$4:$A$18,0)) / 25,CM356))</f>
        <v>0</v>
      </c>
      <c r="CN357" s="36">
        <f t="shared" si="121"/>
        <v>6.996494771159306E-7</v>
      </c>
      <c r="CP357" s="48">
        <f t="shared" si="108"/>
        <v>10.44</v>
      </c>
      <c r="CQ357" s="34">
        <f t="shared" si="122"/>
        <v>8.1296473454368084E-8</v>
      </c>
      <c r="CR357" s="31">
        <f>SUM($CQ$9:CQ357)*RLR</f>
        <v>119.99999916042057</v>
      </c>
      <c r="CS357" s="32"/>
      <c r="CT357" s="36">
        <f>CR357-SUM($CW$9:CW357)</f>
        <v>23.446911256885215</v>
      </c>
      <c r="CV357" s="48">
        <f t="shared" si="109"/>
        <v>0.46296296296296291</v>
      </c>
      <c r="CW357" s="31">
        <f t="shared" si="123"/>
        <v>0.10922474142544772</v>
      </c>
      <c r="CX357" s="36">
        <f>SUM($CW$9:CW357)*RRF</f>
        <v>67.587161532474738</v>
      </c>
      <c r="CY357" s="33"/>
      <c r="CZ357" s="36">
        <f t="shared" si="110"/>
        <v>91.034072789359954</v>
      </c>
      <c r="DA357" s="33"/>
      <c r="DB357" s="31">
        <f t="shared" si="111"/>
        <v>5.8770556077738159E-7</v>
      </c>
      <c r="DC357" s="31">
        <f t="shared" si="112"/>
        <v>16.412837879819651</v>
      </c>
      <c r="DD357" s="31">
        <f t="shared" si="113"/>
        <v>16.412838467525212</v>
      </c>
      <c r="DE357" s="31">
        <f t="shared" si="114"/>
        <v>-7.0340727893599535</v>
      </c>
      <c r="DF357" s="31"/>
      <c r="DG357" s="33">
        <f t="shared" si="115"/>
        <v>0.80460906586279446</v>
      </c>
      <c r="DH357" s="33">
        <f t="shared" si="116"/>
        <v>1.0837389617780946</v>
      </c>
      <c r="DI357" s="3"/>
      <c r="DJ357" s="33">
        <f t="shared" si="117"/>
        <v>0.99999999300350473</v>
      </c>
      <c r="DK357" s="93">
        <f t="shared" si="118"/>
        <v>0.90077096987247873</v>
      </c>
      <c r="DL357" s="3">
        <f t="shared" si="119"/>
        <v>0.90084555366833707</v>
      </c>
      <c r="DM357" s="3"/>
      <c r="DN357" s="90">
        <f t="shared" si="126"/>
        <v>0</v>
      </c>
      <c r="DO357" s="91">
        <f t="shared" si="124"/>
        <v>0</v>
      </c>
      <c r="DP357" s="89">
        <f>SUM(DO$9:DO357)*RLR</f>
        <v>120</v>
      </c>
      <c r="DQ357" s="90">
        <f>DP357-SUM(DS$9:DS357)</f>
        <v>11.898533559799546</v>
      </c>
      <c r="DR357" s="48">
        <f t="shared" si="120"/>
        <v>0.46296296296296291</v>
      </c>
      <c r="DS357" s="31">
        <f t="shared" si="125"/>
        <v>5.5427951365525856E-2</v>
      </c>
      <c r="DT357" s="90">
        <f>SUM(DS$9:DS357)*RRF</f>
        <v>75.671026508140315</v>
      </c>
    </row>
    <row r="358" spans="90:124" x14ac:dyDescent="0.25">
      <c r="CL358" s="14">
        <f t="shared" si="107"/>
        <v>3.49</v>
      </c>
      <c r="CM358" s="59">
        <f>IF('Extended model'!$B$4="AY",0,IFERROR(P*INDEX('UWYr writing pattern'!$C$4:$C$18,MATCH('Extended model'!$CL358,'UWYr writing pattern'!$A$4:$A$18,0)) / 25,CM357))</f>
        <v>0</v>
      </c>
      <c r="CN358" s="36">
        <f t="shared" si="121"/>
        <v>6.2660607170502741E-7</v>
      </c>
      <c r="CP358" s="48">
        <f t="shared" si="108"/>
        <v>10.47</v>
      </c>
      <c r="CQ358" s="34">
        <f t="shared" si="122"/>
        <v>7.3043405410903148E-8</v>
      </c>
      <c r="CR358" s="31">
        <f>SUM($CQ$9:CQ358)*RLR</f>
        <v>119.99999924807267</v>
      </c>
      <c r="CS358" s="32"/>
      <c r="CT358" s="36">
        <f>CR358-SUM($CW$9:CW358)</f>
        <v>23.338360829459134</v>
      </c>
      <c r="CV358" s="48">
        <f t="shared" si="109"/>
        <v>0.46224961479198767</v>
      </c>
      <c r="CW358" s="31">
        <f t="shared" si="123"/>
        <v>0.10855051507817227</v>
      </c>
      <c r="CX358" s="36">
        <f>SUM($CW$9:CW358)*RRF</f>
        <v>67.663146893029463</v>
      </c>
      <c r="CY358" s="33"/>
      <c r="CZ358" s="36">
        <f t="shared" si="110"/>
        <v>91.001507722488597</v>
      </c>
      <c r="DA358" s="33"/>
      <c r="DB358" s="31">
        <f t="shared" si="111"/>
        <v>5.2634910023222294E-7</v>
      </c>
      <c r="DC358" s="31">
        <f t="shared" si="112"/>
        <v>16.336852580621393</v>
      </c>
      <c r="DD358" s="31">
        <f t="shared" si="113"/>
        <v>16.336853106970494</v>
      </c>
      <c r="DE358" s="31">
        <f t="shared" si="114"/>
        <v>-7.0015077224885971</v>
      </c>
      <c r="DF358" s="31"/>
      <c r="DG358" s="33">
        <f t="shared" si="115"/>
        <v>0.80551365348844595</v>
      </c>
      <c r="DH358" s="33">
        <f t="shared" si="116"/>
        <v>1.0833512824105784</v>
      </c>
      <c r="DI358" s="3"/>
      <c r="DJ358" s="33">
        <f t="shared" si="117"/>
        <v>0.99999999373393889</v>
      </c>
      <c r="DK358" s="93">
        <f t="shared" si="118"/>
        <v>0.90122894928720754</v>
      </c>
      <c r="DL358" s="3">
        <f t="shared" si="119"/>
        <v>0.90130460203098361</v>
      </c>
      <c r="DM358" s="3"/>
      <c r="DN358" s="90">
        <f t="shared" si="126"/>
        <v>0</v>
      </c>
      <c r="DO358" s="91">
        <f t="shared" si="124"/>
        <v>0</v>
      </c>
      <c r="DP358" s="89">
        <f>SUM(DO$9:DO358)*RLR</f>
        <v>120</v>
      </c>
      <c r="DQ358" s="90">
        <f>DP358-SUM(DS$9:DS358)</f>
        <v>11.843447756281961</v>
      </c>
      <c r="DR358" s="48">
        <f t="shared" si="120"/>
        <v>0.46224961479198767</v>
      </c>
      <c r="DS358" s="31">
        <f t="shared" si="125"/>
        <v>5.5085803517590487E-2</v>
      </c>
      <c r="DT358" s="90">
        <f>SUM(DS$9:DS358)*RRF</f>
        <v>75.709586570602625</v>
      </c>
    </row>
    <row r="359" spans="90:124" x14ac:dyDescent="0.25">
      <c r="CL359" s="14">
        <f t="shared" si="107"/>
        <v>3.5</v>
      </c>
      <c r="CM359" s="59">
        <f>IF('Extended model'!$B$4="AY",0,IFERROR(P*INDEX('UWYr writing pattern'!$C$4:$C$18,MATCH('Extended model'!$CL359,'UWYr writing pattern'!$A$4:$A$18,0)) / 25,CM358))</f>
        <v>0</v>
      </c>
      <c r="CN359" s="36">
        <f t="shared" si="121"/>
        <v>5.6100041599751103E-7</v>
      </c>
      <c r="CP359" s="48">
        <f t="shared" si="108"/>
        <v>10.5</v>
      </c>
      <c r="CQ359" s="34">
        <f t="shared" si="122"/>
        <v>6.5605655707516368E-8</v>
      </c>
      <c r="CR359" s="31">
        <f>SUM($CQ$9:CQ359)*RLR</f>
        <v>119.99999932679945</v>
      </c>
      <c r="CS359" s="32"/>
      <c r="CT359" s="36">
        <f>CR359-SUM($CW$9:CW359)</f>
        <v>23.230479425152978</v>
      </c>
      <c r="CV359" s="48">
        <f t="shared" si="109"/>
        <v>0.46153846153846156</v>
      </c>
      <c r="CW359" s="31">
        <f t="shared" si="123"/>
        <v>0.10788148303293899</v>
      </c>
      <c r="CX359" s="36">
        <f>SUM($CW$9:CW359)*RRF</f>
        <v>67.73866393115253</v>
      </c>
      <c r="CY359" s="33"/>
      <c r="CZ359" s="36">
        <f t="shared" si="110"/>
        <v>90.969143356305509</v>
      </c>
      <c r="DA359" s="33"/>
      <c r="DB359" s="31">
        <f t="shared" si="111"/>
        <v>4.7124034943790918E-7</v>
      </c>
      <c r="DC359" s="31">
        <f t="shared" si="112"/>
        <v>16.261335597607083</v>
      </c>
      <c r="DD359" s="31">
        <f t="shared" si="113"/>
        <v>16.261336068847431</v>
      </c>
      <c r="DE359" s="31">
        <f t="shared" si="114"/>
        <v>-6.9691433563055085</v>
      </c>
      <c r="DF359" s="31"/>
      <c r="DG359" s="33">
        <f t="shared" si="115"/>
        <v>0.80641266584705396</v>
      </c>
      <c r="DH359" s="33">
        <f t="shared" si="116"/>
        <v>1.0829659923369703</v>
      </c>
      <c r="DI359" s="3"/>
      <c r="DJ359" s="33">
        <f t="shared" si="117"/>
        <v>0.99999999438999543</v>
      </c>
      <c r="DK359" s="93">
        <f t="shared" si="118"/>
        <v>0.90168411470186616</v>
      </c>
      <c r="DL359" s="3">
        <f t="shared" si="119"/>
        <v>0.90176082112791278</v>
      </c>
      <c r="DM359" s="3"/>
      <c r="DN359" s="90">
        <f t="shared" si="126"/>
        <v>0</v>
      </c>
      <c r="DO359" s="91">
        <f t="shared" si="124"/>
        <v>0</v>
      </c>
      <c r="DP359" s="89">
        <f>SUM(DO$9:DO359)*RLR</f>
        <v>120</v>
      </c>
      <c r="DQ359" s="90">
        <f>DP359-SUM(DS$9:DS359)</f>
        <v>11.788701464650458</v>
      </c>
      <c r="DR359" s="48">
        <f t="shared" si="120"/>
        <v>0.46153846153846156</v>
      </c>
      <c r="DS359" s="31">
        <f t="shared" si="125"/>
        <v>5.4746291631503671E-2</v>
      </c>
      <c r="DT359" s="90">
        <f>SUM(DS$9:DS359)*RRF</f>
        <v>75.747908974744675</v>
      </c>
    </row>
    <row r="360" spans="90:124" x14ac:dyDescent="0.25">
      <c r="CL360" s="14">
        <f t="shared" si="107"/>
        <v>3.51</v>
      </c>
      <c r="CM360" s="59">
        <f>IF('Extended model'!$B$4="AY",0,IFERROR(P*INDEX('UWYr writing pattern'!$C$4:$C$18,MATCH('Extended model'!$CL360,'UWYr writing pattern'!$A$4:$A$18,0)) / 25,CM359))</f>
        <v>0</v>
      </c>
      <c r="CN360" s="36">
        <f t="shared" si="121"/>
        <v>5.0209537231777232E-7</v>
      </c>
      <c r="CP360" s="48">
        <f t="shared" si="108"/>
        <v>10.53</v>
      </c>
      <c r="CQ360" s="34">
        <f t="shared" si="122"/>
        <v>5.890504367973866E-8</v>
      </c>
      <c r="CR360" s="31">
        <f>SUM($CQ$9:CQ360)*RLR</f>
        <v>119.99999939748551</v>
      </c>
      <c r="CS360" s="32"/>
      <c r="CT360" s="36">
        <f>CR360-SUM($CW$9:CW360)</f>
        <v>23.123261898492174</v>
      </c>
      <c r="CV360" s="48">
        <f t="shared" si="109"/>
        <v>0.46082949308755761</v>
      </c>
      <c r="CW360" s="31">
        <f t="shared" si="123"/>
        <v>0.10721759734685991</v>
      </c>
      <c r="CX360" s="36">
        <f>SUM($CW$9:CW360)*RRF</f>
        <v>67.813716249295325</v>
      </c>
      <c r="CY360" s="33"/>
      <c r="CZ360" s="36">
        <f t="shared" si="110"/>
        <v>90.936978147787499</v>
      </c>
      <c r="DA360" s="33"/>
      <c r="DB360" s="31">
        <f t="shared" si="111"/>
        <v>4.2176011274692871E-7</v>
      </c>
      <c r="DC360" s="31">
        <f t="shared" si="112"/>
        <v>16.186283328944523</v>
      </c>
      <c r="DD360" s="31">
        <f t="shared" si="113"/>
        <v>16.186283750704636</v>
      </c>
      <c r="DE360" s="31">
        <f t="shared" si="114"/>
        <v>-6.9369781477874994</v>
      </c>
      <c r="DF360" s="31"/>
      <c r="DG360" s="33">
        <f t="shared" si="115"/>
        <v>0.80730614582494431</v>
      </c>
      <c r="DH360" s="33">
        <f t="shared" si="116"/>
        <v>1.0825830731879464</v>
      </c>
      <c r="DI360" s="3"/>
      <c r="DJ360" s="33">
        <f t="shared" si="117"/>
        <v>0.9999999949790459</v>
      </c>
      <c r="DK360" s="93">
        <f t="shared" si="118"/>
        <v>0.90213648769615884</v>
      </c>
      <c r="DL360" s="3">
        <f t="shared" si="119"/>
        <v>0.90221423272270707</v>
      </c>
      <c r="DM360" s="3"/>
      <c r="DN360" s="90">
        <f t="shared" si="126"/>
        <v>0</v>
      </c>
      <c r="DO360" s="91">
        <f t="shared" si="124"/>
        <v>0</v>
      </c>
      <c r="DP360" s="89">
        <f>SUM(DO$9:DO360)*RLR</f>
        <v>120</v>
      </c>
      <c r="DQ360" s="90">
        <f>DP360-SUM(DS$9:DS360)</f>
        <v>11.734292073275142</v>
      </c>
      <c r="DR360" s="48">
        <f t="shared" si="120"/>
        <v>0.46082949308755761</v>
      </c>
      <c r="DS360" s="31">
        <f t="shared" si="125"/>
        <v>5.4409391375309805E-2</v>
      </c>
      <c r="DT360" s="90">
        <f>SUM(DS$9:DS360)*RRF</f>
        <v>75.78599554870739</v>
      </c>
    </row>
    <row r="361" spans="90:124" x14ac:dyDescent="0.25">
      <c r="CL361" s="14">
        <f t="shared" si="107"/>
        <v>3.52</v>
      </c>
      <c r="CM361" s="59">
        <f>IF('Extended model'!$B$4="AY",0,IFERROR(P*INDEX('UWYr writing pattern'!$C$4:$C$18,MATCH('Extended model'!$CL361,'UWYr writing pattern'!$A$4:$A$18,0)) / 25,CM360))</f>
        <v>0</v>
      </c>
      <c r="CN361" s="36">
        <f t="shared" si="121"/>
        <v>4.4922472961271091E-7</v>
      </c>
      <c r="CP361" s="48">
        <f t="shared" si="108"/>
        <v>10.56</v>
      </c>
      <c r="CQ361" s="34">
        <f t="shared" si="122"/>
        <v>5.287064270506142E-8</v>
      </c>
      <c r="CR361" s="31">
        <f>SUM($CQ$9:CQ361)*RLR</f>
        <v>119.99999946093028</v>
      </c>
      <c r="CS361" s="32"/>
      <c r="CT361" s="36">
        <f>CR361-SUM($CW$9:CW361)</f>
        <v>23.016703151344814</v>
      </c>
      <c r="CV361" s="48">
        <f t="shared" si="109"/>
        <v>0.46012269938650308</v>
      </c>
      <c r="CW361" s="31">
        <f t="shared" si="123"/>
        <v>0.10655881059212984</v>
      </c>
      <c r="CX361" s="36">
        <f>SUM($CW$9:CW361)*RRF</f>
        <v>67.888307416709821</v>
      </c>
      <c r="CY361" s="33"/>
      <c r="CZ361" s="36">
        <f t="shared" si="110"/>
        <v>90.905010568054635</v>
      </c>
      <c r="DA361" s="33"/>
      <c r="DB361" s="31">
        <f t="shared" si="111"/>
        <v>3.7734877287467716E-7</v>
      </c>
      <c r="DC361" s="31">
        <f t="shared" si="112"/>
        <v>16.11169220594137</v>
      </c>
      <c r="DD361" s="31">
        <f t="shared" si="113"/>
        <v>16.111692583290143</v>
      </c>
      <c r="DE361" s="31">
        <f t="shared" si="114"/>
        <v>-6.9050105680546352</v>
      </c>
      <c r="DF361" s="31"/>
      <c r="DG361" s="33">
        <f t="shared" si="115"/>
        <v>0.80819413591321221</v>
      </c>
      <c r="DH361" s="33">
        <f t="shared" si="116"/>
        <v>1.0822025067625551</v>
      </c>
      <c r="DI361" s="3"/>
      <c r="DJ361" s="33">
        <f t="shared" si="117"/>
        <v>0.99999999550775232</v>
      </c>
      <c r="DK361" s="93">
        <f t="shared" si="118"/>
        <v>0.90258608965150811</v>
      </c>
      <c r="DL361" s="3">
        <f t="shared" si="119"/>
        <v>0.90266485837836286</v>
      </c>
      <c r="DM361" s="3"/>
      <c r="DN361" s="90">
        <f t="shared" si="126"/>
        <v>0</v>
      </c>
      <c r="DO361" s="91">
        <f t="shared" si="124"/>
        <v>0</v>
      </c>
      <c r="DP361" s="89">
        <f>SUM(DO$9:DO361)*RLR</f>
        <v>120</v>
      </c>
      <c r="DQ361" s="90">
        <f>DP361-SUM(DS$9:DS361)</f>
        <v>11.680216994596449</v>
      </c>
      <c r="DR361" s="48">
        <f t="shared" si="120"/>
        <v>0.46012269938650308</v>
      </c>
      <c r="DS361" s="31">
        <f t="shared" si="125"/>
        <v>5.4075078678687299E-2</v>
      </c>
      <c r="DT361" s="90">
        <f>SUM(DS$9:DS361)*RRF</f>
        <v>75.823848103782481</v>
      </c>
    </row>
    <row r="362" spans="90:124" x14ac:dyDescent="0.25">
      <c r="CL362" s="14">
        <f t="shared" si="107"/>
        <v>3.53</v>
      </c>
      <c r="CM362" s="59">
        <f>IF('Extended model'!$B$4="AY",0,IFERROR(P*INDEX('UWYr writing pattern'!$C$4:$C$18,MATCH('Extended model'!$CL362,'UWYr writing pattern'!$A$4:$A$18,0)) / 25,CM361))</f>
        <v>0</v>
      </c>
      <c r="CN362" s="36">
        <f t="shared" si="121"/>
        <v>4.0178659816560865E-7</v>
      </c>
      <c r="CP362" s="48">
        <f t="shared" si="108"/>
        <v>10.59</v>
      </c>
      <c r="CQ362" s="34">
        <f t="shared" si="122"/>
        <v>4.7438131447102275E-8</v>
      </c>
      <c r="CR362" s="31">
        <f>SUM($CQ$9:CQ362)*RLR</f>
        <v>119.99999951785605</v>
      </c>
      <c r="CS362" s="32"/>
      <c r="CT362" s="36">
        <f>CR362-SUM($CW$9:CW362)</f>
        <v>22.910798132420837</v>
      </c>
      <c r="CV362" s="48">
        <f t="shared" si="109"/>
        <v>0.45941807044410415</v>
      </c>
      <c r="CW362" s="31">
        <f t="shared" si="123"/>
        <v>0.10590507584974608</v>
      </c>
      <c r="CX362" s="36">
        <f>SUM($CW$9:CW362)*RRF</f>
        <v>67.962440969804646</v>
      </c>
      <c r="CY362" s="33"/>
      <c r="CZ362" s="36">
        <f t="shared" si="110"/>
        <v>90.873239102225483</v>
      </c>
      <c r="DA362" s="33"/>
      <c r="DB362" s="31">
        <f t="shared" si="111"/>
        <v>3.3750074245911122E-7</v>
      </c>
      <c r="DC362" s="31">
        <f t="shared" si="112"/>
        <v>16.037558692694585</v>
      </c>
      <c r="DD362" s="31">
        <f t="shared" si="113"/>
        <v>16.037559030195329</v>
      </c>
      <c r="DE362" s="31">
        <f t="shared" si="114"/>
        <v>-6.8732391022254831</v>
      </c>
      <c r="DF362" s="31"/>
      <c r="DG362" s="33">
        <f t="shared" si="115"/>
        <v>0.80907667821196005</v>
      </c>
      <c r="DH362" s="33">
        <f t="shared" si="116"/>
        <v>1.0818242750264939</v>
      </c>
      <c r="DI362" s="3"/>
      <c r="DJ362" s="33">
        <f t="shared" si="117"/>
        <v>0.99999999598213374</v>
      </c>
      <c r="DK362" s="93">
        <f t="shared" si="118"/>
        <v>0.9030329417531775</v>
      </c>
      <c r="DL362" s="3">
        <f t="shared" si="119"/>
        <v>0.90311271945944416</v>
      </c>
      <c r="DM362" s="3"/>
      <c r="DN362" s="90">
        <f t="shared" si="126"/>
        <v>0</v>
      </c>
      <c r="DO362" s="91">
        <f t="shared" si="124"/>
        <v>0</v>
      </c>
      <c r="DP362" s="89">
        <f>SUM(DO$9:DO362)*RLR</f>
        <v>120</v>
      </c>
      <c r="DQ362" s="90">
        <f>DP362-SUM(DS$9:DS362)</f>
        <v>11.626473664866708</v>
      </c>
      <c r="DR362" s="48">
        <f t="shared" si="120"/>
        <v>0.45941807044410415</v>
      </c>
      <c r="DS362" s="31">
        <f t="shared" si="125"/>
        <v>5.3743329729738269E-2</v>
      </c>
      <c r="DT362" s="90">
        <f>SUM(DS$9:DS362)*RRF</f>
        <v>75.861468434593306</v>
      </c>
    </row>
    <row r="363" spans="90:124" x14ac:dyDescent="0.25">
      <c r="CL363" s="14">
        <f t="shared" si="107"/>
        <v>3.54</v>
      </c>
      <c r="CM363" s="59">
        <f>IF('Extended model'!$B$4="AY",0,IFERROR(P*INDEX('UWYr writing pattern'!$C$4:$C$18,MATCH('Extended model'!$CL363,'UWYr writing pattern'!$A$4:$A$18,0)) / 25,CM362))</f>
        <v>0</v>
      </c>
      <c r="CN363" s="36">
        <f t="shared" si="121"/>
        <v>3.592373974198707E-7</v>
      </c>
      <c r="CP363" s="48">
        <f t="shared" si="108"/>
        <v>10.620000000000001</v>
      </c>
      <c r="CQ363" s="34">
        <f t="shared" si="122"/>
        <v>4.2549200745737955E-8</v>
      </c>
      <c r="CR363" s="31">
        <f>SUM($CQ$9:CQ363)*RLR</f>
        <v>119.99999956891509</v>
      </c>
      <c r="CS363" s="32"/>
      <c r="CT363" s="36">
        <f>CR363-SUM($CW$9:CW363)</f>
        <v>22.805541836776555</v>
      </c>
      <c r="CV363" s="48">
        <f t="shared" si="109"/>
        <v>0.4587155963302752</v>
      </c>
      <c r="CW363" s="31">
        <f t="shared" si="123"/>
        <v>0.10525634670331167</v>
      </c>
      <c r="CX363" s="36">
        <f>SUM($CW$9:CW363)*RRF</f>
        <v>68.03612041249697</v>
      </c>
      <c r="CY363" s="33"/>
      <c r="CZ363" s="36">
        <f t="shared" si="110"/>
        <v>90.841662249273526</v>
      </c>
      <c r="DA363" s="33"/>
      <c r="DB363" s="31">
        <f t="shared" si="111"/>
        <v>3.0175941383269131E-7</v>
      </c>
      <c r="DC363" s="31">
        <f t="shared" si="112"/>
        <v>15.963879285743587</v>
      </c>
      <c r="DD363" s="31">
        <f t="shared" si="113"/>
        <v>15.963879587503001</v>
      </c>
      <c r="DE363" s="31">
        <f t="shared" si="114"/>
        <v>-6.8416622492735257</v>
      </c>
      <c r="DF363" s="31"/>
      <c r="DG363" s="33">
        <f t="shared" si="115"/>
        <v>0.80995381443448777</v>
      </c>
      <c r="DH363" s="33">
        <f t="shared" si="116"/>
        <v>1.081448360110399</v>
      </c>
      <c r="DI363" s="3"/>
      <c r="DJ363" s="33">
        <f t="shared" si="117"/>
        <v>0.99999999640762571</v>
      </c>
      <c r="DK363" s="93">
        <f t="shared" si="118"/>
        <v>0.90347706499236691</v>
      </c>
      <c r="DL363" s="3">
        <f t="shared" si="119"/>
        <v>0.90355783713420923</v>
      </c>
      <c r="DM363" s="3"/>
      <c r="DN363" s="90">
        <f t="shared" si="126"/>
        <v>0</v>
      </c>
      <c r="DO363" s="91">
        <f t="shared" si="124"/>
        <v>0</v>
      </c>
      <c r="DP363" s="89">
        <f>SUM(DO$9:DO363)*RLR</f>
        <v>120</v>
      </c>
      <c r="DQ363" s="90">
        <f>DP363-SUM(DS$9:DS363)</f>
        <v>11.573059543894885</v>
      </c>
      <c r="DR363" s="48">
        <f t="shared" si="120"/>
        <v>0.4587155963302752</v>
      </c>
      <c r="DS363" s="31">
        <f t="shared" si="125"/>
        <v>5.3414120971822555E-2</v>
      </c>
      <c r="DT363" s="90">
        <f>SUM(DS$9:DS363)*RRF</f>
        <v>75.898858319273572</v>
      </c>
    </row>
    <row r="364" spans="90:124" x14ac:dyDescent="0.25">
      <c r="CL364" s="14">
        <f t="shared" si="107"/>
        <v>3.55</v>
      </c>
      <c r="CM364" s="59">
        <f>IF('Extended model'!$B$4="AY",0,IFERROR(P*INDEX('UWYr writing pattern'!$C$4:$C$18,MATCH('Extended model'!$CL364,'UWYr writing pattern'!$A$4:$A$18,0)) / 25,CM363))</f>
        <v>0</v>
      </c>
      <c r="CN364" s="36">
        <f t="shared" si="121"/>
        <v>3.2108638581388044E-7</v>
      </c>
      <c r="CP364" s="48">
        <f t="shared" si="108"/>
        <v>10.649999999999999</v>
      </c>
      <c r="CQ364" s="34">
        <f t="shared" si="122"/>
        <v>3.8151011605990269E-8</v>
      </c>
      <c r="CR364" s="31">
        <f>SUM($CQ$9:CQ364)*RLR</f>
        <v>119.99999961469631</v>
      </c>
      <c r="CS364" s="32"/>
      <c r="CT364" s="36">
        <f>CR364-SUM($CW$9:CW364)</f>
        <v>22.700929305324863</v>
      </c>
      <c r="CV364" s="48">
        <f t="shared" si="109"/>
        <v>0.4580152671755725</v>
      </c>
      <c r="CW364" s="31">
        <f t="shared" si="123"/>
        <v>0.10461257723291997</v>
      </c>
      <c r="CX364" s="36">
        <f>SUM($CW$9:CW364)*RRF</f>
        <v>68.109349216560005</v>
      </c>
      <c r="CY364" s="33"/>
      <c r="CZ364" s="36">
        <f t="shared" si="110"/>
        <v>90.810278521884868</v>
      </c>
      <c r="DA364" s="33"/>
      <c r="DB364" s="31">
        <f t="shared" si="111"/>
        <v>2.6971256408365952E-7</v>
      </c>
      <c r="DC364" s="31">
        <f t="shared" si="112"/>
        <v>15.890650513727403</v>
      </c>
      <c r="DD364" s="31">
        <f t="shared" si="113"/>
        <v>15.890650783439966</v>
      </c>
      <c r="DE364" s="31">
        <f t="shared" si="114"/>
        <v>-6.810278521884868</v>
      </c>
      <c r="DF364" s="31"/>
      <c r="DG364" s="33">
        <f t="shared" si="115"/>
        <v>0.81082558591142861</v>
      </c>
      <c r="DH364" s="33">
        <f t="shared" si="116"/>
        <v>1.0810747443081532</v>
      </c>
      <c r="DI364" s="3"/>
      <c r="DJ364" s="33">
        <f t="shared" si="117"/>
        <v>0.99999999678913587</v>
      </c>
      <c r="DK364" s="93">
        <f t="shared" si="118"/>
        <v>0.90391848016828502</v>
      </c>
      <c r="DL364" s="3">
        <f t="shared" si="119"/>
        <v>0.90400023237671279</v>
      </c>
      <c r="DM364" s="3"/>
      <c r="DN364" s="90">
        <f t="shared" si="126"/>
        <v>0</v>
      </c>
      <c r="DO364" s="91">
        <f t="shared" si="124"/>
        <v>0</v>
      </c>
      <c r="DP364" s="89">
        <f>SUM(DO$9:DO364)*RLR</f>
        <v>120</v>
      </c>
      <c r="DQ364" s="90">
        <f>DP364-SUM(DS$9:DS364)</f>
        <v>11.519972114794456</v>
      </c>
      <c r="DR364" s="48">
        <f t="shared" si="120"/>
        <v>0.4580152671755725</v>
      </c>
      <c r="DS364" s="31">
        <f t="shared" si="125"/>
        <v>5.3087429100435249E-2</v>
      </c>
      <c r="DT364" s="90">
        <f>SUM(DS$9:DS364)*RRF</f>
        <v>75.936019519643878</v>
      </c>
    </row>
    <row r="365" spans="90:124" x14ac:dyDescent="0.25">
      <c r="CL365" s="14">
        <f t="shared" si="107"/>
        <v>3.56</v>
      </c>
      <c r="CM365" s="59">
        <f>IF('Extended model'!$B$4="AY",0,IFERROR(P*INDEX('UWYr writing pattern'!$C$4:$C$18,MATCH('Extended model'!$CL365,'UWYr writing pattern'!$A$4:$A$18,0)) / 25,CM364))</f>
        <v>0</v>
      </c>
      <c r="CN365" s="36">
        <f t="shared" si="121"/>
        <v>2.8689068572470217E-7</v>
      </c>
      <c r="CP365" s="48">
        <f t="shared" si="108"/>
        <v>10.68</v>
      </c>
      <c r="CQ365" s="34">
        <f t="shared" si="122"/>
        <v>3.4195700089178263E-8</v>
      </c>
      <c r="CR365" s="31">
        <f>SUM($CQ$9:CQ365)*RLR</f>
        <v>119.99999965573114</v>
      </c>
      <c r="CS365" s="32"/>
      <c r="CT365" s="36">
        <f>CR365-SUM($CW$9:CW365)</f>
        <v>22.596955624350585</v>
      </c>
      <c r="CV365" s="48">
        <f t="shared" si="109"/>
        <v>0.45731707317073167</v>
      </c>
      <c r="CW365" s="31">
        <f t="shared" si="123"/>
        <v>0.1039737220091215</v>
      </c>
      <c r="CX365" s="36">
        <f>SUM($CW$9:CW365)*RRF</f>
        <v>68.182130821966382</v>
      </c>
      <c r="CY365" s="33"/>
      <c r="CZ365" s="36">
        <f t="shared" si="110"/>
        <v>90.779086446316967</v>
      </c>
      <c r="DA365" s="33"/>
      <c r="DB365" s="31">
        <f t="shared" si="111"/>
        <v>2.4098817600874979E-7</v>
      </c>
      <c r="DC365" s="31">
        <f t="shared" si="112"/>
        <v>15.817868937045409</v>
      </c>
      <c r="DD365" s="31">
        <f t="shared" si="113"/>
        <v>15.817869178033584</v>
      </c>
      <c r="DE365" s="31">
        <f t="shared" si="114"/>
        <v>-6.7790864463169669</v>
      </c>
      <c r="DF365" s="31"/>
      <c r="DG365" s="33">
        <f t="shared" si="115"/>
        <v>0.81169203359483788</v>
      </c>
      <c r="DH365" s="33">
        <f t="shared" si="116"/>
        <v>1.080703410075202</v>
      </c>
      <c r="DI365" s="3"/>
      <c r="DJ365" s="33">
        <f t="shared" si="117"/>
        <v>0.99999999713109289</v>
      </c>
      <c r="DK365" s="93">
        <f t="shared" si="118"/>
        <v>0.90435720789019314</v>
      </c>
      <c r="DL365" s="3">
        <f t="shared" si="119"/>
        <v>0.90443992596888056</v>
      </c>
      <c r="DM365" s="3"/>
      <c r="DN365" s="90">
        <f t="shared" si="126"/>
        <v>0</v>
      </c>
      <c r="DO365" s="91">
        <f t="shared" si="124"/>
        <v>0</v>
      </c>
      <c r="DP365" s="89">
        <f>SUM(DO$9:DO365)*RLR</f>
        <v>120</v>
      </c>
      <c r="DQ365" s="90">
        <f>DP365-SUM(DS$9:DS365)</f>
        <v>11.46720888373433</v>
      </c>
      <c r="DR365" s="48">
        <f t="shared" si="120"/>
        <v>0.45731707317073167</v>
      </c>
      <c r="DS365" s="31">
        <f t="shared" si="125"/>
        <v>5.2763231060127279E-2</v>
      </c>
      <c r="DT365" s="90">
        <f>SUM(DS$9:DS365)*RRF</f>
        <v>75.972953781385968</v>
      </c>
    </row>
    <row r="366" spans="90:124" x14ac:dyDescent="0.25">
      <c r="CL366" s="14">
        <f t="shared" si="107"/>
        <v>3.57</v>
      </c>
      <c r="CM366" s="59">
        <f>IF('Extended model'!$B$4="AY",0,IFERROR(P*INDEX('UWYr writing pattern'!$C$4:$C$18,MATCH('Extended model'!$CL366,'UWYr writing pattern'!$A$4:$A$18,0)) / 25,CM365))</f>
        <v>0</v>
      </c>
      <c r="CN366" s="36">
        <f t="shared" si="121"/>
        <v>2.5625076048930397E-7</v>
      </c>
      <c r="CP366" s="48">
        <f t="shared" si="108"/>
        <v>10.709999999999999</v>
      </c>
      <c r="CQ366" s="34">
        <f t="shared" si="122"/>
        <v>3.0639925235398193E-8</v>
      </c>
      <c r="CR366" s="31">
        <f>SUM($CQ$9:CQ366)*RLR</f>
        <v>119.99999969249905</v>
      </c>
      <c r="CS366" s="32"/>
      <c r="CT366" s="36">
        <f>CR366-SUM($CW$9:CW366)</f>
        <v>22.49361592503152</v>
      </c>
      <c r="CV366" s="48">
        <f t="shared" si="109"/>
        <v>0.45662100456621002</v>
      </c>
      <c r="CW366" s="31">
        <f t="shared" si="123"/>
        <v>0.10333973608696914</v>
      </c>
      <c r="CX366" s="36">
        <f>SUM($CW$9:CW366)*RRF</f>
        <v>68.254468637227262</v>
      </c>
      <c r="CY366" s="33"/>
      <c r="CZ366" s="36">
        <f t="shared" si="110"/>
        <v>90.748084562258782</v>
      </c>
      <c r="DA366" s="33"/>
      <c r="DB366" s="31">
        <f t="shared" si="111"/>
        <v>2.1525063881101532E-7</v>
      </c>
      <c r="DC366" s="31">
        <f t="shared" si="112"/>
        <v>15.745531147522064</v>
      </c>
      <c r="DD366" s="31">
        <f t="shared" si="113"/>
        <v>15.745531362772702</v>
      </c>
      <c r="DE366" s="31">
        <f t="shared" si="114"/>
        <v>-6.7480845622587822</v>
      </c>
      <c r="DF366" s="31"/>
      <c r="DG366" s="33">
        <f t="shared" si="115"/>
        <v>0.81255319806222936</v>
      </c>
      <c r="DH366" s="33">
        <f t="shared" si="116"/>
        <v>1.0803343400268903</v>
      </c>
      <c r="DI366" s="3"/>
      <c r="DJ366" s="33">
        <f t="shared" si="117"/>
        <v>0.99999999743749202</v>
      </c>
      <c r="DK366" s="93">
        <f t="shared" si="118"/>
        <v>0.90479326857942699</v>
      </c>
      <c r="DL366" s="3">
        <f t="shared" si="119"/>
        <v>0.90487693850255946</v>
      </c>
      <c r="DM366" s="3"/>
      <c r="DN366" s="90">
        <f t="shared" si="126"/>
        <v>0</v>
      </c>
      <c r="DO366" s="91">
        <f t="shared" si="124"/>
        <v>0</v>
      </c>
      <c r="DP366" s="89">
        <f>SUM(DO$9:DO366)*RLR</f>
        <v>120</v>
      </c>
      <c r="DQ366" s="90">
        <f>DP366-SUM(DS$9:DS366)</f>
        <v>11.414767379692861</v>
      </c>
      <c r="DR366" s="48">
        <f t="shared" si="120"/>
        <v>0.45662100456621002</v>
      </c>
      <c r="DS366" s="31">
        <f t="shared" si="125"/>
        <v>5.2441504041467968E-2</v>
      </c>
      <c r="DT366" s="90">
        <f>SUM(DS$9:DS366)*RRF</f>
        <v>76.009662834214993</v>
      </c>
    </row>
    <row r="367" spans="90:124" x14ac:dyDescent="0.25">
      <c r="CL367" s="14">
        <f t="shared" si="107"/>
        <v>3.58</v>
      </c>
      <c r="CM367" s="59">
        <f>IF('Extended model'!$B$4="AY",0,IFERROR(P*INDEX('UWYr writing pattern'!$C$4:$C$18,MATCH('Extended model'!$CL367,'UWYr writing pattern'!$A$4:$A$18,0)) / 25,CM366))</f>
        <v>0</v>
      </c>
      <c r="CN367" s="36">
        <f t="shared" si="121"/>
        <v>2.2880630404089952E-7</v>
      </c>
      <c r="CP367" s="48">
        <f t="shared" si="108"/>
        <v>10.74</v>
      </c>
      <c r="CQ367" s="34">
        <f t="shared" si="122"/>
        <v>2.7444456448404456E-8</v>
      </c>
      <c r="CR367" s="31">
        <f>SUM($CQ$9:CQ367)*RLR</f>
        <v>119.9999997254324</v>
      </c>
      <c r="CS367" s="32"/>
      <c r="CT367" s="36">
        <f>CR367-SUM($CW$9:CW367)</f>
        <v>22.390905382964732</v>
      </c>
      <c r="CV367" s="48">
        <f t="shared" si="109"/>
        <v>0.45592705167173253</v>
      </c>
      <c r="CW367" s="31">
        <f t="shared" si="123"/>
        <v>0.10271057500014391</v>
      </c>
      <c r="CX367" s="36">
        <f>SUM($CW$9:CW367)*RRF</f>
        <v>68.326366039727361</v>
      </c>
      <c r="CY367" s="33"/>
      <c r="CZ367" s="36">
        <f t="shared" si="110"/>
        <v>90.717271422692093</v>
      </c>
      <c r="DA367" s="33"/>
      <c r="DB367" s="31">
        <f t="shared" si="111"/>
        <v>1.9219729539435559E-7</v>
      </c>
      <c r="DC367" s="31">
        <f t="shared" si="112"/>
        <v>15.673633768075311</v>
      </c>
      <c r="DD367" s="31">
        <f t="shared" si="113"/>
        <v>15.673633960272605</v>
      </c>
      <c r="DE367" s="31">
        <f t="shared" si="114"/>
        <v>-6.7172714226920931</v>
      </c>
      <c r="DF367" s="31"/>
      <c r="DG367" s="33">
        <f t="shared" si="115"/>
        <v>0.81340911952056383</v>
      </c>
      <c r="DH367" s="33">
        <f t="shared" si="116"/>
        <v>1.0799675169368106</v>
      </c>
      <c r="DI367" s="3"/>
      <c r="DJ367" s="33">
        <f t="shared" si="117"/>
        <v>0.99999999771193671</v>
      </c>
      <c r="DK367" s="93">
        <f t="shared" si="118"/>
        <v>0.90522668247139271</v>
      </c>
      <c r="DL367" s="3">
        <f t="shared" si="119"/>
        <v>0.90531129038154301</v>
      </c>
      <c r="DM367" s="3"/>
      <c r="DN367" s="90">
        <f t="shared" si="126"/>
        <v>0</v>
      </c>
      <c r="DO367" s="91">
        <f t="shared" si="124"/>
        <v>0</v>
      </c>
      <c r="DP367" s="89">
        <f>SUM(DO$9:DO367)*RLR</f>
        <v>120</v>
      </c>
      <c r="DQ367" s="90">
        <f>DP367-SUM(DS$9:DS367)</f>
        <v>11.362645154214817</v>
      </c>
      <c r="DR367" s="48">
        <f t="shared" si="120"/>
        <v>0.45592705167173253</v>
      </c>
      <c r="DS367" s="31">
        <f t="shared" si="125"/>
        <v>5.2122225478049594E-2</v>
      </c>
      <c r="DT367" s="90">
        <f>SUM(DS$9:DS367)*RRF</f>
        <v>76.046148392049616</v>
      </c>
    </row>
    <row r="368" spans="90:124" x14ac:dyDescent="0.25">
      <c r="CL368" s="14">
        <f t="shared" si="107"/>
        <v>3.59</v>
      </c>
      <c r="CM368" s="59">
        <f>IF('Extended model'!$B$4="AY",0,IFERROR(P*INDEX('UWYr writing pattern'!$C$4:$C$18,MATCH('Extended model'!$CL368,'UWYr writing pattern'!$A$4:$A$18,0)) / 25,CM367))</f>
        <v>0</v>
      </c>
      <c r="CN368" s="36">
        <f t="shared" si="121"/>
        <v>2.0423250698690692E-7</v>
      </c>
      <c r="CP368" s="48">
        <f t="shared" si="108"/>
        <v>10.77</v>
      </c>
      <c r="CQ368" s="34">
        <f t="shared" si="122"/>
        <v>2.4573797053992607E-8</v>
      </c>
      <c r="CR368" s="31">
        <f>SUM($CQ$9:CQ368)*RLR</f>
        <v>119.99999975492095</v>
      </c>
      <c r="CS368" s="32"/>
      <c r="CT368" s="36">
        <f>CR368-SUM($CW$9:CW368)</f>
        <v>22.288819217698119</v>
      </c>
      <c r="CV368" s="48">
        <f t="shared" si="109"/>
        <v>0.45523520485584218</v>
      </c>
      <c r="CW368" s="31">
        <f t="shared" si="123"/>
        <v>0.10208619475515836</v>
      </c>
      <c r="CX368" s="36">
        <f>SUM($CW$9:CW368)*RRF</f>
        <v>68.397826376055974</v>
      </c>
      <c r="CY368" s="33"/>
      <c r="CZ368" s="36">
        <f t="shared" si="110"/>
        <v>90.686645593754093</v>
      </c>
      <c r="DA368" s="33"/>
      <c r="DB368" s="31">
        <f t="shared" si="111"/>
        <v>1.7155530586900178E-7</v>
      </c>
      <c r="DC368" s="31">
        <f t="shared" si="112"/>
        <v>15.602173452388682</v>
      </c>
      <c r="DD368" s="31">
        <f t="shared" si="113"/>
        <v>15.602173623943987</v>
      </c>
      <c r="DE368" s="31">
        <f t="shared" si="114"/>
        <v>-6.6866455937540934</v>
      </c>
      <c r="DF368" s="31"/>
      <c r="DG368" s="33">
        <f t="shared" si="115"/>
        <v>0.81425983781019018</v>
      </c>
      <c r="DH368" s="33">
        <f t="shared" si="116"/>
        <v>1.0796029237351679</v>
      </c>
      <c r="DI368" s="3"/>
      <c r="DJ368" s="33">
        <f t="shared" si="117"/>
        <v>0.99999999795767458</v>
      </c>
      <c r="DK368" s="93">
        <f t="shared" si="118"/>
        <v>0.90565746961753846</v>
      </c>
      <c r="DL368" s="3">
        <f t="shared" si="119"/>
        <v>0.90574300182357259</v>
      </c>
      <c r="DM368" s="3"/>
      <c r="DN368" s="90">
        <f t="shared" si="126"/>
        <v>0</v>
      </c>
      <c r="DO368" s="91">
        <f t="shared" si="124"/>
        <v>0</v>
      </c>
      <c r="DP368" s="89">
        <f>SUM(DO$9:DO368)*RLR</f>
        <v>120</v>
      </c>
      <c r="DQ368" s="90">
        <f>DP368-SUM(DS$9:DS368)</f>
        <v>11.310839781171282</v>
      </c>
      <c r="DR368" s="48">
        <f t="shared" si="120"/>
        <v>0.45523520485584218</v>
      </c>
      <c r="DS368" s="31">
        <f t="shared" si="125"/>
        <v>5.1805373043532603E-2</v>
      </c>
      <c r="DT368" s="90">
        <f>SUM(DS$9:DS368)*RRF</f>
        <v>76.082412153180101</v>
      </c>
    </row>
    <row r="369" spans="90:124" x14ac:dyDescent="0.25">
      <c r="CL369" s="14">
        <f t="shared" si="107"/>
        <v>3.6</v>
      </c>
      <c r="CM369" s="59">
        <f>IF('Extended model'!$B$4="AY",0,IFERROR(P*INDEX('UWYr writing pattern'!$C$4:$C$18,MATCH('Extended model'!$CL369,'UWYr writing pattern'!$A$4:$A$18,0)) / 25,CM368))</f>
        <v>0</v>
      </c>
      <c r="CN369" s="36">
        <f t="shared" si="121"/>
        <v>1.8223666598441705E-7</v>
      </c>
      <c r="CP369" s="48">
        <f t="shared" si="108"/>
        <v>10.8</v>
      </c>
      <c r="CQ369" s="34">
        <f t="shared" si="122"/>
        <v>2.1995841002489876E-8</v>
      </c>
      <c r="CR369" s="31">
        <f>SUM($CQ$9:CQ369)*RLR</f>
        <v>119.99999978131596</v>
      </c>
      <c r="CS369" s="32"/>
      <c r="CT369" s="36">
        <f>CR369-SUM($CW$9:CW369)</f>
        <v>22.187352692267496</v>
      </c>
      <c r="CV369" s="48">
        <f t="shared" si="109"/>
        <v>0.45454545454545459</v>
      </c>
      <c r="CW369" s="31">
        <f t="shared" si="123"/>
        <v>0.10146655182563637</v>
      </c>
      <c r="CX369" s="36">
        <f>SUM($CW$9:CW369)*RRF</f>
        <v>68.468852962333926</v>
      </c>
      <c r="CY369" s="33"/>
      <c r="CZ369" s="36">
        <f t="shared" si="110"/>
        <v>90.656205654601422</v>
      </c>
      <c r="DA369" s="33"/>
      <c r="DB369" s="31">
        <f t="shared" si="111"/>
        <v>1.5307879942691033E-7</v>
      </c>
      <c r="DC369" s="31">
        <f t="shared" si="112"/>
        <v>15.531146884587246</v>
      </c>
      <c r="DD369" s="31">
        <f t="shared" si="113"/>
        <v>15.531147037666045</v>
      </c>
      <c r="DE369" s="31">
        <f t="shared" si="114"/>
        <v>-6.6562056546014219</v>
      </c>
      <c r="DF369" s="31"/>
      <c r="DG369" s="33">
        <f t="shared" si="115"/>
        <v>0.81510539240873725</v>
      </c>
      <c r="DH369" s="33">
        <f t="shared" si="116"/>
        <v>1.0792405435071597</v>
      </c>
      <c r="DI369" s="3"/>
      <c r="DJ369" s="33">
        <f t="shared" si="117"/>
        <v>0.99999999817763308</v>
      </c>
      <c r="DK369" s="93">
        <f t="shared" si="118"/>
        <v>0.90608564988730267</v>
      </c>
      <c r="DL369" s="3">
        <f t="shared" si="119"/>
        <v>0.90617209286231193</v>
      </c>
      <c r="DM369" s="3"/>
      <c r="DN369" s="90">
        <f t="shared" si="126"/>
        <v>0</v>
      </c>
      <c r="DO369" s="91">
        <f t="shared" si="124"/>
        <v>0</v>
      </c>
      <c r="DP369" s="89">
        <f>SUM(DO$9:DO369)*RLR</f>
        <v>120</v>
      </c>
      <c r="DQ369" s="90">
        <f>DP369-SUM(DS$9:DS369)</f>
        <v>11.25934885652255</v>
      </c>
      <c r="DR369" s="48">
        <f t="shared" si="120"/>
        <v>0.45454545454545459</v>
      </c>
      <c r="DS369" s="31">
        <f t="shared" si="125"/>
        <v>5.1490924648731173E-2</v>
      </c>
      <c r="DT369" s="90">
        <f>SUM(DS$9:DS369)*RRF</f>
        <v>76.118455800434205</v>
      </c>
    </row>
    <row r="370" spans="90:124" x14ac:dyDescent="0.25">
      <c r="CL370" s="14">
        <f t="shared" si="107"/>
        <v>3.61</v>
      </c>
      <c r="CM370" s="59">
        <f>IF('Extended model'!$B$4="AY",0,IFERROR(P*INDEX('UWYr writing pattern'!$C$4:$C$18,MATCH('Extended model'!$CL370,'UWYr writing pattern'!$A$4:$A$18,0)) / 25,CM369))</f>
        <v>0</v>
      </c>
      <c r="CN370" s="36">
        <f t="shared" si="121"/>
        <v>1.625551060581E-7</v>
      </c>
      <c r="CP370" s="48">
        <f t="shared" si="108"/>
        <v>10.83</v>
      </c>
      <c r="CQ370" s="34">
        <f t="shared" si="122"/>
        <v>1.9681559926317043E-8</v>
      </c>
      <c r="CR370" s="31">
        <f>SUM($CQ$9:CQ370)*RLR</f>
        <v>119.99999980493385</v>
      </c>
      <c r="CS370" s="32"/>
      <c r="CT370" s="36">
        <f>CR370-SUM($CW$9:CW370)</f>
        <v>22.086501112738716</v>
      </c>
      <c r="CV370" s="48">
        <f t="shared" si="109"/>
        <v>0.45385779122541609</v>
      </c>
      <c r="CW370" s="31">
        <f t="shared" si="123"/>
        <v>0.10085160314667045</v>
      </c>
      <c r="CX370" s="36">
        <f>SUM($CW$9:CW370)*RRF</f>
        <v>68.539449084536585</v>
      </c>
      <c r="CY370" s="33"/>
      <c r="CZ370" s="36">
        <f t="shared" si="110"/>
        <v>90.625950197275301</v>
      </c>
      <c r="DA370" s="33"/>
      <c r="DB370" s="31">
        <f t="shared" si="111"/>
        <v>1.3654628908880399E-7</v>
      </c>
      <c r="DC370" s="31">
        <f t="shared" si="112"/>
        <v>15.460550778917101</v>
      </c>
      <c r="DD370" s="31">
        <f t="shared" si="113"/>
        <v>15.46055091546339</v>
      </c>
      <c r="DE370" s="31">
        <f t="shared" si="114"/>
        <v>-6.6259501972753014</v>
      </c>
      <c r="DF370" s="31"/>
      <c r="DG370" s="33">
        <f t="shared" si="115"/>
        <v>0.81594582243495939</v>
      </c>
      <c r="DH370" s="33">
        <f t="shared" si="116"/>
        <v>1.0788803594913727</v>
      </c>
      <c r="DI370" s="3"/>
      <c r="DJ370" s="33">
        <f t="shared" si="117"/>
        <v>0.99999999837444875</v>
      </c>
      <c r="DK370" s="93">
        <f t="shared" si="118"/>
        <v>0.90651124297003927</v>
      </c>
      <c r="DL370" s="3">
        <f t="shared" si="119"/>
        <v>0.90659858334930143</v>
      </c>
      <c r="DM370" s="3"/>
      <c r="DN370" s="90">
        <f t="shared" si="126"/>
        <v>0</v>
      </c>
      <c r="DO370" s="91">
        <f t="shared" si="124"/>
        <v>0</v>
      </c>
      <c r="DP370" s="89">
        <f>SUM(DO$9:DO370)*RLR</f>
        <v>120</v>
      </c>
      <c r="DQ370" s="90">
        <f>DP370-SUM(DS$9:DS370)</f>
        <v>11.208169998083818</v>
      </c>
      <c r="DR370" s="48">
        <f t="shared" si="120"/>
        <v>0.45385779122541609</v>
      </c>
      <c r="DS370" s="31">
        <f t="shared" si="125"/>
        <v>5.1178858438738865E-2</v>
      </c>
      <c r="DT370" s="90">
        <f>SUM(DS$9:DS370)*RRF</f>
        <v>76.154281001341317</v>
      </c>
    </row>
    <row r="371" spans="90:124" x14ac:dyDescent="0.25">
      <c r="CL371" s="14">
        <f t="shared" si="107"/>
        <v>3.62</v>
      </c>
      <c r="CM371" s="59">
        <f>IF('Extended model'!$B$4="AY",0,IFERROR(P*INDEX('UWYr writing pattern'!$C$4:$C$18,MATCH('Extended model'!$CL371,'UWYr writing pattern'!$A$4:$A$18,0)) / 25,CM370))</f>
        <v>0</v>
      </c>
      <c r="CN371" s="36">
        <f t="shared" si="121"/>
        <v>1.4495038807200777E-7</v>
      </c>
      <c r="CP371" s="48">
        <f t="shared" si="108"/>
        <v>10.86</v>
      </c>
      <c r="CQ371" s="34">
        <f t="shared" si="122"/>
        <v>1.7604717986092232E-8</v>
      </c>
      <c r="CR371" s="31">
        <f>SUM($CQ$9:CQ371)*RLR</f>
        <v>119.99999982605951</v>
      </c>
      <c r="CS371" s="32"/>
      <c r="CT371" s="36">
        <f>CR371-SUM($CW$9:CW371)</f>
        <v>21.98625982775512</v>
      </c>
      <c r="CV371" s="48">
        <f t="shared" si="109"/>
        <v>0.45317220543806647</v>
      </c>
      <c r="CW371" s="31">
        <f t="shared" si="123"/>
        <v>0.10024130610925289</v>
      </c>
      <c r="CX371" s="36">
        <f>SUM($CW$9:CW371)*RRF</f>
        <v>68.609617998813064</v>
      </c>
      <c r="CY371" s="33"/>
      <c r="CZ371" s="36">
        <f t="shared" si="110"/>
        <v>90.595877826568184</v>
      </c>
      <c r="DA371" s="33"/>
      <c r="DB371" s="31">
        <f t="shared" si="111"/>
        <v>1.2175832598048652E-7</v>
      </c>
      <c r="DC371" s="31">
        <f t="shared" si="112"/>
        <v>15.390381879428583</v>
      </c>
      <c r="DD371" s="31">
        <f t="shared" si="113"/>
        <v>15.390382001186909</v>
      </c>
      <c r="DE371" s="31">
        <f t="shared" si="114"/>
        <v>-6.5958778265681843</v>
      </c>
      <c r="DF371" s="31"/>
      <c r="DG371" s="33">
        <f t="shared" si="115"/>
        <v>0.81678116665253653</v>
      </c>
      <c r="DH371" s="33">
        <f t="shared" si="116"/>
        <v>1.0785223550781926</v>
      </c>
      <c r="DI371" s="3"/>
      <c r="DJ371" s="33">
        <f t="shared" si="117"/>
        <v>0.99999999855049593</v>
      </c>
      <c r="DK371" s="93">
        <f t="shared" si="118"/>
        <v>0.90693426837691793</v>
      </c>
      <c r="DL371" s="3">
        <f t="shared" si="119"/>
        <v>0.90702249295588566</v>
      </c>
      <c r="DM371" s="3"/>
      <c r="DN371" s="90">
        <f t="shared" si="126"/>
        <v>0</v>
      </c>
      <c r="DO371" s="91">
        <f t="shared" si="124"/>
        <v>0</v>
      </c>
      <c r="DP371" s="89">
        <f>SUM(DO$9:DO371)*RLR</f>
        <v>120</v>
      </c>
      <c r="DQ371" s="90">
        <f>DP371-SUM(DS$9:DS371)</f>
        <v>11.157300845293719</v>
      </c>
      <c r="DR371" s="48">
        <f t="shared" si="120"/>
        <v>0.45317220543806647</v>
      </c>
      <c r="DS371" s="31">
        <f t="shared" si="125"/>
        <v>5.0869152790092978E-2</v>
      </c>
      <c r="DT371" s="90">
        <f>SUM(DS$9:DS371)*RRF</f>
        <v>76.189889408294391</v>
      </c>
    </row>
    <row r="372" spans="90:124" x14ac:dyDescent="0.25">
      <c r="CL372" s="14">
        <f t="shared" si="107"/>
        <v>3.63</v>
      </c>
      <c r="CM372" s="59">
        <f>IF('Extended model'!$B$4="AY",0,IFERROR(P*INDEX('UWYr writing pattern'!$C$4:$C$18,MATCH('Extended model'!$CL372,'UWYr writing pattern'!$A$4:$A$18,0)) / 25,CM371))</f>
        <v>0</v>
      </c>
      <c r="CN372" s="36">
        <f t="shared" si="121"/>
        <v>1.2920877592738771E-7</v>
      </c>
      <c r="CP372" s="48">
        <f t="shared" si="108"/>
        <v>10.89</v>
      </c>
      <c r="CQ372" s="34">
        <f t="shared" si="122"/>
        <v>1.5741612144620041E-8</v>
      </c>
      <c r="CR372" s="31">
        <f>SUM($CQ$9:CQ372)*RLR</f>
        <v>119.99999984494943</v>
      </c>
      <c r="CS372" s="32"/>
      <c r="CT372" s="36">
        <f>CR372-SUM($CW$9:CW372)</f>
        <v>21.886624228090255</v>
      </c>
      <c r="CV372" s="48">
        <f t="shared" si="109"/>
        <v>0.45248868778280543</v>
      </c>
      <c r="CW372" s="31">
        <f t="shared" si="123"/>
        <v>9.9635618554781508E-2</v>
      </c>
      <c r="CX372" s="36">
        <f>SUM($CW$9:CW372)*RRF</f>
        <v>68.679362931801421</v>
      </c>
      <c r="CY372" s="33"/>
      <c r="CZ372" s="36">
        <f t="shared" si="110"/>
        <v>90.565987159891677</v>
      </c>
      <c r="DA372" s="33"/>
      <c r="DB372" s="31">
        <f t="shared" si="111"/>
        <v>1.0853537177900567E-7</v>
      </c>
      <c r="DC372" s="31">
        <f t="shared" si="112"/>
        <v>15.320636959663178</v>
      </c>
      <c r="DD372" s="31">
        <f t="shared" si="113"/>
        <v>15.320637068198549</v>
      </c>
      <c r="DE372" s="31">
        <f t="shared" si="114"/>
        <v>-6.5659871598916766</v>
      </c>
      <c r="DF372" s="31"/>
      <c r="DG372" s="33">
        <f t="shared" si="115"/>
        <v>0.81761146347382641</v>
      </c>
      <c r="DH372" s="33">
        <f t="shared" si="116"/>
        <v>1.0781665138082341</v>
      </c>
      <c r="DI372" s="3"/>
      <c r="DJ372" s="33">
        <f t="shared" si="117"/>
        <v>0.9999999987079119</v>
      </c>
      <c r="DK372" s="93">
        <f t="shared" si="118"/>
        <v>0.90735474544280315</v>
      </c>
      <c r="DL372" s="3">
        <f t="shared" si="119"/>
        <v>0.90744384117511867</v>
      </c>
      <c r="DM372" s="3"/>
      <c r="DN372" s="90">
        <f t="shared" si="126"/>
        <v>0</v>
      </c>
      <c r="DO372" s="91">
        <f t="shared" si="124"/>
        <v>0</v>
      </c>
      <c r="DP372" s="89">
        <f>SUM(DO$9:DO372)*RLR</f>
        <v>120</v>
      </c>
      <c r="DQ372" s="90">
        <f>DP372-SUM(DS$9:DS372)</f>
        <v>11.106739058985738</v>
      </c>
      <c r="DR372" s="48">
        <f t="shared" si="120"/>
        <v>0.45248868778280543</v>
      </c>
      <c r="DS372" s="31">
        <f t="shared" si="125"/>
        <v>5.0561786307977585E-2</v>
      </c>
      <c r="DT372" s="90">
        <f>SUM(DS$9:DS372)*RRF</f>
        <v>76.225282658709972</v>
      </c>
    </row>
    <row r="373" spans="90:124" x14ac:dyDescent="0.25">
      <c r="CL373" s="14">
        <f t="shared" si="107"/>
        <v>3.64</v>
      </c>
      <c r="CM373" s="59">
        <f>IF('Extended model'!$B$4="AY",0,IFERROR(P*INDEX('UWYr writing pattern'!$C$4:$C$18,MATCH('Extended model'!$CL373,'UWYr writing pattern'!$A$4:$A$18,0)) / 25,CM372))</f>
        <v>0</v>
      </c>
      <c r="CN373" s="36">
        <f t="shared" si="121"/>
        <v>1.151379402288952E-7</v>
      </c>
      <c r="CP373" s="48">
        <f t="shared" si="108"/>
        <v>10.92</v>
      </c>
      <c r="CQ373" s="34">
        <f t="shared" si="122"/>
        <v>1.4070835698492523E-8</v>
      </c>
      <c r="CR373" s="31">
        <f>SUM($CQ$9:CQ373)*RLR</f>
        <v>119.99999986183444</v>
      </c>
      <c r="CS373" s="32"/>
      <c r="CT373" s="36">
        <f>CR373-SUM($CW$9:CW373)</f>
        <v>21.787589746205626</v>
      </c>
      <c r="CV373" s="48">
        <f t="shared" si="109"/>
        <v>0.45180722891566261</v>
      </c>
      <c r="CW373" s="31">
        <f t="shared" si="123"/>
        <v>9.903449876963917E-2</v>
      </c>
      <c r="CX373" s="36">
        <f>SUM($CW$9:CW373)*RRF</f>
        <v>68.748687080940158</v>
      </c>
      <c r="CY373" s="33"/>
      <c r="CZ373" s="36">
        <f t="shared" si="110"/>
        <v>90.536276827145784</v>
      </c>
      <c r="DA373" s="33"/>
      <c r="DB373" s="31">
        <f t="shared" si="111"/>
        <v>9.6715869792271955E-8</v>
      </c>
      <c r="DC373" s="31">
        <f t="shared" si="112"/>
        <v>15.251312822343937</v>
      </c>
      <c r="DD373" s="31">
        <f t="shared" si="113"/>
        <v>15.251312919059806</v>
      </c>
      <c r="DE373" s="31">
        <f t="shared" si="114"/>
        <v>-6.5362768271457838</v>
      </c>
      <c r="DF373" s="31"/>
      <c r="DG373" s="33">
        <f t="shared" si="115"/>
        <v>0.81843675096357327</v>
      </c>
      <c r="DH373" s="33">
        <f t="shared" si="116"/>
        <v>1.0778128193707832</v>
      </c>
      <c r="DI373" s="3"/>
      <c r="DJ373" s="33">
        <f t="shared" si="117"/>
        <v>0.99999999884862034</v>
      </c>
      <c r="DK373" s="93">
        <f t="shared" si="118"/>
        <v>0.90777269332810995</v>
      </c>
      <c r="DL373" s="3">
        <f t="shared" si="119"/>
        <v>0.90786264732364774</v>
      </c>
      <c r="DM373" s="3"/>
      <c r="DN373" s="90">
        <f t="shared" si="126"/>
        <v>0</v>
      </c>
      <c r="DO373" s="91">
        <f t="shared" si="124"/>
        <v>0</v>
      </c>
      <c r="DP373" s="89">
        <f>SUM(DO$9:DO373)*RLR</f>
        <v>120</v>
      </c>
      <c r="DQ373" s="90">
        <f>DP373-SUM(DS$9:DS373)</f>
        <v>11.056482321162278</v>
      </c>
      <c r="DR373" s="48">
        <f t="shared" si="120"/>
        <v>0.45180722891566261</v>
      </c>
      <c r="DS373" s="31">
        <f t="shared" si="125"/>
        <v>5.0256737823464882E-2</v>
      </c>
      <c r="DT373" s="90">
        <f>SUM(DS$9:DS373)*RRF</f>
        <v>76.260462375186407</v>
      </c>
    </row>
    <row r="374" spans="90:124" x14ac:dyDescent="0.25">
      <c r="CL374" s="14">
        <f t="shared" si="107"/>
        <v>3.65</v>
      </c>
      <c r="CM374" s="59">
        <f>IF('Extended model'!$B$4="AY",0,IFERROR(P*INDEX('UWYr writing pattern'!$C$4:$C$18,MATCH('Extended model'!$CL374,'UWYr writing pattern'!$A$4:$A$18,0)) / 25,CM373))</f>
        <v>0</v>
      </c>
      <c r="CN374" s="36">
        <f t="shared" si="121"/>
        <v>1.0256487715589984E-7</v>
      </c>
      <c r="CP374" s="48">
        <f t="shared" si="108"/>
        <v>10.95</v>
      </c>
      <c r="CQ374" s="34">
        <f t="shared" si="122"/>
        <v>1.2573063072995355E-8</v>
      </c>
      <c r="CR374" s="31">
        <f>SUM($CQ$9:CQ374)*RLR</f>
        <v>119.99999987692212</v>
      </c>
      <c r="CS374" s="32"/>
      <c r="CT374" s="36">
        <f>CR374-SUM($CW$9:CW374)</f>
        <v>21.689151855813463</v>
      </c>
      <c r="CV374" s="48">
        <f t="shared" si="109"/>
        <v>0.45112781954887216</v>
      </c>
      <c r="CW374" s="31">
        <f t="shared" si="123"/>
        <v>9.8437905479844684E-2</v>
      </c>
      <c r="CX374" s="36">
        <f>SUM($CW$9:CW374)*RRF</f>
        <v>68.817593614776058</v>
      </c>
      <c r="CY374" s="33"/>
      <c r="CZ374" s="36">
        <f t="shared" si="110"/>
        <v>90.506745470589522</v>
      </c>
      <c r="DA374" s="33"/>
      <c r="DB374" s="31">
        <f t="shared" si="111"/>
        <v>8.615449681095586E-8</v>
      </c>
      <c r="DC374" s="31">
        <f t="shared" si="112"/>
        <v>15.182406299069424</v>
      </c>
      <c r="DD374" s="31">
        <f t="shared" si="113"/>
        <v>15.182406385223921</v>
      </c>
      <c r="DE374" s="31">
        <f t="shared" si="114"/>
        <v>-6.5067454705895216</v>
      </c>
      <c r="DF374" s="31"/>
      <c r="DG374" s="33">
        <f t="shared" si="115"/>
        <v>0.81925706684257216</v>
      </c>
      <c r="DH374" s="33">
        <f t="shared" si="116"/>
        <v>1.0774612556022563</v>
      </c>
      <c r="DI374" s="3"/>
      <c r="DJ374" s="33">
        <f t="shared" si="117"/>
        <v>0.99999999897435099</v>
      </c>
      <c r="DK374" s="93">
        <f t="shared" si="118"/>
        <v>0.90818813102063767</v>
      </c>
      <c r="DL374" s="3">
        <f t="shared" si="119"/>
        <v>0.90827893054357089</v>
      </c>
      <c r="DM374" s="3"/>
      <c r="DN374" s="90">
        <f t="shared" si="126"/>
        <v>0</v>
      </c>
      <c r="DO374" s="91">
        <f t="shared" si="124"/>
        <v>0</v>
      </c>
      <c r="DP374" s="89">
        <f>SUM(DO$9:DO374)*RLR</f>
        <v>120</v>
      </c>
      <c r="DQ374" s="90">
        <f>DP374-SUM(DS$9:DS374)</f>
        <v>11.006528334771488</v>
      </c>
      <c r="DR374" s="48">
        <f t="shared" si="120"/>
        <v>0.45112781954887216</v>
      </c>
      <c r="DS374" s="31">
        <f t="shared" si="125"/>
        <v>4.9953986390793424E-2</v>
      </c>
      <c r="DT374" s="90">
        <f>SUM(DS$9:DS374)*RRF</f>
        <v>76.295430165659951</v>
      </c>
    </row>
    <row r="375" spans="90:124" x14ac:dyDescent="0.25">
      <c r="CL375" s="14">
        <f t="shared" si="107"/>
        <v>3.66</v>
      </c>
      <c r="CM375" s="59">
        <f>IF('Extended model'!$B$4="AY",0,IFERROR(P*INDEX('UWYr writing pattern'!$C$4:$C$18,MATCH('Extended model'!$CL375,'UWYr writing pattern'!$A$4:$A$18,0)) / 25,CM374))</f>
        <v>0</v>
      </c>
      <c r="CN375" s="36">
        <f t="shared" si="121"/>
        <v>9.1334023107328809E-8</v>
      </c>
      <c r="CP375" s="48">
        <f t="shared" si="108"/>
        <v>10.98</v>
      </c>
      <c r="CQ375" s="34">
        <f t="shared" si="122"/>
        <v>1.1230854048571033E-8</v>
      </c>
      <c r="CR375" s="31">
        <f>SUM($CQ$9:CQ375)*RLR</f>
        <v>119.99999989039914</v>
      </c>
      <c r="CS375" s="32"/>
      <c r="CT375" s="36">
        <f>CR375-SUM($CW$9:CW375)</f>
        <v>21.591306071444706</v>
      </c>
      <c r="CV375" s="48">
        <f t="shared" si="109"/>
        <v>0.45045045045045046</v>
      </c>
      <c r="CW375" s="31">
        <f t="shared" si="123"/>
        <v>9.7845797845775032E-2</v>
      </c>
      <c r="CX375" s="36">
        <f>SUM($CW$9:CW375)*RRF</f>
        <v>68.886085673268099</v>
      </c>
      <c r="CY375" s="33"/>
      <c r="CZ375" s="36">
        <f t="shared" si="110"/>
        <v>90.477391744712804</v>
      </c>
      <c r="DA375" s="33"/>
      <c r="DB375" s="31">
        <f t="shared" si="111"/>
        <v>7.6720579410156194E-8</v>
      </c>
      <c r="DC375" s="31">
        <f t="shared" si="112"/>
        <v>15.113914250011293</v>
      </c>
      <c r="DD375" s="31">
        <f t="shared" si="113"/>
        <v>15.113914326731873</v>
      </c>
      <c r="DE375" s="31">
        <f t="shared" si="114"/>
        <v>-6.4773917447128042</v>
      </c>
      <c r="DF375" s="31"/>
      <c r="DG375" s="33">
        <f t="shared" si="115"/>
        <v>0.82007244849128691</v>
      </c>
      <c r="DH375" s="33">
        <f t="shared" si="116"/>
        <v>1.0771118064846763</v>
      </c>
      <c r="DI375" s="3"/>
      <c r="DJ375" s="33">
        <f t="shared" si="117"/>
        <v>0.99999999908665949</v>
      </c>
      <c r="DK375" s="93">
        <f t="shared" si="118"/>
        <v>0.90860107733738116</v>
      </c>
      <c r="DL375" s="3">
        <f t="shared" si="119"/>
        <v>0.90869270980427663</v>
      </c>
      <c r="DM375" s="3"/>
      <c r="DN375" s="90">
        <f t="shared" si="126"/>
        <v>0</v>
      </c>
      <c r="DO375" s="91">
        <f t="shared" si="124"/>
        <v>0</v>
      </c>
      <c r="DP375" s="89">
        <f>SUM(DO$9:DO375)*RLR</f>
        <v>120</v>
      </c>
      <c r="DQ375" s="90">
        <f>DP375-SUM(DS$9:DS375)</f>
        <v>10.9568748234868</v>
      </c>
      <c r="DR375" s="48">
        <f t="shared" si="120"/>
        <v>0.45045045045045046</v>
      </c>
      <c r="DS375" s="31">
        <f t="shared" si="125"/>
        <v>4.9653511284683399E-2</v>
      </c>
      <c r="DT375" s="90">
        <f>SUM(DS$9:DS375)*RRF</f>
        <v>76.33018762355924</v>
      </c>
    </row>
    <row r="376" spans="90:124" x14ac:dyDescent="0.25">
      <c r="CL376" s="14">
        <f t="shared" si="107"/>
        <v>3.67</v>
      </c>
      <c r="CM376" s="59">
        <f>IF('Extended model'!$B$4="AY",0,IFERROR(P*INDEX('UWYr writing pattern'!$C$4:$C$18,MATCH('Extended model'!$CL376,'UWYr writing pattern'!$A$4:$A$18,0)) / 25,CM375))</f>
        <v>0</v>
      </c>
      <c r="CN376" s="36">
        <f t="shared" si="121"/>
        <v>8.1305547370144105E-8</v>
      </c>
      <c r="CP376" s="48">
        <f t="shared" si="108"/>
        <v>11.01</v>
      </c>
      <c r="CQ376" s="34">
        <f t="shared" si="122"/>
        <v>1.0028475737184703E-8</v>
      </c>
      <c r="CR376" s="31">
        <f>SUM($CQ$9:CQ376)*RLR</f>
        <v>119.9999999024333</v>
      </c>
      <c r="CS376" s="32"/>
      <c r="CT376" s="36">
        <f>CR376-SUM($CW$9:CW376)</f>
        <v>21.494047948021915</v>
      </c>
      <c r="CV376" s="48">
        <f t="shared" si="109"/>
        <v>0.4497751124437781</v>
      </c>
      <c r="CW376" s="31">
        <f t="shared" si="123"/>
        <v>9.7258135456958147E-2</v>
      </c>
      <c r="CX376" s="36">
        <f>SUM($CW$9:CW376)*RRF</f>
        <v>68.954166368087968</v>
      </c>
      <c r="CY376" s="33"/>
      <c r="CZ376" s="36">
        <f t="shared" si="110"/>
        <v>90.448214316109883</v>
      </c>
      <c r="DA376" s="33"/>
      <c r="DB376" s="31">
        <f t="shared" si="111"/>
        <v>6.8296659790921038E-8</v>
      </c>
      <c r="DC376" s="31">
        <f t="shared" si="112"/>
        <v>15.045833563615339</v>
      </c>
      <c r="DD376" s="31">
        <f t="shared" si="113"/>
        <v>15.045833631911998</v>
      </c>
      <c r="DE376" s="31">
        <f t="shared" si="114"/>
        <v>-6.4482143161098833</v>
      </c>
      <c r="DF376" s="31"/>
      <c r="DG376" s="33">
        <f t="shared" si="115"/>
        <v>0.82088293295342818</v>
      </c>
      <c r="DH376" s="33">
        <f t="shared" si="116"/>
        <v>1.0767644561441654</v>
      </c>
      <c r="DI376" s="3"/>
      <c r="DJ376" s="33">
        <f t="shared" si="117"/>
        <v>0.99999999918694416</v>
      </c>
      <c r="DK376" s="93">
        <f t="shared" si="118"/>
        <v>0.9090115509263208</v>
      </c>
      <c r="DL376" s="3">
        <f t="shared" si="119"/>
        <v>0.90910400390425727</v>
      </c>
      <c r="DM376" s="3"/>
      <c r="DN376" s="90">
        <f t="shared" si="126"/>
        <v>0</v>
      </c>
      <c r="DO376" s="91">
        <f t="shared" si="124"/>
        <v>0</v>
      </c>
      <c r="DP376" s="89">
        <f>SUM(DO$9:DO376)*RLR</f>
        <v>120</v>
      </c>
      <c r="DQ376" s="90">
        <f>DP376-SUM(DS$9:DS376)</f>
        <v>10.907519531489115</v>
      </c>
      <c r="DR376" s="48">
        <f t="shared" si="120"/>
        <v>0.4497751124437781</v>
      </c>
      <c r="DS376" s="31">
        <f t="shared" si="125"/>
        <v>4.9355291997688289E-2</v>
      </c>
      <c r="DT376" s="90">
        <f>SUM(DS$9:DS376)*RRF</f>
        <v>76.364736327957615</v>
      </c>
    </row>
    <row r="377" spans="90:124" x14ac:dyDescent="0.25">
      <c r="CL377" s="14">
        <f t="shared" si="107"/>
        <v>3.68</v>
      </c>
      <c r="CM377" s="59">
        <f>IF('Extended model'!$B$4="AY",0,IFERROR(P*INDEX('UWYr writing pattern'!$C$4:$C$18,MATCH('Extended model'!$CL377,'UWYr writing pattern'!$A$4:$A$18,0)) / 25,CM376))</f>
        <v>0</v>
      </c>
      <c r="CN377" s="36">
        <f t="shared" si="121"/>
        <v>7.2353806604691234E-8</v>
      </c>
      <c r="CP377" s="48">
        <f t="shared" si="108"/>
        <v>11.040000000000001</v>
      </c>
      <c r="CQ377" s="34">
        <f t="shared" si="122"/>
        <v>8.951740765452866E-9</v>
      </c>
      <c r="CR377" s="31">
        <f>SUM($CQ$9:CQ377)*RLR</f>
        <v>119.9999999131754</v>
      </c>
      <c r="CS377" s="32"/>
      <c r="CT377" s="36">
        <f>CR377-SUM($CW$9:CW377)</f>
        <v>21.397373080437077</v>
      </c>
      <c r="CV377" s="48">
        <f t="shared" si="109"/>
        <v>0.44910179640718567</v>
      </c>
      <c r="CW377" s="31">
        <f t="shared" si="123"/>
        <v>9.6674878326935151E-2</v>
      </c>
      <c r="CX377" s="36">
        <f>SUM($CW$9:CW377)*RRF</f>
        <v>69.021838782916817</v>
      </c>
      <c r="CY377" s="33"/>
      <c r="CZ377" s="36">
        <f t="shared" si="110"/>
        <v>90.419211863353894</v>
      </c>
      <c r="DA377" s="33"/>
      <c r="DB377" s="31">
        <f t="shared" si="111"/>
        <v>6.0777197547940639E-8</v>
      </c>
      <c r="DC377" s="31">
        <f t="shared" si="112"/>
        <v>14.978161156305953</v>
      </c>
      <c r="DD377" s="31">
        <f t="shared" si="113"/>
        <v>14.978161217083152</v>
      </c>
      <c r="DE377" s="31">
        <f t="shared" si="114"/>
        <v>-6.4192118633538939</v>
      </c>
      <c r="DF377" s="31"/>
      <c r="DG377" s="33">
        <f t="shared" si="115"/>
        <v>0.82168855693948595</v>
      </c>
      <c r="DH377" s="33">
        <f t="shared" si="116"/>
        <v>1.0764191888494512</v>
      </c>
      <c r="DI377" s="3"/>
      <c r="DJ377" s="33">
        <f t="shared" si="117"/>
        <v>0.99999999927646166</v>
      </c>
      <c r="DK377" s="93">
        <f t="shared" si="118"/>
        <v>0.90941957026819098</v>
      </c>
      <c r="DL377" s="3">
        <f t="shared" si="119"/>
        <v>0.90951283147290396</v>
      </c>
      <c r="DM377" s="3"/>
      <c r="DN377" s="90">
        <f t="shared" si="126"/>
        <v>0</v>
      </c>
      <c r="DO377" s="91">
        <f t="shared" si="124"/>
        <v>0</v>
      </c>
      <c r="DP377" s="89">
        <f>SUM(DO$9:DO377)*RLR</f>
        <v>120</v>
      </c>
      <c r="DQ377" s="90">
        <f>DP377-SUM(DS$9:DS377)</f>
        <v>10.858460223251527</v>
      </c>
      <c r="DR377" s="48">
        <f t="shared" si="120"/>
        <v>0.44910179640718567</v>
      </c>
      <c r="DS377" s="31">
        <f t="shared" si="125"/>
        <v>4.9059308237582221E-2</v>
      </c>
      <c r="DT377" s="90">
        <f>SUM(DS$9:DS377)*RRF</f>
        <v>76.39907784372393</v>
      </c>
    </row>
    <row r="378" spans="90:124" x14ac:dyDescent="0.25">
      <c r="CL378" s="14">
        <f t="shared" si="107"/>
        <v>3.69</v>
      </c>
      <c r="CM378" s="59">
        <f>IF('Extended model'!$B$4="AY",0,IFERROR(P*INDEX('UWYr writing pattern'!$C$4:$C$18,MATCH('Extended model'!$CL378,'UWYr writing pattern'!$A$4:$A$18,0)) / 25,CM377))</f>
        <v>0</v>
      </c>
      <c r="CN378" s="36">
        <f t="shared" si="121"/>
        <v>6.4365946355533316E-8</v>
      </c>
      <c r="CP378" s="48">
        <f t="shared" si="108"/>
        <v>11.07</v>
      </c>
      <c r="CQ378" s="34">
        <f t="shared" si="122"/>
        <v>7.987860249157913E-9</v>
      </c>
      <c r="CR378" s="31">
        <f>SUM($CQ$9:CQ378)*RLR</f>
        <v>119.99999992276084</v>
      </c>
      <c r="CS378" s="32"/>
      <c r="CT378" s="36">
        <f>CR378-SUM($CW$9:CW378)</f>
        <v>21.301277103134325</v>
      </c>
      <c r="CV378" s="48">
        <f t="shared" si="109"/>
        <v>0.44843049327354262</v>
      </c>
      <c r="CW378" s="31">
        <f t="shared" si="123"/>
        <v>9.6095986888190488E-2</v>
      </c>
      <c r="CX378" s="36">
        <f>SUM($CW$9:CW378)*RRF</f>
        <v>69.089105973738555</v>
      </c>
      <c r="CY378" s="33"/>
      <c r="CZ378" s="36">
        <f t="shared" si="110"/>
        <v>90.39038307687288</v>
      </c>
      <c r="DA378" s="33"/>
      <c r="DB378" s="31">
        <f t="shared" si="111"/>
        <v>5.4067394938647975E-8</v>
      </c>
      <c r="DC378" s="31">
        <f t="shared" si="112"/>
        <v>14.910893972194026</v>
      </c>
      <c r="DD378" s="31">
        <f t="shared" si="113"/>
        <v>14.91089402626142</v>
      </c>
      <c r="DE378" s="31">
        <f t="shared" si="114"/>
        <v>-6.3903830768728795</v>
      </c>
      <c r="DF378" s="31"/>
      <c r="DG378" s="33">
        <f t="shared" si="115"/>
        <v>0.82248935683022084</v>
      </c>
      <c r="DH378" s="33">
        <f t="shared" si="116"/>
        <v>1.0760759890103915</v>
      </c>
      <c r="DI378" s="3"/>
      <c r="DJ378" s="33">
        <f t="shared" si="117"/>
        <v>0.99999999935634032</v>
      </c>
      <c r="DK378" s="93">
        <f t="shared" si="118"/>
        <v>0.90982515367822747</v>
      </c>
      <c r="DL378" s="3">
        <f t="shared" si="119"/>
        <v>0.90991921097227713</v>
      </c>
      <c r="DM378" s="3"/>
      <c r="DN378" s="90">
        <f t="shared" si="126"/>
        <v>0</v>
      </c>
      <c r="DO378" s="91">
        <f t="shared" si="124"/>
        <v>0</v>
      </c>
      <c r="DP378" s="89">
        <f>SUM(DO$9:DO378)*RLR</f>
        <v>120</v>
      </c>
      <c r="DQ378" s="90">
        <f>DP378-SUM(DS$9:DS378)</f>
        <v>10.80969468332674</v>
      </c>
      <c r="DR378" s="48">
        <f t="shared" si="120"/>
        <v>0.44843049327354262</v>
      </c>
      <c r="DS378" s="31">
        <f t="shared" si="125"/>
        <v>4.876553992478231E-2</v>
      </c>
      <c r="DT378" s="90">
        <f>SUM(DS$9:DS378)*RRF</f>
        <v>76.433213721671279</v>
      </c>
    </row>
    <row r="379" spans="90:124" x14ac:dyDescent="0.25">
      <c r="CL379" s="14">
        <f t="shared" si="107"/>
        <v>3.7</v>
      </c>
      <c r="CM379" s="59">
        <f>IF('Extended model'!$B$4="AY",0,IFERROR(P*INDEX('UWYr writing pattern'!$C$4:$C$18,MATCH('Extended model'!$CL379,'UWYr writing pattern'!$A$4:$A$18,0)) / 25,CM378))</f>
        <v>0</v>
      </c>
      <c r="CN379" s="36">
        <f t="shared" si="121"/>
        <v>5.7240636093975777E-8</v>
      </c>
      <c r="CP379" s="48">
        <f t="shared" si="108"/>
        <v>11.100000000000001</v>
      </c>
      <c r="CQ379" s="34">
        <f t="shared" si="122"/>
        <v>7.1253102615575385E-9</v>
      </c>
      <c r="CR379" s="31">
        <f>SUM($CQ$9:CQ379)*RLR</f>
        <v>119.99999993131121</v>
      </c>
      <c r="CS379" s="32"/>
      <c r="CT379" s="36">
        <f>CR379-SUM($CW$9:CW379)</f>
        <v>21.205755689697554</v>
      </c>
      <c r="CV379" s="48">
        <f t="shared" si="109"/>
        <v>0.44776119402985076</v>
      </c>
      <c r="CW379" s="31">
        <f t="shared" si="123"/>
        <v>9.5521421987149455E-2</v>
      </c>
      <c r="CX379" s="36">
        <f>SUM($CW$9:CW379)*RRF</f>
        <v>69.155970969129555</v>
      </c>
      <c r="CY379" s="33"/>
      <c r="CZ379" s="36">
        <f t="shared" si="110"/>
        <v>90.361726658827109</v>
      </c>
      <c r="DA379" s="33"/>
      <c r="DB379" s="31">
        <f t="shared" si="111"/>
        <v>4.8082134318939645E-8</v>
      </c>
      <c r="DC379" s="31">
        <f t="shared" si="112"/>
        <v>14.844028982788286</v>
      </c>
      <c r="DD379" s="31">
        <f t="shared" si="113"/>
        <v>14.84402903087042</v>
      </c>
      <c r="DE379" s="31">
        <f t="shared" si="114"/>
        <v>-6.3617266588271093</v>
      </c>
      <c r="DF379" s="31"/>
      <c r="DG379" s="33">
        <f t="shared" si="115"/>
        <v>0.8232853686801137</v>
      </c>
      <c r="DH379" s="33">
        <f t="shared" si="116"/>
        <v>1.0757348411765133</v>
      </c>
      <c r="DI379" s="3"/>
      <c r="DJ379" s="33">
        <f t="shared" si="117"/>
        <v>0.99999999942759343</v>
      </c>
      <c r="DK379" s="93">
        <f t="shared" si="118"/>
        <v>0.91022831930789361</v>
      </c>
      <c r="DL379" s="3">
        <f t="shared" si="119"/>
        <v>0.91032316069885888</v>
      </c>
      <c r="DM379" s="3"/>
      <c r="DN379" s="90">
        <f t="shared" si="126"/>
        <v>0</v>
      </c>
      <c r="DO379" s="91">
        <f t="shared" si="124"/>
        <v>0</v>
      </c>
      <c r="DP379" s="89">
        <f>SUM(DO$9:DO379)*RLR</f>
        <v>120</v>
      </c>
      <c r="DQ379" s="90">
        <f>DP379-SUM(DS$9:DS379)</f>
        <v>10.761220716136933</v>
      </c>
      <c r="DR379" s="48">
        <f t="shared" si="120"/>
        <v>0.44776119402985076</v>
      </c>
      <c r="DS379" s="31">
        <f t="shared" si="125"/>
        <v>4.8473967189806011E-2</v>
      </c>
      <c r="DT379" s="90">
        <f>SUM(DS$9:DS379)*RRF</f>
        <v>76.467145498704141</v>
      </c>
    </row>
    <row r="380" spans="90:124" x14ac:dyDescent="0.25">
      <c r="CL380" s="14">
        <f t="shared" si="107"/>
        <v>3.71</v>
      </c>
      <c r="CM380" s="59">
        <f>IF('Extended model'!$B$4="AY",0,IFERROR(P*INDEX('UWYr writing pattern'!$C$4:$C$18,MATCH('Extended model'!$CL380,'UWYr writing pattern'!$A$4:$A$18,0)) / 25,CM379))</f>
        <v>0</v>
      </c>
      <c r="CN380" s="36">
        <f t="shared" si="121"/>
        <v>5.0886925487544465E-8</v>
      </c>
      <c r="CP380" s="48">
        <f t="shared" si="108"/>
        <v>11.129999999999999</v>
      </c>
      <c r="CQ380" s="34">
        <f t="shared" si="122"/>
        <v>6.3537106064313116E-9</v>
      </c>
      <c r="CR380" s="31">
        <f>SUM($CQ$9:CQ380)*RLR</f>
        <v>119.99999993893567</v>
      </c>
      <c r="CS380" s="32"/>
      <c r="CT380" s="36">
        <f>CR380-SUM($CW$9:CW380)</f>
        <v>21.110804552442772</v>
      </c>
      <c r="CV380" s="48">
        <f t="shared" si="109"/>
        <v>0.44709388971684055</v>
      </c>
      <c r="CW380" s="31">
        <f t="shared" si="123"/>
        <v>9.4951144879242777E-2</v>
      </c>
      <c r="CX380" s="36">
        <f>SUM($CW$9:CW380)*RRF</f>
        <v>69.222436770545031</v>
      </c>
      <c r="CY380" s="33"/>
      <c r="CZ380" s="36">
        <f t="shared" si="110"/>
        <v>90.333241322987803</v>
      </c>
      <c r="DA380" s="33"/>
      <c r="DB380" s="31">
        <f t="shared" si="111"/>
        <v>4.2745017409537345E-8</v>
      </c>
      <c r="DC380" s="31">
        <f t="shared" si="112"/>
        <v>14.777563186709939</v>
      </c>
      <c r="DD380" s="31">
        <f t="shared" si="113"/>
        <v>14.777563229454957</v>
      </c>
      <c r="DE380" s="31">
        <f t="shared" si="114"/>
        <v>-6.3332413229878028</v>
      </c>
      <c r="DF380" s="31"/>
      <c r="DG380" s="33">
        <f t="shared" si="115"/>
        <v>0.82407662822077421</v>
      </c>
      <c r="DH380" s="33">
        <f t="shared" si="116"/>
        <v>1.075395730035569</v>
      </c>
      <c r="DI380" s="3"/>
      <c r="DJ380" s="33">
        <f t="shared" si="117"/>
        <v>0.99999999949113061</v>
      </c>
      <c r="DK380" s="93">
        <f t="shared" si="118"/>
        <v>0.9106290851465868</v>
      </c>
      <c r="DL380" s="3">
        <f t="shared" si="119"/>
        <v>0.91072469878528195</v>
      </c>
      <c r="DM380" s="3"/>
      <c r="DN380" s="90">
        <f t="shared" si="126"/>
        <v>0</v>
      </c>
      <c r="DO380" s="91">
        <f t="shared" si="124"/>
        <v>0</v>
      </c>
      <c r="DP380" s="89">
        <f>SUM(DO$9:DO380)*RLR</f>
        <v>120</v>
      </c>
      <c r="DQ380" s="90">
        <f>DP380-SUM(DS$9:DS380)</f>
        <v>10.713036145766168</v>
      </c>
      <c r="DR380" s="48">
        <f t="shared" si="120"/>
        <v>0.44709388971684055</v>
      </c>
      <c r="DS380" s="31">
        <f t="shared" si="125"/>
        <v>4.8184570370762389E-2</v>
      </c>
      <c r="DT380" s="90">
        <f>SUM(DS$9:DS380)*RRF</f>
        <v>76.500874697963681</v>
      </c>
    </row>
    <row r="381" spans="90:124" x14ac:dyDescent="0.25">
      <c r="CL381" s="14">
        <f t="shared" si="107"/>
        <v>3.72</v>
      </c>
      <c r="CM381" s="59">
        <f>IF('Extended model'!$B$4="AY",0,IFERROR(P*INDEX('UWYr writing pattern'!$C$4:$C$18,MATCH('Extended model'!$CL381,'UWYr writing pattern'!$A$4:$A$18,0)) / 25,CM380))</f>
        <v>0</v>
      </c>
      <c r="CN381" s="36">
        <f t="shared" si="121"/>
        <v>4.5223210680780763E-8</v>
      </c>
      <c r="CP381" s="48">
        <f t="shared" si="108"/>
        <v>11.16</v>
      </c>
      <c r="CQ381" s="34">
        <f t="shared" si="122"/>
        <v>5.6637148067636991E-9</v>
      </c>
      <c r="CR381" s="31">
        <f>SUM($CQ$9:CQ381)*RLR</f>
        <v>119.99999994573211</v>
      </c>
      <c r="CS381" s="32"/>
      <c r="CT381" s="36">
        <f>CR381-SUM($CW$9:CW381)</f>
        <v>21.016419442015177</v>
      </c>
      <c r="CV381" s="48">
        <f t="shared" si="109"/>
        <v>0.4464285714285714</v>
      </c>
      <c r="CW381" s="31">
        <f t="shared" si="123"/>
        <v>9.4385117224036252E-2</v>
      </c>
      <c r="CX381" s="36">
        <f>SUM($CW$9:CW381)*RRF</f>
        <v>69.288506352601857</v>
      </c>
      <c r="CY381" s="33"/>
      <c r="CZ381" s="36">
        <f t="shared" si="110"/>
        <v>90.304925794617034</v>
      </c>
      <c r="DA381" s="33"/>
      <c r="DB381" s="31">
        <f t="shared" si="111"/>
        <v>3.7987496971855839E-8</v>
      </c>
      <c r="DC381" s="31">
        <f t="shared" si="112"/>
        <v>14.711493609410622</v>
      </c>
      <c r="DD381" s="31">
        <f t="shared" si="113"/>
        <v>14.71149364739812</v>
      </c>
      <c r="DE381" s="31">
        <f t="shared" si="114"/>
        <v>-6.3049257946170343</v>
      </c>
      <c r="DF381" s="31"/>
      <c r="DG381" s="33">
        <f t="shared" si="115"/>
        <v>0.82486317086430783</v>
      </c>
      <c r="DH381" s="33">
        <f t="shared" si="116"/>
        <v>1.0750586404121076</v>
      </c>
      <c r="DI381" s="3"/>
      <c r="DJ381" s="33">
        <f t="shared" si="117"/>
        <v>0.99999999954776764</v>
      </c>
      <c r="DK381" s="93">
        <f t="shared" si="118"/>
        <v>0.91102746902332365</v>
      </c>
      <c r="DL381" s="3">
        <f t="shared" si="119"/>
        <v>0.91112384320203921</v>
      </c>
      <c r="DM381" s="3"/>
      <c r="DN381" s="90">
        <f t="shared" si="126"/>
        <v>0</v>
      </c>
      <c r="DO381" s="91">
        <f t="shared" si="124"/>
        <v>0</v>
      </c>
      <c r="DP381" s="89">
        <f>SUM(DO$9:DO381)*RLR</f>
        <v>120</v>
      </c>
      <c r="DQ381" s="90">
        <f>DP381-SUM(DS$9:DS381)</f>
        <v>10.665138815755284</v>
      </c>
      <c r="DR381" s="48">
        <f t="shared" si="120"/>
        <v>0.4464285714285714</v>
      </c>
      <c r="DS381" s="31">
        <f t="shared" si="125"/>
        <v>4.7897330010877058E-2</v>
      </c>
      <c r="DT381" s="90">
        <f>SUM(DS$9:DS381)*RRF</f>
        <v>76.534402828971295</v>
      </c>
    </row>
    <row r="382" spans="90:124" x14ac:dyDescent="0.25">
      <c r="CL382" s="14">
        <f t="shared" si="107"/>
        <v>3.73</v>
      </c>
      <c r="CM382" s="59">
        <f>IF('Extended model'!$B$4="AY",0,IFERROR(P*INDEX('UWYr writing pattern'!$C$4:$C$18,MATCH('Extended model'!$CL382,'UWYr writing pattern'!$A$4:$A$18,0)) / 25,CM381))</f>
        <v>0</v>
      </c>
      <c r="CN382" s="36">
        <f t="shared" si="121"/>
        <v>4.0176300368805628E-8</v>
      </c>
      <c r="CP382" s="48">
        <f t="shared" si="108"/>
        <v>11.19</v>
      </c>
      <c r="CQ382" s="34">
        <f t="shared" si="122"/>
        <v>5.0469103119751334E-9</v>
      </c>
      <c r="CR382" s="31">
        <f>SUM($CQ$9:CQ382)*RLR</f>
        <v>119.99999995178841</v>
      </c>
      <c r="CS382" s="32"/>
      <c r="CT382" s="36">
        <f>CR382-SUM($CW$9:CW382)</f>
        <v>20.922596146991054</v>
      </c>
      <c r="CV382" s="48">
        <f t="shared" si="109"/>
        <v>0.44576523031203563</v>
      </c>
      <c r="CW382" s="31">
        <f t="shared" si="123"/>
        <v>9.3823301080424887E-2</v>
      </c>
      <c r="CX382" s="36">
        <f>SUM($CW$9:CW382)*RRF</f>
        <v>69.354182663358145</v>
      </c>
      <c r="CY382" s="33"/>
      <c r="CZ382" s="36">
        <f t="shared" si="110"/>
        <v>90.276778810349199</v>
      </c>
      <c r="DA382" s="33"/>
      <c r="DB382" s="31">
        <f t="shared" si="111"/>
        <v>3.3748092309796724E-8</v>
      </c>
      <c r="DC382" s="31">
        <f t="shared" si="112"/>
        <v>14.645817302893738</v>
      </c>
      <c r="DD382" s="31">
        <f t="shared" si="113"/>
        <v>14.64581733664183</v>
      </c>
      <c r="DE382" s="31">
        <f t="shared" si="114"/>
        <v>-6.2767788103491995</v>
      </c>
      <c r="DF382" s="31"/>
      <c r="DG382" s="33">
        <f t="shared" si="115"/>
        <v>0.82564503170664461</v>
      </c>
      <c r="DH382" s="33">
        <f t="shared" si="116"/>
        <v>1.0747235572660618</v>
      </c>
      <c r="DI382" s="3"/>
      <c r="DJ382" s="33">
        <f t="shared" si="117"/>
        <v>0.99999999959823671</v>
      </c>
      <c r="DK382" s="93">
        <f t="shared" si="118"/>
        <v>0.91142348860840616</v>
      </c>
      <c r="DL382" s="3">
        <f t="shared" si="119"/>
        <v>0.91152061175917287</v>
      </c>
      <c r="DM382" s="3"/>
      <c r="DN382" s="90">
        <f t="shared" si="126"/>
        <v>0</v>
      </c>
      <c r="DO382" s="91">
        <f t="shared" si="124"/>
        <v>0</v>
      </c>
      <c r="DP382" s="89">
        <f>SUM(DO$9:DO382)*RLR</f>
        <v>120</v>
      </c>
      <c r="DQ382" s="90">
        <f>DP382-SUM(DS$9:DS382)</f>
        <v>10.617526588899239</v>
      </c>
      <c r="DR382" s="48">
        <f t="shared" si="120"/>
        <v>0.44576523031203563</v>
      </c>
      <c r="DS382" s="31">
        <f t="shared" si="125"/>
        <v>4.7612226856050377E-2</v>
      </c>
      <c r="DT382" s="90">
        <f>SUM(DS$9:DS382)*RRF</f>
        <v>76.567731387770522</v>
      </c>
    </row>
    <row r="383" spans="90:124" x14ac:dyDescent="0.25">
      <c r="CL383" s="14">
        <f t="shared" si="107"/>
        <v>3.74</v>
      </c>
      <c r="CM383" s="59">
        <f>IF('Extended model'!$B$4="AY",0,IFERROR(P*INDEX('UWYr writing pattern'!$C$4:$C$18,MATCH('Extended model'!$CL383,'UWYr writing pattern'!$A$4:$A$18,0)) / 25,CM382))</f>
        <v>0</v>
      </c>
      <c r="CN383" s="36">
        <f t="shared" si="121"/>
        <v>3.5680572357536276E-8</v>
      </c>
      <c r="CP383" s="48">
        <f t="shared" si="108"/>
        <v>11.22</v>
      </c>
      <c r="CQ383" s="34">
        <f t="shared" si="122"/>
        <v>4.4957280112693494E-9</v>
      </c>
      <c r="CR383" s="31">
        <f>SUM($CQ$9:CQ383)*RLR</f>
        <v>119.99999995718329</v>
      </c>
      <c r="CS383" s="32"/>
      <c r="CT383" s="36">
        <f>CR383-SUM($CW$9:CW383)</f>
        <v>20.829330493484051</v>
      </c>
      <c r="CV383" s="48">
        <f t="shared" si="109"/>
        <v>0.44510385756676557</v>
      </c>
      <c r="CW383" s="31">
        <f t="shared" si="123"/>
        <v>9.3265658901891757E-2</v>
      </c>
      <c r="CX383" s="36">
        <f>SUM($CW$9:CW383)*RRF</f>
        <v>69.41946862458947</v>
      </c>
      <c r="CY383" s="33"/>
      <c r="CZ383" s="36">
        <f t="shared" si="110"/>
        <v>90.248799118073521</v>
      </c>
      <c r="DA383" s="33"/>
      <c r="DB383" s="31">
        <f t="shared" si="111"/>
        <v>2.9971680780330468E-8</v>
      </c>
      <c r="DC383" s="31">
        <f t="shared" si="112"/>
        <v>14.580531345438834</v>
      </c>
      <c r="DD383" s="31">
        <f t="shared" si="113"/>
        <v>14.580531375410514</v>
      </c>
      <c r="DE383" s="31">
        <f t="shared" si="114"/>
        <v>-6.2487991180735207</v>
      </c>
      <c r="DF383" s="31"/>
      <c r="DG383" s="33">
        <f t="shared" si="115"/>
        <v>0.82642224553082699</v>
      </c>
      <c r="DH383" s="33">
        <f t="shared" si="116"/>
        <v>1.0743904656913514</v>
      </c>
      <c r="DI383" s="3"/>
      <c r="DJ383" s="33">
        <f t="shared" si="117"/>
        <v>0.99999999964319408</v>
      </c>
      <c r="DK383" s="93">
        <f t="shared" si="118"/>
        <v>0.9118171614150673</v>
      </c>
      <c r="DL383" s="3">
        <f t="shared" si="119"/>
        <v>0.9119150221079434</v>
      </c>
      <c r="DM383" s="3"/>
      <c r="DN383" s="90">
        <f t="shared" si="126"/>
        <v>0</v>
      </c>
      <c r="DO383" s="91">
        <f t="shared" si="124"/>
        <v>0</v>
      </c>
      <c r="DP383" s="89">
        <f>SUM(DO$9:DO383)*RLR</f>
        <v>120</v>
      </c>
      <c r="DQ383" s="90">
        <f>DP383-SUM(DS$9:DS383)</f>
        <v>10.570197347046786</v>
      </c>
      <c r="DR383" s="48">
        <f t="shared" si="120"/>
        <v>0.44510385756676557</v>
      </c>
      <c r="DS383" s="31">
        <f t="shared" si="125"/>
        <v>4.7329241852448307E-2</v>
      </c>
      <c r="DT383" s="90">
        <f>SUM(DS$9:DS383)*RRF</f>
        <v>76.600861857067244</v>
      </c>
    </row>
    <row r="384" spans="90:124" x14ac:dyDescent="0.25">
      <c r="CL384" s="14">
        <f t="shared" si="107"/>
        <v>3.75</v>
      </c>
      <c r="CM384" s="59">
        <f>IF('Extended model'!$B$4="AY",0,IFERROR(P*INDEX('UWYr writing pattern'!$C$4:$C$18,MATCH('Extended model'!$CL384,'UWYr writing pattern'!$A$4:$A$18,0)) / 25,CM383))</f>
        <v>0</v>
      </c>
      <c r="CN384" s="36">
        <f t="shared" si="121"/>
        <v>3.1677212139020706E-8</v>
      </c>
      <c r="CP384" s="48">
        <f t="shared" si="108"/>
        <v>11.25</v>
      </c>
      <c r="CQ384" s="34">
        <f t="shared" si="122"/>
        <v>4.0033602185155705E-9</v>
      </c>
      <c r="CR384" s="31">
        <f>SUM($CQ$9:CQ384)*RLR</f>
        <v>119.99999996198731</v>
      </c>
      <c r="CS384" s="32"/>
      <c r="CT384" s="36">
        <f>CR384-SUM($CW$9:CW384)</f>
        <v>20.736618344756238</v>
      </c>
      <c r="CV384" s="48">
        <f t="shared" si="109"/>
        <v>0.44444444444444442</v>
      </c>
      <c r="CW384" s="31">
        <f t="shared" si="123"/>
        <v>9.2712153531828129E-2</v>
      </c>
      <c r="CX384" s="36">
        <f>SUM($CW$9:CW384)*RRF</f>
        <v>69.484367132061749</v>
      </c>
      <c r="CY384" s="33"/>
      <c r="CZ384" s="36">
        <f t="shared" si="110"/>
        <v>90.220985476817987</v>
      </c>
      <c r="DA384" s="33"/>
      <c r="DB384" s="31">
        <f t="shared" si="111"/>
        <v>2.6608858196777392E-8</v>
      </c>
      <c r="DC384" s="31">
        <f t="shared" si="112"/>
        <v>14.515632841329365</v>
      </c>
      <c r="DD384" s="31">
        <f t="shared" si="113"/>
        <v>14.515632867938223</v>
      </c>
      <c r="DE384" s="31">
        <f t="shared" si="114"/>
        <v>-6.2209854768179866</v>
      </c>
      <c r="DF384" s="31"/>
      <c r="DG384" s="33">
        <f t="shared" si="115"/>
        <v>0.8271948468102589</v>
      </c>
      <c r="DH384" s="33">
        <f t="shared" si="116"/>
        <v>1.0740593509144998</v>
      </c>
      <c r="DI384" s="3"/>
      <c r="DJ384" s="33">
        <f t="shared" si="117"/>
        <v>0.99999999968322761</v>
      </c>
      <c r="DK384" s="93">
        <f t="shared" si="118"/>
        <v>0.91220850480109739</v>
      </c>
      <c r="DL384" s="3">
        <f t="shared" si="119"/>
        <v>0.91230709174247782</v>
      </c>
      <c r="DM384" s="3"/>
      <c r="DN384" s="90">
        <f t="shared" si="126"/>
        <v>0</v>
      </c>
      <c r="DO384" s="91">
        <f t="shared" si="124"/>
        <v>0</v>
      </c>
      <c r="DP384" s="89">
        <f>SUM(DO$9:DO384)*RLR</f>
        <v>120</v>
      </c>
      <c r="DQ384" s="90">
        <f>DP384-SUM(DS$9:DS384)</f>
        <v>10.523148990902655</v>
      </c>
      <c r="DR384" s="48">
        <f t="shared" si="120"/>
        <v>0.44444444444444442</v>
      </c>
      <c r="DS384" s="31">
        <f t="shared" si="125"/>
        <v>4.7048356144125156E-2</v>
      </c>
      <c r="DT384" s="90">
        <f>SUM(DS$9:DS384)*RRF</f>
        <v>76.633795706368133</v>
      </c>
    </row>
    <row r="385" spans="90:124" x14ac:dyDescent="0.25">
      <c r="CL385" s="14">
        <f t="shared" si="107"/>
        <v>3.76</v>
      </c>
      <c r="CM385" s="59">
        <f>IF('Extended model'!$B$4="AY",0,IFERROR(P*INDEX('UWYr writing pattern'!$C$4:$C$18,MATCH('Extended model'!$CL385,'UWYr writing pattern'!$A$4:$A$18,0)) / 25,CM384))</f>
        <v>0</v>
      </c>
      <c r="CN385" s="36">
        <f t="shared" si="121"/>
        <v>2.8113525773380878E-8</v>
      </c>
      <c r="CP385" s="48">
        <f t="shared" si="108"/>
        <v>11.28</v>
      </c>
      <c r="CQ385" s="34">
        <f t="shared" si="122"/>
        <v>3.5636863656398295E-9</v>
      </c>
      <c r="CR385" s="31">
        <f>SUM($CQ$9:CQ385)*RLR</f>
        <v>119.99999996626374</v>
      </c>
      <c r="CS385" s="32"/>
      <c r="CT385" s="36">
        <f>CR385-SUM($CW$9:CW385)</f>
        <v>20.644455600833751</v>
      </c>
      <c r="CV385" s="48">
        <f t="shared" si="109"/>
        <v>0.4437869822485207</v>
      </c>
      <c r="CW385" s="31">
        <f t="shared" si="123"/>
        <v>9.2162748198916608E-2</v>
      </c>
      <c r="CX385" s="36">
        <f>SUM($CW$9:CW385)*RRF</f>
        <v>69.54888105580099</v>
      </c>
      <c r="CY385" s="33"/>
      <c r="CZ385" s="36">
        <f t="shared" si="110"/>
        <v>90.193336656634742</v>
      </c>
      <c r="DA385" s="33"/>
      <c r="DB385" s="31">
        <f t="shared" si="111"/>
        <v>2.3615361649639935E-8</v>
      </c>
      <c r="DC385" s="31">
        <f t="shared" si="112"/>
        <v>14.451118920583625</v>
      </c>
      <c r="DD385" s="31">
        <f t="shared" si="113"/>
        <v>14.451118944198987</v>
      </c>
      <c r="DE385" s="31">
        <f t="shared" si="114"/>
        <v>-6.1933366566347416</v>
      </c>
      <c r="DF385" s="31"/>
      <c r="DG385" s="33">
        <f t="shared" si="115"/>
        <v>0.82796286971191657</v>
      </c>
      <c r="DH385" s="33">
        <f t="shared" si="116"/>
        <v>1.0737301982932708</v>
      </c>
      <c r="DI385" s="3"/>
      <c r="DJ385" s="33">
        <f t="shared" si="117"/>
        <v>0.99999999971886455</v>
      </c>
      <c r="DK385" s="93">
        <f t="shared" si="118"/>
        <v>0.91259753597045168</v>
      </c>
      <c r="DL385" s="3">
        <f t="shared" si="119"/>
        <v>0.91269683800140011</v>
      </c>
      <c r="DM385" s="3"/>
      <c r="DN385" s="90">
        <f t="shared" si="126"/>
        <v>0</v>
      </c>
      <c r="DO385" s="91">
        <f t="shared" si="124"/>
        <v>0</v>
      </c>
      <c r="DP385" s="89">
        <f>SUM(DO$9:DO385)*RLR</f>
        <v>120</v>
      </c>
      <c r="DQ385" s="90">
        <f>DP385-SUM(DS$9:DS385)</f>
        <v>10.476379439831973</v>
      </c>
      <c r="DR385" s="48">
        <f t="shared" si="120"/>
        <v>0.4437869822485207</v>
      </c>
      <c r="DS385" s="31">
        <f t="shared" si="125"/>
        <v>4.676955107067847E-2</v>
      </c>
      <c r="DT385" s="90">
        <f>SUM(DS$9:DS385)*RRF</f>
        <v>76.666534392117612</v>
      </c>
    </row>
    <row r="386" spans="90:124" x14ac:dyDescent="0.25">
      <c r="CL386" s="14">
        <f t="shared" si="107"/>
        <v>3.77</v>
      </c>
      <c r="CM386" s="59">
        <f>IF('Extended model'!$B$4="AY",0,IFERROR(P*INDEX('UWYr writing pattern'!$C$4:$C$18,MATCH('Extended model'!$CL386,'UWYr writing pattern'!$A$4:$A$18,0)) / 25,CM385))</f>
        <v>0</v>
      </c>
      <c r="CN386" s="36">
        <f t="shared" si="121"/>
        <v>2.4942320066143514E-8</v>
      </c>
      <c r="CP386" s="48">
        <f t="shared" si="108"/>
        <v>11.31</v>
      </c>
      <c r="CQ386" s="34">
        <f t="shared" si="122"/>
        <v>3.1712057072373631E-9</v>
      </c>
      <c r="CR386" s="31">
        <f>SUM($CQ$9:CQ386)*RLR</f>
        <v>119.99999997006918</v>
      </c>
      <c r="CS386" s="32"/>
      <c r="CT386" s="36">
        <f>CR386-SUM($CW$9:CW386)</f>
        <v>20.552838198126622</v>
      </c>
      <c r="CV386" s="48">
        <f t="shared" si="109"/>
        <v>0.44313146233382572</v>
      </c>
      <c r="CW386" s="31">
        <f t="shared" si="123"/>
        <v>9.1617406512575814E-2</v>
      </c>
      <c r="CX386" s="36">
        <f>SUM($CW$9:CW386)*RRF</f>
        <v>69.613013240359791</v>
      </c>
      <c r="CY386" s="33"/>
      <c r="CZ386" s="36">
        <f t="shared" si="110"/>
        <v>90.165851438486413</v>
      </c>
      <c r="DA386" s="33"/>
      <c r="DB386" s="31">
        <f t="shared" si="111"/>
        <v>2.095154885556055E-8</v>
      </c>
      <c r="DC386" s="31">
        <f t="shared" si="112"/>
        <v>14.386986738688634</v>
      </c>
      <c r="DD386" s="31">
        <f t="shared" si="113"/>
        <v>14.386986759640182</v>
      </c>
      <c r="DE386" s="31">
        <f t="shared" si="114"/>
        <v>-6.1658514384864134</v>
      </c>
      <c r="DF386" s="31"/>
      <c r="DG386" s="33">
        <f t="shared" si="115"/>
        <v>0.82872634809952128</v>
      </c>
      <c r="DH386" s="33">
        <f t="shared" si="116"/>
        <v>1.0734029933153144</v>
      </c>
      <c r="DI386" s="3"/>
      <c r="DJ386" s="33">
        <f t="shared" si="117"/>
        <v>0.99999999975057652</v>
      </c>
      <c r="DK386" s="93">
        <f t="shared" si="118"/>
        <v>0.91298427197483834</v>
      </c>
      <c r="DL386" s="3">
        <f t="shared" si="119"/>
        <v>0.91308427806944137</v>
      </c>
      <c r="DM386" s="3"/>
      <c r="DN386" s="90">
        <f t="shared" si="126"/>
        <v>0</v>
      </c>
      <c r="DO386" s="91">
        <f t="shared" si="124"/>
        <v>0</v>
      </c>
      <c r="DP386" s="89">
        <f>SUM(DO$9:DO386)*RLR</f>
        <v>120</v>
      </c>
      <c r="DQ386" s="90">
        <f>DP386-SUM(DS$9:DS386)</f>
        <v>10.429886631667031</v>
      </c>
      <c r="DR386" s="48">
        <f t="shared" si="120"/>
        <v>0.44313146233382572</v>
      </c>
      <c r="DS386" s="31">
        <f t="shared" si="125"/>
        <v>4.6492808164934792E-2</v>
      </c>
      <c r="DT386" s="90">
        <f>SUM(DS$9:DS386)*RRF</f>
        <v>76.699079357833071</v>
      </c>
    </row>
    <row r="387" spans="90:124" x14ac:dyDescent="0.25">
      <c r="CL387" s="14">
        <f t="shared" si="107"/>
        <v>3.78</v>
      </c>
      <c r="CM387" s="59">
        <f>IF('Extended model'!$B$4="AY",0,IFERROR(P*INDEX('UWYr writing pattern'!$C$4:$C$18,MATCH('Extended model'!$CL387,'UWYr writing pattern'!$A$4:$A$18,0)) / 25,CM386))</f>
        <v>0</v>
      </c>
      <c r="CN387" s="36">
        <f t="shared" si="121"/>
        <v>2.2121343666662684E-8</v>
      </c>
      <c r="CP387" s="48">
        <f t="shared" si="108"/>
        <v>11.34</v>
      </c>
      <c r="CQ387" s="34">
        <f t="shared" si="122"/>
        <v>2.8209763994808317E-9</v>
      </c>
      <c r="CR387" s="31">
        <f>SUM($CQ$9:CQ387)*RLR</f>
        <v>119.99999997345436</v>
      </c>
      <c r="CS387" s="32"/>
      <c r="CT387" s="36">
        <f>CR387-SUM($CW$9:CW387)</f>
        <v>20.461762109053339</v>
      </c>
      <c r="CV387" s="48">
        <f t="shared" si="109"/>
        <v>0.44247787610619471</v>
      </c>
      <c r="CW387" s="31">
        <f t="shared" si="123"/>
        <v>9.1076092458463626E-2</v>
      </c>
      <c r="CX387" s="36">
        <f>SUM($CW$9:CW387)*RRF</f>
        <v>69.676766505080707</v>
      </c>
      <c r="CY387" s="33"/>
      <c r="CZ387" s="36">
        <f t="shared" si="110"/>
        <v>90.138528614134046</v>
      </c>
      <c r="DA387" s="33"/>
      <c r="DB387" s="31">
        <f t="shared" si="111"/>
        <v>1.8581928679996651E-8</v>
      </c>
      <c r="DC387" s="31">
        <f t="shared" si="112"/>
        <v>14.323233476337336</v>
      </c>
      <c r="DD387" s="31">
        <f t="shared" si="113"/>
        <v>14.323233494919265</v>
      </c>
      <c r="DE387" s="31">
        <f t="shared" si="114"/>
        <v>-6.1385286141340458</v>
      </c>
      <c r="DF387" s="31"/>
      <c r="DG387" s="33">
        <f t="shared" si="115"/>
        <v>0.82948531553667504</v>
      </c>
      <c r="DH387" s="33">
        <f t="shared" si="116"/>
        <v>1.0730777215968339</v>
      </c>
      <c r="DI387" s="3"/>
      <c r="DJ387" s="33">
        <f t="shared" si="117"/>
        <v>0.9999999997787864</v>
      </c>
      <c r="DK387" s="93">
        <f t="shared" si="118"/>
        <v>0.91336872971528804</v>
      </c>
      <c r="DL387" s="3">
        <f t="shared" si="119"/>
        <v>0.91346942897903016</v>
      </c>
      <c r="DM387" s="3"/>
      <c r="DN387" s="90">
        <f t="shared" si="126"/>
        <v>0</v>
      </c>
      <c r="DO387" s="91">
        <f t="shared" si="124"/>
        <v>0</v>
      </c>
      <c r="DP387" s="89">
        <f>SUM(DO$9:DO387)*RLR</f>
        <v>120</v>
      </c>
      <c r="DQ387" s="90">
        <f>DP387-SUM(DS$9:DS387)</f>
        <v>10.383668522516359</v>
      </c>
      <c r="DR387" s="48">
        <f t="shared" si="120"/>
        <v>0.44247787610619471</v>
      </c>
      <c r="DS387" s="31">
        <f t="shared" si="125"/>
        <v>4.6218109150666313E-2</v>
      </c>
      <c r="DT387" s="90">
        <f>SUM(DS$9:DS387)*RRF</f>
        <v>76.731432034238537</v>
      </c>
    </row>
    <row r="388" spans="90:124" x14ac:dyDescent="0.25">
      <c r="CL388" s="14">
        <f t="shared" si="107"/>
        <v>3.79</v>
      </c>
      <c r="CM388" s="59">
        <f>IF('Extended model'!$B$4="AY",0,IFERROR(P*INDEX('UWYr writing pattern'!$C$4:$C$18,MATCH('Extended model'!$CL388,'UWYr writing pattern'!$A$4:$A$18,0)) / 25,CM387))</f>
        <v>0</v>
      </c>
      <c r="CN388" s="36">
        <f t="shared" si="121"/>
        <v>1.9612783294863136E-8</v>
      </c>
      <c r="CP388" s="48">
        <f t="shared" si="108"/>
        <v>11.370000000000001</v>
      </c>
      <c r="CQ388" s="34">
        <f t="shared" si="122"/>
        <v>2.5085603717995484E-9</v>
      </c>
      <c r="CR388" s="31">
        <f>SUM($CQ$9:CQ388)*RLR</f>
        <v>119.99999997646464</v>
      </c>
      <c r="CS388" s="32"/>
      <c r="CT388" s="36">
        <f>CR388-SUM($CW$9:CW388)</f>
        <v>20.371223341669563</v>
      </c>
      <c r="CV388" s="48">
        <f t="shared" si="109"/>
        <v>0.4418262150220913</v>
      </c>
      <c r="CW388" s="31">
        <f t="shared" si="123"/>
        <v>9.0538770394041332E-2</v>
      </c>
      <c r="CX388" s="36">
        <f>SUM($CW$9:CW388)*RRF</f>
        <v>69.74014364435655</v>
      </c>
      <c r="CY388" s="33"/>
      <c r="CZ388" s="36">
        <f t="shared" si="110"/>
        <v>90.111366986026113</v>
      </c>
      <c r="DA388" s="33"/>
      <c r="DB388" s="31">
        <f t="shared" si="111"/>
        <v>1.6474737967685034E-8</v>
      </c>
      <c r="DC388" s="31">
        <f t="shared" si="112"/>
        <v>14.259856339168692</v>
      </c>
      <c r="DD388" s="31">
        <f t="shared" si="113"/>
        <v>14.25985635564343</v>
      </c>
      <c r="DE388" s="31">
        <f t="shared" si="114"/>
        <v>-6.1113669860261126</v>
      </c>
      <c r="DF388" s="31"/>
      <c r="DG388" s="33">
        <f t="shared" si="115"/>
        <v>0.83023980528995889</v>
      </c>
      <c r="DH388" s="33">
        <f t="shared" si="116"/>
        <v>1.0727543688812633</v>
      </c>
      <c r="DI388" s="3"/>
      <c r="DJ388" s="33">
        <f t="shared" si="117"/>
        <v>0.999999999803872</v>
      </c>
      <c r="DK388" s="93">
        <f t="shared" si="118"/>
        <v>0.91375092594370522</v>
      </c>
      <c r="DL388" s="3">
        <f t="shared" si="119"/>
        <v>0.91385230761186642</v>
      </c>
      <c r="DM388" s="3"/>
      <c r="DN388" s="90">
        <f t="shared" si="126"/>
        <v>0</v>
      </c>
      <c r="DO388" s="91">
        <f t="shared" si="124"/>
        <v>0</v>
      </c>
      <c r="DP388" s="89">
        <f>SUM(DO$9:DO388)*RLR</f>
        <v>120</v>
      </c>
      <c r="DQ388" s="90">
        <f>DP388-SUM(DS$9:DS388)</f>
        <v>10.33772308657602</v>
      </c>
      <c r="DR388" s="48">
        <f t="shared" si="120"/>
        <v>0.4418262150220913</v>
      </c>
      <c r="DS388" s="31">
        <f t="shared" si="125"/>
        <v>4.5945435940337877E-2</v>
      </c>
      <c r="DT388" s="90">
        <f>SUM(DS$9:DS388)*RRF</f>
        <v>76.763593839396776</v>
      </c>
    </row>
    <row r="389" spans="90:124" x14ac:dyDescent="0.25">
      <c r="CL389" s="14">
        <f t="shared" si="107"/>
        <v>3.8</v>
      </c>
      <c r="CM389" s="59">
        <f>IF('Extended model'!$B$4="AY",0,IFERROR(P*INDEX('UWYr writing pattern'!$C$4:$C$18,MATCH('Extended model'!$CL389,'UWYr writing pattern'!$A$4:$A$18,0)) / 25,CM388))</f>
        <v>0</v>
      </c>
      <c r="CN389" s="36">
        <f t="shared" si="121"/>
        <v>1.7382809834237197E-8</v>
      </c>
      <c r="CP389" s="48">
        <f t="shared" si="108"/>
        <v>11.399999999999999</v>
      </c>
      <c r="CQ389" s="34">
        <f t="shared" si="122"/>
        <v>2.2299734606259387E-9</v>
      </c>
      <c r="CR389" s="31">
        <f>SUM($CQ$9:CQ389)*RLR</f>
        <v>119.9999999791406</v>
      </c>
      <c r="CS389" s="32"/>
      <c r="CT389" s="36">
        <f>CR389-SUM($CW$9:CW389)</f>
        <v>20.281217939301328</v>
      </c>
      <c r="CV389" s="48">
        <f t="shared" si="109"/>
        <v>0.44117647058823528</v>
      </c>
      <c r="CW389" s="31">
        <f t="shared" si="123"/>
        <v>9.0005405044195422E-2</v>
      </c>
      <c r="CX389" s="36">
        <f>SUM($CW$9:CW389)*RRF</f>
        <v>69.803147427887481</v>
      </c>
      <c r="CY389" s="33"/>
      <c r="CZ389" s="36">
        <f t="shared" si="110"/>
        <v>90.084365367188809</v>
      </c>
      <c r="DA389" s="33"/>
      <c r="DB389" s="31">
        <f t="shared" si="111"/>
        <v>1.4601560260759244E-8</v>
      </c>
      <c r="DC389" s="31">
        <f t="shared" si="112"/>
        <v>14.196852557510928</v>
      </c>
      <c r="DD389" s="31">
        <f t="shared" si="113"/>
        <v>14.196852572112489</v>
      </c>
      <c r="DE389" s="31">
        <f t="shared" si="114"/>
        <v>-6.0843653671888092</v>
      </c>
      <c r="DF389" s="31"/>
      <c r="DG389" s="33">
        <f t="shared" si="115"/>
        <v>0.8309898503319938</v>
      </c>
      <c r="DH389" s="33">
        <f t="shared" si="116"/>
        <v>1.072432921037962</v>
      </c>
      <c r="DI389" s="3"/>
      <c r="DJ389" s="33">
        <f t="shared" si="117"/>
        <v>0.9999999998261716</v>
      </c>
      <c r="DK389" s="93">
        <f t="shared" si="118"/>
        <v>0.91413087726440057</v>
      </c>
      <c r="DL389" s="3">
        <f t="shared" si="119"/>
        <v>0.91423293070047384</v>
      </c>
      <c r="DM389" s="3"/>
      <c r="DN389" s="90">
        <f t="shared" si="126"/>
        <v>0</v>
      </c>
      <c r="DO389" s="91">
        <f t="shared" si="124"/>
        <v>0</v>
      </c>
      <c r="DP389" s="89">
        <f>SUM(DO$9:DO389)*RLR</f>
        <v>120</v>
      </c>
      <c r="DQ389" s="90">
        <f>DP389-SUM(DS$9:DS389)</f>
        <v>10.292048315943134</v>
      </c>
      <c r="DR389" s="48">
        <f t="shared" si="120"/>
        <v>0.44117647058823528</v>
      </c>
      <c r="DS389" s="31">
        <f t="shared" si="125"/>
        <v>4.5674770632883742E-2</v>
      </c>
      <c r="DT389" s="90">
        <f>SUM(DS$9:DS389)*RRF</f>
        <v>76.795566178839806</v>
      </c>
    </row>
    <row r="390" spans="90:124" x14ac:dyDescent="0.25">
      <c r="CL390" s="14">
        <f t="shared" si="107"/>
        <v>3.81</v>
      </c>
      <c r="CM390" s="59">
        <f>IF('Extended model'!$B$4="AY",0,IFERROR(P*INDEX('UWYr writing pattern'!$C$4:$C$18,MATCH('Extended model'!$CL390,'UWYr writing pattern'!$A$4:$A$18,0)) / 25,CM389))</f>
        <v>0</v>
      </c>
      <c r="CN390" s="36">
        <f t="shared" si="121"/>
        <v>1.5401169513134159E-8</v>
      </c>
      <c r="CP390" s="48">
        <f t="shared" si="108"/>
        <v>11.43</v>
      </c>
      <c r="CQ390" s="34">
        <f t="shared" si="122"/>
        <v>1.9816403211030404E-9</v>
      </c>
      <c r="CR390" s="31">
        <f>SUM($CQ$9:CQ390)*RLR</f>
        <v>119.99999998151857</v>
      </c>
      <c r="CS390" s="32"/>
      <c r="CT390" s="36">
        <f>CR390-SUM($CW$9:CW390)</f>
        <v>20.191741980182385</v>
      </c>
      <c r="CV390" s="48">
        <f t="shared" si="109"/>
        <v>0.44052863436123346</v>
      </c>
      <c r="CW390" s="31">
        <f t="shared" si="123"/>
        <v>8.9475961496917625E-2</v>
      </c>
      <c r="CX390" s="36">
        <f>SUM($CW$9:CW390)*RRF</f>
        <v>69.865780600935324</v>
      </c>
      <c r="CY390" s="33"/>
      <c r="CZ390" s="36">
        <f t="shared" si="110"/>
        <v>90.057522581117709</v>
      </c>
      <c r="DA390" s="33"/>
      <c r="DB390" s="31">
        <f t="shared" si="111"/>
        <v>1.2936982391032692E-8</v>
      </c>
      <c r="DC390" s="31">
        <f t="shared" si="112"/>
        <v>14.134219386127668</v>
      </c>
      <c r="DD390" s="31">
        <f t="shared" si="113"/>
        <v>14.134219399064651</v>
      </c>
      <c r="DE390" s="31">
        <f t="shared" si="114"/>
        <v>-6.0575225811177091</v>
      </c>
      <c r="DF390" s="31"/>
      <c r="DG390" s="33">
        <f t="shared" si="115"/>
        <v>0.83173548334446812</v>
      </c>
      <c r="DH390" s="33">
        <f t="shared" si="116"/>
        <v>1.0721133640609251</v>
      </c>
      <c r="DI390" s="3"/>
      <c r="DJ390" s="33">
        <f t="shared" si="117"/>
        <v>0.99999999984598809</v>
      </c>
      <c r="DK390" s="93">
        <f t="shared" si="118"/>
        <v>0.91450860013560653</v>
      </c>
      <c r="DL390" s="3">
        <f t="shared" si="119"/>
        <v>0.91461131482973645</v>
      </c>
      <c r="DM390" s="3"/>
      <c r="DN390" s="90">
        <f t="shared" si="126"/>
        <v>0</v>
      </c>
      <c r="DO390" s="91">
        <f t="shared" si="124"/>
        <v>0</v>
      </c>
      <c r="DP390" s="89">
        <f>SUM(DO$9:DO390)*RLR</f>
        <v>120</v>
      </c>
      <c r="DQ390" s="90">
        <f>DP390-SUM(DS$9:DS390)</f>
        <v>10.246642220431625</v>
      </c>
      <c r="DR390" s="48">
        <f t="shared" si="120"/>
        <v>0.44052863436123346</v>
      </c>
      <c r="DS390" s="31">
        <f t="shared" si="125"/>
        <v>4.5406095511513825E-2</v>
      </c>
      <c r="DT390" s="90">
        <f>SUM(DS$9:DS390)*RRF</f>
        <v>76.82735044569786</v>
      </c>
    </row>
    <row r="391" spans="90:124" x14ac:dyDescent="0.25">
      <c r="CL391" s="14">
        <f t="shared" si="107"/>
        <v>3.82</v>
      </c>
      <c r="CM391" s="59">
        <f>IF('Extended model'!$B$4="AY",0,IFERROR(P*INDEX('UWYr writing pattern'!$C$4:$C$18,MATCH('Extended model'!$CL391,'UWYr writing pattern'!$A$4:$A$18,0)) / 25,CM390))</f>
        <v>0</v>
      </c>
      <c r="CN391" s="36">
        <f t="shared" si="121"/>
        <v>1.3640815837782924E-8</v>
      </c>
      <c r="CP391" s="48">
        <f t="shared" si="108"/>
        <v>11.459999999999999</v>
      </c>
      <c r="CQ391" s="34">
        <f t="shared" si="122"/>
        <v>1.7603536753512343E-9</v>
      </c>
      <c r="CR391" s="31">
        <f>SUM($CQ$9:CQ391)*RLR</f>
        <v>119.999999983631</v>
      </c>
      <c r="CS391" s="32"/>
      <c r="CT391" s="36">
        <f>CR391-SUM($CW$9:CW391)</f>
        <v>20.102791577095772</v>
      </c>
      <c r="CV391" s="48">
        <f t="shared" si="109"/>
        <v>0.43988269794721407</v>
      </c>
      <c r="CW391" s="31">
        <f t="shared" si="123"/>
        <v>8.8950405199041335E-2</v>
      </c>
      <c r="CX391" s="36">
        <f>SUM($CW$9:CW391)*RRF</f>
        <v>69.928045884574658</v>
      </c>
      <c r="CY391" s="33"/>
      <c r="CZ391" s="36">
        <f t="shared" si="110"/>
        <v>90.03083746167043</v>
      </c>
      <c r="DA391" s="33"/>
      <c r="DB391" s="31">
        <f t="shared" si="111"/>
        <v>1.1458285303737656E-8</v>
      </c>
      <c r="DC391" s="31">
        <f t="shared" si="112"/>
        <v>14.071954103967039</v>
      </c>
      <c r="DD391" s="31">
        <f t="shared" si="113"/>
        <v>14.071954115425324</v>
      </c>
      <c r="DE391" s="31">
        <f t="shared" si="114"/>
        <v>-6.0308374616704299</v>
      </c>
      <c r="DF391" s="31"/>
      <c r="DG391" s="33">
        <f t="shared" si="115"/>
        <v>0.83247673672112688</v>
      </c>
      <c r="DH391" s="33">
        <f t="shared" si="116"/>
        <v>1.0717956840675051</v>
      </c>
      <c r="DI391" s="3"/>
      <c r="DJ391" s="33">
        <f t="shared" si="117"/>
        <v>0.99999999986359167</v>
      </c>
      <c r="DK391" s="93">
        <f t="shared" si="118"/>
        <v>0.91488411087097365</v>
      </c>
      <c r="DL391" s="3">
        <f t="shared" si="119"/>
        <v>0.91498747643841605</v>
      </c>
      <c r="DM391" s="3"/>
      <c r="DN391" s="90">
        <f t="shared" si="126"/>
        <v>0</v>
      </c>
      <c r="DO391" s="91">
        <f t="shared" si="124"/>
        <v>0</v>
      </c>
      <c r="DP391" s="89">
        <f>SUM(DO$9:DO391)*RLR</f>
        <v>120</v>
      </c>
      <c r="DQ391" s="90">
        <f>DP391-SUM(DS$9:DS391)</f>
        <v>10.201502827390073</v>
      </c>
      <c r="DR391" s="48">
        <f t="shared" si="120"/>
        <v>0.43988269794721407</v>
      </c>
      <c r="DS391" s="31">
        <f t="shared" si="125"/>
        <v>4.5139393041549E-2</v>
      </c>
      <c r="DT391" s="90">
        <f>SUM(DS$9:DS391)*RRF</f>
        <v>76.858948020826944</v>
      </c>
    </row>
    <row r="392" spans="90:124" x14ac:dyDescent="0.25">
      <c r="CL392" s="14">
        <f t="shared" si="107"/>
        <v>3.83</v>
      </c>
      <c r="CM392" s="59">
        <f>IF('Extended model'!$B$4="AY",0,IFERROR(P*INDEX('UWYr writing pattern'!$C$4:$C$18,MATCH('Extended model'!$CL392,'UWYr writing pattern'!$A$4:$A$18,0)) / 25,CM391))</f>
        <v>0</v>
      </c>
      <c r="CN392" s="36">
        <f t="shared" si="121"/>
        <v>1.2077578342773E-8</v>
      </c>
      <c r="CP392" s="48">
        <f t="shared" si="108"/>
        <v>11.49</v>
      </c>
      <c r="CQ392" s="34">
        <f t="shared" si="122"/>
        <v>1.563237495009923E-9</v>
      </c>
      <c r="CR392" s="31">
        <f>SUM($CQ$9:CQ392)*RLR</f>
        <v>119.99999998550689</v>
      </c>
      <c r="CS392" s="32"/>
      <c r="CT392" s="36">
        <f>CR392-SUM($CW$9:CW392)</f>
        <v>20.014362877019622</v>
      </c>
      <c r="CV392" s="48">
        <f t="shared" si="109"/>
        <v>0.43923865300146414</v>
      </c>
      <c r="CW392" s="31">
        <f t="shared" si="123"/>
        <v>8.84287019520342E-2</v>
      </c>
      <c r="CX392" s="36">
        <f>SUM($CW$9:CW392)*RRF</f>
        <v>69.989945975941083</v>
      </c>
      <c r="CY392" s="33"/>
      <c r="CZ392" s="36">
        <f t="shared" si="110"/>
        <v>90.004308852960705</v>
      </c>
      <c r="DA392" s="33"/>
      <c r="DB392" s="31">
        <f t="shared" si="111"/>
        <v>1.0145165807929319E-8</v>
      </c>
      <c r="DC392" s="31">
        <f t="shared" si="112"/>
        <v>14.010054013913734</v>
      </c>
      <c r="DD392" s="31">
        <f t="shared" si="113"/>
        <v>14.010054024058901</v>
      </c>
      <c r="DE392" s="31">
        <f t="shared" si="114"/>
        <v>-6.0043088529607047</v>
      </c>
      <c r="DF392" s="31"/>
      <c r="DG392" s="33">
        <f t="shared" si="115"/>
        <v>0.83321364257072716</v>
      </c>
      <c r="DH392" s="33">
        <f t="shared" si="116"/>
        <v>1.0714798672971513</v>
      </c>
      <c r="DI392" s="3"/>
      <c r="DJ392" s="33">
        <f t="shared" si="117"/>
        <v>0.99999999987922406</v>
      </c>
      <c r="DK392" s="93">
        <f t="shared" si="118"/>
        <v>0.91525742564105095</v>
      </c>
      <c r="DL392" s="3">
        <f t="shared" si="119"/>
        <v>0.91536143182065166</v>
      </c>
      <c r="DM392" s="3"/>
      <c r="DN392" s="90">
        <f t="shared" si="126"/>
        <v>0</v>
      </c>
      <c r="DO392" s="91">
        <f t="shared" si="124"/>
        <v>0</v>
      </c>
      <c r="DP392" s="89">
        <f>SUM(DO$9:DO392)*RLR</f>
        <v>120</v>
      </c>
      <c r="DQ392" s="90">
        <f>DP392-SUM(DS$9:DS392)</f>
        <v>10.156628181521782</v>
      </c>
      <c r="DR392" s="48">
        <f t="shared" si="120"/>
        <v>0.43923865300146414</v>
      </c>
      <c r="DS392" s="31">
        <f t="shared" si="125"/>
        <v>4.4874645868284775E-2</v>
      </c>
      <c r="DT392" s="90">
        <f>SUM(DS$9:DS392)*RRF</f>
        <v>76.890360272934743</v>
      </c>
    </row>
    <row r="393" spans="90:124" x14ac:dyDescent="0.25">
      <c r="CL393" s="14">
        <f t="shared" ref="CL393:CL456" si="127">ROUND(CL392+delt.t,3)</f>
        <v>3.84</v>
      </c>
      <c r="CM393" s="59">
        <f>IF('Extended model'!$B$4="AY",0,IFERROR(P*INDEX('UWYr writing pattern'!$C$4:$C$18,MATCH('Extended model'!$CL393,'UWYr writing pattern'!$A$4:$A$18,0)) / 25,CM392))</f>
        <v>0</v>
      </c>
      <c r="CN393" s="36">
        <f t="shared" si="121"/>
        <v>1.0689864591188382E-8</v>
      </c>
      <c r="CP393" s="48">
        <f t="shared" ref="CP393:CP456" si="128">(Ber*CL393)</f>
        <v>11.52</v>
      </c>
      <c r="CQ393" s="34">
        <f t="shared" si="122"/>
        <v>1.3877137515846176E-9</v>
      </c>
      <c r="CR393" s="31">
        <f>SUM($CQ$9:CQ393)*RLR</f>
        <v>119.99999998717215</v>
      </c>
      <c r="CS393" s="32"/>
      <c r="CT393" s="36">
        <f>CR393-SUM($CW$9:CW393)</f>
        <v>19.926452060777038</v>
      </c>
      <c r="CV393" s="48">
        <f t="shared" ref="CV393:CV456" si="129">Bp_1/(Bp_2+CL393)</f>
        <v>0.43859649122807021</v>
      </c>
      <c r="CW393" s="31">
        <f t="shared" si="123"/>
        <v>8.7910817907846078E-2</v>
      </c>
      <c r="CX393" s="36">
        <f>SUM($CW$9:CW393)*RRF</f>
        <v>70.051483548476568</v>
      </c>
      <c r="CY393" s="33"/>
      <c r="CZ393" s="36">
        <f t="shared" ref="CZ393:CZ456" si="130">CT393+CX393</f>
        <v>89.977935609253606</v>
      </c>
      <c r="DA393" s="33"/>
      <c r="DB393" s="31">
        <f t="shared" ref="DB393:DB456" si="131" xml:space="preserve"> CN393*RLR*RRF</f>
        <v>8.9794862565982403E-9</v>
      </c>
      <c r="DC393" s="31">
        <f t="shared" ref="DC393:DC456" si="132">CT393*RRF</f>
        <v>13.948516442543927</v>
      </c>
      <c r="DD393" s="31">
        <f t="shared" ref="DD393:DD456" si="133">DB393+DC393</f>
        <v>13.948516451523412</v>
      </c>
      <c r="DE393" s="31">
        <f t="shared" ref="DE393:DE456" si="134">P*RLR*RRF - CZ393</f>
        <v>-5.9779356092536062</v>
      </c>
      <c r="DF393" s="31"/>
      <c r="DG393" s="33">
        <f t="shared" ref="DG393:DG456" si="135">CX393/(P*RLR*RRF)</f>
        <v>0.83394623271995916</v>
      </c>
      <c r="DH393" s="33">
        <f t="shared" ref="DH393:DH456" si="136">CZ393/(P*RLR*RRF)</f>
        <v>1.0711659001101619</v>
      </c>
      <c r="DI393" s="3"/>
      <c r="DJ393" s="33">
        <f t="shared" ref="DJ393:DJ456" si="137">CR393/(P*RLR)</f>
        <v>0.99999999989310118</v>
      </c>
      <c r="DK393" s="93">
        <f t="shared" ref="DK393:DK456" si="138">1-EXP(-(Bp_1*LN(Bp_2+CL393)-Bp_1*LN(Bp_2)))</f>
        <v>0.91562856047474794</v>
      </c>
      <c r="DL393" s="3">
        <f t="shared" ref="DL393:DL456" si="139">DT393/(P*RLR*RRF)</f>
        <v>0.9157331971274425</v>
      </c>
      <c r="DM393" s="3"/>
      <c r="DN393" s="90">
        <f t="shared" si="126"/>
        <v>0</v>
      </c>
      <c r="DO393" s="91">
        <f t="shared" si="124"/>
        <v>0</v>
      </c>
      <c r="DP393" s="89">
        <f>SUM(DO$9:DO393)*RLR</f>
        <v>120</v>
      </c>
      <c r="DQ393" s="90">
        <f>DP393-SUM(DS$9:DS393)</f>
        <v>10.112016344706902</v>
      </c>
      <c r="DR393" s="48">
        <f t="shared" ref="DR393:DR456" si="140">Bp_1/(Bp_2+CL393)</f>
        <v>0.43859649122807021</v>
      </c>
      <c r="DS393" s="31">
        <f t="shared" si="125"/>
        <v>4.4611836814883378E-2</v>
      </c>
      <c r="DT393" s="90">
        <f>SUM(DS$9:DS393)*RRF</f>
        <v>76.921588558705167</v>
      </c>
    </row>
    <row r="394" spans="90:124" x14ac:dyDescent="0.25">
      <c r="CL394" s="14">
        <f t="shared" si="127"/>
        <v>3.85</v>
      </c>
      <c r="CM394" s="59">
        <f>IF('Extended model'!$B$4="AY",0,IFERROR(P*INDEX('UWYr writing pattern'!$C$4:$C$18,MATCH('Extended model'!$CL394,'UWYr writing pattern'!$A$4:$A$18,0)) / 25,CM393))</f>
        <v>0</v>
      </c>
      <c r="CN394" s="36">
        <f t="shared" ref="CN394:CN457" si="141">CN393-CQ394+CM394</f>
        <v>9.4583921902834803E-9</v>
      </c>
      <c r="CP394" s="48">
        <f t="shared" si="128"/>
        <v>11.55</v>
      </c>
      <c r="CQ394" s="34">
        <f t="shared" ref="CQ394:CQ457" si="142">CN393*CP393*delt.t</f>
        <v>1.2314724009049015E-9</v>
      </c>
      <c r="CR394" s="31">
        <f>SUM($CQ$9:CQ394)*RLR</f>
        <v>119.9999999886499</v>
      </c>
      <c r="CS394" s="32"/>
      <c r="CT394" s="36">
        <f>CR394-SUM($CW$9:CW394)</f>
        <v>19.839055342689988</v>
      </c>
      <c r="CV394" s="48">
        <f t="shared" si="129"/>
        <v>0.43795620437956206</v>
      </c>
      <c r="CW394" s="31">
        <f t="shared" ref="CW394:CW457" si="143">CT393*CV393*delt.t</f>
        <v>8.739671956481157E-2</v>
      </c>
      <c r="CX394" s="36">
        <f>SUM($CW$9:CW394)*RRF</f>
        <v>70.112661252171932</v>
      </c>
      <c r="CY394" s="33"/>
      <c r="CZ394" s="36">
        <f t="shared" si="130"/>
        <v>89.951716594861921</v>
      </c>
      <c r="DA394" s="33"/>
      <c r="DB394" s="31">
        <f t="shared" si="131"/>
        <v>7.945049439838122E-9</v>
      </c>
      <c r="DC394" s="31">
        <f t="shared" si="132"/>
        <v>13.887338739882992</v>
      </c>
      <c r="DD394" s="31">
        <f t="shared" si="133"/>
        <v>13.887338747828041</v>
      </c>
      <c r="DE394" s="31">
        <f t="shared" si="134"/>
        <v>-5.9517165948619208</v>
      </c>
      <c r="DF394" s="31"/>
      <c r="DG394" s="33">
        <f t="shared" si="135"/>
        <v>0.83467453871633257</v>
      </c>
      <c r="DH394" s="33">
        <f t="shared" si="136"/>
        <v>1.0708537689864515</v>
      </c>
      <c r="DI394" s="3"/>
      <c r="DJ394" s="33">
        <f t="shared" si="137"/>
        <v>0.99999999990541588</v>
      </c>
      <c r="DK394" s="93">
        <f t="shared" si="138"/>
        <v>0.91599753126077976</v>
      </c>
      <c r="DL394" s="3">
        <f t="shared" si="139"/>
        <v>0.91610278836811165</v>
      </c>
      <c r="DM394" s="3"/>
      <c r="DN394" s="90">
        <f t="shared" si="126"/>
        <v>0</v>
      </c>
      <c r="DO394" s="91">
        <f t="shared" ref="DO394:DO457" si="144">DN393*P*delt.t</f>
        <v>0</v>
      </c>
      <c r="DP394" s="89">
        <f>SUM(DO$9:DO394)*RLR</f>
        <v>120</v>
      </c>
      <c r="DQ394" s="90">
        <f>DP394-SUM(DS$9:DS394)</f>
        <v>10.067665395826609</v>
      </c>
      <c r="DR394" s="48">
        <f t="shared" si="140"/>
        <v>0.43795620437956206</v>
      </c>
      <c r="DS394" s="31">
        <f t="shared" ref="DS394:DS457" si="145">DQ393*DR393*delt.t</f>
        <v>4.435094888029343E-2</v>
      </c>
      <c r="DT394" s="90">
        <f>SUM(DS$9:DS394)*RRF</f>
        <v>76.952634222921375</v>
      </c>
    </row>
    <row r="395" spans="90:124" x14ac:dyDescent="0.25">
      <c r="CL395" s="14">
        <f t="shared" si="127"/>
        <v>3.86</v>
      </c>
      <c r="CM395" s="59">
        <f>IF('Extended model'!$B$4="AY",0,IFERROR(P*INDEX('UWYr writing pattern'!$C$4:$C$18,MATCH('Extended model'!$CL395,'UWYr writing pattern'!$A$4:$A$18,0)) / 25,CM394))</f>
        <v>0</v>
      </c>
      <c r="CN395" s="36">
        <f t="shared" si="141"/>
        <v>8.3659478923057382E-9</v>
      </c>
      <c r="CP395" s="48">
        <f t="shared" si="128"/>
        <v>11.58</v>
      </c>
      <c r="CQ395" s="34">
        <f t="shared" si="142"/>
        <v>1.0924442979777421E-9</v>
      </c>
      <c r="CR395" s="31">
        <f>SUM($CQ$9:CQ395)*RLR</f>
        <v>119.99999998996084</v>
      </c>
      <c r="CS395" s="32"/>
      <c r="CT395" s="36">
        <f>CR395-SUM($CW$9:CW395)</f>
        <v>19.752168970237321</v>
      </c>
      <c r="CV395" s="48">
        <f t="shared" si="129"/>
        <v>0.43731778425655982</v>
      </c>
      <c r="CW395" s="31">
        <f t="shared" si="143"/>
        <v>8.6886373763605806E-2</v>
      </c>
      <c r="CX395" s="36">
        <f>SUM($CW$9:CW395)*RRF</f>
        <v>70.173481713806453</v>
      </c>
      <c r="CY395" s="33"/>
      <c r="CZ395" s="36">
        <f t="shared" si="130"/>
        <v>89.925650684043774</v>
      </c>
      <c r="DA395" s="33"/>
      <c r="DB395" s="31">
        <f t="shared" si="131"/>
        <v>7.0273962295368193E-9</v>
      </c>
      <c r="DC395" s="31">
        <f t="shared" si="132"/>
        <v>13.826518279166123</v>
      </c>
      <c r="DD395" s="31">
        <f t="shared" si="133"/>
        <v>13.826518286193519</v>
      </c>
      <c r="DE395" s="31">
        <f t="shared" si="134"/>
        <v>-5.9256506840437737</v>
      </c>
      <c r="DF395" s="31"/>
      <c r="DG395" s="33">
        <f t="shared" si="135"/>
        <v>0.83539859183102916</v>
      </c>
      <c r="DH395" s="33">
        <f t="shared" si="136"/>
        <v>1.0705434605243307</v>
      </c>
      <c r="DI395" s="3"/>
      <c r="DJ395" s="33">
        <f t="shared" si="137"/>
        <v>0.99999999991634037</v>
      </c>
      <c r="DK395" s="93">
        <f t="shared" si="138"/>
        <v>0.91636435374909597</v>
      </c>
      <c r="DL395" s="3">
        <f t="shared" si="139"/>
        <v>0.91647022141175483</v>
      </c>
      <c r="DM395" s="3"/>
      <c r="DN395" s="90">
        <f t="shared" ref="DN395:DN458" si="146">DN394-DO395+CM395</f>
        <v>0</v>
      </c>
      <c r="DO395" s="91">
        <f t="shared" si="144"/>
        <v>0</v>
      </c>
      <c r="DP395" s="89">
        <f>SUM(DO$9:DO395)*RLR</f>
        <v>120</v>
      </c>
      <c r="DQ395" s="90">
        <f>DP395-SUM(DS$9:DS395)</f>
        <v>10.023573430589408</v>
      </c>
      <c r="DR395" s="48">
        <f t="shared" si="140"/>
        <v>0.43731778425655982</v>
      </c>
      <c r="DS395" s="31">
        <f t="shared" si="145"/>
        <v>4.4091965237196822E-2</v>
      </c>
      <c r="DT395" s="90">
        <f>SUM(DS$9:DS395)*RRF</f>
        <v>76.983498598587403</v>
      </c>
    </row>
    <row r="396" spans="90:124" x14ac:dyDescent="0.25">
      <c r="CL396" s="14">
        <f t="shared" si="127"/>
        <v>3.87</v>
      </c>
      <c r="CM396" s="59">
        <f>IF('Extended model'!$B$4="AY",0,IFERROR(P*INDEX('UWYr writing pattern'!$C$4:$C$18,MATCH('Extended model'!$CL396,'UWYr writing pattern'!$A$4:$A$18,0)) / 25,CM395))</f>
        <v>0</v>
      </c>
      <c r="CN396" s="36">
        <f t="shared" si="141"/>
        <v>7.3971711263767333E-9</v>
      </c>
      <c r="CP396" s="48">
        <f t="shared" si="128"/>
        <v>11.61</v>
      </c>
      <c r="CQ396" s="34">
        <f t="shared" si="142"/>
        <v>9.6877676592900448E-10</v>
      </c>
      <c r="CR396" s="31">
        <f>SUM($CQ$9:CQ396)*RLR</f>
        <v>119.99999999112339</v>
      </c>
      <c r="CS396" s="32"/>
      <c r="CT396" s="36">
        <f>CR396-SUM($CW$9:CW396)</f>
        <v>19.665789223716615</v>
      </c>
      <c r="CV396" s="48">
        <f t="shared" si="129"/>
        <v>0.4366812227074236</v>
      </c>
      <c r="CW396" s="31">
        <f t="shared" si="143"/>
        <v>8.6379747683253613E-2</v>
      </c>
      <c r="CX396" s="36">
        <f>SUM($CW$9:CW396)*RRF</f>
        <v>70.233947537184733</v>
      </c>
      <c r="CY396" s="33"/>
      <c r="CZ396" s="36">
        <f t="shared" si="130"/>
        <v>89.899736760901348</v>
      </c>
      <c r="DA396" s="33"/>
      <c r="DB396" s="31">
        <f t="shared" si="131"/>
        <v>6.2136237461564551E-9</v>
      </c>
      <c r="DC396" s="31">
        <f t="shared" si="132"/>
        <v>13.76605245660163</v>
      </c>
      <c r="DD396" s="31">
        <f t="shared" si="133"/>
        <v>13.766052462815253</v>
      </c>
      <c r="DE396" s="31">
        <f t="shared" si="134"/>
        <v>-5.899736760901348</v>
      </c>
      <c r="DF396" s="31"/>
      <c r="DG396" s="33">
        <f t="shared" si="135"/>
        <v>0.83611842306172302</v>
      </c>
      <c r="DH396" s="33">
        <f t="shared" si="136"/>
        <v>1.0702349614393019</v>
      </c>
      <c r="DI396" s="3"/>
      <c r="DJ396" s="33">
        <f t="shared" si="137"/>
        <v>0.99999999992602828</v>
      </c>
      <c r="DK396" s="93">
        <f t="shared" si="138"/>
        <v>0.91672904355229234</v>
      </c>
      <c r="DL396" s="3">
        <f t="shared" si="139"/>
        <v>0.91683551198867141</v>
      </c>
      <c r="DM396" s="3"/>
      <c r="DN396" s="90">
        <f t="shared" si="146"/>
        <v>0</v>
      </c>
      <c r="DO396" s="91">
        <f t="shared" si="144"/>
        <v>0</v>
      </c>
      <c r="DP396" s="89">
        <f>SUM(DO$9:DO396)*RLR</f>
        <v>120</v>
      </c>
      <c r="DQ396" s="90">
        <f>DP396-SUM(DS$9:DS396)</f>
        <v>9.9797385613594258</v>
      </c>
      <c r="DR396" s="48">
        <f t="shared" si="140"/>
        <v>0.4366812227074236</v>
      </c>
      <c r="DS396" s="31">
        <f t="shared" si="145"/>
        <v>4.3834869229982844E-2</v>
      </c>
      <c r="DT396" s="90">
        <f>SUM(DS$9:DS396)*RRF</f>
        <v>77.014183007048402</v>
      </c>
    </row>
    <row r="397" spans="90:124" x14ac:dyDescent="0.25">
      <c r="CL397" s="14">
        <f t="shared" si="127"/>
        <v>3.88</v>
      </c>
      <c r="CM397" s="59">
        <f>IF('Extended model'!$B$4="AY",0,IFERROR(P*INDEX('UWYr writing pattern'!$C$4:$C$18,MATCH('Extended model'!$CL397,'UWYr writing pattern'!$A$4:$A$18,0)) / 25,CM396))</f>
        <v>0</v>
      </c>
      <c r="CN397" s="36">
        <f t="shared" si="141"/>
        <v>6.5383595586043948E-9</v>
      </c>
      <c r="CP397" s="48">
        <f t="shared" si="128"/>
        <v>11.64</v>
      </c>
      <c r="CQ397" s="34">
        <f t="shared" si="142"/>
        <v>8.5881156777233873E-10</v>
      </c>
      <c r="CR397" s="31">
        <f>SUM($CQ$9:CQ397)*RLR</f>
        <v>119.99999999215395</v>
      </c>
      <c r="CS397" s="32"/>
      <c r="CT397" s="36">
        <f>CR397-SUM($CW$9:CW397)</f>
        <v>19.579912415909988</v>
      </c>
      <c r="CV397" s="48">
        <f t="shared" si="129"/>
        <v>0.43604651162790697</v>
      </c>
      <c r="CW397" s="31">
        <f t="shared" si="143"/>
        <v>8.5876808837190469E-2</v>
      </c>
      <c r="CX397" s="36">
        <f>SUM($CW$9:CW397)*RRF</f>
        <v>70.294061303370768</v>
      </c>
      <c r="CY397" s="33"/>
      <c r="CZ397" s="36">
        <f t="shared" si="130"/>
        <v>89.873973719280755</v>
      </c>
      <c r="DA397" s="33"/>
      <c r="DB397" s="31">
        <f t="shared" si="131"/>
        <v>5.4922220292276917E-9</v>
      </c>
      <c r="DC397" s="31">
        <f t="shared" si="132"/>
        <v>13.705938691136991</v>
      </c>
      <c r="DD397" s="31">
        <f t="shared" si="133"/>
        <v>13.705938696629213</v>
      </c>
      <c r="DE397" s="31">
        <f t="shared" si="134"/>
        <v>-5.8739737192807553</v>
      </c>
      <c r="DF397" s="31"/>
      <c r="DG397" s="33">
        <f t="shared" si="135"/>
        <v>0.83683406313536624</v>
      </c>
      <c r="DH397" s="33">
        <f t="shared" si="136"/>
        <v>1.0699282585628662</v>
      </c>
      <c r="DI397" s="3"/>
      <c r="DJ397" s="33">
        <f t="shared" si="137"/>
        <v>0.99999999993461619</v>
      </c>
      <c r="DK397" s="93">
        <f t="shared" si="138"/>
        <v>0.91709161614700596</v>
      </c>
      <c r="DL397" s="3">
        <f t="shared" si="139"/>
        <v>0.91719867569177771</v>
      </c>
      <c r="DM397" s="3"/>
      <c r="DN397" s="90">
        <f t="shared" si="146"/>
        <v>0</v>
      </c>
      <c r="DO397" s="91">
        <f t="shared" si="144"/>
        <v>0</v>
      </c>
      <c r="DP397" s="89">
        <f>SUM(DO$9:DO397)*RLR</f>
        <v>120</v>
      </c>
      <c r="DQ397" s="90">
        <f>DP397-SUM(DS$9:DS397)</f>
        <v>9.9361589169866704</v>
      </c>
      <c r="DR397" s="48">
        <f t="shared" si="140"/>
        <v>0.43604651162790697</v>
      </c>
      <c r="DS397" s="31">
        <f t="shared" si="145"/>
        <v>4.357964437274859E-2</v>
      </c>
      <c r="DT397" s="90">
        <f>SUM(DS$9:DS397)*RRF</f>
        <v>77.044688758109331</v>
      </c>
    </row>
    <row r="398" spans="90:124" x14ac:dyDescent="0.25">
      <c r="CL398" s="14">
        <f t="shared" si="127"/>
        <v>3.89</v>
      </c>
      <c r="CM398" s="59">
        <f>IF('Extended model'!$B$4="AY",0,IFERROR(P*INDEX('UWYr writing pattern'!$C$4:$C$18,MATCH('Extended model'!$CL398,'UWYr writing pattern'!$A$4:$A$18,0)) / 25,CM397))</f>
        <v>0</v>
      </c>
      <c r="CN398" s="36">
        <f t="shared" si="141"/>
        <v>5.7772945059828433E-9</v>
      </c>
      <c r="CP398" s="48">
        <f t="shared" si="128"/>
        <v>11.67</v>
      </c>
      <c r="CQ398" s="34">
        <f t="shared" si="142"/>
        <v>7.6106505262155158E-10</v>
      </c>
      <c r="CR398" s="31">
        <f>SUM($CQ$9:CQ398)*RLR</f>
        <v>119.99999999306722</v>
      </c>
      <c r="CS398" s="32"/>
      <c r="CT398" s="36">
        <f>CR398-SUM($CW$9:CW398)</f>
        <v>19.494534891753887</v>
      </c>
      <c r="CV398" s="48">
        <f t="shared" si="129"/>
        <v>0.43541364296081275</v>
      </c>
      <c r="CW398" s="31">
        <f t="shared" si="143"/>
        <v>8.5377525069374946E-2</v>
      </c>
      <c r="CX398" s="36">
        <f>SUM($CW$9:CW398)*RRF</f>
        <v>70.353825570919327</v>
      </c>
      <c r="CY398" s="33"/>
      <c r="CZ398" s="36">
        <f t="shared" si="130"/>
        <v>89.848360462673213</v>
      </c>
      <c r="DA398" s="33"/>
      <c r="DB398" s="31">
        <f t="shared" si="131"/>
        <v>4.8529273850255879E-9</v>
      </c>
      <c r="DC398" s="31">
        <f t="shared" si="132"/>
        <v>13.64617442422772</v>
      </c>
      <c r="DD398" s="31">
        <f t="shared" si="133"/>
        <v>13.646174429080647</v>
      </c>
      <c r="DE398" s="31">
        <f t="shared" si="134"/>
        <v>-5.8483604626732131</v>
      </c>
      <c r="DF398" s="31"/>
      <c r="DG398" s="33">
        <f t="shared" si="135"/>
        <v>0.83754554251094437</v>
      </c>
      <c r="DH398" s="33">
        <f t="shared" si="136"/>
        <v>1.0696233388413479</v>
      </c>
      <c r="DI398" s="3"/>
      <c r="DJ398" s="33">
        <f t="shared" si="137"/>
        <v>0.99999999994222688</v>
      </c>
      <c r="DK398" s="93">
        <f t="shared" si="138"/>
        <v>0.91745208687529489</v>
      </c>
      <c r="DL398" s="3">
        <f t="shared" si="139"/>
        <v>0.91755972797800534</v>
      </c>
      <c r="DM398" s="3"/>
      <c r="DN398" s="90">
        <f t="shared" si="146"/>
        <v>0</v>
      </c>
      <c r="DO398" s="91">
        <f t="shared" si="144"/>
        <v>0</v>
      </c>
      <c r="DP398" s="89">
        <f>SUM(DO$9:DO398)*RLR</f>
        <v>120</v>
      </c>
      <c r="DQ398" s="90">
        <f>DP398-SUM(DS$9:DS398)</f>
        <v>9.8928326426393483</v>
      </c>
      <c r="DR398" s="48">
        <f t="shared" si="140"/>
        <v>0.43541364296081275</v>
      </c>
      <c r="DS398" s="31">
        <f t="shared" si="145"/>
        <v>4.3326274347325597E-2</v>
      </c>
      <c r="DT398" s="90">
        <f>SUM(DS$9:DS398)*RRF</f>
        <v>77.075017150152448</v>
      </c>
    </row>
    <row r="399" spans="90:124" x14ac:dyDescent="0.25">
      <c r="CL399" s="14">
        <f t="shared" si="127"/>
        <v>3.9</v>
      </c>
      <c r="CM399" s="59">
        <f>IF('Extended model'!$B$4="AY",0,IFERROR(P*INDEX('UWYr writing pattern'!$C$4:$C$18,MATCH('Extended model'!$CL399,'UWYr writing pattern'!$A$4:$A$18,0)) / 25,CM398))</f>
        <v>0</v>
      </c>
      <c r="CN399" s="36">
        <f t="shared" si="141"/>
        <v>5.1030842371346455E-9</v>
      </c>
      <c r="CP399" s="48">
        <f t="shared" si="128"/>
        <v>11.7</v>
      </c>
      <c r="CQ399" s="34">
        <f t="shared" si="142"/>
        <v>6.7421026884819779E-10</v>
      </c>
      <c r="CR399" s="31">
        <f>SUM($CQ$9:CQ399)*RLR</f>
        <v>119.99999999387627</v>
      </c>
      <c r="CS399" s="32"/>
      <c r="CT399" s="36">
        <f>CR399-SUM($CW$9:CW399)</f>
        <v>19.409653028012485</v>
      </c>
      <c r="CV399" s="48">
        <f t="shared" si="129"/>
        <v>0.43478260869565216</v>
      </c>
      <c r="CW399" s="31">
        <f t="shared" si="143"/>
        <v>8.4881864550452324E-2</v>
      </c>
      <c r="CX399" s="36">
        <f>SUM($CW$9:CW399)*RRF</f>
        <v>70.413242876104647</v>
      </c>
      <c r="CY399" s="33"/>
      <c r="CZ399" s="36">
        <f t="shared" si="130"/>
        <v>89.822895904117132</v>
      </c>
      <c r="DA399" s="33"/>
      <c r="DB399" s="31">
        <f t="shared" si="131"/>
        <v>4.2865907591931017E-9</v>
      </c>
      <c r="DC399" s="31">
        <f t="shared" si="132"/>
        <v>13.586757119608739</v>
      </c>
      <c r="DD399" s="31">
        <f t="shared" si="133"/>
        <v>13.58675712389533</v>
      </c>
      <c r="DE399" s="31">
        <f t="shared" si="134"/>
        <v>-5.8228959041171322</v>
      </c>
      <c r="DF399" s="31"/>
      <c r="DG399" s="33">
        <f t="shared" si="135"/>
        <v>0.83825289138219816</v>
      </c>
      <c r="DH399" s="33">
        <f t="shared" si="136"/>
        <v>1.0693201893347277</v>
      </c>
      <c r="DI399" s="3"/>
      <c r="DJ399" s="33">
        <f t="shared" si="137"/>
        <v>0.99999999994896893</v>
      </c>
      <c r="DK399" s="93">
        <f t="shared" si="138"/>
        <v>0.91781047094600154</v>
      </c>
      <c r="DL399" s="3">
        <f t="shared" si="139"/>
        <v>0.91791868416968314</v>
      </c>
      <c r="DM399" s="3"/>
      <c r="DN399" s="90">
        <f t="shared" si="146"/>
        <v>0</v>
      </c>
      <c r="DO399" s="91">
        <f t="shared" si="144"/>
        <v>0</v>
      </c>
      <c r="DP399" s="89">
        <f>SUM(DO$9:DO399)*RLR</f>
        <v>120</v>
      </c>
      <c r="DQ399" s="90">
        <f>DP399-SUM(DS$9:DS399)</f>
        <v>9.8497578996380213</v>
      </c>
      <c r="DR399" s="48">
        <f t="shared" si="140"/>
        <v>0.43478260869565216</v>
      </c>
      <c r="DS399" s="31">
        <f t="shared" si="145"/>
        <v>4.3074743001332426E-2</v>
      </c>
      <c r="DT399" s="90">
        <f>SUM(DS$9:DS399)*RRF</f>
        <v>77.105169470253387</v>
      </c>
    </row>
    <row r="400" spans="90:124" x14ac:dyDescent="0.25">
      <c r="CL400" s="14">
        <f t="shared" si="127"/>
        <v>3.91</v>
      </c>
      <c r="CM400" s="59">
        <f>IF('Extended model'!$B$4="AY",0,IFERROR(P*INDEX('UWYr writing pattern'!$C$4:$C$18,MATCH('Extended model'!$CL400,'UWYr writing pattern'!$A$4:$A$18,0)) / 25,CM399))</f>
        <v>0</v>
      </c>
      <c r="CN400" s="36">
        <f t="shared" si="141"/>
        <v>4.506023381389892E-9</v>
      </c>
      <c r="CP400" s="48">
        <f t="shared" si="128"/>
        <v>11.73</v>
      </c>
      <c r="CQ400" s="34">
        <f t="shared" si="142"/>
        <v>5.970608557447534E-10</v>
      </c>
      <c r="CR400" s="31">
        <f>SUM($CQ$9:CQ400)*RLR</f>
        <v>119.99999999459274</v>
      </c>
      <c r="CS400" s="32"/>
      <c r="CT400" s="36">
        <f>CR400-SUM($CW$9:CW400)</f>
        <v>19.325263232954981</v>
      </c>
      <c r="CV400" s="48">
        <f t="shared" si="129"/>
        <v>0.43415340086830678</v>
      </c>
      <c r="CW400" s="31">
        <f t="shared" si="143"/>
        <v>8.4389795773967324E-2</v>
      </c>
      <c r="CX400" s="36">
        <f>SUM($CW$9:CW400)*RRF</f>
        <v>70.472315733146431</v>
      </c>
      <c r="CY400" s="33"/>
      <c r="CZ400" s="36">
        <f t="shared" si="130"/>
        <v>89.797578966101412</v>
      </c>
      <c r="DA400" s="33"/>
      <c r="DB400" s="31">
        <f t="shared" si="131"/>
        <v>3.7850596403675087E-9</v>
      </c>
      <c r="DC400" s="31">
        <f t="shared" si="132"/>
        <v>13.527684263068487</v>
      </c>
      <c r="DD400" s="31">
        <f t="shared" si="133"/>
        <v>13.527684266853546</v>
      </c>
      <c r="DE400" s="31">
        <f t="shared" si="134"/>
        <v>-5.7975789661014119</v>
      </c>
      <c r="DF400" s="31"/>
      <c r="DG400" s="33">
        <f t="shared" si="135"/>
        <v>0.83895613968031468</v>
      </c>
      <c r="DH400" s="33">
        <f t="shared" si="136"/>
        <v>1.069018797215493</v>
      </c>
      <c r="DI400" s="3"/>
      <c r="DJ400" s="33">
        <f t="shared" si="137"/>
        <v>0.99999999995493949</v>
      </c>
      <c r="DK400" s="93">
        <f t="shared" si="138"/>
        <v>0.91816678343609992</v>
      </c>
      <c r="DL400" s="3">
        <f t="shared" si="139"/>
        <v>0.91827555945590178</v>
      </c>
      <c r="DM400" s="3"/>
      <c r="DN400" s="90">
        <f t="shared" si="146"/>
        <v>0</v>
      </c>
      <c r="DO400" s="91">
        <f t="shared" si="144"/>
        <v>0</v>
      </c>
      <c r="DP400" s="89">
        <f>SUM(DO$9:DO400)*RLR</f>
        <v>120</v>
      </c>
      <c r="DQ400" s="90">
        <f>DP400-SUM(DS$9:DS400)</f>
        <v>9.8069328652917704</v>
      </c>
      <c r="DR400" s="48">
        <f t="shared" si="140"/>
        <v>0.43415340086830678</v>
      </c>
      <c r="DS400" s="31">
        <f t="shared" si="145"/>
        <v>4.2825034346252268E-2</v>
      </c>
      <c r="DT400" s="90">
        <f>SUM(DS$9:DS400)*RRF</f>
        <v>77.135146994295752</v>
      </c>
    </row>
    <row r="401" spans="90:124" x14ac:dyDescent="0.25">
      <c r="CL401" s="14">
        <f t="shared" si="127"/>
        <v>3.92</v>
      </c>
      <c r="CM401" s="59">
        <f>IF('Extended model'!$B$4="AY",0,IFERROR(P*INDEX('UWYr writing pattern'!$C$4:$C$18,MATCH('Extended model'!$CL401,'UWYr writing pattern'!$A$4:$A$18,0)) / 25,CM400))</f>
        <v>0</v>
      </c>
      <c r="CN401" s="36">
        <f t="shared" si="141"/>
        <v>3.9774668387528572E-9</v>
      </c>
      <c r="CP401" s="48">
        <f t="shared" si="128"/>
        <v>11.76</v>
      </c>
      <c r="CQ401" s="34">
        <f t="shared" si="142"/>
        <v>5.285565426370344E-10</v>
      </c>
      <c r="CR401" s="31">
        <f>SUM($CQ$9:CQ401)*RLR</f>
        <v>119.999999995227</v>
      </c>
      <c r="CS401" s="32"/>
      <c r="CT401" s="36">
        <f>CR401-SUM($CW$9:CW401)</f>
        <v>19.241361946036619</v>
      </c>
      <c r="CV401" s="48">
        <f t="shared" si="129"/>
        <v>0.43352601156069365</v>
      </c>
      <c r="CW401" s="31">
        <f t="shared" si="143"/>
        <v>8.3901287552626547E-2</v>
      </c>
      <c r="CX401" s="36">
        <f>SUM($CW$9:CW401)*RRF</f>
        <v>70.531046634433267</v>
      </c>
      <c r="CY401" s="33"/>
      <c r="CZ401" s="36">
        <f t="shared" si="130"/>
        <v>89.772408580469886</v>
      </c>
      <c r="DA401" s="33"/>
      <c r="DB401" s="31">
        <f t="shared" si="131"/>
        <v>3.3410721445523996E-9</v>
      </c>
      <c r="DC401" s="31">
        <f t="shared" si="132"/>
        <v>13.468953362225633</v>
      </c>
      <c r="DD401" s="31">
        <f t="shared" si="133"/>
        <v>13.468953365566705</v>
      </c>
      <c r="DE401" s="31">
        <f t="shared" si="134"/>
        <v>-5.7724085804698859</v>
      </c>
      <c r="DF401" s="31"/>
      <c r="DG401" s="33">
        <f t="shared" si="135"/>
        <v>0.83965531707658647</v>
      </c>
      <c r="DH401" s="33">
        <f t="shared" si="136"/>
        <v>1.0687191497674986</v>
      </c>
      <c r="DI401" s="3"/>
      <c r="DJ401" s="33">
        <f t="shared" si="137"/>
        <v>0.99999999996022504</v>
      </c>
      <c r="DK401" s="93">
        <f t="shared" si="138"/>
        <v>0.91852103929202777</v>
      </c>
      <c r="DL401" s="3">
        <f t="shared" si="139"/>
        <v>0.91863036889386473</v>
      </c>
      <c r="DM401" s="3"/>
      <c r="DN401" s="90">
        <f t="shared" si="146"/>
        <v>0</v>
      </c>
      <c r="DO401" s="91">
        <f t="shared" si="144"/>
        <v>0</v>
      </c>
      <c r="DP401" s="89">
        <f>SUM(DO$9:DO401)*RLR</f>
        <v>120</v>
      </c>
      <c r="DQ401" s="90">
        <f>DP401-SUM(DS$9:DS401)</f>
        <v>9.7643557327362345</v>
      </c>
      <c r="DR401" s="48">
        <f t="shared" si="140"/>
        <v>0.43352601156069365</v>
      </c>
      <c r="DS401" s="31">
        <f t="shared" si="145"/>
        <v>4.2577132555535906E-2</v>
      </c>
      <c r="DT401" s="90">
        <f>SUM(DS$9:DS401)*RRF</f>
        <v>77.164950987084637</v>
      </c>
    </row>
    <row r="402" spans="90:124" x14ac:dyDescent="0.25">
      <c r="CL402" s="14">
        <f t="shared" si="127"/>
        <v>3.93</v>
      </c>
      <c r="CM402" s="59">
        <f>IF('Extended model'!$B$4="AY",0,IFERROR(P*INDEX('UWYr writing pattern'!$C$4:$C$18,MATCH('Extended model'!$CL402,'UWYr writing pattern'!$A$4:$A$18,0)) / 25,CM401))</f>
        <v>0</v>
      </c>
      <c r="CN402" s="36">
        <f t="shared" si="141"/>
        <v>3.5097167385155211E-9</v>
      </c>
      <c r="CP402" s="48">
        <f t="shared" si="128"/>
        <v>11.790000000000001</v>
      </c>
      <c r="CQ402" s="34">
        <f t="shared" si="142"/>
        <v>4.67750100237336E-10</v>
      </c>
      <c r="CR402" s="31">
        <f>SUM($CQ$9:CQ402)*RLR</f>
        <v>119.9999999957883</v>
      </c>
      <c r="CS402" s="32"/>
      <c r="CT402" s="36">
        <f>CR402-SUM($CW$9:CW402)</f>
        <v>19.15794563758331</v>
      </c>
      <c r="CV402" s="48">
        <f t="shared" si="129"/>
        <v>0.4329004329004329</v>
      </c>
      <c r="CW402" s="31">
        <f t="shared" si="143"/>
        <v>8.3416309014609613E-2</v>
      </c>
      <c r="CX402" s="36">
        <f>SUM($CW$9:CW402)*RRF</f>
        <v>70.589438050743482</v>
      </c>
      <c r="CY402" s="33"/>
      <c r="CZ402" s="36">
        <f t="shared" si="130"/>
        <v>89.747383688326792</v>
      </c>
      <c r="DA402" s="33"/>
      <c r="DB402" s="31">
        <f t="shared" si="131"/>
        <v>2.9481620603530373E-9</v>
      </c>
      <c r="DC402" s="31">
        <f t="shared" si="132"/>
        <v>13.410561946308317</v>
      </c>
      <c r="DD402" s="31">
        <f t="shared" si="133"/>
        <v>13.410561949256479</v>
      </c>
      <c r="DE402" s="31">
        <f t="shared" si="134"/>
        <v>-5.7473836883267921</v>
      </c>
      <c r="DF402" s="31"/>
      <c r="DG402" s="33">
        <f t="shared" si="135"/>
        <v>0.84035045298504141</v>
      </c>
      <c r="DH402" s="33">
        <f t="shared" si="136"/>
        <v>1.0684212343848427</v>
      </c>
      <c r="DI402" s="3"/>
      <c r="DJ402" s="33">
        <f t="shared" si="137"/>
        <v>0.99999999996490252</v>
      </c>
      <c r="DK402" s="93">
        <f t="shared" si="138"/>
        <v>0.91887325333100334</v>
      </c>
      <c r="DL402" s="3">
        <f t="shared" si="139"/>
        <v>0.91898312741022059</v>
      </c>
      <c r="DM402" s="3"/>
      <c r="DN402" s="90">
        <f t="shared" si="146"/>
        <v>0</v>
      </c>
      <c r="DO402" s="91">
        <f t="shared" si="144"/>
        <v>0</v>
      </c>
      <c r="DP402" s="89">
        <f>SUM(DO$9:DO402)*RLR</f>
        <v>120</v>
      </c>
      <c r="DQ402" s="90">
        <f>DP402-SUM(DS$9:DS402)</f>
        <v>9.7220247107735105</v>
      </c>
      <c r="DR402" s="48">
        <f t="shared" si="140"/>
        <v>0.4329004329004329</v>
      </c>
      <c r="DS402" s="31">
        <f t="shared" si="145"/>
        <v>4.2331021962729344E-2</v>
      </c>
      <c r="DT402" s="90">
        <f>SUM(DS$9:DS402)*RRF</f>
        <v>77.194582702458533</v>
      </c>
    </row>
    <row r="403" spans="90:124" x14ac:dyDescent="0.25">
      <c r="CL403" s="14">
        <f t="shared" si="127"/>
        <v>3.94</v>
      </c>
      <c r="CM403" s="59">
        <f>IF('Extended model'!$B$4="AY",0,IFERROR(P*INDEX('UWYr writing pattern'!$C$4:$C$18,MATCH('Extended model'!$CL403,'UWYr writing pattern'!$A$4:$A$18,0)) / 25,CM402))</f>
        <v>0</v>
      </c>
      <c r="CN403" s="36">
        <f t="shared" si="141"/>
        <v>3.0959211350445412E-9</v>
      </c>
      <c r="CP403" s="48">
        <f t="shared" si="128"/>
        <v>11.82</v>
      </c>
      <c r="CQ403" s="34">
        <f t="shared" si="142"/>
        <v>4.1379560347097998E-10</v>
      </c>
      <c r="CR403" s="31">
        <f>SUM($CQ$9:CQ403)*RLR</f>
        <v>119.99999999628486</v>
      </c>
      <c r="CS403" s="32"/>
      <c r="CT403" s="36">
        <f>CR403-SUM($CW$9:CW403)</f>
        <v>19.075010808479945</v>
      </c>
      <c r="CV403" s="48">
        <f t="shared" si="129"/>
        <v>0.43227665706051877</v>
      </c>
      <c r="CW403" s="31">
        <f t="shared" si="143"/>
        <v>8.2934829599927748E-2</v>
      </c>
      <c r="CX403" s="36">
        <f>SUM($CW$9:CW403)*RRF</f>
        <v>70.647492431463434</v>
      </c>
      <c r="CY403" s="33"/>
      <c r="CZ403" s="36">
        <f t="shared" si="130"/>
        <v>89.722503239943379</v>
      </c>
      <c r="DA403" s="33"/>
      <c r="DB403" s="31">
        <f t="shared" si="131"/>
        <v>2.6005737534374146E-9</v>
      </c>
      <c r="DC403" s="31">
        <f t="shared" si="132"/>
        <v>13.35250756593596</v>
      </c>
      <c r="DD403" s="31">
        <f t="shared" si="133"/>
        <v>13.352507568536534</v>
      </c>
      <c r="DE403" s="31">
        <f t="shared" si="134"/>
        <v>-5.7225032399433786</v>
      </c>
      <c r="DF403" s="31"/>
      <c r="DG403" s="33">
        <f t="shared" si="135"/>
        <v>0.84104157656504086</v>
      </c>
      <c r="DH403" s="33">
        <f t="shared" si="136"/>
        <v>1.0681250385707546</v>
      </c>
      <c r="DI403" s="3"/>
      <c r="DJ403" s="33">
        <f t="shared" si="137"/>
        <v>0.99999999996904043</v>
      </c>
      <c r="DK403" s="93">
        <f t="shared" si="138"/>
        <v>0.91922344024232683</v>
      </c>
      <c r="DL403" s="3">
        <f t="shared" si="139"/>
        <v>0.9193338498023842</v>
      </c>
      <c r="DM403" s="3"/>
      <c r="DN403" s="90">
        <f t="shared" si="146"/>
        <v>0</v>
      </c>
      <c r="DO403" s="91">
        <f t="shared" si="144"/>
        <v>0</v>
      </c>
      <c r="DP403" s="89">
        <f>SUM(DO$9:DO403)*RLR</f>
        <v>120</v>
      </c>
      <c r="DQ403" s="90">
        <f>DP403-SUM(DS$9:DS403)</f>
        <v>9.6799380237138877</v>
      </c>
      <c r="DR403" s="48">
        <f t="shared" si="140"/>
        <v>0.43227665706051877</v>
      </c>
      <c r="DS403" s="31">
        <f t="shared" si="145"/>
        <v>4.2086687059625587E-2</v>
      </c>
      <c r="DT403" s="90">
        <f>SUM(DS$9:DS403)*RRF</f>
        <v>77.224043383400272</v>
      </c>
    </row>
    <row r="404" spans="90:124" x14ac:dyDescent="0.25">
      <c r="CL404" s="14">
        <f t="shared" si="127"/>
        <v>3.95</v>
      </c>
      <c r="CM404" s="59">
        <f>IF('Extended model'!$B$4="AY",0,IFERROR(P*INDEX('UWYr writing pattern'!$C$4:$C$18,MATCH('Extended model'!$CL404,'UWYr writing pattern'!$A$4:$A$18,0)) / 25,CM403))</f>
        <v>0</v>
      </c>
      <c r="CN404" s="36">
        <f t="shared" si="141"/>
        <v>2.7299832568822766E-9</v>
      </c>
      <c r="CP404" s="48">
        <f t="shared" si="128"/>
        <v>11.850000000000001</v>
      </c>
      <c r="CQ404" s="34">
        <f t="shared" si="142"/>
        <v>3.6593787816226477E-10</v>
      </c>
      <c r="CR404" s="31">
        <f>SUM($CQ$9:CQ404)*RLR</f>
        <v>119.99999999672399</v>
      </c>
      <c r="CS404" s="32"/>
      <c r="CT404" s="36">
        <f>CR404-SUM($CW$9:CW404)</f>
        <v>18.992553989862245</v>
      </c>
      <c r="CV404" s="48">
        <f t="shared" si="129"/>
        <v>0.43165467625899279</v>
      </c>
      <c r="CW404" s="31">
        <f t="shared" si="143"/>
        <v>8.2456819056829736E-2</v>
      </c>
      <c r="CX404" s="36">
        <f>SUM($CW$9:CW404)*RRF</f>
        <v>70.705212204803217</v>
      </c>
      <c r="CY404" s="33"/>
      <c r="CZ404" s="36">
        <f t="shared" si="130"/>
        <v>89.697766194665462</v>
      </c>
      <c r="DA404" s="33"/>
      <c r="DB404" s="31">
        <f t="shared" si="131"/>
        <v>2.2931859357811122E-9</v>
      </c>
      <c r="DC404" s="31">
        <f t="shared" si="132"/>
        <v>13.29478779290357</v>
      </c>
      <c r="DD404" s="31">
        <f t="shared" si="133"/>
        <v>13.294787795196756</v>
      </c>
      <c r="DE404" s="31">
        <f t="shared" si="134"/>
        <v>-5.6977661946654621</v>
      </c>
      <c r="DF404" s="31"/>
      <c r="DG404" s="33">
        <f t="shared" si="135"/>
        <v>0.84172871672384786</v>
      </c>
      <c r="DH404" s="33">
        <f t="shared" si="136"/>
        <v>1.0678305499364935</v>
      </c>
      <c r="DI404" s="3"/>
      <c r="DJ404" s="33">
        <f t="shared" si="137"/>
        <v>0.99999999997269984</v>
      </c>
      <c r="DK404" s="93">
        <f t="shared" si="138"/>
        <v>0.91957161458866654</v>
      </c>
      <c r="DL404" s="3">
        <f t="shared" si="139"/>
        <v>0.91968255073983785</v>
      </c>
      <c r="DM404" s="3"/>
      <c r="DN404" s="90">
        <f t="shared" si="146"/>
        <v>0</v>
      </c>
      <c r="DO404" s="91">
        <f t="shared" si="144"/>
        <v>0</v>
      </c>
      <c r="DP404" s="89">
        <f>SUM(DO$9:DO404)*RLR</f>
        <v>120</v>
      </c>
      <c r="DQ404" s="90">
        <f>DP404-SUM(DS$9:DS404)</f>
        <v>9.6380939112194426</v>
      </c>
      <c r="DR404" s="48">
        <f t="shared" si="140"/>
        <v>0.43165467625899279</v>
      </c>
      <c r="DS404" s="31">
        <f t="shared" si="145"/>
        <v>4.1844112494440443E-2</v>
      </c>
      <c r="DT404" s="90">
        <f>SUM(DS$9:DS404)*RRF</f>
        <v>77.253334262146382</v>
      </c>
    </row>
    <row r="405" spans="90:124" x14ac:dyDescent="0.25">
      <c r="CL405" s="14">
        <f t="shared" si="127"/>
        <v>3.96</v>
      </c>
      <c r="CM405" s="59">
        <f>IF('Extended model'!$B$4="AY",0,IFERROR(P*INDEX('UWYr writing pattern'!$C$4:$C$18,MATCH('Extended model'!$CL405,'UWYr writing pattern'!$A$4:$A$18,0)) / 25,CM404))</f>
        <v>0</v>
      </c>
      <c r="CN405" s="36">
        <f t="shared" si="141"/>
        <v>2.4064802409417269E-9</v>
      </c>
      <c r="CP405" s="48">
        <f t="shared" si="128"/>
        <v>11.879999999999999</v>
      </c>
      <c r="CQ405" s="34">
        <f t="shared" si="142"/>
        <v>3.2350301594054981E-10</v>
      </c>
      <c r="CR405" s="31">
        <f>SUM($CQ$9:CQ405)*RLR</f>
        <v>119.9999999971122</v>
      </c>
      <c r="CS405" s="32"/>
      <c r="CT405" s="36">
        <f>CR405-SUM($CW$9:CW405)</f>
        <v>18.910571742812209</v>
      </c>
      <c r="CV405" s="48">
        <f t="shared" si="129"/>
        <v>0.43103448275862072</v>
      </c>
      <c r="CW405" s="31">
        <f t="shared" si="143"/>
        <v>8.1982247438254302E-2</v>
      </c>
      <c r="CX405" s="36">
        <f>SUM($CW$9:CW405)*RRF</f>
        <v>70.762599778009985</v>
      </c>
      <c r="CY405" s="33"/>
      <c r="CZ405" s="36">
        <f t="shared" si="130"/>
        <v>89.673171520822194</v>
      </c>
      <c r="DA405" s="33"/>
      <c r="DB405" s="31">
        <f t="shared" si="131"/>
        <v>2.0214434023910506E-9</v>
      </c>
      <c r="DC405" s="31">
        <f t="shared" si="132"/>
        <v>13.237400219968546</v>
      </c>
      <c r="DD405" s="31">
        <f t="shared" si="133"/>
        <v>13.237400221989988</v>
      </c>
      <c r="DE405" s="31">
        <f t="shared" si="134"/>
        <v>-5.6731715208221942</v>
      </c>
      <c r="DF405" s="31"/>
      <c r="DG405" s="33">
        <f t="shared" si="135"/>
        <v>0.8424119021191665</v>
      </c>
      <c r="DH405" s="33">
        <f t="shared" si="136"/>
        <v>1.0675377562002641</v>
      </c>
      <c r="DI405" s="3"/>
      <c r="DJ405" s="33">
        <f t="shared" si="137"/>
        <v>0.99999999997593503</v>
      </c>
      <c r="DK405" s="93">
        <f t="shared" si="138"/>
        <v>0.91991779080733116</v>
      </c>
      <c r="DL405" s="3">
        <f t="shared" si="139"/>
        <v>0.92002924476542147</v>
      </c>
      <c r="DM405" s="3"/>
      <c r="DN405" s="90">
        <f t="shared" si="146"/>
        <v>0</v>
      </c>
      <c r="DO405" s="91">
        <f t="shared" si="144"/>
        <v>0</v>
      </c>
      <c r="DP405" s="89">
        <f>SUM(DO$9:DO405)*RLR</f>
        <v>120</v>
      </c>
      <c r="DQ405" s="90">
        <f>DP405-SUM(DS$9:DS405)</f>
        <v>9.5964906281494251</v>
      </c>
      <c r="DR405" s="48">
        <f t="shared" si="140"/>
        <v>0.43103448275862072</v>
      </c>
      <c r="DS405" s="31">
        <f t="shared" si="145"/>
        <v>4.1603283070011987E-2</v>
      </c>
      <c r="DT405" s="90">
        <f>SUM(DS$9:DS405)*RRF</f>
        <v>77.282456560295401</v>
      </c>
    </row>
    <row r="406" spans="90:124" x14ac:dyDescent="0.25">
      <c r="CL406" s="14">
        <f t="shared" si="127"/>
        <v>3.97</v>
      </c>
      <c r="CM406" s="59">
        <f>IF('Extended model'!$B$4="AY",0,IFERROR(P*INDEX('UWYr writing pattern'!$C$4:$C$18,MATCH('Extended model'!$CL406,'UWYr writing pattern'!$A$4:$A$18,0)) / 25,CM405))</f>
        <v>0</v>
      </c>
      <c r="CN406" s="36">
        <f t="shared" si="141"/>
        <v>2.1205903883178499E-9</v>
      </c>
      <c r="CP406" s="48">
        <f t="shared" si="128"/>
        <v>11.91</v>
      </c>
      <c r="CQ406" s="34">
        <f t="shared" si="142"/>
        <v>2.8588985262387712E-10</v>
      </c>
      <c r="CR406" s="31">
        <f>SUM($CQ$9:CQ406)*RLR</f>
        <v>119.99999999745528</v>
      </c>
      <c r="CS406" s="32"/>
      <c r="CT406" s="36">
        <f>CR406-SUM($CW$9:CW406)</f>
        <v>18.82906065805696</v>
      </c>
      <c r="CV406" s="48">
        <f t="shared" si="129"/>
        <v>0.43041606886657097</v>
      </c>
      <c r="CW406" s="31">
        <f t="shared" si="143"/>
        <v>8.1511085098328481E-2</v>
      </c>
      <c r="CX406" s="36">
        <f>SUM($CW$9:CW406)*RRF</f>
        <v>70.81965753757882</v>
      </c>
      <c r="CY406" s="33"/>
      <c r="CZ406" s="36">
        <f t="shared" si="130"/>
        <v>89.64871819563578</v>
      </c>
      <c r="DA406" s="33"/>
      <c r="DB406" s="31">
        <f t="shared" si="131"/>
        <v>1.7812959261869936E-9</v>
      </c>
      <c r="DC406" s="31">
        <f t="shared" si="132"/>
        <v>13.180342460639871</v>
      </c>
      <c r="DD406" s="31">
        <f t="shared" si="133"/>
        <v>13.180342462421166</v>
      </c>
      <c r="DE406" s="31">
        <f t="shared" si="134"/>
        <v>-5.6487181956357801</v>
      </c>
      <c r="DF406" s="31"/>
      <c r="DG406" s="33">
        <f t="shared" si="135"/>
        <v>0.84309116116165261</v>
      </c>
      <c r="DH406" s="33">
        <f t="shared" si="136"/>
        <v>1.0672466451861402</v>
      </c>
      <c r="DI406" s="3"/>
      <c r="DJ406" s="33">
        <f t="shared" si="137"/>
        <v>0.99999999997879396</v>
      </c>
      <c r="DK406" s="93">
        <f t="shared" si="138"/>
        <v>0.92026198321152675</v>
      </c>
      <c r="DL406" s="3">
        <f t="shared" si="139"/>
        <v>0.92037394629660496</v>
      </c>
      <c r="DM406" s="3"/>
      <c r="DN406" s="90">
        <f t="shared" si="146"/>
        <v>0</v>
      </c>
      <c r="DO406" s="91">
        <f t="shared" si="144"/>
        <v>0</v>
      </c>
      <c r="DP406" s="89">
        <f>SUM(DO$9:DO406)*RLR</f>
        <v>120</v>
      </c>
      <c r="DQ406" s="90">
        <f>DP406-SUM(DS$9:DS406)</f>
        <v>9.5551264444074064</v>
      </c>
      <c r="DR406" s="48">
        <f t="shared" si="140"/>
        <v>0.43041606886657097</v>
      </c>
      <c r="DS406" s="31">
        <f t="shared" si="145"/>
        <v>4.1364183742023386E-2</v>
      </c>
      <c r="DT406" s="90">
        <f>SUM(DS$9:DS406)*RRF</f>
        <v>77.311411488914814</v>
      </c>
    </row>
    <row r="407" spans="90:124" x14ac:dyDescent="0.25">
      <c r="CL407" s="14">
        <f t="shared" si="127"/>
        <v>3.98</v>
      </c>
      <c r="CM407" s="59">
        <f>IF('Extended model'!$B$4="AY",0,IFERROR(P*INDEX('UWYr writing pattern'!$C$4:$C$18,MATCH('Extended model'!$CL407,'UWYr writing pattern'!$A$4:$A$18,0)) / 25,CM406))</f>
        <v>0</v>
      </c>
      <c r="CN407" s="36">
        <f t="shared" si="141"/>
        <v>1.8680280730691942E-9</v>
      </c>
      <c r="CP407" s="48">
        <f t="shared" si="128"/>
        <v>11.94</v>
      </c>
      <c r="CQ407" s="34">
        <f t="shared" si="142"/>
        <v>2.5256231524865595E-10</v>
      </c>
      <c r="CR407" s="31">
        <f>SUM($CQ$9:CQ407)*RLR</f>
        <v>119.99999999775834</v>
      </c>
      <c r="CS407" s="32"/>
      <c r="CT407" s="36">
        <f>CR407-SUM($CW$9:CW407)</f>
        <v>18.748017355671109</v>
      </c>
      <c r="CV407" s="48">
        <f t="shared" si="129"/>
        <v>0.42979942693409739</v>
      </c>
      <c r="CW407" s="31">
        <f t="shared" si="143"/>
        <v>8.104330268891087E-2</v>
      </c>
      <c r="CX407" s="36">
        <f>SUM($CW$9:CW407)*RRF</f>
        <v>70.876387849461054</v>
      </c>
      <c r="CY407" s="33"/>
      <c r="CZ407" s="36">
        <f t="shared" si="130"/>
        <v>89.624405205132163</v>
      </c>
      <c r="DA407" s="33"/>
      <c r="DB407" s="31">
        <f t="shared" si="131"/>
        <v>1.5691435813781231E-9</v>
      </c>
      <c r="DC407" s="31">
        <f t="shared" si="132"/>
        <v>13.123612148969777</v>
      </c>
      <c r="DD407" s="31">
        <f t="shared" si="133"/>
        <v>13.12361215053892</v>
      </c>
      <c r="DE407" s="31">
        <f t="shared" si="134"/>
        <v>-5.6244052051321631</v>
      </c>
      <c r="DF407" s="31"/>
      <c r="DG407" s="33">
        <f t="shared" si="135"/>
        <v>0.84376652201739355</v>
      </c>
      <c r="DH407" s="33">
        <f t="shared" si="136"/>
        <v>1.066957204823002</v>
      </c>
      <c r="DI407" s="3"/>
      <c r="DJ407" s="33">
        <f t="shared" si="137"/>
        <v>0.9999999999813195</v>
      </c>
      <c r="DK407" s="93">
        <f t="shared" si="138"/>
        <v>0.92060420599159953</v>
      </c>
      <c r="DL407" s="3">
        <f t="shared" si="139"/>
        <v>0.92071666962674859</v>
      </c>
      <c r="DM407" s="3"/>
      <c r="DN407" s="90">
        <f t="shared" si="146"/>
        <v>0</v>
      </c>
      <c r="DO407" s="91">
        <f t="shared" si="144"/>
        <v>0</v>
      </c>
      <c r="DP407" s="89">
        <f>SUM(DO$9:DO407)*RLR</f>
        <v>120</v>
      </c>
      <c r="DQ407" s="90">
        <f>DP407-SUM(DS$9:DS407)</f>
        <v>9.5139996447901609</v>
      </c>
      <c r="DR407" s="48">
        <f t="shared" si="140"/>
        <v>0.42979942693409739</v>
      </c>
      <c r="DS407" s="31">
        <f t="shared" si="145"/>
        <v>4.1126799617248515E-2</v>
      </c>
      <c r="DT407" s="90">
        <f>SUM(DS$9:DS407)*RRF</f>
        <v>77.34020024864688</v>
      </c>
    </row>
    <row r="408" spans="90:124" x14ac:dyDescent="0.25">
      <c r="CL408" s="14">
        <f t="shared" si="127"/>
        <v>3.99</v>
      </c>
      <c r="CM408" s="59">
        <f>IF('Extended model'!$B$4="AY",0,IFERROR(P*INDEX('UWYr writing pattern'!$C$4:$C$18,MATCH('Extended model'!$CL408,'UWYr writing pattern'!$A$4:$A$18,0)) / 25,CM407))</f>
        <v>0</v>
      </c>
      <c r="CN408" s="36">
        <f t="shared" si="141"/>
        <v>1.6449855211447324E-9</v>
      </c>
      <c r="CP408" s="48">
        <f t="shared" si="128"/>
        <v>11.97</v>
      </c>
      <c r="CQ408" s="34">
        <f t="shared" si="142"/>
        <v>2.2304255192446178E-10</v>
      </c>
      <c r="CR408" s="31">
        <f>SUM($CQ$9:CQ408)*RLR</f>
        <v>119.99999999802598</v>
      </c>
      <c r="CS408" s="32"/>
      <c r="CT408" s="36">
        <f>CR408-SUM($CW$9:CW408)</f>
        <v>18.667438484782579</v>
      </c>
      <c r="CV408" s="48">
        <f t="shared" si="129"/>
        <v>0.42918454935622319</v>
      </c>
      <c r="CW408" s="31">
        <f t="shared" si="143"/>
        <v>8.0578871156179552E-2</v>
      </c>
      <c r="CX408" s="36">
        <f>SUM($CW$9:CW408)*RRF</f>
        <v>70.932793059270381</v>
      </c>
      <c r="CY408" s="33"/>
      <c r="CZ408" s="36">
        <f t="shared" si="130"/>
        <v>89.60023154405296</v>
      </c>
      <c r="DA408" s="33"/>
      <c r="DB408" s="31">
        <f t="shared" si="131"/>
        <v>1.381787837761575E-9</v>
      </c>
      <c r="DC408" s="31">
        <f t="shared" si="132"/>
        <v>13.067206939347805</v>
      </c>
      <c r="DD408" s="31">
        <f t="shared" si="133"/>
        <v>13.067206940729593</v>
      </c>
      <c r="DE408" s="31">
        <f t="shared" si="134"/>
        <v>-5.60023154405296</v>
      </c>
      <c r="DF408" s="31"/>
      <c r="DG408" s="33">
        <f t="shared" si="135"/>
        <v>0.84443801261036167</v>
      </c>
      <c r="DH408" s="33">
        <f t="shared" si="136"/>
        <v>1.0666694231434877</v>
      </c>
      <c r="DI408" s="3"/>
      <c r="DJ408" s="33">
        <f t="shared" si="137"/>
        <v>0.99999999998354983</v>
      </c>
      <c r="DK408" s="93">
        <f t="shared" si="138"/>
        <v>0.92094447321626427</v>
      </c>
      <c r="DL408" s="3">
        <f t="shared" si="139"/>
        <v>0.92105742892634712</v>
      </c>
      <c r="DM408" s="3"/>
      <c r="DN408" s="90">
        <f t="shared" si="146"/>
        <v>0</v>
      </c>
      <c r="DO408" s="91">
        <f t="shared" si="144"/>
        <v>0</v>
      </c>
      <c r="DP408" s="89">
        <f>SUM(DO$9:DO408)*RLR</f>
        <v>120</v>
      </c>
      <c r="DQ408" s="90">
        <f>DP408-SUM(DS$9:DS408)</f>
        <v>9.4731085288383383</v>
      </c>
      <c r="DR408" s="48">
        <f t="shared" si="140"/>
        <v>0.42918454935622319</v>
      </c>
      <c r="DS408" s="31">
        <f t="shared" si="145"/>
        <v>4.0891115951820177E-2</v>
      </c>
      <c r="DT408" s="90">
        <f>SUM(DS$9:DS408)*RRF</f>
        <v>77.368824029813155</v>
      </c>
    </row>
    <row r="409" spans="90:124" x14ac:dyDescent="0.25">
      <c r="CL409" s="14">
        <f t="shared" si="127"/>
        <v>4</v>
      </c>
      <c r="CM409" s="59">
        <f>IF('Extended model'!$B$4="AY",0,IFERROR(P*INDEX('UWYr writing pattern'!$C$4:$C$18,MATCH('Extended model'!$CL409,'UWYr writing pattern'!$A$4:$A$18,0)) / 25,CM408))</f>
        <v>0</v>
      </c>
      <c r="CN409" s="36">
        <f t="shared" si="141"/>
        <v>1.4480807542637079E-9</v>
      </c>
      <c r="CP409" s="48">
        <f t="shared" si="128"/>
        <v>12</v>
      </c>
      <c r="CQ409" s="34">
        <f t="shared" si="142"/>
        <v>1.9690476688102447E-10</v>
      </c>
      <c r="CR409" s="31">
        <f>SUM($CQ$9:CQ409)*RLR</f>
        <v>119.99999999826227</v>
      </c>
      <c r="CS409" s="32"/>
      <c r="CT409" s="36">
        <f>CR409-SUM($CW$9:CW409)</f>
        <v>18.587320723281593</v>
      </c>
      <c r="CV409" s="48">
        <f t="shared" si="129"/>
        <v>0.42857142857142855</v>
      </c>
      <c r="CW409" s="31">
        <f t="shared" si="143"/>
        <v>8.0117761737264301E-2</v>
      </c>
      <c r="CX409" s="36">
        <f>SUM($CW$9:CW409)*RRF</f>
        <v>70.988875492486471</v>
      </c>
      <c r="CY409" s="33"/>
      <c r="CZ409" s="36">
        <f t="shared" si="130"/>
        <v>89.576196215768064</v>
      </c>
      <c r="DA409" s="33"/>
      <c r="DB409" s="31">
        <f t="shared" si="131"/>
        <v>1.2163878335815144E-9</v>
      </c>
      <c r="DC409" s="31">
        <f t="shared" si="132"/>
        <v>13.011124506297115</v>
      </c>
      <c r="DD409" s="31">
        <f t="shared" si="133"/>
        <v>13.011124507513502</v>
      </c>
      <c r="DE409" s="31">
        <f t="shared" si="134"/>
        <v>-5.5761962157680642</v>
      </c>
      <c r="DF409" s="31"/>
      <c r="DG409" s="33">
        <f t="shared" si="135"/>
        <v>0.84510566062483894</v>
      </c>
      <c r="DH409" s="33">
        <f t="shared" si="136"/>
        <v>1.0663832882829531</v>
      </c>
      <c r="DI409" s="3"/>
      <c r="DJ409" s="33">
        <f t="shared" si="137"/>
        <v>0.99999999998551892</v>
      </c>
      <c r="DK409" s="93">
        <f t="shared" si="138"/>
        <v>0.92128279883381925</v>
      </c>
      <c r="DL409" s="3">
        <f t="shared" si="139"/>
        <v>0.92139623824425987</v>
      </c>
      <c r="DM409" s="3"/>
      <c r="DN409" s="90">
        <f t="shared" si="146"/>
        <v>0</v>
      </c>
      <c r="DO409" s="91">
        <f t="shared" si="144"/>
        <v>0</v>
      </c>
      <c r="DP409" s="89">
        <f>SUM(DO$9:DO409)*RLR</f>
        <v>120</v>
      </c>
      <c r="DQ409" s="90">
        <f>DP409-SUM(DS$9:DS409)</f>
        <v>9.4324514106888131</v>
      </c>
      <c r="DR409" s="48">
        <f t="shared" si="140"/>
        <v>0.42857142857142855</v>
      </c>
      <c r="DS409" s="31">
        <f t="shared" si="145"/>
        <v>4.065711814952077E-2</v>
      </c>
      <c r="DT409" s="90">
        <f>SUM(DS$9:DS409)*RRF</f>
        <v>77.397284012517829</v>
      </c>
    </row>
    <row r="410" spans="90:124" x14ac:dyDescent="0.25">
      <c r="CL410" s="14">
        <f t="shared" si="127"/>
        <v>4.01</v>
      </c>
      <c r="CM410" s="59">
        <f>IF('Extended model'!$B$4="AY",0,IFERROR(P*INDEX('UWYr writing pattern'!$C$4:$C$18,MATCH('Extended model'!$CL410,'UWYr writing pattern'!$A$4:$A$18,0)) / 25,CM409))</f>
        <v>0</v>
      </c>
      <c r="CN410" s="36">
        <f t="shared" si="141"/>
        <v>1.274311063752063E-9</v>
      </c>
      <c r="CP410" s="48">
        <f t="shared" si="128"/>
        <v>12.03</v>
      </c>
      <c r="CQ410" s="34">
        <f t="shared" si="142"/>
        <v>1.7376969051164494E-10</v>
      </c>
      <c r="CR410" s="31">
        <f>SUM($CQ$9:CQ410)*RLR</f>
        <v>119.9999999984708</v>
      </c>
      <c r="CS410" s="32"/>
      <c r="CT410" s="36">
        <f>CR410-SUM($CW$9:CW410)</f>
        <v>18.507660777533204</v>
      </c>
      <c r="CV410" s="48">
        <f t="shared" si="129"/>
        <v>0.42796005706134094</v>
      </c>
      <c r="CW410" s="31">
        <f t="shared" si="143"/>
        <v>7.9659945956921108E-2</v>
      </c>
      <c r="CX410" s="36">
        <f>SUM($CW$9:CW410)*RRF</f>
        <v>71.044637454656311</v>
      </c>
      <c r="CY410" s="33"/>
      <c r="CZ410" s="36">
        <f t="shared" si="130"/>
        <v>89.552298232189514</v>
      </c>
      <c r="DA410" s="33"/>
      <c r="DB410" s="31">
        <f t="shared" si="131"/>
        <v>1.0704212935517329E-9</v>
      </c>
      <c r="DC410" s="31">
        <f t="shared" si="132"/>
        <v>12.955362544273243</v>
      </c>
      <c r="DD410" s="31">
        <f t="shared" si="133"/>
        <v>12.955362545343664</v>
      </c>
      <c r="DE410" s="31">
        <f t="shared" si="134"/>
        <v>-5.5522982321895142</v>
      </c>
      <c r="DF410" s="31"/>
      <c r="DG410" s="33">
        <f t="shared" si="135"/>
        <v>0.84576949350781327</v>
      </c>
      <c r="DH410" s="33">
        <f t="shared" si="136"/>
        <v>1.0660987884784465</v>
      </c>
      <c r="DI410" s="3"/>
      <c r="DJ410" s="33">
        <f t="shared" si="137"/>
        <v>0.99999999998725664</v>
      </c>
      <c r="DK410" s="93">
        <f t="shared" si="138"/>
        <v>0.92161919667334691</v>
      </c>
      <c r="DL410" s="3">
        <f t="shared" si="139"/>
        <v>0.92173311150892712</v>
      </c>
      <c r="DM410" s="3"/>
      <c r="DN410" s="90">
        <f t="shared" si="146"/>
        <v>0</v>
      </c>
      <c r="DO410" s="91">
        <f t="shared" si="144"/>
        <v>0</v>
      </c>
      <c r="DP410" s="89">
        <f>SUM(DO$9:DO410)*RLR</f>
        <v>120</v>
      </c>
      <c r="DQ410" s="90">
        <f>DP410-SUM(DS$9:DS410)</f>
        <v>9.3920266189287247</v>
      </c>
      <c r="DR410" s="48">
        <f t="shared" si="140"/>
        <v>0.42796005706134094</v>
      </c>
      <c r="DS410" s="31">
        <f t="shared" si="145"/>
        <v>4.0424791760094905E-2</v>
      </c>
      <c r="DT410" s="90">
        <f>SUM(DS$9:DS410)*RRF</f>
        <v>77.425581366749881</v>
      </c>
    </row>
    <row r="411" spans="90:124" x14ac:dyDescent="0.25">
      <c r="CL411" s="14">
        <f t="shared" si="127"/>
        <v>4.0199999999999996</v>
      </c>
      <c r="CM411" s="59">
        <f>IF('Extended model'!$B$4="AY",0,IFERROR(P*INDEX('UWYr writing pattern'!$C$4:$C$18,MATCH('Extended model'!$CL411,'UWYr writing pattern'!$A$4:$A$18,0)) / 25,CM410))</f>
        <v>0</v>
      </c>
      <c r="CN411" s="36">
        <f t="shared" si="141"/>
        <v>1.1210114427826898E-9</v>
      </c>
      <c r="CP411" s="48">
        <f t="shared" si="128"/>
        <v>12.059999999999999</v>
      </c>
      <c r="CQ411" s="34">
        <f t="shared" si="142"/>
        <v>1.5329962096937316E-10</v>
      </c>
      <c r="CR411" s="31">
        <f>SUM($CQ$9:CQ411)*RLR</f>
        <v>119.99999999865477</v>
      </c>
      <c r="CS411" s="32"/>
      <c r="CT411" s="36">
        <f>CR411-SUM($CW$9:CW411)</f>
        <v>18.42845538209292</v>
      </c>
      <c r="CV411" s="48">
        <f t="shared" si="129"/>
        <v>0.42735042735042739</v>
      </c>
      <c r="CW411" s="31">
        <f t="shared" si="143"/>
        <v>7.920539562425051E-2</v>
      </c>
      <c r="CX411" s="36">
        <f>SUM($CW$9:CW411)*RRF</f>
        <v>71.100081231593293</v>
      </c>
      <c r="CY411" s="33"/>
      <c r="CZ411" s="36">
        <f t="shared" si="130"/>
        <v>89.528536613686214</v>
      </c>
      <c r="DA411" s="33"/>
      <c r="DB411" s="31">
        <f t="shared" si="131"/>
        <v>9.4164961193745931E-10</v>
      </c>
      <c r="DC411" s="31">
        <f t="shared" si="132"/>
        <v>12.899918767465044</v>
      </c>
      <c r="DD411" s="31">
        <f t="shared" si="133"/>
        <v>12.899918768406694</v>
      </c>
      <c r="DE411" s="31">
        <f t="shared" si="134"/>
        <v>-5.5285366136862137</v>
      </c>
      <c r="DF411" s="31"/>
      <c r="DG411" s="33">
        <f t="shared" si="135"/>
        <v>0.84642953847134872</v>
      </c>
      <c r="DH411" s="33">
        <f t="shared" si="136"/>
        <v>1.0658159120676931</v>
      </c>
      <c r="DI411" s="3"/>
      <c r="DJ411" s="33">
        <f t="shared" si="137"/>
        <v>0.99999999998878975</v>
      </c>
      <c r="DK411" s="93">
        <f t="shared" si="138"/>
        <v>0.92195368044590043</v>
      </c>
      <c r="DL411" s="3">
        <f t="shared" si="139"/>
        <v>0.92206806252957374</v>
      </c>
      <c r="DM411" s="3"/>
      <c r="DN411" s="90">
        <f t="shared" si="146"/>
        <v>0</v>
      </c>
      <c r="DO411" s="91">
        <f t="shared" si="144"/>
        <v>0</v>
      </c>
      <c r="DP411" s="89">
        <f>SUM(DO$9:DO411)*RLR</f>
        <v>120</v>
      </c>
      <c r="DQ411" s="90">
        <f>DP411-SUM(DS$9:DS411)</f>
        <v>9.3518324964511379</v>
      </c>
      <c r="DR411" s="48">
        <f t="shared" si="140"/>
        <v>0.42735042735042739</v>
      </c>
      <c r="DS411" s="31">
        <f t="shared" si="145"/>
        <v>4.0194122477583701E-2</v>
      </c>
      <c r="DT411" s="90">
        <f>SUM(DS$9:DS411)*RRF</f>
        <v>77.453717252484196</v>
      </c>
    </row>
    <row r="412" spans="90:124" x14ac:dyDescent="0.25">
      <c r="CL412" s="14">
        <f t="shared" si="127"/>
        <v>4.03</v>
      </c>
      <c r="CM412" s="59">
        <f>IF('Extended model'!$B$4="AY",0,IFERROR(P*INDEX('UWYr writing pattern'!$C$4:$C$18,MATCH('Extended model'!$CL412,'UWYr writing pattern'!$A$4:$A$18,0)) / 25,CM411))</f>
        <v>0</v>
      </c>
      <c r="CN412" s="36">
        <f t="shared" si="141"/>
        <v>9.8581746278309743E-10</v>
      </c>
      <c r="CP412" s="48">
        <f t="shared" si="128"/>
        <v>12.09</v>
      </c>
      <c r="CQ412" s="34">
        <f t="shared" si="142"/>
        <v>1.3519397999959238E-10</v>
      </c>
      <c r="CR412" s="31">
        <f>SUM($CQ$9:CQ412)*RLR</f>
        <v>119.99999999881699</v>
      </c>
      <c r="CS412" s="32"/>
      <c r="CT412" s="36">
        <f>CR412-SUM($CW$9:CW412)</f>
        <v>18.349701299425675</v>
      </c>
      <c r="CV412" s="48">
        <f t="shared" si="129"/>
        <v>0.4267425320056899</v>
      </c>
      <c r="CW412" s="31">
        <f t="shared" si="143"/>
        <v>7.8754082829456937E-2</v>
      </c>
      <c r="CX412" s="36">
        <f>SUM($CW$9:CW412)*RRF</f>
        <v>71.155209089573916</v>
      </c>
      <c r="CY412" s="33"/>
      <c r="CZ412" s="36">
        <f t="shared" si="130"/>
        <v>89.504910388999591</v>
      </c>
      <c r="DA412" s="33"/>
      <c r="DB412" s="31">
        <f t="shared" si="131"/>
        <v>8.2808666873780173E-10</v>
      </c>
      <c r="DC412" s="31">
        <f t="shared" si="132"/>
        <v>12.844790909597972</v>
      </c>
      <c r="DD412" s="31">
        <f t="shared" si="133"/>
        <v>12.844790910426058</v>
      </c>
      <c r="DE412" s="31">
        <f t="shared" si="134"/>
        <v>-5.5049103889995905</v>
      </c>
      <c r="DF412" s="31"/>
      <c r="DG412" s="33">
        <f t="shared" si="135"/>
        <v>0.84708582249492759</v>
      </c>
      <c r="DH412" s="33">
        <f t="shared" si="136"/>
        <v>1.0655346474880905</v>
      </c>
      <c r="DI412" s="3"/>
      <c r="DJ412" s="33">
        <f t="shared" si="137"/>
        <v>0.99999999999014155</v>
      </c>
      <c r="DK412" s="93">
        <f t="shared" si="138"/>
        <v>0.92228626374567824</v>
      </c>
      <c r="DL412" s="3">
        <f t="shared" si="139"/>
        <v>0.92240110499739614</v>
      </c>
      <c r="DM412" s="3"/>
      <c r="DN412" s="90">
        <f t="shared" si="146"/>
        <v>0</v>
      </c>
      <c r="DO412" s="91">
        <f t="shared" si="144"/>
        <v>0</v>
      </c>
      <c r="DP412" s="89">
        <f>SUM(DO$9:DO412)*RLR</f>
        <v>120</v>
      </c>
      <c r="DQ412" s="90">
        <f>DP412-SUM(DS$9:DS412)</f>
        <v>9.3118674003124511</v>
      </c>
      <c r="DR412" s="48">
        <f t="shared" si="140"/>
        <v>0.4267425320056899</v>
      </c>
      <c r="DS412" s="31">
        <f t="shared" si="145"/>
        <v>3.996509613868008E-2</v>
      </c>
      <c r="DT412" s="90">
        <f>SUM(DS$9:DS412)*RRF</f>
        <v>77.481692819781273</v>
      </c>
    </row>
    <row r="413" spans="90:124" x14ac:dyDescent="0.25">
      <c r="CL413" s="14">
        <f t="shared" si="127"/>
        <v>4.04</v>
      </c>
      <c r="CM413" s="59">
        <f>IF('Extended model'!$B$4="AY",0,IFERROR(P*INDEX('UWYr writing pattern'!$C$4:$C$18,MATCH('Extended model'!$CL413,'UWYr writing pattern'!$A$4:$A$18,0)) / 25,CM412))</f>
        <v>0</v>
      </c>
      <c r="CN413" s="36">
        <f t="shared" si="141"/>
        <v>8.6663213153262093E-10</v>
      </c>
      <c r="CP413" s="48">
        <f t="shared" si="128"/>
        <v>12.120000000000001</v>
      </c>
      <c r="CQ413" s="34">
        <f t="shared" si="142"/>
        <v>1.191853312504765E-10</v>
      </c>
      <c r="CR413" s="31">
        <f>SUM($CQ$9:CQ413)*RLR</f>
        <v>119.99999999896002</v>
      </c>
      <c r="CS413" s="32"/>
      <c r="CT413" s="36">
        <f>CR413-SUM($CW$9:CW413)</f>
        <v>18.271395319628056</v>
      </c>
      <c r="CV413" s="48">
        <f t="shared" si="129"/>
        <v>0.42613636363636365</v>
      </c>
      <c r="CW413" s="31">
        <f t="shared" si="143"/>
        <v>7.8305979940650111E-2</v>
      </c>
      <c r="CX413" s="36">
        <f>SUM($CW$9:CW413)*RRF</f>
        <v>71.210023275532365</v>
      </c>
      <c r="CY413" s="33"/>
      <c r="CZ413" s="36">
        <f t="shared" si="130"/>
        <v>89.48141859516042</v>
      </c>
      <c r="DA413" s="33"/>
      <c r="DB413" s="31">
        <f t="shared" si="131"/>
        <v>7.2797099048740158E-10</v>
      </c>
      <c r="DC413" s="31">
        <f t="shared" si="132"/>
        <v>12.789976723739638</v>
      </c>
      <c r="DD413" s="31">
        <f t="shared" si="133"/>
        <v>12.789976724467609</v>
      </c>
      <c r="DE413" s="31">
        <f t="shared" si="134"/>
        <v>-5.4814185951604202</v>
      </c>
      <c r="DF413" s="31"/>
      <c r="DG413" s="33">
        <f t="shared" si="135"/>
        <v>0.84773837232776628</v>
      </c>
      <c r="DH413" s="33">
        <f t="shared" si="136"/>
        <v>1.0652549832757192</v>
      </c>
      <c r="DI413" s="3"/>
      <c r="DJ413" s="33">
        <f t="shared" si="137"/>
        <v>0.99999999999133349</v>
      </c>
      <c r="DK413" s="93">
        <f t="shared" si="138"/>
        <v>0.92261696005118332</v>
      </c>
      <c r="DL413" s="3">
        <f t="shared" si="139"/>
        <v>0.92273225248673874</v>
      </c>
      <c r="DM413" s="3"/>
      <c r="DN413" s="90">
        <f t="shared" si="146"/>
        <v>0</v>
      </c>
      <c r="DO413" s="91">
        <f t="shared" si="144"/>
        <v>0</v>
      </c>
      <c r="DP413" s="89">
        <f>SUM(DO$9:DO413)*RLR</f>
        <v>120</v>
      </c>
      <c r="DQ413" s="90">
        <f>DP413-SUM(DS$9:DS413)</f>
        <v>9.2721297015913393</v>
      </c>
      <c r="DR413" s="48">
        <f t="shared" si="140"/>
        <v>0.42613636363636365</v>
      </c>
      <c r="DS413" s="31">
        <f t="shared" si="145"/>
        <v>3.9737698721105767E-2</v>
      </c>
      <c r="DT413" s="90">
        <f>SUM(DS$9:DS413)*RRF</f>
        <v>77.509509208886058</v>
      </c>
    </row>
    <row r="414" spans="90:124" x14ac:dyDescent="0.25">
      <c r="CL414" s="14">
        <f t="shared" si="127"/>
        <v>4.05</v>
      </c>
      <c r="CM414" s="59">
        <f>IF('Extended model'!$B$4="AY",0,IFERROR(P*INDEX('UWYr writing pattern'!$C$4:$C$18,MATCH('Extended model'!$CL414,'UWYr writing pattern'!$A$4:$A$18,0)) / 25,CM413))</f>
        <v>0</v>
      </c>
      <c r="CN414" s="36">
        <f t="shared" si="141"/>
        <v>7.6159631719086722E-10</v>
      </c>
      <c r="CP414" s="48">
        <f t="shared" si="128"/>
        <v>12.149999999999999</v>
      </c>
      <c r="CQ414" s="34">
        <f t="shared" si="142"/>
        <v>1.0503581434175367E-10</v>
      </c>
      <c r="CR414" s="31">
        <f>SUM($CQ$9:CQ414)*RLR</f>
        <v>119.99999999908606</v>
      </c>
      <c r="CS414" s="32"/>
      <c r="CT414" s="36">
        <f>CR414-SUM($CW$9:CW414)</f>
        <v>18.193534260153399</v>
      </c>
      <c r="CV414" s="48">
        <f t="shared" si="129"/>
        <v>0.42553191489361702</v>
      </c>
      <c r="CW414" s="31">
        <f t="shared" si="143"/>
        <v>7.7861059600687746E-2</v>
      </c>
      <c r="CX414" s="36">
        <f>SUM($CW$9:CW414)*RRF</f>
        <v>71.264526017252862</v>
      </c>
      <c r="CY414" s="33"/>
      <c r="CZ414" s="36">
        <f t="shared" si="130"/>
        <v>89.458060277406261</v>
      </c>
      <c r="DA414" s="33"/>
      <c r="DB414" s="31">
        <f t="shared" si="131"/>
        <v>6.3974090644032835E-10</v>
      </c>
      <c r="DC414" s="31">
        <f t="shared" si="132"/>
        <v>12.735473982107379</v>
      </c>
      <c r="DD414" s="31">
        <f t="shared" si="133"/>
        <v>12.73547398274712</v>
      </c>
      <c r="DE414" s="31">
        <f t="shared" si="134"/>
        <v>-5.4580602774062612</v>
      </c>
      <c r="DF414" s="31"/>
      <c r="DG414" s="33">
        <f t="shared" si="135"/>
        <v>0.84838721449110555</v>
      </c>
      <c r="DH414" s="33">
        <f t="shared" si="136"/>
        <v>1.0649769080643603</v>
      </c>
      <c r="DI414" s="3"/>
      <c r="DJ414" s="33">
        <f t="shared" si="137"/>
        <v>0.99999999999238376</v>
      </c>
      <c r="DK414" s="93">
        <f t="shared" si="138"/>
        <v>0.92294578272637084</v>
      </c>
      <c r="DL414" s="3">
        <f t="shared" si="139"/>
        <v>0.9230615184562555</v>
      </c>
      <c r="DM414" s="3"/>
      <c r="DN414" s="90">
        <f t="shared" si="146"/>
        <v>0</v>
      </c>
      <c r="DO414" s="91">
        <f t="shared" si="144"/>
        <v>0</v>
      </c>
      <c r="DP414" s="89">
        <f>SUM(DO$9:DO414)*RLR</f>
        <v>120</v>
      </c>
      <c r="DQ414" s="90">
        <f>DP414-SUM(DS$9:DS414)</f>
        <v>9.2326177852493316</v>
      </c>
      <c r="DR414" s="48">
        <f t="shared" si="140"/>
        <v>0.42553191489361702</v>
      </c>
      <c r="DS414" s="31">
        <f t="shared" si="145"/>
        <v>3.9511916342008555E-2</v>
      </c>
      <c r="DT414" s="90">
        <f>SUM(DS$9:DS414)*RRF</f>
        <v>77.537167550325464</v>
      </c>
    </row>
    <row r="415" spans="90:124" x14ac:dyDescent="0.25">
      <c r="CL415" s="14">
        <f t="shared" si="127"/>
        <v>4.0599999999999996</v>
      </c>
      <c r="CM415" s="59">
        <f>IF('Extended model'!$B$4="AY",0,IFERROR(P*INDEX('UWYr writing pattern'!$C$4:$C$18,MATCH('Extended model'!$CL415,'UWYr writing pattern'!$A$4:$A$18,0)) / 25,CM414))</f>
        <v>0</v>
      </c>
      <c r="CN415" s="36">
        <f t="shared" si="141"/>
        <v>6.6906236465217681E-10</v>
      </c>
      <c r="CP415" s="48">
        <f t="shared" si="128"/>
        <v>12.18</v>
      </c>
      <c r="CQ415" s="34">
        <f t="shared" si="142"/>
        <v>9.2533952538690358E-11</v>
      </c>
      <c r="CR415" s="31">
        <f>SUM($CQ$9:CQ415)*RLR</f>
        <v>119.99999999919709</v>
      </c>
      <c r="CS415" s="32"/>
      <c r="CT415" s="36">
        <f>CR415-SUM($CW$9:CW415)</f>
        <v>18.116114965540376</v>
      </c>
      <c r="CV415" s="48">
        <f t="shared" si="129"/>
        <v>0.42492917847025496</v>
      </c>
      <c r="CW415" s="31">
        <f t="shared" si="143"/>
        <v>7.7419294724057022E-2</v>
      </c>
      <c r="CX415" s="36">
        <f>SUM($CW$9:CW415)*RRF</f>
        <v>71.318719523559693</v>
      </c>
      <c r="CY415" s="33"/>
      <c r="CZ415" s="36">
        <f t="shared" si="130"/>
        <v>89.434834489100069</v>
      </c>
      <c r="DA415" s="33"/>
      <c r="DB415" s="31">
        <f t="shared" si="131"/>
        <v>5.6201238630782847E-10</v>
      </c>
      <c r="DC415" s="31">
        <f t="shared" si="132"/>
        <v>12.681280475878262</v>
      </c>
      <c r="DD415" s="31">
        <f t="shared" si="133"/>
        <v>12.681280476440275</v>
      </c>
      <c r="DE415" s="31">
        <f t="shared" si="134"/>
        <v>-5.4348344891000693</v>
      </c>
      <c r="DF415" s="31"/>
      <c r="DG415" s="33">
        <f t="shared" si="135"/>
        <v>0.84903237528047248</v>
      </c>
      <c r="DH415" s="33">
        <f t="shared" si="136"/>
        <v>1.0647004105845246</v>
      </c>
      <c r="DI415" s="3"/>
      <c r="DJ415" s="33">
        <f t="shared" si="137"/>
        <v>0.99999999999330902</v>
      </c>
      <c r="DK415" s="93">
        <f t="shared" si="138"/>
        <v>0.92327274502178225</v>
      </c>
      <c r="DL415" s="3">
        <f t="shared" si="139"/>
        <v>0.9233889162500587</v>
      </c>
      <c r="DM415" s="3"/>
      <c r="DN415" s="90">
        <f t="shared" si="146"/>
        <v>0</v>
      </c>
      <c r="DO415" s="91">
        <f t="shared" si="144"/>
        <v>0</v>
      </c>
      <c r="DP415" s="89">
        <f>SUM(DO$9:DO415)*RLR</f>
        <v>120</v>
      </c>
      <c r="DQ415" s="90">
        <f>DP415-SUM(DS$9:DS415)</f>
        <v>9.1933300499929516</v>
      </c>
      <c r="DR415" s="48">
        <f t="shared" si="140"/>
        <v>0.42492917847025496</v>
      </c>
      <c r="DS415" s="31">
        <f t="shared" si="145"/>
        <v>3.9287735256380137E-2</v>
      </c>
      <c r="DT415" s="90">
        <f>SUM(DS$9:DS415)*RRF</f>
        <v>77.564668965004927</v>
      </c>
    </row>
    <row r="416" spans="90:124" x14ac:dyDescent="0.25">
      <c r="CL416" s="14">
        <f t="shared" si="127"/>
        <v>4.07</v>
      </c>
      <c r="CM416" s="59">
        <f>IF('Extended model'!$B$4="AY",0,IFERROR(P*INDEX('UWYr writing pattern'!$C$4:$C$18,MATCH('Extended model'!$CL416,'UWYr writing pattern'!$A$4:$A$18,0)) / 25,CM415))</f>
        <v>0</v>
      </c>
      <c r="CN416" s="36">
        <f t="shared" si="141"/>
        <v>5.8757056863754164E-10</v>
      </c>
      <c r="CP416" s="48">
        <f t="shared" si="128"/>
        <v>12.21</v>
      </c>
      <c r="CQ416" s="34">
        <f t="shared" si="142"/>
        <v>8.1491796014635149E-11</v>
      </c>
      <c r="CR416" s="31">
        <f>SUM($CQ$9:CQ416)*RLR</f>
        <v>119.99999999929487</v>
      </c>
      <c r="CS416" s="32"/>
      <c r="CT416" s="36">
        <f>CR416-SUM($CW$9:CW416)</f>
        <v>18.039134307144366</v>
      </c>
      <c r="CV416" s="48">
        <f t="shared" si="129"/>
        <v>0.42432814710042432</v>
      </c>
      <c r="CW416" s="31">
        <f t="shared" si="143"/>
        <v>7.6980658493797635E-2</v>
      </c>
      <c r="CX416" s="36">
        <f>SUM($CW$9:CW416)*RRF</f>
        <v>71.372605984505356</v>
      </c>
      <c r="CY416" s="33"/>
      <c r="CZ416" s="36">
        <f t="shared" si="130"/>
        <v>89.411740291649721</v>
      </c>
      <c r="DA416" s="33"/>
      <c r="DB416" s="31">
        <f t="shared" si="131"/>
        <v>4.9355927765553491E-10</v>
      </c>
      <c r="DC416" s="31">
        <f t="shared" si="132"/>
        <v>12.627394015001055</v>
      </c>
      <c r="DD416" s="31">
        <f t="shared" si="133"/>
        <v>12.627394015494614</v>
      </c>
      <c r="DE416" s="31">
        <f t="shared" si="134"/>
        <v>-5.4117402916497213</v>
      </c>
      <c r="DF416" s="31"/>
      <c r="DG416" s="33">
        <f t="shared" si="135"/>
        <v>0.84967388076792094</v>
      </c>
      <c r="DH416" s="33">
        <f t="shared" si="136"/>
        <v>1.0644254796624968</v>
      </c>
      <c r="DI416" s="3"/>
      <c r="DJ416" s="33">
        <f t="shared" si="137"/>
        <v>0.99999999999412392</v>
      </c>
      <c r="DK416" s="93">
        <f t="shared" si="138"/>
        <v>0.92359786007566647</v>
      </c>
      <c r="DL416" s="3">
        <f t="shared" si="139"/>
        <v>0.92371445909885441</v>
      </c>
      <c r="DM416" s="3"/>
      <c r="DN416" s="90">
        <f t="shared" si="146"/>
        <v>0</v>
      </c>
      <c r="DO416" s="91">
        <f t="shared" si="144"/>
        <v>0</v>
      </c>
      <c r="DP416" s="89">
        <f>SUM(DO$9:DO416)*RLR</f>
        <v>120</v>
      </c>
      <c r="DQ416" s="90">
        <f>DP416-SUM(DS$9:DS416)</f>
        <v>9.1542649081374634</v>
      </c>
      <c r="DR416" s="48">
        <f t="shared" si="140"/>
        <v>0.42432814710042432</v>
      </c>
      <c r="DS416" s="31">
        <f t="shared" si="145"/>
        <v>3.9065141855494132E-2</v>
      </c>
      <c r="DT416" s="90">
        <f>SUM(DS$9:DS416)*RRF</f>
        <v>77.592014564303767</v>
      </c>
    </row>
    <row r="417" spans="90:124" x14ac:dyDescent="0.25">
      <c r="CL417" s="14">
        <f t="shared" si="127"/>
        <v>4.08</v>
      </c>
      <c r="CM417" s="59">
        <f>IF('Extended model'!$B$4="AY",0,IFERROR(P*INDEX('UWYr writing pattern'!$C$4:$C$18,MATCH('Extended model'!$CL417,'UWYr writing pattern'!$A$4:$A$18,0)) / 25,CM416))</f>
        <v>0</v>
      </c>
      <c r="CN417" s="36">
        <f t="shared" si="141"/>
        <v>5.1582820220689783E-10</v>
      </c>
      <c r="CP417" s="48">
        <f t="shared" si="128"/>
        <v>12.24</v>
      </c>
      <c r="CQ417" s="34">
        <f t="shared" si="142"/>
        <v>7.1742366430643835E-11</v>
      </c>
      <c r="CR417" s="31">
        <f>SUM($CQ$9:CQ417)*RLR</f>
        <v>119.99999999938095</v>
      </c>
      <c r="CS417" s="32"/>
      <c r="CT417" s="36">
        <f>CR417-SUM($CW$9:CW417)</f>
        <v>17.96258918287198</v>
      </c>
      <c r="CV417" s="48">
        <f t="shared" si="129"/>
        <v>0.42372881355932202</v>
      </c>
      <c r="CW417" s="31">
        <f t="shared" si="143"/>
        <v>7.6545124358462655E-2</v>
      </c>
      <c r="CX417" s="36">
        <f>SUM($CW$9:CW417)*RRF</f>
        <v>71.42618757155627</v>
      </c>
      <c r="CY417" s="33"/>
      <c r="CZ417" s="36">
        <f t="shared" si="130"/>
        <v>89.38877675442825</v>
      </c>
      <c r="DA417" s="33"/>
      <c r="DB417" s="31">
        <f t="shared" si="131"/>
        <v>4.3329568985379409E-10</v>
      </c>
      <c r="DC417" s="31">
        <f t="shared" si="132"/>
        <v>12.573812428010385</v>
      </c>
      <c r="DD417" s="31">
        <f t="shared" si="133"/>
        <v>12.573812428443681</v>
      </c>
      <c r="DE417" s="31">
        <f t="shared" si="134"/>
        <v>-5.3887767544282497</v>
      </c>
      <c r="DF417" s="31"/>
      <c r="DG417" s="33">
        <f t="shared" si="135"/>
        <v>0.85031175680424131</v>
      </c>
      <c r="DH417" s="33">
        <f t="shared" si="136"/>
        <v>1.064152104219384</v>
      </c>
      <c r="DI417" s="3"/>
      <c r="DJ417" s="33">
        <f t="shared" si="137"/>
        <v>0.99999999999484124</v>
      </c>
      <c r="DK417" s="93">
        <f t="shared" si="138"/>
        <v>0.9239211409150887</v>
      </c>
      <c r="DL417" s="3">
        <f t="shared" si="139"/>
        <v>0.92403816012106588</v>
      </c>
      <c r="DM417" s="3"/>
      <c r="DN417" s="90">
        <f t="shared" si="146"/>
        <v>0</v>
      </c>
      <c r="DO417" s="91">
        <f t="shared" si="144"/>
        <v>0</v>
      </c>
      <c r="DP417" s="89">
        <f>SUM(DO$9:DO417)*RLR</f>
        <v>120</v>
      </c>
      <c r="DQ417" s="90">
        <f>DP417-SUM(DS$9:DS417)</f>
        <v>9.1154207854720966</v>
      </c>
      <c r="DR417" s="48">
        <f t="shared" si="140"/>
        <v>0.42372881355932202</v>
      </c>
      <c r="DS417" s="31">
        <f t="shared" si="145"/>
        <v>3.8844122665364064E-2</v>
      </c>
      <c r="DT417" s="90">
        <f>SUM(DS$9:DS417)*RRF</f>
        <v>77.619205450169531</v>
      </c>
    </row>
    <row r="418" spans="90:124" x14ac:dyDescent="0.25">
      <c r="CL418" s="14">
        <f t="shared" si="127"/>
        <v>4.09</v>
      </c>
      <c r="CM418" s="59">
        <f>IF('Extended model'!$B$4="AY",0,IFERROR(P*INDEX('UWYr writing pattern'!$C$4:$C$18,MATCH('Extended model'!$CL418,'UWYr writing pattern'!$A$4:$A$18,0)) / 25,CM417))</f>
        <v>0</v>
      </c>
      <c r="CN418" s="36">
        <f t="shared" si="141"/>
        <v>4.526908302567735E-10</v>
      </c>
      <c r="CP418" s="48">
        <f t="shared" si="128"/>
        <v>12.27</v>
      </c>
      <c r="CQ418" s="34">
        <f t="shared" si="142"/>
        <v>6.3137371950124301E-11</v>
      </c>
      <c r="CR418" s="31">
        <f>SUM($CQ$9:CQ418)*RLR</f>
        <v>119.99999999945672</v>
      </c>
      <c r="CS418" s="32"/>
      <c r="CT418" s="36">
        <f>CR418-SUM($CW$9:CW418)</f>
        <v>17.886476516918634</v>
      </c>
      <c r="CV418" s="48">
        <f t="shared" si="129"/>
        <v>0.42313117066290551</v>
      </c>
      <c r="CW418" s="31">
        <f t="shared" si="143"/>
        <v>7.6112666029118564E-2</v>
      </c>
      <c r="CX418" s="36">
        <f>SUM($CW$9:CW418)*RRF</f>
        <v>71.479466437776651</v>
      </c>
      <c r="CY418" s="33"/>
      <c r="CZ418" s="36">
        <f t="shared" si="130"/>
        <v>89.365942954695285</v>
      </c>
      <c r="DA418" s="33"/>
      <c r="DB418" s="31">
        <f t="shared" si="131"/>
        <v>3.8026029741568974E-10</v>
      </c>
      <c r="DC418" s="31">
        <f t="shared" si="132"/>
        <v>12.520533561843044</v>
      </c>
      <c r="DD418" s="31">
        <f t="shared" si="133"/>
        <v>12.520533562223305</v>
      </c>
      <c r="DE418" s="31">
        <f t="shared" si="134"/>
        <v>-5.365942954695285</v>
      </c>
      <c r="DF418" s="31"/>
      <c r="DG418" s="33">
        <f t="shared" si="135"/>
        <v>0.85094602902115057</v>
      </c>
      <c r="DH418" s="33">
        <f t="shared" si="136"/>
        <v>1.063880273270182</v>
      </c>
      <c r="DI418" s="3"/>
      <c r="DJ418" s="33">
        <f t="shared" si="137"/>
        <v>0.99999999999547262</v>
      </c>
      <c r="DK418" s="93">
        <f t="shared" si="138"/>
        <v>0.92424260045702633</v>
      </c>
      <c r="DL418" s="3">
        <f t="shared" si="139"/>
        <v>0.9243600323239427</v>
      </c>
      <c r="DM418" s="3"/>
      <c r="DN418" s="90">
        <f t="shared" si="146"/>
        <v>0</v>
      </c>
      <c r="DO418" s="91">
        <f t="shared" si="144"/>
        <v>0</v>
      </c>
      <c r="DP418" s="89">
        <f>SUM(DO$9:DO418)*RLR</f>
        <v>120</v>
      </c>
      <c r="DQ418" s="90">
        <f>DP418-SUM(DS$9:DS418)</f>
        <v>9.0767961211268755</v>
      </c>
      <c r="DR418" s="48">
        <f t="shared" si="140"/>
        <v>0.42313117066290551</v>
      </c>
      <c r="DS418" s="31">
        <f t="shared" si="145"/>
        <v>3.8624664345220751E-2</v>
      </c>
      <c r="DT418" s="90">
        <f>SUM(DS$9:DS418)*RRF</f>
        <v>77.646242715211187</v>
      </c>
    </row>
    <row r="419" spans="90:124" x14ac:dyDescent="0.25">
      <c r="CL419" s="14">
        <f t="shared" si="127"/>
        <v>4.0999999999999996</v>
      </c>
      <c r="CM419" s="59">
        <f>IF('Extended model'!$B$4="AY",0,IFERROR(P*INDEX('UWYr writing pattern'!$C$4:$C$18,MATCH('Extended model'!$CL419,'UWYr writing pattern'!$A$4:$A$18,0)) / 25,CM418))</f>
        <v>0</v>
      </c>
      <c r="CN419" s="36">
        <f t="shared" si="141"/>
        <v>3.9714566538426742E-10</v>
      </c>
      <c r="CP419" s="48">
        <f t="shared" si="128"/>
        <v>12.299999999999999</v>
      </c>
      <c r="CQ419" s="34">
        <f t="shared" si="142"/>
        <v>5.5545164872506102E-11</v>
      </c>
      <c r="CR419" s="31">
        <f>SUM($CQ$9:CQ419)*RLR</f>
        <v>119.99999999952338</v>
      </c>
      <c r="CS419" s="32"/>
      <c r="CT419" s="36">
        <f>CR419-SUM($CW$9:CW419)</f>
        <v>17.810793259508912</v>
      </c>
      <c r="CV419" s="48">
        <f t="shared" si="129"/>
        <v>0.42253521126760568</v>
      </c>
      <c r="CW419" s="31">
        <f t="shared" si="143"/>
        <v>7.5683257476383506E-2</v>
      </c>
      <c r="CX419" s="36">
        <f>SUM($CW$9:CW419)*RRF</f>
        <v>71.532444718010126</v>
      </c>
      <c r="CY419" s="33"/>
      <c r="CZ419" s="36">
        <f t="shared" si="130"/>
        <v>89.343237977519038</v>
      </c>
      <c r="DA419" s="33"/>
      <c r="DB419" s="31">
        <f t="shared" si="131"/>
        <v>3.3360235892278459E-10</v>
      </c>
      <c r="DC419" s="31">
        <f t="shared" si="132"/>
        <v>12.467555281656239</v>
      </c>
      <c r="DD419" s="31">
        <f t="shared" si="133"/>
        <v>12.46755528198984</v>
      </c>
      <c r="DE419" s="31">
        <f t="shared" si="134"/>
        <v>-5.3432379775190384</v>
      </c>
      <c r="DF419" s="31"/>
      <c r="DG419" s="33">
        <f t="shared" si="135"/>
        <v>0.85157672283345387</v>
      </c>
      <c r="DH419" s="33">
        <f t="shared" si="136"/>
        <v>1.0636099759228457</v>
      </c>
      <c r="DI419" s="3"/>
      <c r="DJ419" s="33">
        <f t="shared" si="137"/>
        <v>0.99999999999602818</v>
      </c>
      <c r="DK419" s="93">
        <f t="shared" si="138"/>
        <v>0.92456225150945348</v>
      </c>
      <c r="DL419" s="3">
        <f t="shared" si="139"/>
        <v>0.92468008860465933</v>
      </c>
      <c r="DM419" s="3"/>
      <c r="DN419" s="90">
        <f t="shared" si="146"/>
        <v>0</v>
      </c>
      <c r="DO419" s="91">
        <f t="shared" si="144"/>
        <v>0</v>
      </c>
      <c r="DP419" s="89">
        <f>SUM(DO$9:DO419)*RLR</f>
        <v>120</v>
      </c>
      <c r="DQ419" s="90">
        <f>DP419-SUM(DS$9:DS419)</f>
        <v>9.0383893674408711</v>
      </c>
      <c r="DR419" s="48">
        <f t="shared" si="140"/>
        <v>0.42253521126760568</v>
      </c>
      <c r="DS419" s="31">
        <f t="shared" si="145"/>
        <v>3.8406753686009348E-2</v>
      </c>
      <c r="DT419" s="90">
        <f>SUM(DS$9:DS419)*RRF</f>
        <v>77.673127442791383</v>
      </c>
    </row>
    <row r="420" spans="90:124" x14ac:dyDescent="0.25">
      <c r="CL420" s="14">
        <f t="shared" si="127"/>
        <v>4.1100000000000003</v>
      </c>
      <c r="CM420" s="59">
        <f>IF('Extended model'!$B$4="AY",0,IFERROR(P*INDEX('UWYr writing pattern'!$C$4:$C$18,MATCH('Extended model'!$CL420,'UWYr writing pattern'!$A$4:$A$18,0)) / 25,CM419))</f>
        <v>0</v>
      </c>
      <c r="CN420" s="36">
        <f t="shared" si="141"/>
        <v>3.4829674854200253E-10</v>
      </c>
      <c r="CP420" s="48">
        <f t="shared" si="128"/>
        <v>12.330000000000002</v>
      </c>
      <c r="CQ420" s="34">
        <f t="shared" si="142"/>
        <v>4.8848916842264883E-11</v>
      </c>
      <c r="CR420" s="31">
        <f>SUM($CQ$9:CQ420)*RLR</f>
        <v>119.99999999958199</v>
      </c>
      <c r="CS420" s="32"/>
      <c r="CT420" s="36">
        <f>CR420-SUM($CW$9:CW420)</f>
        <v>17.735536386640021</v>
      </c>
      <c r="CV420" s="48">
        <f t="shared" si="129"/>
        <v>0.42194092827004215</v>
      </c>
      <c r="CW420" s="31">
        <f t="shared" si="143"/>
        <v>7.5256872927502466E-2</v>
      </c>
      <c r="CX420" s="36">
        <f>SUM($CW$9:CW420)*RRF</f>
        <v>71.585124529059371</v>
      </c>
      <c r="CY420" s="33"/>
      <c r="CZ420" s="36">
        <f t="shared" si="130"/>
        <v>89.320660915699392</v>
      </c>
      <c r="DA420" s="33"/>
      <c r="DB420" s="31">
        <f t="shared" si="131"/>
        <v>2.9256926877528208E-10</v>
      </c>
      <c r="DC420" s="31">
        <f t="shared" si="132"/>
        <v>12.414875470648013</v>
      </c>
      <c r="DD420" s="31">
        <f t="shared" si="133"/>
        <v>12.414875470940583</v>
      </c>
      <c r="DE420" s="31">
        <f t="shared" si="134"/>
        <v>-5.320660915699392</v>
      </c>
      <c r="DF420" s="31"/>
      <c r="DG420" s="33">
        <f t="shared" si="135"/>
        <v>0.85220386344118304</v>
      </c>
      <c r="DH420" s="33">
        <f t="shared" si="136"/>
        <v>1.0633412013773738</v>
      </c>
      <c r="DI420" s="3"/>
      <c r="DJ420" s="33">
        <f t="shared" si="137"/>
        <v>0.99999999999651656</v>
      </c>
      <c r="DK420" s="93">
        <f t="shared" si="138"/>
        <v>0.92488010677241139</v>
      </c>
      <c r="DL420" s="3">
        <f t="shared" si="139"/>
        <v>0.92499834175140005</v>
      </c>
      <c r="DM420" s="3"/>
      <c r="DN420" s="90">
        <f t="shared" si="146"/>
        <v>0</v>
      </c>
      <c r="DO420" s="91">
        <f t="shared" si="144"/>
        <v>0</v>
      </c>
      <c r="DP420" s="89">
        <f>SUM(DO$9:DO420)*RLR</f>
        <v>120</v>
      </c>
      <c r="DQ420" s="90">
        <f>DP420-SUM(DS$9:DS420)</f>
        <v>9.0001989898319721</v>
      </c>
      <c r="DR420" s="48">
        <f t="shared" si="140"/>
        <v>0.42194092827004215</v>
      </c>
      <c r="DS420" s="31">
        <f t="shared" si="145"/>
        <v>3.8190377608905098E-2</v>
      </c>
      <c r="DT420" s="90">
        <f>SUM(DS$9:DS420)*RRF</f>
        <v>77.699860707117608</v>
      </c>
    </row>
    <row r="421" spans="90:124" x14ac:dyDescent="0.25">
      <c r="CL421" s="14">
        <f t="shared" si="127"/>
        <v>4.12</v>
      </c>
      <c r="CM421" s="59">
        <f>IF('Extended model'!$B$4="AY",0,IFERROR(P*INDEX('UWYr writing pattern'!$C$4:$C$18,MATCH('Extended model'!$CL421,'UWYr writing pattern'!$A$4:$A$18,0)) / 25,CM420))</f>
        <v>0</v>
      </c>
      <c r="CN421" s="36">
        <f t="shared" si="141"/>
        <v>3.0535175944677361E-10</v>
      </c>
      <c r="CP421" s="48">
        <f t="shared" si="128"/>
        <v>12.36</v>
      </c>
      <c r="CQ421" s="34">
        <f t="shared" si="142"/>
        <v>4.2944989095228916E-11</v>
      </c>
      <c r="CR421" s="31">
        <f>SUM($CQ$9:CQ421)*RLR</f>
        <v>119.99999999963353</v>
      </c>
      <c r="CS421" s="32"/>
      <c r="CT421" s="36">
        <f>CR421-SUM($CW$9:CW421)</f>
        <v>17.660702899828109</v>
      </c>
      <c r="CV421" s="48">
        <f t="shared" si="129"/>
        <v>0.42134831460674155</v>
      </c>
      <c r="CW421" s="31">
        <f t="shared" si="143"/>
        <v>7.4833486863460003E-2</v>
      </c>
      <c r="CX421" s="36">
        <f>SUM($CW$9:CW421)*RRF</f>
        <v>71.63750796986379</v>
      </c>
      <c r="CY421" s="33"/>
      <c r="CZ421" s="36">
        <f t="shared" si="130"/>
        <v>89.2982108696919</v>
      </c>
      <c r="DA421" s="33"/>
      <c r="DB421" s="31">
        <f t="shared" si="131"/>
        <v>2.564954779352898E-10</v>
      </c>
      <c r="DC421" s="31">
        <f t="shared" si="132"/>
        <v>12.362492029879675</v>
      </c>
      <c r="DD421" s="31">
        <f t="shared" si="133"/>
        <v>12.36249203013617</v>
      </c>
      <c r="DE421" s="31">
        <f t="shared" si="134"/>
        <v>-5.2982108696918999</v>
      </c>
      <c r="DF421" s="31"/>
      <c r="DG421" s="33">
        <f t="shared" si="135"/>
        <v>0.85282747583171181</v>
      </c>
      <c r="DH421" s="33">
        <f t="shared" si="136"/>
        <v>1.0630739389249035</v>
      </c>
      <c r="DI421" s="3"/>
      <c r="DJ421" s="33">
        <f t="shared" si="137"/>
        <v>0.99999999999694611</v>
      </c>
      <c r="DK421" s="93">
        <f t="shared" si="138"/>
        <v>0.92519617883906957</v>
      </c>
      <c r="DL421" s="3">
        <f t="shared" si="139"/>
        <v>0.92531480444443215</v>
      </c>
      <c r="DM421" s="3"/>
      <c r="DN421" s="90">
        <f t="shared" si="146"/>
        <v>0</v>
      </c>
      <c r="DO421" s="91">
        <f t="shared" si="144"/>
        <v>0</v>
      </c>
      <c r="DP421" s="89">
        <f>SUM(DO$9:DO421)*RLR</f>
        <v>120</v>
      </c>
      <c r="DQ421" s="90">
        <f>DP421-SUM(DS$9:DS421)</f>
        <v>8.9622234666681209</v>
      </c>
      <c r="DR421" s="48">
        <f t="shared" si="140"/>
        <v>0.42134831460674155</v>
      </c>
      <c r="DS421" s="31">
        <f t="shared" si="145"/>
        <v>3.7975523163847981E-2</v>
      </c>
      <c r="DT421" s="90">
        <f>SUM(DS$9:DS421)*RRF</f>
        <v>77.726443573332304</v>
      </c>
    </row>
    <row r="422" spans="90:124" x14ac:dyDescent="0.25">
      <c r="CL422" s="14">
        <f t="shared" si="127"/>
        <v>4.13</v>
      </c>
      <c r="CM422" s="59">
        <f>IF('Extended model'!$B$4="AY",0,IFERROR(P*INDEX('UWYr writing pattern'!$C$4:$C$18,MATCH('Extended model'!$CL422,'UWYr writing pattern'!$A$4:$A$18,0)) / 25,CM421))</f>
        <v>0</v>
      </c>
      <c r="CN422" s="36">
        <f t="shared" si="141"/>
        <v>2.6761028197915237E-10</v>
      </c>
      <c r="CP422" s="48">
        <f t="shared" si="128"/>
        <v>12.39</v>
      </c>
      <c r="CQ422" s="34">
        <f t="shared" si="142"/>
        <v>3.7741477467621217E-11</v>
      </c>
      <c r="CR422" s="31">
        <f>SUM($CQ$9:CQ422)*RLR</f>
        <v>119.99999999967882</v>
      </c>
      <c r="CS422" s="32"/>
      <c r="CT422" s="36">
        <f>CR422-SUM($CW$9:CW422)</f>
        <v>17.586289825857264</v>
      </c>
      <c r="CV422" s="48">
        <f t="shared" si="129"/>
        <v>0.42075736325385693</v>
      </c>
      <c r="CW422" s="31">
        <f t="shared" si="143"/>
        <v>7.4413074016129677E-2</v>
      </c>
      <c r="CX422" s="36">
        <f>SUM($CW$9:CW422)*RRF</f>
        <v>71.689597121675078</v>
      </c>
      <c r="CY422" s="33"/>
      <c r="CZ422" s="36">
        <f t="shared" si="130"/>
        <v>89.275886947532342</v>
      </c>
      <c r="DA422" s="33"/>
      <c r="DB422" s="31">
        <f t="shared" si="131"/>
        <v>2.2479263686248797E-10</v>
      </c>
      <c r="DC422" s="31">
        <f t="shared" si="132"/>
        <v>12.310402878100085</v>
      </c>
      <c r="DD422" s="31">
        <f t="shared" si="133"/>
        <v>12.310402878324878</v>
      </c>
      <c r="DE422" s="31">
        <f t="shared" si="134"/>
        <v>-5.2758869475323422</v>
      </c>
      <c r="DF422" s="31"/>
      <c r="DG422" s="33">
        <f t="shared" si="135"/>
        <v>0.85344758478184612</v>
      </c>
      <c r="DH422" s="33">
        <f t="shared" si="136"/>
        <v>1.0628081779468137</v>
      </c>
      <c r="DI422" s="3"/>
      <c r="DJ422" s="33">
        <f t="shared" si="137"/>
        <v>0.99999999999732347</v>
      </c>
      <c r="DK422" s="93">
        <f t="shared" si="138"/>
        <v>0.92551048019677218</v>
      </c>
      <c r="DL422" s="3">
        <f t="shared" si="139"/>
        <v>0.92562948925716648</v>
      </c>
      <c r="DM422" s="3"/>
      <c r="DN422" s="90">
        <f t="shared" si="146"/>
        <v>0</v>
      </c>
      <c r="DO422" s="91">
        <f t="shared" si="144"/>
        <v>0</v>
      </c>
      <c r="DP422" s="89">
        <f>SUM(DO$9:DO422)*RLR</f>
        <v>120</v>
      </c>
      <c r="DQ422" s="90">
        <f>DP422-SUM(DS$9:DS422)</f>
        <v>8.9244612891400266</v>
      </c>
      <c r="DR422" s="48">
        <f t="shared" si="140"/>
        <v>0.42075736325385693</v>
      </c>
      <c r="DS422" s="31">
        <f t="shared" si="145"/>
        <v>3.7762177528096012E-2</v>
      </c>
      <c r="DT422" s="90">
        <f>SUM(DS$9:DS422)*RRF</f>
        <v>77.752877097601981</v>
      </c>
    </row>
    <row r="423" spans="90:124" x14ac:dyDescent="0.25">
      <c r="CL423" s="14">
        <f t="shared" si="127"/>
        <v>4.1399999999999997</v>
      </c>
      <c r="CM423" s="59">
        <f>IF('Extended model'!$B$4="AY",0,IFERROR(P*INDEX('UWYr writing pattern'!$C$4:$C$18,MATCH('Extended model'!$CL423,'UWYr writing pattern'!$A$4:$A$18,0)) / 25,CM422))</f>
        <v>0</v>
      </c>
      <c r="CN423" s="36">
        <f t="shared" si="141"/>
        <v>2.344533680419354E-10</v>
      </c>
      <c r="CP423" s="48">
        <f t="shared" si="128"/>
        <v>12.419999999999998</v>
      </c>
      <c r="CQ423" s="34">
        <f t="shared" si="142"/>
        <v>3.3156913937216979E-11</v>
      </c>
      <c r="CR423" s="31">
        <f>SUM($CQ$9:CQ423)*RLR</f>
        <v>119.9999999997186</v>
      </c>
      <c r="CS423" s="32"/>
      <c r="CT423" s="36">
        <f>CR423-SUM($CW$9:CW423)</f>
        <v>17.512294216531586</v>
      </c>
      <c r="CV423" s="48">
        <f t="shared" si="129"/>
        <v>0.42016806722689076</v>
      </c>
      <c r="CW423" s="31">
        <f t="shared" si="143"/>
        <v>7.3995609365458334E-2</v>
      </c>
      <c r="CX423" s="36">
        <f>SUM($CW$9:CW423)*RRF</f>
        <v>71.741394048230902</v>
      </c>
      <c r="CY423" s="33"/>
      <c r="CZ423" s="36">
        <f t="shared" si="130"/>
        <v>89.253688264762488</v>
      </c>
      <c r="DA423" s="33"/>
      <c r="DB423" s="31">
        <f t="shared" si="131"/>
        <v>1.9694082915522572E-10</v>
      </c>
      <c r="DC423" s="31">
        <f t="shared" si="132"/>
        <v>12.258605951572109</v>
      </c>
      <c r="DD423" s="31">
        <f t="shared" si="133"/>
        <v>12.25860595176905</v>
      </c>
      <c r="DE423" s="31">
        <f t="shared" si="134"/>
        <v>-5.2536882647624878</v>
      </c>
      <c r="DF423" s="31"/>
      <c r="DG423" s="33">
        <f t="shared" si="135"/>
        <v>0.8540642148598917</v>
      </c>
      <c r="DH423" s="33">
        <f t="shared" si="136"/>
        <v>1.0625439079138392</v>
      </c>
      <c r="DI423" s="3"/>
      <c r="DJ423" s="33">
        <f t="shared" si="137"/>
        <v>0.99999999999765499</v>
      </c>
      <c r="DK423" s="93">
        <f t="shared" si="138"/>
        <v>0.92582302322807519</v>
      </c>
      <c r="DL423" s="3">
        <f t="shared" si="139"/>
        <v>0.92594240865720645</v>
      </c>
      <c r="DM423" s="3"/>
      <c r="DN423" s="90">
        <f t="shared" si="146"/>
        <v>0</v>
      </c>
      <c r="DO423" s="91">
        <f t="shared" si="144"/>
        <v>0</v>
      </c>
      <c r="DP423" s="89">
        <f>SUM(DO$9:DO423)*RLR</f>
        <v>120</v>
      </c>
      <c r="DQ423" s="90">
        <f>DP423-SUM(DS$9:DS423)</f>
        <v>8.8869109611352286</v>
      </c>
      <c r="DR423" s="48">
        <f t="shared" si="140"/>
        <v>0.42016806722689076</v>
      </c>
      <c r="DS423" s="31">
        <f t="shared" si="145"/>
        <v>3.7550328004796747E-2</v>
      </c>
      <c r="DT423" s="90">
        <f>SUM(DS$9:DS423)*RRF</f>
        <v>77.779162327205341</v>
      </c>
    </row>
    <row r="424" spans="90:124" x14ac:dyDescent="0.25">
      <c r="CL424" s="14">
        <f t="shared" si="127"/>
        <v>4.1500000000000004</v>
      </c>
      <c r="CM424" s="59">
        <f>IF('Extended model'!$B$4="AY",0,IFERROR(P*INDEX('UWYr writing pattern'!$C$4:$C$18,MATCH('Extended model'!$CL424,'UWYr writing pattern'!$A$4:$A$18,0)) / 25,CM423))</f>
        <v>0</v>
      </c>
      <c r="CN424" s="36">
        <f t="shared" si="141"/>
        <v>2.0533425973112702E-10</v>
      </c>
      <c r="CP424" s="48">
        <f t="shared" si="128"/>
        <v>12.450000000000001</v>
      </c>
      <c r="CQ424" s="34">
        <f t="shared" si="142"/>
        <v>2.9119108310808373E-11</v>
      </c>
      <c r="CR424" s="31">
        <f>SUM($CQ$9:CQ424)*RLR</f>
        <v>119.99999999975354</v>
      </c>
      <c r="CS424" s="32"/>
      <c r="CT424" s="36">
        <f>CR424-SUM($CW$9:CW424)</f>
        <v>17.438713148429841</v>
      </c>
      <c r="CV424" s="48">
        <f t="shared" si="129"/>
        <v>0.41958041958041958</v>
      </c>
      <c r="CW424" s="31">
        <f t="shared" si="143"/>
        <v>7.3581068136687341E-2</v>
      </c>
      <c r="CX424" s="36">
        <f>SUM($CW$9:CW424)*RRF</f>
        <v>71.792900795926585</v>
      </c>
      <c r="CY424" s="33"/>
      <c r="CZ424" s="36">
        <f t="shared" si="130"/>
        <v>89.231613944356425</v>
      </c>
      <c r="DA424" s="33"/>
      <c r="DB424" s="31">
        <f t="shared" si="131"/>
        <v>1.724807781741467E-10</v>
      </c>
      <c r="DC424" s="31">
        <f t="shared" si="132"/>
        <v>12.207099203900889</v>
      </c>
      <c r="DD424" s="31">
        <f t="shared" si="133"/>
        <v>12.207099204073369</v>
      </c>
      <c r="DE424" s="31">
        <f t="shared" si="134"/>
        <v>-5.2316139443564253</v>
      </c>
      <c r="DF424" s="31"/>
      <c r="DG424" s="33">
        <f t="shared" si="135"/>
        <v>0.85467739042769741</v>
      </c>
      <c r="DH424" s="33">
        <f t="shared" si="136"/>
        <v>1.0622811183851955</v>
      </c>
      <c r="DI424" s="3"/>
      <c r="DJ424" s="33">
        <f t="shared" si="137"/>
        <v>0.9999999999979462</v>
      </c>
      <c r="DK424" s="93">
        <f t="shared" si="138"/>
        <v>0.92613382021177026</v>
      </c>
      <c r="DL424" s="3">
        <f t="shared" si="139"/>
        <v>0.92625357500738625</v>
      </c>
      <c r="DM424" s="3"/>
      <c r="DN424" s="90">
        <f t="shared" si="146"/>
        <v>0</v>
      </c>
      <c r="DO424" s="91">
        <f t="shared" si="144"/>
        <v>0</v>
      </c>
      <c r="DP424" s="89">
        <f>SUM(DO$9:DO424)*RLR</f>
        <v>120</v>
      </c>
      <c r="DQ424" s="90">
        <f>DP424-SUM(DS$9:DS424)</f>
        <v>8.8495709991136522</v>
      </c>
      <c r="DR424" s="48">
        <f t="shared" si="140"/>
        <v>0.41958041958041958</v>
      </c>
      <c r="DS424" s="31">
        <f t="shared" si="145"/>
        <v>3.7339962021576592E-2</v>
      </c>
      <c r="DT424" s="90">
        <f>SUM(DS$9:DS424)*RRF</f>
        <v>77.805300300620445</v>
      </c>
    </row>
    <row r="425" spans="90:124" x14ac:dyDescent="0.25">
      <c r="CL425" s="14">
        <f t="shared" si="127"/>
        <v>4.16</v>
      </c>
      <c r="CM425" s="59">
        <f>IF('Extended model'!$B$4="AY",0,IFERROR(P*INDEX('UWYr writing pattern'!$C$4:$C$18,MATCH('Extended model'!$CL425,'UWYr writing pattern'!$A$4:$A$18,0)) / 25,CM424))</f>
        <v>0</v>
      </c>
      <c r="CN425" s="36">
        <f t="shared" si="141"/>
        <v>1.797701443946017E-10</v>
      </c>
      <c r="CP425" s="48">
        <f t="shared" si="128"/>
        <v>12.48</v>
      </c>
      <c r="CQ425" s="34">
        <f t="shared" si="142"/>
        <v>2.5564115336525318E-11</v>
      </c>
      <c r="CR425" s="31">
        <f>SUM($CQ$9:CQ425)*RLR</f>
        <v>119.99999999978422</v>
      </c>
      <c r="CS425" s="32"/>
      <c r="CT425" s="36">
        <f>CR425-SUM($CW$9:CW425)</f>
        <v>17.36554372266292</v>
      </c>
      <c r="CV425" s="48">
        <f t="shared" si="129"/>
        <v>0.41899441340782123</v>
      </c>
      <c r="CW425" s="31">
        <f t="shared" si="143"/>
        <v>7.3169425797607726E-2</v>
      </c>
      <c r="CX425" s="36">
        <f>SUM($CW$9:CW425)*RRF</f>
        <v>71.844119393984911</v>
      </c>
      <c r="CY425" s="33"/>
      <c r="CZ425" s="36">
        <f t="shared" si="130"/>
        <v>89.209663116647832</v>
      </c>
      <c r="DA425" s="33"/>
      <c r="DB425" s="31">
        <f t="shared" si="131"/>
        <v>1.5100692129146542E-10</v>
      </c>
      <c r="DC425" s="31">
        <f t="shared" si="132"/>
        <v>12.155880605864043</v>
      </c>
      <c r="DD425" s="31">
        <f t="shared" si="133"/>
        <v>12.155880606015049</v>
      </c>
      <c r="DE425" s="31">
        <f t="shared" si="134"/>
        <v>-5.2096631166478318</v>
      </c>
      <c r="DF425" s="31"/>
      <c r="DG425" s="33">
        <f t="shared" si="135"/>
        <v>0.85528713564267755</v>
      </c>
      <c r="DH425" s="33">
        <f t="shared" si="136"/>
        <v>1.0620197990077123</v>
      </c>
      <c r="DI425" s="3"/>
      <c r="DJ425" s="33">
        <f t="shared" si="137"/>
        <v>0.99999999999820188</v>
      </c>
      <c r="DK425" s="93">
        <f t="shared" si="138"/>
        <v>0.92644288332389779</v>
      </c>
      <c r="DL425" s="3">
        <f t="shared" si="139"/>
        <v>0.92656300056679575</v>
      </c>
      <c r="DM425" s="3"/>
      <c r="DN425" s="90">
        <f t="shared" si="146"/>
        <v>0</v>
      </c>
      <c r="DO425" s="91">
        <f t="shared" si="144"/>
        <v>0</v>
      </c>
      <c r="DP425" s="89">
        <f>SUM(DO$9:DO425)*RLR</f>
        <v>120</v>
      </c>
      <c r="DQ425" s="90">
        <f>DP425-SUM(DS$9:DS425)</f>
        <v>8.8124399319844997</v>
      </c>
      <c r="DR425" s="48">
        <f t="shared" si="140"/>
        <v>0.41899441340782123</v>
      </c>
      <c r="DS425" s="31">
        <f t="shared" si="145"/>
        <v>3.7131067129148189E-2</v>
      </c>
      <c r="DT425" s="90">
        <f>SUM(DS$9:DS425)*RRF</f>
        <v>77.831292047610845</v>
      </c>
    </row>
    <row r="426" spans="90:124" x14ac:dyDescent="0.25">
      <c r="CL426" s="14">
        <f t="shared" si="127"/>
        <v>4.17</v>
      </c>
      <c r="CM426" s="59">
        <f>IF('Extended model'!$B$4="AY",0,IFERROR(P*INDEX('UWYr writing pattern'!$C$4:$C$18,MATCH('Extended model'!$CL426,'UWYr writing pattern'!$A$4:$A$18,0)) / 25,CM425))</f>
        <v>0</v>
      </c>
      <c r="CN426" s="36">
        <f t="shared" si="141"/>
        <v>1.573348303741554E-10</v>
      </c>
      <c r="CP426" s="48">
        <f t="shared" si="128"/>
        <v>12.51</v>
      </c>
      <c r="CQ426" s="34">
        <f t="shared" si="142"/>
        <v>2.2435314020446294E-11</v>
      </c>
      <c r="CR426" s="31">
        <f>SUM($CQ$9:CQ426)*RLR</f>
        <v>119.99999999981115</v>
      </c>
      <c r="CS426" s="32"/>
      <c r="CT426" s="36">
        <f>CR426-SUM($CW$9:CW426)</f>
        <v>17.292783064633994</v>
      </c>
      <c r="CV426" s="48">
        <f t="shared" si="129"/>
        <v>0.41841004184100417</v>
      </c>
      <c r="CW426" s="31">
        <f t="shared" si="143"/>
        <v>7.2760658055850233E-2</v>
      </c>
      <c r="CX426" s="36">
        <f>SUM($CW$9:CW426)*RRF</f>
        <v>71.895051854624</v>
      </c>
      <c r="CY426" s="33"/>
      <c r="CZ426" s="36">
        <f t="shared" si="130"/>
        <v>89.187834919257995</v>
      </c>
      <c r="DA426" s="33"/>
      <c r="DB426" s="31">
        <f t="shared" si="131"/>
        <v>1.3216125751429051E-10</v>
      </c>
      <c r="DC426" s="31">
        <f t="shared" si="132"/>
        <v>12.104948145243796</v>
      </c>
      <c r="DD426" s="31">
        <f t="shared" si="133"/>
        <v>12.104948145375957</v>
      </c>
      <c r="DE426" s="31">
        <f t="shared" si="134"/>
        <v>-5.1878349192579947</v>
      </c>
      <c r="DF426" s="31"/>
      <c r="DG426" s="33">
        <f t="shared" si="135"/>
        <v>0.85589347445980957</v>
      </c>
      <c r="DH426" s="33">
        <f t="shared" si="136"/>
        <v>1.0617599395149762</v>
      </c>
      <c r="DI426" s="3"/>
      <c r="DJ426" s="33">
        <f t="shared" si="137"/>
        <v>0.99999999999842626</v>
      </c>
      <c r="DK426" s="93">
        <f t="shared" si="138"/>
        <v>0.92675022463874857</v>
      </c>
      <c r="DL426" s="3">
        <f t="shared" si="139"/>
        <v>0.92687069749179529</v>
      </c>
      <c r="DM426" s="3"/>
      <c r="DN426" s="90">
        <f t="shared" si="146"/>
        <v>0</v>
      </c>
      <c r="DO426" s="91">
        <f t="shared" si="144"/>
        <v>0</v>
      </c>
      <c r="DP426" s="89">
        <f>SUM(DO$9:DO426)*RLR</f>
        <v>120</v>
      </c>
      <c r="DQ426" s="90">
        <f>DP426-SUM(DS$9:DS426)</f>
        <v>8.7755163009845631</v>
      </c>
      <c r="DR426" s="48">
        <f t="shared" si="140"/>
        <v>0.41841004184100417</v>
      </c>
      <c r="DS426" s="31">
        <f t="shared" si="145"/>
        <v>3.6923630999935057E-2</v>
      </c>
      <c r="DT426" s="90">
        <f>SUM(DS$9:DS426)*RRF</f>
        <v>77.857138589310807</v>
      </c>
    </row>
    <row r="427" spans="90:124" x14ac:dyDescent="0.25">
      <c r="CL427" s="14">
        <f t="shared" si="127"/>
        <v>4.18</v>
      </c>
      <c r="CM427" s="59">
        <f>IF('Extended model'!$B$4="AY",0,IFERROR(P*INDEX('UWYr writing pattern'!$C$4:$C$18,MATCH('Extended model'!$CL427,'UWYr writing pattern'!$A$4:$A$18,0)) / 25,CM426))</f>
        <v>0</v>
      </c>
      <c r="CN427" s="36">
        <f t="shared" si="141"/>
        <v>1.3765224309434855E-10</v>
      </c>
      <c r="CP427" s="48">
        <f t="shared" si="128"/>
        <v>12.54</v>
      </c>
      <c r="CQ427" s="34">
        <f t="shared" si="142"/>
        <v>1.9682587279806842E-11</v>
      </c>
      <c r="CR427" s="31">
        <f>SUM($CQ$9:CQ427)*RLR</f>
        <v>119.99999999983477</v>
      </c>
      <c r="CS427" s="32"/>
      <c r="CT427" s="36">
        <f>CR427-SUM($CW$9:CW427)</f>
        <v>17.2204283238014</v>
      </c>
      <c r="CV427" s="48">
        <f t="shared" si="129"/>
        <v>0.4178272980501393</v>
      </c>
      <c r="CW427" s="31">
        <f t="shared" si="143"/>
        <v>7.2354740856209174E-2</v>
      </c>
      <c r="CX427" s="36">
        <f>SUM($CW$9:CW427)*RRF</f>
        <v>71.945700173223358</v>
      </c>
      <c r="CY427" s="33"/>
      <c r="CZ427" s="36">
        <f t="shared" si="130"/>
        <v>89.166128497024758</v>
      </c>
      <c r="DA427" s="33"/>
      <c r="DB427" s="31">
        <f t="shared" si="131"/>
        <v>1.1562788419925278E-10</v>
      </c>
      <c r="DC427" s="31">
        <f t="shared" si="132"/>
        <v>12.05429982666098</v>
      </c>
      <c r="DD427" s="31">
        <f t="shared" si="133"/>
        <v>12.054299826776608</v>
      </c>
      <c r="DE427" s="31">
        <f t="shared" si="134"/>
        <v>-5.1661284970247578</v>
      </c>
      <c r="DF427" s="31"/>
      <c r="DG427" s="33">
        <f t="shared" si="135"/>
        <v>0.85649643063361136</v>
      </c>
      <c r="DH427" s="33">
        <f t="shared" si="136"/>
        <v>1.0615015297264851</v>
      </c>
      <c r="DI427" s="3"/>
      <c r="DJ427" s="33">
        <f t="shared" si="137"/>
        <v>0.9999999999986231</v>
      </c>
      <c r="DK427" s="93">
        <f t="shared" si="138"/>
        <v>0.92705585612985519</v>
      </c>
      <c r="DL427" s="3">
        <f t="shared" si="139"/>
        <v>0.92717667783701785</v>
      </c>
      <c r="DM427" s="3"/>
      <c r="DN427" s="90">
        <f t="shared" si="146"/>
        <v>0</v>
      </c>
      <c r="DO427" s="91">
        <f t="shared" si="144"/>
        <v>0</v>
      </c>
      <c r="DP427" s="89">
        <f>SUM(DO$9:DO427)*RLR</f>
        <v>120</v>
      </c>
      <c r="DQ427" s="90">
        <f>DP427-SUM(DS$9:DS427)</f>
        <v>8.738798659557844</v>
      </c>
      <c r="DR427" s="48">
        <f t="shared" si="140"/>
        <v>0.4178272980501393</v>
      </c>
      <c r="DS427" s="31">
        <f t="shared" si="145"/>
        <v>3.6717641426713653E-2</v>
      </c>
      <c r="DT427" s="90">
        <f>SUM(DS$9:DS427)*RRF</f>
        <v>77.882840938309499</v>
      </c>
    </row>
    <row r="428" spans="90:124" x14ac:dyDescent="0.25">
      <c r="CL428" s="14">
        <f t="shared" si="127"/>
        <v>4.1900000000000004</v>
      </c>
      <c r="CM428" s="59">
        <f>IF('Extended model'!$B$4="AY",0,IFERROR(P*INDEX('UWYr writing pattern'!$C$4:$C$18,MATCH('Extended model'!$CL428,'UWYr writing pattern'!$A$4:$A$18,0)) / 25,CM427))</f>
        <v>0</v>
      </c>
      <c r="CN428" s="36">
        <f t="shared" si="141"/>
        <v>1.2039065181031725E-10</v>
      </c>
      <c r="CP428" s="48">
        <f t="shared" si="128"/>
        <v>12.57</v>
      </c>
      <c r="CQ428" s="34">
        <f t="shared" si="142"/>
        <v>1.7261591284031309E-11</v>
      </c>
      <c r="CR428" s="31">
        <f>SUM($CQ$9:CQ428)*RLR</f>
        <v>119.99999999985549</v>
      </c>
      <c r="CS428" s="32"/>
      <c r="CT428" s="36">
        <f>CR428-SUM($CW$9:CW428)</f>
        <v>17.148476673444122</v>
      </c>
      <c r="CV428" s="48">
        <f t="shared" si="129"/>
        <v>0.41724617524339358</v>
      </c>
      <c r="CW428" s="31">
        <f t="shared" si="143"/>
        <v>7.195165037800029E-2</v>
      </c>
      <c r="CX428" s="36">
        <f>SUM($CW$9:CW428)*RRF</f>
        <v>71.996066328487956</v>
      </c>
      <c r="CY428" s="33"/>
      <c r="CZ428" s="36">
        <f t="shared" si="130"/>
        <v>89.144543001932078</v>
      </c>
      <c r="DA428" s="33"/>
      <c r="DB428" s="31">
        <f t="shared" si="131"/>
        <v>1.0112814752066648E-10</v>
      </c>
      <c r="DC428" s="31">
        <f t="shared" si="132"/>
        <v>12.003933671410884</v>
      </c>
      <c r="DD428" s="31">
        <f t="shared" si="133"/>
        <v>12.003933671512012</v>
      </c>
      <c r="DE428" s="31">
        <f t="shared" si="134"/>
        <v>-5.1445430019320781</v>
      </c>
      <c r="DF428" s="31"/>
      <c r="DG428" s="33">
        <f t="shared" si="135"/>
        <v>0.85709602772009474</v>
      </c>
      <c r="DH428" s="33">
        <f t="shared" si="136"/>
        <v>1.0612445595468105</v>
      </c>
      <c r="DI428" s="3"/>
      <c r="DJ428" s="33">
        <f t="shared" si="137"/>
        <v>0.99999999999879574</v>
      </c>
      <c r="DK428" s="93">
        <f t="shared" si="138"/>
        <v>0.92735978967097055</v>
      </c>
      <c r="DL428" s="3">
        <f t="shared" si="139"/>
        <v>0.92748095355636195</v>
      </c>
      <c r="DM428" s="3"/>
      <c r="DN428" s="90">
        <f t="shared" si="146"/>
        <v>0</v>
      </c>
      <c r="DO428" s="91">
        <f t="shared" si="144"/>
        <v>0</v>
      </c>
      <c r="DP428" s="89">
        <f>SUM(DO$9:DO428)*RLR</f>
        <v>120</v>
      </c>
      <c r="DQ428" s="90">
        <f>DP428-SUM(DS$9:DS428)</f>
        <v>8.7022855732365656</v>
      </c>
      <c r="DR428" s="48">
        <f t="shared" si="140"/>
        <v>0.41724617524339358</v>
      </c>
      <c r="DS428" s="31">
        <f t="shared" si="145"/>
        <v>3.6513086321272328E-2</v>
      </c>
      <c r="DT428" s="90">
        <f>SUM(DS$9:DS428)*RRF</f>
        <v>77.908400098734404</v>
      </c>
    </row>
    <row r="429" spans="90:124" x14ac:dyDescent="0.25">
      <c r="CL429" s="14">
        <f t="shared" si="127"/>
        <v>4.2</v>
      </c>
      <c r="CM429" s="59">
        <f>IF('Extended model'!$B$4="AY",0,IFERROR(P*INDEX('UWYr writing pattern'!$C$4:$C$18,MATCH('Extended model'!$CL429,'UWYr writing pattern'!$A$4:$A$18,0)) / 25,CM428))</f>
        <v>0</v>
      </c>
      <c r="CN429" s="36">
        <f t="shared" si="141"/>
        <v>1.0525754687776037E-10</v>
      </c>
      <c r="CP429" s="48">
        <f t="shared" si="128"/>
        <v>12.600000000000001</v>
      </c>
      <c r="CQ429" s="34">
        <f t="shared" si="142"/>
        <v>1.5133104932556878E-11</v>
      </c>
      <c r="CR429" s="31">
        <f>SUM($CQ$9:CQ429)*RLR</f>
        <v>119.99999999987365</v>
      </c>
      <c r="CS429" s="32"/>
      <c r="CT429" s="36">
        <f>CR429-SUM($CW$9:CW429)</f>
        <v>17.076925310429829</v>
      </c>
      <c r="CV429" s="48">
        <f t="shared" si="129"/>
        <v>0.41666666666666663</v>
      </c>
      <c r="CW429" s="31">
        <f t="shared" si="143"/>
        <v>7.1551363032451132E-2</v>
      </c>
      <c r="CX429" s="36">
        <f>SUM($CW$9:CW429)*RRF</f>
        <v>72.046152282610677</v>
      </c>
      <c r="CY429" s="33"/>
      <c r="CZ429" s="36">
        <f t="shared" si="130"/>
        <v>89.123077593040506</v>
      </c>
      <c r="DA429" s="33"/>
      <c r="DB429" s="31">
        <f t="shared" si="131"/>
        <v>8.8416339377318698E-11</v>
      </c>
      <c r="DC429" s="31">
        <f t="shared" si="132"/>
        <v>11.95384771730088</v>
      </c>
      <c r="DD429" s="31">
        <f t="shared" si="133"/>
        <v>11.953847717389296</v>
      </c>
      <c r="DE429" s="31">
        <f t="shared" si="134"/>
        <v>-5.1230775930405059</v>
      </c>
      <c r="DF429" s="31"/>
      <c r="DG429" s="33">
        <f t="shared" si="135"/>
        <v>0.85769228907869854</v>
      </c>
      <c r="DH429" s="33">
        <f t="shared" si="136"/>
        <v>1.0609890189647679</v>
      </c>
      <c r="DI429" s="3"/>
      <c r="DJ429" s="33">
        <f t="shared" si="137"/>
        <v>0.99999999999894706</v>
      </c>
      <c r="DK429" s="93">
        <f t="shared" si="138"/>
        <v>0.92766203703703709</v>
      </c>
      <c r="DL429" s="3">
        <f t="shared" si="139"/>
        <v>0.92778353650397094</v>
      </c>
      <c r="DM429" s="3"/>
      <c r="DN429" s="90">
        <f t="shared" si="146"/>
        <v>0</v>
      </c>
      <c r="DO429" s="91">
        <f t="shared" si="144"/>
        <v>0</v>
      </c>
      <c r="DP429" s="89">
        <f>SUM(DO$9:DO429)*RLR</f>
        <v>120</v>
      </c>
      <c r="DQ429" s="90">
        <f>DP429-SUM(DS$9:DS429)</f>
        <v>8.6659756195234792</v>
      </c>
      <c r="DR429" s="48">
        <f t="shared" si="140"/>
        <v>0.41666666666666663</v>
      </c>
      <c r="DS429" s="31">
        <f t="shared" si="145"/>
        <v>3.6309953713087199E-2</v>
      </c>
      <c r="DT429" s="90">
        <f>SUM(DS$9:DS429)*RRF</f>
        <v>77.93381706633356</v>
      </c>
    </row>
    <row r="430" spans="90:124" x14ac:dyDescent="0.25">
      <c r="CL430" s="14">
        <f t="shared" si="127"/>
        <v>4.21</v>
      </c>
      <c r="CM430" s="59">
        <f>IF('Extended model'!$B$4="AY",0,IFERROR(P*INDEX('UWYr writing pattern'!$C$4:$C$18,MATCH('Extended model'!$CL430,'UWYr writing pattern'!$A$4:$A$18,0)) / 25,CM429))</f>
        <v>0</v>
      </c>
      <c r="CN430" s="36">
        <f t="shared" si="141"/>
        <v>9.1995095971162563E-11</v>
      </c>
      <c r="CP430" s="48">
        <f t="shared" si="128"/>
        <v>12.629999999999999</v>
      </c>
      <c r="CQ430" s="34">
        <f t="shared" si="142"/>
        <v>1.3262450906597808E-11</v>
      </c>
      <c r="CR430" s="31">
        <f>SUM($CQ$9:CQ430)*RLR</f>
        <v>119.99999999988955</v>
      </c>
      <c r="CS430" s="32"/>
      <c r="CT430" s="36">
        <f>CR430-SUM($CW$9:CW430)</f>
        <v>17.005771454985606</v>
      </c>
      <c r="CV430" s="48">
        <f t="shared" si="129"/>
        <v>0.41608876560332869</v>
      </c>
      <c r="CW430" s="31">
        <f t="shared" si="143"/>
        <v>7.1153855460124288E-2</v>
      </c>
      <c r="CX430" s="36">
        <f>SUM($CW$9:CW430)*RRF</f>
        <v>72.095959981432756</v>
      </c>
      <c r="CY430" s="33"/>
      <c r="CZ430" s="36">
        <f t="shared" si="130"/>
        <v>89.101731436418362</v>
      </c>
      <c r="DA430" s="33"/>
      <c r="DB430" s="31">
        <f t="shared" si="131"/>
        <v>7.7275880615776542E-11</v>
      </c>
      <c r="DC430" s="31">
        <f t="shared" si="132"/>
        <v>11.904040018489923</v>
      </c>
      <c r="DD430" s="31">
        <f t="shared" si="133"/>
        <v>11.904040018567198</v>
      </c>
      <c r="DE430" s="31">
        <f t="shared" si="134"/>
        <v>-5.1017314364183619</v>
      </c>
      <c r="DF430" s="31"/>
      <c r="DG430" s="33">
        <f t="shared" si="135"/>
        <v>0.85828523787419952</v>
      </c>
      <c r="DH430" s="33">
        <f t="shared" si="136"/>
        <v>1.0607348980525995</v>
      </c>
      <c r="DI430" s="3"/>
      <c r="DJ430" s="33">
        <f t="shared" si="137"/>
        <v>0.99999999999907963</v>
      </c>
      <c r="DK430" s="93">
        <f t="shared" si="138"/>
        <v>0.9279626099051449</v>
      </c>
      <c r="DL430" s="3">
        <f t="shared" si="139"/>
        <v>0.9280844384352045</v>
      </c>
      <c r="DM430" s="3"/>
      <c r="DN430" s="90">
        <f t="shared" si="146"/>
        <v>0</v>
      </c>
      <c r="DO430" s="91">
        <f t="shared" si="144"/>
        <v>0</v>
      </c>
      <c r="DP430" s="89">
        <f>SUM(DO$9:DO430)*RLR</f>
        <v>120</v>
      </c>
      <c r="DQ430" s="90">
        <f>DP430-SUM(DS$9:DS430)</f>
        <v>8.6298673877754624</v>
      </c>
      <c r="DR430" s="48">
        <f t="shared" si="140"/>
        <v>0.41608876560332869</v>
      </c>
      <c r="DS430" s="31">
        <f t="shared" si="145"/>
        <v>3.6108231748014495E-2</v>
      </c>
      <c r="DT430" s="90">
        <f>SUM(DS$9:DS430)*RRF</f>
        <v>77.959092828557175</v>
      </c>
    </row>
    <row r="431" spans="90:124" x14ac:dyDescent="0.25">
      <c r="CL431" s="14">
        <f t="shared" si="127"/>
        <v>4.22</v>
      </c>
      <c r="CM431" s="59">
        <f>IF('Extended model'!$B$4="AY",0,IFERROR(P*INDEX('UWYr writing pattern'!$C$4:$C$18,MATCH('Extended model'!$CL431,'UWYr writing pattern'!$A$4:$A$18,0)) / 25,CM430))</f>
        <v>0</v>
      </c>
      <c r="CN431" s="36">
        <f t="shared" si="141"/>
        <v>8.0376115350004736E-11</v>
      </c>
      <c r="CP431" s="48">
        <f t="shared" si="128"/>
        <v>12.66</v>
      </c>
      <c r="CQ431" s="34">
        <f t="shared" si="142"/>
        <v>1.1618980621157831E-11</v>
      </c>
      <c r="CR431" s="31">
        <f>SUM($CQ$9:CQ431)*RLR</f>
        <v>119.99999999990351</v>
      </c>
      <c r="CS431" s="32"/>
      <c r="CT431" s="36">
        <f>CR431-SUM($CW$9:CW431)</f>
        <v>16.935012350471183</v>
      </c>
      <c r="CV431" s="48">
        <f t="shared" si="129"/>
        <v>0.41551246537396125</v>
      </c>
      <c r="CW431" s="31">
        <f t="shared" si="143"/>
        <v>7.0759104528372835E-2</v>
      </c>
      <c r="CX431" s="36">
        <f>SUM($CW$9:CW431)*RRF</f>
        <v>72.145491354602626</v>
      </c>
      <c r="CY431" s="33"/>
      <c r="CZ431" s="36">
        <f t="shared" si="130"/>
        <v>89.080503705073809</v>
      </c>
      <c r="DA431" s="33"/>
      <c r="DB431" s="31">
        <f t="shared" si="131"/>
        <v>6.7515936894003968E-11</v>
      </c>
      <c r="DC431" s="31">
        <f t="shared" si="132"/>
        <v>11.854508645329828</v>
      </c>
      <c r="DD431" s="31">
        <f t="shared" si="133"/>
        <v>11.854508645397344</v>
      </c>
      <c r="DE431" s="31">
        <f t="shared" si="134"/>
        <v>-5.0805037050738093</v>
      </c>
      <c r="DF431" s="31"/>
      <c r="DG431" s="33">
        <f t="shared" si="135"/>
        <v>0.85887489707860265</v>
      </c>
      <c r="DH431" s="33">
        <f t="shared" si="136"/>
        <v>1.0604821869651644</v>
      </c>
      <c r="DI431" s="3"/>
      <c r="DJ431" s="33">
        <f t="shared" si="137"/>
        <v>0.99999999999919587</v>
      </c>
      <c r="DK431" s="93">
        <f t="shared" si="138"/>
        <v>0.92826151985547889</v>
      </c>
      <c r="DL431" s="3">
        <f t="shared" si="139"/>
        <v>0.92838367100759611</v>
      </c>
      <c r="DM431" s="3"/>
      <c r="DN431" s="90">
        <f t="shared" si="146"/>
        <v>0</v>
      </c>
      <c r="DO431" s="91">
        <f t="shared" si="144"/>
        <v>0</v>
      </c>
      <c r="DP431" s="89">
        <f>SUM(DO$9:DO431)*RLR</f>
        <v>120</v>
      </c>
      <c r="DQ431" s="90">
        <f>DP431-SUM(DS$9:DS431)</f>
        <v>8.5939594790884684</v>
      </c>
      <c r="DR431" s="48">
        <f t="shared" si="140"/>
        <v>0.41551246537396125</v>
      </c>
      <c r="DS431" s="31">
        <f t="shared" si="145"/>
        <v>3.5907908686999147E-2</v>
      </c>
      <c r="DT431" s="90">
        <f>SUM(DS$9:DS431)*RRF</f>
        <v>77.984228364638071</v>
      </c>
    </row>
    <row r="432" spans="90:124" x14ac:dyDescent="0.25">
      <c r="CL432" s="14">
        <f t="shared" si="127"/>
        <v>4.2300000000000004</v>
      </c>
      <c r="CM432" s="59">
        <f>IF('Extended model'!$B$4="AY",0,IFERROR(P*INDEX('UWYr writing pattern'!$C$4:$C$18,MATCH('Extended model'!$CL432,'UWYr writing pattern'!$A$4:$A$18,0)) / 25,CM431))</f>
        <v>0</v>
      </c>
      <c r="CN432" s="36">
        <f t="shared" si="141"/>
        <v>7.0200499146694133E-11</v>
      </c>
      <c r="CP432" s="48">
        <f t="shared" si="128"/>
        <v>12.690000000000001</v>
      </c>
      <c r="CQ432" s="34">
        <f t="shared" si="142"/>
        <v>1.01756162033106E-11</v>
      </c>
      <c r="CR432" s="31">
        <f>SUM($CQ$9:CQ432)*RLR</f>
        <v>119.99999999991572</v>
      </c>
      <c r="CS432" s="32"/>
      <c r="CT432" s="36">
        <f>CR432-SUM($CW$9:CW432)</f>
        <v>16.864645263154557</v>
      </c>
      <c r="CV432" s="48">
        <f t="shared" si="129"/>
        <v>0.41493775933609955</v>
      </c>
      <c r="CW432" s="31">
        <f t="shared" si="143"/>
        <v>7.0367087328827641E-2</v>
      </c>
      <c r="CX432" s="36">
        <f>SUM($CW$9:CW432)*RRF</f>
        <v>72.194748315732809</v>
      </c>
      <c r="CY432" s="33"/>
      <c r="CZ432" s="36">
        <f t="shared" si="130"/>
        <v>89.059393578887367</v>
      </c>
      <c r="DA432" s="33"/>
      <c r="DB432" s="31">
        <f t="shared" si="131"/>
        <v>5.8968419283223064E-11</v>
      </c>
      <c r="DC432" s="31">
        <f t="shared" si="132"/>
        <v>11.805251684208189</v>
      </c>
      <c r="DD432" s="31">
        <f t="shared" si="133"/>
        <v>11.805251684267157</v>
      </c>
      <c r="DE432" s="31">
        <f t="shared" si="134"/>
        <v>-5.0593935788873665</v>
      </c>
      <c r="DF432" s="31"/>
      <c r="DG432" s="33">
        <f t="shared" si="135"/>
        <v>0.85946128947300959</v>
      </c>
      <c r="DH432" s="33">
        <f t="shared" si="136"/>
        <v>1.0602308759391352</v>
      </c>
      <c r="DI432" s="3"/>
      <c r="DJ432" s="33">
        <f t="shared" si="137"/>
        <v>0.99999999999929767</v>
      </c>
      <c r="DK432" s="93">
        <f t="shared" si="138"/>
        <v>0.92855877837225609</v>
      </c>
      <c r="DL432" s="3">
        <f t="shared" si="139"/>
        <v>0.92868124578180267</v>
      </c>
      <c r="DM432" s="3"/>
      <c r="DN432" s="90">
        <f t="shared" si="146"/>
        <v>0</v>
      </c>
      <c r="DO432" s="91">
        <f t="shared" si="144"/>
        <v>0</v>
      </c>
      <c r="DP432" s="89">
        <f>SUM(DO$9:DO432)*RLR</f>
        <v>120</v>
      </c>
      <c r="DQ432" s="90">
        <f>DP432-SUM(DS$9:DS432)</f>
        <v>8.5582505061836684</v>
      </c>
      <c r="DR432" s="48">
        <f t="shared" si="140"/>
        <v>0.41493775933609955</v>
      </c>
      <c r="DS432" s="31">
        <f t="shared" si="145"/>
        <v>3.5708972904799734E-2</v>
      </c>
      <c r="DT432" s="90">
        <f>SUM(DS$9:DS432)*RRF</f>
        <v>78.009224645671424</v>
      </c>
    </row>
    <row r="433" spans="90:124" x14ac:dyDescent="0.25">
      <c r="CL433" s="14">
        <f t="shared" si="127"/>
        <v>4.24</v>
      </c>
      <c r="CM433" s="59">
        <f>IF('Extended model'!$B$4="AY",0,IFERROR(P*INDEX('UWYr writing pattern'!$C$4:$C$18,MATCH('Extended model'!$CL433,'UWYr writing pattern'!$A$4:$A$18,0)) / 25,CM432))</f>
        <v>0</v>
      </c>
      <c r="CN433" s="36">
        <f t="shared" si="141"/>
        <v>6.1292055804978652E-11</v>
      </c>
      <c r="CP433" s="48">
        <f t="shared" si="128"/>
        <v>12.72</v>
      </c>
      <c r="CQ433" s="34">
        <f t="shared" si="142"/>
        <v>8.9084433417154867E-12</v>
      </c>
      <c r="CR433" s="31">
        <f>SUM($CQ$9:CQ433)*RLR</f>
        <v>119.99999999992642</v>
      </c>
      <c r="CS433" s="32"/>
      <c r="CT433" s="36">
        <f>CR433-SUM($CW$9:CW433)</f>
        <v>16.794667481990345</v>
      </c>
      <c r="CV433" s="48">
        <f t="shared" si="129"/>
        <v>0.4143646408839779</v>
      </c>
      <c r="CW433" s="31">
        <f t="shared" si="143"/>
        <v>6.9977781174915168E-2</v>
      </c>
      <c r="CX433" s="36">
        <f>SUM($CW$9:CW433)*RRF</f>
        <v>72.24373276255524</v>
      </c>
      <c r="CY433" s="33"/>
      <c r="CZ433" s="36">
        <f t="shared" si="130"/>
        <v>89.038400244545585</v>
      </c>
      <c r="DA433" s="33"/>
      <c r="DB433" s="31">
        <f t="shared" si="131"/>
        <v>5.148532687618206E-11</v>
      </c>
      <c r="DC433" s="31">
        <f t="shared" si="132"/>
        <v>11.75626723739324</v>
      </c>
      <c r="DD433" s="31">
        <f t="shared" si="133"/>
        <v>11.756267237444726</v>
      </c>
      <c r="DE433" s="31">
        <f t="shared" si="134"/>
        <v>-5.0384002445455849</v>
      </c>
      <c r="DF433" s="31"/>
      <c r="DG433" s="33">
        <f t="shared" si="135"/>
        <v>0.86004443764946714</v>
      </c>
      <c r="DH433" s="33">
        <f t="shared" si="136"/>
        <v>1.0599809552922093</v>
      </c>
      <c r="DI433" s="3"/>
      <c r="DJ433" s="33">
        <f t="shared" si="137"/>
        <v>0.99999999999938682</v>
      </c>
      <c r="DK433" s="93">
        <f t="shared" si="138"/>
        <v>0.92885439684465143</v>
      </c>
      <c r="DL433" s="3">
        <f t="shared" si="139"/>
        <v>0.92897717422254211</v>
      </c>
      <c r="DM433" s="3"/>
      <c r="DN433" s="90">
        <f t="shared" si="146"/>
        <v>0</v>
      </c>
      <c r="DO433" s="91">
        <f t="shared" si="144"/>
        <v>0</v>
      </c>
      <c r="DP433" s="89">
        <f>SUM(DO$9:DO433)*RLR</f>
        <v>120</v>
      </c>
      <c r="DQ433" s="90">
        <f>DP433-SUM(DS$9:DS433)</f>
        <v>8.5227390932949447</v>
      </c>
      <c r="DR433" s="48">
        <f t="shared" si="140"/>
        <v>0.4143646408839779</v>
      </c>
      <c r="DS433" s="31">
        <f t="shared" si="145"/>
        <v>3.5511412888728916E-2</v>
      </c>
      <c r="DT433" s="90">
        <f>SUM(DS$9:DS433)*RRF</f>
        <v>78.034082634693533</v>
      </c>
    </row>
    <row r="434" spans="90:124" x14ac:dyDescent="0.25">
      <c r="CL434" s="14">
        <f t="shared" si="127"/>
        <v>4.25</v>
      </c>
      <c r="CM434" s="59">
        <f>IF('Extended model'!$B$4="AY",0,IFERROR(P*INDEX('UWYr writing pattern'!$C$4:$C$18,MATCH('Extended model'!$CL434,'UWYr writing pattern'!$A$4:$A$18,0)) / 25,CM433))</f>
        <v>0</v>
      </c>
      <c r="CN434" s="36">
        <f t="shared" si="141"/>
        <v>5.3495706306585368E-11</v>
      </c>
      <c r="CP434" s="48">
        <f t="shared" si="128"/>
        <v>12.75</v>
      </c>
      <c r="CQ434" s="34">
        <f t="shared" si="142"/>
        <v>7.796349498393285E-12</v>
      </c>
      <c r="CR434" s="31">
        <f>SUM($CQ$9:CQ434)*RLR</f>
        <v>119.99999999993577</v>
      </c>
      <c r="CS434" s="32"/>
      <c r="CT434" s="36">
        <f>CR434-SUM($CW$9:CW434)</f>
        <v>16.725076318400284</v>
      </c>
      <c r="CV434" s="48">
        <f t="shared" si="129"/>
        <v>0.41379310344827586</v>
      </c>
      <c r="CW434" s="31">
        <f t="shared" si="143"/>
        <v>6.9591163599407507E-2</v>
      </c>
      <c r="CX434" s="36">
        <f>SUM($CW$9:CW434)*RRF</f>
        <v>72.292446577074827</v>
      </c>
      <c r="CY434" s="33"/>
      <c r="CZ434" s="36">
        <f t="shared" si="130"/>
        <v>89.017522895475111</v>
      </c>
      <c r="DA434" s="33"/>
      <c r="DB434" s="31">
        <f t="shared" si="131"/>
        <v>4.4936393297531704E-11</v>
      </c>
      <c r="DC434" s="31">
        <f t="shared" si="132"/>
        <v>11.707553422880197</v>
      </c>
      <c r="DD434" s="31">
        <f t="shared" si="133"/>
        <v>11.707553422925134</v>
      </c>
      <c r="DE434" s="31">
        <f t="shared" si="134"/>
        <v>-5.0175228954751105</v>
      </c>
      <c r="DF434" s="31"/>
      <c r="DG434" s="33">
        <f t="shared" si="135"/>
        <v>0.86062436401279552</v>
      </c>
      <c r="DH434" s="33">
        <f t="shared" si="136"/>
        <v>1.0597324154223227</v>
      </c>
      <c r="DI434" s="3"/>
      <c r="DJ434" s="33">
        <f t="shared" si="137"/>
        <v>0.99999999999946476</v>
      </c>
      <c r="DK434" s="93">
        <f t="shared" si="138"/>
        <v>0.92914838656771492</v>
      </c>
      <c r="DL434" s="3">
        <f t="shared" si="139"/>
        <v>0.92927146769952051</v>
      </c>
      <c r="DM434" s="3"/>
      <c r="DN434" s="90">
        <f t="shared" si="146"/>
        <v>0</v>
      </c>
      <c r="DO434" s="91">
        <f t="shared" si="144"/>
        <v>0</v>
      </c>
      <c r="DP434" s="89">
        <f>SUM(DO$9:DO434)*RLR</f>
        <v>120</v>
      </c>
      <c r="DQ434" s="90">
        <f>DP434-SUM(DS$9:DS434)</f>
        <v>8.4874238760575338</v>
      </c>
      <c r="DR434" s="48">
        <f t="shared" si="140"/>
        <v>0.41379310344827586</v>
      </c>
      <c r="DS434" s="31">
        <f t="shared" si="145"/>
        <v>3.531521723740999E-2</v>
      </c>
      <c r="DT434" s="90">
        <f>SUM(DS$9:DS434)*RRF</f>
        <v>78.058803286759726</v>
      </c>
    </row>
    <row r="435" spans="90:124" x14ac:dyDescent="0.25">
      <c r="CL435" s="14">
        <f t="shared" si="127"/>
        <v>4.26</v>
      </c>
      <c r="CM435" s="59">
        <f>IF('Extended model'!$B$4="AY",0,IFERROR(P*INDEX('UWYr writing pattern'!$C$4:$C$18,MATCH('Extended model'!$CL435,'UWYr writing pattern'!$A$4:$A$18,0)) / 25,CM434))</f>
        <v>0</v>
      </c>
      <c r="CN435" s="36">
        <f t="shared" si="141"/>
        <v>4.6675003752495733E-11</v>
      </c>
      <c r="CP435" s="48">
        <f t="shared" si="128"/>
        <v>12.78</v>
      </c>
      <c r="CQ435" s="34">
        <f t="shared" si="142"/>
        <v>6.8207025540896347E-12</v>
      </c>
      <c r="CR435" s="31">
        <f>SUM($CQ$9:CQ435)*RLR</f>
        <v>119.99999999994395</v>
      </c>
      <c r="CS435" s="32"/>
      <c r="CT435" s="36">
        <f>CR435-SUM($CW$9:CW435)</f>
        <v>16.655869106056471</v>
      </c>
      <c r="CV435" s="48">
        <f t="shared" si="129"/>
        <v>0.41322314049586778</v>
      </c>
      <c r="CW435" s="31">
        <f t="shared" si="143"/>
        <v>6.9207212352001182E-2</v>
      </c>
      <c r="CX435" s="36">
        <f>SUM($CW$9:CW435)*RRF</f>
        <v>72.340891625721227</v>
      </c>
      <c r="CY435" s="33"/>
      <c r="CZ435" s="36">
        <f t="shared" si="130"/>
        <v>88.996760731777698</v>
      </c>
      <c r="DA435" s="33"/>
      <c r="DB435" s="31">
        <f t="shared" si="131"/>
        <v>3.9207003152096415E-11</v>
      </c>
      <c r="DC435" s="31">
        <f t="shared" si="132"/>
        <v>11.65910837423953</v>
      </c>
      <c r="DD435" s="31">
        <f t="shared" si="133"/>
        <v>11.659108374278738</v>
      </c>
      <c r="DE435" s="31">
        <f t="shared" si="134"/>
        <v>-4.9967607317776981</v>
      </c>
      <c r="DF435" s="31"/>
      <c r="DG435" s="33">
        <f t="shared" si="135"/>
        <v>0.8612010907823956</v>
      </c>
      <c r="DH435" s="33">
        <f t="shared" si="136"/>
        <v>1.0594852468068774</v>
      </c>
      <c r="DI435" s="3"/>
      <c r="DJ435" s="33">
        <f t="shared" si="137"/>
        <v>0.99999999999953293</v>
      </c>
      <c r="DK435" s="93">
        <f t="shared" si="138"/>
        <v>0.92944075874327781</v>
      </c>
      <c r="DL435" s="3">
        <f t="shared" si="139"/>
        <v>0.92956413748834998</v>
      </c>
      <c r="DM435" s="3"/>
      <c r="DN435" s="90">
        <f t="shared" si="146"/>
        <v>0</v>
      </c>
      <c r="DO435" s="91">
        <f t="shared" si="144"/>
        <v>0</v>
      </c>
      <c r="DP435" s="89">
        <f>SUM(DO$9:DO435)*RLR</f>
        <v>120</v>
      </c>
      <c r="DQ435" s="90">
        <f>DP435-SUM(DS$9:DS435)</f>
        <v>8.4523035013979921</v>
      </c>
      <c r="DR435" s="48">
        <f t="shared" si="140"/>
        <v>0.41322314049586778</v>
      </c>
      <c r="DS435" s="31">
        <f t="shared" si="145"/>
        <v>3.5120374659548419E-2</v>
      </c>
      <c r="DT435" s="90">
        <f>SUM(DS$9:DS435)*RRF</f>
        <v>78.083387549021396</v>
      </c>
    </row>
    <row r="436" spans="90:124" x14ac:dyDescent="0.25">
      <c r="CL436" s="14">
        <f t="shared" si="127"/>
        <v>4.2699999999999996</v>
      </c>
      <c r="CM436" s="59">
        <f>IF('Extended model'!$B$4="AY",0,IFERROR(P*INDEX('UWYr writing pattern'!$C$4:$C$18,MATCH('Extended model'!$CL436,'UWYr writing pattern'!$A$4:$A$18,0)) / 25,CM435))</f>
        <v>0</v>
      </c>
      <c r="CN436" s="36">
        <f t="shared" si="141"/>
        <v>4.070993827292678E-11</v>
      </c>
      <c r="CP436" s="48">
        <f t="shared" si="128"/>
        <v>12.809999999999999</v>
      </c>
      <c r="CQ436" s="34">
        <f t="shared" si="142"/>
        <v>5.9650654795689543E-12</v>
      </c>
      <c r="CR436" s="31">
        <f>SUM($CQ$9:CQ436)*RLR</f>
        <v>119.99999999995111</v>
      </c>
      <c r="CS436" s="32"/>
      <c r="CT436" s="36">
        <f>CR436-SUM($CW$9:CW436)</f>
        <v>16.587043200666699</v>
      </c>
      <c r="CV436" s="48">
        <f t="shared" si="129"/>
        <v>0.4126547455295736</v>
      </c>
      <c r="CW436" s="31">
        <f t="shared" si="143"/>
        <v>6.8825905396927567E-2</v>
      </c>
      <c r="CX436" s="36">
        <f>SUM($CW$9:CW436)*RRF</f>
        <v>72.38906975949908</v>
      </c>
      <c r="CY436" s="33"/>
      <c r="CZ436" s="36">
        <f t="shared" si="130"/>
        <v>88.976112960165779</v>
      </c>
      <c r="DA436" s="33"/>
      <c r="DB436" s="31">
        <f t="shared" si="131"/>
        <v>3.4196348149258493E-11</v>
      </c>
      <c r="DC436" s="31">
        <f t="shared" si="132"/>
        <v>11.610930240466688</v>
      </c>
      <c r="DD436" s="31">
        <f t="shared" si="133"/>
        <v>11.610930240500885</v>
      </c>
      <c r="DE436" s="31">
        <f t="shared" si="134"/>
        <v>-4.9761129601657785</v>
      </c>
      <c r="DF436" s="31"/>
      <c r="DG436" s="33">
        <f t="shared" si="135"/>
        <v>0.8617746399940367</v>
      </c>
      <c r="DH436" s="33">
        <f t="shared" si="136"/>
        <v>1.0592394400019736</v>
      </c>
      <c r="DI436" s="3"/>
      <c r="DJ436" s="33">
        <f t="shared" si="137"/>
        <v>0.99999999999959266</v>
      </c>
      <c r="DK436" s="93">
        <f t="shared" si="138"/>
        <v>0.9297315244808485</v>
      </c>
      <c r="DL436" s="3">
        <f t="shared" si="139"/>
        <v>0.92985519477145606</v>
      </c>
      <c r="DM436" s="3"/>
      <c r="DN436" s="90">
        <f t="shared" si="146"/>
        <v>0</v>
      </c>
      <c r="DO436" s="91">
        <f t="shared" si="144"/>
        <v>0</v>
      </c>
      <c r="DP436" s="89">
        <f>SUM(DO$9:DO436)*RLR</f>
        <v>120</v>
      </c>
      <c r="DQ436" s="90">
        <f>DP436-SUM(DS$9:DS436)</f>
        <v>8.4173766274252699</v>
      </c>
      <c r="DR436" s="48">
        <f t="shared" si="140"/>
        <v>0.4126547455295736</v>
      </c>
      <c r="DS436" s="31">
        <f t="shared" si="145"/>
        <v>3.4926873972718979E-2</v>
      </c>
      <c r="DT436" s="90">
        <f>SUM(DS$9:DS436)*RRF</f>
        <v>78.10783636080231</v>
      </c>
    </row>
    <row r="437" spans="90:124" x14ac:dyDescent="0.25">
      <c r="CL437" s="14">
        <f t="shared" si="127"/>
        <v>4.28</v>
      </c>
      <c r="CM437" s="59">
        <f>IF('Extended model'!$B$4="AY",0,IFERROR(P*INDEX('UWYr writing pattern'!$C$4:$C$18,MATCH('Extended model'!$CL437,'UWYr writing pattern'!$A$4:$A$18,0)) / 25,CM436))</f>
        <v>0</v>
      </c>
      <c r="CN437" s="36">
        <f t="shared" si="141"/>
        <v>3.5494995180164861E-11</v>
      </c>
      <c r="CP437" s="48">
        <f t="shared" si="128"/>
        <v>12.84</v>
      </c>
      <c r="CQ437" s="34">
        <f t="shared" si="142"/>
        <v>5.2149430927619202E-12</v>
      </c>
      <c r="CR437" s="31">
        <f>SUM($CQ$9:CQ437)*RLR</f>
        <v>119.99999999995738</v>
      </c>
      <c r="CS437" s="32"/>
      <c r="CT437" s="36">
        <f>CR437-SUM($CW$9:CW437)</f>
        <v>16.518595979762381</v>
      </c>
      <c r="CV437" s="48">
        <f t="shared" si="129"/>
        <v>0.41208791208791207</v>
      </c>
      <c r="CW437" s="31">
        <f t="shared" si="143"/>
        <v>6.8447220910591605E-2</v>
      </c>
      <c r="CX437" s="36">
        <f>SUM($CW$9:CW437)*RRF</f>
        <v>72.436982814136499</v>
      </c>
      <c r="CY437" s="33"/>
      <c r="CZ437" s="36">
        <f t="shared" si="130"/>
        <v>88.95557879389888</v>
      </c>
      <c r="DA437" s="33"/>
      <c r="DB437" s="31">
        <f t="shared" si="131"/>
        <v>2.981579595133848E-11</v>
      </c>
      <c r="DC437" s="31">
        <f t="shared" si="132"/>
        <v>11.563017185833665</v>
      </c>
      <c r="DD437" s="31">
        <f t="shared" si="133"/>
        <v>11.563017185863481</v>
      </c>
      <c r="DE437" s="31">
        <f t="shared" si="134"/>
        <v>-4.95557879389888</v>
      </c>
      <c r="DF437" s="31"/>
      <c r="DG437" s="33">
        <f t="shared" si="135"/>
        <v>0.86234503350162495</v>
      </c>
      <c r="DH437" s="33">
        <f t="shared" si="136"/>
        <v>1.0589949856416534</v>
      </c>
      <c r="DI437" s="3"/>
      <c r="DJ437" s="33">
        <f t="shared" si="137"/>
        <v>0.99999999999964484</v>
      </c>
      <c r="DK437" s="93">
        <f t="shared" si="138"/>
        <v>0.93002069479849947</v>
      </c>
      <c r="DL437" s="3">
        <f t="shared" si="139"/>
        <v>0.930144650638974</v>
      </c>
      <c r="DM437" s="3"/>
      <c r="DN437" s="90">
        <f t="shared" si="146"/>
        <v>0</v>
      </c>
      <c r="DO437" s="91">
        <f t="shared" si="144"/>
        <v>0</v>
      </c>
      <c r="DP437" s="89">
        <f>SUM(DO$9:DO437)*RLR</f>
        <v>120</v>
      </c>
      <c r="DQ437" s="90">
        <f>DP437-SUM(DS$9:DS437)</f>
        <v>8.3826419233231064</v>
      </c>
      <c r="DR437" s="48">
        <f t="shared" si="140"/>
        <v>0.41208791208791207</v>
      </c>
      <c r="DS437" s="31">
        <f t="shared" si="145"/>
        <v>3.473470410216755E-2</v>
      </c>
      <c r="DT437" s="90">
        <f>SUM(DS$9:DS437)*RRF</f>
        <v>78.132150653673818</v>
      </c>
    </row>
    <row r="438" spans="90:124" x14ac:dyDescent="0.25">
      <c r="CL438" s="14">
        <f t="shared" si="127"/>
        <v>4.29</v>
      </c>
      <c r="CM438" s="59">
        <f>IF('Extended model'!$B$4="AY",0,IFERROR(P*INDEX('UWYr writing pattern'!$C$4:$C$18,MATCH('Extended model'!$CL438,'UWYr writing pattern'!$A$4:$A$18,0)) / 25,CM437))</f>
        <v>0</v>
      </c>
      <c r="CN438" s="36">
        <f t="shared" si="141"/>
        <v>3.0937437799031694E-11</v>
      </c>
      <c r="CP438" s="48">
        <f t="shared" si="128"/>
        <v>12.870000000000001</v>
      </c>
      <c r="CQ438" s="34">
        <f t="shared" si="142"/>
        <v>4.5575573811331681E-12</v>
      </c>
      <c r="CR438" s="31">
        <f>SUM($CQ$9:CQ438)*RLR</f>
        <v>119.99999999996285</v>
      </c>
      <c r="CS438" s="32"/>
      <c r="CT438" s="36">
        <f>CR438-SUM($CW$9:CW438)</f>
        <v>16.450524842488605</v>
      </c>
      <c r="CV438" s="48">
        <f t="shared" si="129"/>
        <v>0.41152263374485598</v>
      </c>
      <c r="CW438" s="31">
        <f t="shared" si="143"/>
        <v>6.8071137279240579E-2</v>
      </c>
      <c r="CX438" s="36">
        <f>SUM($CW$9:CW438)*RRF</f>
        <v>72.484632610231969</v>
      </c>
      <c r="CY438" s="33"/>
      <c r="CZ438" s="36">
        <f t="shared" si="130"/>
        <v>88.935157452720574</v>
      </c>
      <c r="DA438" s="33"/>
      <c r="DB438" s="31">
        <f t="shared" si="131"/>
        <v>2.5987447751186617E-11</v>
      </c>
      <c r="DC438" s="31">
        <f t="shared" si="132"/>
        <v>11.515367389742023</v>
      </c>
      <c r="DD438" s="31">
        <f t="shared" si="133"/>
        <v>11.515367389768011</v>
      </c>
      <c r="DE438" s="31">
        <f t="shared" si="134"/>
        <v>-4.9351574527205742</v>
      </c>
      <c r="DF438" s="31"/>
      <c r="DG438" s="33">
        <f t="shared" si="135"/>
        <v>0.862912292978952</v>
      </c>
      <c r="DH438" s="33">
        <f t="shared" si="136"/>
        <v>1.0587518744371498</v>
      </c>
      <c r="DI438" s="3"/>
      <c r="DJ438" s="33">
        <f t="shared" si="137"/>
        <v>0.99999999999969047</v>
      </c>
      <c r="DK438" s="93">
        <f t="shared" si="138"/>
        <v>0.93030828062374371</v>
      </c>
      <c r="DL438" s="3">
        <f t="shared" si="139"/>
        <v>0.93043251608963762</v>
      </c>
      <c r="DM438" s="3"/>
      <c r="DN438" s="90">
        <f t="shared" si="146"/>
        <v>0</v>
      </c>
      <c r="DO438" s="91">
        <f t="shared" si="144"/>
        <v>0</v>
      </c>
      <c r="DP438" s="89">
        <f>SUM(DO$9:DO438)*RLR</f>
        <v>120</v>
      </c>
      <c r="DQ438" s="90">
        <f>DP438-SUM(DS$9:DS438)</f>
        <v>8.348098069243477</v>
      </c>
      <c r="DR438" s="48">
        <f t="shared" si="140"/>
        <v>0.41152263374485598</v>
      </c>
      <c r="DS438" s="31">
        <f t="shared" si="145"/>
        <v>3.4543854079628185E-2</v>
      </c>
      <c r="DT438" s="90">
        <f>SUM(DS$9:DS438)*RRF</f>
        <v>78.156331351529559</v>
      </c>
    </row>
    <row r="439" spans="90:124" x14ac:dyDescent="0.25">
      <c r="CL439" s="14">
        <f t="shared" si="127"/>
        <v>4.3</v>
      </c>
      <c r="CM439" s="59">
        <f>IF('Extended model'!$B$4="AY",0,IFERROR(P*INDEX('UWYr writing pattern'!$C$4:$C$18,MATCH('Extended model'!$CL439,'UWYr writing pattern'!$A$4:$A$18,0)) / 25,CM438))</f>
        <v>0</v>
      </c>
      <c r="CN439" s="36">
        <f t="shared" si="141"/>
        <v>2.6955789554296315E-11</v>
      </c>
      <c r="CP439" s="48">
        <f t="shared" si="128"/>
        <v>12.899999999999999</v>
      </c>
      <c r="CQ439" s="34">
        <f t="shared" si="142"/>
        <v>3.9816482447353794E-12</v>
      </c>
      <c r="CR439" s="31">
        <f>SUM($CQ$9:CQ439)*RLR</f>
        <v>119.99999999996763</v>
      </c>
      <c r="CS439" s="32"/>
      <c r="CT439" s="36">
        <f>CR439-SUM($CW$9:CW439)</f>
        <v>16.382827209396723</v>
      </c>
      <c r="CV439" s="48">
        <f t="shared" si="129"/>
        <v>0.41095890410958907</v>
      </c>
      <c r="CW439" s="31">
        <f t="shared" si="143"/>
        <v>6.7697633096660936E-2</v>
      </c>
      <c r="CX439" s="36">
        <f>SUM($CW$9:CW439)*RRF</f>
        <v>72.532020953399623</v>
      </c>
      <c r="CY439" s="33"/>
      <c r="CZ439" s="36">
        <f t="shared" si="130"/>
        <v>88.914848162796346</v>
      </c>
      <c r="DA439" s="33"/>
      <c r="DB439" s="31">
        <f t="shared" si="131"/>
        <v>2.2642863225608902E-11</v>
      </c>
      <c r="DC439" s="31">
        <f t="shared" si="132"/>
        <v>11.467979046577705</v>
      </c>
      <c r="DD439" s="31">
        <f t="shared" si="133"/>
        <v>11.467979046600348</v>
      </c>
      <c r="DE439" s="31">
        <f t="shared" si="134"/>
        <v>-4.9148481627963463</v>
      </c>
      <c r="DF439" s="31"/>
      <c r="DG439" s="33">
        <f t="shared" si="135"/>
        <v>0.86347643992142409</v>
      </c>
      <c r="DH439" s="33">
        <f t="shared" si="136"/>
        <v>1.058510097176147</v>
      </c>
      <c r="DI439" s="3"/>
      <c r="DJ439" s="33">
        <f t="shared" si="137"/>
        <v>0.99999999999973022</v>
      </c>
      <c r="DK439" s="93">
        <f t="shared" si="138"/>
        <v>0.93059429279440231</v>
      </c>
      <c r="DL439" s="3">
        <f t="shared" si="139"/>
        <v>0.93071880203165558</v>
      </c>
      <c r="DM439" s="3"/>
      <c r="DN439" s="90">
        <f t="shared" si="146"/>
        <v>0</v>
      </c>
      <c r="DO439" s="91">
        <f t="shared" si="144"/>
        <v>0</v>
      </c>
      <c r="DP439" s="89">
        <f>SUM(DO$9:DO439)*RLR</f>
        <v>120</v>
      </c>
      <c r="DQ439" s="90">
        <f>DP439-SUM(DS$9:DS439)</f>
        <v>8.313743756201319</v>
      </c>
      <c r="DR439" s="48">
        <f t="shared" si="140"/>
        <v>0.41095890410958907</v>
      </c>
      <c r="DS439" s="31">
        <f t="shared" si="145"/>
        <v>3.4354313042154229E-2</v>
      </c>
      <c r="DT439" s="90">
        <f>SUM(DS$9:DS439)*RRF</f>
        <v>78.180379370659068</v>
      </c>
    </row>
    <row r="440" spans="90:124" x14ac:dyDescent="0.25">
      <c r="CL440" s="14">
        <f t="shared" si="127"/>
        <v>4.3099999999999996</v>
      </c>
      <c r="CM440" s="59">
        <f>IF('Extended model'!$B$4="AY",0,IFERROR(P*INDEX('UWYr writing pattern'!$C$4:$C$18,MATCH('Extended model'!$CL440,'UWYr writing pattern'!$A$4:$A$18,0)) / 25,CM439))</f>
        <v>0</v>
      </c>
      <c r="CN440" s="36">
        <f t="shared" si="141"/>
        <v>2.3478492701792092E-11</v>
      </c>
      <c r="CP440" s="48">
        <f t="shared" si="128"/>
        <v>12.93</v>
      </c>
      <c r="CQ440" s="34">
        <f t="shared" si="142"/>
        <v>3.4772968525042242E-12</v>
      </c>
      <c r="CR440" s="31">
        <f>SUM($CQ$9:CQ440)*RLR</f>
        <v>119.99999999997181</v>
      </c>
      <c r="CS440" s="32"/>
      <c r="CT440" s="36">
        <f>CR440-SUM($CW$9:CW440)</f>
        <v>16.315500522238992</v>
      </c>
      <c r="CV440" s="48">
        <f t="shared" si="129"/>
        <v>0.41039671682626538</v>
      </c>
      <c r="CW440" s="31">
        <f t="shared" si="143"/>
        <v>6.7326687161904347E-2</v>
      </c>
      <c r="CX440" s="36">
        <f>SUM($CW$9:CW440)*RRF</f>
        <v>72.579149634412971</v>
      </c>
      <c r="CY440" s="33"/>
      <c r="CZ440" s="36">
        <f t="shared" si="130"/>
        <v>88.894650156651963</v>
      </c>
      <c r="DA440" s="33"/>
      <c r="DB440" s="31">
        <f t="shared" si="131"/>
        <v>1.9721933869505353E-11</v>
      </c>
      <c r="DC440" s="31">
        <f t="shared" si="132"/>
        <v>11.420850365567293</v>
      </c>
      <c r="DD440" s="31">
        <f t="shared" si="133"/>
        <v>11.420850365587015</v>
      </c>
      <c r="DE440" s="31">
        <f t="shared" si="134"/>
        <v>-4.8946501566519629</v>
      </c>
      <c r="DF440" s="31"/>
      <c r="DG440" s="33">
        <f t="shared" si="135"/>
        <v>0.86403749564777343</v>
      </c>
      <c r="DH440" s="33">
        <f t="shared" si="136"/>
        <v>1.0582696447220472</v>
      </c>
      <c r="DI440" s="3"/>
      <c r="DJ440" s="33">
        <f t="shared" si="137"/>
        <v>0.99999999999976508</v>
      </c>
      <c r="DK440" s="93">
        <f t="shared" si="138"/>
        <v>0.93087874205946186</v>
      </c>
      <c r="DL440" s="3">
        <f t="shared" si="139"/>
        <v>0.93100351928358038</v>
      </c>
      <c r="DM440" s="3"/>
      <c r="DN440" s="90">
        <f t="shared" si="146"/>
        <v>0</v>
      </c>
      <c r="DO440" s="91">
        <f t="shared" si="144"/>
        <v>0</v>
      </c>
      <c r="DP440" s="89">
        <f>SUM(DO$9:DO440)*RLR</f>
        <v>120</v>
      </c>
      <c r="DQ440" s="90">
        <f>DP440-SUM(DS$9:DS440)</f>
        <v>8.2795776859703523</v>
      </c>
      <c r="DR440" s="48">
        <f t="shared" si="140"/>
        <v>0.41039671682626538</v>
      </c>
      <c r="DS440" s="31">
        <f t="shared" si="145"/>
        <v>3.4166070230964331E-2</v>
      </c>
      <c r="DT440" s="90">
        <f>SUM(DS$9:DS440)*RRF</f>
        <v>78.204295619820755</v>
      </c>
    </row>
    <row r="441" spans="90:124" x14ac:dyDescent="0.25">
      <c r="CL441" s="14">
        <f t="shared" si="127"/>
        <v>4.32</v>
      </c>
      <c r="CM441" s="59">
        <f>IF('Extended model'!$B$4="AY",0,IFERROR(P*INDEX('UWYr writing pattern'!$C$4:$C$18,MATCH('Extended model'!$CL441,'UWYr writing pattern'!$A$4:$A$18,0)) / 25,CM440))</f>
        <v>0</v>
      </c>
      <c r="CN441" s="36">
        <f t="shared" si="141"/>
        <v>2.0442723595450375E-11</v>
      </c>
      <c r="CP441" s="48">
        <f t="shared" si="128"/>
        <v>12.96</v>
      </c>
      <c r="CQ441" s="34">
        <f t="shared" si="142"/>
        <v>3.0357691063417175E-12</v>
      </c>
      <c r="CR441" s="31">
        <f>SUM($CQ$9:CQ441)*RLR</f>
        <v>119.99999999997546</v>
      </c>
      <c r="CS441" s="32"/>
      <c r="CT441" s="36">
        <f>CR441-SUM($CW$9:CW441)</f>
        <v>16.248542243765598</v>
      </c>
      <c r="CV441" s="48">
        <f t="shared" si="129"/>
        <v>0.4098360655737705</v>
      </c>
      <c r="CW441" s="31">
        <f t="shared" si="143"/>
        <v>6.6958278477041E-2</v>
      </c>
      <c r="CX441" s="36">
        <f>SUM($CW$9:CW441)*RRF</f>
        <v>72.626020429346895</v>
      </c>
      <c r="CY441" s="33"/>
      <c r="CZ441" s="36">
        <f t="shared" si="130"/>
        <v>88.874562673112493</v>
      </c>
      <c r="DA441" s="33"/>
      <c r="DB441" s="31">
        <f t="shared" si="131"/>
        <v>1.7171887820178313E-11</v>
      </c>
      <c r="DC441" s="31">
        <f t="shared" si="132"/>
        <v>11.373979570635917</v>
      </c>
      <c r="DD441" s="31">
        <f t="shared" si="133"/>
        <v>11.37397957065309</v>
      </c>
      <c r="DE441" s="31">
        <f t="shared" si="134"/>
        <v>-4.8745626731124929</v>
      </c>
      <c r="DF441" s="31"/>
      <c r="DG441" s="33">
        <f t="shared" si="135"/>
        <v>0.86459548130174879</v>
      </c>
      <c r="DH441" s="33">
        <f t="shared" si="136"/>
        <v>1.0580305080132439</v>
      </c>
      <c r="DI441" s="3"/>
      <c r="DJ441" s="33">
        <f t="shared" si="137"/>
        <v>0.9999999999997955</v>
      </c>
      <c r="DK441" s="93">
        <f t="shared" si="138"/>
        <v>0.931161639079923</v>
      </c>
      <c r="DL441" s="3">
        <f t="shared" si="139"/>
        <v>0.93128667857516623</v>
      </c>
      <c r="DM441" s="3"/>
      <c r="DN441" s="90">
        <f t="shared" si="146"/>
        <v>0</v>
      </c>
      <c r="DO441" s="91">
        <f t="shared" si="144"/>
        <v>0</v>
      </c>
      <c r="DP441" s="89">
        <f>SUM(DO$9:DO441)*RLR</f>
        <v>120</v>
      </c>
      <c r="DQ441" s="90">
        <f>DP441-SUM(DS$9:DS441)</f>
        <v>8.2455985709800501</v>
      </c>
      <c r="DR441" s="48">
        <f t="shared" si="140"/>
        <v>0.4098360655737705</v>
      </c>
      <c r="DS441" s="31">
        <f t="shared" si="145"/>
        <v>3.3979114990302407E-2</v>
      </c>
      <c r="DT441" s="90">
        <f>SUM(DS$9:DS441)*RRF</f>
        <v>78.228081000313964</v>
      </c>
    </row>
    <row r="442" spans="90:124" x14ac:dyDescent="0.25">
      <c r="CL442" s="14">
        <f t="shared" si="127"/>
        <v>4.33</v>
      </c>
      <c r="CM442" s="59">
        <f>IF('Extended model'!$B$4="AY",0,IFERROR(P*INDEX('UWYr writing pattern'!$C$4:$C$18,MATCH('Extended model'!$CL442,'UWYr writing pattern'!$A$4:$A$18,0)) / 25,CM441))</f>
        <v>0</v>
      </c>
      <c r="CN442" s="36">
        <f t="shared" si="141"/>
        <v>1.7793346617480007E-11</v>
      </c>
      <c r="CP442" s="48">
        <f t="shared" si="128"/>
        <v>12.99</v>
      </c>
      <c r="CQ442" s="34">
        <f t="shared" si="142"/>
        <v>2.6493769779703689E-12</v>
      </c>
      <c r="CR442" s="31">
        <f>SUM($CQ$9:CQ442)*RLR</f>
        <v>119.99999999997863</v>
      </c>
      <c r="CS442" s="32"/>
      <c r="CT442" s="36">
        <f>CR442-SUM($CW$9:CW442)</f>
        <v>16.181949857523833</v>
      </c>
      <c r="CV442" s="48">
        <f t="shared" si="129"/>
        <v>0.40927694406548432</v>
      </c>
      <c r="CW442" s="31">
        <f t="shared" si="143"/>
        <v>6.6592386244940974E-2</v>
      </c>
      <c r="CX442" s="36">
        <f>SUM($CW$9:CW442)*RRF</f>
        <v>72.672635099718349</v>
      </c>
      <c r="CY442" s="33"/>
      <c r="CZ442" s="36">
        <f t="shared" si="130"/>
        <v>88.854584957242182</v>
      </c>
      <c r="DA442" s="33"/>
      <c r="DB442" s="31">
        <f t="shared" si="131"/>
        <v>1.4946411158683204E-11</v>
      </c>
      <c r="DC442" s="31">
        <f t="shared" si="132"/>
        <v>11.327364900266682</v>
      </c>
      <c r="DD442" s="31">
        <f t="shared" si="133"/>
        <v>11.327364900281628</v>
      </c>
      <c r="DE442" s="31">
        <f t="shared" si="134"/>
        <v>-4.8545849572421815</v>
      </c>
      <c r="DF442" s="31"/>
      <c r="DG442" s="33">
        <f t="shared" si="135"/>
        <v>0.86515041785378988</v>
      </c>
      <c r="DH442" s="33">
        <f t="shared" si="136"/>
        <v>1.057792678062407</v>
      </c>
      <c r="DI442" s="3"/>
      <c r="DJ442" s="33">
        <f t="shared" si="137"/>
        <v>0.99999999999982192</v>
      </c>
      <c r="DK442" s="93">
        <f t="shared" si="138"/>
        <v>0.93144299442963918</v>
      </c>
      <c r="DL442" s="3">
        <f t="shared" si="139"/>
        <v>0.93156829054821888</v>
      </c>
      <c r="DM442" s="3"/>
      <c r="DN442" s="90">
        <f t="shared" si="146"/>
        <v>0</v>
      </c>
      <c r="DO442" s="91">
        <f t="shared" si="144"/>
        <v>0</v>
      </c>
      <c r="DP442" s="89">
        <f>SUM(DO$9:DO442)*RLR</f>
        <v>120</v>
      </c>
      <c r="DQ442" s="90">
        <f>DP442-SUM(DS$9:DS442)</f>
        <v>8.2118051342137335</v>
      </c>
      <c r="DR442" s="48">
        <f t="shared" si="140"/>
        <v>0.40927694406548432</v>
      </c>
      <c r="DS442" s="31">
        <f t="shared" si="145"/>
        <v>3.3793436766311684E-2</v>
      </c>
      <c r="DT442" s="90">
        <f>SUM(DS$9:DS442)*RRF</f>
        <v>78.251736406050384</v>
      </c>
    </row>
    <row r="443" spans="90:124" x14ac:dyDescent="0.25">
      <c r="CL443" s="14">
        <f t="shared" si="127"/>
        <v>4.34</v>
      </c>
      <c r="CM443" s="59">
        <f>IF('Extended model'!$B$4="AY",0,IFERROR(P*INDEX('UWYr writing pattern'!$C$4:$C$18,MATCH('Extended model'!$CL443,'UWYr writing pattern'!$A$4:$A$18,0)) / 25,CM442))</f>
        <v>0</v>
      </c>
      <c r="CN443" s="36">
        <f t="shared" si="141"/>
        <v>1.5481990891869354E-11</v>
      </c>
      <c r="CP443" s="48">
        <f t="shared" si="128"/>
        <v>13.02</v>
      </c>
      <c r="CQ443" s="34">
        <f t="shared" si="142"/>
        <v>2.3113557256106531E-12</v>
      </c>
      <c r="CR443" s="31">
        <f>SUM($CQ$9:CQ443)*RLR</f>
        <v>119.99999999998141</v>
      </c>
      <c r="CS443" s="32"/>
      <c r="CT443" s="36">
        <f>CR443-SUM($CW$9:CW443)</f>
        <v>16.115720867659533</v>
      </c>
      <c r="CV443" s="48">
        <f t="shared" si="129"/>
        <v>0.40871934604904631</v>
      </c>
      <c r="CW443" s="31">
        <f t="shared" si="143"/>
        <v>6.6228989867082547E-2</v>
      </c>
      <c r="CX443" s="36">
        <f>SUM($CW$9:CW443)*RRF</f>
        <v>72.718995392625317</v>
      </c>
      <c r="CY443" s="33"/>
      <c r="CZ443" s="36">
        <f t="shared" si="130"/>
        <v>88.83471626028485</v>
      </c>
      <c r="DA443" s="33"/>
      <c r="DB443" s="31">
        <f t="shared" si="131"/>
        <v>1.3004872349170256E-11</v>
      </c>
      <c r="DC443" s="31">
        <f t="shared" si="132"/>
        <v>11.281004607361673</v>
      </c>
      <c r="DD443" s="31">
        <f t="shared" si="133"/>
        <v>11.281004607374678</v>
      </c>
      <c r="DE443" s="31">
        <f t="shared" si="134"/>
        <v>-4.8347162602848499</v>
      </c>
      <c r="DF443" s="31"/>
      <c r="DG443" s="33">
        <f t="shared" si="135"/>
        <v>0.86570232610268238</v>
      </c>
      <c r="DH443" s="33">
        <f t="shared" si="136"/>
        <v>1.0575561459557721</v>
      </c>
      <c r="DI443" s="3"/>
      <c r="DJ443" s="33">
        <f t="shared" si="137"/>
        <v>0.99999999999984512</v>
      </c>
      <c r="DK443" s="93">
        <f t="shared" si="138"/>
        <v>0.93172281859614714</v>
      </c>
      <c r="DL443" s="3">
        <f t="shared" si="139"/>
        <v>0.93184836575743479</v>
      </c>
      <c r="DM443" s="3"/>
      <c r="DN443" s="90">
        <f t="shared" si="146"/>
        <v>0</v>
      </c>
      <c r="DO443" s="91">
        <f t="shared" si="144"/>
        <v>0</v>
      </c>
      <c r="DP443" s="89">
        <f>SUM(DO$9:DO443)*RLR</f>
        <v>120</v>
      </c>
      <c r="DQ443" s="90">
        <f>DP443-SUM(DS$9:DS443)</f>
        <v>8.1781961091078159</v>
      </c>
      <c r="DR443" s="48">
        <f t="shared" si="140"/>
        <v>0.40871934604904631</v>
      </c>
      <c r="DS443" s="31">
        <f t="shared" si="145"/>
        <v>3.3609025105922508E-2</v>
      </c>
      <c r="DT443" s="90">
        <f>SUM(DS$9:DS443)*RRF</f>
        <v>78.275262723624522</v>
      </c>
    </row>
    <row r="444" spans="90:124" x14ac:dyDescent="0.25">
      <c r="CL444" s="14">
        <f t="shared" si="127"/>
        <v>4.3499999999999996</v>
      </c>
      <c r="CM444" s="59">
        <f>IF('Extended model'!$B$4="AY",0,IFERROR(P*INDEX('UWYr writing pattern'!$C$4:$C$18,MATCH('Extended model'!$CL444,'UWYr writing pattern'!$A$4:$A$18,0)) / 25,CM443))</f>
        <v>0</v>
      </c>
      <c r="CN444" s="36">
        <f t="shared" si="141"/>
        <v>1.3466235677747964E-11</v>
      </c>
      <c r="CP444" s="48">
        <f t="shared" si="128"/>
        <v>13.049999999999999</v>
      </c>
      <c r="CQ444" s="34">
        <f t="shared" si="142"/>
        <v>2.0157552141213899E-12</v>
      </c>
      <c r="CR444" s="31">
        <f>SUM($CQ$9:CQ444)*RLR</f>
        <v>119.99999999998383</v>
      </c>
      <c r="CS444" s="32"/>
      <c r="CT444" s="36">
        <f>CR444-SUM($CW$9:CW444)</f>
        <v>16.049852798720565</v>
      </c>
      <c r="CV444" s="48">
        <f t="shared" si="129"/>
        <v>0.40816326530612246</v>
      </c>
      <c r="CW444" s="31">
        <f t="shared" si="143"/>
        <v>6.5868068941387733E-2</v>
      </c>
      <c r="CX444" s="36">
        <f>SUM($CW$9:CW444)*RRF</f>
        <v>72.765103040884284</v>
      </c>
      <c r="CY444" s="33"/>
      <c r="CZ444" s="36">
        <f t="shared" si="130"/>
        <v>88.814955839604849</v>
      </c>
      <c r="DA444" s="33"/>
      <c r="DB444" s="31">
        <f t="shared" si="131"/>
        <v>1.1311637969308289E-11</v>
      </c>
      <c r="DC444" s="31">
        <f t="shared" si="132"/>
        <v>11.234896959104395</v>
      </c>
      <c r="DD444" s="31">
        <f t="shared" si="133"/>
        <v>11.234896959115707</v>
      </c>
      <c r="DE444" s="31">
        <f t="shared" si="134"/>
        <v>-4.8149558396048491</v>
      </c>
      <c r="DF444" s="31"/>
      <c r="DG444" s="33">
        <f t="shared" si="135"/>
        <v>0.8662512266771939</v>
      </c>
      <c r="DH444" s="33">
        <f t="shared" si="136"/>
        <v>1.0573209028524386</v>
      </c>
      <c r="DI444" s="3"/>
      <c r="DJ444" s="33">
        <f t="shared" si="137"/>
        <v>0.99999999999986522</v>
      </c>
      <c r="DK444" s="93">
        <f t="shared" si="138"/>
        <v>0.93200112198148721</v>
      </c>
      <c r="DL444" s="3">
        <f t="shared" si="139"/>
        <v>0.93212691467123288</v>
      </c>
      <c r="DM444" s="3"/>
      <c r="DN444" s="90">
        <f t="shared" si="146"/>
        <v>0</v>
      </c>
      <c r="DO444" s="91">
        <f t="shared" si="144"/>
        <v>0</v>
      </c>
      <c r="DP444" s="89">
        <f>SUM(DO$9:DO444)*RLR</f>
        <v>120</v>
      </c>
      <c r="DQ444" s="90">
        <f>DP444-SUM(DS$9:DS444)</f>
        <v>8.1447702394520576</v>
      </c>
      <c r="DR444" s="48">
        <f t="shared" si="140"/>
        <v>0.40816326530612246</v>
      </c>
      <c r="DS444" s="31">
        <f t="shared" si="145"/>
        <v>3.3425869655754017E-2</v>
      </c>
      <c r="DT444" s="90">
        <f>SUM(DS$9:DS444)*RRF</f>
        <v>78.298660832383561</v>
      </c>
    </row>
    <row r="445" spans="90:124" x14ac:dyDescent="0.25">
      <c r="CL445" s="14">
        <f t="shared" si="127"/>
        <v>4.3600000000000003</v>
      </c>
      <c r="CM445" s="59">
        <f>IF('Extended model'!$B$4="AY",0,IFERROR(P*INDEX('UWYr writing pattern'!$C$4:$C$18,MATCH('Extended model'!$CL445,'UWYr writing pattern'!$A$4:$A$18,0)) / 25,CM444))</f>
        <v>0</v>
      </c>
      <c r="CN445" s="36">
        <f t="shared" si="141"/>
        <v>1.1708891921801855E-11</v>
      </c>
      <c r="CP445" s="48">
        <f t="shared" si="128"/>
        <v>13.080000000000002</v>
      </c>
      <c r="CQ445" s="34">
        <f t="shared" si="142"/>
        <v>1.7573437559461093E-12</v>
      </c>
      <c r="CR445" s="31">
        <f>SUM($CQ$9:CQ445)*RLR</f>
        <v>119.99999999998595</v>
      </c>
      <c r="CS445" s="32"/>
      <c r="CT445" s="36">
        <f>CR445-SUM($CW$9:CW445)</f>
        <v>15.9843431954626</v>
      </c>
      <c r="CV445" s="48">
        <f t="shared" si="129"/>
        <v>0.40760869565217389</v>
      </c>
      <c r="CW445" s="31">
        <f t="shared" si="143"/>
        <v>6.550960326008394E-2</v>
      </c>
      <c r="CX445" s="36">
        <f>SUM($CW$9:CW445)*RRF</f>
        <v>72.810959763166338</v>
      </c>
      <c r="CY445" s="33"/>
      <c r="CZ445" s="36">
        <f t="shared" si="130"/>
        <v>88.795302958628938</v>
      </c>
      <c r="DA445" s="33"/>
      <c r="DB445" s="31">
        <f t="shared" si="131"/>
        <v>9.8354692143135578E-12</v>
      </c>
      <c r="DC445" s="31">
        <f t="shared" si="132"/>
        <v>11.18904023682382</v>
      </c>
      <c r="DD445" s="31">
        <f t="shared" si="133"/>
        <v>11.189040236833655</v>
      </c>
      <c r="DE445" s="31">
        <f t="shared" si="134"/>
        <v>-4.7953029586289375</v>
      </c>
      <c r="DF445" s="31"/>
      <c r="DG445" s="33">
        <f t="shared" si="135"/>
        <v>0.86679714003769448</v>
      </c>
      <c r="DH445" s="33">
        <f t="shared" si="136"/>
        <v>1.0570869399836778</v>
      </c>
      <c r="DI445" s="3"/>
      <c r="DJ445" s="33">
        <f t="shared" si="137"/>
        <v>0.99999999999988287</v>
      </c>
      <c r="DK445" s="93">
        <f t="shared" si="138"/>
        <v>0.93227791490301637</v>
      </c>
      <c r="DL445" s="3">
        <f t="shared" si="139"/>
        <v>0.93240394767257462</v>
      </c>
      <c r="DM445" s="3"/>
      <c r="DN445" s="90">
        <f t="shared" si="146"/>
        <v>0</v>
      </c>
      <c r="DO445" s="91">
        <f t="shared" si="144"/>
        <v>0</v>
      </c>
      <c r="DP445" s="89">
        <f>SUM(DO$9:DO445)*RLR</f>
        <v>120</v>
      </c>
      <c r="DQ445" s="90">
        <f>DP445-SUM(DS$9:DS445)</f>
        <v>8.1115262792910272</v>
      </c>
      <c r="DR445" s="48">
        <f t="shared" si="140"/>
        <v>0.40760869565217389</v>
      </c>
      <c r="DS445" s="31">
        <f t="shared" si="145"/>
        <v>3.3243960161028811E-2</v>
      </c>
      <c r="DT445" s="90">
        <f>SUM(DS$9:DS445)*RRF</f>
        <v>78.321931604496271</v>
      </c>
    </row>
    <row r="446" spans="90:124" x14ac:dyDescent="0.25">
      <c r="CL446" s="14">
        <f t="shared" si="127"/>
        <v>4.37</v>
      </c>
      <c r="CM446" s="59">
        <f>IF('Extended model'!$B$4="AY",0,IFERROR(P*INDEX('UWYr writing pattern'!$C$4:$C$18,MATCH('Extended model'!$CL446,'UWYr writing pattern'!$A$4:$A$18,0)) / 25,CM445))</f>
        <v>0</v>
      </c>
      <c r="CN446" s="36">
        <f t="shared" si="141"/>
        <v>1.0177368858430171E-11</v>
      </c>
      <c r="CP446" s="48">
        <f t="shared" si="128"/>
        <v>13.11</v>
      </c>
      <c r="CQ446" s="34">
        <f t="shared" si="142"/>
        <v>1.5315230633716828E-12</v>
      </c>
      <c r="CR446" s="31">
        <f>SUM($CQ$9:CQ446)*RLR</f>
        <v>119.99999999998778</v>
      </c>
      <c r="CS446" s="32"/>
      <c r="CT446" s="36">
        <f>CR446-SUM($CW$9:CW446)</f>
        <v>15.919189622656845</v>
      </c>
      <c r="CV446" s="48">
        <f t="shared" si="129"/>
        <v>0.40705563093622793</v>
      </c>
      <c r="CW446" s="31">
        <f t="shared" si="143"/>
        <v>6.5153572807592111E-2</v>
      </c>
      <c r="CX446" s="36">
        <f>SUM($CW$9:CW446)*RRF</f>
        <v>72.856567264131655</v>
      </c>
      <c r="CY446" s="33"/>
      <c r="CZ446" s="36">
        <f t="shared" si="130"/>
        <v>88.7757568867885</v>
      </c>
      <c r="DA446" s="33"/>
      <c r="DB446" s="31">
        <f t="shared" si="131"/>
        <v>8.5489898410813425E-12</v>
      </c>
      <c r="DC446" s="31">
        <f t="shared" si="132"/>
        <v>11.14343273585979</v>
      </c>
      <c r="DD446" s="31">
        <f t="shared" si="133"/>
        <v>11.143432735868339</v>
      </c>
      <c r="DE446" s="31">
        <f t="shared" si="134"/>
        <v>-4.7757568867884999</v>
      </c>
      <c r="DF446" s="31"/>
      <c r="DG446" s="33">
        <f t="shared" si="135"/>
        <v>0.86734008647775784</v>
      </c>
      <c r="DH446" s="33">
        <f t="shared" si="136"/>
        <v>1.0568542486522441</v>
      </c>
      <c r="DI446" s="3"/>
      <c r="DJ446" s="33">
        <f t="shared" si="137"/>
        <v>0.99999999999989819</v>
      </c>
      <c r="DK446" s="93">
        <f t="shared" si="138"/>
        <v>0.93255320759421001</v>
      </c>
      <c r="DL446" s="3">
        <f t="shared" si="139"/>
        <v>0.93267947505977877</v>
      </c>
      <c r="DM446" s="3"/>
      <c r="DN446" s="90">
        <f t="shared" si="146"/>
        <v>0</v>
      </c>
      <c r="DO446" s="91">
        <f t="shared" si="144"/>
        <v>0</v>
      </c>
      <c r="DP446" s="89">
        <f>SUM(DO$9:DO446)*RLR</f>
        <v>120</v>
      </c>
      <c r="DQ446" s="90">
        <f>DP446-SUM(DS$9:DS446)</f>
        <v>8.0784629928265304</v>
      </c>
      <c r="DR446" s="48">
        <f t="shared" si="140"/>
        <v>0.40705563093622793</v>
      </c>
      <c r="DS446" s="31">
        <f t="shared" si="145"/>
        <v>3.3063286464501469E-2</v>
      </c>
      <c r="DT446" s="90">
        <f>SUM(DS$9:DS446)*RRF</f>
        <v>78.345075905021417</v>
      </c>
    </row>
    <row r="447" spans="90:124" x14ac:dyDescent="0.25">
      <c r="CL447" s="14">
        <f t="shared" si="127"/>
        <v>4.38</v>
      </c>
      <c r="CM447" s="59">
        <f>IF('Extended model'!$B$4="AY",0,IFERROR(P*INDEX('UWYr writing pattern'!$C$4:$C$18,MATCH('Extended model'!$CL447,'UWYr writing pattern'!$A$4:$A$18,0)) / 25,CM446))</f>
        <v>0</v>
      </c>
      <c r="CN447" s="36">
        <f t="shared" si="141"/>
        <v>8.843115801089976E-12</v>
      </c>
      <c r="CP447" s="48">
        <f t="shared" si="128"/>
        <v>13.14</v>
      </c>
      <c r="CQ447" s="34">
        <f t="shared" si="142"/>
        <v>1.3342530573401954E-12</v>
      </c>
      <c r="CR447" s="31">
        <f>SUM($CQ$9:CQ447)*RLR</f>
        <v>119.99999999998938</v>
      </c>
      <c r="CS447" s="32"/>
      <c r="CT447" s="36">
        <f>CR447-SUM($CW$9:CW447)</f>
        <v>15.854389664900012</v>
      </c>
      <c r="CV447" s="48">
        <f t="shared" si="129"/>
        <v>0.4065040650406504</v>
      </c>
      <c r="CW447" s="31">
        <f t="shared" si="143"/>
        <v>6.4799957758440344E-2</v>
      </c>
      <c r="CX447" s="36">
        <f>SUM($CW$9:CW447)*RRF</f>
        <v>72.90192723456255</v>
      </c>
      <c r="CY447" s="33"/>
      <c r="CZ447" s="36">
        <f t="shared" si="130"/>
        <v>88.756316899462561</v>
      </c>
      <c r="DA447" s="33"/>
      <c r="DB447" s="31">
        <f t="shared" si="131"/>
        <v>7.4282172729155788E-12</v>
      </c>
      <c r="DC447" s="31">
        <f t="shared" si="132"/>
        <v>11.098072765430008</v>
      </c>
      <c r="DD447" s="31">
        <f t="shared" si="133"/>
        <v>11.098072765437436</v>
      </c>
      <c r="DE447" s="31">
        <f t="shared" si="134"/>
        <v>-4.7563168994625613</v>
      </c>
      <c r="DF447" s="31"/>
      <c r="DG447" s="33">
        <f t="shared" si="135"/>
        <v>0.86788008612574463</v>
      </c>
      <c r="DH447" s="33">
        <f t="shared" si="136"/>
        <v>1.0566228202316972</v>
      </c>
      <c r="DI447" s="3"/>
      <c r="DJ447" s="33">
        <f t="shared" si="137"/>
        <v>0.99999999999991152</v>
      </c>
      <c r="DK447" s="93">
        <f t="shared" si="138"/>
        <v>0.932827010205458</v>
      </c>
      <c r="DL447" s="3">
        <f t="shared" si="139"/>
        <v>0.93295350704732394</v>
      </c>
      <c r="DM447" s="3"/>
      <c r="DN447" s="90">
        <f t="shared" si="146"/>
        <v>0</v>
      </c>
      <c r="DO447" s="91">
        <f t="shared" si="144"/>
        <v>0</v>
      </c>
      <c r="DP447" s="89">
        <f>SUM(DO$9:DO447)*RLR</f>
        <v>120</v>
      </c>
      <c r="DQ447" s="90">
        <f>DP447-SUM(DS$9:DS447)</f>
        <v>8.0455791543211319</v>
      </c>
      <c r="DR447" s="48">
        <f t="shared" si="140"/>
        <v>0.4065040650406504</v>
      </c>
      <c r="DS447" s="31">
        <f t="shared" si="145"/>
        <v>3.2883838505399714E-2</v>
      </c>
      <c r="DT447" s="90">
        <f>SUM(DS$9:DS447)*RRF</f>
        <v>78.368094591975208</v>
      </c>
    </row>
    <row r="448" spans="90:124" x14ac:dyDescent="0.25">
      <c r="CL448" s="14">
        <f t="shared" si="127"/>
        <v>4.3899999999999997</v>
      </c>
      <c r="CM448" s="59">
        <f>IF('Extended model'!$B$4="AY",0,IFERROR(P*INDEX('UWYr writing pattern'!$C$4:$C$18,MATCH('Extended model'!$CL448,'UWYr writing pattern'!$A$4:$A$18,0)) / 25,CM447))</f>
        <v>0</v>
      </c>
      <c r="CN448" s="36">
        <f t="shared" si="141"/>
        <v>7.6811303848267524E-12</v>
      </c>
      <c r="CP448" s="48">
        <f t="shared" si="128"/>
        <v>13.169999999999998</v>
      </c>
      <c r="CQ448" s="34">
        <f t="shared" si="142"/>
        <v>1.161985416263223E-12</v>
      </c>
      <c r="CR448" s="31">
        <f>SUM($CQ$9:CQ448)*RLR</f>
        <v>119.99999999999079</v>
      </c>
      <c r="CS448" s="32"/>
      <c r="CT448" s="36">
        <f>CR448-SUM($CW$9:CW448)</f>
        <v>15.789940926426212</v>
      </c>
      <c r="CV448" s="48">
        <f t="shared" si="129"/>
        <v>0.40595399188092018</v>
      </c>
      <c r="CW448" s="31">
        <f t="shared" si="143"/>
        <v>6.4448738475203299E-2</v>
      </c>
      <c r="CX448" s="36">
        <f>SUM($CW$9:CW448)*RRF</f>
        <v>72.947041351495201</v>
      </c>
      <c r="CY448" s="33"/>
      <c r="CZ448" s="36">
        <f t="shared" si="130"/>
        <v>88.736982277921413</v>
      </c>
      <c r="DA448" s="33"/>
      <c r="DB448" s="31">
        <f t="shared" si="131"/>
        <v>6.4521495232544715E-12</v>
      </c>
      <c r="DC448" s="31">
        <f t="shared" si="132"/>
        <v>11.052958648498347</v>
      </c>
      <c r="DD448" s="31">
        <f t="shared" si="133"/>
        <v>11.052958648504799</v>
      </c>
      <c r="DE448" s="31">
        <f t="shared" si="134"/>
        <v>-4.7369822779214132</v>
      </c>
      <c r="DF448" s="31"/>
      <c r="DG448" s="33">
        <f t="shared" si="135"/>
        <v>0.86841715894637139</v>
      </c>
      <c r="DH448" s="33">
        <f t="shared" si="136"/>
        <v>1.0563926461657311</v>
      </c>
      <c r="DI448" s="3"/>
      <c r="DJ448" s="33">
        <f t="shared" si="137"/>
        <v>0.99999999999992328</v>
      </c>
      <c r="DK448" s="93">
        <f t="shared" si="138"/>
        <v>0.93309933280484947</v>
      </c>
      <c r="DL448" s="3">
        <f t="shared" si="139"/>
        <v>0.93322605376664369</v>
      </c>
      <c r="DM448" s="3"/>
      <c r="DN448" s="90">
        <f t="shared" si="146"/>
        <v>0</v>
      </c>
      <c r="DO448" s="91">
        <f t="shared" si="144"/>
        <v>0</v>
      </c>
      <c r="DP448" s="89">
        <f>SUM(DO$9:DO448)*RLR</f>
        <v>120</v>
      </c>
      <c r="DQ448" s="90">
        <f>DP448-SUM(DS$9:DS448)</f>
        <v>8.0128735480027586</v>
      </c>
      <c r="DR448" s="48">
        <f t="shared" si="140"/>
        <v>0.40595399188092018</v>
      </c>
      <c r="DS448" s="31">
        <f t="shared" si="145"/>
        <v>3.2705606318378586E-2</v>
      </c>
      <c r="DT448" s="90">
        <f>SUM(DS$9:DS448)*RRF</f>
        <v>78.390988516398068</v>
      </c>
    </row>
    <row r="449" spans="90:124" x14ac:dyDescent="0.25">
      <c r="CL449" s="14">
        <f t="shared" si="127"/>
        <v>4.4000000000000004</v>
      </c>
      <c r="CM449" s="59">
        <f>IF('Extended model'!$B$4="AY",0,IFERROR(P*INDEX('UWYr writing pattern'!$C$4:$C$18,MATCH('Extended model'!$CL449,'UWYr writing pattern'!$A$4:$A$18,0)) / 25,CM448))</f>
        <v>0</v>
      </c>
      <c r="CN449" s="36">
        <f t="shared" si="141"/>
        <v>6.6695255131450692E-12</v>
      </c>
      <c r="CP449" s="48">
        <f t="shared" si="128"/>
        <v>13.200000000000001</v>
      </c>
      <c r="CQ449" s="34">
        <f t="shared" si="142"/>
        <v>1.0116048716816832E-12</v>
      </c>
      <c r="CR449" s="31">
        <f>SUM($CQ$9:CQ449)*RLR</f>
        <v>119.999999999992</v>
      </c>
      <c r="CS449" s="32"/>
      <c r="CT449" s="36">
        <f>CR449-SUM($CW$9:CW449)</f>
        <v>15.725841030920947</v>
      </c>
      <c r="CV449" s="48">
        <f t="shared" si="129"/>
        <v>0.40540540540540537</v>
      </c>
      <c r="CW449" s="31">
        <f t="shared" si="143"/>
        <v>6.4099895506466359E-2</v>
      </c>
      <c r="CX449" s="36">
        <f>SUM($CW$9:CW449)*RRF</f>
        <v>72.991911278349733</v>
      </c>
      <c r="CY449" s="33"/>
      <c r="CZ449" s="36">
        <f t="shared" si="130"/>
        <v>88.717752309270679</v>
      </c>
      <c r="DA449" s="33"/>
      <c r="DB449" s="31">
        <f t="shared" si="131"/>
        <v>5.6024014310418577E-12</v>
      </c>
      <c r="DC449" s="31">
        <f t="shared" si="132"/>
        <v>11.008088721644661</v>
      </c>
      <c r="DD449" s="31">
        <f t="shared" si="133"/>
        <v>11.008088721650264</v>
      </c>
      <c r="DE449" s="31">
        <f t="shared" si="134"/>
        <v>-4.7177523092706792</v>
      </c>
      <c r="DF449" s="31"/>
      <c r="DG449" s="33">
        <f t="shared" si="135"/>
        <v>0.86895132474225867</v>
      </c>
      <c r="DH449" s="33">
        <f t="shared" si="136"/>
        <v>1.0561637179675081</v>
      </c>
      <c r="DI449" s="3"/>
      <c r="DJ449" s="33">
        <f t="shared" si="137"/>
        <v>0.99999999999993328</v>
      </c>
      <c r="DK449" s="93">
        <f t="shared" si="138"/>
        <v>0.93337018537895089</v>
      </c>
      <c r="DL449" s="3">
        <f t="shared" si="139"/>
        <v>0.93349712526691442</v>
      </c>
      <c r="DM449" s="3"/>
      <c r="DN449" s="90">
        <f t="shared" si="146"/>
        <v>0</v>
      </c>
      <c r="DO449" s="91">
        <f t="shared" si="144"/>
        <v>0</v>
      </c>
      <c r="DP449" s="89">
        <f>SUM(DO$9:DO449)*RLR</f>
        <v>120</v>
      </c>
      <c r="DQ449" s="90">
        <f>DP449-SUM(DS$9:DS449)</f>
        <v>7.980344967970268</v>
      </c>
      <c r="DR449" s="48">
        <f t="shared" si="140"/>
        <v>0.40540540540540537</v>
      </c>
      <c r="DS449" s="31">
        <f t="shared" si="145"/>
        <v>3.2528580032487521E-2</v>
      </c>
      <c r="DT449" s="90">
        <f>SUM(DS$9:DS449)*RRF</f>
        <v>78.413758522420807</v>
      </c>
    </row>
    <row r="450" spans="90:124" x14ac:dyDescent="0.25">
      <c r="CL450" s="14">
        <f t="shared" si="127"/>
        <v>4.41</v>
      </c>
      <c r="CM450" s="59">
        <f>IF('Extended model'!$B$4="AY",0,IFERROR(P*INDEX('UWYr writing pattern'!$C$4:$C$18,MATCH('Extended model'!$CL450,'UWYr writing pattern'!$A$4:$A$18,0)) / 25,CM449))</f>
        <v>0</v>
      </c>
      <c r="CN450" s="36">
        <f t="shared" si="141"/>
        <v>5.7891481454099202E-12</v>
      </c>
      <c r="CP450" s="48">
        <f t="shared" si="128"/>
        <v>13.23</v>
      </c>
      <c r="CQ450" s="34">
        <f t="shared" si="142"/>
        <v>8.8037736773514918E-13</v>
      </c>
      <c r="CR450" s="31">
        <f>SUM($CQ$9:CQ450)*RLR</f>
        <v>119.99999999999305</v>
      </c>
      <c r="CS450" s="32"/>
      <c r="CT450" s="36">
        <f>CR450-SUM($CW$9:CW450)</f>
        <v>15.662087621337179</v>
      </c>
      <c r="CV450" s="48">
        <f t="shared" si="129"/>
        <v>0.40485829959514169</v>
      </c>
      <c r="CW450" s="31">
        <f t="shared" si="143"/>
        <v>6.3753409584814652E-2</v>
      </c>
      <c r="CX450" s="36">
        <f>SUM($CW$9:CW450)*RRF</f>
        <v>73.036538665059112</v>
      </c>
      <c r="CY450" s="33"/>
      <c r="CZ450" s="36">
        <f t="shared" si="130"/>
        <v>88.698626286396291</v>
      </c>
      <c r="DA450" s="33"/>
      <c r="DB450" s="31">
        <f t="shared" si="131"/>
        <v>4.8628844421443321E-12</v>
      </c>
      <c r="DC450" s="31">
        <f t="shared" si="132"/>
        <v>10.963461334936024</v>
      </c>
      <c r="DD450" s="31">
        <f t="shared" si="133"/>
        <v>10.963461334940888</v>
      </c>
      <c r="DE450" s="31">
        <f t="shared" si="134"/>
        <v>-4.6986262863962907</v>
      </c>
      <c r="DF450" s="31"/>
      <c r="DG450" s="33">
        <f t="shared" si="135"/>
        <v>0.86948260315546566</v>
      </c>
      <c r="DH450" s="33">
        <f t="shared" si="136"/>
        <v>1.0559360272190035</v>
      </c>
      <c r="DI450" s="3"/>
      <c r="DJ450" s="33">
        <f t="shared" si="137"/>
        <v>0.99999999999994205</v>
      </c>
      <c r="DK450" s="93">
        <f t="shared" si="138"/>
        <v>0.9336395778335751</v>
      </c>
      <c r="DL450" s="3">
        <f t="shared" si="139"/>
        <v>0.93376673151583234</v>
      </c>
      <c r="DM450" s="3"/>
      <c r="DN450" s="90">
        <f t="shared" si="146"/>
        <v>0</v>
      </c>
      <c r="DO450" s="91">
        <f t="shared" si="144"/>
        <v>0</v>
      </c>
      <c r="DP450" s="89">
        <f>SUM(DO$9:DO450)*RLR</f>
        <v>120</v>
      </c>
      <c r="DQ450" s="90">
        <f>DP450-SUM(DS$9:DS450)</f>
        <v>7.9479922181001115</v>
      </c>
      <c r="DR450" s="48">
        <f t="shared" si="140"/>
        <v>0.40485829959514169</v>
      </c>
      <c r="DS450" s="31">
        <f t="shared" si="145"/>
        <v>3.235274987014973E-2</v>
      </c>
      <c r="DT450" s="90">
        <f>SUM(DS$9:DS450)*RRF</f>
        <v>78.436405447329918</v>
      </c>
    </row>
    <row r="451" spans="90:124" x14ac:dyDescent="0.25">
      <c r="CL451" s="14">
        <f t="shared" si="127"/>
        <v>4.42</v>
      </c>
      <c r="CM451" s="59">
        <f>IF('Extended model'!$B$4="AY",0,IFERROR(P*INDEX('UWYr writing pattern'!$C$4:$C$18,MATCH('Extended model'!$CL451,'UWYr writing pattern'!$A$4:$A$18,0)) / 25,CM450))</f>
        <v>0</v>
      </c>
      <c r="CN451" s="36">
        <f t="shared" si="141"/>
        <v>5.0232438457721879E-12</v>
      </c>
      <c r="CP451" s="48">
        <f t="shared" si="128"/>
        <v>13.26</v>
      </c>
      <c r="CQ451" s="34">
        <f t="shared" si="142"/>
        <v>7.6590429963773241E-13</v>
      </c>
      <c r="CR451" s="31">
        <f>SUM($CQ$9:CQ451)*RLR</f>
        <v>119.99999999999397</v>
      </c>
      <c r="CS451" s="32"/>
      <c r="CT451" s="36">
        <f>CR451-SUM($CW$9:CW451)</f>
        <v>15.598678359713261</v>
      </c>
      <c r="CV451" s="48">
        <f t="shared" si="129"/>
        <v>0.40431266846361186</v>
      </c>
      <c r="CW451" s="31">
        <f t="shared" si="143"/>
        <v>6.3409261624846877E-2</v>
      </c>
      <c r="CX451" s="36">
        <f>SUM($CW$9:CW451)*RRF</f>
        <v>73.080925148196499</v>
      </c>
      <c r="CY451" s="33"/>
      <c r="CZ451" s="36">
        <f t="shared" si="130"/>
        <v>88.679603507909761</v>
      </c>
      <c r="DA451" s="33"/>
      <c r="DB451" s="31">
        <f t="shared" si="131"/>
        <v>4.2195248304486376E-12</v>
      </c>
      <c r="DC451" s="31">
        <f t="shared" si="132"/>
        <v>10.919074851799282</v>
      </c>
      <c r="DD451" s="31">
        <f t="shared" si="133"/>
        <v>10.919074851803501</v>
      </c>
      <c r="DE451" s="31">
        <f t="shared" si="134"/>
        <v>-4.6796035079097607</v>
      </c>
      <c r="DF451" s="31"/>
      <c r="DG451" s="33">
        <f t="shared" si="135"/>
        <v>0.87001101366900591</v>
      </c>
      <c r="DH451" s="33">
        <f t="shared" si="136"/>
        <v>1.0557095655703543</v>
      </c>
      <c r="DI451" s="3"/>
      <c r="DJ451" s="33">
        <f t="shared" si="137"/>
        <v>0.99999999999994982</v>
      </c>
      <c r="DK451" s="93">
        <f t="shared" si="138"/>
        <v>0.9339075199945418</v>
      </c>
      <c r="DL451" s="3">
        <f t="shared" si="139"/>
        <v>0.93403488240038357</v>
      </c>
      <c r="DM451" s="3"/>
      <c r="DN451" s="90">
        <f t="shared" si="146"/>
        <v>0</v>
      </c>
      <c r="DO451" s="91">
        <f t="shared" si="144"/>
        <v>0</v>
      </c>
      <c r="DP451" s="89">
        <f>SUM(DO$9:DO451)*RLR</f>
        <v>120</v>
      </c>
      <c r="DQ451" s="90">
        <f>DP451-SUM(DS$9:DS451)</f>
        <v>7.9158141119539636</v>
      </c>
      <c r="DR451" s="48">
        <f t="shared" si="140"/>
        <v>0.40431266846361186</v>
      </c>
      <c r="DS451" s="31">
        <f t="shared" si="145"/>
        <v>3.2178106146154295E-2</v>
      </c>
      <c r="DT451" s="90">
        <f>SUM(DS$9:DS451)*RRF</f>
        <v>78.458930121632221</v>
      </c>
    </row>
    <row r="452" spans="90:124" x14ac:dyDescent="0.25">
      <c r="CL452" s="14">
        <f t="shared" si="127"/>
        <v>4.43</v>
      </c>
      <c r="CM452" s="59">
        <f>IF('Extended model'!$B$4="AY",0,IFERROR(P*INDEX('UWYr writing pattern'!$C$4:$C$18,MATCH('Extended model'!$CL452,'UWYr writing pattern'!$A$4:$A$18,0)) / 25,CM451))</f>
        <v>0</v>
      </c>
      <c r="CN452" s="36">
        <f t="shared" si="141"/>
        <v>4.3571617118227961E-12</v>
      </c>
      <c r="CP452" s="48">
        <f t="shared" si="128"/>
        <v>13.29</v>
      </c>
      <c r="CQ452" s="34">
        <f t="shared" si="142"/>
        <v>6.6608213394939209E-13</v>
      </c>
      <c r="CR452" s="31">
        <f>SUM($CQ$9:CQ452)*RLR</f>
        <v>119.99999999999477</v>
      </c>
      <c r="CS452" s="32"/>
      <c r="CT452" s="36">
        <f>CR452-SUM($CW$9:CW452)</f>
        <v>15.535610926992845</v>
      </c>
      <c r="CV452" s="48">
        <f t="shared" si="129"/>
        <v>0.40376850605652759</v>
      </c>
      <c r="CW452" s="31">
        <f t="shared" si="143"/>
        <v>6.3067432721212652E-2</v>
      </c>
      <c r="CX452" s="36">
        <f>SUM($CW$9:CW452)*RRF</f>
        <v>73.125072351101338</v>
      </c>
      <c r="CY452" s="33"/>
      <c r="CZ452" s="36">
        <f t="shared" si="130"/>
        <v>88.660683278094183</v>
      </c>
      <c r="DA452" s="33"/>
      <c r="DB452" s="31">
        <f t="shared" si="131"/>
        <v>3.6600158379311485E-12</v>
      </c>
      <c r="DC452" s="31">
        <f t="shared" si="132"/>
        <v>10.874927648894991</v>
      </c>
      <c r="DD452" s="31">
        <f t="shared" si="133"/>
        <v>10.87492764889865</v>
      </c>
      <c r="DE452" s="31">
        <f t="shared" si="134"/>
        <v>-4.6606832780941829</v>
      </c>
      <c r="DF452" s="31"/>
      <c r="DG452" s="33">
        <f t="shared" si="135"/>
        <v>0.87053657560834929</v>
      </c>
      <c r="DH452" s="33">
        <f t="shared" si="136"/>
        <v>1.0554843247392165</v>
      </c>
      <c r="DI452" s="3"/>
      <c r="DJ452" s="33">
        <f t="shared" si="137"/>
        <v>0.99999999999995637</v>
      </c>
      <c r="DK452" s="93">
        <f t="shared" si="138"/>
        <v>0.93417402160843066</v>
      </c>
      <c r="DL452" s="3">
        <f t="shared" si="139"/>
        <v>0.93430158772760574</v>
      </c>
      <c r="DM452" s="3"/>
      <c r="DN452" s="90">
        <f t="shared" si="146"/>
        <v>0</v>
      </c>
      <c r="DO452" s="91">
        <f t="shared" si="144"/>
        <v>0</v>
      </c>
      <c r="DP452" s="89">
        <f>SUM(DO$9:DO452)*RLR</f>
        <v>120</v>
      </c>
      <c r="DQ452" s="90">
        <f>DP452-SUM(DS$9:DS452)</f>
        <v>7.8838094726873038</v>
      </c>
      <c r="DR452" s="48">
        <f t="shared" si="140"/>
        <v>0.40376850605652759</v>
      </c>
      <c r="DS452" s="31">
        <f t="shared" si="145"/>
        <v>3.200463926666023E-2</v>
      </c>
      <c r="DT452" s="90">
        <f>SUM(DS$9:DS452)*RRF</f>
        <v>78.481333369118886</v>
      </c>
    </row>
    <row r="453" spans="90:124" x14ac:dyDescent="0.25">
      <c r="CL453" s="14">
        <f t="shared" si="127"/>
        <v>4.4400000000000004</v>
      </c>
      <c r="CM453" s="59">
        <f>IF('Extended model'!$B$4="AY",0,IFERROR(P*INDEX('UWYr writing pattern'!$C$4:$C$18,MATCH('Extended model'!$CL453,'UWYr writing pattern'!$A$4:$A$18,0)) / 25,CM452))</f>
        <v>0</v>
      </c>
      <c r="CN453" s="36">
        <f t="shared" si="141"/>
        <v>3.7780949203215466E-12</v>
      </c>
      <c r="CP453" s="48">
        <f t="shared" si="128"/>
        <v>13.32</v>
      </c>
      <c r="CQ453" s="34">
        <f t="shared" si="142"/>
        <v>5.7906679150124957E-13</v>
      </c>
      <c r="CR453" s="31">
        <f>SUM($CQ$9:CQ453)*RLR</f>
        <v>119.99999999999548</v>
      </c>
      <c r="CS453" s="32"/>
      <c r="CT453" s="36">
        <f>CR453-SUM($CW$9:CW453)</f>
        <v>15.472883022846887</v>
      </c>
      <c r="CV453" s="48">
        <f t="shared" si="129"/>
        <v>0.40322580645161288</v>
      </c>
      <c r="CW453" s="31">
        <f t="shared" si="143"/>
        <v>6.2727904146673674E-2</v>
      </c>
      <c r="CX453" s="36">
        <f>SUM($CW$9:CW453)*RRF</f>
        <v>73.168981884004012</v>
      </c>
      <c r="CY453" s="33"/>
      <c r="CZ453" s="36">
        <f t="shared" si="130"/>
        <v>88.641864906850898</v>
      </c>
      <c r="DA453" s="33"/>
      <c r="DB453" s="31">
        <f t="shared" si="131"/>
        <v>3.1735997330700988E-12</v>
      </c>
      <c r="DC453" s="31">
        <f t="shared" si="132"/>
        <v>10.831018115992819</v>
      </c>
      <c r="DD453" s="31">
        <f t="shared" si="133"/>
        <v>10.831018115995994</v>
      </c>
      <c r="DE453" s="31">
        <f t="shared" si="134"/>
        <v>-4.6418649068508984</v>
      </c>
      <c r="DF453" s="31"/>
      <c r="DG453" s="33">
        <f t="shared" si="135"/>
        <v>0.87105930814290489</v>
      </c>
      <c r="DH453" s="33">
        <f t="shared" si="136"/>
        <v>1.0552602965101296</v>
      </c>
      <c r="DI453" s="3"/>
      <c r="DJ453" s="33">
        <f t="shared" si="137"/>
        <v>0.99999999999996236</v>
      </c>
      <c r="DK453" s="93">
        <f t="shared" si="138"/>
        <v>0.93443909234332523</v>
      </c>
      <c r="DL453" s="3">
        <f t="shared" si="139"/>
        <v>0.93456685722534072</v>
      </c>
      <c r="DM453" s="3"/>
      <c r="DN453" s="90">
        <f t="shared" si="146"/>
        <v>0</v>
      </c>
      <c r="DO453" s="91">
        <f t="shared" si="144"/>
        <v>0</v>
      </c>
      <c r="DP453" s="89">
        <f>SUM(DO$9:DO453)*RLR</f>
        <v>120</v>
      </c>
      <c r="DQ453" s="90">
        <f>DP453-SUM(DS$9:DS453)</f>
        <v>7.8519771329590924</v>
      </c>
      <c r="DR453" s="48">
        <f t="shared" si="140"/>
        <v>0.40322580645161288</v>
      </c>
      <c r="DS453" s="31">
        <f t="shared" si="145"/>
        <v>3.1832339728212533E-2</v>
      </c>
      <c r="DT453" s="90">
        <f>SUM(DS$9:DS453)*RRF</f>
        <v>78.503616006928624</v>
      </c>
    </row>
    <row r="454" spans="90:124" x14ac:dyDescent="0.25">
      <c r="CL454" s="14">
        <f t="shared" si="127"/>
        <v>4.45</v>
      </c>
      <c r="CM454" s="59">
        <f>IF('Extended model'!$B$4="AY",0,IFERROR(P*INDEX('UWYr writing pattern'!$C$4:$C$18,MATCH('Extended model'!$CL454,'UWYr writing pattern'!$A$4:$A$18,0)) / 25,CM453))</f>
        <v>0</v>
      </c>
      <c r="CN454" s="36">
        <f t="shared" si="141"/>
        <v>3.2748526769347167E-12</v>
      </c>
      <c r="CP454" s="48">
        <f t="shared" si="128"/>
        <v>13.350000000000001</v>
      </c>
      <c r="CQ454" s="34">
        <f t="shared" si="142"/>
        <v>5.0324224338683001E-13</v>
      </c>
      <c r="CR454" s="31">
        <f>SUM($CQ$9:CQ454)*RLR</f>
        <v>119.99999999999608</v>
      </c>
      <c r="CS454" s="32"/>
      <c r="CT454" s="36">
        <f>CR454-SUM($CW$9:CW454)</f>
        <v>15.410492365497291</v>
      </c>
      <c r="CV454" s="48">
        <f t="shared" si="129"/>
        <v>0.40268456375838924</v>
      </c>
      <c r="CW454" s="31">
        <f t="shared" si="143"/>
        <v>6.2390657350189054E-2</v>
      </c>
      <c r="CX454" s="36">
        <f>SUM($CW$9:CW454)*RRF</f>
        <v>73.212655344149141</v>
      </c>
      <c r="CY454" s="33"/>
      <c r="CZ454" s="36">
        <f t="shared" si="130"/>
        <v>88.623147709646432</v>
      </c>
      <c r="DA454" s="33"/>
      <c r="DB454" s="31">
        <f t="shared" si="131"/>
        <v>2.7508762486251619E-12</v>
      </c>
      <c r="DC454" s="31">
        <f t="shared" si="132"/>
        <v>10.787344655848102</v>
      </c>
      <c r="DD454" s="31">
        <f t="shared" si="133"/>
        <v>10.787344655850854</v>
      </c>
      <c r="DE454" s="31">
        <f t="shared" si="134"/>
        <v>-4.6231477096464317</v>
      </c>
      <c r="DF454" s="31"/>
      <c r="DG454" s="33">
        <f t="shared" si="135"/>
        <v>0.87157923028748974</v>
      </c>
      <c r="DH454" s="33">
        <f t="shared" si="136"/>
        <v>1.055037472733886</v>
      </c>
      <c r="DI454" s="3"/>
      <c r="DJ454" s="33">
        <f t="shared" si="137"/>
        <v>0.99999999999996736</v>
      </c>
      <c r="DK454" s="93">
        <f t="shared" si="138"/>
        <v>0.93470274178955004</v>
      </c>
      <c r="DL454" s="3">
        <f t="shared" si="139"/>
        <v>0.93483070054298045</v>
      </c>
      <c r="DM454" s="3"/>
      <c r="DN454" s="90">
        <f t="shared" si="146"/>
        <v>0</v>
      </c>
      <c r="DO454" s="91">
        <f t="shared" si="144"/>
        <v>0</v>
      </c>
      <c r="DP454" s="89">
        <f>SUM(DO$9:DO454)*RLR</f>
        <v>120</v>
      </c>
      <c r="DQ454" s="90">
        <f>DP454-SUM(DS$9:DS454)</f>
        <v>7.820315934842327</v>
      </c>
      <c r="DR454" s="48">
        <f t="shared" si="140"/>
        <v>0.40268456375838924</v>
      </c>
      <c r="DS454" s="31">
        <f t="shared" si="145"/>
        <v>3.1661198116770532E-2</v>
      </c>
      <c r="DT454" s="90">
        <f>SUM(DS$9:DS454)*RRF</f>
        <v>78.525778845610361</v>
      </c>
    </row>
    <row r="455" spans="90:124" x14ac:dyDescent="0.25">
      <c r="CL455" s="14">
        <f t="shared" si="127"/>
        <v>4.46</v>
      </c>
      <c r="CM455" s="59">
        <f>IF('Extended model'!$B$4="AY",0,IFERROR(P*INDEX('UWYr writing pattern'!$C$4:$C$18,MATCH('Extended model'!$CL455,'UWYr writing pattern'!$A$4:$A$18,0)) / 25,CM454))</f>
        <v>0</v>
      </c>
      <c r="CN455" s="36">
        <f t="shared" si="141"/>
        <v>2.8376598445639319E-12</v>
      </c>
      <c r="CP455" s="48">
        <f t="shared" si="128"/>
        <v>13.379999999999999</v>
      </c>
      <c r="CQ455" s="34">
        <f t="shared" si="142"/>
        <v>4.3719283237078474E-13</v>
      </c>
      <c r="CR455" s="31">
        <f>SUM($CQ$9:CQ455)*RLR</f>
        <v>119.9999999999966</v>
      </c>
      <c r="CS455" s="32"/>
      <c r="CT455" s="36">
        <f>CR455-SUM($CW$9:CW455)</f>
        <v>15.348436691542787</v>
      </c>
      <c r="CV455" s="48">
        <f t="shared" si="129"/>
        <v>0.40214477211796246</v>
      </c>
      <c r="CW455" s="31">
        <f t="shared" si="143"/>
        <v>6.2055673955022643E-2</v>
      </c>
      <c r="CX455" s="36">
        <f>SUM($CW$9:CW455)*RRF</f>
        <v>73.256094315917665</v>
      </c>
      <c r="CY455" s="33"/>
      <c r="CZ455" s="36">
        <f t="shared" si="130"/>
        <v>88.604531007460452</v>
      </c>
      <c r="DA455" s="33"/>
      <c r="DB455" s="31">
        <f t="shared" si="131"/>
        <v>2.3836342694337026E-12</v>
      </c>
      <c r="DC455" s="31">
        <f t="shared" si="132"/>
        <v>10.74390568407995</v>
      </c>
      <c r="DD455" s="31">
        <f t="shared" si="133"/>
        <v>10.743905684082334</v>
      </c>
      <c r="DE455" s="31">
        <f t="shared" si="134"/>
        <v>-4.6045310074604515</v>
      </c>
      <c r="DF455" s="31"/>
      <c r="DG455" s="33">
        <f t="shared" si="135"/>
        <v>0.87209636090378173</v>
      </c>
      <c r="DH455" s="33">
        <f t="shared" si="136"/>
        <v>1.0548158453269101</v>
      </c>
      <c r="DI455" s="3"/>
      <c r="DJ455" s="33">
        <f t="shared" si="137"/>
        <v>0.99999999999997169</v>
      </c>
      <c r="DK455" s="93">
        <f t="shared" si="138"/>
        <v>0.93496497946039892</v>
      </c>
      <c r="DL455" s="3">
        <f t="shared" si="139"/>
        <v>0.93509312725220339</v>
      </c>
      <c r="DM455" s="3"/>
      <c r="DN455" s="90">
        <f t="shared" si="146"/>
        <v>0</v>
      </c>
      <c r="DO455" s="91">
        <f t="shared" si="144"/>
        <v>0</v>
      </c>
      <c r="DP455" s="89">
        <f>SUM(DO$9:DO455)*RLR</f>
        <v>120</v>
      </c>
      <c r="DQ455" s="90">
        <f>DP455-SUM(DS$9:DS455)</f>
        <v>7.7888247297355804</v>
      </c>
      <c r="DR455" s="48">
        <f t="shared" si="140"/>
        <v>0.40214477211796246</v>
      </c>
      <c r="DS455" s="31">
        <f t="shared" si="145"/>
        <v>3.1491205106747626E-2</v>
      </c>
      <c r="DT455" s="90">
        <f>SUM(DS$9:DS455)*RRF</f>
        <v>78.547822689185082</v>
      </c>
    </row>
    <row r="456" spans="90:124" x14ac:dyDescent="0.25">
      <c r="CL456" s="14">
        <f t="shared" si="127"/>
        <v>4.47</v>
      </c>
      <c r="CM456" s="59">
        <f>IF('Extended model'!$B$4="AY",0,IFERROR(P*INDEX('UWYr writing pattern'!$C$4:$C$18,MATCH('Extended model'!$CL456,'UWYr writing pattern'!$A$4:$A$18,0)) / 25,CM455))</f>
        <v>0</v>
      </c>
      <c r="CN456" s="36">
        <f t="shared" si="141"/>
        <v>2.4579809573612779E-12</v>
      </c>
      <c r="CP456" s="48">
        <f t="shared" si="128"/>
        <v>13.41</v>
      </c>
      <c r="CQ456" s="34">
        <f t="shared" si="142"/>
        <v>3.7967888720265408E-13</v>
      </c>
      <c r="CR456" s="31">
        <f>SUM($CQ$9:CQ456)*RLR</f>
        <v>119.99999999999706</v>
      </c>
      <c r="CS456" s="32"/>
      <c r="CT456" s="36">
        <f>CR456-SUM($CW$9:CW456)</f>
        <v>15.286713755786366</v>
      </c>
      <c r="CV456" s="48">
        <f t="shared" si="129"/>
        <v>0.40160642570281124</v>
      </c>
      <c r="CW456" s="31">
        <f t="shared" si="143"/>
        <v>6.1722935756874479E-2</v>
      </c>
      <c r="CX456" s="36">
        <f>SUM($CW$9:CW456)*RRF</f>
        <v>73.299300370947478</v>
      </c>
      <c r="CY456" s="33"/>
      <c r="CZ456" s="36">
        <f t="shared" si="130"/>
        <v>88.586014126733843</v>
      </c>
      <c r="DA456" s="33"/>
      <c r="DB456" s="31">
        <f t="shared" si="131"/>
        <v>2.0647040041834734E-12</v>
      </c>
      <c r="DC456" s="31">
        <f t="shared" si="132"/>
        <v>10.700699629050455</v>
      </c>
      <c r="DD456" s="31">
        <f t="shared" si="133"/>
        <v>10.700699629052519</v>
      </c>
      <c r="DE456" s="31">
        <f t="shared" si="134"/>
        <v>-4.5860141267338435</v>
      </c>
      <c r="DF456" s="31"/>
      <c r="DG456" s="33">
        <f t="shared" si="135"/>
        <v>0.87261071870175566</v>
      </c>
      <c r="DH456" s="33">
        <f t="shared" si="136"/>
        <v>1.0545954062706411</v>
      </c>
      <c r="DI456" s="3"/>
      <c r="DJ456" s="33">
        <f t="shared" si="137"/>
        <v>0.99999999999997546</v>
      </c>
      <c r="DK456" s="93">
        <f t="shared" si="138"/>
        <v>0.93522581479285638</v>
      </c>
      <c r="DL456" s="3">
        <f t="shared" si="139"/>
        <v>0.93535414684770402</v>
      </c>
      <c r="DM456" s="3"/>
      <c r="DN456" s="90">
        <f t="shared" si="146"/>
        <v>0</v>
      </c>
      <c r="DO456" s="91">
        <f t="shared" si="144"/>
        <v>0</v>
      </c>
      <c r="DP456" s="89">
        <f>SUM(DO$9:DO456)*RLR</f>
        <v>120</v>
      </c>
      <c r="DQ456" s="90">
        <f>DP456-SUM(DS$9:DS456)</f>
        <v>7.7575023782755181</v>
      </c>
      <c r="DR456" s="48">
        <f t="shared" si="140"/>
        <v>0.40160642570281124</v>
      </c>
      <c r="DS456" s="31">
        <f t="shared" si="145"/>
        <v>3.1322351460062653E-2</v>
      </c>
      <c r="DT456" s="90">
        <f>SUM(DS$9:DS456)*RRF</f>
        <v>78.569748335207137</v>
      </c>
    </row>
    <row r="457" spans="90:124" x14ac:dyDescent="0.25">
      <c r="CL457" s="14">
        <f t="shared" ref="CL457:CL520" si="147">ROUND(CL456+delt.t,3)</f>
        <v>4.4800000000000004</v>
      </c>
      <c r="CM457" s="59">
        <f>IF('Extended model'!$B$4="AY",0,IFERROR(P*INDEX('UWYr writing pattern'!$C$4:$C$18,MATCH('Extended model'!$CL457,'UWYr writing pattern'!$A$4:$A$18,0)) / 25,CM456))</f>
        <v>0</v>
      </c>
      <c r="CN457" s="36">
        <f t="shared" si="141"/>
        <v>2.1283657109791304E-12</v>
      </c>
      <c r="CP457" s="48">
        <f t="shared" ref="CP457:CP520" si="148">(Ber*CL457)</f>
        <v>13.440000000000001</v>
      </c>
      <c r="CQ457" s="34">
        <f t="shared" si="142"/>
        <v>3.2961524638214742E-13</v>
      </c>
      <c r="CR457" s="31">
        <f>SUM($CQ$9:CQ457)*RLR</f>
        <v>119.99999999999746</v>
      </c>
      <c r="CS457" s="32"/>
      <c r="CT457" s="36">
        <f>CR457-SUM($CW$9:CW457)</f>
        <v>15.225321331064734</v>
      </c>
      <c r="CV457" s="48">
        <f t="shared" ref="CV457:CV520" si="149">Bp_1/(Bp_2+CL457)</f>
        <v>0.40106951871657753</v>
      </c>
      <c r="CW457" s="31">
        <f t="shared" si="143"/>
        <v>6.1392424722033594E-2</v>
      </c>
      <c r="CX457" s="36">
        <f>SUM($CW$9:CW457)*RRF</f>
        <v>73.342275068252903</v>
      </c>
      <c r="CY457" s="33"/>
      <c r="CZ457" s="36">
        <f t="shared" ref="CZ457:CZ520" si="150">CT457+CX457</f>
        <v>88.567596399317637</v>
      </c>
      <c r="DA457" s="33"/>
      <c r="DB457" s="31">
        <f t="shared" ref="DB457:DB520" si="151" xml:space="preserve"> CN457*RLR*RRF</f>
        <v>1.7878271972224693E-12</v>
      </c>
      <c r="DC457" s="31">
        <f t="shared" ref="DC457:DC520" si="152">CT457*RRF</f>
        <v>10.657724931745314</v>
      </c>
      <c r="DD457" s="31">
        <f t="shared" ref="DD457:DD520" si="153">DB457+DC457</f>
        <v>10.657724931747101</v>
      </c>
      <c r="DE457" s="31">
        <f t="shared" ref="DE457:DE520" si="154">P*RLR*RRF - CZ457</f>
        <v>-4.5675963993176367</v>
      </c>
      <c r="DF457" s="31"/>
      <c r="DG457" s="33">
        <f t="shared" ref="DG457:DG520" si="155">CX457/(P*RLR*RRF)</f>
        <v>0.87312232224110597</v>
      </c>
      <c r="DH457" s="33">
        <f t="shared" ref="DH457:DH520" si="156">CZ457/(P*RLR*RRF)</f>
        <v>1.0543761476109244</v>
      </c>
      <c r="DI457" s="3"/>
      <c r="DJ457" s="33">
        <f t="shared" ref="DJ457:DJ520" si="157">CR457/(P*RLR)</f>
        <v>0.99999999999997879</v>
      </c>
      <c r="DK457" s="93">
        <f t="shared" ref="DK457:DK520" si="158">1-EXP(-(Bp_1*LN(Bp_2+CL457)-Bp_1*LN(Bp_2)))</f>
        <v>0.93548525714830999</v>
      </c>
      <c r="DL457" s="3">
        <f t="shared" ref="DL457:DL520" si="159">DT457/(P*RLR*RRF)</f>
        <v>0.93561376874791402</v>
      </c>
      <c r="DM457" s="3"/>
      <c r="DN457" s="90">
        <f t="shared" si="146"/>
        <v>0</v>
      </c>
      <c r="DO457" s="91">
        <f t="shared" si="144"/>
        <v>0</v>
      </c>
      <c r="DP457" s="89">
        <f>SUM(DO$9:DO457)*RLR</f>
        <v>120</v>
      </c>
      <c r="DQ457" s="90">
        <f>DP457-SUM(DS$9:DS457)</f>
        <v>7.7263477502503122</v>
      </c>
      <c r="DR457" s="48">
        <f t="shared" ref="DR457:DR520" si="160">Bp_1/(Bp_2+CL457)</f>
        <v>0.40106951871657753</v>
      </c>
      <c r="DS457" s="31">
        <f t="shared" si="145"/>
        <v>3.1154628025202885E-2</v>
      </c>
      <c r="DT457" s="90">
        <f>SUM(DS$9:DS457)*RRF</f>
        <v>78.591556574824779</v>
      </c>
    </row>
    <row r="458" spans="90:124" x14ac:dyDescent="0.25">
      <c r="CL458" s="14">
        <f t="shared" si="147"/>
        <v>4.49</v>
      </c>
      <c r="CM458" s="59">
        <f>IF('Extended model'!$B$4="AY",0,IFERROR(P*INDEX('UWYr writing pattern'!$C$4:$C$18,MATCH('Extended model'!$CL458,'UWYr writing pattern'!$A$4:$A$18,0)) / 25,CM457))</f>
        <v>0</v>
      </c>
      <c r="CN458" s="36">
        <f t="shared" ref="CN458:CN521" si="161">CN457-CQ458+CM458</f>
        <v>1.8423133594235351E-12</v>
      </c>
      <c r="CP458" s="48">
        <f t="shared" si="148"/>
        <v>13.47</v>
      </c>
      <c r="CQ458" s="34">
        <f t="shared" ref="CQ458:CQ521" si="162">CN457*CP457*delt.t</f>
        <v>2.8605235155559515E-13</v>
      </c>
      <c r="CR458" s="31">
        <f>SUM($CQ$9:CQ458)*RLR</f>
        <v>119.9999999999978</v>
      </c>
      <c r="CS458" s="32"/>
      <c r="CT458" s="36">
        <f>CR458-SUM($CW$9:CW458)</f>
        <v>15.164257208079519</v>
      </c>
      <c r="CV458" s="48">
        <f t="shared" si="149"/>
        <v>0.40053404539385845</v>
      </c>
      <c r="CW458" s="31">
        <f t="shared" ref="CW458:CW521" si="163">CT457*CV457*delt.t</f>
        <v>6.1064122985553748E-2</v>
      </c>
      <c r="CX458" s="36">
        <f>SUM($CW$9:CW458)*RRF</f>
        <v>73.385019954342795</v>
      </c>
      <c r="CY458" s="33"/>
      <c r="CZ458" s="36">
        <f t="shared" si="150"/>
        <v>88.549277162422314</v>
      </c>
      <c r="DA458" s="33"/>
      <c r="DB458" s="31">
        <f t="shared" si="151"/>
        <v>1.5475432219157696E-12</v>
      </c>
      <c r="DC458" s="31">
        <f t="shared" si="152"/>
        <v>10.614980045655663</v>
      </c>
      <c r="DD458" s="31">
        <f t="shared" si="153"/>
        <v>10.614980045657211</v>
      </c>
      <c r="DE458" s="31">
        <f t="shared" si="154"/>
        <v>-4.5492771624223138</v>
      </c>
      <c r="DF458" s="31"/>
      <c r="DG458" s="33">
        <f t="shared" si="155"/>
        <v>0.87363118993265232</v>
      </c>
      <c r="DH458" s="33">
        <f t="shared" si="156"/>
        <v>1.0541580614574084</v>
      </c>
      <c r="DI458" s="3"/>
      <c r="DJ458" s="33">
        <f t="shared" si="157"/>
        <v>0.99999999999998168</v>
      </c>
      <c r="DK458" s="93">
        <f t="shared" si="158"/>
        <v>0.93574331581325654</v>
      </c>
      <c r="DL458" s="3">
        <f t="shared" si="159"/>
        <v>0.93587200229571632</v>
      </c>
      <c r="DM458" s="3"/>
      <c r="DN458" s="90">
        <f t="shared" si="146"/>
        <v>0</v>
      </c>
      <c r="DO458" s="91">
        <f t="shared" ref="DO458:DO521" si="164">DN457*P*delt.t</f>
        <v>0</v>
      </c>
      <c r="DP458" s="89">
        <f>SUM(DO$9:DO458)*RLR</f>
        <v>120</v>
      </c>
      <c r="DQ458" s="90">
        <f>DP458-SUM(DS$9:DS458)</f>
        <v>7.6953597245140202</v>
      </c>
      <c r="DR458" s="48">
        <f t="shared" si="160"/>
        <v>0.40053404539385845</v>
      </c>
      <c r="DS458" s="31">
        <f t="shared" ref="DS458:DS521" si="165">DQ457*DR457*delt.t</f>
        <v>3.0988025736298042E-2</v>
      </c>
      <c r="DT458" s="90">
        <f>SUM(DS$9:DS458)*RRF</f>
        <v>78.613248192840175</v>
      </c>
    </row>
    <row r="459" spans="90:124" x14ac:dyDescent="0.25">
      <c r="CL459" s="14">
        <f t="shared" si="147"/>
        <v>4.5</v>
      </c>
      <c r="CM459" s="59">
        <f>IF('Extended model'!$B$4="AY",0,IFERROR(P*INDEX('UWYr writing pattern'!$C$4:$C$18,MATCH('Extended model'!$CL459,'UWYr writing pattern'!$A$4:$A$18,0)) / 25,CM458))</f>
        <v>0</v>
      </c>
      <c r="CN459" s="36">
        <f t="shared" si="161"/>
        <v>1.594153749909185E-12</v>
      </c>
      <c r="CP459" s="48">
        <f t="shared" si="148"/>
        <v>13.5</v>
      </c>
      <c r="CQ459" s="34">
        <f t="shared" si="162"/>
        <v>2.481596095143502E-13</v>
      </c>
      <c r="CR459" s="31">
        <f>SUM($CQ$9:CQ459)*RLR</f>
        <v>119.99999999999808</v>
      </c>
      <c r="CS459" s="32"/>
      <c r="CT459" s="36">
        <f>CR459-SUM($CW$9:CW459)</f>
        <v>15.103519195230348</v>
      </c>
      <c r="CV459" s="48">
        <f t="shared" si="149"/>
        <v>0.4</v>
      </c>
      <c r="CW459" s="31">
        <f t="shared" si="163"/>
        <v>6.073801284945067E-2</v>
      </c>
      <c r="CX459" s="36">
        <f>SUM($CW$9:CW459)*RRF</f>
        <v>73.427536563337412</v>
      </c>
      <c r="CY459" s="33"/>
      <c r="CZ459" s="36">
        <f t="shared" si="150"/>
        <v>88.53105575856776</v>
      </c>
      <c r="DA459" s="33"/>
      <c r="DB459" s="31">
        <f t="shared" si="151"/>
        <v>1.3390891499237152E-12</v>
      </c>
      <c r="DC459" s="31">
        <f t="shared" si="152"/>
        <v>10.572463436661243</v>
      </c>
      <c r="DD459" s="31">
        <f t="shared" si="153"/>
        <v>10.572463436662582</v>
      </c>
      <c r="DE459" s="31">
        <f t="shared" si="154"/>
        <v>-4.53105575856776</v>
      </c>
      <c r="DF459" s="31"/>
      <c r="DG459" s="33">
        <f t="shared" si="155"/>
        <v>0.87413734003973109</v>
      </c>
      <c r="DH459" s="33">
        <f t="shared" si="156"/>
        <v>1.0539411399829495</v>
      </c>
      <c r="DI459" s="3"/>
      <c r="DJ459" s="33">
        <f t="shared" si="157"/>
        <v>0.99999999999998401</v>
      </c>
      <c r="DK459" s="93">
        <f t="shared" si="158"/>
        <v>0.93599999999999994</v>
      </c>
      <c r="DL459" s="3">
        <f t="shared" si="159"/>
        <v>0.93612885675915147</v>
      </c>
      <c r="DM459" s="3"/>
      <c r="DN459" s="90">
        <f t="shared" ref="DN459:DN522" si="166">DN458-DO459+CM459</f>
        <v>0</v>
      </c>
      <c r="DO459" s="91">
        <f t="shared" si="164"/>
        <v>0</v>
      </c>
      <c r="DP459" s="89">
        <f>SUM(DO$9:DO459)*RLR</f>
        <v>120</v>
      </c>
      <c r="DQ459" s="90">
        <f>DP459-SUM(DS$9:DS459)</f>
        <v>7.6645371889018179</v>
      </c>
      <c r="DR459" s="48">
        <f t="shared" si="160"/>
        <v>0.4</v>
      </c>
      <c r="DS459" s="31">
        <f t="shared" si="165"/>
        <v>3.0822535612205691E-2</v>
      </c>
      <c r="DT459" s="90">
        <f>SUM(DS$9:DS459)*RRF</f>
        <v>78.634823967768725</v>
      </c>
    </row>
    <row r="460" spans="90:124" x14ac:dyDescent="0.25">
      <c r="CL460" s="14">
        <f t="shared" si="147"/>
        <v>4.51</v>
      </c>
      <c r="CM460" s="59">
        <f>IF('Extended model'!$B$4="AY",0,IFERROR(P*INDEX('UWYr writing pattern'!$C$4:$C$18,MATCH('Extended model'!$CL460,'UWYr writing pattern'!$A$4:$A$18,0)) / 25,CM459))</f>
        <v>0</v>
      </c>
      <c r="CN460" s="36">
        <f t="shared" si="161"/>
        <v>1.378942993671445E-12</v>
      </c>
      <c r="CP460" s="48">
        <f t="shared" si="148"/>
        <v>13.53</v>
      </c>
      <c r="CQ460" s="34">
        <f t="shared" si="162"/>
        <v>2.1521075623774E-13</v>
      </c>
      <c r="CR460" s="31">
        <f>SUM($CQ$9:CQ460)*RLR</f>
        <v>119.99999999999834</v>
      </c>
      <c r="CS460" s="32"/>
      <c r="CT460" s="36">
        <f>CR460-SUM($CW$9:CW460)</f>
        <v>15.043105118449688</v>
      </c>
      <c r="CV460" s="48">
        <f t="shared" si="149"/>
        <v>0.39946737683089217</v>
      </c>
      <c r="CW460" s="31">
        <f t="shared" si="163"/>
        <v>6.0414076780921394E-2</v>
      </c>
      <c r="CX460" s="36">
        <f>SUM($CW$9:CW460)*RRF</f>
        <v>73.46982641708405</v>
      </c>
      <c r="CY460" s="33"/>
      <c r="CZ460" s="36">
        <f t="shared" si="150"/>
        <v>88.512931535533738</v>
      </c>
      <c r="DA460" s="33"/>
      <c r="DB460" s="31">
        <f t="shared" si="151"/>
        <v>1.1583121146840136E-12</v>
      </c>
      <c r="DC460" s="31">
        <f t="shared" si="152"/>
        <v>10.530173582914781</v>
      </c>
      <c r="DD460" s="31">
        <f t="shared" si="153"/>
        <v>10.530173582915939</v>
      </c>
      <c r="DE460" s="31">
        <f t="shared" si="154"/>
        <v>-4.5129315355337383</v>
      </c>
      <c r="DF460" s="31"/>
      <c r="DG460" s="33">
        <f t="shared" si="155"/>
        <v>0.87464079067957201</v>
      </c>
      <c r="DH460" s="33">
        <f t="shared" si="156"/>
        <v>1.0537253754230207</v>
      </c>
      <c r="DI460" s="3"/>
      <c r="DJ460" s="33">
        <f t="shared" si="157"/>
        <v>0.99999999999998612</v>
      </c>
      <c r="DK460" s="93">
        <f t="shared" si="158"/>
        <v>0.93625531884734192</v>
      </c>
      <c r="DL460" s="3">
        <f t="shared" si="159"/>
        <v>0.9363843413321149</v>
      </c>
      <c r="DM460" s="3"/>
      <c r="DN460" s="90">
        <f t="shared" si="166"/>
        <v>0</v>
      </c>
      <c r="DO460" s="91">
        <f t="shared" si="164"/>
        <v>0</v>
      </c>
      <c r="DP460" s="89">
        <f>SUM(DO$9:DO460)*RLR</f>
        <v>120</v>
      </c>
      <c r="DQ460" s="90">
        <f>DP460-SUM(DS$9:DS460)</f>
        <v>7.633879040146212</v>
      </c>
      <c r="DR460" s="48">
        <f t="shared" si="160"/>
        <v>0.39946737683089217</v>
      </c>
      <c r="DS460" s="31">
        <f t="shared" si="165"/>
        <v>3.0658148755607274E-2</v>
      </c>
      <c r="DT460" s="90">
        <f>SUM(DS$9:DS460)*RRF</f>
        <v>78.656284671897652</v>
      </c>
    </row>
    <row r="461" spans="90:124" x14ac:dyDescent="0.25">
      <c r="CL461" s="14">
        <f t="shared" si="147"/>
        <v>4.5199999999999996</v>
      </c>
      <c r="CM461" s="59">
        <f>IF('Extended model'!$B$4="AY",0,IFERROR(P*INDEX('UWYr writing pattern'!$C$4:$C$18,MATCH('Extended model'!$CL461,'UWYr writing pattern'!$A$4:$A$18,0)) / 25,CM460))</f>
        <v>0</v>
      </c>
      <c r="CN461" s="36">
        <f t="shared" si="161"/>
        <v>1.1923720066276985E-12</v>
      </c>
      <c r="CP461" s="48">
        <f t="shared" si="148"/>
        <v>13.559999999999999</v>
      </c>
      <c r="CQ461" s="34">
        <f t="shared" si="162"/>
        <v>1.865709870437465E-13</v>
      </c>
      <c r="CR461" s="31">
        <f>SUM($CQ$9:CQ461)*RLR</f>
        <v>119.99999999999856</v>
      </c>
      <c r="CS461" s="32"/>
      <c r="CT461" s="36">
        <f>CR461-SUM($CW$9:CW461)</f>
        <v>14.983012821039324</v>
      </c>
      <c r="CV461" s="48">
        <f t="shared" si="149"/>
        <v>0.39893617021276601</v>
      </c>
      <c r="CW461" s="31">
        <f t="shared" si="163"/>
        <v>6.0092297410584646E-2</v>
      </c>
      <c r="CX461" s="36">
        <f>SUM($CW$9:CW461)*RRF</f>
        <v>73.511891025271467</v>
      </c>
      <c r="CY461" s="33"/>
      <c r="CZ461" s="36">
        <f t="shared" si="150"/>
        <v>88.494903846310791</v>
      </c>
      <c r="DA461" s="33"/>
      <c r="DB461" s="31">
        <f t="shared" si="151"/>
        <v>1.0015924855672666E-12</v>
      </c>
      <c r="DC461" s="31">
        <f t="shared" si="152"/>
        <v>10.488108974727526</v>
      </c>
      <c r="DD461" s="31">
        <f t="shared" si="153"/>
        <v>10.488108974728528</v>
      </c>
      <c r="DE461" s="31">
        <f t="shared" si="154"/>
        <v>-4.4949038463107911</v>
      </c>
      <c r="DF461" s="31"/>
      <c r="DG461" s="33">
        <f t="shared" si="155"/>
        <v>0.87514155982466035</v>
      </c>
      <c r="DH461" s="33">
        <f t="shared" si="156"/>
        <v>1.0535107600751286</v>
      </c>
      <c r="DI461" s="3"/>
      <c r="DJ461" s="33">
        <f t="shared" si="157"/>
        <v>0.99999999999998801</v>
      </c>
      <c r="DK461" s="93">
        <f t="shared" si="158"/>
        <v>0.93650928142126499</v>
      </c>
      <c r="DL461" s="3">
        <f t="shared" si="159"/>
        <v>0.93663846513504923</v>
      </c>
      <c r="DM461" s="3"/>
      <c r="DN461" s="90">
        <f t="shared" si="166"/>
        <v>0</v>
      </c>
      <c r="DO461" s="91">
        <f t="shared" si="164"/>
        <v>0</v>
      </c>
      <c r="DP461" s="89">
        <f>SUM(DO$9:DO461)*RLR</f>
        <v>120</v>
      </c>
      <c r="DQ461" s="90">
        <f>DP461-SUM(DS$9:DS461)</f>
        <v>7.6033841837940912</v>
      </c>
      <c r="DR461" s="48">
        <f t="shared" si="160"/>
        <v>0.39893617021276601</v>
      </c>
      <c r="DS461" s="31">
        <f t="shared" si="165"/>
        <v>3.0494856352115365E-2</v>
      </c>
      <c r="DT461" s="90">
        <f>SUM(DS$9:DS461)*RRF</f>
        <v>78.677631071344138</v>
      </c>
    </row>
    <row r="462" spans="90:124" x14ac:dyDescent="0.25">
      <c r="CL462" s="14">
        <f t="shared" si="147"/>
        <v>4.53</v>
      </c>
      <c r="CM462" s="59">
        <f>IF('Extended model'!$B$4="AY",0,IFERROR(P*INDEX('UWYr writing pattern'!$C$4:$C$18,MATCH('Extended model'!$CL462,'UWYr writing pattern'!$A$4:$A$18,0)) / 25,CM461))</f>
        <v>0</v>
      </c>
      <c r="CN462" s="36">
        <f t="shared" si="161"/>
        <v>1.0306863625289827E-12</v>
      </c>
      <c r="CP462" s="48">
        <f t="shared" si="148"/>
        <v>13.59</v>
      </c>
      <c r="CQ462" s="34">
        <f t="shared" si="162"/>
        <v>1.616856440987159E-13</v>
      </c>
      <c r="CR462" s="31">
        <f>SUM($CQ$9:CQ462)*RLR</f>
        <v>119.99999999999875</v>
      </c>
      <c r="CS462" s="32"/>
      <c r="CT462" s="36">
        <f>CR462-SUM($CW$9:CW462)</f>
        <v>14.923240163508765</v>
      </c>
      <c r="CV462" s="48">
        <f t="shared" si="149"/>
        <v>0.39840637450199201</v>
      </c>
      <c r="CW462" s="31">
        <f t="shared" si="163"/>
        <v>5.9772657530741999E-2</v>
      </c>
      <c r="CX462" s="36">
        <f>SUM($CW$9:CW462)*RRF</f>
        <v>73.553731885542987</v>
      </c>
      <c r="CY462" s="33"/>
      <c r="CZ462" s="36">
        <f t="shared" si="150"/>
        <v>88.476972049051753</v>
      </c>
      <c r="DA462" s="33"/>
      <c r="DB462" s="31">
        <f t="shared" si="151"/>
        <v>8.6577654452434526E-13</v>
      </c>
      <c r="DC462" s="31">
        <f t="shared" si="152"/>
        <v>10.446268114456135</v>
      </c>
      <c r="DD462" s="31">
        <f t="shared" si="153"/>
        <v>10.446268114457</v>
      </c>
      <c r="DE462" s="31">
        <f t="shared" si="154"/>
        <v>-4.4769720490517528</v>
      </c>
      <c r="DF462" s="31"/>
      <c r="DG462" s="33">
        <f t="shared" si="155"/>
        <v>0.87563966530408321</v>
      </c>
      <c r="DH462" s="33">
        <f t="shared" si="156"/>
        <v>1.053297286298235</v>
      </c>
      <c r="DI462" s="3"/>
      <c r="DJ462" s="33">
        <f t="shared" si="157"/>
        <v>0.99999999999998956</v>
      </c>
      <c r="DK462" s="93">
        <f t="shared" si="158"/>
        <v>0.93676189671560894</v>
      </c>
      <c r="DL462" s="3">
        <f t="shared" si="159"/>
        <v>0.9368912372156275</v>
      </c>
      <c r="DM462" s="3"/>
      <c r="DN462" s="90">
        <f t="shared" si="166"/>
        <v>0</v>
      </c>
      <c r="DO462" s="91">
        <f t="shared" si="164"/>
        <v>0</v>
      </c>
      <c r="DP462" s="89">
        <f>SUM(DO$9:DO462)*RLR</f>
        <v>120</v>
      </c>
      <c r="DQ462" s="90">
        <f>DP462-SUM(DS$9:DS462)</f>
        <v>7.5730515341247013</v>
      </c>
      <c r="DR462" s="48">
        <f t="shared" si="160"/>
        <v>0.39840637450199201</v>
      </c>
      <c r="DS462" s="31">
        <f t="shared" si="165"/>
        <v>3.0332649669391323E-2</v>
      </c>
      <c r="DT462" s="90">
        <f>SUM(DS$9:DS462)*RRF</f>
        <v>78.698863926112708</v>
      </c>
    </row>
    <row r="463" spans="90:124" x14ac:dyDescent="0.25">
      <c r="CL463" s="14">
        <f t="shared" si="147"/>
        <v>4.54</v>
      </c>
      <c r="CM463" s="59">
        <f>IF('Extended model'!$B$4="AY",0,IFERROR(P*INDEX('UWYr writing pattern'!$C$4:$C$18,MATCH('Extended model'!$CL463,'UWYr writing pattern'!$A$4:$A$18,0)) / 25,CM462))</f>
        <v>0</v>
      </c>
      <c r="CN463" s="36">
        <f t="shared" si="161"/>
        <v>8.9061608586129387E-13</v>
      </c>
      <c r="CP463" s="48">
        <f t="shared" si="148"/>
        <v>13.620000000000001</v>
      </c>
      <c r="CQ463" s="34">
        <f t="shared" si="162"/>
        <v>1.4007027666768874E-13</v>
      </c>
      <c r="CR463" s="31">
        <f>SUM($CQ$9:CQ463)*RLR</f>
        <v>119.99999999999892</v>
      </c>
      <c r="CS463" s="32"/>
      <c r="CT463" s="36">
        <f>CR463-SUM($CW$9:CW463)</f>
        <v>14.863785023415275</v>
      </c>
      <c r="CV463" s="48">
        <f t="shared" si="149"/>
        <v>0.39787798408488062</v>
      </c>
      <c r="CW463" s="31">
        <f t="shared" si="163"/>
        <v>5.9455140093660416E-2</v>
      </c>
      <c r="CX463" s="36">
        <f>SUM($CW$9:CW463)*RRF</f>
        <v>73.595350483608541</v>
      </c>
      <c r="CY463" s="33"/>
      <c r="CZ463" s="36">
        <f t="shared" si="150"/>
        <v>88.459135507023817</v>
      </c>
      <c r="DA463" s="33"/>
      <c r="DB463" s="31">
        <f t="shared" si="151"/>
        <v>7.4811751212348674E-13</v>
      </c>
      <c r="DC463" s="31">
        <f t="shared" si="152"/>
        <v>10.404649516390691</v>
      </c>
      <c r="DD463" s="31">
        <f t="shared" si="153"/>
        <v>10.404649516391439</v>
      </c>
      <c r="DE463" s="31">
        <f t="shared" si="154"/>
        <v>-4.4591355070238166</v>
      </c>
      <c r="DF463" s="31"/>
      <c r="DG463" s="33">
        <f t="shared" si="155"/>
        <v>0.87613512480486355</v>
      </c>
      <c r="DH463" s="33">
        <f t="shared" si="156"/>
        <v>1.0530849465121883</v>
      </c>
      <c r="DI463" s="3"/>
      <c r="DJ463" s="33">
        <f t="shared" si="157"/>
        <v>0.99999999999999101</v>
      </c>
      <c r="DK463" s="93">
        <f t="shared" si="158"/>
        <v>0.9370131736527394</v>
      </c>
      <c r="DL463" s="3">
        <f t="shared" si="159"/>
        <v>0.93714266654942957</v>
      </c>
      <c r="DM463" s="3"/>
      <c r="DN463" s="90">
        <f t="shared" si="166"/>
        <v>0</v>
      </c>
      <c r="DO463" s="91">
        <f t="shared" si="164"/>
        <v>0</v>
      </c>
      <c r="DP463" s="89">
        <f>SUM(DO$9:DO463)*RLR</f>
        <v>120</v>
      </c>
      <c r="DQ463" s="90">
        <f>DP463-SUM(DS$9:DS463)</f>
        <v>7.5428800140684302</v>
      </c>
      <c r="DR463" s="48">
        <f t="shared" si="160"/>
        <v>0.39787798408488062</v>
      </c>
      <c r="DS463" s="31">
        <f t="shared" si="165"/>
        <v>3.0171520056273708E-2</v>
      </c>
      <c r="DT463" s="90">
        <f>SUM(DS$9:DS463)*RRF</f>
        <v>78.719983990152087</v>
      </c>
    </row>
    <row r="464" spans="90:124" x14ac:dyDescent="0.25">
      <c r="CL464" s="14">
        <f t="shared" si="147"/>
        <v>4.55</v>
      </c>
      <c r="CM464" s="59">
        <f>IF('Extended model'!$B$4="AY",0,IFERROR(P*INDEX('UWYr writing pattern'!$C$4:$C$18,MATCH('Extended model'!$CL464,'UWYr writing pattern'!$A$4:$A$18,0)) / 25,CM463))</f>
        <v>0</v>
      </c>
      <c r="CN464" s="36">
        <f t="shared" si="161"/>
        <v>7.6931417496698565E-13</v>
      </c>
      <c r="CP464" s="48">
        <f t="shared" si="148"/>
        <v>13.649999999999999</v>
      </c>
      <c r="CQ464" s="34">
        <f t="shared" si="162"/>
        <v>1.2130191089430825E-13</v>
      </c>
      <c r="CR464" s="31">
        <f>SUM($CQ$9:CQ464)*RLR</f>
        <v>119.99999999999908</v>
      </c>
      <c r="CS464" s="32"/>
      <c r="CT464" s="36">
        <f>CR464-SUM($CW$9:CW464)</f>
        <v>14.80464529520556</v>
      </c>
      <c r="CV464" s="48">
        <f t="shared" si="149"/>
        <v>0.39735099337748347</v>
      </c>
      <c r="CW464" s="31">
        <f t="shared" si="163"/>
        <v>5.9139728209875092E-2</v>
      </c>
      <c r="CX464" s="36">
        <f>SUM($CW$9:CW464)*RRF</f>
        <v>73.636748293355453</v>
      </c>
      <c r="CY464" s="33"/>
      <c r="CZ464" s="36">
        <f t="shared" si="150"/>
        <v>88.441393588561013</v>
      </c>
      <c r="DA464" s="33"/>
      <c r="DB464" s="31">
        <f t="shared" si="151"/>
        <v>6.462239069722678E-13</v>
      </c>
      <c r="DC464" s="31">
        <f t="shared" si="152"/>
        <v>10.363251706643892</v>
      </c>
      <c r="DD464" s="31">
        <f t="shared" si="153"/>
        <v>10.363251706644538</v>
      </c>
      <c r="DE464" s="31">
        <f t="shared" si="154"/>
        <v>-4.441393588561013</v>
      </c>
      <c r="DF464" s="31"/>
      <c r="DG464" s="33">
        <f t="shared" si="155"/>
        <v>0.87662795587327924</v>
      </c>
      <c r="DH464" s="33">
        <f t="shared" si="156"/>
        <v>1.0528737331971549</v>
      </c>
      <c r="DI464" s="3"/>
      <c r="DJ464" s="33">
        <f t="shared" si="157"/>
        <v>0.99999999999999234</v>
      </c>
      <c r="DK464" s="93">
        <f t="shared" si="158"/>
        <v>0.93726312108420951</v>
      </c>
      <c r="DL464" s="3">
        <f t="shared" si="159"/>
        <v>0.93739276204061228</v>
      </c>
      <c r="DM464" s="3"/>
      <c r="DN464" s="90">
        <f t="shared" si="166"/>
        <v>0</v>
      </c>
      <c r="DO464" s="91">
        <f t="shared" si="164"/>
        <v>0</v>
      </c>
      <c r="DP464" s="89">
        <f>SUM(DO$9:DO464)*RLR</f>
        <v>120</v>
      </c>
      <c r="DQ464" s="90">
        <f>DP464-SUM(DS$9:DS464)</f>
        <v>7.5128685551265164</v>
      </c>
      <c r="DR464" s="48">
        <f t="shared" si="160"/>
        <v>0.39735099337748347</v>
      </c>
      <c r="DS464" s="31">
        <f t="shared" si="165"/>
        <v>3.0011458941916831E-2</v>
      </c>
      <c r="DT464" s="90">
        <f>SUM(DS$9:DS464)*RRF</f>
        <v>78.740992011411436</v>
      </c>
    </row>
    <row r="465" spans="90:124" x14ac:dyDescent="0.25">
      <c r="CL465" s="14">
        <f t="shared" si="147"/>
        <v>4.5599999999999996</v>
      </c>
      <c r="CM465" s="59">
        <f>IF('Extended model'!$B$4="AY",0,IFERROR(P*INDEX('UWYr writing pattern'!$C$4:$C$18,MATCH('Extended model'!$CL465,'UWYr writing pattern'!$A$4:$A$18,0)) / 25,CM464))</f>
        <v>0</v>
      </c>
      <c r="CN465" s="36">
        <f t="shared" si="161"/>
        <v>6.6430279008399207E-13</v>
      </c>
      <c r="CP465" s="48">
        <f t="shared" si="148"/>
        <v>13.68</v>
      </c>
      <c r="CQ465" s="34">
        <f t="shared" si="162"/>
        <v>1.0501138488299353E-13</v>
      </c>
      <c r="CR465" s="31">
        <f>SUM($CQ$9:CQ465)*RLR</f>
        <v>119.99999999999919</v>
      </c>
      <c r="CS465" s="32"/>
      <c r="CT465" s="36">
        <f>CR465-SUM($CW$9:CW465)</f>
        <v>14.745818890059155</v>
      </c>
      <c r="CV465" s="48">
        <f t="shared" si="149"/>
        <v>0.39682539682539686</v>
      </c>
      <c r="CW465" s="31">
        <f t="shared" si="163"/>
        <v>5.8826405146512162E-2</v>
      </c>
      <c r="CX465" s="36">
        <f>SUM($CW$9:CW465)*RRF</f>
        <v>73.677926776958017</v>
      </c>
      <c r="CY465" s="33"/>
      <c r="CZ465" s="36">
        <f t="shared" si="150"/>
        <v>88.423745667017172</v>
      </c>
      <c r="DA465" s="33"/>
      <c r="DB465" s="31">
        <f t="shared" si="151"/>
        <v>5.5801434367055335E-13</v>
      </c>
      <c r="DC465" s="31">
        <f t="shared" si="152"/>
        <v>10.322073223041407</v>
      </c>
      <c r="DD465" s="31">
        <f t="shared" si="153"/>
        <v>10.322073223041965</v>
      </c>
      <c r="DE465" s="31">
        <f t="shared" si="154"/>
        <v>-4.4237456670171724</v>
      </c>
      <c r="DF465" s="31"/>
      <c r="DG465" s="33">
        <f t="shared" si="155"/>
        <v>0.87711817591616692</v>
      </c>
      <c r="DH465" s="33">
        <f t="shared" si="156"/>
        <v>1.0526636388930615</v>
      </c>
      <c r="DI465" s="3"/>
      <c r="DJ465" s="33">
        <f t="shared" si="157"/>
        <v>0.99999999999999323</v>
      </c>
      <c r="DK465" s="93">
        <f t="shared" si="158"/>
        <v>0.93751174779141522</v>
      </c>
      <c r="DL465" s="3">
        <f t="shared" si="159"/>
        <v>0.93764153252257021</v>
      </c>
      <c r="DM465" s="3"/>
      <c r="DN465" s="90">
        <f t="shared" si="166"/>
        <v>0</v>
      </c>
      <c r="DO465" s="91">
        <f t="shared" si="164"/>
        <v>0</v>
      </c>
      <c r="DP465" s="89">
        <f>SUM(DO$9:DO465)*RLR</f>
        <v>120</v>
      </c>
      <c r="DQ465" s="90">
        <f>DP465-SUM(DS$9:DS465)</f>
        <v>7.483016097291582</v>
      </c>
      <c r="DR465" s="48">
        <f t="shared" si="160"/>
        <v>0.39682539682539686</v>
      </c>
      <c r="DS465" s="31">
        <f t="shared" si="165"/>
        <v>2.9852457834939804E-2</v>
      </c>
      <c r="DT465" s="90">
        <f>SUM(DS$9:DS465)*RRF</f>
        <v>78.761888731895894</v>
      </c>
    </row>
    <row r="466" spans="90:124" x14ac:dyDescent="0.25">
      <c r="CL466" s="14">
        <f t="shared" si="147"/>
        <v>4.57</v>
      </c>
      <c r="CM466" s="59">
        <f>IF('Extended model'!$B$4="AY",0,IFERROR(P*INDEX('UWYr writing pattern'!$C$4:$C$18,MATCH('Extended model'!$CL466,'UWYr writing pattern'!$A$4:$A$18,0)) / 25,CM465))</f>
        <v>0</v>
      </c>
      <c r="CN466" s="36">
        <f t="shared" si="161"/>
        <v>5.7342616840050197E-13</v>
      </c>
      <c r="CP466" s="48">
        <f t="shared" si="148"/>
        <v>13.71</v>
      </c>
      <c r="CQ466" s="34">
        <f t="shared" si="162"/>
        <v>9.0876621683490125E-14</v>
      </c>
      <c r="CR466" s="31">
        <f>SUM($CQ$9:CQ466)*RLR</f>
        <v>119.99999999999929</v>
      </c>
      <c r="CS466" s="32"/>
      <c r="CT466" s="36">
        <f>CR466-SUM($CW$9:CW466)</f>
        <v>14.687303735733622</v>
      </c>
      <c r="CV466" s="48">
        <f t="shared" si="149"/>
        <v>0.39630118890356669</v>
      </c>
      <c r="CW466" s="31">
        <f t="shared" si="163"/>
        <v>5.851515432563157E-2</v>
      </c>
      <c r="CX466" s="36">
        <f>SUM($CW$9:CW466)*RRF</f>
        <v>73.718887384985962</v>
      </c>
      <c r="CY466" s="33"/>
      <c r="CZ466" s="36">
        <f t="shared" si="150"/>
        <v>88.406191120719583</v>
      </c>
      <c r="DA466" s="33"/>
      <c r="DB466" s="31">
        <f t="shared" si="151"/>
        <v>4.8167798145642162E-13</v>
      </c>
      <c r="DC466" s="31">
        <f t="shared" si="152"/>
        <v>10.281112615013534</v>
      </c>
      <c r="DD466" s="31">
        <f t="shared" si="153"/>
        <v>10.281112615014015</v>
      </c>
      <c r="DE466" s="31">
        <f t="shared" si="154"/>
        <v>-4.4061911207195834</v>
      </c>
      <c r="DF466" s="31"/>
      <c r="DG466" s="33">
        <f t="shared" si="155"/>
        <v>0.87760580220221385</v>
      </c>
      <c r="DH466" s="33">
        <f t="shared" si="156"/>
        <v>1.0524546561990427</v>
      </c>
      <c r="DI466" s="3"/>
      <c r="DJ466" s="33">
        <f t="shared" si="157"/>
        <v>0.99999999999999412</v>
      </c>
      <c r="DK466" s="93">
        <f t="shared" si="158"/>
        <v>0.93775906248624286</v>
      </c>
      <c r="DL466" s="3">
        <f t="shared" si="159"/>
        <v>0.93788898675859167</v>
      </c>
      <c r="DM466" s="3"/>
      <c r="DN466" s="90">
        <f t="shared" si="166"/>
        <v>0</v>
      </c>
      <c r="DO466" s="91">
        <f t="shared" si="164"/>
        <v>0</v>
      </c>
      <c r="DP466" s="89">
        <f>SUM(DO$9:DO466)*RLR</f>
        <v>120</v>
      </c>
      <c r="DQ466" s="90">
        <f>DP466-SUM(DS$9:DS466)</f>
        <v>7.4533215889689899</v>
      </c>
      <c r="DR466" s="48">
        <f t="shared" si="160"/>
        <v>0.39630118890356669</v>
      </c>
      <c r="DS466" s="31">
        <f t="shared" si="165"/>
        <v>2.9694508322585644E-2</v>
      </c>
      <c r="DT466" s="90">
        <f>SUM(DS$9:DS466)*RRF</f>
        <v>78.782674887721697</v>
      </c>
    </row>
    <row r="467" spans="90:124" x14ac:dyDescent="0.25">
      <c r="CL467" s="14">
        <f t="shared" si="147"/>
        <v>4.58</v>
      </c>
      <c r="CM467" s="59">
        <f>IF('Extended model'!$B$4="AY",0,IFERROR(P*INDEX('UWYr writing pattern'!$C$4:$C$18,MATCH('Extended model'!$CL467,'UWYr writing pattern'!$A$4:$A$18,0)) / 25,CM466))</f>
        <v>0</v>
      </c>
      <c r="CN467" s="36">
        <f t="shared" si="161"/>
        <v>4.948094407127932E-13</v>
      </c>
      <c r="CP467" s="48">
        <f t="shared" si="148"/>
        <v>13.74</v>
      </c>
      <c r="CQ467" s="34">
        <f t="shared" si="162"/>
        <v>7.8616727687708818E-14</v>
      </c>
      <c r="CR467" s="31">
        <f>SUM($CQ$9:CQ467)*RLR</f>
        <v>119.9999999999994</v>
      </c>
      <c r="CS467" s="32"/>
      <c r="CT467" s="36">
        <f>CR467-SUM($CW$9:CW467)</f>
        <v>14.629097776411143</v>
      </c>
      <c r="CV467" s="48">
        <f t="shared" si="149"/>
        <v>0.39577836411609496</v>
      </c>
      <c r="CW467" s="31">
        <f t="shared" si="163"/>
        <v>5.820595932259031E-2</v>
      </c>
      <c r="CX467" s="36">
        <f>SUM($CW$9:CW467)*RRF</f>
        <v>73.759631556511778</v>
      </c>
      <c r="CY467" s="33"/>
      <c r="CZ467" s="36">
        <f t="shared" si="150"/>
        <v>88.388729332922921</v>
      </c>
      <c r="DA467" s="33"/>
      <c r="DB467" s="31">
        <f t="shared" si="151"/>
        <v>4.1563993019874623E-13</v>
      </c>
      <c r="DC467" s="31">
        <f t="shared" si="152"/>
        <v>10.2403684434878</v>
      </c>
      <c r="DD467" s="31">
        <f t="shared" si="153"/>
        <v>10.240368443488215</v>
      </c>
      <c r="DE467" s="31">
        <f t="shared" si="154"/>
        <v>-4.3887293329229209</v>
      </c>
      <c r="DF467" s="31"/>
      <c r="DG467" s="33">
        <f t="shared" si="155"/>
        <v>0.87809085186323543</v>
      </c>
      <c r="DH467" s="33">
        <f t="shared" si="156"/>
        <v>1.0522467777728919</v>
      </c>
      <c r="DI467" s="3"/>
      <c r="DJ467" s="33">
        <f t="shared" si="157"/>
        <v>0.999999999999995</v>
      </c>
      <c r="DK467" s="93">
        <f t="shared" si="158"/>
        <v>0.93800507381171017</v>
      </c>
      <c r="DL467" s="3">
        <f t="shared" si="159"/>
        <v>0.93813513344250743</v>
      </c>
      <c r="DM467" s="3"/>
      <c r="DN467" s="90">
        <f t="shared" si="166"/>
        <v>0</v>
      </c>
      <c r="DO467" s="91">
        <f t="shared" si="164"/>
        <v>0</v>
      </c>
      <c r="DP467" s="89">
        <f>SUM(DO$9:DO467)*RLR</f>
        <v>120</v>
      </c>
      <c r="DQ467" s="90">
        <f>DP467-SUM(DS$9:DS467)</f>
        <v>7.423783986899096</v>
      </c>
      <c r="DR467" s="48">
        <f t="shared" si="160"/>
        <v>0.39577836411609496</v>
      </c>
      <c r="DS467" s="31">
        <f t="shared" si="165"/>
        <v>2.9537602069890315E-2</v>
      </c>
      <c r="DT467" s="90">
        <f>SUM(DS$9:DS467)*RRF</f>
        <v>78.803351209170629</v>
      </c>
    </row>
    <row r="468" spans="90:124" x14ac:dyDescent="0.25">
      <c r="CL468" s="14">
        <f t="shared" si="147"/>
        <v>4.59</v>
      </c>
      <c r="CM468" s="59">
        <f>IF('Extended model'!$B$4="AY",0,IFERROR(P*INDEX('UWYr writing pattern'!$C$4:$C$18,MATCH('Extended model'!$CL468,'UWYr writing pattern'!$A$4:$A$18,0)) / 25,CM467))</f>
        <v>0</v>
      </c>
      <c r="CN468" s="36">
        <f t="shared" si="161"/>
        <v>4.2682262355885538E-13</v>
      </c>
      <c r="CP468" s="48">
        <f t="shared" si="148"/>
        <v>13.77</v>
      </c>
      <c r="CQ468" s="34">
        <f t="shared" si="162"/>
        <v>6.7986817153937794E-14</v>
      </c>
      <c r="CR468" s="31">
        <f>SUM($CQ$9:CQ468)*RLR</f>
        <v>119.99999999999949</v>
      </c>
      <c r="CS468" s="32"/>
      <c r="CT468" s="36">
        <f>CR468-SUM($CW$9:CW468)</f>
        <v>14.57119897254681</v>
      </c>
      <c r="CV468" s="48">
        <f t="shared" si="149"/>
        <v>0.39525691699604742</v>
      </c>
      <c r="CW468" s="31">
        <f t="shared" si="163"/>
        <v>5.7898803864424045E-2</v>
      </c>
      <c r="CX468" s="36">
        <f>SUM($CW$9:CW468)*RRF</f>
        <v>73.800160719216876</v>
      </c>
      <c r="CY468" s="33"/>
      <c r="CZ468" s="36">
        <f t="shared" si="150"/>
        <v>88.371359691763686</v>
      </c>
      <c r="DA468" s="33"/>
      <c r="DB468" s="31">
        <f t="shared" si="151"/>
        <v>3.5853100378943844E-13</v>
      </c>
      <c r="DC468" s="31">
        <f t="shared" si="152"/>
        <v>10.199839280782767</v>
      </c>
      <c r="DD468" s="31">
        <f t="shared" si="153"/>
        <v>10.199839280783126</v>
      </c>
      <c r="DE468" s="31">
        <f t="shared" si="154"/>
        <v>-4.3713596917636863</v>
      </c>
      <c r="DF468" s="31"/>
      <c r="DG468" s="33">
        <f t="shared" si="155"/>
        <v>0.87857334189543901</v>
      </c>
      <c r="DH468" s="33">
        <f t="shared" si="156"/>
        <v>1.05203999633052</v>
      </c>
      <c r="DI468" s="3"/>
      <c r="DJ468" s="33">
        <f t="shared" si="157"/>
        <v>0.99999999999999578</v>
      </c>
      <c r="DK468" s="93">
        <f t="shared" si="158"/>
        <v>0.9382497903426007</v>
      </c>
      <c r="DL468" s="3">
        <f t="shared" si="159"/>
        <v>0.93837998119933119</v>
      </c>
      <c r="DM468" s="3"/>
      <c r="DN468" s="90">
        <f t="shared" si="166"/>
        <v>0</v>
      </c>
      <c r="DO468" s="91">
        <f t="shared" si="164"/>
        <v>0</v>
      </c>
      <c r="DP468" s="89">
        <f>SUM(DO$9:DO468)*RLR</f>
        <v>120</v>
      </c>
      <c r="DQ468" s="90">
        <f>DP468-SUM(DS$9:DS468)</f>
        <v>7.3944022560802409</v>
      </c>
      <c r="DR468" s="48">
        <f t="shared" si="160"/>
        <v>0.39525691699604742</v>
      </c>
      <c r="DS468" s="31">
        <f t="shared" si="165"/>
        <v>2.9381730818861859E-2</v>
      </c>
      <c r="DT468" s="90">
        <f>SUM(DS$9:DS468)*RRF</f>
        <v>78.823918420743823</v>
      </c>
    </row>
    <row r="469" spans="90:124" x14ac:dyDescent="0.25">
      <c r="CL469" s="14">
        <f t="shared" si="147"/>
        <v>4.5999999999999996</v>
      </c>
      <c r="CM469" s="59">
        <f>IF('Extended model'!$B$4="AY",0,IFERROR(P*INDEX('UWYr writing pattern'!$C$4:$C$18,MATCH('Extended model'!$CL469,'UWYr writing pattern'!$A$4:$A$18,0)) / 25,CM468))</f>
        <v>0</v>
      </c>
      <c r="CN469" s="36">
        <f t="shared" si="161"/>
        <v>3.6804914829480099E-13</v>
      </c>
      <c r="CP469" s="48">
        <f t="shared" si="148"/>
        <v>13.799999999999999</v>
      </c>
      <c r="CQ469" s="34">
        <f t="shared" si="162"/>
        <v>5.8773475264054386E-14</v>
      </c>
      <c r="CR469" s="31">
        <f>SUM($CQ$9:CQ469)*RLR</f>
        <v>119.99999999999955</v>
      </c>
      <c r="CS469" s="32"/>
      <c r="CT469" s="36">
        <f>CR469-SUM($CW$9:CW469)</f>
        <v>14.513605300718623</v>
      </c>
      <c r="CV469" s="48">
        <f t="shared" si="149"/>
        <v>0.39473684210526316</v>
      </c>
      <c r="CW469" s="31">
        <f t="shared" si="163"/>
        <v>5.7593671828248261E-2</v>
      </c>
      <c r="CX469" s="36">
        <f>SUM($CW$9:CW469)*RRF</f>
        <v>73.840476289496635</v>
      </c>
      <c r="CY469" s="33"/>
      <c r="CZ469" s="36">
        <f t="shared" si="150"/>
        <v>88.354081590215259</v>
      </c>
      <c r="DA469" s="33"/>
      <c r="DB469" s="31">
        <f t="shared" si="151"/>
        <v>3.0916128456763282E-13</v>
      </c>
      <c r="DC469" s="31">
        <f t="shared" si="152"/>
        <v>10.159523710503036</v>
      </c>
      <c r="DD469" s="31">
        <f t="shared" si="153"/>
        <v>10.159523710503345</v>
      </c>
      <c r="DE469" s="31">
        <f t="shared" si="154"/>
        <v>-4.3540815902152588</v>
      </c>
      <c r="DF469" s="31"/>
      <c r="DG469" s="33">
        <f t="shared" si="155"/>
        <v>0.87905328916067427</v>
      </c>
      <c r="DH469" s="33">
        <f t="shared" si="156"/>
        <v>1.0518343046454197</v>
      </c>
      <c r="DI469" s="3"/>
      <c r="DJ469" s="33">
        <f t="shared" si="157"/>
        <v>0.99999999999999623</v>
      </c>
      <c r="DK469" s="93">
        <f t="shared" si="158"/>
        <v>0.93849322058609119</v>
      </c>
      <c r="DL469" s="3">
        <f t="shared" si="159"/>
        <v>0.9386235385858952</v>
      </c>
      <c r="DM469" s="3"/>
      <c r="DN469" s="90">
        <f t="shared" si="166"/>
        <v>0</v>
      </c>
      <c r="DO469" s="91">
        <f t="shared" si="164"/>
        <v>0</v>
      </c>
      <c r="DP469" s="89">
        <f>SUM(DO$9:DO469)*RLR</f>
        <v>120</v>
      </c>
      <c r="DQ469" s="90">
        <f>DP469-SUM(DS$9:DS469)</f>
        <v>7.3651753696925653</v>
      </c>
      <c r="DR469" s="48">
        <f t="shared" si="160"/>
        <v>0.39473684210526316</v>
      </c>
      <c r="DS469" s="31">
        <f t="shared" si="165"/>
        <v>2.9226886387668936E-2</v>
      </c>
      <c r="DT469" s="90">
        <f>SUM(DS$9:DS469)*RRF</f>
        <v>78.844377241215199</v>
      </c>
    </row>
    <row r="470" spans="90:124" x14ac:dyDescent="0.25">
      <c r="CL470" s="14">
        <f t="shared" si="147"/>
        <v>4.6100000000000003</v>
      </c>
      <c r="CM470" s="59">
        <f>IF('Extended model'!$B$4="AY",0,IFERROR(P*INDEX('UWYr writing pattern'!$C$4:$C$18,MATCH('Extended model'!$CL470,'UWYr writing pattern'!$A$4:$A$18,0)) / 25,CM469))</f>
        <v>0</v>
      </c>
      <c r="CN470" s="36">
        <f t="shared" si="161"/>
        <v>3.1725836583011845E-13</v>
      </c>
      <c r="CP470" s="48">
        <f t="shared" si="148"/>
        <v>13.830000000000002</v>
      </c>
      <c r="CQ470" s="34">
        <f t="shared" si="162"/>
        <v>5.0790782464682538E-14</v>
      </c>
      <c r="CR470" s="31">
        <f>SUM($CQ$9:CQ470)*RLR</f>
        <v>119.99999999999962</v>
      </c>
      <c r="CS470" s="32"/>
      <c r="CT470" s="36">
        <f>CR470-SUM($CW$9:CW470)</f>
        <v>14.45631475347902</v>
      </c>
      <c r="CV470" s="48">
        <f t="shared" si="149"/>
        <v>0.39421813403416556</v>
      </c>
      <c r="CW470" s="31">
        <f t="shared" si="163"/>
        <v>5.7290547239678781E-2</v>
      </c>
      <c r="CX470" s="36">
        <f>SUM($CW$9:CW470)*RRF</f>
        <v>73.880579672564409</v>
      </c>
      <c r="CY470" s="33"/>
      <c r="CZ470" s="36">
        <f t="shared" si="150"/>
        <v>88.336894426043429</v>
      </c>
      <c r="DA470" s="33"/>
      <c r="DB470" s="31">
        <f t="shared" si="151"/>
        <v>2.6649702729729945E-13</v>
      </c>
      <c r="DC470" s="31">
        <f t="shared" si="152"/>
        <v>10.119420327435314</v>
      </c>
      <c r="DD470" s="31">
        <f t="shared" si="153"/>
        <v>10.119420327435581</v>
      </c>
      <c r="DE470" s="31">
        <f t="shared" si="154"/>
        <v>-4.336894426043429</v>
      </c>
      <c r="DF470" s="31"/>
      <c r="DG470" s="33">
        <f t="shared" si="155"/>
        <v>0.8795307103876715</v>
      </c>
      <c r="DH470" s="33">
        <f t="shared" si="156"/>
        <v>1.0516296955481361</v>
      </c>
      <c r="DI470" s="3"/>
      <c r="DJ470" s="33">
        <f t="shared" si="157"/>
        <v>0.99999999999999678</v>
      </c>
      <c r="DK470" s="93">
        <f t="shared" si="158"/>
        <v>0.93873537298237353</v>
      </c>
      <c r="DL470" s="3">
        <f t="shared" si="159"/>
        <v>0.93886581409147729</v>
      </c>
      <c r="DM470" s="3"/>
      <c r="DN470" s="90">
        <f t="shared" si="166"/>
        <v>0</v>
      </c>
      <c r="DO470" s="91">
        <f t="shared" si="164"/>
        <v>0</v>
      </c>
      <c r="DP470" s="89">
        <f>SUM(DO$9:DO470)*RLR</f>
        <v>120</v>
      </c>
      <c r="DQ470" s="90">
        <f>DP470-SUM(DS$9:DS470)</f>
        <v>7.3361023090227206</v>
      </c>
      <c r="DR470" s="48">
        <f t="shared" si="160"/>
        <v>0.39421813403416556</v>
      </c>
      <c r="DS470" s="31">
        <f t="shared" si="165"/>
        <v>2.9073060669839074E-2</v>
      </c>
      <c r="DT470" s="90">
        <f>SUM(DS$9:DS470)*RRF</f>
        <v>78.864728383684096</v>
      </c>
    </row>
    <row r="471" spans="90:124" x14ac:dyDescent="0.25">
      <c r="CL471" s="14">
        <f t="shared" si="147"/>
        <v>4.62</v>
      </c>
      <c r="CM471" s="59">
        <f>IF('Extended model'!$B$4="AY",0,IFERROR(P*INDEX('UWYr writing pattern'!$C$4:$C$18,MATCH('Extended model'!$CL471,'UWYr writing pattern'!$A$4:$A$18,0)) / 25,CM470))</f>
        <v>0</v>
      </c>
      <c r="CN471" s="36">
        <f t="shared" si="161"/>
        <v>2.7338153383581306E-13</v>
      </c>
      <c r="CP471" s="48">
        <f t="shared" si="148"/>
        <v>13.86</v>
      </c>
      <c r="CQ471" s="34">
        <f t="shared" si="162"/>
        <v>4.3876831994305384E-14</v>
      </c>
      <c r="CR471" s="31">
        <f>SUM($CQ$9:CQ471)*RLR</f>
        <v>119.99999999999967</v>
      </c>
      <c r="CS471" s="32"/>
      <c r="CT471" s="36">
        <f>CR471-SUM($CW$9:CW471)</f>
        <v>14.399325339207806</v>
      </c>
      <c r="CV471" s="48">
        <f t="shared" si="149"/>
        <v>0.39370078740157477</v>
      </c>
      <c r="CW471" s="31">
        <f t="shared" si="163"/>
        <v>5.6989414271270772E-2</v>
      </c>
      <c r="CX471" s="36">
        <f>SUM($CW$9:CW471)*RRF</f>
        <v>73.920472262554298</v>
      </c>
      <c r="CY471" s="33"/>
      <c r="CZ471" s="36">
        <f t="shared" si="150"/>
        <v>88.319797601762104</v>
      </c>
      <c r="DA471" s="33"/>
      <c r="DB471" s="31">
        <f t="shared" si="151"/>
        <v>2.2964048842208292E-13</v>
      </c>
      <c r="DC471" s="31">
        <f t="shared" si="152"/>
        <v>10.079527737445463</v>
      </c>
      <c r="DD471" s="31">
        <f t="shared" si="153"/>
        <v>10.079527737445693</v>
      </c>
      <c r="DE471" s="31">
        <f t="shared" si="154"/>
        <v>-4.3197976017621045</v>
      </c>
      <c r="DF471" s="31"/>
      <c r="DG471" s="33">
        <f t="shared" si="155"/>
        <v>0.8800056221732655</v>
      </c>
      <c r="DH471" s="33">
        <f t="shared" si="156"/>
        <v>1.0514261619257392</v>
      </c>
      <c r="DI471" s="3"/>
      <c r="DJ471" s="33">
        <f t="shared" si="157"/>
        <v>0.99999999999999722</v>
      </c>
      <c r="DK471" s="93">
        <f t="shared" si="158"/>
        <v>0.93897625590526768</v>
      </c>
      <c r="DL471" s="3">
        <f t="shared" si="159"/>
        <v>0.93910681613842295</v>
      </c>
      <c r="DM471" s="3"/>
      <c r="DN471" s="90">
        <f t="shared" si="166"/>
        <v>0</v>
      </c>
      <c r="DO471" s="91">
        <f t="shared" si="164"/>
        <v>0</v>
      </c>
      <c r="DP471" s="89">
        <f>SUM(DO$9:DO471)*RLR</f>
        <v>120</v>
      </c>
      <c r="DQ471" s="90">
        <f>DP471-SUM(DS$9:DS471)</f>
        <v>7.3071820633892486</v>
      </c>
      <c r="DR471" s="48">
        <f t="shared" si="160"/>
        <v>0.39370078740157477</v>
      </c>
      <c r="DS471" s="31">
        <f t="shared" si="165"/>
        <v>2.8920245633466703E-2</v>
      </c>
      <c r="DT471" s="90">
        <f>SUM(DS$9:DS471)*RRF</f>
        <v>78.884972555627527</v>
      </c>
    </row>
    <row r="472" spans="90:124" x14ac:dyDescent="0.25">
      <c r="CL472" s="14">
        <f t="shared" si="147"/>
        <v>4.63</v>
      </c>
      <c r="CM472" s="59">
        <f>IF('Extended model'!$B$4="AY",0,IFERROR(P*INDEX('UWYr writing pattern'!$C$4:$C$18,MATCH('Extended model'!$CL472,'UWYr writing pattern'!$A$4:$A$18,0)) / 25,CM471))</f>
        <v>0</v>
      </c>
      <c r="CN472" s="36">
        <f t="shared" si="161"/>
        <v>2.3549085324616937E-13</v>
      </c>
      <c r="CP472" s="48">
        <f t="shared" si="148"/>
        <v>13.89</v>
      </c>
      <c r="CQ472" s="34">
        <f t="shared" si="162"/>
        <v>3.7890680589643689E-14</v>
      </c>
      <c r="CR472" s="31">
        <f>SUM($CQ$9:CQ472)*RLR</f>
        <v>119.99999999999972</v>
      </c>
      <c r="CS472" s="32"/>
      <c r="CT472" s="36">
        <f>CR472-SUM($CW$9:CW472)</f>
        <v>14.342635081966876</v>
      </c>
      <c r="CV472" s="48">
        <f t="shared" si="149"/>
        <v>0.39318479685452162</v>
      </c>
      <c r="CW472" s="31">
        <f t="shared" si="163"/>
        <v>5.6690257240975608E-2</v>
      </c>
      <c r="CX472" s="36">
        <f>SUM($CW$9:CW472)*RRF</f>
        <v>73.960155442622977</v>
      </c>
      <c r="CY472" s="33"/>
      <c r="CZ472" s="36">
        <f t="shared" si="150"/>
        <v>88.302790524589852</v>
      </c>
      <c r="DA472" s="33"/>
      <c r="DB472" s="31">
        <f t="shared" si="151"/>
        <v>1.9781231672678225E-13</v>
      </c>
      <c r="DC472" s="31">
        <f t="shared" si="152"/>
        <v>10.039844557376812</v>
      </c>
      <c r="DD472" s="31">
        <f t="shared" si="153"/>
        <v>10.039844557377009</v>
      </c>
      <c r="DE472" s="31">
        <f t="shared" si="154"/>
        <v>-4.3027905245898523</v>
      </c>
      <c r="DF472" s="31"/>
      <c r="DG472" s="33">
        <f t="shared" si="155"/>
        <v>0.88047804098360682</v>
      </c>
      <c r="DH472" s="33">
        <f t="shared" si="156"/>
        <v>1.0512236967213078</v>
      </c>
      <c r="DI472" s="3"/>
      <c r="DJ472" s="33">
        <f t="shared" si="157"/>
        <v>0.99999999999999767</v>
      </c>
      <c r="DK472" s="93">
        <f t="shared" si="158"/>
        <v>0.93921587766283166</v>
      </c>
      <c r="DL472" s="3">
        <f t="shared" si="159"/>
        <v>0.93934655308275983</v>
      </c>
      <c r="DM472" s="3"/>
      <c r="DN472" s="90">
        <f t="shared" si="166"/>
        <v>0</v>
      </c>
      <c r="DO472" s="91">
        <f t="shared" si="164"/>
        <v>0</v>
      </c>
      <c r="DP472" s="89">
        <f>SUM(DO$9:DO472)*RLR</f>
        <v>120</v>
      </c>
      <c r="DQ472" s="90">
        <f>DP472-SUM(DS$9:DS472)</f>
        <v>7.2784136300688118</v>
      </c>
      <c r="DR472" s="48">
        <f t="shared" si="160"/>
        <v>0.39318479685452162</v>
      </c>
      <c r="DS472" s="31">
        <f t="shared" si="165"/>
        <v>2.8768433320430109E-2</v>
      </c>
      <c r="DT472" s="90">
        <f>SUM(DS$9:DS472)*RRF</f>
        <v>78.905110458951825</v>
      </c>
    </row>
    <row r="473" spans="90:124" x14ac:dyDescent="0.25">
      <c r="CL473" s="14">
        <f t="shared" si="147"/>
        <v>4.6399999999999997</v>
      </c>
      <c r="CM473" s="59">
        <f>IF('Extended model'!$B$4="AY",0,IFERROR(P*INDEX('UWYr writing pattern'!$C$4:$C$18,MATCH('Extended model'!$CL473,'UWYr writing pattern'!$A$4:$A$18,0)) / 25,CM472))</f>
        <v>0</v>
      </c>
      <c r="CN473" s="36">
        <f t="shared" si="161"/>
        <v>2.0278117373027644E-13</v>
      </c>
      <c r="CP473" s="48">
        <f t="shared" si="148"/>
        <v>13.919999999999998</v>
      </c>
      <c r="CQ473" s="34">
        <f t="shared" si="162"/>
        <v>3.2709679515892926E-14</v>
      </c>
      <c r="CR473" s="31">
        <f>SUM($CQ$9:CQ473)*RLR</f>
        <v>119.99999999999976</v>
      </c>
      <c r="CS473" s="32"/>
      <c r="CT473" s="36">
        <f>CR473-SUM($CW$9:CW473)</f>
        <v>14.286242021356301</v>
      </c>
      <c r="CV473" s="48">
        <f t="shared" si="149"/>
        <v>0.39267015706806285</v>
      </c>
      <c r="CW473" s="31">
        <f t="shared" si="163"/>
        <v>5.6393060610616816E-2</v>
      </c>
      <c r="CX473" s="36">
        <f>SUM($CW$9:CW473)*RRF</f>
        <v>73.999630585050411</v>
      </c>
      <c r="CY473" s="33"/>
      <c r="CZ473" s="36">
        <f t="shared" si="150"/>
        <v>88.285872606406713</v>
      </c>
      <c r="DA473" s="33"/>
      <c r="DB473" s="31">
        <f t="shared" si="151"/>
        <v>1.7033618593343218E-13</v>
      </c>
      <c r="DC473" s="31">
        <f t="shared" si="152"/>
        <v>10.000369414949411</v>
      </c>
      <c r="DD473" s="31">
        <f t="shared" si="153"/>
        <v>10.000369414949581</v>
      </c>
      <c r="DE473" s="31">
        <f t="shared" si="154"/>
        <v>-4.2858726064067127</v>
      </c>
      <c r="DF473" s="31"/>
      <c r="DG473" s="33">
        <f t="shared" si="155"/>
        <v>0.88094798315536205</v>
      </c>
      <c r="DH473" s="33">
        <f t="shared" si="156"/>
        <v>1.0510222929334132</v>
      </c>
      <c r="DI473" s="3"/>
      <c r="DJ473" s="33">
        <f t="shared" si="157"/>
        <v>0.999999999999998</v>
      </c>
      <c r="DK473" s="93">
        <f t="shared" si="158"/>
        <v>0.93945424649796183</v>
      </c>
      <c r="DL473" s="3">
        <f t="shared" si="159"/>
        <v>0.93958503321480669</v>
      </c>
      <c r="DM473" s="3"/>
      <c r="DN473" s="90">
        <f t="shared" si="166"/>
        <v>0</v>
      </c>
      <c r="DO473" s="91">
        <f t="shared" si="164"/>
        <v>0</v>
      </c>
      <c r="DP473" s="89">
        <f>SUM(DO$9:DO473)*RLR</f>
        <v>120</v>
      </c>
      <c r="DQ473" s="90">
        <f>DP473-SUM(DS$9:DS473)</f>
        <v>7.2497960142231932</v>
      </c>
      <c r="DR473" s="48">
        <f t="shared" si="160"/>
        <v>0.39267015706806285</v>
      </c>
      <c r="DS473" s="31">
        <f t="shared" si="165"/>
        <v>2.861761584561787E-2</v>
      </c>
      <c r="DT473" s="90">
        <f>SUM(DS$9:DS473)*RRF</f>
        <v>78.925142790043765</v>
      </c>
    </row>
    <row r="474" spans="90:124" x14ac:dyDescent="0.25">
      <c r="CL474" s="14">
        <f t="shared" si="147"/>
        <v>4.6500000000000004</v>
      </c>
      <c r="CM474" s="59">
        <f>IF('Extended model'!$B$4="AY",0,IFERROR(P*INDEX('UWYr writing pattern'!$C$4:$C$18,MATCH('Extended model'!$CL474,'UWYr writing pattern'!$A$4:$A$18,0)) / 25,CM473))</f>
        <v>0</v>
      </c>
      <c r="CN474" s="36">
        <f t="shared" si="161"/>
        <v>1.7455403434702197E-13</v>
      </c>
      <c r="CP474" s="48">
        <f t="shared" si="148"/>
        <v>13.950000000000001</v>
      </c>
      <c r="CQ474" s="34">
        <f t="shared" si="162"/>
        <v>2.8227139383254475E-14</v>
      </c>
      <c r="CR474" s="31">
        <f>SUM($CQ$9:CQ474)*RLR</f>
        <v>119.99999999999979</v>
      </c>
      <c r="CS474" s="32"/>
      <c r="CT474" s="36">
        <f>CR474-SUM($CW$9:CW474)</f>
        <v>14.23014421237194</v>
      </c>
      <c r="CV474" s="48">
        <f t="shared" si="149"/>
        <v>0.39215686274509803</v>
      </c>
      <c r="CW474" s="31">
        <f t="shared" si="163"/>
        <v>5.6097808984383386E-2</v>
      </c>
      <c r="CX474" s="36">
        <f>SUM($CW$9:CW474)*RRF</f>
        <v>74.038899051339484</v>
      </c>
      <c r="CY474" s="33"/>
      <c r="CZ474" s="36">
        <f t="shared" si="150"/>
        <v>88.269043263711424</v>
      </c>
      <c r="DA474" s="33"/>
      <c r="DB474" s="31">
        <f t="shared" si="151"/>
        <v>1.4662538885149843E-13</v>
      </c>
      <c r="DC474" s="31">
        <f t="shared" si="152"/>
        <v>9.9611009486603574</v>
      </c>
      <c r="DD474" s="31">
        <f t="shared" si="153"/>
        <v>9.9611009486605049</v>
      </c>
      <c r="DE474" s="31">
        <f t="shared" si="154"/>
        <v>-4.2690432637114242</v>
      </c>
      <c r="DF474" s="31"/>
      <c r="DG474" s="33">
        <f t="shared" si="155"/>
        <v>0.88141546489689859</v>
      </c>
      <c r="DH474" s="33">
        <f t="shared" si="156"/>
        <v>1.0508219436156121</v>
      </c>
      <c r="DI474" s="3"/>
      <c r="DJ474" s="33">
        <f t="shared" si="157"/>
        <v>0.99999999999999822</v>
      </c>
      <c r="DK474" s="93">
        <f t="shared" si="158"/>
        <v>0.93969137058898911</v>
      </c>
      <c r="DL474" s="3">
        <f t="shared" si="159"/>
        <v>0.93982226475977471</v>
      </c>
      <c r="DM474" s="3"/>
      <c r="DN474" s="90">
        <f t="shared" si="166"/>
        <v>0</v>
      </c>
      <c r="DO474" s="91">
        <f t="shared" si="164"/>
        <v>0</v>
      </c>
      <c r="DP474" s="89">
        <f>SUM(DO$9:DO474)*RLR</f>
        <v>120</v>
      </c>
      <c r="DQ474" s="90">
        <f>DP474-SUM(DS$9:DS474)</f>
        <v>7.2213282288270335</v>
      </c>
      <c r="DR474" s="48">
        <f t="shared" si="160"/>
        <v>0.39215686274509803</v>
      </c>
      <c r="DS474" s="31">
        <f t="shared" si="165"/>
        <v>2.8467785396164375E-2</v>
      </c>
      <c r="DT474" s="90">
        <f>SUM(DS$9:DS474)*RRF</f>
        <v>78.945070239821078</v>
      </c>
    </row>
    <row r="475" spans="90:124" x14ac:dyDescent="0.25">
      <c r="CL475" s="14">
        <f t="shared" si="147"/>
        <v>4.66</v>
      </c>
      <c r="CM475" s="59">
        <f>IF('Extended model'!$B$4="AY",0,IFERROR(P*INDEX('UWYr writing pattern'!$C$4:$C$18,MATCH('Extended model'!$CL475,'UWYr writing pattern'!$A$4:$A$18,0)) / 25,CM474))</f>
        <v>0</v>
      </c>
      <c r="CN475" s="36">
        <f t="shared" si="161"/>
        <v>1.5020374655561241E-13</v>
      </c>
      <c r="CP475" s="48">
        <f t="shared" si="148"/>
        <v>13.98</v>
      </c>
      <c r="CQ475" s="34">
        <f t="shared" si="162"/>
        <v>2.4350287791409567E-14</v>
      </c>
      <c r="CR475" s="31">
        <f>SUM($CQ$9:CQ475)*RLR</f>
        <v>119.99999999999983</v>
      </c>
      <c r="CS475" s="32"/>
      <c r="CT475" s="36">
        <f>CR475-SUM($CW$9:CW475)</f>
        <v>14.174339725264645</v>
      </c>
      <c r="CV475" s="48">
        <f t="shared" si="149"/>
        <v>0.391644908616188</v>
      </c>
      <c r="CW475" s="31">
        <f t="shared" si="163"/>
        <v>5.5804487107340942E-2</v>
      </c>
      <c r="CX475" s="36">
        <f>SUM($CW$9:CW475)*RRF</f>
        <v>74.077962192314629</v>
      </c>
      <c r="CY475" s="33"/>
      <c r="CZ475" s="36">
        <f t="shared" si="150"/>
        <v>88.252301917579274</v>
      </c>
      <c r="DA475" s="33"/>
      <c r="DB475" s="31">
        <f t="shared" si="151"/>
        <v>1.2617114710671441E-13</v>
      </c>
      <c r="DC475" s="31">
        <f t="shared" si="152"/>
        <v>9.9220378076852498</v>
      </c>
      <c r="DD475" s="31">
        <f t="shared" si="153"/>
        <v>9.9220378076853759</v>
      </c>
      <c r="DE475" s="31">
        <f t="shared" si="154"/>
        <v>-4.252301917579274</v>
      </c>
      <c r="DF475" s="31"/>
      <c r="DG475" s="33">
        <f t="shared" si="155"/>
        <v>0.88188050228945991</v>
      </c>
      <c r="DH475" s="33">
        <f t="shared" si="156"/>
        <v>1.0506226418759437</v>
      </c>
      <c r="DI475" s="3"/>
      <c r="DJ475" s="33">
        <f t="shared" si="157"/>
        <v>0.99999999999999856</v>
      </c>
      <c r="DK475" s="93">
        <f t="shared" si="158"/>
        <v>0.93992725805026811</v>
      </c>
      <c r="DL475" s="3">
        <f t="shared" si="159"/>
        <v>0.94005825587836378</v>
      </c>
      <c r="DM475" s="3"/>
      <c r="DN475" s="90">
        <f t="shared" si="166"/>
        <v>0</v>
      </c>
      <c r="DO475" s="91">
        <f t="shared" si="164"/>
        <v>0</v>
      </c>
      <c r="DP475" s="89">
        <f>SUM(DO$9:DO475)*RLR</f>
        <v>120</v>
      </c>
      <c r="DQ475" s="90">
        <f>DP475-SUM(DS$9:DS475)</f>
        <v>7.1930092945963366</v>
      </c>
      <c r="DR475" s="48">
        <f t="shared" si="160"/>
        <v>0.391644908616188</v>
      </c>
      <c r="DS475" s="31">
        <f t="shared" si="165"/>
        <v>2.8318934230694249E-2</v>
      </c>
      <c r="DT475" s="90">
        <f>SUM(DS$9:DS475)*RRF</f>
        <v>78.964893493782554</v>
      </c>
    </row>
    <row r="476" spans="90:124" x14ac:dyDescent="0.25">
      <c r="CL476" s="14">
        <f t="shared" si="147"/>
        <v>4.67</v>
      </c>
      <c r="CM476" s="59">
        <f>IF('Extended model'!$B$4="AY",0,IFERROR(P*INDEX('UWYr writing pattern'!$C$4:$C$18,MATCH('Extended model'!$CL476,'UWYr writing pattern'!$A$4:$A$18,0)) / 25,CM475))</f>
        <v>0</v>
      </c>
      <c r="CN476" s="36">
        <f t="shared" si="161"/>
        <v>1.292052627871378E-13</v>
      </c>
      <c r="CP476" s="48">
        <f t="shared" si="148"/>
        <v>14.01</v>
      </c>
      <c r="CQ476" s="34">
        <f t="shared" si="162"/>
        <v>2.0998483768474616E-14</v>
      </c>
      <c r="CR476" s="31">
        <f>SUM($CQ$9:CQ476)*RLR</f>
        <v>119.99999999999984</v>
      </c>
      <c r="CS476" s="32"/>
      <c r="CT476" s="36">
        <f>CR476-SUM($CW$9:CW476)</f>
        <v>14.118826645400702</v>
      </c>
      <c r="CV476" s="48">
        <f t="shared" si="149"/>
        <v>0.39113428943937417</v>
      </c>
      <c r="CW476" s="31">
        <f t="shared" si="163"/>
        <v>5.5513079863960757E-2</v>
      </c>
      <c r="CX476" s="36">
        <f>SUM($CW$9:CW476)*RRF</f>
        <v>74.116821348219389</v>
      </c>
      <c r="CY476" s="33"/>
      <c r="CZ476" s="36">
        <f t="shared" si="150"/>
        <v>88.235647993620091</v>
      </c>
      <c r="DA476" s="33"/>
      <c r="DB476" s="31">
        <f t="shared" si="151"/>
        <v>1.0853242074119573E-13</v>
      </c>
      <c r="DC476" s="31">
        <f t="shared" si="152"/>
        <v>9.88317865178049</v>
      </c>
      <c r="DD476" s="31">
        <f t="shared" si="153"/>
        <v>9.8831786517805984</v>
      </c>
      <c r="DE476" s="31">
        <f t="shared" si="154"/>
        <v>-4.2356479936200913</v>
      </c>
      <c r="DF476" s="31"/>
      <c r="DG476" s="33">
        <f t="shared" si="155"/>
        <v>0.8823431112883261</v>
      </c>
      <c r="DH476" s="33">
        <f t="shared" si="156"/>
        <v>1.0504243808764298</v>
      </c>
      <c r="DI476" s="3"/>
      <c r="DJ476" s="33">
        <f t="shared" si="157"/>
        <v>0.99999999999999867</v>
      </c>
      <c r="DK476" s="93">
        <f t="shared" si="158"/>
        <v>0.94016191693275974</v>
      </c>
      <c r="DL476" s="3">
        <f t="shared" si="159"/>
        <v>0.94029301466735205</v>
      </c>
      <c r="DM476" s="3"/>
      <c r="DN476" s="90">
        <f t="shared" si="166"/>
        <v>0</v>
      </c>
      <c r="DO476" s="91">
        <f t="shared" si="164"/>
        <v>0</v>
      </c>
      <c r="DP476" s="89">
        <f>SUM(DO$9:DO476)*RLR</f>
        <v>120</v>
      </c>
      <c r="DQ476" s="90">
        <f>DP476-SUM(DS$9:DS476)</f>
        <v>7.1648382399177564</v>
      </c>
      <c r="DR476" s="48">
        <f t="shared" si="160"/>
        <v>0.39113428943937417</v>
      </c>
      <c r="DS476" s="31">
        <f t="shared" si="165"/>
        <v>2.8171054678575735E-2</v>
      </c>
      <c r="DT476" s="90">
        <f>SUM(DS$9:DS476)*RRF</f>
        <v>78.984613232057569</v>
      </c>
    </row>
    <row r="477" spans="90:124" x14ac:dyDescent="0.25">
      <c r="CL477" s="14">
        <f t="shared" si="147"/>
        <v>4.68</v>
      </c>
      <c r="CM477" s="59">
        <f>IF('Extended model'!$B$4="AY",0,IFERROR(P*INDEX('UWYr writing pattern'!$C$4:$C$18,MATCH('Extended model'!$CL477,'UWYr writing pattern'!$A$4:$A$18,0)) / 25,CM476))</f>
        <v>0</v>
      </c>
      <c r="CN477" s="36">
        <f t="shared" si="161"/>
        <v>1.1110360547065979E-13</v>
      </c>
      <c r="CP477" s="48">
        <f t="shared" si="148"/>
        <v>14.04</v>
      </c>
      <c r="CQ477" s="34">
        <f t="shared" si="162"/>
        <v>1.8101657316478006E-14</v>
      </c>
      <c r="CR477" s="31">
        <f>SUM($CQ$9:CQ477)*RLR</f>
        <v>119.99999999999986</v>
      </c>
      <c r="CS477" s="32"/>
      <c r="CT477" s="36">
        <f>CR477-SUM($CW$9:CW477)</f>
        <v>14.063603073124057</v>
      </c>
      <c r="CV477" s="48">
        <f t="shared" si="149"/>
        <v>0.390625</v>
      </c>
      <c r="CW477" s="31">
        <f t="shared" si="163"/>
        <v>5.5223572276665064E-2</v>
      </c>
      <c r="CX477" s="36">
        <f>SUM($CW$9:CW477)*RRF</f>
        <v>74.155477848813049</v>
      </c>
      <c r="CY477" s="33"/>
      <c r="CZ477" s="36">
        <f t="shared" si="150"/>
        <v>88.219080921937106</v>
      </c>
      <c r="DA477" s="33"/>
      <c r="DB477" s="31">
        <f t="shared" si="151"/>
        <v>9.3327028595354218E-14</v>
      </c>
      <c r="DC477" s="31">
        <f t="shared" si="152"/>
        <v>9.8445221511868386</v>
      </c>
      <c r="DD477" s="31">
        <f t="shared" si="153"/>
        <v>9.8445221511869327</v>
      </c>
      <c r="DE477" s="31">
        <f t="shared" si="154"/>
        <v>-4.2190809219371062</v>
      </c>
      <c r="DF477" s="31"/>
      <c r="DG477" s="33">
        <f t="shared" si="155"/>
        <v>0.88280330772396487</v>
      </c>
      <c r="DH477" s="33">
        <f t="shared" si="156"/>
        <v>1.0502271538325847</v>
      </c>
      <c r="DI477" s="3"/>
      <c r="DJ477" s="33">
        <f t="shared" si="157"/>
        <v>0.99999999999999878</v>
      </c>
      <c r="DK477" s="93">
        <f t="shared" si="158"/>
        <v>0.94039535522460938</v>
      </c>
      <c r="DL477" s="3">
        <f t="shared" si="159"/>
        <v>0.94052654916017853</v>
      </c>
      <c r="DM477" s="3"/>
      <c r="DN477" s="90">
        <f t="shared" si="166"/>
        <v>0</v>
      </c>
      <c r="DO477" s="91">
        <f t="shared" si="164"/>
        <v>0</v>
      </c>
      <c r="DP477" s="89">
        <f>SUM(DO$9:DO477)*RLR</f>
        <v>120</v>
      </c>
      <c r="DQ477" s="90">
        <f>DP477-SUM(DS$9:DS477)</f>
        <v>7.1368141007785795</v>
      </c>
      <c r="DR477" s="48">
        <f t="shared" si="160"/>
        <v>0.390625</v>
      </c>
      <c r="DS477" s="31">
        <f t="shared" si="165"/>
        <v>2.8024139139182877E-2</v>
      </c>
      <c r="DT477" s="90">
        <f>SUM(DS$9:DS477)*RRF</f>
        <v>79.004230129454996</v>
      </c>
    </row>
    <row r="478" spans="90:124" x14ac:dyDescent="0.25">
      <c r="CL478" s="14">
        <f t="shared" si="147"/>
        <v>4.6900000000000004</v>
      </c>
      <c r="CM478" s="59">
        <f>IF('Extended model'!$B$4="AY",0,IFERROR(P*INDEX('UWYr writing pattern'!$C$4:$C$18,MATCH('Extended model'!$CL478,'UWYr writing pattern'!$A$4:$A$18,0)) / 25,CM477))</f>
        <v>0</v>
      </c>
      <c r="CN478" s="36">
        <f t="shared" si="161"/>
        <v>9.5504659262579153E-14</v>
      </c>
      <c r="CP478" s="48">
        <f t="shared" si="148"/>
        <v>14.07</v>
      </c>
      <c r="CQ478" s="34">
        <f t="shared" si="162"/>
        <v>1.5598946208080632E-14</v>
      </c>
      <c r="CR478" s="31">
        <f>SUM($CQ$9:CQ478)*RLR</f>
        <v>119.99999999999987</v>
      </c>
      <c r="CS478" s="32"/>
      <c r="CT478" s="36">
        <f>CR478-SUM($CW$9:CW478)</f>
        <v>14.008667123619674</v>
      </c>
      <c r="CV478" s="48">
        <f t="shared" si="149"/>
        <v>0.39011703511053314</v>
      </c>
      <c r="CW478" s="31">
        <f t="shared" si="163"/>
        <v>5.4935949504390846E-2</v>
      </c>
      <c r="CX478" s="36">
        <f>SUM($CW$9:CW478)*RRF</f>
        <v>74.193933013466136</v>
      </c>
      <c r="CY478" s="33"/>
      <c r="CZ478" s="36">
        <f t="shared" si="150"/>
        <v>88.20260013708581</v>
      </c>
      <c r="DA478" s="33"/>
      <c r="DB478" s="31">
        <f t="shared" si="151"/>
        <v>8.0223913780566475E-14</v>
      </c>
      <c r="DC478" s="31">
        <f t="shared" si="152"/>
        <v>9.8060669865337715</v>
      </c>
      <c r="DD478" s="31">
        <f t="shared" si="153"/>
        <v>9.8060669865338514</v>
      </c>
      <c r="DE478" s="31">
        <f t="shared" si="154"/>
        <v>-4.2026001370858097</v>
      </c>
      <c r="DF478" s="31"/>
      <c r="DG478" s="33">
        <f t="shared" si="155"/>
        <v>0.88326110730316831</v>
      </c>
      <c r="DH478" s="33">
        <f t="shared" si="156"/>
        <v>1.0500309540129262</v>
      </c>
      <c r="DI478" s="3"/>
      <c r="DJ478" s="33">
        <f t="shared" si="157"/>
        <v>0.99999999999999889</v>
      </c>
      <c r="DK478" s="93">
        <f t="shared" si="158"/>
        <v>0.9406275808517166</v>
      </c>
      <c r="DL478" s="3">
        <f t="shared" si="159"/>
        <v>0.94075886732752156</v>
      </c>
      <c r="DM478" s="3"/>
      <c r="DN478" s="90">
        <f t="shared" si="166"/>
        <v>0</v>
      </c>
      <c r="DO478" s="91">
        <f t="shared" si="164"/>
        <v>0</v>
      </c>
      <c r="DP478" s="89">
        <f>SUM(DO$9:DO478)*RLR</f>
        <v>120</v>
      </c>
      <c r="DQ478" s="90">
        <f>DP478-SUM(DS$9:DS478)</f>
        <v>7.1089359206974194</v>
      </c>
      <c r="DR478" s="48">
        <f t="shared" si="160"/>
        <v>0.39011703511053314</v>
      </c>
      <c r="DS478" s="31">
        <f t="shared" si="165"/>
        <v>2.7878180081166326E-2</v>
      </c>
      <c r="DT478" s="90">
        <f>SUM(DS$9:DS478)*RRF</f>
        <v>79.023744855511808</v>
      </c>
    </row>
    <row r="479" spans="90:124" x14ac:dyDescent="0.25">
      <c r="CL479" s="14">
        <f t="shared" si="147"/>
        <v>4.7</v>
      </c>
      <c r="CM479" s="59">
        <f>IF('Extended model'!$B$4="AY",0,IFERROR(P*INDEX('UWYr writing pattern'!$C$4:$C$18,MATCH('Extended model'!$CL479,'UWYr writing pattern'!$A$4:$A$18,0)) / 25,CM478))</f>
        <v>0</v>
      </c>
      <c r="CN479" s="36">
        <f t="shared" si="161"/>
        <v>8.2067153704334269E-14</v>
      </c>
      <c r="CP479" s="48">
        <f t="shared" si="148"/>
        <v>14.100000000000001</v>
      </c>
      <c r="CQ479" s="34">
        <f t="shared" si="162"/>
        <v>1.3437505558244889E-14</v>
      </c>
      <c r="CR479" s="31">
        <f>SUM($CQ$9:CQ479)*RLR</f>
        <v>119.99999999999989</v>
      </c>
      <c r="CS479" s="32"/>
      <c r="CT479" s="36">
        <f>CR479-SUM($CW$9:CW479)</f>
        <v>13.954016926778522</v>
      </c>
      <c r="CV479" s="48">
        <f t="shared" si="149"/>
        <v>0.38961038961038963</v>
      </c>
      <c r="CW479" s="31">
        <f t="shared" si="163"/>
        <v>5.4650196841169077E-2</v>
      </c>
      <c r="CX479" s="36">
        <f>SUM($CW$9:CW479)*RRF</f>
        <v>74.232188151254945</v>
      </c>
      <c r="CY479" s="33"/>
      <c r="CZ479" s="36">
        <f t="shared" si="150"/>
        <v>88.186205078033467</v>
      </c>
      <c r="DA479" s="33"/>
      <c r="DB479" s="31">
        <f t="shared" si="151"/>
        <v>6.8936409111640785E-14</v>
      </c>
      <c r="DC479" s="31">
        <f t="shared" si="152"/>
        <v>9.7678118487449641</v>
      </c>
      <c r="DD479" s="31">
        <f t="shared" si="153"/>
        <v>9.7678118487450334</v>
      </c>
      <c r="DE479" s="31">
        <f t="shared" si="154"/>
        <v>-4.186205078033467</v>
      </c>
      <c r="DF479" s="31"/>
      <c r="DG479" s="33">
        <f t="shared" si="155"/>
        <v>0.88371652561017788</v>
      </c>
      <c r="DH479" s="33">
        <f t="shared" si="156"/>
        <v>1.0498357747384937</v>
      </c>
      <c r="DI479" s="3"/>
      <c r="DJ479" s="33">
        <f t="shared" si="157"/>
        <v>0.999999999999999</v>
      </c>
      <c r="DK479" s="93">
        <f t="shared" si="158"/>
        <v>0.94085860167830149</v>
      </c>
      <c r="DL479" s="3">
        <f t="shared" si="159"/>
        <v>0.94098997707786913</v>
      </c>
      <c r="DM479" s="3"/>
      <c r="DN479" s="90">
        <f t="shared" si="166"/>
        <v>0</v>
      </c>
      <c r="DO479" s="91">
        <f t="shared" si="164"/>
        <v>0</v>
      </c>
      <c r="DP479" s="89">
        <f>SUM(DO$9:DO479)*RLR</f>
        <v>120</v>
      </c>
      <c r="DQ479" s="90">
        <f>DP479-SUM(DS$9:DS479)</f>
        <v>7.0812027506556916</v>
      </c>
      <c r="DR479" s="48">
        <f t="shared" si="160"/>
        <v>0.38961038961038963</v>
      </c>
      <c r="DS479" s="31">
        <f t="shared" si="165"/>
        <v>2.7733170041732452E-2</v>
      </c>
      <c r="DT479" s="90">
        <f>SUM(DS$9:DS479)*RRF</f>
        <v>79.043158074541012</v>
      </c>
    </row>
    <row r="480" spans="90:124" x14ac:dyDescent="0.25">
      <c r="CL480" s="14">
        <f t="shared" si="147"/>
        <v>4.71</v>
      </c>
      <c r="CM480" s="59">
        <f>IF('Extended model'!$B$4="AY",0,IFERROR(P*INDEX('UWYr writing pattern'!$C$4:$C$18,MATCH('Extended model'!$CL480,'UWYr writing pattern'!$A$4:$A$18,0)) / 25,CM479))</f>
        <v>0</v>
      </c>
      <c r="CN480" s="36">
        <f t="shared" si="161"/>
        <v>7.0495685032023136E-14</v>
      </c>
      <c r="CP480" s="48">
        <f t="shared" si="148"/>
        <v>14.129999999999999</v>
      </c>
      <c r="CQ480" s="34">
        <f t="shared" si="162"/>
        <v>1.1571468672311133E-14</v>
      </c>
      <c r="CR480" s="31">
        <f>SUM($CQ$9:CQ480)*RLR</f>
        <v>119.99999999999991</v>
      </c>
      <c r="CS480" s="32"/>
      <c r="CT480" s="36">
        <f>CR480-SUM($CW$9:CW480)</f>
        <v>13.899650627063835</v>
      </c>
      <c r="CV480" s="48">
        <f t="shared" si="149"/>
        <v>0.38910505836575876</v>
      </c>
      <c r="CW480" s="31">
        <f t="shared" si="163"/>
        <v>5.4366299714721518E-2</v>
      </c>
      <c r="CX480" s="36">
        <f>SUM($CW$9:CW480)*RRF</f>
        <v>74.27024456105525</v>
      </c>
      <c r="CY480" s="33"/>
      <c r="CZ480" s="36">
        <f t="shared" si="150"/>
        <v>88.169895188119085</v>
      </c>
      <c r="DA480" s="33"/>
      <c r="DB480" s="31">
        <f t="shared" si="151"/>
        <v>5.9216375426899426E-14</v>
      </c>
      <c r="DC480" s="31">
        <f t="shared" si="152"/>
        <v>9.7297554389446841</v>
      </c>
      <c r="DD480" s="31">
        <f t="shared" si="153"/>
        <v>9.7297554389447427</v>
      </c>
      <c r="DE480" s="31">
        <f t="shared" si="154"/>
        <v>-4.1698951881190851</v>
      </c>
      <c r="DF480" s="31"/>
      <c r="DG480" s="33">
        <f t="shared" si="155"/>
        <v>0.88416957810780061</v>
      </c>
      <c r="DH480" s="33">
        <f t="shared" si="156"/>
        <v>1.0496416093823702</v>
      </c>
      <c r="DI480" s="3"/>
      <c r="DJ480" s="33">
        <f t="shared" si="157"/>
        <v>0.99999999999999933</v>
      </c>
      <c r="DK480" s="93">
        <f t="shared" si="158"/>
        <v>0.94108842550746286</v>
      </c>
      <c r="DL480" s="3">
        <f t="shared" si="159"/>
        <v>0.94121988625808528</v>
      </c>
      <c r="DM480" s="3"/>
      <c r="DN480" s="90">
        <f t="shared" si="166"/>
        <v>0</v>
      </c>
      <c r="DO480" s="91">
        <f t="shared" si="164"/>
        <v>0</v>
      </c>
      <c r="DP480" s="89">
        <f>SUM(DO$9:DO480)*RLR</f>
        <v>120</v>
      </c>
      <c r="DQ480" s="90">
        <f>DP480-SUM(DS$9:DS480)</f>
        <v>7.0536136490297565</v>
      </c>
      <c r="DR480" s="48">
        <f t="shared" si="160"/>
        <v>0.38910505836575876</v>
      </c>
      <c r="DS480" s="31">
        <f t="shared" si="165"/>
        <v>2.7589101625931266E-2</v>
      </c>
      <c r="DT480" s="90">
        <f>SUM(DS$9:DS480)*RRF</f>
        <v>79.062470445679168</v>
      </c>
    </row>
    <row r="481" spans="90:124" x14ac:dyDescent="0.25">
      <c r="CL481" s="14">
        <f t="shared" si="147"/>
        <v>4.72</v>
      </c>
      <c r="CM481" s="59">
        <f>IF('Extended model'!$B$4="AY",0,IFERROR(P*INDEX('UWYr writing pattern'!$C$4:$C$18,MATCH('Extended model'!$CL481,'UWYr writing pattern'!$A$4:$A$18,0)) / 25,CM480))</f>
        <v>0</v>
      </c>
      <c r="CN481" s="36">
        <f t="shared" si="161"/>
        <v>6.0534644736998266E-14</v>
      </c>
      <c r="CP481" s="48">
        <f t="shared" si="148"/>
        <v>14.16</v>
      </c>
      <c r="CQ481" s="34">
        <f t="shared" si="162"/>
        <v>9.9610402950248686E-15</v>
      </c>
      <c r="CR481" s="31">
        <f>SUM($CQ$9:CQ481)*RLR</f>
        <v>119.99999999999993</v>
      </c>
      <c r="CS481" s="32"/>
      <c r="CT481" s="36">
        <f>CR481-SUM($CW$9:CW481)</f>
        <v>13.845566383378781</v>
      </c>
      <c r="CV481" s="48">
        <f t="shared" si="149"/>
        <v>0.38860103626943004</v>
      </c>
      <c r="CW481" s="31">
        <f t="shared" si="163"/>
        <v>5.4084243685073287E-2</v>
      </c>
      <c r="CX481" s="36">
        <f>SUM($CW$9:CW481)*RRF</f>
        <v>74.308103531634799</v>
      </c>
      <c r="CY481" s="33"/>
      <c r="CZ481" s="36">
        <f t="shared" si="150"/>
        <v>88.15366991501358</v>
      </c>
      <c r="DA481" s="33"/>
      <c r="DB481" s="31">
        <f t="shared" si="151"/>
        <v>5.0849101579078541E-14</v>
      </c>
      <c r="DC481" s="31">
        <f t="shared" si="152"/>
        <v>9.6918964683651456</v>
      </c>
      <c r="DD481" s="31">
        <f t="shared" si="153"/>
        <v>9.6918964683651971</v>
      </c>
      <c r="DE481" s="31">
        <f t="shared" si="154"/>
        <v>-4.1536699150135803</v>
      </c>
      <c r="DF481" s="31"/>
      <c r="DG481" s="33">
        <f t="shared" si="155"/>
        <v>0.88462028013850946</v>
      </c>
      <c r="DH481" s="33">
        <f t="shared" si="156"/>
        <v>1.0494484513692093</v>
      </c>
      <c r="DI481" s="3"/>
      <c r="DJ481" s="33">
        <f t="shared" si="157"/>
        <v>0.99999999999999944</v>
      </c>
      <c r="DK481" s="93">
        <f t="shared" si="158"/>
        <v>0.94131706008173255</v>
      </c>
      <c r="DL481" s="3">
        <f t="shared" si="159"/>
        <v>0.94144860265396824</v>
      </c>
      <c r="DM481" s="3"/>
      <c r="DN481" s="90">
        <f t="shared" si="166"/>
        <v>0</v>
      </c>
      <c r="DO481" s="91">
        <f t="shared" si="164"/>
        <v>0</v>
      </c>
      <c r="DP481" s="89">
        <f>SUM(DO$9:DO481)*RLR</f>
        <v>120</v>
      </c>
      <c r="DQ481" s="90">
        <f>DP481-SUM(DS$9:DS481)</f>
        <v>7.0261676815238019</v>
      </c>
      <c r="DR481" s="48">
        <f t="shared" si="160"/>
        <v>0.38860103626943004</v>
      </c>
      <c r="DS481" s="31">
        <f t="shared" si="165"/>
        <v>2.7445967505952362E-2</v>
      </c>
      <c r="DT481" s="90">
        <f>SUM(DS$9:DS481)*RRF</f>
        <v>79.081682622933329</v>
      </c>
    </row>
    <row r="482" spans="90:124" x14ac:dyDescent="0.25">
      <c r="CL482" s="14">
        <f t="shared" si="147"/>
        <v>4.7300000000000004</v>
      </c>
      <c r="CM482" s="59">
        <f>IF('Extended model'!$B$4="AY",0,IFERROR(P*INDEX('UWYr writing pattern'!$C$4:$C$18,MATCH('Extended model'!$CL482,'UWYr writing pattern'!$A$4:$A$18,0)) / 25,CM481))</f>
        <v>0</v>
      </c>
      <c r="CN482" s="36">
        <f t="shared" si="161"/>
        <v>5.1962939042239312E-14</v>
      </c>
      <c r="CP482" s="48">
        <f t="shared" si="148"/>
        <v>14.190000000000001</v>
      </c>
      <c r="CQ482" s="34">
        <f t="shared" si="162"/>
        <v>8.5717056947589539E-15</v>
      </c>
      <c r="CR482" s="31">
        <f>SUM($CQ$9:CQ482)*RLR</f>
        <v>119.99999999999994</v>
      </c>
      <c r="CS482" s="32"/>
      <c r="CT482" s="36">
        <f>CR482-SUM($CW$9:CW482)</f>
        <v>13.791762368935608</v>
      </c>
      <c r="CV482" s="48">
        <f t="shared" si="149"/>
        <v>0.38809831824062091</v>
      </c>
      <c r="CW482" s="31">
        <f t="shared" si="163"/>
        <v>5.3804014443181787E-2</v>
      </c>
      <c r="CX482" s="36">
        <f>SUM($CW$9:CW482)*RRF</f>
        <v>74.345766341745033</v>
      </c>
      <c r="CY482" s="33"/>
      <c r="CZ482" s="36">
        <f t="shared" si="150"/>
        <v>88.137528710680641</v>
      </c>
      <c r="DA482" s="33"/>
      <c r="DB482" s="31">
        <f t="shared" si="151"/>
        <v>4.3648868795481017E-14</v>
      </c>
      <c r="DC482" s="31">
        <f t="shared" si="152"/>
        <v>9.654233658254924</v>
      </c>
      <c r="DD482" s="31">
        <f t="shared" si="153"/>
        <v>9.6542336582549684</v>
      </c>
      <c r="DE482" s="31">
        <f t="shared" si="154"/>
        <v>-4.1375287106806411</v>
      </c>
      <c r="DF482" s="31"/>
      <c r="DG482" s="33">
        <f t="shared" si="155"/>
        <v>0.88506864692553611</v>
      </c>
      <c r="DH482" s="33">
        <f t="shared" si="156"/>
        <v>1.0492562941747696</v>
      </c>
      <c r="DI482" s="3"/>
      <c r="DJ482" s="33">
        <f t="shared" si="157"/>
        <v>0.99999999999999956</v>
      </c>
      <c r="DK482" s="93">
        <f t="shared" si="158"/>
        <v>0.94154451308362286</v>
      </c>
      <c r="DL482" s="3">
        <f t="shared" si="159"/>
        <v>0.94167613399080508</v>
      </c>
      <c r="DM482" s="3"/>
      <c r="DN482" s="90">
        <f t="shared" si="166"/>
        <v>0</v>
      </c>
      <c r="DO482" s="91">
        <f t="shared" si="164"/>
        <v>0</v>
      </c>
      <c r="DP482" s="89">
        <f>SUM(DO$9:DO482)*RLR</f>
        <v>120</v>
      </c>
      <c r="DQ482" s="90">
        <f>DP482-SUM(DS$9:DS482)</f>
        <v>6.9988639211033785</v>
      </c>
      <c r="DR482" s="48">
        <f t="shared" si="160"/>
        <v>0.38809831824062091</v>
      </c>
      <c r="DS482" s="31">
        <f t="shared" si="165"/>
        <v>2.7303760420429282E-2</v>
      </c>
      <c r="DT482" s="90">
        <f>SUM(DS$9:DS482)*RRF</f>
        <v>79.100795255227624</v>
      </c>
    </row>
    <row r="483" spans="90:124" x14ac:dyDescent="0.25">
      <c r="CL483" s="14">
        <f t="shared" si="147"/>
        <v>4.74</v>
      </c>
      <c r="CM483" s="59">
        <f>IF('Extended model'!$B$4="AY",0,IFERROR(P*INDEX('UWYr writing pattern'!$C$4:$C$18,MATCH('Extended model'!$CL483,'UWYr writing pattern'!$A$4:$A$18,0)) / 25,CM482))</f>
        <v>0</v>
      </c>
      <c r="CN483" s="36">
        <f t="shared" si="161"/>
        <v>4.4589397992145555E-14</v>
      </c>
      <c r="CP483" s="48">
        <f t="shared" si="148"/>
        <v>14.22</v>
      </c>
      <c r="CQ483" s="34">
        <f t="shared" si="162"/>
        <v>7.3735410500937602E-15</v>
      </c>
      <c r="CR483" s="31">
        <f>SUM($CQ$9:CQ483)*RLR</f>
        <v>119.99999999999996</v>
      </c>
      <c r="CS483" s="32"/>
      <c r="CT483" s="36">
        <f>CR483-SUM($CW$9:CW483)</f>
        <v>13.73823677112604</v>
      </c>
      <c r="CV483" s="48">
        <f t="shared" si="149"/>
        <v>0.38759689922480617</v>
      </c>
      <c r="CW483" s="31">
        <f t="shared" si="163"/>
        <v>5.352559780958191E-2</v>
      </c>
      <c r="CX483" s="36">
        <f>SUM($CW$9:CW483)*RRF</f>
        <v>74.383234260211736</v>
      </c>
      <c r="CY483" s="33"/>
      <c r="CZ483" s="36">
        <f t="shared" si="150"/>
        <v>88.121471031337776</v>
      </c>
      <c r="DA483" s="33"/>
      <c r="DB483" s="31">
        <f t="shared" si="151"/>
        <v>3.7455094313402263E-14</v>
      </c>
      <c r="DC483" s="31">
        <f t="shared" si="152"/>
        <v>9.616765739788228</v>
      </c>
      <c r="DD483" s="31">
        <f t="shared" si="153"/>
        <v>9.6167657397882653</v>
      </c>
      <c r="DE483" s="31">
        <f t="shared" si="154"/>
        <v>-4.1214710313377765</v>
      </c>
      <c r="DF483" s="31"/>
      <c r="DG483" s="33">
        <f t="shared" si="155"/>
        <v>0.8855146935739493</v>
      </c>
      <c r="DH483" s="33">
        <f t="shared" si="156"/>
        <v>1.0490651313254498</v>
      </c>
      <c r="DI483" s="3"/>
      <c r="DJ483" s="33">
        <f t="shared" si="157"/>
        <v>0.99999999999999967</v>
      </c>
      <c r="DK483" s="93">
        <f t="shared" si="158"/>
        <v>0.94177079213616888</v>
      </c>
      <c r="DL483" s="3">
        <f t="shared" si="159"/>
        <v>0.94190248793391973</v>
      </c>
      <c r="DM483" s="3"/>
      <c r="DN483" s="90">
        <f t="shared" si="166"/>
        <v>0</v>
      </c>
      <c r="DO483" s="91">
        <f t="shared" si="164"/>
        <v>0</v>
      </c>
      <c r="DP483" s="89">
        <f>SUM(DO$9:DO483)*RLR</f>
        <v>120</v>
      </c>
      <c r="DQ483" s="90">
        <f>DP483-SUM(DS$9:DS483)</f>
        <v>6.9717014479296324</v>
      </c>
      <c r="DR483" s="48">
        <f t="shared" si="160"/>
        <v>0.38759689922480617</v>
      </c>
      <c r="DS483" s="31">
        <f t="shared" si="165"/>
        <v>2.716247317375179E-2</v>
      </c>
      <c r="DT483" s="90">
        <f>SUM(DS$9:DS483)*RRF</f>
        <v>79.119808986449257</v>
      </c>
    </row>
    <row r="484" spans="90:124" x14ac:dyDescent="0.25">
      <c r="CL484" s="14">
        <f t="shared" si="147"/>
        <v>4.75</v>
      </c>
      <c r="CM484" s="59">
        <f>IF('Extended model'!$B$4="AY",0,IFERROR(P*INDEX('UWYr writing pattern'!$C$4:$C$18,MATCH('Extended model'!$CL484,'UWYr writing pattern'!$A$4:$A$18,0)) / 25,CM483))</f>
        <v>0</v>
      </c>
      <c r="CN484" s="36">
        <f t="shared" si="161"/>
        <v>3.8248785597662459E-14</v>
      </c>
      <c r="CP484" s="48">
        <f t="shared" si="148"/>
        <v>14.25</v>
      </c>
      <c r="CQ484" s="34">
        <f t="shared" si="162"/>
        <v>6.3406123944830988E-15</v>
      </c>
      <c r="CR484" s="31">
        <f>SUM($CQ$9:CQ484)*RLR</f>
        <v>119.99999999999996</v>
      </c>
      <c r="CS484" s="32"/>
      <c r="CT484" s="36">
        <f>CR484-SUM($CW$9:CW484)</f>
        <v>13.684987791392999</v>
      </c>
      <c r="CV484" s="48">
        <f t="shared" si="149"/>
        <v>0.38709677419354838</v>
      </c>
      <c r="CW484" s="31">
        <f t="shared" si="163"/>
        <v>5.324897973304666E-2</v>
      </c>
      <c r="CX484" s="36">
        <f>SUM($CW$9:CW484)*RRF</f>
        <v>74.420508546024863</v>
      </c>
      <c r="CY484" s="33"/>
      <c r="CZ484" s="36">
        <f t="shared" si="150"/>
        <v>88.105496337417861</v>
      </c>
      <c r="DA484" s="33"/>
      <c r="DB484" s="31">
        <f t="shared" si="151"/>
        <v>3.2128979902036462E-14</v>
      </c>
      <c r="DC484" s="31">
        <f t="shared" si="152"/>
        <v>9.5794914539750984</v>
      </c>
      <c r="DD484" s="31">
        <f t="shared" si="153"/>
        <v>9.5794914539751304</v>
      </c>
      <c r="DE484" s="31">
        <f t="shared" si="154"/>
        <v>-4.1054963374178612</v>
      </c>
      <c r="DF484" s="31"/>
      <c r="DG484" s="33">
        <f t="shared" si="155"/>
        <v>0.88595843507172456</v>
      </c>
      <c r="DH484" s="33">
        <f t="shared" si="156"/>
        <v>1.0488749563978317</v>
      </c>
      <c r="DI484" s="3"/>
      <c r="DJ484" s="33">
        <f t="shared" si="157"/>
        <v>0.99999999999999967</v>
      </c>
      <c r="DK484" s="93">
        <f t="shared" si="158"/>
        <v>0.94199590480346407</v>
      </c>
      <c r="DL484" s="3">
        <f t="shared" si="159"/>
        <v>0.94212767208921466</v>
      </c>
      <c r="DM484" s="3"/>
      <c r="DN484" s="90">
        <f t="shared" si="166"/>
        <v>0</v>
      </c>
      <c r="DO484" s="91">
        <f t="shared" si="164"/>
        <v>0</v>
      </c>
      <c r="DP484" s="89">
        <f>SUM(DO$9:DO484)*RLR</f>
        <v>120</v>
      </c>
      <c r="DQ484" s="90">
        <f>DP484-SUM(DS$9:DS484)</f>
        <v>6.9446793492942476</v>
      </c>
      <c r="DR484" s="48">
        <f t="shared" si="160"/>
        <v>0.38709677419354838</v>
      </c>
      <c r="DS484" s="31">
        <f t="shared" si="165"/>
        <v>2.7022098635386169E-2</v>
      </c>
      <c r="DT484" s="90">
        <f>SUM(DS$9:DS484)*RRF</f>
        <v>79.138724455494028</v>
      </c>
    </row>
    <row r="485" spans="90:124" x14ac:dyDescent="0.25">
      <c r="CL485" s="14">
        <f t="shared" si="147"/>
        <v>4.76</v>
      </c>
      <c r="CM485" s="59">
        <f>IF('Extended model'!$B$4="AY",0,IFERROR(P*INDEX('UWYr writing pattern'!$C$4:$C$18,MATCH('Extended model'!$CL485,'UWYr writing pattern'!$A$4:$A$18,0)) / 25,CM484))</f>
        <v>0</v>
      </c>
      <c r="CN485" s="36">
        <f t="shared" si="161"/>
        <v>3.2798333649995562E-14</v>
      </c>
      <c r="CP485" s="48">
        <f t="shared" si="148"/>
        <v>14.28</v>
      </c>
      <c r="CQ485" s="34">
        <f t="shared" si="162"/>
        <v>5.4504519476669002E-15</v>
      </c>
      <c r="CR485" s="31">
        <f>SUM($CQ$9:CQ485)*RLR</f>
        <v>119.99999999999996</v>
      </c>
      <c r="CS485" s="32"/>
      <c r="CT485" s="36">
        <f>CR485-SUM($CW$9:CW485)</f>
        <v>13.63201364510374</v>
      </c>
      <c r="CV485" s="48">
        <f t="shared" si="149"/>
        <v>0.38659793814432991</v>
      </c>
      <c r="CW485" s="31">
        <f t="shared" si="163"/>
        <v>5.2974146289263217E-2</v>
      </c>
      <c r="CX485" s="36">
        <f>SUM($CW$9:CW485)*RRF</f>
        <v>74.457590448427354</v>
      </c>
      <c r="CY485" s="33"/>
      <c r="CZ485" s="36">
        <f t="shared" si="150"/>
        <v>88.089604093531094</v>
      </c>
      <c r="DA485" s="33"/>
      <c r="DB485" s="31">
        <f t="shared" si="151"/>
        <v>2.755060026599627E-14</v>
      </c>
      <c r="DC485" s="31">
        <f t="shared" si="152"/>
        <v>9.5424095515726179</v>
      </c>
      <c r="DD485" s="31">
        <f t="shared" si="153"/>
        <v>9.5424095515726464</v>
      </c>
      <c r="DE485" s="31">
        <f t="shared" si="154"/>
        <v>-4.0896040935310936</v>
      </c>
      <c r="DF485" s="31"/>
      <c r="DG485" s="33">
        <f t="shared" si="155"/>
        <v>0.8863998862908018</v>
      </c>
      <c r="DH485" s="33">
        <f t="shared" si="156"/>
        <v>1.0486857630182274</v>
      </c>
      <c r="DI485" s="3"/>
      <c r="DJ485" s="33">
        <f t="shared" si="157"/>
        <v>0.99999999999999967</v>
      </c>
      <c r="DK485" s="93">
        <f t="shared" si="158"/>
        <v>0.94221985859119306</v>
      </c>
      <c r="DL485" s="3">
        <f t="shared" si="159"/>
        <v>0.94235169400370788</v>
      </c>
      <c r="DM485" s="3"/>
      <c r="DN485" s="90">
        <f t="shared" si="166"/>
        <v>0</v>
      </c>
      <c r="DO485" s="91">
        <f t="shared" si="164"/>
        <v>0</v>
      </c>
      <c r="DP485" s="89">
        <f>SUM(DO$9:DO485)*RLR</f>
        <v>120</v>
      </c>
      <c r="DQ485" s="90">
        <f>DP485-SUM(DS$9:DS485)</f>
        <v>6.9177967195550423</v>
      </c>
      <c r="DR485" s="48">
        <f t="shared" si="160"/>
        <v>0.38659793814432991</v>
      </c>
      <c r="DS485" s="31">
        <f t="shared" si="165"/>
        <v>2.6882629739203537E-2</v>
      </c>
      <c r="DT485" s="90">
        <f>SUM(DS$9:DS485)*RRF</f>
        <v>79.157542296311462</v>
      </c>
    </row>
    <row r="486" spans="90:124" x14ac:dyDescent="0.25">
      <c r="CL486" s="14">
        <f t="shared" si="147"/>
        <v>4.7699999999999996</v>
      </c>
      <c r="CM486" s="59">
        <f>IF('Extended model'!$B$4="AY",0,IFERROR(P*INDEX('UWYr writing pattern'!$C$4:$C$18,MATCH('Extended model'!$CL486,'UWYr writing pattern'!$A$4:$A$18,0)) / 25,CM485))</f>
        <v>0</v>
      </c>
      <c r="CN486" s="36">
        <f t="shared" si="161"/>
        <v>2.8114731604776196E-14</v>
      </c>
      <c r="CP486" s="48">
        <f t="shared" si="148"/>
        <v>14.309999999999999</v>
      </c>
      <c r="CQ486" s="34">
        <f t="shared" si="162"/>
        <v>4.6836020452193659E-15</v>
      </c>
      <c r="CR486" s="31">
        <f>SUM($CQ$9:CQ486)*RLR</f>
        <v>119.99999999999996</v>
      </c>
      <c r="CS486" s="32"/>
      <c r="CT486" s="36">
        <f>CR486-SUM($CW$9:CW486)</f>
        <v>13.579312561424217</v>
      </c>
      <c r="CV486" s="48">
        <f t="shared" si="149"/>
        <v>0.38610038610038611</v>
      </c>
      <c r="CW486" s="31">
        <f t="shared" si="163"/>
        <v>5.2701083679524773E-2</v>
      </c>
      <c r="CX486" s="36">
        <f>SUM($CW$9:CW486)*RRF</f>
        <v>74.49448120700302</v>
      </c>
      <c r="CY486" s="33"/>
      <c r="CZ486" s="36">
        <f t="shared" si="150"/>
        <v>88.073793768427237</v>
      </c>
      <c r="DA486" s="33"/>
      <c r="DB486" s="31">
        <f t="shared" si="151"/>
        <v>2.3616374548012E-14</v>
      </c>
      <c r="DC486" s="31">
        <f t="shared" si="152"/>
        <v>9.505518792996952</v>
      </c>
      <c r="DD486" s="31">
        <f t="shared" si="153"/>
        <v>9.5055187929969751</v>
      </c>
      <c r="DE486" s="31">
        <f t="shared" si="154"/>
        <v>-4.0737937684272367</v>
      </c>
      <c r="DF486" s="31"/>
      <c r="DG486" s="33">
        <f t="shared" si="155"/>
        <v>0.88683906198813123</v>
      </c>
      <c r="DH486" s="33">
        <f t="shared" si="156"/>
        <v>1.0484975448622289</v>
      </c>
      <c r="DI486" s="3"/>
      <c r="DJ486" s="33">
        <f t="shared" si="157"/>
        <v>0.99999999999999967</v>
      </c>
      <c r="DK486" s="93">
        <f t="shared" si="158"/>
        <v>0.94244266094715545</v>
      </c>
      <c r="DL486" s="3">
        <f t="shared" si="159"/>
        <v>0.94257456116606464</v>
      </c>
      <c r="DM486" s="3"/>
      <c r="DN486" s="90">
        <f t="shared" si="166"/>
        <v>0</v>
      </c>
      <c r="DO486" s="91">
        <f t="shared" si="164"/>
        <v>0</v>
      </c>
      <c r="DP486" s="89">
        <f>SUM(DO$9:DO486)*RLR</f>
        <v>120</v>
      </c>
      <c r="DQ486" s="90">
        <f>DP486-SUM(DS$9:DS486)</f>
        <v>6.8910526600722335</v>
      </c>
      <c r="DR486" s="48">
        <f t="shared" si="160"/>
        <v>0.38610038610038611</v>
      </c>
      <c r="DS486" s="31">
        <f t="shared" si="165"/>
        <v>2.6744059482815885E-2</v>
      </c>
      <c r="DT486" s="90">
        <f>SUM(DS$9:DS486)*RRF</f>
        <v>79.176263137949434</v>
      </c>
    </row>
    <row r="487" spans="90:124" x14ac:dyDescent="0.25">
      <c r="CL487" s="14">
        <f t="shared" si="147"/>
        <v>4.78</v>
      </c>
      <c r="CM487" s="59">
        <f>IF('Extended model'!$B$4="AY",0,IFERROR(P*INDEX('UWYr writing pattern'!$C$4:$C$18,MATCH('Extended model'!$CL487,'UWYr writing pattern'!$A$4:$A$18,0)) / 25,CM486))</f>
        <v>0</v>
      </c>
      <c r="CN487" s="36">
        <f t="shared" si="161"/>
        <v>2.4091513512132722E-14</v>
      </c>
      <c r="CP487" s="48">
        <f t="shared" si="148"/>
        <v>14.34</v>
      </c>
      <c r="CQ487" s="34">
        <f t="shared" si="162"/>
        <v>4.0232180926434732E-15</v>
      </c>
      <c r="CR487" s="31">
        <f>SUM($CQ$9:CQ487)*RLR</f>
        <v>119.99999999999996</v>
      </c>
      <c r="CS487" s="32"/>
      <c r="CT487" s="36">
        <f>CR487-SUM($CW$9:CW487)</f>
        <v>13.526882783194779</v>
      </c>
      <c r="CV487" s="48">
        <f t="shared" si="149"/>
        <v>0.38560411311053983</v>
      </c>
      <c r="CW487" s="31">
        <f t="shared" si="163"/>
        <v>5.2429778229437132E-2</v>
      </c>
      <c r="CX487" s="36">
        <f>SUM($CW$9:CW487)*RRF</f>
        <v>74.531182051763622</v>
      </c>
      <c r="CY487" s="33"/>
      <c r="CZ487" s="36">
        <f t="shared" si="150"/>
        <v>88.058064834958401</v>
      </c>
      <c r="DA487" s="33"/>
      <c r="DB487" s="31">
        <f t="shared" si="151"/>
        <v>2.0236871350191483E-14</v>
      </c>
      <c r="DC487" s="31">
        <f t="shared" si="152"/>
        <v>9.4688179482363442</v>
      </c>
      <c r="DD487" s="31">
        <f t="shared" si="153"/>
        <v>9.4688179482363637</v>
      </c>
      <c r="DE487" s="31">
        <f t="shared" si="154"/>
        <v>-4.058064834958401</v>
      </c>
      <c r="DF487" s="31"/>
      <c r="DG487" s="33">
        <f t="shared" si="155"/>
        <v>0.88727597680670978</v>
      </c>
      <c r="DH487" s="33">
        <f t="shared" si="156"/>
        <v>1.0483102956542667</v>
      </c>
      <c r="DI487" s="3"/>
      <c r="DJ487" s="33">
        <f t="shared" si="157"/>
        <v>0.99999999999999967</v>
      </c>
      <c r="DK487" s="93">
        <f t="shared" si="158"/>
        <v>0.94266431926178695</v>
      </c>
      <c r="DL487" s="3">
        <f t="shared" si="159"/>
        <v>0.94279628100712232</v>
      </c>
      <c r="DM487" s="3"/>
      <c r="DN487" s="90">
        <f t="shared" si="166"/>
        <v>0</v>
      </c>
      <c r="DO487" s="91">
        <f t="shared" si="164"/>
        <v>0</v>
      </c>
      <c r="DP487" s="89">
        <f>SUM(DO$9:DO487)*RLR</f>
        <v>120</v>
      </c>
      <c r="DQ487" s="90">
        <f>DP487-SUM(DS$9:DS487)</f>
        <v>6.8644462791453122</v>
      </c>
      <c r="DR487" s="48">
        <f t="shared" si="160"/>
        <v>0.38560411311053983</v>
      </c>
      <c r="DS487" s="31">
        <f t="shared" si="165"/>
        <v>2.6606380926919821E-2</v>
      </c>
      <c r="DT487" s="90">
        <f>SUM(DS$9:DS487)*RRF</f>
        <v>79.194887604598279</v>
      </c>
    </row>
    <row r="488" spans="90:124" x14ac:dyDescent="0.25">
      <c r="CL488" s="14">
        <f t="shared" si="147"/>
        <v>4.79</v>
      </c>
      <c r="CM488" s="59">
        <f>IF('Extended model'!$B$4="AY",0,IFERROR(P*INDEX('UWYr writing pattern'!$C$4:$C$18,MATCH('Extended model'!$CL488,'UWYr writing pattern'!$A$4:$A$18,0)) / 25,CM487))</f>
        <v>0</v>
      </c>
      <c r="CN488" s="36">
        <f t="shared" si="161"/>
        <v>2.0636790474492891E-14</v>
      </c>
      <c r="CP488" s="48">
        <f t="shared" si="148"/>
        <v>14.370000000000001</v>
      </c>
      <c r="CQ488" s="34">
        <f t="shared" si="162"/>
        <v>3.4547230376398324E-15</v>
      </c>
      <c r="CR488" s="31">
        <f>SUM($CQ$9:CQ488)*RLR</f>
        <v>119.99999999999996</v>
      </c>
      <c r="CS488" s="32"/>
      <c r="CT488" s="36">
        <f>CR488-SUM($CW$9:CW488)</f>
        <v>13.474722566807145</v>
      </c>
      <c r="CV488" s="48">
        <f t="shared" si="149"/>
        <v>0.38510911424903721</v>
      </c>
      <c r="CW488" s="31">
        <f t="shared" si="163"/>
        <v>5.216021638764054E-2</v>
      </c>
      <c r="CX488" s="36">
        <f>SUM($CW$9:CW488)*RRF</f>
        <v>74.567694203234964</v>
      </c>
      <c r="CY488" s="33"/>
      <c r="CZ488" s="36">
        <f t="shared" si="150"/>
        <v>88.042416770042109</v>
      </c>
      <c r="DA488" s="33"/>
      <c r="DB488" s="31">
        <f t="shared" si="151"/>
        <v>1.7334903998574028E-14</v>
      </c>
      <c r="DC488" s="31">
        <f t="shared" si="152"/>
        <v>9.4323057967650001</v>
      </c>
      <c r="DD488" s="31">
        <f t="shared" si="153"/>
        <v>9.4323057967650179</v>
      </c>
      <c r="DE488" s="31">
        <f t="shared" si="154"/>
        <v>-4.0424167700421094</v>
      </c>
      <c r="DF488" s="31"/>
      <c r="DG488" s="33">
        <f t="shared" si="155"/>
        <v>0.8877106452766067</v>
      </c>
      <c r="DH488" s="33">
        <f t="shared" si="156"/>
        <v>1.048124009167168</v>
      </c>
      <c r="DI488" s="3"/>
      <c r="DJ488" s="33">
        <f t="shared" si="157"/>
        <v>0.99999999999999967</v>
      </c>
      <c r="DK488" s="93">
        <f t="shared" si="158"/>
        <v>0.94288484086867341</v>
      </c>
      <c r="DL488" s="3">
        <f t="shared" si="159"/>
        <v>0.94301686090041115</v>
      </c>
      <c r="DM488" s="3"/>
      <c r="DN488" s="90">
        <f t="shared" si="166"/>
        <v>0</v>
      </c>
      <c r="DO488" s="91">
        <f t="shared" si="164"/>
        <v>0</v>
      </c>
      <c r="DP488" s="89">
        <f>SUM(DO$9:DO488)*RLR</f>
        <v>120</v>
      </c>
      <c r="DQ488" s="90">
        <f>DP488-SUM(DS$9:DS488)</f>
        <v>6.8379766919506579</v>
      </c>
      <c r="DR488" s="48">
        <f t="shared" si="160"/>
        <v>0.38510911424903721</v>
      </c>
      <c r="DS488" s="31">
        <f t="shared" si="165"/>
        <v>2.6469587194647731E-2</v>
      </c>
      <c r="DT488" s="90">
        <f>SUM(DS$9:DS488)*RRF</f>
        <v>79.213416315634532</v>
      </c>
    </row>
    <row r="489" spans="90:124" x14ac:dyDescent="0.25">
      <c r="CL489" s="14">
        <f t="shared" si="147"/>
        <v>4.8</v>
      </c>
      <c r="CM489" s="59">
        <f>IF('Extended model'!$B$4="AY",0,IFERROR(P*INDEX('UWYr writing pattern'!$C$4:$C$18,MATCH('Extended model'!$CL489,'UWYr writing pattern'!$A$4:$A$18,0)) / 25,CM488))</f>
        <v>0</v>
      </c>
      <c r="CN489" s="36">
        <f t="shared" si="161"/>
        <v>1.7671283683308263E-14</v>
      </c>
      <c r="CP489" s="48">
        <f t="shared" si="148"/>
        <v>14.399999999999999</v>
      </c>
      <c r="CQ489" s="34">
        <f t="shared" si="162"/>
        <v>2.9655067911846286E-15</v>
      </c>
      <c r="CR489" s="31">
        <f>SUM($CQ$9:CQ489)*RLR</f>
        <v>119.99999999999996</v>
      </c>
      <c r="CS489" s="32"/>
      <c r="CT489" s="36">
        <f>CR489-SUM($CW$9:CW489)</f>
        <v>13.422830182082592</v>
      </c>
      <c r="CV489" s="48">
        <f t="shared" si="149"/>
        <v>0.38461538461538464</v>
      </c>
      <c r="CW489" s="31">
        <f t="shared" si="163"/>
        <v>5.1892384724546131E-2</v>
      </c>
      <c r="CX489" s="36">
        <f>SUM($CW$9:CW489)*RRF</f>
        <v>74.604018872542156</v>
      </c>
      <c r="CY489" s="33"/>
      <c r="CZ489" s="36">
        <f t="shared" si="150"/>
        <v>88.026849054624748</v>
      </c>
      <c r="DA489" s="33"/>
      <c r="DB489" s="31">
        <f t="shared" si="151"/>
        <v>1.4843878293978939E-14</v>
      </c>
      <c r="DC489" s="31">
        <f t="shared" si="152"/>
        <v>9.395981127457814</v>
      </c>
      <c r="DD489" s="31">
        <f t="shared" si="153"/>
        <v>9.3959811274578282</v>
      </c>
      <c r="DE489" s="31">
        <f t="shared" si="154"/>
        <v>-4.0268490546247477</v>
      </c>
      <c r="DF489" s="31"/>
      <c r="DG489" s="33">
        <f t="shared" si="155"/>
        <v>0.88814308181597801</v>
      </c>
      <c r="DH489" s="33">
        <f t="shared" si="156"/>
        <v>1.0479386792217231</v>
      </c>
      <c r="DI489" s="3"/>
      <c r="DJ489" s="33">
        <f t="shared" si="157"/>
        <v>0.99999999999999967</v>
      </c>
      <c r="DK489" s="93">
        <f t="shared" si="158"/>
        <v>0.94310423304506152</v>
      </c>
      <c r="DL489" s="3">
        <f t="shared" si="159"/>
        <v>0.94323630816266879</v>
      </c>
      <c r="DM489" s="3"/>
      <c r="DN489" s="90">
        <f t="shared" si="166"/>
        <v>0</v>
      </c>
      <c r="DO489" s="91">
        <f t="shared" si="164"/>
        <v>0</v>
      </c>
      <c r="DP489" s="89">
        <f>SUM(DO$9:DO489)*RLR</f>
        <v>120</v>
      </c>
      <c r="DQ489" s="90">
        <f>DP489-SUM(DS$9:DS489)</f>
        <v>6.8116430204797354</v>
      </c>
      <c r="DR489" s="48">
        <f t="shared" si="160"/>
        <v>0.38461538461538464</v>
      </c>
      <c r="DS489" s="31">
        <f t="shared" si="165"/>
        <v>2.6333671470926797E-2</v>
      </c>
      <c r="DT489" s="90">
        <f>SUM(DS$9:DS489)*RRF</f>
        <v>79.231849885664175</v>
      </c>
    </row>
    <row r="490" spans="90:124" x14ac:dyDescent="0.25">
      <c r="CL490" s="14">
        <f t="shared" si="147"/>
        <v>4.8099999999999996</v>
      </c>
      <c r="CM490" s="59">
        <f>IF('Extended model'!$B$4="AY",0,IFERROR(P*INDEX('UWYr writing pattern'!$C$4:$C$18,MATCH('Extended model'!$CL490,'UWYr writing pattern'!$A$4:$A$18,0)) / 25,CM489))</f>
        <v>0</v>
      </c>
      <c r="CN490" s="36">
        <f t="shared" si="161"/>
        <v>1.5126618832911874E-14</v>
      </c>
      <c r="CP490" s="48">
        <f t="shared" si="148"/>
        <v>14.43</v>
      </c>
      <c r="CQ490" s="34">
        <f t="shared" si="162"/>
        <v>2.5446648503963897E-15</v>
      </c>
      <c r="CR490" s="31">
        <f>SUM($CQ$9:CQ490)*RLR</f>
        <v>119.99999999999996</v>
      </c>
      <c r="CS490" s="32"/>
      <c r="CT490" s="36">
        <f>CR490-SUM($CW$9:CW490)</f>
        <v>13.371203912151501</v>
      </c>
      <c r="CV490" s="48">
        <f t="shared" si="149"/>
        <v>0.38412291933418696</v>
      </c>
      <c r="CW490" s="31">
        <f t="shared" si="163"/>
        <v>5.1626269931086897E-2</v>
      </c>
      <c r="CX490" s="36">
        <f>SUM($CW$9:CW490)*RRF</f>
        <v>74.640157261493911</v>
      </c>
      <c r="CY490" s="33"/>
      <c r="CZ490" s="36">
        <f t="shared" si="150"/>
        <v>88.011361173645412</v>
      </c>
      <c r="DA490" s="33"/>
      <c r="DB490" s="31">
        <f t="shared" si="151"/>
        <v>1.2706359819645974E-14</v>
      </c>
      <c r="DC490" s="31">
        <f t="shared" si="152"/>
        <v>9.3598427385060496</v>
      </c>
      <c r="DD490" s="31">
        <f t="shared" si="153"/>
        <v>9.3598427385060621</v>
      </c>
      <c r="DE490" s="31">
        <f t="shared" si="154"/>
        <v>-4.0113611736454118</v>
      </c>
      <c r="DF490" s="31"/>
      <c r="DG490" s="33">
        <f t="shared" si="155"/>
        <v>0.88857330073207041</v>
      </c>
      <c r="DH490" s="33">
        <f t="shared" si="156"/>
        <v>1.047754299686255</v>
      </c>
      <c r="DI490" s="3"/>
      <c r="DJ490" s="33">
        <f t="shared" si="157"/>
        <v>0.99999999999999967</v>
      </c>
      <c r="DK490" s="93">
        <f t="shared" si="158"/>
        <v>0.94332250301236176</v>
      </c>
      <c r="DL490" s="3">
        <f t="shared" si="159"/>
        <v>0.94345463005435093</v>
      </c>
      <c r="DM490" s="3"/>
      <c r="DN490" s="90">
        <f t="shared" si="166"/>
        <v>0</v>
      </c>
      <c r="DO490" s="91">
        <f t="shared" si="164"/>
        <v>0</v>
      </c>
      <c r="DP490" s="89">
        <f>SUM(DO$9:DO490)*RLR</f>
        <v>120</v>
      </c>
      <c r="DQ490" s="90">
        <f>DP490-SUM(DS$9:DS490)</f>
        <v>6.7854443934778885</v>
      </c>
      <c r="DR490" s="48">
        <f t="shared" si="160"/>
        <v>0.38412291933418696</v>
      </c>
      <c r="DS490" s="31">
        <f t="shared" si="165"/>
        <v>2.6198627001845137E-2</v>
      </c>
      <c r="DT490" s="90">
        <f>SUM(DS$9:DS490)*RRF</f>
        <v>79.250188924565478</v>
      </c>
    </row>
    <row r="491" spans="90:124" x14ac:dyDescent="0.25">
      <c r="CL491" s="14">
        <f t="shared" si="147"/>
        <v>4.82</v>
      </c>
      <c r="CM491" s="59">
        <f>IF('Extended model'!$B$4="AY",0,IFERROR(P*INDEX('UWYr writing pattern'!$C$4:$C$18,MATCH('Extended model'!$CL491,'UWYr writing pattern'!$A$4:$A$18,0)) / 25,CM490))</f>
        <v>0</v>
      </c>
      <c r="CN491" s="36">
        <f t="shared" si="161"/>
        <v>1.294384773532269E-14</v>
      </c>
      <c r="CP491" s="48">
        <f t="shared" si="148"/>
        <v>14.46</v>
      </c>
      <c r="CQ491" s="34">
        <f t="shared" si="162"/>
        <v>2.1827710975891835E-15</v>
      </c>
      <c r="CR491" s="31">
        <f>SUM($CQ$9:CQ491)*RLR</f>
        <v>119.99999999999996</v>
      </c>
      <c r="CS491" s="32"/>
      <c r="CT491" s="36">
        <f>CR491-SUM($CW$9:CW491)</f>
        <v>13.319842053334014</v>
      </c>
      <c r="CV491" s="48">
        <f t="shared" si="149"/>
        <v>0.38363171355498721</v>
      </c>
      <c r="CW491" s="31">
        <f t="shared" si="163"/>
        <v>5.1361858817483362E-2</v>
      </c>
      <c r="CX491" s="36">
        <f>SUM($CW$9:CW491)*RRF</f>
        <v>74.676110562666153</v>
      </c>
      <c r="CY491" s="33"/>
      <c r="CZ491" s="36">
        <f t="shared" si="150"/>
        <v>87.995952616000167</v>
      </c>
      <c r="DA491" s="33"/>
      <c r="DB491" s="31">
        <f t="shared" si="151"/>
        <v>1.087283209767106E-14</v>
      </c>
      <c r="DC491" s="31">
        <f t="shared" si="152"/>
        <v>9.3238894373338095</v>
      </c>
      <c r="DD491" s="31">
        <f t="shared" si="153"/>
        <v>9.3238894373338201</v>
      </c>
      <c r="DE491" s="31">
        <f t="shared" si="154"/>
        <v>-3.9959526160001673</v>
      </c>
      <c r="DF491" s="31"/>
      <c r="DG491" s="33">
        <f t="shared" si="155"/>
        <v>0.88900131622221612</v>
      </c>
      <c r="DH491" s="33">
        <f t="shared" si="156"/>
        <v>1.0475708644761925</v>
      </c>
      <c r="DI491" s="3"/>
      <c r="DJ491" s="33">
        <f t="shared" si="157"/>
        <v>0.99999999999999967</v>
      </c>
      <c r="DK491" s="93">
        <f t="shared" si="158"/>
        <v>0.94353965793664873</v>
      </c>
      <c r="DL491" s="3">
        <f t="shared" si="159"/>
        <v>0.94367183378013442</v>
      </c>
      <c r="DM491" s="3"/>
      <c r="DN491" s="90">
        <f t="shared" si="166"/>
        <v>0</v>
      </c>
      <c r="DO491" s="91">
        <f t="shared" si="164"/>
        <v>0</v>
      </c>
      <c r="DP491" s="89">
        <f>SUM(DO$9:DO491)*RLR</f>
        <v>120</v>
      </c>
      <c r="DQ491" s="90">
        <f>DP491-SUM(DS$9:DS491)</f>
        <v>6.7593799463838593</v>
      </c>
      <c r="DR491" s="48">
        <f t="shared" si="160"/>
        <v>0.38363171355498721</v>
      </c>
      <c r="DS491" s="31">
        <f t="shared" si="165"/>
        <v>2.6064447094025184E-2</v>
      </c>
      <c r="DT491" s="90">
        <f>SUM(DS$9:DS491)*RRF</f>
        <v>79.268434037531293</v>
      </c>
    </row>
    <row r="492" spans="90:124" x14ac:dyDescent="0.25">
      <c r="CL492" s="14">
        <f t="shared" si="147"/>
        <v>4.83</v>
      </c>
      <c r="CM492" s="59">
        <f>IF('Extended model'!$B$4="AY",0,IFERROR(P*INDEX('UWYr writing pattern'!$C$4:$C$18,MATCH('Extended model'!$CL492,'UWYr writing pattern'!$A$4:$A$18,0)) / 25,CM491))</f>
        <v>0</v>
      </c>
      <c r="CN492" s="36">
        <f t="shared" si="161"/>
        <v>1.1072167352795029E-14</v>
      </c>
      <c r="CP492" s="48">
        <f t="shared" si="148"/>
        <v>14.49</v>
      </c>
      <c r="CQ492" s="34">
        <f t="shared" si="162"/>
        <v>1.871680382527661E-15</v>
      </c>
      <c r="CR492" s="31">
        <f>SUM($CQ$9:CQ492)*RLR</f>
        <v>119.99999999999996</v>
      </c>
      <c r="CS492" s="32"/>
      <c r="CT492" s="36">
        <f>CR492-SUM($CW$9:CW492)</f>
        <v>13.268742915021988</v>
      </c>
      <c r="CV492" s="48">
        <f t="shared" si="149"/>
        <v>0.38314176245210729</v>
      </c>
      <c r="CW492" s="31">
        <f t="shared" si="163"/>
        <v>5.1099138312023069E-2</v>
      </c>
      <c r="CX492" s="36">
        <f>SUM($CW$9:CW492)*RRF</f>
        <v>74.711879959484577</v>
      </c>
      <c r="CY492" s="33"/>
      <c r="CZ492" s="36">
        <f t="shared" si="150"/>
        <v>87.980622874506565</v>
      </c>
      <c r="DA492" s="33"/>
      <c r="DB492" s="31">
        <f t="shared" si="151"/>
        <v>9.3006205763478224E-15</v>
      </c>
      <c r="DC492" s="31">
        <f t="shared" si="152"/>
        <v>9.2881200405153912</v>
      </c>
      <c r="DD492" s="31">
        <f t="shared" si="153"/>
        <v>9.2881200405154001</v>
      </c>
      <c r="DE492" s="31">
        <f t="shared" si="154"/>
        <v>-3.9806228745065653</v>
      </c>
      <c r="DF492" s="31"/>
      <c r="DG492" s="33">
        <f t="shared" si="155"/>
        <v>0.88942714237481635</v>
      </c>
      <c r="DH492" s="33">
        <f t="shared" si="156"/>
        <v>1.0473883675536495</v>
      </c>
      <c r="DI492" s="3"/>
      <c r="DJ492" s="33">
        <f t="shared" si="157"/>
        <v>0.99999999999999967</v>
      </c>
      <c r="DK492" s="93">
        <f t="shared" si="158"/>
        <v>0.94375570492915439</v>
      </c>
      <c r="DL492" s="3">
        <f t="shared" si="159"/>
        <v>0.94388792648941777</v>
      </c>
      <c r="DM492" s="3"/>
      <c r="DN492" s="90">
        <f t="shared" si="166"/>
        <v>0</v>
      </c>
      <c r="DO492" s="91">
        <f t="shared" si="164"/>
        <v>0</v>
      </c>
      <c r="DP492" s="89">
        <f>SUM(DO$9:DO492)*RLR</f>
        <v>120</v>
      </c>
      <c r="DQ492" s="90">
        <f>DP492-SUM(DS$9:DS492)</f>
        <v>6.7334488212698602</v>
      </c>
      <c r="DR492" s="48">
        <f t="shared" si="160"/>
        <v>0.38314176245210729</v>
      </c>
      <c r="DS492" s="31">
        <f t="shared" si="165"/>
        <v>2.5931125114004576E-2</v>
      </c>
      <c r="DT492" s="90">
        <f>SUM(DS$9:DS492)*RRF</f>
        <v>79.286585825111089</v>
      </c>
    </row>
    <row r="493" spans="90:124" x14ac:dyDescent="0.25">
      <c r="CL493" s="14">
        <f t="shared" si="147"/>
        <v>4.84</v>
      </c>
      <c r="CM493" s="59">
        <f>IF('Extended model'!$B$4="AY",0,IFERROR(P*INDEX('UWYr writing pattern'!$C$4:$C$18,MATCH('Extended model'!$CL493,'UWYr writing pattern'!$A$4:$A$18,0)) / 25,CM492))</f>
        <v>0</v>
      </c>
      <c r="CN493" s="36">
        <f t="shared" si="161"/>
        <v>9.4678103033750288E-15</v>
      </c>
      <c r="CP493" s="48">
        <f t="shared" si="148"/>
        <v>14.52</v>
      </c>
      <c r="CQ493" s="34">
        <f t="shared" si="162"/>
        <v>1.6043570494199997E-15</v>
      </c>
      <c r="CR493" s="31">
        <f>SUM($CQ$9:CQ493)*RLR</f>
        <v>119.99999999999996</v>
      </c>
      <c r="CS493" s="32"/>
      <c r="CT493" s="36">
        <f>CR493-SUM($CW$9:CW493)</f>
        <v>13.217904819562136</v>
      </c>
      <c r="CV493" s="48">
        <f t="shared" si="149"/>
        <v>0.38265306122448978</v>
      </c>
      <c r="CW493" s="31">
        <f t="shared" si="163"/>
        <v>5.0838095459854363E-2</v>
      </c>
      <c r="CX493" s="36">
        <f>SUM($CW$9:CW493)*RRF</f>
        <v>74.747466626306476</v>
      </c>
      <c r="CY493" s="33"/>
      <c r="CZ493" s="36">
        <f t="shared" si="150"/>
        <v>87.965371445868612</v>
      </c>
      <c r="DA493" s="33"/>
      <c r="DB493" s="31">
        <f t="shared" si="151"/>
        <v>7.9529606548350236E-15</v>
      </c>
      <c r="DC493" s="31">
        <f t="shared" si="152"/>
        <v>9.2525333736934954</v>
      </c>
      <c r="DD493" s="31">
        <f t="shared" si="153"/>
        <v>9.2525333736935025</v>
      </c>
      <c r="DE493" s="31">
        <f t="shared" si="154"/>
        <v>-3.9653714458686125</v>
      </c>
      <c r="DF493" s="31"/>
      <c r="DG493" s="33">
        <f t="shared" si="155"/>
        <v>0.88985079317031524</v>
      </c>
      <c r="DH493" s="33">
        <f t="shared" si="156"/>
        <v>1.0472068029270072</v>
      </c>
      <c r="DI493" s="3"/>
      <c r="DJ493" s="33">
        <f t="shared" si="157"/>
        <v>0.99999999999999967</v>
      </c>
      <c r="DK493" s="93">
        <f t="shared" si="158"/>
        <v>0.9439706510467577</v>
      </c>
      <c r="DL493" s="3">
        <f t="shared" si="159"/>
        <v>0.94410291527681467</v>
      </c>
      <c r="DM493" s="3"/>
      <c r="DN493" s="90">
        <f t="shared" si="166"/>
        <v>0</v>
      </c>
      <c r="DO493" s="91">
        <f t="shared" si="164"/>
        <v>0</v>
      </c>
      <c r="DP493" s="89">
        <f>SUM(DO$9:DO493)*RLR</f>
        <v>120</v>
      </c>
      <c r="DQ493" s="90">
        <f>DP493-SUM(DS$9:DS493)</f>
        <v>6.7076501667822299</v>
      </c>
      <c r="DR493" s="48">
        <f t="shared" si="160"/>
        <v>0.38265306122448978</v>
      </c>
      <c r="DS493" s="31">
        <f t="shared" si="165"/>
        <v>2.5798654487623987E-2</v>
      </c>
      <c r="DT493" s="90">
        <f>SUM(DS$9:DS493)*RRF</f>
        <v>79.304644883252436</v>
      </c>
    </row>
    <row r="494" spans="90:124" x14ac:dyDescent="0.25">
      <c r="CL494" s="14">
        <f t="shared" si="147"/>
        <v>4.8499999999999996</v>
      </c>
      <c r="CM494" s="59">
        <f>IF('Extended model'!$B$4="AY",0,IFERROR(P*INDEX('UWYr writing pattern'!$C$4:$C$18,MATCH('Extended model'!$CL494,'UWYr writing pattern'!$A$4:$A$18,0)) / 25,CM493))</f>
        <v>0</v>
      </c>
      <c r="CN494" s="36">
        <f t="shared" si="161"/>
        <v>8.0930842473249744E-15</v>
      </c>
      <c r="CP494" s="48">
        <f t="shared" si="148"/>
        <v>14.549999999999999</v>
      </c>
      <c r="CQ494" s="34">
        <f t="shared" si="162"/>
        <v>1.3747260560500542E-15</v>
      </c>
      <c r="CR494" s="31">
        <f>SUM($CQ$9:CQ494)*RLR</f>
        <v>119.99999999999996</v>
      </c>
      <c r="CS494" s="32"/>
      <c r="CT494" s="36">
        <f>CR494-SUM($CW$9:CW494)</f>
        <v>13.167326102140336</v>
      </c>
      <c r="CV494" s="48">
        <f t="shared" si="149"/>
        <v>0.38216560509554143</v>
      </c>
      <c r="CW494" s="31">
        <f t="shared" si="163"/>
        <v>5.0578717421793887E-2</v>
      </c>
      <c r="CX494" s="36">
        <f>SUM($CW$9:CW494)*RRF</f>
        <v>74.782871728501732</v>
      </c>
      <c r="CY494" s="33"/>
      <c r="CZ494" s="36">
        <f t="shared" si="150"/>
        <v>87.950197830642068</v>
      </c>
      <c r="DA494" s="33"/>
      <c r="DB494" s="31">
        <f t="shared" si="151"/>
        <v>6.7981907677529778E-15</v>
      </c>
      <c r="DC494" s="31">
        <f t="shared" si="152"/>
        <v>9.2171282714982343</v>
      </c>
      <c r="DD494" s="31">
        <f t="shared" si="153"/>
        <v>9.2171282714982414</v>
      </c>
      <c r="DE494" s="31">
        <f t="shared" si="154"/>
        <v>-3.9501978306420682</v>
      </c>
      <c r="DF494" s="31"/>
      <c r="DG494" s="33">
        <f t="shared" si="155"/>
        <v>0.8902722824821635</v>
      </c>
      <c r="DH494" s="33">
        <f t="shared" si="156"/>
        <v>1.0470261646505008</v>
      </c>
      <c r="DI494" s="3"/>
      <c r="DJ494" s="33">
        <f t="shared" si="157"/>
        <v>0.99999999999999967</v>
      </c>
      <c r="DK494" s="93">
        <f t="shared" si="158"/>
        <v>0.94418450329246828</v>
      </c>
      <c r="DL494" s="3">
        <f t="shared" si="159"/>
        <v>0.94431680718264321</v>
      </c>
      <c r="DM494" s="3"/>
      <c r="DN494" s="90">
        <f t="shared" si="166"/>
        <v>0</v>
      </c>
      <c r="DO494" s="91">
        <f t="shared" si="164"/>
        <v>0</v>
      </c>
      <c r="DP494" s="89">
        <f>SUM(DO$9:DO494)*RLR</f>
        <v>120</v>
      </c>
      <c r="DQ494" s="90">
        <f>DP494-SUM(DS$9:DS494)</f>
        <v>6.6819831380828134</v>
      </c>
      <c r="DR494" s="48">
        <f t="shared" si="160"/>
        <v>0.38216560509554143</v>
      </c>
      <c r="DS494" s="31">
        <f t="shared" si="165"/>
        <v>2.56670286994218E-2</v>
      </c>
      <c r="DT494" s="90">
        <f>SUM(DS$9:DS494)*RRF</f>
        <v>79.322611803342028</v>
      </c>
    </row>
    <row r="495" spans="90:124" x14ac:dyDescent="0.25">
      <c r="CL495" s="14">
        <f t="shared" si="147"/>
        <v>4.8600000000000003</v>
      </c>
      <c r="CM495" s="59">
        <f>IF('Extended model'!$B$4="AY",0,IFERROR(P*INDEX('UWYr writing pattern'!$C$4:$C$18,MATCH('Extended model'!$CL495,'UWYr writing pattern'!$A$4:$A$18,0)) / 25,CM494))</f>
        <v>0</v>
      </c>
      <c r="CN495" s="36">
        <f t="shared" si="161"/>
        <v>6.9155404893391904E-15</v>
      </c>
      <c r="CP495" s="48">
        <f t="shared" si="148"/>
        <v>14.580000000000002</v>
      </c>
      <c r="CQ495" s="34">
        <f t="shared" si="162"/>
        <v>1.1775437579857836E-15</v>
      </c>
      <c r="CR495" s="31">
        <f>SUM($CQ$9:CQ495)*RLR</f>
        <v>119.99999999999996</v>
      </c>
      <c r="CS495" s="32"/>
      <c r="CT495" s="36">
        <f>CR495-SUM($CW$9:CW495)</f>
        <v>13.117005110667193</v>
      </c>
      <c r="CV495" s="48">
        <f t="shared" si="149"/>
        <v>0.38167938931297707</v>
      </c>
      <c r="CW495" s="31">
        <f t="shared" si="163"/>
        <v>5.0320991473147787E-2</v>
      </c>
      <c r="CX495" s="36">
        <f>SUM($CW$9:CW495)*RRF</f>
        <v>74.818096422532932</v>
      </c>
      <c r="CY495" s="33"/>
      <c r="CZ495" s="36">
        <f t="shared" si="150"/>
        <v>87.935101533200125</v>
      </c>
      <c r="DA495" s="33"/>
      <c r="DB495" s="31">
        <f t="shared" si="151"/>
        <v>5.8090540110449197E-15</v>
      </c>
      <c r="DC495" s="31">
        <f t="shared" si="152"/>
        <v>9.1819035774670343</v>
      </c>
      <c r="DD495" s="31">
        <f t="shared" si="153"/>
        <v>9.1819035774670397</v>
      </c>
      <c r="DE495" s="31">
        <f t="shared" si="154"/>
        <v>-3.9351015332001253</v>
      </c>
      <c r="DF495" s="31"/>
      <c r="DG495" s="33">
        <f t="shared" si="155"/>
        <v>0.89069162407777303</v>
      </c>
      <c r="DH495" s="33">
        <f t="shared" si="156"/>
        <v>1.046846446823811</v>
      </c>
      <c r="DI495" s="3"/>
      <c r="DJ495" s="33">
        <f t="shared" si="157"/>
        <v>0.99999999999999967</v>
      </c>
      <c r="DK495" s="93">
        <f t="shared" si="158"/>
        <v>0.94439726861590567</v>
      </c>
      <c r="DL495" s="3">
        <f t="shared" si="159"/>
        <v>0.94452960919341</v>
      </c>
      <c r="DM495" s="3"/>
      <c r="DN495" s="90">
        <f t="shared" si="166"/>
        <v>0</v>
      </c>
      <c r="DO495" s="91">
        <f t="shared" si="164"/>
        <v>0</v>
      </c>
      <c r="DP495" s="89">
        <f>SUM(DO$9:DO495)*RLR</f>
        <v>120</v>
      </c>
      <c r="DQ495" s="90">
        <f>DP495-SUM(DS$9:DS495)</f>
        <v>6.6564468967907828</v>
      </c>
      <c r="DR495" s="48">
        <f t="shared" si="160"/>
        <v>0.38167938931297707</v>
      </c>
      <c r="DS495" s="31">
        <f t="shared" si="165"/>
        <v>2.553624129203623E-2</v>
      </c>
      <c r="DT495" s="90">
        <f>SUM(DS$9:DS495)*RRF</f>
        <v>79.340487172246441</v>
      </c>
    </row>
    <row r="496" spans="90:124" x14ac:dyDescent="0.25">
      <c r="CL496" s="14">
        <f t="shared" si="147"/>
        <v>4.87</v>
      </c>
      <c r="CM496" s="59">
        <f>IF('Extended model'!$B$4="AY",0,IFERROR(P*INDEX('UWYr writing pattern'!$C$4:$C$18,MATCH('Extended model'!$CL496,'UWYr writing pattern'!$A$4:$A$18,0)) / 25,CM495))</f>
        <v>0</v>
      </c>
      <c r="CN496" s="36">
        <f t="shared" si="161"/>
        <v>5.9072546859935362E-15</v>
      </c>
      <c r="CP496" s="48">
        <f t="shared" si="148"/>
        <v>14.61</v>
      </c>
      <c r="CQ496" s="34">
        <f t="shared" si="162"/>
        <v>1.0082858033456542E-15</v>
      </c>
      <c r="CR496" s="31">
        <f>SUM($CQ$9:CQ496)*RLR</f>
        <v>119.99999999999996</v>
      </c>
      <c r="CS496" s="32"/>
      <c r="CT496" s="36">
        <f>CR496-SUM($CW$9:CW496)</f>
        <v>13.06694020566465</v>
      </c>
      <c r="CV496" s="48">
        <f t="shared" si="149"/>
        <v>0.38119440914866581</v>
      </c>
      <c r="CW496" s="31">
        <f t="shared" si="163"/>
        <v>5.0064905002546532E-2</v>
      </c>
      <c r="CX496" s="36">
        <f>SUM($CW$9:CW496)*RRF</f>
        <v>74.853141856034711</v>
      </c>
      <c r="CY496" s="33"/>
      <c r="CZ496" s="36">
        <f t="shared" si="150"/>
        <v>87.920082061699361</v>
      </c>
      <c r="DA496" s="33"/>
      <c r="DB496" s="31">
        <f t="shared" si="151"/>
        <v>4.9620939362345699E-15</v>
      </c>
      <c r="DC496" s="31">
        <f t="shared" si="152"/>
        <v>9.1468581439652539</v>
      </c>
      <c r="DD496" s="31">
        <f t="shared" si="153"/>
        <v>9.1468581439652592</v>
      </c>
      <c r="DE496" s="31">
        <f t="shared" si="154"/>
        <v>-3.920082061699361</v>
      </c>
      <c r="DF496" s="31"/>
      <c r="DG496" s="33">
        <f t="shared" si="155"/>
        <v>0.89110883161946086</v>
      </c>
      <c r="DH496" s="33">
        <f t="shared" si="156"/>
        <v>1.0466676435916591</v>
      </c>
      <c r="DI496" s="3"/>
      <c r="DJ496" s="33">
        <f t="shared" si="157"/>
        <v>0.99999999999999967</v>
      </c>
      <c r="DK496" s="93">
        <f t="shared" si="158"/>
        <v>0.94460895391377364</v>
      </c>
      <c r="DL496" s="3">
        <f t="shared" si="159"/>
        <v>0.94474132824229018</v>
      </c>
      <c r="DM496" s="3"/>
      <c r="DN496" s="90">
        <f t="shared" si="166"/>
        <v>0</v>
      </c>
      <c r="DO496" s="91">
        <f t="shared" si="164"/>
        <v>0</v>
      </c>
      <c r="DP496" s="89">
        <f>SUM(DO$9:DO496)*RLR</f>
        <v>120</v>
      </c>
      <c r="DQ496" s="90">
        <f>DP496-SUM(DS$9:DS496)</f>
        <v>6.6310406109251687</v>
      </c>
      <c r="DR496" s="48">
        <f t="shared" si="160"/>
        <v>0.38119440914866581</v>
      </c>
      <c r="DS496" s="31">
        <f t="shared" si="165"/>
        <v>2.5406285865613675E-2</v>
      </c>
      <c r="DT496" s="90">
        <f>SUM(DS$9:DS496)*RRF</f>
        <v>79.358271572352379</v>
      </c>
    </row>
    <row r="497" spans="90:124" x14ac:dyDescent="0.25">
      <c r="CL497" s="14">
        <f t="shared" si="147"/>
        <v>4.88</v>
      </c>
      <c r="CM497" s="59">
        <f>IF('Extended model'!$B$4="AY",0,IFERROR(P*INDEX('UWYr writing pattern'!$C$4:$C$18,MATCH('Extended model'!$CL497,'UWYr writing pattern'!$A$4:$A$18,0)) / 25,CM496))</f>
        <v>0</v>
      </c>
      <c r="CN497" s="36">
        <f t="shared" si="161"/>
        <v>5.0442047763698808E-15</v>
      </c>
      <c r="CP497" s="48">
        <f t="shared" si="148"/>
        <v>14.64</v>
      </c>
      <c r="CQ497" s="34">
        <f t="shared" si="162"/>
        <v>8.6304990962365567E-16</v>
      </c>
      <c r="CR497" s="31">
        <f>SUM($CQ$9:CQ497)*RLR</f>
        <v>119.99999999999996</v>
      </c>
      <c r="CS497" s="32"/>
      <c r="CT497" s="36">
        <f>CR497-SUM($CW$9:CW497)</f>
        <v>13.017129760153864</v>
      </c>
      <c r="CV497" s="48">
        <f t="shared" si="149"/>
        <v>0.38071065989847719</v>
      </c>
      <c r="CW497" s="31">
        <f t="shared" si="163"/>
        <v>4.9810445510792827E-2</v>
      </c>
      <c r="CX497" s="36">
        <f>SUM($CW$9:CW497)*RRF</f>
        <v>74.888009167892264</v>
      </c>
      <c r="CY497" s="33"/>
      <c r="CZ497" s="36">
        <f t="shared" si="150"/>
        <v>87.905138928046128</v>
      </c>
      <c r="DA497" s="33"/>
      <c r="DB497" s="31">
        <f t="shared" si="151"/>
        <v>4.2371320121506998E-15</v>
      </c>
      <c r="DC497" s="31">
        <f t="shared" si="152"/>
        <v>9.1119908321077041</v>
      </c>
      <c r="DD497" s="31">
        <f t="shared" si="153"/>
        <v>9.1119908321077077</v>
      </c>
      <c r="DE497" s="31">
        <f t="shared" si="154"/>
        <v>-3.9051389280461279</v>
      </c>
      <c r="DF497" s="31"/>
      <c r="DG497" s="33">
        <f t="shared" si="155"/>
        <v>0.89152391866538405</v>
      </c>
      <c r="DH497" s="33">
        <f t="shared" si="156"/>
        <v>1.0464897491434062</v>
      </c>
      <c r="DI497" s="3"/>
      <c r="DJ497" s="33">
        <f t="shared" si="157"/>
        <v>0.99999999999999967</v>
      </c>
      <c r="DK497" s="93">
        <f t="shared" si="158"/>
        <v>0.94481956603032968</v>
      </c>
      <c r="DL497" s="3">
        <f t="shared" si="159"/>
        <v>0.94495197120960039</v>
      </c>
      <c r="DM497" s="3"/>
      <c r="DN497" s="90">
        <f t="shared" si="166"/>
        <v>0</v>
      </c>
      <c r="DO497" s="91">
        <f t="shared" si="164"/>
        <v>0</v>
      </c>
      <c r="DP497" s="89">
        <f>SUM(DO$9:DO497)*RLR</f>
        <v>120</v>
      </c>
      <c r="DQ497" s="90">
        <f>DP497-SUM(DS$9:DS497)</f>
        <v>6.6057634548479456</v>
      </c>
      <c r="DR497" s="48">
        <f t="shared" si="160"/>
        <v>0.38071065989847719</v>
      </c>
      <c r="DS497" s="31">
        <f t="shared" si="165"/>
        <v>2.5277156077224278E-2</v>
      </c>
      <c r="DT497" s="90">
        <f>SUM(DS$9:DS497)*RRF</f>
        <v>79.375965581606437</v>
      </c>
    </row>
    <row r="498" spans="90:124" x14ac:dyDescent="0.25">
      <c r="CL498" s="14">
        <f t="shared" si="147"/>
        <v>4.8899999999999997</v>
      </c>
      <c r="CM498" s="59">
        <f>IF('Extended model'!$B$4="AY",0,IFERROR(P*INDEX('UWYr writing pattern'!$C$4:$C$18,MATCH('Extended model'!$CL498,'UWYr writing pattern'!$A$4:$A$18,0)) / 25,CM497))</f>
        <v>0</v>
      </c>
      <c r="CN498" s="36">
        <f t="shared" si="161"/>
        <v>4.3057331971093305E-15</v>
      </c>
      <c r="CP498" s="48">
        <f t="shared" si="148"/>
        <v>14.669999999999998</v>
      </c>
      <c r="CQ498" s="34">
        <f t="shared" si="162"/>
        <v>7.3847157926055064E-16</v>
      </c>
      <c r="CR498" s="31">
        <f>SUM($CQ$9:CQ498)*RLR</f>
        <v>119.99999999999996</v>
      </c>
      <c r="CS498" s="32"/>
      <c r="CT498" s="36">
        <f>CR498-SUM($CW$9:CW498)</f>
        <v>12.967572159544147</v>
      </c>
      <c r="CV498" s="48">
        <f t="shared" si="149"/>
        <v>0.38022813688212931</v>
      </c>
      <c r="CW498" s="31">
        <f t="shared" si="163"/>
        <v>4.9557600609722842E-2</v>
      </c>
      <c r="CX498" s="36">
        <f>SUM($CW$9:CW498)*RRF</f>
        <v>74.922699488319068</v>
      </c>
      <c r="CY498" s="33"/>
      <c r="CZ498" s="36">
        <f t="shared" si="150"/>
        <v>87.890271647863216</v>
      </c>
      <c r="DA498" s="33"/>
      <c r="DB498" s="31">
        <f t="shared" si="151"/>
        <v>3.6168158855718376E-15</v>
      </c>
      <c r="DC498" s="31">
        <f t="shared" si="152"/>
        <v>9.0773005116809031</v>
      </c>
      <c r="DD498" s="31">
        <f t="shared" si="153"/>
        <v>9.0773005116809067</v>
      </c>
      <c r="DE498" s="31">
        <f t="shared" si="154"/>
        <v>-3.8902716478632158</v>
      </c>
      <c r="DF498" s="31"/>
      <c r="DG498" s="33">
        <f t="shared" si="155"/>
        <v>0.89193689867046511</v>
      </c>
      <c r="DH498" s="33">
        <f t="shared" si="156"/>
        <v>1.0463127577126574</v>
      </c>
      <c r="DI498" s="3"/>
      <c r="DJ498" s="33">
        <f t="shared" si="157"/>
        <v>0.99999999999999967</v>
      </c>
      <c r="DK498" s="93">
        <f t="shared" si="158"/>
        <v>0.94502911175784976</v>
      </c>
      <c r="DL498" s="3">
        <f t="shared" si="159"/>
        <v>0.94516154492326943</v>
      </c>
      <c r="DM498" s="3"/>
      <c r="DN498" s="90">
        <f t="shared" si="166"/>
        <v>0</v>
      </c>
      <c r="DO498" s="91">
        <f t="shared" si="164"/>
        <v>0</v>
      </c>
      <c r="DP498" s="89">
        <f>SUM(DO$9:DO498)*RLR</f>
        <v>120</v>
      </c>
      <c r="DQ498" s="90">
        <f>DP498-SUM(DS$9:DS498)</f>
        <v>6.5806146092076574</v>
      </c>
      <c r="DR498" s="48">
        <f t="shared" si="160"/>
        <v>0.38022813688212931</v>
      </c>
      <c r="DS498" s="31">
        <f t="shared" si="165"/>
        <v>2.5148845640284061E-2</v>
      </c>
      <c r="DT498" s="90">
        <f>SUM(DS$9:DS498)*RRF</f>
        <v>79.393569773554631</v>
      </c>
    </row>
    <row r="499" spans="90:124" x14ac:dyDescent="0.25">
      <c r="CL499" s="14">
        <f t="shared" si="147"/>
        <v>4.9000000000000004</v>
      </c>
      <c r="CM499" s="59">
        <f>IF('Extended model'!$B$4="AY",0,IFERROR(P*INDEX('UWYr writing pattern'!$C$4:$C$18,MATCH('Extended model'!$CL499,'UWYr writing pattern'!$A$4:$A$18,0)) / 25,CM498))</f>
        <v>0</v>
      </c>
      <c r="CN499" s="36">
        <f t="shared" si="161"/>
        <v>3.6740821370933918E-15</v>
      </c>
      <c r="CP499" s="48">
        <f t="shared" si="148"/>
        <v>14.700000000000001</v>
      </c>
      <c r="CQ499" s="34">
        <f t="shared" si="162"/>
        <v>6.3165106001593876E-16</v>
      </c>
      <c r="CR499" s="31">
        <f>SUM($CQ$9:CQ499)*RLR</f>
        <v>119.99999999999996</v>
      </c>
      <c r="CS499" s="32"/>
      <c r="CT499" s="36">
        <f>CR499-SUM($CW$9:CW499)</f>
        <v>12.918265801523063</v>
      </c>
      <c r="CV499" s="48">
        <f t="shared" si="149"/>
        <v>0.37974683544303794</v>
      </c>
      <c r="CW499" s="31">
        <f t="shared" si="163"/>
        <v>4.930635802108041E-2</v>
      </c>
      <c r="CX499" s="36">
        <f>SUM($CW$9:CW499)*RRF</f>
        <v>74.957213938933819</v>
      </c>
      <c r="CY499" s="33"/>
      <c r="CZ499" s="36">
        <f t="shared" si="150"/>
        <v>87.875479740456882</v>
      </c>
      <c r="DA499" s="33"/>
      <c r="DB499" s="31">
        <f t="shared" si="151"/>
        <v>3.0862289951584493E-15</v>
      </c>
      <c r="DC499" s="31">
        <f t="shared" si="152"/>
        <v>9.0427860610661437</v>
      </c>
      <c r="DD499" s="31">
        <f t="shared" si="153"/>
        <v>9.0427860610661472</v>
      </c>
      <c r="DE499" s="31">
        <f t="shared" si="154"/>
        <v>-3.8754797404568819</v>
      </c>
      <c r="DF499" s="31"/>
      <c r="DG499" s="33">
        <f t="shared" si="155"/>
        <v>0.89234778498730738</v>
      </c>
      <c r="DH499" s="33">
        <f t="shared" si="156"/>
        <v>1.0461366635768676</v>
      </c>
      <c r="DI499" s="3"/>
      <c r="DJ499" s="33">
        <f t="shared" si="157"/>
        <v>0.99999999999999967</v>
      </c>
      <c r="DK499" s="93">
        <f t="shared" si="158"/>
        <v>0.94523759783708794</v>
      </c>
      <c r="DL499" s="3">
        <f t="shared" si="159"/>
        <v>0.9453700561593027</v>
      </c>
      <c r="DM499" s="3"/>
      <c r="DN499" s="90">
        <f t="shared" si="166"/>
        <v>0</v>
      </c>
      <c r="DO499" s="91">
        <f t="shared" si="164"/>
        <v>0</v>
      </c>
      <c r="DP499" s="89">
        <f>SUM(DO$9:DO499)*RLR</f>
        <v>120</v>
      </c>
      <c r="DQ499" s="90">
        <f>DP499-SUM(DS$9:DS499)</f>
        <v>6.5555932608836684</v>
      </c>
      <c r="DR499" s="48">
        <f t="shared" si="160"/>
        <v>0.37974683544303794</v>
      </c>
      <c r="DS499" s="31">
        <f t="shared" si="165"/>
        <v>2.5021348323983492E-2</v>
      </c>
      <c r="DT499" s="90">
        <f>SUM(DS$9:DS499)*RRF</f>
        <v>79.411084717381428</v>
      </c>
    </row>
    <row r="500" spans="90:124" x14ac:dyDescent="0.25">
      <c r="CL500" s="14">
        <f t="shared" si="147"/>
        <v>4.91</v>
      </c>
      <c r="CM500" s="59">
        <f>IF('Extended model'!$B$4="AY",0,IFERROR(P*INDEX('UWYr writing pattern'!$C$4:$C$18,MATCH('Extended model'!$CL500,'UWYr writing pattern'!$A$4:$A$18,0)) / 25,CM499))</f>
        <v>0</v>
      </c>
      <c r="CN500" s="36">
        <f t="shared" si="161"/>
        <v>3.1339920629406631E-15</v>
      </c>
      <c r="CP500" s="48">
        <f t="shared" si="148"/>
        <v>14.73</v>
      </c>
      <c r="CQ500" s="34">
        <f t="shared" si="162"/>
        <v>5.4009007415272863E-16</v>
      </c>
      <c r="CR500" s="31">
        <f>SUM($CQ$9:CQ500)*RLR</f>
        <v>119.99999999999996</v>
      </c>
      <c r="CS500" s="32"/>
      <c r="CT500" s="36">
        <f>CR500-SUM($CW$9:CW500)</f>
        <v>12.869209095947653</v>
      </c>
      <c r="CV500" s="48">
        <f t="shared" si="149"/>
        <v>0.37926675094816686</v>
      </c>
      <c r="CW500" s="31">
        <f t="shared" si="163"/>
        <v>4.9056705575404029E-2</v>
      </c>
      <c r="CX500" s="36">
        <f>SUM($CW$9:CW500)*RRF</f>
        <v>74.991553632836613</v>
      </c>
      <c r="CY500" s="33"/>
      <c r="CZ500" s="36">
        <f t="shared" si="150"/>
        <v>87.860762728784266</v>
      </c>
      <c r="DA500" s="33"/>
      <c r="DB500" s="31">
        <f t="shared" si="151"/>
        <v>2.6325533328701568E-15</v>
      </c>
      <c r="DC500" s="31">
        <f t="shared" si="152"/>
        <v>9.0084463671633568</v>
      </c>
      <c r="DD500" s="31">
        <f t="shared" si="153"/>
        <v>9.0084463671633586</v>
      </c>
      <c r="DE500" s="31">
        <f t="shared" si="154"/>
        <v>-3.8607627287842661</v>
      </c>
      <c r="DF500" s="31"/>
      <c r="DG500" s="33">
        <f t="shared" si="155"/>
        <v>0.89275659086710257</v>
      </c>
      <c r="DH500" s="33">
        <f t="shared" si="156"/>
        <v>1.0459614610569556</v>
      </c>
      <c r="DI500" s="3"/>
      <c r="DJ500" s="33">
        <f t="shared" si="157"/>
        <v>0.99999999999999967</v>
      </c>
      <c r="DK500" s="93">
        <f t="shared" si="158"/>
        <v>0.94544503095773247</v>
      </c>
      <c r="DL500" s="3">
        <f t="shared" si="159"/>
        <v>0.94557751164224213</v>
      </c>
      <c r="DM500" s="3"/>
      <c r="DN500" s="90">
        <f t="shared" si="166"/>
        <v>0</v>
      </c>
      <c r="DO500" s="91">
        <f t="shared" si="164"/>
        <v>0</v>
      </c>
      <c r="DP500" s="89">
        <f>SUM(DO$9:DO500)*RLR</f>
        <v>120</v>
      </c>
      <c r="DQ500" s="90">
        <f>DP500-SUM(DS$9:DS500)</f>
        <v>6.53069860293094</v>
      </c>
      <c r="DR500" s="48">
        <f t="shared" si="160"/>
        <v>0.37926675094816686</v>
      </c>
      <c r="DS500" s="31">
        <f t="shared" si="165"/>
        <v>2.4894657952722794E-2</v>
      </c>
      <c r="DT500" s="90">
        <f>SUM(DS$9:DS500)*RRF</f>
        <v>79.428510977948335</v>
      </c>
    </row>
    <row r="501" spans="90:124" x14ac:dyDescent="0.25">
      <c r="CL501" s="14">
        <f t="shared" si="147"/>
        <v>4.92</v>
      </c>
      <c r="CM501" s="59">
        <f>IF('Extended model'!$B$4="AY",0,IFERROR(P*INDEX('UWYr writing pattern'!$C$4:$C$18,MATCH('Extended model'!$CL501,'UWYr writing pattern'!$A$4:$A$18,0)) / 25,CM500))</f>
        <v>0</v>
      </c>
      <c r="CN501" s="36">
        <f t="shared" si="161"/>
        <v>2.6723550320695032E-15</v>
      </c>
      <c r="CP501" s="48">
        <f t="shared" si="148"/>
        <v>14.76</v>
      </c>
      <c r="CQ501" s="34">
        <f t="shared" si="162"/>
        <v>4.6163703087115969E-16</v>
      </c>
      <c r="CR501" s="31">
        <f>SUM($CQ$9:CQ501)*RLR</f>
        <v>119.99999999999996</v>
      </c>
      <c r="CS501" s="32"/>
      <c r="CT501" s="36">
        <f>CR501-SUM($CW$9:CW501)</f>
        <v>12.820400464736721</v>
      </c>
      <c r="CV501" s="48">
        <f t="shared" si="149"/>
        <v>0.37878787878787878</v>
      </c>
      <c r="CW501" s="31">
        <f t="shared" si="163"/>
        <v>4.8808631210926622E-2</v>
      </c>
      <c r="CX501" s="36">
        <f>SUM($CW$9:CW501)*RRF</f>
        <v>75.025719674684254</v>
      </c>
      <c r="CY501" s="33"/>
      <c r="CZ501" s="36">
        <f t="shared" si="150"/>
        <v>87.846120139420975</v>
      </c>
      <c r="DA501" s="33"/>
      <c r="DB501" s="31">
        <f t="shared" si="151"/>
        <v>2.2447782269383824E-15</v>
      </c>
      <c r="DC501" s="31">
        <f t="shared" si="152"/>
        <v>8.9742803253157035</v>
      </c>
      <c r="DD501" s="31">
        <f t="shared" si="153"/>
        <v>8.9742803253157053</v>
      </c>
      <c r="DE501" s="31">
        <f t="shared" si="154"/>
        <v>-3.8461201394209752</v>
      </c>
      <c r="DF501" s="31"/>
      <c r="DG501" s="33">
        <f t="shared" si="155"/>
        <v>0.89316332946052679</v>
      </c>
      <c r="DH501" s="33">
        <f t="shared" si="156"/>
        <v>1.0457871445169165</v>
      </c>
      <c r="DI501" s="3"/>
      <c r="DJ501" s="33">
        <f t="shared" si="157"/>
        <v>0.99999999999999967</v>
      </c>
      <c r="DK501" s="93">
        <f t="shared" si="158"/>
        <v>0.94565141775885575</v>
      </c>
      <c r="DL501" s="3">
        <f t="shared" si="159"/>
        <v>0.94578391804562167</v>
      </c>
      <c r="DM501" s="3"/>
      <c r="DN501" s="90">
        <f t="shared" si="166"/>
        <v>0</v>
      </c>
      <c r="DO501" s="91">
        <f t="shared" si="164"/>
        <v>0</v>
      </c>
      <c r="DP501" s="89">
        <f>SUM(DO$9:DO501)*RLR</f>
        <v>120</v>
      </c>
      <c r="DQ501" s="90">
        <f>DP501-SUM(DS$9:DS501)</f>
        <v>6.5059298345253893</v>
      </c>
      <c r="DR501" s="48">
        <f t="shared" si="160"/>
        <v>0.37878787878787878</v>
      </c>
      <c r="DS501" s="31">
        <f t="shared" si="165"/>
        <v>2.4768768405553501E-2</v>
      </c>
      <c r="DT501" s="90">
        <f>SUM(DS$9:DS501)*RRF</f>
        <v>79.445849115832218</v>
      </c>
    </row>
    <row r="502" spans="90:124" x14ac:dyDescent="0.25">
      <c r="CL502" s="14">
        <f t="shared" si="147"/>
        <v>4.93</v>
      </c>
      <c r="CM502" s="59">
        <f>IF('Extended model'!$B$4="AY",0,IFERROR(P*INDEX('UWYr writing pattern'!$C$4:$C$18,MATCH('Extended model'!$CL502,'UWYr writing pattern'!$A$4:$A$18,0)) / 25,CM501))</f>
        <v>0</v>
      </c>
      <c r="CN502" s="36">
        <f t="shared" si="161"/>
        <v>2.2779154293360447E-15</v>
      </c>
      <c r="CP502" s="48">
        <f t="shared" si="148"/>
        <v>14.79</v>
      </c>
      <c r="CQ502" s="34">
        <f t="shared" si="162"/>
        <v>3.9443960273345863E-16</v>
      </c>
      <c r="CR502" s="31">
        <f>SUM($CQ$9:CQ502)*RLR</f>
        <v>119.99999999999996</v>
      </c>
      <c r="CS502" s="32"/>
      <c r="CT502" s="36">
        <f>CR502-SUM($CW$9:CW502)</f>
        <v>12.771838341764237</v>
      </c>
      <c r="CV502" s="48">
        <f t="shared" si="149"/>
        <v>0.37831021437578816</v>
      </c>
      <c r="CW502" s="31">
        <f t="shared" si="163"/>
        <v>4.8562122972487583E-2</v>
      </c>
      <c r="CX502" s="36">
        <f>SUM($CW$9:CW502)*RRF</f>
        <v>75.059713160765</v>
      </c>
      <c r="CY502" s="33"/>
      <c r="CZ502" s="36">
        <f t="shared" si="150"/>
        <v>87.831551502529237</v>
      </c>
      <c r="DA502" s="33"/>
      <c r="DB502" s="31">
        <f t="shared" si="151"/>
        <v>1.9134489606422777E-15</v>
      </c>
      <c r="DC502" s="31">
        <f t="shared" si="152"/>
        <v>8.9402868392349646</v>
      </c>
      <c r="DD502" s="31">
        <f t="shared" si="153"/>
        <v>8.9402868392349664</v>
      </c>
      <c r="DE502" s="31">
        <f t="shared" si="154"/>
        <v>-3.831551502529237</v>
      </c>
      <c r="DF502" s="31"/>
      <c r="DG502" s="33">
        <f t="shared" si="155"/>
        <v>0.89356801381863094</v>
      </c>
      <c r="DH502" s="33">
        <f t="shared" si="156"/>
        <v>1.0456137083634434</v>
      </c>
      <c r="DI502" s="3"/>
      <c r="DJ502" s="33">
        <f t="shared" si="157"/>
        <v>0.99999999999999967</v>
      </c>
      <c r="DK502" s="93">
        <f t="shared" si="158"/>
        <v>0.94585676482936143</v>
      </c>
      <c r="DL502" s="3">
        <f t="shared" si="159"/>
        <v>0.94598928199241872</v>
      </c>
      <c r="DM502" s="3"/>
      <c r="DN502" s="90">
        <f t="shared" si="166"/>
        <v>0</v>
      </c>
      <c r="DO502" s="91">
        <f t="shared" si="164"/>
        <v>0</v>
      </c>
      <c r="DP502" s="89">
        <f>SUM(DO$9:DO502)*RLR</f>
        <v>120</v>
      </c>
      <c r="DQ502" s="90">
        <f>DP502-SUM(DS$9:DS502)</f>
        <v>6.481286160909761</v>
      </c>
      <c r="DR502" s="48">
        <f t="shared" si="160"/>
        <v>0.37831021437578816</v>
      </c>
      <c r="DS502" s="31">
        <f t="shared" si="165"/>
        <v>2.4643673615626475E-2</v>
      </c>
      <c r="DT502" s="90">
        <f>SUM(DS$9:DS502)*RRF</f>
        <v>79.463099687363169</v>
      </c>
    </row>
    <row r="503" spans="90:124" x14ac:dyDescent="0.25">
      <c r="CL503" s="14">
        <f t="shared" si="147"/>
        <v>4.9400000000000004</v>
      </c>
      <c r="CM503" s="59">
        <f>IF('Extended model'!$B$4="AY",0,IFERROR(P*INDEX('UWYr writing pattern'!$C$4:$C$18,MATCH('Extended model'!$CL503,'UWYr writing pattern'!$A$4:$A$18,0)) / 25,CM502))</f>
        <v>0</v>
      </c>
      <c r="CN503" s="36">
        <f t="shared" si="161"/>
        <v>1.9410117373372438E-15</v>
      </c>
      <c r="CP503" s="48">
        <f t="shared" si="148"/>
        <v>14.82</v>
      </c>
      <c r="CQ503" s="34">
        <f t="shared" si="162"/>
        <v>3.3690369199880101E-16</v>
      </c>
      <c r="CR503" s="31">
        <f>SUM($CQ$9:CQ503)*RLR</f>
        <v>119.99999999999996</v>
      </c>
      <c r="CS503" s="32"/>
      <c r="CT503" s="36">
        <f>CR503-SUM($CW$9:CW503)</f>
        <v>12.723521172753777</v>
      </c>
      <c r="CV503" s="48">
        <f t="shared" si="149"/>
        <v>0.37783375314861462</v>
      </c>
      <c r="CW503" s="31">
        <f t="shared" si="163"/>
        <v>4.8317169010457399E-2</v>
      </c>
      <c r="CX503" s="36">
        <f>SUM($CW$9:CW503)*RRF</f>
        <v>75.093535179072319</v>
      </c>
      <c r="CY503" s="33"/>
      <c r="CZ503" s="36">
        <f t="shared" si="150"/>
        <v>87.817056351826096</v>
      </c>
      <c r="DA503" s="33"/>
      <c r="DB503" s="31">
        <f t="shared" si="151"/>
        <v>1.6304498593632846E-15</v>
      </c>
      <c r="DC503" s="31">
        <f t="shared" si="152"/>
        <v>8.9064648209276438</v>
      </c>
      <c r="DD503" s="31">
        <f t="shared" si="153"/>
        <v>8.9064648209276456</v>
      </c>
      <c r="DE503" s="31">
        <f t="shared" si="154"/>
        <v>-3.8170563518260963</v>
      </c>
      <c r="DF503" s="31"/>
      <c r="DG503" s="33">
        <f t="shared" si="155"/>
        <v>0.89397065689371813</v>
      </c>
      <c r="DH503" s="33">
        <f t="shared" si="156"/>
        <v>1.0454411470455487</v>
      </c>
      <c r="DI503" s="3"/>
      <c r="DJ503" s="33">
        <f t="shared" si="157"/>
        <v>0.99999999999999967</v>
      </c>
      <c r="DK503" s="93">
        <f t="shared" si="158"/>
        <v>0.94606107870842515</v>
      </c>
      <c r="DL503" s="3">
        <f t="shared" si="159"/>
        <v>0.94619361005549896</v>
      </c>
      <c r="DM503" s="3"/>
      <c r="DN503" s="90">
        <f t="shared" si="166"/>
        <v>0</v>
      </c>
      <c r="DO503" s="91">
        <f t="shared" si="164"/>
        <v>0</v>
      </c>
      <c r="DP503" s="89">
        <f>SUM(DO$9:DO503)*RLR</f>
        <v>120</v>
      </c>
      <c r="DQ503" s="90">
        <f>DP503-SUM(DS$9:DS503)</f>
        <v>6.4567667933401083</v>
      </c>
      <c r="DR503" s="48">
        <f t="shared" si="160"/>
        <v>0.37783375314861462</v>
      </c>
      <c r="DS503" s="31">
        <f t="shared" si="165"/>
        <v>2.4519367569646008E-2</v>
      </c>
      <c r="DT503" s="90">
        <f>SUM(DS$9:DS503)*RRF</f>
        <v>79.480263244661913</v>
      </c>
    </row>
    <row r="504" spans="90:124" x14ac:dyDescent="0.25">
      <c r="CL504" s="14">
        <f t="shared" si="147"/>
        <v>4.95</v>
      </c>
      <c r="CM504" s="59">
        <f>IF('Extended model'!$B$4="AY",0,IFERROR(P*INDEX('UWYr writing pattern'!$C$4:$C$18,MATCH('Extended model'!$CL504,'UWYr writing pattern'!$A$4:$A$18,0)) / 25,CM503))</f>
        <v>0</v>
      </c>
      <c r="CN504" s="36">
        <f t="shared" si="161"/>
        <v>1.6533537978638643E-15</v>
      </c>
      <c r="CP504" s="48">
        <f t="shared" si="148"/>
        <v>14.850000000000001</v>
      </c>
      <c r="CQ504" s="34">
        <f t="shared" si="162"/>
        <v>2.8765793947337958E-16</v>
      </c>
      <c r="CR504" s="31">
        <f>SUM($CQ$9:CQ504)*RLR</f>
        <v>119.99999999999996</v>
      </c>
      <c r="CS504" s="32"/>
      <c r="CT504" s="36">
        <f>CR504-SUM($CW$9:CW504)</f>
        <v>12.675447415174105</v>
      </c>
      <c r="CV504" s="48">
        <f t="shared" si="149"/>
        <v>0.37735849056603771</v>
      </c>
      <c r="CW504" s="31">
        <f t="shared" si="163"/>
        <v>4.8073757579674227E-2</v>
      </c>
      <c r="CX504" s="36">
        <f>SUM($CW$9:CW504)*RRF</f>
        <v>75.127186809378088</v>
      </c>
      <c r="CY504" s="33"/>
      <c r="CZ504" s="36">
        <f t="shared" si="150"/>
        <v>87.802634224552193</v>
      </c>
      <c r="DA504" s="33"/>
      <c r="DB504" s="31">
        <f t="shared" si="151"/>
        <v>1.3888171902056458E-15</v>
      </c>
      <c r="DC504" s="31">
        <f t="shared" si="152"/>
        <v>8.8728131906218728</v>
      </c>
      <c r="DD504" s="31">
        <f t="shared" si="153"/>
        <v>8.8728131906218746</v>
      </c>
      <c r="DE504" s="31">
        <f t="shared" si="154"/>
        <v>-3.8026342245521931</v>
      </c>
      <c r="DF504" s="31"/>
      <c r="DG504" s="33">
        <f t="shared" si="155"/>
        <v>0.89437127154021534</v>
      </c>
      <c r="DH504" s="33">
        <f t="shared" si="156"/>
        <v>1.0452694550541928</v>
      </c>
      <c r="DI504" s="3"/>
      <c r="DJ504" s="33">
        <f t="shared" si="157"/>
        <v>0.99999999999999967</v>
      </c>
      <c r="DK504" s="93">
        <f t="shared" si="158"/>
        <v>0.94626436588593266</v>
      </c>
      <c r="DL504" s="3">
        <f t="shared" si="159"/>
        <v>0.94639690875806015</v>
      </c>
      <c r="DM504" s="3"/>
      <c r="DN504" s="90">
        <f t="shared" si="166"/>
        <v>0</v>
      </c>
      <c r="DO504" s="91">
        <f t="shared" si="164"/>
        <v>0</v>
      </c>
      <c r="DP504" s="89">
        <f>SUM(DO$9:DO504)*RLR</f>
        <v>120</v>
      </c>
      <c r="DQ504" s="90">
        <f>DP504-SUM(DS$9:DS504)</f>
        <v>6.432370949032773</v>
      </c>
      <c r="DR504" s="48">
        <f t="shared" si="160"/>
        <v>0.37735849056603771</v>
      </c>
      <c r="DS504" s="31">
        <f t="shared" si="165"/>
        <v>2.4395844307330387E-2</v>
      </c>
      <c r="DT504" s="90">
        <f>SUM(DS$9:DS504)*RRF</f>
        <v>79.497340335677052</v>
      </c>
    </row>
    <row r="505" spans="90:124" x14ac:dyDescent="0.25">
      <c r="CL505" s="14">
        <f t="shared" si="147"/>
        <v>4.96</v>
      </c>
      <c r="CM505" s="59">
        <f>IF('Extended model'!$B$4="AY",0,IFERROR(P*INDEX('UWYr writing pattern'!$C$4:$C$18,MATCH('Extended model'!$CL505,'UWYr writing pattern'!$A$4:$A$18,0)) / 25,CM504))</f>
        <v>0</v>
      </c>
      <c r="CN505" s="36">
        <f t="shared" si="161"/>
        <v>1.4078307588810804E-15</v>
      </c>
      <c r="CP505" s="48">
        <f t="shared" si="148"/>
        <v>14.879999999999999</v>
      </c>
      <c r="CQ505" s="34">
        <f t="shared" si="162"/>
        <v>2.4552303898278387E-16</v>
      </c>
      <c r="CR505" s="31">
        <f>SUM($CQ$9:CQ505)*RLR</f>
        <v>119.99999999999996</v>
      </c>
      <c r="CS505" s="32"/>
      <c r="CT505" s="36">
        <f>CR505-SUM($CW$9:CW505)</f>
        <v>12.627615538135714</v>
      </c>
      <c r="CV505" s="48">
        <f t="shared" si="149"/>
        <v>0.37688442211055279</v>
      </c>
      <c r="CW505" s="31">
        <f t="shared" si="163"/>
        <v>4.7831877038392846E-2</v>
      </c>
      <c r="CX505" s="36">
        <f>SUM($CW$9:CW505)*RRF</f>
        <v>75.16066912330497</v>
      </c>
      <c r="CY505" s="33"/>
      <c r="CZ505" s="36">
        <f t="shared" si="150"/>
        <v>87.788284661440684</v>
      </c>
      <c r="DA505" s="33"/>
      <c r="DB505" s="31">
        <f t="shared" si="151"/>
        <v>1.1825778374601075E-15</v>
      </c>
      <c r="DC505" s="31">
        <f t="shared" si="152"/>
        <v>8.8393308766949996</v>
      </c>
      <c r="DD505" s="31">
        <f t="shared" si="153"/>
        <v>8.8393308766950014</v>
      </c>
      <c r="DE505" s="31">
        <f t="shared" si="154"/>
        <v>-3.7882846614406844</v>
      </c>
      <c r="DF505" s="31"/>
      <c r="DG505" s="33">
        <f t="shared" si="155"/>
        <v>0.89476987051553536</v>
      </c>
      <c r="DH505" s="33">
        <f t="shared" si="156"/>
        <v>1.0450986269219129</v>
      </c>
      <c r="DI505" s="3"/>
      <c r="DJ505" s="33">
        <f t="shared" si="157"/>
        <v>0.99999999999999967</v>
      </c>
      <c r="DK505" s="93">
        <f t="shared" si="158"/>
        <v>0.94646663280291254</v>
      </c>
      <c r="DL505" s="3">
        <f t="shared" si="159"/>
        <v>0.94659918457406755</v>
      </c>
      <c r="DM505" s="3"/>
      <c r="DN505" s="90">
        <f t="shared" si="166"/>
        <v>0</v>
      </c>
      <c r="DO505" s="91">
        <f t="shared" si="164"/>
        <v>0</v>
      </c>
      <c r="DP505" s="89">
        <f>SUM(DO$9:DO505)*RLR</f>
        <v>120</v>
      </c>
      <c r="DQ505" s="90">
        <f>DP505-SUM(DS$9:DS505)</f>
        <v>6.40809785111189</v>
      </c>
      <c r="DR505" s="48">
        <f t="shared" si="160"/>
        <v>0.37688442211055279</v>
      </c>
      <c r="DS505" s="31">
        <f t="shared" si="165"/>
        <v>2.4273097920878388E-2</v>
      </c>
      <c r="DT505" s="90">
        <f>SUM(DS$9:DS505)*RRF</f>
        <v>79.514331504221673</v>
      </c>
    </row>
    <row r="506" spans="90:124" x14ac:dyDescent="0.25">
      <c r="CL506" s="14">
        <f t="shared" si="147"/>
        <v>4.97</v>
      </c>
      <c r="CM506" s="59">
        <f>IF('Extended model'!$B$4="AY",0,IFERROR(P*INDEX('UWYr writing pattern'!$C$4:$C$18,MATCH('Extended model'!$CL506,'UWYr writing pattern'!$A$4:$A$18,0)) / 25,CM505))</f>
        <v>0</v>
      </c>
      <c r="CN506" s="36">
        <f t="shared" si="161"/>
        <v>1.1983455419595757E-15</v>
      </c>
      <c r="CP506" s="48">
        <f t="shared" si="148"/>
        <v>14.91</v>
      </c>
      <c r="CQ506" s="34">
        <f t="shared" si="162"/>
        <v>2.0948521692150473E-16</v>
      </c>
      <c r="CR506" s="31">
        <f>SUM($CQ$9:CQ506)*RLR</f>
        <v>119.99999999999996</v>
      </c>
      <c r="CS506" s="32"/>
      <c r="CT506" s="36">
        <f>CR506-SUM($CW$9:CW506)</f>
        <v>12.58002402228847</v>
      </c>
      <c r="CV506" s="48">
        <f t="shared" si="149"/>
        <v>0.37641154328732751</v>
      </c>
      <c r="CW506" s="31">
        <f t="shared" si="163"/>
        <v>4.7591515847245164E-2</v>
      </c>
      <c r="CX506" s="36">
        <f>SUM($CW$9:CW506)*RRF</f>
        <v>75.193983184398036</v>
      </c>
      <c r="CY506" s="33"/>
      <c r="CZ506" s="36">
        <f t="shared" si="150"/>
        <v>87.774007206686505</v>
      </c>
      <c r="DA506" s="33"/>
      <c r="DB506" s="31">
        <f t="shared" si="151"/>
        <v>1.0066102552460435E-15</v>
      </c>
      <c r="DC506" s="31">
        <f t="shared" si="152"/>
        <v>8.8060168156019287</v>
      </c>
      <c r="DD506" s="31">
        <f t="shared" si="153"/>
        <v>8.8060168156019305</v>
      </c>
      <c r="DE506" s="31">
        <f t="shared" si="154"/>
        <v>-3.7740072066865054</v>
      </c>
      <c r="DF506" s="31"/>
      <c r="DG506" s="33">
        <f t="shared" si="155"/>
        <v>0.89516646648092901</v>
      </c>
      <c r="DH506" s="33">
        <f t="shared" si="156"/>
        <v>1.0449286572224583</v>
      </c>
      <c r="DI506" s="3"/>
      <c r="DJ506" s="33">
        <f t="shared" si="157"/>
        <v>0.99999999999999967</v>
      </c>
      <c r="DK506" s="93">
        <f t="shared" si="158"/>
        <v>0.9466678858519646</v>
      </c>
      <c r="DL506" s="3">
        <f t="shared" si="159"/>
        <v>0.9468004439286879</v>
      </c>
      <c r="DM506" s="3"/>
      <c r="DN506" s="90">
        <f t="shared" si="166"/>
        <v>0</v>
      </c>
      <c r="DO506" s="91">
        <f t="shared" si="164"/>
        <v>0</v>
      </c>
      <c r="DP506" s="89">
        <f>SUM(DO$9:DO506)*RLR</f>
        <v>120</v>
      </c>
      <c r="DQ506" s="90">
        <f>DP506-SUM(DS$9:DS506)</f>
        <v>6.3839467285574472</v>
      </c>
      <c r="DR506" s="48">
        <f t="shared" si="160"/>
        <v>0.37641154328732751</v>
      </c>
      <c r="DS506" s="31">
        <f t="shared" si="165"/>
        <v>2.4151122554441799E-2</v>
      </c>
      <c r="DT506" s="90">
        <f>SUM(DS$9:DS506)*RRF</f>
        <v>79.531237290009784</v>
      </c>
    </row>
    <row r="507" spans="90:124" x14ac:dyDescent="0.25">
      <c r="CL507" s="14">
        <f t="shared" si="147"/>
        <v>4.9800000000000004</v>
      </c>
      <c r="CM507" s="59">
        <f>IF('Extended model'!$B$4="AY",0,IFERROR(P*INDEX('UWYr writing pattern'!$C$4:$C$18,MATCH('Extended model'!$CL507,'UWYr writing pattern'!$A$4:$A$18,0)) / 25,CM506))</f>
        <v>0</v>
      </c>
      <c r="CN507" s="36">
        <f t="shared" si="161"/>
        <v>1.019672221653403E-15</v>
      </c>
      <c r="CP507" s="48">
        <f t="shared" si="148"/>
        <v>14.940000000000001</v>
      </c>
      <c r="CQ507" s="34">
        <f t="shared" si="162"/>
        <v>1.7867332030617274E-16</v>
      </c>
      <c r="CR507" s="31">
        <f>SUM($CQ$9:CQ507)*RLR</f>
        <v>119.99999999999996</v>
      </c>
      <c r="CS507" s="32"/>
      <c r="CT507" s="36">
        <f>CR507-SUM($CW$9:CW507)</f>
        <v>12.532671359720254</v>
      </c>
      <c r="CV507" s="48">
        <f t="shared" si="149"/>
        <v>0.37593984962406013</v>
      </c>
      <c r="CW507" s="31">
        <f t="shared" si="163"/>
        <v>4.7352662568212564E-2</v>
      </c>
      <c r="CX507" s="36">
        <f>SUM($CW$9:CW507)*RRF</f>
        <v>75.227130048195789</v>
      </c>
      <c r="CY507" s="33"/>
      <c r="CZ507" s="36">
        <f t="shared" si="150"/>
        <v>87.759801407916044</v>
      </c>
      <c r="DA507" s="33"/>
      <c r="DB507" s="31">
        <f t="shared" si="151"/>
        <v>8.5652466618885846E-16</v>
      </c>
      <c r="DC507" s="31">
        <f t="shared" si="152"/>
        <v>8.7728699518041768</v>
      </c>
      <c r="DD507" s="31">
        <f t="shared" si="153"/>
        <v>8.7728699518041768</v>
      </c>
      <c r="DE507" s="31">
        <f t="shared" si="154"/>
        <v>-3.7598014079160436</v>
      </c>
      <c r="DF507" s="31"/>
      <c r="DG507" s="33">
        <f t="shared" si="155"/>
        <v>0.89556107200233082</v>
      </c>
      <c r="DH507" s="33">
        <f t="shared" si="156"/>
        <v>1.0447595405704291</v>
      </c>
      <c r="DI507" s="3"/>
      <c r="DJ507" s="33">
        <f t="shared" si="157"/>
        <v>0.99999999999999967</v>
      </c>
      <c r="DK507" s="93">
        <f t="shared" si="158"/>
        <v>0.94686813137768389</v>
      </c>
      <c r="DL507" s="3">
        <f t="shared" si="159"/>
        <v>0.94700069319871805</v>
      </c>
      <c r="DM507" s="3"/>
      <c r="DN507" s="90">
        <f t="shared" si="166"/>
        <v>0</v>
      </c>
      <c r="DO507" s="91">
        <f t="shared" si="164"/>
        <v>0</v>
      </c>
      <c r="DP507" s="89">
        <f>SUM(DO$9:DO507)*RLR</f>
        <v>120</v>
      </c>
      <c r="DQ507" s="90">
        <f>DP507-SUM(DS$9:DS507)</f>
        <v>6.3599168161538415</v>
      </c>
      <c r="DR507" s="48">
        <f t="shared" si="160"/>
        <v>0.37593984962406013</v>
      </c>
      <c r="DS507" s="31">
        <f t="shared" si="165"/>
        <v>2.4029912403603942E-2</v>
      </c>
      <c r="DT507" s="90">
        <f>SUM(DS$9:DS507)*RRF</f>
        <v>79.548058228692312</v>
      </c>
    </row>
    <row r="508" spans="90:124" x14ac:dyDescent="0.25">
      <c r="CL508" s="14">
        <f t="shared" si="147"/>
        <v>4.99</v>
      </c>
      <c r="CM508" s="59">
        <f>IF('Extended model'!$B$4="AY",0,IFERROR(P*INDEX('UWYr writing pattern'!$C$4:$C$18,MATCH('Extended model'!$CL508,'UWYr writing pattern'!$A$4:$A$18,0)) / 25,CM507))</f>
        <v>0</v>
      </c>
      <c r="CN508" s="36">
        <f t="shared" si="161"/>
        <v>8.6733319173838463E-16</v>
      </c>
      <c r="CP508" s="48">
        <f t="shared" si="148"/>
        <v>14.97</v>
      </c>
      <c r="CQ508" s="34">
        <f t="shared" si="162"/>
        <v>1.5233902991501841E-16</v>
      </c>
      <c r="CR508" s="31">
        <f>SUM($CQ$9:CQ508)*RLR</f>
        <v>119.99999999999996</v>
      </c>
      <c r="CS508" s="32"/>
      <c r="CT508" s="36">
        <f>CR508-SUM($CW$9:CW508)</f>
        <v>12.485556053856641</v>
      </c>
      <c r="CV508" s="48">
        <f t="shared" si="149"/>
        <v>0.37546933667083854</v>
      </c>
      <c r="CW508" s="31">
        <f t="shared" si="163"/>
        <v>4.7115305863609978E-2</v>
      </c>
      <c r="CX508" s="36">
        <f>SUM($CW$9:CW508)*RRF</f>
        <v>75.260110762300314</v>
      </c>
      <c r="CY508" s="33"/>
      <c r="CZ508" s="36">
        <f t="shared" si="150"/>
        <v>87.745666816156955</v>
      </c>
      <c r="DA508" s="33"/>
      <c r="DB508" s="31">
        <f t="shared" si="151"/>
        <v>7.2855988106024303E-16</v>
      </c>
      <c r="DC508" s="31">
        <f t="shared" si="152"/>
        <v>8.7398892376996482</v>
      </c>
      <c r="DD508" s="31">
        <f t="shared" si="153"/>
        <v>8.7398892376996482</v>
      </c>
      <c r="DE508" s="31">
        <f t="shared" si="154"/>
        <v>-3.7456668161569553</v>
      </c>
      <c r="DF508" s="31"/>
      <c r="DG508" s="33">
        <f t="shared" si="155"/>
        <v>0.89595369955119419</v>
      </c>
      <c r="DH508" s="33">
        <f t="shared" si="156"/>
        <v>1.044591271620916</v>
      </c>
      <c r="DI508" s="3"/>
      <c r="DJ508" s="33">
        <f t="shared" si="157"/>
        <v>0.99999999999999967</v>
      </c>
      <c r="DK508" s="93">
        <f t="shared" si="158"/>
        <v>0.94706737567708155</v>
      </c>
      <c r="DL508" s="3">
        <f t="shared" si="159"/>
        <v>0.94719993871300845</v>
      </c>
      <c r="DM508" s="3"/>
      <c r="DN508" s="90">
        <f t="shared" si="166"/>
        <v>0</v>
      </c>
      <c r="DO508" s="91">
        <f t="shared" si="164"/>
        <v>0</v>
      </c>
      <c r="DP508" s="89">
        <f>SUM(DO$9:DO508)*RLR</f>
        <v>120</v>
      </c>
      <c r="DQ508" s="90">
        <f>DP508-SUM(DS$9:DS508)</f>
        <v>6.3360073544389763</v>
      </c>
      <c r="DR508" s="48">
        <f t="shared" si="160"/>
        <v>0.37546933667083854</v>
      </c>
      <c r="DS508" s="31">
        <f t="shared" si="165"/>
        <v>2.3909461714864064E-2</v>
      </c>
      <c r="DT508" s="90">
        <f>SUM(DS$9:DS508)*RRF</f>
        <v>79.564794851892714</v>
      </c>
    </row>
    <row r="509" spans="90:124" x14ac:dyDescent="0.25">
      <c r="CL509" s="14">
        <f t="shared" si="147"/>
        <v>5</v>
      </c>
      <c r="CM509" s="59">
        <f>IF('Extended model'!$B$4="AY",0,IFERROR(P*INDEX('UWYr writing pattern'!$C$4:$C$18,MATCH('Extended model'!$CL509,'UWYr writing pattern'!$A$4:$A$18,0)) / 25,CM508))</f>
        <v>0</v>
      </c>
      <c r="CN509" s="36">
        <f t="shared" si="161"/>
        <v>7.3749341293514845E-16</v>
      </c>
      <c r="CP509" s="48">
        <f t="shared" si="148"/>
        <v>15</v>
      </c>
      <c r="CQ509" s="34">
        <f t="shared" si="162"/>
        <v>1.2983977880323618E-16</v>
      </c>
      <c r="CR509" s="31">
        <f>SUM($CQ$9:CQ509)*RLR</f>
        <v>119.99999999999996</v>
      </c>
      <c r="CS509" s="32"/>
      <c r="CT509" s="36">
        <f>CR509-SUM($CW$9:CW509)</f>
        <v>12.438676619361559</v>
      </c>
      <c r="CV509" s="48">
        <f t="shared" si="149"/>
        <v>0.375</v>
      </c>
      <c r="CW509" s="31">
        <f t="shared" si="163"/>
        <v>4.6879434495081258E-2</v>
      </c>
      <c r="CX509" s="36">
        <f>SUM($CW$9:CW509)*RRF</f>
        <v>75.292926366446878</v>
      </c>
      <c r="CY509" s="33"/>
      <c r="CZ509" s="36">
        <f t="shared" si="150"/>
        <v>87.731602985808436</v>
      </c>
      <c r="DA509" s="33"/>
      <c r="DB509" s="31">
        <f t="shared" si="151"/>
        <v>6.1949446686552462E-16</v>
      </c>
      <c r="DC509" s="31">
        <f t="shared" si="152"/>
        <v>8.7070736335530903</v>
      </c>
      <c r="DD509" s="31">
        <f t="shared" si="153"/>
        <v>8.7070736335530903</v>
      </c>
      <c r="DE509" s="31">
        <f t="shared" si="154"/>
        <v>-3.7316029858084363</v>
      </c>
      <c r="DF509" s="31"/>
      <c r="DG509" s="33">
        <f t="shared" si="155"/>
        <v>0.89634436150531993</v>
      </c>
      <c r="DH509" s="33">
        <f t="shared" si="156"/>
        <v>1.0444238450691481</v>
      </c>
      <c r="DI509" s="3"/>
      <c r="DJ509" s="33">
        <f t="shared" si="157"/>
        <v>0.99999999999999967</v>
      </c>
      <c r="DK509" s="93">
        <f t="shared" si="158"/>
        <v>0.947265625</v>
      </c>
      <c r="DL509" s="3">
        <f t="shared" si="159"/>
        <v>0.94739818675288456</v>
      </c>
      <c r="DM509" s="3"/>
      <c r="DN509" s="90">
        <f t="shared" si="166"/>
        <v>0</v>
      </c>
      <c r="DO509" s="91">
        <f t="shared" si="164"/>
        <v>0</v>
      </c>
      <c r="DP509" s="89">
        <f>SUM(DO$9:DO509)*RLR</f>
        <v>120</v>
      </c>
      <c r="DQ509" s="90">
        <f>DP509-SUM(DS$9:DS509)</f>
        <v>6.312217589653855</v>
      </c>
      <c r="DR509" s="48">
        <f t="shared" si="160"/>
        <v>0.375</v>
      </c>
      <c r="DS509" s="31">
        <f t="shared" si="165"/>
        <v>2.3789764785127572E-2</v>
      </c>
      <c r="DT509" s="90">
        <f>SUM(DS$9:DS509)*RRF</f>
        <v>79.581447687242303</v>
      </c>
    </row>
    <row r="510" spans="90:124" x14ac:dyDescent="0.25">
      <c r="CL510" s="14">
        <f t="shared" si="147"/>
        <v>5.01</v>
      </c>
      <c r="CM510" s="59">
        <f>IF('Extended model'!$B$4="AY",0,IFERROR(P*INDEX('UWYr writing pattern'!$C$4:$C$18,MATCH('Extended model'!$CL510,'UWYr writing pattern'!$A$4:$A$18,0)) / 25,CM509))</f>
        <v>0</v>
      </c>
      <c r="CN510" s="36">
        <f t="shared" si="161"/>
        <v>6.2686940099487615E-16</v>
      </c>
      <c r="CP510" s="48">
        <f t="shared" si="148"/>
        <v>15.03</v>
      </c>
      <c r="CQ510" s="34">
        <f t="shared" si="162"/>
        <v>1.1062401194027228E-16</v>
      </c>
      <c r="CR510" s="31">
        <f>SUM($CQ$9:CQ510)*RLR</f>
        <v>119.99999999999996</v>
      </c>
      <c r="CS510" s="32"/>
      <c r="CT510" s="36">
        <f>CR510-SUM($CW$9:CW510)</f>
        <v>12.392031582038953</v>
      </c>
      <c r="CV510" s="48">
        <f t="shared" si="149"/>
        <v>0.37453183520599254</v>
      </c>
      <c r="CW510" s="31">
        <f t="shared" si="163"/>
        <v>4.6645037322605845E-2</v>
      </c>
      <c r="CX510" s="36">
        <f>SUM($CW$9:CW510)*RRF</f>
        <v>75.325577892572696</v>
      </c>
      <c r="CY510" s="33"/>
      <c r="CZ510" s="36">
        <f t="shared" si="150"/>
        <v>87.717609474611649</v>
      </c>
      <c r="DA510" s="33"/>
      <c r="DB510" s="31">
        <f t="shared" si="151"/>
        <v>5.2657029683569593E-16</v>
      </c>
      <c r="DC510" s="31">
        <f t="shared" si="152"/>
        <v>8.6744221074272669</v>
      </c>
      <c r="DD510" s="31">
        <f t="shared" si="153"/>
        <v>8.6744221074272669</v>
      </c>
      <c r="DE510" s="31">
        <f t="shared" si="154"/>
        <v>-3.717609474611649</v>
      </c>
      <c r="DF510" s="31"/>
      <c r="DG510" s="33">
        <f t="shared" si="155"/>
        <v>0.89673307014967496</v>
      </c>
      <c r="DH510" s="33">
        <f t="shared" si="156"/>
        <v>1.0442572556501386</v>
      </c>
      <c r="DI510" s="3"/>
      <c r="DJ510" s="33">
        <f t="shared" si="157"/>
        <v>0.99999999999999967</v>
      </c>
      <c r="DK510" s="93">
        <f t="shared" si="158"/>
        <v>0.94746288554952485</v>
      </c>
      <c r="DL510" s="3">
        <f t="shared" si="159"/>
        <v>0.9475954435525612</v>
      </c>
      <c r="DM510" s="3"/>
      <c r="DN510" s="90">
        <f t="shared" si="166"/>
        <v>0</v>
      </c>
      <c r="DO510" s="91">
        <f t="shared" si="164"/>
        <v>0</v>
      </c>
      <c r="DP510" s="89">
        <f>SUM(DO$9:DO510)*RLR</f>
        <v>120</v>
      </c>
      <c r="DQ510" s="90">
        <f>DP510-SUM(DS$9:DS510)</f>
        <v>6.2885467736926586</v>
      </c>
      <c r="DR510" s="48">
        <f t="shared" si="160"/>
        <v>0.37453183520599254</v>
      </c>
      <c r="DS510" s="31">
        <f t="shared" si="165"/>
        <v>2.3670815961201956E-2</v>
      </c>
      <c r="DT510" s="90">
        <f>SUM(DS$9:DS510)*RRF</f>
        <v>79.59801725841514</v>
      </c>
    </row>
    <row r="511" spans="90:124" x14ac:dyDescent="0.25">
      <c r="CL511" s="14">
        <f t="shared" si="147"/>
        <v>5.0199999999999996</v>
      </c>
      <c r="CM511" s="59">
        <f>IF('Extended model'!$B$4="AY",0,IFERROR(P*INDEX('UWYr writing pattern'!$C$4:$C$18,MATCH('Extended model'!$CL511,'UWYr writing pattern'!$A$4:$A$18,0)) / 25,CM510))</f>
        <v>0</v>
      </c>
      <c r="CN511" s="36">
        <f t="shared" si="161"/>
        <v>5.3265093002534622E-16</v>
      </c>
      <c r="CP511" s="48">
        <f t="shared" si="148"/>
        <v>15.059999999999999</v>
      </c>
      <c r="CQ511" s="34">
        <f t="shared" si="162"/>
        <v>9.4218470969529882E-17</v>
      </c>
      <c r="CR511" s="31">
        <f>SUM($CQ$9:CQ511)*RLR</f>
        <v>119.99999999999996</v>
      </c>
      <c r="CS511" s="32"/>
      <c r="CT511" s="36">
        <f>CR511-SUM($CW$9:CW511)</f>
        <v>12.345619478735443</v>
      </c>
      <c r="CV511" s="48">
        <f t="shared" si="149"/>
        <v>0.37406483790523692</v>
      </c>
      <c r="CW511" s="31">
        <f t="shared" si="163"/>
        <v>4.641210330351668E-2</v>
      </c>
      <c r="CX511" s="36">
        <f>SUM($CW$9:CW511)*RRF</f>
        <v>75.358066364885161</v>
      </c>
      <c r="CY511" s="33"/>
      <c r="CZ511" s="36">
        <f t="shared" si="150"/>
        <v>87.703685843620605</v>
      </c>
      <c r="DA511" s="33"/>
      <c r="DB511" s="31">
        <f t="shared" si="151"/>
        <v>4.4742678122129073E-16</v>
      </c>
      <c r="DC511" s="31">
        <f t="shared" si="152"/>
        <v>8.6419336351148104</v>
      </c>
      <c r="DD511" s="31">
        <f t="shared" si="153"/>
        <v>8.6419336351148104</v>
      </c>
      <c r="DE511" s="31">
        <f t="shared" si="154"/>
        <v>-3.7036858436206046</v>
      </c>
      <c r="DF511" s="31"/>
      <c r="DG511" s="33">
        <f t="shared" si="155"/>
        <v>0.89711983767720427</v>
      </c>
      <c r="DH511" s="33">
        <f t="shared" si="156"/>
        <v>1.0440914981383405</v>
      </c>
      <c r="DI511" s="3"/>
      <c r="DJ511" s="33">
        <f t="shared" si="157"/>
        <v>0.99999999999999967</v>
      </c>
      <c r="DK511" s="93">
        <f t="shared" si="158"/>
        <v>0.94765916348239232</v>
      </c>
      <c r="DL511" s="3">
        <f t="shared" si="159"/>
        <v>0.94779171529955519</v>
      </c>
      <c r="DM511" s="3"/>
      <c r="DN511" s="90">
        <f t="shared" si="166"/>
        <v>0</v>
      </c>
      <c r="DO511" s="91">
        <f t="shared" si="164"/>
        <v>0</v>
      </c>
      <c r="DP511" s="89">
        <f>SUM(DO$9:DO511)*RLR</f>
        <v>120</v>
      </c>
      <c r="DQ511" s="90">
        <f>DP511-SUM(DS$9:DS511)</f>
        <v>6.2649941640533626</v>
      </c>
      <c r="DR511" s="48">
        <f t="shared" si="160"/>
        <v>0.37406483790523692</v>
      </c>
      <c r="DS511" s="31">
        <f t="shared" si="165"/>
        <v>2.3552609639298349E-2</v>
      </c>
      <c r="DT511" s="90">
        <f>SUM(DS$9:DS511)*RRF</f>
        <v>79.614504085162636</v>
      </c>
    </row>
    <row r="512" spans="90:124" x14ac:dyDescent="0.25">
      <c r="CL512" s="14">
        <f t="shared" si="147"/>
        <v>5.03</v>
      </c>
      <c r="CM512" s="59">
        <f>IF('Extended model'!$B$4="AY",0,IFERROR(P*INDEX('UWYr writing pattern'!$C$4:$C$18,MATCH('Extended model'!$CL512,'UWYr writing pattern'!$A$4:$A$18,0)) / 25,CM511))</f>
        <v>0</v>
      </c>
      <c r="CN512" s="36">
        <f t="shared" si="161"/>
        <v>4.5243369996352905E-16</v>
      </c>
      <c r="CP512" s="48">
        <f t="shared" si="148"/>
        <v>15.09</v>
      </c>
      <c r="CQ512" s="34">
        <f t="shared" si="162"/>
        <v>8.0217230061817143E-17</v>
      </c>
      <c r="CR512" s="31">
        <f>SUM($CQ$9:CQ512)*RLR</f>
        <v>119.99999999999996</v>
      </c>
      <c r="CS512" s="32"/>
      <c r="CT512" s="36">
        <f>CR512-SUM($CW$9:CW512)</f>
        <v>12.299438857243914</v>
      </c>
      <c r="CV512" s="48">
        <f t="shared" si="149"/>
        <v>0.37359900373598998</v>
      </c>
      <c r="CW512" s="31">
        <f t="shared" si="163"/>
        <v>4.6180621491529086E-2</v>
      </c>
      <c r="CX512" s="36">
        <f>SUM($CW$9:CW512)*RRF</f>
        <v>75.390392799929231</v>
      </c>
      <c r="CY512" s="33"/>
      <c r="CZ512" s="36">
        <f t="shared" si="150"/>
        <v>87.689831657173144</v>
      </c>
      <c r="DA512" s="33"/>
      <c r="DB512" s="31">
        <f t="shared" si="151"/>
        <v>3.8004430796936437E-16</v>
      </c>
      <c r="DC512" s="31">
        <f t="shared" si="152"/>
        <v>8.6096072000707391</v>
      </c>
      <c r="DD512" s="31">
        <f t="shared" si="153"/>
        <v>8.6096072000707391</v>
      </c>
      <c r="DE512" s="31">
        <f t="shared" si="154"/>
        <v>-3.6898316571731442</v>
      </c>
      <c r="DF512" s="31"/>
      <c r="DG512" s="33">
        <f t="shared" si="155"/>
        <v>0.8975046761896337</v>
      </c>
      <c r="DH512" s="33">
        <f t="shared" si="156"/>
        <v>1.0439265673472993</v>
      </c>
      <c r="DI512" s="3"/>
      <c r="DJ512" s="33">
        <f t="shared" si="157"/>
        <v>0.99999999999999967</v>
      </c>
      <c r="DK512" s="93">
        <f t="shared" si="158"/>
        <v>0.94785446490939318</v>
      </c>
      <c r="DL512" s="3">
        <f t="shared" si="159"/>
        <v>0.94798700813509296</v>
      </c>
      <c r="DM512" s="3"/>
      <c r="DN512" s="90">
        <f t="shared" si="166"/>
        <v>0</v>
      </c>
      <c r="DO512" s="91">
        <f t="shared" si="164"/>
        <v>0</v>
      </c>
      <c r="DP512" s="89">
        <f>SUM(DO$9:DO512)*RLR</f>
        <v>120</v>
      </c>
      <c r="DQ512" s="90">
        <f>DP512-SUM(DS$9:DS512)</f>
        <v>6.2415590237888239</v>
      </c>
      <c r="DR512" s="48">
        <f t="shared" si="160"/>
        <v>0.37359900373598998</v>
      </c>
      <c r="DS512" s="31">
        <f t="shared" si="165"/>
        <v>2.3435140264538763E-2</v>
      </c>
      <c r="DT512" s="90">
        <f>SUM(DS$9:DS512)*RRF</f>
        <v>79.630908683347812</v>
      </c>
    </row>
    <row r="513" spans="90:124" x14ac:dyDescent="0.25">
      <c r="CL513" s="14">
        <f t="shared" si="147"/>
        <v>5.04</v>
      </c>
      <c r="CM513" s="59">
        <f>IF('Extended model'!$B$4="AY",0,IFERROR(P*INDEX('UWYr writing pattern'!$C$4:$C$18,MATCH('Extended model'!$CL513,'UWYr writing pattern'!$A$4:$A$18,0)) / 25,CM512))</f>
        <v>0</v>
      </c>
      <c r="CN513" s="36">
        <f t="shared" si="161"/>
        <v>3.8416145463903248E-16</v>
      </c>
      <c r="CP513" s="48">
        <f t="shared" si="148"/>
        <v>15.120000000000001</v>
      </c>
      <c r="CQ513" s="34">
        <f t="shared" si="162"/>
        <v>6.8272245324496541E-17</v>
      </c>
      <c r="CR513" s="31">
        <f>SUM($CQ$9:CQ513)*RLR</f>
        <v>119.99999999999996</v>
      </c>
      <c r="CS513" s="32"/>
      <c r="CT513" s="36">
        <f>CR513-SUM($CW$9:CW513)</f>
        <v>12.253488276208131</v>
      </c>
      <c r="CV513" s="48">
        <f t="shared" si="149"/>
        <v>0.37313432835820898</v>
      </c>
      <c r="CW513" s="31">
        <f t="shared" si="163"/>
        <v>4.5950581035780494E-2</v>
      </c>
      <c r="CX513" s="36">
        <f>SUM($CW$9:CW513)*RRF</f>
        <v>75.422558206654273</v>
      </c>
      <c r="CY513" s="33"/>
      <c r="CZ513" s="36">
        <f t="shared" si="150"/>
        <v>87.676046482862404</v>
      </c>
      <c r="DA513" s="33"/>
      <c r="DB513" s="31">
        <f t="shared" si="151"/>
        <v>3.226956218967873E-16</v>
      </c>
      <c r="DC513" s="31">
        <f t="shared" si="152"/>
        <v>8.5774417933456917</v>
      </c>
      <c r="DD513" s="31">
        <f t="shared" si="153"/>
        <v>8.5774417933456917</v>
      </c>
      <c r="DE513" s="31">
        <f t="shared" si="154"/>
        <v>-3.6760464828624038</v>
      </c>
      <c r="DF513" s="31"/>
      <c r="DG513" s="33">
        <f t="shared" si="155"/>
        <v>0.89788759769826521</v>
      </c>
      <c r="DH513" s="33">
        <f t="shared" si="156"/>
        <v>1.0437624581293143</v>
      </c>
      <c r="DI513" s="3"/>
      <c r="DJ513" s="33">
        <f t="shared" si="157"/>
        <v>0.99999999999999967</v>
      </c>
      <c r="DK513" s="93">
        <f t="shared" si="158"/>
        <v>0.94804879589577173</v>
      </c>
      <c r="DL513" s="3">
        <f t="shared" si="159"/>
        <v>0.94818132815451373</v>
      </c>
      <c r="DM513" s="3"/>
      <c r="DN513" s="90">
        <f t="shared" si="166"/>
        <v>0</v>
      </c>
      <c r="DO513" s="91">
        <f t="shared" si="164"/>
        <v>0</v>
      </c>
      <c r="DP513" s="89">
        <f>SUM(DO$9:DO513)*RLR</f>
        <v>120</v>
      </c>
      <c r="DQ513" s="90">
        <f>DP513-SUM(DS$9:DS513)</f>
        <v>6.2182406214583494</v>
      </c>
      <c r="DR513" s="48">
        <f t="shared" si="160"/>
        <v>0.37313432835820898</v>
      </c>
      <c r="DS513" s="31">
        <f t="shared" si="165"/>
        <v>2.3318402330468828E-2</v>
      </c>
      <c r="DT513" s="90">
        <f>SUM(DS$9:DS513)*RRF</f>
        <v>79.647231564979151</v>
      </c>
    </row>
    <row r="514" spans="90:124" x14ac:dyDescent="0.25">
      <c r="CL514" s="14">
        <f t="shared" si="147"/>
        <v>5.05</v>
      </c>
      <c r="CM514" s="59">
        <f>IF('Extended model'!$B$4="AY",0,IFERROR(P*INDEX('UWYr writing pattern'!$C$4:$C$18,MATCH('Extended model'!$CL514,'UWYr writing pattern'!$A$4:$A$18,0)) / 25,CM513))</f>
        <v>0</v>
      </c>
      <c r="CN514" s="36">
        <f t="shared" si="161"/>
        <v>3.2607624269761079E-16</v>
      </c>
      <c r="CP514" s="48">
        <f t="shared" si="148"/>
        <v>15.149999999999999</v>
      </c>
      <c r="CQ514" s="34">
        <f t="shared" si="162"/>
        <v>5.8085211941421716E-17</v>
      </c>
      <c r="CR514" s="31">
        <f>SUM($CQ$9:CQ514)*RLR</f>
        <v>119.99999999999996</v>
      </c>
      <c r="CS514" s="32"/>
      <c r="CT514" s="36">
        <f>CR514-SUM($CW$9:CW514)</f>
        <v>12.207766305028244</v>
      </c>
      <c r="CV514" s="48">
        <f t="shared" si="149"/>
        <v>0.37267080745341613</v>
      </c>
      <c r="CW514" s="31">
        <f t="shared" si="163"/>
        <v>4.5721971179881089E-2</v>
      </c>
      <c r="CX514" s="36">
        <f>SUM($CW$9:CW514)*RRF</f>
        <v>75.454563586480191</v>
      </c>
      <c r="CY514" s="33"/>
      <c r="CZ514" s="36">
        <f t="shared" si="150"/>
        <v>87.662329891508435</v>
      </c>
      <c r="DA514" s="33"/>
      <c r="DB514" s="31">
        <f t="shared" si="151"/>
        <v>2.7390404386599306E-16</v>
      </c>
      <c r="DC514" s="31">
        <f t="shared" si="152"/>
        <v>8.54543641351977</v>
      </c>
      <c r="DD514" s="31">
        <f t="shared" si="153"/>
        <v>8.54543641351977</v>
      </c>
      <c r="DE514" s="31">
        <f t="shared" si="154"/>
        <v>-3.6623298915084348</v>
      </c>
      <c r="DF514" s="31"/>
      <c r="DG514" s="33">
        <f t="shared" si="155"/>
        <v>0.89826861412476422</v>
      </c>
      <c r="DH514" s="33">
        <f t="shared" si="156"/>
        <v>1.0435991653751004</v>
      </c>
      <c r="DI514" s="3"/>
      <c r="DJ514" s="33">
        <f t="shared" si="157"/>
        <v>0.99999999999999967</v>
      </c>
      <c r="DK514" s="93">
        <f t="shared" si="158"/>
        <v>0.94824216246162196</v>
      </c>
      <c r="DL514" s="3">
        <f t="shared" si="159"/>
        <v>0.94837468140766845</v>
      </c>
      <c r="DM514" s="3"/>
      <c r="DN514" s="90">
        <f t="shared" si="166"/>
        <v>0</v>
      </c>
      <c r="DO514" s="91">
        <f t="shared" si="164"/>
        <v>0</v>
      </c>
      <c r="DP514" s="89">
        <f>SUM(DO$9:DO514)*RLR</f>
        <v>120</v>
      </c>
      <c r="DQ514" s="90">
        <f>DP514-SUM(DS$9:DS514)</f>
        <v>6.1950382310797778</v>
      </c>
      <c r="DR514" s="48">
        <f t="shared" si="160"/>
        <v>0.37267080745341613</v>
      </c>
      <c r="DS514" s="31">
        <f t="shared" si="165"/>
        <v>2.3202390378575931E-2</v>
      </c>
      <c r="DT514" s="90">
        <f>SUM(DS$9:DS514)*RRF</f>
        <v>79.663473238244151</v>
      </c>
    </row>
    <row r="515" spans="90:124" x14ac:dyDescent="0.25">
      <c r="CL515" s="14">
        <f t="shared" si="147"/>
        <v>5.0599999999999996</v>
      </c>
      <c r="CM515" s="59">
        <f>IF('Extended model'!$B$4="AY",0,IFERROR(P*INDEX('UWYr writing pattern'!$C$4:$C$18,MATCH('Extended model'!$CL515,'UWYr writing pattern'!$A$4:$A$18,0)) / 25,CM514))</f>
        <v>0</v>
      </c>
      <c r="CN515" s="36">
        <f t="shared" si="161"/>
        <v>2.7667569192892276E-16</v>
      </c>
      <c r="CP515" s="48">
        <f t="shared" si="148"/>
        <v>15.18</v>
      </c>
      <c r="CQ515" s="34">
        <f t="shared" si="162"/>
        <v>4.940055076868803E-17</v>
      </c>
      <c r="CR515" s="31">
        <f>SUM($CQ$9:CQ515)*RLR</f>
        <v>119.99999999999996</v>
      </c>
      <c r="CS515" s="32"/>
      <c r="CT515" s="36">
        <f>CR515-SUM($CW$9:CW515)</f>
        <v>12.162271523767274</v>
      </c>
      <c r="CV515" s="48">
        <f t="shared" si="149"/>
        <v>0.37220843672456583</v>
      </c>
      <c r="CW515" s="31">
        <f t="shared" si="163"/>
        <v>4.5494781260974823E-2</v>
      </c>
      <c r="CX515" s="36">
        <f>SUM($CW$9:CW515)*RRF</f>
        <v>75.486409933362879</v>
      </c>
      <c r="CY515" s="33"/>
      <c r="CZ515" s="36">
        <f t="shared" si="150"/>
        <v>87.648681457130152</v>
      </c>
      <c r="DA515" s="33"/>
      <c r="DB515" s="31">
        <f t="shared" si="151"/>
        <v>2.324075812202951E-16</v>
      </c>
      <c r="DC515" s="31">
        <f t="shared" si="152"/>
        <v>8.5135900666370912</v>
      </c>
      <c r="DD515" s="31">
        <f t="shared" si="153"/>
        <v>8.5135900666370912</v>
      </c>
      <c r="DE515" s="31">
        <f t="shared" si="154"/>
        <v>-3.6486814571301522</v>
      </c>
      <c r="DF515" s="31"/>
      <c r="DG515" s="33">
        <f t="shared" si="155"/>
        <v>0.89864773730193903</v>
      </c>
      <c r="DH515" s="33">
        <f t="shared" si="156"/>
        <v>1.0434366840134541</v>
      </c>
      <c r="DI515" s="3"/>
      <c r="DJ515" s="33">
        <f t="shared" si="157"/>
        <v>0.99999999999999967</v>
      </c>
      <c r="DK515" s="93">
        <f t="shared" si="158"/>
        <v>0.94843457058227842</v>
      </c>
      <c r="DL515" s="3">
        <f t="shared" si="159"/>
        <v>0.94856707389931694</v>
      </c>
      <c r="DM515" s="3"/>
      <c r="DN515" s="90">
        <f t="shared" si="166"/>
        <v>0</v>
      </c>
      <c r="DO515" s="91">
        <f t="shared" si="164"/>
        <v>0</v>
      </c>
      <c r="DP515" s="89">
        <f>SUM(DO$9:DO515)*RLR</f>
        <v>120</v>
      </c>
      <c r="DQ515" s="90">
        <f>DP515-SUM(DS$9:DS515)</f>
        <v>6.171951132081972</v>
      </c>
      <c r="DR515" s="48">
        <f t="shared" si="160"/>
        <v>0.37220843672456583</v>
      </c>
      <c r="DS515" s="31">
        <f t="shared" si="165"/>
        <v>2.3087098997812836E-2</v>
      </c>
      <c r="DT515" s="90">
        <f>SUM(DS$9:DS515)*RRF</f>
        <v>79.67963420754262</v>
      </c>
    </row>
    <row r="516" spans="90:124" x14ac:dyDescent="0.25">
      <c r="CL516" s="14">
        <f t="shared" si="147"/>
        <v>5.07</v>
      </c>
      <c r="CM516" s="59">
        <f>IF('Extended model'!$B$4="AY",0,IFERROR(P*INDEX('UWYr writing pattern'!$C$4:$C$18,MATCH('Extended model'!$CL516,'UWYr writing pattern'!$A$4:$A$18,0)) / 25,CM515))</f>
        <v>0</v>
      </c>
      <c r="CN516" s="36">
        <f t="shared" si="161"/>
        <v>2.346763218941123E-16</v>
      </c>
      <c r="CP516" s="48">
        <f t="shared" si="148"/>
        <v>15.21</v>
      </c>
      <c r="CQ516" s="34">
        <f t="shared" si="162"/>
        <v>4.1999370034810473E-17</v>
      </c>
      <c r="CR516" s="31">
        <f>SUM($CQ$9:CQ516)*RLR</f>
        <v>119.99999999999996</v>
      </c>
      <c r="CS516" s="32"/>
      <c r="CT516" s="36">
        <f>CR516-SUM($CW$9:CW516)</f>
        <v>12.11700252305846</v>
      </c>
      <c r="CV516" s="48">
        <f t="shared" si="149"/>
        <v>0.37174721189591076</v>
      </c>
      <c r="CW516" s="31">
        <f t="shared" si="163"/>
        <v>4.5269000708811201E-2</v>
      </c>
      <c r="CX516" s="36">
        <f>SUM($CW$9:CW516)*RRF</f>
        <v>75.51809823385905</v>
      </c>
      <c r="CY516" s="33"/>
      <c r="CZ516" s="36">
        <f t="shared" si="150"/>
        <v>87.63510075691751</v>
      </c>
      <c r="DA516" s="33"/>
      <c r="DB516" s="31">
        <f t="shared" si="151"/>
        <v>1.9712811039105433E-16</v>
      </c>
      <c r="DC516" s="31">
        <f t="shared" si="152"/>
        <v>8.4819017661409219</v>
      </c>
      <c r="DD516" s="31">
        <f t="shared" si="153"/>
        <v>8.4819017661409219</v>
      </c>
      <c r="DE516" s="31">
        <f t="shared" si="154"/>
        <v>-3.6351007569175096</v>
      </c>
      <c r="DF516" s="31"/>
      <c r="DG516" s="33">
        <f t="shared" si="155"/>
        <v>0.8990249789745125</v>
      </c>
      <c r="DH516" s="33">
        <f t="shared" si="156"/>
        <v>1.0432750090109226</v>
      </c>
      <c r="DI516" s="3"/>
      <c r="DJ516" s="33">
        <f t="shared" si="157"/>
        <v>0.99999999999999967</v>
      </c>
      <c r="DK516" s="93">
        <f t="shared" si="158"/>
        <v>0.94862602618870506</v>
      </c>
      <c r="DL516" s="3">
        <f t="shared" si="159"/>
        <v>0.94875851158951807</v>
      </c>
      <c r="DM516" s="3"/>
      <c r="DN516" s="90">
        <f t="shared" si="166"/>
        <v>0</v>
      </c>
      <c r="DO516" s="91">
        <f t="shared" si="164"/>
        <v>0</v>
      </c>
      <c r="DP516" s="89">
        <f>SUM(DO$9:DO516)*RLR</f>
        <v>120</v>
      </c>
      <c r="DQ516" s="90">
        <f>DP516-SUM(DS$9:DS516)</f>
        <v>6.1489786092578385</v>
      </c>
      <c r="DR516" s="48">
        <f t="shared" si="160"/>
        <v>0.37174721189591076</v>
      </c>
      <c r="DS516" s="31">
        <f t="shared" si="165"/>
        <v>2.2972522824126453E-2</v>
      </c>
      <c r="DT516" s="90">
        <f>SUM(DS$9:DS516)*RRF</f>
        <v>79.695714973519515</v>
      </c>
    </row>
    <row r="517" spans="90:124" x14ac:dyDescent="0.25">
      <c r="CL517" s="14">
        <f t="shared" si="147"/>
        <v>5.08</v>
      </c>
      <c r="CM517" s="59">
        <f>IF('Extended model'!$B$4="AY",0,IFERROR(P*INDEX('UWYr writing pattern'!$C$4:$C$18,MATCH('Extended model'!$CL517,'UWYr writing pattern'!$A$4:$A$18,0)) / 25,CM516))</f>
        <v>0</v>
      </c>
      <c r="CN517" s="36">
        <f t="shared" si="161"/>
        <v>1.9898205333401782E-16</v>
      </c>
      <c r="CP517" s="48">
        <f t="shared" si="148"/>
        <v>15.24</v>
      </c>
      <c r="CQ517" s="34">
        <f t="shared" si="162"/>
        <v>3.5694268560094484E-17</v>
      </c>
      <c r="CR517" s="31">
        <f>SUM($CQ$9:CQ517)*RLR</f>
        <v>119.99999999999996</v>
      </c>
      <c r="CS517" s="32"/>
      <c r="CT517" s="36">
        <f>CR517-SUM($CW$9:CW517)</f>
        <v>12.07195790401363</v>
      </c>
      <c r="CV517" s="48">
        <f t="shared" si="149"/>
        <v>0.37128712871287128</v>
      </c>
      <c r="CW517" s="31">
        <f t="shared" si="163"/>
        <v>4.5044619044826983E-2</v>
      </c>
      <c r="CX517" s="36">
        <f>SUM($CW$9:CW517)*RRF</f>
        <v>75.549629467190428</v>
      </c>
      <c r="CY517" s="33"/>
      <c r="CZ517" s="36">
        <f t="shared" si="150"/>
        <v>87.621587371204058</v>
      </c>
      <c r="DA517" s="33"/>
      <c r="DB517" s="31">
        <f t="shared" si="151"/>
        <v>1.6714492480057494E-16</v>
      </c>
      <c r="DC517" s="31">
        <f t="shared" si="152"/>
        <v>8.45037053280954</v>
      </c>
      <c r="DD517" s="31">
        <f t="shared" si="153"/>
        <v>8.45037053280954</v>
      </c>
      <c r="DE517" s="31">
        <f t="shared" si="154"/>
        <v>-3.6215873712040576</v>
      </c>
      <c r="DF517" s="31"/>
      <c r="DG517" s="33">
        <f t="shared" si="155"/>
        <v>0.89940035079988601</v>
      </c>
      <c r="DH517" s="33">
        <f t="shared" si="156"/>
        <v>1.0431141353714768</v>
      </c>
      <c r="DI517" s="3"/>
      <c r="DJ517" s="33">
        <f t="shared" si="157"/>
        <v>0.99999999999999967</v>
      </c>
      <c r="DK517" s="93">
        <f t="shared" si="158"/>
        <v>0.94881653516787812</v>
      </c>
      <c r="DL517" s="3">
        <f t="shared" si="159"/>
        <v>0.94894900039401786</v>
      </c>
      <c r="DM517" s="3"/>
      <c r="DN517" s="90">
        <f t="shared" si="166"/>
        <v>0</v>
      </c>
      <c r="DO517" s="91">
        <f t="shared" si="164"/>
        <v>0</v>
      </c>
      <c r="DP517" s="89">
        <f>SUM(DO$9:DO517)*RLR</f>
        <v>120</v>
      </c>
      <c r="DQ517" s="90">
        <f>DP517-SUM(DS$9:DS517)</f>
        <v>6.1261199527178434</v>
      </c>
      <c r="DR517" s="48">
        <f t="shared" si="160"/>
        <v>0.37128712871287128</v>
      </c>
      <c r="DS517" s="31">
        <f t="shared" si="165"/>
        <v>2.2858656539991966E-2</v>
      </c>
      <c r="DT517" s="90">
        <f>SUM(DS$9:DS517)*RRF</f>
        <v>79.711716033097503</v>
      </c>
    </row>
    <row r="518" spans="90:124" x14ac:dyDescent="0.25">
      <c r="CL518" s="14">
        <f t="shared" si="147"/>
        <v>5.09</v>
      </c>
      <c r="CM518" s="59">
        <f>IF('Extended model'!$B$4="AY",0,IFERROR(P*INDEX('UWYr writing pattern'!$C$4:$C$18,MATCH('Extended model'!$CL518,'UWYr writing pattern'!$A$4:$A$18,0)) / 25,CM517))</f>
        <v>0</v>
      </c>
      <c r="CN518" s="36">
        <f t="shared" si="161"/>
        <v>1.6865718840591349E-16</v>
      </c>
      <c r="CP518" s="48">
        <f t="shared" si="148"/>
        <v>15.27</v>
      </c>
      <c r="CQ518" s="34">
        <f t="shared" si="162"/>
        <v>3.0324864928104318E-17</v>
      </c>
      <c r="CR518" s="31">
        <f>SUM($CQ$9:CQ518)*RLR</f>
        <v>119.99999999999996</v>
      </c>
      <c r="CS518" s="32"/>
      <c r="CT518" s="36">
        <f>CR518-SUM($CW$9:CW518)</f>
        <v>12.027136278132389</v>
      </c>
      <c r="CV518" s="48">
        <f t="shared" si="149"/>
        <v>0.37082818294190362</v>
      </c>
      <c r="CW518" s="31">
        <f t="shared" si="163"/>
        <v>4.4821625881238718E-2</v>
      </c>
      <c r="CX518" s="36">
        <f>SUM($CW$9:CW518)*RRF</f>
        <v>75.581004605307299</v>
      </c>
      <c r="CY518" s="33"/>
      <c r="CZ518" s="36">
        <f t="shared" si="150"/>
        <v>87.608140883439688</v>
      </c>
      <c r="DA518" s="33"/>
      <c r="DB518" s="31">
        <f t="shared" si="151"/>
        <v>1.4167203826096732E-16</v>
      </c>
      <c r="DC518" s="31">
        <f t="shared" si="152"/>
        <v>8.4189953946926721</v>
      </c>
      <c r="DD518" s="31">
        <f t="shared" si="153"/>
        <v>8.4189953946926721</v>
      </c>
      <c r="DE518" s="31">
        <f t="shared" si="154"/>
        <v>-3.6081408834396882</v>
      </c>
      <c r="DF518" s="31"/>
      <c r="DG518" s="33">
        <f t="shared" si="155"/>
        <v>0.89977386434889639</v>
      </c>
      <c r="DH518" s="33">
        <f t="shared" si="156"/>
        <v>1.0429540581361867</v>
      </c>
      <c r="DI518" s="3"/>
      <c r="DJ518" s="33">
        <f t="shared" si="157"/>
        <v>0.99999999999999967</v>
      </c>
      <c r="DK518" s="93">
        <f t="shared" si="158"/>
        <v>0.94900610336316671</v>
      </c>
      <c r="DL518" s="3">
        <f t="shared" si="159"/>
        <v>0.94913854618463422</v>
      </c>
      <c r="DM518" s="3"/>
      <c r="DN518" s="90">
        <f t="shared" si="166"/>
        <v>0</v>
      </c>
      <c r="DO518" s="91">
        <f t="shared" si="164"/>
        <v>0</v>
      </c>
      <c r="DP518" s="89">
        <f>SUM(DO$9:DO518)*RLR</f>
        <v>120</v>
      </c>
      <c r="DQ518" s="90">
        <f>DP518-SUM(DS$9:DS518)</f>
        <v>6.1033744578438842</v>
      </c>
      <c r="DR518" s="48">
        <f t="shared" si="160"/>
        <v>0.37082818294190362</v>
      </c>
      <c r="DS518" s="31">
        <f t="shared" si="165"/>
        <v>2.2745494873952388E-2</v>
      </c>
      <c r="DT518" s="90">
        <f>SUM(DS$9:DS518)*RRF</f>
        <v>79.727637879509274</v>
      </c>
    </row>
    <row r="519" spans="90:124" x14ac:dyDescent="0.25">
      <c r="CL519" s="14">
        <f t="shared" si="147"/>
        <v>5.0999999999999996</v>
      </c>
      <c r="CM519" s="59">
        <f>IF('Extended model'!$B$4="AY",0,IFERROR(P*INDEX('UWYr writing pattern'!$C$4:$C$18,MATCH('Extended model'!$CL519,'UWYr writing pattern'!$A$4:$A$18,0)) / 25,CM518))</f>
        <v>0</v>
      </c>
      <c r="CN519" s="36">
        <f t="shared" si="161"/>
        <v>1.4290323573633051E-16</v>
      </c>
      <c r="CP519" s="48">
        <f t="shared" si="148"/>
        <v>15.299999999999999</v>
      </c>
      <c r="CQ519" s="34">
        <f t="shared" si="162"/>
        <v>2.5753952669582991E-17</v>
      </c>
      <c r="CR519" s="31">
        <f>SUM($CQ$9:CQ519)*RLR</f>
        <v>119.99999999999996</v>
      </c>
      <c r="CS519" s="32"/>
      <c r="CT519" s="36">
        <f>CR519-SUM($CW$9:CW519)</f>
        <v>11.98253626721224</v>
      </c>
      <c r="CV519" s="48">
        <f t="shared" si="149"/>
        <v>0.37037037037037041</v>
      </c>
      <c r="CW519" s="31">
        <f t="shared" si="163"/>
        <v>4.4600010920144831E-2</v>
      </c>
      <c r="CX519" s="36">
        <f>SUM($CW$9:CW519)*RRF</f>
        <v>75.612224612951394</v>
      </c>
      <c r="CY519" s="33"/>
      <c r="CZ519" s="36">
        <f t="shared" si="150"/>
        <v>87.594760880163633</v>
      </c>
      <c r="DA519" s="33"/>
      <c r="DB519" s="31">
        <f t="shared" si="151"/>
        <v>1.2003871801851762E-16</v>
      </c>
      <c r="DC519" s="31">
        <f t="shared" si="152"/>
        <v>8.387775387048567</v>
      </c>
      <c r="DD519" s="31">
        <f t="shared" si="153"/>
        <v>8.387775387048567</v>
      </c>
      <c r="DE519" s="31">
        <f t="shared" si="154"/>
        <v>-3.5947608801636335</v>
      </c>
      <c r="DF519" s="31"/>
      <c r="DG519" s="33">
        <f t="shared" si="155"/>
        <v>0.90014553110656426</v>
      </c>
      <c r="DH519" s="33">
        <f t="shared" si="156"/>
        <v>1.0427947723829003</v>
      </c>
      <c r="DI519" s="3"/>
      <c r="DJ519" s="33">
        <f t="shared" si="157"/>
        <v>0.99999999999999967</v>
      </c>
      <c r="DK519" s="93">
        <f t="shared" si="158"/>
        <v>0.94919473657470921</v>
      </c>
      <c r="DL519" s="3">
        <f t="shared" si="159"/>
        <v>0.94932715478963559</v>
      </c>
      <c r="DM519" s="3"/>
      <c r="DN519" s="90">
        <f t="shared" si="166"/>
        <v>0</v>
      </c>
      <c r="DO519" s="91">
        <f t="shared" si="164"/>
        <v>0</v>
      </c>
      <c r="DP519" s="89">
        <f>SUM(DO$9:DO519)*RLR</f>
        <v>120</v>
      </c>
      <c r="DQ519" s="90">
        <f>DP519-SUM(DS$9:DS519)</f>
        <v>6.0807414252437155</v>
      </c>
      <c r="DR519" s="48">
        <f t="shared" si="160"/>
        <v>0.37037037037037041</v>
      </c>
      <c r="DS519" s="31">
        <f t="shared" si="165"/>
        <v>2.263303260016274E-2</v>
      </c>
      <c r="DT519" s="90">
        <f>SUM(DS$9:DS519)*RRF</f>
        <v>79.743481002329389</v>
      </c>
    </row>
    <row r="520" spans="90:124" x14ac:dyDescent="0.25">
      <c r="CL520" s="14">
        <f t="shared" si="147"/>
        <v>5.1100000000000003</v>
      </c>
      <c r="CM520" s="59">
        <f>IF('Extended model'!$B$4="AY",0,IFERROR(P*INDEX('UWYr writing pattern'!$C$4:$C$18,MATCH('Extended model'!$CL520,'UWYr writing pattern'!$A$4:$A$18,0)) / 25,CM519))</f>
        <v>0</v>
      </c>
      <c r="CN520" s="36">
        <f t="shared" si="161"/>
        <v>1.2103904066867195E-16</v>
      </c>
      <c r="CP520" s="48">
        <f t="shared" si="148"/>
        <v>15.330000000000002</v>
      </c>
      <c r="CQ520" s="34">
        <f t="shared" si="162"/>
        <v>2.1864195067658568E-17</v>
      </c>
      <c r="CR520" s="31">
        <f>SUM($CQ$9:CQ520)*RLR</f>
        <v>119.99999999999996</v>
      </c>
      <c r="CS520" s="32"/>
      <c r="CT520" s="36">
        <f>CR520-SUM($CW$9:CW520)</f>
        <v>11.938156503259606</v>
      </c>
      <c r="CV520" s="48">
        <f t="shared" si="149"/>
        <v>0.36991368680641185</v>
      </c>
      <c r="CW520" s="31">
        <f t="shared" si="163"/>
        <v>4.437976395263793E-2</v>
      </c>
      <c r="CX520" s="36">
        <f>SUM($CW$9:CW520)*RRF</f>
        <v>75.643290447718243</v>
      </c>
      <c r="CY520" s="33"/>
      <c r="CZ520" s="36">
        <f t="shared" si="150"/>
        <v>87.581446950977849</v>
      </c>
      <c r="DA520" s="33"/>
      <c r="DB520" s="31">
        <f t="shared" si="151"/>
        <v>1.0167279416168443E-16</v>
      </c>
      <c r="DC520" s="31">
        <f t="shared" si="152"/>
        <v>8.356709552281723</v>
      </c>
      <c r="DD520" s="31">
        <f t="shared" si="153"/>
        <v>8.356709552281723</v>
      </c>
      <c r="DE520" s="31">
        <f t="shared" si="154"/>
        <v>-3.581446950977849</v>
      </c>
      <c r="DF520" s="31"/>
      <c r="DG520" s="33">
        <f t="shared" si="155"/>
        <v>0.90051536247283626</v>
      </c>
      <c r="DH520" s="33">
        <f t="shared" si="156"/>
        <v>1.0426362732259267</v>
      </c>
      <c r="DI520" s="3"/>
      <c r="DJ520" s="33">
        <f t="shared" si="157"/>
        <v>0.99999999999999967</v>
      </c>
      <c r="DK520" s="93">
        <f t="shared" si="158"/>
        <v>0.94938244055978582</v>
      </c>
      <c r="DL520" s="3">
        <f t="shared" si="159"/>
        <v>0.94951483199411846</v>
      </c>
      <c r="DM520" s="3"/>
      <c r="DN520" s="90">
        <f t="shared" si="166"/>
        <v>0</v>
      </c>
      <c r="DO520" s="91">
        <f t="shared" si="164"/>
        <v>0</v>
      </c>
      <c r="DP520" s="89">
        <f>SUM(DO$9:DO520)*RLR</f>
        <v>120</v>
      </c>
      <c r="DQ520" s="90">
        <f>DP520-SUM(DS$9:DS520)</f>
        <v>6.0582201607057726</v>
      </c>
      <c r="DR520" s="48">
        <f t="shared" si="160"/>
        <v>0.36991368680641185</v>
      </c>
      <c r="DS520" s="31">
        <f t="shared" si="165"/>
        <v>2.2521264537939692E-2</v>
      </c>
      <c r="DT520" s="90">
        <f>SUM(DS$9:DS520)*RRF</f>
        <v>79.759245887505955</v>
      </c>
    </row>
    <row r="521" spans="90:124" x14ac:dyDescent="0.25">
      <c r="CL521" s="14">
        <f t="shared" ref="CL521:CL584" si="167">ROUND(CL520+delt.t,3)</f>
        <v>5.12</v>
      </c>
      <c r="CM521" s="59">
        <f>IF('Extended model'!$B$4="AY",0,IFERROR(P*INDEX('UWYr writing pattern'!$C$4:$C$18,MATCH('Extended model'!$CL521,'UWYr writing pattern'!$A$4:$A$18,0)) / 25,CM520))</f>
        <v>0</v>
      </c>
      <c r="CN521" s="36">
        <f t="shared" si="161"/>
        <v>1.0248375573416454E-16</v>
      </c>
      <c r="CP521" s="48">
        <f t="shared" ref="CP521:CP584" si="168">(Ber*CL521)</f>
        <v>15.36</v>
      </c>
      <c r="CQ521" s="34">
        <f t="shared" si="162"/>
        <v>1.8555284934507413E-17</v>
      </c>
      <c r="CR521" s="31">
        <f>SUM($CQ$9:CQ521)*RLR</f>
        <v>119.99999999999996</v>
      </c>
      <c r="CS521" s="32"/>
      <c r="CT521" s="36">
        <f>CR521-SUM($CW$9:CW521)</f>
        <v>11.893995628401683</v>
      </c>
      <c r="CV521" s="48">
        <f t="shared" ref="CV521:CV584" si="169">Bp_1/(Bp_2+CL521)</f>
        <v>0.36945812807881767</v>
      </c>
      <c r="CW521" s="31">
        <f t="shared" si="163"/>
        <v>4.4160874857927024E-2</v>
      </c>
      <c r="CX521" s="36">
        <f>SUM($CW$9:CW521)*RRF</f>
        <v>75.674203060118785</v>
      </c>
      <c r="CY521" s="33"/>
      <c r="CZ521" s="36">
        <f t="shared" ref="CZ521:CZ584" si="170">CT521+CX521</f>
        <v>87.568198688520468</v>
      </c>
      <c r="DA521" s="33"/>
      <c r="DB521" s="31">
        <f t="shared" ref="DB521:DB584" si="171" xml:space="preserve"> CN521*RLR*RRF</f>
        <v>8.6086354816698209E-17</v>
      </c>
      <c r="DC521" s="31">
        <f t="shared" ref="DC521:DC584" si="172">CT521*RRF</f>
        <v>8.3257969398811777</v>
      </c>
      <c r="DD521" s="31">
        <f t="shared" ref="DD521:DD584" si="173">DB521+DC521</f>
        <v>8.3257969398811777</v>
      </c>
      <c r="DE521" s="31">
        <f t="shared" ref="DE521:DE584" si="174">P*RLR*RRF - CZ521</f>
        <v>-3.568198688520468</v>
      </c>
      <c r="DF521" s="31"/>
      <c r="DG521" s="33">
        <f t="shared" ref="DG521:DG584" si="175">CX521/(P*RLR*RRF)</f>
        <v>0.90088336976331884</v>
      </c>
      <c r="DH521" s="33">
        <f t="shared" ref="DH521:DH584" si="176">CZ521/(P*RLR*RRF)</f>
        <v>1.0424785558157199</v>
      </c>
      <c r="DI521" s="3"/>
      <c r="DJ521" s="33">
        <f t="shared" ref="DJ521:DJ584" si="177">CR521/(P*RLR)</f>
        <v>0.99999999999999967</v>
      </c>
      <c r="DK521" s="93">
        <f t="shared" ref="DK521:DK584" si="178">1-EXP(-(Bp_1*LN(Bp_2+CL521)-Bp_1*LN(Bp_2)))</f>
        <v>0.94956922103318808</v>
      </c>
      <c r="DL521" s="3">
        <f t="shared" ref="DL521:DL584" si="179">DT521/(P*RLR*RRF)</f>
        <v>0.94970158354037948</v>
      </c>
      <c r="DM521" s="3"/>
      <c r="DN521" s="90">
        <f t="shared" si="166"/>
        <v>0</v>
      </c>
      <c r="DO521" s="91">
        <f t="shared" si="164"/>
        <v>0</v>
      </c>
      <c r="DP521" s="89">
        <f>SUM(DO$9:DO521)*RLR</f>
        <v>120</v>
      </c>
      <c r="DQ521" s="90">
        <f>DP521-SUM(DS$9:DS521)</f>
        <v>6.0358099751544501</v>
      </c>
      <c r="DR521" s="48">
        <f t="shared" ref="DR521:DR584" si="180">Bp_1/(Bp_2+CL521)</f>
        <v>0.36945812807881767</v>
      </c>
      <c r="DS521" s="31">
        <f t="shared" si="165"/>
        <v>2.2410185551316051E-2</v>
      </c>
      <c r="DT521" s="90">
        <f>SUM(DS$9:DS521)*RRF</f>
        <v>79.774933017391874</v>
      </c>
    </row>
    <row r="522" spans="90:124" x14ac:dyDescent="0.25">
      <c r="CL522" s="14">
        <f t="shared" si="167"/>
        <v>5.13</v>
      </c>
      <c r="CM522" s="59">
        <f>IF('Extended model'!$B$4="AY",0,IFERROR(P*INDEX('UWYr writing pattern'!$C$4:$C$18,MATCH('Extended model'!$CL522,'UWYr writing pattern'!$A$4:$A$18,0)) / 25,CM521))</f>
        <v>0</v>
      </c>
      <c r="CN522" s="36">
        <f t="shared" ref="CN522:CN585" si="181">CN521-CQ522+CM522</f>
        <v>8.6742250853396871E-17</v>
      </c>
      <c r="CP522" s="48">
        <f t="shared" si="168"/>
        <v>15.39</v>
      </c>
      <c r="CQ522" s="34">
        <f t="shared" ref="CQ522:CQ585" si="182">CN521*CP521*delt.t</f>
        <v>1.5741504880767672E-17</v>
      </c>
      <c r="CR522" s="31">
        <f>SUM($CQ$9:CQ522)*RLR</f>
        <v>119.99999999999996</v>
      </c>
      <c r="CS522" s="32"/>
      <c r="CT522" s="36">
        <f>CR522-SUM($CW$9:CW522)</f>
        <v>11.850052294799212</v>
      </c>
      <c r="CV522" s="48">
        <f t="shared" si="169"/>
        <v>0.36900369003690042</v>
      </c>
      <c r="CW522" s="31">
        <f t="shared" ref="CW522:CW585" si="183">CT521*CV521*delt.t</f>
        <v>4.3943333602469263E-2</v>
      </c>
      <c r="CX522" s="36">
        <f>SUM($CW$9:CW522)*RRF</f>
        <v>75.704963393640512</v>
      </c>
      <c r="CY522" s="33"/>
      <c r="CZ522" s="36">
        <f t="shared" si="170"/>
        <v>87.555015688439724</v>
      </c>
      <c r="DA522" s="33"/>
      <c r="DB522" s="31">
        <f t="shared" si="171"/>
        <v>7.2863490716853364E-17</v>
      </c>
      <c r="DC522" s="31">
        <f t="shared" si="172"/>
        <v>8.2950366063594476</v>
      </c>
      <c r="DD522" s="31">
        <f t="shared" si="173"/>
        <v>8.2950366063594476</v>
      </c>
      <c r="DE522" s="31">
        <f t="shared" si="174"/>
        <v>-3.5550156884397239</v>
      </c>
      <c r="DF522" s="31"/>
      <c r="DG522" s="33">
        <f t="shared" si="175"/>
        <v>0.90124956421000613</v>
      </c>
      <c r="DH522" s="33">
        <f t="shared" si="176"/>
        <v>1.0423216153385682</v>
      </c>
      <c r="DI522" s="3"/>
      <c r="DJ522" s="33">
        <f t="shared" si="177"/>
        <v>0.99999999999999967</v>
      </c>
      <c r="DK522" s="93">
        <f t="shared" si="178"/>
        <v>0.94975508366758343</v>
      </c>
      <c r="DL522" s="3">
        <f t="shared" si="179"/>
        <v>0.94988741512828445</v>
      </c>
      <c r="DM522" s="3"/>
      <c r="DN522" s="90">
        <f t="shared" si="166"/>
        <v>0</v>
      </c>
      <c r="DO522" s="91">
        <f t="shared" ref="DO522:DO585" si="184">DN521*P*delt.t</f>
        <v>0</v>
      </c>
      <c r="DP522" s="89">
        <f>SUM(DO$9:DO522)*RLR</f>
        <v>120</v>
      </c>
      <c r="DQ522" s="90">
        <f>DP522-SUM(DS$9:DS522)</f>
        <v>6.013510184605849</v>
      </c>
      <c r="DR522" s="48">
        <f t="shared" si="180"/>
        <v>0.36900369003690042</v>
      </c>
      <c r="DS522" s="31">
        <f t="shared" ref="DS522:DS585" si="185">DQ521*DR521*delt.t</f>
        <v>2.2299790548600179E-2</v>
      </c>
      <c r="DT522" s="90">
        <f>SUM(DS$9:DS522)*RRF</f>
        <v>79.790542870775894</v>
      </c>
    </row>
    <row r="523" spans="90:124" x14ac:dyDescent="0.25">
      <c r="CL523" s="14">
        <f t="shared" si="167"/>
        <v>5.14</v>
      </c>
      <c r="CM523" s="59">
        <f>IF('Extended model'!$B$4="AY",0,IFERROR(P*INDEX('UWYr writing pattern'!$C$4:$C$18,MATCH('Extended model'!$CL523,'UWYr writing pattern'!$A$4:$A$18,0)) / 25,CM522))</f>
        <v>0</v>
      </c>
      <c r="CN523" s="36">
        <f t="shared" si="181"/>
        <v>7.3392618447059088E-17</v>
      </c>
      <c r="CP523" s="48">
        <f t="shared" si="168"/>
        <v>15.419999999999998</v>
      </c>
      <c r="CQ523" s="34">
        <f t="shared" si="182"/>
        <v>1.3349632406337779E-17</v>
      </c>
      <c r="CR523" s="31">
        <f>SUM($CQ$9:CQ523)*RLR</f>
        <v>119.99999999999996</v>
      </c>
      <c r="CS523" s="32"/>
      <c r="CT523" s="36">
        <f>CR523-SUM($CW$9:CW523)</f>
        <v>11.806325164560107</v>
      </c>
      <c r="CV523" s="48">
        <f t="shared" si="169"/>
        <v>0.36855036855036855</v>
      </c>
      <c r="CW523" s="31">
        <f t="shared" si="183"/>
        <v>4.372713023911149E-2</v>
      </c>
      <c r="CX523" s="36">
        <f>SUM($CW$9:CW523)*RRF</f>
        <v>75.735572384807895</v>
      </c>
      <c r="CY523" s="33"/>
      <c r="CZ523" s="36">
        <f t="shared" si="170"/>
        <v>87.541897549368002</v>
      </c>
      <c r="DA523" s="33"/>
      <c r="DB523" s="31">
        <f t="shared" si="171"/>
        <v>6.1649799495529626E-17</v>
      </c>
      <c r="DC523" s="31">
        <f t="shared" si="172"/>
        <v>8.2644276151920746</v>
      </c>
      <c r="DD523" s="31">
        <f t="shared" si="173"/>
        <v>8.2644276151920746</v>
      </c>
      <c r="DE523" s="31">
        <f t="shared" si="174"/>
        <v>-3.5418975493680023</v>
      </c>
      <c r="DF523" s="31"/>
      <c r="DG523" s="33">
        <f t="shared" si="175"/>
        <v>0.90161395696199875</v>
      </c>
      <c r="DH523" s="33">
        <f t="shared" si="176"/>
        <v>1.0421654470162858</v>
      </c>
      <c r="DI523" s="3"/>
      <c r="DJ523" s="33">
        <f t="shared" si="177"/>
        <v>0.99999999999999967</v>
      </c>
      <c r="DK523" s="93">
        <f t="shared" si="178"/>
        <v>0.94994003409387751</v>
      </c>
      <c r="DL523" s="3">
        <f t="shared" si="179"/>
        <v>0.95007233241563416</v>
      </c>
      <c r="DM523" s="3"/>
      <c r="DN523" s="90">
        <f t="shared" ref="DN523:DN586" si="186">DN522-DO523+CM523</f>
        <v>0</v>
      </c>
      <c r="DO523" s="91">
        <f t="shared" si="184"/>
        <v>0</v>
      </c>
      <c r="DP523" s="89">
        <f>SUM(DO$9:DO523)*RLR</f>
        <v>120</v>
      </c>
      <c r="DQ523" s="90">
        <f>DP523-SUM(DS$9:DS523)</f>
        <v>5.9913201101239082</v>
      </c>
      <c r="DR523" s="48">
        <f t="shared" si="180"/>
        <v>0.36855036855036855</v>
      </c>
      <c r="DS523" s="31">
        <f t="shared" si="185"/>
        <v>2.2190074481940405E-2</v>
      </c>
      <c r="DT523" s="90">
        <f>SUM(DS$9:DS523)*RRF</f>
        <v>79.806075922913266</v>
      </c>
    </row>
    <row r="524" spans="90:124" x14ac:dyDescent="0.25">
      <c r="CL524" s="14">
        <f t="shared" si="167"/>
        <v>5.15</v>
      </c>
      <c r="CM524" s="59">
        <f>IF('Extended model'!$B$4="AY",0,IFERROR(P*INDEX('UWYr writing pattern'!$C$4:$C$18,MATCH('Extended model'!$CL524,'UWYr writing pattern'!$A$4:$A$18,0)) / 25,CM523))</f>
        <v>0</v>
      </c>
      <c r="CN524" s="36">
        <f t="shared" si="181"/>
        <v>6.2075476682522577E-17</v>
      </c>
      <c r="CP524" s="48">
        <f t="shared" si="168"/>
        <v>15.450000000000001</v>
      </c>
      <c r="CQ524" s="34">
        <f t="shared" si="182"/>
        <v>1.131714176453651E-17</v>
      </c>
      <c r="CR524" s="31">
        <f>SUM($CQ$9:CQ524)*RLR</f>
        <v>119.99999999999996</v>
      </c>
      <c r="CS524" s="32"/>
      <c r="CT524" s="36">
        <f>CR524-SUM($CW$9:CW524)</f>
        <v>11.76281290965386</v>
      </c>
      <c r="CV524" s="48">
        <f t="shared" si="169"/>
        <v>0.36809815950920244</v>
      </c>
      <c r="CW524" s="31">
        <f t="shared" si="183"/>
        <v>4.351225490624118E-2</v>
      </c>
      <c r="CX524" s="36">
        <f>SUM($CW$9:CW524)*RRF</f>
        <v>75.766030963242258</v>
      </c>
      <c r="CY524" s="33"/>
      <c r="CZ524" s="36">
        <f t="shared" si="170"/>
        <v>87.528843872896118</v>
      </c>
      <c r="DA524" s="33"/>
      <c r="DB524" s="31">
        <f t="shared" si="171"/>
        <v>5.2143400413318962E-17</v>
      </c>
      <c r="DC524" s="31">
        <f t="shared" si="172"/>
        <v>8.233969036757701</v>
      </c>
      <c r="DD524" s="31">
        <f t="shared" si="173"/>
        <v>8.233969036757701</v>
      </c>
      <c r="DE524" s="31">
        <f t="shared" si="174"/>
        <v>-3.5288438728961182</v>
      </c>
      <c r="DF524" s="31"/>
      <c r="DG524" s="33">
        <f t="shared" si="175"/>
        <v>0.90197655908621732</v>
      </c>
      <c r="DH524" s="33">
        <f t="shared" si="176"/>
        <v>1.0420100461059061</v>
      </c>
      <c r="DI524" s="3"/>
      <c r="DJ524" s="33">
        <f t="shared" si="177"/>
        <v>0.99999999999999967</v>
      </c>
      <c r="DK524" s="93">
        <f t="shared" si="178"/>
        <v>0.95012407790157227</v>
      </c>
      <c r="DL524" s="3">
        <f t="shared" si="179"/>
        <v>0.95025634101852474</v>
      </c>
      <c r="DM524" s="3"/>
      <c r="DN524" s="90">
        <f t="shared" si="186"/>
        <v>0</v>
      </c>
      <c r="DO524" s="91">
        <f t="shared" si="184"/>
        <v>0</v>
      </c>
      <c r="DP524" s="89">
        <f>SUM(DO$9:DO524)*RLR</f>
        <v>120</v>
      </c>
      <c r="DQ524" s="90">
        <f>DP524-SUM(DS$9:DS524)</f>
        <v>5.9692390777770186</v>
      </c>
      <c r="DR524" s="48">
        <f t="shared" si="180"/>
        <v>0.36809815950920244</v>
      </c>
      <c r="DS524" s="31">
        <f t="shared" si="185"/>
        <v>2.208103234689401E-2</v>
      </c>
      <c r="DT524" s="90">
        <f>SUM(DS$9:DS524)*RRF</f>
        <v>79.821532645556076</v>
      </c>
    </row>
    <row r="525" spans="90:124" x14ac:dyDescent="0.25">
      <c r="CL525" s="14">
        <f t="shared" si="167"/>
        <v>5.16</v>
      </c>
      <c r="CM525" s="59">
        <f>IF('Extended model'!$B$4="AY",0,IFERROR(P*INDEX('UWYr writing pattern'!$C$4:$C$18,MATCH('Extended model'!$CL525,'UWYr writing pattern'!$A$4:$A$18,0)) / 25,CM524))</f>
        <v>0</v>
      </c>
      <c r="CN525" s="36">
        <f t="shared" si="181"/>
        <v>5.248481553507284E-17</v>
      </c>
      <c r="CP525" s="48">
        <f t="shared" si="168"/>
        <v>15.48</v>
      </c>
      <c r="CQ525" s="34">
        <f t="shared" si="182"/>
        <v>9.5906611474497388E-18</v>
      </c>
      <c r="CR525" s="31">
        <f>SUM($CQ$9:CQ525)*RLR</f>
        <v>119.99999999999996</v>
      </c>
      <c r="CS525" s="32"/>
      <c r="CT525" s="36">
        <f>CR525-SUM($CW$9:CW525)</f>
        <v>11.719514211826919</v>
      </c>
      <c r="CV525" s="48">
        <f t="shared" si="169"/>
        <v>0.36764705882352938</v>
      </c>
      <c r="CW525" s="31">
        <f t="shared" si="183"/>
        <v>4.3298697826946723E-2</v>
      </c>
      <c r="CX525" s="36">
        <f>SUM($CW$9:CW525)*RRF</f>
        <v>75.796340051721117</v>
      </c>
      <c r="CY525" s="33"/>
      <c r="CZ525" s="36">
        <f t="shared" si="170"/>
        <v>87.515854263548036</v>
      </c>
      <c r="DA525" s="33"/>
      <c r="DB525" s="31">
        <f t="shared" si="171"/>
        <v>4.408724504946118E-17</v>
      </c>
      <c r="DC525" s="31">
        <f t="shared" si="172"/>
        <v>8.2036599482788422</v>
      </c>
      <c r="DD525" s="31">
        <f t="shared" si="173"/>
        <v>8.2036599482788422</v>
      </c>
      <c r="DE525" s="31">
        <f t="shared" si="174"/>
        <v>-3.5158542635480359</v>
      </c>
      <c r="DF525" s="31"/>
      <c r="DG525" s="33">
        <f t="shared" si="175"/>
        <v>0.9023373815681085</v>
      </c>
      <c r="DH525" s="33">
        <f t="shared" si="176"/>
        <v>1.0418554078993814</v>
      </c>
      <c r="DI525" s="3"/>
      <c r="DJ525" s="33">
        <f t="shared" si="177"/>
        <v>0.99999999999999967</v>
      </c>
      <c r="DK525" s="93">
        <f t="shared" si="178"/>
        <v>0.95030722063912065</v>
      </c>
      <c r="DL525" s="3">
        <f t="shared" si="179"/>
        <v>0.95043944651170809</v>
      </c>
      <c r="DM525" s="3"/>
      <c r="DN525" s="90">
        <f t="shared" si="186"/>
        <v>0</v>
      </c>
      <c r="DO525" s="91">
        <f t="shared" si="184"/>
        <v>0</v>
      </c>
      <c r="DP525" s="89">
        <f>SUM(DO$9:DO525)*RLR</f>
        <v>120</v>
      </c>
      <c r="DQ525" s="90">
        <f>DP525-SUM(DS$9:DS525)</f>
        <v>5.9472664185950208</v>
      </c>
      <c r="DR525" s="48">
        <f t="shared" si="180"/>
        <v>0.36764705882352938</v>
      </c>
      <c r="DS525" s="31">
        <f t="shared" si="185"/>
        <v>2.1972659182001295E-2</v>
      </c>
      <c r="DT525" s="90">
        <f>SUM(DS$9:DS525)*RRF</f>
        <v>79.836913506983478</v>
      </c>
    </row>
    <row r="526" spans="90:124" x14ac:dyDescent="0.25">
      <c r="CL526" s="14">
        <f t="shared" si="167"/>
        <v>5.17</v>
      </c>
      <c r="CM526" s="59">
        <f>IF('Extended model'!$B$4="AY",0,IFERROR(P*INDEX('UWYr writing pattern'!$C$4:$C$18,MATCH('Extended model'!$CL526,'UWYr writing pattern'!$A$4:$A$18,0)) / 25,CM525))</f>
        <v>0</v>
      </c>
      <c r="CN526" s="36">
        <f t="shared" si="181"/>
        <v>4.4360166090243565E-17</v>
      </c>
      <c r="CP526" s="48">
        <f t="shared" si="168"/>
        <v>15.51</v>
      </c>
      <c r="CQ526" s="34">
        <f t="shared" si="182"/>
        <v>8.1246494448292766E-18</v>
      </c>
      <c r="CR526" s="31">
        <f>SUM($CQ$9:CQ526)*RLR</f>
        <v>119.99999999999996</v>
      </c>
      <c r="CS526" s="32"/>
      <c r="CT526" s="36">
        <f>CR526-SUM($CW$9:CW526)</f>
        <v>11.676427762518728</v>
      </c>
      <c r="CV526" s="48">
        <f t="shared" si="169"/>
        <v>0.36719706242350064</v>
      </c>
      <c r="CW526" s="31">
        <f t="shared" si="183"/>
        <v>4.3086449308187204E-2</v>
      </c>
      <c r="CX526" s="36">
        <f>SUM($CW$9:CW526)*RRF</f>
        <v>75.826500566236859</v>
      </c>
      <c r="CY526" s="33"/>
      <c r="CZ526" s="36">
        <f t="shared" si="170"/>
        <v>87.502928328755587</v>
      </c>
      <c r="DA526" s="33"/>
      <c r="DB526" s="31">
        <f t="shared" si="171"/>
        <v>3.726253951580459E-17</v>
      </c>
      <c r="DC526" s="31">
        <f t="shared" si="172"/>
        <v>8.1734994337631086</v>
      </c>
      <c r="DD526" s="31">
        <f t="shared" si="173"/>
        <v>8.1734994337631086</v>
      </c>
      <c r="DE526" s="31">
        <f t="shared" si="174"/>
        <v>-3.502928328755587</v>
      </c>
      <c r="DF526" s="31"/>
      <c r="DG526" s="33">
        <f t="shared" si="175"/>
        <v>0.90269643531234356</v>
      </c>
      <c r="DH526" s="33">
        <f t="shared" si="176"/>
        <v>1.0417015277232808</v>
      </c>
      <c r="DI526" s="3"/>
      <c r="DJ526" s="33">
        <f t="shared" si="177"/>
        <v>0.99999999999999967</v>
      </c>
      <c r="DK526" s="93">
        <f t="shared" si="178"/>
        <v>0.95048946781427845</v>
      </c>
      <c r="DL526" s="3">
        <f t="shared" si="179"/>
        <v>0.95062165442894453</v>
      </c>
      <c r="DM526" s="3"/>
      <c r="DN526" s="90">
        <f t="shared" si="186"/>
        <v>0</v>
      </c>
      <c r="DO526" s="91">
        <f t="shared" si="184"/>
        <v>0</v>
      </c>
      <c r="DP526" s="89">
        <f>SUM(DO$9:DO526)*RLR</f>
        <v>120</v>
      </c>
      <c r="DQ526" s="90">
        <f>DP526-SUM(DS$9:DS526)</f>
        <v>5.9254014685266583</v>
      </c>
      <c r="DR526" s="48">
        <f t="shared" si="180"/>
        <v>0.36719706242350064</v>
      </c>
      <c r="DS526" s="31">
        <f t="shared" si="185"/>
        <v>2.1864950068364048E-2</v>
      </c>
      <c r="DT526" s="90">
        <f>SUM(DS$9:DS526)*RRF</f>
        <v>79.852218972031338</v>
      </c>
    </row>
    <row r="527" spans="90:124" x14ac:dyDescent="0.25">
      <c r="CL527" s="14">
        <f t="shared" si="167"/>
        <v>5.18</v>
      </c>
      <c r="CM527" s="59">
        <f>IF('Extended model'!$B$4="AY",0,IFERROR(P*INDEX('UWYr writing pattern'!$C$4:$C$18,MATCH('Extended model'!$CL527,'UWYr writing pattern'!$A$4:$A$18,0)) / 25,CM526))</f>
        <v>0</v>
      </c>
      <c r="CN527" s="36">
        <f t="shared" si="181"/>
        <v>3.747990432964679E-17</v>
      </c>
      <c r="CP527" s="48">
        <f t="shared" si="168"/>
        <v>15.54</v>
      </c>
      <c r="CQ527" s="34">
        <f t="shared" si="182"/>
        <v>6.8802617605967771E-18</v>
      </c>
      <c r="CR527" s="31">
        <f>SUM($CQ$9:CQ527)*RLR</f>
        <v>119.99999999999996</v>
      </c>
      <c r="CS527" s="32"/>
      <c r="CT527" s="36">
        <f>CR527-SUM($CW$9:CW527)</f>
        <v>11.63355226277875</v>
      </c>
      <c r="CV527" s="48">
        <f t="shared" si="169"/>
        <v>0.36674816625916873</v>
      </c>
      <c r="CW527" s="31">
        <f t="shared" si="183"/>
        <v>4.2875499739970853E-2</v>
      </c>
      <c r="CX527" s="36">
        <f>SUM($CW$9:CW527)*RRF</f>
        <v>75.856513416054838</v>
      </c>
      <c r="CY527" s="33"/>
      <c r="CZ527" s="36">
        <f t="shared" si="170"/>
        <v>87.490065678833588</v>
      </c>
      <c r="DA527" s="33"/>
      <c r="DB527" s="31">
        <f t="shared" si="171"/>
        <v>3.1483119636903301E-17</v>
      </c>
      <c r="DC527" s="31">
        <f t="shared" si="172"/>
        <v>8.1434865839451245</v>
      </c>
      <c r="DD527" s="31">
        <f t="shared" si="173"/>
        <v>8.1434865839451245</v>
      </c>
      <c r="DE527" s="31">
        <f t="shared" si="174"/>
        <v>-3.490065678833588</v>
      </c>
      <c r="DF527" s="31"/>
      <c r="DG527" s="33">
        <f t="shared" si="175"/>
        <v>0.90305373114350995</v>
      </c>
      <c r="DH527" s="33">
        <f t="shared" si="176"/>
        <v>1.041548400938495</v>
      </c>
      <c r="DI527" s="3"/>
      <c r="DJ527" s="33">
        <f t="shared" si="177"/>
        <v>0.99999999999999967</v>
      </c>
      <c r="DK527" s="93">
        <f t="shared" si="178"/>
        <v>0.95067082489445132</v>
      </c>
      <c r="DL527" s="3">
        <f t="shared" si="179"/>
        <v>0.95080297026335481</v>
      </c>
      <c r="DM527" s="3"/>
      <c r="DN527" s="90">
        <f t="shared" si="186"/>
        <v>0</v>
      </c>
      <c r="DO527" s="91">
        <f t="shared" si="184"/>
        <v>0</v>
      </c>
      <c r="DP527" s="89">
        <f>SUM(DO$9:DO527)*RLR</f>
        <v>120</v>
      </c>
      <c r="DQ527" s="90">
        <f>DP527-SUM(DS$9:DS527)</f>
        <v>5.9036435683974275</v>
      </c>
      <c r="DR527" s="48">
        <f t="shared" si="180"/>
        <v>0.36674816625916873</v>
      </c>
      <c r="DS527" s="31">
        <f t="shared" si="185"/>
        <v>2.1757900129228857E-2</v>
      </c>
      <c r="DT527" s="90">
        <f>SUM(DS$9:DS527)*RRF</f>
        <v>79.867449502121801</v>
      </c>
    </row>
    <row r="528" spans="90:124" x14ac:dyDescent="0.25">
      <c r="CL528" s="14">
        <f t="shared" si="167"/>
        <v>5.19</v>
      </c>
      <c r="CM528" s="59">
        <f>IF('Extended model'!$B$4="AY",0,IFERROR(P*INDEX('UWYr writing pattern'!$C$4:$C$18,MATCH('Extended model'!$CL528,'UWYr writing pattern'!$A$4:$A$18,0)) / 25,CM527))</f>
        <v>0</v>
      </c>
      <c r="CN528" s="36">
        <f t="shared" si="181"/>
        <v>3.165552719681968E-17</v>
      </c>
      <c r="CP528" s="48">
        <f t="shared" si="168"/>
        <v>15.57</v>
      </c>
      <c r="CQ528" s="34">
        <f t="shared" si="182"/>
        <v>5.8243771328271112E-18</v>
      </c>
      <c r="CR528" s="31">
        <f>SUM($CQ$9:CQ528)*RLR</f>
        <v>119.99999999999996</v>
      </c>
      <c r="CS528" s="32"/>
      <c r="CT528" s="36">
        <f>CR528-SUM($CW$9:CW528)</f>
        <v>11.590886423184202</v>
      </c>
      <c r="CV528" s="48">
        <f t="shared" si="169"/>
        <v>0.36630036630036622</v>
      </c>
      <c r="CW528" s="31">
        <f t="shared" si="183"/>
        <v>4.2665839594543099E-2</v>
      </c>
      <c r="CX528" s="36">
        <f>SUM($CW$9:CW528)*RRF</f>
        <v>75.886379503771025</v>
      </c>
      <c r="CY528" s="33"/>
      <c r="CZ528" s="36">
        <f t="shared" si="170"/>
        <v>87.477265926955226</v>
      </c>
      <c r="DA528" s="33"/>
      <c r="DB528" s="31">
        <f t="shared" si="171"/>
        <v>2.6590642845328529E-17</v>
      </c>
      <c r="DC528" s="31">
        <f t="shared" si="172"/>
        <v>8.1136204962289415</v>
      </c>
      <c r="DD528" s="31">
        <f t="shared" si="173"/>
        <v>8.1136204962289415</v>
      </c>
      <c r="DE528" s="31">
        <f t="shared" si="174"/>
        <v>-3.4772659269552264</v>
      </c>
      <c r="DF528" s="31"/>
      <c r="DG528" s="33">
        <f t="shared" si="175"/>
        <v>0.90340927980679786</v>
      </c>
      <c r="DH528" s="33">
        <f t="shared" si="176"/>
        <v>1.0413960229399433</v>
      </c>
      <c r="DI528" s="3"/>
      <c r="DJ528" s="33">
        <f t="shared" si="177"/>
        <v>0.99999999999999967</v>
      </c>
      <c r="DK528" s="93">
        <f t="shared" si="178"/>
        <v>0.95085129730703943</v>
      </c>
      <c r="DL528" s="3">
        <f t="shared" si="179"/>
        <v>0.95098339946776789</v>
      </c>
      <c r="DM528" s="3"/>
      <c r="DN528" s="90">
        <f t="shared" si="186"/>
        <v>0</v>
      </c>
      <c r="DO528" s="91">
        <f t="shared" si="184"/>
        <v>0</v>
      </c>
      <c r="DP528" s="89">
        <f>SUM(DO$9:DO528)*RLR</f>
        <v>120</v>
      </c>
      <c r="DQ528" s="90">
        <f>DP528-SUM(DS$9:DS528)</f>
        <v>5.8819920638678553</v>
      </c>
      <c r="DR528" s="48">
        <f t="shared" si="180"/>
        <v>0.36630036630036622</v>
      </c>
      <c r="DS528" s="31">
        <f t="shared" si="185"/>
        <v>2.1651504529574921E-2</v>
      </c>
      <c r="DT528" s="90">
        <f>SUM(DS$9:DS528)*RRF</f>
        <v>79.8826055552925</v>
      </c>
    </row>
    <row r="529" spans="90:124" x14ac:dyDescent="0.25">
      <c r="CL529" s="14">
        <f t="shared" si="167"/>
        <v>5.2</v>
      </c>
      <c r="CM529" s="59">
        <f>IF('Extended model'!$B$4="AY",0,IFERROR(P*INDEX('UWYr writing pattern'!$C$4:$C$18,MATCH('Extended model'!$CL529,'UWYr writing pattern'!$A$4:$A$18,0)) / 25,CM528))</f>
        <v>0</v>
      </c>
      <c r="CN529" s="36">
        <f t="shared" si="181"/>
        <v>2.6726761612274858E-17</v>
      </c>
      <c r="CP529" s="48">
        <f t="shared" si="168"/>
        <v>15.600000000000001</v>
      </c>
      <c r="CQ529" s="34">
        <f t="shared" si="182"/>
        <v>4.9287655845448242E-18</v>
      </c>
      <c r="CR529" s="31">
        <f>SUM($CQ$9:CQ529)*RLR</f>
        <v>119.99999999999996</v>
      </c>
      <c r="CS529" s="32"/>
      <c r="CT529" s="36">
        <f>CR529-SUM($CW$9:CW529)</f>
        <v>11.548428963758624</v>
      </c>
      <c r="CV529" s="48">
        <f t="shared" si="169"/>
        <v>0.36585365853658541</v>
      </c>
      <c r="CW529" s="31">
        <f t="shared" si="183"/>
        <v>4.2457459425583148E-2</v>
      </c>
      <c r="CX529" s="36">
        <f>SUM($CW$9:CW529)*RRF</f>
        <v>75.916099725368923</v>
      </c>
      <c r="CY529" s="33"/>
      <c r="CZ529" s="36">
        <f t="shared" si="170"/>
        <v>87.464528689127548</v>
      </c>
      <c r="DA529" s="33"/>
      <c r="DB529" s="31">
        <f t="shared" si="171"/>
        <v>2.2450479754310879E-17</v>
      </c>
      <c r="DC529" s="31">
        <f t="shared" si="172"/>
        <v>8.083900274631036</v>
      </c>
      <c r="DD529" s="31">
        <f t="shared" si="173"/>
        <v>8.083900274631036</v>
      </c>
      <c r="DE529" s="31">
        <f t="shared" si="174"/>
        <v>-3.4645286891275475</v>
      </c>
      <c r="DF529" s="31"/>
      <c r="DG529" s="33">
        <f t="shared" si="175"/>
        <v>0.90376309196867766</v>
      </c>
      <c r="DH529" s="33">
        <f t="shared" si="176"/>
        <v>1.0412443891562804</v>
      </c>
      <c r="DI529" s="3"/>
      <c r="DJ529" s="33">
        <f t="shared" si="177"/>
        <v>0.99999999999999967</v>
      </c>
      <c r="DK529" s="93">
        <f t="shared" si="178"/>
        <v>0.95103089043977884</v>
      </c>
      <c r="DL529" s="3">
        <f t="shared" si="179"/>
        <v>0.95116294745506536</v>
      </c>
      <c r="DM529" s="3"/>
      <c r="DN529" s="90">
        <f t="shared" si="186"/>
        <v>0</v>
      </c>
      <c r="DO529" s="91">
        <f t="shared" si="184"/>
        <v>0</v>
      </c>
      <c r="DP529" s="89">
        <f>SUM(DO$9:DO529)*RLR</f>
        <v>120</v>
      </c>
      <c r="DQ529" s="90">
        <f>DP529-SUM(DS$9:DS529)</f>
        <v>5.860446305392145</v>
      </c>
      <c r="DR529" s="48">
        <f t="shared" si="180"/>
        <v>0.36585365853658541</v>
      </c>
      <c r="DS529" s="31">
        <f t="shared" si="185"/>
        <v>2.1545758475706424E-2</v>
      </c>
      <c r="DT529" s="90">
        <f>SUM(DS$9:DS529)*RRF</f>
        <v>79.897687586225487</v>
      </c>
    </row>
    <row r="530" spans="90:124" x14ac:dyDescent="0.25">
      <c r="CL530" s="14">
        <f t="shared" si="167"/>
        <v>5.21</v>
      </c>
      <c r="CM530" s="59">
        <f>IF('Extended model'!$B$4="AY",0,IFERROR(P*INDEX('UWYr writing pattern'!$C$4:$C$18,MATCH('Extended model'!$CL530,'UWYr writing pattern'!$A$4:$A$18,0)) / 25,CM529))</f>
        <v>0</v>
      </c>
      <c r="CN530" s="36">
        <f t="shared" si="181"/>
        <v>2.2557386800759979E-17</v>
      </c>
      <c r="CP530" s="48">
        <f t="shared" si="168"/>
        <v>15.629999999999999</v>
      </c>
      <c r="CQ530" s="34">
        <f t="shared" si="182"/>
        <v>4.169374811514878E-18</v>
      </c>
      <c r="CR530" s="31">
        <f>SUM($CQ$9:CQ530)*RLR</f>
        <v>119.99999999999996</v>
      </c>
      <c r="CS530" s="32"/>
      <c r="CT530" s="36">
        <f>CR530-SUM($CW$9:CW530)</f>
        <v>11.506178613891208</v>
      </c>
      <c r="CV530" s="48">
        <f t="shared" si="169"/>
        <v>0.36540803897685747</v>
      </c>
      <c r="CW530" s="31">
        <f t="shared" si="183"/>
        <v>4.2250349867409609E-2</v>
      </c>
      <c r="CX530" s="36">
        <f>SUM($CW$9:CW530)*RRF</f>
        <v>75.945674970276116</v>
      </c>
      <c r="CY530" s="33"/>
      <c r="CZ530" s="36">
        <f t="shared" si="170"/>
        <v>87.451853584167324</v>
      </c>
      <c r="DA530" s="33"/>
      <c r="DB530" s="31">
        <f t="shared" si="171"/>
        <v>1.894820491263838E-17</v>
      </c>
      <c r="DC530" s="31">
        <f t="shared" si="172"/>
        <v>8.0543250297238451</v>
      </c>
      <c r="DD530" s="31">
        <f t="shared" si="173"/>
        <v>8.0543250297238451</v>
      </c>
      <c r="DE530" s="31">
        <f t="shared" si="174"/>
        <v>-3.4518535841673241</v>
      </c>
      <c r="DF530" s="31"/>
      <c r="DG530" s="33">
        <f t="shared" si="175"/>
        <v>0.90411517821757281</v>
      </c>
      <c r="DH530" s="33">
        <f t="shared" si="176"/>
        <v>1.0410934950496109</v>
      </c>
      <c r="DI530" s="3"/>
      <c r="DJ530" s="33">
        <f t="shared" si="177"/>
        <v>0.99999999999999967</v>
      </c>
      <c r="DK530" s="93">
        <f t="shared" si="178"/>
        <v>0.95120960964107948</v>
      </c>
      <c r="DL530" s="3">
        <f t="shared" si="179"/>
        <v>0.95134161959852259</v>
      </c>
      <c r="DM530" s="3"/>
      <c r="DN530" s="90">
        <f t="shared" si="186"/>
        <v>0</v>
      </c>
      <c r="DO530" s="91">
        <f t="shared" si="184"/>
        <v>0</v>
      </c>
      <c r="DP530" s="89">
        <f>SUM(DO$9:DO530)*RLR</f>
        <v>120</v>
      </c>
      <c r="DQ530" s="90">
        <f>DP530-SUM(DS$9:DS530)</f>
        <v>5.8390056481772916</v>
      </c>
      <c r="DR530" s="48">
        <f t="shared" si="180"/>
        <v>0.36540803897685747</v>
      </c>
      <c r="DS530" s="31">
        <f t="shared" si="185"/>
        <v>2.1440657214849314E-2</v>
      </c>
      <c r="DT530" s="90">
        <f>SUM(DS$9:DS530)*RRF</f>
        <v>79.912696046275897</v>
      </c>
    </row>
    <row r="531" spans="90:124" x14ac:dyDescent="0.25">
      <c r="CL531" s="14">
        <f t="shared" si="167"/>
        <v>5.22</v>
      </c>
      <c r="CM531" s="59">
        <f>IF('Extended model'!$B$4="AY",0,IFERROR(P*INDEX('UWYr writing pattern'!$C$4:$C$18,MATCH('Extended model'!$CL531,'UWYr writing pattern'!$A$4:$A$18,0)) / 25,CM530))</f>
        <v>0</v>
      </c>
      <c r="CN531" s="36">
        <f t="shared" si="181"/>
        <v>1.9031667243801194E-17</v>
      </c>
      <c r="CP531" s="48">
        <f t="shared" si="168"/>
        <v>15.66</v>
      </c>
      <c r="CQ531" s="34">
        <f t="shared" si="182"/>
        <v>3.5257195569587843E-18</v>
      </c>
      <c r="CR531" s="31">
        <f>SUM($CQ$9:CQ531)*RLR</f>
        <v>119.99999999999996</v>
      </c>
      <c r="CS531" s="32"/>
      <c r="CT531" s="36">
        <f>CR531-SUM($CW$9:CW531)</f>
        <v>11.464134112257014</v>
      </c>
      <c r="CV531" s="48">
        <f t="shared" si="169"/>
        <v>0.36496350364963509</v>
      </c>
      <c r="CW531" s="31">
        <f t="shared" si="183"/>
        <v>4.2044501634194431E-2</v>
      </c>
      <c r="CX531" s="36">
        <f>SUM($CW$9:CW531)*RRF</f>
        <v>75.975106121420055</v>
      </c>
      <c r="CY531" s="33"/>
      <c r="CZ531" s="36">
        <f t="shared" si="170"/>
        <v>87.439240233677069</v>
      </c>
      <c r="DA531" s="33"/>
      <c r="DB531" s="31">
        <f t="shared" si="171"/>
        <v>1.5986600484793E-17</v>
      </c>
      <c r="DC531" s="31">
        <f t="shared" si="172"/>
        <v>8.0248938785799098</v>
      </c>
      <c r="DD531" s="31">
        <f t="shared" si="173"/>
        <v>8.0248938785799098</v>
      </c>
      <c r="DE531" s="31">
        <f t="shared" si="174"/>
        <v>-3.4392402336770687</v>
      </c>
      <c r="DF531" s="31"/>
      <c r="DG531" s="33">
        <f t="shared" si="175"/>
        <v>0.90446554906452448</v>
      </c>
      <c r="DH531" s="33">
        <f t="shared" si="176"/>
        <v>1.0409433361152032</v>
      </c>
      <c r="DI531" s="3"/>
      <c r="DJ531" s="33">
        <f t="shared" si="177"/>
        <v>0.99999999999999967</v>
      </c>
      <c r="DK531" s="93">
        <f t="shared" si="178"/>
        <v>0.95138746022035858</v>
      </c>
      <c r="DL531" s="3">
        <f t="shared" si="179"/>
        <v>0.95151942123214539</v>
      </c>
      <c r="DM531" s="3"/>
      <c r="DN531" s="90">
        <f t="shared" si="186"/>
        <v>0</v>
      </c>
      <c r="DO531" s="91">
        <f t="shared" si="184"/>
        <v>0</v>
      </c>
      <c r="DP531" s="89">
        <f>SUM(DO$9:DO531)*RLR</f>
        <v>120</v>
      </c>
      <c r="DQ531" s="90">
        <f>DP531-SUM(DS$9:DS531)</f>
        <v>5.8176694521425389</v>
      </c>
      <c r="DR531" s="48">
        <f t="shared" si="180"/>
        <v>0.36496350364963509</v>
      </c>
      <c r="DS531" s="31">
        <f t="shared" si="185"/>
        <v>2.1336196034752588E-2</v>
      </c>
      <c r="DT531" s="90">
        <f>SUM(DS$9:DS531)*RRF</f>
        <v>79.927631383500213</v>
      </c>
    </row>
    <row r="532" spans="90:124" x14ac:dyDescent="0.25">
      <c r="CL532" s="14">
        <f t="shared" si="167"/>
        <v>5.23</v>
      </c>
      <c r="CM532" s="59">
        <f>IF('Extended model'!$B$4="AY",0,IFERROR(P*INDEX('UWYr writing pattern'!$C$4:$C$18,MATCH('Extended model'!$CL532,'UWYr writing pattern'!$A$4:$A$18,0)) / 25,CM531))</f>
        <v>0</v>
      </c>
      <c r="CN532" s="36">
        <f t="shared" si="181"/>
        <v>1.6051308153421927E-17</v>
      </c>
      <c r="CP532" s="48">
        <f t="shared" si="168"/>
        <v>15.690000000000001</v>
      </c>
      <c r="CQ532" s="34">
        <f t="shared" si="182"/>
        <v>2.9803590903792669E-18</v>
      </c>
      <c r="CR532" s="31">
        <f>SUM($CQ$9:CQ532)*RLR</f>
        <v>119.99999999999996</v>
      </c>
      <c r="CS532" s="32"/>
      <c r="CT532" s="36">
        <f>CR532-SUM($CW$9:CW532)</f>
        <v>11.422294206737831</v>
      </c>
      <c r="CV532" s="48">
        <f t="shared" si="169"/>
        <v>0.36452004860267312</v>
      </c>
      <c r="CW532" s="31">
        <f t="shared" si="183"/>
        <v>4.1839905519186191E-2</v>
      </c>
      <c r="CX532" s="36">
        <f>SUM($CW$9:CW532)*RRF</f>
        <v>76.004394055283484</v>
      </c>
      <c r="CY532" s="33"/>
      <c r="CZ532" s="36">
        <f t="shared" si="170"/>
        <v>87.426688262021315</v>
      </c>
      <c r="DA532" s="33"/>
      <c r="DB532" s="31">
        <f t="shared" si="171"/>
        <v>1.3483098848874417E-17</v>
      </c>
      <c r="DC532" s="31">
        <f t="shared" si="172"/>
        <v>7.9956059447164813</v>
      </c>
      <c r="DD532" s="31">
        <f t="shared" si="173"/>
        <v>7.9956059447164813</v>
      </c>
      <c r="DE532" s="31">
        <f t="shared" si="174"/>
        <v>-3.4266882620213153</v>
      </c>
      <c r="DF532" s="31"/>
      <c r="DG532" s="33">
        <f t="shared" si="175"/>
        <v>0.90481421494385095</v>
      </c>
      <c r="DH532" s="33">
        <f t="shared" si="176"/>
        <v>1.0407939078812061</v>
      </c>
      <c r="DI532" s="3"/>
      <c r="DJ532" s="33">
        <f t="shared" si="177"/>
        <v>0.99999999999999967</v>
      </c>
      <c r="DK532" s="93">
        <f t="shared" si="178"/>
        <v>0.95156444744837354</v>
      </c>
      <c r="DL532" s="3">
        <f t="shared" si="179"/>
        <v>0.95169635765100613</v>
      </c>
      <c r="DM532" s="3"/>
      <c r="DN532" s="90">
        <f t="shared" si="186"/>
        <v>0</v>
      </c>
      <c r="DO532" s="91">
        <f t="shared" si="184"/>
        <v>0</v>
      </c>
      <c r="DP532" s="89">
        <f>SUM(DO$9:DO532)*RLR</f>
        <v>120</v>
      </c>
      <c r="DQ532" s="90">
        <f>DP532-SUM(DS$9:DS532)</f>
        <v>5.7964370818792474</v>
      </c>
      <c r="DR532" s="48">
        <f t="shared" si="180"/>
        <v>0.36452004860267312</v>
      </c>
      <c r="DS532" s="31">
        <f t="shared" si="185"/>
        <v>2.1232370263293943E-2</v>
      </c>
      <c r="DT532" s="90">
        <f>SUM(DS$9:DS532)*RRF</f>
        <v>79.942494042684515</v>
      </c>
    </row>
    <row r="533" spans="90:124" x14ac:dyDescent="0.25">
      <c r="CL533" s="14">
        <f t="shared" si="167"/>
        <v>5.24</v>
      </c>
      <c r="CM533" s="59">
        <f>IF('Extended model'!$B$4="AY",0,IFERROR(P*INDEX('UWYr writing pattern'!$C$4:$C$18,MATCH('Extended model'!$CL533,'UWYr writing pattern'!$A$4:$A$18,0)) / 25,CM532))</f>
        <v>0</v>
      </c>
      <c r="CN533" s="36">
        <f t="shared" si="181"/>
        <v>1.3532857904150026E-17</v>
      </c>
      <c r="CP533" s="48">
        <f t="shared" si="168"/>
        <v>15.72</v>
      </c>
      <c r="CQ533" s="34">
        <f t="shared" si="182"/>
        <v>2.5184502492719008E-18</v>
      </c>
      <c r="CR533" s="31">
        <f>SUM($CQ$9:CQ533)*RLR</f>
        <v>119.99999999999996</v>
      </c>
      <c r="CS533" s="32"/>
      <c r="CT533" s="36">
        <f>CR533-SUM($CW$9:CW533)</f>
        <v>11.380657654343892</v>
      </c>
      <c r="CV533" s="48">
        <f t="shared" si="169"/>
        <v>0.36407766990291263</v>
      </c>
      <c r="CW533" s="31">
        <f t="shared" si="183"/>
        <v>4.1636552393941061E-2</v>
      </c>
      <c r="CX533" s="36">
        <f>SUM($CW$9:CW533)*RRF</f>
        <v>76.033539641959237</v>
      </c>
      <c r="CY533" s="33"/>
      <c r="CZ533" s="36">
        <f t="shared" si="170"/>
        <v>87.414197296303129</v>
      </c>
      <c r="DA533" s="33"/>
      <c r="DB533" s="31">
        <f t="shared" si="171"/>
        <v>1.136760063948602E-17</v>
      </c>
      <c r="DC533" s="31">
        <f t="shared" si="172"/>
        <v>7.9664603580407238</v>
      </c>
      <c r="DD533" s="31">
        <f t="shared" si="173"/>
        <v>7.9664603580407238</v>
      </c>
      <c r="DE533" s="31">
        <f t="shared" si="174"/>
        <v>-3.4141972963031293</v>
      </c>
      <c r="DF533" s="31"/>
      <c r="DG533" s="33">
        <f t="shared" si="175"/>
        <v>0.90516118621380048</v>
      </c>
      <c r="DH533" s="33">
        <f t="shared" si="176"/>
        <v>1.0406452059083706</v>
      </c>
      <c r="DI533" s="3"/>
      <c r="DJ533" s="33">
        <f t="shared" si="177"/>
        <v>0.99999999999999967</v>
      </c>
      <c r="DK533" s="93">
        <f t="shared" si="178"/>
        <v>0.95174057655754818</v>
      </c>
      <c r="DL533" s="3">
        <f t="shared" si="179"/>
        <v>0.95187243411157363</v>
      </c>
      <c r="DM533" s="3"/>
      <c r="DN533" s="90">
        <f t="shared" si="186"/>
        <v>0</v>
      </c>
      <c r="DO533" s="91">
        <f t="shared" si="184"/>
        <v>0</v>
      </c>
      <c r="DP533" s="89">
        <f>SUM(DO$9:DO533)*RLR</f>
        <v>120</v>
      </c>
      <c r="DQ533" s="90">
        <f>DP533-SUM(DS$9:DS533)</f>
        <v>5.775307906611161</v>
      </c>
      <c r="DR533" s="48">
        <f t="shared" si="180"/>
        <v>0.36407766990291263</v>
      </c>
      <c r="DS533" s="31">
        <f t="shared" si="185"/>
        <v>2.1129175268089599E-2</v>
      </c>
      <c r="DT533" s="90">
        <f>SUM(DS$9:DS533)*RRF</f>
        <v>79.957284465372183</v>
      </c>
    </row>
    <row r="534" spans="90:124" x14ac:dyDescent="0.25">
      <c r="CL534" s="14">
        <f t="shared" si="167"/>
        <v>5.25</v>
      </c>
      <c r="CM534" s="59">
        <f>IF('Extended model'!$B$4="AY",0,IFERROR(P*INDEX('UWYr writing pattern'!$C$4:$C$18,MATCH('Extended model'!$CL534,'UWYr writing pattern'!$A$4:$A$18,0)) / 25,CM533))</f>
        <v>0</v>
      </c>
      <c r="CN534" s="36">
        <f t="shared" si="181"/>
        <v>1.1405492641617642E-17</v>
      </c>
      <c r="CP534" s="48">
        <f t="shared" si="168"/>
        <v>15.75</v>
      </c>
      <c r="CQ534" s="34">
        <f t="shared" si="182"/>
        <v>2.1273652625323843E-18</v>
      </c>
      <c r="CR534" s="31">
        <f>SUM($CQ$9:CQ534)*RLR</f>
        <v>119.99999999999996</v>
      </c>
      <c r="CS534" s="32"/>
      <c r="CT534" s="36">
        <f>CR534-SUM($CW$9:CW534)</f>
        <v>11.339223221136336</v>
      </c>
      <c r="CV534" s="48">
        <f t="shared" si="169"/>
        <v>0.36363636363636365</v>
      </c>
      <c r="CW534" s="31">
        <f t="shared" si="183"/>
        <v>4.1434433207562717E-2</v>
      </c>
      <c r="CX534" s="36">
        <f>SUM($CW$9:CW534)*RRF</f>
        <v>76.062543745204536</v>
      </c>
      <c r="CY534" s="33"/>
      <c r="CZ534" s="36">
        <f t="shared" si="170"/>
        <v>87.401766966340873</v>
      </c>
      <c r="DA534" s="33"/>
      <c r="DB534" s="31">
        <f t="shared" si="171"/>
        <v>9.5806138189588187E-18</v>
      </c>
      <c r="DC534" s="31">
        <f t="shared" si="172"/>
        <v>7.9374562547954346</v>
      </c>
      <c r="DD534" s="31">
        <f t="shared" si="173"/>
        <v>7.9374562547954346</v>
      </c>
      <c r="DE534" s="31">
        <f t="shared" si="174"/>
        <v>-3.4017669663408725</v>
      </c>
      <c r="DF534" s="31"/>
      <c r="DG534" s="33">
        <f t="shared" si="175"/>
        <v>0.9055064731571969</v>
      </c>
      <c r="DH534" s="33">
        <f t="shared" si="176"/>
        <v>1.0404972257897722</v>
      </c>
      <c r="DI534" s="3"/>
      <c r="DJ534" s="33">
        <f t="shared" si="177"/>
        <v>0.99999999999999967</v>
      </c>
      <c r="DK534" s="93">
        <f t="shared" si="178"/>
        <v>0.95191585274229906</v>
      </c>
      <c r="DL534" s="3">
        <f t="shared" si="179"/>
        <v>0.95204765583204121</v>
      </c>
      <c r="DM534" s="3"/>
      <c r="DN534" s="90">
        <f t="shared" si="186"/>
        <v>0</v>
      </c>
      <c r="DO534" s="91">
        <f t="shared" si="184"/>
        <v>0</v>
      </c>
      <c r="DP534" s="89">
        <f>SUM(DO$9:DO534)*RLR</f>
        <v>120</v>
      </c>
      <c r="DQ534" s="90">
        <f>DP534-SUM(DS$9:DS534)</f>
        <v>5.754281300155057</v>
      </c>
      <c r="DR534" s="48">
        <f t="shared" si="180"/>
        <v>0.36363636363636365</v>
      </c>
      <c r="DS534" s="31">
        <f t="shared" si="185"/>
        <v>2.1026606456108595E-2</v>
      </c>
      <c r="DT534" s="90">
        <f>SUM(DS$9:DS534)*RRF</f>
        <v>79.972003089891459</v>
      </c>
    </row>
    <row r="535" spans="90:124" x14ac:dyDescent="0.25">
      <c r="CL535" s="14">
        <f t="shared" si="167"/>
        <v>5.26</v>
      </c>
      <c r="CM535" s="59">
        <f>IF('Extended model'!$B$4="AY",0,IFERROR(P*INDEX('UWYr writing pattern'!$C$4:$C$18,MATCH('Extended model'!$CL535,'UWYr writing pattern'!$A$4:$A$18,0)) / 25,CM534))</f>
        <v>0</v>
      </c>
      <c r="CN535" s="36">
        <f t="shared" si="181"/>
        <v>9.6091275505628629E-18</v>
      </c>
      <c r="CP535" s="48">
        <f t="shared" si="168"/>
        <v>15.78</v>
      </c>
      <c r="CQ535" s="34">
        <f t="shared" si="182"/>
        <v>1.7963650910547785E-18</v>
      </c>
      <c r="CR535" s="31">
        <f>SUM($CQ$9:CQ535)*RLR</f>
        <v>119.99999999999996</v>
      </c>
      <c r="CS535" s="32"/>
      <c r="CT535" s="36">
        <f>CR535-SUM($CW$9:CW535)</f>
        <v>11.297989682150387</v>
      </c>
      <c r="CV535" s="48">
        <f t="shared" si="169"/>
        <v>0.36319612590799033</v>
      </c>
      <c r="CW535" s="31">
        <f t="shared" si="183"/>
        <v>4.1233538985950315E-2</v>
      </c>
      <c r="CX535" s="36">
        <f>SUM($CW$9:CW535)*RRF</f>
        <v>76.091407222494695</v>
      </c>
      <c r="CY535" s="33"/>
      <c r="CZ535" s="36">
        <f t="shared" si="170"/>
        <v>87.389396904645082</v>
      </c>
      <c r="DA535" s="33"/>
      <c r="DB535" s="31">
        <f t="shared" si="171"/>
        <v>8.0716671424728038E-18</v>
      </c>
      <c r="DC535" s="31">
        <f t="shared" si="172"/>
        <v>7.9085927775052705</v>
      </c>
      <c r="DD535" s="31">
        <f t="shared" si="173"/>
        <v>7.9085927775052705</v>
      </c>
      <c r="DE535" s="31">
        <f t="shared" si="174"/>
        <v>-3.389396904645082</v>
      </c>
      <c r="DF535" s="31"/>
      <c r="DG535" s="33">
        <f t="shared" si="175"/>
        <v>0.90585008598207972</v>
      </c>
      <c r="DH535" s="33">
        <f t="shared" si="176"/>
        <v>1.0403499631505366</v>
      </c>
      <c r="DI535" s="3"/>
      <c r="DJ535" s="33">
        <f t="shared" si="177"/>
        <v>0.99999999999999967</v>
      </c>
      <c r="DK535" s="93">
        <f t="shared" si="178"/>
        <v>0.95209028115935612</v>
      </c>
      <c r="DL535" s="3">
        <f t="shared" si="179"/>
        <v>0.95222202799265199</v>
      </c>
      <c r="DM535" s="3"/>
      <c r="DN535" s="90">
        <f t="shared" si="186"/>
        <v>0</v>
      </c>
      <c r="DO535" s="91">
        <f t="shared" si="184"/>
        <v>0</v>
      </c>
      <c r="DP535" s="89">
        <f>SUM(DO$9:DO535)*RLR</f>
        <v>120</v>
      </c>
      <c r="DQ535" s="90">
        <f>DP535-SUM(DS$9:DS535)</f>
        <v>5.733356640881766</v>
      </c>
      <c r="DR535" s="48">
        <f t="shared" si="180"/>
        <v>0.36319612590799033</v>
      </c>
      <c r="DS535" s="31">
        <f t="shared" si="185"/>
        <v>2.0924659273291117E-2</v>
      </c>
      <c r="DT535" s="90">
        <f>SUM(DS$9:DS535)*RRF</f>
        <v>79.986650351382764</v>
      </c>
    </row>
    <row r="536" spans="90:124" x14ac:dyDescent="0.25">
      <c r="CL536" s="14">
        <f t="shared" si="167"/>
        <v>5.27</v>
      </c>
      <c r="CM536" s="59">
        <f>IF('Extended model'!$B$4="AY",0,IFERROR(P*INDEX('UWYr writing pattern'!$C$4:$C$18,MATCH('Extended model'!$CL536,'UWYr writing pattern'!$A$4:$A$18,0)) / 25,CM535))</f>
        <v>0</v>
      </c>
      <c r="CN536" s="36">
        <f t="shared" si="181"/>
        <v>8.0928072230840433E-18</v>
      </c>
      <c r="CP536" s="48">
        <f t="shared" si="168"/>
        <v>15.809999999999999</v>
      </c>
      <c r="CQ536" s="34">
        <f t="shared" si="182"/>
        <v>1.5163203274788198E-18</v>
      </c>
      <c r="CR536" s="31">
        <f>SUM($CQ$9:CQ536)*RLR</f>
        <v>119.99999999999996</v>
      </c>
      <c r="CS536" s="32"/>
      <c r="CT536" s="36">
        <f>CR536-SUM($CW$9:CW536)</f>
        <v>11.256955821319337</v>
      </c>
      <c r="CV536" s="48">
        <f t="shared" si="169"/>
        <v>0.36275695284159615</v>
      </c>
      <c r="CW536" s="31">
        <f t="shared" si="183"/>
        <v>4.1033860831054682E-2</v>
      </c>
      <c r="CX536" s="36">
        <f>SUM($CW$9:CW536)*RRF</f>
        <v>76.120130925076424</v>
      </c>
      <c r="CY536" s="33"/>
      <c r="CZ536" s="36">
        <f t="shared" si="170"/>
        <v>87.377086746395761</v>
      </c>
      <c r="DA536" s="33"/>
      <c r="DB536" s="31">
        <f t="shared" si="171"/>
        <v>6.7979580673905961E-18</v>
      </c>
      <c r="DC536" s="31">
        <f t="shared" si="172"/>
        <v>7.8798690749235361</v>
      </c>
      <c r="DD536" s="31">
        <f t="shared" si="173"/>
        <v>7.8798690749235361</v>
      </c>
      <c r="DE536" s="31">
        <f t="shared" si="174"/>
        <v>-3.3770867463957615</v>
      </c>
      <c r="DF536" s="31"/>
      <c r="DG536" s="33">
        <f t="shared" si="175"/>
        <v>0.90619203482233834</v>
      </c>
      <c r="DH536" s="33">
        <f t="shared" si="176"/>
        <v>1.0402034136475686</v>
      </c>
      <c r="DI536" s="3"/>
      <c r="DJ536" s="33">
        <f t="shared" si="177"/>
        <v>0.99999999999999967</v>
      </c>
      <c r="DK536" s="93">
        <f t="shared" si="178"/>
        <v>0.95226386692808218</v>
      </c>
      <c r="DL536" s="3">
        <f t="shared" si="179"/>
        <v>0.95239555573602008</v>
      </c>
      <c r="DM536" s="3"/>
      <c r="DN536" s="90">
        <f t="shared" si="186"/>
        <v>0</v>
      </c>
      <c r="DO536" s="91">
        <f t="shared" si="184"/>
        <v>0</v>
      </c>
      <c r="DP536" s="89">
        <f>SUM(DO$9:DO536)*RLR</f>
        <v>120</v>
      </c>
      <c r="DQ536" s="90">
        <f>DP536-SUM(DS$9:DS536)</f>
        <v>5.7125333116775892</v>
      </c>
      <c r="DR536" s="48">
        <f t="shared" si="180"/>
        <v>0.36275695284159615</v>
      </c>
      <c r="DS536" s="31">
        <f t="shared" si="185"/>
        <v>2.0823329204171067E-2</v>
      </c>
      <c r="DT536" s="90">
        <f>SUM(DS$9:DS536)*RRF</f>
        <v>80.001226681825685</v>
      </c>
    </row>
    <row r="537" spans="90:124" x14ac:dyDescent="0.25">
      <c r="CL537" s="14">
        <f t="shared" si="167"/>
        <v>5.28</v>
      </c>
      <c r="CM537" s="59">
        <f>IF('Extended model'!$B$4="AY",0,IFERROR(P*INDEX('UWYr writing pattern'!$C$4:$C$18,MATCH('Extended model'!$CL537,'UWYr writing pattern'!$A$4:$A$18,0)) / 25,CM536))</f>
        <v>0</v>
      </c>
      <c r="CN537" s="36">
        <f t="shared" si="181"/>
        <v>6.8133344011144558E-18</v>
      </c>
      <c r="CP537" s="48">
        <f t="shared" si="168"/>
        <v>15.84</v>
      </c>
      <c r="CQ537" s="34">
        <f t="shared" si="182"/>
        <v>1.2794728219695873E-18</v>
      </c>
      <c r="CR537" s="31">
        <f>SUM($CQ$9:CQ537)*RLR</f>
        <v>119.99999999999996</v>
      </c>
      <c r="CS537" s="32"/>
      <c r="CT537" s="36">
        <f>CR537-SUM($CW$9:CW537)</f>
        <v>11.21612043139919</v>
      </c>
      <c r="CV537" s="48">
        <f t="shared" si="169"/>
        <v>0.36231884057971009</v>
      </c>
      <c r="CW537" s="31">
        <f t="shared" si="183"/>
        <v>4.0835389920142698E-2</v>
      </c>
      <c r="CX537" s="36">
        <f>SUM($CW$9:CW537)*RRF</f>
        <v>76.148715698020538</v>
      </c>
      <c r="CY537" s="33"/>
      <c r="CZ537" s="36">
        <f t="shared" si="170"/>
        <v>87.364836129419729</v>
      </c>
      <c r="DA537" s="33"/>
      <c r="DB537" s="31">
        <f t="shared" si="171"/>
        <v>5.7232008969361424E-18</v>
      </c>
      <c r="DC537" s="31">
        <f t="shared" si="172"/>
        <v>7.8512843019794323</v>
      </c>
      <c r="DD537" s="31">
        <f t="shared" si="173"/>
        <v>7.8512843019794323</v>
      </c>
      <c r="DE537" s="31">
        <f t="shared" si="174"/>
        <v>-3.3648361294197286</v>
      </c>
      <c r="DF537" s="31"/>
      <c r="DG537" s="33">
        <f t="shared" si="175"/>
        <v>0.90653232973833975</v>
      </c>
      <c r="DH537" s="33">
        <f t="shared" si="176"/>
        <v>1.0400575729692825</v>
      </c>
      <c r="DI537" s="3"/>
      <c r="DJ537" s="33">
        <f t="shared" si="177"/>
        <v>0.99999999999999967</v>
      </c>
      <c r="DK537" s="93">
        <f t="shared" si="178"/>
        <v>0.95243661513078792</v>
      </c>
      <c r="DL537" s="3">
        <f t="shared" si="179"/>
        <v>0.95256824416744923</v>
      </c>
      <c r="DM537" s="3"/>
      <c r="DN537" s="90">
        <f t="shared" si="186"/>
        <v>0</v>
      </c>
      <c r="DO537" s="91">
        <f t="shared" si="184"/>
        <v>0</v>
      </c>
      <c r="DP537" s="89">
        <f>SUM(DO$9:DO537)*RLR</f>
        <v>120</v>
      </c>
      <c r="DQ537" s="90">
        <f>DP537-SUM(DS$9:DS537)</f>
        <v>5.6918106999060853</v>
      </c>
      <c r="DR537" s="48">
        <f t="shared" si="180"/>
        <v>0.36231884057971009</v>
      </c>
      <c r="DS537" s="31">
        <f t="shared" si="185"/>
        <v>2.0722611771502742E-2</v>
      </c>
      <c r="DT537" s="90">
        <f>SUM(DS$9:DS537)*RRF</f>
        <v>80.015732510065732</v>
      </c>
    </row>
    <row r="538" spans="90:124" x14ac:dyDescent="0.25">
      <c r="CL538" s="14">
        <f t="shared" si="167"/>
        <v>5.29</v>
      </c>
      <c r="CM538" s="59">
        <f>IF('Extended model'!$B$4="AY",0,IFERROR(P*INDEX('UWYr writing pattern'!$C$4:$C$18,MATCH('Extended model'!$CL538,'UWYr writing pattern'!$A$4:$A$18,0)) / 25,CM537))</f>
        <v>0</v>
      </c>
      <c r="CN538" s="36">
        <f t="shared" si="181"/>
        <v>5.7341022319779259E-18</v>
      </c>
      <c r="CP538" s="48">
        <f t="shared" si="168"/>
        <v>15.870000000000001</v>
      </c>
      <c r="CQ538" s="34">
        <f t="shared" si="182"/>
        <v>1.0792321691365297E-18</v>
      </c>
      <c r="CR538" s="31">
        <f>SUM($CQ$9:CQ538)*RLR</f>
        <v>119.99999999999996</v>
      </c>
      <c r="CS538" s="32"/>
      <c r="CT538" s="36">
        <f>CR538-SUM($CW$9:CW538)</f>
        <v>11.175482313894122</v>
      </c>
      <c r="CV538" s="48">
        <f t="shared" si="169"/>
        <v>0.36188178528347409</v>
      </c>
      <c r="CW538" s="31">
        <f t="shared" si="183"/>
        <v>4.0638117505069522E-2</v>
      </c>
      <c r="CX538" s="36">
        <f>SUM($CW$9:CW538)*RRF</f>
        <v>76.177162380274083</v>
      </c>
      <c r="CY538" s="33"/>
      <c r="CZ538" s="36">
        <f t="shared" si="170"/>
        <v>87.352644694168205</v>
      </c>
      <c r="DA538" s="33"/>
      <c r="DB538" s="31">
        <f t="shared" si="171"/>
        <v>4.8166458748614571E-18</v>
      </c>
      <c r="DC538" s="31">
        <f t="shared" si="172"/>
        <v>7.8228376197258847</v>
      </c>
      <c r="DD538" s="31">
        <f t="shared" si="173"/>
        <v>7.8228376197258847</v>
      </c>
      <c r="DE538" s="31">
        <f t="shared" si="174"/>
        <v>-3.3526446941682053</v>
      </c>
      <c r="DF538" s="31"/>
      <c r="DG538" s="33">
        <f t="shared" si="175"/>
        <v>0.90687098071754857</v>
      </c>
      <c r="DH538" s="33">
        <f t="shared" si="176"/>
        <v>1.0399124368353359</v>
      </c>
      <c r="DI538" s="3"/>
      <c r="DJ538" s="33">
        <f t="shared" si="177"/>
        <v>0.99999999999999967</v>
      </c>
      <c r="DK538" s="93">
        <f t="shared" si="178"/>
        <v>0.9526085308130442</v>
      </c>
      <c r="DL538" s="3">
        <f t="shared" si="179"/>
        <v>0.95274009835524831</v>
      </c>
      <c r="DM538" s="3"/>
      <c r="DN538" s="90">
        <f t="shared" si="186"/>
        <v>0</v>
      </c>
      <c r="DO538" s="91">
        <f t="shared" si="184"/>
        <v>0</v>
      </c>
      <c r="DP538" s="89">
        <f>SUM(DO$9:DO538)*RLR</f>
        <v>120</v>
      </c>
      <c r="DQ538" s="90">
        <f>DP538-SUM(DS$9:DS538)</f>
        <v>5.6711881973701992</v>
      </c>
      <c r="DR538" s="48">
        <f t="shared" si="180"/>
        <v>0.36188178528347409</v>
      </c>
      <c r="DS538" s="31">
        <f t="shared" si="185"/>
        <v>2.062250253589161E-2</v>
      </c>
      <c r="DT538" s="90">
        <f>SUM(DS$9:DS538)*RRF</f>
        <v>80.030168261840856</v>
      </c>
    </row>
    <row r="539" spans="90:124" x14ac:dyDescent="0.25">
      <c r="CL539" s="14">
        <f t="shared" si="167"/>
        <v>5.3</v>
      </c>
      <c r="CM539" s="59">
        <f>IF('Extended model'!$B$4="AY",0,IFERROR(P*INDEX('UWYr writing pattern'!$C$4:$C$18,MATCH('Extended model'!$CL539,'UWYr writing pattern'!$A$4:$A$18,0)) / 25,CM538))</f>
        <v>0</v>
      </c>
      <c r="CN539" s="36">
        <f t="shared" si="181"/>
        <v>4.8241002077630289E-18</v>
      </c>
      <c r="CP539" s="48">
        <f t="shared" si="168"/>
        <v>15.899999999999999</v>
      </c>
      <c r="CQ539" s="34">
        <f t="shared" si="182"/>
        <v>9.1000202421489684E-19</v>
      </c>
      <c r="CR539" s="31">
        <f>SUM($CQ$9:CQ539)*RLR</f>
        <v>119.99999999999996</v>
      </c>
      <c r="CS539" s="32"/>
      <c r="CT539" s="36">
        <f>CR539-SUM($CW$9:CW539)</f>
        <v>11.135040278982558</v>
      </c>
      <c r="CV539" s="48">
        <f t="shared" si="169"/>
        <v>0.36144578313253006</v>
      </c>
      <c r="CW539" s="31">
        <f t="shared" si="183"/>
        <v>4.0442034911558948E-2</v>
      </c>
      <c r="CX539" s="36">
        <f>SUM($CW$9:CW539)*RRF</f>
        <v>76.205471804712175</v>
      </c>
      <c r="CY539" s="33"/>
      <c r="CZ539" s="36">
        <f t="shared" si="170"/>
        <v>87.340512083694733</v>
      </c>
      <c r="DA539" s="33"/>
      <c r="DB539" s="31">
        <f t="shared" si="171"/>
        <v>4.0522441745209437E-18</v>
      </c>
      <c r="DC539" s="31">
        <f t="shared" si="172"/>
        <v>7.7945281952877901</v>
      </c>
      <c r="DD539" s="31">
        <f t="shared" si="173"/>
        <v>7.7945281952877901</v>
      </c>
      <c r="DE539" s="31">
        <f t="shared" si="174"/>
        <v>-3.3405120836947333</v>
      </c>
      <c r="DF539" s="31"/>
      <c r="DG539" s="33">
        <f t="shared" si="175"/>
        <v>0.90720799767514493</v>
      </c>
      <c r="DH539" s="33">
        <f t="shared" si="176"/>
        <v>1.0397680009963659</v>
      </c>
      <c r="DI539" s="3"/>
      <c r="DJ539" s="33">
        <f t="shared" si="177"/>
        <v>0.99999999999999967</v>
      </c>
      <c r="DK539" s="93">
        <f t="shared" si="178"/>
        <v>0.95277961898399233</v>
      </c>
      <c r="DL539" s="3">
        <f t="shared" si="179"/>
        <v>0.95291112333104355</v>
      </c>
      <c r="DM539" s="3"/>
      <c r="DN539" s="90">
        <f t="shared" si="186"/>
        <v>0</v>
      </c>
      <c r="DO539" s="91">
        <f t="shared" si="184"/>
        <v>0</v>
      </c>
      <c r="DP539" s="89">
        <f>SUM(DO$9:DO539)*RLR</f>
        <v>120</v>
      </c>
      <c r="DQ539" s="90">
        <f>DP539-SUM(DS$9:DS539)</f>
        <v>5.6506652002747728</v>
      </c>
      <c r="DR539" s="48">
        <f t="shared" si="180"/>
        <v>0.36144578313253006</v>
      </c>
      <c r="DS539" s="31">
        <f t="shared" si="185"/>
        <v>2.0522997095428947E-2</v>
      </c>
      <c r="DT539" s="90">
        <f>SUM(DS$9:DS539)*RRF</f>
        <v>80.044534359807656</v>
      </c>
    </row>
    <row r="540" spans="90:124" x14ac:dyDescent="0.25">
      <c r="CL540" s="14">
        <f t="shared" si="167"/>
        <v>5.31</v>
      </c>
      <c r="CM540" s="59">
        <f>IF('Extended model'!$B$4="AY",0,IFERROR(P*INDEX('UWYr writing pattern'!$C$4:$C$18,MATCH('Extended model'!$CL540,'UWYr writing pattern'!$A$4:$A$18,0)) / 25,CM539))</f>
        <v>0</v>
      </c>
      <c r="CN540" s="36">
        <f t="shared" si="181"/>
        <v>4.0570682747287073E-18</v>
      </c>
      <c r="CP540" s="48">
        <f t="shared" si="168"/>
        <v>15.93</v>
      </c>
      <c r="CQ540" s="34">
        <f t="shared" si="182"/>
        <v>7.6703193303432154E-19</v>
      </c>
      <c r="CR540" s="31">
        <f>SUM($CQ$9:CQ540)*RLR</f>
        <v>119.99999999999996</v>
      </c>
      <c r="CS540" s="32"/>
      <c r="CT540" s="36">
        <f>CR540-SUM($CW$9:CW540)</f>
        <v>11.094793145444072</v>
      </c>
      <c r="CV540" s="48">
        <f t="shared" si="169"/>
        <v>0.36101083032490983</v>
      </c>
      <c r="CW540" s="31">
        <f t="shared" si="183"/>
        <v>4.0247133538491166E-2</v>
      </c>
      <c r="CX540" s="36">
        <f>SUM($CW$9:CW540)*RRF</f>
        <v>76.233644798189118</v>
      </c>
      <c r="CY540" s="33"/>
      <c r="CZ540" s="36">
        <f t="shared" si="170"/>
        <v>87.32843794363319</v>
      </c>
      <c r="DA540" s="33"/>
      <c r="DB540" s="31">
        <f t="shared" si="171"/>
        <v>3.4079373507721139E-18</v>
      </c>
      <c r="DC540" s="31">
        <f t="shared" si="172"/>
        <v>7.7663552018108497</v>
      </c>
      <c r="DD540" s="31">
        <f t="shared" si="173"/>
        <v>7.7663552018108497</v>
      </c>
      <c r="DE540" s="31">
        <f t="shared" si="174"/>
        <v>-3.3284379436331903</v>
      </c>
      <c r="DF540" s="31"/>
      <c r="DG540" s="33">
        <f t="shared" si="175"/>
        <v>0.90754339045463239</v>
      </c>
      <c r="DH540" s="33">
        <f t="shared" si="176"/>
        <v>1.0396242612337285</v>
      </c>
      <c r="DI540" s="3"/>
      <c r="DJ540" s="33">
        <f t="shared" si="177"/>
        <v>0.99999999999999967</v>
      </c>
      <c r="DK540" s="93">
        <f t="shared" si="178"/>
        <v>0.95294988461664953</v>
      </c>
      <c r="DL540" s="3">
        <f t="shared" si="179"/>
        <v>0.95308132409008783</v>
      </c>
      <c r="DM540" s="3"/>
      <c r="DN540" s="90">
        <f t="shared" si="186"/>
        <v>0</v>
      </c>
      <c r="DO540" s="91">
        <f t="shared" si="184"/>
        <v>0</v>
      </c>
      <c r="DP540" s="89">
        <f>SUM(DO$9:DO540)*RLR</f>
        <v>120</v>
      </c>
      <c r="DQ540" s="90">
        <f>DP540-SUM(DS$9:DS540)</f>
        <v>5.6302411091894413</v>
      </c>
      <c r="DR540" s="48">
        <f t="shared" si="180"/>
        <v>0.36101083032490983</v>
      </c>
      <c r="DS540" s="31">
        <f t="shared" si="185"/>
        <v>2.0424091085330501E-2</v>
      </c>
      <c r="DT540" s="90">
        <f>SUM(DS$9:DS540)*RRF</f>
        <v>80.058831223567381</v>
      </c>
    </row>
    <row r="541" spans="90:124" x14ac:dyDescent="0.25">
      <c r="CL541" s="14">
        <f t="shared" si="167"/>
        <v>5.32</v>
      </c>
      <c r="CM541" s="59">
        <f>IF('Extended model'!$B$4="AY",0,IFERROR(P*INDEX('UWYr writing pattern'!$C$4:$C$18,MATCH('Extended model'!$CL541,'UWYr writing pattern'!$A$4:$A$18,0)) / 25,CM540))</f>
        <v>0</v>
      </c>
      <c r="CN541" s="36">
        <f t="shared" si="181"/>
        <v>3.4107772985644243E-18</v>
      </c>
      <c r="CP541" s="48">
        <f t="shared" si="168"/>
        <v>15.96</v>
      </c>
      <c r="CQ541" s="34">
        <f t="shared" si="182"/>
        <v>6.4629097616428304E-19</v>
      </c>
      <c r="CR541" s="31">
        <f>SUM($CQ$9:CQ541)*RLR</f>
        <v>119.99999999999996</v>
      </c>
      <c r="CS541" s="32"/>
      <c r="CT541" s="36">
        <f>CR541-SUM($CW$9:CW541)</f>
        <v>11.054739740586868</v>
      </c>
      <c r="CV541" s="48">
        <f t="shared" si="169"/>
        <v>0.36057692307692307</v>
      </c>
      <c r="CW541" s="31">
        <f t="shared" si="183"/>
        <v>4.0053404857198827E-2</v>
      </c>
      <c r="CX541" s="36">
        <f>SUM($CW$9:CW541)*RRF</f>
        <v>76.261682181589151</v>
      </c>
      <c r="CY541" s="33"/>
      <c r="CZ541" s="36">
        <f t="shared" si="170"/>
        <v>87.316421922176019</v>
      </c>
      <c r="DA541" s="33"/>
      <c r="DB541" s="31">
        <f t="shared" si="171"/>
        <v>2.8650529307941165E-18</v>
      </c>
      <c r="DC541" s="31">
        <f t="shared" si="172"/>
        <v>7.738317818410807</v>
      </c>
      <c r="DD541" s="31">
        <f t="shared" si="173"/>
        <v>7.738317818410807</v>
      </c>
      <c r="DE541" s="31">
        <f t="shared" si="174"/>
        <v>-3.3164219221760192</v>
      </c>
      <c r="DF541" s="31"/>
      <c r="DG541" s="33">
        <f t="shared" si="175"/>
        <v>0.90787716882844227</v>
      </c>
      <c r="DH541" s="33">
        <f t="shared" si="176"/>
        <v>1.0394812133592384</v>
      </c>
      <c r="DI541" s="3"/>
      <c r="DJ541" s="33">
        <f t="shared" si="177"/>
        <v>0.99999999999999967</v>
      </c>
      <c r="DK541" s="93">
        <f t="shared" si="178"/>
        <v>0.95311933264821347</v>
      </c>
      <c r="DL541" s="3">
        <f t="shared" si="179"/>
        <v>0.95325070559156777</v>
      </c>
      <c r="DM541" s="3"/>
      <c r="DN541" s="90">
        <f t="shared" si="186"/>
        <v>0</v>
      </c>
      <c r="DO541" s="91">
        <f t="shared" si="184"/>
        <v>0</v>
      </c>
      <c r="DP541" s="89">
        <f>SUM(DO$9:DO541)*RLR</f>
        <v>120</v>
      </c>
      <c r="DQ541" s="90">
        <f>DP541-SUM(DS$9:DS541)</f>
        <v>5.6099153290118551</v>
      </c>
      <c r="DR541" s="48">
        <f t="shared" si="180"/>
        <v>0.36057692307692307</v>
      </c>
      <c r="DS541" s="31">
        <f t="shared" si="185"/>
        <v>2.0325780177579213E-2</v>
      </c>
      <c r="DT541" s="90">
        <f>SUM(DS$9:DS541)*RRF</f>
        <v>80.073059269691697</v>
      </c>
    </row>
    <row r="542" spans="90:124" x14ac:dyDescent="0.25">
      <c r="CL542" s="14">
        <f t="shared" si="167"/>
        <v>5.33</v>
      </c>
      <c r="CM542" s="59">
        <f>IF('Extended model'!$B$4="AY",0,IFERROR(P*INDEX('UWYr writing pattern'!$C$4:$C$18,MATCH('Extended model'!$CL542,'UWYr writing pattern'!$A$4:$A$18,0)) / 25,CM541))</f>
        <v>0</v>
      </c>
      <c r="CN542" s="36">
        <f t="shared" si="181"/>
        <v>2.866417241713542E-18</v>
      </c>
      <c r="CP542" s="48">
        <f t="shared" si="168"/>
        <v>15.99</v>
      </c>
      <c r="CQ542" s="34">
        <f t="shared" si="182"/>
        <v>5.4436005685088214E-19</v>
      </c>
      <c r="CR542" s="31">
        <f>SUM($CQ$9:CQ542)*RLR</f>
        <v>119.99999999999996</v>
      </c>
      <c r="CS542" s="32"/>
      <c r="CT542" s="36">
        <f>CR542-SUM($CW$9:CW542)</f>
        <v>11.0148789001761</v>
      </c>
      <c r="CV542" s="48">
        <f t="shared" si="169"/>
        <v>0.36014405762304924</v>
      </c>
      <c r="CW542" s="31">
        <f t="shared" si="183"/>
        <v>3.9860840410769954E-2</v>
      </c>
      <c r="CX542" s="36">
        <f>SUM($CW$9:CW542)*RRF</f>
        <v>76.289584769876697</v>
      </c>
      <c r="CY542" s="33"/>
      <c r="CZ542" s="36">
        <f t="shared" si="170"/>
        <v>87.304463670052797</v>
      </c>
      <c r="DA542" s="33"/>
      <c r="DB542" s="31">
        <f t="shared" si="171"/>
        <v>2.407790483039375E-18</v>
      </c>
      <c r="DC542" s="31">
        <f t="shared" si="172"/>
        <v>7.71041523012327</v>
      </c>
      <c r="DD542" s="31">
        <f t="shared" si="173"/>
        <v>7.71041523012327</v>
      </c>
      <c r="DE542" s="31">
        <f t="shared" si="174"/>
        <v>-3.3044636700527974</v>
      </c>
      <c r="DF542" s="31"/>
      <c r="DG542" s="33">
        <f t="shared" si="175"/>
        <v>0.90820934249853214</v>
      </c>
      <c r="DH542" s="33">
        <f t="shared" si="176"/>
        <v>1.0393388532149141</v>
      </c>
      <c r="DI542" s="3"/>
      <c r="DJ542" s="33">
        <f t="shared" si="177"/>
        <v>0.99999999999999967</v>
      </c>
      <c r="DK542" s="93">
        <f t="shared" si="178"/>
        <v>0.95328796798036219</v>
      </c>
      <c r="DL542" s="3">
        <f t="shared" si="179"/>
        <v>0.95341927275890592</v>
      </c>
      <c r="DM542" s="3"/>
      <c r="DN542" s="90">
        <f t="shared" si="186"/>
        <v>0</v>
      </c>
      <c r="DO542" s="91">
        <f t="shared" si="184"/>
        <v>0</v>
      </c>
      <c r="DP542" s="89">
        <f>SUM(DO$9:DO542)*RLR</f>
        <v>120</v>
      </c>
      <c r="DQ542" s="90">
        <f>DP542-SUM(DS$9:DS542)</f>
        <v>5.5896872689312858</v>
      </c>
      <c r="DR542" s="48">
        <f t="shared" si="180"/>
        <v>0.36014405762304924</v>
      </c>
      <c r="DS542" s="31">
        <f t="shared" si="185"/>
        <v>2.022806008057159E-2</v>
      </c>
      <c r="DT542" s="90">
        <f>SUM(DS$9:DS542)*RRF</f>
        <v>80.087218911748096</v>
      </c>
    </row>
    <row r="543" spans="90:124" x14ac:dyDescent="0.25">
      <c r="CL543" s="14">
        <f t="shared" si="167"/>
        <v>5.34</v>
      </c>
      <c r="CM543" s="59">
        <f>IF('Extended model'!$B$4="AY",0,IFERROR(P*INDEX('UWYr writing pattern'!$C$4:$C$18,MATCH('Extended model'!$CL543,'UWYr writing pattern'!$A$4:$A$18,0)) / 25,CM542))</f>
        <v>0</v>
      </c>
      <c r="CN543" s="36">
        <f t="shared" si="181"/>
        <v>2.4080771247635468E-18</v>
      </c>
      <c r="CP543" s="48">
        <f t="shared" si="168"/>
        <v>16.02</v>
      </c>
      <c r="CQ543" s="34">
        <f t="shared" si="182"/>
        <v>4.5834011694999538E-19</v>
      </c>
      <c r="CR543" s="31">
        <f>SUM($CQ$9:CQ543)*RLR</f>
        <v>119.99999999999996</v>
      </c>
      <c r="CS543" s="32"/>
      <c r="CT543" s="36">
        <f>CR543-SUM($CW$9:CW543)</f>
        <v>10.975209468362735</v>
      </c>
      <c r="CV543" s="48">
        <f t="shared" si="169"/>
        <v>0.35971223021582732</v>
      </c>
      <c r="CW543" s="31">
        <f t="shared" si="183"/>
        <v>3.9669431813359309E-2</v>
      </c>
      <c r="CX543" s="36">
        <f>SUM($CW$9:CW543)*RRF</f>
        <v>76.317353372146044</v>
      </c>
      <c r="CY543" s="33"/>
      <c r="CZ543" s="36">
        <f t="shared" si="170"/>
        <v>87.292562840508779</v>
      </c>
      <c r="DA543" s="33"/>
      <c r="DB543" s="31">
        <f t="shared" si="171"/>
        <v>2.0227847848013791E-18</v>
      </c>
      <c r="DC543" s="31">
        <f t="shared" si="172"/>
        <v>7.6826466278539138</v>
      </c>
      <c r="DD543" s="31">
        <f t="shared" si="173"/>
        <v>7.6826466278539138</v>
      </c>
      <c r="DE543" s="31">
        <f t="shared" si="174"/>
        <v>-3.2925628405087792</v>
      </c>
      <c r="DF543" s="31"/>
      <c r="DG543" s="33">
        <f t="shared" si="175"/>
        <v>0.90853992109697668</v>
      </c>
      <c r="DH543" s="33">
        <f t="shared" si="176"/>
        <v>1.0391971766727235</v>
      </c>
      <c r="DI543" s="3"/>
      <c r="DJ543" s="33">
        <f t="shared" si="177"/>
        <v>0.99999999999999967</v>
      </c>
      <c r="DK543" s="93">
        <f t="shared" si="178"/>
        <v>0.95345579547955239</v>
      </c>
      <c r="DL543" s="3">
        <f t="shared" si="179"/>
        <v>0.95358703048006233</v>
      </c>
      <c r="DM543" s="3"/>
      <c r="DN543" s="90">
        <f t="shared" si="186"/>
        <v>0</v>
      </c>
      <c r="DO543" s="91">
        <f t="shared" si="184"/>
        <v>0</v>
      </c>
      <c r="DP543" s="89">
        <f>SUM(DO$9:DO543)*RLR</f>
        <v>120</v>
      </c>
      <c r="DQ543" s="90">
        <f>DP543-SUM(DS$9:DS543)</f>
        <v>5.5695563423925165</v>
      </c>
      <c r="DR543" s="48">
        <f t="shared" si="180"/>
        <v>0.35971223021582732</v>
      </c>
      <c r="DS543" s="31">
        <f t="shared" si="185"/>
        <v>2.0130926538768138E-2</v>
      </c>
      <c r="DT543" s="90">
        <f>SUM(DS$9:DS543)*RRF</f>
        <v>80.101310560325231</v>
      </c>
    </row>
    <row r="544" spans="90:124" x14ac:dyDescent="0.25">
      <c r="CL544" s="14">
        <f t="shared" si="167"/>
        <v>5.35</v>
      </c>
      <c r="CM544" s="59">
        <f>IF('Extended model'!$B$4="AY",0,IFERROR(P*INDEX('UWYr writing pattern'!$C$4:$C$18,MATCH('Extended model'!$CL544,'UWYr writing pattern'!$A$4:$A$18,0)) / 25,CM543))</f>
        <v>0</v>
      </c>
      <c r="CN544" s="36">
        <f t="shared" si="181"/>
        <v>2.0223031693764264E-18</v>
      </c>
      <c r="CP544" s="48">
        <f t="shared" si="168"/>
        <v>16.049999999999997</v>
      </c>
      <c r="CQ544" s="34">
        <f t="shared" si="182"/>
        <v>3.8577395538712021E-19</v>
      </c>
      <c r="CR544" s="31">
        <f>SUM($CQ$9:CQ544)*RLR</f>
        <v>119.99999999999996</v>
      </c>
      <c r="CS544" s="32"/>
      <c r="CT544" s="36">
        <f>CR544-SUM($CW$9:CW544)</f>
        <v>10.935730297613233</v>
      </c>
      <c r="CV544" s="48">
        <f t="shared" si="169"/>
        <v>0.3592814371257485</v>
      </c>
      <c r="CW544" s="31">
        <f t="shared" si="183"/>
        <v>3.9479170749506236E-2</v>
      </c>
      <c r="CX544" s="36">
        <f>SUM($CW$9:CW544)*RRF</f>
        <v>76.344988791670701</v>
      </c>
      <c r="CY544" s="33"/>
      <c r="CZ544" s="36">
        <f t="shared" si="170"/>
        <v>87.280719089283934</v>
      </c>
      <c r="DA544" s="33"/>
      <c r="DB544" s="31">
        <f t="shared" si="171"/>
        <v>1.698734662276198E-18</v>
      </c>
      <c r="DC544" s="31">
        <f t="shared" si="172"/>
        <v>7.6550112083292623</v>
      </c>
      <c r="DD544" s="31">
        <f t="shared" si="173"/>
        <v>7.6550112083292623</v>
      </c>
      <c r="DE544" s="31">
        <f t="shared" si="174"/>
        <v>-3.2807190892839344</v>
      </c>
      <c r="DF544" s="31"/>
      <c r="DG544" s="33">
        <f t="shared" si="175"/>
        <v>0.90886891418655602</v>
      </c>
      <c r="DH544" s="33">
        <f t="shared" si="176"/>
        <v>1.0390561796343325</v>
      </c>
      <c r="DI544" s="3"/>
      <c r="DJ544" s="33">
        <f t="shared" si="177"/>
        <v>0.99999999999999967</v>
      </c>
      <c r="DK544" s="93">
        <f t="shared" si="178"/>
        <v>0.9536228199773138</v>
      </c>
      <c r="DL544" s="3">
        <f t="shared" si="179"/>
        <v>0.95375398360783181</v>
      </c>
      <c r="DM544" s="3"/>
      <c r="DN544" s="90">
        <f t="shared" si="186"/>
        <v>0</v>
      </c>
      <c r="DO544" s="91">
        <f t="shared" si="184"/>
        <v>0</v>
      </c>
      <c r="DP544" s="89">
        <f>SUM(DO$9:DO544)*RLR</f>
        <v>120</v>
      </c>
      <c r="DQ544" s="90">
        <f>DP544-SUM(DS$9:DS544)</f>
        <v>5.5495219670601728</v>
      </c>
      <c r="DR544" s="48">
        <f t="shared" si="180"/>
        <v>0.3592814371257485</v>
      </c>
      <c r="DS544" s="31">
        <f t="shared" si="185"/>
        <v>2.0034375332347181E-2</v>
      </c>
      <c r="DT544" s="90">
        <f>SUM(DS$9:DS544)*RRF</f>
        <v>80.115334623057876</v>
      </c>
    </row>
    <row r="545" spans="90:124" x14ac:dyDescent="0.25">
      <c r="CL545" s="14">
        <f t="shared" si="167"/>
        <v>5.36</v>
      </c>
      <c r="CM545" s="59">
        <f>IF('Extended model'!$B$4="AY",0,IFERROR(P*INDEX('UWYr writing pattern'!$C$4:$C$18,MATCH('Extended model'!$CL545,'UWYr writing pattern'!$A$4:$A$18,0)) / 25,CM544))</f>
        <v>0</v>
      </c>
      <c r="CN545" s="36">
        <f t="shared" si="181"/>
        <v>1.69772351069151E-18</v>
      </c>
      <c r="CP545" s="48">
        <f t="shared" si="168"/>
        <v>16.080000000000002</v>
      </c>
      <c r="CQ545" s="34">
        <f t="shared" si="182"/>
        <v>3.2457965868491635E-19</v>
      </c>
      <c r="CR545" s="31">
        <f>SUM($CQ$9:CQ545)*RLR</f>
        <v>119.99999999999996</v>
      </c>
      <c r="CS545" s="32"/>
      <c r="CT545" s="36">
        <f>CR545-SUM($CW$9:CW545)</f>
        <v>10.896440248639777</v>
      </c>
      <c r="CV545" s="48">
        <f t="shared" si="169"/>
        <v>0.35885167464114837</v>
      </c>
      <c r="CW545" s="31">
        <f t="shared" si="183"/>
        <v>3.9290048973460716E-2</v>
      </c>
      <c r="CX545" s="36">
        <f>SUM($CW$9:CW545)*RRF</f>
        <v>76.372491825952125</v>
      </c>
      <c r="CY545" s="33"/>
      <c r="CZ545" s="36">
        <f t="shared" si="170"/>
        <v>87.268932074591902</v>
      </c>
      <c r="DA545" s="33"/>
      <c r="DB545" s="31">
        <f t="shared" si="171"/>
        <v>1.426087748980868E-18</v>
      </c>
      <c r="DC545" s="31">
        <f t="shared" si="172"/>
        <v>7.6275081740478434</v>
      </c>
      <c r="DD545" s="31">
        <f t="shared" si="173"/>
        <v>7.6275081740478434</v>
      </c>
      <c r="DE545" s="31">
        <f t="shared" si="174"/>
        <v>-3.2689320745919019</v>
      </c>
      <c r="DF545" s="31"/>
      <c r="DG545" s="33">
        <f t="shared" si="175"/>
        <v>0.90919633126133481</v>
      </c>
      <c r="DH545" s="33">
        <f t="shared" si="176"/>
        <v>1.038915858030856</v>
      </c>
      <c r="DI545" s="3"/>
      <c r="DJ545" s="33">
        <f t="shared" si="177"/>
        <v>0.99999999999999967</v>
      </c>
      <c r="DK545" s="93">
        <f t="shared" si="178"/>
        <v>0.95378904627054195</v>
      </c>
      <c r="DL545" s="3">
        <f t="shared" si="179"/>
        <v>0.953920136960139</v>
      </c>
      <c r="DM545" s="3"/>
      <c r="DN545" s="90">
        <f t="shared" si="186"/>
        <v>0</v>
      </c>
      <c r="DO545" s="91">
        <f t="shared" si="184"/>
        <v>0</v>
      </c>
      <c r="DP545" s="89">
        <f>SUM(DO$9:DO545)*RLR</f>
        <v>120</v>
      </c>
      <c r="DQ545" s="90">
        <f>DP545-SUM(DS$9:DS545)</f>
        <v>5.5295835647833087</v>
      </c>
      <c r="DR545" s="48">
        <f t="shared" si="180"/>
        <v>0.35885167464114837</v>
      </c>
      <c r="DS545" s="31">
        <f t="shared" si="185"/>
        <v>1.9938402276862898E-2</v>
      </c>
      <c r="DT545" s="90">
        <f>SUM(DS$9:DS545)*RRF</f>
        <v>80.129291504651675</v>
      </c>
    </row>
    <row r="546" spans="90:124" x14ac:dyDescent="0.25">
      <c r="CL546" s="14">
        <f t="shared" si="167"/>
        <v>5.37</v>
      </c>
      <c r="CM546" s="59">
        <f>IF('Extended model'!$B$4="AY",0,IFERROR(P*INDEX('UWYr writing pattern'!$C$4:$C$18,MATCH('Extended model'!$CL546,'UWYr writing pattern'!$A$4:$A$18,0)) / 25,CM545))</f>
        <v>0</v>
      </c>
      <c r="CN546" s="36">
        <f t="shared" si="181"/>
        <v>1.4247295701723151E-18</v>
      </c>
      <c r="CP546" s="48">
        <f t="shared" si="168"/>
        <v>16.11</v>
      </c>
      <c r="CQ546" s="34">
        <f t="shared" si="182"/>
        <v>2.7299394051919485E-19</v>
      </c>
      <c r="CR546" s="31">
        <f>SUM($CQ$9:CQ546)*RLR</f>
        <v>119.99999999999996</v>
      </c>
      <c r="CS546" s="32"/>
      <c r="CT546" s="36">
        <f>CR546-SUM($CW$9:CW546)</f>
        <v>10.857338190331262</v>
      </c>
      <c r="CV546" s="48">
        <f t="shared" si="169"/>
        <v>0.3584229390681003</v>
      </c>
      <c r="CW546" s="31">
        <f t="shared" si="183"/>
        <v>3.9102058308515951E-2</v>
      </c>
      <c r="CX546" s="36">
        <f>SUM($CW$9:CW546)*RRF</f>
        <v>76.399863266768079</v>
      </c>
      <c r="CY546" s="33"/>
      <c r="CZ546" s="36">
        <f t="shared" si="170"/>
        <v>87.257201457099342</v>
      </c>
      <c r="DA546" s="33"/>
      <c r="DB546" s="31">
        <f t="shared" si="171"/>
        <v>1.1967728389447445E-18</v>
      </c>
      <c r="DC546" s="31">
        <f t="shared" si="172"/>
        <v>7.6001367332318832</v>
      </c>
      <c r="DD546" s="31">
        <f t="shared" si="173"/>
        <v>7.6001367332318832</v>
      </c>
      <c r="DE546" s="31">
        <f t="shared" si="174"/>
        <v>-3.2572014570993417</v>
      </c>
      <c r="DF546" s="31"/>
      <c r="DG546" s="33">
        <f t="shared" si="175"/>
        <v>0.90952218174723909</v>
      </c>
      <c r="DH546" s="33">
        <f t="shared" si="176"/>
        <v>1.0387762078226113</v>
      </c>
      <c r="DI546" s="3"/>
      <c r="DJ546" s="33">
        <f t="shared" si="177"/>
        <v>0.99999999999999967</v>
      </c>
      <c r="DK546" s="93">
        <f t="shared" si="178"/>
        <v>0.95395447912178666</v>
      </c>
      <c r="DL546" s="3">
        <f t="shared" si="179"/>
        <v>0.95408549532032993</v>
      </c>
      <c r="DM546" s="3"/>
      <c r="DN546" s="90">
        <f t="shared" si="186"/>
        <v>0</v>
      </c>
      <c r="DO546" s="91">
        <f t="shared" si="184"/>
        <v>0</v>
      </c>
      <c r="DP546" s="89">
        <f>SUM(DO$9:DO546)*RLR</f>
        <v>120</v>
      </c>
      <c r="DQ546" s="90">
        <f>DP546-SUM(DS$9:DS546)</f>
        <v>5.509740561560406</v>
      </c>
      <c r="DR546" s="48">
        <f t="shared" si="180"/>
        <v>0.3584229390681003</v>
      </c>
      <c r="DS546" s="31">
        <f t="shared" si="185"/>
        <v>1.9843003222906611E-2</v>
      </c>
      <c r="DT546" s="90">
        <f>SUM(DS$9:DS546)*RRF</f>
        <v>80.143181606907717</v>
      </c>
    </row>
    <row r="547" spans="90:124" x14ac:dyDescent="0.25">
      <c r="CL547" s="14">
        <f t="shared" si="167"/>
        <v>5.38</v>
      </c>
      <c r="CM547" s="59">
        <f>IF('Extended model'!$B$4="AY",0,IFERROR(P*INDEX('UWYr writing pattern'!$C$4:$C$18,MATCH('Extended model'!$CL547,'UWYr writing pattern'!$A$4:$A$18,0)) / 25,CM546))</f>
        <v>0</v>
      </c>
      <c r="CN547" s="36">
        <f t="shared" si="181"/>
        <v>1.1952056364175552E-18</v>
      </c>
      <c r="CP547" s="48">
        <f t="shared" si="168"/>
        <v>16.14</v>
      </c>
      <c r="CQ547" s="34">
        <f t="shared" si="182"/>
        <v>2.2952393375475996E-19</v>
      </c>
      <c r="CR547" s="31">
        <f>SUM($CQ$9:CQ547)*RLR</f>
        <v>119.99999999999996</v>
      </c>
      <c r="CS547" s="32"/>
      <c r="CT547" s="36">
        <f>CR547-SUM($CW$9:CW547)</f>
        <v>10.818422999684913</v>
      </c>
      <c r="CV547" s="48">
        <f t="shared" si="169"/>
        <v>0.35799522673031031</v>
      </c>
      <c r="CW547" s="31">
        <f t="shared" si="183"/>
        <v>3.8915190646348602E-2</v>
      </c>
      <c r="CX547" s="36">
        <f>SUM($CW$9:CW547)*RRF</f>
        <v>76.42710390022053</v>
      </c>
      <c r="CY547" s="33"/>
      <c r="CZ547" s="36">
        <f t="shared" si="170"/>
        <v>87.245526899905443</v>
      </c>
      <c r="DA547" s="33"/>
      <c r="DB547" s="31">
        <f t="shared" si="171"/>
        <v>1.0039727345907462E-18</v>
      </c>
      <c r="DC547" s="31">
        <f t="shared" si="172"/>
        <v>7.5728960997794381</v>
      </c>
      <c r="DD547" s="31">
        <f t="shared" si="173"/>
        <v>7.5728960997794381</v>
      </c>
      <c r="DE547" s="31">
        <f t="shared" si="174"/>
        <v>-3.2455268999054425</v>
      </c>
      <c r="DF547" s="31"/>
      <c r="DG547" s="33">
        <f t="shared" si="175"/>
        <v>0.90984647500262539</v>
      </c>
      <c r="DH547" s="33">
        <f t="shared" si="176"/>
        <v>1.0386372249988742</v>
      </c>
      <c r="DI547" s="3"/>
      <c r="DJ547" s="33">
        <f t="shared" si="177"/>
        <v>0.99999999999999967</v>
      </c>
      <c r="DK547" s="93">
        <f t="shared" si="178"/>
        <v>0.95411912325953951</v>
      </c>
      <c r="DL547" s="3">
        <f t="shared" si="179"/>
        <v>0.95425006343746133</v>
      </c>
      <c r="DM547" s="3"/>
      <c r="DN547" s="90">
        <f t="shared" si="186"/>
        <v>0</v>
      </c>
      <c r="DO547" s="91">
        <f t="shared" si="184"/>
        <v>0</v>
      </c>
      <c r="DP547" s="89">
        <f>SUM(DO$9:DO547)*RLR</f>
        <v>120</v>
      </c>
      <c r="DQ547" s="90">
        <f>DP547-SUM(DS$9:DS547)</f>
        <v>5.4899923875046284</v>
      </c>
      <c r="DR547" s="48">
        <f t="shared" si="180"/>
        <v>0.35799522673031031</v>
      </c>
      <c r="DS547" s="31">
        <f t="shared" si="185"/>
        <v>1.9748174055772061E-2</v>
      </c>
      <c r="DT547" s="90">
        <f>SUM(DS$9:DS547)*RRF</f>
        <v>80.157005328746749</v>
      </c>
    </row>
    <row r="548" spans="90:124" x14ac:dyDescent="0.25">
      <c r="CL548" s="14">
        <f t="shared" si="167"/>
        <v>5.39</v>
      </c>
      <c r="CM548" s="59">
        <f>IF('Extended model'!$B$4="AY",0,IFERROR(P*INDEX('UWYr writing pattern'!$C$4:$C$18,MATCH('Extended model'!$CL548,'UWYr writing pattern'!$A$4:$A$18,0)) / 25,CM547))</f>
        <v>0</v>
      </c>
      <c r="CN548" s="36">
        <f t="shared" si="181"/>
        <v>1.0022994466997618E-18</v>
      </c>
      <c r="CP548" s="48">
        <f t="shared" si="168"/>
        <v>16.169999999999998</v>
      </c>
      <c r="CQ548" s="34">
        <f t="shared" si="182"/>
        <v>1.9290618971779342E-19</v>
      </c>
      <c r="CR548" s="31">
        <f>SUM($CQ$9:CQ548)*RLR</f>
        <v>119.99999999999996</v>
      </c>
      <c r="CS548" s="32"/>
      <c r="CT548" s="36">
        <f>CR548-SUM($CW$9:CW548)</f>
        <v>10.77969356173854</v>
      </c>
      <c r="CV548" s="48">
        <f t="shared" si="169"/>
        <v>0.35756853396901073</v>
      </c>
      <c r="CW548" s="31">
        <f t="shared" si="183"/>
        <v>3.872943794636604E-2</v>
      </c>
      <c r="CX548" s="36">
        <f>SUM($CW$9:CW548)*RRF</f>
        <v>76.454214506782989</v>
      </c>
      <c r="CY548" s="33"/>
      <c r="CZ548" s="36">
        <f t="shared" si="170"/>
        <v>87.233908068521529</v>
      </c>
      <c r="DA548" s="33"/>
      <c r="DB548" s="31">
        <f t="shared" si="171"/>
        <v>8.419315352277999E-19</v>
      </c>
      <c r="DC548" s="31">
        <f t="shared" si="172"/>
        <v>7.5457854932169779</v>
      </c>
      <c r="DD548" s="31">
        <f t="shared" si="173"/>
        <v>7.5457854932169779</v>
      </c>
      <c r="DE548" s="31">
        <f t="shared" si="174"/>
        <v>-3.2339080685215293</v>
      </c>
      <c r="DF548" s="31"/>
      <c r="DG548" s="33">
        <f t="shared" si="175"/>
        <v>0.91016922031884506</v>
      </c>
      <c r="DH548" s="33">
        <f t="shared" si="176"/>
        <v>1.0384989055776372</v>
      </c>
      <c r="DI548" s="3"/>
      <c r="DJ548" s="33">
        <f t="shared" si="177"/>
        <v>0.99999999999999967</v>
      </c>
      <c r="DK548" s="93">
        <f t="shared" si="178"/>
        <v>0.95428298337851702</v>
      </c>
      <c r="DL548" s="3">
        <f t="shared" si="179"/>
        <v>0.95441384602658752</v>
      </c>
      <c r="DM548" s="3"/>
      <c r="DN548" s="90">
        <f t="shared" si="186"/>
        <v>0</v>
      </c>
      <c r="DO548" s="91">
        <f t="shared" si="184"/>
        <v>0</v>
      </c>
      <c r="DP548" s="89">
        <f>SUM(DO$9:DO548)*RLR</f>
        <v>120</v>
      </c>
      <c r="DQ548" s="90">
        <f>DP548-SUM(DS$9:DS548)</f>
        <v>5.470338476809502</v>
      </c>
      <c r="DR548" s="48">
        <f t="shared" si="180"/>
        <v>0.35756853396901073</v>
      </c>
      <c r="DS548" s="31">
        <f t="shared" si="185"/>
        <v>1.9653910695123972E-2</v>
      </c>
      <c r="DT548" s="90">
        <f>SUM(DS$9:DS548)*RRF</f>
        <v>80.170763066233349</v>
      </c>
    </row>
    <row r="549" spans="90:124" x14ac:dyDescent="0.25">
      <c r="CL549" s="14">
        <f t="shared" si="167"/>
        <v>5.4</v>
      </c>
      <c r="CM549" s="59">
        <f>IF('Extended model'!$B$4="AY",0,IFERROR(P*INDEX('UWYr writing pattern'!$C$4:$C$18,MATCH('Extended model'!$CL549,'UWYr writing pattern'!$A$4:$A$18,0)) / 25,CM548))</f>
        <v>0</v>
      </c>
      <c r="CN549" s="36">
        <f t="shared" si="181"/>
        <v>8.4022762616841033E-19</v>
      </c>
      <c r="CP549" s="48">
        <f t="shared" si="168"/>
        <v>16.200000000000003</v>
      </c>
      <c r="CQ549" s="34">
        <f t="shared" si="182"/>
        <v>1.6207182053135147E-19</v>
      </c>
      <c r="CR549" s="31">
        <f>SUM($CQ$9:CQ549)*RLR</f>
        <v>119.99999999999996</v>
      </c>
      <c r="CS549" s="32"/>
      <c r="CT549" s="36">
        <f>CR549-SUM($CW$9:CW549)</f>
        <v>10.741148769503482</v>
      </c>
      <c r="CV549" s="48">
        <f t="shared" si="169"/>
        <v>0.35714285714285715</v>
      </c>
      <c r="CW549" s="31">
        <f t="shared" si="183"/>
        <v>3.8544792235060334E-2</v>
      </c>
      <c r="CX549" s="36">
        <f>SUM($CW$9:CW549)*RRF</f>
        <v>76.48119586134753</v>
      </c>
      <c r="CY549" s="33"/>
      <c r="CZ549" s="36">
        <f t="shared" si="170"/>
        <v>87.222344630851012</v>
      </c>
      <c r="DA549" s="33"/>
      <c r="DB549" s="31">
        <f t="shared" si="171"/>
        <v>7.0579120598146468E-19</v>
      </c>
      <c r="DC549" s="31">
        <f t="shared" si="172"/>
        <v>7.5188041386524374</v>
      </c>
      <c r="DD549" s="31">
        <f t="shared" si="173"/>
        <v>7.5188041386524374</v>
      </c>
      <c r="DE549" s="31">
        <f t="shared" si="174"/>
        <v>-3.222344630851012</v>
      </c>
      <c r="DF549" s="31"/>
      <c r="DG549" s="33">
        <f t="shared" si="175"/>
        <v>0.91049042692080395</v>
      </c>
      <c r="DH549" s="33">
        <f t="shared" si="176"/>
        <v>1.0383612456053692</v>
      </c>
      <c r="DI549" s="3"/>
      <c r="DJ549" s="33">
        <f t="shared" si="177"/>
        <v>0.99999999999999967</v>
      </c>
      <c r="DK549" s="93">
        <f t="shared" si="178"/>
        <v>0.95444606413994171</v>
      </c>
      <c r="DL549" s="3">
        <f t="shared" si="179"/>
        <v>0.95457684776904284</v>
      </c>
      <c r="DM549" s="3"/>
      <c r="DN549" s="90">
        <f t="shared" si="186"/>
        <v>0</v>
      </c>
      <c r="DO549" s="91">
        <f t="shared" si="184"/>
        <v>0</v>
      </c>
      <c r="DP549" s="89">
        <f>SUM(DO$9:DO549)*RLR</f>
        <v>120</v>
      </c>
      <c r="DQ549" s="90">
        <f>DP549-SUM(DS$9:DS549)</f>
        <v>5.4507782677148384</v>
      </c>
      <c r="DR549" s="48">
        <f t="shared" si="180"/>
        <v>0.35714285714285715</v>
      </c>
      <c r="DS549" s="31">
        <f t="shared" si="185"/>
        <v>1.9560209094670451E-2</v>
      </c>
      <c r="DT549" s="90">
        <f>SUM(DS$9:DS549)*RRF</f>
        <v>80.184455212599602</v>
      </c>
    </row>
    <row r="550" spans="90:124" x14ac:dyDescent="0.25">
      <c r="CL550" s="14">
        <f t="shared" si="167"/>
        <v>5.41</v>
      </c>
      <c r="CM550" s="59">
        <f>IF('Extended model'!$B$4="AY",0,IFERROR(P*INDEX('UWYr writing pattern'!$C$4:$C$18,MATCH('Extended model'!$CL550,'UWYr writing pattern'!$A$4:$A$18,0)) / 25,CM549))</f>
        <v>0</v>
      </c>
      <c r="CN550" s="36">
        <f t="shared" si="181"/>
        <v>7.0411075072912783E-19</v>
      </c>
      <c r="CP550" s="48">
        <f t="shared" si="168"/>
        <v>16.23</v>
      </c>
      <c r="CQ550" s="34">
        <f t="shared" si="182"/>
        <v>1.3611687543928251E-19</v>
      </c>
      <c r="CR550" s="31">
        <f>SUM($CQ$9:CQ550)*RLR</f>
        <v>119.99999999999996</v>
      </c>
      <c r="CS550" s="32"/>
      <c r="CT550" s="36">
        <f>CR550-SUM($CW$9:CW550)</f>
        <v>10.70278752389811</v>
      </c>
      <c r="CV550" s="48">
        <f t="shared" si="169"/>
        <v>0.356718192627824</v>
      </c>
      <c r="CW550" s="31">
        <f t="shared" si="183"/>
        <v>3.8361245605369583E-2</v>
      </c>
      <c r="CX550" s="36">
        <f>SUM($CW$9:CW550)*RRF</f>
        <v>76.508048733271295</v>
      </c>
      <c r="CY550" s="33"/>
      <c r="CZ550" s="36">
        <f t="shared" si="170"/>
        <v>87.210836257169404</v>
      </c>
      <c r="DA550" s="33"/>
      <c r="DB550" s="31">
        <f t="shared" si="171"/>
        <v>5.9145303061246726E-19</v>
      </c>
      <c r="DC550" s="31">
        <f t="shared" si="172"/>
        <v>7.4919512667286758</v>
      </c>
      <c r="DD550" s="31">
        <f t="shared" si="173"/>
        <v>7.4919512667286758</v>
      </c>
      <c r="DE550" s="31">
        <f t="shared" si="174"/>
        <v>-3.2108362571694045</v>
      </c>
      <c r="DF550" s="31"/>
      <c r="DG550" s="33">
        <f t="shared" si="175"/>
        <v>0.91081010396751538</v>
      </c>
      <c r="DH550" s="33">
        <f t="shared" si="176"/>
        <v>1.0382242411567786</v>
      </c>
      <c r="DI550" s="3"/>
      <c r="DJ550" s="33">
        <f t="shared" si="177"/>
        <v>0.99999999999999967</v>
      </c>
      <c r="DK550" s="93">
        <f t="shared" si="178"/>
        <v>0.9546083701718211</v>
      </c>
      <c r="DL550" s="3">
        <f t="shared" si="179"/>
        <v>0.95473907331272501</v>
      </c>
      <c r="DM550" s="3"/>
      <c r="DN550" s="90">
        <f t="shared" si="186"/>
        <v>0</v>
      </c>
      <c r="DO550" s="91">
        <f t="shared" si="184"/>
        <v>0</v>
      </c>
      <c r="DP550" s="89">
        <f>SUM(DO$9:DO550)*RLR</f>
        <v>120</v>
      </c>
      <c r="DQ550" s="90">
        <f>DP550-SUM(DS$9:DS550)</f>
        <v>5.4313112024729975</v>
      </c>
      <c r="DR550" s="48">
        <f t="shared" si="180"/>
        <v>0.356718192627824</v>
      </c>
      <c r="DS550" s="31">
        <f t="shared" si="185"/>
        <v>1.9467065241838707E-2</v>
      </c>
      <c r="DT550" s="90">
        <f>SUM(DS$9:DS550)*RRF</f>
        <v>80.198082158268903</v>
      </c>
    </row>
    <row r="551" spans="90:124" x14ac:dyDescent="0.25">
      <c r="CL551" s="14">
        <f t="shared" si="167"/>
        <v>5.42</v>
      </c>
      <c r="CM551" s="59">
        <f>IF('Extended model'!$B$4="AY",0,IFERROR(P*INDEX('UWYr writing pattern'!$C$4:$C$18,MATCH('Extended model'!$CL551,'UWYr writing pattern'!$A$4:$A$18,0)) / 25,CM550))</f>
        <v>0</v>
      </c>
      <c r="CN551" s="36">
        <f t="shared" si="181"/>
        <v>5.8983357588579033E-19</v>
      </c>
      <c r="CP551" s="48">
        <f t="shared" si="168"/>
        <v>16.259999999999998</v>
      </c>
      <c r="CQ551" s="34">
        <f t="shared" si="182"/>
        <v>1.1427717484333745E-19</v>
      </c>
      <c r="CR551" s="31">
        <f>SUM($CQ$9:CQ551)*RLR</f>
        <v>119.99999999999996</v>
      </c>
      <c r="CS551" s="32"/>
      <c r="CT551" s="36">
        <f>CR551-SUM($CW$9:CW551)</f>
        <v>10.664608733682059</v>
      </c>
      <c r="CV551" s="48">
        <f t="shared" si="169"/>
        <v>0.35629453681710216</v>
      </c>
      <c r="CW551" s="31">
        <f t="shared" si="183"/>
        <v>3.8178790216045574E-2</v>
      </c>
      <c r="CX551" s="36">
        <f>SUM($CW$9:CW551)*RRF</f>
        <v>76.534773886422528</v>
      </c>
      <c r="CY551" s="33"/>
      <c r="CZ551" s="36">
        <f t="shared" si="170"/>
        <v>87.199382620104586</v>
      </c>
      <c r="DA551" s="33"/>
      <c r="DB551" s="31">
        <f t="shared" si="171"/>
        <v>4.9546020374406387E-19</v>
      </c>
      <c r="DC551" s="31">
        <f t="shared" si="172"/>
        <v>7.4652261135774403</v>
      </c>
      <c r="DD551" s="31">
        <f t="shared" si="173"/>
        <v>7.4652261135774403</v>
      </c>
      <c r="DE551" s="31">
        <f t="shared" si="174"/>
        <v>-3.1993826201045863</v>
      </c>
      <c r="DF551" s="31"/>
      <c r="DG551" s="33">
        <f t="shared" si="175"/>
        <v>0.91112826055264917</v>
      </c>
      <c r="DH551" s="33">
        <f t="shared" si="176"/>
        <v>1.0380878883345783</v>
      </c>
      <c r="DI551" s="3"/>
      <c r="DJ551" s="33">
        <f t="shared" si="177"/>
        <v>0.99999999999999967</v>
      </c>
      <c r="DK551" s="93">
        <f t="shared" si="178"/>
        <v>0.9547699060692233</v>
      </c>
      <c r="DL551" s="3">
        <f t="shared" si="179"/>
        <v>0.95490052727237029</v>
      </c>
      <c r="DM551" s="3"/>
      <c r="DN551" s="90">
        <f t="shared" si="186"/>
        <v>0</v>
      </c>
      <c r="DO551" s="91">
        <f t="shared" si="184"/>
        <v>0</v>
      </c>
      <c r="DP551" s="89">
        <f>SUM(DO$9:DO551)*RLR</f>
        <v>120</v>
      </c>
      <c r="DQ551" s="90">
        <f>DP551-SUM(DS$9:DS551)</f>
        <v>5.411936727315549</v>
      </c>
      <c r="DR551" s="48">
        <f t="shared" si="180"/>
        <v>0.35629453681710216</v>
      </c>
      <c r="DS551" s="31">
        <f t="shared" si="185"/>
        <v>1.9374475157454212E-2</v>
      </c>
      <c r="DT551" s="90">
        <f>SUM(DS$9:DS551)*RRF</f>
        <v>80.211644290879107</v>
      </c>
    </row>
    <row r="552" spans="90:124" x14ac:dyDescent="0.25">
      <c r="CL552" s="14">
        <f t="shared" si="167"/>
        <v>5.43</v>
      </c>
      <c r="CM552" s="59">
        <f>IF('Extended model'!$B$4="AY",0,IFERROR(P*INDEX('UWYr writing pattern'!$C$4:$C$18,MATCH('Extended model'!$CL552,'UWYr writing pattern'!$A$4:$A$18,0)) / 25,CM551))</f>
        <v>0</v>
      </c>
      <c r="CN552" s="36">
        <f t="shared" si="181"/>
        <v>4.939266364467608E-19</v>
      </c>
      <c r="CP552" s="48">
        <f t="shared" si="168"/>
        <v>16.29</v>
      </c>
      <c r="CQ552" s="34">
        <f t="shared" si="182"/>
        <v>9.5906939439029495E-20</v>
      </c>
      <c r="CR552" s="31">
        <f>SUM($CQ$9:CQ552)*RLR</f>
        <v>119.99999999999996</v>
      </c>
      <c r="CS552" s="32"/>
      <c r="CT552" s="36">
        <f>CR552-SUM($CW$9:CW552)</f>
        <v>10.626611315391031</v>
      </c>
      <c r="CV552" s="48">
        <f t="shared" si="169"/>
        <v>0.35587188612099646</v>
      </c>
      <c r="CW552" s="31">
        <f t="shared" si="183"/>
        <v>3.7997418291028713E-2</v>
      </c>
      <c r="CX552" s="36">
        <f>SUM($CW$9:CW552)*RRF</f>
        <v>76.561372079226246</v>
      </c>
      <c r="CY552" s="33"/>
      <c r="CZ552" s="36">
        <f t="shared" si="170"/>
        <v>87.187983394617277</v>
      </c>
      <c r="DA552" s="33"/>
      <c r="DB552" s="31">
        <f t="shared" si="171"/>
        <v>4.1489837461527905E-19</v>
      </c>
      <c r="DC552" s="31">
        <f t="shared" si="172"/>
        <v>7.4386279207737216</v>
      </c>
      <c r="DD552" s="31">
        <f t="shared" si="173"/>
        <v>7.4386279207737216</v>
      </c>
      <c r="DE552" s="31">
        <f t="shared" si="174"/>
        <v>-3.1879833946172766</v>
      </c>
      <c r="DF552" s="31"/>
      <c r="DG552" s="33">
        <f t="shared" si="175"/>
        <v>0.9114449057050743</v>
      </c>
      <c r="DH552" s="33">
        <f t="shared" si="176"/>
        <v>1.0379521832692533</v>
      </c>
      <c r="DI552" s="3"/>
      <c r="DJ552" s="33">
        <f t="shared" si="177"/>
        <v>0.99999999999999967</v>
      </c>
      <c r="DK552" s="93">
        <f t="shared" si="178"/>
        <v>0.95493067639454965</v>
      </c>
      <c r="DL552" s="3">
        <f t="shared" si="179"/>
        <v>0.95506121422983237</v>
      </c>
      <c r="DM552" s="3"/>
      <c r="DN552" s="90">
        <f t="shared" si="186"/>
        <v>0</v>
      </c>
      <c r="DO552" s="91">
        <f t="shared" si="184"/>
        <v>0</v>
      </c>
      <c r="DP552" s="89">
        <f>SUM(DO$9:DO552)*RLR</f>
        <v>120</v>
      </c>
      <c r="DQ552" s="90">
        <f>DP552-SUM(DS$9:DS552)</f>
        <v>5.3926542924201186</v>
      </c>
      <c r="DR552" s="48">
        <f t="shared" si="180"/>
        <v>0.35587188612099646</v>
      </c>
      <c r="DS552" s="31">
        <f t="shared" si="185"/>
        <v>1.9282434895423573E-2</v>
      </c>
      <c r="DT552" s="90">
        <f>SUM(DS$9:DS552)*RRF</f>
        <v>80.225141995305918</v>
      </c>
    </row>
    <row r="553" spans="90:124" x14ac:dyDescent="0.25">
      <c r="CL553" s="14">
        <f t="shared" si="167"/>
        <v>5.44</v>
      </c>
      <c r="CM553" s="59">
        <f>IF('Extended model'!$B$4="AY",0,IFERROR(P*INDEX('UWYr writing pattern'!$C$4:$C$18,MATCH('Extended model'!$CL553,'UWYr writing pattern'!$A$4:$A$18,0)) / 25,CM552))</f>
        <v>0</v>
      </c>
      <c r="CN553" s="36">
        <f t="shared" si="181"/>
        <v>4.1346598736958348E-19</v>
      </c>
      <c r="CP553" s="48">
        <f t="shared" si="168"/>
        <v>16.32</v>
      </c>
      <c r="CQ553" s="34">
        <f t="shared" si="182"/>
        <v>8.0460649077177337E-20</v>
      </c>
      <c r="CR553" s="31">
        <f>SUM($CQ$9:CQ553)*RLR</f>
        <v>119.99999999999996</v>
      </c>
      <c r="CS553" s="32"/>
      <c r="CT553" s="36">
        <f>CR553-SUM($CW$9:CW553)</f>
        <v>10.588794193272207</v>
      </c>
      <c r="CV553" s="48">
        <f t="shared" si="169"/>
        <v>0.3554502369668246</v>
      </c>
      <c r="CW553" s="31">
        <f t="shared" si="183"/>
        <v>3.7817122118829295E-2</v>
      </c>
      <c r="CX553" s="36">
        <f>SUM($CW$9:CW553)*RRF</f>
        <v>76.587844064709415</v>
      </c>
      <c r="CY553" s="33"/>
      <c r="CZ553" s="36">
        <f t="shared" si="170"/>
        <v>87.176638257981622</v>
      </c>
      <c r="DA553" s="33"/>
      <c r="DB553" s="31">
        <f t="shared" si="171"/>
        <v>3.4731142939045007E-19</v>
      </c>
      <c r="DC553" s="31">
        <f t="shared" si="172"/>
        <v>7.4121559352905448</v>
      </c>
      <c r="DD553" s="31">
        <f t="shared" si="173"/>
        <v>7.4121559352905448</v>
      </c>
      <c r="DE553" s="31">
        <f t="shared" si="174"/>
        <v>-3.1766382579816224</v>
      </c>
      <c r="DF553" s="31"/>
      <c r="DG553" s="33">
        <f t="shared" si="175"/>
        <v>0.91176004838939784</v>
      </c>
      <c r="DH553" s="33">
        <f t="shared" si="176"/>
        <v>1.0378171221188288</v>
      </c>
      <c r="DI553" s="3"/>
      <c r="DJ553" s="33">
        <f t="shared" si="177"/>
        <v>0.99999999999999967</v>
      </c>
      <c r="DK553" s="93">
        <f t="shared" si="178"/>
        <v>0.95509068567780631</v>
      </c>
      <c r="DL553" s="3">
        <f t="shared" si="179"/>
        <v>0.95522113873435244</v>
      </c>
      <c r="DM553" s="3"/>
      <c r="DN553" s="90">
        <f t="shared" si="186"/>
        <v>0</v>
      </c>
      <c r="DO553" s="91">
        <f t="shared" si="184"/>
        <v>0</v>
      </c>
      <c r="DP553" s="89">
        <f>SUM(DO$9:DO553)*RLR</f>
        <v>120</v>
      </c>
      <c r="DQ553" s="90">
        <f>DP553-SUM(DS$9:DS553)</f>
        <v>5.3734633518777031</v>
      </c>
      <c r="DR553" s="48">
        <f t="shared" si="180"/>
        <v>0.3554502369668246</v>
      </c>
      <c r="DS553" s="31">
        <f t="shared" si="185"/>
        <v>1.9190940542420352E-2</v>
      </c>
      <c r="DT553" s="90">
        <f>SUM(DS$9:DS553)*RRF</f>
        <v>80.238575653685601</v>
      </c>
    </row>
    <row r="554" spans="90:124" x14ac:dyDescent="0.25">
      <c r="CL554" s="14">
        <f t="shared" si="167"/>
        <v>5.45</v>
      </c>
      <c r="CM554" s="59">
        <f>IF('Extended model'!$B$4="AY",0,IFERROR(P*INDEX('UWYr writing pattern'!$C$4:$C$18,MATCH('Extended model'!$CL554,'UWYr writing pattern'!$A$4:$A$18,0)) / 25,CM553))</f>
        <v>0</v>
      </c>
      <c r="CN554" s="36">
        <f t="shared" si="181"/>
        <v>3.4598833823086746E-19</v>
      </c>
      <c r="CP554" s="48">
        <f t="shared" si="168"/>
        <v>16.350000000000001</v>
      </c>
      <c r="CQ554" s="34">
        <f t="shared" si="182"/>
        <v>6.7477649138716018E-20</v>
      </c>
      <c r="CR554" s="31">
        <f>SUM($CQ$9:CQ554)*RLR</f>
        <v>119.99999999999996</v>
      </c>
      <c r="CS554" s="32"/>
      <c r="CT554" s="36">
        <f>CR554-SUM($CW$9:CW554)</f>
        <v>10.551156299220295</v>
      </c>
      <c r="CV554" s="48">
        <f t="shared" si="169"/>
        <v>0.3550295857988166</v>
      </c>
      <c r="CW554" s="31">
        <f t="shared" si="183"/>
        <v>3.7637894051915421E-2</v>
      </c>
      <c r="CX554" s="36">
        <f>SUM($CW$9:CW554)*RRF</f>
        <v>76.614190590545761</v>
      </c>
      <c r="CY554" s="33"/>
      <c r="CZ554" s="36">
        <f t="shared" si="170"/>
        <v>87.165346889766056</v>
      </c>
      <c r="DA554" s="33"/>
      <c r="DB554" s="31">
        <f t="shared" si="171"/>
        <v>2.9063020411392861E-19</v>
      </c>
      <c r="DC554" s="31">
        <f t="shared" si="172"/>
        <v>7.3858094094542066</v>
      </c>
      <c r="DD554" s="31">
        <f t="shared" si="173"/>
        <v>7.3858094094542066</v>
      </c>
      <c r="DE554" s="31">
        <f t="shared" si="174"/>
        <v>-3.1653468897660559</v>
      </c>
      <c r="DF554" s="31"/>
      <c r="DG554" s="33">
        <f t="shared" si="175"/>
        <v>0.91207369750649714</v>
      </c>
      <c r="DH554" s="33">
        <f t="shared" si="176"/>
        <v>1.0376827010686436</v>
      </c>
      <c r="DI554" s="3"/>
      <c r="DJ554" s="33">
        <f t="shared" si="177"/>
        <v>0.99999999999999967</v>
      </c>
      <c r="DK554" s="93">
        <f t="shared" si="178"/>
        <v>0.95524993841687122</v>
      </c>
      <c r="DL554" s="3">
        <f t="shared" si="179"/>
        <v>0.95538030530283213</v>
      </c>
      <c r="DM554" s="3"/>
      <c r="DN554" s="90">
        <f t="shared" si="186"/>
        <v>0</v>
      </c>
      <c r="DO554" s="91">
        <f t="shared" si="184"/>
        <v>0</v>
      </c>
      <c r="DP554" s="89">
        <f>SUM(DO$9:DO554)*RLR</f>
        <v>120</v>
      </c>
      <c r="DQ554" s="90">
        <f>DP554-SUM(DS$9:DS554)</f>
        <v>5.3543633636601271</v>
      </c>
      <c r="DR554" s="48">
        <f t="shared" si="180"/>
        <v>0.3550295857988166</v>
      </c>
      <c r="DS554" s="31">
        <f t="shared" si="185"/>
        <v>1.9099988217574772E-2</v>
      </c>
      <c r="DT554" s="90">
        <f>SUM(DS$9:DS554)*RRF</f>
        <v>80.2519456454379</v>
      </c>
    </row>
    <row r="555" spans="90:124" x14ac:dyDescent="0.25">
      <c r="CL555" s="14">
        <f t="shared" si="167"/>
        <v>5.46</v>
      </c>
      <c r="CM555" s="59">
        <f>IF('Extended model'!$B$4="AY",0,IFERROR(P*INDEX('UWYr writing pattern'!$C$4:$C$18,MATCH('Extended model'!$CL555,'UWYr writing pattern'!$A$4:$A$18,0)) / 25,CM554))</f>
        <v>0</v>
      </c>
      <c r="CN555" s="36">
        <f t="shared" si="181"/>
        <v>2.8941924493012059E-19</v>
      </c>
      <c r="CP555" s="48">
        <f t="shared" si="168"/>
        <v>16.38</v>
      </c>
      <c r="CQ555" s="34">
        <f t="shared" si="182"/>
        <v>5.6569093300746839E-20</v>
      </c>
      <c r="CR555" s="31">
        <f>SUM($CQ$9:CQ555)*RLR</f>
        <v>119.99999999999996</v>
      </c>
      <c r="CS555" s="32"/>
      <c r="CT555" s="36">
        <f>CR555-SUM($CW$9:CW555)</f>
        <v>10.513696572714181</v>
      </c>
      <c r="CV555" s="48">
        <f t="shared" si="169"/>
        <v>0.35460992907801414</v>
      </c>
      <c r="CW555" s="31">
        <f t="shared" si="183"/>
        <v>3.7459726506107564E-2</v>
      </c>
      <c r="CX555" s="36">
        <f>SUM($CW$9:CW555)*RRF</f>
        <v>76.640412399100043</v>
      </c>
      <c r="CY555" s="33"/>
      <c r="CZ555" s="36">
        <f t="shared" si="170"/>
        <v>87.154108971814225</v>
      </c>
      <c r="DA555" s="33"/>
      <c r="DB555" s="31">
        <f t="shared" si="171"/>
        <v>2.4311216574130128E-19</v>
      </c>
      <c r="DC555" s="31">
        <f t="shared" si="172"/>
        <v>7.3595876008999266</v>
      </c>
      <c r="DD555" s="31">
        <f t="shared" si="173"/>
        <v>7.3595876008999266</v>
      </c>
      <c r="DE555" s="31">
        <f t="shared" si="174"/>
        <v>-3.1541089718142246</v>
      </c>
      <c r="DF555" s="31"/>
      <c r="DG555" s="33">
        <f t="shared" si="175"/>
        <v>0.91238586189404813</v>
      </c>
      <c r="DH555" s="33">
        <f t="shared" si="176"/>
        <v>1.0375489163311218</v>
      </c>
      <c r="DI555" s="3"/>
      <c r="DJ555" s="33">
        <f t="shared" si="177"/>
        <v>0.99999999999999967</v>
      </c>
      <c r="DK555" s="93">
        <f t="shared" si="178"/>
        <v>0.95540843907776096</v>
      </c>
      <c r="DL555" s="3">
        <f t="shared" si="179"/>
        <v>0.9555387184201003</v>
      </c>
      <c r="DM555" s="3"/>
      <c r="DN555" s="90">
        <f t="shared" si="186"/>
        <v>0</v>
      </c>
      <c r="DO555" s="91">
        <f t="shared" si="184"/>
        <v>0</v>
      </c>
      <c r="DP555" s="89">
        <f>SUM(DO$9:DO555)*RLR</f>
        <v>120</v>
      </c>
      <c r="DQ555" s="90">
        <f>DP555-SUM(DS$9:DS555)</f>
        <v>5.3353537895879555</v>
      </c>
      <c r="DR555" s="48">
        <f t="shared" si="180"/>
        <v>0.35460992907801414</v>
      </c>
      <c r="DS555" s="31">
        <f t="shared" si="185"/>
        <v>1.9009574072166132E-2</v>
      </c>
      <c r="DT555" s="90">
        <f>SUM(DS$9:DS555)*RRF</f>
        <v>80.265252347288424</v>
      </c>
    </row>
    <row r="556" spans="90:124" x14ac:dyDescent="0.25">
      <c r="CL556" s="14">
        <f t="shared" si="167"/>
        <v>5.47</v>
      </c>
      <c r="CM556" s="59">
        <f>IF('Extended model'!$B$4="AY",0,IFERROR(P*INDEX('UWYr writing pattern'!$C$4:$C$18,MATCH('Extended model'!$CL556,'UWYr writing pattern'!$A$4:$A$18,0)) / 25,CM555))</f>
        <v>0</v>
      </c>
      <c r="CN556" s="36">
        <f t="shared" si="181"/>
        <v>2.4201237261056687E-19</v>
      </c>
      <c r="CP556" s="48">
        <f t="shared" si="168"/>
        <v>16.41</v>
      </c>
      <c r="CQ556" s="34">
        <f t="shared" si="182"/>
        <v>4.7406872319553746E-20</v>
      </c>
      <c r="CR556" s="31">
        <f>SUM($CQ$9:CQ556)*RLR</f>
        <v>119.99999999999996</v>
      </c>
      <c r="CS556" s="32"/>
      <c r="CT556" s="36">
        <f>CR556-SUM($CW$9:CW556)</f>
        <v>10.476413960754201</v>
      </c>
      <c r="CV556" s="48">
        <f t="shared" si="169"/>
        <v>0.35419126328217243</v>
      </c>
      <c r="CW556" s="31">
        <f t="shared" si="183"/>
        <v>3.7282611959979367E-2</v>
      </c>
      <c r="CX556" s="36">
        <f>SUM($CW$9:CW556)*RRF</f>
        <v>76.666510227472031</v>
      </c>
      <c r="CY556" s="33"/>
      <c r="CZ556" s="36">
        <f t="shared" si="170"/>
        <v>87.142924188226232</v>
      </c>
      <c r="DA556" s="33"/>
      <c r="DB556" s="31">
        <f t="shared" si="171"/>
        <v>2.0329039299287615E-19</v>
      </c>
      <c r="DC556" s="31">
        <f t="shared" si="172"/>
        <v>7.3334897725279395</v>
      </c>
      <c r="DD556" s="31">
        <f t="shared" si="173"/>
        <v>7.3334897725279395</v>
      </c>
      <c r="DE556" s="31">
        <f t="shared" si="174"/>
        <v>-3.1429241882262318</v>
      </c>
      <c r="DF556" s="31"/>
      <c r="DG556" s="33">
        <f t="shared" si="175"/>
        <v>0.912696550327048</v>
      </c>
      <c r="DH556" s="33">
        <f t="shared" si="176"/>
        <v>1.0374157641455504</v>
      </c>
      <c r="DI556" s="3"/>
      <c r="DJ556" s="33">
        <f t="shared" si="177"/>
        <v>0.99999999999999967</v>
      </c>
      <c r="DK556" s="93">
        <f t="shared" si="178"/>
        <v>0.95556619209489213</v>
      </c>
      <c r="DL556" s="3">
        <f t="shared" si="179"/>
        <v>0.9556963825391781</v>
      </c>
      <c r="DM556" s="3"/>
      <c r="DN556" s="90">
        <f t="shared" si="186"/>
        <v>0</v>
      </c>
      <c r="DO556" s="91">
        <f t="shared" si="184"/>
        <v>0</v>
      </c>
      <c r="DP556" s="89">
        <f>SUM(DO$9:DO556)*RLR</f>
        <v>120</v>
      </c>
      <c r="DQ556" s="90">
        <f>DP556-SUM(DS$9:DS556)</f>
        <v>5.3164340952986322</v>
      </c>
      <c r="DR556" s="48">
        <f t="shared" si="180"/>
        <v>0.35419126328217243</v>
      </c>
      <c r="DS556" s="31">
        <f t="shared" si="185"/>
        <v>1.891969428931899E-2</v>
      </c>
      <c r="DT556" s="90">
        <f>SUM(DS$9:DS556)*RRF</f>
        <v>80.278496133290957</v>
      </c>
    </row>
    <row r="557" spans="90:124" x14ac:dyDescent="0.25">
      <c r="CL557" s="14">
        <f t="shared" si="167"/>
        <v>5.48</v>
      </c>
      <c r="CM557" s="59">
        <f>IF('Extended model'!$B$4="AY",0,IFERROR(P*INDEX('UWYr writing pattern'!$C$4:$C$18,MATCH('Extended model'!$CL557,'UWYr writing pattern'!$A$4:$A$18,0)) / 25,CM556))</f>
        <v>0</v>
      </c>
      <c r="CN557" s="36">
        <f t="shared" si="181"/>
        <v>2.0229814226517283E-19</v>
      </c>
      <c r="CP557" s="48">
        <f t="shared" si="168"/>
        <v>16.440000000000001</v>
      </c>
      <c r="CQ557" s="34">
        <f t="shared" si="182"/>
        <v>3.9714230345394029E-20</v>
      </c>
      <c r="CR557" s="31">
        <f>SUM($CQ$9:CQ557)*RLR</f>
        <v>119.99999999999996</v>
      </c>
      <c r="CS557" s="32"/>
      <c r="CT557" s="36">
        <f>CR557-SUM($CW$9:CW557)</f>
        <v>10.439307417799938</v>
      </c>
      <c r="CV557" s="48">
        <f t="shared" si="169"/>
        <v>0.35377358490566035</v>
      </c>
      <c r="CW557" s="31">
        <f t="shared" si="183"/>
        <v>3.710654295426518E-2</v>
      </c>
      <c r="CX557" s="36">
        <f>SUM($CW$9:CW557)*RRF</f>
        <v>76.692484807540012</v>
      </c>
      <c r="CY557" s="33"/>
      <c r="CZ557" s="36">
        <f t="shared" si="170"/>
        <v>87.13179222533995</v>
      </c>
      <c r="DA557" s="33"/>
      <c r="DB557" s="31">
        <f t="shared" si="171"/>
        <v>1.6993043950274518E-19</v>
      </c>
      <c r="DC557" s="31">
        <f t="shared" si="172"/>
        <v>7.307515192459956</v>
      </c>
      <c r="DD557" s="31">
        <f t="shared" si="173"/>
        <v>7.307515192459956</v>
      </c>
      <c r="DE557" s="31">
        <f t="shared" si="174"/>
        <v>-3.1317922253399502</v>
      </c>
      <c r="DF557" s="31"/>
      <c r="DG557" s="33">
        <f t="shared" si="175"/>
        <v>0.91300577151833351</v>
      </c>
      <c r="DH557" s="33">
        <f t="shared" si="176"/>
        <v>1.0372832407778565</v>
      </c>
      <c r="DI557" s="3"/>
      <c r="DJ557" s="33">
        <f t="shared" si="177"/>
        <v>0.99999999999999967</v>
      </c>
      <c r="DK557" s="93">
        <f t="shared" si="178"/>
        <v>0.95572320187134341</v>
      </c>
      <c r="DL557" s="3">
        <f t="shared" si="179"/>
        <v>0.95585330208154218</v>
      </c>
      <c r="DM557" s="3"/>
      <c r="DN557" s="90">
        <f t="shared" si="186"/>
        <v>0</v>
      </c>
      <c r="DO557" s="91">
        <f t="shared" si="184"/>
        <v>0</v>
      </c>
      <c r="DP557" s="89">
        <f>SUM(DO$9:DO557)*RLR</f>
        <v>120</v>
      </c>
      <c r="DQ557" s="90">
        <f>DP557-SUM(DS$9:DS557)</f>
        <v>5.2976037502149325</v>
      </c>
      <c r="DR557" s="48">
        <f t="shared" si="180"/>
        <v>0.35377358490566035</v>
      </c>
      <c r="DS557" s="31">
        <f t="shared" si="185"/>
        <v>1.8830345083702359E-2</v>
      </c>
      <c r="DT557" s="90">
        <f>SUM(DS$9:DS557)*RRF</f>
        <v>80.291677374849542</v>
      </c>
    </row>
    <row r="558" spans="90:124" x14ac:dyDescent="0.25">
      <c r="CL558" s="14">
        <f t="shared" si="167"/>
        <v>5.49</v>
      </c>
      <c r="CM558" s="59">
        <f>IF('Extended model'!$B$4="AY",0,IFERROR(P*INDEX('UWYr writing pattern'!$C$4:$C$18,MATCH('Extended model'!$CL558,'UWYr writing pattern'!$A$4:$A$18,0)) / 25,CM557))</f>
        <v>0</v>
      </c>
      <c r="CN558" s="36">
        <f t="shared" si="181"/>
        <v>1.690403276767784E-19</v>
      </c>
      <c r="CP558" s="48">
        <f t="shared" si="168"/>
        <v>16.47</v>
      </c>
      <c r="CQ558" s="34">
        <f t="shared" si="182"/>
        <v>3.3257814588394417E-20</v>
      </c>
      <c r="CR558" s="31">
        <f>SUM($CQ$9:CQ558)*RLR</f>
        <v>119.99999999999996</v>
      </c>
      <c r="CS558" s="32"/>
      <c r="CT558" s="36">
        <f>CR558-SUM($CW$9:CW558)</f>
        <v>10.402375905708666</v>
      </c>
      <c r="CV558" s="48">
        <f t="shared" si="169"/>
        <v>0.35335689045936397</v>
      </c>
      <c r="CW558" s="31">
        <f t="shared" si="183"/>
        <v>3.6931512091273364E-2</v>
      </c>
      <c r="CX558" s="36">
        <f>SUM($CW$9:CW558)*RRF</f>
        <v>76.718336866003895</v>
      </c>
      <c r="CY558" s="33"/>
      <c r="CZ558" s="36">
        <f t="shared" si="170"/>
        <v>87.120712771712562</v>
      </c>
      <c r="DA558" s="33"/>
      <c r="DB558" s="31">
        <f t="shared" si="171"/>
        <v>1.4199387524849386E-19</v>
      </c>
      <c r="DC558" s="31">
        <f t="shared" si="172"/>
        <v>7.2816631339960658</v>
      </c>
      <c r="DD558" s="31">
        <f t="shared" si="173"/>
        <v>7.2816631339960658</v>
      </c>
      <c r="DE558" s="31">
        <f t="shared" si="174"/>
        <v>-3.1207127717125616</v>
      </c>
      <c r="DF558" s="31"/>
      <c r="DG558" s="33">
        <f t="shared" si="175"/>
        <v>0.91331353411909399</v>
      </c>
      <c r="DH558" s="33">
        <f t="shared" si="176"/>
        <v>1.0371513425203875</v>
      </c>
      <c r="DI558" s="3"/>
      <c r="DJ558" s="33">
        <f t="shared" si="177"/>
        <v>0.99999999999999967</v>
      </c>
      <c r="DK558" s="93">
        <f t="shared" si="178"/>
        <v>0.95587947277911278</v>
      </c>
      <c r="DL558" s="3">
        <f t="shared" si="179"/>
        <v>0.95600948143738573</v>
      </c>
      <c r="DM558" s="3"/>
      <c r="DN558" s="90">
        <f t="shared" si="186"/>
        <v>0</v>
      </c>
      <c r="DO558" s="91">
        <f t="shared" si="184"/>
        <v>0</v>
      </c>
      <c r="DP558" s="89">
        <f>SUM(DO$9:DO558)*RLR</f>
        <v>120</v>
      </c>
      <c r="DQ558" s="90">
        <f>DP558-SUM(DS$9:DS558)</f>
        <v>5.2788622275136987</v>
      </c>
      <c r="DR558" s="48">
        <f t="shared" si="180"/>
        <v>0.35335689045936397</v>
      </c>
      <c r="DS558" s="31">
        <f t="shared" si="185"/>
        <v>1.8741522701232072E-2</v>
      </c>
      <c r="DT558" s="90">
        <f>SUM(DS$9:DS558)*RRF</f>
        <v>80.304796440740404</v>
      </c>
    </row>
    <row r="559" spans="90:124" x14ac:dyDescent="0.25">
      <c r="CL559" s="14">
        <f t="shared" si="167"/>
        <v>5.5</v>
      </c>
      <c r="CM559" s="59">
        <f>IF('Extended model'!$B$4="AY",0,IFERROR(P*INDEX('UWYr writing pattern'!$C$4:$C$18,MATCH('Extended model'!$CL559,'UWYr writing pattern'!$A$4:$A$18,0)) / 25,CM558))</f>
        <v>0</v>
      </c>
      <c r="CN559" s="36">
        <f t="shared" si="181"/>
        <v>1.41199385708413E-19</v>
      </c>
      <c r="CP559" s="48">
        <f t="shared" si="168"/>
        <v>16.5</v>
      </c>
      <c r="CQ559" s="34">
        <f t="shared" si="182"/>
        <v>2.7840941968365404E-20</v>
      </c>
      <c r="CR559" s="31">
        <f>SUM($CQ$9:CQ559)*RLR</f>
        <v>119.99999999999996</v>
      </c>
      <c r="CS559" s="32"/>
      <c r="CT559" s="36">
        <f>CR559-SUM($CW$9:CW559)</f>
        <v>10.365618393674353</v>
      </c>
      <c r="CV559" s="48">
        <f t="shared" si="169"/>
        <v>0.35294117647058826</v>
      </c>
      <c r="CW559" s="31">
        <f t="shared" si="183"/>
        <v>3.6757512034306244E-2</v>
      </c>
      <c r="CX559" s="36">
        <f>SUM($CW$9:CW559)*RRF</f>
        <v>76.744067124427914</v>
      </c>
      <c r="CY559" s="33"/>
      <c r="CZ559" s="36">
        <f t="shared" si="170"/>
        <v>87.109685518102268</v>
      </c>
      <c r="DA559" s="33"/>
      <c r="DB559" s="31">
        <f t="shared" si="171"/>
        <v>1.1860748399506691E-19</v>
      </c>
      <c r="DC559" s="31">
        <f t="shared" si="172"/>
        <v>7.2559328755720465</v>
      </c>
      <c r="DD559" s="31">
        <f t="shared" si="173"/>
        <v>7.2559328755720465</v>
      </c>
      <c r="DE559" s="31">
        <f t="shared" si="174"/>
        <v>-3.1096855181022676</v>
      </c>
      <c r="DF559" s="31"/>
      <c r="DG559" s="33">
        <f t="shared" si="175"/>
        <v>0.9136198467193799</v>
      </c>
      <c r="DH559" s="33">
        <f t="shared" si="176"/>
        <v>1.0370200656916937</v>
      </c>
      <c r="DI559" s="3"/>
      <c r="DJ559" s="33">
        <f t="shared" si="177"/>
        <v>0.99999999999999967</v>
      </c>
      <c r="DK559" s="93">
        <f t="shared" si="178"/>
        <v>0.95603500915937312</v>
      </c>
      <c r="DL559" s="3">
        <f t="shared" si="179"/>
        <v>0.95616492496587568</v>
      </c>
      <c r="DM559" s="3"/>
      <c r="DN559" s="90">
        <f t="shared" si="186"/>
        <v>0</v>
      </c>
      <c r="DO559" s="91">
        <f t="shared" si="184"/>
        <v>0</v>
      </c>
      <c r="DP559" s="89">
        <f>SUM(DO$9:DO559)*RLR</f>
        <v>120</v>
      </c>
      <c r="DQ559" s="90">
        <f>DP559-SUM(DS$9:DS559)</f>
        <v>5.2602090040949179</v>
      </c>
      <c r="DR559" s="48">
        <f t="shared" si="180"/>
        <v>0.35294117647058826</v>
      </c>
      <c r="DS559" s="31">
        <f t="shared" si="185"/>
        <v>1.8653223418776323E-2</v>
      </c>
      <c r="DT559" s="90">
        <f>SUM(DS$9:DS559)*RRF</f>
        <v>80.317853697133557</v>
      </c>
    </row>
    <row r="560" spans="90:124" x14ac:dyDescent="0.25">
      <c r="CL560" s="14">
        <f t="shared" si="167"/>
        <v>5.51</v>
      </c>
      <c r="CM560" s="59">
        <f>IF('Extended model'!$B$4="AY",0,IFERROR(P*INDEX('UWYr writing pattern'!$C$4:$C$18,MATCH('Extended model'!$CL560,'UWYr writing pattern'!$A$4:$A$18,0)) / 25,CM559))</f>
        <v>0</v>
      </c>
      <c r="CN560" s="36">
        <f t="shared" si="181"/>
        <v>1.1790148706652486E-19</v>
      </c>
      <c r="CP560" s="48">
        <f t="shared" si="168"/>
        <v>16.53</v>
      </c>
      <c r="CQ560" s="34">
        <f t="shared" si="182"/>
        <v>2.3297898641888145E-20</v>
      </c>
      <c r="CR560" s="31">
        <f>SUM($CQ$9:CQ560)*RLR</f>
        <v>119.99999999999996</v>
      </c>
      <c r="CS560" s="32"/>
      <c r="CT560" s="36">
        <f>CR560-SUM($CW$9:CW560)</f>
        <v>10.329033858167264</v>
      </c>
      <c r="CV560" s="48">
        <f t="shared" si="169"/>
        <v>0.35252643948296125</v>
      </c>
      <c r="CW560" s="31">
        <f t="shared" si="183"/>
        <v>3.6584535507085951E-2</v>
      </c>
      <c r="CX560" s="36">
        <f>SUM($CW$9:CW560)*RRF</f>
        <v>76.769676299282878</v>
      </c>
      <c r="CY560" s="33"/>
      <c r="CZ560" s="36">
        <f t="shared" si="170"/>
        <v>87.098710157450142</v>
      </c>
      <c r="DA560" s="33"/>
      <c r="DB560" s="31">
        <f t="shared" si="171"/>
        <v>9.9037249135880858E-20</v>
      </c>
      <c r="DC560" s="31">
        <f t="shared" si="172"/>
        <v>7.2303237007170846</v>
      </c>
      <c r="DD560" s="31">
        <f t="shared" si="173"/>
        <v>7.2303237007170846</v>
      </c>
      <c r="DE560" s="31">
        <f t="shared" si="174"/>
        <v>-3.0987101574501423</v>
      </c>
      <c r="DF560" s="31"/>
      <c r="DG560" s="33">
        <f t="shared" si="175"/>
        <v>0.91392471784860574</v>
      </c>
      <c r="DH560" s="33">
        <f t="shared" si="176"/>
        <v>1.0368894066363112</v>
      </c>
      <c r="DI560" s="3"/>
      <c r="DJ560" s="33">
        <f t="shared" si="177"/>
        <v>0.99999999999999967</v>
      </c>
      <c r="DK560" s="93">
        <f t="shared" si="178"/>
        <v>0.95618981532272596</v>
      </c>
      <c r="DL560" s="3">
        <f t="shared" si="179"/>
        <v>0.9563196369954079</v>
      </c>
      <c r="DM560" s="3"/>
      <c r="DN560" s="90">
        <f t="shared" si="186"/>
        <v>0</v>
      </c>
      <c r="DO560" s="91">
        <f t="shared" si="184"/>
        <v>0</v>
      </c>
      <c r="DP560" s="89">
        <f>SUM(DO$9:DO560)*RLR</f>
        <v>120</v>
      </c>
      <c r="DQ560" s="90">
        <f>DP560-SUM(DS$9:DS560)</f>
        <v>5.2416435605510543</v>
      </c>
      <c r="DR560" s="48">
        <f t="shared" si="180"/>
        <v>0.35252643948296125</v>
      </c>
      <c r="DS560" s="31">
        <f t="shared" si="185"/>
        <v>1.8565443543864416E-2</v>
      </c>
      <c r="DT560" s="90">
        <f>SUM(DS$9:DS560)*RRF</f>
        <v>80.330849507614261</v>
      </c>
    </row>
    <row r="561" spans="90:124" x14ac:dyDescent="0.25">
      <c r="CL561" s="14">
        <f t="shared" si="167"/>
        <v>5.52</v>
      </c>
      <c r="CM561" s="59">
        <f>IF('Extended model'!$B$4="AY",0,IFERROR(P*INDEX('UWYr writing pattern'!$C$4:$C$18,MATCH('Extended model'!$CL561,'UWYr writing pattern'!$A$4:$A$18,0)) / 25,CM560))</f>
        <v>0</v>
      </c>
      <c r="CN561" s="36">
        <f t="shared" si="181"/>
        <v>9.8412371254428303E-20</v>
      </c>
      <c r="CP561" s="48">
        <f t="shared" si="168"/>
        <v>16.559999999999999</v>
      </c>
      <c r="CQ561" s="34">
        <f t="shared" si="182"/>
        <v>1.948911581209656E-20</v>
      </c>
      <c r="CR561" s="31">
        <f>SUM($CQ$9:CQ561)*RLR</f>
        <v>119.99999999999996</v>
      </c>
      <c r="CS561" s="32"/>
      <c r="CT561" s="36">
        <f>CR561-SUM($CW$9:CW561)</f>
        <v>10.29262128287408</v>
      </c>
      <c r="CV561" s="48">
        <f t="shared" si="169"/>
        <v>0.35211267605633806</v>
      </c>
      <c r="CW561" s="31">
        <f t="shared" si="183"/>
        <v>3.6412575293186603E-2</v>
      </c>
      <c r="CX561" s="36">
        <f>SUM($CW$9:CW561)*RRF</f>
        <v>76.795165101988104</v>
      </c>
      <c r="CY561" s="33"/>
      <c r="CZ561" s="36">
        <f t="shared" si="170"/>
        <v>87.087786384862184</v>
      </c>
      <c r="DA561" s="33"/>
      <c r="DB561" s="31">
        <f t="shared" si="171"/>
        <v>8.2666391853719774E-20</v>
      </c>
      <c r="DC561" s="31">
        <f t="shared" si="172"/>
        <v>7.2048348980118559</v>
      </c>
      <c r="DD561" s="31">
        <f t="shared" si="173"/>
        <v>7.2048348980118559</v>
      </c>
      <c r="DE561" s="31">
        <f t="shared" si="174"/>
        <v>-3.0877863848621843</v>
      </c>
      <c r="DF561" s="31"/>
      <c r="DG561" s="33">
        <f t="shared" si="175"/>
        <v>0.9142281559760489</v>
      </c>
      <c r="DH561" s="33">
        <f t="shared" si="176"/>
        <v>1.0367593617245499</v>
      </c>
      <c r="DI561" s="3"/>
      <c r="DJ561" s="33">
        <f t="shared" si="177"/>
        <v>0.99999999999999967</v>
      </c>
      <c r="DK561" s="93">
        <f t="shared" si="178"/>
        <v>0.95634389554945221</v>
      </c>
      <c r="DL561" s="3">
        <f t="shared" si="179"/>
        <v>0.95647362182386109</v>
      </c>
      <c r="DM561" s="3"/>
      <c r="DN561" s="90">
        <f t="shared" si="186"/>
        <v>0</v>
      </c>
      <c r="DO561" s="91">
        <f t="shared" si="184"/>
        <v>0</v>
      </c>
      <c r="DP561" s="89">
        <f>SUM(DO$9:DO561)*RLR</f>
        <v>120</v>
      </c>
      <c r="DQ561" s="90">
        <f>DP561-SUM(DS$9:DS561)</f>
        <v>5.2231653811366527</v>
      </c>
      <c r="DR561" s="48">
        <f t="shared" si="180"/>
        <v>0.35211267605633806</v>
      </c>
      <c r="DS561" s="31">
        <f t="shared" si="185"/>
        <v>1.8478179414398548E-2</v>
      </c>
      <c r="DT561" s="90">
        <f>SUM(DS$9:DS561)*RRF</f>
        <v>80.343784233204332</v>
      </c>
    </row>
    <row r="562" spans="90:124" x14ac:dyDescent="0.25">
      <c r="CL562" s="14">
        <f t="shared" si="167"/>
        <v>5.53</v>
      </c>
      <c r="CM562" s="59">
        <f>IF('Extended model'!$B$4="AY",0,IFERROR(P*INDEX('UWYr writing pattern'!$C$4:$C$18,MATCH('Extended model'!$CL562,'UWYr writing pattern'!$A$4:$A$18,0)) / 25,CM561))</f>
        <v>0</v>
      </c>
      <c r="CN562" s="36">
        <f t="shared" si="181"/>
        <v>8.2115282574694972E-20</v>
      </c>
      <c r="CP562" s="48">
        <f t="shared" si="168"/>
        <v>16.59</v>
      </c>
      <c r="CQ562" s="34">
        <f t="shared" si="182"/>
        <v>1.6297088679733328E-20</v>
      </c>
      <c r="CR562" s="31">
        <f>SUM($CQ$9:CQ562)*RLR</f>
        <v>119.99999999999996</v>
      </c>
      <c r="CS562" s="32"/>
      <c r="CT562" s="36">
        <f>CR562-SUM($CW$9:CW562)</f>
        <v>10.256379658638608</v>
      </c>
      <c r="CV562" s="48">
        <f t="shared" si="169"/>
        <v>0.35169988276670572</v>
      </c>
      <c r="CW562" s="31">
        <f t="shared" si="183"/>
        <v>3.6241624235472114E-2</v>
      </c>
      <c r="CX562" s="36">
        <f>SUM($CW$9:CW562)*RRF</f>
        <v>76.820534238952945</v>
      </c>
      <c r="CY562" s="33"/>
      <c r="CZ562" s="36">
        <f t="shared" si="170"/>
        <v>87.076913897591552</v>
      </c>
      <c r="DA562" s="33"/>
      <c r="DB562" s="31">
        <f t="shared" si="171"/>
        <v>6.8976837362743767E-20</v>
      </c>
      <c r="DC562" s="31">
        <f t="shared" si="172"/>
        <v>7.1794657610470249</v>
      </c>
      <c r="DD562" s="31">
        <f t="shared" si="173"/>
        <v>7.1794657610470249</v>
      </c>
      <c r="DE562" s="31">
        <f t="shared" si="174"/>
        <v>-3.0769138975915524</v>
      </c>
      <c r="DF562" s="31"/>
      <c r="DG562" s="33">
        <f t="shared" si="175"/>
        <v>0.91453016951134458</v>
      </c>
      <c r="DH562" s="33">
        <f t="shared" si="176"/>
        <v>1.0366299273522803</v>
      </c>
      <c r="DI562" s="3"/>
      <c r="DJ562" s="33">
        <f t="shared" si="177"/>
        <v>0.99999999999999967</v>
      </c>
      <c r="DK562" s="93">
        <f t="shared" si="178"/>
        <v>0.95649725408976038</v>
      </c>
      <c r="DL562" s="3">
        <f t="shared" si="179"/>
        <v>0.95662688371884763</v>
      </c>
      <c r="DM562" s="3"/>
      <c r="DN562" s="90">
        <f t="shared" si="186"/>
        <v>0</v>
      </c>
      <c r="DO562" s="91">
        <f t="shared" si="184"/>
        <v>0</v>
      </c>
      <c r="DP562" s="89">
        <f>SUM(DO$9:DO562)*RLR</f>
        <v>120</v>
      </c>
      <c r="DQ562" s="90">
        <f>DP562-SUM(DS$9:DS562)</f>
        <v>5.2047739537382824</v>
      </c>
      <c r="DR562" s="48">
        <f t="shared" si="180"/>
        <v>0.35169988276670572</v>
      </c>
      <c r="DS562" s="31">
        <f t="shared" si="185"/>
        <v>1.8391427398368496E-2</v>
      </c>
      <c r="DT562" s="90">
        <f>SUM(DS$9:DS562)*RRF</f>
        <v>80.356658232383197</v>
      </c>
    </row>
    <row r="563" spans="90:124" x14ac:dyDescent="0.25">
      <c r="CL563" s="14">
        <f t="shared" si="167"/>
        <v>5.54</v>
      </c>
      <c r="CM563" s="59">
        <f>IF('Extended model'!$B$4="AY",0,IFERROR(P*INDEX('UWYr writing pattern'!$C$4:$C$18,MATCH('Extended model'!$CL563,'UWYr writing pattern'!$A$4:$A$18,0)) / 25,CM562))</f>
        <v>0</v>
      </c>
      <c r="CN563" s="36">
        <f t="shared" si="181"/>
        <v>6.849235719555307E-20</v>
      </c>
      <c r="CP563" s="48">
        <f t="shared" si="168"/>
        <v>16.62</v>
      </c>
      <c r="CQ563" s="34">
        <f t="shared" si="182"/>
        <v>1.3622925379141896E-20</v>
      </c>
      <c r="CR563" s="31">
        <f>SUM($CQ$9:CQ563)*RLR</f>
        <v>119.99999999999996</v>
      </c>
      <c r="CS563" s="32"/>
      <c r="CT563" s="36">
        <f>CR563-SUM($CW$9:CW563)</f>
        <v>10.22030798340306</v>
      </c>
      <c r="CV563" s="48">
        <f t="shared" si="169"/>
        <v>0.35128805620608905</v>
      </c>
      <c r="CW563" s="31">
        <f t="shared" si="183"/>
        <v>3.6071675235540238E-2</v>
      </c>
      <c r="CX563" s="36">
        <f>SUM($CW$9:CW563)*RRF</f>
        <v>76.845784411617828</v>
      </c>
      <c r="CY563" s="33"/>
      <c r="CZ563" s="36">
        <f t="shared" si="170"/>
        <v>87.066092395020888</v>
      </c>
      <c r="DA563" s="33"/>
      <c r="DB563" s="31">
        <f t="shared" si="171"/>
        <v>5.7533580044264575E-20</v>
      </c>
      <c r="DC563" s="31">
        <f t="shared" si="172"/>
        <v>7.1542155883821419</v>
      </c>
      <c r="DD563" s="31">
        <f t="shared" si="173"/>
        <v>7.1542155883821419</v>
      </c>
      <c r="DE563" s="31">
        <f t="shared" si="174"/>
        <v>-3.0660923950208883</v>
      </c>
      <c r="DF563" s="31"/>
      <c r="DG563" s="33">
        <f t="shared" si="175"/>
        <v>0.9148307668049741</v>
      </c>
      <c r="DH563" s="33">
        <f t="shared" si="176"/>
        <v>1.0365010999407249</v>
      </c>
      <c r="DI563" s="3"/>
      <c r="DJ563" s="33">
        <f t="shared" si="177"/>
        <v>0.99999999999999967</v>
      </c>
      <c r="DK563" s="93">
        <f t="shared" si="178"/>
        <v>0.95664989516403309</v>
      </c>
      <c r="DL563" s="3">
        <f t="shared" si="179"/>
        <v>0.95677942691796058</v>
      </c>
      <c r="DM563" s="3"/>
      <c r="DN563" s="90">
        <f t="shared" si="186"/>
        <v>0</v>
      </c>
      <c r="DO563" s="91">
        <f t="shared" si="184"/>
        <v>0</v>
      </c>
      <c r="DP563" s="89">
        <f>SUM(DO$9:DO563)*RLR</f>
        <v>120</v>
      </c>
      <c r="DQ563" s="90">
        <f>DP563-SUM(DS$9:DS563)</f>
        <v>5.1864687698447085</v>
      </c>
      <c r="DR563" s="48">
        <f t="shared" si="180"/>
        <v>0.35128805620608905</v>
      </c>
      <c r="DS563" s="31">
        <f t="shared" si="185"/>
        <v>1.8305183893569575E-2</v>
      </c>
      <c r="DT563" s="90">
        <f>SUM(DS$9:DS563)*RRF</f>
        <v>80.369471861108693</v>
      </c>
    </row>
    <row r="564" spans="90:124" x14ac:dyDescent="0.25">
      <c r="CL564" s="14">
        <f t="shared" si="167"/>
        <v>5.55</v>
      </c>
      <c r="CM564" s="59">
        <f>IF('Extended model'!$B$4="AY",0,IFERROR(P*INDEX('UWYr writing pattern'!$C$4:$C$18,MATCH('Extended model'!$CL564,'UWYr writing pattern'!$A$4:$A$18,0)) / 25,CM563))</f>
        <v>0</v>
      </c>
      <c r="CN564" s="36">
        <f t="shared" si="181"/>
        <v>5.7108927429652151E-20</v>
      </c>
      <c r="CP564" s="48">
        <f t="shared" si="168"/>
        <v>16.649999999999999</v>
      </c>
      <c r="CQ564" s="34">
        <f t="shared" si="182"/>
        <v>1.1383429765900922E-20</v>
      </c>
      <c r="CR564" s="31">
        <f>SUM($CQ$9:CQ564)*RLR</f>
        <v>119.99999999999996</v>
      </c>
      <c r="CS564" s="32"/>
      <c r="CT564" s="36">
        <f>CR564-SUM($CW$9:CW564)</f>
        <v>10.184405262149895</v>
      </c>
      <c r="CV564" s="48">
        <f t="shared" si="169"/>
        <v>0.35087719298245612</v>
      </c>
      <c r="CW564" s="31">
        <f t="shared" si="183"/>
        <v>3.590272125317235E-2</v>
      </c>
      <c r="CX564" s="36">
        <f>SUM($CW$9:CW564)*RRF</f>
        <v>76.870916316495041</v>
      </c>
      <c r="CY564" s="33"/>
      <c r="CZ564" s="36">
        <f t="shared" si="170"/>
        <v>87.055321578644936</v>
      </c>
      <c r="DA564" s="33"/>
      <c r="DB564" s="31">
        <f t="shared" si="171"/>
        <v>4.7971499040907799E-20</v>
      </c>
      <c r="DC564" s="31">
        <f t="shared" si="172"/>
        <v>7.1290836835049261</v>
      </c>
      <c r="DD564" s="31">
        <f t="shared" si="173"/>
        <v>7.1290836835049261</v>
      </c>
      <c r="DE564" s="31">
        <f t="shared" si="174"/>
        <v>-3.0553215786449357</v>
      </c>
      <c r="DF564" s="31"/>
      <c r="DG564" s="33">
        <f t="shared" si="175"/>
        <v>0.91512995614875048</v>
      </c>
      <c r="DH564" s="33">
        <f t="shared" si="176"/>
        <v>1.0363728759362492</v>
      </c>
      <c r="DI564" s="3"/>
      <c r="DJ564" s="33">
        <f t="shared" si="177"/>
        <v>0.99999999999999967</v>
      </c>
      <c r="DK564" s="93">
        <f t="shared" si="178"/>
        <v>0.95680182296307092</v>
      </c>
      <c r="DL564" s="3">
        <f t="shared" si="179"/>
        <v>0.95693125562902159</v>
      </c>
      <c r="DM564" s="3"/>
      <c r="DN564" s="90">
        <f t="shared" si="186"/>
        <v>0</v>
      </c>
      <c r="DO564" s="91">
        <f t="shared" si="184"/>
        <v>0</v>
      </c>
      <c r="DP564" s="89">
        <f>SUM(DO$9:DO564)*RLR</f>
        <v>120</v>
      </c>
      <c r="DQ564" s="90">
        <f>DP564-SUM(DS$9:DS564)</f>
        <v>5.1682493245173902</v>
      </c>
      <c r="DR564" s="48">
        <f t="shared" si="180"/>
        <v>0.35087719298245612</v>
      </c>
      <c r="DS564" s="31">
        <f t="shared" si="185"/>
        <v>1.8219445327323336E-2</v>
      </c>
      <c r="DT564" s="90">
        <f>SUM(DS$9:DS564)*RRF</f>
        <v>80.382225472837817</v>
      </c>
    </row>
    <row r="565" spans="90:124" x14ac:dyDescent="0.25">
      <c r="CL565" s="14">
        <f t="shared" si="167"/>
        <v>5.56</v>
      </c>
      <c r="CM565" s="59">
        <f>IF('Extended model'!$B$4="AY",0,IFERROR(P*INDEX('UWYr writing pattern'!$C$4:$C$18,MATCH('Extended model'!$CL565,'UWYr writing pattern'!$A$4:$A$18,0)) / 25,CM564))</f>
        <v>0</v>
      </c>
      <c r="CN565" s="36">
        <f t="shared" si="181"/>
        <v>4.7600291012615069E-20</v>
      </c>
      <c r="CP565" s="48">
        <f t="shared" si="168"/>
        <v>16.68</v>
      </c>
      <c r="CQ565" s="34">
        <f t="shared" si="182"/>
        <v>9.508636417037082E-21</v>
      </c>
      <c r="CR565" s="31">
        <f>SUM($CQ$9:CQ565)*RLR</f>
        <v>119.99999999999996</v>
      </c>
      <c r="CS565" s="32"/>
      <c r="CT565" s="36">
        <f>CR565-SUM($CW$9:CW565)</f>
        <v>10.148670506844113</v>
      </c>
      <c r="CV565" s="48">
        <f t="shared" si="169"/>
        <v>0.35046728971962621</v>
      </c>
      <c r="CW565" s="31">
        <f t="shared" si="183"/>
        <v>3.5734755305789102E-2</v>
      </c>
      <c r="CX565" s="36">
        <f>SUM($CW$9:CW565)*RRF</f>
        <v>76.895930645209091</v>
      </c>
      <c r="CY565" s="33"/>
      <c r="CZ565" s="36">
        <f t="shared" si="170"/>
        <v>87.044601152053204</v>
      </c>
      <c r="DA565" s="33"/>
      <c r="DB565" s="31">
        <f t="shared" si="171"/>
        <v>3.9984244450596655E-20</v>
      </c>
      <c r="DC565" s="31">
        <f t="shared" si="172"/>
        <v>7.1040693547908784</v>
      </c>
      <c r="DD565" s="31">
        <f t="shared" si="173"/>
        <v>7.1040693547908784</v>
      </c>
      <c r="DE565" s="31">
        <f t="shared" si="174"/>
        <v>-3.0446011520532039</v>
      </c>
      <c r="DF565" s="31"/>
      <c r="DG565" s="33">
        <f t="shared" si="175"/>
        <v>0.91542774577629871</v>
      </c>
      <c r="DH565" s="33">
        <f t="shared" si="176"/>
        <v>1.0362452518101573</v>
      </c>
      <c r="DI565" s="3"/>
      <c r="DJ565" s="33">
        <f t="shared" si="177"/>
        <v>0.99999999999999967</v>
      </c>
      <c r="DK565" s="93">
        <f t="shared" si="178"/>
        <v>0.95695304164833395</v>
      </c>
      <c r="DL565" s="3">
        <f t="shared" si="179"/>
        <v>0.95708237403032337</v>
      </c>
      <c r="DM565" s="3"/>
      <c r="DN565" s="90">
        <f t="shared" si="186"/>
        <v>0</v>
      </c>
      <c r="DO565" s="91">
        <f t="shared" si="184"/>
        <v>0</v>
      </c>
      <c r="DP565" s="89">
        <f>SUM(DO$9:DO565)*RLR</f>
        <v>120</v>
      </c>
      <c r="DQ565" s="90">
        <f>DP565-SUM(DS$9:DS565)</f>
        <v>5.1501151163611922</v>
      </c>
      <c r="DR565" s="48">
        <f t="shared" si="180"/>
        <v>0.35046728971962621</v>
      </c>
      <c r="DS565" s="31">
        <f t="shared" si="185"/>
        <v>1.8134208156201367E-2</v>
      </c>
      <c r="DT565" s="90">
        <f>SUM(DS$9:DS565)*RRF</f>
        <v>80.394919418547161</v>
      </c>
    </row>
    <row r="566" spans="90:124" x14ac:dyDescent="0.25">
      <c r="CL566" s="14">
        <f t="shared" si="167"/>
        <v>5.57</v>
      </c>
      <c r="CM566" s="59">
        <f>IF('Extended model'!$B$4="AY",0,IFERROR(P*INDEX('UWYr writing pattern'!$C$4:$C$18,MATCH('Extended model'!$CL566,'UWYr writing pattern'!$A$4:$A$18,0)) / 25,CM565))</f>
        <v>0</v>
      </c>
      <c r="CN566" s="36">
        <f t="shared" si="181"/>
        <v>3.9660562471710875E-20</v>
      </c>
      <c r="CP566" s="48">
        <f t="shared" si="168"/>
        <v>16.71</v>
      </c>
      <c r="CQ566" s="34">
        <f t="shared" si="182"/>
        <v>7.9397285409041938E-21</v>
      </c>
      <c r="CR566" s="31">
        <f>SUM($CQ$9:CQ566)*RLR</f>
        <v>119.99999999999996</v>
      </c>
      <c r="CS566" s="32"/>
      <c r="CT566" s="36">
        <f>CR566-SUM($CW$9:CW566)</f>
        <v>10.113102736376206</v>
      </c>
      <c r="CV566" s="48">
        <f t="shared" si="169"/>
        <v>0.3500583430571762</v>
      </c>
      <c r="CW566" s="31">
        <f t="shared" si="183"/>
        <v>3.5567770467911618E-2</v>
      </c>
      <c r="CX566" s="36">
        <f>SUM($CW$9:CW566)*RRF</f>
        <v>76.920828084536623</v>
      </c>
      <c r="CY566" s="33"/>
      <c r="CZ566" s="36">
        <f t="shared" si="170"/>
        <v>87.033930820912829</v>
      </c>
      <c r="DA566" s="33"/>
      <c r="DB566" s="31">
        <f t="shared" si="171"/>
        <v>3.3314872476237129E-20</v>
      </c>
      <c r="DC566" s="31">
        <f t="shared" si="172"/>
        <v>7.0791719154633439</v>
      </c>
      <c r="DD566" s="31">
        <f t="shared" si="173"/>
        <v>7.0791719154633439</v>
      </c>
      <c r="DE566" s="31">
        <f t="shared" si="174"/>
        <v>-3.0339308209128291</v>
      </c>
      <c r="DF566" s="31"/>
      <c r="DG566" s="33">
        <f t="shared" si="175"/>
        <v>0.91572414386353118</v>
      </c>
      <c r="DH566" s="33">
        <f t="shared" si="176"/>
        <v>1.0361182240584861</v>
      </c>
      <c r="DI566" s="3"/>
      <c r="DJ566" s="33">
        <f t="shared" si="177"/>
        <v>0.99999999999999967</v>
      </c>
      <c r="DK566" s="93">
        <f t="shared" si="178"/>
        <v>0.95710355535218117</v>
      </c>
      <c r="DL566" s="3">
        <f t="shared" si="179"/>
        <v>0.95723278627087127</v>
      </c>
      <c r="DM566" s="3"/>
      <c r="DN566" s="90">
        <f t="shared" si="186"/>
        <v>0</v>
      </c>
      <c r="DO566" s="91">
        <f t="shared" si="184"/>
        <v>0</v>
      </c>
      <c r="DP566" s="89">
        <f>SUM(DO$9:DO566)*RLR</f>
        <v>120</v>
      </c>
      <c r="DQ566" s="90">
        <f>DP566-SUM(DS$9:DS566)</f>
        <v>5.1320656474954376</v>
      </c>
      <c r="DR566" s="48">
        <f t="shared" si="180"/>
        <v>0.3500583430571762</v>
      </c>
      <c r="DS566" s="31">
        <f t="shared" si="185"/>
        <v>1.8049468865751844E-2</v>
      </c>
      <c r="DT566" s="90">
        <f>SUM(DS$9:DS566)*RRF</f>
        <v>80.407554046753191</v>
      </c>
    </row>
    <row r="567" spans="90:124" x14ac:dyDescent="0.25">
      <c r="CL567" s="14">
        <f t="shared" si="167"/>
        <v>5.58</v>
      </c>
      <c r="CM567" s="59">
        <f>IF('Extended model'!$B$4="AY",0,IFERROR(P*INDEX('UWYr writing pattern'!$C$4:$C$18,MATCH('Extended model'!$CL567,'UWYr writing pattern'!$A$4:$A$18,0)) / 25,CM566))</f>
        <v>0</v>
      </c>
      <c r="CN567" s="36">
        <f t="shared" si="181"/>
        <v>3.3033282482687985E-20</v>
      </c>
      <c r="CP567" s="48">
        <f t="shared" si="168"/>
        <v>16.740000000000002</v>
      </c>
      <c r="CQ567" s="34">
        <f t="shared" si="182"/>
        <v>6.6272799890228875E-21</v>
      </c>
      <c r="CR567" s="31">
        <f>SUM($CQ$9:CQ567)*RLR</f>
        <v>119.99999999999996</v>
      </c>
      <c r="CS567" s="32"/>
      <c r="CT567" s="36">
        <f>CR567-SUM($CW$9:CW567)</f>
        <v>10.077700976505582</v>
      </c>
      <c r="CV567" s="48">
        <f t="shared" si="169"/>
        <v>0.34965034965034963</v>
      </c>
      <c r="CW567" s="31">
        <f t="shared" si="183"/>
        <v>3.5401759870628491E-2</v>
      </c>
      <c r="CX567" s="36">
        <f>SUM($CW$9:CW567)*RRF</f>
        <v>76.945609316446053</v>
      </c>
      <c r="CY567" s="33"/>
      <c r="CZ567" s="36">
        <f t="shared" si="170"/>
        <v>87.023310292951635</v>
      </c>
      <c r="DA567" s="33"/>
      <c r="DB567" s="31">
        <f t="shared" si="171"/>
        <v>2.7747957285457904E-20</v>
      </c>
      <c r="DC567" s="31">
        <f t="shared" si="172"/>
        <v>7.0543906835539074</v>
      </c>
      <c r="DD567" s="31">
        <f t="shared" si="173"/>
        <v>7.0543906835539074</v>
      </c>
      <c r="DE567" s="31">
        <f t="shared" si="174"/>
        <v>-3.0233102929516349</v>
      </c>
      <c r="DF567" s="31"/>
      <c r="DG567" s="33">
        <f t="shared" si="175"/>
        <v>0.91601915852911964</v>
      </c>
      <c r="DH567" s="33">
        <f t="shared" si="176"/>
        <v>1.0359917892018051</v>
      </c>
      <c r="DI567" s="3"/>
      <c r="DJ567" s="33">
        <f t="shared" si="177"/>
        <v>0.99999999999999967</v>
      </c>
      <c r="DK567" s="93">
        <f t="shared" si="178"/>
        <v>0.9572533681781078</v>
      </c>
      <c r="DL567" s="3">
        <f t="shared" si="179"/>
        <v>0.95738249647062312</v>
      </c>
      <c r="DM567" s="3"/>
      <c r="DN567" s="90">
        <f t="shared" si="186"/>
        <v>0</v>
      </c>
      <c r="DO567" s="91">
        <f t="shared" si="184"/>
        <v>0</v>
      </c>
      <c r="DP567" s="89">
        <f>SUM(DO$9:DO567)*RLR</f>
        <v>120</v>
      </c>
      <c r="DQ567" s="90">
        <f>DP567-SUM(DS$9:DS567)</f>
        <v>5.1141004235252154</v>
      </c>
      <c r="DR567" s="48">
        <f t="shared" si="180"/>
        <v>0.34965034965034963</v>
      </c>
      <c r="DS567" s="31">
        <f t="shared" si="185"/>
        <v>1.796522397022907E-2</v>
      </c>
      <c r="DT567" s="90">
        <f>SUM(DS$9:DS567)*RRF</f>
        <v>80.420129703532339</v>
      </c>
    </row>
    <row r="568" spans="90:124" x14ac:dyDescent="0.25">
      <c r="CL568" s="14">
        <f t="shared" si="167"/>
        <v>5.59</v>
      </c>
      <c r="CM568" s="59">
        <f>IF('Extended model'!$B$4="AY",0,IFERROR(P*INDEX('UWYr writing pattern'!$C$4:$C$18,MATCH('Extended model'!$CL568,'UWYr writing pattern'!$A$4:$A$18,0)) / 25,CM567))</f>
        <v>0</v>
      </c>
      <c r="CN568" s="36">
        <f t="shared" si="181"/>
        <v>2.7503510995086017E-20</v>
      </c>
      <c r="CP568" s="48">
        <f t="shared" si="168"/>
        <v>16.77</v>
      </c>
      <c r="CQ568" s="34">
        <f t="shared" si="182"/>
        <v>5.529771487601969E-21</v>
      </c>
      <c r="CR568" s="31">
        <f>SUM($CQ$9:CQ568)*RLR</f>
        <v>119.99999999999996</v>
      </c>
      <c r="CS568" s="32"/>
      <c r="CT568" s="36">
        <f>CR568-SUM($CW$9:CW568)</f>
        <v>10.042464259804518</v>
      </c>
      <c r="CV568" s="48">
        <f t="shared" si="169"/>
        <v>0.34924330616996507</v>
      </c>
      <c r="CW568" s="31">
        <f t="shared" si="183"/>
        <v>3.5236716701068468E-2</v>
      </c>
      <c r="CX568" s="36">
        <f>SUM($CW$9:CW568)*RRF</f>
        <v>76.970275018136803</v>
      </c>
      <c r="CY568" s="33"/>
      <c r="CZ568" s="36">
        <f t="shared" si="170"/>
        <v>87.012739277941321</v>
      </c>
      <c r="DA568" s="33"/>
      <c r="DB568" s="31">
        <f t="shared" si="171"/>
        <v>2.310294923587225E-20</v>
      </c>
      <c r="DC568" s="31">
        <f t="shared" si="172"/>
        <v>7.0297249818631622</v>
      </c>
      <c r="DD568" s="31">
        <f t="shared" si="173"/>
        <v>7.0297249818631622</v>
      </c>
      <c r="DE568" s="31">
        <f t="shared" si="174"/>
        <v>-3.0127392779413213</v>
      </c>
      <c r="DF568" s="31"/>
      <c r="DG568" s="33">
        <f t="shared" si="175"/>
        <v>0.91631279783496189</v>
      </c>
      <c r="DH568" s="33">
        <f t="shared" si="176"/>
        <v>1.0358659437850157</v>
      </c>
      <c r="DI568" s="3"/>
      <c r="DJ568" s="33">
        <f t="shared" si="177"/>
        <v>0.99999999999999967</v>
      </c>
      <c r="DK568" s="93">
        <f t="shared" si="178"/>
        <v>0.95740248420097973</v>
      </c>
      <c r="DL568" s="3">
        <f t="shared" si="179"/>
        <v>0.9575315087207259</v>
      </c>
      <c r="DM568" s="3"/>
      <c r="DN568" s="90">
        <f t="shared" si="186"/>
        <v>0</v>
      </c>
      <c r="DO568" s="91">
        <f t="shared" si="184"/>
        <v>0</v>
      </c>
      <c r="DP568" s="89">
        <f>SUM(DO$9:DO568)*RLR</f>
        <v>120</v>
      </c>
      <c r="DQ568" s="90">
        <f>DP568-SUM(DS$9:DS568)</f>
        <v>5.0962189535128886</v>
      </c>
      <c r="DR568" s="48">
        <f t="shared" si="180"/>
        <v>0.34924330616996507</v>
      </c>
      <c r="DS568" s="31">
        <f t="shared" si="185"/>
        <v>1.7881470012325925E-2</v>
      </c>
      <c r="DT568" s="90">
        <f>SUM(DS$9:DS568)*RRF</f>
        <v>80.432646732540974</v>
      </c>
    </row>
    <row r="569" spans="90:124" x14ac:dyDescent="0.25">
      <c r="CL569" s="14">
        <f t="shared" si="167"/>
        <v>5.6</v>
      </c>
      <c r="CM569" s="59">
        <f>IF('Extended model'!$B$4="AY",0,IFERROR(P*INDEX('UWYr writing pattern'!$C$4:$C$18,MATCH('Extended model'!$CL569,'UWYr writing pattern'!$A$4:$A$18,0)) / 25,CM568))</f>
        <v>0</v>
      </c>
      <c r="CN569" s="36">
        <f t="shared" si="181"/>
        <v>2.2891172201210092E-20</v>
      </c>
      <c r="CP569" s="48">
        <f t="shared" si="168"/>
        <v>16.799999999999997</v>
      </c>
      <c r="CQ569" s="34">
        <f t="shared" si="182"/>
        <v>4.612338793875925E-21</v>
      </c>
      <c r="CR569" s="31">
        <f>SUM($CQ$9:CQ569)*RLR</f>
        <v>119.99999999999996</v>
      </c>
      <c r="CS569" s="32"/>
      <c r="CT569" s="36">
        <f>CR569-SUM($CW$9:CW569)</f>
        <v>10.007391625602637</v>
      </c>
      <c r="CV569" s="48">
        <f t="shared" si="169"/>
        <v>0.34883720930232559</v>
      </c>
      <c r="CW569" s="31">
        <f t="shared" si="183"/>
        <v>3.5072634201878408E-2</v>
      </c>
      <c r="CX569" s="36">
        <f>SUM($CW$9:CW569)*RRF</f>
        <v>76.994825862078116</v>
      </c>
      <c r="CY569" s="33"/>
      <c r="CZ569" s="36">
        <f t="shared" si="170"/>
        <v>87.002217487680753</v>
      </c>
      <c r="DA569" s="33"/>
      <c r="DB569" s="31">
        <f t="shared" si="171"/>
        <v>1.9228584649016477E-20</v>
      </c>
      <c r="DC569" s="31">
        <f t="shared" si="172"/>
        <v>7.0051741379218448</v>
      </c>
      <c r="DD569" s="31">
        <f t="shared" si="173"/>
        <v>7.0051741379218448</v>
      </c>
      <c r="DE569" s="31">
        <f t="shared" si="174"/>
        <v>-3.0022174876807526</v>
      </c>
      <c r="DF569" s="31"/>
      <c r="DG569" s="33">
        <f t="shared" si="175"/>
        <v>0.91660506978664424</v>
      </c>
      <c r="DH569" s="33">
        <f t="shared" si="176"/>
        <v>1.0357406843771517</v>
      </c>
      <c r="DI569" s="3"/>
      <c r="DJ569" s="33">
        <f t="shared" si="177"/>
        <v>0.99999999999999967</v>
      </c>
      <c r="DK569" s="93">
        <f t="shared" si="178"/>
        <v>0.95755090746726701</v>
      </c>
      <c r="DL569" s="3">
        <f t="shared" si="179"/>
        <v>0.9576798270837501</v>
      </c>
      <c r="DM569" s="3"/>
      <c r="DN569" s="90">
        <f t="shared" si="186"/>
        <v>0</v>
      </c>
      <c r="DO569" s="91">
        <f t="shared" si="184"/>
        <v>0</v>
      </c>
      <c r="DP569" s="89">
        <f>SUM(DO$9:DO569)*RLR</f>
        <v>120</v>
      </c>
      <c r="DQ569" s="90">
        <f>DP569-SUM(DS$9:DS569)</f>
        <v>5.0784207499499843</v>
      </c>
      <c r="DR569" s="48">
        <f t="shared" si="180"/>
        <v>0.34883720930232559</v>
      </c>
      <c r="DS569" s="31">
        <f t="shared" si="185"/>
        <v>1.7798203562908808E-2</v>
      </c>
      <c r="DT569" s="90">
        <f>SUM(DS$9:DS569)*RRF</f>
        <v>80.445105475035007</v>
      </c>
    </row>
    <row r="570" spans="90:124" x14ac:dyDescent="0.25">
      <c r="CL570" s="14">
        <f t="shared" si="167"/>
        <v>5.61</v>
      </c>
      <c r="CM570" s="59">
        <f>IF('Extended model'!$B$4="AY",0,IFERROR(P*INDEX('UWYr writing pattern'!$C$4:$C$18,MATCH('Extended model'!$CL570,'UWYr writing pattern'!$A$4:$A$18,0)) / 25,CM569))</f>
        <v>0</v>
      </c>
      <c r="CN570" s="36">
        <f t="shared" si="181"/>
        <v>1.9045455271406799E-20</v>
      </c>
      <c r="CP570" s="48">
        <f t="shared" si="168"/>
        <v>16.830000000000002</v>
      </c>
      <c r="CQ570" s="34">
        <f t="shared" si="182"/>
        <v>3.8457169298032951E-21</v>
      </c>
      <c r="CR570" s="31">
        <f>SUM($CQ$9:CQ570)*RLR</f>
        <v>119.99999999999996</v>
      </c>
      <c r="CS570" s="32"/>
      <c r="CT570" s="36">
        <f>CR570-SUM($CW$9:CW570)</f>
        <v>9.9724821199319251</v>
      </c>
      <c r="CV570" s="48">
        <f t="shared" si="169"/>
        <v>0.34843205574912894</v>
      </c>
      <c r="CW570" s="31">
        <f t="shared" si="183"/>
        <v>3.4909505670706872E-2</v>
      </c>
      <c r="CX570" s="36">
        <f>SUM($CW$9:CW570)*RRF</f>
        <v>77.019262516047618</v>
      </c>
      <c r="CY570" s="33"/>
      <c r="CZ570" s="36">
        <f t="shared" si="170"/>
        <v>86.991744635979543</v>
      </c>
      <c r="DA570" s="33"/>
      <c r="DB570" s="31">
        <f t="shared" si="171"/>
        <v>1.599818242798171E-20</v>
      </c>
      <c r="DC570" s="31">
        <f t="shared" si="172"/>
        <v>6.9807374839523471</v>
      </c>
      <c r="DD570" s="31">
        <f t="shared" si="173"/>
        <v>6.9807374839523471</v>
      </c>
      <c r="DE570" s="31">
        <f t="shared" si="174"/>
        <v>-2.9917446359795434</v>
      </c>
      <c r="DF570" s="31"/>
      <c r="DG570" s="33">
        <f t="shared" si="175"/>
        <v>0.91689598233390024</v>
      </c>
      <c r="DH570" s="33">
        <f t="shared" si="176"/>
        <v>1.0356160075711851</v>
      </c>
      <c r="DI570" s="3"/>
      <c r="DJ570" s="33">
        <f t="shared" si="177"/>
        <v>0.99999999999999967</v>
      </c>
      <c r="DK570" s="93">
        <f t="shared" si="178"/>
        <v>0.95769864199527377</v>
      </c>
      <c r="DL570" s="3">
        <f t="shared" si="179"/>
        <v>0.95782745559392302</v>
      </c>
      <c r="DM570" s="3"/>
      <c r="DN570" s="90">
        <f t="shared" si="186"/>
        <v>0</v>
      </c>
      <c r="DO570" s="91">
        <f t="shared" si="184"/>
        <v>0</v>
      </c>
      <c r="DP570" s="89">
        <f>SUM(DO$9:DO570)*RLR</f>
        <v>120</v>
      </c>
      <c r="DQ570" s="90">
        <f>DP570-SUM(DS$9:DS570)</f>
        <v>5.0607053287292274</v>
      </c>
      <c r="DR570" s="48">
        <f t="shared" si="180"/>
        <v>0.34843205574912894</v>
      </c>
      <c r="DS570" s="31">
        <f t="shared" si="185"/>
        <v>1.7715421220755759E-2</v>
      </c>
      <c r="DT570" s="90">
        <f>SUM(DS$9:DS570)*RRF</f>
        <v>80.457506269889535</v>
      </c>
    </row>
    <row r="571" spans="90:124" x14ac:dyDescent="0.25">
      <c r="CL571" s="14">
        <f t="shared" si="167"/>
        <v>5.62</v>
      </c>
      <c r="CM571" s="59">
        <f>IF('Extended model'!$B$4="AY",0,IFERROR(P*INDEX('UWYr writing pattern'!$C$4:$C$18,MATCH('Extended model'!$CL571,'UWYr writing pattern'!$A$4:$A$18,0)) / 25,CM570))</f>
        <v>0</v>
      </c>
      <c r="CN571" s="36">
        <f t="shared" si="181"/>
        <v>1.5840105149229035E-20</v>
      </c>
      <c r="CP571" s="48">
        <f t="shared" si="168"/>
        <v>16.86</v>
      </c>
      <c r="CQ571" s="34">
        <f t="shared" si="182"/>
        <v>3.2053501221777644E-21</v>
      </c>
      <c r="CR571" s="31">
        <f>SUM($CQ$9:CQ571)*RLR</f>
        <v>119.99999999999996</v>
      </c>
      <c r="CS571" s="32"/>
      <c r="CT571" s="36">
        <f>CR571-SUM($CW$9:CW571)</f>
        <v>9.9377347954722381</v>
      </c>
      <c r="CV571" s="48">
        <f t="shared" si="169"/>
        <v>0.34802784222737815</v>
      </c>
      <c r="CW571" s="31">
        <f t="shared" si="183"/>
        <v>3.474732445969312E-2</v>
      </c>
      <c r="CX571" s="36">
        <f>SUM($CW$9:CW571)*RRF</f>
        <v>77.043585643169394</v>
      </c>
      <c r="CY571" s="33"/>
      <c r="CZ571" s="36">
        <f t="shared" si="170"/>
        <v>86.981320438641632</v>
      </c>
      <c r="DA571" s="33"/>
      <c r="DB571" s="31">
        <f t="shared" si="171"/>
        <v>1.3305688325352389E-20</v>
      </c>
      <c r="DC571" s="31">
        <f t="shared" si="172"/>
        <v>6.9564143568305665</v>
      </c>
      <c r="DD571" s="31">
        <f t="shared" si="173"/>
        <v>6.9564143568305665</v>
      </c>
      <c r="DE571" s="31">
        <f t="shared" si="174"/>
        <v>-2.9813204386416317</v>
      </c>
      <c r="DF571" s="31"/>
      <c r="DG571" s="33">
        <f t="shared" si="175"/>
        <v>0.91718554337106417</v>
      </c>
      <c r="DH571" s="33">
        <f t="shared" si="176"/>
        <v>1.0354919099838289</v>
      </c>
      <c r="DI571" s="3"/>
      <c r="DJ571" s="33">
        <f t="shared" si="177"/>
        <v>0.99999999999999967</v>
      </c>
      <c r="DK571" s="93">
        <f t="shared" si="178"/>
        <v>0.95784569177536727</v>
      </c>
      <c r="DL571" s="3">
        <f t="shared" si="179"/>
        <v>0.95797439825735875</v>
      </c>
      <c r="DM571" s="3"/>
      <c r="DN571" s="90">
        <f t="shared" si="186"/>
        <v>0</v>
      </c>
      <c r="DO571" s="91">
        <f t="shared" si="184"/>
        <v>0</v>
      </c>
      <c r="DP571" s="89">
        <f>SUM(DO$9:DO571)*RLR</f>
        <v>120</v>
      </c>
      <c r="DQ571" s="90">
        <f>DP571-SUM(DS$9:DS571)</f>
        <v>5.0430722091169287</v>
      </c>
      <c r="DR571" s="48">
        <f t="shared" si="180"/>
        <v>0.34802784222737815</v>
      </c>
      <c r="DS571" s="31">
        <f t="shared" si="185"/>
        <v>1.7633119612296962E-2</v>
      </c>
      <c r="DT571" s="90">
        <f>SUM(DS$9:DS571)*RRF</f>
        <v>80.469849453618139</v>
      </c>
    </row>
    <row r="572" spans="90:124" x14ac:dyDescent="0.25">
      <c r="CL572" s="14">
        <f t="shared" si="167"/>
        <v>5.63</v>
      </c>
      <c r="CM572" s="59">
        <f>IF('Extended model'!$B$4="AY",0,IFERROR(P*INDEX('UWYr writing pattern'!$C$4:$C$18,MATCH('Extended model'!$CL572,'UWYr writing pattern'!$A$4:$A$18,0)) / 25,CM571))</f>
        <v>0</v>
      </c>
      <c r="CN572" s="36">
        <f t="shared" si="181"/>
        <v>1.3169463421069021E-20</v>
      </c>
      <c r="CP572" s="48">
        <f t="shared" si="168"/>
        <v>16.89</v>
      </c>
      <c r="CQ572" s="34">
        <f t="shared" si="182"/>
        <v>2.6706417281600151E-21</v>
      </c>
      <c r="CR572" s="31">
        <f>SUM($CQ$9:CQ572)*RLR</f>
        <v>119.99999999999996</v>
      </c>
      <c r="CS572" s="32"/>
      <c r="CT572" s="36">
        <f>CR572-SUM($CW$9:CW572)</f>
        <v>9.9031487114972805</v>
      </c>
      <c r="CV572" s="48">
        <f t="shared" si="169"/>
        <v>0.34762456546929321</v>
      </c>
      <c r="CW572" s="31">
        <f t="shared" si="183"/>
        <v>3.4586083974961379E-2</v>
      </c>
      <c r="CX572" s="36">
        <f>SUM($CW$9:CW572)*RRF</f>
        <v>77.067795901951868</v>
      </c>
      <c r="CY572" s="33"/>
      <c r="CZ572" s="36">
        <f t="shared" si="170"/>
        <v>86.970944613449149</v>
      </c>
      <c r="DA572" s="33"/>
      <c r="DB572" s="31">
        <f t="shared" si="171"/>
        <v>1.1062349273697977E-20</v>
      </c>
      <c r="DC572" s="31">
        <f t="shared" si="172"/>
        <v>6.9322040980480963</v>
      </c>
      <c r="DD572" s="31">
        <f t="shared" si="173"/>
        <v>6.9322040980480963</v>
      </c>
      <c r="DE572" s="31">
        <f t="shared" si="174"/>
        <v>-2.9709446134491486</v>
      </c>
      <c r="DF572" s="31"/>
      <c r="DG572" s="33">
        <f t="shared" si="175"/>
        <v>0.91747376073752229</v>
      </c>
      <c r="DH572" s="33">
        <f t="shared" si="176"/>
        <v>1.035368388255347</v>
      </c>
      <c r="DI572" s="3"/>
      <c r="DJ572" s="33">
        <f t="shared" si="177"/>
        <v>0.99999999999999967</v>
      </c>
      <c r="DK572" s="93">
        <f t="shared" si="178"/>
        <v>0.95799206077020338</v>
      </c>
      <c r="DL572" s="3">
        <f t="shared" si="179"/>
        <v>0.95812065905228683</v>
      </c>
      <c r="DM572" s="3"/>
      <c r="DN572" s="90">
        <f t="shared" si="186"/>
        <v>0</v>
      </c>
      <c r="DO572" s="91">
        <f t="shared" si="184"/>
        <v>0</v>
      </c>
      <c r="DP572" s="89">
        <f>SUM(DO$9:DO572)*RLR</f>
        <v>120</v>
      </c>
      <c r="DQ572" s="90">
        <f>DP572-SUM(DS$9:DS572)</f>
        <v>5.0255209137255719</v>
      </c>
      <c r="DR572" s="48">
        <f t="shared" si="180"/>
        <v>0.34762456546929321</v>
      </c>
      <c r="DS572" s="31">
        <f t="shared" si="185"/>
        <v>1.7551295391358218E-2</v>
      </c>
      <c r="DT572" s="90">
        <f>SUM(DS$9:DS572)*RRF</f>
        <v>80.482135360392093</v>
      </c>
    </row>
    <row r="573" spans="90:124" x14ac:dyDescent="0.25">
      <c r="CL573" s="14">
        <f t="shared" si="167"/>
        <v>5.64</v>
      </c>
      <c r="CM573" s="59">
        <f>IF('Extended model'!$B$4="AY",0,IFERROR(P*INDEX('UWYr writing pattern'!$C$4:$C$18,MATCH('Extended model'!$CL573,'UWYr writing pattern'!$A$4:$A$18,0)) / 25,CM572))</f>
        <v>0</v>
      </c>
      <c r="CN573" s="36">
        <f t="shared" si="181"/>
        <v>1.0945141049250463E-20</v>
      </c>
      <c r="CP573" s="48">
        <f t="shared" si="168"/>
        <v>16.919999999999998</v>
      </c>
      <c r="CQ573" s="34">
        <f t="shared" si="182"/>
        <v>2.2243223718185578E-21</v>
      </c>
      <c r="CR573" s="31">
        <f>SUM($CQ$9:CQ573)*RLR</f>
        <v>119.99999999999996</v>
      </c>
      <c r="CS573" s="32"/>
      <c r="CT573" s="36">
        <f>CR573-SUM($CW$9:CW573)</f>
        <v>9.8687229338211608</v>
      </c>
      <c r="CV573" s="48">
        <f t="shared" si="169"/>
        <v>0.34722222222222221</v>
      </c>
      <c r="CW573" s="31">
        <f t="shared" si="183"/>
        <v>3.4425777676120331E-2</v>
      </c>
      <c r="CX573" s="36">
        <f>SUM($CW$9:CW573)*RRF</f>
        <v>77.091893946325158</v>
      </c>
      <c r="CY573" s="33"/>
      <c r="CZ573" s="36">
        <f t="shared" si="170"/>
        <v>86.960616880146318</v>
      </c>
      <c r="DA573" s="33"/>
      <c r="DB573" s="31">
        <f t="shared" si="171"/>
        <v>9.1939184813703878E-21</v>
      </c>
      <c r="DC573" s="31">
        <f t="shared" si="172"/>
        <v>6.9081060536748122</v>
      </c>
      <c r="DD573" s="31">
        <f t="shared" si="173"/>
        <v>6.9081060536748122</v>
      </c>
      <c r="DE573" s="31">
        <f t="shared" si="174"/>
        <v>-2.9606168801463184</v>
      </c>
      <c r="DF573" s="31"/>
      <c r="DG573" s="33">
        <f t="shared" si="175"/>
        <v>0.91776064221815667</v>
      </c>
      <c r="DH573" s="33">
        <f t="shared" si="176"/>
        <v>1.0352454390493608</v>
      </c>
      <c r="DI573" s="3"/>
      <c r="DJ573" s="33">
        <f t="shared" si="177"/>
        <v>0.99999999999999967</v>
      </c>
      <c r="DK573" s="93">
        <f t="shared" si="178"/>
        <v>0.95813775291495196</v>
      </c>
      <c r="DL573" s="3">
        <f t="shared" si="179"/>
        <v>0.95826624192927767</v>
      </c>
      <c r="DM573" s="3"/>
      <c r="DN573" s="90">
        <f t="shared" si="186"/>
        <v>0</v>
      </c>
      <c r="DO573" s="91">
        <f t="shared" si="184"/>
        <v>0</v>
      </c>
      <c r="DP573" s="89">
        <f>SUM(DO$9:DO573)*RLR</f>
        <v>120</v>
      </c>
      <c r="DQ573" s="90">
        <f>DP573-SUM(DS$9:DS573)</f>
        <v>5.0080509684866712</v>
      </c>
      <c r="DR573" s="48">
        <f t="shared" si="180"/>
        <v>0.34722222222222221</v>
      </c>
      <c r="DS573" s="31">
        <f t="shared" si="185"/>
        <v>1.7469945238906971E-2</v>
      </c>
      <c r="DT573" s="90">
        <f>SUM(DS$9:DS573)*RRF</f>
        <v>80.494364322059326</v>
      </c>
    </row>
    <row r="574" spans="90:124" x14ac:dyDescent="0.25">
      <c r="CL574" s="14">
        <f t="shared" si="167"/>
        <v>5.65</v>
      </c>
      <c r="CM574" s="59">
        <f>IF('Extended model'!$B$4="AY",0,IFERROR(P*INDEX('UWYr writing pattern'!$C$4:$C$18,MATCH('Extended model'!$CL574,'UWYr writing pattern'!$A$4:$A$18,0)) / 25,CM573))</f>
        <v>0</v>
      </c>
      <c r="CN574" s="36">
        <f t="shared" si="181"/>
        <v>9.0932231837172845E-21</v>
      </c>
      <c r="CP574" s="48">
        <f t="shared" si="168"/>
        <v>16.950000000000003</v>
      </c>
      <c r="CQ574" s="34">
        <f t="shared" si="182"/>
        <v>1.851917865533178E-21</v>
      </c>
      <c r="CR574" s="31">
        <f>SUM($CQ$9:CQ574)*RLR</f>
        <v>119.99999999999996</v>
      </c>
      <c r="CS574" s="32"/>
      <c r="CT574" s="36">
        <f>CR574-SUM($CW$9:CW574)</f>
        <v>9.8344565347453994</v>
      </c>
      <c r="CV574" s="48">
        <f t="shared" si="169"/>
        <v>0.34682080924855491</v>
      </c>
      <c r="CW574" s="31">
        <f t="shared" si="183"/>
        <v>3.4266399075767916E-2</v>
      </c>
      <c r="CX574" s="36">
        <f>SUM($CW$9:CW574)*RRF</f>
        <v>77.115880425678185</v>
      </c>
      <c r="CY574" s="33"/>
      <c r="CZ574" s="36">
        <f t="shared" si="170"/>
        <v>86.950336960423584</v>
      </c>
      <c r="DA574" s="33"/>
      <c r="DB574" s="31">
        <f t="shared" si="171"/>
        <v>7.6383074743225185E-21</v>
      </c>
      <c r="DC574" s="31">
        <f t="shared" si="172"/>
        <v>6.8841195743217796</v>
      </c>
      <c r="DD574" s="31">
        <f t="shared" si="173"/>
        <v>6.8841195743217796</v>
      </c>
      <c r="DE574" s="31">
        <f t="shared" si="174"/>
        <v>-2.9503369604235843</v>
      </c>
      <c r="DF574" s="31"/>
      <c r="DG574" s="33">
        <f t="shared" si="175"/>
        <v>0.91804619554378797</v>
      </c>
      <c r="DH574" s="33">
        <f t="shared" si="176"/>
        <v>1.0351230590526617</v>
      </c>
      <c r="DI574" s="3"/>
      <c r="DJ574" s="33">
        <f t="shared" si="177"/>
        <v>0.99999999999999967</v>
      </c>
      <c r="DK574" s="93">
        <f t="shared" si="178"/>
        <v>0.95828277211751822</v>
      </c>
      <c r="DL574" s="3">
        <f t="shared" si="179"/>
        <v>0.95841115081146777</v>
      </c>
      <c r="DM574" s="3"/>
      <c r="DN574" s="90">
        <f t="shared" si="186"/>
        <v>0</v>
      </c>
      <c r="DO574" s="91">
        <f t="shared" si="184"/>
        <v>0</v>
      </c>
      <c r="DP574" s="89">
        <f>SUM(DO$9:DO574)*RLR</f>
        <v>120</v>
      </c>
      <c r="DQ574" s="90">
        <f>DP574-SUM(DS$9:DS574)</f>
        <v>4.9906619026238701</v>
      </c>
      <c r="DR574" s="48">
        <f t="shared" si="180"/>
        <v>0.34682080924855491</v>
      </c>
      <c r="DS574" s="31">
        <f t="shared" si="185"/>
        <v>1.738906586280094E-2</v>
      </c>
      <c r="DT574" s="90">
        <f>SUM(DS$9:DS574)*RRF</f>
        <v>80.506536668163292</v>
      </c>
    </row>
    <row r="575" spans="90:124" x14ac:dyDescent="0.25">
      <c r="CL575" s="14">
        <f t="shared" si="167"/>
        <v>5.66</v>
      </c>
      <c r="CM575" s="59">
        <f>IF('Extended model'!$B$4="AY",0,IFERROR(P*INDEX('UWYr writing pattern'!$C$4:$C$18,MATCH('Extended model'!$CL575,'UWYr writing pattern'!$A$4:$A$18,0)) / 25,CM574))</f>
        <v>0</v>
      </c>
      <c r="CN575" s="36">
        <f t="shared" si="181"/>
        <v>7.5519218540772042E-21</v>
      </c>
      <c r="CP575" s="48">
        <f t="shared" si="168"/>
        <v>16.98</v>
      </c>
      <c r="CQ575" s="34">
        <f t="shared" si="182"/>
        <v>1.54130132964008E-21</v>
      </c>
      <c r="CR575" s="31">
        <f>SUM($CQ$9:CQ575)*RLR</f>
        <v>119.99999999999996</v>
      </c>
      <c r="CS575" s="32"/>
      <c r="CT575" s="36">
        <f>CR575-SUM($CW$9:CW575)</f>
        <v>9.8003485930064045</v>
      </c>
      <c r="CV575" s="48">
        <f t="shared" si="169"/>
        <v>0.3464203233256351</v>
      </c>
      <c r="CW575" s="31">
        <f t="shared" si="183"/>
        <v>3.4107941739001384E-2</v>
      </c>
      <c r="CX575" s="36">
        <f>SUM($CW$9:CW575)*RRF</f>
        <v>77.139755984895487</v>
      </c>
      <c r="CY575" s="33"/>
      <c r="CZ575" s="36">
        <f t="shared" si="170"/>
        <v>86.940104577901892</v>
      </c>
      <c r="DA575" s="33"/>
      <c r="DB575" s="31">
        <f t="shared" si="171"/>
        <v>6.3436143574248513E-21</v>
      </c>
      <c r="DC575" s="31">
        <f t="shared" si="172"/>
        <v>6.8602440151044828</v>
      </c>
      <c r="DD575" s="31">
        <f t="shared" si="173"/>
        <v>6.8602440151044828</v>
      </c>
      <c r="DE575" s="31">
        <f t="shared" si="174"/>
        <v>-2.9401045779018915</v>
      </c>
      <c r="DF575" s="31"/>
      <c r="DG575" s="33">
        <f t="shared" si="175"/>
        <v>0.91833042839161294</v>
      </c>
      <c r="DH575" s="33">
        <f t="shared" si="176"/>
        <v>1.0350012449750225</v>
      </c>
      <c r="DI575" s="3"/>
      <c r="DJ575" s="33">
        <f t="shared" si="177"/>
        <v>0.99999999999999967</v>
      </c>
      <c r="DK575" s="93">
        <f t="shared" si="178"/>
        <v>0.95842712225876303</v>
      </c>
      <c r="DL575" s="3">
        <f t="shared" si="179"/>
        <v>0.95855538959478059</v>
      </c>
      <c r="DM575" s="3"/>
      <c r="DN575" s="90">
        <f t="shared" si="186"/>
        <v>0</v>
      </c>
      <c r="DO575" s="91">
        <f t="shared" si="184"/>
        <v>0</v>
      </c>
      <c r="DP575" s="89">
        <f>SUM(DO$9:DO575)*RLR</f>
        <v>120</v>
      </c>
      <c r="DQ575" s="90">
        <f>DP575-SUM(DS$9:DS575)</f>
        <v>4.9733532486263243</v>
      </c>
      <c r="DR575" s="48">
        <f t="shared" si="180"/>
        <v>0.3464203233256351</v>
      </c>
      <c r="DS575" s="31">
        <f t="shared" si="185"/>
        <v>1.7308653997539433E-2</v>
      </c>
      <c r="DT575" s="90">
        <f>SUM(DS$9:DS575)*RRF</f>
        <v>80.518652725961573</v>
      </c>
    </row>
    <row r="576" spans="90:124" x14ac:dyDescent="0.25">
      <c r="CL576" s="14">
        <f t="shared" si="167"/>
        <v>5.67</v>
      </c>
      <c r="CM576" s="59">
        <f>IF('Extended model'!$B$4="AY",0,IFERROR(P*INDEX('UWYr writing pattern'!$C$4:$C$18,MATCH('Extended model'!$CL576,'UWYr writing pattern'!$A$4:$A$18,0)) / 25,CM575))</f>
        <v>0</v>
      </c>
      <c r="CN576" s="36">
        <f t="shared" si="181"/>
        <v>6.2696055232548944E-21</v>
      </c>
      <c r="CP576" s="48">
        <f t="shared" si="168"/>
        <v>17.009999999999998</v>
      </c>
      <c r="CQ576" s="34">
        <f t="shared" si="182"/>
        <v>1.2823163308223094E-21</v>
      </c>
      <c r="CR576" s="31">
        <f>SUM($CQ$9:CQ576)*RLR</f>
        <v>119.99999999999996</v>
      </c>
      <c r="CS576" s="32"/>
      <c r="CT576" s="36">
        <f>CR576-SUM($CW$9:CW576)</f>
        <v>9.7663981937234752</v>
      </c>
      <c r="CV576" s="48">
        <f t="shared" si="169"/>
        <v>0.34602076124567477</v>
      </c>
      <c r="CW576" s="31">
        <f t="shared" si="183"/>
        <v>3.3950399282932121E-2</v>
      </c>
      <c r="CX576" s="36">
        <f>SUM($CW$9:CW576)*RRF</f>
        <v>77.163521264393538</v>
      </c>
      <c r="CY576" s="33"/>
      <c r="CZ576" s="36">
        <f t="shared" si="170"/>
        <v>86.929919458117013</v>
      </c>
      <c r="DA576" s="33"/>
      <c r="DB576" s="31">
        <f t="shared" si="171"/>
        <v>5.2664686395341111E-21</v>
      </c>
      <c r="DC576" s="31">
        <f t="shared" si="172"/>
        <v>6.8364787356064323</v>
      </c>
      <c r="DD576" s="31">
        <f t="shared" si="173"/>
        <v>6.8364787356064323</v>
      </c>
      <c r="DE576" s="31">
        <f t="shared" si="174"/>
        <v>-2.9299194581170127</v>
      </c>
      <c r="DF576" s="31"/>
      <c r="DG576" s="33">
        <f t="shared" si="175"/>
        <v>0.91861334838563735</v>
      </c>
      <c r="DH576" s="33">
        <f t="shared" si="176"/>
        <v>1.0348799935490121</v>
      </c>
      <c r="DI576" s="3"/>
      <c r="DJ576" s="33">
        <f t="shared" si="177"/>
        <v>0.99999999999999967</v>
      </c>
      <c r="DK576" s="93">
        <f t="shared" si="178"/>
        <v>0.95857080719272103</v>
      </c>
      <c r="DL576" s="3">
        <f t="shared" si="179"/>
        <v>0.95869896214814732</v>
      </c>
      <c r="DM576" s="3"/>
      <c r="DN576" s="90">
        <f t="shared" si="186"/>
        <v>0</v>
      </c>
      <c r="DO576" s="91">
        <f t="shared" si="184"/>
        <v>0</v>
      </c>
      <c r="DP576" s="89">
        <f>SUM(DO$9:DO576)*RLR</f>
        <v>120</v>
      </c>
      <c r="DQ576" s="90">
        <f>DP576-SUM(DS$9:DS576)</f>
        <v>4.9561245422223124</v>
      </c>
      <c r="DR576" s="48">
        <f t="shared" si="180"/>
        <v>0.34602076124567477</v>
      </c>
      <c r="DS576" s="31">
        <f t="shared" si="185"/>
        <v>1.7228706404017288E-2</v>
      </c>
      <c r="DT576" s="90">
        <f>SUM(DS$9:DS576)*RRF</f>
        <v>80.530712820444379</v>
      </c>
    </row>
    <row r="577" spans="90:124" x14ac:dyDescent="0.25">
      <c r="CL577" s="14">
        <f t="shared" si="167"/>
        <v>5.68</v>
      </c>
      <c r="CM577" s="59">
        <f>IF('Extended model'!$B$4="AY",0,IFERROR(P*INDEX('UWYr writing pattern'!$C$4:$C$18,MATCH('Extended model'!$CL577,'UWYr writing pattern'!$A$4:$A$18,0)) / 25,CM576))</f>
        <v>0</v>
      </c>
      <c r="CN577" s="36">
        <f t="shared" si="181"/>
        <v>5.2031456237492368E-21</v>
      </c>
      <c r="CP577" s="48">
        <f t="shared" si="168"/>
        <v>17.04</v>
      </c>
      <c r="CQ577" s="34">
        <f t="shared" si="182"/>
        <v>1.0664598995056574E-21</v>
      </c>
      <c r="CR577" s="31">
        <f>SUM($CQ$9:CQ577)*RLR</f>
        <v>119.99999999999996</v>
      </c>
      <c r="CS577" s="32"/>
      <c r="CT577" s="36">
        <f>CR577-SUM($CW$9:CW577)</f>
        <v>9.7326044283472726</v>
      </c>
      <c r="CV577" s="48">
        <f t="shared" si="169"/>
        <v>0.34562211981566821</v>
      </c>
      <c r="CW577" s="31">
        <f t="shared" si="183"/>
        <v>3.3793765376205799E-2</v>
      </c>
      <c r="CX577" s="36">
        <f>SUM($CW$9:CW577)*RRF</f>
        <v>77.187176900156871</v>
      </c>
      <c r="CY577" s="33"/>
      <c r="CZ577" s="36">
        <f t="shared" si="170"/>
        <v>86.919781328504143</v>
      </c>
      <c r="DA577" s="33"/>
      <c r="DB577" s="31">
        <f t="shared" si="171"/>
        <v>4.3706423239493579E-21</v>
      </c>
      <c r="DC577" s="31">
        <f t="shared" si="172"/>
        <v>6.8128230998430901</v>
      </c>
      <c r="DD577" s="31">
        <f t="shared" si="173"/>
        <v>6.8128230998430901</v>
      </c>
      <c r="DE577" s="31">
        <f t="shared" si="174"/>
        <v>-2.9197813285041434</v>
      </c>
      <c r="DF577" s="31"/>
      <c r="DG577" s="33">
        <f t="shared" si="175"/>
        <v>0.91889496309710561</v>
      </c>
      <c r="DH577" s="33">
        <f t="shared" si="176"/>
        <v>1.0347593015298113</v>
      </c>
      <c r="DI577" s="3"/>
      <c r="DJ577" s="33">
        <f t="shared" si="177"/>
        <v>0.99999999999999967</v>
      </c>
      <c r="DK577" s="93">
        <f t="shared" si="178"/>
        <v>0.95871383074681704</v>
      </c>
      <c r="DL577" s="3">
        <f t="shared" si="179"/>
        <v>0.95884187231372464</v>
      </c>
      <c r="DM577" s="3"/>
      <c r="DN577" s="90">
        <f t="shared" si="186"/>
        <v>0</v>
      </c>
      <c r="DO577" s="91">
        <f t="shared" si="184"/>
        <v>0</v>
      </c>
      <c r="DP577" s="89">
        <f>SUM(DO$9:DO577)*RLR</f>
        <v>120</v>
      </c>
      <c r="DQ577" s="90">
        <f>DP577-SUM(DS$9:DS577)</f>
        <v>4.9389753223530306</v>
      </c>
      <c r="DR577" s="48">
        <f t="shared" si="180"/>
        <v>0.34562211981566821</v>
      </c>
      <c r="DS577" s="31">
        <f t="shared" si="185"/>
        <v>1.7149219869281359E-2</v>
      </c>
      <c r="DT577" s="90">
        <f>SUM(DS$9:DS577)*RRF</f>
        <v>80.542717274352867</v>
      </c>
    </row>
    <row r="578" spans="90:124" x14ac:dyDescent="0.25">
      <c r="CL578" s="14">
        <f t="shared" si="167"/>
        <v>5.69</v>
      </c>
      <c r="CM578" s="59">
        <f>IF('Extended model'!$B$4="AY",0,IFERROR(P*INDEX('UWYr writing pattern'!$C$4:$C$18,MATCH('Extended model'!$CL578,'UWYr writing pattern'!$A$4:$A$18,0)) / 25,CM577))</f>
        <v>0</v>
      </c>
      <c r="CN578" s="36">
        <f t="shared" si="181"/>
        <v>4.3165296094623672E-21</v>
      </c>
      <c r="CP578" s="48">
        <f t="shared" si="168"/>
        <v>17.07</v>
      </c>
      <c r="CQ578" s="34">
        <f t="shared" si="182"/>
        <v>8.8661601428686996E-22</v>
      </c>
      <c r="CR578" s="31">
        <f>SUM($CQ$9:CQ578)*RLR</f>
        <v>119.99999999999996</v>
      </c>
      <c r="CS578" s="32"/>
      <c r="CT578" s="36">
        <f>CR578-SUM($CW$9:CW578)</f>
        <v>9.6989663946087461</v>
      </c>
      <c r="CV578" s="48">
        <f t="shared" si="169"/>
        <v>0.34522439585730719</v>
      </c>
      <c r="CW578" s="31">
        <f t="shared" si="183"/>
        <v>3.3638033738527445E-2</v>
      </c>
      <c r="CX578" s="36">
        <f>SUM($CW$9:CW578)*RRF</f>
        <v>77.210723523773837</v>
      </c>
      <c r="CY578" s="33"/>
      <c r="CZ578" s="36">
        <f t="shared" si="170"/>
        <v>86.909689918382583</v>
      </c>
      <c r="DA578" s="33"/>
      <c r="DB578" s="31">
        <f t="shared" si="171"/>
        <v>3.6258848719483879E-21</v>
      </c>
      <c r="DC578" s="31">
        <f t="shared" si="172"/>
        <v>6.7892764762261217</v>
      </c>
      <c r="DD578" s="31">
        <f t="shared" si="173"/>
        <v>6.7892764762261217</v>
      </c>
      <c r="DE578" s="31">
        <f t="shared" si="174"/>
        <v>-2.9096899183825826</v>
      </c>
      <c r="DF578" s="31"/>
      <c r="DG578" s="33">
        <f t="shared" si="175"/>
        <v>0.91917528004492666</v>
      </c>
      <c r="DH578" s="33">
        <f t="shared" si="176"/>
        <v>1.0346391656950307</v>
      </c>
      <c r="DI578" s="3"/>
      <c r="DJ578" s="33">
        <f t="shared" si="177"/>
        <v>0.99999999999999967</v>
      </c>
      <c r="DK578" s="93">
        <f t="shared" si="178"/>
        <v>0.95885619672207956</v>
      </c>
      <c r="DL578" s="3">
        <f t="shared" si="179"/>
        <v>0.95898412390711041</v>
      </c>
      <c r="DM578" s="3"/>
      <c r="DN578" s="90">
        <f t="shared" si="186"/>
        <v>0</v>
      </c>
      <c r="DO578" s="91">
        <f t="shared" si="184"/>
        <v>0</v>
      </c>
      <c r="DP578" s="89">
        <f>SUM(DO$9:DO578)*RLR</f>
        <v>120</v>
      </c>
      <c r="DQ578" s="90">
        <f>DP578-SUM(DS$9:DS578)</f>
        <v>4.9219051311467439</v>
      </c>
      <c r="DR578" s="48">
        <f t="shared" si="180"/>
        <v>0.34522439585730719</v>
      </c>
      <c r="DS578" s="31">
        <f t="shared" si="185"/>
        <v>1.7070191206289276E-2</v>
      </c>
      <c r="DT578" s="90">
        <f>SUM(DS$9:DS578)*RRF</f>
        <v>80.554666408197278</v>
      </c>
    </row>
    <row r="579" spans="90:124" x14ac:dyDescent="0.25">
      <c r="CL579" s="14">
        <f t="shared" si="167"/>
        <v>5.7</v>
      </c>
      <c r="CM579" s="59">
        <f>IF('Extended model'!$B$4="AY",0,IFERROR(P*INDEX('UWYr writing pattern'!$C$4:$C$18,MATCH('Extended model'!$CL579,'UWYr writing pattern'!$A$4:$A$18,0)) / 25,CM578))</f>
        <v>0</v>
      </c>
      <c r="CN579" s="36">
        <f t="shared" si="181"/>
        <v>3.5796980051271409E-21</v>
      </c>
      <c r="CP579" s="48">
        <f t="shared" si="168"/>
        <v>17.100000000000001</v>
      </c>
      <c r="CQ579" s="34">
        <f t="shared" si="182"/>
        <v>7.3683160433522603E-22</v>
      </c>
      <c r="CR579" s="31">
        <f>SUM($CQ$9:CQ579)*RLR</f>
        <v>119.99999999999996</v>
      </c>
      <c r="CS579" s="32"/>
      <c r="CT579" s="36">
        <f>CR579-SUM($CW$9:CW579)</f>
        <v>9.665483196468557</v>
      </c>
      <c r="CV579" s="48">
        <f t="shared" si="169"/>
        <v>0.34482758620689657</v>
      </c>
      <c r="CW579" s="31">
        <f t="shared" si="183"/>
        <v>3.3483198140191288E-2</v>
      </c>
      <c r="CX579" s="36">
        <f>SUM($CW$9:CW579)*RRF</f>
        <v>77.23416176247197</v>
      </c>
      <c r="CY579" s="33"/>
      <c r="CZ579" s="36">
        <f t="shared" si="170"/>
        <v>86.899644958940527</v>
      </c>
      <c r="DA579" s="33"/>
      <c r="DB579" s="31">
        <f t="shared" si="171"/>
        <v>3.0069463243067982E-21</v>
      </c>
      <c r="DC579" s="31">
        <f t="shared" si="172"/>
        <v>6.7658382375279897</v>
      </c>
      <c r="DD579" s="31">
        <f t="shared" si="173"/>
        <v>6.7658382375279897</v>
      </c>
      <c r="DE579" s="31">
        <f t="shared" si="174"/>
        <v>-2.8996449589405273</v>
      </c>
      <c r="DF579" s="31"/>
      <c r="DG579" s="33">
        <f t="shared" si="175"/>
        <v>0.91945430669609485</v>
      </c>
      <c r="DH579" s="33">
        <f t="shared" si="176"/>
        <v>1.0345195828445302</v>
      </c>
      <c r="DI579" s="3"/>
      <c r="DJ579" s="33">
        <f t="shared" si="177"/>
        <v>0.99999999999999967</v>
      </c>
      <c r="DK579" s="93">
        <f t="shared" si="178"/>
        <v>0.95899790889335357</v>
      </c>
      <c r="DL579" s="3">
        <f t="shared" si="179"/>
        <v>0.95912572071755753</v>
      </c>
      <c r="DM579" s="3"/>
      <c r="DN579" s="90">
        <f t="shared" si="186"/>
        <v>0</v>
      </c>
      <c r="DO579" s="91">
        <f t="shared" si="184"/>
        <v>0</v>
      </c>
      <c r="DP579" s="89">
        <f>SUM(DO$9:DO579)*RLR</f>
        <v>120</v>
      </c>
      <c r="DQ579" s="90">
        <f>DP579-SUM(DS$9:DS579)</f>
        <v>4.9049135138930779</v>
      </c>
      <c r="DR579" s="48">
        <f t="shared" si="180"/>
        <v>0.34482758620689657</v>
      </c>
      <c r="DS579" s="31">
        <f t="shared" si="185"/>
        <v>1.6991617253671151E-2</v>
      </c>
      <c r="DT579" s="90">
        <f>SUM(DS$9:DS579)*RRF</f>
        <v>80.566560540274835</v>
      </c>
    </row>
    <row r="580" spans="90:124" x14ac:dyDescent="0.25">
      <c r="CL580" s="14">
        <f t="shared" si="167"/>
        <v>5.71</v>
      </c>
      <c r="CM580" s="59">
        <f>IF('Extended model'!$B$4="AY",0,IFERROR(P*INDEX('UWYr writing pattern'!$C$4:$C$18,MATCH('Extended model'!$CL580,'UWYr writing pattern'!$A$4:$A$18,0)) / 25,CM579))</f>
        <v>0</v>
      </c>
      <c r="CN580" s="36">
        <f t="shared" si="181"/>
        <v>2.9675696462503996E-21</v>
      </c>
      <c r="CP580" s="48">
        <f t="shared" si="168"/>
        <v>17.13</v>
      </c>
      <c r="CQ580" s="34">
        <f t="shared" si="182"/>
        <v>6.1212835887674116E-22</v>
      </c>
      <c r="CR580" s="31">
        <f>SUM($CQ$9:CQ580)*RLR</f>
        <v>119.99999999999996</v>
      </c>
      <c r="CS580" s="32"/>
      <c r="CT580" s="36">
        <f>CR580-SUM($CW$9:CW580)</f>
        <v>9.6321539440669426</v>
      </c>
      <c r="CV580" s="48">
        <f t="shared" si="169"/>
        <v>0.34443168771526977</v>
      </c>
      <c r="CW580" s="31">
        <f t="shared" si="183"/>
        <v>3.3329252401615717E-2</v>
      </c>
      <c r="CX580" s="36">
        <f>SUM($CW$9:CW580)*RRF</f>
        <v>77.257492239153109</v>
      </c>
      <c r="CY580" s="33"/>
      <c r="CZ580" s="36">
        <f t="shared" si="170"/>
        <v>86.889646183220052</v>
      </c>
      <c r="DA580" s="33"/>
      <c r="DB580" s="31">
        <f t="shared" si="171"/>
        <v>2.4927585028503352E-21</v>
      </c>
      <c r="DC580" s="31">
        <f t="shared" si="172"/>
        <v>6.7425077608468591</v>
      </c>
      <c r="DD580" s="31">
        <f t="shared" si="173"/>
        <v>6.7425077608468591</v>
      </c>
      <c r="DE580" s="31">
        <f t="shared" si="174"/>
        <v>-2.8896461832200515</v>
      </c>
      <c r="DF580" s="31"/>
      <c r="DG580" s="33">
        <f t="shared" si="175"/>
        <v>0.9197320504661084</v>
      </c>
      <c r="DH580" s="33">
        <f t="shared" si="176"/>
        <v>1.0344005498002387</v>
      </c>
      <c r="DI580" s="3"/>
      <c r="DJ580" s="33">
        <f t="shared" si="177"/>
        <v>0.99999999999999967</v>
      </c>
      <c r="DK580" s="93">
        <f t="shared" si="178"/>
        <v>0.95913897100951007</v>
      </c>
      <c r="DL580" s="3">
        <f t="shared" si="179"/>
        <v>0.95926666650818671</v>
      </c>
      <c r="DM580" s="3"/>
      <c r="DN580" s="90">
        <f t="shared" si="186"/>
        <v>0</v>
      </c>
      <c r="DO580" s="91">
        <f t="shared" si="184"/>
        <v>0</v>
      </c>
      <c r="DP580" s="89">
        <f>SUM(DO$9:DO580)*RLR</f>
        <v>120</v>
      </c>
      <c r="DQ580" s="90">
        <f>DP580-SUM(DS$9:DS580)</f>
        <v>4.8880000190175821</v>
      </c>
      <c r="DR580" s="48">
        <f t="shared" si="180"/>
        <v>0.34443168771526977</v>
      </c>
      <c r="DS580" s="31">
        <f t="shared" si="185"/>
        <v>1.6913494875493373E-2</v>
      </c>
      <c r="DT580" s="90">
        <f>SUM(DS$9:DS580)*RRF</f>
        <v>80.578399986687685</v>
      </c>
    </row>
    <row r="581" spans="90:124" x14ac:dyDescent="0.25">
      <c r="CL581" s="14">
        <f t="shared" si="167"/>
        <v>5.72</v>
      </c>
      <c r="CM581" s="59">
        <f>IF('Extended model'!$B$4="AY",0,IFERROR(P*INDEX('UWYr writing pattern'!$C$4:$C$18,MATCH('Extended model'!$CL581,'UWYr writing pattern'!$A$4:$A$18,0)) / 25,CM580))</f>
        <v>0</v>
      </c>
      <c r="CN581" s="36">
        <f t="shared" si="181"/>
        <v>2.4592249658477064E-21</v>
      </c>
      <c r="CP581" s="48">
        <f t="shared" si="168"/>
        <v>17.16</v>
      </c>
      <c r="CQ581" s="34">
        <f t="shared" si="182"/>
        <v>5.083446804026934E-22</v>
      </c>
      <c r="CR581" s="31">
        <f>SUM($CQ$9:CQ581)*RLR</f>
        <v>119.99999999999996</v>
      </c>
      <c r="CS581" s="32"/>
      <c r="CT581" s="36">
        <f>CR581-SUM($CW$9:CW581)</f>
        <v>9.5989777536740633</v>
      </c>
      <c r="CV581" s="48">
        <f t="shared" si="169"/>
        <v>0.34403669724770647</v>
      </c>
      <c r="CW581" s="31">
        <f t="shared" si="183"/>
        <v>3.3176190392882693E-2</v>
      </c>
      <c r="CX581" s="36">
        <f>SUM($CW$9:CW581)*RRF</f>
        <v>77.280715572428122</v>
      </c>
      <c r="CY581" s="33"/>
      <c r="CZ581" s="36">
        <f t="shared" si="170"/>
        <v>86.879693326102185</v>
      </c>
      <c r="DA581" s="33"/>
      <c r="DB581" s="31">
        <f t="shared" si="171"/>
        <v>2.0657489713120734E-21</v>
      </c>
      <c r="DC581" s="31">
        <f t="shared" si="172"/>
        <v>6.7192844275718437</v>
      </c>
      <c r="DD581" s="31">
        <f t="shared" si="173"/>
        <v>6.7192844275718437</v>
      </c>
      <c r="DE581" s="31">
        <f t="shared" si="174"/>
        <v>-2.8796933261021849</v>
      </c>
      <c r="DF581" s="31"/>
      <c r="DG581" s="33">
        <f t="shared" si="175"/>
        <v>0.92000851871938238</v>
      </c>
      <c r="DH581" s="33">
        <f t="shared" si="176"/>
        <v>1.0342820634059784</v>
      </c>
      <c r="DI581" s="3"/>
      <c r="DJ581" s="33">
        <f t="shared" si="177"/>
        <v>0.99999999999999967</v>
      </c>
      <c r="DK581" s="93">
        <f t="shared" si="178"/>
        <v>0.95927938679365488</v>
      </c>
      <c r="DL581" s="3">
        <f t="shared" si="179"/>
        <v>0.95940696501619527</v>
      </c>
      <c r="DM581" s="3"/>
      <c r="DN581" s="90">
        <f t="shared" si="186"/>
        <v>0</v>
      </c>
      <c r="DO581" s="91">
        <f t="shared" si="184"/>
        <v>0</v>
      </c>
      <c r="DP581" s="89">
        <f>SUM(DO$9:DO581)*RLR</f>
        <v>120</v>
      </c>
      <c r="DQ581" s="90">
        <f>DP581-SUM(DS$9:DS581)</f>
        <v>4.8711641980565616</v>
      </c>
      <c r="DR581" s="48">
        <f t="shared" si="180"/>
        <v>0.34403669724770647</v>
      </c>
      <c r="DS581" s="31">
        <f t="shared" si="185"/>
        <v>1.6835820961024966E-2</v>
      </c>
      <c r="DT581" s="90">
        <f>SUM(DS$9:DS581)*RRF</f>
        <v>80.590185061360401</v>
      </c>
    </row>
    <row r="582" spans="90:124" x14ac:dyDescent="0.25">
      <c r="CL582" s="14">
        <f t="shared" si="167"/>
        <v>5.73</v>
      </c>
      <c r="CM582" s="59">
        <f>IF('Extended model'!$B$4="AY",0,IFERROR(P*INDEX('UWYr writing pattern'!$C$4:$C$18,MATCH('Extended model'!$CL582,'UWYr writing pattern'!$A$4:$A$18,0)) / 25,CM581))</f>
        <v>0</v>
      </c>
      <c r="CN582" s="36">
        <f t="shared" si="181"/>
        <v>2.03722196170824E-21</v>
      </c>
      <c r="CP582" s="48">
        <f t="shared" si="168"/>
        <v>17.190000000000001</v>
      </c>
      <c r="CQ582" s="34">
        <f t="shared" si="182"/>
        <v>4.2200300413946642E-22</v>
      </c>
      <c r="CR582" s="31">
        <f>SUM($CQ$9:CQ582)*RLR</f>
        <v>119.99999999999996</v>
      </c>
      <c r="CS582" s="32"/>
      <c r="CT582" s="36">
        <f>CR582-SUM($CW$9:CW582)</f>
        <v>9.5659537476407763</v>
      </c>
      <c r="CV582" s="48">
        <f t="shared" si="169"/>
        <v>0.3436426116838488</v>
      </c>
      <c r="CW582" s="31">
        <f t="shared" si="183"/>
        <v>3.302400603328233E-2</v>
      </c>
      <c r="CX582" s="36">
        <f>SUM($CW$9:CW582)*RRF</f>
        <v>77.303832376651428</v>
      </c>
      <c r="CY582" s="33"/>
      <c r="CZ582" s="36">
        <f t="shared" si="170"/>
        <v>86.869786124292204</v>
      </c>
      <c r="DA582" s="33"/>
      <c r="DB582" s="31">
        <f t="shared" si="171"/>
        <v>1.7112664478349215E-21</v>
      </c>
      <c r="DC582" s="31">
        <f t="shared" si="172"/>
        <v>6.6961676233485434</v>
      </c>
      <c r="DD582" s="31">
        <f t="shared" si="173"/>
        <v>6.6961676233485434</v>
      </c>
      <c r="DE582" s="31">
        <f t="shared" si="174"/>
        <v>-2.8697861242922045</v>
      </c>
      <c r="DF582" s="31"/>
      <c r="DG582" s="33">
        <f t="shared" si="175"/>
        <v>0.92028371876965986</v>
      </c>
      <c r="DH582" s="33">
        <f t="shared" si="176"/>
        <v>1.0341641205272882</v>
      </c>
      <c r="DI582" s="3"/>
      <c r="DJ582" s="33">
        <f t="shared" si="177"/>
        <v>0.99999999999999967</v>
      </c>
      <c r="DK582" s="93">
        <f t="shared" si="178"/>
        <v>0.9594191599433346</v>
      </c>
      <c r="DL582" s="3">
        <f t="shared" si="179"/>
        <v>0.95954661995306623</v>
      </c>
      <c r="DM582" s="3"/>
      <c r="DN582" s="90">
        <f t="shared" si="186"/>
        <v>0</v>
      </c>
      <c r="DO582" s="91">
        <f t="shared" si="184"/>
        <v>0</v>
      </c>
      <c r="DP582" s="89">
        <f>SUM(DO$9:DO582)*RLR</f>
        <v>120</v>
      </c>
      <c r="DQ582" s="90">
        <f>DP582-SUM(DS$9:DS582)</f>
        <v>4.8544056056320528</v>
      </c>
      <c r="DR582" s="48">
        <f t="shared" si="180"/>
        <v>0.3436426116838488</v>
      </c>
      <c r="DS582" s="31">
        <f t="shared" si="185"/>
        <v>1.6758592424506523E-2</v>
      </c>
      <c r="DT582" s="90">
        <f>SUM(DS$9:DS582)*RRF</f>
        <v>80.601916076057563</v>
      </c>
    </row>
    <row r="583" spans="90:124" x14ac:dyDescent="0.25">
      <c r="CL583" s="14">
        <f t="shared" si="167"/>
        <v>5.74</v>
      </c>
      <c r="CM583" s="59">
        <f>IF('Extended model'!$B$4="AY",0,IFERROR(P*INDEX('UWYr writing pattern'!$C$4:$C$18,MATCH('Extended model'!$CL583,'UWYr writing pattern'!$A$4:$A$18,0)) / 25,CM582))</f>
        <v>0</v>
      </c>
      <c r="CN583" s="36">
        <f t="shared" si="181"/>
        <v>1.6870235064905934E-21</v>
      </c>
      <c r="CP583" s="48">
        <f t="shared" si="168"/>
        <v>17.22</v>
      </c>
      <c r="CQ583" s="34">
        <f t="shared" si="182"/>
        <v>3.501984552176465E-22</v>
      </c>
      <c r="CR583" s="31">
        <f>SUM($CQ$9:CQ583)*RLR</f>
        <v>119.99999999999996</v>
      </c>
      <c r="CS583" s="32"/>
      <c r="CT583" s="36">
        <f>CR583-SUM($CW$9:CW583)</f>
        <v>9.5330810543499211</v>
      </c>
      <c r="CV583" s="48">
        <f t="shared" si="169"/>
        <v>0.34324942791762014</v>
      </c>
      <c r="CW583" s="31">
        <f t="shared" si="183"/>
        <v>3.2872693290861774E-2</v>
      </c>
      <c r="CX583" s="36">
        <f>SUM($CW$9:CW583)*RRF</f>
        <v>77.32684326195502</v>
      </c>
      <c r="CY583" s="33"/>
      <c r="CZ583" s="36">
        <f t="shared" si="170"/>
        <v>86.859924316304941</v>
      </c>
      <c r="DA583" s="33"/>
      <c r="DB583" s="31">
        <f t="shared" si="171"/>
        <v>1.4170997454520984E-21</v>
      </c>
      <c r="DC583" s="31">
        <f t="shared" si="172"/>
        <v>6.6731567380449448</v>
      </c>
      <c r="DD583" s="31">
        <f t="shared" si="173"/>
        <v>6.6731567380449448</v>
      </c>
      <c r="DE583" s="31">
        <f t="shared" si="174"/>
        <v>-2.8599243163049408</v>
      </c>
      <c r="DF583" s="31"/>
      <c r="DG583" s="33">
        <f t="shared" si="175"/>
        <v>0.92055765788041688</v>
      </c>
      <c r="DH583" s="33">
        <f t="shared" si="176"/>
        <v>1.0340467180512494</v>
      </c>
      <c r="DI583" s="3"/>
      <c r="DJ583" s="33">
        <f t="shared" si="177"/>
        <v>0.99999999999999967</v>
      </c>
      <c r="DK583" s="93">
        <f t="shared" si="178"/>
        <v>0.95955829413074134</v>
      </c>
      <c r="DL583" s="3">
        <f t="shared" si="179"/>
        <v>0.95968563500477377</v>
      </c>
      <c r="DM583" s="3"/>
      <c r="DN583" s="90">
        <f t="shared" si="186"/>
        <v>0</v>
      </c>
      <c r="DO583" s="91">
        <f t="shared" si="184"/>
        <v>0</v>
      </c>
      <c r="DP583" s="89">
        <f>SUM(DO$9:DO583)*RLR</f>
        <v>120</v>
      </c>
      <c r="DQ583" s="90">
        <f>DP583-SUM(DS$9:DS583)</f>
        <v>4.8377237994271383</v>
      </c>
      <c r="DR583" s="48">
        <f t="shared" si="180"/>
        <v>0.34324942791762014</v>
      </c>
      <c r="DS583" s="31">
        <f t="shared" si="185"/>
        <v>1.6681806204921143E-2</v>
      </c>
      <c r="DT583" s="90">
        <f>SUM(DS$9:DS583)*RRF</f>
        <v>80.613593340400996</v>
      </c>
    </row>
    <row r="584" spans="90:124" x14ac:dyDescent="0.25">
      <c r="CL584" s="14">
        <f t="shared" si="167"/>
        <v>5.75</v>
      </c>
      <c r="CM584" s="59">
        <f>IF('Extended model'!$B$4="AY",0,IFERROR(P*INDEX('UWYr writing pattern'!$C$4:$C$18,MATCH('Extended model'!$CL584,'UWYr writing pattern'!$A$4:$A$18,0)) / 25,CM583))</f>
        <v>0</v>
      </c>
      <c r="CN584" s="36">
        <f t="shared" si="181"/>
        <v>1.3965180586729132E-21</v>
      </c>
      <c r="CP584" s="48">
        <f t="shared" si="168"/>
        <v>17.25</v>
      </c>
      <c r="CQ584" s="34">
        <f t="shared" si="182"/>
        <v>2.9050544781768019E-22</v>
      </c>
      <c r="CR584" s="31">
        <f>SUM($CQ$9:CQ584)*RLR</f>
        <v>119.99999999999996</v>
      </c>
      <c r="CS584" s="32"/>
      <c r="CT584" s="36">
        <f>CR584-SUM($CW$9:CW584)</f>
        <v>9.5003588081679453</v>
      </c>
      <c r="CV584" s="48">
        <f t="shared" si="169"/>
        <v>0.34285714285714286</v>
      </c>
      <c r="CW584" s="31">
        <f t="shared" si="183"/>
        <v>3.2722246181979137E-2</v>
      </c>
      <c r="CX584" s="36">
        <f>SUM($CW$9:CW584)*RRF</f>
        <v>77.349748834282408</v>
      </c>
      <c r="CY584" s="33"/>
      <c r="CZ584" s="36">
        <f t="shared" si="170"/>
        <v>86.850107642450354</v>
      </c>
      <c r="DA584" s="33"/>
      <c r="DB584" s="31">
        <f t="shared" si="171"/>
        <v>1.173075169285247E-21</v>
      </c>
      <c r="DC584" s="31">
        <f t="shared" si="172"/>
        <v>6.6502511657175614</v>
      </c>
      <c r="DD584" s="31">
        <f t="shared" si="173"/>
        <v>6.6502511657175614</v>
      </c>
      <c r="DE584" s="31">
        <f t="shared" si="174"/>
        <v>-2.8501076424503538</v>
      </c>
      <c r="DF584" s="31"/>
      <c r="DG584" s="33">
        <f t="shared" si="175"/>
        <v>0.9208303432652668</v>
      </c>
      <c r="DH584" s="33">
        <f t="shared" si="176"/>
        <v>1.0339298528863137</v>
      </c>
      <c r="DI584" s="3"/>
      <c r="DJ584" s="33">
        <f t="shared" si="177"/>
        <v>0.99999999999999967</v>
      </c>
      <c r="DK584" s="93">
        <f t="shared" si="178"/>
        <v>0.95969679300291544</v>
      </c>
      <c r="DL584" s="3">
        <f t="shared" si="179"/>
        <v>0.95982401383198857</v>
      </c>
      <c r="DM584" s="3"/>
      <c r="DN584" s="90">
        <f t="shared" si="186"/>
        <v>0</v>
      </c>
      <c r="DO584" s="91">
        <f t="shared" si="184"/>
        <v>0</v>
      </c>
      <c r="DP584" s="89">
        <f>SUM(DO$9:DO584)*RLR</f>
        <v>120</v>
      </c>
      <c r="DQ584" s="90">
        <f>DP584-SUM(DS$9:DS584)</f>
        <v>4.8211183401613766</v>
      </c>
      <c r="DR584" s="48">
        <f t="shared" si="180"/>
        <v>0.34285714285714286</v>
      </c>
      <c r="DS584" s="31">
        <f t="shared" si="185"/>
        <v>1.6605459265768209E-2</v>
      </c>
      <c r="DT584" s="90">
        <f>SUM(DS$9:DS584)*RRF</f>
        <v>80.625217161887036</v>
      </c>
    </row>
    <row r="585" spans="90:124" x14ac:dyDescent="0.25">
      <c r="CL585" s="14">
        <f t="shared" ref="CL585:CL648" si="187">ROUND(CL584+delt.t,3)</f>
        <v>5.76</v>
      </c>
      <c r="CM585" s="59">
        <f>IF('Extended model'!$B$4="AY",0,IFERROR(P*INDEX('UWYr writing pattern'!$C$4:$C$18,MATCH('Extended model'!$CL585,'UWYr writing pattern'!$A$4:$A$18,0)) / 25,CM584))</f>
        <v>0</v>
      </c>
      <c r="CN585" s="36">
        <f t="shared" si="181"/>
        <v>1.1556186935518357E-21</v>
      </c>
      <c r="CP585" s="48">
        <f t="shared" ref="CP585:CP648" si="188">(Ber*CL585)</f>
        <v>17.28</v>
      </c>
      <c r="CQ585" s="34">
        <f t="shared" si="182"/>
        <v>2.4089936512107754E-22</v>
      </c>
      <c r="CR585" s="31">
        <f>SUM($CQ$9:CQ585)*RLR</f>
        <v>119.99999999999996</v>
      </c>
      <c r="CS585" s="32"/>
      <c r="CT585" s="36">
        <f>CR585-SUM($CW$9:CW585)</f>
        <v>9.4677861493970852</v>
      </c>
      <c r="CV585" s="48">
        <f t="shared" ref="CV585:CV648" si="189">Bp_1/(Bp_2+CL585)</f>
        <v>0.34246575342465752</v>
      </c>
      <c r="CW585" s="31">
        <f t="shared" si="183"/>
        <v>3.2572658770861532E-2</v>
      </c>
      <c r="CX585" s="36">
        <f>SUM($CW$9:CW585)*RRF</f>
        <v>77.372549695422009</v>
      </c>
      <c r="CY585" s="33"/>
      <c r="CZ585" s="36">
        <f t="shared" ref="CZ585:CZ648" si="190">CT585+CX585</f>
        <v>86.840335844819094</v>
      </c>
      <c r="DA585" s="33"/>
      <c r="DB585" s="31">
        <f t="shared" ref="DB585:DB648" si="191" xml:space="preserve"> CN585*RLR*RRF</f>
        <v>9.7071970258354188E-22</v>
      </c>
      <c r="DC585" s="31">
        <f t="shared" ref="DC585:DC648" si="192">CT585*RRF</f>
        <v>6.6274503045779589</v>
      </c>
      <c r="DD585" s="31">
        <f t="shared" ref="DD585:DD648" si="193">DB585+DC585</f>
        <v>6.6274503045779589</v>
      </c>
      <c r="DE585" s="31">
        <f t="shared" ref="DE585:DE648" si="194">P*RLR*RRF - CZ585</f>
        <v>-2.8403358448190943</v>
      </c>
      <c r="DF585" s="31"/>
      <c r="DG585" s="33">
        <f t="shared" ref="DG585:DG648" si="195">CX585/(P*RLR*RRF)</f>
        <v>0.92110178208835725</v>
      </c>
      <c r="DH585" s="33">
        <f t="shared" ref="DH585:DH648" si="196">CZ585/(P*RLR*RRF)</f>
        <v>1.0338135219621321</v>
      </c>
      <c r="DI585" s="3"/>
      <c r="DJ585" s="33">
        <f t="shared" ref="DJ585:DJ648" si="197">CR585/(P*RLR)</f>
        <v>0.99999999999999967</v>
      </c>
      <c r="DK585" s="93">
        <f t="shared" ref="DK585:DK648" si="198">1-EXP(-(Bp_1*LN(Bp_2+CL585)-Bp_1*LN(Bp_2)))</f>
        <v>0.95983466018194574</v>
      </c>
      <c r="DL585" s="3">
        <f t="shared" ref="DL585:DL648" si="199">DT585/(P*RLR*RRF)</f>
        <v>0.95996176007027878</v>
      </c>
      <c r="DM585" s="3"/>
      <c r="DN585" s="90">
        <f t="shared" si="186"/>
        <v>0</v>
      </c>
      <c r="DO585" s="91">
        <f t="shared" si="184"/>
        <v>0</v>
      </c>
      <c r="DP585" s="89">
        <f>SUM(DO$9:DO585)*RLR</f>
        <v>120</v>
      </c>
      <c r="DQ585" s="90">
        <f>DP585-SUM(DS$9:DS585)</f>
        <v>4.8045887915665446</v>
      </c>
      <c r="DR585" s="48">
        <f t="shared" ref="DR585:DR648" si="200">Bp_1/(Bp_2+CL585)</f>
        <v>0.34246575342465752</v>
      </c>
      <c r="DS585" s="31">
        <f t="shared" si="185"/>
        <v>1.6529548594839006E-2</v>
      </c>
      <c r="DT585" s="90">
        <f>SUM(DS$9:DS585)*RRF</f>
        <v>80.636787845903413</v>
      </c>
    </row>
    <row r="586" spans="90:124" x14ac:dyDescent="0.25">
      <c r="CL586" s="14">
        <f t="shared" si="187"/>
        <v>5.77</v>
      </c>
      <c r="CM586" s="59">
        <f>IF('Extended model'!$B$4="AY",0,IFERROR(P*INDEX('UWYr writing pattern'!$C$4:$C$18,MATCH('Extended model'!$CL586,'UWYr writing pattern'!$A$4:$A$18,0)) / 25,CM585))</f>
        <v>0</v>
      </c>
      <c r="CN586" s="36">
        <f t="shared" ref="CN586:CN649" si="201">CN585-CQ586+CM586</f>
        <v>9.5592778330607844E-22</v>
      </c>
      <c r="CP586" s="48">
        <f t="shared" si="188"/>
        <v>17.309999999999999</v>
      </c>
      <c r="CQ586" s="34">
        <f t="shared" ref="CQ586:CQ649" si="202">CN585*CP585*delt.t</f>
        <v>1.9969091024575723E-22</v>
      </c>
      <c r="CR586" s="31">
        <f>SUM($CQ$9:CQ586)*RLR</f>
        <v>119.99999999999996</v>
      </c>
      <c r="CS586" s="32"/>
      <c r="CT586" s="36">
        <f>CR586-SUM($CW$9:CW586)</f>
        <v>9.4353622242279158</v>
      </c>
      <c r="CV586" s="48">
        <f t="shared" si="189"/>
        <v>0.34207525655644244</v>
      </c>
      <c r="CW586" s="31">
        <f t="shared" ref="CW586:CW649" si="203">CT585*CV585*delt.t</f>
        <v>3.2423925169168102E-2</v>
      </c>
      <c r="CX586" s="36">
        <f>SUM($CW$9:CW586)*RRF</f>
        <v>77.395246443040421</v>
      </c>
      <c r="CY586" s="33"/>
      <c r="CZ586" s="36">
        <f t="shared" si="190"/>
        <v>86.830608667268336</v>
      </c>
      <c r="DA586" s="33"/>
      <c r="DB586" s="31">
        <f t="shared" si="191"/>
        <v>8.0297933797710586E-22</v>
      </c>
      <c r="DC586" s="31">
        <f t="shared" si="192"/>
        <v>6.6047535569595404</v>
      </c>
      <c r="DD586" s="31">
        <f t="shared" si="193"/>
        <v>6.6047535569595404</v>
      </c>
      <c r="DE586" s="31">
        <f t="shared" si="194"/>
        <v>-2.8306086672683364</v>
      </c>
      <c r="DF586" s="31"/>
      <c r="DG586" s="33">
        <f t="shared" si="195"/>
        <v>0.92137198146476695</v>
      </c>
      <c r="DH586" s="33">
        <f t="shared" si="196"/>
        <v>1.0336977222293851</v>
      </c>
      <c r="DI586" s="3"/>
      <c r="DJ586" s="33">
        <f t="shared" si="197"/>
        <v>0.99999999999999967</v>
      </c>
      <c r="DK586" s="93">
        <f t="shared" si="198"/>
        <v>0.95997189926516902</v>
      </c>
      <c r="DL586" s="3">
        <f t="shared" si="199"/>
        <v>0.96009887733031207</v>
      </c>
      <c r="DM586" s="3"/>
      <c r="DN586" s="90">
        <f t="shared" si="186"/>
        <v>0</v>
      </c>
      <c r="DO586" s="91">
        <f t="shared" ref="DO586:DO649" si="204">DN585*P*delt.t</f>
        <v>0</v>
      </c>
      <c r="DP586" s="89">
        <f>SUM(DO$9:DO586)*RLR</f>
        <v>120</v>
      </c>
      <c r="DQ586" s="90">
        <f>DP586-SUM(DS$9:DS586)</f>
        <v>4.7881347203625495</v>
      </c>
      <c r="DR586" s="48">
        <f t="shared" si="200"/>
        <v>0.34207525655644244</v>
      </c>
      <c r="DS586" s="31">
        <f t="shared" ref="DS586:DS649" si="205">DQ585*DR585*delt.t</f>
        <v>1.6454071203995016E-2</v>
      </c>
      <c r="DT586" s="90">
        <f>SUM(DS$9:DS586)*RRF</f>
        <v>80.648305695746217</v>
      </c>
    </row>
    <row r="587" spans="90:124" x14ac:dyDescent="0.25">
      <c r="CL587" s="14">
        <f t="shared" si="187"/>
        <v>5.78</v>
      </c>
      <c r="CM587" s="59">
        <f>IF('Extended model'!$B$4="AY",0,IFERROR(P*INDEX('UWYr writing pattern'!$C$4:$C$18,MATCH('Extended model'!$CL587,'UWYr writing pattern'!$A$4:$A$18,0)) / 25,CM586))</f>
        <v>0</v>
      </c>
      <c r="CN587" s="36">
        <f t="shared" si="201"/>
        <v>7.9045668401579633E-22</v>
      </c>
      <c r="CP587" s="48">
        <f t="shared" si="188"/>
        <v>17.34</v>
      </c>
      <c r="CQ587" s="34">
        <f t="shared" si="202"/>
        <v>1.6547109929028215E-22</v>
      </c>
      <c r="CR587" s="31">
        <f>SUM($CQ$9:CQ587)*RLR</f>
        <v>119.99999999999996</v>
      </c>
      <c r="CS587" s="32"/>
      <c r="CT587" s="36">
        <f>CR587-SUM($CW$9:CW587)</f>
        <v>9.4030861846923557</v>
      </c>
      <c r="CV587" s="48">
        <f t="shared" si="189"/>
        <v>0.34168564920273342</v>
      </c>
      <c r="CW587" s="31">
        <f t="shared" si="203"/>
        <v>3.2276039535557299E-2</v>
      </c>
      <c r="CX587" s="36">
        <f>SUM($CW$9:CW587)*RRF</f>
        <v>77.41783967071531</v>
      </c>
      <c r="CY587" s="33"/>
      <c r="CZ587" s="36">
        <f t="shared" si="190"/>
        <v>86.820925855407665</v>
      </c>
      <c r="DA587" s="33"/>
      <c r="DB587" s="31">
        <f t="shared" si="191"/>
        <v>6.6398361457326888E-22</v>
      </c>
      <c r="DC587" s="31">
        <f t="shared" si="192"/>
        <v>6.5821603292846484</v>
      </c>
      <c r="DD587" s="31">
        <f t="shared" si="193"/>
        <v>6.5821603292846484</v>
      </c>
      <c r="DE587" s="31">
        <f t="shared" si="194"/>
        <v>-2.8209258554076655</v>
      </c>
      <c r="DF587" s="31"/>
      <c r="DG587" s="33">
        <f t="shared" si="195"/>
        <v>0.9216409484608965</v>
      </c>
      <c r="DH587" s="33">
        <f t="shared" si="196"/>
        <v>1.033582450659615</v>
      </c>
      <c r="DI587" s="3"/>
      <c r="DJ587" s="33">
        <f t="shared" si="197"/>
        <v>0.99999999999999967</v>
      </c>
      <c r="DK587" s="93">
        <f t="shared" si="198"/>
        <v>0.96010851382536677</v>
      </c>
      <c r="DL587" s="3">
        <f t="shared" si="199"/>
        <v>0.96023536919805341</v>
      </c>
      <c r="DM587" s="3"/>
      <c r="DN587" s="90">
        <f t="shared" ref="DN587:DN650" si="206">DN586-DO587+CM587</f>
        <v>0</v>
      </c>
      <c r="DO587" s="91">
        <f t="shared" si="204"/>
        <v>0</v>
      </c>
      <c r="DP587" s="89">
        <f>SUM(DO$9:DO587)*RLR</f>
        <v>120</v>
      </c>
      <c r="DQ587" s="90">
        <f>DP587-SUM(DS$9:DS587)</f>
        <v>4.7717556962335976</v>
      </c>
      <c r="DR587" s="48">
        <f t="shared" si="200"/>
        <v>0.34168564920273342</v>
      </c>
      <c r="DS587" s="31">
        <f t="shared" si="205"/>
        <v>1.6379024128948289E-2</v>
      </c>
      <c r="DT587" s="90">
        <f>SUM(DS$9:DS587)*RRF</f>
        <v>80.659771012636483</v>
      </c>
    </row>
    <row r="588" spans="90:124" x14ac:dyDescent="0.25">
      <c r="CL588" s="14">
        <f t="shared" si="187"/>
        <v>5.79</v>
      </c>
      <c r="CM588" s="59">
        <f>IF('Extended model'!$B$4="AY",0,IFERROR(P*INDEX('UWYr writing pattern'!$C$4:$C$18,MATCH('Extended model'!$CL588,'UWYr writing pattern'!$A$4:$A$18,0)) / 25,CM587))</f>
        <v>0</v>
      </c>
      <c r="CN588" s="36">
        <f t="shared" si="201"/>
        <v>6.5339149500745724E-22</v>
      </c>
      <c r="CP588" s="48">
        <f t="shared" si="188"/>
        <v>17.37</v>
      </c>
      <c r="CQ588" s="34">
        <f t="shared" si="202"/>
        <v>1.3706518900833909E-22</v>
      </c>
      <c r="CR588" s="31">
        <f>SUM($CQ$9:CQ588)*RLR</f>
        <v>119.99999999999996</v>
      </c>
      <c r="CS588" s="32"/>
      <c r="CT588" s="36">
        <f>CR588-SUM($CW$9:CW588)</f>
        <v>9.3709571886170977</v>
      </c>
      <c r="CV588" s="48">
        <f t="shared" si="189"/>
        <v>0.34129692832764508</v>
      </c>
      <c r="CW588" s="31">
        <f t="shared" si="203"/>
        <v>3.2128996075258612E-2</v>
      </c>
      <c r="CX588" s="36">
        <f>SUM($CW$9:CW588)*RRF</f>
        <v>77.440329967967998</v>
      </c>
      <c r="CY588" s="33"/>
      <c r="CZ588" s="36">
        <f t="shared" si="190"/>
        <v>86.811287156585095</v>
      </c>
      <c r="DA588" s="33"/>
      <c r="DB588" s="31">
        <f t="shared" si="191"/>
        <v>5.4884885580626403E-22</v>
      </c>
      <c r="DC588" s="31">
        <f t="shared" si="192"/>
        <v>6.5596700320319679</v>
      </c>
      <c r="DD588" s="31">
        <f t="shared" si="193"/>
        <v>6.5596700320319679</v>
      </c>
      <c r="DE588" s="31">
        <f t="shared" si="194"/>
        <v>-2.8112871565850952</v>
      </c>
      <c r="DF588" s="31"/>
      <c r="DG588" s="33">
        <f t="shared" si="195"/>
        <v>0.9219086900948571</v>
      </c>
      <c r="DH588" s="33">
        <f t="shared" si="196"/>
        <v>1.0334677042450606</v>
      </c>
      <c r="DI588" s="3"/>
      <c r="DJ588" s="33">
        <f t="shared" si="197"/>
        <v>0.99999999999999967</v>
      </c>
      <c r="DK588" s="93">
        <f t="shared" si="198"/>
        <v>0.96024450741096046</v>
      </c>
      <c r="DL588" s="3">
        <f t="shared" si="199"/>
        <v>0.96037123923496193</v>
      </c>
      <c r="DM588" s="3"/>
      <c r="DN588" s="90">
        <f t="shared" si="206"/>
        <v>0</v>
      </c>
      <c r="DO588" s="91">
        <f t="shared" si="204"/>
        <v>0</v>
      </c>
      <c r="DP588" s="89">
        <f>SUM(DO$9:DO588)*RLR</f>
        <v>120</v>
      </c>
      <c r="DQ588" s="90">
        <f>DP588-SUM(DS$9:DS588)</f>
        <v>4.7554512918045475</v>
      </c>
      <c r="DR588" s="48">
        <f t="shared" si="200"/>
        <v>0.34129692832764508</v>
      </c>
      <c r="DS588" s="31">
        <f t="shared" si="205"/>
        <v>1.630440442904418E-2</v>
      </c>
      <c r="DT588" s="90">
        <f>SUM(DS$9:DS588)*RRF</f>
        <v>80.671184095736805</v>
      </c>
    </row>
    <row r="589" spans="90:124" x14ac:dyDescent="0.25">
      <c r="CL589" s="14">
        <f t="shared" si="187"/>
        <v>5.8</v>
      </c>
      <c r="CM589" s="59">
        <f>IF('Extended model'!$B$4="AY",0,IFERROR(P*INDEX('UWYr writing pattern'!$C$4:$C$18,MATCH('Extended model'!$CL589,'UWYr writing pattern'!$A$4:$A$18,0)) / 25,CM588))</f>
        <v>0</v>
      </c>
      <c r="CN589" s="36">
        <f t="shared" si="201"/>
        <v>5.3989739232466189E-22</v>
      </c>
      <c r="CP589" s="48">
        <f t="shared" si="188"/>
        <v>17.399999999999999</v>
      </c>
      <c r="CQ589" s="34">
        <f t="shared" si="202"/>
        <v>1.1349410268279532E-22</v>
      </c>
      <c r="CR589" s="31">
        <f>SUM($CQ$9:CQ589)*RLR</f>
        <v>119.99999999999996</v>
      </c>
      <c r="CS589" s="32"/>
      <c r="CT589" s="36">
        <f>CR589-SUM($CW$9:CW589)</f>
        <v>9.3389743995774523</v>
      </c>
      <c r="CV589" s="48">
        <f t="shared" si="189"/>
        <v>0.34090909090909088</v>
      </c>
      <c r="CW589" s="31">
        <f t="shared" si="203"/>
        <v>3.1982789039648803E-2</v>
      </c>
      <c r="CX589" s="36">
        <f>SUM($CW$9:CW589)*RRF</f>
        <v>77.462717920295745</v>
      </c>
      <c r="CY589" s="33"/>
      <c r="CZ589" s="36">
        <f t="shared" si="190"/>
        <v>86.801692319873197</v>
      </c>
      <c r="DA589" s="33"/>
      <c r="DB589" s="31">
        <f t="shared" si="191"/>
        <v>4.5351380955271593E-22</v>
      </c>
      <c r="DC589" s="31">
        <f t="shared" si="192"/>
        <v>6.5372820797042159</v>
      </c>
      <c r="DD589" s="31">
        <f t="shared" si="193"/>
        <v>6.5372820797042159</v>
      </c>
      <c r="DE589" s="31">
        <f t="shared" si="194"/>
        <v>-2.8016923198731973</v>
      </c>
      <c r="DF589" s="31"/>
      <c r="DG589" s="33">
        <f t="shared" si="195"/>
        <v>0.92217521333685415</v>
      </c>
      <c r="DH589" s="33">
        <f t="shared" si="196"/>
        <v>1.0333534799984905</v>
      </c>
      <c r="DI589" s="3"/>
      <c r="DJ589" s="33">
        <f t="shared" si="197"/>
        <v>0.99999999999999967</v>
      </c>
      <c r="DK589" s="93">
        <f t="shared" si="198"/>
        <v>0.96037988354620585</v>
      </c>
      <c r="DL589" s="3">
        <f t="shared" si="199"/>
        <v>0.96050649097818752</v>
      </c>
      <c r="DM589" s="3"/>
      <c r="DN589" s="90">
        <f t="shared" si="206"/>
        <v>0</v>
      </c>
      <c r="DO589" s="91">
        <f t="shared" si="204"/>
        <v>0</v>
      </c>
      <c r="DP589" s="89">
        <f>SUM(DO$9:DO589)*RLR</f>
        <v>120</v>
      </c>
      <c r="DQ589" s="90">
        <f>DP589-SUM(DS$9:DS589)</f>
        <v>4.7392210826175045</v>
      </c>
      <c r="DR589" s="48">
        <f t="shared" si="200"/>
        <v>0.34090909090909088</v>
      </c>
      <c r="DS589" s="31">
        <f t="shared" si="205"/>
        <v>1.6230209187046239E-2</v>
      </c>
      <c r="DT589" s="90">
        <f>SUM(DS$9:DS589)*RRF</f>
        <v>80.682545242167748</v>
      </c>
    </row>
    <row r="590" spans="90:124" x14ac:dyDescent="0.25">
      <c r="CL590" s="14">
        <f t="shared" si="187"/>
        <v>5.81</v>
      </c>
      <c r="CM590" s="59">
        <f>IF('Extended model'!$B$4="AY",0,IFERROR(P*INDEX('UWYr writing pattern'!$C$4:$C$18,MATCH('Extended model'!$CL590,'UWYr writing pattern'!$A$4:$A$18,0)) / 25,CM589))</f>
        <v>0</v>
      </c>
      <c r="CN590" s="36">
        <f t="shared" si="201"/>
        <v>4.4595524606017074E-22</v>
      </c>
      <c r="CP590" s="48">
        <f t="shared" si="188"/>
        <v>17.43</v>
      </c>
      <c r="CQ590" s="34">
        <f t="shared" si="202"/>
        <v>9.3942146264491155E-23</v>
      </c>
      <c r="CR590" s="31">
        <f>SUM($CQ$9:CQ590)*RLR</f>
        <v>119.99999999999996</v>
      </c>
      <c r="CS590" s="32"/>
      <c r="CT590" s="36">
        <f>CR590-SUM($CW$9:CW590)</f>
        <v>9.3071369868516172</v>
      </c>
      <c r="CV590" s="48">
        <f t="shared" si="189"/>
        <v>0.34052213393870606</v>
      </c>
      <c r="CW590" s="31">
        <f t="shared" si="203"/>
        <v>3.1837412725832223E-2</v>
      </c>
      <c r="CX590" s="36">
        <f>SUM($CW$9:CW590)*RRF</f>
        <v>77.485004109203828</v>
      </c>
      <c r="CY590" s="33"/>
      <c r="CZ590" s="36">
        <f t="shared" si="190"/>
        <v>86.792141096055445</v>
      </c>
      <c r="DA590" s="33"/>
      <c r="DB590" s="31">
        <f t="shared" si="191"/>
        <v>3.7460240669054333E-22</v>
      </c>
      <c r="DC590" s="31">
        <f t="shared" si="192"/>
        <v>6.5149958907961318</v>
      </c>
      <c r="DD590" s="31">
        <f t="shared" si="193"/>
        <v>6.5149958907961318</v>
      </c>
      <c r="DE590" s="31">
        <f t="shared" si="194"/>
        <v>-2.7921410960554454</v>
      </c>
      <c r="DF590" s="31"/>
      <c r="DG590" s="33">
        <f t="shared" si="195"/>
        <v>0.92244052510956942</v>
      </c>
      <c r="DH590" s="33">
        <f t="shared" si="196"/>
        <v>1.0332397749530411</v>
      </c>
      <c r="DI590" s="3"/>
      <c r="DJ590" s="33">
        <f t="shared" si="197"/>
        <v>0.99999999999999967</v>
      </c>
      <c r="DK590" s="93">
        <f t="shared" si="198"/>
        <v>0.96051464573138368</v>
      </c>
      <c r="DL590" s="3">
        <f t="shared" si="199"/>
        <v>0.96064112794076184</v>
      </c>
      <c r="DM590" s="3"/>
      <c r="DN590" s="90">
        <f t="shared" si="206"/>
        <v>0</v>
      </c>
      <c r="DO590" s="91">
        <f t="shared" si="204"/>
        <v>0</v>
      </c>
      <c r="DP590" s="89">
        <f>SUM(DO$9:DO590)*RLR</f>
        <v>120</v>
      </c>
      <c r="DQ590" s="90">
        <f>DP590-SUM(DS$9:DS590)</f>
        <v>4.7230646471085862</v>
      </c>
      <c r="DR590" s="48">
        <f t="shared" si="200"/>
        <v>0.34052213393870606</v>
      </c>
      <c r="DS590" s="31">
        <f t="shared" si="205"/>
        <v>1.615643550892331E-2</v>
      </c>
      <c r="DT590" s="90">
        <f>SUM(DS$9:DS590)*RRF</f>
        <v>80.693854747023991</v>
      </c>
    </row>
    <row r="591" spans="90:124" x14ac:dyDescent="0.25">
      <c r="CL591" s="14">
        <f t="shared" si="187"/>
        <v>5.82</v>
      </c>
      <c r="CM591" s="59">
        <f>IF('Extended model'!$B$4="AY",0,IFERROR(P*INDEX('UWYr writing pattern'!$C$4:$C$18,MATCH('Extended model'!$CL591,'UWYr writing pattern'!$A$4:$A$18,0)) / 25,CM590))</f>
        <v>0</v>
      </c>
      <c r="CN591" s="36">
        <f t="shared" si="201"/>
        <v>3.6822524667188296E-22</v>
      </c>
      <c r="CP591" s="48">
        <f t="shared" si="188"/>
        <v>17.46</v>
      </c>
      <c r="CQ591" s="34">
        <f t="shared" si="202"/>
        <v>7.7729999388287766E-23</v>
      </c>
      <c r="CR591" s="31">
        <f>SUM($CQ$9:CQ591)*RLR</f>
        <v>119.99999999999996</v>
      </c>
      <c r="CS591" s="32"/>
      <c r="CT591" s="36">
        <f>CR591-SUM($CW$9:CW591)</f>
        <v>9.2754441253753868</v>
      </c>
      <c r="CV591" s="48">
        <f t="shared" si="189"/>
        <v>0.3401360544217687</v>
      </c>
      <c r="CW591" s="31">
        <f t="shared" si="203"/>
        <v>3.1692861476225714E-2</v>
      </c>
      <c r="CX591" s="36">
        <f>SUM($CW$9:CW591)*RRF</f>
        <v>77.507189112237199</v>
      </c>
      <c r="CY591" s="33"/>
      <c r="CZ591" s="36">
        <f t="shared" si="190"/>
        <v>86.782633237612586</v>
      </c>
      <c r="DA591" s="33"/>
      <c r="DB591" s="31">
        <f t="shared" si="191"/>
        <v>3.0930920720438166E-22</v>
      </c>
      <c r="DC591" s="31">
        <f t="shared" si="192"/>
        <v>6.4928108877627704</v>
      </c>
      <c r="DD591" s="31">
        <f t="shared" si="193"/>
        <v>6.4928108877627704</v>
      </c>
      <c r="DE591" s="31">
        <f t="shared" si="194"/>
        <v>-2.7826332376125862</v>
      </c>
      <c r="DF591" s="31"/>
      <c r="DG591" s="33">
        <f t="shared" si="195"/>
        <v>0.92270463228853805</v>
      </c>
      <c r="DH591" s="33">
        <f t="shared" si="196"/>
        <v>1.0331265861620547</v>
      </c>
      <c r="DI591" s="3"/>
      <c r="DJ591" s="33">
        <f t="shared" si="197"/>
        <v>0.99999999999999967</v>
      </c>
      <c r="DK591" s="93">
        <f t="shared" si="198"/>
        <v>0.96064879744299037</v>
      </c>
      <c r="DL591" s="3">
        <f t="shared" si="199"/>
        <v>0.960775153611792</v>
      </c>
      <c r="DM591" s="3"/>
      <c r="DN591" s="90">
        <f t="shared" si="206"/>
        <v>0</v>
      </c>
      <c r="DO591" s="91">
        <f t="shared" si="204"/>
        <v>0</v>
      </c>
      <c r="DP591" s="89">
        <f>SUM(DO$9:DO591)*RLR</f>
        <v>120</v>
      </c>
      <c r="DQ591" s="90">
        <f>DP591-SUM(DS$9:DS591)</f>
        <v>4.7069815665849433</v>
      </c>
      <c r="DR591" s="48">
        <f t="shared" si="200"/>
        <v>0.3401360544217687</v>
      </c>
      <c r="DS591" s="31">
        <f t="shared" si="205"/>
        <v>1.6083080523638774E-2</v>
      </c>
      <c r="DT591" s="90">
        <f>SUM(DS$9:DS591)*RRF</f>
        <v>80.705112903390528</v>
      </c>
    </row>
    <row r="592" spans="90:124" x14ac:dyDescent="0.25">
      <c r="CL592" s="14">
        <f t="shared" si="187"/>
        <v>5.83</v>
      </c>
      <c r="CM592" s="59">
        <f>IF('Extended model'!$B$4="AY",0,IFERROR(P*INDEX('UWYr writing pattern'!$C$4:$C$18,MATCH('Extended model'!$CL592,'UWYr writing pattern'!$A$4:$A$18,0)) / 25,CM591))</f>
        <v>0</v>
      </c>
      <c r="CN592" s="36">
        <f t="shared" si="201"/>
        <v>3.0393311860297221E-22</v>
      </c>
      <c r="CP592" s="48">
        <f t="shared" si="188"/>
        <v>17.490000000000002</v>
      </c>
      <c r="CQ592" s="34">
        <f t="shared" si="202"/>
        <v>6.4292128068910766E-23</v>
      </c>
      <c r="CR592" s="31">
        <f>SUM($CQ$9:CQ592)*RLR</f>
        <v>119.99999999999996</v>
      </c>
      <c r="CS592" s="32"/>
      <c r="CT592" s="36">
        <f>CR592-SUM($CW$9:CW592)</f>
        <v>9.2438949956972323</v>
      </c>
      <c r="CV592" s="48">
        <f t="shared" si="189"/>
        <v>0.33975084937712347</v>
      </c>
      <c r="CW592" s="31">
        <f t="shared" si="203"/>
        <v>3.1549129678147575E-2</v>
      </c>
      <c r="CX592" s="36">
        <f>SUM($CW$9:CW592)*RRF</f>
        <v>77.529273503011908</v>
      </c>
      <c r="CY592" s="33"/>
      <c r="CZ592" s="36">
        <f t="shared" si="190"/>
        <v>86.77316849870914</v>
      </c>
      <c r="DA592" s="33"/>
      <c r="DB592" s="31">
        <f t="shared" si="191"/>
        <v>2.5530381962649665E-22</v>
      </c>
      <c r="DC592" s="31">
        <f t="shared" si="192"/>
        <v>6.4707264969880622</v>
      </c>
      <c r="DD592" s="31">
        <f t="shared" si="193"/>
        <v>6.4707264969880622</v>
      </c>
      <c r="DE592" s="31">
        <f t="shared" si="194"/>
        <v>-2.7731684987091398</v>
      </c>
      <c r="DF592" s="31"/>
      <c r="DG592" s="33">
        <f t="shared" si="195"/>
        <v>0.92296754170252271</v>
      </c>
      <c r="DH592" s="33">
        <f t="shared" si="196"/>
        <v>1.0330139106989182</v>
      </c>
      <c r="DI592" s="3"/>
      <c r="DJ592" s="33">
        <f t="shared" si="197"/>
        <v>0.99999999999999967</v>
      </c>
      <c r="DK592" s="93">
        <f t="shared" si="198"/>
        <v>0.96078234213392633</v>
      </c>
      <c r="DL592" s="3">
        <f t="shared" si="199"/>
        <v>0.96090857145664987</v>
      </c>
      <c r="DM592" s="3"/>
      <c r="DN592" s="90">
        <f t="shared" si="206"/>
        <v>0</v>
      </c>
      <c r="DO592" s="91">
        <f t="shared" si="204"/>
        <v>0</v>
      </c>
      <c r="DP592" s="89">
        <f>SUM(DO$9:DO592)*RLR</f>
        <v>120</v>
      </c>
      <c r="DQ592" s="90">
        <f>DP592-SUM(DS$9:DS592)</f>
        <v>4.690971425202008</v>
      </c>
      <c r="DR592" s="48">
        <f t="shared" si="200"/>
        <v>0.33975084937712347</v>
      </c>
      <c r="DS592" s="31">
        <f t="shared" si="205"/>
        <v>1.6010141382941982E-2</v>
      </c>
      <c r="DT592" s="90">
        <f>SUM(DS$9:DS592)*RRF</f>
        <v>80.716320002358586</v>
      </c>
    </row>
    <row r="593" spans="90:124" x14ac:dyDescent="0.25">
      <c r="CL593" s="14">
        <f t="shared" si="187"/>
        <v>5.84</v>
      </c>
      <c r="CM593" s="59">
        <f>IF('Extended model'!$B$4="AY",0,IFERROR(P*INDEX('UWYr writing pattern'!$C$4:$C$18,MATCH('Extended model'!$CL593,'UWYr writing pattern'!$A$4:$A$18,0)) / 25,CM592))</f>
        <v>0</v>
      </c>
      <c r="CN593" s="36">
        <f t="shared" si="201"/>
        <v>2.5077521615931236E-22</v>
      </c>
      <c r="CP593" s="48">
        <f t="shared" si="188"/>
        <v>17.52</v>
      </c>
      <c r="CQ593" s="34">
        <f t="shared" si="202"/>
        <v>5.3157902443659849E-23</v>
      </c>
      <c r="CR593" s="31">
        <f>SUM($CQ$9:CQ593)*RLR</f>
        <v>119.99999999999996</v>
      </c>
      <c r="CS593" s="32"/>
      <c r="CT593" s="36">
        <f>CR593-SUM($CW$9:CW593)</f>
        <v>9.2124887839338214</v>
      </c>
      <c r="CV593" s="48">
        <f t="shared" si="189"/>
        <v>0.33936651583710409</v>
      </c>
      <c r="CW593" s="31">
        <f t="shared" si="203"/>
        <v>3.1406211763410762E-2</v>
      </c>
      <c r="CX593" s="36">
        <f>SUM($CW$9:CW593)*RRF</f>
        <v>77.551257851246291</v>
      </c>
      <c r="CY593" s="33"/>
      <c r="CZ593" s="36">
        <f t="shared" si="190"/>
        <v>86.763746635180112</v>
      </c>
      <c r="DA593" s="33"/>
      <c r="DB593" s="31">
        <f t="shared" si="191"/>
        <v>2.1065118157382237E-22</v>
      </c>
      <c r="DC593" s="31">
        <f t="shared" si="192"/>
        <v>6.4487421487536745</v>
      </c>
      <c r="DD593" s="31">
        <f t="shared" si="193"/>
        <v>6.4487421487536745</v>
      </c>
      <c r="DE593" s="31">
        <f t="shared" si="194"/>
        <v>-2.7637466351801123</v>
      </c>
      <c r="DF593" s="31"/>
      <c r="DG593" s="33">
        <f t="shared" si="195"/>
        <v>0.9232292601338844</v>
      </c>
      <c r="DH593" s="33">
        <f t="shared" si="196"/>
        <v>1.0329017456569061</v>
      </c>
      <c r="DI593" s="3"/>
      <c r="DJ593" s="33">
        <f t="shared" si="197"/>
        <v>0.99999999999999967</v>
      </c>
      <c r="DK593" s="93">
        <f t="shared" si="198"/>
        <v>0.96091528323368247</v>
      </c>
      <c r="DL593" s="3">
        <f t="shared" si="199"/>
        <v>0.96104138491715962</v>
      </c>
      <c r="DM593" s="3"/>
      <c r="DN593" s="90">
        <f t="shared" si="206"/>
        <v>0</v>
      </c>
      <c r="DO593" s="91">
        <f t="shared" si="204"/>
        <v>0</v>
      </c>
      <c r="DP593" s="89">
        <f>SUM(DO$9:DO593)*RLR</f>
        <v>120</v>
      </c>
      <c r="DQ593" s="90">
        <f>DP593-SUM(DS$9:DS593)</f>
        <v>4.6750338099408424</v>
      </c>
      <c r="DR593" s="48">
        <f t="shared" si="200"/>
        <v>0.33936651583710409</v>
      </c>
      <c r="DS593" s="31">
        <f t="shared" si="205"/>
        <v>1.5937615261161976E-2</v>
      </c>
      <c r="DT593" s="90">
        <f>SUM(DS$9:DS593)*RRF</f>
        <v>80.727476333041409</v>
      </c>
    </row>
    <row r="594" spans="90:124" x14ac:dyDescent="0.25">
      <c r="CL594" s="14">
        <f t="shared" si="187"/>
        <v>5.85</v>
      </c>
      <c r="CM594" s="59">
        <f>IF('Extended model'!$B$4="AY",0,IFERROR(P*INDEX('UWYr writing pattern'!$C$4:$C$18,MATCH('Extended model'!$CL594,'UWYr writing pattern'!$A$4:$A$18,0)) / 25,CM593))</f>
        <v>0</v>
      </c>
      <c r="CN594" s="36">
        <f t="shared" si="201"/>
        <v>2.0683939828820084E-22</v>
      </c>
      <c r="CP594" s="48">
        <f t="shared" si="188"/>
        <v>17.549999999999997</v>
      </c>
      <c r="CQ594" s="34">
        <f t="shared" si="202"/>
        <v>4.3935817871111527E-23</v>
      </c>
      <c r="CR594" s="31">
        <f>SUM($CQ$9:CQ594)*RLR</f>
        <v>119.99999999999996</v>
      </c>
      <c r="CS594" s="32"/>
      <c r="CT594" s="36">
        <f>CR594-SUM($CW$9:CW594)</f>
        <v>9.181224681725908</v>
      </c>
      <c r="CV594" s="48">
        <f t="shared" si="189"/>
        <v>0.33898305084745767</v>
      </c>
      <c r="CW594" s="31">
        <f t="shared" si="203"/>
        <v>3.1264102207920211E-2</v>
      </c>
      <c r="CX594" s="36">
        <f>SUM($CW$9:CW594)*RRF</f>
        <v>77.573142722791829</v>
      </c>
      <c r="CY594" s="33"/>
      <c r="CZ594" s="36">
        <f t="shared" si="190"/>
        <v>86.754367404517737</v>
      </c>
      <c r="DA594" s="33"/>
      <c r="DB594" s="31">
        <f t="shared" si="191"/>
        <v>1.7374509456208867E-22</v>
      </c>
      <c r="DC594" s="31">
        <f t="shared" si="192"/>
        <v>6.4268572772081356</v>
      </c>
      <c r="DD594" s="31">
        <f t="shared" si="193"/>
        <v>6.4268572772081356</v>
      </c>
      <c r="DE594" s="31">
        <f t="shared" si="194"/>
        <v>-2.7543674045177369</v>
      </c>
      <c r="DF594" s="31"/>
      <c r="DG594" s="33">
        <f t="shared" si="195"/>
        <v>0.9234897943189504</v>
      </c>
      <c r="DH594" s="33">
        <f t="shared" si="196"/>
        <v>1.0327900881490206</v>
      </c>
      <c r="DI594" s="3"/>
      <c r="DJ594" s="33">
        <f t="shared" si="197"/>
        <v>0.99999999999999967</v>
      </c>
      <c r="DK594" s="93">
        <f t="shared" si="198"/>
        <v>0.9610476241485254</v>
      </c>
      <c r="DL594" s="3">
        <f t="shared" si="199"/>
        <v>0.96117359741178465</v>
      </c>
      <c r="DM594" s="3"/>
      <c r="DN594" s="90">
        <f t="shared" si="206"/>
        <v>0</v>
      </c>
      <c r="DO594" s="91">
        <f t="shared" si="204"/>
        <v>0</v>
      </c>
      <c r="DP594" s="89">
        <f>SUM(DO$9:DO594)*RLR</f>
        <v>120</v>
      </c>
      <c r="DQ594" s="90">
        <f>DP594-SUM(DS$9:DS594)</f>
        <v>4.6591683105858408</v>
      </c>
      <c r="DR594" s="48">
        <f t="shared" si="200"/>
        <v>0.33898305084745767</v>
      </c>
      <c r="DS594" s="31">
        <f t="shared" si="205"/>
        <v>1.5865499355002859E-2</v>
      </c>
      <c r="DT594" s="90">
        <f>SUM(DS$9:DS594)*RRF</f>
        <v>80.738582182589909</v>
      </c>
    </row>
    <row r="595" spans="90:124" x14ac:dyDescent="0.25">
      <c r="CL595" s="14">
        <f t="shared" si="187"/>
        <v>5.86</v>
      </c>
      <c r="CM595" s="59">
        <f>IF('Extended model'!$B$4="AY",0,IFERROR(P*INDEX('UWYr writing pattern'!$C$4:$C$18,MATCH('Extended model'!$CL595,'UWYr writing pattern'!$A$4:$A$18,0)) / 25,CM594))</f>
        <v>0</v>
      </c>
      <c r="CN595" s="36">
        <f t="shared" si="201"/>
        <v>1.705390838886216E-22</v>
      </c>
      <c r="CP595" s="48">
        <f t="shared" si="188"/>
        <v>17.580000000000002</v>
      </c>
      <c r="CQ595" s="34">
        <f t="shared" si="202"/>
        <v>3.6300314399579243E-23</v>
      </c>
      <c r="CR595" s="31">
        <f>SUM($CQ$9:CQ595)*RLR</f>
        <v>119.99999999999996</v>
      </c>
      <c r="CS595" s="32"/>
      <c r="CT595" s="36">
        <f>CR595-SUM($CW$9:CW595)</f>
        <v>9.1501018861946335</v>
      </c>
      <c r="CV595" s="48">
        <f t="shared" si="189"/>
        <v>0.33860045146726864</v>
      </c>
      <c r="CW595" s="31">
        <f t="shared" si="203"/>
        <v>3.1122795531274269E-2</v>
      </c>
      <c r="CX595" s="36">
        <f>SUM($CW$9:CW595)*RRF</f>
        <v>77.594928679663724</v>
      </c>
      <c r="CY595" s="33"/>
      <c r="CZ595" s="36">
        <f t="shared" si="190"/>
        <v>86.745030565858357</v>
      </c>
      <c r="DA595" s="33"/>
      <c r="DB595" s="31">
        <f t="shared" si="191"/>
        <v>1.4325283046644214E-22</v>
      </c>
      <c r="DC595" s="31">
        <f t="shared" si="192"/>
        <v>6.4050713203362433</v>
      </c>
      <c r="DD595" s="31">
        <f t="shared" si="193"/>
        <v>6.4050713203362433</v>
      </c>
      <c r="DE595" s="31">
        <f t="shared" si="194"/>
        <v>-2.7450305658583574</v>
      </c>
      <c r="DF595" s="31"/>
      <c r="DG595" s="33">
        <f t="shared" si="195"/>
        <v>0.92374915094837762</v>
      </c>
      <c r="DH595" s="33">
        <f t="shared" si="196"/>
        <v>1.0326789353078376</v>
      </c>
      <c r="DI595" s="3"/>
      <c r="DJ595" s="33">
        <f t="shared" si="197"/>
        <v>0.99999999999999967</v>
      </c>
      <c r="DK595" s="93">
        <f t="shared" si="198"/>
        <v>0.96117936826168016</v>
      </c>
      <c r="DL595" s="3">
        <f t="shared" si="199"/>
        <v>0.96130521233581234</v>
      </c>
      <c r="DM595" s="3"/>
      <c r="DN595" s="90">
        <f t="shared" si="206"/>
        <v>0</v>
      </c>
      <c r="DO595" s="91">
        <f t="shared" si="204"/>
        <v>0</v>
      </c>
      <c r="DP595" s="89">
        <f>SUM(DO$9:DO595)*RLR</f>
        <v>120</v>
      </c>
      <c r="DQ595" s="90">
        <f>DP595-SUM(DS$9:DS595)</f>
        <v>4.6433745197025047</v>
      </c>
      <c r="DR595" s="48">
        <f t="shared" si="200"/>
        <v>0.33860045146726864</v>
      </c>
      <c r="DS595" s="31">
        <f t="shared" si="205"/>
        <v>1.5793790883341836E-2</v>
      </c>
      <c r="DT595" s="90">
        <f>SUM(DS$9:DS595)*RRF</f>
        <v>80.749637836208237</v>
      </c>
    </row>
    <row r="596" spans="90:124" x14ac:dyDescent="0.25">
      <c r="CL596" s="14">
        <f t="shared" si="187"/>
        <v>5.87</v>
      </c>
      <c r="CM596" s="59">
        <f>IF('Extended model'!$B$4="AY",0,IFERROR(P*INDEX('UWYr writing pattern'!$C$4:$C$18,MATCH('Extended model'!$CL596,'UWYr writing pattern'!$A$4:$A$18,0)) / 25,CM595))</f>
        <v>0</v>
      </c>
      <c r="CN596" s="36">
        <f t="shared" si="201"/>
        <v>1.4055831294100193E-22</v>
      </c>
      <c r="CP596" s="48">
        <f t="shared" si="188"/>
        <v>17.61</v>
      </c>
      <c r="CQ596" s="34">
        <f t="shared" si="202"/>
        <v>2.998077094761968E-23</v>
      </c>
      <c r="CR596" s="31">
        <f>SUM($CQ$9:CQ596)*RLR</f>
        <v>119.99999999999996</v>
      </c>
      <c r="CS596" s="32"/>
      <c r="CT596" s="36">
        <f>CR596-SUM($CW$9:CW596)</f>
        <v>9.1191195998982693</v>
      </c>
      <c r="CV596" s="48">
        <f t="shared" si="189"/>
        <v>0.33821871476888382</v>
      </c>
      <c r="CW596" s="31">
        <f t="shared" si="203"/>
        <v>3.0982286296370096E-2</v>
      </c>
      <c r="CX596" s="36">
        <f>SUM($CW$9:CW596)*RRF</f>
        <v>77.61661628007117</v>
      </c>
      <c r="CY596" s="33"/>
      <c r="CZ596" s="36">
        <f t="shared" si="190"/>
        <v>86.73573587996944</v>
      </c>
      <c r="DA596" s="33"/>
      <c r="DB596" s="31">
        <f t="shared" si="191"/>
        <v>1.1806898287044163E-22</v>
      </c>
      <c r="DC596" s="31">
        <f t="shared" si="192"/>
        <v>6.3833837199287879</v>
      </c>
      <c r="DD596" s="31">
        <f t="shared" si="193"/>
        <v>6.3833837199287879</v>
      </c>
      <c r="DE596" s="31">
        <f t="shared" si="194"/>
        <v>-2.7357358799694396</v>
      </c>
      <c r="DF596" s="31"/>
      <c r="DG596" s="33">
        <f t="shared" si="195"/>
        <v>0.92400733666751389</v>
      </c>
      <c r="DH596" s="33">
        <f t="shared" si="196"/>
        <v>1.0325682842853505</v>
      </c>
      <c r="DI596" s="3"/>
      <c r="DJ596" s="33">
        <f t="shared" si="197"/>
        <v>0.99999999999999967</v>
      </c>
      <c r="DK596" s="93">
        <f t="shared" si="198"/>
        <v>0.96131051893351216</v>
      </c>
      <c r="DL596" s="3">
        <f t="shared" si="199"/>
        <v>0.96143623306153769</v>
      </c>
      <c r="DM596" s="3"/>
      <c r="DN596" s="90">
        <f t="shared" si="206"/>
        <v>0</v>
      </c>
      <c r="DO596" s="91">
        <f t="shared" si="204"/>
        <v>0</v>
      </c>
      <c r="DP596" s="89">
        <f>SUM(DO$9:DO596)*RLR</f>
        <v>120</v>
      </c>
      <c r="DQ596" s="90">
        <f>DP596-SUM(DS$9:DS596)</f>
        <v>4.6276520326154724</v>
      </c>
      <c r="DR596" s="48">
        <f t="shared" si="200"/>
        <v>0.33821871476888382</v>
      </c>
      <c r="DS596" s="31">
        <f t="shared" si="205"/>
        <v>1.5722487087028798E-2</v>
      </c>
      <c r="DT596" s="90">
        <f>SUM(DS$9:DS596)*RRF</f>
        <v>80.760643577169162</v>
      </c>
    </row>
    <row r="597" spans="90:124" x14ac:dyDescent="0.25">
      <c r="CL597" s="14">
        <f t="shared" si="187"/>
        <v>5.88</v>
      </c>
      <c r="CM597" s="59">
        <f>IF('Extended model'!$B$4="AY",0,IFERROR(P*INDEX('UWYr writing pattern'!$C$4:$C$18,MATCH('Extended model'!$CL597,'UWYr writing pattern'!$A$4:$A$18,0)) / 25,CM596))</f>
        <v>0</v>
      </c>
      <c r="CN597" s="36">
        <f t="shared" si="201"/>
        <v>1.1580599403209149E-22</v>
      </c>
      <c r="CP597" s="48">
        <f t="shared" si="188"/>
        <v>17.64</v>
      </c>
      <c r="CQ597" s="34">
        <f t="shared" si="202"/>
        <v>2.4752318908910441E-23</v>
      </c>
      <c r="CR597" s="31">
        <f>SUM($CQ$9:CQ597)*RLR</f>
        <v>119.99999999999996</v>
      </c>
      <c r="CS597" s="32"/>
      <c r="CT597" s="36">
        <f>CR597-SUM($CW$9:CW597)</f>
        <v>9.0882770307892571</v>
      </c>
      <c r="CV597" s="48">
        <f t="shared" si="189"/>
        <v>0.33783783783783788</v>
      </c>
      <c r="CW597" s="31">
        <f t="shared" si="203"/>
        <v>3.0842569109013309E-2</v>
      </c>
      <c r="CX597" s="36">
        <f>SUM($CW$9:CW597)*RRF</f>
        <v>77.638206078447482</v>
      </c>
      <c r="CY597" s="33"/>
      <c r="CZ597" s="36">
        <f t="shared" si="190"/>
        <v>86.726483109236739</v>
      </c>
      <c r="DA597" s="33"/>
      <c r="DB597" s="31">
        <f t="shared" si="191"/>
        <v>9.7277034986956841E-23</v>
      </c>
      <c r="DC597" s="31">
        <f t="shared" si="192"/>
        <v>6.3617939215524792</v>
      </c>
      <c r="DD597" s="31">
        <f t="shared" si="193"/>
        <v>6.3617939215524792</v>
      </c>
      <c r="DE597" s="31">
        <f t="shared" si="194"/>
        <v>-2.7264831092367388</v>
      </c>
      <c r="DF597" s="31"/>
      <c r="DG597" s="33">
        <f t="shared" si="195"/>
        <v>0.92426435807675578</v>
      </c>
      <c r="DH597" s="33">
        <f t="shared" si="196"/>
        <v>1.0324581322528184</v>
      </c>
      <c r="DI597" s="3"/>
      <c r="DJ597" s="33">
        <f t="shared" si="197"/>
        <v>0.99999999999999967</v>
      </c>
      <c r="DK597" s="93">
        <f t="shared" si="198"/>
        <v>0.96144107950170765</v>
      </c>
      <c r="DL597" s="3">
        <f t="shared" si="199"/>
        <v>0.96156666293844339</v>
      </c>
      <c r="DM597" s="3"/>
      <c r="DN597" s="90">
        <f t="shared" si="206"/>
        <v>0</v>
      </c>
      <c r="DO597" s="91">
        <f t="shared" si="204"/>
        <v>0</v>
      </c>
      <c r="DP597" s="89">
        <f>SUM(DO$9:DO597)*RLR</f>
        <v>120</v>
      </c>
      <c r="DQ597" s="90">
        <f>DP597-SUM(DS$9:DS597)</f>
        <v>4.6120004473867908</v>
      </c>
      <c r="DR597" s="48">
        <f t="shared" si="200"/>
        <v>0.33783783783783788</v>
      </c>
      <c r="DS597" s="31">
        <f t="shared" si="205"/>
        <v>1.5651585228688179E-2</v>
      </c>
      <c r="DT597" s="90">
        <f>SUM(DS$9:DS597)*RRF</f>
        <v>80.771599686829248</v>
      </c>
    </row>
    <row r="598" spans="90:124" x14ac:dyDescent="0.25">
      <c r="CL598" s="14">
        <f t="shared" si="187"/>
        <v>5.89</v>
      </c>
      <c r="CM598" s="59">
        <f>IF('Extended model'!$B$4="AY",0,IFERROR(P*INDEX('UWYr writing pattern'!$C$4:$C$18,MATCH('Extended model'!$CL598,'UWYr writing pattern'!$A$4:$A$18,0)) / 25,CM597))</f>
        <v>0</v>
      </c>
      <c r="CN598" s="36">
        <f t="shared" si="201"/>
        <v>9.5377816684830551E-23</v>
      </c>
      <c r="CP598" s="48">
        <f t="shared" si="188"/>
        <v>17.669999999999998</v>
      </c>
      <c r="CQ598" s="34">
        <f t="shared" si="202"/>
        <v>2.0428177347260941E-23</v>
      </c>
      <c r="CR598" s="31">
        <f>SUM($CQ$9:CQ598)*RLR</f>
        <v>119.99999999999996</v>
      </c>
      <c r="CS598" s="32"/>
      <c r="CT598" s="36">
        <f>CR598-SUM($CW$9:CW598)</f>
        <v>9.0575733921717188</v>
      </c>
      <c r="CV598" s="48">
        <f t="shared" si="189"/>
        <v>0.33745781777277839</v>
      </c>
      <c r="CW598" s="31">
        <f t="shared" si="203"/>
        <v>3.0703638617531281E-2</v>
      </c>
      <c r="CX598" s="36">
        <f>SUM($CW$9:CW598)*RRF</f>
        <v>77.659698625479763</v>
      </c>
      <c r="CY598" s="33"/>
      <c r="CZ598" s="36">
        <f t="shared" si="190"/>
        <v>86.717272017651482</v>
      </c>
      <c r="DA598" s="33"/>
      <c r="DB598" s="31">
        <f t="shared" si="191"/>
        <v>8.0117366015257646E-23</v>
      </c>
      <c r="DC598" s="31">
        <f t="shared" si="192"/>
        <v>6.3403013745202026</v>
      </c>
      <c r="DD598" s="31">
        <f t="shared" si="193"/>
        <v>6.3403013745202026</v>
      </c>
      <c r="DE598" s="31">
        <f t="shared" si="194"/>
        <v>-2.7172720176514815</v>
      </c>
      <c r="DF598" s="31"/>
      <c r="DG598" s="33">
        <f t="shared" si="195"/>
        <v>0.92452022173190196</v>
      </c>
      <c r="DH598" s="33">
        <f t="shared" si="196"/>
        <v>1.0323484764006128</v>
      </c>
      <c r="DI598" s="3"/>
      <c r="DJ598" s="33">
        <f t="shared" si="197"/>
        <v>0.99999999999999967</v>
      </c>
      <c r="DK598" s="93">
        <f t="shared" si="198"/>
        <v>0.96157105328145143</v>
      </c>
      <c r="DL598" s="3">
        <f t="shared" si="199"/>
        <v>0.96169650529338091</v>
      </c>
      <c r="DM598" s="3"/>
      <c r="DN598" s="90">
        <f t="shared" si="206"/>
        <v>0</v>
      </c>
      <c r="DO598" s="91">
        <f t="shared" si="204"/>
        <v>0</v>
      </c>
      <c r="DP598" s="89">
        <f>SUM(DO$9:DO598)*RLR</f>
        <v>120</v>
      </c>
      <c r="DQ598" s="90">
        <f>DP598-SUM(DS$9:DS598)</f>
        <v>4.5964193647942722</v>
      </c>
      <c r="DR598" s="48">
        <f t="shared" si="200"/>
        <v>0.33745781777277839</v>
      </c>
      <c r="DS598" s="31">
        <f t="shared" si="205"/>
        <v>1.5581082592522943E-2</v>
      </c>
      <c r="DT598" s="90">
        <f>SUM(DS$9:DS598)*RRF</f>
        <v>80.782506444644</v>
      </c>
    </row>
    <row r="599" spans="90:124" x14ac:dyDescent="0.25">
      <c r="CL599" s="14">
        <f t="shared" si="187"/>
        <v>5.9</v>
      </c>
      <c r="CM599" s="59">
        <f>IF('Extended model'!$B$4="AY",0,IFERROR(P*INDEX('UWYr writing pattern'!$C$4:$C$18,MATCH('Extended model'!$CL599,'UWYr writing pattern'!$A$4:$A$18,0)) / 25,CM598))</f>
        <v>0</v>
      </c>
      <c r="CN599" s="36">
        <f t="shared" si="201"/>
        <v>7.8524556476620994E-23</v>
      </c>
      <c r="CP599" s="48">
        <f t="shared" si="188"/>
        <v>17.700000000000003</v>
      </c>
      <c r="CQ599" s="34">
        <f t="shared" si="202"/>
        <v>1.6853260208209556E-23</v>
      </c>
      <c r="CR599" s="31">
        <f>SUM($CQ$9:CQ599)*RLR</f>
        <v>119.99999999999996</v>
      </c>
      <c r="CS599" s="32"/>
      <c r="CT599" s="36">
        <f>CR599-SUM($CW$9:CW599)</f>
        <v>9.0270079026593351</v>
      </c>
      <c r="CV599" s="48">
        <f t="shared" si="189"/>
        <v>0.33707865168539325</v>
      </c>
      <c r="CW599" s="31">
        <f t="shared" si="203"/>
        <v>3.0565489512390499E-2</v>
      </c>
      <c r="CX599" s="36">
        <f>SUM($CW$9:CW599)*RRF</f>
        <v>77.681094468138426</v>
      </c>
      <c r="CY599" s="33"/>
      <c r="CZ599" s="36">
        <f t="shared" si="190"/>
        <v>86.708102370797761</v>
      </c>
      <c r="DA599" s="33"/>
      <c r="DB599" s="31">
        <f t="shared" si="191"/>
        <v>6.5960627440361635E-23</v>
      </c>
      <c r="DC599" s="31">
        <f t="shared" si="192"/>
        <v>6.3189055318615344</v>
      </c>
      <c r="DD599" s="31">
        <f t="shared" si="193"/>
        <v>6.3189055318615344</v>
      </c>
      <c r="DE599" s="31">
        <f t="shared" si="194"/>
        <v>-2.7081023707977607</v>
      </c>
      <c r="DF599" s="31"/>
      <c r="DG599" s="33">
        <f t="shared" si="195"/>
        <v>0.92477493414450507</v>
      </c>
      <c r="DH599" s="33">
        <f t="shared" si="196"/>
        <v>1.0322393139380686</v>
      </c>
      <c r="DI599" s="3"/>
      <c r="DJ599" s="33">
        <f t="shared" si="197"/>
        <v>0.99999999999999967</v>
      </c>
      <c r="DK599" s="93">
        <f t="shared" si="198"/>
        <v>0.96170044356560358</v>
      </c>
      <c r="DL599" s="3">
        <f t="shared" si="199"/>
        <v>0.96182576343074866</v>
      </c>
      <c r="DM599" s="3"/>
      <c r="DN599" s="90">
        <f t="shared" si="206"/>
        <v>0</v>
      </c>
      <c r="DO599" s="91">
        <f t="shared" si="204"/>
        <v>0</v>
      </c>
      <c r="DP599" s="89">
        <f>SUM(DO$9:DO599)*RLR</f>
        <v>120</v>
      </c>
      <c r="DQ599" s="90">
        <f>DP599-SUM(DS$9:DS599)</f>
        <v>4.5809083883101493</v>
      </c>
      <c r="DR599" s="48">
        <f t="shared" si="200"/>
        <v>0.33707865168539325</v>
      </c>
      <c r="DS599" s="31">
        <f t="shared" si="205"/>
        <v>1.5510976484120155E-2</v>
      </c>
      <c r="DT599" s="90">
        <f>SUM(DS$9:DS599)*RRF</f>
        <v>80.793364128182887</v>
      </c>
    </row>
    <row r="600" spans="90:124" x14ac:dyDescent="0.25">
      <c r="CL600" s="14">
        <f t="shared" si="187"/>
        <v>5.91</v>
      </c>
      <c r="CM600" s="59">
        <f>IF('Extended model'!$B$4="AY",0,IFERROR(P*INDEX('UWYr writing pattern'!$C$4:$C$18,MATCH('Extended model'!$CL600,'UWYr writing pattern'!$A$4:$A$18,0)) / 25,CM599))</f>
        <v>0</v>
      </c>
      <c r="CN600" s="36">
        <f t="shared" si="201"/>
        <v>6.4625709980259071E-23</v>
      </c>
      <c r="CP600" s="48">
        <f t="shared" si="188"/>
        <v>17.73</v>
      </c>
      <c r="CQ600" s="34">
        <f t="shared" si="202"/>
        <v>1.3898846496361917E-23</v>
      </c>
      <c r="CR600" s="31">
        <f>SUM($CQ$9:CQ600)*RLR</f>
        <v>119.99999999999996</v>
      </c>
      <c r="CS600" s="32"/>
      <c r="CT600" s="36">
        <f>CR600-SUM($CW$9:CW600)</f>
        <v>8.9965797861335233</v>
      </c>
      <c r="CV600" s="48">
        <f t="shared" si="189"/>
        <v>0.33670033670033672</v>
      </c>
      <c r="CW600" s="31">
        <f t="shared" si="203"/>
        <v>3.0428116525817984E-2</v>
      </c>
      <c r="CX600" s="36">
        <f>SUM($CW$9:CW600)*RRF</f>
        <v>77.702394149706492</v>
      </c>
      <c r="CY600" s="33"/>
      <c r="CZ600" s="36">
        <f t="shared" si="190"/>
        <v>86.698973935840016</v>
      </c>
      <c r="DA600" s="33"/>
      <c r="DB600" s="31">
        <f t="shared" si="191"/>
        <v>5.4285596383417606E-23</v>
      </c>
      <c r="DC600" s="31">
        <f t="shared" si="192"/>
        <v>6.2976058502934658</v>
      </c>
      <c r="DD600" s="31">
        <f t="shared" si="193"/>
        <v>6.2976058502934658</v>
      </c>
      <c r="DE600" s="31">
        <f t="shared" si="194"/>
        <v>-2.6989739358400158</v>
      </c>
      <c r="DF600" s="31"/>
      <c r="DG600" s="33">
        <f t="shared" si="195"/>
        <v>0.92502850178222018</v>
      </c>
      <c r="DH600" s="33">
        <f t="shared" si="196"/>
        <v>1.0321306420933336</v>
      </c>
      <c r="DI600" s="3"/>
      <c r="DJ600" s="33">
        <f t="shared" si="197"/>
        <v>0.99999999999999967</v>
      </c>
      <c r="DK600" s="93">
        <f t="shared" si="198"/>
        <v>0.96182925362487537</v>
      </c>
      <c r="DL600" s="3">
        <f t="shared" si="199"/>
        <v>0.96195444063266766</v>
      </c>
      <c r="DM600" s="3"/>
      <c r="DN600" s="90">
        <f t="shared" si="206"/>
        <v>0</v>
      </c>
      <c r="DO600" s="91">
        <f t="shared" si="204"/>
        <v>0</v>
      </c>
      <c r="DP600" s="89">
        <f>SUM(DO$9:DO600)*RLR</f>
        <v>120</v>
      </c>
      <c r="DQ600" s="90">
        <f>DP600-SUM(DS$9:DS600)</f>
        <v>4.5654671240798876</v>
      </c>
      <c r="DR600" s="48">
        <f t="shared" si="200"/>
        <v>0.33670033670033672</v>
      </c>
      <c r="DS600" s="31">
        <f t="shared" si="205"/>
        <v>1.5441264230258931E-2</v>
      </c>
      <c r="DT600" s="90">
        <f>SUM(DS$9:DS600)*RRF</f>
        <v>80.80417301314408</v>
      </c>
    </row>
    <row r="601" spans="90:124" x14ac:dyDescent="0.25">
      <c r="CL601" s="14">
        <f t="shared" si="187"/>
        <v>5.92</v>
      </c>
      <c r="CM601" s="59">
        <f>IF('Extended model'!$B$4="AY",0,IFERROR(P*INDEX('UWYr writing pattern'!$C$4:$C$18,MATCH('Extended model'!$CL601,'UWYr writing pattern'!$A$4:$A$18,0)) / 25,CM600))</f>
        <v>0</v>
      </c>
      <c r="CN601" s="36">
        <f t="shared" si="201"/>
        <v>5.3167571600759136E-23</v>
      </c>
      <c r="CP601" s="48">
        <f t="shared" si="188"/>
        <v>17.759999999999998</v>
      </c>
      <c r="CQ601" s="34">
        <f t="shared" si="202"/>
        <v>1.1458138379499933E-23</v>
      </c>
      <c r="CR601" s="31">
        <f>SUM($CQ$9:CQ601)*RLR</f>
        <v>119.99999999999996</v>
      </c>
      <c r="CS601" s="32"/>
      <c r="CT601" s="36">
        <f>CR601-SUM($CW$9:CW601)</f>
        <v>8.9662882717020977</v>
      </c>
      <c r="CV601" s="48">
        <f t="shared" si="189"/>
        <v>0.33632286995515698</v>
      </c>
      <c r="CW601" s="31">
        <f t="shared" si="203"/>
        <v>3.0291514431426005E-2</v>
      </c>
      <c r="CX601" s="36">
        <f>SUM($CW$9:CW601)*RRF</f>
        <v>77.7235982098085</v>
      </c>
      <c r="CY601" s="33"/>
      <c r="CZ601" s="36">
        <f t="shared" si="190"/>
        <v>86.689886481510598</v>
      </c>
      <c r="DA601" s="33"/>
      <c r="DB601" s="31">
        <f t="shared" si="191"/>
        <v>4.4660760144637669E-23</v>
      </c>
      <c r="DC601" s="31">
        <f t="shared" si="192"/>
        <v>6.2764017901914677</v>
      </c>
      <c r="DD601" s="31">
        <f t="shared" si="193"/>
        <v>6.2764017901914677</v>
      </c>
      <c r="DE601" s="31">
        <f t="shared" si="194"/>
        <v>-2.6898864815105981</v>
      </c>
      <c r="DF601" s="31"/>
      <c r="DG601" s="33">
        <f t="shared" si="195"/>
        <v>0.92528093106914877</v>
      </c>
      <c r="DH601" s="33">
        <f t="shared" si="196"/>
        <v>1.0320224581132214</v>
      </c>
      <c r="DI601" s="3"/>
      <c r="DJ601" s="33">
        <f t="shared" si="197"/>
        <v>0.99999999999999967</v>
      </c>
      <c r="DK601" s="93">
        <f t="shared" si="198"/>
        <v>0.96195748670800219</v>
      </c>
      <c r="DL601" s="3">
        <f t="shared" si="199"/>
        <v>0.96208254015915684</v>
      </c>
      <c r="DM601" s="3"/>
      <c r="DN601" s="90">
        <f t="shared" si="206"/>
        <v>0</v>
      </c>
      <c r="DO601" s="91">
        <f t="shared" si="204"/>
        <v>0</v>
      </c>
      <c r="DP601" s="89">
        <f>SUM(DO$9:DO601)*RLR</f>
        <v>120</v>
      </c>
      <c r="DQ601" s="90">
        <f>DP601-SUM(DS$9:DS601)</f>
        <v>4.5500951809011667</v>
      </c>
      <c r="DR601" s="48">
        <f t="shared" si="200"/>
        <v>0.33632286995515698</v>
      </c>
      <c r="DS601" s="31">
        <f t="shared" si="205"/>
        <v>1.5371943178720163E-2</v>
      </c>
      <c r="DT601" s="90">
        <f>SUM(DS$9:DS601)*RRF</f>
        <v>80.814933373369172</v>
      </c>
    </row>
    <row r="602" spans="90:124" x14ac:dyDescent="0.25">
      <c r="CL602" s="14">
        <f t="shared" si="187"/>
        <v>5.93</v>
      </c>
      <c r="CM602" s="59">
        <f>IF('Extended model'!$B$4="AY",0,IFERROR(P*INDEX('UWYr writing pattern'!$C$4:$C$18,MATCH('Extended model'!$CL602,'UWYr writing pattern'!$A$4:$A$18,0)) / 25,CM601))</f>
        <v>0</v>
      </c>
      <c r="CN602" s="36">
        <f t="shared" si="201"/>
        <v>4.3725010884464315E-23</v>
      </c>
      <c r="CP602" s="48">
        <f t="shared" si="188"/>
        <v>17.79</v>
      </c>
      <c r="CQ602" s="34">
        <f t="shared" si="202"/>
        <v>9.4425607162948216E-24</v>
      </c>
      <c r="CR602" s="31">
        <f>SUM($CQ$9:CQ602)*RLR</f>
        <v>119.99999999999996</v>
      </c>
      <c r="CS602" s="32"/>
      <c r="CT602" s="36">
        <f>CR602-SUM($CW$9:CW602)</f>
        <v>8.9361325936582574</v>
      </c>
      <c r="CV602" s="48">
        <f t="shared" si="189"/>
        <v>0.33594624860022398</v>
      </c>
      <c r="CW602" s="31">
        <f t="shared" si="203"/>
        <v>3.0155678043841141E-2</v>
      </c>
      <c r="CX602" s="36">
        <f>SUM($CW$9:CW602)*RRF</f>
        <v>77.744707184439179</v>
      </c>
      <c r="CY602" s="33"/>
      <c r="CZ602" s="36">
        <f t="shared" si="190"/>
        <v>86.680839778097436</v>
      </c>
      <c r="DA602" s="33"/>
      <c r="DB602" s="31">
        <f t="shared" si="191"/>
        <v>3.6729009142950019E-23</v>
      </c>
      <c r="DC602" s="31">
        <f t="shared" si="192"/>
        <v>6.2552928155607797</v>
      </c>
      <c r="DD602" s="31">
        <f t="shared" si="193"/>
        <v>6.2552928155607797</v>
      </c>
      <c r="DE602" s="31">
        <f t="shared" si="194"/>
        <v>-2.680839778097436</v>
      </c>
      <c r="DF602" s="31"/>
      <c r="DG602" s="33">
        <f t="shared" si="195"/>
        <v>0.92553222838618066</v>
      </c>
      <c r="DH602" s="33">
        <f t="shared" si="196"/>
        <v>1.0319147592630646</v>
      </c>
      <c r="DI602" s="3"/>
      <c r="DJ602" s="33">
        <f t="shared" si="197"/>
        <v>0.99999999999999967</v>
      </c>
      <c r="DK602" s="93">
        <f t="shared" si="198"/>
        <v>0.96208514604191597</v>
      </c>
      <c r="DL602" s="3">
        <f t="shared" si="199"/>
        <v>0.96221006524830788</v>
      </c>
      <c r="DM602" s="3"/>
      <c r="DN602" s="90">
        <f t="shared" si="206"/>
        <v>0</v>
      </c>
      <c r="DO602" s="91">
        <f t="shared" si="204"/>
        <v>0</v>
      </c>
      <c r="DP602" s="89">
        <f>SUM(DO$9:DO602)*RLR</f>
        <v>120</v>
      </c>
      <c r="DQ602" s="90">
        <f>DP602-SUM(DS$9:DS602)</f>
        <v>4.5347921702030618</v>
      </c>
      <c r="DR602" s="48">
        <f t="shared" si="200"/>
        <v>0.33594624860022398</v>
      </c>
      <c r="DS602" s="31">
        <f t="shared" si="205"/>
        <v>1.5303010698098097E-2</v>
      </c>
      <c r="DT602" s="90">
        <f>SUM(DS$9:DS602)*RRF</f>
        <v>80.825645480857858</v>
      </c>
    </row>
    <row r="603" spans="90:124" x14ac:dyDescent="0.25">
      <c r="CL603" s="14">
        <f t="shared" si="187"/>
        <v>5.94</v>
      </c>
      <c r="CM603" s="59">
        <f>IF('Extended model'!$B$4="AY",0,IFERROR(P*INDEX('UWYr writing pattern'!$C$4:$C$18,MATCH('Extended model'!$CL603,'UWYr writing pattern'!$A$4:$A$18,0)) / 25,CM602))</f>
        <v>0</v>
      </c>
      <c r="CN603" s="36">
        <f t="shared" si="201"/>
        <v>3.594633144811811E-23</v>
      </c>
      <c r="CP603" s="48">
        <f t="shared" si="188"/>
        <v>17.82</v>
      </c>
      <c r="CQ603" s="34">
        <f t="shared" si="202"/>
        <v>7.7786794363462017E-24</v>
      </c>
      <c r="CR603" s="31">
        <f>SUM($CQ$9:CQ603)*RLR</f>
        <v>119.99999999999996</v>
      </c>
      <c r="CS603" s="32"/>
      <c r="CT603" s="36">
        <f>CR603-SUM($CW$9:CW603)</f>
        <v>8.9061119914399143</v>
      </c>
      <c r="CV603" s="48">
        <f t="shared" si="189"/>
        <v>0.33557046979865768</v>
      </c>
      <c r="CW603" s="31">
        <f t="shared" si="203"/>
        <v>3.0020602218336814E-2</v>
      </c>
      <c r="CX603" s="36">
        <f>SUM($CW$9:CW603)*RRF</f>
        <v>77.765721605992027</v>
      </c>
      <c r="CY603" s="33"/>
      <c r="CZ603" s="36">
        <f t="shared" si="190"/>
        <v>86.671833597431942</v>
      </c>
      <c r="DA603" s="33"/>
      <c r="DB603" s="31">
        <f t="shared" si="191"/>
        <v>3.0194918416419211E-23</v>
      </c>
      <c r="DC603" s="31">
        <f t="shared" si="192"/>
        <v>6.2342783940079398</v>
      </c>
      <c r="DD603" s="31">
        <f t="shared" si="193"/>
        <v>6.2342783940079398</v>
      </c>
      <c r="DE603" s="31">
        <f t="shared" si="194"/>
        <v>-2.6718335974319416</v>
      </c>
      <c r="DF603" s="31"/>
      <c r="DG603" s="33">
        <f t="shared" si="195"/>
        <v>0.92578240007133361</v>
      </c>
      <c r="DH603" s="33">
        <f t="shared" si="196"/>
        <v>1.0318075428265707</v>
      </c>
      <c r="DI603" s="3"/>
      <c r="DJ603" s="33">
        <f t="shared" si="197"/>
        <v>0.99999999999999967</v>
      </c>
      <c r="DK603" s="93">
        <f t="shared" si="198"/>
        <v>0.96221223483191554</v>
      </c>
      <c r="DL603" s="3">
        <f t="shared" si="199"/>
        <v>0.96233701911645453</v>
      </c>
      <c r="DM603" s="3"/>
      <c r="DN603" s="90">
        <f t="shared" si="206"/>
        <v>0</v>
      </c>
      <c r="DO603" s="91">
        <f t="shared" si="204"/>
        <v>0</v>
      </c>
      <c r="DP603" s="89">
        <f>SUM(DO$9:DO603)*RLR</f>
        <v>120</v>
      </c>
      <c r="DQ603" s="90">
        <f>DP603-SUM(DS$9:DS603)</f>
        <v>4.5195577060254521</v>
      </c>
      <c r="DR603" s="48">
        <f t="shared" si="200"/>
        <v>0.33557046979865768</v>
      </c>
      <c r="DS603" s="31">
        <f t="shared" si="205"/>
        <v>1.5234464177613871E-2</v>
      </c>
      <c r="DT603" s="90">
        <f>SUM(DS$9:DS603)*RRF</f>
        <v>80.836309605782176</v>
      </c>
    </row>
    <row r="604" spans="90:124" x14ac:dyDescent="0.25">
      <c r="CL604" s="14">
        <f t="shared" si="187"/>
        <v>5.95</v>
      </c>
      <c r="CM604" s="59">
        <f>IF('Extended model'!$B$4="AY",0,IFERROR(P*INDEX('UWYr writing pattern'!$C$4:$C$18,MATCH('Extended model'!$CL604,'UWYr writing pattern'!$A$4:$A$18,0)) / 25,CM603))</f>
        <v>0</v>
      </c>
      <c r="CN604" s="36">
        <f t="shared" si="201"/>
        <v>2.9540695184063466E-23</v>
      </c>
      <c r="CP604" s="48">
        <f t="shared" si="188"/>
        <v>17.850000000000001</v>
      </c>
      <c r="CQ604" s="34">
        <f t="shared" si="202"/>
        <v>6.4056362640546474E-24</v>
      </c>
      <c r="CR604" s="31">
        <f>SUM($CQ$9:CQ604)*RLR</f>
        <v>119.99999999999996</v>
      </c>
      <c r="CS604" s="32"/>
      <c r="CT604" s="36">
        <f>CR604-SUM($CW$9:CW604)</f>
        <v>8.8762257095894483</v>
      </c>
      <c r="CV604" s="48">
        <f t="shared" si="189"/>
        <v>0.33519553072625702</v>
      </c>
      <c r="CW604" s="31">
        <f t="shared" si="203"/>
        <v>2.9886281850469511E-2</v>
      </c>
      <c r="CX604" s="36">
        <f>SUM($CW$9:CW604)*RRF</f>
        <v>77.786642003287355</v>
      </c>
      <c r="CY604" s="33"/>
      <c r="CZ604" s="36">
        <f t="shared" si="190"/>
        <v>86.662867712876803</v>
      </c>
      <c r="DA604" s="33"/>
      <c r="DB604" s="31">
        <f t="shared" si="191"/>
        <v>2.4814183954613307E-23</v>
      </c>
      <c r="DC604" s="31">
        <f t="shared" si="192"/>
        <v>6.2133579967126131</v>
      </c>
      <c r="DD604" s="31">
        <f t="shared" si="193"/>
        <v>6.2133579967126131</v>
      </c>
      <c r="DE604" s="31">
        <f t="shared" si="194"/>
        <v>-2.6628677128768032</v>
      </c>
      <c r="DF604" s="31"/>
      <c r="DG604" s="33">
        <f t="shared" si="195"/>
        <v>0.92603145242008755</v>
      </c>
      <c r="DH604" s="33">
        <f t="shared" si="196"/>
        <v>1.0317008061056763</v>
      </c>
      <c r="DI604" s="3"/>
      <c r="DJ604" s="33">
        <f t="shared" si="197"/>
        <v>0.99999999999999967</v>
      </c>
      <c r="DK604" s="93">
        <f t="shared" si="198"/>
        <v>0.96233875626183563</v>
      </c>
      <c r="DL604" s="3">
        <f t="shared" si="199"/>
        <v>0.96246340495834559</v>
      </c>
      <c r="DM604" s="3"/>
      <c r="DN604" s="90">
        <f t="shared" si="206"/>
        <v>0</v>
      </c>
      <c r="DO604" s="91">
        <f t="shared" si="204"/>
        <v>0</v>
      </c>
      <c r="DP604" s="89">
        <f>SUM(DO$9:DO604)*RLR</f>
        <v>120</v>
      </c>
      <c r="DQ604" s="90">
        <f>DP604-SUM(DS$9:DS604)</f>
        <v>4.5043914049985148</v>
      </c>
      <c r="DR604" s="48">
        <f t="shared" si="200"/>
        <v>0.33519553072625702</v>
      </c>
      <c r="DS604" s="31">
        <f t="shared" si="205"/>
        <v>1.5166301026931046E-2</v>
      </c>
      <c r="DT604" s="90">
        <f>SUM(DS$9:DS604)*RRF</f>
        <v>80.84692601650103</v>
      </c>
    </row>
    <row r="605" spans="90:124" x14ac:dyDescent="0.25">
      <c r="CL605" s="14">
        <f t="shared" si="187"/>
        <v>5.96</v>
      </c>
      <c r="CM605" s="59">
        <f>IF('Extended model'!$B$4="AY",0,IFERROR(P*INDEX('UWYr writing pattern'!$C$4:$C$18,MATCH('Extended model'!$CL605,'UWYr writing pattern'!$A$4:$A$18,0)) / 25,CM604))</f>
        <v>0</v>
      </c>
      <c r="CN605" s="36">
        <f t="shared" si="201"/>
        <v>2.4267681093708138E-23</v>
      </c>
      <c r="CP605" s="48">
        <f t="shared" si="188"/>
        <v>17.88</v>
      </c>
      <c r="CQ605" s="34">
        <f t="shared" si="202"/>
        <v>5.2730140903553286E-24</v>
      </c>
      <c r="CR605" s="31">
        <f>SUM($CQ$9:CQ605)*RLR</f>
        <v>119.99999999999996</v>
      </c>
      <c r="CS605" s="32"/>
      <c r="CT605" s="36">
        <f>CR605-SUM($CW$9:CW605)</f>
        <v>8.8464729977137324</v>
      </c>
      <c r="CV605" s="48">
        <f t="shared" si="189"/>
        <v>0.33482142857142855</v>
      </c>
      <c r="CW605" s="31">
        <f t="shared" si="203"/>
        <v>2.9752711875718822E-2</v>
      </c>
      <c r="CX605" s="36">
        <f>SUM($CW$9:CW605)*RRF</f>
        <v>77.807468901600359</v>
      </c>
      <c r="CY605" s="33"/>
      <c r="CZ605" s="36">
        <f t="shared" si="190"/>
        <v>86.653941899314091</v>
      </c>
      <c r="DA605" s="33"/>
      <c r="DB605" s="31">
        <f t="shared" si="191"/>
        <v>2.0384852118714834E-23</v>
      </c>
      <c r="DC605" s="31">
        <f t="shared" si="192"/>
        <v>6.1925310983996127</v>
      </c>
      <c r="DD605" s="31">
        <f t="shared" si="193"/>
        <v>6.1925310983996127</v>
      </c>
      <c r="DE605" s="31">
        <f t="shared" si="194"/>
        <v>-2.6539418993140913</v>
      </c>
      <c r="DF605" s="31"/>
      <c r="DG605" s="33">
        <f t="shared" si="195"/>
        <v>0.9262793916857186</v>
      </c>
      <c r="DH605" s="33">
        <f t="shared" si="196"/>
        <v>1.0315945464204059</v>
      </c>
      <c r="DI605" s="3"/>
      <c r="DJ605" s="33">
        <f t="shared" si="197"/>
        <v>0.99999999999999967</v>
      </c>
      <c r="DK605" s="93">
        <f t="shared" si="198"/>
        <v>0.96246471349421459</v>
      </c>
      <c r="DL605" s="3">
        <f t="shared" si="199"/>
        <v>0.96258922594731211</v>
      </c>
      <c r="DM605" s="3"/>
      <c r="DN605" s="90">
        <f t="shared" si="206"/>
        <v>0</v>
      </c>
      <c r="DO605" s="91">
        <f t="shared" si="204"/>
        <v>0</v>
      </c>
      <c r="DP605" s="89">
        <f>SUM(DO$9:DO605)*RLR</f>
        <v>120</v>
      </c>
      <c r="DQ605" s="90">
        <f>DP605-SUM(DS$9:DS605)</f>
        <v>4.489292886322545</v>
      </c>
      <c r="DR605" s="48">
        <f t="shared" si="200"/>
        <v>0.33482142857142855</v>
      </c>
      <c r="DS605" s="31">
        <f t="shared" si="205"/>
        <v>1.5098518675972677E-2</v>
      </c>
      <c r="DT605" s="90">
        <f>SUM(DS$9:DS605)*RRF</f>
        <v>80.857494979574213</v>
      </c>
    </row>
    <row r="606" spans="90:124" x14ac:dyDescent="0.25">
      <c r="CL606" s="14">
        <f t="shared" si="187"/>
        <v>5.97</v>
      </c>
      <c r="CM606" s="59">
        <f>IF('Extended model'!$B$4="AY",0,IFERROR(P*INDEX('UWYr writing pattern'!$C$4:$C$18,MATCH('Extended model'!$CL606,'UWYr writing pattern'!$A$4:$A$18,0)) / 25,CM605))</f>
        <v>0</v>
      </c>
      <c r="CN606" s="36">
        <f t="shared" si="201"/>
        <v>1.9928619714153124E-23</v>
      </c>
      <c r="CP606" s="48">
        <f t="shared" si="188"/>
        <v>17.91</v>
      </c>
      <c r="CQ606" s="34">
        <f t="shared" si="202"/>
        <v>4.3390613795550156E-24</v>
      </c>
      <c r="CR606" s="31">
        <f>SUM($CQ$9:CQ606)*RLR</f>
        <v>119.99999999999996</v>
      </c>
      <c r="CS606" s="32"/>
      <c r="CT606" s="36">
        <f>CR606-SUM($CW$9:CW606)</f>
        <v>8.8168531104445975</v>
      </c>
      <c r="CV606" s="48">
        <f t="shared" si="189"/>
        <v>0.33444816053511711</v>
      </c>
      <c r="CW606" s="31">
        <f t="shared" si="203"/>
        <v>2.9619887269130799E-2</v>
      </c>
      <c r="CX606" s="36">
        <f>SUM($CW$9:CW606)*RRF</f>
        <v>77.828202822688752</v>
      </c>
      <c r="CY606" s="33"/>
      <c r="CZ606" s="36">
        <f t="shared" si="190"/>
        <v>86.645055933133349</v>
      </c>
      <c r="DA606" s="33"/>
      <c r="DB606" s="31">
        <f t="shared" si="191"/>
        <v>1.6740040559888621E-23</v>
      </c>
      <c r="DC606" s="31">
        <f t="shared" si="192"/>
        <v>6.1717971773112179</v>
      </c>
      <c r="DD606" s="31">
        <f t="shared" si="193"/>
        <v>6.1717971773112179</v>
      </c>
      <c r="DE606" s="31">
        <f t="shared" si="194"/>
        <v>-2.6450559331333494</v>
      </c>
      <c r="DF606" s="31"/>
      <c r="DG606" s="33">
        <f t="shared" si="195"/>
        <v>0.92652622407962804</v>
      </c>
      <c r="DH606" s="33">
        <f t="shared" si="196"/>
        <v>1.0314887611087304</v>
      </c>
      <c r="DI606" s="3"/>
      <c r="DJ606" s="33">
        <f t="shared" si="197"/>
        <v>0.99999999999999967</v>
      </c>
      <c r="DK606" s="93">
        <f t="shared" si="198"/>
        <v>0.96259010967046033</v>
      </c>
      <c r="DL606" s="3">
        <f t="shared" si="199"/>
        <v>0.96271448523543501</v>
      </c>
      <c r="DM606" s="3"/>
      <c r="DN606" s="90">
        <f t="shared" si="206"/>
        <v>0</v>
      </c>
      <c r="DO606" s="91">
        <f t="shared" si="204"/>
        <v>0</v>
      </c>
      <c r="DP606" s="89">
        <f>SUM(DO$9:DO606)*RLR</f>
        <v>120</v>
      </c>
      <c r="DQ606" s="90">
        <f>DP606-SUM(DS$9:DS606)</f>
        <v>4.4742617717478055</v>
      </c>
      <c r="DR606" s="48">
        <f t="shared" si="200"/>
        <v>0.33444816053511711</v>
      </c>
      <c r="DS606" s="31">
        <f t="shared" si="205"/>
        <v>1.5031114574740663E-2</v>
      </c>
      <c r="DT606" s="90">
        <f>SUM(DS$9:DS606)*RRF</f>
        <v>80.868016759776538</v>
      </c>
    </row>
    <row r="607" spans="90:124" x14ac:dyDescent="0.25">
      <c r="CL607" s="14">
        <f t="shared" si="187"/>
        <v>5.98</v>
      </c>
      <c r="CM607" s="59">
        <f>IF('Extended model'!$B$4="AY",0,IFERROR(P*INDEX('UWYr writing pattern'!$C$4:$C$18,MATCH('Extended model'!$CL607,'UWYr writing pattern'!$A$4:$A$18,0)) / 25,CM606))</f>
        <v>0</v>
      </c>
      <c r="CN607" s="36">
        <f t="shared" si="201"/>
        <v>1.6359403923348299E-23</v>
      </c>
      <c r="CP607" s="48">
        <f t="shared" si="188"/>
        <v>17.940000000000001</v>
      </c>
      <c r="CQ607" s="34">
        <f t="shared" si="202"/>
        <v>3.569215790804825E-24</v>
      </c>
      <c r="CR607" s="31">
        <f>SUM($CQ$9:CQ607)*RLR</f>
        <v>119.99999999999996</v>
      </c>
      <c r="CS607" s="32"/>
      <c r="CT607" s="36">
        <f>CR607-SUM($CW$9:CW607)</f>
        <v>8.7873653073996394</v>
      </c>
      <c r="CV607" s="48">
        <f t="shared" si="189"/>
        <v>0.33407572383073497</v>
      </c>
      <c r="CW607" s="31">
        <f t="shared" si="203"/>
        <v>2.9487803044965216E-2</v>
      </c>
      <c r="CX607" s="36">
        <f>SUM($CW$9:CW607)*RRF</f>
        <v>77.848844284820217</v>
      </c>
      <c r="CY607" s="33"/>
      <c r="CZ607" s="36">
        <f t="shared" si="190"/>
        <v>86.636209592219856</v>
      </c>
      <c r="DA607" s="33"/>
      <c r="DB607" s="31">
        <f t="shared" si="191"/>
        <v>1.3741899295612569E-23</v>
      </c>
      <c r="DC607" s="31">
        <f t="shared" si="192"/>
        <v>6.1511557151797476</v>
      </c>
      <c r="DD607" s="31">
        <f t="shared" si="193"/>
        <v>6.1511557151797476</v>
      </c>
      <c r="DE607" s="31">
        <f t="shared" si="194"/>
        <v>-2.6362095922198563</v>
      </c>
      <c r="DF607" s="31"/>
      <c r="DG607" s="33">
        <f t="shared" si="195"/>
        <v>0.92677195577166926</v>
      </c>
      <c r="DH607" s="33">
        <f t="shared" si="196"/>
        <v>1.031383447526427</v>
      </c>
      <c r="DI607" s="3"/>
      <c r="DJ607" s="33">
        <f t="shared" si="197"/>
        <v>0.99999999999999967</v>
      </c>
      <c r="DK607" s="93">
        <f t="shared" si="198"/>
        <v>0.96271494791101464</v>
      </c>
      <c r="DL607" s="3">
        <f t="shared" si="199"/>
        <v>0.96283918595371087</v>
      </c>
      <c r="DM607" s="3"/>
      <c r="DN607" s="90">
        <f t="shared" si="206"/>
        <v>0</v>
      </c>
      <c r="DO607" s="91">
        <f t="shared" si="204"/>
        <v>0</v>
      </c>
      <c r="DP607" s="89">
        <f>SUM(DO$9:DO607)*RLR</f>
        <v>120</v>
      </c>
      <c r="DQ607" s="90">
        <f>DP607-SUM(DS$9:DS607)</f>
        <v>4.4592976855546738</v>
      </c>
      <c r="DR607" s="48">
        <f t="shared" si="200"/>
        <v>0.33407572383073497</v>
      </c>
      <c r="DS607" s="31">
        <f t="shared" si="205"/>
        <v>1.4964086193136477E-2</v>
      </c>
      <c r="DT607" s="90">
        <f>SUM(DS$9:DS607)*RRF</f>
        <v>80.878491620111717</v>
      </c>
    </row>
    <row r="608" spans="90:124" x14ac:dyDescent="0.25">
      <c r="CL608" s="14">
        <f t="shared" si="187"/>
        <v>5.99</v>
      </c>
      <c r="CM608" s="59">
        <f>IF('Extended model'!$B$4="AY",0,IFERROR(P*INDEX('UWYr writing pattern'!$C$4:$C$18,MATCH('Extended model'!$CL608,'UWYr writing pattern'!$A$4:$A$18,0)) / 25,CM607))</f>
        <v>0</v>
      </c>
      <c r="CN608" s="36">
        <f t="shared" si="201"/>
        <v>1.3424526859499613E-23</v>
      </c>
      <c r="CP608" s="48">
        <f t="shared" si="188"/>
        <v>17.97</v>
      </c>
      <c r="CQ608" s="34">
        <f t="shared" si="202"/>
        <v>2.9348770638486853E-24</v>
      </c>
      <c r="CR608" s="31">
        <f>SUM($CQ$9:CQ608)*RLR</f>
        <v>119.99999999999996</v>
      </c>
      <c r="CS608" s="32"/>
      <c r="CT608" s="36">
        <f>CR608-SUM($CW$9:CW608)</f>
        <v>8.7580088531432949</v>
      </c>
      <c r="CV608" s="48">
        <f t="shared" si="189"/>
        <v>0.33370411568409342</v>
      </c>
      <c r="CW608" s="31">
        <f t="shared" si="203"/>
        <v>2.9356454256346236E-2</v>
      </c>
      <c r="CX608" s="36">
        <f>SUM($CW$9:CW608)*RRF</f>
        <v>77.869393802799664</v>
      </c>
      <c r="CY608" s="33"/>
      <c r="CZ608" s="36">
        <f t="shared" si="190"/>
        <v>86.627402655942959</v>
      </c>
      <c r="DA608" s="33"/>
      <c r="DB608" s="31">
        <f t="shared" si="191"/>
        <v>1.1276602561979674E-23</v>
      </c>
      <c r="DC608" s="31">
        <f t="shared" si="192"/>
        <v>6.1306061972003061</v>
      </c>
      <c r="DD608" s="31">
        <f t="shared" si="193"/>
        <v>6.1306061972003061</v>
      </c>
      <c r="DE608" s="31">
        <f t="shared" si="194"/>
        <v>-2.6274026559429586</v>
      </c>
      <c r="DF608" s="31"/>
      <c r="DG608" s="33">
        <f t="shared" si="195"/>
        <v>0.92701659289047222</v>
      </c>
      <c r="DH608" s="33">
        <f t="shared" si="196"/>
        <v>1.0312786030469401</v>
      </c>
      <c r="DI608" s="3"/>
      <c r="DJ608" s="33">
        <f t="shared" si="197"/>
        <v>0.99999999999999967</v>
      </c>
      <c r="DK608" s="93">
        <f t="shared" si="198"/>
        <v>0.9628392313155163</v>
      </c>
      <c r="DL608" s="3">
        <f t="shared" si="199"/>
        <v>0.96296333121221755</v>
      </c>
      <c r="DM608" s="3"/>
      <c r="DN608" s="90">
        <f t="shared" si="206"/>
        <v>0</v>
      </c>
      <c r="DO608" s="91">
        <f t="shared" si="204"/>
        <v>0</v>
      </c>
      <c r="DP608" s="89">
        <f>SUM(DO$9:DO608)*RLR</f>
        <v>120</v>
      </c>
      <c r="DQ608" s="90">
        <f>DP608-SUM(DS$9:DS608)</f>
        <v>4.444400254533889</v>
      </c>
      <c r="DR608" s="48">
        <f t="shared" si="200"/>
        <v>0.33370411568409342</v>
      </c>
      <c r="DS608" s="31">
        <f t="shared" si="205"/>
        <v>1.4897431020783988E-2</v>
      </c>
      <c r="DT608" s="90">
        <f>SUM(DS$9:DS608)*RRF</f>
        <v>80.888919821826278</v>
      </c>
    </row>
    <row r="609" spans="90:124" x14ac:dyDescent="0.25">
      <c r="CL609" s="14">
        <f t="shared" si="187"/>
        <v>6</v>
      </c>
      <c r="CM609" s="59">
        <f>IF('Extended model'!$B$4="AY",0,IFERROR(P*INDEX('UWYr writing pattern'!$C$4:$C$18,MATCH('Extended model'!$CL609,'UWYr writing pattern'!$A$4:$A$18,0)) / 25,CM608))</f>
        <v>0</v>
      </c>
      <c r="CN609" s="36">
        <f t="shared" si="201"/>
        <v>1.1012139382847533E-23</v>
      </c>
      <c r="CP609" s="48">
        <f t="shared" si="188"/>
        <v>18</v>
      </c>
      <c r="CQ609" s="34">
        <f t="shared" si="202"/>
        <v>2.4123874766520801E-24</v>
      </c>
      <c r="CR609" s="31">
        <f>SUM($CQ$9:CQ609)*RLR</f>
        <v>119.99999999999996</v>
      </c>
      <c r="CS609" s="32"/>
      <c r="CT609" s="36">
        <f>CR609-SUM($CW$9:CW609)</f>
        <v>8.7287830171483733</v>
      </c>
      <c r="CV609" s="48">
        <f t="shared" si="189"/>
        <v>0.33333333333333331</v>
      </c>
      <c r="CW609" s="31">
        <f t="shared" si="203"/>
        <v>2.9225835994916443E-2</v>
      </c>
      <c r="CX609" s="36">
        <f>SUM($CW$9:CW609)*RRF</f>
        <v>77.889851887996102</v>
      </c>
      <c r="CY609" s="33"/>
      <c r="CZ609" s="36">
        <f t="shared" si="190"/>
        <v>86.618634905144475</v>
      </c>
      <c r="DA609" s="33"/>
      <c r="DB609" s="31">
        <f t="shared" si="191"/>
        <v>9.2501970815919263E-24</v>
      </c>
      <c r="DC609" s="31">
        <f t="shared" si="192"/>
        <v>6.110148112003861</v>
      </c>
      <c r="DD609" s="31">
        <f t="shared" si="193"/>
        <v>6.110148112003861</v>
      </c>
      <c r="DE609" s="31">
        <f t="shared" si="194"/>
        <v>-2.6186349051444751</v>
      </c>
      <c r="DF609" s="31"/>
      <c r="DG609" s="33">
        <f t="shared" si="195"/>
        <v>0.92726014152376313</v>
      </c>
      <c r="DH609" s="33">
        <f t="shared" si="196"/>
        <v>1.0311742250612437</v>
      </c>
      <c r="DI609" s="3"/>
      <c r="DJ609" s="33">
        <f t="shared" si="197"/>
        <v>0.99999999999999967</v>
      </c>
      <c r="DK609" s="93">
        <f t="shared" si="198"/>
        <v>0.96296296296296302</v>
      </c>
      <c r="DL609" s="3">
        <f t="shared" si="199"/>
        <v>0.96308692410027452</v>
      </c>
      <c r="DM609" s="3"/>
      <c r="DN609" s="90">
        <f t="shared" si="206"/>
        <v>0</v>
      </c>
      <c r="DO609" s="91">
        <f t="shared" si="204"/>
        <v>0</v>
      </c>
      <c r="DP609" s="89">
        <f>SUM(DO$9:DO609)*RLR</f>
        <v>120</v>
      </c>
      <c r="DQ609" s="90">
        <f>DP609-SUM(DS$9:DS609)</f>
        <v>4.4295691079670405</v>
      </c>
      <c r="DR609" s="48">
        <f t="shared" si="200"/>
        <v>0.33333333333333331</v>
      </c>
      <c r="DS609" s="31">
        <f t="shared" si="205"/>
        <v>1.4831146566853913E-2</v>
      </c>
      <c r="DT609" s="90">
        <f>SUM(DS$9:DS609)*RRF</f>
        <v>80.89930162442306</v>
      </c>
    </row>
    <row r="610" spans="90:124" x14ac:dyDescent="0.25">
      <c r="CL610" s="14">
        <f t="shared" si="187"/>
        <v>6.01</v>
      </c>
      <c r="CM610" s="59">
        <f>IF('Extended model'!$B$4="AY",0,IFERROR(P*INDEX('UWYr writing pattern'!$C$4:$C$18,MATCH('Extended model'!$CL610,'UWYr writing pattern'!$A$4:$A$18,0)) / 25,CM609))</f>
        <v>0</v>
      </c>
      <c r="CN610" s="36">
        <f t="shared" si="201"/>
        <v>9.0299542939349765E-24</v>
      </c>
      <c r="CP610" s="48">
        <f t="shared" si="188"/>
        <v>18.03</v>
      </c>
      <c r="CQ610" s="34">
        <f t="shared" si="202"/>
        <v>1.9821850889125559E-24</v>
      </c>
      <c r="CR610" s="31">
        <f>SUM($CQ$9:CQ610)*RLR</f>
        <v>119.99999999999996</v>
      </c>
      <c r="CS610" s="32"/>
      <c r="CT610" s="36">
        <f>CR610-SUM($CW$9:CW610)</f>
        <v>8.6996870737578718</v>
      </c>
      <c r="CV610" s="48">
        <f t="shared" si="189"/>
        <v>0.33296337402885684</v>
      </c>
      <c r="CW610" s="31">
        <f t="shared" si="203"/>
        <v>2.9095943390494577E-2</v>
      </c>
      <c r="CX610" s="36">
        <f>SUM($CW$9:CW610)*RRF</f>
        <v>77.910219048369456</v>
      </c>
      <c r="CY610" s="33"/>
      <c r="CZ610" s="36">
        <f t="shared" si="190"/>
        <v>86.609906122127327</v>
      </c>
      <c r="DA610" s="33"/>
      <c r="DB610" s="31">
        <f t="shared" si="191"/>
        <v>7.5851616069053794E-24</v>
      </c>
      <c r="DC610" s="31">
        <f t="shared" si="192"/>
        <v>6.0897809516305097</v>
      </c>
      <c r="DD610" s="31">
        <f t="shared" si="193"/>
        <v>6.0897809516305097</v>
      </c>
      <c r="DE610" s="31">
        <f t="shared" si="194"/>
        <v>-2.6099061221273274</v>
      </c>
      <c r="DF610" s="31"/>
      <c r="DG610" s="33">
        <f t="shared" si="195"/>
        <v>0.92750260771868398</v>
      </c>
      <c r="DH610" s="33">
        <f t="shared" si="196"/>
        <v>1.0310703109777062</v>
      </c>
      <c r="DI610" s="3"/>
      <c r="DJ610" s="33">
        <f t="shared" si="197"/>
        <v>0.99999999999999967</v>
      </c>
      <c r="DK610" s="93">
        <f t="shared" si="198"/>
        <v>0.96308614591187114</v>
      </c>
      <c r="DL610" s="3">
        <f t="shared" si="199"/>
        <v>0.96320996768660705</v>
      </c>
      <c r="DM610" s="3"/>
      <c r="DN610" s="90">
        <f t="shared" si="206"/>
        <v>0</v>
      </c>
      <c r="DO610" s="91">
        <f t="shared" si="204"/>
        <v>0</v>
      </c>
      <c r="DP610" s="89">
        <f>SUM(DO$9:DO610)*RLR</f>
        <v>120</v>
      </c>
      <c r="DQ610" s="90">
        <f>DP610-SUM(DS$9:DS610)</f>
        <v>4.4148038776071559</v>
      </c>
      <c r="DR610" s="48">
        <f t="shared" si="200"/>
        <v>0.33296337402885684</v>
      </c>
      <c r="DS610" s="31">
        <f t="shared" si="205"/>
        <v>1.4765230359890134E-2</v>
      </c>
      <c r="DT610" s="90">
        <f>SUM(DS$9:DS610)*RRF</f>
        <v>80.909637285674989</v>
      </c>
    </row>
    <row r="611" spans="90:124" x14ac:dyDescent="0.25">
      <c r="CL611" s="14">
        <f t="shared" si="187"/>
        <v>6.02</v>
      </c>
      <c r="CM611" s="59">
        <f>IF('Extended model'!$B$4="AY",0,IFERROR(P*INDEX('UWYr writing pattern'!$C$4:$C$18,MATCH('Extended model'!$CL611,'UWYr writing pattern'!$A$4:$A$18,0)) / 25,CM610))</f>
        <v>0</v>
      </c>
      <c r="CN611" s="36">
        <f t="shared" si="201"/>
        <v>7.4018535347384997E-24</v>
      </c>
      <c r="CP611" s="48">
        <f t="shared" si="188"/>
        <v>18.059999999999999</v>
      </c>
      <c r="CQ611" s="34">
        <f t="shared" si="202"/>
        <v>1.6281007591964764E-24</v>
      </c>
      <c r="CR611" s="31">
        <f>SUM($CQ$9:CQ611)*RLR</f>
        <v>119.99999999999996</v>
      </c>
      <c r="CS611" s="32"/>
      <c r="CT611" s="36">
        <f>CR611-SUM($CW$9:CW611)</f>
        <v>8.6707203021471315</v>
      </c>
      <c r="CV611" s="48">
        <f t="shared" si="189"/>
        <v>0.33259423503325947</v>
      </c>
      <c r="CW611" s="31">
        <f t="shared" si="203"/>
        <v>2.8966771610736537E-2</v>
      </c>
      <c r="CX611" s="36">
        <f>SUM($CW$9:CW611)*RRF</f>
        <v>77.93049578849697</v>
      </c>
      <c r="CY611" s="33"/>
      <c r="CZ611" s="36">
        <f t="shared" si="190"/>
        <v>86.601216090644101</v>
      </c>
      <c r="DA611" s="33"/>
      <c r="DB611" s="31">
        <f t="shared" si="191"/>
        <v>6.2175569691803384E-24</v>
      </c>
      <c r="DC611" s="31">
        <f t="shared" si="192"/>
        <v>6.0695042115029914</v>
      </c>
      <c r="DD611" s="31">
        <f t="shared" si="193"/>
        <v>6.0695042115029914</v>
      </c>
      <c r="DE611" s="31">
        <f t="shared" si="194"/>
        <v>-2.6012160906441011</v>
      </c>
      <c r="DF611" s="31"/>
      <c r="DG611" s="33">
        <f t="shared" si="195"/>
        <v>0.92774399748210679</v>
      </c>
      <c r="DH611" s="33">
        <f t="shared" si="196"/>
        <v>1.0309668582219536</v>
      </c>
      <c r="DI611" s="3"/>
      <c r="DJ611" s="33">
        <f t="shared" si="197"/>
        <v>0.99999999999999967</v>
      </c>
      <c r="DK611" s="93">
        <f t="shared" si="198"/>
        <v>0.9632087832004349</v>
      </c>
      <c r="DL611" s="3">
        <f t="shared" si="199"/>
        <v>0.96333246501950398</v>
      </c>
      <c r="DM611" s="3"/>
      <c r="DN611" s="90">
        <f t="shared" si="206"/>
        <v>0</v>
      </c>
      <c r="DO611" s="91">
        <f t="shared" si="204"/>
        <v>0</v>
      </c>
      <c r="DP611" s="89">
        <f>SUM(DO$9:DO611)*RLR</f>
        <v>120</v>
      </c>
      <c r="DQ611" s="90">
        <f>DP611-SUM(DS$9:DS611)</f>
        <v>4.4001041976595161</v>
      </c>
      <c r="DR611" s="48">
        <f t="shared" si="200"/>
        <v>0.33259423503325947</v>
      </c>
      <c r="DS611" s="31">
        <f t="shared" si="205"/>
        <v>1.469967994763759E-2</v>
      </c>
      <c r="DT611" s="90">
        <f>SUM(DS$9:DS611)*RRF</f>
        <v>80.919927061638333</v>
      </c>
    </row>
    <row r="612" spans="90:124" x14ac:dyDescent="0.25">
      <c r="CL612" s="14">
        <f t="shared" si="187"/>
        <v>6.03</v>
      </c>
      <c r="CM612" s="59">
        <f>IF('Extended model'!$B$4="AY",0,IFERROR(P*INDEX('UWYr writing pattern'!$C$4:$C$18,MATCH('Extended model'!$CL612,'UWYr writing pattern'!$A$4:$A$18,0)) / 25,CM611))</f>
        <v>0</v>
      </c>
      <c r="CN612" s="36">
        <f t="shared" si="201"/>
        <v>6.0650787863647265E-24</v>
      </c>
      <c r="CP612" s="48">
        <f t="shared" si="188"/>
        <v>18.09</v>
      </c>
      <c r="CQ612" s="34">
        <f t="shared" si="202"/>
        <v>1.3367747483737729E-24</v>
      </c>
      <c r="CR612" s="31">
        <f>SUM($CQ$9:CQ612)*RLR</f>
        <v>119.99999999999996</v>
      </c>
      <c r="CS612" s="32"/>
      <c r="CT612" s="36">
        <f>CR612-SUM($CW$9:CW612)</f>
        <v>8.6418819862863359</v>
      </c>
      <c r="CV612" s="48">
        <f t="shared" si="189"/>
        <v>0.33222591362126241</v>
      </c>
      <c r="CW612" s="31">
        <f t="shared" si="203"/>
        <v>2.8838315860799778E-2</v>
      </c>
      <c r="CX612" s="36">
        <f>SUM($CW$9:CW612)*RRF</f>
        <v>77.950682609599525</v>
      </c>
      <c r="CY612" s="33"/>
      <c r="CZ612" s="36">
        <f t="shared" si="190"/>
        <v>86.592564595885861</v>
      </c>
      <c r="DA612" s="33"/>
      <c r="DB612" s="31">
        <f t="shared" si="191"/>
        <v>5.09466618054637E-24</v>
      </c>
      <c r="DC612" s="31">
        <f t="shared" si="192"/>
        <v>6.0493173904004349</v>
      </c>
      <c r="DD612" s="31">
        <f t="shared" si="193"/>
        <v>6.0493173904004349</v>
      </c>
      <c r="DE612" s="31">
        <f t="shared" si="194"/>
        <v>-2.592564595885861</v>
      </c>
      <c r="DF612" s="31"/>
      <c r="DG612" s="33">
        <f t="shared" si="195"/>
        <v>0.92798431678094673</v>
      </c>
      <c r="DH612" s="33">
        <f t="shared" si="196"/>
        <v>1.0308638642367365</v>
      </c>
      <c r="DI612" s="3"/>
      <c r="DJ612" s="33">
        <f t="shared" si="197"/>
        <v>0.99999999999999967</v>
      </c>
      <c r="DK612" s="93">
        <f t="shared" si="198"/>
        <v>0.96333087784668348</v>
      </c>
      <c r="DL612" s="3">
        <f t="shared" si="199"/>
        <v>0.96345441912697793</v>
      </c>
      <c r="DM612" s="3"/>
      <c r="DN612" s="90">
        <f t="shared" si="206"/>
        <v>0</v>
      </c>
      <c r="DO612" s="91">
        <f t="shared" si="204"/>
        <v>0</v>
      </c>
      <c r="DP612" s="89">
        <f>SUM(DO$9:DO612)*RLR</f>
        <v>120</v>
      </c>
      <c r="DQ612" s="90">
        <f>DP612-SUM(DS$9:DS612)</f>
        <v>4.3854697047626416</v>
      </c>
      <c r="DR612" s="48">
        <f t="shared" si="200"/>
        <v>0.33222591362126241</v>
      </c>
      <c r="DS612" s="31">
        <f t="shared" si="205"/>
        <v>1.4634492896872006E-2</v>
      </c>
      <c r="DT612" s="90">
        <f>SUM(DS$9:DS612)*RRF</f>
        <v>80.930171206666145</v>
      </c>
    </row>
    <row r="613" spans="90:124" x14ac:dyDescent="0.25">
      <c r="CL613" s="14">
        <f t="shared" si="187"/>
        <v>6.04</v>
      </c>
      <c r="CM613" s="59">
        <f>IF('Extended model'!$B$4="AY",0,IFERROR(P*INDEX('UWYr writing pattern'!$C$4:$C$18,MATCH('Extended model'!$CL613,'UWYr writing pattern'!$A$4:$A$18,0)) / 25,CM612))</f>
        <v>0</v>
      </c>
      <c r="CN613" s="36">
        <f t="shared" si="201"/>
        <v>4.9679060339113473E-24</v>
      </c>
      <c r="CP613" s="48">
        <f t="shared" si="188"/>
        <v>18.12</v>
      </c>
      <c r="CQ613" s="34">
        <f t="shared" si="202"/>
        <v>1.0971727524533791E-24</v>
      </c>
      <c r="CR613" s="31">
        <f>SUM($CQ$9:CQ613)*RLR</f>
        <v>119.99999999999996</v>
      </c>
      <c r="CS613" s="32"/>
      <c r="CT613" s="36">
        <f>CR613-SUM($CW$9:CW613)</f>
        <v>8.6131714149033201</v>
      </c>
      <c r="CV613" s="48">
        <f t="shared" si="189"/>
        <v>0.33185840707964603</v>
      </c>
      <c r="CW613" s="31">
        <f t="shared" si="203"/>
        <v>2.8710571383011078E-2</v>
      </c>
      <c r="CX613" s="36">
        <f>SUM($CW$9:CW613)*RRF</f>
        <v>77.970780009567648</v>
      </c>
      <c r="CY613" s="33"/>
      <c r="CZ613" s="36">
        <f t="shared" si="190"/>
        <v>86.583951424470968</v>
      </c>
      <c r="DA613" s="33"/>
      <c r="DB613" s="31">
        <f t="shared" si="191"/>
        <v>4.1730410684855316E-24</v>
      </c>
      <c r="DC613" s="31">
        <f t="shared" si="192"/>
        <v>6.029219990432324</v>
      </c>
      <c r="DD613" s="31">
        <f t="shared" si="193"/>
        <v>6.029219990432324</v>
      </c>
      <c r="DE613" s="31">
        <f t="shared" si="194"/>
        <v>-2.5839514244709676</v>
      </c>
      <c r="DF613" s="31"/>
      <c r="DG613" s="33">
        <f t="shared" si="195"/>
        <v>0.92822357154247204</v>
      </c>
      <c r="DH613" s="33">
        <f t="shared" si="196"/>
        <v>1.0307613264817972</v>
      </c>
      <c r="DI613" s="3"/>
      <c r="DJ613" s="33">
        <f t="shared" si="197"/>
        <v>0.99999999999999967</v>
      </c>
      <c r="DK613" s="93">
        <f t="shared" si="198"/>
        <v>0.96345243284863713</v>
      </c>
      <c r="DL613" s="3">
        <f t="shared" si="199"/>
        <v>0.96357583301692151</v>
      </c>
      <c r="DM613" s="3"/>
      <c r="DN613" s="90">
        <f t="shared" si="206"/>
        <v>0</v>
      </c>
      <c r="DO613" s="91">
        <f t="shared" si="204"/>
        <v>0</v>
      </c>
      <c r="DP613" s="89">
        <f>SUM(DO$9:DO613)*RLR</f>
        <v>120</v>
      </c>
      <c r="DQ613" s="90">
        <f>DP613-SUM(DS$9:DS613)</f>
        <v>4.3709000379694061</v>
      </c>
      <c r="DR613" s="48">
        <f t="shared" si="200"/>
        <v>0.33185840707964603</v>
      </c>
      <c r="DS613" s="31">
        <f t="shared" si="205"/>
        <v>1.4569666793231366E-2</v>
      </c>
      <c r="DT613" s="90">
        <f>SUM(DS$9:DS613)*RRF</f>
        <v>80.940369973421411</v>
      </c>
    </row>
    <row r="614" spans="90:124" x14ac:dyDescent="0.25">
      <c r="CL614" s="14">
        <f t="shared" si="187"/>
        <v>6.05</v>
      </c>
      <c r="CM614" s="59">
        <f>IF('Extended model'!$B$4="AY",0,IFERROR(P*INDEX('UWYr writing pattern'!$C$4:$C$18,MATCH('Extended model'!$CL614,'UWYr writing pattern'!$A$4:$A$18,0)) / 25,CM613))</f>
        <v>0</v>
      </c>
      <c r="CN614" s="36">
        <f t="shared" si="201"/>
        <v>4.067721460566611E-24</v>
      </c>
      <c r="CP614" s="48">
        <f t="shared" si="188"/>
        <v>18.149999999999999</v>
      </c>
      <c r="CQ614" s="34">
        <f t="shared" si="202"/>
        <v>9.0018457334473612E-25</v>
      </c>
      <c r="CR614" s="31">
        <f>SUM($CQ$9:CQ614)*RLR</f>
        <v>119.99999999999996</v>
      </c>
      <c r="CS614" s="32"/>
      <c r="CT614" s="36">
        <f>CR614-SUM($CW$9:CW614)</f>
        <v>8.5845878814467795</v>
      </c>
      <c r="CV614" s="48">
        <f t="shared" si="189"/>
        <v>0.33149171270718231</v>
      </c>
      <c r="CW614" s="31">
        <f t="shared" si="203"/>
        <v>2.8583533456537569E-2</v>
      </c>
      <c r="CX614" s="36">
        <f>SUM($CW$9:CW614)*RRF</f>
        <v>77.990788482987213</v>
      </c>
      <c r="CY614" s="33"/>
      <c r="CZ614" s="36">
        <f t="shared" si="190"/>
        <v>86.575376364433993</v>
      </c>
      <c r="DA614" s="33"/>
      <c r="DB614" s="31">
        <f t="shared" si="191"/>
        <v>3.4168860268759526E-24</v>
      </c>
      <c r="DC614" s="31">
        <f t="shared" si="192"/>
        <v>6.0092115170127451</v>
      </c>
      <c r="DD614" s="31">
        <f t="shared" si="193"/>
        <v>6.0092115170127451</v>
      </c>
      <c r="DE614" s="31">
        <f t="shared" si="194"/>
        <v>-2.5753763644339926</v>
      </c>
      <c r="DF614" s="31"/>
      <c r="DG614" s="33">
        <f t="shared" si="195"/>
        <v>0.92846176765460964</v>
      </c>
      <c r="DH614" s="33">
        <f t="shared" si="196"/>
        <v>1.030659242433738</v>
      </c>
      <c r="DI614" s="3"/>
      <c r="DJ614" s="33">
        <f t="shared" si="197"/>
        <v>0.99999999999999967</v>
      </c>
      <c r="DK614" s="93">
        <f t="shared" si="198"/>
        <v>0.96357345118446147</v>
      </c>
      <c r="DL614" s="3">
        <f t="shared" si="199"/>
        <v>0.96369670967726351</v>
      </c>
      <c r="DM614" s="3"/>
      <c r="DN614" s="90">
        <f t="shared" si="206"/>
        <v>0</v>
      </c>
      <c r="DO614" s="91">
        <f t="shared" si="204"/>
        <v>0</v>
      </c>
      <c r="DP614" s="89">
        <f>SUM(DO$9:DO614)*RLR</f>
        <v>120</v>
      </c>
      <c r="DQ614" s="90">
        <f>DP614-SUM(DS$9:DS614)</f>
        <v>4.3563948387283631</v>
      </c>
      <c r="DR614" s="48">
        <f t="shared" si="200"/>
        <v>0.33149171270718231</v>
      </c>
      <c r="DS614" s="31">
        <f t="shared" si="205"/>
        <v>1.4505199241048913E-2</v>
      </c>
      <c r="DT614" s="90">
        <f>SUM(DS$9:DS614)*RRF</f>
        <v>80.950523612890137</v>
      </c>
    </row>
    <row r="615" spans="90:124" x14ac:dyDescent="0.25">
      <c r="CL615" s="14">
        <f t="shared" si="187"/>
        <v>6.06</v>
      </c>
      <c r="CM615" s="59">
        <f>IF('Extended model'!$B$4="AY",0,IFERROR(P*INDEX('UWYr writing pattern'!$C$4:$C$18,MATCH('Extended model'!$CL615,'UWYr writing pattern'!$A$4:$A$18,0)) / 25,CM614))</f>
        <v>0</v>
      </c>
      <c r="CN615" s="36">
        <f t="shared" si="201"/>
        <v>3.3294300154737708E-24</v>
      </c>
      <c r="CP615" s="48">
        <f t="shared" si="188"/>
        <v>18.18</v>
      </c>
      <c r="CQ615" s="34">
        <f t="shared" si="202"/>
        <v>7.3829144509283995E-25</v>
      </c>
      <c r="CR615" s="31">
        <f>SUM($CQ$9:CQ615)*RLR</f>
        <v>119.99999999999996</v>
      </c>
      <c r="CS615" s="32"/>
      <c r="CT615" s="36">
        <f>CR615-SUM($CW$9:CW615)</f>
        <v>8.5561306840497195</v>
      </c>
      <c r="CV615" s="48">
        <f t="shared" si="189"/>
        <v>0.33112582781456956</v>
      </c>
      <c r="CW615" s="31">
        <f t="shared" si="203"/>
        <v>2.8457197397061144E-2</v>
      </c>
      <c r="CX615" s="36">
        <f>SUM($CW$9:CW615)*RRF</f>
        <v>78.010708521165157</v>
      </c>
      <c r="CY615" s="33"/>
      <c r="CZ615" s="36">
        <f t="shared" si="190"/>
        <v>86.566839205214876</v>
      </c>
      <c r="DA615" s="33"/>
      <c r="DB615" s="31">
        <f t="shared" si="191"/>
        <v>2.7967212129979672E-24</v>
      </c>
      <c r="DC615" s="31">
        <f t="shared" si="192"/>
        <v>5.9892914788348035</v>
      </c>
      <c r="DD615" s="31">
        <f t="shared" si="193"/>
        <v>5.9892914788348035</v>
      </c>
      <c r="DE615" s="31">
        <f t="shared" si="194"/>
        <v>-2.5668392052148761</v>
      </c>
      <c r="DF615" s="31"/>
      <c r="DG615" s="33">
        <f t="shared" si="195"/>
        <v>0.9286989109662519</v>
      </c>
      <c r="DH615" s="33">
        <f t="shared" si="196"/>
        <v>1.0305576095858915</v>
      </c>
      <c r="DI615" s="3"/>
      <c r="DJ615" s="33">
        <f t="shared" si="197"/>
        <v>0.99999999999999967</v>
      </c>
      <c r="DK615" s="93">
        <f t="shared" si="198"/>
        <v>0.96369393581262119</v>
      </c>
      <c r="DL615" s="3">
        <f t="shared" si="199"/>
        <v>0.96381705207612356</v>
      </c>
      <c r="DM615" s="3"/>
      <c r="DN615" s="90">
        <f t="shared" si="206"/>
        <v>0</v>
      </c>
      <c r="DO615" s="91">
        <f t="shared" si="204"/>
        <v>0</v>
      </c>
      <c r="DP615" s="89">
        <f>SUM(DO$9:DO615)*RLR</f>
        <v>120</v>
      </c>
      <c r="DQ615" s="90">
        <f>DP615-SUM(DS$9:DS615)</f>
        <v>4.3419537508651729</v>
      </c>
      <c r="DR615" s="48">
        <f t="shared" si="200"/>
        <v>0.33112582781456956</v>
      </c>
      <c r="DS615" s="31">
        <f t="shared" si="205"/>
        <v>1.4441087863187943E-2</v>
      </c>
      <c r="DT615" s="90">
        <f>SUM(DS$9:DS615)*RRF</f>
        <v>80.960632374394379</v>
      </c>
    </row>
    <row r="616" spans="90:124" x14ac:dyDescent="0.25">
      <c r="CL616" s="14">
        <f t="shared" si="187"/>
        <v>6.07</v>
      </c>
      <c r="CM616" s="59">
        <f>IF('Extended model'!$B$4="AY",0,IFERROR(P*INDEX('UWYr writing pattern'!$C$4:$C$18,MATCH('Extended model'!$CL616,'UWYr writing pattern'!$A$4:$A$18,0)) / 25,CM615))</f>
        <v>0</v>
      </c>
      <c r="CN616" s="36">
        <f t="shared" si="201"/>
        <v>2.7241396386606393E-24</v>
      </c>
      <c r="CP616" s="48">
        <f t="shared" si="188"/>
        <v>18.21</v>
      </c>
      <c r="CQ616" s="34">
        <f t="shared" si="202"/>
        <v>6.0529037681313153E-25</v>
      </c>
      <c r="CR616" s="31">
        <f>SUM($CQ$9:CQ616)*RLR</f>
        <v>119.99999999999996</v>
      </c>
      <c r="CS616" s="32"/>
      <c r="CT616" s="36">
        <f>CR616-SUM($CW$9:CW616)</f>
        <v>8.5277991254932601</v>
      </c>
      <c r="CV616" s="48">
        <f t="shared" si="189"/>
        <v>0.33076074972436603</v>
      </c>
      <c r="CW616" s="31">
        <f t="shared" si="203"/>
        <v>2.833155855645603E-2</v>
      </c>
      <c r="CX616" s="36">
        <f>SUM($CW$9:CW616)*RRF</f>
        <v>78.030540612154681</v>
      </c>
      <c r="CY616" s="33"/>
      <c r="CZ616" s="36">
        <f t="shared" si="190"/>
        <v>86.558339737647941</v>
      </c>
      <c r="DA616" s="33"/>
      <c r="DB616" s="31">
        <f t="shared" si="191"/>
        <v>2.2882772964749367E-24</v>
      </c>
      <c r="DC616" s="31">
        <f t="shared" si="192"/>
        <v>5.9694593878452817</v>
      </c>
      <c r="DD616" s="31">
        <f t="shared" si="193"/>
        <v>5.9694593878452817</v>
      </c>
      <c r="DE616" s="31">
        <f t="shared" si="194"/>
        <v>-2.5583397376479411</v>
      </c>
      <c r="DF616" s="31"/>
      <c r="DG616" s="33">
        <f t="shared" si="195"/>
        <v>0.92893500728755574</v>
      </c>
      <c r="DH616" s="33">
        <f t="shared" si="196"/>
        <v>1.0304564254481898</v>
      </c>
      <c r="DI616" s="3"/>
      <c r="DJ616" s="33">
        <f t="shared" si="197"/>
        <v>0.99999999999999967</v>
      </c>
      <c r="DK616" s="93">
        <f t="shared" si="198"/>
        <v>0.96381388967203152</v>
      </c>
      <c r="DL616" s="3">
        <f t="shared" si="199"/>
        <v>0.96393686316196414</v>
      </c>
      <c r="DM616" s="3"/>
      <c r="DN616" s="90">
        <f t="shared" si="206"/>
        <v>0</v>
      </c>
      <c r="DO616" s="91">
        <f t="shared" si="204"/>
        <v>0</v>
      </c>
      <c r="DP616" s="89">
        <f>SUM(DO$9:DO616)*RLR</f>
        <v>120</v>
      </c>
      <c r="DQ616" s="90">
        <f>DP616-SUM(DS$9:DS616)</f>
        <v>4.3275764205642986</v>
      </c>
      <c r="DR616" s="48">
        <f t="shared" si="200"/>
        <v>0.33076074972436603</v>
      </c>
      <c r="DS616" s="31">
        <f t="shared" si="205"/>
        <v>1.4377330300878058E-2</v>
      </c>
      <c r="DT616" s="90">
        <f>SUM(DS$9:DS616)*RRF</f>
        <v>80.970696505604991</v>
      </c>
    </row>
    <row r="617" spans="90:124" x14ac:dyDescent="0.25">
      <c r="CL617" s="14">
        <f t="shared" si="187"/>
        <v>6.08</v>
      </c>
      <c r="CM617" s="59">
        <f>IF('Extended model'!$B$4="AY",0,IFERROR(P*INDEX('UWYr writing pattern'!$C$4:$C$18,MATCH('Extended model'!$CL617,'UWYr writing pattern'!$A$4:$A$18,0)) / 25,CM616))</f>
        <v>0</v>
      </c>
      <c r="CN617" s="36">
        <f t="shared" si="201"/>
        <v>2.2280738104605368E-24</v>
      </c>
      <c r="CP617" s="48">
        <f t="shared" si="188"/>
        <v>18.240000000000002</v>
      </c>
      <c r="CQ617" s="34">
        <f t="shared" si="202"/>
        <v>4.960658282001024E-25</v>
      </c>
      <c r="CR617" s="31">
        <f>SUM($CQ$9:CQ617)*RLR</f>
        <v>119.99999999999996</v>
      </c>
      <c r="CS617" s="32"/>
      <c r="CT617" s="36">
        <f>CR617-SUM($CW$9:CW617)</f>
        <v>8.4995925131707963</v>
      </c>
      <c r="CV617" s="48">
        <f t="shared" si="189"/>
        <v>0.33039647577092512</v>
      </c>
      <c r="CW617" s="31">
        <f t="shared" si="203"/>
        <v>2.8206612322469439E-2</v>
      </c>
      <c r="CX617" s="36">
        <f>SUM($CW$9:CW617)*RRF</f>
        <v>78.050285240780411</v>
      </c>
      <c r="CY617" s="33"/>
      <c r="CZ617" s="36">
        <f t="shared" si="190"/>
        <v>86.549877753951208</v>
      </c>
      <c r="DA617" s="33"/>
      <c r="DB617" s="31">
        <f t="shared" si="191"/>
        <v>1.8715820007868506E-24</v>
      </c>
      <c r="DC617" s="31">
        <f t="shared" si="192"/>
        <v>5.9497147592195567</v>
      </c>
      <c r="DD617" s="31">
        <f t="shared" si="193"/>
        <v>5.9497147592195567</v>
      </c>
      <c r="DE617" s="31">
        <f t="shared" si="194"/>
        <v>-2.5498777539512076</v>
      </c>
      <c r="DF617" s="31"/>
      <c r="DG617" s="33">
        <f t="shared" si="195"/>
        <v>0.92917006239024302</v>
      </c>
      <c r="DH617" s="33">
        <f t="shared" si="196"/>
        <v>1.0303556875470381</v>
      </c>
      <c r="DI617" s="3"/>
      <c r="DJ617" s="33">
        <f t="shared" si="197"/>
        <v>0.99999999999999967</v>
      </c>
      <c r="DK617" s="93">
        <f t="shared" si="198"/>
        <v>0.96393331568220897</v>
      </c>
      <c r="DL617" s="3">
        <f t="shared" si="199"/>
        <v>0.96405614586374377</v>
      </c>
      <c r="DM617" s="3"/>
      <c r="DN617" s="90">
        <f t="shared" si="206"/>
        <v>0</v>
      </c>
      <c r="DO617" s="91">
        <f t="shared" si="204"/>
        <v>0</v>
      </c>
      <c r="DP617" s="89">
        <f>SUM(DO$9:DO617)*RLR</f>
        <v>120</v>
      </c>
      <c r="DQ617" s="90">
        <f>DP617-SUM(DS$9:DS617)</f>
        <v>4.3132624963507453</v>
      </c>
      <c r="DR617" s="48">
        <f t="shared" si="200"/>
        <v>0.33039647577092512</v>
      </c>
      <c r="DS617" s="31">
        <f t="shared" si="205"/>
        <v>1.4313924213553358E-2</v>
      </c>
      <c r="DT617" s="90">
        <f>SUM(DS$9:DS617)*RRF</f>
        <v>80.980716252554473</v>
      </c>
    </row>
    <row r="618" spans="90:124" x14ac:dyDescent="0.25">
      <c r="CL618" s="14">
        <f t="shared" si="187"/>
        <v>6.09</v>
      </c>
      <c r="CM618" s="59">
        <f>IF('Extended model'!$B$4="AY",0,IFERROR(P*INDEX('UWYr writing pattern'!$C$4:$C$18,MATCH('Extended model'!$CL618,'UWYr writing pattern'!$A$4:$A$18,0)) / 25,CM617))</f>
        <v>0</v>
      </c>
      <c r="CN618" s="36">
        <f t="shared" si="201"/>
        <v>1.8216731474325348E-24</v>
      </c>
      <c r="CP618" s="48">
        <f t="shared" si="188"/>
        <v>18.27</v>
      </c>
      <c r="CQ618" s="34">
        <f t="shared" si="202"/>
        <v>4.0640066302800201E-25</v>
      </c>
      <c r="CR618" s="31">
        <f>SUM($CQ$9:CQ618)*RLR</f>
        <v>119.99999999999996</v>
      </c>
      <c r="CS618" s="32"/>
      <c r="CT618" s="36">
        <f>CR618-SUM($CW$9:CW618)</f>
        <v>8.4715101590523858</v>
      </c>
      <c r="CV618" s="48">
        <f t="shared" si="189"/>
        <v>0.33003300330033003</v>
      </c>
      <c r="CW618" s="31">
        <f t="shared" si="203"/>
        <v>2.8082354118405716E-2</v>
      </c>
      <c r="CX618" s="36">
        <f>SUM($CW$9:CW618)*RRF</f>
        <v>78.069942888663292</v>
      </c>
      <c r="CY618" s="33"/>
      <c r="CZ618" s="36">
        <f t="shared" si="190"/>
        <v>86.541453047715677</v>
      </c>
      <c r="DA618" s="33"/>
      <c r="DB618" s="31">
        <f t="shared" si="191"/>
        <v>1.5302054438433292E-24</v>
      </c>
      <c r="DC618" s="31">
        <f t="shared" si="192"/>
        <v>5.9300571113366694</v>
      </c>
      <c r="DD618" s="31">
        <f t="shared" si="193"/>
        <v>5.9300571113366694</v>
      </c>
      <c r="DE618" s="31">
        <f t="shared" si="194"/>
        <v>-2.5414530477156774</v>
      </c>
      <c r="DF618" s="31"/>
      <c r="DG618" s="33">
        <f t="shared" si="195"/>
        <v>0.92940408200789637</v>
      </c>
      <c r="DH618" s="33">
        <f t="shared" si="196"/>
        <v>1.0302553934251866</v>
      </c>
      <c r="DI618" s="3"/>
      <c r="DJ618" s="33">
        <f t="shared" si="197"/>
        <v>0.99999999999999967</v>
      </c>
      <c r="DK618" s="93">
        <f t="shared" si="198"/>
        <v>0.96405221674342056</v>
      </c>
      <c r="DL618" s="3">
        <f t="shared" si="199"/>
        <v>0.96417490309106613</v>
      </c>
      <c r="DM618" s="3"/>
      <c r="DN618" s="90">
        <f t="shared" si="206"/>
        <v>0</v>
      </c>
      <c r="DO618" s="91">
        <f t="shared" si="204"/>
        <v>0</v>
      </c>
      <c r="DP618" s="89">
        <f>SUM(DO$9:DO618)*RLR</f>
        <v>120</v>
      </c>
      <c r="DQ618" s="90">
        <f>DP618-SUM(DS$9:DS618)</f>
        <v>4.299011629072055</v>
      </c>
      <c r="DR618" s="48">
        <f t="shared" si="200"/>
        <v>0.33003300330033003</v>
      </c>
      <c r="DS618" s="31">
        <f t="shared" si="205"/>
        <v>1.4250867278691889E-2</v>
      </c>
      <c r="DT618" s="90">
        <f>SUM(DS$9:DS618)*RRF</f>
        <v>80.990691859649559</v>
      </c>
    </row>
    <row r="619" spans="90:124" x14ac:dyDescent="0.25">
      <c r="CL619" s="14">
        <f t="shared" si="187"/>
        <v>6.1</v>
      </c>
      <c r="CM619" s="59">
        <f>IF('Extended model'!$B$4="AY",0,IFERROR(P*INDEX('UWYr writing pattern'!$C$4:$C$18,MATCH('Extended model'!$CL619,'UWYr writing pattern'!$A$4:$A$18,0)) / 25,CM618))</f>
        <v>0</v>
      </c>
      <c r="CN619" s="36">
        <f t="shared" si="201"/>
        <v>1.4888534633966107E-24</v>
      </c>
      <c r="CP619" s="48">
        <f t="shared" si="188"/>
        <v>18.299999999999997</v>
      </c>
      <c r="CQ619" s="34">
        <f t="shared" si="202"/>
        <v>3.3281968403592408E-25</v>
      </c>
      <c r="CR619" s="31">
        <f>SUM($CQ$9:CQ619)*RLR</f>
        <v>119.99999999999996</v>
      </c>
      <c r="CS619" s="32"/>
      <c r="CT619" s="36">
        <f>CR619-SUM($CW$9:CW619)</f>
        <v>8.4435513796495769</v>
      </c>
      <c r="CV619" s="48">
        <f t="shared" si="189"/>
        <v>0.32967032967032966</v>
      </c>
      <c r="CW619" s="31">
        <f t="shared" si="203"/>
        <v>2.7958779402813154E-2</v>
      </c>
      <c r="CX619" s="36">
        <f>SUM($CW$9:CW619)*RRF</f>
        <v>78.089514034245255</v>
      </c>
      <c r="CY619" s="33"/>
      <c r="CZ619" s="36">
        <f t="shared" si="190"/>
        <v>86.533065413894832</v>
      </c>
      <c r="DA619" s="33"/>
      <c r="DB619" s="31">
        <f t="shared" si="191"/>
        <v>1.250636909253153E-24</v>
      </c>
      <c r="DC619" s="31">
        <f t="shared" si="192"/>
        <v>5.9104859657547033</v>
      </c>
      <c r="DD619" s="31">
        <f t="shared" si="193"/>
        <v>5.9104859657547033</v>
      </c>
      <c r="DE619" s="31">
        <f t="shared" si="194"/>
        <v>-2.5330654138948319</v>
      </c>
      <c r="DF619" s="31"/>
      <c r="DG619" s="33">
        <f t="shared" si="195"/>
        <v>0.92963707183625299</v>
      </c>
      <c r="DH619" s="33">
        <f t="shared" si="196"/>
        <v>1.0301555406416052</v>
      </c>
      <c r="DI619" s="3"/>
      <c r="DJ619" s="33">
        <f t="shared" si="197"/>
        <v>0.99999999999999967</v>
      </c>
      <c r="DK619" s="93">
        <f t="shared" si="198"/>
        <v>0.96417059573683173</v>
      </c>
      <c r="DL619" s="3">
        <f t="shared" si="199"/>
        <v>0.9642931377343299</v>
      </c>
      <c r="DM619" s="3"/>
      <c r="DN619" s="90">
        <f t="shared" si="206"/>
        <v>0</v>
      </c>
      <c r="DO619" s="91">
        <f t="shared" si="204"/>
        <v>0</v>
      </c>
      <c r="DP619" s="89">
        <f>SUM(DO$9:DO619)*RLR</f>
        <v>120</v>
      </c>
      <c r="DQ619" s="90">
        <f>DP619-SUM(DS$9:DS619)</f>
        <v>4.2848234718804008</v>
      </c>
      <c r="DR619" s="48">
        <f t="shared" si="200"/>
        <v>0.32967032967032966</v>
      </c>
      <c r="DS619" s="31">
        <f t="shared" si="205"/>
        <v>1.4188157191656947E-2</v>
      </c>
      <c r="DT619" s="90">
        <f>SUM(DS$9:DS619)*RRF</f>
        <v>81.000623569683711</v>
      </c>
    </row>
    <row r="620" spans="90:124" x14ac:dyDescent="0.25">
      <c r="CL620" s="14">
        <f t="shared" si="187"/>
        <v>6.11</v>
      </c>
      <c r="CM620" s="59">
        <f>IF('Extended model'!$B$4="AY",0,IFERROR(P*INDEX('UWYr writing pattern'!$C$4:$C$18,MATCH('Extended model'!$CL620,'UWYr writing pattern'!$A$4:$A$18,0)) / 25,CM619))</f>
        <v>0</v>
      </c>
      <c r="CN620" s="36">
        <f t="shared" si="201"/>
        <v>1.2163932795950309E-24</v>
      </c>
      <c r="CP620" s="48">
        <f t="shared" si="188"/>
        <v>18.330000000000002</v>
      </c>
      <c r="CQ620" s="34">
        <f t="shared" si="202"/>
        <v>2.7246018380157972E-25</v>
      </c>
      <c r="CR620" s="31">
        <f>SUM($CQ$9:CQ620)*RLR</f>
        <v>119.99999999999996</v>
      </c>
      <c r="CS620" s="32"/>
      <c r="CT620" s="36">
        <f>CR620-SUM($CW$9:CW620)</f>
        <v>8.4157154959804075</v>
      </c>
      <c r="CV620" s="48">
        <f t="shared" si="189"/>
        <v>0.32930845225027444</v>
      </c>
      <c r="CW620" s="31">
        <f t="shared" si="203"/>
        <v>2.783588366917443E-2</v>
      </c>
      <c r="CX620" s="36">
        <f>SUM($CW$9:CW620)*RRF</f>
        <v>78.108999152813681</v>
      </c>
      <c r="CY620" s="33"/>
      <c r="CZ620" s="36">
        <f t="shared" si="190"/>
        <v>86.524714648794088</v>
      </c>
      <c r="DA620" s="33"/>
      <c r="DB620" s="31">
        <f t="shared" si="191"/>
        <v>1.0217703548598258E-24</v>
      </c>
      <c r="DC620" s="31">
        <f t="shared" si="192"/>
        <v>5.8910008471862847</v>
      </c>
      <c r="DD620" s="31">
        <f t="shared" si="193"/>
        <v>5.8910008471862847</v>
      </c>
      <c r="DE620" s="31">
        <f t="shared" si="194"/>
        <v>-2.5247146487940881</v>
      </c>
      <c r="DF620" s="31"/>
      <c r="DG620" s="33">
        <f t="shared" si="195"/>
        <v>0.92986903753349615</v>
      </c>
      <c r="DH620" s="33">
        <f t="shared" si="196"/>
        <v>1.0300561267713582</v>
      </c>
      <c r="DI620" s="3"/>
      <c r="DJ620" s="33">
        <f t="shared" si="197"/>
        <v>0.99999999999999967</v>
      </c>
      <c r="DK620" s="93">
        <f t="shared" si="198"/>
        <v>0.9642884555246527</v>
      </c>
      <c r="DL620" s="3">
        <f t="shared" si="199"/>
        <v>0.96441085266487614</v>
      </c>
      <c r="DM620" s="3"/>
      <c r="DN620" s="90">
        <f t="shared" si="206"/>
        <v>0</v>
      </c>
      <c r="DO620" s="91">
        <f t="shared" si="204"/>
        <v>0</v>
      </c>
      <c r="DP620" s="89">
        <f>SUM(DO$9:DO620)*RLR</f>
        <v>120</v>
      </c>
      <c r="DQ620" s="90">
        <f>DP620-SUM(DS$9:DS620)</f>
        <v>4.270697680214866</v>
      </c>
      <c r="DR620" s="48">
        <f t="shared" si="200"/>
        <v>0.32930845225027444</v>
      </c>
      <c r="DS620" s="31">
        <f t="shared" si="205"/>
        <v>1.4125791665539782E-2</v>
      </c>
      <c r="DT620" s="90">
        <f>SUM(DS$9:DS620)*RRF</f>
        <v>81.010511623849595</v>
      </c>
    </row>
    <row r="621" spans="90:124" x14ac:dyDescent="0.25">
      <c r="CL621" s="14">
        <f t="shared" si="187"/>
        <v>6.12</v>
      </c>
      <c r="CM621" s="59">
        <f>IF('Extended model'!$B$4="AY",0,IFERROR(P*INDEX('UWYr writing pattern'!$C$4:$C$18,MATCH('Extended model'!$CL621,'UWYr writing pattern'!$A$4:$A$18,0)) / 25,CM620))</f>
        <v>0</v>
      </c>
      <c r="CN621" s="36">
        <f t="shared" si="201"/>
        <v>9.9342839144526177E-25</v>
      </c>
      <c r="CP621" s="48">
        <f t="shared" si="188"/>
        <v>18.36</v>
      </c>
      <c r="CQ621" s="34">
        <f t="shared" si="202"/>
        <v>2.229648881497692E-25</v>
      </c>
      <c r="CR621" s="31">
        <f>SUM($CQ$9:CQ621)*RLR</f>
        <v>119.99999999999996</v>
      </c>
      <c r="CS621" s="32"/>
      <c r="CT621" s="36">
        <f>CR621-SUM($CW$9:CW621)</f>
        <v>8.3880018335348012</v>
      </c>
      <c r="CV621" s="48">
        <f t="shared" si="189"/>
        <v>0.3289473684210526</v>
      </c>
      <c r="CW621" s="31">
        <f t="shared" si="203"/>
        <v>2.7713662445599585E-2</v>
      </c>
      <c r="CX621" s="36">
        <f>SUM($CW$9:CW621)*RRF</f>
        <v>78.128398716525609</v>
      </c>
      <c r="CY621" s="33"/>
      <c r="CZ621" s="36">
        <f t="shared" si="190"/>
        <v>86.516400550060411</v>
      </c>
      <c r="DA621" s="33"/>
      <c r="DB621" s="31">
        <f t="shared" si="191"/>
        <v>8.3447984881401968E-25</v>
      </c>
      <c r="DC621" s="31">
        <f t="shared" si="192"/>
        <v>5.8716012834743605</v>
      </c>
      <c r="DD621" s="31">
        <f t="shared" si="193"/>
        <v>5.8716012834743605</v>
      </c>
      <c r="DE621" s="31">
        <f t="shared" si="194"/>
        <v>-2.5164005500604105</v>
      </c>
      <c r="DF621" s="31"/>
      <c r="DG621" s="33">
        <f t="shared" si="195"/>
        <v>0.930099984720543</v>
      </c>
      <c r="DH621" s="33">
        <f t="shared" si="196"/>
        <v>1.0299571494054811</v>
      </c>
      <c r="DI621" s="3"/>
      <c r="DJ621" s="33">
        <f t="shared" si="197"/>
        <v>0.99999999999999967</v>
      </c>
      <c r="DK621" s="93">
        <f t="shared" si="198"/>
        <v>0.96440579895028433</v>
      </c>
      <c r="DL621" s="3">
        <f t="shared" si="199"/>
        <v>0.96452805073513437</v>
      </c>
      <c r="DM621" s="3"/>
      <c r="DN621" s="90">
        <f t="shared" si="206"/>
        <v>0</v>
      </c>
      <c r="DO621" s="91">
        <f t="shared" si="204"/>
        <v>0</v>
      </c>
      <c r="DP621" s="89">
        <f>SUM(DO$9:DO621)*RLR</f>
        <v>120</v>
      </c>
      <c r="DQ621" s="90">
        <f>DP621-SUM(DS$9:DS621)</f>
        <v>4.2566339117838652</v>
      </c>
      <c r="DR621" s="48">
        <f t="shared" si="200"/>
        <v>0.3289473684210526</v>
      </c>
      <c r="DS621" s="31">
        <f t="shared" si="205"/>
        <v>1.4063768431003949E-2</v>
      </c>
      <c r="DT621" s="90">
        <f>SUM(DS$9:DS621)*RRF</f>
        <v>81.020356261751289</v>
      </c>
    </row>
    <row r="622" spans="90:124" x14ac:dyDescent="0.25">
      <c r="CL622" s="14">
        <f t="shared" si="187"/>
        <v>6.13</v>
      </c>
      <c r="CM622" s="59">
        <f>IF('Extended model'!$B$4="AY",0,IFERROR(P*INDEX('UWYr writing pattern'!$C$4:$C$18,MATCH('Extended model'!$CL622,'UWYr writing pattern'!$A$4:$A$18,0)) / 25,CM621))</f>
        <v>0</v>
      </c>
      <c r="CN622" s="36">
        <f t="shared" si="201"/>
        <v>8.1103493877591173E-25</v>
      </c>
      <c r="CP622" s="48">
        <f t="shared" si="188"/>
        <v>18.39</v>
      </c>
      <c r="CQ622" s="34">
        <f t="shared" si="202"/>
        <v>1.8239345266935006E-25</v>
      </c>
      <c r="CR622" s="31">
        <f>SUM($CQ$9:CQ622)*RLR</f>
        <v>119.99999999999996</v>
      </c>
      <c r="CS622" s="32"/>
      <c r="CT622" s="36">
        <f>CR622-SUM($CW$9:CW622)</f>
        <v>8.3604097222402771</v>
      </c>
      <c r="CV622" s="48">
        <f t="shared" si="189"/>
        <v>0.32858707557502742</v>
      </c>
      <c r="CW622" s="31">
        <f t="shared" si="203"/>
        <v>2.7592111294522371E-2</v>
      </c>
      <c r="CX622" s="36">
        <f>SUM($CW$9:CW622)*RRF</f>
        <v>78.147713194431773</v>
      </c>
      <c r="CY622" s="33"/>
      <c r="CZ622" s="36">
        <f t="shared" si="190"/>
        <v>86.50812291667205</v>
      </c>
      <c r="DA622" s="33"/>
      <c r="DB622" s="31">
        <f t="shared" si="191"/>
        <v>6.8126934857176574E-25</v>
      </c>
      <c r="DC622" s="31">
        <f t="shared" si="192"/>
        <v>5.8522868055681938</v>
      </c>
      <c r="DD622" s="31">
        <f t="shared" si="193"/>
        <v>5.8522868055681938</v>
      </c>
      <c r="DE622" s="31">
        <f t="shared" si="194"/>
        <v>-2.5081229166720505</v>
      </c>
      <c r="DF622" s="31"/>
      <c r="DG622" s="33">
        <f t="shared" si="195"/>
        <v>0.93032991898133066</v>
      </c>
      <c r="DH622" s="33">
        <f t="shared" si="196"/>
        <v>1.0298586061508577</v>
      </c>
      <c r="DI622" s="3"/>
      <c r="DJ622" s="33">
        <f t="shared" si="197"/>
        <v>0.99999999999999967</v>
      </c>
      <c r="DK622" s="93">
        <f t="shared" si="198"/>
        <v>0.96452262883846152</v>
      </c>
      <c r="DL622" s="3">
        <f t="shared" si="199"/>
        <v>0.96464473477876889</v>
      </c>
      <c r="DM622" s="3"/>
      <c r="DN622" s="90">
        <f t="shared" si="206"/>
        <v>0</v>
      </c>
      <c r="DO622" s="91">
        <f t="shared" si="204"/>
        <v>0</v>
      </c>
      <c r="DP622" s="89">
        <f>SUM(DO$9:DO622)*RLR</f>
        <v>120</v>
      </c>
      <c r="DQ622" s="90">
        <f>DP622-SUM(DS$9:DS622)</f>
        <v>4.2426318265477363</v>
      </c>
      <c r="DR622" s="48">
        <f t="shared" si="200"/>
        <v>0.32858707557502742</v>
      </c>
      <c r="DS622" s="31">
        <f t="shared" si="205"/>
        <v>1.4002085236131135E-2</v>
      </c>
      <c r="DT622" s="90">
        <f>SUM(DS$9:DS622)*RRF</f>
        <v>81.030157721416586</v>
      </c>
    </row>
    <row r="623" spans="90:124" x14ac:dyDescent="0.25">
      <c r="CL623" s="14">
        <f t="shared" si="187"/>
        <v>6.14</v>
      </c>
      <c r="CM623" s="59">
        <f>IF('Extended model'!$B$4="AY",0,IFERROR(P*INDEX('UWYr writing pattern'!$C$4:$C$18,MATCH('Extended model'!$CL623,'UWYr writing pattern'!$A$4:$A$18,0)) / 25,CM622))</f>
        <v>0</v>
      </c>
      <c r="CN623" s="36">
        <f t="shared" si="201"/>
        <v>6.6188561353502158E-25</v>
      </c>
      <c r="CP623" s="48">
        <f t="shared" si="188"/>
        <v>18.419999999999998</v>
      </c>
      <c r="CQ623" s="34">
        <f t="shared" si="202"/>
        <v>1.4914932524089019E-25</v>
      </c>
      <c r="CR623" s="31">
        <f>SUM($CQ$9:CQ623)*RLR</f>
        <v>119.99999999999996</v>
      </c>
      <c r="CS623" s="32"/>
      <c r="CT623" s="36">
        <f>CR623-SUM($CW$9:CW623)</f>
        <v>8.3329384964278717</v>
      </c>
      <c r="CV623" s="48">
        <f t="shared" si="189"/>
        <v>0.32822757111597373</v>
      </c>
      <c r="CW623" s="31">
        <f t="shared" si="203"/>
        <v>2.7471225812399597E-2</v>
      </c>
      <c r="CX623" s="36">
        <f>SUM($CW$9:CW623)*RRF</f>
        <v>78.166943052500457</v>
      </c>
      <c r="CY623" s="33"/>
      <c r="CZ623" s="36">
        <f t="shared" si="190"/>
        <v>86.499881548928329</v>
      </c>
      <c r="DA623" s="33"/>
      <c r="DB623" s="31">
        <f t="shared" si="191"/>
        <v>5.5598391536941805E-25</v>
      </c>
      <c r="DC623" s="31">
        <f t="shared" si="192"/>
        <v>5.83305694749951</v>
      </c>
      <c r="DD623" s="31">
        <f t="shared" si="193"/>
        <v>5.83305694749951</v>
      </c>
      <c r="DE623" s="31">
        <f t="shared" si="194"/>
        <v>-2.4998815489283288</v>
      </c>
      <c r="DF623" s="31"/>
      <c r="DG623" s="33">
        <f t="shared" si="195"/>
        <v>0.93055884586310067</v>
      </c>
      <c r="DH623" s="33">
        <f t="shared" si="196"/>
        <v>1.0297604946300991</v>
      </c>
      <c r="DI623" s="3"/>
      <c r="DJ623" s="33">
        <f t="shared" si="197"/>
        <v>0.99999999999999967</v>
      </c>
      <c r="DK623" s="93">
        <f t="shared" si="198"/>
        <v>0.96463894799539662</v>
      </c>
      <c r="DL623" s="3">
        <f t="shared" si="199"/>
        <v>0.96476090761082101</v>
      </c>
      <c r="DM623" s="3"/>
      <c r="DN623" s="90">
        <f t="shared" si="206"/>
        <v>0</v>
      </c>
      <c r="DO623" s="91">
        <f t="shared" si="204"/>
        <v>0</v>
      </c>
      <c r="DP623" s="89">
        <f>SUM(DO$9:DO623)*RLR</f>
        <v>120</v>
      </c>
      <c r="DQ623" s="90">
        <f>DP623-SUM(DS$9:DS623)</f>
        <v>4.228691086701474</v>
      </c>
      <c r="DR623" s="48">
        <f t="shared" si="200"/>
        <v>0.32822757111597373</v>
      </c>
      <c r="DS623" s="31">
        <f t="shared" si="205"/>
        <v>1.3940739846268577E-2</v>
      </c>
      <c r="DT623" s="90">
        <f>SUM(DS$9:DS623)*RRF</f>
        <v>81.039916239308965</v>
      </c>
    </row>
    <row r="624" spans="90:124" x14ac:dyDescent="0.25">
      <c r="CL624" s="14">
        <f t="shared" si="187"/>
        <v>6.15</v>
      </c>
      <c r="CM624" s="59">
        <f>IF('Extended model'!$B$4="AY",0,IFERROR(P*INDEX('UWYr writing pattern'!$C$4:$C$18,MATCH('Extended model'!$CL624,'UWYr writing pattern'!$A$4:$A$18,0)) / 25,CM623))</f>
        <v>0</v>
      </c>
      <c r="CN624" s="36">
        <f t="shared" si="201"/>
        <v>5.3996628352187059E-25</v>
      </c>
      <c r="CP624" s="48">
        <f t="shared" si="188"/>
        <v>18.450000000000003</v>
      </c>
      <c r="CQ624" s="34">
        <f t="shared" si="202"/>
        <v>1.2191933001315097E-25</v>
      </c>
      <c r="CR624" s="31">
        <f>SUM($CQ$9:CQ624)*RLR</f>
        <v>119.99999999999996</v>
      </c>
      <c r="CS624" s="32"/>
      <c r="CT624" s="36">
        <f>CR624-SUM($CW$9:CW624)</f>
        <v>8.3055874947984591</v>
      </c>
      <c r="CV624" s="48">
        <f t="shared" si="189"/>
        <v>0.32786885245901637</v>
      </c>
      <c r="CW624" s="31">
        <f t="shared" si="203"/>
        <v>2.7351001629413143E-2</v>
      </c>
      <c r="CX624" s="36">
        <f>SUM($CW$9:CW624)*RRF</f>
        <v>78.186088753641044</v>
      </c>
      <c r="CY624" s="33"/>
      <c r="CZ624" s="36">
        <f t="shared" si="190"/>
        <v>86.491676248439504</v>
      </c>
      <c r="DA624" s="33"/>
      <c r="DB624" s="31">
        <f t="shared" si="191"/>
        <v>4.5357167815837132E-25</v>
      </c>
      <c r="DC624" s="31">
        <f t="shared" si="192"/>
        <v>5.8139112463589209</v>
      </c>
      <c r="DD624" s="31">
        <f t="shared" si="193"/>
        <v>5.8139112463589209</v>
      </c>
      <c r="DE624" s="31">
        <f t="shared" si="194"/>
        <v>-2.4916762484395036</v>
      </c>
      <c r="DF624" s="31"/>
      <c r="DG624" s="33">
        <f t="shared" si="195"/>
        <v>0.93078677087667905</v>
      </c>
      <c r="DH624" s="33">
        <f t="shared" si="196"/>
        <v>1.0296628124814227</v>
      </c>
      <c r="DI624" s="3"/>
      <c r="DJ624" s="33">
        <f t="shared" si="197"/>
        <v>0.99999999999999967</v>
      </c>
      <c r="DK624" s="93">
        <f t="shared" si="198"/>
        <v>0.96475475920892062</v>
      </c>
      <c r="DL624" s="3">
        <f t="shared" si="199"/>
        <v>0.96487657202785337</v>
      </c>
      <c r="DM624" s="3"/>
      <c r="DN624" s="90">
        <f t="shared" si="206"/>
        <v>0</v>
      </c>
      <c r="DO624" s="91">
        <f t="shared" si="204"/>
        <v>0</v>
      </c>
      <c r="DP624" s="89">
        <f>SUM(DO$9:DO624)*RLR</f>
        <v>120</v>
      </c>
      <c r="DQ624" s="90">
        <f>DP624-SUM(DS$9:DS624)</f>
        <v>4.2148113566575915</v>
      </c>
      <c r="DR624" s="48">
        <f t="shared" si="200"/>
        <v>0.32786885245901637</v>
      </c>
      <c r="DS624" s="31">
        <f t="shared" si="205"/>
        <v>1.3879730043877922E-2</v>
      </c>
      <c r="DT624" s="90">
        <f>SUM(DS$9:DS624)*RRF</f>
        <v>81.049632050339682</v>
      </c>
    </row>
    <row r="625" spans="90:124" x14ac:dyDescent="0.25">
      <c r="CL625" s="14">
        <f t="shared" si="187"/>
        <v>6.16</v>
      </c>
      <c r="CM625" s="59">
        <f>IF('Extended model'!$B$4="AY",0,IFERROR(P*INDEX('UWYr writing pattern'!$C$4:$C$18,MATCH('Extended model'!$CL625,'UWYr writing pattern'!$A$4:$A$18,0)) / 25,CM624))</f>
        <v>0</v>
      </c>
      <c r="CN625" s="36">
        <f t="shared" si="201"/>
        <v>4.4034250421208544E-25</v>
      </c>
      <c r="CP625" s="48">
        <f t="shared" si="188"/>
        <v>18.48</v>
      </c>
      <c r="CQ625" s="34">
        <f t="shared" si="202"/>
        <v>9.9623779309785145E-26</v>
      </c>
      <c r="CR625" s="31">
        <f>SUM($CQ$9:CQ625)*RLR</f>
        <v>119.99999999999996</v>
      </c>
      <c r="CS625" s="32"/>
      <c r="CT625" s="36">
        <f>CR625-SUM($CW$9:CW625)</f>
        <v>8.2783560603892852</v>
      </c>
      <c r="CV625" s="48">
        <f t="shared" si="189"/>
        <v>0.32751091703056767</v>
      </c>
      <c r="CW625" s="31">
        <f t="shared" si="203"/>
        <v>2.7231434409175272E-2</v>
      </c>
      <c r="CX625" s="36">
        <f>SUM($CW$9:CW625)*RRF</f>
        <v>78.205150757727466</v>
      </c>
      <c r="CY625" s="33"/>
      <c r="CZ625" s="36">
        <f t="shared" si="190"/>
        <v>86.483506818116751</v>
      </c>
      <c r="DA625" s="33"/>
      <c r="DB625" s="31">
        <f t="shared" si="191"/>
        <v>3.6988770353815173E-25</v>
      </c>
      <c r="DC625" s="31">
        <f t="shared" si="192"/>
        <v>5.7948492422724991</v>
      </c>
      <c r="DD625" s="31">
        <f t="shared" si="193"/>
        <v>5.7948492422724991</v>
      </c>
      <c r="DE625" s="31">
        <f t="shared" si="194"/>
        <v>-2.4835068181167514</v>
      </c>
      <c r="DF625" s="31"/>
      <c r="DG625" s="33">
        <f t="shared" si="195"/>
        <v>0.9310136994967555</v>
      </c>
      <c r="DH625" s="33">
        <f t="shared" si="196"/>
        <v>1.0295655573585327</v>
      </c>
      <c r="DI625" s="3"/>
      <c r="DJ625" s="33">
        <f t="shared" si="197"/>
        <v>0.99999999999999967</v>
      </c>
      <c r="DK625" s="93">
        <f t="shared" si="198"/>
        <v>0.9648700652486234</v>
      </c>
      <c r="DL625" s="3">
        <f t="shared" si="199"/>
        <v>0.96499173080808986</v>
      </c>
      <c r="DM625" s="3"/>
      <c r="DN625" s="90">
        <f t="shared" si="206"/>
        <v>0</v>
      </c>
      <c r="DO625" s="91">
        <f t="shared" si="204"/>
        <v>0</v>
      </c>
      <c r="DP625" s="89">
        <f>SUM(DO$9:DO625)*RLR</f>
        <v>120</v>
      </c>
      <c r="DQ625" s="90">
        <f>DP625-SUM(DS$9:DS625)</f>
        <v>4.20099230302921</v>
      </c>
      <c r="DR625" s="48">
        <f t="shared" si="200"/>
        <v>0.32751091703056767</v>
      </c>
      <c r="DS625" s="31">
        <f t="shared" si="205"/>
        <v>1.3819053628385545E-2</v>
      </c>
      <c r="DT625" s="90">
        <f>SUM(DS$9:DS625)*RRF</f>
        <v>81.059305387879547</v>
      </c>
    </row>
    <row r="626" spans="90:124" x14ac:dyDescent="0.25">
      <c r="CL626" s="14">
        <f t="shared" si="187"/>
        <v>6.17</v>
      </c>
      <c r="CM626" s="59">
        <f>IF('Extended model'!$B$4="AY",0,IFERROR(P*INDEX('UWYr writing pattern'!$C$4:$C$18,MATCH('Extended model'!$CL626,'UWYr writing pattern'!$A$4:$A$18,0)) / 25,CM625))</f>
        <v>0</v>
      </c>
      <c r="CN626" s="36">
        <f t="shared" si="201"/>
        <v>3.5896720943369207E-25</v>
      </c>
      <c r="CP626" s="48">
        <f t="shared" si="188"/>
        <v>18.509999999999998</v>
      </c>
      <c r="CQ626" s="34">
        <f t="shared" si="202"/>
        <v>8.1375294778393395E-26</v>
      </c>
      <c r="CR626" s="31">
        <f>SUM($CQ$9:CQ626)*RLR</f>
        <v>119.99999999999996</v>
      </c>
      <c r="CS626" s="32"/>
      <c r="CT626" s="36">
        <f>CR626-SUM($CW$9:CW626)</f>
        <v>8.2512435405408553</v>
      </c>
      <c r="CV626" s="48">
        <f t="shared" si="189"/>
        <v>0.32715376226826609</v>
      </c>
      <c r="CW626" s="31">
        <f t="shared" si="203"/>
        <v>2.7112519848436524E-2</v>
      </c>
      <c r="CX626" s="36">
        <f>SUM($CW$9:CW626)*RRF</f>
        <v>78.224129521621364</v>
      </c>
      <c r="CY626" s="33"/>
      <c r="CZ626" s="36">
        <f t="shared" si="190"/>
        <v>86.47537306216222</v>
      </c>
      <c r="DA626" s="33"/>
      <c r="DB626" s="31">
        <f t="shared" si="191"/>
        <v>3.0153245592430129E-25</v>
      </c>
      <c r="DC626" s="31">
        <f t="shared" si="192"/>
        <v>5.7758704783785983</v>
      </c>
      <c r="DD626" s="31">
        <f t="shared" si="193"/>
        <v>5.7758704783785983</v>
      </c>
      <c r="DE626" s="31">
        <f t="shared" si="194"/>
        <v>-2.4753730621622196</v>
      </c>
      <c r="DF626" s="31"/>
      <c r="DG626" s="33">
        <f t="shared" si="195"/>
        <v>0.93123963716215907</v>
      </c>
      <c r="DH626" s="33">
        <f t="shared" si="196"/>
        <v>1.0294687269305025</v>
      </c>
      <c r="DI626" s="3"/>
      <c r="DJ626" s="33">
        <f t="shared" si="197"/>
        <v>0.99999999999999967</v>
      </c>
      <c r="DK626" s="93">
        <f t="shared" si="198"/>
        <v>0.96498486886599311</v>
      </c>
      <c r="DL626" s="3">
        <f t="shared" si="199"/>
        <v>0.9651063867115568</v>
      </c>
      <c r="DM626" s="3"/>
      <c r="DN626" s="90">
        <f t="shared" si="206"/>
        <v>0</v>
      </c>
      <c r="DO626" s="91">
        <f t="shared" si="204"/>
        <v>0</v>
      </c>
      <c r="DP626" s="89">
        <f>SUM(DO$9:DO626)*RLR</f>
        <v>120</v>
      </c>
      <c r="DQ626" s="90">
        <f>DP626-SUM(DS$9:DS626)</f>
        <v>4.1872335946131756</v>
      </c>
      <c r="DR626" s="48">
        <f t="shared" si="200"/>
        <v>0.32715376226826609</v>
      </c>
      <c r="DS626" s="31">
        <f t="shared" si="205"/>
        <v>1.3758708416034531E-2</v>
      </c>
      <c r="DT626" s="90">
        <f>SUM(DS$9:DS626)*RRF</f>
        <v>81.06893648377077</v>
      </c>
    </row>
    <row r="627" spans="90:124" x14ac:dyDescent="0.25">
      <c r="CL627" s="14">
        <f t="shared" si="187"/>
        <v>6.18</v>
      </c>
      <c r="CM627" s="59">
        <f>IF('Extended model'!$B$4="AY",0,IFERROR(P*INDEX('UWYr writing pattern'!$C$4:$C$18,MATCH('Extended model'!$CL627,'UWYr writing pattern'!$A$4:$A$18,0)) / 25,CM626))</f>
        <v>0</v>
      </c>
      <c r="CN627" s="36">
        <f t="shared" si="201"/>
        <v>2.9252237896751568E-25</v>
      </c>
      <c r="CP627" s="48">
        <f t="shared" si="188"/>
        <v>18.54</v>
      </c>
      <c r="CQ627" s="34">
        <f t="shared" si="202"/>
        <v>6.6444830466176388E-26</v>
      </c>
      <c r="CR627" s="31">
        <f>SUM($CQ$9:CQ627)*RLR</f>
        <v>119.99999999999996</v>
      </c>
      <c r="CS627" s="32"/>
      <c r="CT627" s="36">
        <f>CR627-SUM($CW$9:CW627)</f>
        <v>8.2242492868640653</v>
      </c>
      <c r="CV627" s="48">
        <f t="shared" si="189"/>
        <v>0.32679738562091504</v>
      </c>
      <c r="CW627" s="31">
        <f t="shared" si="203"/>
        <v>2.6994253676796691E-2</v>
      </c>
      <c r="CX627" s="36">
        <f>SUM($CW$9:CW627)*RRF</f>
        <v>78.243025499195113</v>
      </c>
      <c r="CY627" s="33"/>
      <c r="CZ627" s="36">
        <f t="shared" si="190"/>
        <v>86.467274786059178</v>
      </c>
      <c r="DA627" s="33"/>
      <c r="DB627" s="31">
        <f t="shared" si="191"/>
        <v>2.4571879833271319E-25</v>
      </c>
      <c r="DC627" s="31">
        <f t="shared" si="192"/>
        <v>5.7569745008048452</v>
      </c>
      <c r="DD627" s="31">
        <f t="shared" si="193"/>
        <v>5.7569745008048452</v>
      </c>
      <c r="DE627" s="31">
        <f t="shared" si="194"/>
        <v>-2.4672747860591784</v>
      </c>
      <c r="DF627" s="31"/>
      <c r="DG627" s="33">
        <f t="shared" si="195"/>
        <v>0.93146458927613229</v>
      </c>
      <c r="DH627" s="33">
        <f t="shared" si="196"/>
        <v>1.0293723188816568</v>
      </c>
      <c r="DI627" s="3"/>
      <c r="DJ627" s="33">
        <f t="shared" si="197"/>
        <v>0.99999999999999967</v>
      </c>
      <c r="DK627" s="93">
        <f t="shared" si="198"/>
        <v>0.96509917279455393</v>
      </c>
      <c r="DL627" s="3">
        <f t="shared" si="199"/>
        <v>0.96522054248022138</v>
      </c>
      <c r="DM627" s="3"/>
      <c r="DN627" s="90">
        <f t="shared" si="206"/>
        <v>0</v>
      </c>
      <c r="DO627" s="91">
        <f t="shared" si="204"/>
        <v>0</v>
      </c>
      <c r="DP627" s="89">
        <f>SUM(DO$9:DO627)*RLR</f>
        <v>120</v>
      </c>
      <c r="DQ627" s="90">
        <f>DP627-SUM(DS$9:DS627)</f>
        <v>4.1735349023734329</v>
      </c>
      <c r="DR627" s="48">
        <f t="shared" si="200"/>
        <v>0.32679738562091504</v>
      </c>
      <c r="DS627" s="31">
        <f t="shared" si="205"/>
        <v>1.3698692239737763E-2</v>
      </c>
      <c r="DT627" s="90">
        <f>SUM(DS$9:DS627)*RRF</f>
        <v>81.078525568338591</v>
      </c>
    </row>
    <row r="628" spans="90:124" x14ac:dyDescent="0.25">
      <c r="CL628" s="14">
        <f t="shared" si="187"/>
        <v>6.19</v>
      </c>
      <c r="CM628" s="59">
        <f>IF('Extended model'!$B$4="AY",0,IFERROR(P*INDEX('UWYr writing pattern'!$C$4:$C$18,MATCH('Extended model'!$CL628,'UWYr writing pattern'!$A$4:$A$18,0)) / 25,CM627))</f>
        <v>0</v>
      </c>
      <c r="CN628" s="36">
        <f t="shared" si="201"/>
        <v>2.3828872990693827E-25</v>
      </c>
      <c r="CP628" s="48">
        <f t="shared" si="188"/>
        <v>18.57</v>
      </c>
      <c r="CQ628" s="34">
        <f t="shared" si="202"/>
        <v>5.42336490605774E-26</v>
      </c>
      <c r="CR628" s="31">
        <f>SUM($CQ$9:CQ628)*RLR</f>
        <v>119.99999999999996</v>
      </c>
      <c r="CS628" s="32"/>
      <c r="CT628" s="36">
        <f>CR628-SUM($CW$9:CW628)</f>
        <v>8.1973726552076442</v>
      </c>
      <c r="CV628" s="48">
        <f t="shared" si="189"/>
        <v>0.32644178454842215</v>
      </c>
      <c r="CW628" s="31">
        <f t="shared" si="203"/>
        <v>2.6876631656418515E-2</v>
      </c>
      <c r="CX628" s="36">
        <f>SUM($CW$9:CW628)*RRF</f>
        <v>78.261839141354614</v>
      </c>
      <c r="CY628" s="33"/>
      <c r="CZ628" s="36">
        <f t="shared" si="190"/>
        <v>86.459211796562258</v>
      </c>
      <c r="DA628" s="33"/>
      <c r="DB628" s="31">
        <f t="shared" si="191"/>
        <v>2.0016253312182814E-25</v>
      </c>
      <c r="DC628" s="31">
        <f t="shared" si="192"/>
        <v>5.738160858645351</v>
      </c>
      <c r="DD628" s="31">
        <f t="shared" si="193"/>
        <v>5.738160858645351</v>
      </c>
      <c r="DE628" s="31">
        <f t="shared" si="194"/>
        <v>-2.4592117965622577</v>
      </c>
      <c r="DF628" s="31"/>
      <c r="DG628" s="33">
        <f t="shared" si="195"/>
        <v>0.93168856120660259</v>
      </c>
      <c r="DH628" s="33">
        <f t="shared" si="196"/>
        <v>1.0292763309114554</v>
      </c>
      <c r="DI628" s="3"/>
      <c r="DJ628" s="33">
        <f t="shared" si="197"/>
        <v>0.99999999999999967</v>
      </c>
      <c r="DK628" s="93">
        <f t="shared" si="198"/>
        <v>0.96521297975000264</v>
      </c>
      <c r="DL628" s="3">
        <f t="shared" si="199"/>
        <v>0.96533420083812904</v>
      </c>
      <c r="DM628" s="3"/>
      <c r="DN628" s="90">
        <f t="shared" si="206"/>
        <v>0</v>
      </c>
      <c r="DO628" s="91">
        <f t="shared" si="204"/>
        <v>0</v>
      </c>
      <c r="DP628" s="89">
        <f>SUM(DO$9:DO628)*RLR</f>
        <v>120</v>
      </c>
      <c r="DQ628" s="90">
        <f>DP628-SUM(DS$9:DS628)</f>
        <v>4.1598958994244981</v>
      </c>
      <c r="DR628" s="48">
        <f t="shared" si="200"/>
        <v>0.32644178454842215</v>
      </c>
      <c r="DS628" s="31">
        <f t="shared" si="205"/>
        <v>1.3639002948932789E-2</v>
      </c>
      <c r="DT628" s="90">
        <f>SUM(DS$9:DS628)*RRF</f>
        <v>81.08807287040284</v>
      </c>
    </row>
    <row r="629" spans="90:124" x14ac:dyDescent="0.25">
      <c r="CL629" s="14">
        <f t="shared" si="187"/>
        <v>6.2</v>
      </c>
      <c r="CM629" s="59">
        <f>IF('Extended model'!$B$4="AY",0,IFERROR(P*INDEX('UWYr writing pattern'!$C$4:$C$18,MATCH('Extended model'!$CL629,'UWYr writing pattern'!$A$4:$A$18,0)) / 25,CM628))</f>
        <v>0</v>
      </c>
      <c r="CN629" s="36">
        <f t="shared" si="201"/>
        <v>1.9403851276321983E-25</v>
      </c>
      <c r="CP629" s="48">
        <f t="shared" si="188"/>
        <v>18.600000000000001</v>
      </c>
      <c r="CQ629" s="34">
        <f t="shared" si="202"/>
        <v>4.4250217143718441E-26</v>
      </c>
      <c r="CR629" s="31">
        <f>SUM($CQ$9:CQ629)*RLR</f>
        <v>119.99999999999996</v>
      </c>
      <c r="CS629" s="32"/>
      <c r="CT629" s="36">
        <f>CR629-SUM($CW$9:CW629)</f>
        <v>8.1706130056258957</v>
      </c>
      <c r="CV629" s="48">
        <f t="shared" si="189"/>
        <v>0.32608695652173914</v>
      </c>
      <c r="CW629" s="31">
        <f t="shared" si="203"/>
        <v>2.6759649581744212E-2</v>
      </c>
      <c r="CX629" s="36">
        <f>SUM($CW$9:CW629)*RRF</f>
        <v>78.280570896061832</v>
      </c>
      <c r="CY629" s="33"/>
      <c r="CZ629" s="36">
        <f t="shared" si="190"/>
        <v>86.451183901687727</v>
      </c>
      <c r="DA629" s="33"/>
      <c r="DB629" s="31">
        <f t="shared" si="191"/>
        <v>1.6299235072110466E-25</v>
      </c>
      <c r="DC629" s="31">
        <f t="shared" si="192"/>
        <v>5.7194291039381264</v>
      </c>
      <c r="DD629" s="31">
        <f t="shared" si="193"/>
        <v>5.7194291039381264</v>
      </c>
      <c r="DE629" s="31">
        <f t="shared" si="194"/>
        <v>-2.4511839016877275</v>
      </c>
      <c r="DF629" s="31"/>
      <c r="DG629" s="33">
        <f t="shared" si="195"/>
        <v>0.93191155828645034</v>
      </c>
      <c r="DH629" s="33">
        <f t="shared" si="196"/>
        <v>1.0291807607343777</v>
      </c>
      <c r="DI629" s="3"/>
      <c r="DJ629" s="33">
        <f t="shared" si="197"/>
        <v>0.99999999999999967</v>
      </c>
      <c r="DK629" s="93">
        <f t="shared" si="198"/>
        <v>0.9653262924303444</v>
      </c>
      <c r="DL629" s="3">
        <f t="shared" si="199"/>
        <v>0.96544736449154112</v>
      </c>
      <c r="DM629" s="3"/>
      <c r="DN629" s="90">
        <f t="shared" si="206"/>
        <v>0</v>
      </c>
      <c r="DO629" s="91">
        <f t="shared" si="204"/>
        <v>0</v>
      </c>
      <c r="DP629" s="89">
        <f>SUM(DO$9:DO629)*RLR</f>
        <v>120</v>
      </c>
      <c r="DQ629" s="90">
        <f>DP629-SUM(DS$9:DS629)</f>
        <v>4.146316261015059</v>
      </c>
      <c r="DR629" s="48">
        <f t="shared" si="200"/>
        <v>0.32608695652173914</v>
      </c>
      <c r="DS629" s="31">
        <f t="shared" si="205"/>
        <v>1.3579638409437969E-2</v>
      </c>
      <c r="DT629" s="90">
        <f>SUM(DS$9:DS629)*RRF</f>
        <v>81.097578617289457</v>
      </c>
    </row>
    <row r="630" spans="90:124" x14ac:dyDescent="0.25">
      <c r="CL630" s="14">
        <f t="shared" si="187"/>
        <v>6.21</v>
      </c>
      <c r="CM630" s="59">
        <f>IF('Extended model'!$B$4="AY",0,IFERROR(P*INDEX('UWYr writing pattern'!$C$4:$C$18,MATCH('Extended model'!$CL630,'UWYr writing pattern'!$A$4:$A$18,0)) / 25,CM629))</f>
        <v>0</v>
      </c>
      <c r="CN630" s="36">
        <f t="shared" si="201"/>
        <v>1.5794734938926094E-25</v>
      </c>
      <c r="CP630" s="48">
        <f t="shared" si="188"/>
        <v>18.63</v>
      </c>
      <c r="CQ630" s="34">
        <f t="shared" si="202"/>
        <v>3.6091163373958894E-26</v>
      </c>
      <c r="CR630" s="31">
        <f>SUM($CQ$9:CQ630)*RLR</f>
        <v>119.99999999999996</v>
      </c>
      <c r="CS630" s="32"/>
      <c r="CT630" s="36">
        <f>CR630-SUM($CW$9:CW630)</f>
        <v>8.1439697023466806</v>
      </c>
      <c r="CV630" s="48">
        <f t="shared" si="189"/>
        <v>0.32573289902280128</v>
      </c>
      <c r="CW630" s="31">
        <f t="shared" si="203"/>
        <v>2.6643303279214881E-2</v>
      </c>
      <c r="CX630" s="36">
        <f>SUM($CW$9:CW630)*RRF</f>
        <v>78.299221208357295</v>
      </c>
      <c r="CY630" s="33"/>
      <c r="CZ630" s="36">
        <f t="shared" si="190"/>
        <v>86.443190910703976</v>
      </c>
      <c r="DA630" s="33"/>
      <c r="DB630" s="31">
        <f t="shared" si="191"/>
        <v>1.3267577348697916E-25</v>
      </c>
      <c r="DC630" s="31">
        <f t="shared" si="192"/>
        <v>5.7007787916426764</v>
      </c>
      <c r="DD630" s="31">
        <f t="shared" si="193"/>
        <v>5.7007787916426764</v>
      </c>
      <c r="DE630" s="31">
        <f t="shared" si="194"/>
        <v>-2.4431909107039758</v>
      </c>
      <c r="DF630" s="31"/>
      <c r="DG630" s="33">
        <f t="shared" si="195"/>
        <v>0.93213358581377737</v>
      </c>
      <c r="DH630" s="33">
        <f t="shared" si="196"/>
        <v>1.0290856060798093</v>
      </c>
      <c r="DI630" s="3"/>
      <c r="DJ630" s="33">
        <f t="shared" si="197"/>
        <v>0.99999999999999967</v>
      </c>
      <c r="DK630" s="93">
        <f t="shared" si="198"/>
        <v>0.96543911351602651</v>
      </c>
      <c r="DL630" s="3">
        <f t="shared" si="199"/>
        <v>0.9655600361290686</v>
      </c>
      <c r="DM630" s="3"/>
      <c r="DN630" s="90">
        <f t="shared" si="206"/>
        <v>0</v>
      </c>
      <c r="DO630" s="91">
        <f t="shared" si="204"/>
        <v>0</v>
      </c>
      <c r="DP630" s="89">
        <f>SUM(DO$9:DO630)*RLR</f>
        <v>120</v>
      </c>
      <c r="DQ630" s="90">
        <f>DP630-SUM(DS$9:DS630)</f>
        <v>4.1327956645117467</v>
      </c>
      <c r="DR630" s="48">
        <f t="shared" si="200"/>
        <v>0.32573289902280128</v>
      </c>
      <c r="DS630" s="31">
        <f t="shared" si="205"/>
        <v>1.3520596503309976E-2</v>
      </c>
      <c r="DT630" s="90">
        <f>SUM(DS$9:DS630)*RRF</f>
        <v>81.107043034841766</v>
      </c>
    </row>
    <row r="631" spans="90:124" x14ac:dyDescent="0.25">
      <c r="CL631" s="14">
        <f t="shared" si="187"/>
        <v>6.22</v>
      </c>
      <c r="CM631" s="59">
        <f>IF('Extended model'!$B$4="AY",0,IFERROR(P*INDEX('UWYr writing pattern'!$C$4:$C$18,MATCH('Extended model'!$CL631,'UWYr writing pattern'!$A$4:$A$18,0)) / 25,CM630))</f>
        <v>0</v>
      </c>
      <c r="CN631" s="36">
        <f t="shared" si="201"/>
        <v>1.2852175819804163E-25</v>
      </c>
      <c r="CP631" s="48">
        <f t="shared" si="188"/>
        <v>18.66</v>
      </c>
      <c r="CQ631" s="34">
        <f t="shared" si="202"/>
        <v>2.9425591191219314E-26</v>
      </c>
      <c r="CR631" s="31">
        <f>SUM($CQ$9:CQ631)*RLR</f>
        <v>119.99999999999996</v>
      </c>
      <c r="CS631" s="32"/>
      <c r="CT631" s="36">
        <f>CR631-SUM($CW$9:CW631)</f>
        <v>8.1174421137396848</v>
      </c>
      <c r="CV631" s="48">
        <f t="shared" si="189"/>
        <v>0.3253796095444686</v>
      </c>
      <c r="CW631" s="31">
        <f t="shared" si="203"/>
        <v>2.6527588606992444E-2</v>
      </c>
      <c r="CX631" s="36">
        <f>SUM($CW$9:CW631)*RRF</f>
        <v>78.317790520382189</v>
      </c>
      <c r="CY631" s="33"/>
      <c r="CZ631" s="36">
        <f t="shared" si="190"/>
        <v>86.435232634121874</v>
      </c>
      <c r="DA631" s="33"/>
      <c r="DB631" s="31">
        <f t="shared" si="191"/>
        <v>1.0795827688635495E-25</v>
      </c>
      <c r="DC631" s="31">
        <f t="shared" si="192"/>
        <v>5.6822094796177787</v>
      </c>
      <c r="DD631" s="31">
        <f t="shared" si="193"/>
        <v>5.6822094796177787</v>
      </c>
      <c r="DE631" s="31">
        <f t="shared" si="194"/>
        <v>-2.4352326341218742</v>
      </c>
      <c r="DF631" s="31"/>
      <c r="DG631" s="33">
        <f t="shared" si="195"/>
        <v>0.93235464905216892</v>
      </c>
      <c r="DH631" s="33">
        <f t="shared" si="196"/>
        <v>1.028990864691927</v>
      </c>
      <c r="DI631" s="3"/>
      <c r="DJ631" s="33">
        <f t="shared" si="197"/>
        <v>0.99999999999999967</v>
      </c>
      <c r="DK631" s="93">
        <f t="shared" si="198"/>
        <v>0.96555144567007234</v>
      </c>
      <c r="DL631" s="3">
        <f t="shared" si="199"/>
        <v>0.96567221842180795</v>
      </c>
      <c r="DM631" s="3"/>
      <c r="DN631" s="90">
        <f t="shared" si="206"/>
        <v>0</v>
      </c>
      <c r="DO631" s="91">
        <f t="shared" si="204"/>
        <v>0</v>
      </c>
      <c r="DP631" s="89">
        <f>SUM(DO$9:DO631)*RLR</f>
        <v>120</v>
      </c>
      <c r="DQ631" s="90">
        <f>DP631-SUM(DS$9:DS631)</f>
        <v>4.1193337893830488</v>
      </c>
      <c r="DR631" s="48">
        <f t="shared" si="200"/>
        <v>0.3253796095444686</v>
      </c>
      <c r="DS631" s="31">
        <f t="shared" si="205"/>
        <v>1.3461875128702758E-2</v>
      </c>
      <c r="DT631" s="90">
        <f>SUM(DS$9:DS631)*RRF</f>
        <v>81.116466347431867</v>
      </c>
    </row>
    <row r="632" spans="90:124" x14ac:dyDescent="0.25">
      <c r="CL632" s="14">
        <f t="shared" si="187"/>
        <v>6.23</v>
      </c>
      <c r="CM632" s="59">
        <f>IF('Extended model'!$B$4="AY",0,IFERROR(P*INDEX('UWYr writing pattern'!$C$4:$C$18,MATCH('Extended model'!$CL632,'UWYr writing pattern'!$A$4:$A$18,0)) / 25,CM631))</f>
        <v>0</v>
      </c>
      <c r="CN632" s="36">
        <f t="shared" si="201"/>
        <v>1.0453959811828706E-25</v>
      </c>
      <c r="CP632" s="48">
        <f t="shared" si="188"/>
        <v>18.690000000000001</v>
      </c>
      <c r="CQ632" s="34">
        <f t="shared" si="202"/>
        <v>2.3982160079754567E-26</v>
      </c>
      <c r="CR632" s="31">
        <f>SUM($CQ$9:CQ632)*RLR</f>
        <v>119.99999999999996</v>
      </c>
      <c r="CS632" s="32"/>
      <c r="CT632" s="36">
        <f>CR632-SUM($CW$9:CW632)</f>
        <v>8.0910296122849985</v>
      </c>
      <c r="CV632" s="48">
        <f t="shared" si="189"/>
        <v>0.32502708559046584</v>
      </c>
      <c r="CW632" s="31">
        <f t="shared" si="203"/>
        <v>2.6412501454684444E-2</v>
      </c>
      <c r="CX632" s="36">
        <f>SUM($CW$9:CW632)*RRF</f>
        <v>78.336279271400471</v>
      </c>
      <c r="CY632" s="33"/>
      <c r="CZ632" s="36">
        <f t="shared" si="190"/>
        <v>86.42730888368547</v>
      </c>
      <c r="DA632" s="33"/>
      <c r="DB632" s="31">
        <f t="shared" si="191"/>
        <v>8.7813262419361126E-26</v>
      </c>
      <c r="DC632" s="31">
        <f t="shared" si="192"/>
        <v>5.6637207285994986</v>
      </c>
      <c r="DD632" s="31">
        <f t="shared" si="193"/>
        <v>5.6637207285994986</v>
      </c>
      <c r="DE632" s="31">
        <f t="shared" si="194"/>
        <v>-2.4273088836854697</v>
      </c>
      <c r="DF632" s="31"/>
      <c r="DG632" s="33">
        <f t="shared" si="195"/>
        <v>0.93257475323095795</v>
      </c>
      <c r="DH632" s="33">
        <f t="shared" si="196"/>
        <v>1.0288965343295888</v>
      </c>
      <c r="DI632" s="3"/>
      <c r="DJ632" s="33">
        <f t="shared" si="197"/>
        <v>0.99999999999999967</v>
      </c>
      <c r="DK632" s="93">
        <f t="shared" si="198"/>
        <v>0.96566329153821273</v>
      </c>
      <c r="DL632" s="3">
        <f t="shared" si="199"/>
        <v>0.9657839140234723</v>
      </c>
      <c r="DM632" s="3"/>
      <c r="DN632" s="90">
        <f t="shared" si="206"/>
        <v>0</v>
      </c>
      <c r="DO632" s="91">
        <f t="shared" si="204"/>
        <v>0</v>
      </c>
      <c r="DP632" s="89">
        <f>SUM(DO$9:DO632)*RLR</f>
        <v>120</v>
      </c>
      <c r="DQ632" s="90">
        <f>DP632-SUM(DS$9:DS632)</f>
        <v>4.1059303171833221</v>
      </c>
      <c r="DR632" s="48">
        <f t="shared" si="200"/>
        <v>0.32502708559046584</v>
      </c>
      <c r="DS632" s="31">
        <f t="shared" si="205"/>
        <v>1.3403472199727927E-2</v>
      </c>
      <c r="DT632" s="90">
        <f>SUM(DS$9:DS632)*RRF</f>
        <v>81.125848777971669</v>
      </c>
    </row>
    <row r="633" spans="90:124" x14ac:dyDescent="0.25">
      <c r="CL633" s="14">
        <f t="shared" si="187"/>
        <v>6.24</v>
      </c>
      <c r="CM633" s="59">
        <f>IF('Extended model'!$B$4="AY",0,IFERROR(P*INDEX('UWYr writing pattern'!$C$4:$C$18,MATCH('Extended model'!$CL633,'UWYr writing pattern'!$A$4:$A$18,0)) / 25,CM632))</f>
        <v>0</v>
      </c>
      <c r="CN633" s="36">
        <f t="shared" si="201"/>
        <v>8.5001147229979205E-26</v>
      </c>
      <c r="CP633" s="48">
        <f t="shared" si="188"/>
        <v>18.72</v>
      </c>
      <c r="CQ633" s="34">
        <f t="shared" si="202"/>
        <v>1.9538450888307854E-26</v>
      </c>
      <c r="CR633" s="31">
        <f>SUM($CQ$9:CQ633)*RLR</f>
        <v>119.99999999999996</v>
      </c>
      <c r="CS633" s="32"/>
      <c r="CT633" s="36">
        <f>CR633-SUM($CW$9:CW633)</f>
        <v>8.0647315745419235</v>
      </c>
      <c r="CV633" s="48">
        <f t="shared" si="189"/>
        <v>0.32467532467532467</v>
      </c>
      <c r="CW633" s="31">
        <f t="shared" si="203"/>
        <v>2.62980377430715E-2</v>
      </c>
      <c r="CX633" s="36">
        <f>SUM($CW$9:CW633)*RRF</f>
        <v>78.354687897820625</v>
      </c>
      <c r="CY633" s="33"/>
      <c r="CZ633" s="36">
        <f t="shared" si="190"/>
        <v>86.419419472362549</v>
      </c>
      <c r="DA633" s="33"/>
      <c r="DB633" s="31">
        <f t="shared" si="191"/>
        <v>7.1400963673182519E-26</v>
      </c>
      <c r="DC633" s="31">
        <f t="shared" si="192"/>
        <v>5.6453121021793464</v>
      </c>
      <c r="DD633" s="31">
        <f t="shared" si="193"/>
        <v>5.6453121021793464</v>
      </c>
      <c r="DE633" s="31">
        <f t="shared" si="194"/>
        <v>-2.4194194723625486</v>
      </c>
      <c r="DF633" s="31"/>
      <c r="DG633" s="33">
        <f t="shared" si="195"/>
        <v>0.93279390354548364</v>
      </c>
      <c r="DH633" s="33">
        <f t="shared" si="196"/>
        <v>1.0288026127662209</v>
      </c>
      <c r="DI633" s="3"/>
      <c r="DJ633" s="33">
        <f t="shared" si="197"/>
        <v>0.99999999999999967</v>
      </c>
      <c r="DK633" s="93">
        <f t="shared" si="198"/>
        <v>0.96577465374901705</v>
      </c>
      <c r="DL633" s="3">
        <f t="shared" si="199"/>
        <v>0.96589512557052493</v>
      </c>
      <c r="DM633" s="3"/>
      <c r="DN633" s="90">
        <f t="shared" si="206"/>
        <v>0</v>
      </c>
      <c r="DO633" s="91">
        <f t="shared" si="204"/>
        <v>0</v>
      </c>
      <c r="DP633" s="89">
        <f>SUM(DO$9:DO633)*RLR</f>
        <v>120</v>
      </c>
      <c r="DQ633" s="90">
        <f>DP633-SUM(DS$9:DS633)</f>
        <v>4.0925849315370044</v>
      </c>
      <c r="DR633" s="48">
        <f t="shared" si="200"/>
        <v>0.32467532467532467</v>
      </c>
      <c r="DS633" s="31">
        <f t="shared" si="205"/>
        <v>1.3345385646316321E-2</v>
      </c>
      <c r="DT633" s="90">
        <f>SUM(DS$9:DS633)*RRF</f>
        <v>81.135190547924097</v>
      </c>
    </row>
    <row r="634" spans="90:124" x14ac:dyDescent="0.25">
      <c r="CL634" s="14">
        <f t="shared" si="187"/>
        <v>6.25</v>
      </c>
      <c r="CM634" s="59">
        <f>IF('Extended model'!$B$4="AY",0,IFERROR(P*INDEX('UWYr writing pattern'!$C$4:$C$18,MATCH('Extended model'!$CL634,'UWYr writing pattern'!$A$4:$A$18,0)) / 25,CM633))</f>
        <v>0</v>
      </c>
      <c r="CN634" s="36">
        <f t="shared" si="201"/>
        <v>6.90889324685271E-26</v>
      </c>
      <c r="CP634" s="48">
        <f t="shared" si="188"/>
        <v>18.75</v>
      </c>
      <c r="CQ634" s="34">
        <f t="shared" si="202"/>
        <v>1.5912214761452106E-26</v>
      </c>
      <c r="CR634" s="31">
        <f>SUM($CQ$9:CQ634)*RLR</f>
        <v>119.99999999999996</v>
      </c>
      <c r="CS634" s="32"/>
      <c r="CT634" s="36">
        <f>CR634-SUM($CW$9:CW634)</f>
        <v>8.038547381118093</v>
      </c>
      <c r="CV634" s="48">
        <f t="shared" si="189"/>
        <v>0.32432432432432434</v>
      </c>
      <c r="CW634" s="31">
        <f t="shared" si="203"/>
        <v>2.6184193423837411E-2</v>
      </c>
      <c r="CX634" s="36">
        <f>SUM($CW$9:CW634)*RRF</f>
        <v>78.373016833217306</v>
      </c>
      <c r="CY634" s="33"/>
      <c r="CZ634" s="36">
        <f t="shared" si="190"/>
        <v>86.411564214335399</v>
      </c>
      <c r="DA634" s="33"/>
      <c r="DB634" s="31">
        <f t="shared" si="191"/>
        <v>5.8034703273562754E-26</v>
      </c>
      <c r="DC634" s="31">
        <f t="shared" si="192"/>
        <v>5.6269831667826651</v>
      </c>
      <c r="DD634" s="31">
        <f t="shared" si="193"/>
        <v>5.6269831667826651</v>
      </c>
      <c r="DE634" s="31">
        <f t="shared" si="194"/>
        <v>-2.4115642143353995</v>
      </c>
      <c r="DF634" s="31"/>
      <c r="DG634" s="33">
        <f t="shared" si="195"/>
        <v>0.93301210515734889</v>
      </c>
      <c r="DH634" s="33">
        <f t="shared" si="196"/>
        <v>1.0287090977897071</v>
      </c>
      <c r="DI634" s="3"/>
      <c r="DJ634" s="33">
        <f t="shared" si="197"/>
        <v>0.99999999999999967</v>
      </c>
      <c r="DK634" s="93">
        <f t="shared" si="198"/>
        <v>0.96588553491402285</v>
      </c>
      <c r="DL634" s="3">
        <f t="shared" si="199"/>
        <v>0.96600585568230901</v>
      </c>
      <c r="DM634" s="3"/>
      <c r="DN634" s="90">
        <f t="shared" si="206"/>
        <v>0</v>
      </c>
      <c r="DO634" s="91">
        <f t="shared" si="204"/>
        <v>0</v>
      </c>
      <c r="DP634" s="89">
        <f>SUM(DO$9:DO634)*RLR</f>
        <v>120</v>
      </c>
      <c r="DQ634" s="90">
        <f>DP634-SUM(DS$9:DS634)</f>
        <v>4.0792973181229257</v>
      </c>
      <c r="DR634" s="48">
        <f t="shared" si="200"/>
        <v>0.32432432432432434</v>
      </c>
      <c r="DS634" s="31">
        <f t="shared" si="205"/>
        <v>1.3287613414081183E-2</v>
      </c>
      <c r="DT634" s="90">
        <f>SUM(DS$9:DS634)*RRF</f>
        <v>81.144491877313953</v>
      </c>
    </row>
    <row r="635" spans="90:124" x14ac:dyDescent="0.25">
      <c r="CL635" s="14">
        <f t="shared" si="187"/>
        <v>6.26</v>
      </c>
      <c r="CM635" s="59">
        <f>IF('Extended model'!$B$4="AY",0,IFERROR(P*INDEX('UWYr writing pattern'!$C$4:$C$18,MATCH('Extended model'!$CL635,'UWYr writing pattern'!$A$4:$A$18,0)) / 25,CM634))</f>
        <v>0</v>
      </c>
      <c r="CN635" s="36">
        <f t="shared" si="201"/>
        <v>5.6134757630678272E-26</v>
      </c>
      <c r="CP635" s="48">
        <f t="shared" si="188"/>
        <v>18.78</v>
      </c>
      <c r="CQ635" s="34">
        <f t="shared" si="202"/>
        <v>1.295417483784883E-26</v>
      </c>
      <c r="CR635" s="31">
        <f>SUM($CQ$9:CQ635)*RLR</f>
        <v>119.99999999999996</v>
      </c>
      <c r="CS635" s="32"/>
      <c r="CT635" s="36">
        <f>CR635-SUM($CW$9:CW635)</f>
        <v>8.0124764166387905</v>
      </c>
      <c r="CV635" s="48">
        <f t="shared" si="189"/>
        <v>0.32397408207343414</v>
      </c>
      <c r="CW635" s="31">
        <f t="shared" si="203"/>
        <v>2.6070964479301923E-2</v>
      </c>
      <c r="CX635" s="36">
        <f>SUM($CW$9:CW635)*RRF</f>
        <v>78.391266508352814</v>
      </c>
      <c r="CY635" s="33"/>
      <c r="CZ635" s="36">
        <f t="shared" si="190"/>
        <v>86.403742924991604</v>
      </c>
      <c r="DA635" s="33"/>
      <c r="DB635" s="31">
        <f t="shared" si="191"/>
        <v>4.7153196409769742E-26</v>
      </c>
      <c r="DC635" s="31">
        <f t="shared" si="192"/>
        <v>5.6087334916471532</v>
      </c>
      <c r="DD635" s="31">
        <f t="shared" si="193"/>
        <v>5.6087334916471532</v>
      </c>
      <c r="DE635" s="31">
        <f t="shared" si="194"/>
        <v>-2.4037429249916045</v>
      </c>
      <c r="DF635" s="31"/>
      <c r="DG635" s="33">
        <f t="shared" si="195"/>
        <v>0.93322936319467631</v>
      </c>
      <c r="DH635" s="33">
        <f t="shared" si="196"/>
        <v>1.0286159872022811</v>
      </c>
      <c r="DI635" s="3"/>
      <c r="DJ635" s="33">
        <f t="shared" si="197"/>
        <v>0.99999999999999967</v>
      </c>
      <c r="DK635" s="93">
        <f t="shared" si="198"/>
        <v>0.96599593762786473</v>
      </c>
      <c r="DL635" s="3">
        <f t="shared" si="199"/>
        <v>0.966116106961177</v>
      </c>
      <c r="DM635" s="3"/>
      <c r="DN635" s="90">
        <f t="shared" si="206"/>
        <v>0</v>
      </c>
      <c r="DO635" s="91">
        <f t="shared" si="204"/>
        <v>0</v>
      </c>
      <c r="DP635" s="89">
        <f>SUM(DO$9:DO635)*RLR</f>
        <v>120</v>
      </c>
      <c r="DQ635" s="90">
        <f>DP635-SUM(DS$9:DS635)</f>
        <v>4.0660671646587474</v>
      </c>
      <c r="DR635" s="48">
        <f t="shared" si="200"/>
        <v>0.32397408207343414</v>
      </c>
      <c r="DS635" s="31">
        <f t="shared" si="205"/>
        <v>1.3230153464182465E-2</v>
      </c>
      <c r="DT635" s="90">
        <f>SUM(DS$9:DS635)*RRF</f>
        <v>81.153752984738873</v>
      </c>
    </row>
    <row r="636" spans="90:124" x14ac:dyDescent="0.25">
      <c r="CL636" s="14">
        <f t="shared" si="187"/>
        <v>6.27</v>
      </c>
      <c r="CM636" s="59">
        <f>IF('Extended model'!$B$4="AY",0,IFERROR(P*INDEX('UWYr writing pattern'!$C$4:$C$18,MATCH('Extended model'!$CL636,'UWYr writing pattern'!$A$4:$A$18,0)) / 25,CM635))</f>
        <v>0</v>
      </c>
      <c r="CN636" s="36">
        <f t="shared" si="201"/>
        <v>4.5592650147636892E-26</v>
      </c>
      <c r="CP636" s="48">
        <f t="shared" si="188"/>
        <v>18.809999999999999</v>
      </c>
      <c r="CQ636" s="34">
        <f t="shared" si="202"/>
        <v>1.0542107483041381E-26</v>
      </c>
      <c r="CR636" s="31">
        <f>SUM($CQ$9:CQ636)*RLR</f>
        <v>119.99999999999996</v>
      </c>
      <c r="CS636" s="32"/>
      <c r="CT636" s="36">
        <f>CR636-SUM($CW$9:CW636)</f>
        <v>7.986518069716638</v>
      </c>
      <c r="CV636" s="48">
        <f t="shared" si="189"/>
        <v>0.3236245954692557</v>
      </c>
      <c r="CW636" s="31">
        <f t="shared" si="203"/>
        <v>2.5958346922155911E-2</v>
      </c>
      <c r="CX636" s="36">
        <f>SUM($CW$9:CW636)*RRF</f>
        <v>78.409437351198321</v>
      </c>
      <c r="CY636" s="33"/>
      <c r="CZ636" s="36">
        <f t="shared" si="190"/>
        <v>86.395955420914959</v>
      </c>
      <c r="DA636" s="33"/>
      <c r="DB636" s="31">
        <f t="shared" si="191"/>
        <v>3.8297826124014983E-26</v>
      </c>
      <c r="DC636" s="31">
        <f t="shared" si="192"/>
        <v>5.5905626488016464</v>
      </c>
      <c r="DD636" s="31">
        <f t="shared" si="193"/>
        <v>5.5905626488016464</v>
      </c>
      <c r="DE636" s="31">
        <f t="shared" si="194"/>
        <v>-2.3959554209149587</v>
      </c>
      <c r="DF636" s="31"/>
      <c r="DG636" s="33">
        <f t="shared" si="195"/>
        <v>0.93344568275236095</v>
      </c>
      <c r="DH636" s="33">
        <f t="shared" si="196"/>
        <v>1.0285232788204162</v>
      </c>
      <c r="DI636" s="3"/>
      <c r="DJ636" s="33">
        <f t="shared" si="197"/>
        <v>0.99999999999999967</v>
      </c>
      <c r="DK636" s="93">
        <f t="shared" si="198"/>
        <v>0.96610586446840152</v>
      </c>
      <c r="DL636" s="3">
        <f t="shared" si="199"/>
        <v>0.96622588199262027</v>
      </c>
      <c r="DM636" s="3"/>
      <c r="DN636" s="90">
        <f t="shared" si="206"/>
        <v>0</v>
      </c>
      <c r="DO636" s="91">
        <f t="shared" si="204"/>
        <v>0</v>
      </c>
      <c r="DP636" s="89">
        <f>SUM(DO$9:DO636)*RLR</f>
        <v>120</v>
      </c>
      <c r="DQ636" s="90">
        <f>DP636-SUM(DS$9:DS636)</f>
        <v>4.0528941608855575</v>
      </c>
      <c r="DR636" s="48">
        <f t="shared" si="200"/>
        <v>0.3236245954692557</v>
      </c>
      <c r="DS636" s="31">
        <f t="shared" si="205"/>
        <v>1.3173003773192487E-2</v>
      </c>
      <c r="DT636" s="90">
        <f>SUM(DS$9:DS636)*RRF</f>
        <v>81.162974087380107</v>
      </c>
    </row>
    <row r="637" spans="90:124" x14ac:dyDescent="0.25">
      <c r="CL637" s="14">
        <f t="shared" si="187"/>
        <v>6.28</v>
      </c>
      <c r="CM637" s="59">
        <f>IF('Extended model'!$B$4="AY",0,IFERROR(P*INDEX('UWYr writing pattern'!$C$4:$C$18,MATCH('Extended model'!$CL637,'UWYr writing pattern'!$A$4:$A$18,0)) / 25,CM636))</f>
        <v>0</v>
      </c>
      <c r="CN637" s="36">
        <f t="shared" si="201"/>
        <v>3.7016672654866394E-26</v>
      </c>
      <c r="CP637" s="48">
        <f t="shared" si="188"/>
        <v>18.84</v>
      </c>
      <c r="CQ637" s="34">
        <f t="shared" si="202"/>
        <v>8.5759774927704984E-27</v>
      </c>
      <c r="CR637" s="31">
        <f>SUM($CQ$9:CQ637)*RLR</f>
        <v>119.99999999999996</v>
      </c>
      <c r="CS637" s="32"/>
      <c r="CT637" s="36">
        <f>CR637-SUM($CW$9:CW637)</f>
        <v>7.9606717329214405</v>
      </c>
      <c r="CV637" s="48">
        <f t="shared" si="189"/>
        <v>0.32327586206896547</v>
      </c>
      <c r="CW637" s="31">
        <f t="shared" si="203"/>
        <v>2.584633679519948E-2</v>
      </c>
      <c r="CX637" s="36">
        <f>SUM($CW$9:CW637)*RRF</f>
        <v>78.427529786954963</v>
      </c>
      <c r="CY637" s="33"/>
      <c r="CZ637" s="36">
        <f t="shared" si="190"/>
        <v>86.388201519876404</v>
      </c>
      <c r="DA637" s="33"/>
      <c r="DB637" s="31">
        <f t="shared" si="191"/>
        <v>3.1094005030087768E-26</v>
      </c>
      <c r="DC637" s="31">
        <f t="shared" si="192"/>
        <v>5.5724702130450083</v>
      </c>
      <c r="DD637" s="31">
        <f t="shared" si="193"/>
        <v>5.5724702130450083</v>
      </c>
      <c r="DE637" s="31">
        <f t="shared" si="194"/>
        <v>-2.3882015198764037</v>
      </c>
      <c r="DF637" s="31"/>
      <c r="DG637" s="33">
        <f t="shared" si="195"/>
        <v>0.93366106889232103</v>
      </c>
      <c r="DH637" s="33">
        <f t="shared" si="196"/>
        <v>1.028430970474719</v>
      </c>
      <c r="DI637" s="3"/>
      <c r="DJ637" s="33">
        <f t="shared" si="197"/>
        <v>0.99999999999999967</v>
      </c>
      <c r="DK637" s="93">
        <f t="shared" si="198"/>
        <v>0.96621531799684279</v>
      </c>
      <c r="DL637" s="3">
        <f t="shared" si="199"/>
        <v>0.96633518334539503</v>
      </c>
      <c r="DM637" s="3"/>
      <c r="DN637" s="90">
        <f t="shared" si="206"/>
        <v>0</v>
      </c>
      <c r="DO637" s="91">
        <f t="shared" si="204"/>
        <v>0</v>
      </c>
      <c r="DP637" s="89">
        <f>SUM(DO$9:DO637)*RLR</f>
        <v>120</v>
      </c>
      <c r="DQ637" s="90">
        <f>DP637-SUM(DS$9:DS637)</f>
        <v>4.0397779985525943</v>
      </c>
      <c r="DR637" s="48">
        <f t="shared" si="200"/>
        <v>0.32327586206896547</v>
      </c>
      <c r="DS637" s="31">
        <f t="shared" si="205"/>
        <v>1.311616233296297E-2</v>
      </c>
      <c r="DT637" s="90">
        <f>SUM(DS$9:DS637)*RRF</f>
        <v>81.172155401013185</v>
      </c>
    </row>
    <row r="638" spans="90:124" x14ac:dyDescent="0.25">
      <c r="CL638" s="14">
        <f t="shared" si="187"/>
        <v>6.29</v>
      </c>
      <c r="CM638" s="59">
        <f>IF('Extended model'!$B$4="AY",0,IFERROR(P*INDEX('UWYr writing pattern'!$C$4:$C$18,MATCH('Extended model'!$CL638,'UWYr writing pattern'!$A$4:$A$18,0)) / 25,CM637))</f>
        <v>0</v>
      </c>
      <c r="CN638" s="36">
        <f t="shared" si="201"/>
        <v>3.0042731526689566E-26</v>
      </c>
      <c r="CP638" s="48">
        <f t="shared" si="188"/>
        <v>18.87</v>
      </c>
      <c r="CQ638" s="34">
        <f t="shared" si="202"/>
        <v>6.9739411281768297E-27</v>
      </c>
      <c r="CR638" s="31">
        <f>SUM($CQ$9:CQ638)*RLR</f>
        <v>119.99999999999996</v>
      </c>
      <c r="CS638" s="32"/>
      <c r="CT638" s="36">
        <f>CR638-SUM($CW$9:CW638)</f>
        <v>7.9349368027503573</v>
      </c>
      <c r="CV638" s="48">
        <f t="shared" si="189"/>
        <v>0.32292787944025836</v>
      </c>
      <c r="CW638" s="31">
        <f t="shared" si="203"/>
        <v>2.5734930171082238E-2</v>
      </c>
      <c r="CX638" s="36">
        <f>SUM($CW$9:CW638)*RRF</f>
        <v>78.445544238074717</v>
      </c>
      <c r="CY638" s="33"/>
      <c r="CZ638" s="36">
        <f t="shared" si="190"/>
        <v>86.380481040825075</v>
      </c>
      <c r="DA638" s="33"/>
      <c r="DB638" s="31">
        <f t="shared" si="191"/>
        <v>2.5235894482419233E-26</v>
      </c>
      <c r="DC638" s="31">
        <f t="shared" si="192"/>
        <v>5.5544557619252499</v>
      </c>
      <c r="DD638" s="31">
        <f t="shared" si="193"/>
        <v>5.5544557619252499</v>
      </c>
      <c r="DE638" s="31">
        <f t="shared" si="194"/>
        <v>-2.3804810408250745</v>
      </c>
      <c r="DF638" s="31"/>
      <c r="DG638" s="33">
        <f t="shared" si="195"/>
        <v>0.93387552664374662</v>
      </c>
      <c r="DH638" s="33">
        <f t="shared" si="196"/>
        <v>1.0283390600098223</v>
      </c>
      <c r="DI638" s="3"/>
      <c r="DJ638" s="33">
        <f t="shared" si="197"/>
        <v>0.99999999999999967</v>
      </c>
      <c r="DK638" s="93">
        <f t="shared" si="198"/>
        <v>0.96632430075787445</v>
      </c>
      <c r="DL638" s="3">
        <f t="shared" si="199"/>
        <v>0.96644401357164911</v>
      </c>
      <c r="DM638" s="3"/>
      <c r="DN638" s="90">
        <f t="shared" si="206"/>
        <v>0</v>
      </c>
      <c r="DO638" s="91">
        <f t="shared" si="204"/>
        <v>0</v>
      </c>
      <c r="DP638" s="89">
        <f>SUM(DO$9:DO638)*RLR</f>
        <v>120</v>
      </c>
      <c r="DQ638" s="90">
        <f>DP638-SUM(DS$9:DS638)</f>
        <v>4.0267183714020973</v>
      </c>
      <c r="DR638" s="48">
        <f t="shared" si="200"/>
        <v>0.32292787944025836</v>
      </c>
      <c r="DS638" s="31">
        <f t="shared" si="205"/>
        <v>1.3059627150493299E-2</v>
      </c>
      <c r="DT638" s="90">
        <f>SUM(DS$9:DS638)*RRF</f>
        <v>81.181297140018529</v>
      </c>
    </row>
    <row r="639" spans="90:124" x14ac:dyDescent="0.25">
      <c r="CL639" s="14">
        <f t="shared" si="187"/>
        <v>6.3</v>
      </c>
      <c r="CM639" s="59">
        <f>IF('Extended model'!$B$4="AY",0,IFERROR(P*INDEX('UWYr writing pattern'!$C$4:$C$18,MATCH('Extended model'!$CL639,'UWYr writing pattern'!$A$4:$A$18,0)) / 25,CM638))</f>
        <v>0</v>
      </c>
      <c r="CN639" s="36">
        <f t="shared" si="201"/>
        <v>2.4373668087603244E-26</v>
      </c>
      <c r="CP639" s="48">
        <f t="shared" si="188"/>
        <v>18.899999999999999</v>
      </c>
      <c r="CQ639" s="34">
        <f t="shared" si="202"/>
        <v>5.6690634390863211E-27</v>
      </c>
      <c r="CR639" s="31">
        <f>SUM($CQ$9:CQ639)*RLR</f>
        <v>119.99999999999996</v>
      </c>
      <c r="CS639" s="32"/>
      <c r="CT639" s="36">
        <f>CR639-SUM($CW$9:CW639)</f>
        <v>7.9093126795983153</v>
      </c>
      <c r="CV639" s="48">
        <f t="shared" si="189"/>
        <v>0.32258064516129031</v>
      </c>
      <c r="CW639" s="31">
        <f t="shared" si="203"/>
        <v>2.5624123152046364E-2</v>
      </c>
      <c r="CX639" s="36">
        <f>SUM($CW$9:CW639)*RRF</f>
        <v>78.463481124281145</v>
      </c>
      <c r="CY639" s="33"/>
      <c r="CZ639" s="36">
        <f t="shared" si="190"/>
        <v>86.37279380387946</v>
      </c>
      <c r="DA639" s="33"/>
      <c r="DB639" s="31">
        <f t="shared" si="191"/>
        <v>2.0473881193586724E-26</v>
      </c>
      <c r="DC639" s="31">
        <f t="shared" si="192"/>
        <v>5.5365188757188202</v>
      </c>
      <c r="DD639" s="31">
        <f t="shared" si="193"/>
        <v>5.5365188757188202</v>
      </c>
      <c r="DE639" s="31">
        <f t="shared" si="194"/>
        <v>-2.3727938038794605</v>
      </c>
      <c r="DF639" s="31"/>
      <c r="DG639" s="33">
        <f t="shared" si="195"/>
        <v>0.93408906100334699</v>
      </c>
      <c r="DH639" s="33">
        <f t="shared" si="196"/>
        <v>1.0282475452842792</v>
      </c>
      <c r="DI639" s="3"/>
      <c r="DJ639" s="33">
        <f t="shared" si="197"/>
        <v>0.99999999999999967</v>
      </c>
      <c r="DK639" s="93">
        <f t="shared" si="198"/>
        <v>0.96643281527978253</v>
      </c>
      <c r="DL639" s="3">
        <f t="shared" si="199"/>
        <v>0.9665523752070474</v>
      </c>
      <c r="DM639" s="3"/>
      <c r="DN639" s="90">
        <f t="shared" si="206"/>
        <v>0</v>
      </c>
      <c r="DO639" s="91">
        <f t="shared" si="204"/>
        <v>0</v>
      </c>
      <c r="DP639" s="89">
        <f>SUM(DO$9:DO639)*RLR</f>
        <v>120</v>
      </c>
      <c r="DQ639" s="90">
        <f>DP639-SUM(DS$9:DS639)</f>
        <v>4.0137149751543006</v>
      </c>
      <c r="DR639" s="48">
        <f t="shared" si="200"/>
        <v>0.32258064516129031</v>
      </c>
      <c r="DS639" s="31">
        <f t="shared" si="205"/>
        <v>1.3003396247800099E-2</v>
      </c>
      <c r="DT639" s="90">
        <f>SUM(DS$9:DS639)*RRF</f>
        <v>81.190399517391981</v>
      </c>
    </row>
    <row r="640" spans="90:124" x14ac:dyDescent="0.25">
      <c r="CL640" s="14">
        <f t="shared" si="187"/>
        <v>6.31</v>
      </c>
      <c r="CM640" s="59">
        <f>IF('Extended model'!$B$4="AY",0,IFERROR(P*INDEX('UWYr writing pattern'!$C$4:$C$18,MATCH('Extended model'!$CL640,'UWYr writing pattern'!$A$4:$A$18,0)) / 25,CM639))</f>
        <v>0</v>
      </c>
      <c r="CN640" s="36">
        <f t="shared" si="201"/>
        <v>1.9767044819046231E-26</v>
      </c>
      <c r="CP640" s="48">
        <f t="shared" si="188"/>
        <v>18.93</v>
      </c>
      <c r="CQ640" s="34">
        <f t="shared" si="202"/>
        <v>4.6066232685570131E-27</v>
      </c>
      <c r="CR640" s="31">
        <f>SUM($CQ$9:CQ640)*RLR</f>
        <v>119.99999999999996</v>
      </c>
      <c r="CS640" s="32"/>
      <c r="CT640" s="36">
        <f>CR640-SUM($CW$9:CW640)</f>
        <v>7.8837987677286492</v>
      </c>
      <c r="CV640" s="48">
        <f t="shared" si="189"/>
        <v>0.32223415682062301</v>
      </c>
      <c r="CW640" s="31">
        <f t="shared" si="203"/>
        <v>2.5513911869671984E-2</v>
      </c>
      <c r="CX640" s="36">
        <f>SUM($CW$9:CW640)*RRF</f>
        <v>78.481340862589917</v>
      </c>
      <c r="CY640" s="33"/>
      <c r="CZ640" s="36">
        <f t="shared" si="190"/>
        <v>86.365139630318566</v>
      </c>
      <c r="DA640" s="33"/>
      <c r="DB640" s="31">
        <f t="shared" si="191"/>
        <v>1.6604317647998832E-26</v>
      </c>
      <c r="DC640" s="31">
        <f t="shared" si="192"/>
        <v>5.5186591374100544</v>
      </c>
      <c r="DD640" s="31">
        <f t="shared" si="193"/>
        <v>5.5186591374100544</v>
      </c>
      <c r="DE640" s="31">
        <f t="shared" si="194"/>
        <v>-2.3651396303185663</v>
      </c>
      <c r="DF640" s="31"/>
      <c r="DG640" s="33">
        <f t="shared" si="195"/>
        <v>0.93430167693559429</v>
      </c>
      <c r="DH640" s="33">
        <f t="shared" si="196"/>
        <v>1.028156424170459</v>
      </c>
      <c r="DI640" s="3"/>
      <c r="DJ640" s="33">
        <f t="shared" si="197"/>
        <v>0.99999999999999967</v>
      </c>
      <c r="DK640" s="93">
        <f t="shared" si="198"/>
        <v>0.9665408640745764</v>
      </c>
      <c r="DL640" s="3">
        <f t="shared" si="199"/>
        <v>0.96666027077089567</v>
      </c>
      <c r="DM640" s="3"/>
      <c r="DN640" s="90">
        <f t="shared" si="206"/>
        <v>0</v>
      </c>
      <c r="DO640" s="91">
        <f t="shared" si="204"/>
        <v>0</v>
      </c>
      <c r="DP640" s="89">
        <f>SUM(DO$9:DO640)*RLR</f>
        <v>120</v>
      </c>
      <c r="DQ640" s="90">
        <f>DP640-SUM(DS$9:DS640)</f>
        <v>4.0007675074925118</v>
      </c>
      <c r="DR640" s="48">
        <f t="shared" si="200"/>
        <v>0.32223415682062301</v>
      </c>
      <c r="DS640" s="31">
        <f t="shared" si="205"/>
        <v>1.2947467661788066E-2</v>
      </c>
      <c r="DT640" s="90">
        <f>SUM(DS$9:DS640)*RRF</f>
        <v>81.199462744755238</v>
      </c>
    </row>
    <row r="641" spans="90:124" x14ac:dyDescent="0.25">
      <c r="CL641" s="14">
        <f t="shared" si="187"/>
        <v>6.32</v>
      </c>
      <c r="CM641" s="59">
        <f>IF('Extended model'!$B$4="AY",0,IFERROR(P*INDEX('UWYr writing pattern'!$C$4:$C$18,MATCH('Extended model'!$CL641,'UWYr writing pattern'!$A$4:$A$18,0)) / 25,CM640))</f>
        <v>0</v>
      </c>
      <c r="CN641" s="36">
        <f t="shared" si="201"/>
        <v>1.6025143234800779E-26</v>
      </c>
      <c r="CP641" s="48">
        <f t="shared" si="188"/>
        <v>18.96</v>
      </c>
      <c r="CQ641" s="34">
        <f t="shared" si="202"/>
        <v>3.7419015842454517E-27</v>
      </c>
      <c r="CR641" s="31">
        <f>SUM($CQ$9:CQ641)*RLR</f>
        <v>119.99999999999996</v>
      </c>
      <c r="CS641" s="32"/>
      <c r="CT641" s="36">
        <f>CR641-SUM($CW$9:CW641)</f>
        <v>7.858394475244026</v>
      </c>
      <c r="CV641" s="48">
        <f t="shared" si="189"/>
        <v>0.32188841201716739</v>
      </c>
      <c r="CW641" s="31">
        <f t="shared" si="203"/>
        <v>2.5404292484625082E-2</v>
      </c>
      <c r="CX641" s="36">
        <f>SUM($CW$9:CW641)*RRF</f>
        <v>78.499123867329146</v>
      </c>
      <c r="CY641" s="33"/>
      <c r="CZ641" s="36">
        <f t="shared" si="190"/>
        <v>86.357518342573172</v>
      </c>
      <c r="DA641" s="33"/>
      <c r="DB641" s="31">
        <f t="shared" si="191"/>
        <v>1.3461120317232652E-26</v>
      </c>
      <c r="DC641" s="31">
        <f t="shared" si="192"/>
        <v>5.5008761326708182</v>
      </c>
      <c r="DD641" s="31">
        <f t="shared" si="193"/>
        <v>5.5008761326708182</v>
      </c>
      <c r="DE641" s="31">
        <f t="shared" si="194"/>
        <v>-2.3575183425731723</v>
      </c>
      <c r="DF641" s="31"/>
      <c r="DG641" s="33">
        <f t="shared" si="195"/>
        <v>0.93451337937296608</v>
      </c>
      <c r="DH641" s="33">
        <f t="shared" si="196"/>
        <v>1.0280656945544426</v>
      </c>
      <c r="DI641" s="3"/>
      <c r="DJ641" s="33">
        <f t="shared" si="197"/>
        <v>0.99999999999999967</v>
      </c>
      <c r="DK641" s="93">
        <f t="shared" si="198"/>
        <v>0.96664844963811147</v>
      </c>
      <c r="DL641" s="3">
        <f t="shared" si="199"/>
        <v>0.96676770276626334</v>
      </c>
      <c r="DM641" s="3"/>
      <c r="DN641" s="90">
        <f t="shared" si="206"/>
        <v>0</v>
      </c>
      <c r="DO641" s="91">
        <f t="shared" si="204"/>
        <v>0</v>
      </c>
      <c r="DP641" s="89">
        <f>SUM(DO$9:DO641)*RLR</f>
        <v>120</v>
      </c>
      <c r="DQ641" s="90">
        <f>DP641-SUM(DS$9:DS641)</f>
        <v>3.9878756680483889</v>
      </c>
      <c r="DR641" s="48">
        <f t="shared" si="200"/>
        <v>0.32188841201716739</v>
      </c>
      <c r="DS641" s="31">
        <f t="shared" si="205"/>
        <v>1.2891839444121951E-2</v>
      </c>
      <c r="DT641" s="90">
        <f>SUM(DS$9:DS641)*RRF</f>
        <v>81.208487032366122</v>
      </c>
    </row>
    <row r="642" spans="90:124" x14ac:dyDescent="0.25">
      <c r="CL642" s="14">
        <f t="shared" si="187"/>
        <v>6.33</v>
      </c>
      <c r="CM642" s="59">
        <f>IF('Extended model'!$B$4="AY",0,IFERROR(P*INDEX('UWYr writing pattern'!$C$4:$C$18,MATCH('Extended model'!$CL642,'UWYr writing pattern'!$A$4:$A$18,0)) / 25,CM641))</f>
        <v>0</v>
      </c>
      <c r="CN642" s="36">
        <f t="shared" si="201"/>
        <v>1.2986776077482551E-26</v>
      </c>
      <c r="CP642" s="48">
        <f t="shared" si="188"/>
        <v>18.990000000000002</v>
      </c>
      <c r="CQ642" s="34">
        <f t="shared" si="202"/>
        <v>3.0383671573182278E-27</v>
      </c>
      <c r="CR642" s="31">
        <f>SUM($CQ$9:CQ642)*RLR</f>
        <v>119.99999999999996</v>
      </c>
      <c r="CS642" s="32"/>
      <c r="CT642" s="36">
        <f>CR642-SUM($CW$9:CW642)</f>
        <v>7.8330992140576114</v>
      </c>
      <c r="CV642" s="48">
        <f t="shared" si="189"/>
        <v>0.32154340836012862</v>
      </c>
      <c r="CW642" s="31">
        <f t="shared" si="203"/>
        <v>2.5295261186407809E-2</v>
      </c>
      <c r="CX642" s="36">
        <f>SUM($CW$9:CW642)*RRF</f>
        <v>78.516830550159639</v>
      </c>
      <c r="CY642" s="33"/>
      <c r="CZ642" s="36">
        <f t="shared" si="190"/>
        <v>86.349929764217251</v>
      </c>
      <c r="DA642" s="33"/>
      <c r="DB642" s="31">
        <f t="shared" si="191"/>
        <v>1.0908891905085343E-26</v>
      </c>
      <c r="DC642" s="31">
        <f t="shared" si="192"/>
        <v>5.4831694498403278</v>
      </c>
      <c r="DD642" s="31">
        <f t="shared" si="193"/>
        <v>5.4831694498403278</v>
      </c>
      <c r="DE642" s="31">
        <f t="shared" si="194"/>
        <v>-2.3499297642172507</v>
      </c>
      <c r="DF642" s="31"/>
      <c r="DG642" s="33">
        <f t="shared" si="195"/>
        <v>0.93472417321618617</v>
      </c>
      <c r="DH642" s="33">
        <f t="shared" si="196"/>
        <v>1.0279753543359196</v>
      </c>
      <c r="DI642" s="3"/>
      <c r="DJ642" s="33">
        <f t="shared" si="197"/>
        <v>0.99999999999999967</v>
      </c>
      <c r="DK642" s="93">
        <f t="shared" si="198"/>
        <v>0.96675557445020954</v>
      </c>
      <c r="DL642" s="3">
        <f t="shared" si="199"/>
        <v>0.96687467368010582</v>
      </c>
      <c r="DM642" s="3"/>
      <c r="DN642" s="90">
        <f t="shared" si="206"/>
        <v>0</v>
      </c>
      <c r="DO642" s="91">
        <f t="shared" si="204"/>
        <v>0</v>
      </c>
      <c r="DP642" s="89">
        <f>SUM(DO$9:DO642)*RLR</f>
        <v>120</v>
      </c>
      <c r="DQ642" s="90">
        <f>DP642-SUM(DS$9:DS642)</f>
        <v>3.9750391583872897</v>
      </c>
      <c r="DR642" s="48">
        <f t="shared" si="200"/>
        <v>0.32154340836012862</v>
      </c>
      <c r="DS642" s="31">
        <f t="shared" si="205"/>
        <v>1.2836509661099964E-2</v>
      </c>
      <c r="DT642" s="90">
        <f>SUM(DS$9:DS642)*RRF</f>
        <v>81.217472589128889</v>
      </c>
    </row>
    <row r="643" spans="90:124" x14ac:dyDescent="0.25">
      <c r="CL643" s="14">
        <f t="shared" si="187"/>
        <v>6.34</v>
      </c>
      <c r="CM643" s="59">
        <f>IF('Extended model'!$B$4="AY",0,IFERROR(P*INDEX('UWYr writing pattern'!$C$4:$C$18,MATCH('Extended model'!$CL643,'UWYr writing pattern'!$A$4:$A$18,0)) / 25,CM642))</f>
        <v>0</v>
      </c>
      <c r="CN643" s="36">
        <f t="shared" si="201"/>
        <v>1.0520587300368615E-26</v>
      </c>
      <c r="CP643" s="48">
        <f t="shared" si="188"/>
        <v>19.02</v>
      </c>
      <c r="CQ643" s="34">
        <f t="shared" si="202"/>
        <v>2.4661887771139368E-27</v>
      </c>
      <c r="CR643" s="31">
        <f>SUM($CQ$9:CQ643)*RLR</f>
        <v>119.99999999999996</v>
      </c>
      <c r="CS643" s="32"/>
      <c r="CT643" s="36">
        <f>CR643-SUM($CW$9:CW643)</f>
        <v>7.8079123998645059</v>
      </c>
      <c r="CV643" s="48">
        <f t="shared" si="189"/>
        <v>0.32119914346895073</v>
      </c>
      <c r="CW643" s="31">
        <f t="shared" si="203"/>
        <v>2.5186814193111293E-2</v>
      </c>
      <c r="CX643" s="36">
        <f>SUM($CW$9:CW643)*RRF</f>
        <v>78.534461320094806</v>
      </c>
      <c r="CY643" s="33"/>
      <c r="CZ643" s="36">
        <f t="shared" si="190"/>
        <v>86.342373719959312</v>
      </c>
      <c r="DA643" s="33"/>
      <c r="DB643" s="31">
        <f t="shared" si="191"/>
        <v>8.837293332309635E-27</v>
      </c>
      <c r="DC643" s="31">
        <f t="shared" si="192"/>
        <v>5.465538679905154</v>
      </c>
      <c r="DD643" s="31">
        <f t="shared" si="193"/>
        <v>5.465538679905154</v>
      </c>
      <c r="DE643" s="31">
        <f t="shared" si="194"/>
        <v>-2.342373719959312</v>
      </c>
      <c r="DF643" s="31"/>
      <c r="DG643" s="33">
        <f t="shared" si="195"/>
        <v>0.93493406333446194</v>
      </c>
      <c r="DH643" s="33">
        <f t="shared" si="196"/>
        <v>1.0278854014280872</v>
      </c>
      <c r="DI643" s="3"/>
      <c r="DJ643" s="33">
        <f t="shared" si="197"/>
        <v>0.99999999999999967</v>
      </c>
      <c r="DK643" s="93">
        <f t="shared" si="198"/>
        <v>0.96686224097477913</v>
      </c>
      <c r="DL643" s="3">
        <f t="shared" si="199"/>
        <v>0.96698118598338534</v>
      </c>
      <c r="DM643" s="3"/>
      <c r="DN643" s="90">
        <f t="shared" si="206"/>
        <v>0</v>
      </c>
      <c r="DO643" s="91">
        <f t="shared" si="204"/>
        <v>0</v>
      </c>
      <c r="DP643" s="89">
        <f>SUM(DO$9:DO643)*RLR</f>
        <v>120</v>
      </c>
      <c r="DQ643" s="90">
        <f>DP643-SUM(DS$9:DS643)</f>
        <v>3.962257681993762</v>
      </c>
      <c r="DR643" s="48">
        <f t="shared" si="200"/>
        <v>0.32119914346895073</v>
      </c>
      <c r="DS643" s="31">
        <f t="shared" si="205"/>
        <v>1.2781476393528264E-2</v>
      </c>
      <c r="DT643" s="90">
        <f>SUM(DS$9:DS643)*RRF</f>
        <v>81.226419622604368</v>
      </c>
    </row>
    <row r="644" spans="90:124" x14ac:dyDescent="0.25">
      <c r="CL644" s="14">
        <f t="shared" si="187"/>
        <v>6.35</v>
      </c>
      <c r="CM644" s="59">
        <f>IF('Extended model'!$B$4="AY",0,IFERROR(P*INDEX('UWYr writing pattern'!$C$4:$C$18,MATCH('Extended model'!$CL644,'UWYr writing pattern'!$A$4:$A$18,0)) / 25,CM643))</f>
        <v>0</v>
      </c>
      <c r="CN644" s="36">
        <f t="shared" si="201"/>
        <v>8.5195715958385045E-27</v>
      </c>
      <c r="CP644" s="48">
        <f t="shared" si="188"/>
        <v>19.049999999999997</v>
      </c>
      <c r="CQ644" s="34">
        <f t="shared" si="202"/>
        <v>2.0010157045301104E-27</v>
      </c>
      <c r="CR644" s="31">
        <f>SUM($CQ$9:CQ644)*RLR</f>
        <v>119.99999999999996</v>
      </c>
      <c r="CS644" s="32"/>
      <c r="CT644" s="36">
        <f>CR644-SUM($CW$9:CW644)</f>
        <v>7.7828334521133371</v>
      </c>
      <c r="CV644" s="48">
        <f t="shared" si="189"/>
        <v>0.32085561497326204</v>
      </c>
      <c r="CW644" s="31">
        <f t="shared" si="203"/>
        <v>2.507894775117079E-2</v>
      </c>
      <c r="CX644" s="36">
        <f>SUM($CW$9:CW644)*RRF</f>
        <v>78.552016583520626</v>
      </c>
      <c r="CY644" s="33"/>
      <c r="CZ644" s="36">
        <f t="shared" si="190"/>
        <v>86.334850035633963</v>
      </c>
      <c r="DA644" s="33"/>
      <c r="DB644" s="31">
        <f t="shared" si="191"/>
        <v>7.1564401405043438E-27</v>
      </c>
      <c r="DC644" s="31">
        <f t="shared" si="192"/>
        <v>5.4479834164793353</v>
      </c>
      <c r="DD644" s="31">
        <f t="shared" si="193"/>
        <v>5.4479834164793353</v>
      </c>
      <c r="DE644" s="31">
        <f t="shared" si="194"/>
        <v>-2.3348500356339628</v>
      </c>
      <c r="DF644" s="31"/>
      <c r="DG644" s="33">
        <f t="shared" si="195"/>
        <v>0.93514305456572178</v>
      </c>
      <c r="DH644" s="33">
        <f t="shared" si="196"/>
        <v>1.0277958337575472</v>
      </c>
      <c r="DI644" s="3"/>
      <c r="DJ644" s="33">
        <f t="shared" si="197"/>
        <v>0.99999999999999967</v>
      </c>
      <c r="DK644" s="93">
        <f t="shared" si="198"/>
        <v>0.96696845165993472</v>
      </c>
      <c r="DL644" s="3">
        <f t="shared" si="199"/>
        <v>0.96708724213119035</v>
      </c>
      <c r="DM644" s="3"/>
      <c r="DN644" s="90">
        <f t="shared" si="206"/>
        <v>0</v>
      </c>
      <c r="DO644" s="91">
        <f t="shared" si="204"/>
        <v>0</v>
      </c>
      <c r="DP644" s="89">
        <f>SUM(DO$9:DO644)*RLR</f>
        <v>120</v>
      </c>
      <c r="DQ644" s="90">
        <f>DP644-SUM(DS$9:DS644)</f>
        <v>3.9495309442571624</v>
      </c>
      <c r="DR644" s="48">
        <f t="shared" si="200"/>
        <v>0.32085561497326204</v>
      </c>
      <c r="DS644" s="31">
        <f t="shared" si="205"/>
        <v>1.2726737736596666E-2</v>
      </c>
      <c r="DT644" s="90">
        <f>SUM(DS$9:DS644)*RRF</f>
        <v>81.235328339019986</v>
      </c>
    </row>
    <row r="645" spans="90:124" x14ac:dyDescent="0.25">
      <c r="CL645" s="14">
        <f t="shared" si="187"/>
        <v>6.36</v>
      </c>
      <c r="CM645" s="59">
        <f>IF('Extended model'!$B$4="AY",0,IFERROR(P*INDEX('UWYr writing pattern'!$C$4:$C$18,MATCH('Extended model'!$CL645,'UWYr writing pattern'!$A$4:$A$18,0)) / 25,CM644))</f>
        <v>0</v>
      </c>
      <c r="CN645" s="36">
        <f t="shared" si="201"/>
        <v>6.8965932068312694E-27</v>
      </c>
      <c r="CP645" s="48">
        <f t="shared" si="188"/>
        <v>19.080000000000002</v>
      </c>
      <c r="CQ645" s="34">
        <f t="shared" si="202"/>
        <v>1.6229783890072351E-27</v>
      </c>
      <c r="CR645" s="31">
        <f>SUM($CQ$9:CQ645)*RLR</f>
        <v>119.99999999999996</v>
      </c>
      <c r="CS645" s="32"/>
      <c r="CT645" s="36">
        <f>CR645-SUM($CW$9:CW645)</f>
        <v>7.7578617939782077</v>
      </c>
      <c r="CV645" s="48">
        <f t="shared" si="189"/>
        <v>0.32051282051282054</v>
      </c>
      <c r="CW645" s="31">
        <f t="shared" si="203"/>
        <v>2.4971658135123011E-2</v>
      </c>
      <c r="CX645" s="36">
        <f>SUM($CW$9:CW645)*RRF</f>
        <v>78.569496744215215</v>
      </c>
      <c r="CY645" s="33"/>
      <c r="CZ645" s="36">
        <f t="shared" si="190"/>
        <v>86.327358538193423</v>
      </c>
      <c r="DA645" s="33"/>
      <c r="DB645" s="31">
        <f t="shared" si="191"/>
        <v>5.7931382937382652E-27</v>
      </c>
      <c r="DC645" s="31">
        <f t="shared" si="192"/>
        <v>5.4305032557847452</v>
      </c>
      <c r="DD645" s="31">
        <f t="shared" si="193"/>
        <v>5.4305032557847452</v>
      </c>
      <c r="DE645" s="31">
        <f t="shared" si="194"/>
        <v>-2.3273585381934225</v>
      </c>
      <c r="DF645" s="31"/>
      <c r="DG645" s="33">
        <f t="shared" si="195"/>
        <v>0.9353511517168478</v>
      </c>
      <c r="DH645" s="33">
        <f t="shared" si="196"/>
        <v>1.0277066492642075</v>
      </c>
      <c r="DI645" s="3"/>
      <c r="DJ645" s="33">
        <f t="shared" si="197"/>
        <v>0.99999999999999967</v>
      </c>
      <c r="DK645" s="93">
        <f t="shared" si="198"/>
        <v>0.96707420893811424</v>
      </c>
      <c r="DL645" s="3">
        <f t="shared" si="199"/>
        <v>0.96719284456285493</v>
      </c>
      <c r="DM645" s="3"/>
      <c r="DN645" s="90">
        <f t="shared" si="206"/>
        <v>0</v>
      </c>
      <c r="DO645" s="91">
        <f t="shared" si="204"/>
        <v>0</v>
      </c>
      <c r="DP645" s="89">
        <f>SUM(DO$9:DO645)*RLR</f>
        <v>120</v>
      </c>
      <c r="DQ645" s="90">
        <f>DP645-SUM(DS$9:DS645)</f>
        <v>3.9368586524574027</v>
      </c>
      <c r="DR645" s="48">
        <f t="shared" si="200"/>
        <v>0.32051282051282054</v>
      </c>
      <c r="DS645" s="31">
        <f t="shared" si="205"/>
        <v>1.2672291799755602E-2</v>
      </c>
      <c r="DT645" s="90">
        <f>SUM(DS$9:DS645)*RRF</f>
        <v>81.244198943279812</v>
      </c>
    </row>
    <row r="646" spans="90:124" x14ac:dyDescent="0.25">
      <c r="CL646" s="14">
        <f t="shared" si="187"/>
        <v>6.37</v>
      </c>
      <c r="CM646" s="59">
        <f>IF('Extended model'!$B$4="AY",0,IFERROR(P*INDEX('UWYr writing pattern'!$C$4:$C$18,MATCH('Extended model'!$CL646,'UWYr writing pattern'!$A$4:$A$18,0)) / 25,CM645))</f>
        <v>0</v>
      </c>
      <c r="CN646" s="36">
        <f t="shared" si="201"/>
        <v>5.5807232229678629E-27</v>
      </c>
      <c r="CP646" s="48">
        <f t="shared" si="188"/>
        <v>19.11</v>
      </c>
      <c r="CQ646" s="34">
        <f t="shared" si="202"/>
        <v>1.3158699838634064E-27</v>
      </c>
      <c r="CR646" s="31">
        <f>SUM($CQ$9:CQ646)*RLR</f>
        <v>119.99999999999996</v>
      </c>
      <c r="CS646" s="32"/>
      <c r="CT646" s="36">
        <f>CR646-SUM($CW$9:CW646)</f>
        <v>7.7329968523308423</v>
      </c>
      <c r="CV646" s="48">
        <f t="shared" si="189"/>
        <v>0.32017075773745995</v>
      </c>
      <c r="CW646" s="31">
        <f t="shared" si="203"/>
        <v>2.4864941647366051E-2</v>
      </c>
      <c r="CX646" s="36">
        <f>SUM($CW$9:CW646)*RRF</f>
        <v>78.586902203368382</v>
      </c>
      <c r="CY646" s="33"/>
      <c r="CZ646" s="36">
        <f t="shared" si="190"/>
        <v>86.319899055699224</v>
      </c>
      <c r="DA646" s="33"/>
      <c r="DB646" s="31">
        <f t="shared" si="191"/>
        <v>4.6878075072930042E-27</v>
      </c>
      <c r="DC646" s="31">
        <f t="shared" si="192"/>
        <v>5.4130977966315896</v>
      </c>
      <c r="DD646" s="31">
        <f t="shared" si="193"/>
        <v>5.4130977966315896</v>
      </c>
      <c r="DE646" s="31">
        <f t="shared" si="194"/>
        <v>-2.3198990556992243</v>
      </c>
      <c r="DF646" s="31"/>
      <c r="DG646" s="33">
        <f t="shared" si="195"/>
        <v>0.93555835956390931</v>
      </c>
      <c r="DH646" s="33">
        <f t="shared" si="196"/>
        <v>1.0276178459011813</v>
      </c>
      <c r="DI646" s="3"/>
      <c r="DJ646" s="33">
        <f t="shared" si="197"/>
        <v>0.99999999999999967</v>
      </c>
      <c r="DK646" s="93">
        <f t="shared" si="198"/>
        <v>0.96717951522619661</v>
      </c>
      <c r="DL646" s="3">
        <f t="shared" si="199"/>
        <v>0.96729799570207664</v>
      </c>
      <c r="DM646" s="3"/>
      <c r="DN646" s="90">
        <f t="shared" si="206"/>
        <v>0</v>
      </c>
      <c r="DO646" s="91">
        <f t="shared" si="204"/>
        <v>0</v>
      </c>
      <c r="DP646" s="89">
        <f>SUM(DO$9:DO646)*RLR</f>
        <v>120</v>
      </c>
      <c r="DQ646" s="90">
        <f>DP646-SUM(DS$9:DS646)</f>
        <v>3.9242405157508102</v>
      </c>
      <c r="DR646" s="48">
        <f t="shared" si="200"/>
        <v>0.32017075773745995</v>
      </c>
      <c r="DS646" s="31">
        <f t="shared" si="205"/>
        <v>1.2618136706594242E-2</v>
      </c>
      <c r="DT646" s="90">
        <f>SUM(DS$9:DS646)*RRF</f>
        <v>81.253031638974434</v>
      </c>
    </row>
    <row r="647" spans="90:124" x14ac:dyDescent="0.25">
      <c r="CL647" s="14">
        <f t="shared" si="187"/>
        <v>6.38</v>
      </c>
      <c r="CM647" s="59">
        <f>IF('Extended model'!$B$4="AY",0,IFERROR(P*INDEX('UWYr writing pattern'!$C$4:$C$18,MATCH('Extended model'!$CL647,'UWYr writing pattern'!$A$4:$A$18,0)) / 25,CM646))</f>
        <v>0</v>
      </c>
      <c r="CN647" s="36">
        <f t="shared" si="201"/>
        <v>4.5142470150587044E-27</v>
      </c>
      <c r="CP647" s="48">
        <f t="shared" si="188"/>
        <v>19.14</v>
      </c>
      <c r="CQ647" s="34">
        <f t="shared" si="202"/>
        <v>1.0664762079091585E-27</v>
      </c>
      <c r="CR647" s="31">
        <f>SUM($CQ$9:CQ647)*RLR</f>
        <v>119.99999999999996</v>
      </c>
      <c r="CS647" s="32"/>
      <c r="CT647" s="36">
        <f>CR647-SUM($CW$9:CW647)</f>
        <v>7.7082380577129186</v>
      </c>
      <c r="CV647" s="48">
        <f t="shared" si="189"/>
        <v>0.31982942430703626</v>
      </c>
      <c r="CW647" s="31">
        <f t="shared" si="203"/>
        <v>2.4758794617921586E-2</v>
      </c>
      <c r="CX647" s="36">
        <f>SUM($CW$9:CW647)*RRF</f>
        <v>78.604233359600926</v>
      </c>
      <c r="CY647" s="33"/>
      <c r="CZ647" s="36">
        <f t="shared" si="190"/>
        <v>86.312471417313844</v>
      </c>
      <c r="DA647" s="33"/>
      <c r="DB647" s="31">
        <f t="shared" si="191"/>
        <v>3.7919674926493117E-27</v>
      </c>
      <c r="DC647" s="31">
        <f t="shared" si="192"/>
        <v>5.3957666403990423</v>
      </c>
      <c r="DD647" s="31">
        <f t="shared" si="193"/>
        <v>5.3957666403990423</v>
      </c>
      <c r="DE647" s="31">
        <f t="shared" si="194"/>
        <v>-2.3124714173138443</v>
      </c>
      <c r="DF647" s="31"/>
      <c r="DG647" s="33">
        <f t="shared" si="195"/>
        <v>0.935764682852392</v>
      </c>
      <c r="DH647" s="33">
        <f t="shared" si="196"/>
        <v>1.0275294216346886</v>
      </c>
      <c r="DI647" s="3"/>
      <c r="DJ647" s="33">
        <f t="shared" si="197"/>
        <v>0.99999999999999967</v>
      </c>
      <c r="DK647" s="93">
        <f t="shared" si="198"/>
        <v>0.9672843729256172</v>
      </c>
      <c r="DL647" s="3">
        <f t="shared" si="199"/>
        <v>0.9674026979570326</v>
      </c>
      <c r="DM647" s="3"/>
      <c r="DN647" s="90">
        <f t="shared" si="206"/>
        <v>0</v>
      </c>
      <c r="DO647" s="91">
        <f t="shared" si="204"/>
        <v>0</v>
      </c>
      <c r="DP647" s="89">
        <f>SUM(DO$9:DO647)*RLR</f>
        <v>120</v>
      </c>
      <c r="DQ647" s="90">
        <f>DP647-SUM(DS$9:DS647)</f>
        <v>3.9116762451560874</v>
      </c>
      <c r="DR647" s="48">
        <f t="shared" si="200"/>
        <v>0.31982942430703626</v>
      </c>
      <c r="DS647" s="31">
        <f t="shared" si="205"/>
        <v>1.2564270594719776E-2</v>
      </c>
      <c r="DT647" s="90">
        <f>SUM(DS$9:DS647)*RRF</f>
        <v>81.261826628390736</v>
      </c>
    </row>
    <row r="648" spans="90:124" x14ac:dyDescent="0.25">
      <c r="CL648" s="14">
        <f t="shared" si="187"/>
        <v>6.39</v>
      </c>
      <c r="CM648" s="59">
        <f>IF('Extended model'!$B$4="AY",0,IFERROR(P*INDEX('UWYr writing pattern'!$C$4:$C$18,MATCH('Extended model'!$CL648,'UWYr writing pattern'!$A$4:$A$18,0)) / 25,CM647))</f>
        <v>0</v>
      </c>
      <c r="CN648" s="36">
        <f t="shared" si="201"/>
        <v>3.6502201363764686E-27</v>
      </c>
      <c r="CP648" s="48">
        <f t="shared" si="188"/>
        <v>19.169999999999998</v>
      </c>
      <c r="CQ648" s="34">
        <f t="shared" si="202"/>
        <v>8.6402687868223601E-28</v>
      </c>
      <c r="CR648" s="31">
        <f>SUM($CQ$9:CQ648)*RLR</f>
        <v>119.99999999999996</v>
      </c>
      <c r="CS648" s="32"/>
      <c r="CT648" s="36">
        <f>CR648-SUM($CW$9:CW648)</f>
        <v>7.6835848443087258</v>
      </c>
      <c r="CV648" s="48">
        <f t="shared" si="189"/>
        <v>0.31948881789137379</v>
      </c>
      <c r="CW648" s="31">
        <f t="shared" si="203"/>
        <v>2.4653213404199098E-2</v>
      </c>
      <c r="CX648" s="36">
        <f>SUM($CW$9:CW648)*RRF</f>
        <v>78.621490608983862</v>
      </c>
      <c r="CY648" s="33"/>
      <c r="CZ648" s="36">
        <f t="shared" si="190"/>
        <v>86.305075453292588</v>
      </c>
      <c r="DA648" s="33"/>
      <c r="DB648" s="31">
        <f t="shared" si="191"/>
        <v>3.0661849145562331E-27</v>
      </c>
      <c r="DC648" s="31">
        <f t="shared" si="192"/>
        <v>5.3785093910161077</v>
      </c>
      <c r="DD648" s="31">
        <f t="shared" si="193"/>
        <v>5.3785093910161077</v>
      </c>
      <c r="DE648" s="31">
        <f t="shared" si="194"/>
        <v>-2.3050754532925879</v>
      </c>
      <c r="DF648" s="31"/>
      <c r="DG648" s="33">
        <f t="shared" si="195"/>
        <v>0.93597012629742693</v>
      </c>
      <c r="DH648" s="33">
        <f t="shared" si="196"/>
        <v>1.0274413744439594</v>
      </c>
      <c r="DI648" s="3"/>
      <c r="DJ648" s="33">
        <f t="shared" si="197"/>
        <v>0.99999999999999967</v>
      </c>
      <c r="DK648" s="93">
        <f t="shared" si="198"/>
        <v>0.96738878442248333</v>
      </c>
      <c r="DL648" s="3">
        <f t="shared" si="199"/>
        <v>0.96750695372049611</v>
      </c>
      <c r="DM648" s="3"/>
      <c r="DN648" s="90">
        <f t="shared" si="206"/>
        <v>0</v>
      </c>
      <c r="DO648" s="91">
        <f t="shared" si="204"/>
        <v>0</v>
      </c>
      <c r="DP648" s="89">
        <f>SUM(DO$9:DO648)*RLR</f>
        <v>120</v>
      </c>
      <c r="DQ648" s="90">
        <f>DP648-SUM(DS$9:DS648)</f>
        <v>3.8991655535404561</v>
      </c>
      <c r="DR648" s="48">
        <f t="shared" si="200"/>
        <v>0.31948881789137379</v>
      </c>
      <c r="DS648" s="31">
        <f t="shared" si="205"/>
        <v>1.2510691615637805E-2</v>
      </c>
      <c r="DT648" s="90">
        <f>SUM(DS$9:DS648)*RRF</f>
        <v>81.270584112521675</v>
      </c>
    </row>
    <row r="649" spans="90:124" x14ac:dyDescent="0.25">
      <c r="CL649" s="14">
        <f t="shared" ref="CL649:CL712" si="207">ROUND(CL648+delt.t,3)</f>
        <v>6.4</v>
      </c>
      <c r="CM649" s="59">
        <f>IF('Extended model'!$B$4="AY",0,IFERROR(P*INDEX('UWYr writing pattern'!$C$4:$C$18,MATCH('Extended model'!$CL649,'UWYr writing pattern'!$A$4:$A$18,0)) / 25,CM648))</f>
        <v>0</v>
      </c>
      <c r="CN649" s="36">
        <f t="shared" si="201"/>
        <v>2.9504729362330997E-27</v>
      </c>
      <c r="CP649" s="48">
        <f t="shared" ref="CP649:CP712" si="208">(Ber*CL649)</f>
        <v>19.200000000000003</v>
      </c>
      <c r="CQ649" s="34">
        <f t="shared" si="202"/>
        <v>6.9974720014336895E-28</v>
      </c>
      <c r="CR649" s="31">
        <f>SUM($CQ$9:CQ649)*RLR</f>
        <v>119.99999999999996</v>
      </c>
      <c r="CS649" s="32"/>
      <c r="CT649" s="36">
        <f>CR649-SUM($CW$9:CW649)</f>
        <v>7.6590366499179652</v>
      </c>
      <c r="CV649" s="48">
        <f t="shared" ref="CV649:CV712" si="209">Bp_1/(Bp_2+CL649)</f>
        <v>0.31914893617021273</v>
      </c>
      <c r="CW649" s="31">
        <f t="shared" si="203"/>
        <v>2.4548194390762702E-2</v>
      </c>
      <c r="CX649" s="36">
        <f>SUM($CW$9:CW649)*RRF</f>
        <v>78.638674345057396</v>
      </c>
      <c r="CY649" s="33"/>
      <c r="CZ649" s="36">
        <f t="shared" ref="CZ649:CZ712" si="210">CT649+CX649</f>
        <v>86.297710994975361</v>
      </c>
      <c r="DA649" s="33"/>
      <c r="DB649" s="31">
        <f t="shared" ref="DB649:DB712" si="211" xml:space="preserve"> CN649*RLR*RRF</f>
        <v>2.4783972664358034E-27</v>
      </c>
      <c r="DC649" s="31">
        <f t="shared" ref="DC649:DC712" si="212">CT649*RRF</f>
        <v>5.3613256549425756</v>
      </c>
      <c r="DD649" s="31">
        <f t="shared" ref="DD649:DD712" si="213">DB649+DC649</f>
        <v>5.3613256549425756</v>
      </c>
      <c r="DE649" s="31">
        <f t="shared" ref="DE649:DE712" si="214">P*RLR*RRF - CZ649</f>
        <v>-2.2977109949753611</v>
      </c>
      <c r="DF649" s="31"/>
      <c r="DG649" s="33">
        <f t="shared" ref="DG649:DG712" si="215">CX649/(P*RLR*RRF)</f>
        <v>0.93617469458401659</v>
      </c>
      <c r="DH649" s="33">
        <f t="shared" ref="DH649:DH712" si="216">CZ649/(P*RLR*RRF)</f>
        <v>1.0273537023211352</v>
      </c>
      <c r="DI649" s="3"/>
      <c r="DJ649" s="33">
        <f t="shared" ref="DJ649:DJ712" si="217">CR649/(P*RLR)</f>
        <v>0.99999999999999967</v>
      </c>
      <c r="DK649" s="93">
        <f t="shared" ref="DK649:DK712" si="218">1-EXP(-(Bp_1*LN(Bp_2+CL649)-Bp_1*LN(Bp_2)))</f>
        <v>0.9674927520876877</v>
      </c>
      <c r="DL649" s="3">
        <f t="shared" ref="DL649:DL712" si="219">DT649/(P*RLR*RRF)</f>
        <v>0.96761076536995139</v>
      </c>
      <c r="DM649" s="3"/>
      <c r="DN649" s="90">
        <f t="shared" si="206"/>
        <v>0</v>
      </c>
      <c r="DO649" s="91">
        <f t="shared" si="204"/>
        <v>0</v>
      </c>
      <c r="DP649" s="89">
        <f>SUM(DO$9:DO649)*RLR</f>
        <v>120</v>
      </c>
      <c r="DQ649" s="90">
        <f>DP649-SUM(DS$9:DS649)</f>
        <v>3.8867081556058167</v>
      </c>
      <c r="DR649" s="48">
        <f t="shared" ref="DR649:DR712" si="220">Bp_1/(Bp_2+CL649)</f>
        <v>0.31914893617021273</v>
      </c>
      <c r="DS649" s="31">
        <f t="shared" si="205"/>
        <v>1.2457397934634046E-2</v>
      </c>
      <c r="DT649" s="90">
        <f>SUM(DS$9:DS649)*RRF</f>
        <v>81.279304291075917</v>
      </c>
    </row>
    <row r="650" spans="90:124" x14ac:dyDescent="0.25">
      <c r="CL650" s="14">
        <f t="shared" si="207"/>
        <v>6.41</v>
      </c>
      <c r="CM650" s="59">
        <f>IF('Extended model'!$B$4="AY",0,IFERROR(P*INDEX('UWYr writing pattern'!$C$4:$C$18,MATCH('Extended model'!$CL650,'UWYr writing pattern'!$A$4:$A$18,0)) / 25,CM649))</f>
        <v>0</v>
      </c>
      <c r="CN650" s="36">
        <f t="shared" ref="CN650:CN713" si="221">CN649-CQ650+CM650</f>
        <v>2.3839821324763447E-27</v>
      </c>
      <c r="CP650" s="48">
        <f t="shared" si="208"/>
        <v>19.23</v>
      </c>
      <c r="CQ650" s="34">
        <f t="shared" ref="CQ650:CQ713" si="222">CN649*CP649*delt.t</f>
        <v>5.664908037567552E-28</v>
      </c>
      <c r="CR650" s="31">
        <f>SUM($CQ$9:CQ650)*RLR</f>
        <v>119.99999999999996</v>
      </c>
      <c r="CS650" s="32"/>
      <c r="CT650" s="36">
        <f>CR650-SUM($CW$9:CW650)</f>
        <v>7.634592915928863</v>
      </c>
      <c r="CV650" s="48">
        <f t="shared" si="209"/>
        <v>0.3188097768331562</v>
      </c>
      <c r="CW650" s="31">
        <f t="shared" ref="CW650:CW713" si="223">CT649*CV649*delt.t</f>
        <v>2.4443733989099888E-2</v>
      </c>
      <c r="CX650" s="36">
        <f>SUM($CW$9:CW650)*RRF</f>
        <v>78.655784958849765</v>
      </c>
      <c r="CY650" s="33"/>
      <c r="CZ650" s="36">
        <f t="shared" si="210"/>
        <v>86.290377874778628</v>
      </c>
      <c r="DA650" s="33"/>
      <c r="DB650" s="31">
        <f t="shared" si="211"/>
        <v>2.0025449912801295E-27</v>
      </c>
      <c r="DC650" s="31">
        <f t="shared" si="212"/>
        <v>5.3442150411502034</v>
      </c>
      <c r="DD650" s="31">
        <f t="shared" si="213"/>
        <v>5.3442150411502034</v>
      </c>
      <c r="DE650" s="31">
        <f t="shared" si="214"/>
        <v>-2.2903778747786276</v>
      </c>
      <c r="DF650" s="31"/>
      <c r="DG650" s="33">
        <f t="shared" si="215"/>
        <v>0.93637839236725906</v>
      </c>
      <c r="DH650" s="33">
        <f t="shared" si="216"/>
        <v>1.0272664032711742</v>
      </c>
      <c r="DI650" s="3"/>
      <c r="DJ650" s="33">
        <f t="shared" si="217"/>
        <v>0.99999999999999967</v>
      </c>
      <c r="DK650" s="93">
        <f t="shared" si="218"/>
        <v>0.96759627827702221</v>
      </c>
      <c r="DL650" s="3">
        <f t="shared" si="219"/>
        <v>0.967714135267707</v>
      </c>
      <c r="DM650" s="3"/>
      <c r="DN650" s="90">
        <f t="shared" si="206"/>
        <v>0</v>
      </c>
      <c r="DO650" s="91">
        <f t="shared" ref="DO650:DO713" si="224">DN649*P*delt.t</f>
        <v>0</v>
      </c>
      <c r="DP650" s="89">
        <f>SUM(DO$9:DO650)*RLR</f>
        <v>120</v>
      </c>
      <c r="DQ650" s="90">
        <f>DP650-SUM(DS$9:DS650)</f>
        <v>3.874303767875162</v>
      </c>
      <c r="DR650" s="48">
        <f t="shared" si="220"/>
        <v>0.3188097768331562</v>
      </c>
      <c r="DS650" s="31">
        <f t="shared" ref="DS650:DS713" si="225">DQ649*DR649*delt.t</f>
        <v>1.2404387730656861E-2</v>
      </c>
      <c r="DT650" s="90">
        <f>SUM(DS$9:DS650)*RRF</f>
        <v>81.287987362487385</v>
      </c>
    </row>
    <row r="651" spans="90:124" x14ac:dyDescent="0.25">
      <c r="CL651" s="14">
        <f t="shared" si="207"/>
        <v>6.42</v>
      </c>
      <c r="CM651" s="59">
        <f>IF('Extended model'!$B$4="AY",0,IFERROR(P*INDEX('UWYr writing pattern'!$C$4:$C$18,MATCH('Extended model'!$CL651,'UWYr writing pattern'!$A$4:$A$18,0)) / 25,CM650))</f>
        <v>0</v>
      </c>
      <c r="CN651" s="36">
        <f t="shared" si="221"/>
        <v>1.9255423684011436E-27</v>
      </c>
      <c r="CP651" s="48">
        <f t="shared" si="208"/>
        <v>19.259999999999998</v>
      </c>
      <c r="CQ651" s="34">
        <f t="shared" si="222"/>
        <v>4.5843976407520107E-28</v>
      </c>
      <c r="CR651" s="31">
        <f>SUM($CQ$9:CQ651)*RLR</f>
        <v>119.99999999999996</v>
      </c>
      <c r="CS651" s="32"/>
      <c r="CT651" s="36">
        <f>CR651-SUM($CW$9:CW651)</f>
        <v>7.6102530872914684</v>
      </c>
      <c r="CV651" s="48">
        <f t="shared" si="209"/>
        <v>0.31847133757961782</v>
      </c>
      <c r="CW651" s="31">
        <f t="shared" si="223"/>
        <v>2.4339828637392761E-2</v>
      </c>
      <c r="CX651" s="36">
        <f>SUM($CW$9:CW651)*RRF</f>
        <v>78.672822838895939</v>
      </c>
      <c r="CY651" s="33"/>
      <c r="CZ651" s="36">
        <f t="shared" si="210"/>
        <v>86.283075926187408</v>
      </c>
      <c r="DA651" s="33"/>
      <c r="DB651" s="31">
        <f t="shared" si="211"/>
        <v>1.6174555894569606E-27</v>
      </c>
      <c r="DC651" s="31">
        <f t="shared" si="212"/>
        <v>5.3271771611040277</v>
      </c>
      <c r="DD651" s="31">
        <f t="shared" si="213"/>
        <v>5.3271771611040277</v>
      </c>
      <c r="DE651" s="31">
        <f t="shared" si="214"/>
        <v>-2.2830759261874078</v>
      </c>
      <c r="DF651" s="31"/>
      <c r="DG651" s="33">
        <f t="shared" si="215"/>
        <v>0.93658122427257073</v>
      </c>
      <c r="DH651" s="33">
        <f t="shared" si="216"/>
        <v>1.0271794753117549</v>
      </c>
      <c r="DI651" s="3"/>
      <c r="DJ651" s="33">
        <f t="shared" si="217"/>
        <v>0.99999999999999967</v>
      </c>
      <c r="DK651" s="93">
        <f t="shared" si="218"/>
        <v>0.96769936533128953</v>
      </c>
      <c r="DL651" s="3">
        <f t="shared" si="219"/>
        <v>0.96781706576100868</v>
      </c>
      <c r="DM651" s="3"/>
      <c r="DN651" s="90">
        <f t="shared" ref="DN651:DN714" si="226">DN650-DO651+CM651</f>
        <v>0</v>
      </c>
      <c r="DO651" s="91">
        <f t="shared" si="224"/>
        <v>0</v>
      </c>
      <c r="DP651" s="89">
        <f>SUM(DO$9:DO651)*RLR</f>
        <v>120</v>
      </c>
      <c r="DQ651" s="90">
        <f>DP651-SUM(DS$9:DS651)</f>
        <v>3.8619521086789632</v>
      </c>
      <c r="DR651" s="48">
        <f t="shared" si="220"/>
        <v>0.31847133757961782</v>
      </c>
      <c r="DS651" s="31">
        <f t="shared" si="225"/>
        <v>1.2351659196201365E-2</v>
      </c>
      <c r="DT651" s="90">
        <f>SUM(DS$9:DS651)*RRF</f>
        <v>81.296633523924726</v>
      </c>
    </row>
    <row r="652" spans="90:124" x14ac:dyDescent="0.25">
      <c r="CL652" s="14">
        <f t="shared" si="207"/>
        <v>6.43</v>
      </c>
      <c r="CM652" s="59">
        <f>IF('Extended model'!$B$4="AY",0,IFERROR(P*INDEX('UWYr writing pattern'!$C$4:$C$18,MATCH('Extended model'!$CL652,'UWYr writing pattern'!$A$4:$A$18,0)) / 25,CM651))</f>
        <v>0</v>
      </c>
      <c r="CN652" s="36">
        <f t="shared" si="221"/>
        <v>1.5546829082470833E-27</v>
      </c>
      <c r="CP652" s="48">
        <f t="shared" si="208"/>
        <v>19.29</v>
      </c>
      <c r="CQ652" s="34">
        <f t="shared" si="222"/>
        <v>3.7085946015406025E-28</v>
      </c>
      <c r="CR652" s="31">
        <f>SUM($CQ$9:CQ652)*RLR</f>
        <v>119.99999999999996</v>
      </c>
      <c r="CS652" s="32"/>
      <c r="CT652" s="36">
        <f>CR652-SUM($CW$9:CW652)</f>
        <v>7.5860166124911785</v>
      </c>
      <c r="CV652" s="48">
        <f t="shared" si="209"/>
        <v>0.31813361611876989</v>
      </c>
      <c r="CW652" s="31">
        <f t="shared" si="223"/>
        <v>2.4236474800291303E-2</v>
      </c>
      <c r="CX652" s="36">
        <f>SUM($CW$9:CW652)*RRF</f>
        <v>78.689788371256142</v>
      </c>
      <c r="CY652" s="33"/>
      <c r="CZ652" s="36">
        <f t="shared" si="210"/>
        <v>86.275804983747321</v>
      </c>
      <c r="DA652" s="33"/>
      <c r="DB652" s="31">
        <f t="shared" si="211"/>
        <v>1.3059336429275499E-27</v>
      </c>
      <c r="DC652" s="31">
        <f t="shared" si="212"/>
        <v>5.3102116287438248</v>
      </c>
      <c r="DD652" s="31">
        <f t="shared" si="213"/>
        <v>5.3102116287438248</v>
      </c>
      <c r="DE652" s="31">
        <f t="shared" si="214"/>
        <v>-2.2758049837473209</v>
      </c>
      <c r="DF652" s="31"/>
      <c r="DG652" s="33">
        <f t="shared" si="215"/>
        <v>0.93678319489590645</v>
      </c>
      <c r="DH652" s="33">
        <f t="shared" si="216"/>
        <v>1.0270929164731823</v>
      </c>
      <c r="DI652" s="3"/>
      <c r="DJ652" s="33">
        <f t="shared" si="217"/>
        <v>0.99999999999999967</v>
      </c>
      <c r="DK652" s="93">
        <f t="shared" si="218"/>
        <v>0.96780201557641421</v>
      </c>
      <c r="DL652" s="3">
        <f t="shared" si="219"/>
        <v>0.96791955918215189</v>
      </c>
      <c r="DM652" s="3"/>
      <c r="DN652" s="90">
        <f t="shared" si="226"/>
        <v>0</v>
      </c>
      <c r="DO652" s="91">
        <f t="shared" si="224"/>
        <v>0</v>
      </c>
      <c r="DP652" s="89">
        <f>SUM(DO$9:DO652)*RLR</f>
        <v>120</v>
      </c>
      <c r="DQ652" s="90">
        <f>DP652-SUM(DS$9:DS652)</f>
        <v>3.8496528981417697</v>
      </c>
      <c r="DR652" s="48">
        <f t="shared" si="220"/>
        <v>0.31813361611876989</v>
      </c>
      <c r="DS652" s="31">
        <f t="shared" si="225"/>
        <v>1.229921053719415E-2</v>
      </c>
      <c r="DT652" s="90">
        <f>SUM(DS$9:DS652)*RRF</f>
        <v>81.305242971300757</v>
      </c>
    </row>
    <row r="653" spans="90:124" x14ac:dyDescent="0.25">
      <c r="CL653" s="14">
        <f t="shared" si="207"/>
        <v>6.44</v>
      </c>
      <c r="CM653" s="59">
        <f>IF('Extended model'!$B$4="AY",0,IFERROR(P*INDEX('UWYr writing pattern'!$C$4:$C$18,MATCH('Extended model'!$CL653,'UWYr writing pattern'!$A$4:$A$18,0)) / 25,CM652))</f>
        <v>0</v>
      </c>
      <c r="CN653" s="36">
        <f t="shared" si="221"/>
        <v>1.2547845752462209E-27</v>
      </c>
      <c r="CP653" s="48">
        <f t="shared" si="208"/>
        <v>19.32</v>
      </c>
      <c r="CQ653" s="34">
        <f t="shared" si="222"/>
        <v>2.9989833300086235E-28</v>
      </c>
      <c r="CR653" s="31">
        <f>SUM($CQ$9:CQ653)*RLR</f>
        <v>119.99999999999996</v>
      </c>
      <c r="CS653" s="32"/>
      <c r="CT653" s="36">
        <f>CR653-SUM($CW$9:CW653)</f>
        <v>7.561882943522491</v>
      </c>
      <c r="CV653" s="48">
        <f t="shared" si="209"/>
        <v>0.31779661016949146</v>
      </c>
      <c r="CW653" s="31">
        <f t="shared" si="223"/>
        <v>2.41336689686888E-2</v>
      </c>
      <c r="CX653" s="36">
        <f>SUM($CW$9:CW653)*RRF</f>
        <v>78.706681939534221</v>
      </c>
      <c r="CY653" s="33"/>
      <c r="CZ653" s="36">
        <f t="shared" si="210"/>
        <v>86.268564883056712</v>
      </c>
      <c r="DA653" s="33"/>
      <c r="DB653" s="31">
        <f t="shared" si="211"/>
        <v>1.0540190432068254E-27</v>
      </c>
      <c r="DC653" s="31">
        <f t="shared" si="212"/>
        <v>5.2933180604657437</v>
      </c>
      <c r="DD653" s="31">
        <f t="shared" si="213"/>
        <v>5.2933180604657437</v>
      </c>
      <c r="DE653" s="31">
        <f t="shared" si="214"/>
        <v>-2.2685648830567118</v>
      </c>
      <c r="DF653" s="31"/>
      <c r="DG653" s="33">
        <f t="shared" si="215"/>
        <v>0.93698430880397887</v>
      </c>
      <c r="DH653" s="33">
        <f t="shared" si="216"/>
        <v>1.0270067247982941</v>
      </c>
      <c r="DI653" s="3"/>
      <c r="DJ653" s="33">
        <f t="shared" si="217"/>
        <v>0.99999999999999967</v>
      </c>
      <c r="DK653" s="93">
        <f t="shared" si="218"/>
        <v>0.96790423132355308</v>
      </c>
      <c r="DL653" s="3">
        <f t="shared" si="219"/>
        <v>0.96802161784859242</v>
      </c>
      <c r="DM653" s="3"/>
      <c r="DN653" s="90">
        <f t="shared" si="226"/>
        <v>0</v>
      </c>
      <c r="DO653" s="91">
        <f t="shared" si="224"/>
        <v>0</v>
      </c>
      <c r="DP653" s="89">
        <f>SUM(DO$9:DO653)*RLR</f>
        <v>120</v>
      </c>
      <c r="DQ653" s="90">
        <f>DP653-SUM(DS$9:DS653)</f>
        <v>3.8374058581688928</v>
      </c>
      <c r="DR653" s="48">
        <f t="shared" si="220"/>
        <v>0.31779661016949146</v>
      </c>
      <c r="DS653" s="31">
        <f t="shared" si="225"/>
        <v>1.2247039972879436E-2</v>
      </c>
      <c r="DT653" s="90">
        <f>SUM(DS$9:DS653)*RRF</f>
        <v>81.313815899281764</v>
      </c>
    </row>
    <row r="654" spans="90:124" x14ac:dyDescent="0.25">
      <c r="CL654" s="14">
        <f t="shared" si="207"/>
        <v>6.45</v>
      </c>
      <c r="CM654" s="59">
        <f>IF('Extended model'!$B$4="AY",0,IFERROR(P*INDEX('UWYr writing pattern'!$C$4:$C$18,MATCH('Extended model'!$CL654,'UWYr writing pattern'!$A$4:$A$18,0)) / 25,CM653))</f>
        <v>0</v>
      </c>
      <c r="CN654" s="36">
        <f t="shared" si="221"/>
        <v>1.0123601953086511E-27</v>
      </c>
      <c r="CP654" s="48">
        <f t="shared" si="208"/>
        <v>19.350000000000001</v>
      </c>
      <c r="CQ654" s="34">
        <f t="shared" si="222"/>
        <v>2.4242437993756988E-28</v>
      </c>
      <c r="CR654" s="31">
        <f>SUM($CQ$9:CQ654)*RLR</f>
        <v>119.99999999999996</v>
      </c>
      <c r="CS654" s="32"/>
      <c r="CT654" s="36">
        <f>CR654-SUM($CW$9:CW654)</f>
        <v>7.5378515358629983</v>
      </c>
      <c r="CV654" s="48">
        <f t="shared" si="209"/>
        <v>0.3174603174603175</v>
      </c>
      <c r="CW654" s="31">
        <f t="shared" si="223"/>
        <v>2.4031407659499435E-2</v>
      </c>
      <c r="CX654" s="36">
        <f>SUM($CW$9:CW654)*RRF</f>
        <v>78.723503924895866</v>
      </c>
      <c r="CY654" s="33"/>
      <c r="CZ654" s="36">
        <f t="shared" si="210"/>
        <v>86.261355460758864</v>
      </c>
      <c r="DA654" s="33"/>
      <c r="DB654" s="31">
        <f t="shared" si="211"/>
        <v>8.5038256405926688E-28</v>
      </c>
      <c r="DC654" s="31">
        <f t="shared" si="212"/>
        <v>5.2764960751040988</v>
      </c>
      <c r="DD654" s="31">
        <f t="shared" si="213"/>
        <v>5.2764960751040988</v>
      </c>
      <c r="DE654" s="31">
        <f t="shared" si="214"/>
        <v>-2.261355460758864</v>
      </c>
      <c r="DF654" s="31"/>
      <c r="DG654" s="33">
        <f t="shared" si="215"/>
        <v>0.93718457053447457</v>
      </c>
      <c r="DH654" s="33">
        <f t="shared" si="216"/>
        <v>1.0269208983423674</v>
      </c>
      <c r="DI654" s="3"/>
      <c r="DJ654" s="33">
        <f t="shared" si="217"/>
        <v>0.99999999999999967</v>
      </c>
      <c r="DK654" s="93">
        <f t="shared" si="218"/>
        <v>0.96800601486920457</v>
      </c>
      <c r="DL654" s="3">
        <f t="shared" si="219"/>
        <v>0.96812324406305672</v>
      </c>
      <c r="DM654" s="3"/>
      <c r="DN654" s="90">
        <f t="shared" si="226"/>
        <v>0</v>
      </c>
      <c r="DO654" s="91">
        <f t="shared" si="224"/>
        <v>0</v>
      </c>
      <c r="DP654" s="89">
        <f>SUM(DO$9:DO654)*RLR</f>
        <v>120</v>
      </c>
      <c r="DQ654" s="90">
        <f>DP654-SUM(DS$9:DS654)</f>
        <v>3.82521071243319</v>
      </c>
      <c r="DR654" s="48">
        <f t="shared" si="220"/>
        <v>0.3174603174603175</v>
      </c>
      <c r="DS654" s="31">
        <f t="shared" si="225"/>
        <v>1.2195145735706226E-2</v>
      </c>
      <c r="DT654" s="90">
        <f>SUM(DS$9:DS654)*RRF</f>
        <v>81.322352501296763</v>
      </c>
    </row>
    <row r="655" spans="90:124" x14ac:dyDescent="0.25">
      <c r="CL655" s="14">
        <f t="shared" si="207"/>
        <v>6.46</v>
      </c>
      <c r="CM655" s="59">
        <f>IF('Extended model'!$B$4="AY",0,IFERROR(P*INDEX('UWYr writing pattern'!$C$4:$C$18,MATCH('Extended model'!$CL655,'UWYr writing pattern'!$A$4:$A$18,0)) / 25,CM654))</f>
        <v>0</v>
      </c>
      <c r="CN655" s="36">
        <f t="shared" si="221"/>
        <v>8.1646849751642703E-28</v>
      </c>
      <c r="CP655" s="48">
        <f t="shared" si="208"/>
        <v>19.38</v>
      </c>
      <c r="CQ655" s="34">
        <f t="shared" si="222"/>
        <v>1.9589169779222401E-28</v>
      </c>
      <c r="CR655" s="31">
        <f>SUM($CQ$9:CQ655)*RLR</f>
        <v>119.99999999999996</v>
      </c>
      <c r="CS655" s="32"/>
      <c r="CT655" s="36">
        <f>CR655-SUM($CW$9:CW655)</f>
        <v>7.5139218484475663</v>
      </c>
      <c r="CV655" s="48">
        <f t="shared" si="209"/>
        <v>0.31712473572938688</v>
      </c>
      <c r="CW655" s="31">
        <f t="shared" si="223"/>
        <v>2.3929687415438092E-2</v>
      </c>
      <c r="CX655" s="36">
        <f>SUM($CW$9:CW655)*RRF</f>
        <v>78.740254706086674</v>
      </c>
      <c r="CY655" s="33"/>
      <c r="CZ655" s="36">
        <f t="shared" si="210"/>
        <v>86.25417655453424</v>
      </c>
      <c r="DA655" s="33"/>
      <c r="DB655" s="31">
        <f t="shared" si="211"/>
        <v>6.8583353791379859E-28</v>
      </c>
      <c r="DC655" s="31">
        <f t="shared" si="212"/>
        <v>5.259745293913296</v>
      </c>
      <c r="DD655" s="31">
        <f t="shared" si="213"/>
        <v>5.259745293913296</v>
      </c>
      <c r="DE655" s="31">
        <f t="shared" si="214"/>
        <v>-2.25417655453424</v>
      </c>
      <c r="DF655" s="31"/>
      <c r="DG655" s="33">
        <f t="shared" si="215"/>
        <v>0.93738398459626993</v>
      </c>
      <c r="DH655" s="33">
        <f t="shared" si="216"/>
        <v>1.0268354351730267</v>
      </c>
      <c r="DI655" s="3"/>
      <c r="DJ655" s="33">
        <f t="shared" si="217"/>
        <v>0.99999999999999967</v>
      </c>
      <c r="DK655" s="93">
        <f t="shared" si="218"/>
        <v>0.96810736849531709</v>
      </c>
      <c r="DL655" s="3">
        <f t="shared" si="219"/>
        <v>0.96822444011365016</v>
      </c>
      <c r="DM655" s="3"/>
      <c r="DN655" s="90">
        <f t="shared" si="226"/>
        <v>0</v>
      </c>
      <c r="DO655" s="91">
        <f t="shared" si="224"/>
        <v>0</v>
      </c>
      <c r="DP655" s="89">
        <f>SUM(DO$9:DO655)*RLR</f>
        <v>120</v>
      </c>
      <c r="DQ655" s="90">
        <f>DP655-SUM(DS$9:DS655)</f>
        <v>3.8130671863619767</v>
      </c>
      <c r="DR655" s="48">
        <f t="shared" si="220"/>
        <v>0.31712473572938688</v>
      </c>
      <c r="DS655" s="31">
        <f t="shared" si="225"/>
        <v>1.2143526071216477E-2</v>
      </c>
      <c r="DT655" s="90">
        <f>SUM(DS$9:DS655)*RRF</f>
        <v>81.330852969546612</v>
      </c>
    </row>
    <row r="656" spans="90:124" x14ac:dyDescent="0.25">
      <c r="CL656" s="14">
        <f t="shared" si="207"/>
        <v>6.47</v>
      </c>
      <c r="CM656" s="59">
        <f>IF('Extended model'!$B$4="AY",0,IFERROR(P*INDEX('UWYr writing pattern'!$C$4:$C$18,MATCH('Extended model'!$CL656,'UWYr writing pattern'!$A$4:$A$18,0)) / 25,CM655))</f>
        <v>0</v>
      </c>
      <c r="CN656" s="36">
        <f t="shared" si="221"/>
        <v>6.5823690269774348E-28</v>
      </c>
      <c r="CP656" s="48">
        <f t="shared" si="208"/>
        <v>19.41</v>
      </c>
      <c r="CQ656" s="34">
        <f t="shared" si="222"/>
        <v>1.5823159481868356E-28</v>
      </c>
      <c r="CR656" s="31">
        <f>SUM($CQ$9:CQ656)*RLR</f>
        <v>119.99999999999996</v>
      </c>
      <c r="CS656" s="32"/>
      <c r="CT656" s="36">
        <f>CR656-SUM($CW$9:CW656)</f>
        <v>7.4900933436427692</v>
      </c>
      <c r="CV656" s="48">
        <f t="shared" si="209"/>
        <v>0.31678986272439286</v>
      </c>
      <c r="CW656" s="31">
        <f t="shared" si="223"/>
        <v>2.3828504804802003E-2</v>
      </c>
      <c r="CX656" s="36">
        <f>SUM($CW$9:CW656)*RRF</f>
        <v>78.756934659450025</v>
      </c>
      <c r="CY656" s="33"/>
      <c r="CZ656" s="36">
        <f t="shared" si="210"/>
        <v>86.247028003092794</v>
      </c>
      <c r="DA656" s="33"/>
      <c r="DB656" s="31">
        <f t="shared" si="211"/>
        <v>5.5291899826610451E-28</v>
      </c>
      <c r="DC656" s="31">
        <f t="shared" si="212"/>
        <v>5.2430653405499381</v>
      </c>
      <c r="DD656" s="31">
        <f t="shared" si="213"/>
        <v>5.2430653405499381</v>
      </c>
      <c r="DE656" s="31">
        <f t="shared" si="214"/>
        <v>-2.2470280030927938</v>
      </c>
      <c r="DF656" s="31"/>
      <c r="DG656" s="33">
        <f t="shared" si="215"/>
        <v>0.9375825554696432</v>
      </c>
      <c r="DH656" s="33">
        <f t="shared" si="216"/>
        <v>1.0267503333701522</v>
      </c>
      <c r="DI656" s="3"/>
      <c r="DJ656" s="33">
        <f t="shared" si="217"/>
        <v>0.99999999999999967</v>
      </c>
      <c r="DK656" s="93">
        <f t="shared" si="218"/>
        <v>0.96820829446939605</v>
      </c>
      <c r="DL656" s="3">
        <f t="shared" si="219"/>
        <v>0.96832520827396618</v>
      </c>
      <c r="DM656" s="3"/>
      <c r="DN656" s="90">
        <f t="shared" si="226"/>
        <v>0</v>
      </c>
      <c r="DO656" s="91">
        <f t="shared" si="224"/>
        <v>0</v>
      </c>
      <c r="DP656" s="89">
        <f>SUM(DO$9:DO656)*RLR</f>
        <v>120</v>
      </c>
      <c r="DQ656" s="90">
        <f>DP656-SUM(DS$9:DS656)</f>
        <v>3.8009750071240376</v>
      </c>
      <c r="DR656" s="48">
        <f t="shared" si="220"/>
        <v>0.31678986272439286</v>
      </c>
      <c r="DS656" s="31">
        <f t="shared" si="225"/>
        <v>1.2092179237934387E-2</v>
      </c>
      <c r="DT656" s="90">
        <f>SUM(DS$9:DS656)*RRF</f>
        <v>81.339317495013162</v>
      </c>
    </row>
    <row r="657" spans="90:124" x14ac:dyDescent="0.25">
      <c r="CL657" s="14">
        <f t="shared" si="207"/>
        <v>6.48</v>
      </c>
      <c r="CM657" s="59">
        <f>IF('Extended model'!$B$4="AY",0,IFERROR(P*INDEX('UWYr writing pattern'!$C$4:$C$18,MATCH('Extended model'!$CL657,'UWYr writing pattern'!$A$4:$A$18,0)) / 25,CM656))</f>
        <v>0</v>
      </c>
      <c r="CN657" s="36">
        <f t="shared" si="221"/>
        <v>5.3047311988411145E-28</v>
      </c>
      <c r="CP657" s="48">
        <f t="shared" si="208"/>
        <v>19.440000000000001</v>
      </c>
      <c r="CQ657" s="34">
        <f t="shared" si="222"/>
        <v>1.2776378281363201E-28</v>
      </c>
      <c r="CR657" s="31">
        <f>SUM($CQ$9:CQ657)*RLR</f>
        <v>119.99999999999996</v>
      </c>
      <c r="CS657" s="32"/>
      <c r="CT657" s="36">
        <f>CR657-SUM($CW$9:CW657)</f>
        <v>7.4663654872215091</v>
      </c>
      <c r="CV657" s="48">
        <f t="shared" si="209"/>
        <v>0.31645569620253161</v>
      </c>
      <c r="CW657" s="31">
        <f t="shared" si="223"/>
        <v>2.3727856421254818E-2</v>
      </c>
      <c r="CX657" s="36">
        <f>SUM($CW$9:CW657)*RRF</f>
        <v>78.773544158944915</v>
      </c>
      <c r="CY657" s="33"/>
      <c r="CZ657" s="36">
        <f t="shared" si="210"/>
        <v>86.239909646166424</v>
      </c>
      <c r="DA657" s="33"/>
      <c r="DB657" s="31">
        <f t="shared" si="211"/>
        <v>4.4559742070265358E-28</v>
      </c>
      <c r="DC657" s="31">
        <f t="shared" si="212"/>
        <v>5.2264558410550563</v>
      </c>
      <c r="DD657" s="31">
        <f t="shared" si="213"/>
        <v>5.2264558410550563</v>
      </c>
      <c r="DE657" s="31">
        <f t="shared" si="214"/>
        <v>-2.2399096461664243</v>
      </c>
      <c r="DF657" s="31"/>
      <c r="DG657" s="33">
        <f t="shared" si="215"/>
        <v>0.93778028760648713</v>
      </c>
      <c r="DH657" s="33">
        <f t="shared" si="216"/>
        <v>1.0266655910257907</v>
      </c>
      <c r="DI657" s="3"/>
      <c r="DJ657" s="33">
        <f t="shared" si="217"/>
        <v>0.99999999999999967</v>
      </c>
      <c r="DK657" s="93">
        <f t="shared" si="218"/>
        <v>0.96830879504461109</v>
      </c>
      <c r="DL657" s="3">
        <f t="shared" si="219"/>
        <v>0.96842555080319348</v>
      </c>
      <c r="DM657" s="3"/>
      <c r="DN657" s="90">
        <f t="shared" si="226"/>
        <v>0</v>
      </c>
      <c r="DO657" s="91">
        <f t="shared" si="224"/>
        <v>0</v>
      </c>
      <c r="DP657" s="89">
        <f>SUM(DO$9:DO657)*RLR</f>
        <v>120</v>
      </c>
      <c r="DQ657" s="90">
        <f>DP657-SUM(DS$9:DS657)</f>
        <v>3.7889339036167797</v>
      </c>
      <c r="DR657" s="48">
        <f t="shared" si="220"/>
        <v>0.31645569620253161</v>
      </c>
      <c r="DS657" s="31">
        <f t="shared" si="225"/>
        <v>1.204110350725672E-2</v>
      </c>
      <c r="DT657" s="90">
        <f>SUM(DS$9:DS657)*RRF</f>
        <v>81.347746267468253</v>
      </c>
    </row>
    <row r="658" spans="90:124" x14ac:dyDescent="0.25">
      <c r="CL658" s="14">
        <f t="shared" si="207"/>
        <v>6.49</v>
      </c>
      <c r="CM658" s="59">
        <f>IF('Extended model'!$B$4="AY",0,IFERROR(P*INDEX('UWYr writing pattern'!$C$4:$C$18,MATCH('Extended model'!$CL658,'UWYr writing pattern'!$A$4:$A$18,0)) / 25,CM657))</f>
        <v>0</v>
      </c>
      <c r="CN658" s="36">
        <f t="shared" si="221"/>
        <v>4.2734914537864021E-28</v>
      </c>
      <c r="CP658" s="48">
        <f t="shared" si="208"/>
        <v>19.47</v>
      </c>
      <c r="CQ658" s="34">
        <f t="shared" si="222"/>
        <v>1.0312397450547128E-28</v>
      </c>
      <c r="CR658" s="31">
        <f>SUM($CQ$9:CQ658)*RLR</f>
        <v>119.99999999999996</v>
      </c>
      <c r="CS658" s="32"/>
      <c r="CT658" s="36">
        <f>CR658-SUM($CW$9:CW658)</f>
        <v>7.4427377483378905</v>
      </c>
      <c r="CV658" s="48">
        <f t="shared" si="209"/>
        <v>0.31612223393045308</v>
      </c>
      <c r="CW658" s="31">
        <f t="shared" si="223"/>
        <v>2.362773888361237E-2</v>
      </c>
      <c r="CX658" s="36">
        <f>SUM($CW$9:CW658)*RRF</f>
        <v>78.79008357616344</v>
      </c>
      <c r="CY658" s="33"/>
      <c r="CZ658" s="36">
        <f t="shared" si="210"/>
        <v>86.23282132450133</v>
      </c>
      <c r="DA658" s="33"/>
      <c r="DB658" s="31">
        <f t="shared" si="211"/>
        <v>3.589732821180577E-28</v>
      </c>
      <c r="DC658" s="31">
        <f t="shared" si="212"/>
        <v>5.209916423836523</v>
      </c>
      <c r="DD658" s="31">
        <f t="shared" si="213"/>
        <v>5.209916423836523</v>
      </c>
      <c r="DE658" s="31">
        <f t="shared" si="214"/>
        <v>-2.2328213245013302</v>
      </c>
      <c r="DF658" s="31"/>
      <c r="DG658" s="33">
        <f t="shared" si="215"/>
        <v>0.93797718543051711</v>
      </c>
      <c r="DH658" s="33">
        <f t="shared" si="216"/>
        <v>1.0265812062440633</v>
      </c>
      <c r="DI658" s="3"/>
      <c r="DJ658" s="33">
        <f t="shared" si="217"/>
        <v>0.99999999999999967</v>
      </c>
      <c r="DK658" s="93">
        <f t="shared" si="218"/>
        <v>0.96840887245990093</v>
      </c>
      <c r="DL658" s="3">
        <f t="shared" si="219"/>
        <v>0.96852546994622135</v>
      </c>
      <c r="DM658" s="3"/>
      <c r="DN658" s="90">
        <f t="shared" si="226"/>
        <v>0</v>
      </c>
      <c r="DO658" s="91">
        <f t="shared" si="224"/>
        <v>0</v>
      </c>
      <c r="DP658" s="89">
        <f>SUM(DO$9:DO658)*RLR</f>
        <v>120</v>
      </c>
      <c r="DQ658" s="90">
        <f>DP658-SUM(DS$9:DS658)</f>
        <v>3.776943606453429</v>
      </c>
      <c r="DR658" s="48">
        <f t="shared" si="220"/>
        <v>0.31612223393045308</v>
      </c>
      <c r="DS658" s="31">
        <f t="shared" si="225"/>
        <v>1.199029716334424E-2</v>
      </c>
      <c r="DT658" s="90">
        <f>SUM(DS$9:DS658)*RRF</f>
        <v>81.356139475482593</v>
      </c>
    </row>
    <row r="659" spans="90:124" x14ac:dyDescent="0.25">
      <c r="CL659" s="14">
        <f t="shared" si="207"/>
        <v>6.5</v>
      </c>
      <c r="CM659" s="59">
        <f>IF('Extended model'!$B$4="AY",0,IFERROR(P*INDEX('UWYr writing pattern'!$C$4:$C$18,MATCH('Extended model'!$CL659,'UWYr writing pattern'!$A$4:$A$18,0)) / 25,CM658))</f>
        <v>0</v>
      </c>
      <c r="CN659" s="36">
        <f t="shared" si="221"/>
        <v>3.4414426677341897E-28</v>
      </c>
      <c r="CP659" s="48">
        <f t="shared" si="208"/>
        <v>19.5</v>
      </c>
      <c r="CQ659" s="34">
        <f t="shared" si="222"/>
        <v>8.3204878605221243E-29</v>
      </c>
      <c r="CR659" s="31">
        <f>SUM($CQ$9:CQ659)*RLR</f>
        <v>119.99999999999996</v>
      </c>
      <c r="CS659" s="32"/>
      <c r="CT659" s="36">
        <f>CR659-SUM($CW$9:CW659)</f>
        <v>7.4192095995022527</v>
      </c>
      <c r="CV659" s="48">
        <f t="shared" si="209"/>
        <v>0.31578947368421051</v>
      </c>
      <c r="CW659" s="31">
        <f t="shared" si="223"/>
        <v>2.3528148835630844E-2</v>
      </c>
      <c r="CX659" s="36">
        <f>SUM($CW$9:CW659)*RRF</f>
        <v>78.806553280348382</v>
      </c>
      <c r="CY659" s="33"/>
      <c r="CZ659" s="36">
        <f t="shared" si="210"/>
        <v>86.225762879850635</v>
      </c>
      <c r="DA659" s="33"/>
      <c r="DB659" s="31">
        <f t="shared" si="211"/>
        <v>2.8908118408967191E-28</v>
      </c>
      <c r="DC659" s="31">
        <f t="shared" si="212"/>
        <v>5.1934467196515763</v>
      </c>
      <c r="DD659" s="31">
        <f t="shared" si="213"/>
        <v>5.1934467196515763</v>
      </c>
      <c r="DE659" s="31">
        <f t="shared" si="214"/>
        <v>-2.2257628798506346</v>
      </c>
      <c r="DF659" s="31"/>
      <c r="DG659" s="33">
        <f t="shared" si="215"/>
        <v>0.93817325333748069</v>
      </c>
      <c r="DH659" s="33">
        <f t="shared" si="216"/>
        <v>1.0264971771410789</v>
      </c>
      <c r="DI659" s="3"/>
      <c r="DJ659" s="33">
        <f t="shared" si="217"/>
        <v>0.99999999999999967</v>
      </c>
      <c r="DK659" s="93">
        <f t="shared" si="218"/>
        <v>0.96850852894007877</v>
      </c>
      <c r="DL659" s="3">
        <f t="shared" si="219"/>
        <v>0.96862496793374664</v>
      </c>
      <c r="DM659" s="3"/>
      <c r="DN659" s="90">
        <f t="shared" si="226"/>
        <v>0</v>
      </c>
      <c r="DO659" s="91">
        <f t="shared" si="224"/>
        <v>0</v>
      </c>
      <c r="DP659" s="89">
        <f>SUM(DO$9:DO659)*RLR</f>
        <v>120</v>
      </c>
      <c r="DQ659" s="90">
        <f>DP659-SUM(DS$9:DS659)</f>
        <v>3.7650038479504104</v>
      </c>
      <c r="DR659" s="48">
        <f t="shared" si="220"/>
        <v>0.31578947368421051</v>
      </c>
      <c r="DS659" s="31">
        <f t="shared" si="225"/>
        <v>1.1939758503014E-2</v>
      </c>
      <c r="DT659" s="90">
        <f>SUM(DS$9:DS659)*RRF</f>
        <v>81.364497306434714</v>
      </c>
    </row>
    <row r="660" spans="90:124" x14ac:dyDescent="0.25">
      <c r="CL660" s="14">
        <f t="shared" si="207"/>
        <v>6.51</v>
      </c>
      <c r="CM660" s="59">
        <f>IF('Extended model'!$B$4="AY",0,IFERROR(P*INDEX('UWYr writing pattern'!$C$4:$C$18,MATCH('Extended model'!$CL660,'UWYr writing pattern'!$A$4:$A$18,0)) / 25,CM659))</f>
        <v>0</v>
      </c>
      <c r="CN660" s="36">
        <f t="shared" si="221"/>
        <v>2.7703613475260228E-28</v>
      </c>
      <c r="CP660" s="48">
        <f t="shared" si="208"/>
        <v>19.53</v>
      </c>
      <c r="CQ660" s="34">
        <f t="shared" si="222"/>
        <v>6.7108132020816703E-29</v>
      </c>
      <c r="CR660" s="31">
        <f>SUM($CQ$9:CQ660)*RLR</f>
        <v>119.99999999999996</v>
      </c>
      <c r="CS660" s="32"/>
      <c r="CT660" s="36">
        <f>CR660-SUM($CW$9:CW660)</f>
        <v>7.3957805165564565</v>
      </c>
      <c r="CV660" s="48">
        <f t="shared" si="209"/>
        <v>0.31545741324921134</v>
      </c>
      <c r="CW660" s="31">
        <f t="shared" si="223"/>
        <v>2.3429082945796584E-2</v>
      </c>
      <c r="CX660" s="36">
        <f>SUM($CW$9:CW660)*RRF</f>
        <v>78.822953638410439</v>
      </c>
      <c r="CY660" s="33"/>
      <c r="CZ660" s="36">
        <f t="shared" si="210"/>
        <v>86.218734154966896</v>
      </c>
      <c r="DA660" s="33"/>
      <c r="DB660" s="31">
        <f t="shared" si="211"/>
        <v>2.3271035319218589E-28</v>
      </c>
      <c r="DC660" s="31">
        <f t="shared" si="212"/>
        <v>5.177046361589519</v>
      </c>
      <c r="DD660" s="31">
        <f t="shared" si="213"/>
        <v>5.177046361589519</v>
      </c>
      <c r="DE660" s="31">
        <f t="shared" si="214"/>
        <v>-2.2187341549668957</v>
      </c>
      <c r="DF660" s="31"/>
      <c r="DG660" s="33">
        <f t="shared" si="215"/>
        <v>0.9383684956953624</v>
      </c>
      <c r="DH660" s="33">
        <f t="shared" si="216"/>
        <v>1.0264135018448439</v>
      </c>
      <c r="DI660" s="3"/>
      <c r="DJ660" s="33">
        <f t="shared" si="217"/>
        <v>0.99999999999999967</v>
      </c>
      <c r="DK660" s="93">
        <f t="shared" si="218"/>
        <v>0.96860776669593573</v>
      </c>
      <c r="DL660" s="3">
        <f t="shared" si="219"/>
        <v>0.9687240469823768</v>
      </c>
      <c r="DM660" s="3"/>
      <c r="DN660" s="90">
        <f t="shared" si="226"/>
        <v>0</v>
      </c>
      <c r="DO660" s="91">
        <f t="shared" si="224"/>
        <v>0</v>
      </c>
      <c r="DP660" s="89">
        <f>SUM(DO$9:DO660)*RLR</f>
        <v>120</v>
      </c>
      <c r="DQ660" s="90">
        <f>DP660-SUM(DS$9:DS660)</f>
        <v>3.753114362114772</v>
      </c>
      <c r="DR660" s="48">
        <f t="shared" si="220"/>
        <v>0.31545741324921134</v>
      </c>
      <c r="DS660" s="31">
        <f t="shared" si="225"/>
        <v>1.1889485835632874E-2</v>
      </c>
      <c r="DT660" s="90">
        <f>SUM(DS$9:DS660)*RRF</f>
        <v>81.372819946519655</v>
      </c>
    </row>
    <row r="661" spans="90:124" x14ac:dyDescent="0.25">
      <c r="CL661" s="14">
        <f t="shared" si="207"/>
        <v>6.52</v>
      </c>
      <c r="CM661" s="59">
        <f>IF('Extended model'!$B$4="AY",0,IFERROR(P*INDEX('UWYr writing pattern'!$C$4:$C$18,MATCH('Extended model'!$CL661,'UWYr writing pattern'!$A$4:$A$18,0)) / 25,CM660))</f>
        <v>0</v>
      </c>
      <c r="CN661" s="36">
        <f t="shared" si="221"/>
        <v>2.2293097763541905E-28</v>
      </c>
      <c r="CP661" s="48">
        <f t="shared" si="208"/>
        <v>19.559999999999999</v>
      </c>
      <c r="CQ661" s="34">
        <f t="shared" si="222"/>
        <v>5.4105157117183224E-29</v>
      </c>
      <c r="CR661" s="31">
        <f>SUM($CQ$9:CQ661)*RLR</f>
        <v>119.99999999999996</v>
      </c>
      <c r="CS661" s="32"/>
      <c r="CT661" s="36">
        <f>CR661-SUM($CW$9:CW661)</f>
        <v>7.3724499786493425</v>
      </c>
      <c r="CV661" s="48">
        <f t="shared" si="209"/>
        <v>0.31512605042016806</v>
      </c>
      <c r="CW661" s="31">
        <f t="shared" si="223"/>
        <v>2.3330537907118157E-2</v>
      </c>
      <c r="CX661" s="36">
        <f>SUM($CW$9:CW661)*RRF</f>
        <v>78.839285014945432</v>
      </c>
      <c r="CY661" s="33"/>
      <c r="CZ661" s="36">
        <f t="shared" si="210"/>
        <v>86.211734993594774</v>
      </c>
      <c r="DA661" s="33"/>
      <c r="DB661" s="31">
        <f t="shared" si="211"/>
        <v>1.87262021213752E-28</v>
      </c>
      <c r="DC661" s="31">
        <f t="shared" si="212"/>
        <v>5.1607149850545397</v>
      </c>
      <c r="DD661" s="31">
        <f t="shared" si="213"/>
        <v>5.1607149850545397</v>
      </c>
      <c r="DE661" s="31">
        <f t="shared" si="214"/>
        <v>-2.2117349935947743</v>
      </c>
      <c r="DF661" s="31"/>
      <c r="DG661" s="33">
        <f t="shared" si="215"/>
        <v>0.93856291684458848</v>
      </c>
      <c r="DH661" s="33">
        <f t="shared" si="216"/>
        <v>1.0263301784951759</v>
      </c>
      <c r="DI661" s="3"/>
      <c r="DJ661" s="33">
        <f t="shared" si="217"/>
        <v>0.99999999999999967</v>
      </c>
      <c r="DK661" s="93">
        <f t="shared" si="218"/>
        <v>0.96870658792434428</v>
      </c>
      <c r="DL661" s="3">
        <f t="shared" si="219"/>
        <v>0.96882270929473524</v>
      </c>
      <c r="DM661" s="3"/>
      <c r="DN661" s="90">
        <f t="shared" si="226"/>
        <v>0</v>
      </c>
      <c r="DO661" s="91">
        <f t="shared" si="224"/>
        <v>0</v>
      </c>
      <c r="DP661" s="89">
        <f>SUM(DO$9:DO661)*RLR</f>
        <v>120</v>
      </c>
      <c r="DQ661" s="90">
        <f>DP661-SUM(DS$9:DS661)</f>
        <v>3.7412748846317641</v>
      </c>
      <c r="DR661" s="48">
        <f t="shared" si="220"/>
        <v>0.31512605042016806</v>
      </c>
      <c r="DS661" s="31">
        <f t="shared" si="225"/>
        <v>1.1839477483011897E-2</v>
      </c>
      <c r="DT661" s="90">
        <f>SUM(DS$9:DS661)*RRF</f>
        <v>81.381107580757757</v>
      </c>
    </row>
    <row r="662" spans="90:124" x14ac:dyDescent="0.25">
      <c r="CL662" s="14">
        <f t="shared" si="207"/>
        <v>6.53</v>
      </c>
      <c r="CM662" s="59">
        <f>IF('Extended model'!$B$4="AY",0,IFERROR(P*INDEX('UWYr writing pattern'!$C$4:$C$18,MATCH('Extended model'!$CL662,'UWYr writing pattern'!$A$4:$A$18,0)) / 25,CM661))</f>
        <v>0</v>
      </c>
      <c r="CN662" s="36">
        <f t="shared" si="221"/>
        <v>1.7932567840993107E-28</v>
      </c>
      <c r="CP662" s="48">
        <f t="shared" si="208"/>
        <v>19.59</v>
      </c>
      <c r="CQ662" s="34">
        <f t="shared" si="222"/>
        <v>4.3605299225487967E-29</v>
      </c>
      <c r="CR662" s="31">
        <f>SUM($CQ$9:CQ662)*RLR</f>
        <v>119.99999999999996</v>
      </c>
      <c r="CS662" s="32"/>
      <c r="CT662" s="36">
        <f>CR662-SUM($CW$9:CW662)</f>
        <v>7.3492174682124158</v>
      </c>
      <c r="CV662" s="48">
        <f t="shared" si="209"/>
        <v>0.31479538300104926</v>
      </c>
      <c r="CW662" s="31">
        <f t="shared" si="223"/>
        <v>2.3232510436920199E-2</v>
      </c>
      <c r="CX662" s="36">
        <f>SUM($CW$9:CW662)*RRF</f>
        <v>78.855547772251271</v>
      </c>
      <c r="CY662" s="33"/>
      <c r="CZ662" s="36">
        <f t="shared" si="210"/>
        <v>86.204765240463686</v>
      </c>
      <c r="DA662" s="33"/>
      <c r="DB662" s="31">
        <f t="shared" si="211"/>
        <v>1.5063356986434209E-28</v>
      </c>
      <c r="DC662" s="31">
        <f t="shared" si="212"/>
        <v>5.1444522277486904</v>
      </c>
      <c r="DD662" s="31">
        <f t="shared" si="213"/>
        <v>5.1444522277486904</v>
      </c>
      <c r="DE662" s="31">
        <f t="shared" si="214"/>
        <v>-2.2047652404636864</v>
      </c>
      <c r="DF662" s="31"/>
      <c r="DG662" s="33">
        <f t="shared" si="215"/>
        <v>0.93875652109822938</v>
      </c>
      <c r="DH662" s="33">
        <f t="shared" si="216"/>
        <v>1.0262472052436153</v>
      </c>
      <c r="DI662" s="3"/>
      <c r="DJ662" s="33">
        <f t="shared" si="217"/>
        <v>0.99999999999999967</v>
      </c>
      <c r="DK662" s="93">
        <f t="shared" si="218"/>
        <v>0.96880499480835969</v>
      </c>
      <c r="DL662" s="3">
        <f t="shared" si="219"/>
        <v>0.96892095705956272</v>
      </c>
      <c r="DM662" s="3"/>
      <c r="DN662" s="90">
        <f t="shared" si="226"/>
        <v>0</v>
      </c>
      <c r="DO662" s="91">
        <f t="shared" si="224"/>
        <v>0</v>
      </c>
      <c r="DP662" s="89">
        <f>SUM(DO$9:DO662)*RLR</f>
        <v>120</v>
      </c>
      <c r="DQ662" s="90">
        <f>DP662-SUM(DS$9:DS662)</f>
        <v>3.7294851528524617</v>
      </c>
      <c r="DR662" s="48">
        <f t="shared" si="220"/>
        <v>0.31479538300104926</v>
      </c>
      <c r="DS662" s="31">
        <f t="shared" si="225"/>
        <v>1.1789731779301777E-2</v>
      </c>
      <c r="DT662" s="90">
        <f>SUM(DS$9:DS662)*RRF</f>
        <v>81.389360393003273</v>
      </c>
    </row>
    <row r="663" spans="90:124" x14ac:dyDescent="0.25">
      <c r="CL663" s="14">
        <f t="shared" si="207"/>
        <v>6.54</v>
      </c>
      <c r="CM663" s="59">
        <f>IF('Extended model'!$B$4="AY",0,IFERROR(P*INDEX('UWYr writing pattern'!$C$4:$C$18,MATCH('Extended model'!$CL663,'UWYr writing pattern'!$A$4:$A$18,0)) / 25,CM662))</f>
        <v>0</v>
      </c>
      <c r="CN663" s="36">
        <f t="shared" si="221"/>
        <v>1.4419577800942557E-28</v>
      </c>
      <c r="CP663" s="48">
        <f t="shared" si="208"/>
        <v>19.62</v>
      </c>
      <c r="CQ663" s="34">
        <f t="shared" si="222"/>
        <v>3.5129900400505498E-29</v>
      </c>
      <c r="CR663" s="31">
        <f>SUM($CQ$9:CQ663)*RLR</f>
        <v>119.99999999999996</v>
      </c>
      <c r="CS663" s="32"/>
      <c r="CT663" s="36">
        <f>CR663-SUM($CW$9:CW663)</f>
        <v>7.3260824709357735</v>
      </c>
      <c r="CV663" s="48">
        <f t="shared" si="209"/>
        <v>0.31446540880503149</v>
      </c>
      <c r="CW663" s="31">
        <f t="shared" si="223"/>
        <v>2.3134997276639289E-2</v>
      </c>
      <c r="CX663" s="36">
        <f>SUM($CW$9:CW663)*RRF</f>
        <v>78.871742270344924</v>
      </c>
      <c r="CY663" s="33"/>
      <c r="CZ663" s="36">
        <f t="shared" si="210"/>
        <v>86.197824741280698</v>
      </c>
      <c r="DA663" s="33"/>
      <c r="DB663" s="31">
        <f t="shared" si="211"/>
        <v>1.2112445352791746E-28</v>
      </c>
      <c r="DC663" s="31">
        <f t="shared" si="212"/>
        <v>5.1282577296550409</v>
      </c>
      <c r="DD663" s="31">
        <f t="shared" si="213"/>
        <v>5.1282577296550409</v>
      </c>
      <c r="DE663" s="31">
        <f t="shared" si="214"/>
        <v>-2.1978247412806979</v>
      </c>
      <c r="DF663" s="31"/>
      <c r="DG663" s="33">
        <f t="shared" si="215"/>
        <v>0.9389493127422015</v>
      </c>
      <c r="DH663" s="33">
        <f t="shared" si="216"/>
        <v>1.0261645802533417</v>
      </c>
      <c r="DI663" s="3"/>
      <c r="DJ663" s="33">
        <f t="shared" si="217"/>
        <v>0.99999999999999967</v>
      </c>
      <c r="DK663" s="93">
        <f t="shared" si="218"/>
        <v>0.96890298951732212</v>
      </c>
      <c r="DL663" s="3">
        <f t="shared" si="219"/>
        <v>0.96901879245182021</v>
      </c>
      <c r="DM663" s="3"/>
      <c r="DN663" s="90">
        <f t="shared" si="226"/>
        <v>0</v>
      </c>
      <c r="DO663" s="91">
        <f t="shared" si="224"/>
        <v>0</v>
      </c>
      <c r="DP663" s="89">
        <f>SUM(DO$9:DO663)*RLR</f>
        <v>120</v>
      </c>
      <c r="DQ663" s="90">
        <f>DP663-SUM(DS$9:DS663)</f>
        <v>3.7177449057815721</v>
      </c>
      <c r="DR663" s="48">
        <f t="shared" si="220"/>
        <v>0.31446540880503149</v>
      </c>
      <c r="DS663" s="31">
        <f t="shared" si="225"/>
        <v>1.1740247070889174E-2</v>
      </c>
      <c r="DT663" s="90">
        <f>SUM(DS$9:DS663)*RRF</f>
        <v>81.397578565952898</v>
      </c>
    </row>
    <row r="664" spans="90:124" x14ac:dyDescent="0.25">
      <c r="CL664" s="14">
        <f t="shared" si="207"/>
        <v>6.55</v>
      </c>
      <c r="CM664" s="59">
        <f>IF('Extended model'!$B$4="AY",0,IFERROR(P*INDEX('UWYr writing pattern'!$C$4:$C$18,MATCH('Extended model'!$CL664,'UWYr writing pattern'!$A$4:$A$18,0)) / 25,CM663))</f>
        <v>0</v>
      </c>
      <c r="CN664" s="36">
        <f t="shared" si="221"/>
        <v>1.1590456636397628E-28</v>
      </c>
      <c r="CP664" s="48">
        <f t="shared" si="208"/>
        <v>19.649999999999999</v>
      </c>
      <c r="CQ664" s="34">
        <f t="shared" si="222"/>
        <v>2.82912116454493E-29</v>
      </c>
      <c r="CR664" s="31">
        <f>SUM($CQ$9:CQ664)*RLR</f>
        <v>119.99999999999996</v>
      </c>
      <c r="CS664" s="32"/>
      <c r="CT664" s="36">
        <f>CR664-SUM($CW$9:CW664)</f>
        <v>7.3030444757441586</v>
      </c>
      <c r="CV664" s="48">
        <f t="shared" si="209"/>
        <v>0.31413612565445026</v>
      </c>
      <c r="CW664" s="31">
        <f t="shared" si="223"/>
        <v>2.3037995191621936E-2</v>
      </c>
      <c r="CX664" s="36">
        <f>SUM($CW$9:CW664)*RRF</f>
        <v>78.887868866979048</v>
      </c>
      <c r="CY664" s="33"/>
      <c r="CZ664" s="36">
        <f t="shared" si="210"/>
        <v>86.190913342723206</v>
      </c>
      <c r="DA664" s="33"/>
      <c r="DB664" s="31">
        <f t="shared" si="211"/>
        <v>9.735983574574007E-29</v>
      </c>
      <c r="DC664" s="31">
        <f t="shared" si="212"/>
        <v>5.1121311330209105</v>
      </c>
      <c r="DD664" s="31">
        <f t="shared" si="213"/>
        <v>5.1121311330209105</v>
      </c>
      <c r="DE664" s="31">
        <f t="shared" si="214"/>
        <v>-2.1909133427232064</v>
      </c>
      <c r="DF664" s="31"/>
      <c r="DG664" s="33">
        <f t="shared" si="215"/>
        <v>0.93914129603546481</v>
      </c>
      <c r="DH664" s="33">
        <f t="shared" si="216"/>
        <v>1.0260823016990859</v>
      </c>
      <c r="DI664" s="3"/>
      <c r="DJ664" s="33">
        <f t="shared" si="217"/>
        <v>0.99999999999999967</v>
      </c>
      <c r="DK664" s="93">
        <f t="shared" si="218"/>
        <v>0.96900057420695651</v>
      </c>
      <c r="DL664" s="3">
        <f t="shared" si="219"/>
        <v>0.96911621763278921</v>
      </c>
      <c r="DM664" s="3"/>
      <c r="DN664" s="90">
        <f t="shared" si="226"/>
        <v>0</v>
      </c>
      <c r="DO664" s="91">
        <f t="shared" si="224"/>
        <v>0</v>
      </c>
      <c r="DP664" s="89">
        <f>SUM(DO$9:DO664)*RLR</f>
        <v>120</v>
      </c>
      <c r="DQ664" s="90">
        <f>DP664-SUM(DS$9:DS664)</f>
        <v>3.7060538840652839</v>
      </c>
      <c r="DR664" s="48">
        <f t="shared" si="220"/>
        <v>0.31413612565445026</v>
      </c>
      <c r="DS664" s="31">
        <f t="shared" si="225"/>
        <v>1.1691021716294254E-2</v>
      </c>
      <c r="DT664" s="90">
        <f>SUM(DS$9:DS664)*RRF</f>
        <v>81.405762281154296</v>
      </c>
    </row>
    <row r="665" spans="90:124" x14ac:dyDescent="0.25">
      <c r="CL665" s="14">
        <f t="shared" si="207"/>
        <v>6.56</v>
      </c>
      <c r="CM665" s="59">
        <f>IF('Extended model'!$B$4="AY",0,IFERROR(P*INDEX('UWYr writing pattern'!$C$4:$C$18,MATCH('Extended model'!$CL665,'UWYr writing pattern'!$A$4:$A$18,0)) / 25,CM664))</f>
        <v>0</v>
      </c>
      <c r="CN665" s="36">
        <f t="shared" si="221"/>
        <v>9.3129319073454945E-29</v>
      </c>
      <c r="CP665" s="48">
        <f t="shared" si="208"/>
        <v>19.68</v>
      </c>
      <c r="CQ665" s="34">
        <f t="shared" si="222"/>
        <v>2.2775247290521338E-29</v>
      </c>
      <c r="CR665" s="31">
        <f>SUM($CQ$9:CQ665)*RLR</f>
        <v>119.99999999999996</v>
      </c>
      <c r="CS665" s="32"/>
      <c r="CT665" s="36">
        <f>CR665-SUM($CW$9:CW665)</f>
        <v>7.2801029747732287</v>
      </c>
      <c r="CV665" s="48">
        <f t="shared" si="209"/>
        <v>0.31380753138075318</v>
      </c>
      <c r="CW665" s="31">
        <f t="shared" si="223"/>
        <v>2.294150097092406E-2</v>
      </c>
      <c r="CX665" s="36">
        <f>SUM($CW$9:CW665)*RRF</f>
        <v>78.903927917658706</v>
      </c>
      <c r="CY665" s="33"/>
      <c r="CZ665" s="36">
        <f t="shared" si="210"/>
        <v>86.184030892431934</v>
      </c>
      <c r="DA665" s="33"/>
      <c r="DB665" s="31">
        <f t="shared" si="211"/>
        <v>7.8228628021702144E-29</v>
      </c>
      <c r="DC665" s="31">
        <f t="shared" si="212"/>
        <v>5.0960720823412595</v>
      </c>
      <c r="DD665" s="31">
        <f t="shared" si="213"/>
        <v>5.0960720823412595</v>
      </c>
      <c r="DE665" s="31">
        <f t="shared" si="214"/>
        <v>-2.1840308924319345</v>
      </c>
      <c r="DF665" s="31"/>
      <c r="DG665" s="33">
        <f t="shared" si="215"/>
        <v>0.93933247521022267</v>
      </c>
      <c r="DH665" s="33">
        <f t="shared" si="216"/>
        <v>1.0260003677670468</v>
      </c>
      <c r="DI665" s="3"/>
      <c r="DJ665" s="33">
        <f t="shared" si="217"/>
        <v>0.99999999999999967</v>
      </c>
      <c r="DK665" s="93">
        <f t="shared" si="218"/>
        <v>0.96909775101947204</v>
      </c>
      <c r="DL665" s="3">
        <f t="shared" si="219"/>
        <v>0.96921323475017318</v>
      </c>
      <c r="DM665" s="3"/>
      <c r="DN665" s="90">
        <f t="shared" si="226"/>
        <v>0</v>
      </c>
      <c r="DO665" s="91">
        <f t="shared" si="224"/>
        <v>0</v>
      </c>
      <c r="DP665" s="89">
        <f>SUM(DO$9:DO665)*RLR</f>
        <v>120</v>
      </c>
      <c r="DQ665" s="90">
        <f>DP665-SUM(DS$9:DS665)</f>
        <v>3.6944118299792166</v>
      </c>
      <c r="DR665" s="48">
        <f t="shared" si="220"/>
        <v>0.31380753138075318</v>
      </c>
      <c r="DS665" s="31">
        <f t="shared" si="225"/>
        <v>1.1642054086068955E-2</v>
      </c>
      <c r="DT665" s="90">
        <f>SUM(DS$9:DS665)*RRF</f>
        <v>81.41391171901455</v>
      </c>
    </row>
    <row r="666" spans="90:124" x14ac:dyDescent="0.25">
      <c r="CL666" s="14">
        <f t="shared" si="207"/>
        <v>6.57</v>
      </c>
      <c r="CM666" s="59">
        <f>IF('Extended model'!$B$4="AY",0,IFERROR(P*INDEX('UWYr writing pattern'!$C$4:$C$18,MATCH('Extended model'!$CL666,'UWYr writing pattern'!$A$4:$A$18,0)) / 25,CM665))</f>
        <v>0</v>
      </c>
      <c r="CN666" s="36">
        <f t="shared" si="221"/>
        <v>7.4801469079799015E-29</v>
      </c>
      <c r="CP666" s="48">
        <f t="shared" si="208"/>
        <v>19.71</v>
      </c>
      <c r="CQ666" s="34">
        <f t="shared" si="222"/>
        <v>1.8327849993655933E-29</v>
      </c>
      <c r="CR666" s="31">
        <f>SUM($CQ$9:CQ666)*RLR</f>
        <v>119.99999999999996</v>
      </c>
      <c r="CS666" s="32"/>
      <c r="CT666" s="36">
        <f>CR666-SUM($CW$9:CW666)</f>
        <v>7.2572574633461215</v>
      </c>
      <c r="CV666" s="48">
        <f t="shared" si="209"/>
        <v>0.31347962382445138</v>
      </c>
      <c r="CW666" s="31">
        <f t="shared" si="223"/>
        <v>2.2845511427112646E-2</v>
      </c>
      <c r="CX666" s="36">
        <f>SUM($CW$9:CW666)*RRF</f>
        <v>78.919919775657675</v>
      </c>
      <c r="CY666" s="33"/>
      <c r="CZ666" s="36">
        <f t="shared" si="210"/>
        <v>86.177177239003797</v>
      </c>
      <c r="DA666" s="33"/>
      <c r="DB666" s="31">
        <f t="shared" si="211"/>
        <v>6.2833234027031166E-29</v>
      </c>
      <c r="DC666" s="31">
        <f t="shared" si="212"/>
        <v>5.0800802243422849</v>
      </c>
      <c r="DD666" s="31">
        <f t="shared" si="213"/>
        <v>5.0800802243422849</v>
      </c>
      <c r="DE666" s="31">
        <f t="shared" si="214"/>
        <v>-2.1771772390037967</v>
      </c>
      <c r="DF666" s="31"/>
      <c r="DG666" s="33">
        <f t="shared" si="215"/>
        <v>0.93952285447211514</v>
      </c>
      <c r="DH666" s="33">
        <f t="shared" si="216"/>
        <v>1.025918776654807</v>
      </c>
      <c r="DI666" s="3"/>
      <c r="DJ666" s="33">
        <f t="shared" si="217"/>
        <v>0.99999999999999967</v>
      </c>
      <c r="DK666" s="93">
        <f t="shared" si="218"/>
        <v>0.96919452208366164</v>
      </c>
      <c r="DL666" s="3">
        <f t="shared" si="219"/>
        <v>0.96930984593819558</v>
      </c>
      <c r="DM666" s="3"/>
      <c r="DN666" s="90">
        <f t="shared" si="226"/>
        <v>0</v>
      </c>
      <c r="DO666" s="91">
        <f t="shared" si="224"/>
        <v>0</v>
      </c>
      <c r="DP666" s="89">
        <f>SUM(DO$9:DO666)*RLR</f>
        <v>120</v>
      </c>
      <c r="DQ666" s="90">
        <f>DP666-SUM(DS$9:DS666)</f>
        <v>3.682818487416526</v>
      </c>
      <c r="DR666" s="48">
        <f t="shared" si="220"/>
        <v>0.31347962382445138</v>
      </c>
      <c r="DS666" s="31">
        <f t="shared" si="225"/>
        <v>1.1593342562696287E-2</v>
      </c>
      <c r="DT666" s="90">
        <f>SUM(DS$9:DS666)*RRF</f>
        <v>81.422027058808425</v>
      </c>
    </row>
    <row r="667" spans="90:124" x14ac:dyDescent="0.25">
      <c r="CL667" s="14">
        <f t="shared" si="207"/>
        <v>6.58</v>
      </c>
      <c r="CM667" s="59">
        <f>IF('Extended model'!$B$4="AY",0,IFERROR(P*INDEX('UWYr writing pattern'!$C$4:$C$18,MATCH('Extended model'!$CL667,'UWYr writing pattern'!$A$4:$A$18,0)) / 25,CM666))</f>
        <v>0</v>
      </c>
      <c r="CN667" s="36">
        <f t="shared" si="221"/>
        <v>6.0058099524170631E-29</v>
      </c>
      <c r="CP667" s="48">
        <f t="shared" si="208"/>
        <v>19.740000000000002</v>
      </c>
      <c r="CQ667" s="34">
        <f t="shared" si="222"/>
        <v>1.4743369555628387E-29</v>
      </c>
      <c r="CR667" s="31">
        <f>SUM($CQ$9:CQ667)*RLR</f>
        <v>119.99999999999996</v>
      </c>
      <c r="CS667" s="32"/>
      <c r="CT667" s="36">
        <f>CR667-SUM($CW$9:CW667)</f>
        <v>7.2345074399500504</v>
      </c>
      <c r="CV667" s="48">
        <f t="shared" si="209"/>
        <v>0.31315240083507306</v>
      </c>
      <c r="CW667" s="31">
        <f t="shared" si="223"/>
        <v>2.2750023396069345E-2</v>
      </c>
      <c r="CX667" s="36">
        <f>SUM($CW$9:CW667)*RRF</f>
        <v>78.935844792034928</v>
      </c>
      <c r="CY667" s="33"/>
      <c r="CZ667" s="36">
        <f t="shared" si="210"/>
        <v>86.170352231984978</v>
      </c>
      <c r="DA667" s="33"/>
      <c r="DB667" s="31">
        <f t="shared" si="211"/>
        <v>5.0448803600303329E-29</v>
      </c>
      <c r="DC667" s="31">
        <f t="shared" si="212"/>
        <v>5.0641552079650349</v>
      </c>
      <c r="DD667" s="31">
        <f t="shared" si="213"/>
        <v>5.0641552079650349</v>
      </c>
      <c r="DE667" s="31">
        <f t="shared" si="214"/>
        <v>-2.1703522319849782</v>
      </c>
      <c r="DF667" s="31"/>
      <c r="DG667" s="33">
        <f t="shared" si="215"/>
        <v>0.93971243800041582</v>
      </c>
      <c r="DH667" s="33">
        <f t="shared" si="216"/>
        <v>1.0258375265712498</v>
      </c>
      <c r="DI667" s="3"/>
      <c r="DJ667" s="33">
        <f t="shared" si="217"/>
        <v>0.99999999999999967</v>
      </c>
      <c r="DK667" s="93">
        <f t="shared" si="218"/>
        <v>0.96929088951499887</v>
      </c>
      <c r="DL667" s="3">
        <f t="shared" si="219"/>
        <v>0.96940605331769958</v>
      </c>
      <c r="DM667" s="3"/>
      <c r="DN667" s="90">
        <f t="shared" si="226"/>
        <v>0</v>
      </c>
      <c r="DO667" s="91">
        <f t="shared" si="224"/>
        <v>0</v>
      </c>
      <c r="DP667" s="89">
        <f>SUM(DO$9:DO667)*RLR</f>
        <v>120</v>
      </c>
      <c r="DQ667" s="90">
        <f>DP667-SUM(DS$9:DS667)</f>
        <v>3.6712736018760381</v>
      </c>
      <c r="DR667" s="48">
        <f t="shared" si="220"/>
        <v>0.31315240083507306</v>
      </c>
      <c r="DS667" s="31">
        <f t="shared" si="225"/>
        <v>1.1544885540490678E-2</v>
      </c>
      <c r="DT667" s="90">
        <f>SUM(DS$9:DS667)*RRF</f>
        <v>81.430108478686762</v>
      </c>
    </row>
    <row r="668" spans="90:124" x14ac:dyDescent="0.25">
      <c r="CL668" s="14">
        <f t="shared" si="207"/>
        <v>6.59</v>
      </c>
      <c r="CM668" s="59">
        <f>IF('Extended model'!$B$4="AY",0,IFERROR(P*INDEX('UWYr writing pattern'!$C$4:$C$18,MATCH('Extended model'!$CL668,'UWYr writing pattern'!$A$4:$A$18,0)) / 25,CM667))</f>
        <v>0</v>
      </c>
      <c r="CN668" s="36">
        <f t="shared" si="221"/>
        <v>4.820263067809935E-29</v>
      </c>
      <c r="CP668" s="48">
        <f t="shared" si="208"/>
        <v>19.77</v>
      </c>
      <c r="CQ668" s="34">
        <f t="shared" si="222"/>
        <v>1.1855468846071283E-29</v>
      </c>
      <c r="CR668" s="31">
        <f>SUM($CQ$9:CQ668)*RLR</f>
        <v>119.99999999999996</v>
      </c>
      <c r="CS668" s="32"/>
      <c r="CT668" s="36">
        <f>CR668-SUM($CW$9:CW668)</f>
        <v>7.2118524062132536</v>
      </c>
      <c r="CV668" s="48">
        <f t="shared" si="209"/>
        <v>0.31282586027111575</v>
      </c>
      <c r="CW668" s="31">
        <f t="shared" si="223"/>
        <v>2.2655033736795564E-2</v>
      </c>
      <c r="CX668" s="36">
        <f>SUM($CW$9:CW668)*RRF</f>
        <v>78.95170331565069</v>
      </c>
      <c r="CY668" s="33"/>
      <c r="CZ668" s="36">
        <f t="shared" si="210"/>
        <v>86.163555721863943</v>
      </c>
      <c r="DA668" s="33"/>
      <c r="DB668" s="31">
        <f t="shared" si="211"/>
        <v>4.049020976960345E-29</v>
      </c>
      <c r="DC668" s="31">
        <f t="shared" si="212"/>
        <v>5.0482966843492774</v>
      </c>
      <c r="DD668" s="31">
        <f t="shared" si="213"/>
        <v>5.0482966843492774</v>
      </c>
      <c r="DE668" s="31">
        <f t="shared" si="214"/>
        <v>-2.1635557218639434</v>
      </c>
      <c r="DF668" s="31"/>
      <c r="DG668" s="33">
        <f t="shared" si="215"/>
        <v>0.93990122994822245</v>
      </c>
      <c r="DH668" s="33">
        <f t="shared" si="216"/>
        <v>1.0257566157364755</v>
      </c>
      <c r="DI668" s="3"/>
      <c r="DJ668" s="33">
        <f t="shared" si="217"/>
        <v>0.99999999999999967</v>
      </c>
      <c r="DK668" s="93">
        <f t="shared" si="218"/>
        <v>0.9693868554157361</v>
      </c>
      <c r="DL668" s="3">
        <f t="shared" si="219"/>
        <v>0.96950185899624552</v>
      </c>
      <c r="DM668" s="3"/>
      <c r="DN668" s="90">
        <f t="shared" si="226"/>
        <v>0</v>
      </c>
      <c r="DO668" s="91">
        <f t="shared" si="224"/>
        <v>0</v>
      </c>
      <c r="DP668" s="89">
        <f>SUM(DO$9:DO668)*RLR</f>
        <v>120</v>
      </c>
      <c r="DQ668" s="90">
        <f>DP668-SUM(DS$9:DS668)</f>
        <v>3.6597769204505397</v>
      </c>
      <c r="DR668" s="48">
        <f t="shared" si="220"/>
        <v>0.31282586027111575</v>
      </c>
      <c r="DS668" s="31">
        <f t="shared" si="225"/>
        <v>1.1496681425499075E-2</v>
      </c>
      <c r="DT668" s="90">
        <f>SUM(DS$9:DS668)*RRF</f>
        <v>81.438156155684624</v>
      </c>
    </row>
    <row r="669" spans="90:124" x14ac:dyDescent="0.25">
      <c r="CL669" s="14">
        <f t="shared" si="207"/>
        <v>6.6</v>
      </c>
      <c r="CM669" s="59">
        <f>IF('Extended model'!$B$4="AY",0,IFERROR(P*INDEX('UWYr writing pattern'!$C$4:$C$18,MATCH('Extended model'!$CL669,'UWYr writing pattern'!$A$4:$A$18,0)) / 25,CM668))</f>
        <v>0</v>
      </c>
      <c r="CN669" s="36">
        <f t="shared" si="221"/>
        <v>3.8672970593039108E-29</v>
      </c>
      <c r="CP669" s="48">
        <f t="shared" si="208"/>
        <v>19.799999999999997</v>
      </c>
      <c r="CQ669" s="34">
        <f t="shared" si="222"/>
        <v>9.5296600850602422E-30</v>
      </c>
      <c r="CR669" s="31">
        <f>SUM($CQ$9:CQ669)*RLR</f>
        <v>119.99999999999996</v>
      </c>
      <c r="CS669" s="32"/>
      <c r="CT669" s="36">
        <f>CR669-SUM($CW$9:CW669)</f>
        <v>7.18929186688203</v>
      </c>
      <c r="CV669" s="48">
        <f t="shared" si="209"/>
        <v>0.3125</v>
      </c>
      <c r="CW669" s="31">
        <f t="shared" si="223"/>
        <v>2.2560539331219771E-2</v>
      </c>
      <c r="CX669" s="36">
        <f>SUM($CW$9:CW669)*RRF</f>
        <v>78.967495693182542</v>
      </c>
      <c r="CY669" s="33"/>
      <c r="CZ669" s="36">
        <f t="shared" si="210"/>
        <v>86.156787560064572</v>
      </c>
      <c r="DA669" s="33"/>
      <c r="DB669" s="31">
        <f t="shared" si="211"/>
        <v>3.2485295298152846E-29</v>
      </c>
      <c r="DC669" s="31">
        <f t="shared" si="212"/>
        <v>5.0325043068174207</v>
      </c>
      <c r="DD669" s="31">
        <f t="shared" si="213"/>
        <v>5.0325043068174207</v>
      </c>
      <c r="DE669" s="31">
        <f t="shared" si="214"/>
        <v>-2.1567875600645721</v>
      </c>
      <c r="DF669" s="31"/>
      <c r="DG669" s="33">
        <f t="shared" si="215"/>
        <v>0.94008923444264936</v>
      </c>
      <c r="DH669" s="33">
        <f t="shared" si="216"/>
        <v>1.0256760423817211</v>
      </c>
      <c r="DI669" s="3"/>
      <c r="DJ669" s="33">
        <f t="shared" si="217"/>
        <v>0.99999999999999967</v>
      </c>
      <c r="DK669" s="93">
        <f t="shared" si="218"/>
        <v>0.969482421875</v>
      </c>
      <c r="DL669" s="3">
        <f t="shared" si="219"/>
        <v>0.96959726506820709</v>
      </c>
      <c r="DM669" s="3"/>
      <c r="DN669" s="90">
        <f t="shared" si="226"/>
        <v>0</v>
      </c>
      <c r="DO669" s="91">
        <f t="shared" si="224"/>
        <v>0</v>
      </c>
      <c r="DP669" s="89">
        <f>SUM(DO$9:DO669)*RLR</f>
        <v>120</v>
      </c>
      <c r="DQ669" s="90">
        <f>DP669-SUM(DS$9:DS669)</f>
        <v>3.6483281918151391</v>
      </c>
      <c r="DR669" s="48">
        <f t="shared" si="220"/>
        <v>0.3125</v>
      </c>
      <c r="DS669" s="31">
        <f t="shared" si="225"/>
        <v>1.144872863540315E-2</v>
      </c>
      <c r="DT669" s="90">
        <f>SUM(DS$9:DS669)*RRF</f>
        <v>81.446170265729393</v>
      </c>
    </row>
    <row r="670" spans="90:124" x14ac:dyDescent="0.25">
      <c r="CL670" s="14">
        <f t="shared" si="207"/>
        <v>6.61</v>
      </c>
      <c r="CM670" s="59">
        <f>IF('Extended model'!$B$4="AY",0,IFERROR(P*INDEX('UWYr writing pattern'!$C$4:$C$18,MATCH('Extended model'!$CL670,'UWYr writing pattern'!$A$4:$A$18,0)) / 25,CM669))</f>
        <v>0</v>
      </c>
      <c r="CN670" s="36">
        <f t="shared" si="221"/>
        <v>3.1015722415617367E-29</v>
      </c>
      <c r="CP670" s="48">
        <f t="shared" si="208"/>
        <v>19.830000000000002</v>
      </c>
      <c r="CQ670" s="34">
        <f t="shared" si="222"/>
        <v>7.6572481774217421E-30</v>
      </c>
      <c r="CR670" s="31">
        <f>SUM($CQ$9:CQ670)*RLR</f>
        <v>119.99999999999996</v>
      </c>
      <c r="CS670" s="32"/>
      <c r="CT670" s="36">
        <f>CR670-SUM($CW$9:CW670)</f>
        <v>7.16682532979803</v>
      </c>
      <c r="CV670" s="48">
        <f t="shared" si="209"/>
        <v>0.31217481789802293</v>
      </c>
      <c r="CW670" s="31">
        <f t="shared" si="223"/>
        <v>2.2466537084006345E-2</v>
      </c>
      <c r="CX670" s="36">
        <f>SUM($CW$9:CW670)*RRF</f>
        <v>78.983222269141351</v>
      </c>
      <c r="CY670" s="33"/>
      <c r="CZ670" s="36">
        <f t="shared" si="210"/>
        <v>86.150047598939381</v>
      </c>
      <c r="DA670" s="33"/>
      <c r="DB670" s="31">
        <f t="shared" si="211"/>
        <v>2.6053206829118584E-29</v>
      </c>
      <c r="DC670" s="31">
        <f t="shared" si="212"/>
        <v>5.016777730858621</v>
      </c>
      <c r="DD670" s="31">
        <f t="shared" si="213"/>
        <v>5.016777730858621</v>
      </c>
      <c r="DE670" s="31">
        <f t="shared" si="214"/>
        <v>-2.1500475989393806</v>
      </c>
      <c r="DF670" s="31"/>
      <c r="DG670" s="33">
        <f t="shared" si="215"/>
        <v>0.94027645558501605</v>
      </c>
      <c r="DH670" s="33">
        <f t="shared" si="216"/>
        <v>1.0255958047492784</v>
      </c>
      <c r="DI670" s="3"/>
      <c r="DJ670" s="33">
        <f t="shared" si="217"/>
        <v>0.99999999999999967</v>
      </c>
      <c r="DK670" s="93">
        <f t="shared" si="218"/>
        <v>0.96957759096888751</v>
      </c>
      <c r="DL670" s="3">
        <f t="shared" si="219"/>
        <v>0.96969227361486909</v>
      </c>
      <c r="DM670" s="3"/>
      <c r="DN670" s="90">
        <f t="shared" si="226"/>
        <v>0</v>
      </c>
      <c r="DO670" s="91">
        <f t="shared" si="224"/>
        <v>0</v>
      </c>
      <c r="DP670" s="89">
        <f>SUM(DO$9:DO670)*RLR</f>
        <v>120</v>
      </c>
      <c r="DQ670" s="90">
        <f>DP670-SUM(DS$9:DS670)</f>
        <v>3.6369271662157132</v>
      </c>
      <c r="DR670" s="48">
        <f t="shared" si="220"/>
        <v>0.31217481789802293</v>
      </c>
      <c r="DS670" s="31">
        <f t="shared" si="225"/>
        <v>1.1401025599422311E-2</v>
      </c>
      <c r="DT670" s="90">
        <f>SUM(DS$9:DS670)*RRF</f>
        <v>81.454150983649001</v>
      </c>
    </row>
    <row r="671" spans="90:124" x14ac:dyDescent="0.25">
      <c r="CL671" s="14">
        <f t="shared" si="207"/>
        <v>6.62</v>
      </c>
      <c r="CM671" s="59">
        <f>IF('Extended model'!$B$4="AY",0,IFERROR(P*INDEX('UWYr writing pattern'!$C$4:$C$18,MATCH('Extended model'!$CL671,'UWYr writing pattern'!$A$4:$A$18,0)) / 25,CM670))</f>
        <v>0</v>
      </c>
      <c r="CN671" s="36">
        <f t="shared" si="221"/>
        <v>2.4865304660600442E-29</v>
      </c>
      <c r="CP671" s="48">
        <f t="shared" si="208"/>
        <v>19.86</v>
      </c>
      <c r="CQ671" s="34">
        <f t="shared" si="222"/>
        <v>6.1504177550169251E-30</v>
      </c>
      <c r="CR671" s="31">
        <f>SUM($CQ$9:CQ671)*RLR</f>
        <v>119.99999999999996</v>
      </c>
      <c r="CS671" s="32"/>
      <c r="CT671" s="36">
        <f>CR671-SUM($CW$9:CW671)</f>
        <v>7.1444523058756602</v>
      </c>
      <c r="CV671" s="48">
        <f t="shared" si="209"/>
        <v>0.31185031185031181</v>
      </c>
      <c r="CW671" s="31">
        <f t="shared" si="223"/>
        <v>2.237302392236638E-2</v>
      </c>
      <c r="CX671" s="36">
        <f>SUM($CW$9:CW671)*RRF</f>
        <v>78.998883385886998</v>
      </c>
      <c r="CY671" s="33"/>
      <c r="CZ671" s="36">
        <f t="shared" si="210"/>
        <v>86.143335691762658</v>
      </c>
      <c r="DA671" s="33"/>
      <c r="DB671" s="31">
        <f t="shared" si="211"/>
        <v>2.0886855914904372E-29</v>
      </c>
      <c r="DC671" s="31">
        <f t="shared" si="212"/>
        <v>5.0011166141129619</v>
      </c>
      <c r="DD671" s="31">
        <f t="shared" si="213"/>
        <v>5.0011166141129619</v>
      </c>
      <c r="DE671" s="31">
        <f t="shared" si="214"/>
        <v>-2.1433356917626583</v>
      </c>
      <c r="DF671" s="31"/>
      <c r="DG671" s="33">
        <f t="shared" si="215"/>
        <v>0.94046289745103573</v>
      </c>
      <c r="DH671" s="33">
        <f t="shared" si="216"/>
        <v>1.0255159010924126</v>
      </c>
      <c r="DI671" s="3"/>
      <c r="DJ671" s="33">
        <f t="shared" si="217"/>
        <v>0.99999999999999967</v>
      </c>
      <c r="DK671" s="93">
        <f t="shared" si="218"/>
        <v>0.96967236476056029</v>
      </c>
      <c r="DL671" s="3">
        <f t="shared" si="219"/>
        <v>0.96978688670452073</v>
      </c>
      <c r="DM671" s="3"/>
      <c r="DN671" s="90">
        <f t="shared" si="226"/>
        <v>0</v>
      </c>
      <c r="DO671" s="91">
        <f t="shared" si="224"/>
        <v>0</v>
      </c>
      <c r="DP671" s="89">
        <f>SUM(DO$9:DO671)*RLR</f>
        <v>120</v>
      </c>
      <c r="DQ671" s="90">
        <f>DP671-SUM(DS$9:DS671)</f>
        <v>3.6255735954574959</v>
      </c>
      <c r="DR671" s="48">
        <f t="shared" si="220"/>
        <v>0.31185031185031181</v>
      </c>
      <c r="DS671" s="31">
        <f t="shared" si="225"/>
        <v>1.1353570758217628E-2</v>
      </c>
      <c r="DT671" s="90">
        <f>SUM(DS$9:DS671)*RRF</f>
        <v>81.462098483179744</v>
      </c>
    </row>
    <row r="672" spans="90:124" x14ac:dyDescent="0.25">
      <c r="CL672" s="14">
        <f t="shared" si="207"/>
        <v>6.63</v>
      </c>
      <c r="CM672" s="59">
        <f>IF('Extended model'!$B$4="AY",0,IFERROR(P*INDEX('UWYr writing pattern'!$C$4:$C$18,MATCH('Extended model'!$CL672,'UWYr writing pattern'!$A$4:$A$18,0)) / 25,CM671))</f>
        <v>0</v>
      </c>
      <c r="CN672" s="36">
        <f t="shared" si="221"/>
        <v>1.9927055155005195E-29</v>
      </c>
      <c r="CP672" s="48">
        <f t="shared" si="208"/>
        <v>19.89</v>
      </c>
      <c r="CQ672" s="34">
        <f t="shared" si="222"/>
        <v>4.9382495055952474E-30</v>
      </c>
      <c r="CR672" s="31">
        <f>SUM($CQ$9:CQ672)*RLR</f>
        <v>119.99999999999996</v>
      </c>
      <c r="CS672" s="32"/>
      <c r="CT672" s="36">
        <f>CR672-SUM($CW$9:CW672)</f>
        <v>7.1221723090797866</v>
      </c>
      <c r="CV672" s="48">
        <f t="shared" si="209"/>
        <v>0.31152647975077885</v>
      </c>
      <c r="CW672" s="31">
        <f t="shared" si="223"/>
        <v>2.227999679587004E-2</v>
      </c>
      <c r="CX672" s="36">
        <f>SUM($CW$9:CW672)*RRF</f>
        <v>79.014479383644115</v>
      </c>
      <c r="CY672" s="33"/>
      <c r="CZ672" s="36">
        <f t="shared" si="210"/>
        <v>86.136651692723902</v>
      </c>
      <c r="DA672" s="33"/>
      <c r="DB672" s="31">
        <f t="shared" si="211"/>
        <v>1.6738726330204363E-29</v>
      </c>
      <c r="DC672" s="31">
        <f t="shared" si="212"/>
        <v>4.9855206163558501</v>
      </c>
      <c r="DD672" s="31">
        <f t="shared" si="213"/>
        <v>4.9855206163558501</v>
      </c>
      <c r="DE672" s="31">
        <f t="shared" si="214"/>
        <v>-2.1366516927239019</v>
      </c>
      <c r="DF672" s="31"/>
      <c r="DG672" s="33">
        <f t="shared" si="215"/>
        <v>0.94064856409100139</v>
      </c>
      <c r="DH672" s="33">
        <f t="shared" si="216"/>
        <v>1.0254363296752846</v>
      </c>
      <c r="DI672" s="3"/>
      <c r="DJ672" s="33">
        <f t="shared" si="217"/>
        <v>0.99999999999999967</v>
      </c>
      <c r="DK672" s="93">
        <f t="shared" si="218"/>
        <v>0.96976674530033879</v>
      </c>
      <c r="DL672" s="3">
        <f t="shared" si="219"/>
        <v>0.96988110639255254</v>
      </c>
      <c r="DM672" s="3"/>
      <c r="DN672" s="90">
        <f t="shared" si="226"/>
        <v>0</v>
      </c>
      <c r="DO672" s="91">
        <f t="shared" si="224"/>
        <v>0</v>
      </c>
      <c r="DP672" s="89">
        <f>SUM(DO$9:DO672)*RLR</f>
        <v>120</v>
      </c>
      <c r="DQ672" s="90">
        <f>DP672-SUM(DS$9:DS672)</f>
        <v>3.6142672328936953</v>
      </c>
      <c r="DR672" s="48">
        <f t="shared" si="220"/>
        <v>0.31152647975077885</v>
      </c>
      <c r="DS672" s="31">
        <f t="shared" si="225"/>
        <v>1.1306362563796763E-2</v>
      </c>
      <c r="DT672" s="90">
        <f>SUM(DS$9:DS672)*RRF</f>
        <v>81.470012936974413</v>
      </c>
    </row>
    <row r="673" spans="90:124" x14ac:dyDescent="0.25">
      <c r="CL673" s="14">
        <f t="shared" si="207"/>
        <v>6.64</v>
      </c>
      <c r="CM673" s="59">
        <f>IF('Extended model'!$B$4="AY",0,IFERROR(P*INDEX('UWYr writing pattern'!$C$4:$C$18,MATCH('Extended model'!$CL673,'UWYr writing pattern'!$A$4:$A$18,0)) / 25,CM672))</f>
        <v>0</v>
      </c>
      <c r="CN673" s="36">
        <f t="shared" si="221"/>
        <v>1.5963563884674661E-29</v>
      </c>
      <c r="CP673" s="48">
        <f t="shared" si="208"/>
        <v>19.919999999999998</v>
      </c>
      <c r="CQ673" s="34">
        <f t="shared" si="222"/>
        <v>3.9634912703305336E-30</v>
      </c>
      <c r="CR673" s="31">
        <f>SUM($CQ$9:CQ673)*RLR</f>
        <v>119.99999999999996</v>
      </c>
      <c r="CS673" s="32"/>
      <c r="CT673" s="36">
        <f>CR673-SUM($CW$9:CW673)</f>
        <v>7.0999848564035233</v>
      </c>
      <c r="CV673" s="48">
        <f t="shared" si="209"/>
        <v>0.31120331950207469</v>
      </c>
      <c r="CW673" s="31">
        <f t="shared" si="223"/>
        <v>2.2187452676261019E-2</v>
      </c>
      <c r="CX673" s="36">
        <f>SUM($CW$9:CW673)*RRF</f>
        <v>79.0300106005175</v>
      </c>
      <c r="CY673" s="33"/>
      <c r="CZ673" s="36">
        <f t="shared" si="210"/>
        <v>86.129995456921023</v>
      </c>
      <c r="DA673" s="33"/>
      <c r="DB673" s="31">
        <f t="shared" si="211"/>
        <v>1.3409393663126715E-29</v>
      </c>
      <c r="DC673" s="31">
        <f t="shared" si="212"/>
        <v>4.9699893994824658</v>
      </c>
      <c r="DD673" s="31">
        <f t="shared" si="213"/>
        <v>4.9699893994824658</v>
      </c>
      <c r="DE673" s="31">
        <f t="shared" si="214"/>
        <v>-2.1299954569210229</v>
      </c>
      <c r="DF673" s="31"/>
      <c r="DG673" s="33">
        <f t="shared" si="215"/>
        <v>0.94083345952997022</v>
      </c>
      <c r="DH673" s="33">
        <f t="shared" si="216"/>
        <v>1.0253570887728694</v>
      </c>
      <c r="DI673" s="3"/>
      <c r="DJ673" s="33">
        <f t="shared" si="217"/>
        <v>0.99999999999999967</v>
      </c>
      <c r="DK673" s="93">
        <f t="shared" si="218"/>
        <v>0.96986073462579558</v>
      </c>
      <c r="DL673" s="3">
        <f t="shared" si="219"/>
        <v>0.9699749347215475</v>
      </c>
      <c r="DM673" s="3"/>
      <c r="DN673" s="90">
        <f t="shared" si="226"/>
        <v>0</v>
      </c>
      <c r="DO673" s="91">
        <f t="shared" si="224"/>
        <v>0</v>
      </c>
      <c r="DP673" s="89">
        <f>SUM(DO$9:DO673)*RLR</f>
        <v>120</v>
      </c>
      <c r="DQ673" s="90">
        <f>DP673-SUM(DS$9:DS673)</f>
        <v>3.6030078334142814</v>
      </c>
      <c r="DR673" s="48">
        <f t="shared" si="220"/>
        <v>0.31120331950207469</v>
      </c>
      <c r="DS673" s="31">
        <f t="shared" si="225"/>
        <v>1.1259399479419615E-2</v>
      </c>
      <c r="DT673" s="90">
        <f>SUM(DS$9:DS673)*RRF</f>
        <v>81.477894516609993</v>
      </c>
    </row>
    <row r="674" spans="90:124" x14ac:dyDescent="0.25">
      <c r="CL674" s="14">
        <f t="shared" si="207"/>
        <v>6.65</v>
      </c>
      <c r="CM674" s="59">
        <f>IF('Extended model'!$B$4="AY",0,IFERROR(P*INDEX('UWYr writing pattern'!$C$4:$C$18,MATCH('Extended model'!$CL674,'UWYr writing pattern'!$A$4:$A$18,0)) / 25,CM673))</f>
        <v>0</v>
      </c>
      <c r="CN674" s="36">
        <f t="shared" si="221"/>
        <v>1.2783621958847468E-29</v>
      </c>
      <c r="CP674" s="48">
        <f t="shared" si="208"/>
        <v>19.950000000000003</v>
      </c>
      <c r="CQ674" s="34">
        <f t="shared" si="222"/>
        <v>3.1799419258271924E-30</v>
      </c>
      <c r="CR674" s="31">
        <f>SUM($CQ$9:CQ674)*RLR</f>
        <v>119.99999999999996</v>
      </c>
      <c r="CS674" s="32"/>
      <c r="CT674" s="36">
        <f>CR674-SUM($CW$9:CW674)</f>
        <v>7.0778894678462478</v>
      </c>
      <c r="CV674" s="48">
        <f t="shared" si="209"/>
        <v>0.31088082901554404</v>
      </c>
      <c r="CW674" s="31">
        <f t="shared" si="223"/>
        <v>2.2095388557272378E-2</v>
      </c>
      <c r="CX674" s="36">
        <f>SUM($CW$9:CW674)*RRF</f>
        <v>79.045477372507591</v>
      </c>
      <c r="CY674" s="33"/>
      <c r="CZ674" s="36">
        <f t="shared" si="210"/>
        <v>86.123366840353839</v>
      </c>
      <c r="DA674" s="33"/>
      <c r="DB674" s="31">
        <f t="shared" si="211"/>
        <v>1.0738242445431871E-29</v>
      </c>
      <c r="DC674" s="31">
        <f t="shared" si="212"/>
        <v>4.9545226274923735</v>
      </c>
      <c r="DD674" s="31">
        <f t="shared" si="213"/>
        <v>4.9545226274923735</v>
      </c>
      <c r="DE674" s="31">
        <f t="shared" si="214"/>
        <v>-2.1233668403538388</v>
      </c>
      <c r="DF674" s="31"/>
      <c r="DG674" s="33">
        <f t="shared" si="215"/>
        <v>0.94101758776794753</v>
      </c>
      <c r="DH674" s="33">
        <f t="shared" si="216"/>
        <v>1.0252781766708789</v>
      </c>
      <c r="DI674" s="3"/>
      <c r="DJ674" s="33">
        <f t="shared" si="217"/>
        <v>0.99999999999999967</v>
      </c>
      <c r="DK674" s="93">
        <f t="shared" si="218"/>
        <v>0.96995433476184711</v>
      </c>
      <c r="DL674" s="3">
        <f t="shared" si="219"/>
        <v>0.97006837372137678</v>
      </c>
      <c r="DM674" s="3"/>
      <c r="DN674" s="90">
        <f t="shared" si="226"/>
        <v>0</v>
      </c>
      <c r="DO674" s="91">
        <f t="shared" si="224"/>
        <v>0</v>
      </c>
      <c r="DP674" s="89">
        <f>SUM(DO$9:DO674)*RLR</f>
        <v>120</v>
      </c>
      <c r="DQ674" s="90">
        <f>DP674-SUM(DS$9:DS674)</f>
        <v>3.5917951534347736</v>
      </c>
      <c r="DR674" s="48">
        <f t="shared" si="220"/>
        <v>0.31088082901554404</v>
      </c>
      <c r="DS674" s="31">
        <f t="shared" si="225"/>
        <v>1.1212679979505025E-2</v>
      </c>
      <c r="DT674" s="90">
        <f>SUM(DS$9:DS674)*RRF</f>
        <v>81.485743392595651</v>
      </c>
    </row>
    <row r="675" spans="90:124" x14ac:dyDescent="0.25">
      <c r="CL675" s="14">
        <f t="shared" si="207"/>
        <v>6.66</v>
      </c>
      <c r="CM675" s="59">
        <f>IF('Extended model'!$B$4="AY",0,IFERROR(P*INDEX('UWYr writing pattern'!$C$4:$C$18,MATCH('Extended model'!$CL675,'UWYr writing pattern'!$A$4:$A$18,0)) / 25,CM674))</f>
        <v>0</v>
      </c>
      <c r="CN675" s="36">
        <f t="shared" si="221"/>
        <v>1.0233289378057398E-29</v>
      </c>
      <c r="CP675" s="48">
        <f t="shared" si="208"/>
        <v>19.98</v>
      </c>
      <c r="CQ675" s="34">
        <f t="shared" si="222"/>
        <v>2.5503325807900704E-30</v>
      </c>
      <c r="CR675" s="31">
        <f>SUM($CQ$9:CQ675)*RLR</f>
        <v>119.99999999999996</v>
      </c>
      <c r="CS675" s="32"/>
      <c r="CT675" s="36">
        <f>CR675-SUM($CW$9:CW675)</f>
        <v>7.0558856663918021</v>
      </c>
      <c r="CV675" s="48">
        <f t="shared" si="209"/>
        <v>0.3105590062111801</v>
      </c>
      <c r="CW675" s="31">
        <f t="shared" si="223"/>
        <v>2.2003801454444295E-2</v>
      </c>
      <c r="CX675" s="36">
        <f>SUM($CW$9:CW675)*RRF</f>
        <v>79.060880033525706</v>
      </c>
      <c r="CY675" s="33"/>
      <c r="CZ675" s="36">
        <f t="shared" si="210"/>
        <v>86.116765699917508</v>
      </c>
      <c r="DA675" s="33"/>
      <c r="DB675" s="31">
        <f t="shared" si="211"/>
        <v>8.595963077568213E-30</v>
      </c>
      <c r="DC675" s="31">
        <f t="shared" si="212"/>
        <v>4.9391199664742613</v>
      </c>
      <c r="DD675" s="31">
        <f t="shared" si="213"/>
        <v>4.9391199664742613</v>
      </c>
      <c r="DE675" s="31">
        <f t="shared" si="214"/>
        <v>-2.116765699917508</v>
      </c>
      <c r="DF675" s="31"/>
      <c r="DG675" s="33">
        <f t="shared" si="215"/>
        <v>0.94120095278006788</v>
      </c>
      <c r="DH675" s="33">
        <f t="shared" si="216"/>
        <v>1.0251995916656846</v>
      </c>
      <c r="DI675" s="3"/>
      <c r="DJ675" s="33">
        <f t="shared" si="217"/>
        <v>0.99999999999999967</v>
      </c>
      <c r="DK675" s="93">
        <f t="shared" si="218"/>
        <v>0.970047547720846</v>
      </c>
      <c r="DL675" s="3">
        <f t="shared" si="219"/>
        <v>0.97016142540928962</v>
      </c>
      <c r="DM675" s="3"/>
      <c r="DN675" s="90">
        <f t="shared" si="226"/>
        <v>0</v>
      </c>
      <c r="DO675" s="91">
        <f t="shared" si="224"/>
        <v>0</v>
      </c>
      <c r="DP675" s="89">
        <f>SUM(DO$9:DO675)*RLR</f>
        <v>120</v>
      </c>
      <c r="DQ675" s="90">
        <f>DP675-SUM(DS$9:DS675)</f>
        <v>3.5806289508852416</v>
      </c>
      <c r="DR675" s="48">
        <f t="shared" si="220"/>
        <v>0.3105590062111801</v>
      </c>
      <c r="DS675" s="31">
        <f t="shared" si="225"/>
        <v>1.1166202549538156E-2</v>
      </c>
      <c r="DT675" s="90">
        <f>SUM(DS$9:DS675)*RRF</f>
        <v>81.493559734380327</v>
      </c>
    </row>
    <row r="676" spans="90:124" x14ac:dyDescent="0.25">
      <c r="CL676" s="14">
        <f t="shared" si="207"/>
        <v>6.67</v>
      </c>
      <c r="CM676" s="59">
        <f>IF('Extended model'!$B$4="AY",0,IFERROR(P*INDEX('UWYr writing pattern'!$C$4:$C$18,MATCH('Extended model'!$CL676,'UWYr writing pattern'!$A$4:$A$18,0)) / 25,CM675))</f>
        <v>0</v>
      </c>
      <c r="CN676" s="36">
        <f t="shared" si="221"/>
        <v>8.18867816032153E-30</v>
      </c>
      <c r="CP676" s="48">
        <f t="shared" si="208"/>
        <v>20.009999999999998</v>
      </c>
      <c r="CQ676" s="34">
        <f t="shared" si="222"/>
        <v>2.044611217735868E-30</v>
      </c>
      <c r="CR676" s="31">
        <f>SUM($CQ$9:CQ676)*RLR</f>
        <v>119.99999999999996</v>
      </c>
      <c r="CS676" s="32"/>
      <c r="CT676" s="36">
        <f>CR676-SUM($CW$9:CW676)</f>
        <v>7.0339729779868634</v>
      </c>
      <c r="CV676" s="48">
        <f t="shared" si="209"/>
        <v>0.31023784901758017</v>
      </c>
      <c r="CW676" s="31">
        <f t="shared" si="223"/>
        <v>2.1912688404943485E-2</v>
      </c>
      <c r="CX676" s="36">
        <f>SUM($CW$9:CW676)*RRF</f>
        <v>79.076218915409157</v>
      </c>
      <c r="CY676" s="33"/>
      <c r="CZ676" s="36">
        <f t="shared" si="210"/>
        <v>86.110191893396021</v>
      </c>
      <c r="DA676" s="33"/>
      <c r="DB676" s="31">
        <f t="shared" si="211"/>
        <v>6.8784896546700853E-30</v>
      </c>
      <c r="DC676" s="31">
        <f t="shared" si="212"/>
        <v>4.9237810845908037</v>
      </c>
      <c r="DD676" s="31">
        <f t="shared" si="213"/>
        <v>4.9237810845908037</v>
      </c>
      <c r="DE676" s="31">
        <f t="shared" si="214"/>
        <v>-2.1101918933960206</v>
      </c>
      <c r="DF676" s="31"/>
      <c r="DG676" s="33">
        <f t="shared" si="215"/>
        <v>0.94138355851677569</v>
      </c>
      <c r="DH676" s="33">
        <f t="shared" si="216"/>
        <v>1.0251213320642383</v>
      </c>
      <c r="DI676" s="3"/>
      <c r="DJ676" s="33">
        <f t="shared" si="217"/>
        <v>0.99999999999999967</v>
      </c>
      <c r="DK676" s="93">
        <f t="shared" si="218"/>
        <v>0.97014037550267174</v>
      </c>
      <c r="DL676" s="3">
        <f t="shared" si="219"/>
        <v>0.9702540917900061</v>
      </c>
      <c r="DM676" s="3"/>
      <c r="DN676" s="90">
        <f t="shared" si="226"/>
        <v>0</v>
      </c>
      <c r="DO676" s="91">
        <f t="shared" si="224"/>
        <v>0</v>
      </c>
      <c r="DP676" s="89">
        <f>SUM(DO$9:DO676)*RLR</f>
        <v>120</v>
      </c>
      <c r="DQ676" s="90">
        <f>DP676-SUM(DS$9:DS676)</f>
        <v>3.5695089851992634</v>
      </c>
      <c r="DR676" s="48">
        <f t="shared" si="220"/>
        <v>0.31023784901758017</v>
      </c>
      <c r="DS676" s="31">
        <f t="shared" si="225"/>
        <v>1.111996568597901E-2</v>
      </c>
      <c r="DT676" s="90">
        <f>SUM(DS$9:DS676)*RRF</f>
        <v>81.501343710360516</v>
      </c>
    </row>
    <row r="677" spans="90:124" x14ac:dyDescent="0.25">
      <c r="CL677" s="14">
        <f t="shared" si="207"/>
        <v>6.68</v>
      </c>
      <c r="CM677" s="59">
        <f>IF('Extended model'!$B$4="AY",0,IFERROR(P*INDEX('UWYr writing pattern'!$C$4:$C$18,MATCH('Extended model'!$CL677,'UWYr writing pattern'!$A$4:$A$18,0)) / 25,CM676))</f>
        <v>0</v>
      </c>
      <c r="CN677" s="36">
        <f t="shared" si="221"/>
        <v>6.5501236604411923E-30</v>
      </c>
      <c r="CP677" s="48">
        <f t="shared" si="208"/>
        <v>20.04</v>
      </c>
      <c r="CQ677" s="34">
        <f t="shared" si="222"/>
        <v>1.6385544998803381E-30</v>
      </c>
      <c r="CR677" s="31">
        <f>SUM($CQ$9:CQ677)*RLR</f>
        <v>119.99999999999996</v>
      </c>
      <c r="CS677" s="32"/>
      <c r="CT677" s="36">
        <f>CR677-SUM($CW$9:CW677)</f>
        <v>7.0121509315194857</v>
      </c>
      <c r="CV677" s="48">
        <f t="shared" si="209"/>
        <v>0.30991735537190085</v>
      </c>
      <c r="CW677" s="31">
        <f t="shared" si="223"/>
        <v>2.1822046467384275E-2</v>
      </c>
      <c r="CX677" s="36">
        <f>SUM($CW$9:CW677)*RRF</f>
        <v>79.091494347936319</v>
      </c>
      <c r="CY677" s="33"/>
      <c r="CZ677" s="36">
        <f t="shared" si="210"/>
        <v>86.103645279455804</v>
      </c>
      <c r="DA677" s="33"/>
      <c r="DB677" s="31">
        <f t="shared" si="211"/>
        <v>5.5021038747706018E-30</v>
      </c>
      <c r="DC677" s="31">
        <f t="shared" si="212"/>
        <v>4.9085056520636394</v>
      </c>
      <c r="DD677" s="31">
        <f t="shared" si="213"/>
        <v>4.9085056520636394</v>
      </c>
      <c r="DE677" s="31">
        <f t="shared" si="214"/>
        <v>-2.1036452794558045</v>
      </c>
      <c r="DF677" s="31"/>
      <c r="DG677" s="33">
        <f t="shared" si="215"/>
        <v>0.94156540890400375</v>
      </c>
      <c r="DH677" s="33">
        <f t="shared" si="216"/>
        <v>1.0250433961839978</v>
      </c>
      <c r="DI677" s="3"/>
      <c r="DJ677" s="33">
        <f t="shared" si="217"/>
        <v>0.99999999999999967</v>
      </c>
      <c r="DK677" s="93">
        <f t="shared" si="218"/>
        <v>0.97023282009482037</v>
      </c>
      <c r="DL677" s="3">
        <f t="shared" si="219"/>
        <v>0.97034637485580755</v>
      </c>
      <c r="DM677" s="3"/>
      <c r="DN677" s="90">
        <f t="shared" si="226"/>
        <v>0</v>
      </c>
      <c r="DO677" s="91">
        <f t="shared" si="224"/>
        <v>0</v>
      </c>
      <c r="DP677" s="89">
        <f>SUM(DO$9:DO677)*RLR</f>
        <v>120</v>
      </c>
      <c r="DQ677" s="90">
        <f>DP677-SUM(DS$9:DS677)</f>
        <v>3.558435017303097</v>
      </c>
      <c r="DR677" s="48">
        <f t="shared" si="220"/>
        <v>0.30991735537190085</v>
      </c>
      <c r="DS677" s="31">
        <f t="shared" si="225"/>
        <v>1.1073967896171448E-2</v>
      </c>
      <c r="DT677" s="90">
        <f>SUM(DS$9:DS677)*RRF</f>
        <v>81.509095487887834</v>
      </c>
    </row>
    <row r="678" spans="90:124" x14ac:dyDescent="0.25">
      <c r="CL678" s="14">
        <f t="shared" si="207"/>
        <v>6.69</v>
      </c>
      <c r="CM678" s="59">
        <f>IF('Extended model'!$B$4="AY",0,IFERROR(P*INDEX('UWYr writing pattern'!$C$4:$C$18,MATCH('Extended model'!$CL678,'UWYr writing pattern'!$A$4:$A$18,0)) / 25,CM677))</f>
        <v>0</v>
      </c>
      <c r="CN678" s="36">
        <f t="shared" si="221"/>
        <v>5.2374788788887774E-30</v>
      </c>
      <c r="CP678" s="48">
        <f t="shared" si="208"/>
        <v>20.07</v>
      </c>
      <c r="CQ678" s="34">
        <f t="shared" si="222"/>
        <v>1.312644781552415E-30</v>
      </c>
      <c r="CR678" s="31">
        <f>SUM($CQ$9:CQ678)*RLR</f>
        <v>119.99999999999996</v>
      </c>
      <c r="CS678" s="32"/>
      <c r="CT678" s="36">
        <f>CR678-SUM($CW$9:CW678)</f>
        <v>6.9904190587978405</v>
      </c>
      <c r="CV678" s="48">
        <f t="shared" si="209"/>
        <v>0.30959752321981421</v>
      </c>
      <c r="CW678" s="31">
        <f t="shared" si="223"/>
        <v>2.1731872721651301E-2</v>
      </c>
      <c r="CX678" s="36">
        <f>SUM($CW$9:CW678)*RRF</f>
        <v>79.106706658841475</v>
      </c>
      <c r="CY678" s="33"/>
      <c r="CZ678" s="36">
        <f t="shared" si="210"/>
        <v>86.097125717639315</v>
      </c>
      <c r="DA678" s="33"/>
      <c r="DB678" s="31">
        <f t="shared" si="211"/>
        <v>4.3994822582665729E-30</v>
      </c>
      <c r="DC678" s="31">
        <f t="shared" si="212"/>
        <v>4.893293341158488</v>
      </c>
      <c r="DD678" s="31">
        <f t="shared" si="213"/>
        <v>4.893293341158488</v>
      </c>
      <c r="DE678" s="31">
        <f t="shared" si="214"/>
        <v>-2.0971257176393152</v>
      </c>
      <c r="DF678" s="31"/>
      <c r="DG678" s="33">
        <f t="shared" si="215"/>
        <v>0.9417465078433509</v>
      </c>
      <c r="DH678" s="33">
        <f t="shared" si="216"/>
        <v>1.0249657823528491</v>
      </c>
      <c r="DI678" s="3"/>
      <c r="DJ678" s="33">
        <f t="shared" si="217"/>
        <v>0.99999999999999967</v>
      </c>
      <c r="DK678" s="93">
        <f t="shared" si="218"/>
        <v>0.97032488347249435</v>
      </c>
      <c r="DL678" s="3">
        <f t="shared" si="219"/>
        <v>0.97043827658662618</v>
      </c>
      <c r="DM678" s="3"/>
      <c r="DN678" s="90">
        <f t="shared" si="226"/>
        <v>0</v>
      </c>
      <c r="DO678" s="91">
        <f t="shared" si="224"/>
        <v>0</v>
      </c>
      <c r="DP678" s="89">
        <f>SUM(DO$9:DO678)*RLR</f>
        <v>120</v>
      </c>
      <c r="DQ678" s="90">
        <f>DP678-SUM(DS$9:DS678)</f>
        <v>3.547406809604837</v>
      </c>
      <c r="DR678" s="48">
        <f t="shared" si="220"/>
        <v>0.30959752321981421</v>
      </c>
      <c r="DS678" s="31">
        <f t="shared" si="225"/>
        <v>1.1028207698253401E-2</v>
      </c>
      <c r="DT678" s="90">
        <f>SUM(DS$9:DS678)*RRF</f>
        <v>81.516815233276603</v>
      </c>
    </row>
    <row r="679" spans="90:124" x14ac:dyDescent="0.25">
      <c r="CL679" s="14">
        <f t="shared" si="207"/>
        <v>6.7</v>
      </c>
      <c r="CM679" s="59">
        <f>IF('Extended model'!$B$4="AY",0,IFERROR(P*INDEX('UWYr writing pattern'!$C$4:$C$18,MATCH('Extended model'!$CL679,'UWYr writing pattern'!$A$4:$A$18,0)) / 25,CM678))</f>
        <v>0</v>
      </c>
      <c r="CN679" s="36">
        <f t="shared" si="221"/>
        <v>4.1863168678957999E-30</v>
      </c>
      <c r="CP679" s="48">
        <f t="shared" si="208"/>
        <v>20.100000000000001</v>
      </c>
      <c r="CQ679" s="34">
        <f t="shared" si="222"/>
        <v>1.0511620109929777E-30</v>
      </c>
      <c r="CR679" s="31">
        <f>SUM($CQ$9:CQ679)*RLR</f>
        <v>119.99999999999996</v>
      </c>
      <c r="CS679" s="32"/>
      <c r="CT679" s="36">
        <f>CR679-SUM($CW$9:CW679)</f>
        <v>6.968776894529114</v>
      </c>
      <c r="CV679" s="48">
        <f t="shared" si="209"/>
        <v>0.30927835051546393</v>
      </c>
      <c r="CW679" s="31">
        <f t="shared" si="223"/>
        <v>2.1642164268723962E-2</v>
      </c>
      <c r="CX679" s="36">
        <f>SUM($CW$9:CW679)*RRF</f>
        <v>79.121856173829585</v>
      </c>
      <c r="CY679" s="33"/>
      <c r="CZ679" s="36">
        <f t="shared" si="210"/>
        <v>86.090633068358699</v>
      </c>
      <c r="DA679" s="33"/>
      <c r="DB679" s="31">
        <f t="shared" si="211"/>
        <v>3.5165061690324714E-30</v>
      </c>
      <c r="DC679" s="31">
        <f t="shared" si="212"/>
        <v>4.8781438261703798</v>
      </c>
      <c r="DD679" s="31">
        <f t="shared" si="213"/>
        <v>4.8781438261703798</v>
      </c>
      <c r="DE679" s="31">
        <f t="shared" si="214"/>
        <v>-2.0906330683586987</v>
      </c>
      <c r="DF679" s="31"/>
      <c r="DG679" s="33">
        <f t="shared" si="215"/>
        <v>0.94192685921225694</v>
      </c>
      <c r="DH679" s="33">
        <f t="shared" si="216"/>
        <v>1.0248884889090322</v>
      </c>
      <c r="DI679" s="3"/>
      <c r="DJ679" s="33">
        <f t="shared" si="217"/>
        <v>0.99999999999999967</v>
      </c>
      <c r="DK679" s="93">
        <f t="shared" si="218"/>
        <v>0.97041656759869088</v>
      </c>
      <c r="DL679" s="3">
        <f t="shared" si="219"/>
        <v>0.97052979895013514</v>
      </c>
      <c r="DM679" s="3"/>
      <c r="DN679" s="90">
        <f t="shared" si="226"/>
        <v>0</v>
      </c>
      <c r="DO679" s="91">
        <f t="shared" si="224"/>
        <v>0</v>
      </c>
      <c r="DP679" s="89">
        <f>SUM(DO$9:DO679)*RLR</f>
        <v>120</v>
      </c>
      <c r="DQ679" s="90">
        <f>DP679-SUM(DS$9:DS679)</f>
        <v>3.5364241259837712</v>
      </c>
      <c r="DR679" s="48">
        <f t="shared" si="220"/>
        <v>0.30927835051546393</v>
      </c>
      <c r="DS679" s="31">
        <f t="shared" si="225"/>
        <v>1.0982683621067605E-2</v>
      </c>
      <c r="DT679" s="90">
        <f>SUM(DS$9:DS679)*RRF</f>
        <v>81.524503111811356</v>
      </c>
    </row>
    <row r="680" spans="90:124" x14ac:dyDescent="0.25">
      <c r="CL680" s="14">
        <f t="shared" si="207"/>
        <v>6.71</v>
      </c>
      <c r="CM680" s="59">
        <f>IF('Extended model'!$B$4="AY",0,IFERROR(P*INDEX('UWYr writing pattern'!$C$4:$C$18,MATCH('Extended model'!$CL680,'UWYr writing pattern'!$A$4:$A$18,0)) / 25,CM679))</f>
        <v>0</v>
      </c>
      <c r="CN680" s="36">
        <f t="shared" si="221"/>
        <v>3.3448671774487437E-30</v>
      </c>
      <c r="CP680" s="48">
        <f t="shared" si="208"/>
        <v>20.13</v>
      </c>
      <c r="CQ680" s="34">
        <f t="shared" si="222"/>
        <v>8.4144969044705593E-31</v>
      </c>
      <c r="CR680" s="31">
        <f>SUM($CQ$9:CQ680)*RLR</f>
        <v>119.99999999999996</v>
      </c>
      <c r="CS680" s="32"/>
      <c r="CT680" s="36">
        <f>CR680-SUM($CW$9:CW680)</f>
        <v>6.9472239762986163</v>
      </c>
      <c r="CV680" s="48">
        <f t="shared" si="209"/>
        <v>0.30895983522142118</v>
      </c>
      <c r="CW680" s="31">
        <f t="shared" si="223"/>
        <v>2.1552918230502413E-2</v>
      </c>
      <c r="CX680" s="36">
        <f>SUM($CW$9:CW680)*RRF</f>
        <v>79.136943216590936</v>
      </c>
      <c r="CY680" s="33"/>
      <c r="CZ680" s="36">
        <f t="shared" si="210"/>
        <v>86.084167192889552</v>
      </c>
      <c r="DA680" s="33"/>
      <c r="DB680" s="31">
        <f t="shared" si="211"/>
        <v>2.8096884290569444E-30</v>
      </c>
      <c r="DC680" s="31">
        <f t="shared" si="212"/>
        <v>4.8630567834090312</v>
      </c>
      <c r="DD680" s="31">
        <f t="shared" si="213"/>
        <v>4.8630567834090312</v>
      </c>
      <c r="DE680" s="31">
        <f t="shared" si="214"/>
        <v>-2.0841671928895522</v>
      </c>
      <c r="DF680" s="31"/>
      <c r="DG680" s="33">
        <f t="shared" si="215"/>
        <v>0.94210646686417776</v>
      </c>
      <c r="DH680" s="33">
        <f t="shared" si="216"/>
        <v>1.0248115142010661</v>
      </c>
      <c r="DI680" s="3"/>
      <c r="DJ680" s="33">
        <f t="shared" si="217"/>
        <v>0.99999999999999967</v>
      </c>
      <c r="DK680" s="93">
        <f t="shared" si="218"/>
        <v>0.9705078744242901</v>
      </c>
      <c r="DL680" s="3">
        <f t="shared" si="219"/>
        <v>0.97062094390183584</v>
      </c>
      <c r="DM680" s="3"/>
      <c r="DN680" s="90">
        <f t="shared" si="226"/>
        <v>0</v>
      </c>
      <c r="DO680" s="91">
        <f t="shared" si="224"/>
        <v>0</v>
      </c>
      <c r="DP680" s="89">
        <f>SUM(DO$9:DO680)*RLR</f>
        <v>120</v>
      </c>
      <c r="DQ680" s="90">
        <f>DP680-SUM(DS$9:DS680)</f>
        <v>3.5254867317796936</v>
      </c>
      <c r="DR680" s="48">
        <f t="shared" si="220"/>
        <v>0.30895983522142118</v>
      </c>
      <c r="DS680" s="31">
        <f t="shared" si="225"/>
        <v>1.0937394204073522E-2</v>
      </c>
      <c r="DT680" s="90">
        <f>SUM(DS$9:DS680)*RRF</f>
        <v>81.532159287754212</v>
      </c>
    </row>
    <row r="681" spans="90:124" x14ac:dyDescent="0.25">
      <c r="CL681" s="14">
        <f t="shared" si="207"/>
        <v>6.72</v>
      </c>
      <c r="CM681" s="59">
        <f>IF('Extended model'!$B$4="AY",0,IFERROR(P*INDEX('UWYr writing pattern'!$C$4:$C$18,MATCH('Extended model'!$CL681,'UWYr writing pattern'!$A$4:$A$18,0)) / 25,CM680))</f>
        <v>0</v>
      </c>
      <c r="CN681" s="36">
        <f t="shared" si="221"/>
        <v>2.6715454146283118E-30</v>
      </c>
      <c r="CP681" s="48">
        <f t="shared" si="208"/>
        <v>20.16</v>
      </c>
      <c r="CQ681" s="34">
        <f t="shared" si="222"/>
        <v>6.7332176282043208E-31</v>
      </c>
      <c r="CR681" s="31">
        <f>SUM($CQ$9:CQ681)*RLR</f>
        <v>119.99999999999996</v>
      </c>
      <c r="CS681" s="32"/>
      <c r="CT681" s="36">
        <f>CR681-SUM($CW$9:CW681)</f>
        <v>6.9257598445489776</v>
      </c>
      <c r="CV681" s="48">
        <f t="shared" si="209"/>
        <v>0.30864197530864201</v>
      </c>
      <c r="CW681" s="31">
        <f t="shared" si="223"/>
        <v>2.1464131749635271E-2</v>
      </c>
      <c r="CX681" s="36">
        <f>SUM($CW$9:CW681)*RRF</f>
        <v>79.15196810881568</v>
      </c>
      <c r="CY681" s="33"/>
      <c r="CZ681" s="36">
        <f t="shared" si="210"/>
        <v>86.077727953364658</v>
      </c>
      <c r="DA681" s="33"/>
      <c r="DB681" s="31">
        <f t="shared" si="211"/>
        <v>2.2440981482877817E-30</v>
      </c>
      <c r="DC681" s="31">
        <f t="shared" si="212"/>
        <v>4.8480318911842843</v>
      </c>
      <c r="DD681" s="31">
        <f t="shared" si="213"/>
        <v>4.8480318911842843</v>
      </c>
      <c r="DE681" s="31">
        <f t="shared" si="214"/>
        <v>-2.0777279533646578</v>
      </c>
      <c r="DF681" s="31"/>
      <c r="DG681" s="33">
        <f t="shared" si="215"/>
        <v>0.94228533462875808</v>
      </c>
      <c r="DH681" s="33">
        <f t="shared" si="216"/>
        <v>1.0247348565876746</v>
      </c>
      <c r="DI681" s="3"/>
      <c r="DJ681" s="33">
        <f t="shared" si="217"/>
        <v>0.99999999999999967</v>
      </c>
      <c r="DK681" s="93">
        <f t="shared" si="218"/>
        <v>0.97059880588814185</v>
      </c>
      <c r="DL681" s="3">
        <f t="shared" si="219"/>
        <v>0.97071171338514639</v>
      </c>
      <c r="DM681" s="3"/>
      <c r="DN681" s="90">
        <f t="shared" si="226"/>
        <v>0</v>
      </c>
      <c r="DO681" s="91">
        <f t="shared" si="224"/>
        <v>0</v>
      </c>
      <c r="DP681" s="89">
        <f>SUM(DO$9:DO681)*RLR</f>
        <v>120</v>
      </c>
      <c r="DQ681" s="90">
        <f>DP681-SUM(DS$9:DS681)</f>
        <v>3.5145943937824313</v>
      </c>
      <c r="DR681" s="48">
        <f t="shared" si="220"/>
        <v>0.30864197530864201</v>
      </c>
      <c r="DS681" s="31">
        <f t="shared" si="225"/>
        <v>1.0892337997259608E-2</v>
      </c>
      <c r="DT681" s="90">
        <f>SUM(DS$9:DS681)*RRF</f>
        <v>81.539783924352292</v>
      </c>
    </row>
    <row r="682" spans="90:124" x14ac:dyDescent="0.25">
      <c r="CL682" s="14">
        <f t="shared" si="207"/>
        <v>6.73</v>
      </c>
      <c r="CM682" s="59">
        <f>IF('Extended model'!$B$4="AY",0,IFERROR(P*INDEX('UWYr writing pattern'!$C$4:$C$18,MATCH('Extended model'!$CL682,'UWYr writing pattern'!$A$4:$A$18,0)) / 25,CM681))</f>
        <v>0</v>
      </c>
      <c r="CN682" s="36">
        <f t="shared" si="221"/>
        <v>2.1329618590392441E-30</v>
      </c>
      <c r="CP682" s="48">
        <f t="shared" si="208"/>
        <v>20.190000000000001</v>
      </c>
      <c r="CQ682" s="34">
        <f t="shared" si="222"/>
        <v>5.3858355558906773E-31</v>
      </c>
      <c r="CR682" s="31">
        <f>SUM($CQ$9:CQ682)*RLR</f>
        <v>119.99999999999996</v>
      </c>
      <c r="CS682" s="32"/>
      <c r="CT682" s="36">
        <f>CR682-SUM($CW$9:CW682)</f>
        <v>6.9043840425596272</v>
      </c>
      <c r="CV682" s="48">
        <f t="shared" si="209"/>
        <v>0.3083247687564234</v>
      </c>
      <c r="CW682" s="31">
        <f t="shared" si="223"/>
        <v>2.1375801989348697E-2</v>
      </c>
      <c r="CX682" s="36">
        <f>SUM($CW$9:CW682)*RRF</f>
        <v>79.16693117020823</v>
      </c>
      <c r="CY682" s="33"/>
      <c r="CZ682" s="36">
        <f t="shared" si="210"/>
        <v>86.071315212767857</v>
      </c>
      <c r="DA682" s="33"/>
      <c r="DB682" s="31">
        <f t="shared" si="211"/>
        <v>1.7916879615929648E-30</v>
      </c>
      <c r="DC682" s="31">
        <f t="shared" si="212"/>
        <v>4.8330688297917384</v>
      </c>
      <c r="DD682" s="31">
        <f t="shared" si="213"/>
        <v>4.8330688297917384</v>
      </c>
      <c r="DE682" s="31">
        <f t="shared" si="214"/>
        <v>-2.0713152127678569</v>
      </c>
      <c r="DF682" s="31"/>
      <c r="DG682" s="33">
        <f t="shared" si="215"/>
        <v>0.94246346631200273</v>
      </c>
      <c r="DH682" s="33">
        <f t="shared" si="216"/>
        <v>1.0246585144377125</v>
      </c>
      <c r="DI682" s="3"/>
      <c r="DJ682" s="33">
        <f t="shared" si="217"/>
        <v>0.99999999999999967</v>
      </c>
      <c r="DK682" s="93">
        <f t="shared" si="218"/>
        <v>0.97068936391715255</v>
      </c>
      <c r="DL682" s="3">
        <f t="shared" si="219"/>
        <v>0.97080210933148847</v>
      </c>
      <c r="DM682" s="3"/>
      <c r="DN682" s="90">
        <f t="shared" si="226"/>
        <v>0</v>
      </c>
      <c r="DO682" s="91">
        <f t="shared" si="224"/>
        <v>0</v>
      </c>
      <c r="DP682" s="89">
        <f>SUM(DO$9:DO682)*RLR</f>
        <v>120</v>
      </c>
      <c r="DQ682" s="90">
        <f>DP682-SUM(DS$9:DS682)</f>
        <v>3.5037468802213709</v>
      </c>
      <c r="DR682" s="48">
        <f t="shared" si="220"/>
        <v>0.3083247687564234</v>
      </c>
      <c r="DS682" s="31">
        <f t="shared" si="225"/>
        <v>1.0847513561056888E-2</v>
      </c>
      <c r="DT682" s="90">
        <f>SUM(DS$9:DS682)*RRF</f>
        <v>81.547377183845029</v>
      </c>
    </row>
    <row r="683" spans="90:124" x14ac:dyDescent="0.25">
      <c r="CL683" s="14">
        <f t="shared" si="207"/>
        <v>6.74</v>
      </c>
      <c r="CM683" s="59">
        <f>IF('Extended model'!$B$4="AY",0,IFERROR(P*INDEX('UWYr writing pattern'!$C$4:$C$18,MATCH('Extended model'!$CL683,'UWYr writing pattern'!$A$4:$A$18,0)) / 25,CM682))</f>
        <v>0</v>
      </c>
      <c r="CN683" s="36">
        <f t="shared" si="221"/>
        <v>1.7023168596992207E-30</v>
      </c>
      <c r="CP683" s="48">
        <f t="shared" si="208"/>
        <v>20.22</v>
      </c>
      <c r="CQ683" s="34">
        <f t="shared" si="222"/>
        <v>4.3064499934002339E-31</v>
      </c>
      <c r="CR683" s="31">
        <f>SUM($CQ$9:CQ683)*RLR</f>
        <v>119.99999999999996</v>
      </c>
      <c r="CS683" s="32"/>
      <c r="CT683" s="36">
        <f>CR683-SUM($CW$9:CW683)</f>
        <v>6.8830961164263442</v>
      </c>
      <c r="CV683" s="48">
        <f t="shared" si="209"/>
        <v>0.30800821355236141</v>
      </c>
      <c r="CW683" s="31">
        <f t="shared" si="223"/>
        <v>2.128792613327737E-2</v>
      </c>
      <c r="CX683" s="36">
        <f>SUM($CW$9:CW683)*RRF</f>
        <v>79.181832718501525</v>
      </c>
      <c r="CY683" s="33"/>
      <c r="CZ683" s="36">
        <f t="shared" si="210"/>
        <v>86.064928834927869</v>
      </c>
      <c r="DA683" s="33"/>
      <c r="DB683" s="31">
        <f t="shared" si="211"/>
        <v>1.4299461621473453E-30</v>
      </c>
      <c r="DC683" s="31">
        <f t="shared" si="212"/>
        <v>4.8181672814984404</v>
      </c>
      <c r="DD683" s="31">
        <f t="shared" si="213"/>
        <v>4.8181672814984404</v>
      </c>
      <c r="DE683" s="31">
        <f t="shared" si="214"/>
        <v>-2.0649288349278692</v>
      </c>
      <c r="DF683" s="31"/>
      <c r="DG683" s="33">
        <f t="shared" si="215"/>
        <v>0.94264086569644667</v>
      </c>
      <c r="DH683" s="33">
        <f t="shared" si="216"/>
        <v>1.0245824861300936</v>
      </c>
      <c r="DI683" s="3"/>
      <c r="DJ683" s="33">
        <f t="shared" si="217"/>
        <v>0.99999999999999967</v>
      </c>
      <c r="DK683" s="93">
        <f t="shared" si="218"/>
        <v>0.97077955042637054</v>
      </c>
      <c r="DL683" s="3">
        <f t="shared" si="219"/>
        <v>0.97089213366037408</v>
      </c>
      <c r="DM683" s="3"/>
      <c r="DN683" s="90">
        <f t="shared" si="226"/>
        <v>0</v>
      </c>
      <c r="DO683" s="91">
        <f t="shared" si="224"/>
        <v>0</v>
      </c>
      <c r="DP683" s="89">
        <f>SUM(DO$9:DO683)*RLR</f>
        <v>120</v>
      </c>
      <c r="DQ683" s="90">
        <f>DP683-SUM(DS$9:DS683)</f>
        <v>3.4929439607551132</v>
      </c>
      <c r="DR683" s="48">
        <f t="shared" si="220"/>
        <v>0.30800821355236141</v>
      </c>
      <c r="DS683" s="31">
        <f t="shared" si="225"/>
        <v>1.080291946625294E-2</v>
      </c>
      <c r="DT683" s="90">
        <f>SUM(DS$9:DS683)*RRF</f>
        <v>81.554939227471422</v>
      </c>
    </row>
    <row r="684" spans="90:124" x14ac:dyDescent="0.25">
      <c r="CL684" s="14">
        <f t="shared" si="207"/>
        <v>6.75</v>
      </c>
      <c r="CM684" s="59">
        <f>IF('Extended model'!$B$4="AY",0,IFERROR(P*INDEX('UWYr writing pattern'!$C$4:$C$18,MATCH('Extended model'!$CL684,'UWYr writing pattern'!$A$4:$A$18,0)) / 25,CM683))</f>
        <v>0</v>
      </c>
      <c r="CN684" s="36">
        <f t="shared" si="221"/>
        <v>1.3581083906680383E-30</v>
      </c>
      <c r="CP684" s="48">
        <f t="shared" si="208"/>
        <v>20.25</v>
      </c>
      <c r="CQ684" s="34">
        <f t="shared" si="222"/>
        <v>3.4420846903118241E-31</v>
      </c>
      <c r="CR684" s="31">
        <f>SUM($CQ$9:CQ684)*RLR</f>
        <v>119.99999999999996</v>
      </c>
      <c r="CS684" s="32"/>
      <c r="CT684" s="36">
        <f>CR684-SUM($CW$9:CW684)</f>
        <v>6.8618956150410497</v>
      </c>
      <c r="CV684" s="48">
        <f t="shared" si="209"/>
        <v>0.30769230769230771</v>
      </c>
      <c r="CW684" s="31">
        <f t="shared" si="223"/>
        <v>2.1200501385296749E-2</v>
      </c>
      <c r="CX684" s="36">
        <f>SUM($CW$9:CW684)*RRF</f>
        <v>79.196673069471231</v>
      </c>
      <c r="CY684" s="33"/>
      <c r="CZ684" s="36">
        <f t="shared" si="210"/>
        <v>86.058568684512281</v>
      </c>
      <c r="DA684" s="33"/>
      <c r="DB684" s="31">
        <f t="shared" si="211"/>
        <v>1.1408110481611521E-30</v>
      </c>
      <c r="DC684" s="31">
        <f t="shared" si="212"/>
        <v>4.8033269305287343</v>
      </c>
      <c r="DD684" s="31">
        <f t="shared" si="213"/>
        <v>4.8033269305287343</v>
      </c>
      <c r="DE684" s="31">
        <f t="shared" si="214"/>
        <v>-2.0585686845122808</v>
      </c>
      <c r="DF684" s="31"/>
      <c r="DG684" s="33">
        <f t="shared" si="215"/>
        <v>0.94281753654132416</v>
      </c>
      <c r="DH684" s="33">
        <f t="shared" si="216"/>
        <v>1.0245067700537176</v>
      </c>
      <c r="DI684" s="3"/>
      <c r="DJ684" s="33">
        <f t="shared" si="217"/>
        <v>0.99999999999999967</v>
      </c>
      <c r="DK684" s="93">
        <f t="shared" si="218"/>
        <v>0.97086936731907147</v>
      </c>
      <c r="DL684" s="3">
        <f t="shared" si="219"/>
        <v>0.97098178827948989</v>
      </c>
      <c r="DM684" s="3"/>
      <c r="DN684" s="90">
        <f t="shared" si="226"/>
        <v>0</v>
      </c>
      <c r="DO684" s="91">
        <f t="shared" si="224"/>
        <v>0</v>
      </c>
      <c r="DP684" s="89">
        <f>SUM(DO$9:DO684)*RLR</f>
        <v>120</v>
      </c>
      <c r="DQ684" s="90">
        <f>DP684-SUM(DS$9:DS684)</f>
        <v>3.4821854064612126</v>
      </c>
      <c r="DR684" s="48">
        <f t="shared" si="220"/>
        <v>0.30769230769230771</v>
      </c>
      <c r="DS684" s="31">
        <f t="shared" si="225"/>
        <v>1.075855429390692E-2</v>
      </c>
      <c r="DT684" s="90">
        <f>SUM(DS$9:DS684)*RRF</f>
        <v>81.562470215477148</v>
      </c>
    </row>
    <row r="685" spans="90:124" x14ac:dyDescent="0.25">
      <c r="CL685" s="14">
        <f t="shared" si="207"/>
        <v>6.76</v>
      </c>
      <c r="CM685" s="59">
        <f>IF('Extended model'!$B$4="AY",0,IFERROR(P*INDEX('UWYr writing pattern'!$C$4:$C$18,MATCH('Extended model'!$CL685,'UWYr writing pattern'!$A$4:$A$18,0)) / 25,CM684))</f>
        <v>0</v>
      </c>
      <c r="CN685" s="36">
        <f t="shared" si="221"/>
        <v>1.0830914415577606E-30</v>
      </c>
      <c r="CP685" s="48">
        <f t="shared" si="208"/>
        <v>20.28</v>
      </c>
      <c r="CQ685" s="34">
        <f t="shared" si="222"/>
        <v>2.7501694911027776E-31</v>
      </c>
      <c r="CR685" s="31">
        <f>SUM($CQ$9:CQ685)*RLR</f>
        <v>119.99999999999996</v>
      </c>
      <c r="CS685" s="32"/>
      <c r="CT685" s="36">
        <f>CR685-SUM($CW$9:CW685)</f>
        <v>6.8407820900716985</v>
      </c>
      <c r="CV685" s="48">
        <f t="shared" si="209"/>
        <v>0.30737704918032788</v>
      </c>
      <c r="CW685" s="31">
        <f t="shared" si="223"/>
        <v>2.1113524969357079E-2</v>
      </c>
      <c r="CX685" s="36">
        <f>SUM($CW$9:CW685)*RRF</f>
        <v>79.211452536949778</v>
      </c>
      <c r="CY685" s="33"/>
      <c r="CZ685" s="36">
        <f t="shared" si="210"/>
        <v>86.052234627021477</v>
      </c>
      <c r="DA685" s="33"/>
      <c r="DB685" s="31">
        <f t="shared" si="211"/>
        <v>9.0979681090851867E-31</v>
      </c>
      <c r="DC685" s="31">
        <f t="shared" si="212"/>
        <v>4.7885474630501887</v>
      </c>
      <c r="DD685" s="31">
        <f t="shared" si="213"/>
        <v>4.7885474630501887</v>
      </c>
      <c r="DE685" s="31">
        <f t="shared" si="214"/>
        <v>-2.0522346270214769</v>
      </c>
      <c r="DF685" s="31"/>
      <c r="DG685" s="33">
        <f t="shared" si="215"/>
        <v>0.94299348258273541</v>
      </c>
      <c r="DH685" s="33">
        <f t="shared" si="216"/>
        <v>1.0244313646073986</v>
      </c>
      <c r="DI685" s="3"/>
      <c r="DJ685" s="33">
        <f t="shared" si="217"/>
        <v>0.99999999999999967</v>
      </c>
      <c r="DK685" s="93">
        <f t="shared" si="218"/>
        <v>0.97095881648684257</v>
      </c>
      <c r="DL685" s="3">
        <f t="shared" si="219"/>
        <v>0.97107107508478374</v>
      </c>
      <c r="DM685" s="3"/>
      <c r="DN685" s="90">
        <f t="shared" si="226"/>
        <v>0</v>
      </c>
      <c r="DO685" s="91">
        <f t="shared" si="224"/>
        <v>0</v>
      </c>
      <c r="DP685" s="89">
        <f>SUM(DO$9:DO685)*RLR</f>
        <v>120</v>
      </c>
      <c r="DQ685" s="90">
        <f>DP685-SUM(DS$9:DS685)</f>
        <v>3.4714709898259457</v>
      </c>
      <c r="DR685" s="48">
        <f t="shared" si="220"/>
        <v>0.30737704918032788</v>
      </c>
      <c r="DS685" s="31">
        <f t="shared" si="225"/>
        <v>1.071441663526527E-2</v>
      </c>
      <c r="DT685" s="90">
        <f>SUM(DS$9:DS685)*RRF</f>
        <v>81.569970307121835</v>
      </c>
    </row>
    <row r="686" spans="90:124" x14ac:dyDescent="0.25">
      <c r="CL686" s="14">
        <f t="shared" si="207"/>
        <v>6.77</v>
      </c>
      <c r="CM686" s="59">
        <f>IF('Extended model'!$B$4="AY",0,IFERROR(P*INDEX('UWYr writing pattern'!$C$4:$C$18,MATCH('Extended model'!$CL686,'UWYr writing pattern'!$A$4:$A$18,0)) / 25,CM685))</f>
        <v>0</v>
      </c>
      <c r="CN686" s="36">
        <f t="shared" si="221"/>
        <v>8.634404972098467E-31</v>
      </c>
      <c r="CP686" s="48">
        <f t="shared" si="208"/>
        <v>20.309999999999999</v>
      </c>
      <c r="CQ686" s="34">
        <f t="shared" si="222"/>
        <v>2.1965094434791386E-31</v>
      </c>
      <c r="CR686" s="31">
        <f>SUM($CQ$9:CQ686)*RLR</f>
        <v>119.99999999999996</v>
      </c>
      <c r="CS686" s="32"/>
      <c r="CT686" s="36">
        <f>CR686-SUM($CW$9:CW686)</f>
        <v>6.8197550959423836</v>
      </c>
      <c r="CV686" s="48">
        <f t="shared" si="209"/>
        <v>0.30706243602865918</v>
      </c>
      <c r="CW686" s="31">
        <f t="shared" si="223"/>
        <v>2.1026994129318747E-2</v>
      </c>
      <c r="CX686" s="36">
        <f>SUM($CW$9:CW686)*RRF</f>
        <v>79.226171432840303</v>
      </c>
      <c r="CY686" s="33"/>
      <c r="CZ686" s="36">
        <f t="shared" si="210"/>
        <v>86.045926528782687</v>
      </c>
      <c r="DA686" s="33"/>
      <c r="DB686" s="31">
        <f t="shared" si="211"/>
        <v>7.2529001765627113E-31</v>
      </c>
      <c r="DC686" s="31">
        <f t="shared" si="212"/>
        <v>4.7738285671596685</v>
      </c>
      <c r="DD686" s="31">
        <f t="shared" si="213"/>
        <v>4.7738285671596685</v>
      </c>
      <c r="DE686" s="31">
        <f t="shared" si="214"/>
        <v>-2.0459265287826867</v>
      </c>
      <c r="DF686" s="31"/>
      <c r="DG686" s="33">
        <f t="shared" si="215"/>
        <v>0.9431687075338131</v>
      </c>
      <c r="DH686" s="33">
        <f t="shared" si="216"/>
        <v>1.024356268199794</v>
      </c>
      <c r="DI686" s="3"/>
      <c r="DJ686" s="33">
        <f t="shared" si="217"/>
        <v>0.99999999999999967</v>
      </c>
      <c r="DK686" s="93">
        <f t="shared" si="218"/>
        <v>0.97104789980966599</v>
      </c>
      <c r="DL686" s="3">
        <f t="shared" si="219"/>
        <v>0.9711599959605477</v>
      </c>
      <c r="DM686" s="3"/>
      <c r="DN686" s="90">
        <f t="shared" si="226"/>
        <v>0</v>
      </c>
      <c r="DO686" s="91">
        <f t="shared" si="224"/>
        <v>0</v>
      </c>
      <c r="DP686" s="89">
        <f>SUM(DO$9:DO686)*RLR</f>
        <v>120</v>
      </c>
      <c r="DQ686" s="90">
        <f>DP686-SUM(DS$9:DS686)</f>
        <v>3.4608004847342642</v>
      </c>
      <c r="DR686" s="48">
        <f t="shared" si="220"/>
        <v>0.30706243602865918</v>
      </c>
      <c r="DS686" s="31">
        <f t="shared" si="225"/>
        <v>1.0670505091678113E-2</v>
      </c>
      <c r="DT686" s="90">
        <f>SUM(DS$9:DS686)*RRF</f>
        <v>81.577439660686011</v>
      </c>
    </row>
    <row r="687" spans="90:124" x14ac:dyDescent="0.25">
      <c r="CL687" s="14">
        <f t="shared" si="207"/>
        <v>6.78</v>
      </c>
      <c r="CM687" s="59">
        <f>IF('Extended model'!$B$4="AY",0,IFERROR(P*INDEX('UWYr writing pattern'!$C$4:$C$18,MATCH('Extended model'!$CL687,'UWYr writing pattern'!$A$4:$A$18,0)) / 25,CM686))</f>
        <v>0</v>
      </c>
      <c r="CN687" s="36">
        <f t="shared" si="221"/>
        <v>6.8807573222652688E-31</v>
      </c>
      <c r="CP687" s="48">
        <f t="shared" si="208"/>
        <v>20.34</v>
      </c>
      <c r="CQ687" s="34">
        <f t="shared" si="222"/>
        <v>1.7536476498331985E-31</v>
      </c>
      <c r="CR687" s="31">
        <f>SUM($CQ$9:CQ687)*RLR</f>
        <v>119.99999999999996</v>
      </c>
      <c r="CS687" s="32"/>
      <c r="CT687" s="36">
        <f>CR687-SUM($CW$9:CW687)</f>
        <v>6.7988141898135979</v>
      </c>
      <c r="CV687" s="48">
        <f t="shared" si="209"/>
        <v>0.30674846625766866</v>
      </c>
      <c r="CW687" s="31">
        <f t="shared" si="223"/>
        <v>2.0940906128789308E-2</v>
      </c>
      <c r="CX687" s="36">
        <f>SUM($CW$9:CW687)*RRF</f>
        <v>79.240830067130446</v>
      </c>
      <c r="CY687" s="33"/>
      <c r="CZ687" s="36">
        <f t="shared" si="210"/>
        <v>86.039644256944044</v>
      </c>
      <c r="DA687" s="33"/>
      <c r="DB687" s="31">
        <f t="shared" si="211"/>
        <v>5.7798361507028251E-31</v>
      </c>
      <c r="DC687" s="31">
        <f t="shared" si="212"/>
        <v>4.7591699328695185</v>
      </c>
      <c r="DD687" s="31">
        <f t="shared" si="213"/>
        <v>4.7591699328695185</v>
      </c>
      <c r="DE687" s="31">
        <f t="shared" si="214"/>
        <v>-2.0396442569440438</v>
      </c>
      <c r="DF687" s="31"/>
      <c r="DG687" s="33">
        <f t="shared" si="215"/>
        <v>0.94334321508488628</v>
      </c>
      <c r="DH687" s="33">
        <f t="shared" si="216"/>
        <v>1.0242814792493338</v>
      </c>
      <c r="DI687" s="3"/>
      <c r="DJ687" s="33">
        <f t="shared" si="217"/>
        <v>0.99999999999999967</v>
      </c>
      <c r="DK687" s="93">
        <f t="shared" si="218"/>
        <v>0.97113661915600247</v>
      </c>
      <c r="DL687" s="3">
        <f t="shared" si="219"/>
        <v>0.97124855277950195</v>
      </c>
      <c r="DM687" s="3"/>
      <c r="DN687" s="90">
        <f t="shared" si="226"/>
        <v>0</v>
      </c>
      <c r="DO687" s="91">
        <f t="shared" si="224"/>
        <v>0</v>
      </c>
      <c r="DP687" s="89">
        <f>SUM(DO$9:DO687)*RLR</f>
        <v>120</v>
      </c>
      <c r="DQ687" s="90">
        <f>DP687-SUM(DS$9:DS687)</f>
        <v>3.4501736664597473</v>
      </c>
      <c r="DR687" s="48">
        <f t="shared" si="220"/>
        <v>0.30674846625766866</v>
      </c>
      <c r="DS687" s="31">
        <f t="shared" si="225"/>
        <v>1.0626818274516676E-2</v>
      </c>
      <c r="DT687" s="90">
        <f>SUM(DS$9:DS687)*RRF</f>
        <v>81.584878433478167</v>
      </c>
    </row>
    <row r="688" spans="90:124" x14ac:dyDescent="0.25">
      <c r="CL688" s="14">
        <f t="shared" si="207"/>
        <v>6.79</v>
      </c>
      <c r="CM688" s="59">
        <f>IF('Extended model'!$B$4="AY",0,IFERROR(P*INDEX('UWYr writing pattern'!$C$4:$C$18,MATCH('Extended model'!$CL688,'UWYr writing pattern'!$A$4:$A$18,0)) / 25,CM687))</f>
        <v>0</v>
      </c>
      <c r="CN688" s="36">
        <f t="shared" si="221"/>
        <v>5.481211282916513E-31</v>
      </c>
      <c r="CP688" s="48">
        <f t="shared" si="208"/>
        <v>20.37</v>
      </c>
      <c r="CQ688" s="34">
        <f t="shared" si="222"/>
        <v>1.3995460393487556E-31</v>
      </c>
      <c r="CR688" s="31">
        <f>SUM($CQ$9:CQ688)*RLR</f>
        <v>119.99999999999996</v>
      </c>
      <c r="CS688" s="32"/>
      <c r="CT688" s="36">
        <f>CR688-SUM($CW$9:CW688)</f>
        <v>6.7779589315626367</v>
      </c>
      <c r="CV688" s="48">
        <f t="shared" si="209"/>
        <v>0.30643513789581206</v>
      </c>
      <c r="CW688" s="31">
        <f t="shared" si="223"/>
        <v>2.0855258250961954E-2</v>
      </c>
      <c r="CX688" s="36">
        <f>SUM($CW$9:CW688)*RRF</f>
        <v>79.255428747906123</v>
      </c>
      <c r="CY688" s="33"/>
      <c r="CZ688" s="36">
        <f t="shared" si="210"/>
        <v>86.03338767946876</v>
      </c>
      <c r="DA688" s="33"/>
      <c r="DB688" s="31">
        <f t="shared" si="211"/>
        <v>4.6042174776498708E-31</v>
      </c>
      <c r="DC688" s="31">
        <f t="shared" si="212"/>
        <v>4.744571252093845</v>
      </c>
      <c r="DD688" s="31">
        <f t="shared" si="213"/>
        <v>4.744571252093845</v>
      </c>
      <c r="DE688" s="31">
        <f t="shared" si="214"/>
        <v>-2.0333876794687598</v>
      </c>
      <c r="DF688" s="31"/>
      <c r="DG688" s="33">
        <f t="shared" si="215"/>
        <v>0.94351700890364432</v>
      </c>
      <c r="DH688" s="33">
        <f t="shared" si="216"/>
        <v>1.024206996184152</v>
      </c>
      <c r="DI688" s="3"/>
      <c r="DJ688" s="33">
        <f t="shared" si="217"/>
        <v>0.99999999999999967</v>
      </c>
      <c r="DK688" s="93">
        <f t="shared" si="218"/>
        <v>0.97122497638287275</v>
      </c>
      <c r="DL688" s="3">
        <f t="shared" si="219"/>
        <v>0.97133674740287779</v>
      </c>
      <c r="DM688" s="3"/>
      <c r="DN688" s="90">
        <f t="shared" si="226"/>
        <v>0</v>
      </c>
      <c r="DO688" s="91">
        <f t="shared" si="224"/>
        <v>0</v>
      </c>
      <c r="DP688" s="89">
        <f>SUM(DO$9:DO688)*RLR</f>
        <v>120</v>
      </c>
      <c r="DQ688" s="90">
        <f>DP688-SUM(DS$9:DS688)</f>
        <v>3.4395903116546549</v>
      </c>
      <c r="DR688" s="48">
        <f t="shared" si="220"/>
        <v>0.30643513789581206</v>
      </c>
      <c r="DS688" s="31">
        <f t="shared" si="225"/>
        <v>1.0583354805091247E-2</v>
      </c>
      <c r="DT688" s="90">
        <f>SUM(DS$9:DS688)*RRF</f>
        <v>81.592286781841736</v>
      </c>
    </row>
    <row r="689" spans="90:124" x14ac:dyDescent="0.25">
      <c r="CL689" s="14">
        <f t="shared" si="207"/>
        <v>6.8</v>
      </c>
      <c r="CM689" s="59">
        <f>IF('Extended model'!$B$4="AY",0,IFERROR(P*INDEX('UWYr writing pattern'!$C$4:$C$18,MATCH('Extended model'!$CL689,'UWYr writing pattern'!$A$4:$A$18,0)) / 25,CM688))</f>
        <v>0</v>
      </c>
      <c r="CN689" s="36">
        <f t="shared" si="221"/>
        <v>4.3646885445864194E-31</v>
      </c>
      <c r="CP689" s="48">
        <f t="shared" si="208"/>
        <v>20.399999999999999</v>
      </c>
      <c r="CQ689" s="34">
        <f t="shared" si="222"/>
        <v>1.1165227383300938E-31</v>
      </c>
      <c r="CR689" s="31">
        <f>SUM($CQ$9:CQ689)*RLR</f>
        <v>119.99999999999996</v>
      </c>
      <c r="CS689" s="32"/>
      <c r="CT689" s="36">
        <f>CR689-SUM($CW$9:CW689)</f>
        <v>6.7571888837641865</v>
      </c>
      <c r="CV689" s="48">
        <f t="shared" si="209"/>
        <v>0.30612244897959179</v>
      </c>
      <c r="CW689" s="31">
        <f t="shared" si="223"/>
        <v>2.0770047798455479E-2</v>
      </c>
      <c r="CX689" s="36">
        <f>SUM($CW$9:CW689)*RRF</f>
        <v>79.26996778136504</v>
      </c>
      <c r="CY689" s="33"/>
      <c r="CZ689" s="36">
        <f t="shared" si="210"/>
        <v>86.027156665129226</v>
      </c>
      <c r="DA689" s="33"/>
      <c r="DB689" s="31">
        <f t="shared" si="211"/>
        <v>3.6663383774525919E-31</v>
      </c>
      <c r="DC689" s="31">
        <f t="shared" si="212"/>
        <v>4.7300322186349302</v>
      </c>
      <c r="DD689" s="31">
        <f t="shared" si="213"/>
        <v>4.7300322186349302</v>
      </c>
      <c r="DE689" s="31">
        <f t="shared" si="214"/>
        <v>-2.0271566651292261</v>
      </c>
      <c r="DF689" s="31"/>
      <c r="DG689" s="33">
        <f t="shared" si="215"/>
        <v>0.94369009263529813</v>
      </c>
      <c r="DH689" s="33">
        <f t="shared" si="216"/>
        <v>1.0241328174420146</v>
      </c>
      <c r="DI689" s="3"/>
      <c r="DJ689" s="33">
        <f t="shared" si="217"/>
        <v>0.99999999999999967</v>
      </c>
      <c r="DK689" s="93">
        <f t="shared" si="218"/>
        <v>0.97131297333594002</v>
      </c>
      <c r="DL689" s="3">
        <f t="shared" si="219"/>
        <v>0.97142458168049928</v>
      </c>
      <c r="DM689" s="3"/>
      <c r="DN689" s="90">
        <f t="shared" si="226"/>
        <v>0</v>
      </c>
      <c r="DO689" s="91">
        <f t="shared" si="224"/>
        <v>0</v>
      </c>
      <c r="DP689" s="89">
        <f>SUM(DO$9:DO689)*RLR</f>
        <v>120</v>
      </c>
      <c r="DQ689" s="90">
        <f>DP689-SUM(DS$9:DS689)</f>
        <v>3.4290501983400787</v>
      </c>
      <c r="DR689" s="48">
        <f t="shared" si="220"/>
        <v>0.30612244897959179</v>
      </c>
      <c r="DS689" s="31">
        <f t="shared" si="225"/>
        <v>1.0540113314569935E-2</v>
      </c>
      <c r="DT689" s="90">
        <f>SUM(DS$9:DS689)*RRF</f>
        <v>81.599664861161941</v>
      </c>
    </row>
    <row r="690" spans="90:124" x14ac:dyDescent="0.25">
      <c r="CL690" s="14">
        <f t="shared" si="207"/>
        <v>6.81</v>
      </c>
      <c r="CM690" s="59">
        <f>IF('Extended model'!$B$4="AY",0,IFERROR(P*INDEX('UWYr writing pattern'!$C$4:$C$18,MATCH('Extended model'!$CL690,'UWYr writing pattern'!$A$4:$A$18,0)) / 25,CM689))</f>
        <v>0</v>
      </c>
      <c r="CN690" s="36">
        <f t="shared" si="221"/>
        <v>3.4742920814907896E-31</v>
      </c>
      <c r="CP690" s="48">
        <f t="shared" si="208"/>
        <v>20.43</v>
      </c>
      <c r="CQ690" s="34">
        <f t="shared" si="222"/>
        <v>8.9039646309562959E-32</v>
      </c>
      <c r="CR690" s="31">
        <f>SUM($CQ$9:CQ690)*RLR</f>
        <v>119.99999999999996</v>
      </c>
      <c r="CS690" s="32"/>
      <c r="CT690" s="36">
        <f>CR690-SUM($CW$9:CW690)</f>
        <v>6.7365036116710257</v>
      </c>
      <c r="CV690" s="48">
        <f t="shared" si="209"/>
        <v>0.30581039755351686</v>
      </c>
      <c r="CW690" s="31">
        <f t="shared" si="223"/>
        <v>2.0685272093155672E-2</v>
      </c>
      <c r="CX690" s="36">
        <f>SUM($CW$9:CW690)*RRF</f>
        <v>79.284447471830248</v>
      </c>
      <c r="CY690" s="33"/>
      <c r="CZ690" s="36">
        <f t="shared" si="210"/>
        <v>86.020951083501274</v>
      </c>
      <c r="DA690" s="33"/>
      <c r="DB690" s="31">
        <f t="shared" si="211"/>
        <v>2.9184053484522628E-31</v>
      </c>
      <c r="DC690" s="31">
        <f t="shared" si="212"/>
        <v>4.7155525281697175</v>
      </c>
      <c r="DD690" s="31">
        <f t="shared" si="213"/>
        <v>4.7155525281697175</v>
      </c>
      <c r="DE690" s="31">
        <f t="shared" si="214"/>
        <v>-2.0209510835012736</v>
      </c>
      <c r="DF690" s="31"/>
      <c r="DG690" s="33">
        <f t="shared" si="215"/>
        <v>0.94386246990274103</v>
      </c>
      <c r="DH690" s="33">
        <f t="shared" si="216"/>
        <v>1.0240589414702532</v>
      </c>
      <c r="DI690" s="3"/>
      <c r="DJ690" s="33">
        <f t="shared" si="217"/>
        <v>0.99999999999999967</v>
      </c>
      <c r="DK690" s="93">
        <f t="shared" si="218"/>
        <v>0.97140061184959026</v>
      </c>
      <c r="DL690" s="3">
        <f t="shared" si="219"/>
        <v>0.97151205745086511</v>
      </c>
      <c r="DM690" s="3"/>
      <c r="DN690" s="90">
        <f t="shared" si="226"/>
        <v>0</v>
      </c>
      <c r="DO690" s="91">
        <f t="shared" si="224"/>
        <v>0</v>
      </c>
      <c r="DP690" s="89">
        <f>SUM(DO$9:DO690)*RLR</f>
        <v>120</v>
      </c>
      <c r="DQ690" s="90">
        <f>DP690-SUM(DS$9:DS690)</f>
        <v>3.41855310589618</v>
      </c>
      <c r="DR690" s="48">
        <f t="shared" si="220"/>
        <v>0.30581039755351686</v>
      </c>
      <c r="DS690" s="31">
        <f t="shared" si="225"/>
        <v>1.0497092443898199E-2</v>
      </c>
      <c r="DT690" s="90">
        <f>SUM(DS$9:DS690)*RRF</f>
        <v>81.607012825872673</v>
      </c>
    </row>
    <row r="691" spans="90:124" x14ac:dyDescent="0.25">
      <c r="CL691" s="14">
        <f t="shared" si="207"/>
        <v>6.82</v>
      </c>
      <c r="CM691" s="59">
        <f>IF('Extended model'!$B$4="AY",0,IFERROR(P*INDEX('UWYr writing pattern'!$C$4:$C$18,MATCH('Extended model'!$CL691,'UWYr writing pattern'!$A$4:$A$18,0)) / 25,CM690))</f>
        <v>0</v>
      </c>
      <c r="CN691" s="36">
        <f t="shared" si="221"/>
        <v>2.7644942092422214E-31</v>
      </c>
      <c r="CP691" s="48">
        <f t="shared" si="208"/>
        <v>20.46</v>
      </c>
      <c r="CQ691" s="34">
        <f t="shared" si="222"/>
        <v>7.0979787224856828E-32</v>
      </c>
      <c r="CR691" s="31">
        <f>SUM($CQ$9:CQ691)*RLR</f>
        <v>119.99999999999996</v>
      </c>
      <c r="CS691" s="32"/>
      <c r="CT691" s="36">
        <f>CR691-SUM($CW$9:CW691)</f>
        <v>6.7159026831949689</v>
      </c>
      <c r="CV691" s="48">
        <f t="shared" si="209"/>
        <v>0.30549898167006106</v>
      </c>
      <c r="CW691" s="31">
        <f t="shared" si="223"/>
        <v>2.0600928476058183E-2</v>
      </c>
      <c r="CX691" s="36">
        <f>SUM($CW$9:CW691)*RRF</f>
        <v>79.298868121763491</v>
      </c>
      <c r="CY691" s="33"/>
      <c r="CZ691" s="36">
        <f t="shared" si="210"/>
        <v>86.014770804958459</v>
      </c>
      <c r="DA691" s="33"/>
      <c r="DB691" s="31">
        <f t="shared" si="211"/>
        <v>2.3221751357634657E-31</v>
      </c>
      <c r="DC691" s="31">
        <f t="shared" si="212"/>
        <v>4.7011318782364775</v>
      </c>
      <c r="DD691" s="31">
        <f t="shared" si="213"/>
        <v>4.7011318782364775</v>
      </c>
      <c r="DE691" s="31">
        <f t="shared" si="214"/>
        <v>-2.0147708049584594</v>
      </c>
      <c r="DF691" s="31"/>
      <c r="DG691" s="33">
        <f t="shared" si="215"/>
        <v>0.94403414430670818</v>
      </c>
      <c r="DH691" s="33">
        <f t="shared" si="216"/>
        <v>1.023985366725696</v>
      </c>
      <c r="DI691" s="3"/>
      <c r="DJ691" s="33">
        <f t="shared" si="217"/>
        <v>0.99999999999999967</v>
      </c>
      <c r="DK691" s="93">
        <f t="shared" si="218"/>
        <v>0.97148789374701294</v>
      </c>
      <c r="DL691" s="3">
        <f t="shared" si="219"/>
        <v>0.9715991765412294</v>
      </c>
      <c r="DM691" s="3"/>
      <c r="DN691" s="90">
        <f t="shared" si="226"/>
        <v>0</v>
      </c>
      <c r="DO691" s="91">
        <f t="shared" si="224"/>
        <v>0</v>
      </c>
      <c r="DP691" s="89">
        <f>SUM(DO$9:DO691)*RLR</f>
        <v>120</v>
      </c>
      <c r="DQ691" s="90">
        <f>DP691-SUM(DS$9:DS691)</f>
        <v>3.4080988150524547</v>
      </c>
      <c r="DR691" s="48">
        <f t="shared" si="220"/>
        <v>0.30549898167006106</v>
      </c>
      <c r="DS691" s="31">
        <f t="shared" si="225"/>
        <v>1.0454290843719205E-2</v>
      </c>
      <c r="DT691" s="90">
        <f>SUM(DS$9:DS691)*RRF</f>
        <v>81.61433082946327</v>
      </c>
    </row>
    <row r="692" spans="90:124" x14ac:dyDescent="0.25">
      <c r="CL692" s="14">
        <f t="shared" si="207"/>
        <v>6.83</v>
      </c>
      <c r="CM692" s="59">
        <f>IF('Extended model'!$B$4="AY",0,IFERROR(P*INDEX('UWYr writing pattern'!$C$4:$C$18,MATCH('Extended model'!$CL692,'UWYr writing pattern'!$A$4:$A$18,0)) / 25,CM691))</f>
        <v>0</v>
      </c>
      <c r="CN692" s="36">
        <f t="shared" si="221"/>
        <v>2.198878694031263E-31</v>
      </c>
      <c r="CP692" s="48">
        <f t="shared" si="208"/>
        <v>20.490000000000002</v>
      </c>
      <c r="CQ692" s="34">
        <f t="shared" si="222"/>
        <v>5.6561551521095851E-32</v>
      </c>
      <c r="CR692" s="31">
        <f>SUM($CQ$9:CQ692)*RLR</f>
        <v>119.99999999999996</v>
      </c>
      <c r="CS692" s="32"/>
      <c r="CT692" s="36">
        <f>CR692-SUM($CW$9:CW692)</f>
        <v>6.6953856688878517</v>
      </c>
      <c r="CV692" s="48">
        <f t="shared" si="209"/>
        <v>0.3051881993896236</v>
      </c>
      <c r="CW692" s="31">
        <f t="shared" si="223"/>
        <v>2.0517014307112939E-2</v>
      </c>
      <c r="CX692" s="36">
        <f>SUM($CW$9:CW692)*RRF</f>
        <v>79.313230031778474</v>
      </c>
      <c r="CY692" s="33"/>
      <c r="CZ692" s="36">
        <f t="shared" si="210"/>
        <v>86.008615700666326</v>
      </c>
      <c r="DA692" s="33"/>
      <c r="DB692" s="31">
        <f t="shared" si="211"/>
        <v>1.8470581029862605E-31</v>
      </c>
      <c r="DC692" s="31">
        <f t="shared" si="212"/>
        <v>4.6867699682214958</v>
      </c>
      <c r="DD692" s="31">
        <f t="shared" si="213"/>
        <v>4.6867699682214958</v>
      </c>
      <c r="DE692" s="31">
        <f t="shared" si="214"/>
        <v>-2.0086157006663257</v>
      </c>
      <c r="DF692" s="31"/>
      <c r="DG692" s="33">
        <f t="shared" si="215"/>
        <v>0.94420511942593421</v>
      </c>
      <c r="DH692" s="33">
        <f t="shared" si="216"/>
        <v>1.0239120916745992</v>
      </c>
      <c r="DI692" s="3"/>
      <c r="DJ692" s="33">
        <f t="shared" si="217"/>
        <v>0.99999999999999967</v>
      </c>
      <c r="DK692" s="93">
        <f t="shared" si="218"/>
        <v>0.97157482084028057</v>
      </c>
      <c r="DL692" s="3">
        <f t="shared" si="219"/>
        <v>0.971685940767682</v>
      </c>
      <c r="DM692" s="3"/>
      <c r="DN692" s="90">
        <f t="shared" si="226"/>
        <v>0</v>
      </c>
      <c r="DO692" s="91">
        <f t="shared" si="224"/>
        <v>0</v>
      </c>
      <c r="DP692" s="89">
        <f>SUM(DO$9:DO692)*RLR</f>
        <v>120</v>
      </c>
      <c r="DQ692" s="90">
        <f>DP692-SUM(DS$9:DS692)</f>
        <v>3.3976871078781556</v>
      </c>
      <c r="DR692" s="48">
        <f t="shared" si="220"/>
        <v>0.3051881993896236</v>
      </c>
      <c r="DS692" s="31">
        <f t="shared" si="225"/>
        <v>1.0411707174294666E-2</v>
      </c>
      <c r="DT692" s="90">
        <f>SUM(DS$9:DS692)*RRF</f>
        <v>81.621619024485284</v>
      </c>
    </row>
    <row r="693" spans="90:124" x14ac:dyDescent="0.25">
      <c r="CL693" s="14">
        <f t="shared" si="207"/>
        <v>6.84</v>
      </c>
      <c r="CM693" s="59">
        <f>IF('Extended model'!$B$4="AY",0,IFERROR(P*INDEX('UWYr writing pattern'!$C$4:$C$18,MATCH('Extended model'!$CL693,'UWYr writing pattern'!$A$4:$A$18,0)) / 25,CM692))</f>
        <v>0</v>
      </c>
      <c r="CN693" s="36">
        <f t="shared" si="221"/>
        <v>1.7483284496242572E-31</v>
      </c>
      <c r="CP693" s="48">
        <f t="shared" si="208"/>
        <v>20.52</v>
      </c>
      <c r="CQ693" s="34">
        <f t="shared" si="222"/>
        <v>4.5055024440700584E-32</v>
      </c>
      <c r="CR693" s="31">
        <f>SUM($CQ$9:CQ693)*RLR</f>
        <v>119.99999999999996</v>
      </c>
      <c r="CS693" s="32"/>
      <c r="CT693" s="36">
        <f>CR693-SUM($CW$9:CW693)</f>
        <v>6.6749521419227875</v>
      </c>
      <c r="CV693" s="48">
        <f t="shared" si="209"/>
        <v>0.3048780487804878</v>
      </c>
      <c r="CW693" s="31">
        <f t="shared" si="223"/>
        <v>2.043352696506974E-2</v>
      </c>
      <c r="CX693" s="36">
        <f>SUM($CW$9:CW693)*RRF</f>
        <v>79.327533500654013</v>
      </c>
      <c r="CY693" s="33"/>
      <c r="CZ693" s="36">
        <f t="shared" si="210"/>
        <v>86.002485642576801</v>
      </c>
      <c r="DA693" s="33"/>
      <c r="DB693" s="31">
        <f t="shared" si="211"/>
        <v>1.4685958976843759E-31</v>
      </c>
      <c r="DC693" s="31">
        <f t="shared" si="212"/>
        <v>4.6724664993459513</v>
      </c>
      <c r="DD693" s="31">
        <f t="shared" si="213"/>
        <v>4.6724664993459513</v>
      </c>
      <c r="DE693" s="31">
        <f t="shared" si="214"/>
        <v>-2.0024856425768007</v>
      </c>
      <c r="DF693" s="31"/>
      <c r="DG693" s="33">
        <f t="shared" si="215"/>
        <v>0.9443753988173097</v>
      </c>
      <c r="DH693" s="33">
        <f t="shared" si="216"/>
        <v>1.0238391147925809</v>
      </c>
      <c r="DI693" s="3"/>
      <c r="DJ693" s="33">
        <f t="shared" si="217"/>
        <v>0.99999999999999967</v>
      </c>
      <c r="DK693" s="93">
        <f t="shared" si="218"/>
        <v>0.97166139493042758</v>
      </c>
      <c r="DL693" s="3">
        <f t="shared" si="219"/>
        <v>0.97177235193522715</v>
      </c>
      <c r="DM693" s="3"/>
      <c r="DN693" s="90">
        <f t="shared" si="226"/>
        <v>0</v>
      </c>
      <c r="DO693" s="91">
        <f t="shared" si="224"/>
        <v>0</v>
      </c>
      <c r="DP693" s="89">
        <f>SUM(DO$9:DO693)*RLR</f>
        <v>120</v>
      </c>
      <c r="DQ693" s="90">
        <f>DP693-SUM(DS$9:DS693)</f>
        <v>3.3873177677727284</v>
      </c>
      <c r="DR693" s="48">
        <f t="shared" si="220"/>
        <v>0.3048780487804878</v>
      </c>
      <c r="DS693" s="31">
        <f t="shared" si="225"/>
        <v>1.0369340105426721E-2</v>
      </c>
      <c r="DT693" s="90">
        <f>SUM(DS$9:DS693)*RRF</f>
        <v>81.628877562559083</v>
      </c>
    </row>
    <row r="694" spans="90:124" x14ac:dyDescent="0.25">
      <c r="CL694" s="14">
        <f t="shared" si="207"/>
        <v>6.85</v>
      </c>
      <c r="CM694" s="59">
        <f>IF('Extended model'!$B$4="AY",0,IFERROR(P*INDEX('UWYr writing pattern'!$C$4:$C$18,MATCH('Extended model'!$CL694,'UWYr writing pattern'!$A$4:$A$18,0)) / 25,CM693))</f>
        <v>0</v>
      </c>
      <c r="CN694" s="36">
        <f t="shared" si="221"/>
        <v>1.3895714517613596E-31</v>
      </c>
      <c r="CP694" s="48">
        <f t="shared" si="208"/>
        <v>20.549999999999997</v>
      </c>
      <c r="CQ694" s="34">
        <f t="shared" si="222"/>
        <v>3.5875699786289754E-32</v>
      </c>
      <c r="CR694" s="31">
        <f>SUM($CQ$9:CQ694)*RLR</f>
        <v>119.99999999999996</v>
      </c>
      <c r="CS694" s="32"/>
      <c r="CT694" s="36">
        <f>CR694-SUM($CW$9:CW694)</f>
        <v>6.6546016780754655</v>
      </c>
      <c r="CV694" s="48">
        <f t="shared" si="209"/>
        <v>0.30456852791878175</v>
      </c>
      <c r="CW694" s="31">
        <f t="shared" si="223"/>
        <v>2.0350463847325573E-2</v>
      </c>
      <c r="CX694" s="36">
        <f>SUM($CW$9:CW694)*RRF</f>
        <v>79.341778825347134</v>
      </c>
      <c r="CY694" s="33"/>
      <c r="CZ694" s="36">
        <f t="shared" si="210"/>
        <v>85.9963805034226</v>
      </c>
      <c r="DA694" s="33"/>
      <c r="DB694" s="31">
        <f t="shared" si="211"/>
        <v>1.167240019479542E-31</v>
      </c>
      <c r="DC694" s="31">
        <f t="shared" si="212"/>
        <v>4.6582211746528257</v>
      </c>
      <c r="DD694" s="31">
        <f t="shared" si="213"/>
        <v>4.6582211746528257</v>
      </c>
      <c r="DE694" s="31">
        <f t="shared" si="214"/>
        <v>-1.9963805034225999</v>
      </c>
      <c r="DF694" s="31"/>
      <c r="DG694" s="33">
        <f t="shared" si="215"/>
        <v>0.94454498601603731</v>
      </c>
      <c r="DH694" s="33">
        <f t="shared" si="216"/>
        <v>1.0237664345645547</v>
      </c>
      <c r="DI694" s="3"/>
      <c r="DJ694" s="33">
        <f t="shared" si="217"/>
        <v>0.99999999999999967</v>
      </c>
      <c r="DK694" s="93">
        <f t="shared" si="218"/>
        <v>0.97174761780752883</v>
      </c>
      <c r="DL694" s="3">
        <f t="shared" si="219"/>
        <v>0.9718584118378637</v>
      </c>
      <c r="DM694" s="3"/>
      <c r="DN694" s="90">
        <f t="shared" si="226"/>
        <v>0</v>
      </c>
      <c r="DO694" s="91">
        <f t="shared" si="224"/>
        <v>0</v>
      </c>
      <c r="DP694" s="89">
        <f>SUM(DO$9:DO694)*RLR</f>
        <v>120</v>
      </c>
      <c r="DQ694" s="90">
        <f>DP694-SUM(DS$9:DS694)</f>
        <v>3.3769905794563471</v>
      </c>
      <c r="DR694" s="48">
        <f t="shared" si="220"/>
        <v>0.30456852791878175</v>
      </c>
      <c r="DS694" s="31">
        <f t="shared" si="225"/>
        <v>1.0327188316380269E-2</v>
      </c>
      <c r="DT694" s="90">
        <f>SUM(DS$9:DS694)*RRF</f>
        <v>81.63610659438055</v>
      </c>
    </row>
    <row r="695" spans="90:124" x14ac:dyDescent="0.25">
      <c r="CL695" s="14">
        <f t="shared" si="207"/>
        <v>6.86</v>
      </c>
      <c r="CM695" s="59">
        <f>IF('Extended model'!$B$4="AY",0,IFERROR(P*INDEX('UWYr writing pattern'!$C$4:$C$18,MATCH('Extended model'!$CL695,'UWYr writing pattern'!$A$4:$A$18,0)) / 25,CM694))</f>
        <v>0</v>
      </c>
      <c r="CN695" s="36">
        <f t="shared" si="221"/>
        <v>1.1040145184244004E-31</v>
      </c>
      <c r="CP695" s="48">
        <f t="shared" si="208"/>
        <v>20.580000000000002</v>
      </c>
      <c r="CQ695" s="34">
        <f t="shared" si="222"/>
        <v>2.8555693333695936E-32</v>
      </c>
      <c r="CR695" s="31">
        <f>SUM($CQ$9:CQ695)*RLR</f>
        <v>119.99999999999996</v>
      </c>
      <c r="CS695" s="32"/>
      <c r="CT695" s="36">
        <f>CR695-SUM($CW$9:CW695)</f>
        <v>6.634333855705691</v>
      </c>
      <c r="CV695" s="48">
        <f t="shared" si="209"/>
        <v>0.30425963488843816</v>
      </c>
      <c r="CW695" s="31">
        <f t="shared" si="223"/>
        <v>2.0267822369772995E-2</v>
      </c>
      <c r="CX695" s="36">
        <f>SUM($CW$9:CW695)*RRF</f>
        <v>79.355966301005978</v>
      </c>
      <c r="CY695" s="33"/>
      <c r="CZ695" s="36">
        <f t="shared" si="210"/>
        <v>85.990300156711669</v>
      </c>
      <c r="DA695" s="33"/>
      <c r="DB695" s="31">
        <f t="shared" si="211"/>
        <v>9.2737219547649615E-32</v>
      </c>
      <c r="DC695" s="31">
        <f t="shared" si="212"/>
        <v>4.644033698993983</v>
      </c>
      <c r="DD695" s="31">
        <f t="shared" si="213"/>
        <v>4.644033698993983</v>
      </c>
      <c r="DE695" s="31">
        <f t="shared" si="214"/>
        <v>-1.9903001567116689</v>
      </c>
      <c r="DF695" s="31"/>
      <c r="DG695" s="33">
        <f t="shared" si="215"/>
        <v>0.94471388453578542</v>
      </c>
      <c r="DH695" s="33">
        <f t="shared" si="216"/>
        <v>1.0236940494846627</v>
      </c>
      <c r="DI695" s="3"/>
      <c r="DJ695" s="33">
        <f t="shared" si="217"/>
        <v>0.99999999999999967</v>
      </c>
      <c r="DK695" s="93">
        <f t="shared" si="218"/>
        <v>0.97183349125077723</v>
      </c>
      <c r="DL695" s="3">
        <f t="shared" si="219"/>
        <v>0.97194412225866211</v>
      </c>
      <c r="DM695" s="3"/>
      <c r="DN695" s="90">
        <f t="shared" si="226"/>
        <v>0</v>
      </c>
      <c r="DO695" s="91">
        <f t="shared" si="224"/>
        <v>0</v>
      </c>
      <c r="DP695" s="89">
        <f>SUM(DO$9:DO695)*RLR</f>
        <v>120</v>
      </c>
      <c r="DQ695" s="90">
        <f>DP695-SUM(DS$9:DS695)</f>
        <v>3.3667053289605349</v>
      </c>
      <c r="DR695" s="48">
        <f t="shared" si="220"/>
        <v>0.30425963488843816</v>
      </c>
      <c r="DS695" s="31">
        <f t="shared" si="225"/>
        <v>1.0285250495806133E-2</v>
      </c>
      <c r="DT695" s="90">
        <f>SUM(DS$9:DS695)*RRF</f>
        <v>81.643306269727617</v>
      </c>
    </row>
    <row r="696" spans="90:124" x14ac:dyDescent="0.25">
      <c r="CL696" s="14">
        <f t="shared" si="207"/>
        <v>6.87</v>
      </c>
      <c r="CM696" s="59">
        <f>IF('Extended model'!$B$4="AY",0,IFERROR(P*INDEX('UWYr writing pattern'!$C$4:$C$18,MATCH('Extended model'!$CL696,'UWYr writing pattern'!$A$4:$A$18,0)) / 25,CM695))</f>
        <v>0</v>
      </c>
      <c r="CN696" s="36">
        <f t="shared" si="221"/>
        <v>8.7680833053265878E-32</v>
      </c>
      <c r="CP696" s="48">
        <f t="shared" si="208"/>
        <v>20.61</v>
      </c>
      <c r="CQ696" s="34">
        <f t="shared" si="222"/>
        <v>2.272061878917416E-32</v>
      </c>
      <c r="CR696" s="31">
        <f>SUM($CQ$9:CQ696)*RLR</f>
        <v>119.99999999999996</v>
      </c>
      <c r="CS696" s="32"/>
      <c r="CT696" s="36">
        <f>CR696-SUM($CW$9:CW696)</f>
        <v>6.614148255739039</v>
      </c>
      <c r="CV696" s="48">
        <f t="shared" si="209"/>
        <v>0.303951367781155</v>
      </c>
      <c r="CW696" s="31">
        <f t="shared" si="223"/>
        <v>2.0185599966650179E-2</v>
      </c>
      <c r="CX696" s="36">
        <f>SUM($CW$9:CW696)*RRF</f>
        <v>79.370096220982632</v>
      </c>
      <c r="CY696" s="33"/>
      <c r="CZ696" s="36">
        <f t="shared" si="210"/>
        <v>85.98424447672167</v>
      </c>
      <c r="DA696" s="33"/>
      <c r="DB696" s="31">
        <f t="shared" si="211"/>
        <v>7.365189976474333E-32</v>
      </c>
      <c r="DC696" s="31">
        <f t="shared" si="212"/>
        <v>4.6299037790173267</v>
      </c>
      <c r="DD696" s="31">
        <f t="shared" si="213"/>
        <v>4.6299037790173267</v>
      </c>
      <c r="DE696" s="31">
        <f t="shared" si="214"/>
        <v>-1.9842444767216705</v>
      </c>
      <c r="DF696" s="31"/>
      <c r="DG696" s="33">
        <f t="shared" si="215"/>
        <v>0.94488209786884081</v>
      </c>
      <c r="DH696" s="33">
        <f t="shared" si="216"/>
        <v>1.0236219580562103</v>
      </c>
      <c r="DI696" s="3"/>
      <c r="DJ696" s="33">
        <f t="shared" si="217"/>
        <v>0.99999999999999967</v>
      </c>
      <c r="DK696" s="93">
        <f t="shared" si="218"/>
        <v>0.97191901702856087</v>
      </c>
      <c r="DL696" s="3">
        <f t="shared" si="219"/>
        <v>0.97202948496984276</v>
      </c>
      <c r="DM696" s="3"/>
      <c r="DN696" s="90">
        <f t="shared" si="226"/>
        <v>0</v>
      </c>
      <c r="DO696" s="91">
        <f t="shared" si="224"/>
        <v>0</v>
      </c>
      <c r="DP696" s="89">
        <f>SUM(DO$9:DO696)*RLR</f>
        <v>120</v>
      </c>
      <c r="DQ696" s="90">
        <f>DP696-SUM(DS$9:DS696)</f>
        <v>3.3564618036188705</v>
      </c>
      <c r="DR696" s="48">
        <f t="shared" si="220"/>
        <v>0.303951367781155</v>
      </c>
      <c r="DS696" s="31">
        <f t="shared" si="225"/>
        <v>1.0243525341664915E-2</v>
      </c>
      <c r="DT696" s="90">
        <f>SUM(DS$9:DS696)*RRF</f>
        <v>81.650476737466789</v>
      </c>
    </row>
    <row r="697" spans="90:124" x14ac:dyDescent="0.25">
      <c r="CL697" s="14">
        <f t="shared" si="207"/>
        <v>6.88</v>
      </c>
      <c r="CM697" s="59">
        <f>IF('Extended model'!$B$4="AY",0,IFERROR(P*INDEX('UWYr writing pattern'!$C$4:$C$18,MATCH('Extended model'!$CL697,'UWYr writing pattern'!$A$4:$A$18,0)) / 25,CM696))</f>
        <v>0</v>
      </c>
      <c r="CN697" s="36">
        <f t="shared" si="221"/>
        <v>6.9609813360987784E-32</v>
      </c>
      <c r="CP697" s="48">
        <f t="shared" si="208"/>
        <v>20.64</v>
      </c>
      <c r="CQ697" s="34">
        <f t="shared" si="222"/>
        <v>1.8071019692278097E-32</v>
      </c>
      <c r="CR697" s="31">
        <f>SUM($CQ$9:CQ697)*RLR</f>
        <v>119.99999999999996</v>
      </c>
      <c r="CS697" s="32"/>
      <c r="CT697" s="36">
        <f>CR697-SUM($CW$9:CW697)</f>
        <v>6.5940444616486502</v>
      </c>
      <c r="CV697" s="48">
        <f t="shared" si="209"/>
        <v>0.30364372469635631</v>
      </c>
      <c r="CW697" s="31">
        <f t="shared" si="223"/>
        <v>2.0103794090392216E-2</v>
      </c>
      <c r="CX697" s="36">
        <f>SUM($CW$9:CW697)*RRF</f>
        <v>79.384168876845905</v>
      </c>
      <c r="CY697" s="33"/>
      <c r="CZ697" s="36">
        <f t="shared" si="210"/>
        <v>85.978213338494555</v>
      </c>
      <c r="DA697" s="33"/>
      <c r="DB697" s="31">
        <f t="shared" si="211"/>
        <v>5.8472243223229728E-32</v>
      </c>
      <c r="DC697" s="31">
        <f t="shared" si="212"/>
        <v>4.615831123154055</v>
      </c>
      <c r="DD697" s="31">
        <f t="shared" si="213"/>
        <v>4.615831123154055</v>
      </c>
      <c r="DE697" s="31">
        <f t="shared" si="214"/>
        <v>-1.9782133384945553</v>
      </c>
      <c r="DF697" s="31"/>
      <c r="DG697" s="33">
        <f t="shared" si="215"/>
        <v>0.94504962948626081</v>
      </c>
      <c r="DH697" s="33">
        <f t="shared" si="216"/>
        <v>1.0235501587916018</v>
      </c>
      <c r="DI697" s="3"/>
      <c r="DJ697" s="33">
        <f t="shared" si="217"/>
        <v>0.99999999999999967</v>
      </c>
      <c r="DK697" s="93">
        <f t="shared" si="218"/>
        <v>0.97200419689853945</v>
      </c>
      <c r="DL697" s="3">
        <f t="shared" si="219"/>
        <v>0.9721145017328523</v>
      </c>
      <c r="DM697" s="3"/>
      <c r="DN697" s="90">
        <f t="shared" si="226"/>
        <v>0</v>
      </c>
      <c r="DO697" s="91">
        <f t="shared" si="224"/>
        <v>0</v>
      </c>
      <c r="DP697" s="89">
        <f>SUM(DO$9:DO697)*RLR</f>
        <v>120</v>
      </c>
      <c r="DQ697" s="90">
        <f>DP697-SUM(DS$9:DS697)</f>
        <v>3.3462597920577224</v>
      </c>
      <c r="DR697" s="48">
        <f t="shared" si="220"/>
        <v>0.30364372469635631</v>
      </c>
      <c r="DS697" s="31">
        <f t="shared" si="225"/>
        <v>1.020201156115158E-2</v>
      </c>
      <c r="DT697" s="90">
        <f>SUM(DS$9:DS697)*RRF</f>
        <v>81.657618145559596</v>
      </c>
    </row>
    <row r="698" spans="90:124" x14ac:dyDescent="0.25">
      <c r="CL698" s="14">
        <f t="shared" si="207"/>
        <v>6.89</v>
      </c>
      <c r="CM698" s="59">
        <f>IF('Extended model'!$B$4="AY",0,IFERROR(P*INDEX('UWYr writing pattern'!$C$4:$C$18,MATCH('Extended model'!$CL698,'UWYr writing pattern'!$A$4:$A$18,0)) / 25,CM697))</f>
        <v>0</v>
      </c>
      <c r="CN698" s="36">
        <f t="shared" si="221"/>
        <v>5.524234788327991E-32</v>
      </c>
      <c r="CP698" s="48">
        <f t="shared" si="208"/>
        <v>20.669999999999998</v>
      </c>
      <c r="CQ698" s="34">
        <f t="shared" si="222"/>
        <v>1.4367465477707879E-32</v>
      </c>
      <c r="CR698" s="31">
        <f>SUM($CQ$9:CQ698)*RLR</f>
        <v>119.99999999999996</v>
      </c>
      <c r="CS698" s="32"/>
      <c r="CT698" s="36">
        <f>CR698-SUM($CW$9:CW698)</f>
        <v>6.5740220594371692</v>
      </c>
      <c r="CV698" s="48">
        <f t="shared" si="209"/>
        <v>0.30333670374115268</v>
      </c>
      <c r="CW698" s="31">
        <f t="shared" si="223"/>
        <v>2.0022402211483756E-2</v>
      </c>
      <c r="CX698" s="36">
        <f>SUM($CW$9:CW698)*RRF</f>
        <v>79.39818455839395</v>
      </c>
      <c r="CY698" s="33"/>
      <c r="CZ698" s="36">
        <f t="shared" si="210"/>
        <v>85.97220661783112</v>
      </c>
      <c r="DA698" s="33"/>
      <c r="DB698" s="31">
        <f t="shared" si="211"/>
        <v>4.6403572221955117E-32</v>
      </c>
      <c r="DC698" s="31">
        <f t="shared" si="212"/>
        <v>4.6018154416060177</v>
      </c>
      <c r="DD698" s="31">
        <f t="shared" si="213"/>
        <v>4.6018154416060177</v>
      </c>
      <c r="DE698" s="31">
        <f t="shared" si="214"/>
        <v>-1.9722066178311195</v>
      </c>
      <c r="DF698" s="31"/>
      <c r="DG698" s="33">
        <f t="shared" si="215"/>
        <v>0.94521648283802318</v>
      </c>
      <c r="DH698" s="33">
        <f t="shared" si="216"/>
        <v>1.0234786502122752</v>
      </c>
      <c r="DI698" s="3"/>
      <c r="DJ698" s="33">
        <f t="shared" si="217"/>
        <v>0.99999999999999967</v>
      </c>
      <c r="DK698" s="93">
        <f t="shared" si="218"/>
        <v>0.97208903260772062</v>
      </c>
      <c r="DL698" s="3">
        <f t="shared" si="219"/>
        <v>0.97219917429844083</v>
      </c>
      <c r="DM698" s="3"/>
      <c r="DN698" s="90">
        <f t="shared" si="226"/>
        <v>0</v>
      </c>
      <c r="DO698" s="91">
        <f t="shared" si="224"/>
        <v>0</v>
      </c>
      <c r="DP698" s="89">
        <f>SUM(DO$9:DO698)*RLR</f>
        <v>120</v>
      </c>
      <c r="DQ698" s="90">
        <f>DP698-SUM(DS$9:DS698)</f>
        <v>3.3360990841870972</v>
      </c>
      <c r="DR698" s="48">
        <f t="shared" si="220"/>
        <v>0.30333670374115268</v>
      </c>
      <c r="DS698" s="31">
        <f t="shared" si="225"/>
        <v>1.0160707870620615E-2</v>
      </c>
      <c r="DT698" s="90">
        <f>SUM(DS$9:DS698)*RRF</f>
        <v>81.664730641069028</v>
      </c>
    </row>
    <row r="699" spans="90:124" x14ac:dyDescent="0.25">
      <c r="CL699" s="14">
        <f t="shared" si="207"/>
        <v>6.9</v>
      </c>
      <c r="CM699" s="59">
        <f>IF('Extended model'!$B$4="AY",0,IFERROR(P*INDEX('UWYr writing pattern'!$C$4:$C$18,MATCH('Extended model'!$CL699,'UWYr writing pattern'!$A$4:$A$18,0)) / 25,CM698))</f>
        <v>0</v>
      </c>
      <c r="CN699" s="36">
        <f t="shared" si="221"/>
        <v>4.3823754575805952E-32</v>
      </c>
      <c r="CP699" s="48">
        <f t="shared" si="208"/>
        <v>20.700000000000003</v>
      </c>
      <c r="CQ699" s="34">
        <f t="shared" si="222"/>
        <v>1.1418593307473957E-32</v>
      </c>
      <c r="CR699" s="31">
        <f>SUM($CQ$9:CQ699)*RLR</f>
        <v>119.99999999999996</v>
      </c>
      <c r="CS699" s="32"/>
      <c r="CT699" s="36">
        <f>CR699-SUM($CW$9:CW699)</f>
        <v>6.5540806376188527</v>
      </c>
      <c r="CV699" s="48">
        <f t="shared" si="209"/>
        <v>0.30303030303030304</v>
      </c>
      <c r="CW699" s="31">
        <f t="shared" si="223"/>
        <v>1.9941421818312949E-2</v>
      </c>
      <c r="CX699" s="36">
        <f>SUM($CW$9:CW699)*RRF</f>
        <v>79.412143553666766</v>
      </c>
      <c r="CY699" s="33"/>
      <c r="CZ699" s="36">
        <f t="shared" si="210"/>
        <v>85.966224191285619</v>
      </c>
      <c r="DA699" s="33"/>
      <c r="DB699" s="31">
        <f t="shared" si="211"/>
        <v>3.6811953843676994E-32</v>
      </c>
      <c r="DC699" s="31">
        <f t="shared" si="212"/>
        <v>4.5878564463331966</v>
      </c>
      <c r="DD699" s="31">
        <f t="shared" si="213"/>
        <v>4.5878564463331966</v>
      </c>
      <c r="DE699" s="31">
        <f t="shared" si="214"/>
        <v>-1.9662241912856189</v>
      </c>
      <c r="DF699" s="31"/>
      <c r="DG699" s="33">
        <f t="shared" si="215"/>
        <v>0.94538266135317583</v>
      </c>
      <c r="DH699" s="33">
        <f t="shared" si="216"/>
        <v>1.0234074308486383</v>
      </c>
      <c r="DI699" s="3"/>
      <c r="DJ699" s="33">
        <f t="shared" si="217"/>
        <v>0.99999999999999967</v>
      </c>
      <c r="DK699" s="93">
        <f t="shared" si="218"/>
        <v>0.97217352589253414</v>
      </c>
      <c r="DL699" s="3">
        <f t="shared" si="219"/>
        <v>0.97228350440673683</v>
      </c>
      <c r="DM699" s="3"/>
      <c r="DN699" s="90">
        <f t="shared" si="226"/>
        <v>0</v>
      </c>
      <c r="DO699" s="91">
        <f t="shared" si="224"/>
        <v>0</v>
      </c>
      <c r="DP699" s="89">
        <f>SUM(DO$9:DO699)*RLR</f>
        <v>120</v>
      </c>
      <c r="DQ699" s="90">
        <f>DP699-SUM(DS$9:DS699)</f>
        <v>3.3259794711915873</v>
      </c>
      <c r="DR699" s="48">
        <f t="shared" si="220"/>
        <v>0.30303030303030304</v>
      </c>
      <c r="DS699" s="31">
        <f t="shared" si="225"/>
        <v>1.0119612995511921E-2</v>
      </c>
      <c r="DT699" s="90">
        <f>SUM(DS$9:DS699)*RRF</f>
        <v>81.67181437016589</v>
      </c>
    </row>
    <row r="700" spans="90:124" x14ac:dyDescent="0.25">
      <c r="CL700" s="14">
        <f t="shared" si="207"/>
        <v>6.91</v>
      </c>
      <c r="CM700" s="59">
        <f>IF('Extended model'!$B$4="AY",0,IFERROR(P*INDEX('UWYr writing pattern'!$C$4:$C$18,MATCH('Extended model'!$CL700,'UWYr writing pattern'!$A$4:$A$18,0)) / 25,CM699))</f>
        <v>0</v>
      </c>
      <c r="CN700" s="36">
        <f t="shared" si="221"/>
        <v>3.4752237378614116E-32</v>
      </c>
      <c r="CP700" s="48">
        <f t="shared" si="208"/>
        <v>20.73</v>
      </c>
      <c r="CQ700" s="34">
        <f t="shared" si="222"/>
        <v>9.0715171971918335E-33</v>
      </c>
      <c r="CR700" s="31">
        <f>SUM($CQ$9:CQ700)*RLR</f>
        <v>119.99999999999996</v>
      </c>
      <c r="CS700" s="32"/>
      <c r="CT700" s="36">
        <f>CR700-SUM($CW$9:CW700)</f>
        <v>6.5342197872018204</v>
      </c>
      <c r="CV700" s="48">
        <f t="shared" si="209"/>
        <v>0.30272452068617556</v>
      </c>
      <c r="CW700" s="31">
        <f t="shared" si="223"/>
        <v>1.9860850417026829E-2</v>
      </c>
      <c r="CX700" s="36">
        <f>SUM($CW$9:CW700)*RRF</f>
        <v>79.42604614895869</v>
      </c>
      <c r="CY700" s="33"/>
      <c r="CZ700" s="36">
        <f t="shared" si="210"/>
        <v>85.960265936160511</v>
      </c>
      <c r="DA700" s="33"/>
      <c r="DB700" s="31">
        <f t="shared" si="211"/>
        <v>2.9191879398035856E-32</v>
      </c>
      <c r="DC700" s="31">
        <f t="shared" si="212"/>
        <v>4.5739538510412743</v>
      </c>
      <c r="DD700" s="31">
        <f t="shared" si="213"/>
        <v>4.5739538510412743</v>
      </c>
      <c r="DE700" s="31">
        <f t="shared" si="214"/>
        <v>-1.9602659361605106</v>
      </c>
      <c r="DF700" s="31"/>
      <c r="DG700" s="33">
        <f t="shared" si="215"/>
        <v>0.94554816843998446</v>
      </c>
      <c r="DH700" s="33">
        <f t="shared" si="216"/>
        <v>1.023336499240006</v>
      </c>
      <c r="DI700" s="3"/>
      <c r="DJ700" s="33">
        <f t="shared" si="217"/>
        <v>0.99999999999999967</v>
      </c>
      <c r="DK700" s="93">
        <f t="shared" si="218"/>
        <v>0.97225767847890776</v>
      </c>
      <c r="DL700" s="3">
        <f t="shared" si="219"/>
        <v>0.97236749378732246</v>
      </c>
      <c r="DM700" s="3"/>
      <c r="DN700" s="90">
        <f t="shared" si="226"/>
        <v>0</v>
      </c>
      <c r="DO700" s="91">
        <f t="shared" si="224"/>
        <v>0</v>
      </c>
      <c r="DP700" s="89">
        <f>SUM(DO$9:DO700)*RLR</f>
        <v>120</v>
      </c>
      <c r="DQ700" s="90">
        <f>DP700-SUM(DS$9:DS700)</f>
        <v>3.3159007455213043</v>
      </c>
      <c r="DR700" s="48">
        <f t="shared" si="220"/>
        <v>0.30272452068617556</v>
      </c>
      <c r="DS700" s="31">
        <f t="shared" si="225"/>
        <v>1.0078725670277537E-2</v>
      </c>
      <c r="DT700" s="90">
        <f>SUM(DS$9:DS700)*RRF</f>
        <v>81.678869478135084</v>
      </c>
    </row>
    <row r="701" spans="90:124" x14ac:dyDescent="0.25">
      <c r="CL701" s="14">
        <f t="shared" si="207"/>
        <v>6.92</v>
      </c>
      <c r="CM701" s="59">
        <f>IF('Extended model'!$B$4="AY",0,IFERROR(P*INDEX('UWYr writing pattern'!$C$4:$C$18,MATCH('Extended model'!$CL701,'UWYr writing pattern'!$A$4:$A$18,0)) / 25,CM700))</f>
        <v>0</v>
      </c>
      <c r="CN701" s="36">
        <f t="shared" si="221"/>
        <v>2.7548098570027407E-32</v>
      </c>
      <c r="CP701" s="48">
        <f t="shared" si="208"/>
        <v>20.759999999999998</v>
      </c>
      <c r="CQ701" s="34">
        <f t="shared" si="222"/>
        <v>7.2041388085867067E-33</v>
      </c>
      <c r="CR701" s="31">
        <f>SUM($CQ$9:CQ701)*RLR</f>
        <v>119.99999999999996</v>
      </c>
      <c r="CS701" s="32"/>
      <c r="CT701" s="36">
        <f>CR701-SUM($CW$9:CW701)</f>
        <v>6.5144391016704333</v>
      </c>
      <c r="CV701" s="48">
        <f t="shared" si="209"/>
        <v>0.30241935483870969</v>
      </c>
      <c r="CW701" s="31">
        <f t="shared" si="223"/>
        <v>1.978068553138795E-2</v>
      </c>
      <c r="CX701" s="36">
        <f>SUM($CW$9:CW701)*RRF</f>
        <v>79.439892628830663</v>
      </c>
      <c r="CY701" s="33"/>
      <c r="CZ701" s="36">
        <f t="shared" si="210"/>
        <v>85.954331730501096</v>
      </c>
      <c r="DA701" s="33"/>
      <c r="DB701" s="31">
        <f t="shared" si="211"/>
        <v>2.314040279882302E-32</v>
      </c>
      <c r="DC701" s="31">
        <f t="shared" si="212"/>
        <v>4.5601073711693028</v>
      </c>
      <c r="DD701" s="31">
        <f t="shared" si="213"/>
        <v>4.5601073711693028</v>
      </c>
      <c r="DE701" s="31">
        <f t="shared" si="214"/>
        <v>-1.9543317305010959</v>
      </c>
      <c r="DF701" s="31"/>
      <c r="DG701" s="33">
        <f t="shared" si="215"/>
        <v>0.94571300748607934</v>
      </c>
      <c r="DH701" s="33">
        <f t="shared" si="216"/>
        <v>1.023265853934537</v>
      </c>
      <c r="DI701" s="3"/>
      <c r="DJ701" s="33">
        <f t="shared" si="217"/>
        <v>0.99999999999999967</v>
      </c>
      <c r="DK701" s="93">
        <f t="shared" si="218"/>
        <v>0.97234149208234033</v>
      </c>
      <c r="DL701" s="3">
        <f t="shared" si="219"/>
        <v>0.97245114415930833</v>
      </c>
      <c r="DM701" s="3"/>
      <c r="DN701" s="90">
        <f t="shared" si="226"/>
        <v>0</v>
      </c>
      <c r="DO701" s="91">
        <f t="shared" si="224"/>
        <v>0</v>
      </c>
      <c r="DP701" s="89">
        <f>SUM(DO$9:DO701)*RLR</f>
        <v>120</v>
      </c>
      <c r="DQ701" s="90">
        <f>DP701-SUM(DS$9:DS701)</f>
        <v>3.3058627008829973</v>
      </c>
      <c r="DR701" s="48">
        <f t="shared" si="220"/>
        <v>0.30241935483870969</v>
      </c>
      <c r="DS701" s="31">
        <f t="shared" si="225"/>
        <v>1.003804463830869E-2</v>
      </c>
      <c r="DT701" s="90">
        <f>SUM(DS$9:DS701)*RRF</f>
        <v>81.6858961093819</v>
      </c>
    </row>
    <row r="702" spans="90:124" x14ac:dyDescent="0.25">
      <c r="CL702" s="14">
        <f t="shared" si="207"/>
        <v>6.93</v>
      </c>
      <c r="CM702" s="59">
        <f>IF('Extended model'!$B$4="AY",0,IFERROR(P*INDEX('UWYr writing pattern'!$C$4:$C$18,MATCH('Extended model'!$CL702,'UWYr writing pattern'!$A$4:$A$18,0)) / 25,CM701))</f>
        <v>0</v>
      </c>
      <c r="CN702" s="36">
        <f t="shared" si="221"/>
        <v>2.1829113306889716E-32</v>
      </c>
      <c r="CP702" s="48">
        <f t="shared" si="208"/>
        <v>20.79</v>
      </c>
      <c r="CQ702" s="34">
        <f t="shared" si="222"/>
        <v>5.7189852631376896E-33</v>
      </c>
      <c r="CR702" s="31">
        <f>SUM($CQ$9:CQ702)*RLR</f>
        <v>119.99999999999996</v>
      </c>
      <c r="CS702" s="32"/>
      <c r="CT702" s="36">
        <f>CR702-SUM($CW$9:CW702)</f>
        <v>6.4947381769678003</v>
      </c>
      <c r="CV702" s="48">
        <f t="shared" si="209"/>
        <v>0.30211480362537763</v>
      </c>
      <c r="CW702" s="31">
        <f t="shared" si="223"/>
        <v>1.970092470263236E-2</v>
      </c>
      <c r="CX702" s="36">
        <f>SUM($CW$9:CW702)*RRF</f>
        <v>79.453683276122504</v>
      </c>
      <c r="CY702" s="33"/>
      <c r="CZ702" s="36">
        <f t="shared" si="210"/>
        <v>85.948421453090305</v>
      </c>
      <c r="DA702" s="33"/>
      <c r="DB702" s="31">
        <f t="shared" si="211"/>
        <v>1.8336455177787361E-32</v>
      </c>
      <c r="DC702" s="31">
        <f t="shared" si="212"/>
        <v>4.5463167238774602</v>
      </c>
      <c r="DD702" s="31">
        <f t="shared" si="213"/>
        <v>4.5463167238774602</v>
      </c>
      <c r="DE702" s="31">
        <f t="shared" si="214"/>
        <v>-1.9484214530903046</v>
      </c>
      <c r="DF702" s="31"/>
      <c r="DG702" s="33">
        <f t="shared" si="215"/>
        <v>0.94587718185860126</v>
      </c>
      <c r="DH702" s="33">
        <f t="shared" si="216"/>
        <v>1.0231954934891703</v>
      </c>
      <c r="DI702" s="3"/>
      <c r="DJ702" s="33">
        <f t="shared" si="217"/>
        <v>0.99999999999999967</v>
      </c>
      <c r="DK702" s="93">
        <f t="shared" si="218"/>
        <v>0.97242496840797565</v>
      </c>
      <c r="DL702" s="3">
        <f t="shared" si="219"/>
        <v>0.97253445723140719</v>
      </c>
      <c r="DM702" s="3"/>
      <c r="DN702" s="90">
        <f t="shared" si="226"/>
        <v>0</v>
      </c>
      <c r="DO702" s="91">
        <f t="shared" si="224"/>
        <v>0</v>
      </c>
      <c r="DP702" s="89">
        <f>SUM(DO$9:DO702)*RLR</f>
        <v>120</v>
      </c>
      <c r="DQ702" s="90">
        <f>DP702-SUM(DS$9:DS702)</f>
        <v>3.2958651322311283</v>
      </c>
      <c r="DR702" s="48">
        <f t="shared" si="220"/>
        <v>0.30211480362537763</v>
      </c>
      <c r="DS702" s="31">
        <f t="shared" si="225"/>
        <v>9.9975686518639032E-3</v>
      </c>
      <c r="DT702" s="90">
        <f>SUM(DS$9:DS702)*RRF</f>
        <v>81.692894407438203</v>
      </c>
    </row>
    <row r="703" spans="90:124" x14ac:dyDescent="0.25">
      <c r="CL703" s="14">
        <f t="shared" si="207"/>
        <v>6.94</v>
      </c>
      <c r="CM703" s="59">
        <f>IF('Extended model'!$B$4="AY",0,IFERROR(P*INDEX('UWYr writing pattern'!$C$4:$C$18,MATCH('Extended model'!$CL703,'UWYr writing pattern'!$A$4:$A$18,0)) / 25,CM702))</f>
        <v>0</v>
      </c>
      <c r="CN703" s="36">
        <f t="shared" si="221"/>
        <v>1.7290840650387343E-32</v>
      </c>
      <c r="CP703" s="48">
        <f t="shared" si="208"/>
        <v>20.82</v>
      </c>
      <c r="CQ703" s="34">
        <f t="shared" si="222"/>
        <v>4.538272656502372E-33</v>
      </c>
      <c r="CR703" s="31">
        <f>SUM($CQ$9:CQ703)*RLR</f>
        <v>119.99999999999996</v>
      </c>
      <c r="CS703" s="32"/>
      <c r="CT703" s="36">
        <f>CR703-SUM($CW$9:CW703)</f>
        <v>6.4751166114784695</v>
      </c>
      <c r="CV703" s="48">
        <f t="shared" si="209"/>
        <v>0.30181086519114686</v>
      </c>
      <c r="CW703" s="31">
        <f t="shared" si="223"/>
        <v>1.96215654893287E-2</v>
      </c>
      <c r="CX703" s="36">
        <f>SUM($CW$9:CW703)*RRF</f>
        <v>79.467418371965039</v>
      </c>
      <c r="CY703" s="33"/>
      <c r="CZ703" s="36">
        <f t="shared" si="210"/>
        <v>85.942534983443508</v>
      </c>
      <c r="DA703" s="33"/>
      <c r="DB703" s="31">
        <f t="shared" si="211"/>
        <v>1.4524306146325367E-32</v>
      </c>
      <c r="DC703" s="31">
        <f t="shared" si="212"/>
        <v>4.5325816280349285</v>
      </c>
      <c r="DD703" s="31">
        <f t="shared" si="213"/>
        <v>4.5325816280349285</v>
      </c>
      <c r="DE703" s="31">
        <f t="shared" si="214"/>
        <v>-1.9425349834435082</v>
      </c>
      <c r="DF703" s="31"/>
      <c r="DG703" s="33">
        <f t="shared" si="215"/>
        <v>0.94604069490434572</v>
      </c>
      <c r="DH703" s="33">
        <f t="shared" si="216"/>
        <v>1.0231254164695656</v>
      </c>
      <c r="DI703" s="3"/>
      <c r="DJ703" s="33">
        <f t="shared" si="217"/>
        <v>0.99999999999999967</v>
      </c>
      <c r="DK703" s="93">
        <f t="shared" si="218"/>
        <v>0.97250810915067543</v>
      </c>
      <c r="DL703" s="3">
        <f t="shared" si="219"/>
        <v>0.97261743470200712</v>
      </c>
      <c r="DM703" s="3"/>
      <c r="DN703" s="90">
        <f t="shared" si="226"/>
        <v>0</v>
      </c>
      <c r="DO703" s="91">
        <f t="shared" si="224"/>
        <v>0</v>
      </c>
      <c r="DP703" s="89">
        <f>SUM(DO$9:DO703)*RLR</f>
        <v>120</v>
      </c>
      <c r="DQ703" s="90">
        <f>DP703-SUM(DS$9:DS703)</f>
        <v>3.2859078357591329</v>
      </c>
      <c r="DR703" s="48">
        <f t="shared" si="220"/>
        <v>0.30181086519114686</v>
      </c>
      <c r="DS703" s="31">
        <f t="shared" si="225"/>
        <v>9.9572964719973657E-3</v>
      </c>
      <c r="DT703" s="90">
        <f>SUM(DS$9:DS703)*RRF</f>
        <v>81.699864514968596</v>
      </c>
    </row>
    <row r="704" spans="90:124" x14ac:dyDescent="0.25">
      <c r="CL704" s="14">
        <f t="shared" si="207"/>
        <v>6.95</v>
      </c>
      <c r="CM704" s="59">
        <f>IF('Extended model'!$B$4="AY",0,IFERROR(P*INDEX('UWYr writing pattern'!$C$4:$C$18,MATCH('Extended model'!$CL704,'UWYr writing pattern'!$A$4:$A$18,0)) / 25,CM703))</f>
        <v>0</v>
      </c>
      <c r="CN704" s="36">
        <f t="shared" si="221"/>
        <v>1.3690887626976698E-32</v>
      </c>
      <c r="CP704" s="48">
        <f t="shared" si="208"/>
        <v>20.85</v>
      </c>
      <c r="CQ704" s="34">
        <f t="shared" si="222"/>
        <v>3.599953023410645E-33</v>
      </c>
      <c r="CR704" s="31">
        <f>SUM($CQ$9:CQ704)*RLR</f>
        <v>119.99999999999996</v>
      </c>
      <c r="CS704" s="32"/>
      <c r="CT704" s="36">
        <f>CR704-SUM($CW$9:CW704)</f>
        <v>6.4555740060112328</v>
      </c>
      <c r="CV704" s="48">
        <f t="shared" si="209"/>
        <v>0.30150753768844224</v>
      </c>
      <c r="CW704" s="31">
        <f t="shared" si="223"/>
        <v>1.9542605467238842E-2</v>
      </c>
      <c r="CX704" s="36">
        <f>SUM($CW$9:CW704)*RRF</f>
        <v>79.4810981957921</v>
      </c>
      <c r="CY704" s="33"/>
      <c r="CZ704" s="36">
        <f t="shared" si="210"/>
        <v>85.936672201803333</v>
      </c>
      <c r="DA704" s="33"/>
      <c r="DB704" s="31">
        <f t="shared" si="211"/>
        <v>1.1500345606660426E-32</v>
      </c>
      <c r="DC704" s="31">
        <f t="shared" si="212"/>
        <v>4.5189018042078626</v>
      </c>
      <c r="DD704" s="31">
        <f t="shared" si="213"/>
        <v>4.5189018042078626</v>
      </c>
      <c r="DE704" s="31">
        <f t="shared" si="214"/>
        <v>-1.9366722018033329</v>
      </c>
      <c r="DF704" s="31"/>
      <c r="DG704" s="33">
        <f t="shared" si="215"/>
        <v>0.94620354994990596</v>
      </c>
      <c r="DH704" s="33">
        <f t="shared" si="216"/>
        <v>1.0230556214500397</v>
      </c>
      <c r="DI704" s="3"/>
      <c r="DJ704" s="33">
        <f t="shared" si="217"/>
        <v>0.99999999999999967</v>
      </c>
      <c r="DK704" s="93">
        <f t="shared" si="218"/>
        <v>0.97259091599509118</v>
      </c>
      <c r="DL704" s="3">
        <f t="shared" si="219"/>
        <v>0.97270007825924465</v>
      </c>
      <c r="DM704" s="3"/>
      <c r="DN704" s="90">
        <f t="shared" si="226"/>
        <v>0</v>
      </c>
      <c r="DO704" s="91">
        <f t="shared" si="224"/>
        <v>0</v>
      </c>
      <c r="DP704" s="89">
        <f>SUM(DO$9:DO704)*RLR</f>
        <v>120</v>
      </c>
      <c r="DQ704" s="90">
        <f>DP704-SUM(DS$9:DS704)</f>
        <v>3.2759906088906376</v>
      </c>
      <c r="DR704" s="48">
        <f t="shared" si="220"/>
        <v>0.30150753768844224</v>
      </c>
      <c r="DS704" s="31">
        <f t="shared" si="225"/>
        <v>9.9172268684883276E-3</v>
      </c>
      <c r="DT704" s="90">
        <f>SUM(DS$9:DS704)*RRF</f>
        <v>81.706806573776547</v>
      </c>
    </row>
    <row r="705" spans="90:124" x14ac:dyDescent="0.25">
      <c r="CL705" s="14">
        <f t="shared" si="207"/>
        <v>6.96</v>
      </c>
      <c r="CM705" s="59">
        <f>IF('Extended model'!$B$4="AY",0,IFERROR(P*INDEX('UWYr writing pattern'!$C$4:$C$18,MATCH('Extended model'!$CL705,'UWYr writing pattern'!$A$4:$A$18,0)) / 25,CM704))</f>
        <v>0</v>
      </c>
      <c r="CN705" s="36">
        <f t="shared" si="221"/>
        <v>1.0836337556752056E-32</v>
      </c>
      <c r="CP705" s="48">
        <f t="shared" si="208"/>
        <v>20.88</v>
      </c>
      <c r="CQ705" s="34">
        <f t="shared" si="222"/>
        <v>2.8545500702246419E-33</v>
      </c>
      <c r="CR705" s="31">
        <f>SUM($CQ$9:CQ705)*RLR</f>
        <v>119.99999999999996</v>
      </c>
      <c r="CS705" s="32"/>
      <c r="CT705" s="36">
        <f>CR705-SUM($CW$9:CW705)</f>
        <v>6.4361099637820587</v>
      </c>
      <c r="CV705" s="48">
        <f t="shared" si="209"/>
        <v>0.3012048192771084</v>
      </c>
      <c r="CW705" s="31">
        <f t="shared" si="223"/>
        <v>1.94640422291796E-2</v>
      </c>
      <c r="CX705" s="36">
        <f>SUM($CW$9:CW705)*RRF</f>
        <v>79.494723025352528</v>
      </c>
      <c r="CY705" s="33"/>
      <c r="CZ705" s="36">
        <f t="shared" si="210"/>
        <v>85.930832989134586</v>
      </c>
      <c r="DA705" s="33"/>
      <c r="DB705" s="31">
        <f t="shared" si="211"/>
        <v>9.1025235476717269E-33</v>
      </c>
      <c r="DC705" s="31">
        <f t="shared" si="212"/>
        <v>4.5052769746474404</v>
      </c>
      <c r="DD705" s="31">
        <f t="shared" si="213"/>
        <v>4.5052769746474404</v>
      </c>
      <c r="DE705" s="31">
        <f t="shared" si="214"/>
        <v>-1.9308329891345863</v>
      </c>
      <c r="DF705" s="31"/>
      <c r="DG705" s="33">
        <f t="shared" si="215"/>
        <v>0.9463657503018158</v>
      </c>
      <c r="DH705" s="33">
        <f t="shared" si="216"/>
        <v>1.0229861070135069</v>
      </c>
      <c r="DI705" s="3"/>
      <c r="DJ705" s="33">
        <f t="shared" si="217"/>
        <v>0.99999999999999967</v>
      </c>
      <c r="DK705" s="93">
        <f t="shared" si="218"/>
        <v>0.97267339061573632</v>
      </c>
      <c r="DL705" s="3">
        <f t="shared" si="219"/>
        <v>0.97278238958107599</v>
      </c>
      <c r="DM705" s="3"/>
      <c r="DN705" s="90">
        <f t="shared" si="226"/>
        <v>0</v>
      </c>
      <c r="DO705" s="91">
        <f t="shared" si="224"/>
        <v>0</v>
      </c>
      <c r="DP705" s="89">
        <f>SUM(DO$9:DO705)*RLR</f>
        <v>120</v>
      </c>
      <c r="DQ705" s="90">
        <f>DP705-SUM(DS$9:DS705)</f>
        <v>3.2661132502708625</v>
      </c>
      <c r="DR705" s="48">
        <f t="shared" si="220"/>
        <v>0.3012048192771084</v>
      </c>
      <c r="DS705" s="31">
        <f t="shared" si="225"/>
        <v>9.877358619770767E-3</v>
      </c>
      <c r="DT705" s="90">
        <f>SUM(DS$9:DS705)*RRF</f>
        <v>81.713720724810386</v>
      </c>
    </row>
    <row r="706" spans="90:124" x14ac:dyDescent="0.25">
      <c r="CL706" s="14">
        <f t="shared" si="207"/>
        <v>6.97</v>
      </c>
      <c r="CM706" s="59">
        <f>IF('Extended model'!$B$4="AY",0,IFERROR(P*INDEX('UWYr writing pattern'!$C$4:$C$18,MATCH('Extended model'!$CL706,'UWYr writing pattern'!$A$4:$A$18,0)) / 25,CM705))</f>
        <v>0</v>
      </c>
      <c r="CN706" s="36">
        <f t="shared" si="221"/>
        <v>8.5737102749022266E-33</v>
      </c>
      <c r="CP706" s="48">
        <f t="shared" si="208"/>
        <v>20.91</v>
      </c>
      <c r="CQ706" s="34">
        <f t="shared" si="222"/>
        <v>2.262627281849829E-33</v>
      </c>
      <c r="CR706" s="31">
        <f>SUM($CQ$9:CQ706)*RLR</f>
        <v>119.99999999999996</v>
      </c>
      <c r="CS706" s="32"/>
      <c r="CT706" s="36">
        <f>CR706-SUM($CW$9:CW706)</f>
        <v>6.4167240903971674</v>
      </c>
      <c r="CV706" s="48">
        <f t="shared" si="209"/>
        <v>0.30090270812437314</v>
      </c>
      <c r="CW706" s="31">
        <f t="shared" si="223"/>
        <v>1.9385873384885718E-2</v>
      </c>
      <c r="CX706" s="36">
        <f>SUM($CW$9:CW706)*RRF</f>
        <v>79.508293136721946</v>
      </c>
      <c r="CY706" s="33"/>
      <c r="CZ706" s="36">
        <f t="shared" si="210"/>
        <v>85.925017227119113</v>
      </c>
      <c r="DA706" s="33"/>
      <c r="DB706" s="31">
        <f t="shared" si="211"/>
        <v>7.2019166309178693E-33</v>
      </c>
      <c r="DC706" s="31">
        <f t="shared" si="212"/>
        <v>4.4917068632780168</v>
      </c>
      <c r="DD706" s="31">
        <f t="shared" si="213"/>
        <v>4.4917068632780168</v>
      </c>
      <c r="DE706" s="31">
        <f t="shared" si="214"/>
        <v>-1.9250172271191133</v>
      </c>
      <c r="DF706" s="31"/>
      <c r="DG706" s="33">
        <f t="shared" si="215"/>
        <v>0.94652729924668988</v>
      </c>
      <c r="DH706" s="33">
        <f t="shared" si="216"/>
        <v>1.0229168717514181</v>
      </c>
      <c r="DI706" s="3"/>
      <c r="DJ706" s="33">
        <f t="shared" si="217"/>
        <v>0.99999999999999967</v>
      </c>
      <c r="DK706" s="93">
        <f t="shared" si="218"/>
        <v>0.97275553467705667</v>
      </c>
      <c r="DL706" s="3">
        <f t="shared" si="219"/>
        <v>0.97286437033535</v>
      </c>
      <c r="DM706" s="3"/>
      <c r="DN706" s="90">
        <f t="shared" si="226"/>
        <v>0</v>
      </c>
      <c r="DO706" s="91">
        <f t="shared" si="224"/>
        <v>0</v>
      </c>
      <c r="DP706" s="89">
        <f>SUM(DO$9:DO706)*RLR</f>
        <v>120</v>
      </c>
      <c r="DQ706" s="90">
        <f>DP706-SUM(DS$9:DS706)</f>
        <v>3.2562755597579951</v>
      </c>
      <c r="DR706" s="48">
        <f t="shared" si="220"/>
        <v>0.30090270812437314</v>
      </c>
      <c r="DS706" s="31">
        <f t="shared" si="225"/>
        <v>9.8376905128640425E-3</v>
      </c>
      <c r="DT706" s="90">
        <f>SUM(DS$9:DS706)*RRF</f>
        <v>81.720607108169403</v>
      </c>
    </row>
    <row r="707" spans="90:124" x14ac:dyDescent="0.25">
      <c r="CL707" s="14">
        <f t="shared" si="207"/>
        <v>6.98</v>
      </c>
      <c r="CM707" s="59">
        <f>IF('Extended model'!$B$4="AY",0,IFERROR(P*INDEX('UWYr writing pattern'!$C$4:$C$18,MATCH('Extended model'!$CL707,'UWYr writing pattern'!$A$4:$A$18,0)) / 25,CM706))</f>
        <v>0</v>
      </c>
      <c r="CN707" s="36">
        <f t="shared" si="221"/>
        <v>6.7809474564201714E-33</v>
      </c>
      <c r="CP707" s="48">
        <f t="shared" si="208"/>
        <v>20.94</v>
      </c>
      <c r="CQ707" s="34">
        <f t="shared" si="222"/>
        <v>1.7927628184820556E-33</v>
      </c>
      <c r="CR707" s="31">
        <f>SUM($CQ$9:CQ707)*RLR</f>
        <v>119.99999999999996</v>
      </c>
      <c r="CS707" s="32"/>
      <c r="CT707" s="36">
        <f>CR707-SUM($CW$9:CW707)</f>
        <v>6.3974159938362902</v>
      </c>
      <c r="CV707" s="48">
        <f t="shared" si="209"/>
        <v>0.30060120240480959</v>
      </c>
      <c r="CW707" s="31">
        <f t="shared" si="223"/>
        <v>1.9308096560874125E-2</v>
      </c>
      <c r="CX707" s="36">
        <f>SUM($CW$9:CW707)*RRF</f>
        <v>79.52180880431456</v>
      </c>
      <c r="CY707" s="33"/>
      <c r="CZ707" s="36">
        <f t="shared" si="210"/>
        <v>85.91922479815085</v>
      </c>
      <c r="DA707" s="33"/>
      <c r="DB707" s="31">
        <f t="shared" si="211"/>
        <v>5.6959958633929435E-33</v>
      </c>
      <c r="DC707" s="31">
        <f t="shared" si="212"/>
        <v>4.4781911956854028</v>
      </c>
      <c r="DD707" s="31">
        <f t="shared" si="213"/>
        <v>4.4781911956854028</v>
      </c>
      <c r="DE707" s="31">
        <f t="shared" si="214"/>
        <v>-1.9192247981508501</v>
      </c>
      <c r="DF707" s="31"/>
      <c r="DG707" s="33">
        <f t="shared" si="215"/>
        <v>0.94668820005136378</v>
      </c>
      <c r="DH707" s="33">
        <f t="shared" si="216"/>
        <v>1.0228479142637006</v>
      </c>
      <c r="DI707" s="3"/>
      <c r="DJ707" s="33">
        <f t="shared" si="217"/>
        <v>0.99999999999999967</v>
      </c>
      <c r="DK707" s="93">
        <f t="shared" si="218"/>
        <v>0.97283734983350179</v>
      </c>
      <c r="DL707" s="3">
        <f t="shared" si="219"/>
        <v>0.97294602217987758</v>
      </c>
      <c r="DM707" s="3"/>
      <c r="DN707" s="90">
        <f t="shared" si="226"/>
        <v>0</v>
      </c>
      <c r="DO707" s="91">
        <f t="shared" si="224"/>
        <v>0</v>
      </c>
      <c r="DP707" s="89">
        <f>SUM(DO$9:DO707)*RLR</f>
        <v>120</v>
      </c>
      <c r="DQ707" s="90">
        <f>DP707-SUM(DS$9:DS707)</f>
        <v>3.2464773384146923</v>
      </c>
      <c r="DR707" s="48">
        <f t="shared" si="220"/>
        <v>0.30060120240480959</v>
      </c>
      <c r="DS707" s="31">
        <f t="shared" si="225"/>
        <v>9.7982213433038985E-3</v>
      </c>
      <c r="DT707" s="90">
        <f>SUM(DS$9:DS707)*RRF</f>
        <v>81.727465863109714</v>
      </c>
    </row>
    <row r="708" spans="90:124" x14ac:dyDescent="0.25">
      <c r="CL708" s="14">
        <f t="shared" si="207"/>
        <v>6.99</v>
      </c>
      <c r="CM708" s="59">
        <f>IF('Extended model'!$B$4="AY",0,IFERROR(P*INDEX('UWYr writing pattern'!$C$4:$C$18,MATCH('Extended model'!$CL708,'UWYr writing pattern'!$A$4:$A$18,0)) / 25,CM707))</f>
        <v>0</v>
      </c>
      <c r="CN708" s="36">
        <f t="shared" si="221"/>
        <v>5.3610170590457873E-33</v>
      </c>
      <c r="CP708" s="48">
        <f t="shared" si="208"/>
        <v>20.97</v>
      </c>
      <c r="CQ708" s="34">
        <f t="shared" si="222"/>
        <v>1.4199303973743839E-33</v>
      </c>
      <c r="CR708" s="31">
        <f>SUM($CQ$9:CQ708)*RLR</f>
        <v>119.99999999999996</v>
      </c>
      <c r="CS708" s="32"/>
      <c r="CT708" s="36">
        <f>CR708-SUM($CW$9:CW708)</f>
        <v>6.3781852844359861</v>
      </c>
      <c r="CV708" s="48">
        <f t="shared" si="209"/>
        <v>0.3003003003003003</v>
      </c>
      <c r="CW708" s="31">
        <f t="shared" si="223"/>
        <v>1.9230709400309489E-2</v>
      </c>
      <c r="CX708" s="36">
        <f>SUM($CW$9:CW708)*RRF</f>
        <v>79.53527030089478</v>
      </c>
      <c r="CY708" s="33"/>
      <c r="CZ708" s="36">
        <f t="shared" si="210"/>
        <v>85.913455585330766</v>
      </c>
      <c r="DA708" s="33"/>
      <c r="DB708" s="31">
        <f t="shared" si="211"/>
        <v>4.5032543295984608E-33</v>
      </c>
      <c r="DC708" s="31">
        <f t="shared" si="212"/>
        <v>4.4647296991051899</v>
      </c>
      <c r="DD708" s="31">
        <f t="shared" si="213"/>
        <v>4.4647296991051899</v>
      </c>
      <c r="DE708" s="31">
        <f t="shared" si="214"/>
        <v>-1.913455585330766</v>
      </c>
      <c r="DF708" s="31"/>
      <c r="DG708" s="33">
        <f t="shared" si="215"/>
        <v>0.94684845596303313</v>
      </c>
      <c r="DH708" s="33">
        <f t="shared" si="216"/>
        <v>1.0227792331586996</v>
      </c>
      <c r="DI708" s="3"/>
      <c r="DJ708" s="33">
        <f t="shared" si="217"/>
        <v>0.99999999999999967</v>
      </c>
      <c r="DK708" s="93">
        <f t="shared" si="218"/>
        <v>0.97291883772959442</v>
      </c>
      <c r="DL708" s="3">
        <f t="shared" si="219"/>
        <v>0.97302734676250302</v>
      </c>
      <c r="DM708" s="3"/>
      <c r="DN708" s="90">
        <f t="shared" si="226"/>
        <v>0</v>
      </c>
      <c r="DO708" s="91">
        <f t="shared" si="224"/>
        <v>0</v>
      </c>
      <c r="DP708" s="89">
        <f>SUM(DO$9:DO708)*RLR</f>
        <v>120</v>
      </c>
      <c r="DQ708" s="90">
        <f>DP708-SUM(DS$9:DS708)</f>
        <v>3.2367183884996251</v>
      </c>
      <c r="DR708" s="48">
        <f t="shared" si="220"/>
        <v>0.3003003003003003</v>
      </c>
      <c r="DS708" s="31">
        <f t="shared" si="225"/>
        <v>9.7589499150742241E-3</v>
      </c>
      <c r="DT708" s="90">
        <f>SUM(DS$9:DS708)*RRF</f>
        <v>81.734297128050258</v>
      </c>
    </row>
    <row r="709" spans="90:124" x14ac:dyDescent="0.25">
      <c r="CL709" s="14">
        <f t="shared" si="207"/>
        <v>7</v>
      </c>
      <c r="CM709" s="59">
        <f>IF('Extended model'!$B$4="AY",0,IFERROR(P*INDEX('UWYr writing pattern'!$C$4:$C$18,MATCH('Extended model'!$CL709,'UWYr writing pattern'!$A$4:$A$18,0)) / 25,CM708))</f>
        <v>0</v>
      </c>
      <c r="CN709" s="36">
        <f t="shared" si="221"/>
        <v>4.2368117817638856E-33</v>
      </c>
      <c r="CP709" s="48">
        <f t="shared" si="208"/>
        <v>21</v>
      </c>
      <c r="CQ709" s="34">
        <f t="shared" si="222"/>
        <v>1.1242052772819015E-33</v>
      </c>
      <c r="CR709" s="31">
        <f>SUM($CQ$9:CQ709)*RLR</f>
        <v>119.99999999999996</v>
      </c>
      <c r="CS709" s="32"/>
      <c r="CT709" s="36">
        <f>CR709-SUM($CW$9:CW709)</f>
        <v>6.3590315748731143</v>
      </c>
      <c r="CV709" s="48">
        <f t="shared" si="209"/>
        <v>0.3</v>
      </c>
      <c r="CW709" s="31">
        <f t="shared" si="223"/>
        <v>1.9153709562870828E-2</v>
      </c>
      <c r="CX709" s="36">
        <f>SUM($CW$9:CW709)*RRF</f>
        <v>79.548677897588789</v>
      </c>
      <c r="CY709" s="33"/>
      <c r="CZ709" s="36">
        <f t="shared" si="210"/>
        <v>85.907709472461903</v>
      </c>
      <c r="DA709" s="33"/>
      <c r="DB709" s="31">
        <f t="shared" si="211"/>
        <v>3.5589218966816637E-33</v>
      </c>
      <c r="DC709" s="31">
        <f t="shared" si="212"/>
        <v>4.4513221024111793</v>
      </c>
      <c r="DD709" s="31">
        <f t="shared" si="213"/>
        <v>4.4513221024111793</v>
      </c>
      <c r="DE709" s="31">
        <f t="shared" si="214"/>
        <v>-1.907709472461903</v>
      </c>
      <c r="DF709" s="31"/>
      <c r="DG709" s="33">
        <f t="shared" si="215"/>
        <v>0.94700807020939037</v>
      </c>
      <c r="DH709" s="33">
        <f t="shared" si="216"/>
        <v>1.022710827053118</v>
      </c>
      <c r="DI709" s="3"/>
      <c r="DJ709" s="33">
        <f t="shared" si="217"/>
        <v>0.99999999999999967</v>
      </c>
      <c r="DK709" s="93">
        <f t="shared" si="218"/>
        <v>0.97299999999999998</v>
      </c>
      <c r="DL709" s="3">
        <f t="shared" si="219"/>
        <v>0.97310834572117433</v>
      </c>
      <c r="DM709" s="3"/>
      <c r="DN709" s="90">
        <f t="shared" si="226"/>
        <v>0</v>
      </c>
      <c r="DO709" s="91">
        <f t="shared" si="224"/>
        <v>0</v>
      </c>
      <c r="DP709" s="89">
        <f>SUM(DO$9:DO709)*RLR</f>
        <v>120</v>
      </c>
      <c r="DQ709" s="90">
        <f>DP709-SUM(DS$9:DS709)</f>
        <v>3.2269985134590797</v>
      </c>
      <c r="DR709" s="48">
        <f t="shared" si="220"/>
        <v>0.3</v>
      </c>
      <c r="DS709" s="31">
        <f t="shared" si="225"/>
        <v>9.7198750405394149E-3</v>
      </c>
      <c r="DT709" s="90">
        <f>SUM(DS$9:DS709)*RRF</f>
        <v>81.741101040578641</v>
      </c>
    </row>
    <row r="710" spans="90:124" x14ac:dyDescent="0.25">
      <c r="CL710" s="14">
        <f t="shared" si="207"/>
        <v>7.01</v>
      </c>
      <c r="CM710" s="59">
        <f>IF('Extended model'!$B$4="AY",0,IFERROR(P*INDEX('UWYr writing pattern'!$C$4:$C$18,MATCH('Extended model'!$CL710,'UWYr writing pattern'!$A$4:$A$18,0)) / 25,CM709))</f>
        <v>0</v>
      </c>
      <c r="CN710" s="36">
        <f t="shared" si="221"/>
        <v>3.3470813075934701E-33</v>
      </c>
      <c r="CP710" s="48">
        <f t="shared" si="208"/>
        <v>21.03</v>
      </c>
      <c r="CQ710" s="34">
        <f t="shared" si="222"/>
        <v>8.8973047417041592E-34</v>
      </c>
      <c r="CR710" s="31">
        <f>SUM($CQ$9:CQ710)*RLR</f>
        <v>119.99999999999996</v>
      </c>
      <c r="CS710" s="32"/>
      <c r="CT710" s="36">
        <f>CR710-SUM($CW$9:CW710)</f>
        <v>6.3399544801484922</v>
      </c>
      <c r="CV710" s="48">
        <f t="shared" si="209"/>
        <v>0.29970029970029971</v>
      </c>
      <c r="CW710" s="31">
        <f t="shared" si="223"/>
        <v>1.9077094724619343E-2</v>
      </c>
      <c r="CX710" s="36">
        <f>SUM($CW$9:CW710)*RRF</f>
        <v>79.562031863896024</v>
      </c>
      <c r="CY710" s="33"/>
      <c r="CZ710" s="36">
        <f t="shared" si="210"/>
        <v>85.901986344044516</v>
      </c>
      <c r="DA710" s="33"/>
      <c r="DB710" s="31">
        <f t="shared" si="211"/>
        <v>2.8115482983785146E-33</v>
      </c>
      <c r="DC710" s="31">
        <f t="shared" si="212"/>
        <v>4.4379681361039438</v>
      </c>
      <c r="DD710" s="31">
        <f t="shared" si="213"/>
        <v>4.4379681361039438</v>
      </c>
      <c r="DE710" s="31">
        <f t="shared" si="214"/>
        <v>-1.9019863440445164</v>
      </c>
      <c r="DF710" s="31"/>
      <c r="DG710" s="33">
        <f t="shared" si="215"/>
        <v>0.94716704599876222</v>
      </c>
      <c r="DH710" s="33">
        <f t="shared" si="216"/>
        <v>1.0226426945719584</v>
      </c>
      <c r="DI710" s="3"/>
      <c r="DJ710" s="33">
        <f t="shared" si="217"/>
        <v>0.99999999999999967</v>
      </c>
      <c r="DK710" s="93">
        <f t="shared" si="218"/>
        <v>0.97308083826959557</v>
      </c>
      <c r="DL710" s="3">
        <f t="shared" si="219"/>
        <v>0.97318902068401081</v>
      </c>
      <c r="DM710" s="3"/>
      <c r="DN710" s="90">
        <f t="shared" si="226"/>
        <v>0</v>
      </c>
      <c r="DO710" s="91">
        <f t="shared" si="224"/>
        <v>0</v>
      </c>
      <c r="DP710" s="89">
        <f>SUM(DO$9:DO710)*RLR</f>
        <v>120</v>
      </c>
      <c r="DQ710" s="90">
        <f>DP710-SUM(DS$9:DS710)</f>
        <v>3.2173175179187012</v>
      </c>
      <c r="DR710" s="48">
        <f t="shared" si="220"/>
        <v>0.29970029970029971</v>
      </c>
      <c r="DS710" s="31">
        <f t="shared" si="225"/>
        <v>9.680995540377239E-3</v>
      </c>
      <c r="DT710" s="90">
        <f>SUM(DS$9:DS710)*RRF</f>
        <v>81.747877737456903</v>
      </c>
    </row>
    <row r="711" spans="90:124" x14ac:dyDescent="0.25">
      <c r="CL711" s="14">
        <f t="shared" si="207"/>
        <v>7.02</v>
      </c>
      <c r="CM711" s="59">
        <f>IF('Extended model'!$B$4="AY",0,IFERROR(P*INDEX('UWYr writing pattern'!$C$4:$C$18,MATCH('Extended model'!$CL711,'UWYr writing pattern'!$A$4:$A$18,0)) / 25,CM710))</f>
        <v>0</v>
      </c>
      <c r="CN711" s="36">
        <f t="shared" si="221"/>
        <v>2.6431901086065634E-33</v>
      </c>
      <c r="CP711" s="48">
        <f t="shared" si="208"/>
        <v>21.06</v>
      </c>
      <c r="CQ711" s="34">
        <f t="shared" si="222"/>
        <v>7.0389119898690676E-34</v>
      </c>
      <c r="CR711" s="31">
        <f>SUM($CQ$9:CQ711)*RLR</f>
        <v>119.99999999999996</v>
      </c>
      <c r="CS711" s="32"/>
      <c r="CT711" s="36">
        <f>CR711-SUM($CW$9:CW711)</f>
        <v>6.3209536175706234</v>
      </c>
      <c r="CV711" s="48">
        <f t="shared" si="209"/>
        <v>0.29940119760479045</v>
      </c>
      <c r="CW711" s="31">
        <f t="shared" si="223"/>
        <v>1.9000862577867612E-2</v>
      </c>
      <c r="CX711" s="36">
        <f>SUM($CW$9:CW711)*RRF</f>
        <v>79.575332467700534</v>
      </c>
      <c r="CY711" s="33"/>
      <c r="CZ711" s="36">
        <f t="shared" si="210"/>
        <v>85.896286085271157</v>
      </c>
      <c r="DA711" s="33"/>
      <c r="DB711" s="31">
        <f t="shared" si="211"/>
        <v>2.2202796912295128E-33</v>
      </c>
      <c r="DC711" s="31">
        <f t="shared" si="212"/>
        <v>4.424667532299436</v>
      </c>
      <c r="DD711" s="31">
        <f t="shared" si="213"/>
        <v>4.424667532299436</v>
      </c>
      <c r="DE711" s="31">
        <f t="shared" si="214"/>
        <v>-1.8962860852711572</v>
      </c>
      <c r="DF711" s="31"/>
      <c r="DG711" s="33">
        <f t="shared" si="215"/>
        <v>0.94732538652024445</v>
      </c>
      <c r="DH711" s="33">
        <f t="shared" si="216"/>
        <v>1.0225748343484662</v>
      </c>
      <c r="DI711" s="3"/>
      <c r="DJ711" s="33">
        <f t="shared" si="217"/>
        <v>0.99999999999999967</v>
      </c>
      <c r="DK711" s="93">
        <f t="shared" si="218"/>
        <v>0.97316135415353811</v>
      </c>
      <c r="DL711" s="3">
        <f t="shared" si="219"/>
        <v>0.97326937326937335</v>
      </c>
      <c r="DM711" s="3"/>
      <c r="DN711" s="90">
        <f t="shared" si="226"/>
        <v>0</v>
      </c>
      <c r="DO711" s="91">
        <f t="shared" si="224"/>
        <v>0</v>
      </c>
      <c r="DP711" s="89">
        <f>SUM(DO$9:DO711)*RLR</f>
        <v>120</v>
      </c>
      <c r="DQ711" s="90">
        <f>DP711-SUM(DS$9:DS711)</f>
        <v>3.2076752076751944</v>
      </c>
      <c r="DR711" s="48">
        <f t="shared" si="220"/>
        <v>0.29940119760479045</v>
      </c>
      <c r="DS711" s="31">
        <f t="shared" si="225"/>
        <v>9.6423102435125915E-3</v>
      </c>
      <c r="DT711" s="90">
        <f>SUM(DS$9:DS711)*RRF</f>
        <v>81.75462735462736</v>
      </c>
    </row>
    <row r="712" spans="90:124" x14ac:dyDescent="0.25">
      <c r="CL712" s="14">
        <f t="shared" si="207"/>
        <v>7.03</v>
      </c>
      <c r="CM712" s="59">
        <f>IF('Extended model'!$B$4="AY",0,IFERROR(P*INDEX('UWYr writing pattern'!$C$4:$C$18,MATCH('Extended model'!$CL712,'UWYr writing pattern'!$A$4:$A$18,0)) / 25,CM711))</f>
        <v>0</v>
      </c>
      <c r="CN712" s="36">
        <f t="shared" si="221"/>
        <v>2.0865342717340211E-33</v>
      </c>
      <c r="CP712" s="48">
        <f t="shared" si="208"/>
        <v>21.09</v>
      </c>
      <c r="CQ712" s="34">
        <f t="shared" si="222"/>
        <v>5.5665583687254225E-34</v>
      </c>
      <c r="CR712" s="31">
        <f>SUM($CQ$9:CQ712)*RLR</f>
        <v>119.99999999999996</v>
      </c>
      <c r="CS712" s="32"/>
      <c r="CT712" s="36">
        <f>CR712-SUM($CW$9:CW712)</f>
        <v>6.3020286067395688</v>
      </c>
      <c r="CV712" s="48">
        <f t="shared" si="209"/>
        <v>0.29910269192422728</v>
      </c>
      <c r="CW712" s="31">
        <f t="shared" si="223"/>
        <v>1.8925010831049773E-2</v>
      </c>
      <c r="CX712" s="36">
        <f>SUM($CW$9:CW712)*RRF</f>
        <v>79.588579975282272</v>
      </c>
      <c r="CY712" s="33"/>
      <c r="CZ712" s="36">
        <f t="shared" si="210"/>
        <v>85.890608582021841</v>
      </c>
      <c r="DA712" s="33"/>
      <c r="DB712" s="31">
        <f t="shared" si="211"/>
        <v>1.7526887882565777E-33</v>
      </c>
      <c r="DC712" s="31">
        <f t="shared" si="212"/>
        <v>4.4114200247176978</v>
      </c>
      <c r="DD712" s="31">
        <f t="shared" si="213"/>
        <v>4.4114200247176978</v>
      </c>
      <c r="DE712" s="31">
        <f t="shared" si="214"/>
        <v>-1.8906085820218408</v>
      </c>
      <c r="DF712" s="31"/>
      <c r="DG712" s="33">
        <f t="shared" si="215"/>
        <v>0.94748309494383653</v>
      </c>
      <c r="DH712" s="33">
        <f t="shared" si="216"/>
        <v>1.0225072450240695</v>
      </c>
      <c r="DI712" s="3"/>
      <c r="DJ712" s="33">
        <f t="shared" si="217"/>
        <v>0.99999999999999967</v>
      </c>
      <c r="DK712" s="93">
        <f t="shared" si="218"/>
        <v>0.97324154925733219</v>
      </c>
      <c r="DL712" s="3">
        <f t="shared" si="219"/>
        <v>0.97334940508593215</v>
      </c>
      <c r="DM712" s="3"/>
      <c r="DN712" s="90">
        <f t="shared" si="226"/>
        <v>0</v>
      </c>
      <c r="DO712" s="91">
        <f t="shared" si="224"/>
        <v>0</v>
      </c>
      <c r="DP712" s="89">
        <f>SUM(DO$9:DO712)*RLR</f>
        <v>120</v>
      </c>
      <c r="DQ712" s="90">
        <f>DP712-SUM(DS$9:DS712)</f>
        <v>3.1980713896881383</v>
      </c>
      <c r="DR712" s="48">
        <f t="shared" si="220"/>
        <v>0.29910269192422728</v>
      </c>
      <c r="DS712" s="31">
        <f t="shared" si="225"/>
        <v>9.6038179870514811E-3</v>
      </c>
      <c r="DT712" s="90">
        <f>SUM(DS$9:DS712)*RRF</f>
        <v>81.761350027218299</v>
      </c>
    </row>
    <row r="713" spans="90:124" x14ac:dyDescent="0.25">
      <c r="CL713" s="14">
        <f t="shared" ref="CL713:CL776" si="227">ROUND(CL712+delt.t,3)</f>
        <v>7.04</v>
      </c>
      <c r="CM713" s="59">
        <f>IF('Extended model'!$B$4="AY",0,IFERROR(P*INDEX('UWYr writing pattern'!$C$4:$C$18,MATCH('Extended model'!$CL713,'UWYr writing pattern'!$A$4:$A$18,0)) / 25,CM712))</f>
        <v>0</v>
      </c>
      <c r="CN713" s="36">
        <f t="shared" si="221"/>
        <v>1.646484193825316E-33</v>
      </c>
      <c r="CP713" s="48">
        <f t="shared" ref="CP713:CP776" si="228">(Ber*CL713)</f>
        <v>21.12</v>
      </c>
      <c r="CQ713" s="34">
        <f t="shared" si="222"/>
        <v>4.4005007790870509E-34</v>
      </c>
      <c r="CR713" s="31">
        <f>SUM($CQ$9:CQ713)*RLR</f>
        <v>119.99999999999996</v>
      </c>
      <c r="CS713" s="32"/>
      <c r="CT713" s="36">
        <f>CR713-SUM($CW$9:CW713)</f>
        <v>6.2831790695309735</v>
      </c>
      <c r="CV713" s="48">
        <f t="shared" ref="CV713:CV776" si="229">Bp_1/(Bp_2+CL713)</f>
        <v>0.29880478087649404</v>
      </c>
      <c r="CW713" s="31">
        <f t="shared" si="223"/>
        <v>1.8849537208592927E-2</v>
      </c>
      <c r="CX713" s="36">
        <f>SUM($CW$9:CW713)*RRF</f>
        <v>79.601774651328284</v>
      </c>
      <c r="CY713" s="33"/>
      <c r="CZ713" s="36">
        <f t="shared" ref="CZ713:CZ776" si="230">CT713+CX713</f>
        <v>85.884953720859258</v>
      </c>
      <c r="DA713" s="33"/>
      <c r="DB713" s="31">
        <f t="shared" ref="DB713:DB776" si="231" xml:space="preserve"> CN713*RLR*RRF</f>
        <v>1.3830467228132652E-33</v>
      </c>
      <c r="DC713" s="31">
        <f t="shared" ref="DC713:DC776" si="232">CT713*RRF</f>
        <v>4.3982253486716809</v>
      </c>
      <c r="DD713" s="31">
        <f t="shared" ref="DD713:DD776" si="233">DB713+DC713</f>
        <v>4.3982253486716809</v>
      </c>
      <c r="DE713" s="31">
        <f t="shared" ref="DE713:DE776" si="234">P*RLR*RRF - CZ713</f>
        <v>-1.8849537208592579</v>
      </c>
      <c r="DF713" s="31"/>
      <c r="DG713" s="33">
        <f t="shared" ref="DG713:DG776" si="235">CX713/(P*RLR*RRF)</f>
        <v>0.9476401744205748</v>
      </c>
      <c r="DH713" s="33">
        <f t="shared" ref="DH713:DH776" si="236">CZ713/(P*RLR*RRF)</f>
        <v>1.0224399252483245</v>
      </c>
      <c r="DI713" s="3"/>
      <c r="DJ713" s="33">
        <f t="shared" ref="DJ713:DJ776" si="237">CR713/(P*RLR)</f>
        <v>0.99999999999999967</v>
      </c>
      <c r="DK713" s="93">
        <f t="shared" ref="DK713:DK776" si="238">1-EXP(-(Bp_1*LN(Bp_2+CL713)-Bp_1*LN(Bp_2)))</f>
        <v>0.97332142517689757</v>
      </c>
      <c r="DL713" s="3">
        <f t="shared" ref="DL713:DL776" si="239">DT713/(P*RLR*RRF)</f>
        <v>0.97342911773273377</v>
      </c>
      <c r="DM713" s="3"/>
      <c r="DN713" s="90">
        <f t="shared" si="226"/>
        <v>0</v>
      </c>
      <c r="DO713" s="91">
        <f t="shared" si="224"/>
        <v>0</v>
      </c>
      <c r="DP713" s="89">
        <f>SUM(DO$9:DO713)*RLR</f>
        <v>120</v>
      </c>
      <c r="DQ713" s="90">
        <f>DP713-SUM(DS$9:DS713)</f>
        <v>3.1885058720719286</v>
      </c>
      <c r="DR713" s="48">
        <f t="shared" ref="DR713:DR776" si="240">Bp_1/(Bp_2+CL713)</f>
        <v>0.29880478087649404</v>
      </c>
      <c r="DS713" s="31">
        <f t="shared" si="225"/>
        <v>9.5655176162157667E-3</v>
      </c>
      <c r="DT713" s="90">
        <f>SUM(DS$9:DS713)*RRF</f>
        <v>81.76804588954964</v>
      </c>
    </row>
    <row r="714" spans="90:124" x14ac:dyDescent="0.25">
      <c r="CL714" s="14">
        <f t="shared" si="227"/>
        <v>7.05</v>
      </c>
      <c r="CM714" s="59">
        <f>IF('Extended model'!$B$4="AY",0,IFERROR(P*INDEX('UWYr writing pattern'!$C$4:$C$18,MATCH('Extended model'!$CL714,'UWYr writing pattern'!$A$4:$A$18,0)) / 25,CM713))</f>
        <v>0</v>
      </c>
      <c r="CN714" s="36">
        <f t="shared" ref="CN714:CN777" si="241">CN713-CQ714+CM714</f>
        <v>1.2987467320894092E-33</v>
      </c>
      <c r="CP714" s="48">
        <f t="shared" si="228"/>
        <v>21.15</v>
      </c>
      <c r="CQ714" s="34">
        <f t="shared" ref="CQ714:CQ777" si="242">CN713*CP713*delt.t</f>
        <v>3.4773746173590676E-34</v>
      </c>
      <c r="CR714" s="31">
        <f>SUM($CQ$9:CQ714)*RLR</f>
        <v>119.99999999999996</v>
      </c>
      <c r="CS714" s="32"/>
      <c r="CT714" s="36">
        <f>CR714-SUM($CW$9:CW714)</f>
        <v>6.264404630080179</v>
      </c>
      <c r="CV714" s="48">
        <f t="shared" si="229"/>
        <v>0.29850746268656714</v>
      </c>
      <c r="CW714" s="31">
        <f t="shared" ref="CW714:CW777" si="243">CT713*CV713*delt.t</f>
        <v>1.8774439450789764E-2</v>
      </c>
      <c r="CX714" s="36">
        <f>SUM($CW$9:CW714)*RRF</f>
        <v>79.614916758943835</v>
      </c>
      <c r="CY714" s="33"/>
      <c r="CZ714" s="36">
        <f t="shared" si="230"/>
        <v>85.879321389024014</v>
      </c>
      <c r="DA714" s="33"/>
      <c r="DB714" s="31">
        <f t="shared" si="231"/>
        <v>1.0909472549551035E-33</v>
      </c>
      <c r="DC714" s="31">
        <f t="shared" si="232"/>
        <v>4.3850832410561251</v>
      </c>
      <c r="DD714" s="31">
        <f t="shared" si="233"/>
        <v>4.3850832410561251</v>
      </c>
      <c r="DE714" s="31">
        <f t="shared" si="234"/>
        <v>-1.8793213890240139</v>
      </c>
      <c r="DF714" s="31"/>
      <c r="DG714" s="33">
        <f t="shared" si="235"/>
        <v>0.94779662808266474</v>
      </c>
      <c r="DH714" s="33">
        <f t="shared" si="236"/>
        <v>1.0223728736788573</v>
      </c>
      <c r="DI714" s="3"/>
      <c r="DJ714" s="33">
        <f t="shared" si="237"/>
        <v>0.99999999999999967</v>
      </c>
      <c r="DK714" s="93">
        <f t="shared" si="238"/>
        <v>0.97340098349863513</v>
      </c>
      <c r="DL714" s="3">
        <f t="shared" si="239"/>
        <v>0.97350851279926953</v>
      </c>
      <c r="DM714" s="3"/>
      <c r="DN714" s="90">
        <f t="shared" si="226"/>
        <v>0</v>
      </c>
      <c r="DO714" s="91">
        <f t="shared" ref="DO714:DO777" si="244">DN713*P*delt.t</f>
        <v>0</v>
      </c>
      <c r="DP714" s="89">
        <f>SUM(DO$9:DO714)*RLR</f>
        <v>120</v>
      </c>
      <c r="DQ714" s="90">
        <f>DP714-SUM(DS$9:DS714)</f>
        <v>3.1789784640876491</v>
      </c>
      <c r="DR714" s="48">
        <f t="shared" si="240"/>
        <v>0.29850746268656714</v>
      </c>
      <c r="DS714" s="31">
        <f t="shared" ref="DS714:DS777" si="245">DQ713*DR713*delt.t</f>
        <v>9.5274079842786723E-3</v>
      </c>
      <c r="DT714" s="90">
        <f>SUM(DS$9:DS714)*RRF</f>
        <v>81.774715075138644</v>
      </c>
    </row>
    <row r="715" spans="90:124" x14ac:dyDescent="0.25">
      <c r="CL715" s="14">
        <f t="shared" si="227"/>
        <v>7.06</v>
      </c>
      <c r="CM715" s="59">
        <f>IF('Extended model'!$B$4="AY",0,IFERROR(P*INDEX('UWYr writing pattern'!$C$4:$C$18,MATCH('Extended model'!$CL715,'UWYr writing pattern'!$A$4:$A$18,0)) / 25,CM714))</f>
        <v>0</v>
      </c>
      <c r="CN715" s="36">
        <f t="shared" si="241"/>
        <v>1.0240617982524991E-33</v>
      </c>
      <c r="CP715" s="48">
        <f t="shared" si="228"/>
        <v>21.18</v>
      </c>
      <c r="CQ715" s="34">
        <f t="shared" si="242"/>
        <v>2.7468493383691003E-34</v>
      </c>
      <c r="CR715" s="31">
        <f>SUM($CQ$9:CQ715)*RLR</f>
        <v>119.99999999999996</v>
      </c>
      <c r="CS715" s="32"/>
      <c r="CT715" s="36">
        <f>CR715-SUM($CW$9:CW715)</f>
        <v>6.245704914766506</v>
      </c>
      <c r="CV715" s="48">
        <f t="shared" si="229"/>
        <v>0.29821073558648115</v>
      </c>
      <c r="CW715" s="31">
        <f t="shared" si="243"/>
        <v>1.8699715313672174E-2</v>
      </c>
      <c r="CX715" s="36">
        <f>SUM($CW$9:CW715)*RRF</f>
        <v>79.628006559663405</v>
      </c>
      <c r="CY715" s="33"/>
      <c r="CZ715" s="36">
        <f t="shared" si="230"/>
        <v>85.873711474429911</v>
      </c>
      <c r="DA715" s="33"/>
      <c r="DB715" s="31">
        <f t="shared" si="231"/>
        <v>8.6021191053209927E-34</v>
      </c>
      <c r="DC715" s="31">
        <f t="shared" si="232"/>
        <v>4.3719934403365537</v>
      </c>
      <c r="DD715" s="31">
        <f t="shared" si="233"/>
        <v>4.3719934403365537</v>
      </c>
      <c r="DE715" s="31">
        <f t="shared" si="234"/>
        <v>-1.8737114744299106</v>
      </c>
      <c r="DF715" s="31"/>
      <c r="DG715" s="33">
        <f t="shared" si="235"/>
        <v>0.94795245904361192</v>
      </c>
      <c r="DH715" s="33">
        <f t="shared" si="236"/>
        <v>1.0223060889813085</v>
      </c>
      <c r="DI715" s="3"/>
      <c r="DJ715" s="33">
        <f t="shared" si="237"/>
        <v>0.99999999999999967</v>
      </c>
      <c r="DK715" s="93">
        <f t="shared" si="238"/>
        <v>0.973480225799494</v>
      </c>
      <c r="DL715" s="3">
        <f t="shared" si="239"/>
        <v>0.97358759186554045</v>
      </c>
      <c r="DM715" s="3"/>
      <c r="DN715" s="90">
        <f t="shared" ref="DN715:DN778" si="246">DN714-DO715+CM715</f>
        <v>0</v>
      </c>
      <c r="DO715" s="91">
        <f t="shared" si="244"/>
        <v>0</v>
      </c>
      <c r="DP715" s="89">
        <f>SUM(DO$9:DO715)*RLR</f>
        <v>120</v>
      </c>
      <c r="DQ715" s="90">
        <f>DP715-SUM(DS$9:DS715)</f>
        <v>3.1694889761351419</v>
      </c>
      <c r="DR715" s="48">
        <f t="shared" si="240"/>
        <v>0.29821073558648115</v>
      </c>
      <c r="DS715" s="31">
        <f t="shared" si="245"/>
        <v>9.4894879525004444E-3</v>
      </c>
      <c r="DT715" s="90">
        <f>SUM(DS$9:DS715)*RRF</f>
        <v>81.781357716705401</v>
      </c>
    </row>
    <row r="716" spans="90:124" x14ac:dyDescent="0.25">
      <c r="CL716" s="14">
        <f t="shared" si="227"/>
        <v>7.07</v>
      </c>
      <c r="CM716" s="59">
        <f>IF('Extended model'!$B$4="AY",0,IFERROR(P*INDEX('UWYr writing pattern'!$C$4:$C$18,MATCH('Extended model'!$CL716,'UWYr writing pattern'!$A$4:$A$18,0)) / 25,CM715))</f>
        <v>0</v>
      </c>
      <c r="CN716" s="36">
        <f t="shared" si="241"/>
        <v>8.0716550938261972E-34</v>
      </c>
      <c r="CP716" s="48">
        <f t="shared" si="228"/>
        <v>21.21</v>
      </c>
      <c r="CQ716" s="34">
        <f t="shared" si="242"/>
        <v>2.1689628886987932E-34</v>
      </c>
      <c r="CR716" s="31">
        <f>SUM($CQ$9:CQ716)*RLR</f>
        <v>119.99999999999996</v>
      </c>
      <c r="CS716" s="32"/>
      <c r="CT716" s="36">
        <f>CR716-SUM($CW$9:CW716)</f>
        <v>6.2270795521976225</v>
      </c>
      <c r="CV716" s="48">
        <f t="shared" si="229"/>
        <v>0.29791459781529295</v>
      </c>
      <c r="CW716" s="31">
        <f t="shared" si="243"/>
        <v>1.8625362568886205E-2</v>
      </c>
      <c r="CX716" s="36">
        <f>SUM($CW$9:CW716)*RRF</f>
        <v>79.641044313461634</v>
      </c>
      <c r="CY716" s="33"/>
      <c r="CZ716" s="36">
        <f t="shared" si="230"/>
        <v>85.868123865659257</v>
      </c>
      <c r="DA716" s="33"/>
      <c r="DB716" s="31">
        <f t="shared" si="231"/>
        <v>6.7801902788140054E-34</v>
      </c>
      <c r="DC716" s="31">
        <f t="shared" si="232"/>
        <v>4.3589556865383354</v>
      </c>
      <c r="DD716" s="31">
        <f t="shared" si="233"/>
        <v>4.3589556865383354</v>
      </c>
      <c r="DE716" s="31">
        <f t="shared" si="234"/>
        <v>-1.8681238656592569</v>
      </c>
      <c r="DF716" s="31"/>
      <c r="DG716" s="33">
        <f t="shared" si="235"/>
        <v>0.94810767039835275</v>
      </c>
      <c r="DH716" s="33">
        <f t="shared" si="236"/>
        <v>1.0222395698292768</v>
      </c>
      <c r="DI716" s="3"/>
      <c r="DJ716" s="33">
        <f t="shared" si="237"/>
        <v>0.99999999999999967</v>
      </c>
      <c r="DK716" s="93">
        <f t="shared" si="238"/>
        <v>0.97355915364703638</v>
      </c>
      <c r="DL716" s="3">
        <f t="shared" si="239"/>
        <v>0.9736663565021243</v>
      </c>
      <c r="DM716" s="3"/>
      <c r="DN716" s="90">
        <f t="shared" si="246"/>
        <v>0</v>
      </c>
      <c r="DO716" s="91">
        <f t="shared" si="244"/>
        <v>0</v>
      </c>
      <c r="DP716" s="89">
        <f>SUM(DO$9:DO716)*RLR</f>
        <v>120</v>
      </c>
      <c r="DQ716" s="90">
        <f>DP716-SUM(DS$9:DS716)</f>
        <v>3.1600372197450781</v>
      </c>
      <c r="DR716" s="48">
        <f t="shared" si="240"/>
        <v>0.29791459781529295</v>
      </c>
      <c r="DS716" s="31">
        <f t="shared" si="245"/>
        <v>9.451756390065038E-3</v>
      </c>
      <c r="DT716" s="90">
        <f>SUM(DS$9:DS716)*RRF</f>
        <v>81.78797394617844</v>
      </c>
    </row>
    <row r="717" spans="90:124" x14ac:dyDescent="0.25">
      <c r="CL717" s="14">
        <f t="shared" si="227"/>
        <v>7.08</v>
      </c>
      <c r="CM717" s="59">
        <f>IF('Extended model'!$B$4="AY",0,IFERROR(P*INDEX('UWYr writing pattern'!$C$4:$C$18,MATCH('Extended model'!$CL717,'UWYr writing pattern'!$A$4:$A$18,0)) / 25,CM716))</f>
        <v>0</v>
      </c>
      <c r="CN717" s="36">
        <f t="shared" si="241"/>
        <v>6.3596570484256604E-34</v>
      </c>
      <c r="CP717" s="48">
        <f t="shared" si="228"/>
        <v>21.240000000000002</v>
      </c>
      <c r="CQ717" s="34">
        <f t="shared" si="242"/>
        <v>1.7119980454005366E-34</v>
      </c>
      <c r="CR717" s="31">
        <f>SUM($CQ$9:CQ717)*RLR</f>
        <v>119.99999999999996</v>
      </c>
      <c r="CS717" s="32"/>
      <c r="CT717" s="36">
        <f>CR717-SUM($CW$9:CW717)</f>
        <v>6.208528173194054</v>
      </c>
      <c r="CV717" s="48">
        <f t="shared" si="229"/>
        <v>0.29761904761904762</v>
      </c>
      <c r="CW717" s="31">
        <f t="shared" si="243"/>
        <v>1.8551379003567892E-2</v>
      </c>
      <c r="CX717" s="36">
        <f>SUM($CW$9:CW717)*RRF</f>
        <v>79.654030278764125</v>
      </c>
      <c r="CY717" s="33"/>
      <c r="CZ717" s="36">
        <f t="shared" si="230"/>
        <v>85.862558451958179</v>
      </c>
      <c r="DA717" s="33"/>
      <c r="DB717" s="31">
        <f t="shared" si="231"/>
        <v>5.3421119206775542E-34</v>
      </c>
      <c r="DC717" s="31">
        <f t="shared" si="232"/>
        <v>4.3459697212358375</v>
      </c>
      <c r="DD717" s="31">
        <f t="shared" si="233"/>
        <v>4.3459697212358375</v>
      </c>
      <c r="DE717" s="31">
        <f t="shared" si="234"/>
        <v>-1.8625584519581793</v>
      </c>
      <c r="DF717" s="31"/>
      <c r="DG717" s="33">
        <f t="shared" si="235"/>
        <v>0.94826226522338242</v>
      </c>
      <c r="DH717" s="33">
        <f t="shared" si="236"/>
        <v>1.022173314904264</v>
      </c>
      <c r="DI717" s="3"/>
      <c r="DJ717" s="33">
        <f t="shared" si="237"/>
        <v>0.99999999999999967</v>
      </c>
      <c r="DK717" s="93">
        <f t="shared" si="238"/>
        <v>0.97363776859950324</v>
      </c>
      <c r="DL717" s="3">
        <f t="shared" si="239"/>
        <v>0.97374480827024124</v>
      </c>
      <c r="DM717" s="3"/>
      <c r="DN717" s="90">
        <f t="shared" si="246"/>
        <v>0</v>
      </c>
      <c r="DO717" s="91">
        <f t="shared" si="244"/>
        <v>0</v>
      </c>
      <c r="DP717" s="89">
        <f>SUM(DO$9:DO717)*RLR</f>
        <v>120</v>
      </c>
      <c r="DQ717" s="90">
        <f>DP717-SUM(DS$9:DS717)</f>
        <v>3.1506230075710562</v>
      </c>
      <c r="DR717" s="48">
        <f t="shared" si="240"/>
        <v>0.29761904761904762</v>
      </c>
      <c r="DS717" s="31">
        <f t="shared" si="245"/>
        <v>9.4142121740171149E-3</v>
      </c>
      <c r="DT717" s="90">
        <f>SUM(DS$9:DS717)*RRF</f>
        <v>81.794563894700261</v>
      </c>
    </row>
    <row r="718" spans="90:124" x14ac:dyDescent="0.25">
      <c r="CL718" s="14">
        <f t="shared" si="227"/>
        <v>7.09</v>
      </c>
      <c r="CM718" s="59">
        <f>IF('Extended model'!$B$4="AY",0,IFERROR(P*INDEX('UWYr writing pattern'!$C$4:$C$18,MATCH('Extended model'!$CL718,'UWYr writing pattern'!$A$4:$A$18,0)) / 25,CM717))</f>
        <v>0</v>
      </c>
      <c r="CN718" s="36">
        <f t="shared" si="241"/>
        <v>5.0088658913400496E-34</v>
      </c>
      <c r="CP718" s="48">
        <f t="shared" si="228"/>
        <v>21.27</v>
      </c>
      <c r="CQ718" s="34">
        <f t="shared" si="242"/>
        <v>1.3507911570856103E-34</v>
      </c>
      <c r="CR718" s="31">
        <f>SUM($CQ$9:CQ718)*RLR</f>
        <v>119.99999999999996</v>
      </c>
      <c r="CS718" s="32"/>
      <c r="CT718" s="36">
        <f>CR718-SUM($CW$9:CW718)</f>
        <v>6.1900504107738357</v>
      </c>
      <c r="CV718" s="48">
        <f t="shared" si="229"/>
        <v>0.29732408325074333</v>
      </c>
      <c r="CW718" s="31">
        <f t="shared" si="243"/>
        <v>1.8477762420220398E-2</v>
      </c>
      <c r="CX718" s="36">
        <f>SUM($CW$9:CW718)*RRF</f>
        <v>79.666964712458281</v>
      </c>
      <c r="CY718" s="33"/>
      <c r="CZ718" s="36">
        <f t="shared" si="230"/>
        <v>85.857015123232117</v>
      </c>
      <c r="DA718" s="33"/>
      <c r="DB718" s="31">
        <f t="shared" si="231"/>
        <v>4.2074473487256413E-34</v>
      </c>
      <c r="DC718" s="31">
        <f t="shared" si="232"/>
        <v>4.3330352875416844</v>
      </c>
      <c r="DD718" s="31">
        <f t="shared" si="233"/>
        <v>4.3330352875416844</v>
      </c>
      <c r="DE718" s="31">
        <f t="shared" si="234"/>
        <v>-1.8570151232321166</v>
      </c>
      <c r="DF718" s="31"/>
      <c r="DG718" s="33">
        <f t="shared" si="235"/>
        <v>0.94841624657688428</v>
      </c>
      <c r="DH718" s="33">
        <f t="shared" si="236"/>
        <v>1.0221073228956203</v>
      </c>
      <c r="DI718" s="3"/>
      <c r="DJ718" s="33">
        <f t="shared" si="237"/>
        <v>0.99999999999999967</v>
      </c>
      <c r="DK718" s="93">
        <f t="shared" si="238"/>
        <v>0.97371607220587864</v>
      </c>
      <c r="DL718" s="3">
        <f t="shared" si="239"/>
        <v>0.97382294872181774</v>
      </c>
      <c r="DM718" s="3"/>
      <c r="DN718" s="90">
        <f t="shared" si="246"/>
        <v>0</v>
      </c>
      <c r="DO718" s="91">
        <f t="shared" si="244"/>
        <v>0</v>
      </c>
      <c r="DP718" s="89">
        <f>SUM(DO$9:DO718)*RLR</f>
        <v>120</v>
      </c>
      <c r="DQ718" s="90">
        <f>DP718-SUM(DS$9:DS718)</f>
        <v>3.1412461533818572</v>
      </c>
      <c r="DR718" s="48">
        <f t="shared" si="240"/>
        <v>0.29732408325074333</v>
      </c>
      <c r="DS718" s="31">
        <f t="shared" si="245"/>
        <v>9.3768541891995714E-3</v>
      </c>
      <c r="DT718" s="90">
        <f>SUM(DS$9:DS718)*RRF</f>
        <v>81.80112769263269</v>
      </c>
    </row>
    <row r="719" spans="90:124" x14ac:dyDescent="0.25">
      <c r="CL719" s="14">
        <f t="shared" si="227"/>
        <v>7.1</v>
      </c>
      <c r="CM719" s="59">
        <f>IF('Extended model'!$B$4="AY",0,IFERROR(P*INDEX('UWYr writing pattern'!$C$4:$C$18,MATCH('Extended model'!$CL719,'UWYr writing pattern'!$A$4:$A$18,0)) / 25,CM718))</f>
        <v>0</v>
      </c>
      <c r="CN719" s="36">
        <f t="shared" si="241"/>
        <v>3.9434801162520206E-34</v>
      </c>
      <c r="CP719" s="48">
        <f t="shared" si="228"/>
        <v>21.299999999999997</v>
      </c>
      <c r="CQ719" s="34">
        <f t="shared" si="242"/>
        <v>1.0653857750880286E-34</v>
      </c>
      <c r="CR719" s="31">
        <f>SUM($CQ$9:CQ719)*RLR</f>
        <v>119.99999999999996</v>
      </c>
      <c r="CS719" s="32"/>
      <c r="CT719" s="36">
        <f>CR719-SUM($CW$9:CW719)</f>
        <v>6.1716459001372499</v>
      </c>
      <c r="CV719" s="48">
        <f t="shared" si="229"/>
        <v>0.29702970297029702</v>
      </c>
      <c r="CW719" s="31">
        <f t="shared" si="243"/>
        <v>1.8404510636592181E-2</v>
      </c>
      <c r="CX719" s="36">
        <f>SUM($CW$9:CW719)*RRF</f>
        <v>79.679847869903895</v>
      </c>
      <c r="CY719" s="33"/>
      <c r="CZ719" s="36">
        <f t="shared" si="230"/>
        <v>85.851493770041145</v>
      </c>
      <c r="DA719" s="33"/>
      <c r="DB719" s="31">
        <f t="shared" si="231"/>
        <v>3.3125232976516973E-34</v>
      </c>
      <c r="DC719" s="31">
        <f t="shared" si="232"/>
        <v>4.3201521300960746</v>
      </c>
      <c r="DD719" s="31">
        <f t="shared" si="233"/>
        <v>4.3201521300960746</v>
      </c>
      <c r="DE719" s="31">
        <f t="shared" si="234"/>
        <v>-1.8514937700411451</v>
      </c>
      <c r="DF719" s="31"/>
      <c r="DG719" s="33">
        <f t="shared" si="235"/>
        <v>0.94856961749885593</v>
      </c>
      <c r="DH719" s="33">
        <f t="shared" si="236"/>
        <v>1.0220415925004898</v>
      </c>
      <c r="DI719" s="3"/>
      <c r="DJ719" s="33">
        <f t="shared" si="237"/>
        <v>0.99999999999999967</v>
      </c>
      <c r="DK719" s="93">
        <f t="shared" si="238"/>
        <v>0.97379406600595364</v>
      </c>
      <c r="DL719" s="3">
        <f t="shared" si="239"/>
        <v>0.97390077939955266</v>
      </c>
      <c r="DM719" s="3"/>
      <c r="DN719" s="90">
        <f t="shared" si="246"/>
        <v>0</v>
      </c>
      <c r="DO719" s="91">
        <f t="shared" si="244"/>
        <v>0</v>
      </c>
      <c r="DP719" s="89">
        <f>SUM(DO$9:DO719)*RLR</f>
        <v>120</v>
      </c>
      <c r="DQ719" s="90">
        <f>DP719-SUM(DS$9:DS719)</f>
        <v>3.1319064720536716</v>
      </c>
      <c r="DR719" s="48">
        <f t="shared" si="240"/>
        <v>0.29702970297029702</v>
      </c>
      <c r="DS719" s="31">
        <f t="shared" si="245"/>
        <v>9.3396813281918459E-3</v>
      </c>
      <c r="DT719" s="90">
        <f>SUM(DS$9:DS719)*RRF</f>
        <v>81.807665469562423</v>
      </c>
    </row>
    <row r="720" spans="90:124" x14ac:dyDescent="0.25">
      <c r="CL720" s="14">
        <f t="shared" si="227"/>
        <v>7.11</v>
      </c>
      <c r="CM720" s="59">
        <f>IF('Extended model'!$B$4="AY",0,IFERROR(P*INDEX('UWYr writing pattern'!$C$4:$C$18,MATCH('Extended model'!$CL720,'UWYr writing pattern'!$A$4:$A$18,0)) / 25,CM719))</f>
        <v>0</v>
      </c>
      <c r="CN720" s="36">
        <f t="shared" si="241"/>
        <v>3.1035188514903403E-34</v>
      </c>
      <c r="CP720" s="48">
        <f t="shared" si="228"/>
        <v>21.330000000000002</v>
      </c>
      <c r="CQ720" s="34">
        <f t="shared" si="242"/>
        <v>8.3996126476168035E-35</v>
      </c>
      <c r="CR720" s="31">
        <f>SUM($CQ$9:CQ720)*RLR</f>
        <v>119.99999999999996</v>
      </c>
      <c r="CS720" s="32"/>
      <c r="CT720" s="36">
        <f>CR720-SUM($CW$9:CW720)</f>
        <v>6.1533142786516919</v>
      </c>
      <c r="CV720" s="48">
        <f t="shared" si="229"/>
        <v>0.29673590504451042</v>
      </c>
      <c r="CW720" s="31">
        <f t="shared" si="243"/>
        <v>1.8331621485556188E-2</v>
      </c>
      <c r="CX720" s="36">
        <f>SUM($CW$9:CW720)*RRF</f>
        <v>79.692680004943782</v>
      </c>
      <c r="CY720" s="33"/>
      <c r="CZ720" s="36">
        <f t="shared" si="230"/>
        <v>85.845994283595473</v>
      </c>
      <c r="DA720" s="33"/>
      <c r="DB720" s="31">
        <f t="shared" si="231"/>
        <v>2.6069558352518852E-34</v>
      </c>
      <c r="DC720" s="31">
        <f t="shared" si="232"/>
        <v>4.3073199950561838</v>
      </c>
      <c r="DD720" s="31">
        <f t="shared" si="233"/>
        <v>4.3073199950561838</v>
      </c>
      <c r="DE720" s="31">
        <f t="shared" si="234"/>
        <v>-1.8459942835954735</v>
      </c>
      <c r="DF720" s="31"/>
      <c r="DG720" s="33">
        <f t="shared" si="235"/>
        <v>0.94872238101123552</v>
      </c>
      <c r="DH720" s="33">
        <f t="shared" si="236"/>
        <v>1.0219761224237556</v>
      </c>
      <c r="DI720" s="3"/>
      <c r="DJ720" s="33">
        <f t="shared" si="237"/>
        <v>0.99999999999999967</v>
      </c>
      <c r="DK720" s="93">
        <f t="shared" si="238"/>
        <v>0.97387175153039029</v>
      </c>
      <c r="DL720" s="3">
        <f t="shared" si="239"/>
        <v>0.97397830183697975</v>
      </c>
      <c r="DM720" s="3"/>
      <c r="DN720" s="90">
        <f t="shared" si="246"/>
        <v>0</v>
      </c>
      <c r="DO720" s="91">
        <f t="shared" si="244"/>
        <v>0</v>
      </c>
      <c r="DP720" s="89">
        <f>SUM(DO$9:DO720)*RLR</f>
        <v>120</v>
      </c>
      <c r="DQ720" s="90">
        <f>DP720-SUM(DS$9:DS720)</f>
        <v>3.1226037795624251</v>
      </c>
      <c r="DR720" s="48">
        <f t="shared" si="240"/>
        <v>0.29673590504451042</v>
      </c>
      <c r="DS720" s="31">
        <f t="shared" si="245"/>
        <v>9.3026924912485293E-3</v>
      </c>
      <c r="DT720" s="90">
        <f>SUM(DS$9:DS720)*RRF</f>
        <v>81.814177354306295</v>
      </c>
    </row>
    <row r="721" spans="90:124" x14ac:dyDescent="0.25">
      <c r="CL721" s="14">
        <f t="shared" si="227"/>
        <v>7.12</v>
      </c>
      <c r="CM721" s="59">
        <f>IF('Extended model'!$B$4="AY",0,IFERROR(P*INDEX('UWYr writing pattern'!$C$4:$C$18,MATCH('Extended model'!$CL721,'UWYr writing pattern'!$A$4:$A$18,0)) / 25,CM720))</f>
        <v>0</v>
      </c>
      <c r="CN721" s="36">
        <f t="shared" si="241"/>
        <v>2.4415382804674506E-34</v>
      </c>
      <c r="CP721" s="48">
        <f t="shared" si="228"/>
        <v>21.36</v>
      </c>
      <c r="CQ721" s="34">
        <f t="shared" si="242"/>
        <v>6.619805710228896E-35</v>
      </c>
      <c r="CR721" s="31">
        <f>SUM($CQ$9:CQ721)*RLR</f>
        <v>119.99999999999996</v>
      </c>
      <c r="CS721" s="32"/>
      <c r="CT721" s="36">
        <f>CR721-SUM($CW$9:CW721)</f>
        <v>6.1350551858367055</v>
      </c>
      <c r="CV721" s="48">
        <f t="shared" si="229"/>
        <v>0.29644268774703553</v>
      </c>
      <c r="CW721" s="31">
        <f t="shared" si="243"/>
        <v>1.8259092814990188E-2</v>
      </c>
      <c r="CX721" s="36">
        <f>SUM($CW$9:CW721)*RRF</f>
        <v>79.705461369914275</v>
      </c>
      <c r="CY721" s="33"/>
      <c r="CZ721" s="36">
        <f t="shared" si="230"/>
        <v>85.84051655575098</v>
      </c>
      <c r="DA721" s="33"/>
      <c r="DB721" s="31">
        <f t="shared" si="231"/>
        <v>2.0508921555926583E-34</v>
      </c>
      <c r="DC721" s="31">
        <f t="shared" si="232"/>
        <v>4.2945386300856931</v>
      </c>
      <c r="DD721" s="31">
        <f t="shared" si="233"/>
        <v>4.2945386300856931</v>
      </c>
      <c r="DE721" s="31">
        <f t="shared" si="234"/>
        <v>-1.8405165557509804</v>
      </c>
      <c r="DF721" s="31"/>
      <c r="DG721" s="33">
        <f t="shared" si="235"/>
        <v>0.94887454011802708</v>
      </c>
      <c r="DH721" s="33">
        <f t="shared" si="236"/>
        <v>1.0219109113779878</v>
      </c>
      <c r="DI721" s="3"/>
      <c r="DJ721" s="33">
        <f t="shared" si="237"/>
        <v>0.99999999999999967</v>
      </c>
      <c r="DK721" s="93">
        <f t="shared" si="238"/>
        <v>0.97394913030078467</v>
      </c>
      <c r="DL721" s="3">
        <f t="shared" si="239"/>
        <v>0.97405551755853159</v>
      </c>
      <c r="DM721" s="3"/>
      <c r="DN721" s="90">
        <f t="shared" si="246"/>
        <v>0</v>
      </c>
      <c r="DO721" s="91">
        <f t="shared" si="244"/>
        <v>0</v>
      </c>
      <c r="DP721" s="89">
        <f>SUM(DO$9:DO721)*RLR</f>
        <v>120</v>
      </c>
      <c r="DQ721" s="90">
        <f>DP721-SUM(DS$9:DS721)</f>
        <v>3.1133378929761903</v>
      </c>
      <c r="DR721" s="48">
        <f t="shared" si="240"/>
        <v>0.29644268774703553</v>
      </c>
      <c r="DS721" s="31">
        <f t="shared" si="245"/>
        <v>9.2658865862386506E-3</v>
      </c>
      <c r="DT721" s="90">
        <f>SUM(DS$9:DS721)*RRF</f>
        <v>81.820663474916657</v>
      </c>
    </row>
    <row r="722" spans="90:124" x14ac:dyDescent="0.25">
      <c r="CL722" s="14">
        <f t="shared" si="227"/>
        <v>7.13</v>
      </c>
      <c r="CM722" s="59">
        <f>IF('Extended model'!$B$4="AY",0,IFERROR(P*INDEX('UWYr writing pattern'!$C$4:$C$18,MATCH('Extended model'!$CL722,'UWYr writing pattern'!$A$4:$A$18,0)) / 25,CM721))</f>
        <v>0</v>
      </c>
      <c r="CN722" s="36">
        <f t="shared" si="241"/>
        <v>1.9200257037596031E-34</v>
      </c>
      <c r="CP722" s="48">
        <f t="shared" si="228"/>
        <v>21.39</v>
      </c>
      <c r="CQ722" s="34">
        <f t="shared" si="242"/>
        <v>5.2151257670784747E-35</v>
      </c>
      <c r="CR722" s="31">
        <f>SUM($CQ$9:CQ722)*RLR</f>
        <v>119.99999999999996</v>
      </c>
      <c r="CS722" s="32"/>
      <c r="CT722" s="36">
        <f>CR722-SUM($CW$9:CW722)</f>
        <v>6.1168682633490477</v>
      </c>
      <c r="CV722" s="48">
        <f t="shared" si="229"/>
        <v>0.2961500493583416</v>
      </c>
      <c r="CW722" s="31">
        <f t="shared" si="243"/>
        <v>1.8186922487658214E-2</v>
      </c>
      <c r="CX722" s="36">
        <f>SUM($CW$9:CW722)*RRF</f>
        <v>79.718192215655634</v>
      </c>
      <c r="CY722" s="33"/>
      <c r="CZ722" s="36">
        <f t="shared" si="230"/>
        <v>85.835060479004682</v>
      </c>
      <c r="DA722" s="33"/>
      <c r="DB722" s="31">
        <f t="shared" si="231"/>
        <v>1.6128215911580665E-34</v>
      </c>
      <c r="DC722" s="31">
        <f t="shared" si="232"/>
        <v>4.2818077843443332</v>
      </c>
      <c r="DD722" s="31">
        <f t="shared" si="233"/>
        <v>4.2818077843443332</v>
      </c>
      <c r="DE722" s="31">
        <f t="shared" si="234"/>
        <v>-1.8350604790046816</v>
      </c>
      <c r="DF722" s="31"/>
      <c r="DG722" s="33">
        <f t="shared" si="235"/>
        <v>0.94902609780542424</v>
      </c>
      <c r="DH722" s="33">
        <f t="shared" si="236"/>
        <v>1.021845958083389</v>
      </c>
      <c r="DI722" s="3"/>
      <c r="DJ722" s="33">
        <f t="shared" si="237"/>
        <v>0.99999999999999967</v>
      </c>
      <c r="DK722" s="93">
        <f t="shared" si="238"/>
        <v>0.97402620382972904</v>
      </c>
      <c r="DL722" s="3">
        <f t="shared" si="239"/>
        <v>0.97413242807960321</v>
      </c>
      <c r="DM722" s="3"/>
      <c r="DN722" s="90">
        <f t="shared" si="246"/>
        <v>0</v>
      </c>
      <c r="DO722" s="91">
        <f t="shared" si="244"/>
        <v>0</v>
      </c>
      <c r="DP722" s="89">
        <f>SUM(DO$9:DO722)*RLR</f>
        <v>120</v>
      </c>
      <c r="DQ722" s="90">
        <f>DP722-SUM(DS$9:DS722)</f>
        <v>3.1041086304475982</v>
      </c>
      <c r="DR722" s="48">
        <f t="shared" si="240"/>
        <v>0.2961500493583416</v>
      </c>
      <c r="DS722" s="31">
        <f t="shared" si="245"/>
        <v>9.2292625285855436E-3</v>
      </c>
      <c r="DT722" s="90">
        <f>SUM(DS$9:DS722)*RRF</f>
        <v>81.82712395868667</v>
      </c>
    </row>
    <row r="723" spans="90:124" x14ac:dyDescent="0.25">
      <c r="CL723" s="14">
        <f t="shared" si="227"/>
        <v>7.14</v>
      </c>
      <c r="CM723" s="59">
        <f>IF('Extended model'!$B$4="AY",0,IFERROR(P*INDEX('UWYr writing pattern'!$C$4:$C$18,MATCH('Extended model'!$CL723,'UWYr writing pattern'!$A$4:$A$18,0)) / 25,CM722))</f>
        <v>0</v>
      </c>
      <c r="CN723" s="36">
        <f t="shared" si="241"/>
        <v>1.509332205725424E-34</v>
      </c>
      <c r="CP723" s="48">
        <f t="shared" si="228"/>
        <v>21.419999999999998</v>
      </c>
      <c r="CQ723" s="34">
        <f t="shared" si="242"/>
        <v>4.1069349803417912E-35</v>
      </c>
      <c r="CR723" s="31">
        <f>SUM($CQ$9:CQ723)*RLR</f>
        <v>119.99999999999996</v>
      </c>
      <c r="CS723" s="32"/>
      <c r="CT723" s="36">
        <f>CR723-SUM($CW$9:CW723)</f>
        <v>6.0987531549679517</v>
      </c>
      <c r="CV723" s="48">
        <f t="shared" si="229"/>
        <v>0.29585798816568043</v>
      </c>
      <c r="CW723" s="31">
        <f t="shared" si="243"/>
        <v>1.8115108381092936E-2</v>
      </c>
      <c r="CX723" s="36">
        <f>SUM($CW$9:CW723)*RRF</f>
        <v>79.730872791522401</v>
      </c>
      <c r="CY723" s="33"/>
      <c r="CZ723" s="36">
        <f t="shared" si="230"/>
        <v>85.829625946490353</v>
      </c>
      <c r="DA723" s="33"/>
      <c r="DB723" s="31">
        <f t="shared" si="231"/>
        <v>1.2678390528093561E-34</v>
      </c>
      <c r="DC723" s="31">
        <f t="shared" si="232"/>
        <v>4.269127208477566</v>
      </c>
      <c r="DD723" s="31">
        <f t="shared" si="233"/>
        <v>4.269127208477566</v>
      </c>
      <c r="DE723" s="31">
        <f t="shared" si="234"/>
        <v>-1.8296259464903528</v>
      </c>
      <c r="DF723" s="31"/>
      <c r="DG723" s="33">
        <f t="shared" si="235"/>
        <v>0.94917705704193334</v>
      </c>
      <c r="DH723" s="33">
        <f t="shared" si="236"/>
        <v>1.0217812612677424</v>
      </c>
      <c r="DI723" s="3"/>
      <c r="DJ723" s="33">
        <f t="shared" si="237"/>
        <v>0.99999999999999967</v>
      </c>
      <c r="DK723" s="93">
        <f t="shared" si="238"/>
        <v>0.97410297362087461</v>
      </c>
      <c r="DL723" s="3">
        <f t="shared" si="239"/>
        <v>0.97420903490661337</v>
      </c>
      <c r="DM723" s="3"/>
      <c r="DN723" s="90">
        <f t="shared" si="246"/>
        <v>0</v>
      </c>
      <c r="DO723" s="91">
        <f t="shared" si="244"/>
        <v>0</v>
      </c>
      <c r="DP723" s="89">
        <f>SUM(DO$9:DO723)*RLR</f>
        <v>120</v>
      </c>
      <c r="DQ723" s="90">
        <f>DP723-SUM(DS$9:DS723)</f>
        <v>3.0949158112063913</v>
      </c>
      <c r="DR723" s="48">
        <f t="shared" si="240"/>
        <v>0.29585798816568043</v>
      </c>
      <c r="DS723" s="31">
        <f t="shared" si="245"/>
        <v>9.1928192412071043E-3</v>
      </c>
      <c r="DT723" s="90">
        <f>SUM(DS$9:DS723)*RRF</f>
        <v>81.833558932155526</v>
      </c>
    </row>
    <row r="724" spans="90:124" x14ac:dyDescent="0.25">
      <c r="CL724" s="14">
        <f t="shared" si="227"/>
        <v>7.15</v>
      </c>
      <c r="CM724" s="59">
        <f>IF('Extended model'!$B$4="AY",0,IFERROR(P*INDEX('UWYr writing pattern'!$C$4:$C$18,MATCH('Extended model'!$CL724,'UWYr writing pattern'!$A$4:$A$18,0)) / 25,CM723))</f>
        <v>0</v>
      </c>
      <c r="CN724" s="36">
        <f t="shared" si="241"/>
        <v>1.1860332472590381E-34</v>
      </c>
      <c r="CP724" s="48">
        <f t="shared" si="228"/>
        <v>21.450000000000003</v>
      </c>
      <c r="CQ724" s="34">
        <f t="shared" si="242"/>
        <v>3.2329895846638581E-35</v>
      </c>
      <c r="CR724" s="31">
        <f>SUM($CQ$9:CQ724)*RLR</f>
        <v>119.99999999999996</v>
      </c>
      <c r="CS724" s="32"/>
      <c r="CT724" s="36">
        <f>CR724-SUM($CW$9:CW724)</f>
        <v>6.0807095065804759</v>
      </c>
      <c r="CV724" s="48">
        <f t="shared" si="229"/>
        <v>0.29556650246305416</v>
      </c>
      <c r="CW724" s="31">
        <f t="shared" si="243"/>
        <v>1.8043648387479145E-2</v>
      </c>
      <c r="CX724" s="36">
        <f>SUM($CW$9:CW724)*RRF</f>
        <v>79.743503345393634</v>
      </c>
      <c r="CY724" s="33"/>
      <c r="CZ724" s="36">
        <f t="shared" si="230"/>
        <v>85.82421285197411</v>
      </c>
      <c r="DA724" s="33"/>
      <c r="DB724" s="31">
        <f t="shared" si="231"/>
        <v>9.9626792769759196E-35</v>
      </c>
      <c r="DC724" s="31">
        <f t="shared" si="232"/>
        <v>4.256496654606333</v>
      </c>
      <c r="DD724" s="31">
        <f t="shared" si="233"/>
        <v>4.256496654606333</v>
      </c>
      <c r="DE724" s="31">
        <f t="shared" si="234"/>
        <v>-1.8242128519741101</v>
      </c>
      <c r="DF724" s="31"/>
      <c r="DG724" s="33">
        <f t="shared" si="235"/>
        <v>0.94932742077849563</v>
      </c>
      <c r="DH724" s="33">
        <f t="shared" si="236"/>
        <v>1.0217168196663584</v>
      </c>
      <c r="DI724" s="3"/>
      <c r="DJ724" s="33">
        <f t="shared" si="237"/>
        <v>0.99999999999999967</v>
      </c>
      <c r="DK724" s="93">
        <f t="shared" si="238"/>
        <v>0.97417944116899235</v>
      </c>
      <c r="DL724" s="3">
        <f t="shared" si="239"/>
        <v>0.9742853395370672</v>
      </c>
      <c r="DM724" s="3"/>
      <c r="DN724" s="90">
        <f t="shared" si="246"/>
        <v>0</v>
      </c>
      <c r="DO724" s="91">
        <f t="shared" si="244"/>
        <v>0</v>
      </c>
      <c r="DP724" s="89">
        <f>SUM(DO$9:DO724)*RLR</f>
        <v>120</v>
      </c>
      <c r="DQ724" s="90">
        <f>DP724-SUM(DS$9:DS724)</f>
        <v>3.0857592555519346</v>
      </c>
      <c r="DR724" s="48">
        <f t="shared" si="240"/>
        <v>0.29556650246305416</v>
      </c>
      <c r="DS724" s="31">
        <f t="shared" si="245"/>
        <v>9.1565556544567772E-3</v>
      </c>
      <c r="DT724" s="90">
        <f>SUM(DS$9:DS724)*RRF</f>
        <v>81.839968521113647</v>
      </c>
    </row>
    <row r="725" spans="90:124" x14ac:dyDescent="0.25">
      <c r="CL725" s="14">
        <f t="shared" si="227"/>
        <v>7.16</v>
      </c>
      <c r="CM725" s="59">
        <f>IF('Extended model'!$B$4="AY",0,IFERROR(P*INDEX('UWYr writing pattern'!$C$4:$C$18,MATCH('Extended model'!$CL725,'UWYr writing pattern'!$A$4:$A$18,0)) / 25,CM724))</f>
        <v>0</v>
      </c>
      <c r="CN725" s="36">
        <f t="shared" si="241"/>
        <v>9.3162911572197444E-35</v>
      </c>
      <c r="CP725" s="48">
        <f t="shared" si="228"/>
        <v>21.48</v>
      </c>
      <c r="CQ725" s="34">
        <f t="shared" si="242"/>
        <v>2.544041315370637E-35</v>
      </c>
      <c r="CR725" s="31">
        <f>SUM($CQ$9:CQ725)*RLR</f>
        <v>119.99999999999996</v>
      </c>
      <c r="CS725" s="32"/>
      <c r="CT725" s="36">
        <f>CR725-SUM($CW$9:CW725)</f>
        <v>6.0627369661669377</v>
      </c>
      <c r="CV725" s="48">
        <f t="shared" si="229"/>
        <v>0.29527559055118108</v>
      </c>
      <c r="CW725" s="31">
        <f t="shared" si="243"/>
        <v>1.7972540413538352E-2</v>
      </c>
      <c r="CX725" s="36">
        <f>SUM($CW$9:CW725)*RRF</f>
        <v>79.75608412368311</v>
      </c>
      <c r="CY725" s="33"/>
      <c r="CZ725" s="36">
        <f t="shared" si="230"/>
        <v>85.818821089850047</v>
      </c>
      <c r="DA725" s="33"/>
      <c r="DB725" s="31">
        <f t="shared" si="231"/>
        <v>7.8256845720645845E-35</v>
      </c>
      <c r="DC725" s="31">
        <f t="shared" si="232"/>
        <v>4.2439158763168559</v>
      </c>
      <c r="DD725" s="31">
        <f t="shared" si="233"/>
        <v>4.2439158763168559</v>
      </c>
      <c r="DE725" s="31">
        <f t="shared" si="234"/>
        <v>-1.8188210898500472</v>
      </c>
      <c r="DF725" s="31"/>
      <c r="DG725" s="33">
        <f t="shared" si="235"/>
        <v>0.94947719194860847</v>
      </c>
      <c r="DH725" s="33">
        <f t="shared" si="236"/>
        <v>1.0216526320220243</v>
      </c>
      <c r="DI725" s="3"/>
      <c r="DJ725" s="33">
        <f t="shared" si="237"/>
        <v>0.99999999999999967</v>
      </c>
      <c r="DK725" s="93">
        <f t="shared" si="238"/>
        <v>0.97425560796003485</v>
      </c>
      <c r="DL725" s="3">
        <f t="shared" si="239"/>
        <v>0.97436134345961767</v>
      </c>
      <c r="DM725" s="3"/>
      <c r="DN725" s="90">
        <f t="shared" si="246"/>
        <v>0</v>
      </c>
      <c r="DO725" s="91">
        <f t="shared" si="244"/>
        <v>0</v>
      </c>
      <c r="DP725" s="89">
        <f>SUM(DO$9:DO725)*RLR</f>
        <v>120</v>
      </c>
      <c r="DQ725" s="90">
        <f>DP725-SUM(DS$9:DS725)</f>
        <v>3.0766387848458692</v>
      </c>
      <c r="DR725" s="48">
        <f t="shared" si="240"/>
        <v>0.29527559055118108</v>
      </c>
      <c r="DS725" s="31">
        <f t="shared" si="245"/>
        <v>9.1204707060648302E-3</v>
      </c>
      <c r="DT725" s="90">
        <f>SUM(DS$9:DS725)*RRF</f>
        <v>81.846352850607886</v>
      </c>
    </row>
    <row r="726" spans="90:124" x14ac:dyDescent="0.25">
      <c r="CL726" s="14">
        <f t="shared" si="227"/>
        <v>7.17</v>
      </c>
      <c r="CM726" s="59">
        <f>IF('Extended model'!$B$4="AY",0,IFERROR(P*INDEX('UWYr writing pattern'!$C$4:$C$18,MATCH('Extended model'!$CL726,'UWYr writing pattern'!$A$4:$A$18,0)) / 25,CM725))</f>
        <v>0</v>
      </c>
      <c r="CN726" s="36">
        <f t="shared" si="241"/>
        <v>7.3151518166489432E-35</v>
      </c>
      <c r="CP726" s="48">
        <f t="shared" si="228"/>
        <v>21.509999999999998</v>
      </c>
      <c r="CQ726" s="34">
        <f t="shared" si="242"/>
        <v>2.001139340570801E-35</v>
      </c>
      <c r="CR726" s="31">
        <f>SUM($CQ$9:CQ726)*RLR</f>
        <v>119.99999999999996</v>
      </c>
      <c r="CS726" s="32"/>
      <c r="CT726" s="36">
        <f>CR726-SUM($CW$9:CW726)</f>
        <v>6.0448351837865175</v>
      </c>
      <c r="CV726" s="48">
        <f t="shared" si="229"/>
        <v>0.29498525073746312</v>
      </c>
      <c r="CW726" s="31">
        <f t="shared" si="243"/>
        <v>1.7901782380414184E-2</v>
      </c>
      <c r="CX726" s="36">
        <f>SUM($CW$9:CW726)*RRF</f>
        <v>79.768615371349398</v>
      </c>
      <c r="CY726" s="33"/>
      <c r="CZ726" s="36">
        <f t="shared" si="230"/>
        <v>85.813450555135915</v>
      </c>
      <c r="DA726" s="33"/>
      <c r="DB726" s="31">
        <f t="shared" si="231"/>
        <v>6.1447275259851119E-35</v>
      </c>
      <c r="DC726" s="31">
        <f t="shared" si="232"/>
        <v>4.2313846286505621</v>
      </c>
      <c r="DD726" s="31">
        <f t="shared" si="233"/>
        <v>4.2313846286505621</v>
      </c>
      <c r="DE726" s="31">
        <f t="shared" si="234"/>
        <v>-1.8134505551359155</v>
      </c>
      <c r="DF726" s="31"/>
      <c r="DG726" s="33">
        <f t="shared" si="235"/>
        <v>0.94962637346844525</v>
      </c>
      <c r="DH726" s="33">
        <f t="shared" si="236"/>
        <v>1.0215886970849515</v>
      </c>
      <c r="DI726" s="3"/>
      <c r="DJ726" s="33">
        <f t="shared" si="237"/>
        <v>0.99999999999999967</v>
      </c>
      <c r="DK726" s="93">
        <f t="shared" si="238"/>
        <v>0.97433147547119647</v>
      </c>
      <c r="DL726" s="3">
        <f t="shared" si="239"/>
        <v>0.97443704815412668</v>
      </c>
      <c r="DM726" s="3"/>
      <c r="DN726" s="90">
        <f t="shared" si="246"/>
        <v>0</v>
      </c>
      <c r="DO726" s="91">
        <f t="shared" si="244"/>
        <v>0</v>
      </c>
      <c r="DP726" s="89">
        <f>SUM(DO$9:DO726)*RLR</f>
        <v>120</v>
      </c>
      <c r="DQ726" s="90">
        <f>DP726-SUM(DS$9:DS726)</f>
        <v>3.0675542215047926</v>
      </c>
      <c r="DR726" s="48">
        <f t="shared" si="240"/>
        <v>0.29498525073746312</v>
      </c>
      <c r="DS726" s="31">
        <f t="shared" si="245"/>
        <v>9.0845633410803223E-3</v>
      </c>
      <c r="DT726" s="90">
        <f>SUM(DS$9:DS726)*RRF</f>
        <v>81.852712044946642</v>
      </c>
    </row>
    <row r="727" spans="90:124" x14ac:dyDescent="0.25">
      <c r="CL727" s="14">
        <f t="shared" si="227"/>
        <v>7.18</v>
      </c>
      <c r="CM727" s="59">
        <f>IF('Extended model'!$B$4="AY",0,IFERROR(P*INDEX('UWYr writing pattern'!$C$4:$C$18,MATCH('Extended model'!$CL727,'UWYr writing pattern'!$A$4:$A$18,0)) / 25,CM726))</f>
        <v>0</v>
      </c>
      <c r="CN727" s="36">
        <f t="shared" si="241"/>
        <v>5.7416626608877559E-35</v>
      </c>
      <c r="CP727" s="48">
        <f t="shared" si="228"/>
        <v>21.54</v>
      </c>
      <c r="CQ727" s="34">
        <f t="shared" si="242"/>
        <v>1.5734891557611875E-35</v>
      </c>
      <c r="CR727" s="31">
        <f>SUM($CQ$9:CQ727)*RLR</f>
        <v>119.99999999999996</v>
      </c>
      <c r="CS727" s="32"/>
      <c r="CT727" s="36">
        <f>CR727-SUM($CW$9:CW727)</f>
        <v>6.0270038115629632</v>
      </c>
      <c r="CV727" s="48">
        <f t="shared" si="229"/>
        <v>0.29469548133595286</v>
      </c>
      <c r="CW727" s="31">
        <f t="shared" si="243"/>
        <v>1.7831372223559048E-2</v>
      </c>
      <c r="CX727" s="36">
        <f>SUM($CW$9:CW727)*RRF</f>
        <v>79.781097331905897</v>
      </c>
      <c r="CY727" s="33"/>
      <c r="CZ727" s="36">
        <f t="shared" si="230"/>
        <v>85.808101143468861</v>
      </c>
      <c r="DA727" s="33"/>
      <c r="DB727" s="31">
        <f t="shared" si="231"/>
        <v>4.8229966351457143E-35</v>
      </c>
      <c r="DC727" s="31">
        <f t="shared" si="232"/>
        <v>4.2189026680940742</v>
      </c>
      <c r="DD727" s="31">
        <f t="shared" si="233"/>
        <v>4.2189026680940742</v>
      </c>
      <c r="DE727" s="31">
        <f t="shared" si="234"/>
        <v>-1.8081011434688605</v>
      </c>
      <c r="DF727" s="31"/>
      <c r="DG727" s="33">
        <f t="shared" si="235"/>
        <v>0.94977496823697494</v>
      </c>
      <c r="DH727" s="33">
        <f t="shared" si="236"/>
        <v>1.0215250136127245</v>
      </c>
      <c r="DI727" s="3"/>
      <c r="DJ727" s="33">
        <f t="shared" si="237"/>
        <v>0.99999999999999967</v>
      </c>
      <c r="DK727" s="93">
        <f t="shared" si="238"/>
        <v>0.97440704517097376</v>
      </c>
      <c r="DL727" s="3">
        <f t="shared" si="239"/>
        <v>0.97451245509172513</v>
      </c>
      <c r="DM727" s="3"/>
      <c r="DN727" s="90">
        <f t="shared" si="246"/>
        <v>0</v>
      </c>
      <c r="DO727" s="91">
        <f t="shared" si="244"/>
        <v>0</v>
      </c>
      <c r="DP727" s="89">
        <f>SUM(DO$9:DO727)*RLR</f>
        <v>120</v>
      </c>
      <c r="DQ727" s="90">
        <f>DP727-SUM(DS$9:DS727)</f>
        <v>3.0585053889929839</v>
      </c>
      <c r="DR727" s="48">
        <f t="shared" si="240"/>
        <v>0.29469548133595286</v>
      </c>
      <c r="DS727" s="31">
        <f t="shared" si="245"/>
        <v>9.0488325118135478E-3</v>
      </c>
      <c r="DT727" s="90">
        <f>SUM(DS$9:DS727)*RRF</f>
        <v>81.859046227704908</v>
      </c>
    </row>
    <row r="728" spans="90:124" x14ac:dyDescent="0.25">
      <c r="CL728" s="14">
        <f t="shared" si="227"/>
        <v>7.19</v>
      </c>
      <c r="CM728" s="59">
        <f>IF('Extended model'!$B$4="AY",0,IFERROR(P*INDEX('UWYr writing pattern'!$C$4:$C$18,MATCH('Extended model'!$CL728,'UWYr writing pattern'!$A$4:$A$18,0)) / 25,CM727))</f>
        <v>0</v>
      </c>
      <c r="CN728" s="36">
        <f t="shared" si="241"/>
        <v>4.5049085237325334E-35</v>
      </c>
      <c r="CP728" s="48">
        <f t="shared" si="228"/>
        <v>21.57</v>
      </c>
      <c r="CQ728" s="34">
        <f t="shared" si="242"/>
        <v>1.2367541371552225E-35</v>
      </c>
      <c r="CR728" s="31">
        <f>SUM($CQ$9:CQ728)*RLR</f>
        <v>119.99999999999996</v>
      </c>
      <c r="CS728" s="32"/>
      <c r="CT728" s="36">
        <f>CR728-SUM($CW$9:CW728)</f>
        <v>6.0092425036703361</v>
      </c>
      <c r="CV728" s="48">
        <f t="shared" si="229"/>
        <v>0.29440628066732089</v>
      </c>
      <c r="CW728" s="31">
        <f t="shared" si="243"/>
        <v>1.7761307892621699E-2</v>
      </c>
      <c r="CX728" s="36">
        <f>SUM($CW$9:CW728)*RRF</f>
        <v>79.793530247430724</v>
      </c>
      <c r="CY728" s="33"/>
      <c r="CZ728" s="36">
        <f t="shared" si="230"/>
        <v>85.80277275110106</v>
      </c>
      <c r="DA728" s="33"/>
      <c r="DB728" s="31">
        <f t="shared" si="231"/>
        <v>3.7841231599353273E-35</v>
      </c>
      <c r="DC728" s="31">
        <f t="shared" si="232"/>
        <v>4.2064697525692347</v>
      </c>
      <c r="DD728" s="31">
        <f t="shared" si="233"/>
        <v>4.2064697525692347</v>
      </c>
      <c r="DE728" s="31">
        <f t="shared" si="234"/>
        <v>-1.8027727511010596</v>
      </c>
      <c r="DF728" s="31"/>
      <c r="DG728" s="33">
        <f t="shared" si="235"/>
        <v>0.94992297913608004</v>
      </c>
      <c r="DH728" s="33">
        <f t="shared" si="236"/>
        <v>1.0214615803702507</v>
      </c>
      <c r="DI728" s="3"/>
      <c r="DJ728" s="33">
        <f t="shared" si="237"/>
        <v>0.99999999999999967</v>
      </c>
      <c r="DK728" s="93">
        <f t="shared" si="238"/>
        <v>0.97448231851922518</v>
      </c>
      <c r="DL728" s="3">
        <f t="shared" si="239"/>
        <v>0.97458756573487326</v>
      </c>
      <c r="DM728" s="3"/>
      <c r="DN728" s="90">
        <f t="shared" si="246"/>
        <v>0</v>
      </c>
      <c r="DO728" s="91">
        <f t="shared" si="244"/>
        <v>0</v>
      </c>
      <c r="DP728" s="89">
        <f>SUM(DO$9:DO728)*RLR</f>
        <v>120</v>
      </c>
      <c r="DQ728" s="90">
        <f>DP728-SUM(DS$9:DS728)</f>
        <v>3.0494921118151979</v>
      </c>
      <c r="DR728" s="48">
        <f t="shared" si="240"/>
        <v>0.29440628066732089</v>
      </c>
      <c r="DS728" s="31">
        <f t="shared" si="245"/>
        <v>9.0132771777789306E-3</v>
      </c>
      <c r="DT728" s="90">
        <f>SUM(DS$9:DS728)*RRF</f>
        <v>81.865355521729356</v>
      </c>
    </row>
    <row r="729" spans="90:124" x14ac:dyDescent="0.25">
      <c r="CL729" s="14">
        <f t="shared" si="227"/>
        <v>7.2</v>
      </c>
      <c r="CM729" s="59">
        <f>IF('Extended model'!$B$4="AY",0,IFERROR(P*INDEX('UWYr writing pattern'!$C$4:$C$18,MATCH('Extended model'!$CL729,'UWYr writing pattern'!$A$4:$A$18,0)) / 25,CM728))</f>
        <v>0</v>
      </c>
      <c r="CN729" s="36">
        <f t="shared" si="241"/>
        <v>3.5331997551634258E-35</v>
      </c>
      <c r="CP729" s="48">
        <f t="shared" si="228"/>
        <v>21.6</v>
      </c>
      <c r="CQ729" s="34">
        <f t="shared" si="242"/>
        <v>9.7170876856910755E-36</v>
      </c>
      <c r="CR729" s="31">
        <f>SUM($CQ$9:CQ729)*RLR</f>
        <v>119.99999999999996</v>
      </c>
      <c r="CS729" s="32"/>
      <c r="CT729" s="36">
        <f>CR729-SUM($CW$9:CW729)</f>
        <v>5.9915509163189995</v>
      </c>
      <c r="CV729" s="48">
        <f t="shared" si="229"/>
        <v>0.29411764705882354</v>
      </c>
      <c r="CW729" s="31">
        <f t="shared" si="243"/>
        <v>1.7691587351335629E-2</v>
      </c>
      <c r="CX729" s="36">
        <f>SUM($CW$9:CW729)*RRF</f>
        <v>79.805914358576672</v>
      </c>
      <c r="CY729" s="33"/>
      <c r="CZ729" s="36">
        <f t="shared" si="230"/>
        <v>85.797465274895671</v>
      </c>
      <c r="DA729" s="33"/>
      <c r="DB729" s="31">
        <f t="shared" si="231"/>
        <v>2.9678877943372773E-35</v>
      </c>
      <c r="DC729" s="31">
        <f t="shared" si="232"/>
        <v>4.1940856414232996</v>
      </c>
      <c r="DD729" s="31">
        <f t="shared" si="233"/>
        <v>4.1940856414232996</v>
      </c>
      <c r="DE729" s="31">
        <f t="shared" si="234"/>
        <v>-1.7974652748956714</v>
      </c>
      <c r="DF729" s="31"/>
      <c r="DG729" s="33">
        <f t="shared" si="235"/>
        <v>0.95007040903067463</v>
      </c>
      <c r="DH729" s="33">
        <f t="shared" si="236"/>
        <v>1.0213983961297104</v>
      </c>
      <c r="DI729" s="3"/>
      <c r="DJ729" s="33">
        <f t="shared" si="237"/>
        <v>0.99999999999999967</v>
      </c>
      <c r="DK729" s="93">
        <f t="shared" si="238"/>
        <v>0.97455729696722981</v>
      </c>
      <c r="DL729" s="3">
        <f t="shared" si="239"/>
        <v>0.97466238153742035</v>
      </c>
      <c r="DM729" s="3"/>
      <c r="DN729" s="90">
        <f t="shared" si="246"/>
        <v>0</v>
      </c>
      <c r="DO729" s="91">
        <f t="shared" si="244"/>
        <v>0</v>
      </c>
      <c r="DP729" s="89">
        <f>SUM(DO$9:DO729)*RLR</f>
        <v>120</v>
      </c>
      <c r="DQ729" s="90">
        <f>DP729-SUM(DS$9:DS729)</f>
        <v>3.0405142155095604</v>
      </c>
      <c r="DR729" s="48">
        <f t="shared" si="240"/>
        <v>0.29411764705882354</v>
      </c>
      <c r="DS729" s="31">
        <f t="shared" si="245"/>
        <v>8.9778963056384616E-3</v>
      </c>
      <c r="DT729" s="90">
        <f>SUM(DS$9:DS729)*RRF</f>
        <v>81.871640049143309</v>
      </c>
    </row>
    <row r="730" spans="90:124" x14ac:dyDescent="0.25">
      <c r="CL730" s="14">
        <f t="shared" si="227"/>
        <v>7.21</v>
      </c>
      <c r="CM730" s="59">
        <f>IF('Extended model'!$B$4="AY",0,IFERROR(P*INDEX('UWYr writing pattern'!$C$4:$C$18,MATCH('Extended model'!$CL730,'UWYr writing pattern'!$A$4:$A$18,0)) / 25,CM729))</f>
        <v>0</v>
      </c>
      <c r="CN730" s="36">
        <f t="shared" si="241"/>
        <v>2.770028608048126E-35</v>
      </c>
      <c r="CP730" s="48">
        <f t="shared" si="228"/>
        <v>21.63</v>
      </c>
      <c r="CQ730" s="34">
        <f t="shared" si="242"/>
        <v>7.6317114711530008E-36</v>
      </c>
      <c r="CR730" s="31">
        <f>SUM($CQ$9:CQ730)*RLR</f>
        <v>119.99999999999996</v>
      </c>
      <c r="CS730" s="32"/>
      <c r="CT730" s="36">
        <f>CR730-SUM($CW$9:CW730)</f>
        <v>5.9739287077415923</v>
      </c>
      <c r="CV730" s="48">
        <f t="shared" si="229"/>
        <v>0.2938295788442703</v>
      </c>
      <c r="CW730" s="31">
        <f t="shared" si="243"/>
        <v>1.7622208577408822E-2</v>
      </c>
      <c r="CX730" s="36">
        <f>SUM($CW$9:CW730)*RRF</f>
        <v>79.818249904580853</v>
      </c>
      <c r="CY730" s="33"/>
      <c r="CZ730" s="36">
        <f t="shared" si="230"/>
        <v>85.792178612322445</v>
      </c>
      <c r="DA730" s="33"/>
      <c r="DB730" s="31">
        <f t="shared" si="231"/>
        <v>2.3268240307604255E-35</v>
      </c>
      <c r="DC730" s="31">
        <f t="shared" si="232"/>
        <v>4.1817500954191145</v>
      </c>
      <c r="DD730" s="31">
        <f t="shared" si="233"/>
        <v>4.1817500954191145</v>
      </c>
      <c r="DE730" s="31">
        <f t="shared" si="234"/>
        <v>-1.792178612322445</v>
      </c>
      <c r="DF730" s="31"/>
      <c r="DG730" s="33">
        <f t="shared" si="235"/>
        <v>0.95021726076881963</v>
      </c>
      <c r="DH730" s="33">
        <f t="shared" si="236"/>
        <v>1.0213354596705053</v>
      </c>
      <c r="DI730" s="3"/>
      <c r="DJ730" s="33">
        <f t="shared" si="237"/>
        <v>0.99999999999999967</v>
      </c>
      <c r="DK730" s="93">
        <f t="shared" si="238"/>
        <v>0.97463198195774692</v>
      </c>
      <c r="DL730" s="3">
        <f t="shared" si="239"/>
        <v>0.97473690394466317</v>
      </c>
      <c r="DM730" s="3"/>
      <c r="DN730" s="90">
        <f t="shared" si="246"/>
        <v>0</v>
      </c>
      <c r="DO730" s="91">
        <f t="shared" si="244"/>
        <v>0</v>
      </c>
      <c r="DP730" s="89">
        <f>SUM(DO$9:DO730)*RLR</f>
        <v>120</v>
      </c>
      <c r="DQ730" s="90">
        <f>DP730-SUM(DS$9:DS730)</f>
        <v>3.0315715266404197</v>
      </c>
      <c r="DR730" s="48">
        <f t="shared" si="240"/>
        <v>0.2938295788442703</v>
      </c>
      <c r="DS730" s="31">
        <f t="shared" si="245"/>
        <v>8.9426888691457665E-3</v>
      </c>
      <c r="DT730" s="90">
        <f>SUM(DS$9:DS730)*RRF</f>
        <v>81.877899931351706</v>
      </c>
    </row>
    <row r="731" spans="90:124" x14ac:dyDescent="0.25">
      <c r="CL731" s="14">
        <f t="shared" si="227"/>
        <v>7.22</v>
      </c>
      <c r="CM731" s="59">
        <f>IF('Extended model'!$B$4="AY",0,IFERROR(P*INDEX('UWYr writing pattern'!$C$4:$C$18,MATCH('Extended model'!$CL731,'UWYr writing pattern'!$A$4:$A$18,0)) / 25,CM730))</f>
        <v>0</v>
      </c>
      <c r="CN731" s="36">
        <f t="shared" si="241"/>
        <v>2.1708714201273163E-35</v>
      </c>
      <c r="CP731" s="48">
        <f t="shared" si="228"/>
        <v>21.66</v>
      </c>
      <c r="CQ731" s="34">
        <f t="shared" si="242"/>
        <v>5.9915718792080964E-36</v>
      </c>
      <c r="CR731" s="31">
        <f>SUM($CQ$9:CQ731)*RLR</f>
        <v>119.99999999999996</v>
      </c>
      <c r="CS731" s="32"/>
      <c r="CT731" s="36">
        <f>CR731-SUM($CW$9:CW731)</f>
        <v>5.9563755381791736</v>
      </c>
      <c r="CV731" s="48">
        <f t="shared" si="229"/>
        <v>0.29354207436399221</v>
      </c>
      <c r="CW731" s="31">
        <f t="shared" si="243"/>
        <v>1.7553169562414081E-2</v>
      </c>
      <c r="CX731" s="36">
        <f>SUM($CW$9:CW731)*RRF</f>
        <v>79.830537123274539</v>
      </c>
      <c r="CY731" s="33"/>
      <c r="CZ731" s="36">
        <f t="shared" si="230"/>
        <v>85.786912661453712</v>
      </c>
      <c r="DA731" s="33"/>
      <c r="DB731" s="31">
        <f t="shared" si="231"/>
        <v>1.8235319929069454E-35</v>
      </c>
      <c r="DC731" s="31">
        <f t="shared" si="232"/>
        <v>4.1694628767254214</v>
      </c>
      <c r="DD731" s="31">
        <f t="shared" si="233"/>
        <v>4.1694628767254214</v>
      </c>
      <c r="DE731" s="31">
        <f t="shared" si="234"/>
        <v>-1.7869126614537123</v>
      </c>
      <c r="DF731" s="31"/>
      <c r="DG731" s="33">
        <f t="shared" si="235"/>
        <v>0.95036353718183975</v>
      </c>
      <c r="DH731" s="33">
        <f t="shared" si="236"/>
        <v>1.0212727697792108</v>
      </c>
      <c r="DI731" s="3"/>
      <c r="DJ731" s="33">
        <f t="shared" si="237"/>
        <v>0.99999999999999967</v>
      </c>
      <c r="DK731" s="93">
        <f t="shared" si="238"/>
        <v>0.97470637492507373</v>
      </c>
      <c r="DL731" s="3">
        <f t="shared" si="239"/>
        <v>0.97481113439340561</v>
      </c>
      <c r="DM731" s="3"/>
      <c r="DN731" s="90">
        <f t="shared" si="246"/>
        <v>0</v>
      </c>
      <c r="DO731" s="91">
        <f t="shared" si="244"/>
        <v>0</v>
      </c>
      <c r="DP731" s="89">
        <f>SUM(DO$9:DO731)*RLR</f>
        <v>120</v>
      </c>
      <c r="DQ731" s="90">
        <f>DP731-SUM(DS$9:DS731)</f>
        <v>3.0226638727913269</v>
      </c>
      <c r="DR731" s="48">
        <f t="shared" si="240"/>
        <v>0.29354207436399221</v>
      </c>
      <c r="DS731" s="31">
        <f t="shared" si="245"/>
        <v>8.907653849090362E-3</v>
      </c>
      <c r="DT731" s="90">
        <f>SUM(DS$9:DS731)*RRF</f>
        <v>81.884135289046071</v>
      </c>
    </row>
    <row r="732" spans="90:124" x14ac:dyDescent="0.25">
      <c r="CL732" s="14">
        <f t="shared" si="227"/>
        <v>7.23</v>
      </c>
      <c r="CM732" s="59">
        <f>IF('Extended model'!$B$4="AY",0,IFERROR(P*INDEX('UWYr writing pattern'!$C$4:$C$18,MATCH('Extended model'!$CL732,'UWYr writing pattern'!$A$4:$A$18,0)) / 25,CM731))</f>
        <v>0</v>
      </c>
      <c r="CN732" s="36">
        <f t="shared" si="241"/>
        <v>1.7006606705277395E-35</v>
      </c>
      <c r="CP732" s="48">
        <f t="shared" si="228"/>
        <v>21.69</v>
      </c>
      <c r="CQ732" s="34">
        <f t="shared" si="242"/>
        <v>4.7021074959957671E-36</v>
      </c>
      <c r="CR732" s="31">
        <f>SUM($CQ$9:CQ732)*RLR</f>
        <v>119.99999999999996</v>
      </c>
      <c r="CS732" s="32"/>
      <c r="CT732" s="36">
        <f>CR732-SUM($CW$9:CW732)</f>
        <v>5.9388910698674948</v>
      </c>
      <c r="CV732" s="48">
        <f t="shared" si="229"/>
        <v>0.29325513196480935</v>
      </c>
      <c r="CW732" s="31">
        <f t="shared" si="243"/>
        <v>1.7484468311680552E-2</v>
      </c>
      <c r="CX732" s="36">
        <f>SUM($CW$9:CW732)*RRF</f>
        <v>79.842776251092715</v>
      </c>
      <c r="CY732" s="33"/>
      <c r="CZ732" s="36">
        <f t="shared" si="230"/>
        <v>85.78166732096021</v>
      </c>
      <c r="DA732" s="33"/>
      <c r="DB732" s="31">
        <f t="shared" si="231"/>
        <v>1.428554963243301E-35</v>
      </c>
      <c r="DC732" s="31">
        <f t="shared" si="232"/>
        <v>4.1572237489072466</v>
      </c>
      <c r="DD732" s="31">
        <f t="shared" si="233"/>
        <v>4.1572237489072466</v>
      </c>
      <c r="DE732" s="31">
        <f t="shared" si="234"/>
        <v>-1.7816673209602101</v>
      </c>
      <c r="DF732" s="31"/>
      <c r="DG732" s="33">
        <f t="shared" si="235"/>
        <v>0.95050924108443713</v>
      </c>
      <c r="DH732" s="33">
        <f t="shared" si="236"/>
        <v>1.0212103252495264</v>
      </c>
      <c r="DI732" s="3"/>
      <c r="DJ732" s="33">
        <f t="shared" si="237"/>
        <v>0.99999999999999967</v>
      </c>
      <c r="DK732" s="93">
        <f t="shared" si="238"/>
        <v>0.97478047729510331</v>
      </c>
      <c r="DL732" s="3">
        <f t="shared" si="239"/>
        <v>0.97488507431201588</v>
      </c>
      <c r="DM732" s="3"/>
      <c r="DN732" s="90">
        <f t="shared" si="246"/>
        <v>0</v>
      </c>
      <c r="DO732" s="91">
        <f t="shared" si="244"/>
        <v>0</v>
      </c>
      <c r="DP732" s="89">
        <f>SUM(DO$9:DO732)*RLR</f>
        <v>120</v>
      </c>
      <c r="DQ732" s="90">
        <f>DP732-SUM(DS$9:DS732)</f>
        <v>3.013791082558086</v>
      </c>
      <c r="DR732" s="48">
        <f t="shared" si="240"/>
        <v>0.29325513196480935</v>
      </c>
      <c r="DS732" s="31">
        <f t="shared" si="245"/>
        <v>8.8727902332426441E-3</v>
      </c>
      <c r="DT732" s="90">
        <f>SUM(DS$9:DS732)*RRF</f>
        <v>81.890346242209333</v>
      </c>
    </row>
    <row r="733" spans="90:124" x14ac:dyDescent="0.25">
      <c r="CL733" s="14">
        <f t="shared" si="227"/>
        <v>7.24</v>
      </c>
      <c r="CM733" s="59">
        <f>IF('Extended model'!$B$4="AY",0,IFERROR(P*INDEX('UWYr writing pattern'!$C$4:$C$18,MATCH('Extended model'!$CL733,'UWYr writing pattern'!$A$4:$A$18,0)) / 25,CM732))</f>
        <v>0</v>
      </c>
      <c r="CN733" s="36">
        <f t="shared" si="241"/>
        <v>1.3317873710902727E-35</v>
      </c>
      <c r="CP733" s="48">
        <f t="shared" si="228"/>
        <v>21.72</v>
      </c>
      <c r="CQ733" s="34">
        <f t="shared" si="242"/>
        <v>3.6887329943746673E-36</v>
      </c>
      <c r="CR733" s="31">
        <f>SUM($CQ$9:CQ733)*RLR</f>
        <v>119.99999999999996</v>
      </c>
      <c r="CS733" s="32"/>
      <c r="CT733" s="36">
        <f>CR733-SUM($CW$9:CW733)</f>
        <v>5.9214749670233147</v>
      </c>
      <c r="CV733" s="48">
        <f t="shared" si="229"/>
        <v>0.29296875</v>
      </c>
      <c r="CW733" s="31">
        <f t="shared" si="243"/>
        <v>1.7416102844186199E-2</v>
      </c>
      <c r="CX733" s="36">
        <f>SUM($CW$9:CW733)*RRF</f>
        <v>79.854967523083644</v>
      </c>
      <c r="CY733" s="33"/>
      <c r="CZ733" s="36">
        <f t="shared" si="230"/>
        <v>85.776442490106959</v>
      </c>
      <c r="DA733" s="33"/>
      <c r="DB733" s="31">
        <f t="shared" si="231"/>
        <v>1.118701391715829E-35</v>
      </c>
      <c r="DC733" s="31">
        <f t="shared" si="232"/>
        <v>4.1450324769163203</v>
      </c>
      <c r="DD733" s="31">
        <f t="shared" si="233"/>
        <v>4.1450324769163203</v>
      </c>
      <c r="DE733" s="31">
        <f t="shared" si="234"/>
        <v>-1.7764424901069589</v>
      </c>
      <c r="DF733" s="31"/>
      <c r="DG733" s="33">
        <f t="shared" si="235"/>
        <v>0.95065437527480534</v>
      </c>
      <c r="DH733" s="33">
        <f t="shared" si="236"/>
        <v>1.0211481248822256</v>
      </c>
      <c r="DI733" s="3"/>
      <c r="DJ733" s="33">
        <f t="shared" si="237"/>
        <v>0.99999999999999967</v>
      </c>
      <c r="DK733" s="93">
        <f t="shared" si="238"/>
        <v>0.97485429048538208</v>
      </c>
      <c r="DL733" s="3">
        <f t="shared" si="239"/>
        <v>0.97495872512048498</v>
      </c>
      <c r="DM733" s="3"/>
      <c r="DN733" s="90">
        <f t="shared" si="246"/>
        <v>0</v>
      </c>
      <c r="DO733" s="91">
        <f t="shared" si="244"/>
        <v>0</v>
      </c>
      <c r="DP733" s="89">
        <f>SUM(DO$9:DO733)*RLR</f>
        <v>120</v>
      </c>
      <c r="DQ733" s="90">
        <f>DP733-SUM(DS$9:DS733)</f>
        <v>3.0049529855417916</v>
      </c>
      <c r="DR733" s="48">
        <f t="shared" si="240"/>
        <v>0.29296875</v>
      </c>
      <c r="DS733" s="31">
        <f t="shared" si="245"/>
        <v>8.8380970162993712E-3</v>
      </c>
      <c r="DT733" s="90">
        <f>SUM(DS$9:DS733)*RRF</f>
        <v>81.89653291012074</v>
      </c>
    </row>
    <row r="734" spans="90:124" x14ac:dyDescent="0.25">
      <c r="CL734" s="14">
        <f t="shared" si="227"/>
        <v>7.25</v>
      </c>
      <c r="CM734" s="59">
        <f>IF('Extended model'!$B$4="AY",0,IFERROR(P*INDEX('UWYr writing pattern'!$C$4:$C$18,MATCH('Extended model'!$CL734,'UWYr writing pattern'!$A$4:$A$18,0)) / 25,CM733))</f>
        <v>0</v>
      </c>
      <c r="CN734" s="36">
        <f t="shared" si="241"/>
        <v>1.0425231540894654E-35</v>
      </c>
      <c r="CP734" s="48">
        <f t="shared" si="228"/>
        <v>21.75</v>
      </c>
      <c r="CQ734" s="34">
        <f t="shared" si="242"/>
        <v>2.8926421700080724E-36</v>
      </c>
      <c r="CR734" s="31">
        <f>SUM($CQ$9:CQ734)*RLR</f>
        <v>119.99999999999996</v>
      </c>
      <c r="CS734" s="32"/>
      <c r="CT734" s="36">
        <f>CR734-SUM($CW$9:CW734)</f>
        <v>5.9041268958308706</v>
      </c>
      <c r="CV734" s="48">
        <f t="shared" si="229"/>
        <v>0.29268292682926828</v>
      </c>
      <c r="CW734" s="31">
        <f t="shared" si="243"/>
        <v>1.7348071192451117E-2</v>
      </c>
      <c r="CX734" s="36">
        <f>SUM($CW$9:CW734)*RRF</f>
        <v>79.867111172918356</v>
      </c>
      <c r="CY734" s="33"/>
      <c r="CZ734" s="36">
        <f t="shared" si="230"/>
        <v>85.771238068749227</v>
      </c>
      <c r="DA734" s="33"/>
      <c r="DB734" s="31">
        <f t="shared" si="231"/>
        <v>8.7571944943515087E-36</v>
      </c>
      <c r="DC734" s="31">
        <f t="shared" si="232"/>
        <v>4.1328888270816089</v>
      </c>
      <c r="DD734" s="31">
        <f t="shared" si="233"/>
        <v>4.1328888270816089</v>
      </c>
      <c r="DE734" s="31">
        <f t="shared" si="234"/>
        <v>-1.7712380687492271</v>
      </c>
      <c r="DF734" s="31"/>
      <c r="DG734" s="33">
        <f t="shared" si="235"/>
        <v>0.95079894253474229</v>
      </c>
      <c r="DH734" s="33">
        <f t="shared" si="236"/>
        <v>1.0210861674851099</v>
      </c>
      <c r="DI734" s="3"/>
      <c r="DJ734" s="33">
        <f t="shared" si="237"/>
        <v>0.99999999999999967</v>
      </c>
      <c r="DK734" s="93">
        <f t="shared" si="238"/>
        <v>0.97492781590516675</v>
      </c>
      <c r="DL734" s="3">
        <f t="shared" si="239"/>
        <v>0.9750320882304836</v>
      </c>
      <c r="DM734" s="3"/>
      <c r="DN734" s="90">
        <f t="shared" si="246"/>
        <v>0</v>
      </c>
      <c r="DO734" s="91">
        <f t="shared" si="244"/>
        <v>0</v>
      </c>
      <c r="DP734" s="89">
        <f>SUM(DO$9:DO734)*RLR</f>
        <v>120</v>
      </c>
      <c r="DQ734" s="90">
        <f>DP734-SUM(DS$9:DS734)</f>
        <v>2.9961494123419641</v>
      </c>
      <c r="DR734" s="48">
        <f t="shared" si="240"/>
        <v>0.29268292682926828</v>
      </c>
      <c r="DS734" s="31">
        <f t="shared" si="245"/>
        <v>8.8035731998294675E-3</v>
      </c>
      <c r="DT734" s="90">
        <f>SUM(DS$9:DS734)*RRF</f>
        <v>81.902695411360625</v>
      </c>
    </row>
    <row r="735" spans="90:124" x14ac:dyDescent="0.25">
      <c r="CL735" s="14">
        <f t="shared" si="227"/>
        <v>7.26</v>
      </c>
      <c r="CM735" s="59">
        <f>IF('Extended model'!$B$4="AY",0,IFERROR(P*INDEX('UWYr writing pattern'!$C$4:$C$18,MATCH('Extended model'!$CL735,'UWYr writing pattern'!$A$4:$A$18,0)) / 25,CM734))</f>
        <v>0</v>
      </c>
      <c r="CN735" s="36">
        <f t="shared" si="241"/>
        <v>8.1577436807500665E-36</v>
      </c>
      <c r="CP735" s="48">
        <f t="shared" si="228"/>
        <v>21.78</v>
      </c>
      <c r="CQ735" s="34">
        <f t="shared" si="242"/>
        <v>2.267487860144587E-36</v>
      </c>
      <c r="CR735" s="31">
        <f>SUM($CQ$9:CQ735)*RLR</f>
        <v>119.99999999999996</v>
      </c>
      <c r="CS735" s="32"/>
      <c r="CT735" s="36">
        <f>CR735-SUM($CW$9:CW735)</f>
        <v>5.8868465244284351</v>
      </c>
      <c r="CV735" s="48">
        <f t="shared" si="229"/>
        <v>0.29239766081871343</v>
      </c>
      <c r="CW735" s="31">
        <f t="shared" si="243"/>
        <v>1.7280371402431816E-2</v>
      </c>
      <c r="CX735" s="36">
        <f>SUM($CW$9:CW735)*RRF</f>
        <v>79.87920743290006</v>
      </c>
      <c r="CY735" s="33"/>
      <c r="CZ735" s="36">
        <f t="shared" si="230"/>
        <v>85.766053957328495</v>
      </c>
      <c r="DA735" s="33"/>
      <c r="DB735" s="31">
        <f t="shared" si="231"/>
        <v>6.8525046918300554E-36</v>
      </c>
      <c r="DC735" s="31">
        <f t="shared" si="232"/>
        <v>4.1207925670999046</v>
      </c>
      <c r="DD735" s="31">
        <f t="shared" si="233"/>
        <v>4.1207925670999046</v>
      </c>
      <c r="DE735" s="31">
        <f t="shared" si="234"/>
        <v>-1.766053957328495</v>
      </c>
      <c r="DF735" s="31"/>
      <c r="DG735" s="33">
        <f t="shared" si="235"/>
        <v>0.95094294562976267</v>
      </c>
      <c r="DH735" s="33">
        <f t="shared" si="236"/>
        <v>1.0210244518729583</v>
      </c>
      <c r="DI735" s="3"/>
      <c r="DJ735" s="33">
        <f t="shared" si="237"/>
        <v>0.99999999999999967</v>
      </c>
      <c r="DK735" s="93">
        <f t="shared" si="238"/>
        <v>0.97500105495548084</v>
      </c>
      <c r="DL735" s="3">
        <f t="shared" si="239"/>
        <v>0.97510516504541878</v>
      </c>
      <c r="DM735" s="3"/>
      <c r="DN735" s="90">
        <f t="shared" si="246"/>
        <v>0</v>
      </c>
      <c r="DO735" s="91">
        <f t="shared" si="244"/>
        <v>0</v>
      </c>
      <c r="DP735" s="89">
        <f>SUM(DO$9:DO735)*RLR</f>
        <v>120</v>
      </c>
      <c r="DQ735" s="90">
        <f>DP735-SUM(DS$9:DS735)</f>
        <v>2.9873801945497434</v>
      </c>
      <c r="DR735" s="48">
        <f t="shared" si="240"/>
        <v>0.29239766081871343</v>
      </c>
      <c r="DS735" s="31">
        <f t="shared" si="245"/>
        <v>8.7692177922203823E-3</v>
      </c>
      <c r="DT735" s="90">
        <f>SUM(DS$9:DS735)*RRF</f>
        <v>81.908833863815175</v>
      </c>
    </row>
    <row r="736" spans="90:124" x14ac:dyDescent="0.25">
      <c r="CL736" s="14">
        <f t="shared" si="227"/>
        <v>7.27</v>
      </c>
      <c r="CM736" s="59">
        <f>IF('Extended model'!$B$4="AY",0,IFERROR(P*INDEX('UWYr writing pattern'!$C$4:$C$18,MATCH('Extended model'!$CL736,'UWYr writing pattern'!$A$4:$A$18,0)) / 25,CM735))</f>
        <v>0</v>
      </c>
      <c r="CN736" s="36">
        <f t="shared" si="241"/>
        <v>6.3809871070827016E-36</v>
      </c>
      <c r="CP736" s="48">
        <f t="shared" si="228"/>
        <v>21.81</v>
      </c>
      <c r="CQ736" s="34">
        <f t="shared" si="242"/>
        <v>1.7767565736673646E-36</v>
      </c>
      <c r="CR736" s="31">
        <f>SUM($CQ$9:CQ736)*RLR</f>
        <v>119.99999999999996</v>
      </c>
      <c r="CS736" s="32"/>
      <c r="CT736" s="36">
        <f>CR736-SUM($CW$9:CW736)</f>
        <v>5.8696335228950147</v>
      </c>
      <c r="CV736" s="48">
        <f t="shared" si="229"/>
        <v>0.29211295034079843</v>
      </c>
      <c r="CW736" s="31">
        <f t="shared" si="243"/>
        <v>1.7213001533416476E-2</v>
      </c>
      <c r="CX736" s="36">
        <f>SUM($CW$9:CW736)*RRF</f>
        <v>79.891256533973461</v>
      </c>
      <c r="CY736" s="33"/>
      <c r="CZ736" s="36">
        <f t="shared" si="230"/>
        <v>85.760890056868476</v>
      </c>
      <c r="DA736" s="33"/>
      <c r="DB736" s="31">
        <f t="shared" si="231"/>
        <v>5.3600291699494692E-36</v>
      </c>
      <c r="DC736" s="31">
        <f t="shared" si="232"/>
        <v>4.1087434660265103</v>
      </c>
      <c r="DD736" s="31">
        <f t="shared" si="233"/>
        <v>4.1087434660265103</v>
      </c>
      <c r="DE736" s="31">
        <f t="shared" si="234"/>
        <v>-1.760890056868476</v>
      </c>
      <c r="DF736" s="31"/>
      <c r="DG736" s="33">
        <f t="shared" si="235"/>
        <v>0.95108638730920791</v>
      </c>
      <c r="DH736" s="33">
        <f t="shared" si="236"/>
        <v>1.0209629768674819</v>
      </c>
      <c r="DI736" s="3"/>
      <c r="DJ736" s="33">
        <f t="shared" si="237"/>
        <v>0.99999999999999967</v>
      </c>
      <c r="DK736" s="93">
        <f t="shared" si="238"/>
        <v>0.97507400902917063</v>
      </c>
      <c r="DL736" s="3">
        <f t="shared" si="239"/>
        <v>0.97517795696049059</v>
      </c>
      <c r="DM736" s="3"/>
      <c r="DN736" s="90">
        <f t="shared" si="246"/>
        <v>0</v>
      </c>
      <c r="DO736" s="91">
        <f t="shared" si="244"/>
        <v>0</v>
      </c>
      <c r="DP736" s="89">
        <f>SUM(DO$9:DO736)*RLR</f>
        <v>120</v>
      </c>
      <c r="DQ736" s="90">
        <f>DP736-SUM(DS$9:DS736)</f>
        <v>2.9786451647411241</v>
      </c>
      <c r="DR736" s="48">
        <f t="shared" si="240"/>
        <v>0.29211295034079843</v>
      </c>
      <c r="DS736" s="31">
        <f t="shared" si="245"/>
        <v>8.7350298086249795E-3</v>
      </c>
      <c r="DT736" s="90">
        <f>SUM(DS$9:DS736)*RRF</f>
        <v>81.91494838468121</v>
      </c>
    </row>
    <row r="737" spans="90:124" x14ac:dyDescent="0.25">
      <c r="CL737" s="14">
        <f t="shared" si="227"/>
        <v>7.28</v>
      </c>
      <c r="CM737" s="59">
        <f>IF('Extended model'!$B$4="AY",0,IFERROR(P*INDEX('UWYr writing pattern'!$C$4:$C$18,MATCH('Extended model'!$CL737,'UWYr writing pattern'!$A$4:$A$18,0)) / 25,CM736))</f>
        <v>0</v>
      </c>
      <c r="CN737" s="36">
        <f t="shared" si="241"/>
        <v>4.9892938190279648E-36</v>
      </c>
      <c r="CP737" s="48">
        <f t="shared" si="228"/>
        <v>21.84</v>
      </c>
      <c r="CQ737" s="34">
        <f t="shared" si="242"/>
        <v>1.3916932880547372E-36</v>
      </c>
      <c r="CR737" s="31">
        <f>SUM($CQ$9:CQ737)*RLR</f>
        <v>119.99999999999996</v>
      </c>
      <c r="CS737" s="32"/>
      <c r="CT737" s="36">
        <f>CR737-SUM($CW$9:CW737)</f>
        <v>5.8524875632370907</v>
      </c>
      <c r="CV737" s="48">
        <f t="shared" si="229"/>
        <v>0.29182879377431903</v>
      </c>
      <c r="CW737" s="31">
        <f t="shared" si="243"/>
        <v>1.7145959657921175E-2</v>
      </c>
      <c r="CX737" s="36">
        <f>SUM($CW$9:CW737)*RRF</f>
        <v>79.903258705734004</v>
      </c>
      <c r="CY737" s="33"/>
      <c r="CZ737" s="36">
        <f t="shared" si="230"/>
        <v>85.755746268971095</v>
      </c>
      <c r="DA737" s="33"/>
      <c r="DB737" s="31">
        <f t="shared" si="231"/>
        <v>4.1910068079834902E-36</v>
      </c>
      <c r="DC737" s="31">
        <f t="shared" si="232"/>
        <v>4.0967412942659633</v>
      </c>
      <c r="DD737" s="31">
        <f t="shared" si="233"/>
        <v>4.0967412942659633</v>
      </c>
      <c r="DE737" s="31">
        <f t="shared" si="234"/>
        <v>-1.7557462689710945</v>
      </c>
      <c r="DF737" s="31"/>
      <c r="DG737" s="33">
        <f t="shared" si="235"/>
        <v>0.95122927030635718</v>
      </c>
      <c r="DH737" s="33">
        <f t="shared" si="236"/>
        <v>1.020901741297275</v>
      </c>
      <c r="DI737" s="3"/>
      <c r="DJ737" s="33">
        <f t="shared" si="237"/>
        <v>0.99999999999999967</v>
      </c>
      <c r="DK737" s="93">
        <f t="shared" si="238"/>
        <v>0.9751466795109609</v>
      </c>
      <c r="DL737" s="3">
        <f t="shared" si="239"/>
        <v>0.97525046536274806</v>
      </c>
      <c r="DM737" s="3"/>
      <c r="DN737" s="90">
        <f t="shared" si="246"/>
        <v>0</v>
      </c>
      <c r="DO737" s="91">
        <f t="shared" si="244"/>
        <v>0</v>
      </c>
      <c r="DP737" s="89">
        <f>SUM(DO$9:DO737)*RLR</f>
        <v>120</v>
      </c>
      <c r="DQ737" s="90">
        <f>DP737-SUM(DS$9:DS737)</f>
        <v>2.9699441564702198</v>
      </c>
      <c r="DR737" s="48">
        <f t="shared" si="240"/>
        <v>0.29182879377431903</v>
      </c>
      <c r="DS737" s="31">
        <f t="shared" si="245"/>
        <v>8.7010082709088332E-3</v>
      </c>
      <c r="DT737" s="90">
        <f>SUM(DS$9:DS737)*RRF</f>
        <v>81.921039090470842</v>
      </c>
    </row>
    <row r="738" spans="90:124" x14ac:dyDescent="0.25">
      <c r="CL738" s="14">
        <f t="shared" si="227"/>
        <v>7.29</v>
      </c>
      <c r="CM738" s="59">
        <f>IF('Extended model'!$B$4="AY",0,IFERROR(P*INDEX('UWYr writing pattern'!$C$4:$C$18,MATCH('Extended model'!$CL738,'UWYr writing pattern'!$A$4:$A$18,0)) / 25,CM737))</f>
        <v>0</v>
      </c>
      <c r="CN738" s="36">
        <f t="shared" si="241"/>
        <v>3.8996320489522575E-36</v>
      </c>
      <c r="CP738" s="48">
        <f t="shared" si="228"/>
        <v>21.87</v>
      </c>
      <c r="CQ738" s="34">
        <f t="shared" si="242"/>
        <v>1.0896617700757075E-36</v>
      </c>
      <c r="CR738" s="31">
        <f>SUM($CQ$9:CQ738)*RLR</f>
        <v>119.99999999999996</v>
      </c>
      <c r="CS738" s="32"/>
      <c r="CT738" s="36">
        <f>CR738-SUM($CW$9:CW738)</f>
        <v>5.8354083193755031</v>
      </c>
      <c r="CV738" s="48">
        <f t="shared" si="229"/>
        <v>0.29154518950437319</v>
      </c>
      <c r="CW738" s="31">
        <f t="shared" si="243"/>
        <v>1.7079243861586841E-2</v>
      </c>
      <c r="CX738" s="36">
        <f>SUM($CW$9:CW738)*RRF</f>
        <v>79.915214176437118</v>
      </c>
      <c r="CY738" s="33"/>
      <c r="CZ738" s="36">
        <f t="shared" si="230"/>
        <v>85.750622495812621</v>
      </c>
      <c r="DA738" s="33"/>
      <c r="DB738" s="31">
        <f t="shared" si="231"/>
        <v>3.2756909211198957E-36</v>
      </c>
      <c r="DC738" s="31">
        <f t="shared" si="232"/>
        <v>4.0847858235628518</v>
      </c>
      <c r="DD738" s="31">
        <f t="shared" si="233"/>
        <v>4.0847858235628518</v>
      </c>
      <c r="DE738" s="31">
        <f t="shared" si="234"/>
        <v>-1.7506224958126211</v>
      </c>
      <c r="DF738" s="31"/>
      <c r="DG738" s="33">
        <f t="shared" si="235"/>
        <v>0.95137159733853716</v>
      </c>
      <c r="DH738" s="33">
        <f t="shared" si="236"/>
        <v>1.0208407439977694</v>
      </c>
      <c r="DI738" s="3"/>
      <c r="DJ738" s="33">
        <f t="shared" si="237"/>
        <v>0.99999999999999967</v>
      </c>
      <c r="DK738" s="93">
        <f t="shared" si="238"/>
        <v>0.97521906777751</v>
      </c>
      <c r="DL738" s="3">
        <f t="shared" si="239"/>
        <v>0.9753226916311446</v>
      </c>
      <c r="DM738" s="3"/>
      <c r="DN738" s="90">
        <f t="shared" si="246"/>
        <v>0</v>
      </c>
      <c r="DO738" s="91">
        <f t="shared" si="244"/>
        <v>0</v>
      </c>
      <c r="DP738" s="89">
        <f>SUM(DO$9:DO738)*RLR</f>
        <v>120</v>
      </c>
      <c r="DQ738" s="90">
        <f>DP738-SUM(DS$9:DS738)</f>
        <v>2.9612770042626266</v>
      </c>
      <c r="DR738" s="48">
        <f t="shared" si="240"/>
        <v>0.29154518950437319</v>
      </c>
      <c r="DS738" s="31">
        <f t="shared" si="245"/>
        <v>8.6671522075979172E-3</v>
      </c>
      <c r="DT738" s="90">
        <f>SUM(DS$9:DS738)*RRF</f>
        <v>81.92710609701615</v>
      </c>
    </row>
    <row r="739" spans="90:124" x14ac:dyDescent="0.25">
      <c r="CL739" s="14">
        <f t="shared" si="227"/>
        <v>7.3</v>
      </c>
      <c r="CM739" s="59">
        <f>IF('Extended model'!$B$4="AY",0,IFERROR(P*INDEX('UWYr writing pattern'!$C$4:$C$18,MATCH('Extended model'!$CL739,'UWYr writing pattern'!$A$4:$A$18,0)) / 25,CM738))</f>
        <v>0</v>
      </c>
      <c r="CN739" s="36">
        <f t="shared" si="241"/>
        <v>3.0467825198463984E-36</v>
      </c>
      <c r="CP739" s="48">
        <f t="shared" si="228"/>
        <v>21.9</v>
      </c>
      <c r="CQ739" s="34">
        <f t="shared" si="242"/>
        <v>8.5284952910585888E-37</v>
      </c>
      <c r="CR739" s="31">
        <f>SUM($CQ$9:CQ739)*RLR</f>
        <v>119.99999999999996</v>
      </c>
      <c r="CS739" s="32"/>
      <c r="CT739" s="36">
        <f>CR739-SUM($CW$9:CW739)</f>
        <v>5.8183954671324187</v>
      </c>
      <c r="CV739" s="48">
        <f t="shared" si="229"/>
        <v>0.29126213592233008</v>
      </c>
      <c r="CW739" s="31">
        <f t="shared" si="243"/>
        <v>1.7012852243077272E-2</v>
      </c>
      <c r="CX739" s="36">
        <f>SUM($CW$9:CW739)*RRF</f>
        <v>79.927123173007274</v>
      </c>
      <c r="CY739" s="33"/>
      <c r="CZ739" s="36">
        <f t="shared" si="230"/>
        <v>85.745518640139693</v>
      </c>
      <c r="DA739" s="33"/>
      <c r="DB739" s="31">
        <f t="shared" si="231"/>
        <v>2.5592973166709743E-36</v>
      </c>
      <c r="DC739" s="31">
        <f t="shared" si="232"/>
        <v>4.0728768269926929</v>
      </c>
      <c r="DD739" s="31">
        <f t="shared" si="233"/>
        <v>4.0728768269926929</v>
      </c>
      <c r="DE739" s="31">
        <f t="shared" si="234"/>
        <v>-1.7455186401396929</v>
      </c>
      <c r="DF739" s="31"/>
      <c r="DG739" s="33">
        <f t="shared" si="235"/>
        <v>0.95151337110722944</v>
      </c>
      <c r="DH739" s="33">
        <f t="shared" si="236"/>
        <v>1.0207799838111868</v>
      </c>
      <c r="DI739" s="3"/>
      <c r="DJ739" s="33">
        <f t="shared" si="237"/>
        <v>0.99999999999999967</v>
      </c>
      <c r="DK739" s="93">
        <f t="shared" si="238"/>
        <v>0.97529117519746467</v>
      </c>
      <c r="DL739" s="3">
        <f t="shared" si="239"/>
        <v>0.97539463713659325</v>
      </c>
      <c r="DM739" s="3"/>
      <c r="DN739" s="90">
        <f t="shared" si="246"/>
        <v>0</v>
      </c>
      <c r="DO739" s="91">
        <f t="shared" si="244"/>
        <v>0</v>
      </c>
      <c r="DP739" s="89">
        <f>SUM(DO$9:DO739)*RLR</f>
        <v>120</v>
      </c>
      <c r="DQ739" s="90">
        <f>DP739-SUM(DS$9:DS739)</f>
        <v>2.9526435436088008</v>
      </c>
      <c r="DR739" s="48">
        <f t="shared" si="240"/>
        <v>0.29126213592233008</v>
      </c>
      <c r="DS739" s="31">
        <f t="shared" si="245"/>
        <v>8.6334606538268997E-3</v>
      </c>
      <c r="DT739" s="90">
        <f>SUM(DS$9:DS739)*RRF</f>
        <v>81.93314951947383</v>
      </c>
    </row>
    <row r="740" spans="90:124" x14ac:dyDescent="0.25">
      <c r="CL740" s="14">
        <f t="shared" si="227"/>
        <v>7.31</v>
      </c>
      <c r="CM740" s="59">
        <f>IF('Extended model'!$B$4="AY",0,IFERROR(P*INDEX('UWYr writing pattern'!$C$4:$C$18,MATCH('Extended model'!$CL740,'UWYr writing pattern'!$A$4:$A$18,0)) / 25,CM739))</f>
        <v>0</v>
      </c>
      <c r="CN740" s="36">
        <f t="shared" si="241"/>
        <v>2.3795371480000374E-36</v>
      </c>
      <c r="CP740" s="48">
        <f t="shared" si="228"/>
        <v>21.93</v>
      </c>
      <c r="CQ740" s="34">
        <f t="shared" si="242"/>
        <v>6.6724537184636122E-37</v>
      </c>
      <c r="CR740" s="31">
        <f>SUM($CQ$9:CQ740)*RLR</f>
        <v>119.99999999999996</v>
      </c>
      <c r="CS740" s="32"/>
      <c r="CT740" s="36">
        <f>CR740-SUM($CW$9:CW740)</f>
        <v>5.8014486842184425</v>
      </c>
      <c r="CV740" s="48">
        <f t="shared" si="229"/>
        <v>0.29097963142580024</v>
      </c>
      <c r="CW740" s="31">
        <f t="shared" si="243"/>
        <v>1.6946782913977918E-2</v>
      </c>
      <c r="CX740" s="36">
        <f>SUM($CW$9:CW740)*RRF</f>
        <v>79.938985921047049</v>
      </c>
      <c r="CY740" s="33"/>
      <c r="CZ740" s="36">
        <f t="shared" si="230"/>
        <v>85.740434605265492</v>
      </c>
      <c r="DA740" s="33"/>
      <c r="DB740" s="31">
        <f t="shared" si="231"/>
        <v>1.9988112043200312E-36</v>
      </c>
      <c r="DC740" s="31">
        <f t="shared" si="232"/>
        <v>4.0610140789529092</v>
      </c>
      <c r="DD740" s="31">
        <f t="shared" si="233"/>
        <v>4.0610140789529092</v>
      </c>
      <c r="DE740" s="31">
        <f t="shared" si="234"/>
        <v>-1.7404346052654915</v>
      </c>
      <c r="DF740" s="31"/>
      <c r="DG740" s="33">
        <f t="shared" si="235"/>
        <v>0.95165459429817911</v>
      </c>
      <c r="DH740" s="33">
        <f t="shared" si="236"/>
        <v>1.0207194595864939</v>
      </c>
      <c r="DI740" s="3"/>
      <c r="DJ740" s="33">
        <f t="shared" si="237"/>
        <v>0.99999999999999967</v>
      </c>
      <c r="DK740" s="93">
        <f t="shared" si="238"/>
        <v>0.97536300313151469</v>
      </c>
      <c r="DL740" s="3">
        <f t="shared" si="239"/>
        <v>0.97546630324202066</v>
      </c>
      <c r="DM740" s="3"/>
      <c r="DN740" s="90">
        <f t="shared" si="246"/>
        <v>0</v>
      </c>
      <c r="DO740" s="91">
        <f t="shared" si="244"/>
        <v>0</v>
      </c>
      <c r="DP740" s="89">
        <f>SUM(DO$9:DO740)*RLR</f>
        <v>120</v>
      </c>
      <c r="DQ740" s="90">
        <f>DP740-SUM(DS$9:DS740)</f>
        <v>2.9440436109575074</v>
      </c>
      <c r="DR740" s="48">
        <f t="shared" si="240"/>
        <v>0.29097963142580024</v>
      </c>
      <c r="DS740" s="31">
        <f t="shared" si="245"/>
        <v>8.5999326512877679E-3</v>
      </c>
      <c r="DT740" s="90">
        <f>SUM(DS$9:DS740)*RRF</f>
        <v>81.939169472329738</v>
      </c>
    </row>
    <row r="741" spans="90:124" x14ac:dyDescent="0.25">
      <c r="CL741" s="14">
        <f t="shared" si="227"/>
        <v>7.32</v>
      </c>
      <c r="CM741" s="59">
        <f>IF('Extended model'!$B$4="AY",0,IFERROR(P*INDEX('UWYr writing pattern'!$C$4:$C$18,MATCH('Extended model'!$CL741,'UWYr writing pattern'!$A$4:$A$18,0)) / 25,CM740))</f>
        <v>0</v>
      </c>
      <c r="CN741" s="36">
        <f t="shared" si="241"/>
        <v>1.8577046514436294E-36</v>
      </c>
      <c r="CP741" s="48">
        <f t="shared" si="228"/>
        <v>21.96</v>
      </c>
      <c r="CQ741" s="34">
        <f t="shared" si="242"/>
        <v>5.2183249655640819E-37</v>
      </c>
      <c r="CR741" s="31">
        <f>SUM($CQ$9:CQ741)*RLR</f>
        <v>119.99999999999996</v>
      </c>
      <c r="CS741" s="32"/>
      <c r="CT741" s="36">
        <f>CR741-SUM($CW$9:CW741)</f>
        <v>5.7845676502197421</v>
      </c>
      <c r="CV741" s="48">
        <f t="shared" si="229"/>
        <v>0.29069767441860467</v>
      </c>
      <c r="CW741" s="31">
        <f t="shared" si="243"/>
        <v>1.6881033998695762E-2</v>
      </c>
      <c r="CX741" s="36">
        <f>SUM($CW$9:CW741)*RRF</f>
        <v>79.950802644846149</v>
      </c>
      <c r="CY741" s="33"/>
      <c r="CZ741" s="36">
        <f t="shared" si="230"/>
        <v>85.735370295065891</v>
      </c>
      <c r="DA741" s="33"/>
      <c r="DB741" s="31">
        <f t="shared" si="231"/>
        <v>1.5604719072126485E-36</v>
      </c>
      <c r="DC741" s="31">
        <f t="shared" si="232"/>
        <v>4.0491973551538196</v>
      </c>
      <c r="DD741" s="31">
        <f t="shared" si="233"/>
        <v>4.0491973551538196</v>
      </c>
      <c r="DE741" s="31">
        <f t="shared" si="234"/>
        <v>-1.7353702950658914</v>
      </c>
      <c r="DF741" s="31"/>
      <c r="DG741" s="33">
        <f t="shared" si="235"/>
        <v>0.95179526958150173</v>
      </c>
      <c r="DH741" s="33">
        <f t="shared" si="236"/>
        <v>1.0206591701793559</v>
      </c>
      <c r="DI741" s="3"/>
      <c r="DJ741" s="33">
        <f t="shared" si="237"/>
        <v>0.99999999999999967</v>
      </c>
      <c r="DK741" s="93">
        <f t="shared" si="238"/>
        <v>0.97543455293244619</v>
      </c>
      <c r="DL741" s="3">
        <f t="shared" si="239"/>
        <v>0.97553769130242229</v>
      </c>
      <c r="DM741" s="3"/>
      <c r="DN741" s="90">
        <f t="shared" si="246"/>
        <v>0</v>
      </c>
      <c r="DO741" s="91">
        <f t="shared" si="244"/>
        <v>0</v>
      </c>
      <c r="DP741" s="89">
        <f>SUM(DO$9:DO741)*RLR</f>
        <v>120</v>
      </c>
      <c r="DQ741" s="90">
        <f>DP741-SUM(DS$9:DS741)</f>
        <v>2.9354770437093265</v>
      </c>
      <c r="DR741" s="48">
        <f t="shared" si="240"/>
        <v>0.29069767441860467</v>
      </c>
      <c r="DS741" s="31">
        <f t="shared" si="245"/>
        <v>8.5665672481789763E-3</v>
      </c>
      <c r="DT741" s="90">
        <f>SUM(DS$9:DS741)*RRF</f>
        <v>81.94516606940347</v>
      </c>
    </row>
    <row r="742" spans="90:124" x14ac:dyDescent="0.25">
      <c r="CL742" s="14">
        <f t="shared" si="227"/>
        <v>7.33</v>
      </c>
      <c r="CM742" s="59">
        <f>IF('Extended model'!$B$4="AY",0,IFERROR(P*INDEX('UWYr writing pattern'!$C$4:$C$18,MATCH('Extended model'!$CL742,'UWYr writing pattern'!$A$4:$A$18,0)) / 25,CM741))</f>
        <v>0</v>
      </c>
      <c r="CN742" s="36">
        <f t="shared" si="241"/>
        <v>1.4497527099866084E-36</v>
      </c>
      <c r="CP742" s="48">
        <f t="shared" si="228"/>
        <v>21.990000000000002</v>
      </c>
      <c r="CQ742" s="34">
        <f t="shared" si="242"/>
        <v>4.0795194145702099E-37</v>
      </c>
      <c r="CR742" s="31">
        <f>SUM($CQ$9:CQ742)*RLR</f>
        <v>119.99999999999996</v>
      </c>
      <c r="CS742" s="32"/>
      <c r="CT742" s="36">
        <f>CR742-SUM($CW$9:CW742)</f>
        <v>5.767752046585386</v>
      </c>
      <c r="CV742" s="48">
        <f t="shared" si="229"/>
        <v>0.29041626331074538</v>
      </c>
      <c r="CW742" s="31">
        <f t="shared" si="243"/>
        <v>1.6815603634359716E-2</v>
      </c>
      <c r="CX742" s="36">
        <f>SUM($CW$9:CW742)*RRF</f>
        <v>79.962573567390194</v>
      </c>
      <c r="CY742" s="33"/>
      <c r="CZ742" s="36">
        <f t="shared" si="230"/>
        <v>85.73032561397558</v>
      </c>
      <c r="DA742" s="33"/>
      <c r="DB742" s="31">
        <f t="shared" si="231"/>
        <v>1.2177922763887509E-36</v>
      </c>
      <c r="DC742" s="31">
        <f t="shared" si="232"/>
        <v>4.0374264326097702</v>
      </c>
      <c r="DD742" s="31">
        <f t="shared" si="233"/>
        <v>4.0374264326097702</v>
      </c>
      <c r="DE742" s="31">
        <f t="shared" si="234"/>
        <v>-1.7303256139755803</v>
      </c>
      <c r="DF742" s="31"/>
      <c r="DG742" s="33">
        <f t="shared" si="235"/>
        <v>0.95193539961178808</v>
      </c>
      <c r="DH742" s="33">
        <f t="shared" si="236"/>
        <v>1.0205991144520903</v>
      </c>
      <c r="DI742" s="3"/>
      <c r="DJ742" s="33">
        <f t="shared" si="237"/>
        <v>0.99999999999999967</v>
      </c>
      <c r="DK742" s="93">
        <f t="shared" si="238"/>
        <v>0.97550582594519564</v>
      </c>
      <c r="DL742" s="3">
        <f t="shared" si="239"/>
        <v>0.97560880266491523</v>
      </c>
      <c r="DM742" s="3"/>
      <c r="DN742" s="90">
        <f t="shared" si="246"/>
        <v>0</v>
      </c>
      <c r="DO742" s="91">
        <f t="shared" si="244"/>
        <v>0</v>
      </c>
      <c r="DP742" s="89">
        <f>SUM(DO$9:DO742)*RLR</f>
        <v>120</v>
      </c>
      <c r="DQ742" s="90">
        <f>DP742-SUM(DS$9:DS742)</f>
        <v>2.9269436802101723</v>
      </c>
      <c r="DR742" s="48">
        <f t="shared" si="240"/>
        <v>0.29041626331074538</v>
      </c>
      <c r="DS742" s="31">
        <f t="shared" si="245"/>
        <v>8.5333634991550198E-3</v>
      </c>
      <c r="DT742" s="90">
        <f>SUM(DS$9:DS742)*RRF</f>
        <v>81.951139423852879</v>
      </c>
    </row>
    <row r="743" spans="90:124" x14ac:dyDescent="0.25">
      <c r="CL743" s="14">
        <f t="shared" si="227"/>
        <v>7.34</v>
      </c>
      <c r="CM743" s="59">
        <f>IF('Extended model'!$B$4="AY",0,IFERROR(P*INDEX('UWYr writing pattern'!$C$4:$C$18,MATCH('Extended model'!$CL743,'UWYr writing pattern'!$A$4:$A$18,0)) / 25,CM742))</f>
        <v>0</v>
      </c>
      <c r="CN743" s="36">
        <f t="shared" si="241"/>
        <v>1.1309520890605532E-36</v>
      </c>
      <c r="CP743" s="48">
        <f t="shared" si="228"/>
        <v>22.02</v>
      </c>
      <c r="CQ743" s="34">
        <f t="shared" si="242"/>
        <v>3.1880062092605521E-37</v>
      </c>
      <c r="CR743" s="31">
        <f>SUM($CQ$9:CQ743)*RLR</f>
        <v>119.99999999999996</v>
      </c>
      <c r="CS743" s="32"/>
      <c r="CT743" s="36">
        <f>CR743-SUM($CW$9:CW743)</f>
        <v>5.7510015566146677</v>
      </c>
      <c r="CV743" s="48">
        <f t="shared" si="229"/>
        <v>0.29013539651837522</v>
      </c>
      <c r="CW743" s="31">
        <f t="shared" si="243"/>
        <v>1.6750489970722319E-2</v>
      </c>
      <c r="CX743" s="36">
        <f>SUM($CW$9:CW743)*RRF</f>
        <v>79.974298910369697</v>
      </c>
      <c r="CY743" s="33"/>
      <c r="CZ743" s="36">
        <f t="shared" si="230"/>
        <v>85.725300466984365</v>
      </c>
      <c r="DA743" s="33"/>
      <c r="DB743" s="31">
        <f t="shared" si="231"/>
        <v>9.4999975481086459E-37</v>
      </c>
      <c r="DC743" s="31">
        <f t="shared" si="232"/>
        <v>4.0257010896302674</v>
      </c>
      <c r="DD743" s="31">
        <f t="shared" si="233"/>
        <v>4.0257010896302674</v>
      </c>
      <c r="DE743" s="31">
        <f t="shared" si="234"/>
        <v>-1.7253004669843648</v>
      </c>
      <c r="DF743" s="31"/>
      <c r="DG743" s="33">
        <f t="shared" si="235"/>
        <v>0.9520749870282107</v>
      </c>
      <c r="DH743" s="33">
        <f t="shared" si="236"/>
        <v>1.0205392912736233</v>
      </c>
      <c r="DI743" s="3"/>
      <c r="DJ743" s="33">
        <f t="shared" si="237"/>
        <v>0.99999999999999967</v>
      </c>
      <c r="DK743" s="93">
        <f t="shared" si="238"/>
        <v>0.97557682350690289</v>
      </c>
      <c r="DL743" s="3">
        <f t="shared" si="239"/>
        <v>0.97567963866879248</v>
      </c>
      <c r="DM743" s="3"/>
      <c r="DN743" s="90">
        <f t="shared" si="246"/>
        <v>0</v>
      </c>
      <c r="DO743" s="91">
        <f t="shared" si="244"/>
        <v>0</v>
      </c>
      <c r="DP743" s="89">
        <f>SUM(DO$9:DO743)*RLR</f>
        <v>120</v>
      </c>
      <c r="DQ743" s="90">
        <f>DP743-SUM(DS$9:DS743)</f>
        <v>2.9184433597448987</v>
      </c>
      <c r="DR743" s="48">
        <f t="shared" si="240"/>
        <v>0.29013539651837522</v>
      </c>
      <c r="DS743" s="31">
        <f t="shared" si="245"/>
        <v>8.500320465276396E-3</v>
      </c>
      <c r="DT743" s="90">
        <f>SUM(DS$9:DS743)*RRF</f>
        <v>81.957089648178567</v>
      </c>
    </row>
    <row r="744" spans="90:124" x14ac:dyDescent="0.25">
      <c r="CL744" s="14">
        <f t="shared" si="227"/>
        <v>7.35</v>
      </c>
      <c r="CM744" s="59">
        <f>IF('Extended model'!$B$4="AY",0,IFERROR(P*INDEX('UWYr writing pattern'!$C$4:$C$18,MATCH('Extended model'!$CL744,'UWYr writing pattern'!$A$4:$A$18,0)) / 25,CM743))</f>
        <v>0</v>
      </c>
      <c r="CN744" s="36">
        <f t="shared" si="241"/>
        <v>8.8191643904941955E-37</v>
      </c>
      <c r="CP744" s="48">
        <f t="shared" si="228"/>
        <v>22.049999999999997</v>
      </c>
      <c r="CQ744" s="34">
        <f t="shared" si="242"/>
        <v>2.4903565001113379E-37</v>
      </c>
      <c r="CR744" s="31">
        <f>SUM($CQ$9:CQ744)*RLR</f>
        <v>119.99999999999996</v>
      </c>
      <c r="CS744" s="32"/>
      <c r="CT744" s="36">
        <f>CR744-SUM($CW$9:CW744)</f>
        <v>5.7343158654446</v>
      </c>
      <c r="CV744" s="48">
        <f t="shared" si="229"/>
        <v>0.28985507246376813</v>
      </c>
      <c r="CW744" s="31">
        <f t="shared" si="243"/>
        <v>1.6685691170061898E-2</v>
      </c>
      <c r="CX744" s="36">
        <f>SUM($CW$9:CW744)*RRF</f>
        <v>79.985978894188747</v>
      </c>
      <c r="CY744" s="33"/>
      <c r="CZ744" s="36">
        <f t="shared" si="230"/>
        <v>85.720294759633347</v>
      </c>
      <c r="DA744" s="33"/>
      <c r="DB744" s="31">
        <f t="shared" si="231"/>
        <v>7.408098088015123E-37</v>
      </c>
      <c r="DC744" s="31">
        <f t="shared" si="232"/>
        <v>4.0140211058112198</v>
      </c>
      <c r="DD744" s="31">
        <f t="shared" si="233"/>
        <v>4.0140211058112198</v>
      </c>
      <c r="DE744" s="31">
        <f t="shared" si="234"/>
        <v>-1.7202947596333473</v>
      </c>
      <c r="DF744" s="31"/>
      <c r="DG744" s="33">
        <f t="shared" si="235"/>
        <v>0.95221403445462793</v>
      </c>
      <c r="DH744" s="33">
        <f t="shared" si="236"/>
        <v>1.0204796995194445</v>
      </c>
      <c r="DI744" s="3"/>
      <c r="DJ744" s="33">
        <f t="shared" si="237"/>
        <v>0.99999999999999967</v>
      </c>
      <c r="DK744" s="93">
        <f t="shared" si="238"/>
        <v>0.97564754694696343</v>
      </c>
      <c r="DL744" s="3">
        <f t="shared" si="239"/>
        <v>0.97575020064557549</v>
      </c>
      <c r="DM744" s="3"/>
      <c r="DN744" s="90">
        <f t="shared" si="246"/>
        <v>0</v>
      </c>
      <c r="DO744" s="91">
        <f t="shared" si="244"/>
        <v>0</v>
      </c>
      <c r="DP744" s="89">
        <f>SUM(DO$9:DO744)*RLR</f>
        <v>120</v>
      </c>
      <c r="DQ744" s="90">
        <f>DP744-SUM(DS$9:DS744)</f>
        <v>2.9099759225309327</v>
      </c>
      <c r="DR744" s="48">
        <f t="shared" si="240"/>
        <v>0.28985507246376813</v>
      </c>
      <c r="DS744" s="31">
        <f t="shared" si="245"/>
        <v>8.4674372139600541E-3</v>
      </c>
      <c r="DT744" s="90">
        <f>SUM(DS$9:DS744)*RRF</f>
        <v>81.963016854228343</v>
      </c>
    </row>
    <row r="745" spans="90:124" x14ac:dyDescent="0.25">
      <c r="CL745" s="14">
        <f t="shared" si="227"/>
        <v>7.36</v>
      </c>
      <c r="CM745" s="59">
        <f>IF('Extended model'!$B$4="AY",0,IFERROR(P*INDEX('UWYr writing pattern'!$C$4:$C$18,MATCH('Extended model'!$CL745,'UWYr writing pattern'!$A$4:$A$18,0)) / 25,CM744))</f>
        <v>0</v>
      </c>
      <c r="CN745" s="36">
        <f t="shared" si="241"/>
        <v>6.8745386423902256E-37</v>
      </c>
      <c r="CP745" s="48">
        <f t="shared" si="228"/>
        <v>22.080000000000002</v>
      </c>
      <c r="CQ745" s="34">
        <f t="shared" si="242"/>
        <v>1.9446257481039699E-37</v>
      </c>
      <c r="CR745" s="31">
        <f>SUM($CQ$9:CQ745)*RLR</f>
        <v>119.99999999999996</v>
      </c>
      <c r="CS745" s="32"/>
      <c r="CT745" s="36">
        <f>CR745-SUM($CW$9:CW745)</f>
        <v>5.7176946600375089</v>
      </c>
      <c r="CV745" s="48">
        <f t="shared" si="229"/>
        <v>0.28957528957528961</v>
      </c>
      <c r="CW745" s="31">
        <f t="shared" si="243"/>
        <v>1.6621205407085799E-2</v>
      </c>
      <c r="CX745" s="36">
        <f>SUM($CW$9:CW745)*RRF</f>
        <v>79.997613737973708</v>
      </c>
      <c r="CY745" s="33"/>
      <c r="CZ745" s="36">
        <f t="shared" si="230"/>
        <v>85.715308398011217</v>
      </c>
      <c r="DA745" s="33"/>
      <c r="DB745" s="31">
        <f t="shared" si="231"/>
        <v>5.7746124596077885E-37</v>
      </c>
      <c r="DC745" s="31">
        <f t="shared" si="232"/>
        <v>4.0023862620262562</v>
      </c>
      <c r="DD745" s="31">
        <f t="shared" si="233"/>
        <v>4.0023862620262562</v>
      </c>
      <c r="DE745" s="31">
        <f t="shared" si="234"/>
        <v>-1.7153083980112172</v>
      </c>
      <c r="DF745" s="31"/>
      <c r="DG745" s="33">
        <f t="shared" si="235"/>
        <v>0.95235254449968698</v>
      </c>
      <c r="DH745" s="33">
        <f t="shared" si="236"/>
        <v>1.0204203380715622</v>
      </c>
      <c r="DI745" s="3"/>
      <c r="DJ745" s="33">
        <f t="shared" si="237"/>
        <v>0.99999999999999967</v>
      </c>
      <c r="DK745" s="93">
        <f t="shared" si="238"/>
        <v>0.97571799758708122</v>
      </c>
      <c r="DL745" s="3">
        <f t="shared" si="239"/>
        <v>0.97582048991906656</v>
      </c>
      <c r="DM745" s="3"/>
      <c r="DN745" s="90">
        <f t="shared" si="246"/>
        <v>0</v>
      </c>
      <c r="DO745" s="91">
        <f t="shared" si="244"/>
        <v>0</v>
      </c>
      <c r="DP745" s="89">
        <f>SUM(DO$9:DO745)*RLR</f>
        <v>120</v>
      </c>
      <c r="DQ745" s="90">
        <f>DP745-SUM(DS$9:DS745)</f>
        <v>2.9015412097120077</v>
      </c>
      <c r="DR745" s="48">
        <f t="shared" si="240"/>
        <v>0.28957528957528961</v>
      </c>
      <c r="DS745" s="31">
        <f t="shared" si="245"/>
        <v>8.4347128189302401E-3</v>
      </c>
      <c r="DT745" s="90">
        <f>SUM(DS$9:DS745)*RRF</f>
        <v>81.968921153201592</v>
      </c>
    </row>
    <row r="746" spans="90:124" x14ac:dyDescent="0.25">
      <c r="CL746" s="14">
        <f t="shared" si="227"/>
        <v>7.37</v>
      </c>
      <c r="CM746" s="59">
        <f>IF('Extended model'!$B$4="AY",0,IFERROR(P*INDEX('UWYr writing pattern'!$C$4:$C$18,MATCH('Extended model'!$CL746,'UWYr writing pattern'!$A$4:$A$18,0)) / 25,CM745))</f>
        <v>0</v>
      </c>
      <c r="CN746" s="36">
        <f t="shared" si="241"/>
        <v>5.3566405101504635E-37</v>
      </c>
      <c r="CP746" s="48">
        <f t="shared" si="228"/>
        <v>22.11</v>
      </c>
      <c r="CQ746" s="34">
        <f t="shared" si="242"/>
        <v>1.5178981322397621E-37</v>
      </c>
      <c r="CR746" s="31">
        <f>SUM($CQ$9:CQ746)*RLR</f>
        <v>119.99999999999996</v>
      </c>
      <c r="CS746" s="32"/>
      <c r="CT746" s="36">
        <f>CR746-SUM($CW$9:CW746)</f>
        <v>5.7011376291686702</v>
      </c>
      <c r="CV746" s="48">
        <f t="shared" si="229"/>
        <v>0.28929604628736738</v>
      </c>
      <c r="CW746" s="31">
        <f t="shared" si="243"/>
        <v>1.6557030868834487E-2</v>
      </c>
      <c r="CX746" s="36">
        <f>SUM($CW$9:CW746)*RRF</f>
        <v>80.0092036595819</v>
      </c>
      <c r="CY746" s="33"/>
      <c r="CZ746" s="36">
        <f t="shared" si="230"/>
        <v>85.71034128875057</v>
      </c>
      <c r="DA746" s="33"/>
      <c r="DB746" s="31">
        <f t="shared" si="231"/>
        <v>4.4995780285263891E-37</v>
      </c>
      <c r="DC746" s="31">
        <f t="shared" si="232"/>
        <v>3.9907963404180689</v>
      </c>
      <c r="DD746" s="31">
        <f t="shared" si="233"/>
        <v>3.9907963404180689</v>
      </c>
      <c r="DE746" s="31">
        <f t="shared" si="234"/>
        <v>-1.7103412887505698</v>
      </c>
      <c r="DF746" s="31"/>
      <c r="DG746" s="33">
        <f t="shared" si="235"/>
        <v>0.95249051975692733</v>
      </c>
      <c r="DH746" s="33">
        <f t="shared" si="236"/>
        <v>1.0203612058184592</v>
      </c>
      <c r="DI746" s="3"/>
      <c r="DJ746" s="33">
        <f t="shared" si="237"/>
        <v>0.99999999999999967</v>
      </c>
      <c r="DK746" s="93">
        <f t="shared" si="238"/>
        <v>0.97578817674132035</v>
      </c>
      <c r="DL746" s="3">
        <f t="shared" si="239"/>
        <v>0.97589050780540121</v>
      </c>
      <c r="DM746" s="3"/>
      <c r="DN746" s="90">
        <f t="shared" si="246"/>
        <v>0</v>
      </c>
      <c r="DO746" s="91">
        <f t="shared" si="244"/>
        <v>0</v>
      </c>
      <c r="DP746" s="89">
        <f>SUM(DO$9:DO746)*RLR</f>
        <v>120</v>
      </c>
      <c r="DQ746" s="90">
        <f>DP746-SUM(DS$9:DS746)</f>
        <v>2.893139063351839</v>
      </c>
      <c r="DR746" s="48">
        <f t="shared" si="240"/>
        <v>0.28929604628736738</v>
      </c>
      <c r="DS746" s="31">
        <f t="shared" si="245"/>
        <v>8.402146360169907E-3</v>
      </c>
      <c r="DT746" s="90">
        <f>SUM(DS$9:DS746)*RRF</f>
        <v>81.974802655653704</v>
      </c>
    </row>
    <row r="747" spans="90:124" x14ac:dyDescent="0.25">
      <c r="CL747" s="14">
        <f t="shared" si="227"/>
        <v>7.38</v>
      </c>
      <c r="CM747" s="59">
        <f>IF('Extended model'!$B$4="AY",0,IFERROR(P*INDEX('UWYr writing pattern'!$C$4:$C$18,MATCH('Extended model'!$CL747,'UWYr writing pattern'!$A$4:$A$18,0)) / 25,CM746))</f>
        <v>0</v>
      </c>
      <c r="CN747" s="36">
        <f t="shared" si="241"/>
        <v>4.1722872933561965E-37</v>
      </c>
      <c r="CP747" s="48">
        <f t="shared" si="228"/>
        <v>22.14</v>
      </c>
      <c r="CQ747" s="34">
        <f t="shared" si="242"/>
        <v>1.1843532167942675E-37</v>
      </c>
      <c r="CR747" s="31">
        <f>SUM($CQ$9:CQ747)*RLR</f>
        <v>119.99999999999996</v>
      </c>
      <c r="CS747" s="32"/>
      <c r="CT747" s="36">
        <f>CR747-SUM($CW$9:CW747)</f>
        <v>5.684644463414088</v>
      </c>
      <c r="CV747" s="48">
        <f t="shared" si="229"/>
        <v>0.28901734104046245</v>
      </c>
      <c r="CW747" s="31">
        <f t="shared" si="243"/>
        <v>1.6493165754586318E-2</v>
      </c>
      <c r="CX747" s="36">
        <f>SUM($CW$9:CW747)*RRF</f>
        <v>80.02074887561011</v>
      </c>
      <c r="CY747" s="33"/>
      <c r="CZ747" s="36">
        <f t="shared" si="230"/>
        <v>85.705393339024198</v>
      </c>
      <c r="DA747" s="33"/>
      <c r="DB747" s="31">
        <f t="shared" si="231"/>
        <v>3.5047213264192046E-37</v>
      </c>
      <c r="DC747" s="31">
        <f t="shared" si="232"/>
        <v>3.9792511243898612</v>
      </c>
      <c r="DD747" s="31">
        <f t="shared" si="233"/>
        <v>3.9792511243898612</v>
      </c>
      <c r="DE747" s="31">
        <f t="shared" si="234"/>
        <v>-1.705393339024198</v>
      </c>
      <c r="DF747" s="31"/>
      <c r="DG747" s="33">
        <f t="shared" si="235"/>
        <v>0.95262796280488227</v>
      </c>
      <c r="DH747" s="33">
        <f t="shared" si="236"/>
        <v>1.0203023016550499</v>
      </c>
      <c r="DI747" s="3"/>
      <c r="DJ747" s="33">
        <f t="shared" si="237"/>
        <v>0.99999999999999967</v>
      </c>
      <c r="DK747" s="93">
        <f t="shared" si="238"/>
        <v>0.9758580857161564</v>
      </c>
      <c r="DL747" s="3">
        <f t="shared" si="239"/>
        <v>0.97596025561310018</v>
      </c>
      <c r="DM747" s="3"/>
      <c r="DN747" s="90">
        <f t="shared" si="246"/>
        <v>0</v>
      </c>
      <c r="DO747" s="91">
        <f t="shared" si="244"/>
        <v>0</v>
      </c>
      <c r="DP747" s="89">
        <f>SUM(DO$9:DO747)*RLR</f>
        <v>120</v>
      </c>
      <c r="DQ747" s="90">
        <f>DP747-SUM(DS$9:DS747)</f>
        <v>2.8847693264279712</v>
      </c>
      <c r="DR747" s="48">
        <f t="shared" si="240"/>
        <v>0.28901734104046245</v>
      </c>
      <c r="DS747" s="31">
        <f t="shared" si="245"/>
        <v>8.3697369238722435E-3</v>
      </c>
      <c r="DT747" s="90">
        <f>SUM(DS$9:DS747)*RRF</f>
        <v>81.980661471500412</v>
      </c>
    </row>
    <row r="748" spans="90:124" x14ac:dyDescent="0.25">
      <c r="CL748" s="14">
        <f t="shared" si="227"/>
        <v>7.39</v>
      </c>
      <c r="CM748" s="59">
        <f>IF('Extended model'!$B$4="AY",0,IFERROR(P*INDEX('UWYr writing pattern'!$C$4:$C$18,MATCH('Extended model'!$CL748,'UWYr writing pattern'!$A$4:$A$18,0)) / 25,CM747))</f>
        <v>0</v>
      </c>
      <c r="CN748" s="36">
        <f t="shared" si="241"/>
        <v>3.2485428866071347E-37</v>
      </c>
      <c r="CP748" s="48">
        <f t="shared" si="228"/>
        <v>22.169999999999998</v>
      </c>
      <c r="CQ748" s="34">
        <f t="shared" si="242"/>
        <v>9.2374440674906197E-38</v>
      </c>
      <c r="CR748" s="31">
        <f>SUM($CQ$9:CQ748)*RLR</f>
        <v>119.99999999999996</v>
      </c>
      <c r="CS748" s="32"/>
      <c r="CT748" s="36">
        <f>CR748-SUM($CW$9:CW748)</f>
        <v>5.6682148551383307</v>
      </c>
      <c r="CV748" s="48">
        <f t="shared" si="229"/>
        <v>0.28873917228103946</v>
      </c>
      <c r="CW748" s="31">
        <f t="shared" si="243"/>
        <v>1.6429608275763261E-2</v>
      </c>
      <c r="CX748" s="36">
        <f>SUM($CW$9:CW748)*RRF</f>
        <v>80.032249601403137</v>
      </c>
      <c r="CY748" s="33"/>
      <c r="CZ748" s="36">
        <f t="shared" si="230"/>
        <v>85.700464456541468</v>
      </c>
      <c r="DA748" s="33"/>
      <c r="DB748" s="31">
        <f t="shared" si="231"/>
        <v>2.7287760247499928E-37</v>
      </c>
      <c r="DC748" s="31">
        <f t="shared" si="232"/>
        <v>3.9677503985968312</v>
      </c>
      <c r="DD748" s="31">
        <f t="shared" si="233"/>
        <v>3.9677503985968312</v>
      </c>
      <c r="DE748" s="31">
        <f t="shared" si="234"/>
        <v>-1.7004644565414679</v>
      </c>
      <c r="DF748" s="31"/>
      <c r="DG748" s="33">
        <f t="shared" si="235"/>
        <v>0.9527648762071802</v>
      </c>
      <c r="DH748" s="33">
        <f t="shared" si="236"/>
        <v>1.0202436244826365</v>
      </c>
      <c r="DI748" s="3"/>
      <c r="DJ748" s="33">
        <f t="shared" si="237"/>
        <v>0.99999999999999967</v>
      </c>
      <c r="DK748" s="93">
        <f t="shared" si="238"/>
        <v>0.97592772581052745</v>
      </c>
      <c r="DL748" s="3">
        <f t="shared" si="239"/>
        <v>0.97602973464312015</v>
      </c>
      <c r="DM748" s="3"/>
      <c r="DN748" s="90">
        <f t="shared" si="246"/>
        <v>0</v>
      </c>
      <c r="DO748" s="91">
        <f t="shared" si="244"/>
        <v>0</v>
      </c>
      <c r="DP748" s="89">
        <f>SUM(DO$9:DO748)*RLR</f>
        <v>120</v>
      </c>
      <c r="DQ748" s="90">
        <f>DP748-SUM(DS$9:DS748)</f>
        <v>2.876431842825582</v>
      </c>
      <c r="DR748" s="48">
        <f t="shared" si="240"/>
        <v>0.28873917228103946</v>
      </c>
      <c r="DS748" s="31">
        <f t="shared" si="245"/>
        <v>8.3374836023929807E-3</v>
      </c>
      <c r="DT748" s="90">
        <f>SUM(DS$9:DS748)*RRF</f>
        <v>81.986497710022093</v>
      </c>
    </row>
    <row r="749" spans="90:124" x14ac:dyDescent="0.25">
      <c r="CL749" s="14">
        <f t="shared" si="227"/>
        <v>7.4</v>
      </c>
      <c r="CM749" s="59">
        <f>IF('Extended model'!$B$4="AY",0,IFERROR(P*INDEX('UWYr writing pattern'!$C$4:$C$18,MATCH('Extended model'!$CL749,'UWYr writing pattern'!$A$4:$A$18,0)) / 25,CM748))</f>
        <v>0</v>
      </c>
      <c r="CN749" s="36">
        <f t="shared" si="241"/>
        <v>2.5283409286463329E-37</v>
      </c>
      <c r="CP749" s="48">
        <f t="shared" si="228"/>
        <v>22.200000000000003</v>
      </c>
      <c r="CQ749" s="34">
        <f t="shared" si="242"/>
        <v>7.2020195796080176E-38</v>
      </c>
      <c r="CR749" s="31">
        <f>SUM($CQ$9:CQ749)*RLR</f>
        <v>119.99999999999996</v>
      </c>
      <c r="CS749" s="32"/>
      <c r="CT749" s="36">
        <f>CR749-SUM($CW$9:CW749)</f>
        <v>5.6518484984824937</v>
      </c>
      <c r="CV749" s="48">
        <f t="shared" si="229"/>
        <v>0.28846153846153844</v>
      </c>
      <c r="CW749" s="31">
        <f t="shared" si="243"/>
        <v>1.6366356655837334E-2</v>
      </c>
      <c r="CX749" s="36">
        <f>SUM($CW$9:CW749)*RRF</f>
        <v>80.043706051062216</v>
      </c>
      <c r="CY749" s="33"/>
      <c r="CZ749" s="36">
        <f t="shared" si="230"/>
        <v>85.69555454954471</v>
      </c>
      <c r="DA749" s="33"/>
      <c r="DB749" s="31">
        <f t="shared" si="231"/>
        <v>2.1238063800629194E-37</v>
      </c>
      <c r="DC749" s="31">
        <f t="shared" si="232"/>
        <v>3.9562939489377453</v>
      </c>
      <c r="DD749" s="31">
        <f t="shared" si="233"/>
        <v>3.9562939489377453</v>
      </c>
      <c r="DE749" s="31">
        <f t="shared" si="234"/>
        <v>-1.6955545495447097</v>
      </c>
      <c r="DF749" s="31"/>
      <c r="DG749" s="33">
        <f t="shared" si="235"/>
        <v>0.9529012625126454</v>
      </c>
      <c r="DH749" s="33">
        <f t="shared" si="236"/>
        <v>1.0201851732088656</v>
      </c>
      <c r="DI749" s="3"/>
      <c r="DJ749" s="33">
        <f t="shared" si="237"/>
        <v>0.99999999999999967</v>
      </c>
      <c r="DK749" s="93">
        <f t="shared" si="238"/>
        <v>0.97599709831588533</v>
      </c>
      <c r="DL749" s="3">
        <f t="shared" si="239"/>
        <v>0.97609894618890503</v>
      </c>
      <c r="DM749" s="3"/>
      <c r="DN749" s="90">
        <f t="shared" si="246"/>
        <v>0</v>
      </c>
      <c r="DO749" s="91">
        <f t="shared" si="244"/>
        <v>0</v>
      </c>
      <c r="DP749" s="89">
        <f>SUM(DO$9:DO749)*RLR</f>
        <v>120</v>
      </c>
      <c r="DQ749" s="90">
        <f>DP749-SUM(DS$9:DS749)</f>
        <v>2.8681264573313854</v>
      </c>
      <c r="DR749" s="48">
        <f t="shared" si="240"/>
        <v>0.28846153846153844</v>
      </c>
      <c r="DS749" s="31">
        <f t="shared" si="245"/>
        <v>8.3053854942028351E-3</v>
      </c>
      <c r="DT749" s="90">
        <f>SUM(DS$9:DS749)*RRF</f>
        <v>81.992311479868022</v>
      </c>
    </row>
    <row r="750" spans="90:124" x14ac:dyDescent="0.25">
      <c r="CL750" s="14">
        <f t="shared" si="227"/>
        <v>7.41</v>
      </c>
      <c r="CM750" s="59">
        <f>IF('Extended model'!$B$4="AY",0,IFERROR(P*INDEX('UWYr writing pattern'!$C$4:$C$18,MATCH('Extended model'!$CL750,'UWYr writing pattern'!$A$4:$A$18,0)) / 25,CM749))</f>
        <v>0</v>
      </c>
      <c r="CN750" s="36">
        <f t="shared" si="241"/>
        <v>1.9670492424868469E-37</v>
      </c>
      <c r="CP750" s="48">
        <f t="shared" si="228"/>
        <v>22.23</v>
      </c>
      <c r="CQ750" s="34">
        <f t="shared" si="242"/>
        <v>5.6129168615948595E-38</v>
      </c>
      <c r="CR750" s="31">
        <f>SUM($CQ$9:CQ750)*RLR</f>
        <v>119.99999999999996</v>
      </c>
      <c r="CS750" s="32"/>
      <c r="CT750" s="36">
        <f>CR750-SUM($CW$9:CW750)</f>
        <v>5.6355450893522487</v>
      </c>
      <c r="CV750" s="48">
        <f t="shared" si="229"/>
        <v>0.28818443804034583</v>
      </c>
      <c r="CW750" s="31">
        <f t="shared" si="243"/>
        <v>1.6303409130237961E-2</v>
      </c>
      <c r="CX750" s="36">
        <f>SUM($CW$9:CW750)*RRF</f>
        <v>80.055118437453388</v>
      </c>
      <c r="CY750" s="33"/>
      <c r="CZ750" s="36">
        <f t="shared" si="230"/>
        <v>85.690663526805636</v>
      </c>
      <c r="DA750" s="33"/>
      <c r="DB750" s="31">
        <f t="shared" si="231"/>
        <v>1.6523213636889511E-37</v>
      </c>
      <c r="DC750" s="31">
        <f t="shared" si="232"/>
        <v>3.9448815625465738</v>
      </c>
      <c r="DD750" s="31">
        <f t="shared" si="233"/>
        <v>3.9448815625465738</v>
      </c>
      <c r="DE750" s="31">
        <f t="shared" si="234"/>
        <v>-1.6906635268056363</v>
      </c>
      <c r="DF750" s="31"/>
      <c r="DG750" s="33">
        <f t="shared" si="235"/>
        <v>0.95303712425539744</v>
      </c>
      <c r="DH750" s="33">
        <f t="shared" si="236"/>
        <v>1.0201269467476861</v>
      </c>
      <c r="DI750" s="3"/>
      <c r="DJ750" s="33">
        <f t="shared" si="237"/>
        <v>0.99999999999999967</v>
      </c>
      <c r="DK750" s="93">
        <f t="shared" si="238"/>
        <v>0.97606620451624493</v>
      </c>
      <c r="DL750" s="3">
        <f t="shared" si="239"/>
        <v>0.9761678915364369</v>
      </c>
      <c r="DM750" s="3"/>
      <c r="DN750" s="90">
        <f t="shared" si="246"/>
        <v>0</v>
      </c>
      <c r="DO750" s="91">
        <f t="shared" si="244"/>
        <v>0</v>
      </c>
      <c r="DP750" s="89">
        <f>SUM(DO$9:DO750)*RLR</f>
        <v>120</v>
      </c>
      <c r="DQ750" s="90">
        <f>DP750-SUM(DS$9:DS750)</f>
        <v>2.8598530156275501</v>
      </c>
      <c r="DR750" s="48">
        <f t="shared" si="240"/>
        <v>0.28818443804034583</v>
      </c>
      <c r="DS750" s="31">
        <f t="shared" si="245"/>
        <v>8.2734417038405339E-3</v>
      </c>
      <c r="DT750" s="90">
        <f>SUM(DS$9:DS750)*RRF</f>
        <v>81.998102889060704</v>
      </c>
    </row>
    <row r="751" spans="90:124" x14ac:dyDescent="0.25">
      <c r="CL751" s="14">
        <f t="shared" si="227"/>
        <v>7.42</v>
      </c>
      <c r="CM751" s="59">
        <f>IF('Extended model'!$B$4="AY",0,IFERROR(P*INDEX('UWYr writing pattern'!$C$4:$C$18,MATCH('Extended model'!$CL751,'UWYr writing pattern'!$A$4:$A$18,0)) / 25,CM750))</f>
        <v>0</v>
      </c>
      <c r="CN751" s="36">
        <f t="shared" si="241"/>
        <v>1.529774195882021E-37</v>
      </c>
      <c r="CP751" s="48">
        <f t="shared" si="228"/>
        <v>22.259999999999998</v>
      </c>
      <c r="CQ751" s="34">
        <f t="shared" si="242"/>
        <v>4.3727504660482607E-38</v>
      </c>
      <c r="CR751" s="31">
        <f>SUM($CQ$9:CQ751)*RLR</f>
        <v>119.99999999999996</v>
      </c>
      <c r="CS751" s="32"/>
      <c r="CT751" s="36">
        <f>CR751-SUM($CW$9:CW751)</f>
        <v>5.6193043254059916</v>
      </c>
      <c r="CV751" s="48">
        <f t="shared" si="229"/>
        <v>0.28790786948176583</v>
      </c>
      <c r="CW751" s="31">
        <f t="shared" si="243"/>
        <v>1.6240763946260083E-2</v>
      </c>
      <c r="CX751" s="36">
        <f>SUM($CW$9:CW751)*RRF</f>
        <v>80.06648697221577</v>
      </c>
      <c r="CY751" s="33"/>
      <c r="CZ751" s="36">
        <f t="shared" si="230"/>
        <v>85.685791297621762</v>
      </c>
      <c r="DA751" s="33"/>
      <c r="DB751" s="31">
        <f t="shared" si="231"/>
        <v>1.2850103245408976E-37</v>
      </c>
      <c r="DC751" s="31">
        <f t="shared" si="232"/>
        <v>3.9335130277841936</v>
      </c>
      <c r="DD751" s="31">
        <f t="shared" si="233"/>
        <v>3.9335130277841936</v>
      </c>
      <c r="DE751" s="31">
        <f t="shared" si="234"/>
        <v>-1.6857912976217619</v>
      </c>
      <c r="DF751" s="31"/>
      <c r="DG751" s="33">
        <f t="shared" si="235"/>
        <v>0.9531724639549497</v>
      </c>
      <c r="DH751" s="33">
        <f t="shared" si="236"/>
        <v>1.0200689440193067</v>
      </c>
      <c r="DI751" s="3"/>
      <c r="DJ751" s="33">
        <f t="shared" si="237"/>
        <v>0.99999999999999967</v>
      </c>
      <c r="DK751" s="93">
        <f t="shared" si="238"/>
        <v>0.97613504568823528</v>
      </c>
      <c r="DL751" s="3">
        <f t="shared" si="239"/>
        <v>0.97623657196428582</v>
      </c>
      <c r="DM751" s="3"/>
      <c r="DN751" s="90">
        <f t="shared" si="246"/>
        <v>0</v>
      </c>
      <c r="DO751" s="91">
        <f t="shared" si="244"/>
        <v>0</v>
      </c>
      <c r="DP751" s="89">
        <f>SUM(DO$9:DO751)*RLR</f>
        <v>120</v>
      </c>
      <c r="DQ751" s="90">
        <f>DP751-SUM(DS$9:DS751)</f>
        <v>2.851611364285688</v>
      </c>
      <c r="DR751" s="48">
        <f t="shared" si="240"/>
        <v>0.28790786948176583</v>
      </c>
      <c r="DS751" s="31">
        <f t="shared" si="245"/>
        <v>8.2416513418661387E-3</v>
      </c>
      <c r="DT751" s="90">
        <f>SUM(DS$9:DS751)*RRF</f>
        <v>82.003872045000008</v>
      </c>
    </row>
    <row r="752" spans="90:124" x14ac:dyDescent="0.25">
      <c r="CL752" s="14">
        <f t="shared" si="227"/>
        <v>7.43</v>
      </c>
      <c r="CM752" s="59">
        <f>IF('Extended model'!$B$4="AY",0,IFERROR(P*INDEX('UWYr writing pattern'!$C$4:$C$18,MATCH('Extended model'!$CL752,'UWYr writing pattern'!$A$4:$A$18,0)) / 25,CM751))</f>
        <v>0</v>
      </c>
      <c r="CN752" s="36">
        <f t="shared" si="241"/>
        <v>1.189246459878683E-37</v>
      </c>
      <c r="CP752" s="48">
        <f t="shared" si="228"/>
        <v>22.29</v>
      </c>
      <c r="CQ752" s="34">
        <f t="shared" si="242"/>
        <v>3.4052773600333784E-38</v>
      </c>
      <c r="CR752" s="31">
        <f>SUM($CQ$9:CQ752)*RLR</f>
        <v>119.99999999999996</v>
      </c>
      <c r="CS752" s="32"/>
      <c r="CT752" s="36">
        <f>CR752-SUM($CW$9:CW752)</f>
        <v>5.6031259060430187</v>
      </c>
      <c r="CV752" s="48">
        <f t="shared" si="229"/>
        <v>0.28763183125599234</v>
      </c>
      <c r="CW752" s="31">
        <f t="shared" si="243"/>
        <v>1.6178419362973106E-2</v>
      </c>
      <c r="CX752" s="36">
        <f>SUM($CW$9:CW752)*RRF</f>
        <v>80.077811865769846</v>
      </c>
      <c r="CY752" s="33"/>
      <c r="CZ752" s="36">
        <f t="shared" si="230"/>
        <v>85.680937771812864</v>
      </c>
      <c r="DA752" s="33"/>
      <c r="DB752" s="31">
        <f t="shared" si="231"/>
        <v>9.9896702629809372E-38</v>
      </c>
      <c r="DC752" s="31">
        <f t="shared" si="232"/>
        <v>3.922188134230113</v>
      </c>
      <c r="DD752" s="31">
        <f t="shared" si="233"/>
        <v>3.922188134230113</v>
      </c>
      <c r="DE752" s="31">
        <f t="shared" si="234"/>
        <v>-1.6809377718128644</v>
      </c>
      <c r="DF752" s="31"/>
      <c r="DG752" s="33">
        <f t="shared" si="235"/>
        <v>0.95330728411630772</v>
      </c>
      <c r="DH752" s="33">
        <f t="shared" si="236"/>
        <v>1.0200111639501532</v>
      </c>
      <c r="DI752" s="3"/>
      <c r="DJ752" s="33">
        <f t="shared" si="237"/>
        <v>0.99999999999999967</v>
      </c>
      <c r="DK752" s="93">
        <f t="shared" si="238"/>
        <v>0.97620362310114794</v>
      </c>
      <c r="DL752" s="3">
        <f t="shared" si="239"/>
        <v>0.97630498874365923</v>
      </c>
      <c r="DM752" s="3"/>
      <c r="DN752" s="90">
        <f t="shared" si="246"/>
        <v>0</v>
      </c>
      <c r="DO752" s="91">
        <f t="shared" si="244"/>
        <v>0</v>
      </c>
      <c r="DP752" s="89">
        <f>SUM(DO$9:DO752)*RLR</f>
        <v>120</v>
      </c>
      <c r="DQ752" s="90">
        <f>DP752-SUM(DS$9:DS752)</f>
        <v>2.8434013507608711</v>
      </c>
      <c r="DR752" s="48">
        <f t="shared" si="240"/>
        <v>0.28763183125599234</v>
      </c>
      <c r="DS752" s="31">
        <f t="shared" si="245"/>
        <v>8.2100135248148413E-3</v>
      </c>
      <c r="DT752" s="90">
        <f>SUM(DS$9:DS752)*RRF</f>
        <v>82.009619054467379</v>
      </c>
    </row>
    <row r="753" spans="90:124" x14ac:dyDescent="0.25">
      <c r="CL753" s="14">
        <f t="shared" si="227"/>
        <v>7.44</v>
      </c>
      <c r="CM753" s="59">
        <f>IF('Extended model'!$B$4="AY",0,IFERROR(P*INDEX('UWYr writing pattern'!$C$4:$C$18,MATCH('Extended model'!$CL753,'UWYr writing pattern'!$A$4:$A$18,0)) / 25,CM752))</f>
        <v>0</v>
      </c>
      <c r="CN753" s="36">
        <f t="shared" si="241"/>
        <v>9.2416342397172459E-38</v>
      </c>
      <c r="CP753" s="48">
        <f t="shared" si="228"/>
        <v>22.32</v>
      </c>
      <c r="CQ753" s="34">
        <f t="shared" si="242"/>
        <v>2.6508303590695842E-38</v>
      </c>
      <c r="CR753" s="31">
        <f>SUM($CQ$9:CQ753)*RLR</f>
        <v>119.99999999999996</v>
      </c>
      <c r="CS753" s="32"/>
      <c r="CT753" s="36">
        <f>CR753-SUM($CW$9:CW753)</f>
        <v>5.5870095323918889</v>
      </c>
      <c r="CV753" s="48">
        <f t="shared" si="229"/>
        <v>0.28735632183908044</v>
      </c>
      <c r="CW753" s="31">
        <f t="shared" si="243"/>
        <v>1.6116373651130448E-2</v>
      </c>
      <c r="CX753" s="36">
        <f>SUM($CW$9:CW753)*RRF</f>
        <v>80.089093327325642</v>
      </c>
      <c r="CY753" s="33"/>
      <c r="CZ753" s="36">
        <f t="shared" si="230"/>
        <v>85.676102859717531</v>
      </c>
      <c r="DA753" s="33"/>
      <c r="DB753" s="31">
        <f t="shared" si="231"/>
        <v>7.7629727613624854E-38</v>
      </c>
      <c r="DC753" s="31">
        <f t="shared" si="232"/>
        <v>3.9109066726743218</v>
      </c>
      <c r="DD753" s="31">
        <f t="shared" si="233"/>
        <v>3.9109066726743218</v>
      </c>
      <c r="DE753" s="31">
        <f t="shared" si="234"/>
        <v>-1.6761028597175311</v>
      </c>
      <c r="DF753" s="31"/>
      <c r="DG753" s="33">
        <f t="shared" si="235"/>
        <v>0.95344158723006722</v>
      </c>
      <c r="DH753" s="33">
        <f t="shared" si="236"/>
        <v>1.0199536054728278</v>
      </c>
      <c r="DI753" s="3"/>
      <c r="DJ753" s="33">
        <f t="shared" si="237"/>
        <v>0.99999999999999967</v>
      </c>
      <c r="DK753" s="93">
        <f t="shared" si="238"/>
        <v>0.97627193801698697</v>
      </c>
      <c r="DL753" s="3">
        <f t="shared" si="239"/>
        <v>0.97637314313845225</v>
      </c>
      <c r="DM753" s="3"/>
      <c r="DN753" s="90">
        <f t="shared" si="246"/>
        <v>0</v>
      </c>
      <c r="DO753" s="91">
        <f t="shared" si="244"/>
        <v>0</v>
      </c>
      <c r="DP753" s="89">
        <f>SUM(DO$9:DO753)*RLR</f>
        <v>120</v>
      </c>
      <c r="DQ753" s="90">
        <f>DP753-SUM(DS$9:DS753)</f>
        <v>2.8352228233857204</v>
      </c>
      <c r="DR753" s="48">
        <f t="shared" si="240"/>
        <v>0.28735632183908044</v>
      </c>
      <c r="DS753" s="31">
        <f t="shared" si="245"/>
        <v>8.1785273751511164E-3</v>
      </c>
      <c r="DT753" s="90">
        <f>SUM(DS$9:DS753)*RRF</f>
        <v>82.015344023629993</v>
      </c>
    </row>
    <row r="754" spans="90:124" x14ac:dyDescent="0.25">
      <c r="CL754" s="14">
        <f t="shared" si="227"/>
        <v>7.45</v>
      </c>
      <c r="CM754" s="59">
        <f>IF('Extended model'!$B$4="AY",0,IFERROR(P*INDEX('UWYr writing pattern'!$C$4:$C$18,MATCH('Extended model'!$CL754,'UWYr writing pattern'!$A$4:$A$18,0)) / 25,CM753))</f>
        <v>0</v>
      </c>
      <c r="CN754" s="36">
        <f t="shared" si="241"/>
        <v>7.1789014774123563E-38</v>
      </c>
      <c r="CP754" s="48">
        <f t="shared" si="228"/>
        <v>22.35</v>
      </c>
      <c r="CQ754" s="34">
        <f t="shared" si="242"/>
        <v>2.0627327623048894E-38</v>
      </c>
      <c r="CR754" s="31">
        <f>SUM($CQ$9:CQ754)*RLR</f>
        <v>119.99999999999996</v>
      </c>
      <c r="CS754" s="32"/>
      <c r="CT754" s="36">
        <f>CR754-SUM($CW$9:CW754)</f>
        <v>5.5709549072988125</v>
      </c>
      <c r="CV754" s="48">
        <f t="shared" si="229"/>
        <v>0.28708133971291866</v>
      </c>
      <c r="CW754" s="31">
        <f t="shared" si="243"/>
        <v>1.605462509308014E-2</v>
      </c>
      <c r="CX754" s="36">
        <f>SUM($CW$9:CW754)*RRF</f>
        <v>80.100331564890794</v>
      </c>
      <c r="CY754" s="33"/>
      <c r="CZ754" s="36">
        <f t="shared" si="230"/>
        <v>85.671286472189607</v>
      </c>
      <c r="DA754" s="33"/>
      <c r="DB754" s="31">
        <f t="shared" si="231"/>
        <v>6.0302772410263791E-38</v>
      </c>
      <c r="DC754" s="31">
        <f t="shared" si="232"/>
        <v>3.8996684351091684</v>
      </c>
      <c r="DD754" s="31">
        <f t="shared" si="233"/>
        <v>3.8996684351091684</v>
      </c>
      <c r="DE754" s="31">
        <f t="shared" si="234"/>
        <v>-1.6712864721896068</v>
      </c>
      <c r="DF754" s="31"/>
      <c r="DG754" s="33">
        <f t="shared" si="235"/>
        <v>0.9535753757725095</v>
      </c>
      <c r="DH754" s="33">
        <f t="shared" si="236"/>
        <v>1.0198962675260668</v>
      </c>
      <c r="DI754" s="3"/>
      <c r="DJ754" s="33">
        <f t="shared" si="237"/>
        <v>0.99999999999999967</v>
      </c>
      <c r="DK754" s="93">
        <f t="shared" si="238"/>
        <v>0.97633999169051744</v>
      </c>
      <c r="DL754" s="3">
        <f t="shared" si="239"/>
        <v>0.97644103640529578</v>
      </c>
      <c r="DM754" s="3"/>
      <c r="DN754" s="90">
        <f t="shared" si="246"/>
        <v>0</v>
      </c>
      <c r="DO754" s="91">
        <f t="shared" si="244"/>
        <v>0</v>
      </c>
      <c r="DP754" s="89">
        <f>SUM(DO$9:DO754)*RLR</f>
        <v>120</v>
      </c>
      <c r="DQ754" s="90">
        <f>DP754-SUM(DS$9:DS754)</f>
        <v>2.8270756313644938</v>
      </c>
      <c r="DR754" s="48">
        <f t="shared" si="240"/>
        <v>0.28708133971291866</v>
      </c>
      <c r="DS754" s="31">
        <f t="shared" si="245"/>
        <v>8.1471920212233349E-3</v>
      </c>
      <c r="DT754" s="90">
        <f>SUM(DS$9:DS754)*RRF</f>
        <v>82.021047058044843</v>
      </c>
    </row>
    <row r="755" spans="90:124" x14ac:dyDescent="0.25">
      <c r="CL755" s="14">
        <f t="shared" si="227"/>
        <v>7.46</v>
      </c>
      <c r="CM755" s="59">
        <f>IF('Extended model'!$B$4="AY",0,IFERROR(P*INDEX('UWYr writing pattern'!$C$4:$C$18,MATCH('Extended model'!$CL755,'UWYr writing pattern'!$A$4:$A$18,0)) / 25,CM754))</f>
        <v>0</v>
      </c>
      <c r="CN755" s="36">
        <f t="shared" si="241"/>
        <v>5.5744169972106939E-38</v>
      </c>
      <c r="CP755" s="48">
        <f t="shared" si="228"/>
        <v>22.38</v>
      </c>
      <c r="CQ755" s="34">
        <f t="shared" si="242"/>
        <v>1.6044844802016619E-38</v>
      </c>
      <c r="CR755" s="31">
        <f>SUM($CQ$9:CQ755)*RLR</f>
        <v>119.99999999999996</v>
      </c>
      <c r="CS755" s="32"/>
      <c r="CT755" s="36">
        <f>CR755-SUM($CW$9:CW755)</f>
        <v>5.5549617353161409</v>
      </c>
      <c r="CV755" s="48">
        <f t="shared" si="229"/>
        <v>0.28680688336520072</v>
      </c>
      <c r="CW755" s="31">
        <f t="shared" si="243"/>
        <v>1.5993171982676017E-2</v>
      </c>
      <c r="CX755" s="36">
        <f>SUM($CW$9:CW755)*RRF</f>
        <v>80.11152678527867</v>
      </c>
      <c r="CY755" s="33"/>
      <c r="CZ755" s="36">
        <f t="shared" si="230"/>
        <v>85.666488520594811</v>
      </c>
      <c r="DA755" s="33"/>
      <c r="DB755" s="31">
        <f t="shared" si="231"/>
        <v>4.6825102776569825E-38</v>
      </c>
      <c r="DC755" s="31">
        <f t="shared" si="232"/>
        <v>3.8884732147212984</v>
      </c>
      <c r="DD755" s="31">
        <f t="shared" si="233"/>
        <v>3.8884732147212984</v>
      </c>
      <c r="DE755" s="31">
        <f t="shared" si="234"/>
        <v>-1.666488520594811</v>
      </c>
      <c r="DF755" s="31"/>
      <c r="DG755" s="33">
        <f t="shared" si="235"/>
        <v>0.95370865220569845</v>
      </c>
      <c r="DH755" s="33">
        <f t="shared" si="236"/>
        <v>1.0198391490547001</v>
      </c>
      <c r="DI755" s="3"/>
      <c r="DJ755" s="33">
        <f t="shared" si="237"/>
        <v>0.99999999999999967</v>
      </c>
      <c r="DK755" s="93">
        <f t="shared" si="238"/>
        <v>0.97640778536931361</v>
      </c>
      <c r="DL755" s="3">
        <f t="shared" si="239"/>
        <v>0.97650866979360595</v>
      </c>
      <c r="DM755" s="3"/>
      <c r="DN755" s="90">
        <f t="shared" si="246"/>
        <v>0</v>
      </c>
      <c r="DO755" s="91">
        <f t="shared" si="244"/>
        <v>0</v>
      </c>
      <c r="DP755" s="89">
        <f>SUM(DO$9:DO755)*RLR</f>
        <v>120</v>
      </c>
      <c r="DQ755" s="90">
        <f>DP755-SUM(DS$9:DS755)</f>
        <v>2.8189596247672739</v>
      </c>
      <c r="DR755" s="48">
        <f t="shared" si="240"/>
        <v>0.28680688336520072</v>
      </c>
      <c r="DS755" s="31">
        <f t="shared" si="245"/>
        <v>8.1160065972186429E-3</v>
      </c>
      <c r="DT755" s="90">
        <f>SUM(DS$9:DS755)*RRF</f>
        <v>82.0267282626629</v>
      </c>
    </row>
    <row r="756" spans="90:124" x14ac:dyDescent="0.25">
      <c r="CL756" s="14">
        <f t="shared" si="227"/>
        <v>7.47</v>
      </c>
      <c r="CM756" s="59">
        <f>IF('Extended model'!$B$4="AY",0,IFERROR(P*INDEX('UWYr writing pattern'!$C$4:$C$18,MATCH('Extended model'!$CL756,'UWYr writing pattern'!$A$4:$A$18,0)) / 25,CM755))</f>
        <v>0</v>
      </c>
      <c r="CN756" s="36">
        <f t="shared" si="241"/>
        <v>4.3268624732349404E-38</v>
      </c>
      <c r="CP756" s="48">
        <f t="shared" si="228"/>
        <v>22.41</v>
      </c>
      <c r="CQ756" s="34">
        <f t="shared" si="242"/>
        <v>1.2475545239757532E-38</v>
      </c>
      <c r="CR756" s="31">
        <f>SUM($CQ$9:CQ756)*RLR</f>
        <v>119.99999999999996</v>
      </c>
      <c r="CS756" s="32"/>
      <c r="CT756" s="36">
        <f>CR756-SUM($CW$9:CW756)</f>
        <v>5.5390297226909553</v>
      </c>
      <c r="CV756" s="48">
        <f t="shared" si="229"/>
        <v>0.28653295128939832</v>
      </c>
      <c r="CW756" s="31">
        <f t="shared" si="243"/>
        <v>1.5932012625189694E-2</v>
      </c>
      <c r="CX756" s="36">
        <f>SUM($CW$9:CW756)*RRF</f>
        <v>80.122679194116301</v>
      </c>
      <c r="CY756" s="33"/>
      <c r="CZ756" s="36">
        <f t="shared" si="230"/>
        <v>85.661708916807257</v>
      </c>
      <c r="DA756" s="33"/>
      <c r="DB756" s="31">
        <f t="shared" si="231"/>
        <v>3.6345644775173497E-38</v>
      </c>
      <c r="DC756" s="31">
        <f t="shared" si="232"/>
        <v>3.8773208058836683</v>
      </c>
      <c r="DD756" s="31">
        <f t="shared" si="233"/>
        <v>3.8773208058836683</v>
      </c>
      <c r="DE756" s="31">
        <f t="shared" si="234"/>
        <v>-1.6617089168072567</v>
      </c>
      <c r="DF756" s="31"/>
      <c r="DG756" s="33">
        <f t="shared" si="235"/>
        <v>0.95384141897757502</v>
      </c>
      <c r="DH756" s="33">
        <f t="shared" si="236"/>
        <v>1.0197822490096102</v>
      </c>
      <c r="DI756" s="3"/>
      <c r="DJ756" s="33">
        <f t="shared" si="237"/>
        <v>0.99999999999999967</v>
      </c>
      <c r="DK756" s="93">
        <f t="shared" si="238"/>
        <v>0.97647532029380724</v>
      </c>
      <c r="DL756" s="3">
        <f t="shared" si="239"/>
        <v>0.97657604454563207</v>
      </c>
      <c r="DM756" s="3"/>
      <c r="DN756" s="90">
        <f t="shared" si="246"/>
        <v>0</v>
      </c>
      <c r="DO756" s="91">
        <f t="shared" si="244"/>
        <v>0</v>
      </c>
      <c r="DP756" s="89">
        <f>SUM(DO$9:DO756)*RLR</f>
        <v>120</v>
      </c>
      <c r="DQ756" s="90">
        <f>DP756-SUM(DS$9:DS756)</f>
        <v>2.8108746545241559</v>
      </c>
      <c r="DR756" s="48">
        <f t="shared" si="240"/>
        <v>0.28653295128939832</v>
      </c>
      <c r="DS756" s="31">
        <f t="shared" si="245"/>
        <v>8.0849702431183747E-3</v>
      </c>
      <c r="DT756" s="90">
        <f>SUM(DS$9:DS756)*RRF</f>
        <v>82.032387741833091</v>
      </c>
    </row>
    <row r="757" spans="90:124" x14ac:dyDescent="0.25">
      <c r="CL757" s="14">
        <f t="shared" si="227"/>
        <v>7.48</v>
      </c>
      <c r="CM757" s="59">
        <f>IF('Extended model'!$B$4="AY",0,IFERROR(P*INDEX('UWYr writing pattern'!$C$4:$C$18,MATCH('Extended model'!$CL757,'UWYr writing pattern'!$A$4:$A$18,0)) / 25,CM756))</f>
        <v>0</v>
      </c>
      <c r="CN757" s="36">
        <f t="shared" si="241"/>
        <v>3.3572125929829902E-38</v>
      </c>
      <c r="CP757" s="48">
        <f t="shared" si="228"/>
        <v>22.44</v>
      </c>
      <c r="CQ757" s="34">
        <f t="shared" si="242"/>
        <v>9.6964988025195021E-39</v>
      </c>
      <c r="CR757" s="31">
        <f>SUM($CQ$9:CQ757)*RLR</f>
        <v>119.99999999999996</v>
      </c>
      <c r="CS757" s="32"/>
      <c r="CT757" s="36">
        <f>CR757-SUM($CW$9:CW757)</f>
        <v>5.5231585773537262</v>
      </c>
      <c r="CV757" s="48">
        <f t="shared" si="229"/>
        <v>0.2862595419847328</v>
      </c>
      <c r="CW757" s="31">
        <f t="shared" si="243"/>
        <v>1.587114533722337E-2</v>
      </c>
      <c r="CX757" s="36">
        <f>SUM($CW$9:CW757)*RRF</f>
        <v>80.133788995852356</v>
      </c>
      <c r="CY757" s="33"/>
      <c r="CZ757" s="36">
        <f t="shared" si="230"/>
        <v>85.656947573206082</v>
      </c>
      <c r="DA757" s="33"/>
      <c r="DB757" s="31">
        <f t="shared" si="231"/>
        <v>2.8200585781057114E-38</v>
      </c>
      <c r="DC757" s="31">
        <f t="shared" si="232"/>
        <v>3.8662110041476079</v>
      </c>
      <c r="DD757" s="31">
        <f t="shared" si="233"/>
        <v>3.8662110041476079</v>
      </c>
      <c r="DE757" s="31">
        <f t="shared" si="234"/>
        <v>-1.6569475732060823</v>
      </c>
      <c r="DF757" s="31"/>
      <c r="DG757" s="33">
        <f t="shared" si="235"/>
        <v>0.95397367852205184</v>
      </c>
      <c r="DH757" s="33">
        <f t="shared" si="236"/>
        <v>1.0197255663476914</v>
      </c>
      <c r="DI757" s="3"/>
      <c r="DJ757" s="33">
        <f t="shared" si="237"/>
        <v>0.99999999999999967</v>
      </c>
      <c r="DK757" s="93">
        <f t="shared" si="238"/>
        <v>0.9765425976973352</v>
      </c>
      <c r="DL757" s="3">
        <f t="shared" si="239"/>
        <v>0.97664316189650402</v>
      </c>
      <c r="DM757" s="3"/>
      <c r="DN757" s="90">
        <f t="shared" si="246"/>
        <v>0</v>
      </c>
      <c r="DO757" s="91">
        <f t="shared" si="244"/>
        <v>0</v>
      </c>
      <c r="DP757" s="89">
        <f>SUM(DO$9:DO757)*RLR</f>
        <v>120</v>
      </c>
      <c r="DQ757" s="90">
        <f>DP757-SUM(DS$9:DS757)</f>
        <v>2.8028205724195061</v>
      </c>
      <c r="DR757" s="48">
        <f t="shared" si="240"/>
        <v>0.2862595419847328</v>
      </c>
      <c r="DS757" s="31">
        <f t="shared" si="245"/>
        <v>8.0540821046537429E-3</v>
      </c>
      <c r="DT757" s="90">
        <f>SUM(DS$9:DS757)*RRF</f>
        <v>82.038025599306337</v>
      </c>
    </row>
    <row r="758" spans="90:124" x14ac:dyDescent="0.25">
      <c r="CL758" s="14">
        <f t="shared" si="227"/>
        <v>7.49</v>
      </c>
      <c r="CM758" s="59">
        <f>IF('Extended model'!$B$4="AY",0,IFERROR(P*INDEX('UWYr writing pattern'!$C$4:$C$18,MATCH('Extended model'!$CL758,'UWYr writing pattern'!$A$4:$A$18,0)) / 25,CM757))</f>
        <v>0</v>
      </c>
      <c r="CN758" s="36">
        <f t="shared" si="241"/>
        <v>2.6038540871176072E-38</v>
      </c>
      <c r="CP758" s="48">
        <f t="shared" si="228"/>
        <v>22.47</v>
      </c>
      <c r="CQ758" s="34">
        <f t="shared" si="242"/>
        <v>7.5335850586538298E-39</v>
      </c>
      <c r="CR758" s="31">
        <f>SUM($CQ$9:CQ758)*RLR</f>
        <v>119.99999999999996</v>
      </c>
      <c r="CS758" s="32"/>
      <c r="CT758" s="36">
        <f>CR758-SUM($CW$9:CW758)</f>
        <v>5.5073480089071012</v>
      </c>
      <c r="CV758" s="48">
        <f t="shared" si="229"/>
        <v>0.2859866539561487</v>
      </c>
      <c r="CW758" s="31">
        <f t="shared" si="243"/>
        <v>1.581056844662326E-2</v>
      </c>
      <c r="CX758" s="36">
        <f>SUM($CW$9:CW758)*RRF</f>
        <v>80.144856393764996</v>
      </c>
      <c r="CY758" s="33"/>
      <c r="CZ758" s="36">
        <f t="shared" si="230"/>
        <v>85.652204402672098</v>
      </c>
      <c r="DA758" s="33"/>
      <c r="DB758" s="31">
        <f t="shared" si="231"/>
        <v>2.1872374331787899E-38</v>
      </c>
      <c r="DC758" s="31">
        <f t="shared" si="232"/>
        <v>3.8551436062349707</v>
      </c>
      <c r="DD758" s="31">
        <f t="shared" si="233"/>
        <v>3.8551436062349707</v>
      </c>
      <c r="DE758" s="31">
        <f t="shared" si="234"/>
        <v>-1.6522044026720977</v>
      </c>
      <c r="DF758" s="31"/>
      <c r="DG758" s="33">
        <f t="shared" si="235"/>
        <v>0.95410543325910713</v>
      </c>
      <c r="DH758" s="33">
        <f t="shared" si="236"/>
        <v>1.0196691000318108</v>
      </c>
      <c r="DI758" s="3"/>
      <c r="DJ758" s="33">
        <f t="shared" si="237"/>
        <v>0.99999999999999967</v>
      </c>
      <c r="DK758" s="93">
        <f t="shared" si="238"/>
        <v>0.97660961880618669</v>
      </c>
      <c r="DL758" s="3">
        <f t="shared" si="239"/>
        <v>0.97671002307428112</v>
      </c>
      <c r="DM758" s="3"/>
      <c r="DN758" s="90">
        <f t="shared" si="246"/>
        <v>0</v>
      </c>
      <c r="DO758" s="91">
        <f t="shared" si="244"/>
        <v>0</v>
      </c>
      <c r="DP758" s="89">
        <f>SUM(DO$9:DO758)*RLR</f>
        <v>120</v>
      </c>
      <c r="DQ758" s="90">
        <f>DP758-SUM(DS$9:DS758)</f>
        <v>2.7947972310862497</v>
      </c>
      <c r="DR758" s="48">
        <f t="shared" si="240"/>
        <v>0.2859866539561487</v>
      </c>
      <c r="DS758" s="31">
        <f t="shared" si="245"/>
        <v>8.0233413332619439E-3</v>
      </c>
      <c r="DT758" s="90">
        <f>SUM(DS$9:DS758)*RRF</f>
        <v>82.043641938239617</v>
      </c>
    </row>
    <row r="759" spans="90:124" x14ac:dyDescent="0.25">
      <c r="CL759" s="14">
        <f t="shared" si="227"/>
        <v>7.5</v>
      </c>
      <c r="CM759" s="59">
        <f>IF('Extended model'!$B$4="AY",0,IFERROR(P*INDEX('UWYr writing pattern'!$C$4:$C$18,MATCH('Extended model'!$CL759,'UWYr writing pattern'!$A$4:$A$18,0)) / 25,CM758))</f>
        <v>0</v>
      </c>
      <c r="CN759" s="36">
        <f t="shared" si="241"/>
        <v>2.018768073742281E-38</v>
      </c>
      <c r="CP759" s="48">
        <f t="shared" si="228"/>
        <v>22.5</v>
      </c>
      <c r="CQ759" s="34">
        <f t="shared" si="242"/>
        <v>5.8508601337532633E-39</v>
      </c>
      <c r="CR759" s="31">
        <f>SUM($CQ$9:CQ759)*RLR</f>
        <v>119.99999999999996</v>
      </c>
      <c r="CS759" s="32"/>
      <c r="CT759" s="36">
        <f>CR759-SUM($CW$9:CW759)</f>
        <v>5.4915977286147069</v>
      </c>
      <c r="CV759" s="48">
        <f t="shared" si="229"/>
        <v>0.2857142857142857</v>
      </c>
      <c r="CW759" s="31">
        <f t="shared" si="243"/>
        <v>1.5750280292393996E-2</v>
      </c>
      <c r="CX759" s="36">
        <f>SUM($CW$9:CW759)*RRF</f>
        <v>80.155881589969667</v>
      </c>
      <c r="CY759" s="33"/>
      <c r="CZ759" s="36">
        <f t="shared" si="230"/>
        <v>85.647479318584374</v>
      </c>
      <c r="DA759" s="33"/>
      <c r="DB759" s="31">
        <f t="shared" si="231"/>
        <v>1.6957651819435159E-38</v>
      </c>
      <c r="DC759" s="31">
        <f t="shared" si="232"/>
        <v>3.8441184100302945</v>
      </c>
      <c r="DD759" s="31">
        <f t="shared" si="233"/>
        <v>3.8441184100302945</v>
      </c>
      <c r="DE759" s="31">
        <f t="shared" si="234"/>
        <v>-1.6474793185843737</v>
      </c>
      <c r="DF759" s="31"/>
      <c r="DG759" s="33">
        <f t="shared" si="235"/>
        <v>0.95423668559487695</v>
      </c>
      <c r="DH759" s="33">
        <f t="shared" si="236"/>
        <v>1.0196128490307663</v>
      </c>
      <c r="DI759" s="3"/>
      <c r="DJ759" s="33">
        <f t="shared" si="237"/>
        <v>0.99999999999999967</v>
      </c>
      <c r="DK759" s="93">
        <f t="shared" si="238"/>
        <v>0.97667638483965014</v>
      </c>
      <c r="DL759" s="3">
        <f t="shared" si="239"/>
        <v>0.97677662929999831</v>
      </c>
      <c r="DM759" s="3"/>
      <c r="DN759" s="90">
        <f t="shared" si="246"/>
        <v>0</v>
      </c>
      <c r="DO759" s="91">
        <f t="shared" si="244"/>
        <v>0</v>
      </c>
      <c r="DP759" s="89">
        <f>SUM(DO$9:DO759)*RLR</f>
        <v>120</v>
      </c>
      <c r="DQ759" s="90">
        <f>DP759-SUM(DS$9:DS759)</f>
        <v>2.7868044840002</v>
      </c>
      <c r="DR759" s="48">
        <f t="shared" si="240"/>
        <v>0.2857142857142857</v>
      </c>
      <c r="DS759" s="31">
        <f t="shared" si="245"/>
        <v>7.9927470860426588E-3</v>
      </c>
      <c r="DT759" s="90">
        <f>SUM(DS$9:DS759)*RRF</f>
        <v>82.049236861199859</v>
      </c>
    </row>
    <row r="760" spans="90:124" x14ac:dyDescent="0.25">
      <c r="CL760" s="14">
        <f t="shared" si="227"/>
        <v>7.51</v>
      </c>
      <c r="CM760" s="59">
        <f>IF('Extended model'!$B$4="AY",0,IFERROR(P*INDEX('UWYr writing pattern'!$C$4:$C$18,MATCH('Extended model'!$CL760,'UWYr writing pattern'!$A$4:$A$18,0)) / 25,CM759))</f>
        <v>0</v>
      </c>
      <c r="CN760" s="36">
        <f t="shared" si="241"/>
        <v>1.5645452571502678E-38</v>
      </c>
      <c r="CP760" s="48">
        <f t="shared" si="228"/>
        <v>22.53</v>
      </c>
      <c r="CQ760" s="34">
        <f t="shared" si="242"/>
        <v>4.5422281659201326E-39</v>
      </c>
      <c r="CR760" s="31">
        <f>SUM($CQ$9:CQ760)*RLR</f>
        <v>119.99999999999996</v>
      </c>
      <c r="CS760" s="32"/>
      <c r="CT760" s="36">
        <f>CR760-SUM($CW$9:CW760)</f>
        <v>5.4759074493900926</v>
      </c>
      <c r="CV760" s="48">
        <f t="shared" si="229"/>
        <v>0.28544243577545197</v>
      </c>
      <c r="CW760" s="31">
        <f t="shared" si="243"/>
        <v>1.5690279224613447E-2</v>
      </c>
      <c r="CX760" s="36">
        <f>SUM($CW$9:CW760)*RRF</f>
        <v>80.166864785426895</v>
      </c>
      <c r="CY760" s="33"/>
      <c r="CZ760" s="36">
        <f t="shared" si="230"/>
        <v>85.642772234816988</v>
      </c>
      <c r="DA760" s="33"/>
      <c r="DB760" s="31">
        <f t="shared" si="231"/>
        <v>1.3142180160062248E-38</v>
      </c>
      <c r="DC760" s="31">
        <f t="shared" si="232"/>
        <v>3.8331352145730646</v>
      </c>
      <c r="DD760" s="31">
        <f t="shared" si="233"/>
        <v>3.8331352145730646</v>
      </c>
      <c r="DE760" s="31">
        <f t="shared" si="234"/>
        <v>-1.642772234816988</v>
      </c>
      <c r="DF760" s="31"/>
      <c r="DG760" s="33">
        <f t="shared" si="235"/>
        <v>0.95436743792174872</v>
      </c>
      <c r="DH760" s="33">
        <f t="shared" si="236"/>
        <v>1.0195568123192498</v>
      </c>
      <c r="DI760" s="3"/>
      <c r="DJ760" s="33">
        <f t="shared" si="237"/>
        <v>0.99999999999999967</v>
      </c>
      <c r="DK760" s="93">
        <f t="shared" si="238"/>
        <v>0.97674289701006001</v>
      </c>
      <c r="DL760" s="3">
        <f t="shared" si="239"/>
        <v>0.97684298178771256</v>
      </c>
      <c r="DM760" s="3"/>
      <c r="DN760" s="90">
        <f t="shared" si="246"/>
        <v>0</v>
      </c>
      <c r="DO760" s="91">
        <f t="shared" si="244"/>
        <v>0</v>
      </c>
      <c r="DP760" s="89">
        <f>SUM(DO$9:DO760)*RLR</f>
        <v>120</v>
      </c>
      <c r="DQ760" s="90">
        <f>DP760-SUM(DS$9:DS760)</f>
        <v>2.7788421854744882</v>
      </c>
      <c r="DR760" s="48">
        <f t="shared" si="240"/>
        <v>0.28544243577545197</v>
      </c>
      <c r="DS760" s="31">
        <f t="shared" si="245"/>
        <v>7.9622985257148567E-3</v>
      </c>
      <c r="DT760" s="90">
        <f>SUM(DS$9:DS760)*RRF</f>
        <v>82.054810470167851</v>
      </c>
    </row>
    <row r="761" spans="90:124" x14ac:dyDescent="0.25">
      <c r="CL761" s="14">
        <f t="shared" si="227"/>
        <v>7.52</v>
      </c>
      <c r="CM761" s="59">
        <f>IF('Extended model'!$B$4="AY",0,IFERROR(P*INDEX('UWYr writing pattern'!$C$4:$C$18,MATCH('Extended model'!$CL761,'UWYr writing pattern'!$A$4:$A$18,0)) / 25,CM760))</f>
        <v>0</v>
      </c>
      <c r="CN761" s="36">
        <f t="shared" si="241"/>
        <v>1.2120532107143123E-38</v>
      </c>
      <c r="CP761" s="48">
        <f t="shared" si="228"/>
        <v>22.56</v>
      </c>
      <c r="CQ761" s="34">
        <f t="shared" si="242"/>
        <v>3.5249204643595535E-39</v>
      </c>
      <c r="CR761" s="31">
        <f>SUM($CQ$9:CQ761)*RLR</f>
        <v>119.99999999999996</v>
      </c>
      <c r="CS761" s="32"/>
      <c r="CT761" s="36">
        <f>CR761-SUM($CW$9:CW761)</f>
        <v>5.4602768857857455</v>
      </c>
      <c r="CV761" s="48">
        <f t="shared" si="229"/>
        <v>0.28517110266159695</v>
      </c>
      <c r="CW761" s="31">
        <f t="shared" si="243"/>
        <v>1.5630563604348505E-2</v>
      </c>
      <c r="CX761" s="36">
        <f>SUM($CW$9:CW761)*RRF</f>
        <v>80.17780617994994</v>
      </c>
      <c r="CY761" s="33"/>
      <c r="CZ761" s="36">
        <f t="shared" si="230"/>
        <v>85.638083065735685</v>
      </c>
      <c r="DA761" s="33"/>
      <c r="DB761" s="31">
        <f t="shared" si="231"/>
        <v>1.0181246970000222E-38</v>
      </c>
      <c r="DC761" s="31">
        <f t="shared" si="232"/>
        <v>3.8221938200500216</v>
      </c>
      <c r="DD761" s="31">
        <f t="shared" si="233"/>
        <v>3.8221938200500216</v>
      </c>
      <c r="DE761" s="31">
        <f t="shared" si="234"/>
        <v>-1.6380830657356853</v>
      </c>
      <c r="DF761" s="31"/>
      <c r="DG761" s="33">
        <f t="shared" si="235"/>
        <v>0.95449769261845163</v>
      </c>
      <c r="DH761" s="33">
        <f t="shared" si="236"/>
        <v>1.0195009888778057</v>
      </c>
      <c r="DI761" s="3"/>
      <c r="DJ761" s="33">
        <f t="shared" si="237"/>
        <v>0.99999999999999967</v>
      </c>
      <c r="DK761" s="93">
        <f t="shared" si="238"/>
        <v>0.97680915652284284</v>
      </c>
      <c r="DL761" s="3">
        <f t="shared" si="239"/>
        <v>0.97690908174455071</v>
      </c>
      <c r="DM761" s="3"/>
      <c r="DN761" s="90">
        <f t="shared" si="246"/>
        <v>0</v>
      </c>
      <c r="DO761" s="91">
        <f t="shared" si="244"/>
        <v>0</v>
      </c>
      <c r="DP761" s="89">
        <f>SUM(DO$9:DO761)*RLR</f>
        <v>120</v>
      </c>
      <c r="DQ761" s="90">
        <f>DP761-SUM(DS$9:DS761)</f>
        <v>2.7709101906539075</v>
      </c>
      <c r="DR761" s="48">
        <f t="shared" si="240"/>
        <v>0.28517110266159695</v>
      </c>
      <c r="DS761" s="31">
        <f t="shared" si="245"/>
        <v>7.9319948205741828E-3</v>
      </c>
      <c r="DT761" s="90">
        <f>SUM(DS$9:DS761)*RRF</f>
        <v>82.060362866542263</v>
      </c>
    </row>
    <row r="762" spans="90:124" x14ac:dyDescent="0.25">
      <c r="CL762" s="14">
        <f t="shared" si="227"/>
        <v>7.53</v>
      </c>
      <c r="CM762" s="59">
        <f>IF('Extended model'!$B$4="AY",0,IFERROR(P*INDEX('UWYr writing pattern'!$C$4:$C$18,MATCH('Extended model'!$CL762,'UWYr writing pattern'!$A$4:$A$18,0)) / 25,CM761))</f>
        <v>0</v>
      </c>
      <c r="CN762" s="36">
        <f t="shared" si="241"/>
        <v>9.3861400637716348E-39</v>
      </c>
      <c r="CP762" s="48">
        <f t="shared" si="228"/>
        <v>22.59</v>
      </c>
      <c r="CQ762" s="34">
        <f t="shared" si="242"/>
        <v>2.7343920433714886E-39</v>
      </c>
      <c r="CR762" s="31">
        <f>SUM($CQ$9:CQ762)*RLR</f>
        <v>119.99999999999996</v>
      </c>
      <c r="CS762" s="32"/>
      <c r="CT762" s="36">
        <f>CR762-SUM($CW$9:CW762)</f>
        <v>5.444705753982177</v>
      </c>
      <c r="CV762" s="48">
        <f t="shared" si="229"/>
        <v>0.28490028490028485</v>
      </c>
      <c r="CW762" s="31">
        <f t="shared" si="243"/>
        <v>1.5571131803571519E-2</v>
      </c>
      <c r="CX762" s="36">
        <f>SUM($CW$9:CW762)*RRF</f>
        <v>80.188705972212446</v>
      </c>
      <c r="CY762" s="33"/>
      <c r="CZ762" s="36">
        <f t="shared" si="230"/>
        <v>85.633411726194623</v>
      </c>
      <c r="DA762" s="33"/>
      <c r="DB762" s="31">
        <f t="shared" si="231"/>
        <v>7.8843576535681732E-39</v>
      </c>
      <c r="DC762" s="31">
        <f t="shared" si="232"/>
        <v>3.8112940277875236</v>
      </c>
      <c r="DD762" s="31">
        <f t="shared" si="233"/>
        <v>3.8112940277875236</v>
      </c>
      <c r="DE762" s="31">
        <f t="shared" si="234"/>
        <v>-1.6334117261946233</v>
      </c>
      <c r="DF762" s="31"/>
      <c r="DG762" s="33">
        <f t="shared" si="235"/>
        <v>0.95462745205014821</v>
      </c>
      <c r="DH762" s="33">
        <f t="shared" si="236"/>
        <v>1.0194453776927932</v>
      </c>
      <c r="DI762" s="3"/>
      <c r="DJ762" s="33">
        <f t="shared" si="237"/>
        <v>0.99999999999999967</v>
      </c>
      <c r="DK762" s="93">
        <f t="shared" si="238"/>
        <v>0.97687516457656309</v>
      </c>
      <c r="DL762" s="3">
        <f t="shared" si="239"/>
        <v>0.97697493037075456</v>
      </c>
      <c r="DM762" s="3"/>
      <c r="DN762" s="90">
        <f t="shared" si="246"/>
        <v>0</v>
      </c>
      <c r="DO762" s="91">
        <f t="shared" si="244"/>
        <v>0</v>
      </c>
      <c r="DP762" s="89">
        <f>SUM(DO$9:DO762)*RLR</f>
        <v>120</v>
      </c>
      <c r="DQ762" s="90">
        <f>DP762-SUM(DS$9:DS762)</f>
        <v>2.7630083555094558</v>
      </c>
      <c r="DR762" s="48">
        <f t="shared" si="240"/>
        <v>0.28490028490028485</v>
      </c>
      <c r="DS762" s="31">
        <f t="shared" si="245"/>
        <v>7.901835144450307E-3</v>
      </c>
      <c r="DT762" s="90">
        <f>SUM(DS$9:DS762)*RRF</f>
        <v>82.065894151143382</v>
      </c>
    </row>
    <row r="763" spans="90:124" x14ac:dyDescent="0.25">
      <c r="CL763" s="14">
        <f t="shared" si="227"/>
        <v>7.54</v>
      </c>
      <c r="CM763" s="59">
        <f>IF('Extended model'!$B$4="AY",0,IFERROR(P*INDEX('UWYr writing pattern'!$C$4:$C$18,MATCH('Extended model'!$CL763,'UWYr writing pattern'!$A$4:$A$18,0)) / 25,CM762))</f>
        <v>0</v>
      </c>
      <c r="CN763" s="36">
        <f t="shared" si="241"/>
        <v>7.2658110233656218E-39</v>
      </c>
      <c r="CP763" s="48">
        <f t="shared" si="228"/>
        <v>22.62</v>
      </c>
      <c r="CQ763" s="34">
        <f t="shared" si="242"/>
        <v>2.1203290404060123E-39</v>
      </c>
      <c r="CR763" s="31">
        <f>SUM($CQ$9:CQ763)*RLR</f>
        <v>119.99999999999996</v>
      </c>
      <c r="CS763" s="32"/>
      <c r="CT763" s="36">
        <f>CR763-SUM($CW$9:CW763)</f>
        <v>5.4291937717770935</v>
      </c>
      <c r="CV763" s="48">
        <f t="shared" si="229"/>
        <v>0.28462998102466797</v>
      </c>
      <c r="CW763" s="31">
        <f t="shared" si="243"/>
        <v>1.5511982205077424E-2</v>
      </c>
      <c r="CX763" s="36">
        <f>SUM($CW$9:CW763)*RRF</f>
        <v>80.199564359755996</v>
      </c>
      <c r="CY763" s="33"/>
      <c r="CZ763" s="36">
        <f t="shared" si="230"/>
        <v>85.62875813153309</v>
      </c>
      <c r="DA763" s="33"/>
      <c r="DB763" s="31">
        <f t="shared" si="231"/>
        <v>6.1032812596271208E-39</v>
      </c>
      <c r="DC763" s="31">
        <f t="shared" si="232"/>
        <v>3.8004356402439652</v>
      </c>
      <c r="DD763" s="31">
        <f t="shared" si="233"/>
        <v>3.8004356402439652</v>
      </c>
      <c r="DE763" s="31">
        <f t="shared" si="234"/>
        <v>-1.6287581315330897</v>
      </c>
      <c r="DF763" s="31"/>
      <c r="DG763" s="33">
        <f t="shared" si="235"/>
        <v>0.95475671856852373</v>
      </c>
      <c r="DH763" s="33">
        <f t="shared" si="236"/>
        <v>1.0193899777563462</v>
      </c>
      <c r="DI763" s="3"/>
      <c r="DJ763" s="33">
        <f t="shared" si="237"/>
        <v>0.99999999999999967</v>
      </c>
      <c r="DK763" s="93">
        <f t="shared" si="238"/>
        <v>0.97694092236296881</v>
      </c>
      <c r="DL763" s="3">
        <f t="shared" si="239"/>
        <v>0.97704052885972659</v>
      </c>
      <c r="DM763" s="3"/>
      <c r="DN763" s="90">
        <f t="shared" si="246"/>
        <v>0</v>
      </c>
      <c r="DO763" s="91">
        <f t="shared" si="244"/>
        <v>0</v>
      </c>
      <c r="DP763" s="89">
        <f>SUM(DO$9:DO763)*RLR</f>
        <v>120</v>
      </c>
      <c r="DQ763" s="90">
        <f>DP763-SUM(DS$9:DS763)</f>
        <v>2.7551365368327936</v>
      </c>
      <c r="DR763" s="48">
        <f t="shared" si="240"/>
        <v>0.28462998102466797</v>
      </c>
      <c r="DS763" s="31">
        <f t="shared" si="245"/>
        <v>7.8718186766651137E-3</v>
      </c>
      <c r="DT763" s="90">
        <f>SUM(DS$9:DS763)*RRF</f>
        <v>82.071404424217036</v>
      </c>
    </row>
    <row r="764" spans="90:124" x14ac:dyDescent="0.25">
      <c r="CL764" s="14">
        <f t="shared" si="227"/>
        <v>7.55</v>
      </c>
      <c r="CM764" s="59">
        <f>IF('Extended model'!$B$4="AY",0,IFERROR(P*INDEX('UWYr writing pattern'!$C$4:$C$18,MATCH('Extended model'!$CL764,'UWYr writing pattern'!$A$4:$A$18,0)) / 25,CM763))</f>
        <v>0</v>
      </c>
      <c r="CN764" s="36">
        <f t="shared" si="241"/>
        <v>5.6222845698803178E-39</v>
      </c>
      <c r="CP764" s="48">
        <f t="shared" si="228"/>
        <v>22.65</v>
      </c>
      <c r="CQ764" s="34">
        <f t="shared" si="242"/>
        <v>1.6435264534853039E-39</v>
      </c>
      <c r="CR764" s="31">
        <f>SUM($CQ$9:CQ764)*RLR</f>
        <v>119.99999999999996</v>
      </c>
      <c r="CS764" s="32"/>
      <c r="CT764" s="36">
        <f>CR764-SUM($CW$9:CW764)</f>
        <v>5.4137406585746959</v>
      </c>
      <c r="CV764" s="48">
        <f t="shared" si="229"/>
        <v>0.28436018957345971</v>
      </c>
      <c r="CW764" s="31">
        <f t="shared" si="243"/>
        <v>1.5453113202401596E-2</v>
      </c>
      <c r="CX764" s="36">
        <f>SUM($CW$9:CW764)*RRF</f>
        <v>80.21038153899768</v>
      </c>
      <c r="CY764" s="33"/>
      <c r="CZ764" s="36">
        <f t="shared" si="230"/>
        <v>85.624122197572376</v>
      </c>
      <c r="DA764" s="33"/>
      <c r="DB764" s="31">
        <f t="shared" si="231"/>
        <v>4.7227190386994661E-39</v>
      </c>
      <c r="DC764" s="31">
        <f t="shared" si="232"/>
        <v>3.7896184610022869</v>
      </c>
      <c r="DD764" s="31">
        <f t="shared" si="233"/>
        <v>3.7896184610022869</v>
      </c>
      <c r="DE764" s="31">
        <f t="shared" si="234"/>
        <v>-1.6241221975723761</v>
      </c>
      <c r="DF764" s="31"/>
      <c r="DG764" s="33">
        <f t="shared" si="235"/>
        <v>0.9548854945118771</v>
      </c>
      <c r="DH764" s="33">
        <f t="shared" si="236"/>
        <v>1.0193347880663377</v>
      </c>
      <c r="DI764" s="3"/>
      <c r="DJ764" s="33">
        <f t="shared" si="237"/>
        <v>0.99999999999999967</v>
      </c>
      <c r="DK764" s="93">
        <f t="shared" si="238"/>
        <v>0.97700643106703677</v>
      </c>
      <c r="DL764" s="3">
        <f t="shared" si="239"/>
        <v>0.9771058783980765</v>
      </c>
      <c r="DM764" s="3"/>
      <c r="DN764" s="90">
        <f t="shared" si="246"/>
        <v>0</v>
      </c>
      <c r="DO764" s="91">
        <f t="shared" si="244"/>
        <v>0</v>
      </c>
      <c r="DP764" s="89">
        <f>SUM(DO$9:DO764)*RLR</f>
        <v>120</v>
      </c>
      <c r="DQ764" s="90">
        <f>DP764-SUM(DS$9:DS764)</f>
        <v>2.7472945922308014</v>
      </c>
      <c r="DR764" s="48">
        <f t="shared" si="240"/>
        <v>0.28436018957345971</v>
      </c>
      <c r="DS764" s="31">
        <f t="shared" si="245"/>
        <v>7.8419446019908738E-3</v>
      </c>
      <c r="DT764" s="90">
        <f>SUM(DS$9:DS764)*RRF</f>
        <v>82.076893785438429</v>
      </c>
    </row>
    <row r="765" spans="90:124" x14ac:dyDescent="0.25">
      <c r="CL765" s="14">
        <f t="shared" si="227"/>
        <v>7.56</v>
      </c>
      <c r="CM765" s="59">
        <f>IF('Extended model'!$B$4="AY",0,IFERROR(P*INDEX('UWYr writing pattern'!$C$4:$C$18,MATCH('Extended model'!$CL765,'UWYr writing pattern'!$A$4:$A$18,0)) / 25,CM764))</f>
        <v>0</v>
      </c>
      <c r="CN765" s="36">
        <f t="shared" si="241"/>
        <v>4.3488371148024264E-39</v>
      </c>
      <c r="CP765" s="48">
        <f t="shared" si="228"/>
        <v>22.68</v>
      </c>
      <c r="CQ765" s="34">
        <f t="shared" si="242"/>
        <v>1.2734474550778918E-39</v>
      </c>
      <c r="CR765" s="31">
        <f>SUM($CQ$9:CQ765)*RLR</f>
        <v>119.99999999999996</v>
      </c>
      <c r="CS765" s="32"/>
      <c r="CT765" s="36">
        <f>CR765-SUM($CW$9:CW765)</f>
        <v>5.3983461353749504</v>
      </c>
      <c r="CV765" s="48">
        <f t="shared" si="229"/>
        <v>0.28409090909090912</v>
      </c>
      <c r="CW765" s="31">
        <f t="shared" si="243"/>
        <v>1.5394523199738473E-2</v>
      </c>
      <c r="CX765" s="36">
        <f>SUM($CW$9:CW765)*RRF</f>
        <v>80.221157705237502</v>
      </c>
      <c r="CY765" s="33"/>
      <c r="CZ765" s="36">
        <f t="shared" si="230"/>
        <v>85.619503840612452</v>
      </c>
      <c r="DA765" s="33"/>
      <c r="DB765" s="31">
        <f t="shared" si="231"/>
        <v>3.6530231764340377E-39</v>
      </c>
      <c r="DC765" s="31">
        <f t="shared" si="232"/>
        <v>3.7788422947624651</v>
      </c>
      <c r="DD765" s="31">
        <f t="shared" si="233"/>
        <v>3.7788422947624651</v>
      </c>
      <c r="DE765" s="31">
        <f t="shared" si="234"/>
        <v>-1.6195038406124524</v>
      </c>
      <c r="DF765" s="31"/>
      <c r="DG765" s="33">
        <f t="shared" si="235"/>
        <v>0.95501378220520838</v>
      </c>
      <c r="DH765" s="33">
        <f t="shared" si="236"/>
        <v>1.0192798076263387</v>
      </c>
      <c r="DI765" s="3"/>
      <c r="DJ765" s="33">
        <f t="shared" si="237"/>
        <v>0.99999999999999967</v>
      </c>
      <c r="DK765" s="93">
        <f t="shared" si="238"/>
        <v>0.97707169186701726</v>
      </c>
      <c r="DL765" s="3">
        <f t="shared" si="239"/>
        <v>0.97717098016566495</v>
      </c>
      <c r="DM765" s="3"/>
      <c r="DN765" s="90">
        <f t="shared" si="246"/>
        <v>0</v>
      </c>
      <c r="DO765" s="91">
        <f t="shared" si="244"/>
        <v>0</v>
      </c>
      <c r="DP765" s="89">
        <f>SUM(DO$9:DO765)*RLR</f>
        <v>120</v>
      </c>
      <c r="DQ765" s="90">
        <f>DP765-SUM(DS$9:DS765)</f>
        <v>2.7394823801201937</v>
      </c>
      <c r="DR765" s="48">
        <f t="shared" si="240"/>
        <v>0.28409090909090912</v>
      </c>
      <c r="DS765" s="31">
        <f t="shared" si="245"/>
        <v>7.8122121106089142E-3</v>
      </c>
      <c r="DT765" s="90">
        <f>SUM(DS$9:DS765)*RRF</f>
        <v>82.082362333915853</v>
      </c>
    </row>
    <row r="766" spans="90:124" x14ac:dyDescent="0.25">
      <c r="CL766" s="14">
        <f t="shared" si="227"/>
        <v>7.57</v>
      </c>
      <c r="CM766" s="59">
        <f>IF('Extended model'!$B$4="AY",0,IFERROR(P*INDEX('UWYr writing pattern'!$C$4:$C$18,MATCH('Extended model'!$CL766,'UWYr writing pattern'!$A$4:$A$18,0)) / 25,CM765))</f>
        <v>0</v>
      </c>
      <c r="CN766" s="36">
        <f t="shared" si="241"/>
        <v>3.3625208571652356E-39</v>
      </c>
      <c r="CP766" s="48">
        <f t="shared" si="228"/>
        <v>22.71</v>
      </c>
      <c r="CQ766" s="34">
        <f t="shared" si="242"/>
        <v>9.8631625763719041E-40</v>
      </c>
      <c r="CR766" s="31">
        <f>SUM($CQ$9:CQ766)*RLR</f>
        <v>119.99999999999996</v>
      </c>
      <c r="CS766" s="32"/>
      <c r="CT766" s="36">
        <f>CR766-SUM($CW$9:CW766)</f>
        <v>5.3830099247630869</v>
      </c>
      <c r="CV766" s="48">
        <f t="shared" si="229"/>
        <v>0.28382213812677387</v>
      </c>
      <c r="CW766" s="31">
        <f t="shared" si="243"/>
        <v>1.5336210611860657E-2</v>
      </c>
      <c r="CX766" s="36">
        <f>SUM($CW$9:CW766)*RRF</f>
        <v>80.231893052665811</v>
      </c>
      <c r="CY766" s="33"/>
      <c r="CZ766" s="36">
        <f t="shared" si="230"/>
        <v>85.614902977428898</v>
      </c>
      <c r="DA766" s="33"/>
      <c r="DB766" s="31">
        <f t="shared" si="231"/>
        <v>2.8245175200187977E-39</v>
      </c>
      <c r="DC766" s="31">
        <f t="shared" si="232"/>
        <v>3.7681069473341604</v>
      </c>
      <c r="DD766" s="31">
        <f t="shared" si="233"/>
        <v>3.7681069473341604</v>
      </c>
      <c r="DE766" s="31">
        <f t="shared" si="234"/>
        <v>-1.6149029774288977</v>
      </c>
      <c r="DF766" s="31"/>
      <c r="DG766" s="33">
        <f t="shared" si="235"/>
        <v>0.95514158396030724</v>
      </c>
      <c r="DH766" s="33">
        <f t="shared" si="236"/>
        <v>1.0192250354455821</v>
      </c>
      <c r="DI766" s="3"/>
      <c r="DJ766" s="33">
        <f t="shared" si="237"/>
        <v>0.99999999999999967</v>
      </c>
      <c r="DK766" s="93">
        <f t="shared" si="238"/>
        <v>0.97713670593447866</v>
      </c>
      <c r="DL766" s="3">
        <f t="shared" si="239"/>
        <v>0.97723583533564895</v>
      </c>
      <c r="DM766" s="3"/>
      <c r="DN766" s="90">
        <f t="shared" si="246"/>
        <v>0</v>
      </c>
      <c r="DO766" s="91">
        <f t="shared" si="244"/>
        <v>0</v>
      </c>
      <c r="DP766" s="89">
        <f>SUM(DO$9:DO766)*RLR</f>
        <v>120</v>
      </c>
      <c r="DQ766" s="90">
        <f>DP766-SUM(DS$9:DS766)</f>
        <v>2.7316997597221189</v>
      </c>
      <c r="DR766" s="48">
        <f t="shared" si="240"/>
        <v>0.28382213812677387</v>
      </c>
      <c r="DS766" s="31">
        <f t="shared" si="245"/>
        <v>7.782620398068733E-3</v>
      </c>
      <c r="DT766" s="90">
        <f>SUM(DS$9:DS766)*RRF</f>
        <v>82.087810168194508</v>
      </c>
    </row>
    <row r="767" spans="90:124" x14ac:dyDescent="0.25">
      <c r="CL767" s="14">
        <f t="shared" si="227"/>
        <v>7.58</v>
      </c>
      <c r="CM767" s="59">
        <f>IF('Extended model'!$B$4="AY",0,IFERROR(P*INDEX('UWYr writing pattern'!$C$4:$C$18,MATCH('Extended model'!$CL767,'UWYr writing pattern'!$A$4:$A$18,0)) / 25,CM766))</f>
        <v>0</v>
      </c>
      <c r="CN767" s="36">
        <f t="shared" si="241"/>
        <v>2.5988923705030104E-39</v>
      </c>
      <c r="CP767" s="48">
        <f t="shared" si="228"/>
        <v>22.740000000000002</v>
      </c>
      <c r="CQ767" s="34">
        <f t="shared" si="242"/>
        <v>7.6362848666222503E-40</v>
      </c>
      <c r="CR767" s="31">
        <f>SUM($CQ$9:CQ767)*RLR</f>
        <v>119.99999999999996</v>
      </c>
      <c r="CS767" s="32"/>
      <c r="CT767" s="36">
        <f>CR767-SUM($CW$9:CW767)</f>
        <v>5.3677317508990541</v>
      </c>
      <c r="CV767" s="48">
        <f t="shared" si="229"/>
        <v>0.28355387523629488</v>
      </c>
      <c r="CW767" s="31">
        <f t="shared" si="243"/>
        <v>1.5278173864039036E-2</v>
      </c>
      <c r="CX767" s="36">
        <f>SUM($CW$9:CW767)*RRF</f>
        <v>80.242587774370634</v>
      </c>
      <c r="CY767" s="33"/>
      <c r="CZ767" s="36">
        <f t="shared" si="230"/>
        <v>85.610319525269688</v>
      </c>
      <c r="DA767" s="33"/>
      <c r="DB767" s="31">
        <f t="shared" si="231"/>
        <v>2.1830695912225284E-39</v>
      </c>
      <c r="DC767" s="31">
        <f t="shared" si="232"/>
        <v>3.7574122256293374</v>
      </c>
      <c r="DD767" s="31">
        <f t="shared" si="233"/>
        <v>3.7574122256293374</v>
      </c>
      <c r="DE767" s="31">
        <f t="shared" si="234"/>
        <v>-1.6103195252696878</v>
      </c>
      <c r="DF767" s="31"/>
      <c r="DG767" s="33">
        <f t="shared" si="235"/>
        <v>0.95526890207584092</v>
      </c>
      <c r="DH767" s="33">
        <f t="shared" si="236"/>
        <v>1.0191704705389248</v>
      </c>
      <c r="DI767" s="3"/>
      <c r="DJ767" s="33">
        <f t="shared" si="237"/>
        <v>0.99999999999999967</v>
      </c>
      <c r="DK767" s="93">
        <f t="shared" si="238"/>
        <v>0.97720147443435157</v>
      </c>
      <c r="DL767" s="3">
        <f t="shared" si="239"/>
        <v>0.97730044507452596</v>
      </c>
      <c r="DM767" s="3"/>
      <c r="DN767" s="90">
        <f t="shared" si="246"/>
        <v>0</v>
      </c>
      <c r="DO767" s="91">
        <f t="shared" si="244"/>
        <v>0</v>
      </c>
      <c r="DP767" s="89">
        <f>SUM(DO$9:DO767)*RLR</f>
        <v>120</v>
      </c>
      <c r="DQ767" s="90">
        <f>DP767-SUM(DS$9:DS767)</f>
        <v>2.7239465910568725</v>
      </c>
      <c r="DR767" s="48">
        <f t="shared" si="240"/>
        <v>0.28355387523629488</v>
      </c>
      <c r="DS767" s="31">
        <f t="shared" si="245"/>
        <v>7.7531686652472622E-3</v>
      </c>
      <c r="DT767" s="90">
        <f>SUM(DS$9:DS767)*RRF</f>
        <v>82.093237386260185</v>
      </c>
    </row>
    <row r="768" spans="90:124" x14ac:dyDescent="0.25">
      <c r="CL768" s="14">
        <f t="shared" si="227"/>
        <v>7.59</v>
      </c>
      <c r="CM768" s="59">
        <f>IF('Extended model'!$B$4="AY",0,IFERROR(P*INDEX('UWYr writing pattern'!$C$4:$C$18,MATCH('Extended model'!$CL768,'UWYr writing pattern'!$A$4:$A$18,0)) / 25,CM767))</f>
        <v>0</v>
      </c>
      <c r="CN768" s="36">
        <f t="shared" si="241"/>
        <v>2.0079042454506256E-39</v>
      </c>
      <c r="CP768" s="48">
        <f t="shared" si="228"/>
        <v>22.77</v>
      </c>
      <c r="CQ768" s="34">
        <f t="shared" si="242"/>
        <v>5.9098812505238463E-40</v>
      </c>
      <c r="CR768" s="31">
        <f>SUM($CQ$9:CQ768)*RLR</f>
        <v>119.99999999999996</v>
      </c>
      <c r="CS768" s="32"/>
      <c r="CT768" s="36">
        <f>CR768-SUM($CW$9:CW768)</f>
        <v>5.3525113395070889</v>
      </c>
      <c r="CV768" s="48">
        <f t="shared" si="229"/>
        <v>0.28328611898016998</v>
      </c>
      <c r="CW768" s="31">
        <f t="shared" si="243"/>
        <v>1.5220411391963291E-2</v>
      </c>
      <c r="CX768" s="36">
        <f>SUM($CW$9:CW768)*RRF</f>
        <v>80.253242062345009</v>
      </c>
      <c r="CY768" s="33"/>
      <c r="CZ768" s="36">
        <f t="shared" si="230"/>
        <v>85.605753401852098</v>
      </c>
      <c r="DA768" s="33"/>
      <c r="DB768" s="31">
        <f t="shared" si="231"/>
        <v>1.6866395661785254E-39</v>
      </c>
      <c r="DC768" s="31">
        <f t="shared" si="232"/>
        <v>3.7467579376549618</v>
      </c>
      <c r="DD768" s="31">
        <f t="shared" si="233"/>
        <v>3.7467579376549618</v>
      </c>
      <c r="DE768" s="31">
        <f t="shared" si="234"/>
        <v>-1.6057534018520982</v>
      </c>
      <c r="DF768" s="31"/>
      <c r="DG768" s="33">
        <f t="shared" si="235"/>
        <v>0.95539573883744056</v>
      </c>
      <c r="DH768" s="33">
        <f t="shared" si="236"/>
        <v>1.0191161119268106</v>
      </c>
      <c r="DI768" s="3"/>
      <c r="DJ768" s="33">
        <f t="shared" si="237"/>
        <v>0.99999999999999967</v>
      </c>
      <c r="DK768" s="93">
        <f t="shared" si="238"/>
        <v>0.97726599852497253</v>
      </c>
      <c r="DL768" s="3">
        <f t="shared" si="239"/>
        <v>0.97736481054217861</v>
      </c>
      <c r="DM768" s="3"/>
      <c r="DN768" s="90">
        <f t="shared" si="246"/>
        <v>0</v>
      </c>
      <c r="DO768" s="91">
        <f t="shared" si="244"/>
        <v>0</v>
      </c>
      <c r="DP768" s="89">
        <f>SUM(DO$9:DO768)*RLR</f>
        <v>120</v>
      </c>
      <c r="DQ768" s="90">
        <f>DP768-SUM(DS$9:DS768)</f>
        <v>2.7162227349385688</v>
      </c>
      <c r="DR768" s="48">
        <f t="shared" si="240"/>
        <v>0.28328611898016998</v>
      </c>
      <c r="DS768" s="31">
        <f t="shared" si="245"/>
        <v>7.7238561183087121E-3</v>
      </c>
      <c r="DT768" s="90">
        <f>SUM(DS$9:DS768)*RRF</f>
        <v>82.098644085543</v>
      </c>
    </row>
    <row r="769" spans="90:124" x14ac:dyDescent="0.25">
      <c r="CL769" s="14">
        <f t="shared" si="227"/>
        <v>7.6</v>
      </c>
      <c r="CM769" s="59">
        <f>IF('Extended model'!$B$4="AY",0,IFERROR(P*INDEX('UWYr writing pattern'!$C$4:$C$18,MATCH('Extended model'!$CL769,'UWYr writing pattern'!$A$4:$A$18,0)) / 25,CM768))</f>
        <v>0</v>
      </c>
      <c r="CN769" s="36">
        <f t="shared" si="241"/>
        <v>1.5507044487615183E-39</v>
      </c>
      <c r="CP769" s="48">
        <f t="shared" si="228"/>
        <v>22.799999999999997</v>
      </c>
      <c r="CQ769" s="34">
        <f t="shared" si="242"/>
        <v>4.5719979668910744E-40</v>
      </c>
      <c r="CR769" s="31">
        <f>SUM($CQ$9:CQ769)*RLR</f>
        <v>119.99999999999996</v>
      </c>
      <c r="CS769" s="32"/>
      <c r="CT769" s="36">
        <f>CR769-SUM($CW$9:CW769)</f>
        <v>5.337348417865428</v>
      </c>
      <c r="CV769" s="48">
        <f t="shared" si="229"/>
        <v>0.28301886792452829</v>
      </c>
      <c r="CW769" s="31">
        <f t="shared" si="243"/>
        <v>1.516292164166314E-2</v>
      </c>
      <c r="CX769" s="36">
        <f>SUM($CW$9:CW769)*RRF</f>
        <v>80.263856107494163</v>
      </c>
      <c r="CY769" s="33"/>
      <c r="CZ769" s="36">
        <f t="shared" si="230"/>
        <v>85.601204525359591</v>
      </c>
      <c r="DA769" s="33"/>
      <c r="DB769" s="31">
        <f t="shared" si="231"/>
        <v>1.3025917369596752E-39</v>
      </c>
      <c r="DC769" s="31">
        <f t="shared" si="232"/>
        <v>3.7361438925057993</v>
      </c>
      <c r="DD769" s="31">
        <f t="shared" si="233"/>
        <v>3.7361438925057993</v>
      </c>
      <c r="DE769" s="31">
        <f t="shared" si="234"/>
        <v>-1.6012045253595915</v>
      </c>
      <c r="DF769" s="31"/>
      <c r="DG769" s="33">
        <f t="shared" si="235"/>
        <v>0.95552209651778763</v>
      </c>
      <c r="DH769" s="33">
        <f t="shared" si="236"/>
        <v>1.0190619586352332</v>
      </c>
      <c r="DI769" s="3"/>
      <c r="DJ769" s="33">
        <f t="shared" si="237"/>
        <v>0.99999999999999967</v>
      </c>
      <c r="DK769" s="93">
        <f t="shared" si="238"/>
        <v>0.97733027935812788</v>
      </c>
      <c r="DL769" s="3">
        <f t="shared" si="239"/>
        <v>0.97742893289191723</v>
      </c>
      <c r="DM769" s="3"/>
      <c r="DN769" s="90">
        <f t="shared" si="246"/>
        <v>0</v>
      </c>
      <c r="DO769" s="91">
        <f t="shared" si="244"/>
        <v>0</v>
      </c>
      <c r="DP769" s="89">
        <f>SUM(DO$9:DO769)*RLR</f>
        <v>120</v>
      </c>
      <c r="DQ769" s="90">
        <f>DP769-SUM(DS$9:DS769)</f>
        <v>2.7085280529699105</v>
      </c>
      <c r="DR769" s="48">
        <f t="shared" si="240"/>
        <v>0.28301886792452829</v>
      </c>
      <c r="DS769" s="31">
        <f t="shared" si="245"/>
        <v>7.6946819686645011E-3</v>
      </c>
      <c r="DT769" s="90">
        <f>SUM(DS$9:DS769)*RRF</f>
        <v>82.104030362921051</v>
      </c>
    </row>
    <row r="770" spans="90:124" x14ac:dyDescent="0.25">
      <c r="CL770" s="14">
        <f t="shared" si="227"/>
        <v>7.61</v>
      </c>
      <c r="CM770" s="59">
        <f>IF('Extended model'!$B$4="AY",0,IFERROR(P*INDEX('UWYr writing pattern'!$C$4:$C$18,MATCH('Extended model'!$CL770,'UWYr writing pattern'!$A$4:$A$18,0)) / 25,CM769))</f>
        <v>0</v>
      </c>
      <c r="CN770" s="36">
        <f t="shared" si="241"/>
        <v>1.1971438344438921E-39</v>
      </c>
      <c r="CP770" s="48">
        <f t="shared" si="228"/>
        <v>22.830000000000002</v>
      </c>
      <c r="CQ770" s="34">
        <f t="shared" si="242"/>
        <v>3.5356061431762616E-40</v>
      </c>
      <c r="CR770" s="31">
        <f>SUM($CQ$9:CQ770)*RLR</f>
        <v>119.99999999999996</v>
      </c>
      <c r="CS770" s="32"/>
      <c r="CT770" s="36">
        <f>CR770-SUM($CW$9:CW770)</f>
        <v>5.3222427147959905</v>
      </c>
      <c r="CV770" s="48">
        <f t="shared" si="229"/>
        <v>0.28275212064090482</v>
      </c>
      <c r="CW770" s="31">
        <f t="shared" si="243"/>
        <v>1.5105703069430456E-2</v>
      </c>
      <c r="CX770" s="36">
        <f>SUM($CW$9:CW770)*RRF</f>
        <v>80.274430099642771</v>
      </c>
      <c r="CY770" s="33"/>
      <c r="CZ770" s="36">
        <f t="shared" si="230"/>
        <v>85.596672814438762</v>
      </c>
      <c r="DA770" s="33"/>
      <c r="DB770" s="31">
        <f t="shared" si="231"/>
        <v>1.0056008209328692E-39</v>
      </c>
      <c r="DC770" s="31">
        <f t="shared" si="232"/>
        <v>3.7255699003571929</v>
      </c>
      <c r="DD770" s="31">
        <f t="shared" si="233"/>
        <v>3.7255699003571929</v>
      </c>
      <c r="DE770" s="31">
        <f t="shared" si="234"/>
        <v>-1.5966728144387616</v>
      </c>
      <c r="DF770" s="31"/>
      <c r="DG770" s="33">
        <f t="shared" si="235"/>
        <v>0.95564797737669971</v>
      </c>
      <c r="DH770" s="33">
        <f t="shared" si="236"/>
        <v>1.0190080096956995</v>
      </c>
      <c r="DI770" s="3"/>
      <c r="DJ770" s="33">
        <f t="shared" si="237"/>
        <v>0.99999999999999967</v>
      </c>
      <c r="DK770" s="93">
        <f t="shared" si="238"/>
        <v>0.97739431807909649</v>
      </c>
      <c r="DL770" s="3">
        <f t="shared" si="239"/>
        <v>0.97749281327052506</v>
      </c>
      <c r="DM770" s="3"/>
      <c r="DN770" s="90">
        <f t="shared" si="246"/>
        <v>0</v>
      </c>
      <c r="DO770" s="91">
        <f t="shared" si="244"/>
        <v>0</v>
      </c>
      <c r="DP770" s="89">
        <f>SUM(DO$9:DO770)*RLR</f>
        <v>120</v>
      </c>
      <c r="DQ770" s="90">
        <f>DP770-SUM(DS$9:DS770)</f>
        <v>2.7008624075369738</v>
      </c>
      <c r="DR770" s="48">
        <f t="shared" si="240"/>
        <v>0.28275212064090482</v>
      </c>
      <c r="DS770" s="31">
        <f t="shared" si="245"/>
        <v>7.6656454329337093E-3</v>
      </c>
      <c r="DT770" s="90">
        <f>SUM(DS$9:DS770)*RRF</f>
        <v>82.109396314724108</v>
      </c>
    </row>
    <row r="771" spans="90:124" x14ac:dyDescent="0.25">
      <c r="CL771" s="14">
        <f t="shared" si="227"/>
        <v>7.62</v>
      </c>
      <c r="CM771" s="59">
        <f>IF('Extended model'!$B$4="AY",0,IFERROR(P*INDEX('UWYr writing pattern'!$C$4:$C$18,MATCH('Extended model'!$CL771,'UWYr writing pattern'!$A$4:$A$18,0)) / 25,CM770))</f>
        <v>0</v>
      </c>
      <c r="CN771" s="36">
        <f t="shared" si="241"/>
        <v>9.2383589704035145E-40</v>
      </c>
      <c r="CP771" s="48">
        <f t="shared" si="228"/>
        <v>22.86</v>
      </c>
      <c r="CQ771" s="34">
        <f t="shared" si="242"/>
        <v>2.7330793740354059E-40</v>
      </c>
      <c r="CR771" s="31">
        <f>SUM($CQ$9:CQ771)*RLR</f>
        <v>119.99999999999996</v>
      </c>
      <c r="CS771" s="32"/>
      <c r="CT771" s="36">
        <f>CR771-SUM($CW$9:CW771)</f>
        <v>5.3071939606542458</v>
      </c>
      <c r="CV771" s="48">
        <f t="shared" si="229"/>
        <v>0.28248587570621464</v>
      </c>
      <c r="CW771" s="31">
        <f t="shared" si="243"/>
        <v>1.5048754141741727E-2</v>
      </c>
      <c r="CX771" s="36">
        <f>SUM($CW$9:CW771)*RRF</f>
        <v>80.284964227541991</v>
      </c>
      <c r="CY771" s="33"/>
      <c r="CZ771" s="36">
        <f t="shared" si="230"/>
        <v>85.592158188196237</v>
      </c>
      <c r="DA771" s="33"/>
      <c r="DB771" s="31">
        <f t="shared" si="231"/>
        <v>7.760221535138951E-40</v>
      </c>
      <c r="DC771" s="31">
        <f t="shared" si="232"/>
        <v>3.7150357724579717</v>
      </c>
      <c r="DD771" s="31">
        <f t="shared" si="233"/>
        <v>3.7150357724579717</v>
      </c>
      <c r="DE771" s="31">
        <f t="shared" si="234"/>
        <v>-1.5921581881962368</v>
      </c>
      <c r="DF771" s="31"/>
      <c r="DG771" s="33">
        <f t="shared" si="235"/>
        <v>0.95577338366121423</v>
      </c>
      <c r="DH771" s="33">
        <f t="shared" si="236"/>
        <v>1.0189542641451932</v>
      </c>
      <c r="DI771" s="3"/>
      <c r="DJ771" s="33">
        <f t="shared" si="237"/>
        <v>0.99999999999999967</v>
      </c>
      <c r="DK771" s="93">
        <f t="shared" si="238"/>
        <v>0.97745811582669295</v>
      </c>
      <c r="DL771" s="3">
        <f t="shared" si="239"/>
        <v>0.9775564528182995</v>
      </c>
      <c r="DM771" s="3"/>
      <c r="DN771" s="90">
        <f t="shared" si="246"/>
        <v>0</v>
      </c>
      <c r="DO771" s="91">
        <f t="shared" si="244"/>
        <v>0</v>
      </c>
      <c r="DP771" s="89">
        <f>SUM(DO$9:DO771)*RLR</f>
        <v>120</v>
      </c>
      <c r="DQ771" s="90">
        <f>DP771-SUM(DS$9:DS771)</f>
        <v>2.693225661804064</v>
      </c>
      <c r="DR771" s="48">
        <f t="shared" si="240"/>
        <v>0.28248587570621464</v>
      </c>
      <c r="DS771" s="31">
        <f t="shared" si="245"/>
        <v>7.6367457329037901E-3</v>
      </c>
      <c r="DT771" s="90">
        <f>SUM(DS$9:DS771)*RRF</f>
        <v>82.114742036737155</v>
      </c>
    </row>
    <row r="772" spans="90:124" x14ac:dyDescent="0.25">
      <c r="CL772" s="14">
        <f t="shared" si="227"/>
        <v>7.63</v>
      </c>
      <c r="CM772" s="59">
        <f>IF('Extended model'!$B$4="AY",0,IFERROR(P*INDEX('UWYr writing pattern'!$C$4:$C$18,MATCH('Extended model'!$CL772,'UWYr writing pattern'!$A$4:$A$18,0)) / 25,CM771))</f>
        <v>0</v>
      </c>
      <c r="CN772" s="36">
        <f t="shared" si="241"/>
        <v>7.1264701097692715E-40</v>
      </c>
      <c r="CP772" s="48">
        <f t="shared" si="228"/>
        <v>22.89</v>
      </c>
      <c r="CQ772" s="34">
        <f t="shared" si="242"/>
        <v>2.1118888606342434E-40</v>
      </c>
      <c r="CR772" s="31">
        <f>SUM($CQ$9:CQ772)*RLR</f>
        <v>119.99999999999996</v>
      </c>
      <c r="CS772" s="32"/>
      <c r="CT772" s="36">
        <f>CR772-SUM($CW$9:CW772)</f>
        <v>5.2922018873190666</v>
      </c>
      <c r="CV772" s="48">
        <f t="shared" si="229"/>
        <v>0.28222013170272814</v>
      </c>
      <c r="CW772" s="31">
        <f t="shared" si="243"/>
        <v>1.4992073335181481E-2</v>
      </c>
      <c r="CX772" s="36">
        <f>SUM($CW$9:CW772)*RRF</f>
        <v>80.295458678876614</v>
      </c>
      <c r="CY772" s="33"/>
      <c r="CZ772" s="36">
        <f t="shared" si="230"/>
        <v>85.58766056619568</v>
      </c>
      <c r="DA772" s="33"/>
      <c r="DB772" s="31">
        <f t="shared" si="231"/>
        <v>5.9862348922061877E-40</v>
      </c>
      <c r="DC772" s="31">
        <f t="shared" si="232"/>
        <v>3.7045413211233464</v>
      </c>
      <c r="DD772" s="31">
        <f t="shared" si="233"/>
        <v>3.7045413211233464</v>
      </c>
      <c r="DE772" s="31">
        <f t="shared" si="234"/>
        <v>-1.5876605661956802</v>
      </c>
      <c r="DF772" s="31"/>
      <c r="DG772" s="33">
        <f t="shared" si="235"/>
        <v>0.95589831760567401</v>
      </c>
      <c r="DH772" s="33">
        <f t="shared" si="236"/>
        <v>1.0189007210261392</v>
      </c>
      <c r="DI772" s="3"/>
      <c r="DJ772" s="33">
        <f t="shared" si="237"/>
        <v>0.99999999999999967</v>
      </c>
      <c r="DK772" s="93">
        <f t="shared" si="238"/>
        <v>0.97752167373330989</v>
      </c>
      <c r="DL772" s="3">
        <f t="shared" si="239"/>
        <v>0.97761985266909524</v>
      </c>
      <c r="DM772" s="3"/>
      <c r="DN772" s="90">
        <f t="shared" si="246"/>
        <v>0</v>
      </c>
      <c r="DO772" s="91">
        <f t="shared" si="244"/>
        <v>0</v>
      </c>
      <c r="DP772" s="89">
        <f>SUM(DO$9:DO772)*RLR</f>
        <v>120</v>
      </c>
      <c r="DQ772" s="90">
        <f>DP772-SUM(DS$9:DS772)</f>
        <v>2.6856176797085709</v>
      </c>
      <c r="DR772" s="48">
        <f t="shared" si="240"/>
        <v>0.28222013170272814</v>
      </c>
      <c r="DS772" s="31">
        <f t="shared" si="245"/>
        <v>7.6079820954917049E-3</v>
      </c>
      <c r="DT772" s="90">
        <f>SUM(DS$9:DS772)*RRF</f>
        <v>82.120067624203998</v>
      </c>
    </row>
    <row r="773" spans="90:124" x14ac:dyDescent="0.25">
      <c r="CL773" s="14">
        <f t="shared" si="227"/>
        <v>7.64</v>
      </c>
      <c r="CM773" s="59">
        <f>IF('Extended model'!$B$4="AY",0,IFERROR(P*INDEX('UWYr writing pattern'!$C$4:$C$18,MATCH('Extended model'!$CL773,'UWYr writing pattern'!$A$4:$A$18,0)) / 25,CM772))</f>
        <v>0</v>
      </c>
      <c r="CN773" s="36">
        <f t="shared" si="241"/>
        <v>5.4952211016430849E-40</v>
      </c>
      <c r="CP773" s="48">
        <f t="shared" si="228"/>
        <v>22.919999999999998</v>
      </c>
      <c r="CQ773" s="34">
        <f t="shared" si="242"/>
        <v>1.6312490081261862E-40</v>
      </c>
      <c r="CR773" s="31">
        <f>SUM($CQ$9:CQ773)*RLR</f>
        <v>119.99999999999996</v>
      </c>
      <c r="CS773" s="32"/>
      <c r="CT773" s="36">
        <f>CR773-SUM($CW$9:CW773)</f>
        <v>5.2772662281826968</v>
      </c>
      <c r="CV773" s="48">
        <f t="shared" si="229"/>
        <v>0.28195488721804512</v>
      </c>
      <c r="CW773" s="31">
        <f t="shared" si="243"/>
        <v>1.4935659136366136E-2</v>
      </c>
      <c r="CX773" s="36">
        <f>SUM($CW$9:CW773)*RRF</f>
        <v>80.305913640272081</v>
      </c>
      <c r="CY773" s="33"/>
      <c r="CZ773" s="36">
        <f t="shared" si="230"/>
        <v>85.583179868454778</v>
      </c>
      <c r="DA773" s="33"/>
      <c r="DB773" s="31">
        <f t="shared" si="231"/>
        <v>4.6159857253801906E-40</v>
      </c>
      <c r="DC773" s="31">
        <f t="shared" si="232"/>
        <v>3.6940863597278875</v>
      </c>
      <c r="DD773" s="31">
        <f t="shared" si="233"/>
        <v>3.6940863597278875</v>
      </c>
      <c r="DE773" s="31">
        <f t="shared" si="234"/>
        <v>-1.5831798684547778</v>
      </c>
      <c r="DF773" s="31"/>
      <c r="DG773" s="33">
        <f t="shared" si="235"/>
        <v>0.95602278143181052</v>
      </c>
      <c r="DH773" s="33">
        <f t="shared" si="236"/>
        <v>1.0188473793863664</v>
      </c>
      <c r="DI773" s="3"/>
      <c r="DJ773" s="33">
        <f t="shared" si="237"/>
        <v>0.99999999999999967</v>
      </c>
      <c r="DK773" s="93">
        <f t="shared" si="238"/>
        <v>0.97758499292496037</v>
      </c>
      <c r="DL773" s="3">
        <f t="shared" si="239"/>
        <v>0.97768301395036772</v>
      </c>
      <c r="DM773" s="3"/>
      <c r="DN773" s="90">
        <f t="shared" si="246"/>
        <v>0</v>
      </c>
      <c r="DO773" s="91">
        <f t="shared" si="244"/>
        <v>0</v>
      </c>
      <c r="DP773" s="89">
        <f>SUM(DO$9:DO773)*RLR</f>
        <v>120</v>
      </c>
      <c r="DQ773" s="90">
        <f>DP773-SUM(DS$9:DS773)</f>
        <v>2.6780383259558675</v>
      </c>
      <c r="DR773" s="48">
        <f t="shared" si="240"/>
        <v>0.28195488721804512</v>
      </c>
      <c r="DS773" s="31">
        <f t="shared" si="245"/>
        <v>7.5793537527052805E-3</v>
      </c>
      <c r="DT773" s="90">
        <f>SUM(DS$9:DS773)*RRF</f>
        <v>82.125373171830887</v>
      </c>
    </row>
    <row r="774" spans="90:124" x14ac:dyDescent="0.25">
      <c r="CL774" s="14">
        <f t="shared" si="227"/>
        <v>7.65</v>
      </c>
      <c r="CM774" s="59">
        <f>IF('Extended model'!$B$4="AY",0,IFERROR(P*INDEX('UWYr writing pattern'!$C$4:$C$18,MATCH('Extended model'!$CL774,'UWYr writing pattern'!$A$4:$A$18,0)) / 25,CM773))</f>
        <v>0</v>
      </c>
      <c r="CN774" s="36">
        <f t="shared" si="241"/>
        <v>4.2357164251464904E-40</v>
      </c>
      <c r="CP774" s="48">
        <f t="shared" si="228"/>
        <v>22.950000000000003</v>
      </c>
      <c r="CQ774" s="34">
        <f t="shared" si="242"/>
        <v>1.2595046764965949E-40</v>
      </c>
      <c r="CR774" s="31">
        <f>SUM($CQ$9:CQ774)*RLR</f>
        <v>119.99999999999996</v>
      </c>
      <c r="CS774" s="32"/>
      <c r="CT774" s="36">
        <f>CR774-SUM($CW$9:CW774)</f>
        <v>5.2623867181408315</v>
      </c>
      <c r="CV774" s="48">
        <f t="shared" si="229"/>
        <v>0.28169014084507044</v>
      </c>
      <c r="CW774" s="31">
        <f t="shared" si="243"/>
        <v>1.4879510041868507E-2</v>
      </c>
      <c r="CX774" s="36">
        <f>SUM($CW$9:CW774)*RRF</f>
        <v>80.31632929730138</v>
      </c>
      <c r="CY774" s="33"/>
      <c r="CZ774" s="36">
        <f t="shared" si="230"/>
        <v>85.578716015442211</v>
      </c>
      <c r="DA774" s="33"/>
      <c r="DB774" s="31">
        <f t="shared" si="231"/>
        <v>3.5580017971230517E-40</v>
      </c>
      <c r="DC774" s="31">
        <f t="shared" si="232"/>
        <v>3.6836707026985818</v>
      </c>
      <c r="DD774" s="31">
        <f t="shared" si="233"/>
        <v>3.6836707026985818</v>
      </c>
      <c r="DE774" s="31">
        <f t="shared" si="234"/>
        <v>-1.5787160154422111</v>
      </c>
      <c r="DF774" s="31"/>
      <c r="DG774" s="33">
        <f t="shared" si="235"/>
        <v>0.95614677734882592</v>
      </c>
      <c r="DH774" s="33">
        <f t="shared" si="236"/>
        <v>1.018794238279074</v>
      </c>
      <c r="DI774" s="3"/>
      <c r="DJ774" s="33">
        <f t="shared" si="237"/>
        <v>0.99999999999999967</v>
      </c>
      <c r="DK774" s="93">
        <f t="shared" si="238"/>
        <v>0.97764807452131952</v>
      </c>
      <c r="DL774" s="3">
        <f t="shared" si="239"/>
        <v>0.97774593778321428</v>
      </c>
      <c r="DM774" s="3"/>
      <c r="DN774" s="90">
        <f t="shared" si="246"/>
        <v>0</v>
      </c>
      <c r="DO774" s="91">
        <f t="shared" si="244"/>
        <v>0</v>
      </c>
      <c r="DP774" s="89">
        <f>SUM(DO$9:DO774)*RLR</f>
        <v>120</v>
      </c>
      <c r="DQ774" s="90">
        <f>DP774-SUM(DS$9:DS774)</f>
        <v>2.670487466014265</v>
      </c>
      <c r="DR774" s="48">
        <f t="shared" si="240"/>
        <v>0.28169014084507044</v>
      </c>
      <c r="DS774" s="31">
        <f t="shared" si="245"/>
        <v>7.5508599416048905E-3</v>
      </c>
      <c r="DT774" s="90">
        <f>SUM(DS$9:DS774)*RRF</f>
        <v>82.130658773790003</v>
      </c>
    </row>
    <row r="775" spans="90:124" x14ac:dyDescent="0.25">
      <c r="CL775" s="14">
        <f t="shared" si="227"/>
        <v>7.66</v>
      </c>
      <c r="CM775" s="59">
        <f>IF('Extended model'!$B$4="AY",0,IFERROR(P*INDEX('UWYr writing pattern'!$C$4:$C$18,MATCH('Extended model'!$CL775,'UWYr writing pattern'!$A$4:$A$18,0)) / 25,CM774))</f>
        <v>0</v>
      </c>
      <c r="CN775" s="36">
        <f t="shared" si="241"/>
        <v>3.2636195055753707E-40</v>
      </c>
      <c r="CP775" s="48">
        <f t="shared" si="228"/>
        <v>22.98</v>
      </c>
      <c r="CQ775" s="34">
        <f t="shared" si="242"/>
        <v>9.7209691957111967E-41</v>
      </c>
      <c r="CR775" s="31">
        <f>SUM($CQ$9:CQ775)*RLR</f>
        <v>119.99999999999996</v>
      </c>
      <c r="CS775" s="32"/>
      <c r="CT775" s="36">
        <f>CR775-SUM($CW$9:CW775)</f>
        <v>5.2475630935826842</v>
      </c>
      <c r="CV775" s="48">
        <f t="shared" si="229"/>
        <v>0.28142589118198874</v>
      </c>
      <c r="CW775" s="31">
        <f t="shared" si="243"/>
        <v>1.4823624558143187E-2</v>
      </c>
      <c r="CX775" s="36">
        <f>SUM($CW$9:CW775)*RRF</f>
        <v>80.326705834492088</v>
      </c>
      <c r="CY775" s="33"/>
      <c r="CZ775" s="36">
        <f t="shared" si="230"/>
        <v>85.574268928074773</v>
      </c>
      <c r="DA775" s="33"/>
      <c r="DB775" s="31">
        <f t="shared" si="231"/>
        <v>2.7414403846833115E-40</v>
      </c>
      <c r="DC775" s="31">
        <f t="shared" si="232"/>
        <v>3.6732941655078788</v>
      </c>
      <c r="DD775" s="31">
        <f t="shared" si="233"/>
        <v>3.6732941655078788</v>
      </c>
      <c r="DE775" s="31">
        <f t="shared" si="234"/>
        <v>-1.5742689280747726</v>
      </c>
      <c r="DF775" s="31"/>
      <c r="DG775" s="33">
        <f t="shared" si="235"/>
        <v>0.95627030755347719</v>
      </c>
      <c r="DH775" s="33">
        <f t="shared" si="236"/>
        <v>1.0187412967627949</v>
      </c>
      <c r="DI775" s="3"/>
      <c r="DJ775" s="33">
        <f t="shared" si="237"/>
        <v>0.99999999999999967</v>
      </c>
      <c r="DK775" s="93">
        <f t="shared" si="238"/>
        <v>0.9777109196357664</v>
      </c>
      <c r="DL775" s="3">
        <f t="shared" si="239"/>
        <v>0.97780862528241652</v>
      </c>
      <c r="DM775" s="3"/>
      <c r="DN775" s="90">
        <f t="shared" si="246"/>
        <v>0</v>
      </c>
      <c r="DO775" s="91">
        <f t="shared" si="244"/>
        <v>0</v>
      </c>
      <c r="DP775" s="89">
        <f>SUM(DO$9:DO775)*RLR</f>
        <v>120</v>
      </c>
      <c r="DQ775" s="90">
        <f>DP775-SUM(DS$9:DS775)</f>
        <v>2.6629649661099961</v>
      </c>
      <c r="DR775" s="48">
        <f t="shared" si="240"/>
        <v>0.28142589118198874</v>
      </c>
      <c r="DS775" s="31">
        <f t="shared" si="245"/>
        <v>7.5224999042655359E-3</v>
      </c>
      <c r="DT775" s="90">
        <f>SUM(DS$9:DS775)*RRF</f>
        <v>82.135924523722991</v>
      </c>
    </row>
    <row r="776" spans="90:124" x14ac:dyDescent="0.25">
      <c r="CL776" s="14">
        <f t="shared" si="227"/>
        <v>7.67</v>
      </c>
      <c r="CM776" s="59">
        <f>IF('Extended model'!$B$4="AY",0,IFERROR(P*INDEX('UWYr writing pattern'!$C$4:$C$18,MATCH('Extended model'!$CL776,'UWYr writing pattern'!$A$4:$A$18,0)) / 25,CM775))</f>
        <v>0</v>
      </c>
      <c r="CN776" s="36">
        <f t="shared" si="241"/>
        <v>2.5136397431941506E-40</v>
      </c>
      <c r="CP776" s="48">
        <f t="shared" si="228"/>
        <v>23.009999999999998</v>
      </c>
      <c r="CQ776" s="34">
        <f t="shared" si="242"/>
        <v>7.4997976238122013E-41</v>
      </c>
      <c r="CR776" s="31">
        <f>SUM($CQ$9:CQ776)*RLR</f>
        <v>119.99999999999996</v>
      </c>
      <c r="CS776" s="32"/>
      <c r="CT776" s="36">
        <f>CR776-SUM($CW$9:CW776)</f>
        <v>5.2327950923812381</v>
      </c>
      <c r="CV776" s="48">
        <f t="shared" si="229"/>
        <v>0.28116213683223995</v>
      </c>
      <c r="CW776" s="31">
        <f t="shared" si="243"/>
        <v>1.4768001201452208E-2</v>
      </c>
      <c r="CX776" s="36">
        <f>SUM($CW$9:CW776)*RRF</f>
        <v>80.337043435333101</v>
      </c>
      <c r="CY776" s="33"/>
      <c r="CZ776" s="36">
        <f t="shared" si="230"/>
        <v>85.569838527714339</v>
      </c>
      <c r="DA776" s="33"/>
      <c r="DB776" s="31">
        <f t="shared" si="231"/>
        <v>2.1114573842830862E-40</v>
      </c>
      <c r="DC776" s="31">
        <f t="shared" si="232"/>
        <v>3.6629565646668665</v>
      </c>
      <c r="DD776" s="31">
        <f t="shared" si="233"/>
        <v>3.6629565646668665</v>
      </c>
      <c r="DE776" s="31">
        <f t="shared" si="234"/>
        <v>-1.5698385277143387</v>
      </c>
      <c r="DF776" s="31"/>
      <c r="DG776" s="33">
        <f t="shared" si="235"/>
        <v>0.95639337423015591</v>
      </c>
      <c r="DH776" s="33">
        <f t="shared" si="236"/>
        <v>1.0186885539013613</v>
      </c>
      <c r="DI776" s="3"/>
      <c r="DJ776" s="33">
        <f t="shared" si="237"/>
        <v>0.99999999999999967</v>
      </c>
      <c r="DK776" s="93">
        <f t="shared" si="238"/>
        <v>0.97777352937542517</v>
      </c>
      <c r="DL776" s="3">
        <f t="shared" si="239"/>
        <v>0.97787107755648117</v>
      </c>
      <c r="DM776" s="3"/>
      <c r="DN776" s="90">
        <f t="shared" si="246"/>
        <v>0</v>
      </c>
      <c r="DO776" s="91">
        <f t="shared" si="244"/>
        <v>0</v>
      </c>
      <c r="DP776" s="89">
        <f>SUM(DO$9:DO776)*RLR</f>
        <v>120</v>
      </c>
      <c r="DQ776" s="90">
        <f>DP776-SUM(DS$9:DS776)</f>
        <v>2.6554706932222558</v>
      </c>
      <c r="DR776" s="48">
        <f t="shared" si="240"/>
        <v>0.28116213683223995</v>
      </c>
      <c r="DS776" s="31">
        <f t="shared" si="245"/>
        <v>7.4942728877392005E-3</v>
      </c>
      <c r="DT776" s="90">
        <f>SUM(DS$9:DS776)*RRF</f>
        <v>82.141170514744417</v>
      </c>
    </row>
    <row r="777" spans="90:124" x14ac:dyDescent="0.25">
      <c r="CL777" s="14">
        <f t="shared" ref="CL777:CL840" si="247">ROUND(CL776+delt.t,3)</f>
        <v>7.68</v>
      </c>
      <c r="CM777" s="59">
        <f>IF('Extended model'!$B$4="AY",0,IFERROR(P*INDEX('UWYr writing pattern'!$C$4:$C$18,MATCH('Extended model'!$CL777,'UWYr writing pattern'!$A$4:$A$18,0)) / 25,CM776))</f>
        <v>0</v>
      </c>
      <c r="CN777" s="36">
        <f t="shared" si="241"/>
        <v>1.9352512382851764E-40</v>
      </c>
      <c r="CP777" s="48">
        <f t="shared" ref="CP777:CP840" si="248">(Ber*CL777)</f>
        <v>23.04</v>
      </c>
      <c r="CQ777" s="34">
        <f t="shared" si="242"/>
        <v>5.7838850490897401E-41</v>
      </c>
      <c r="CR777" s="31">
        <f>SUM($CQ$9:CQ777)*RLR</f>
        <v>119.99999999999996</v>
      </c>
      <c r="CS777" s="32"/>
      <c r="CT777" s="36">
        <f>CR777-SUM($CW$9:CW777)</f>
        <v>5.2180824538834401</v>
      </c>
      <c r="CV777" s="48">
        <f t="shared" ref="CV777:CV840" si="249">Bp_1/(Bp_2+CL777)</f>
        <v>0.2808988764044944</v>
      </c>
      <c r="CW777" s="31">
        <f t="shared" si="243"/>
        <v>1.4712638497791673E-2</v>
      </c>
      <c r="CX777" s="36">
        <f>SUM($CW$9:CW777)*RRF</f>
        <v>80.347342282281559</v>
      </c>
      <c r="CY777" s="33"/>
      <c r="CZ777" s="36">
        <f t="shared" ref="CZ777:CZ840" si="250">CT777+CX777</f>
        <v>85.565424736164999</v>
      </c>
      <c r="DA777" s="33"/>
      <c r="DB777" s="31">
        <f t="shared" ref="DB777:DB840" si="251" xml:space="preserve"> CN777*RLR*RRF</f>
        <v>1.6256110401595479E-40</v>
      </c>
      <c r="DC777" s="31">
        <f t="shared" ref="DC777:DC840" si="252">CT777*RRF</f>
        <v>3.6526577177184079</v>
      </c>
      <c r="DD777" s="31">
        <f t="shared" ref="DD777:DD840" si="253">DB777+DC777</f>
        <v>3.6526577177184079</v>
      </c>
      <c r="DE777" s="31">
        <f t="shared" ref="DE777:DE840" si="254">P*RLR*RRF - CZ777</f>
        <v>-1.5654247361649993</v>
      </c>
      <c r="DF777" s="31"/>
      <c r="DG777" s="33">
        <f t="shared" ref="DG777:DG840" si="255">CX777/(P*RLR*RRF)</f>
        <v>0.9565159795509709</v>
      </c>
      <c r="DH777" s="33">
        <f t="shared" ref="DH777:DH840" si="256">CZ777/(P*RLR*RRF)</f>
        <v>1.0186360087638691</v>
      </c>
      <c r="DI777" s="3"/>
      <c r="DJ777" s="33">
        <f t="shared" ref="DJ777:DJ840" si="257">CR777/(P*RLR)</f>
        <v>0.99999999999999967</v>
      </c>
      <c r="DK777" s="93">
        <f t="shared" ref="DK777:DK840" si="258">1-EXP(-(Bp_1*LN(Bp_2+CL777)-Bp_1*LN(Bp_2)))</f>
        <v>0.97783590484120575</v>
      </c>
      <c r="DL777" s="3">
        <f t="shared" ref="DL777:DL840" si="259">DT777/(P*RLR*RRF)</f>
        <v>0.97793329570768128</v>
      </c>
      <c r="DM777" s="3"/>
      <c r="DN777" s="90">
        <f t="shared" si="246"/>
        <v>0</v>
      </c>
      <c r="DO777" s="91">
        <f t="shared" si="244"/>
        <v>0</v>
      </c>
      <c r="DP777" s="89">
        <f>SUM(DO$9:DO777)*RLR</f>
        <v>120</v>
      </c>
      <c r="DQ777" s="90">
        <f>DP777-SUM(DS$9:DS777)</f>
        <v>2.6480045150782416</v>
      </c>
      <c r="DR777" s="48">
        <f t="shared" ref="DR777:DR840" si="260">Bp_1/(Bp_2+CL777)</f>
        <v>0.2808988764044944</v>
      </c>
      <c r="DS777" s="31">
        <f t="shared" si="245"/>
        <v>7.4661781440175899E-3</v>
      </c>
      <c r="DT777" s="90">
        <f>SUM(DS$9:DS777)*RRF</f>
        <v>82.146396839445231</v>
      </c>
    </row>
    <row r="778" spans="90:124" x14ac:dyDescent="0.25">
      <c r="CL778" s="14">
        <f t="shared" si="247"/>
        <v>7.69</v>
      </c>
      <c r="CM778" s="59">
        <f>IF('Extended model'!$B$4="AY",0,IFERROR(P*INDEX('UWYr writing pattern'!$C$4:$C$18,MATCH('Extended model'!$CL778,'UWYr writing pattern'!$A$4:$A$18,0)) / 25,CM777))</f>
        <v>0</v>
      </c>
      <c r="CN778" s="36">
        <f t="shared" ref="CN778:CN841" si="261">CN777-CQ778+CM778</f>
        <v>1.4893693529842718E-40</v>
      </c>
      <c r="CP778" s="48">
        <f t="shared" si="248"/>
        <v>23.07</v>
      </c>
      <c r="CQ778" s="34">
        <f t="shared" ref="CQ778:CQ841" si="262">CN777*CP777*delt.t</f>
        <v>4.4588188530090461E-41</v>
      </c>
      <c r="CR778" s="31">
        <f>SUM($CQ$9:CQ778)*RLR</f>
        <v>119.99999999999996</v>
      </c>
      <c r="CS778" s="32"/>
      <c r="CT778" s="36">
        <f>CR778-SUM($CW$9:CW778)</f>
        <v>5.2034249189006232</v>
      </c>
      <c r="CV778" s="48">
        <f t="shared" si="249"/>
        <v>0.2806361085126286</v>
      </c>
      <c r="CW778" s="31">
        <f t="shared" ref="CW778:CW841" si="263">CT777*CV777*delt.t</f>
        <v>1.4657534982818653E-2</v>
      </c>
      <c r="CX778" s="36">
        <f>SUM($CW$9:CW778)*RRF</f>
        <v>80.357602556769535</v>
      </c>
      <c r="CY778" s="33"/>
      <c r="CZ778" s="36">
        <f t="shared" si="250"/>
        <v>85.561027475670159</v>
      </c>
      <c r="DA778" s="33"/>
      <c r="DB778" s="31">
        <f t="shared" si="251"/>
        <v>1.2510702565067881E-40</v>
      </c>
      <c r="DC778" s="31">
        <f t="shared" si="252"/>
        <v>3.6423974432304358</v>
      </c>
      <c r="DD778" s="31">
        <f t="shared" si="253"/>
        <v>3.6423974432304358</v>
      </c>
      <c r="DE778" s="31">
        <f t="shared" si="254"/>
        <v>-1.5610274756701585</v>
      </c>
      <c r="DF778" s="31"/>
      <c r="DG778" s="33">
        <f t="shared" si="255"/>
        <v>0.95663812567582784</v>
      </c>
      <c r="DH778" s="33">
        <f t="shared" si="256"/>
        <v>1.0185836604246448</v>
      </c>
      <c r="DI778" s="3"/>
      <c r="DJ778" s="33">
        <f t="shared" si="257"/>
        <v>0.99999999999999967</v>
      </c>
      <c r="DK778" s="93">
        <f t="shared" si="258"/>
        <v>0.97789804712784512</v>
      </c>
      <c r="DL778" s="3">
        <f t="shared" si="259"/>
        <v>0.97799528083209797</v>
      </c>
      <c r="DM778" s="3"/>
      <c r="DN778" s="90">
        <f t="shared" si="246"/>
        <v>0</v>
      </c>
      <c r="DO778" s="91">
        <f t="shared" ref="DO778:DO841" si="264">DN777*P*delt.t</f>
        <v>0</v>
      </c>
      <c r="DP778" s="89">
        <f>SUM(DO$9:DO778)*RLR</f>
        <v>120</v>
      </c>
      <c r="DQ778" s="90">
        <f>DP778-SUM(DS$9:DS778)</f>
        <v>2.6405663001482509</v>
      </c>
      <c r="DR778" s="48">
        <f t="shared" si="260"/>
        <v>0.2806361085126286</v>
      </c>
      <c r="DS778" s="31">
        <f t="shared" ref="DS778:DS841" si="265">DQ777*DR777*delt.t</f>
        <v>7.4382149299950621E-3</v>
      </c>
      <c r="DT778" s="90">
        <f>SUM(DS$9:DS778)*RRF</f>
        <v>82.151603589896226</v>
      </c>
    </row>
    <row r="779" spans="90:124" x14ac:dyDescent="0.25">
      <c r="CL779" s="14">
        <f t="shared" si="247"/>
        <v>7.7</v>
      </c>
      <c r="CM779" s="59">
        <f>IF('Extended model'!$B$4="AY",0,IFERROR(P*INDEX('UWYr writing pattern'!$C$4:$C$18,MATCH('Extended model'!$CL779,'UWYr writing pattern'!$A$4:$A$18,0)) / 25,CM778))</f>
        <v>0</v>
      </c>
      <c r="CN779" s="36">
        <f t="shared" si="261"/>
        <v>1.1457718432508005E-40</v>
      </c>
      <c r="CP779" s="48">
        <f t="shared" si="248"/>
        <v>23.1</v>
      </c>
      <c r="CQ779" s="34">
        <f t="shared" si="262"/>
        <v>3.4359750973347149E-41</v>
      </c>
      <c r="CR779" s="31">
        <f>SUM($CQ$9:CQ779)*RLR</f>
        <v>119.99999999999996</v>
      </c>
      <c r="CS779" s="32"/>
      <c r="CT779" s="36">
        <f>CR779-SUM($CW$9:CW779)</f>
        <v>5.1888222296988431</v>
      </c>
      <c r="CV779" s="48">
        <f t="shared" si="249"/>
        <v>0.28037383177570097</v>
      </c>
      <c r="CW779" s="31">
        <f t="shared" si="263"/>
        <v>1.4602689201779109E-2</v>
      </c>
      <c r="CX779" s="36">
        <f>SUM($CW$9:CW779)*RRF</f>
        <v>80.367824439210779</v>
      </c>
      <c r="CY779" s="33"/>
      <c r="CZ779" s="36">
        <f t="shared" si="250"/>
        <v>85.556646668909622</v>
      </c>
      <c r="DA779" s="33"/>
      <c r="DB779" s="31">
        <f t="shared" si="251"/>
        <v>9.6244834833067227E-41</v>
      </c>
      <c r="DC779" s="31">
        <f t="shared" si="252"/>
        <v>3.6321755607891899</v>
      </c>
      <c r="DD779" s="31">
        <f t="shared" si="253"/>
        <v>3.6321755607891899</v>
      </c>
      <c r="DE779" s="31">
        <f t="shared" si="254"/>
        <v>-1.5566466689096217</v>
      </c>
      <c r="DF779" s="31"/>
      <c r="DG779" s="33">
        <f t="shared" si="255"/>
        <v>0.95675981475250926</v>
      </c>
      <c r="DH779" s="33">
        <f t="shared" si="256"/>
        <v>1.0185315079632098</v>
      </c>
      <c r="DI779" s="3"/>
      <c r="DJ779" s="33">
        <f t="shared" si="257"/>
        <v>0.99999999999999967</v>
      </c>
      <c r="DK779" s="93">
        <f t="shared" si="258"/>
        <v>0.97795995732394703</v>
      </c>
      <c r="DL779" s="3">
        <f t="shared" si="259"/>
        <v>0.97805703401965971</v>
      </c>
      <c r="DM779" s="3"/>
      <c r="DN779" s="90">
        <f t="shared" ref="DN779:DN842" si="266">DN778-DO779+CM779</f>
        <v>0</v>
      </c>
      <c r="DO779" s="91">
        <f t="shared" si="264"/>
        <v>0</v>
      </c>
      <c r="DP779" s="89">
        <f>SUM(DO$9:DO779)*RLR</f>
        <v>120</v>
      </c>
      <c r="DQ779" s="90">
        <f>DP779-SUM(DS$9:DS779)</f>
        <v>2.6331559176408206</v>
      </c>
      <c r="DR779" s="48">
        <f t="shared" si="260"/>
        <v>0.28037383177570097</v>
      </c>
      <c r="DS779" s="31">
        <f t="shared" si="265"/>
        <v>7.4103825074319472E-3</v>
      </c>
      <c r="DT779" s="90">
        <f>SUM(DS$9:DS779)*RRF</f>
        <v>82.156790857651416</v>
      </c>
    </row>
    <row r="780" spans="90:124" x14ac:dyDescent="0.25">
      <c r="CL780" s="14">
        <f t="shared" si="247"/>
        <v>7.71</v>
      </c>
      <c r="CM780" s="59">
        <f>IF('Extended model'!$B$4="AY",0,IFERROR(P*INDEX('UWYr writing pattern'!$C$4:$C$18,MATCH('Extended model'!$CL780,'UWYr writing pattern'!$A$4:$A$18,0)) / 25,CM779))</f>
        <v>0</v>
      </c>
      <c r="CN780" s="36">
        <f t="shared" si="261"/>
        <v>8.810985474598655E-41</v>
      </c>
      <c r="CP780" s="48">
        <f t="shared" si="248"/>
        <v>23.13</v>
      </c>
      <c r="CQ780" s="34">
        <f t="shared" si="262"/>
        <v>2.646732957909349E-41</v>
      </c>
      <c r="CR780" s="31">
        <f>SUM($CQ$9:CQ780)*RLR</f>
        <v>119.99999999999996</v>
      </c>
      <c r="CS780" s="32"/>
      <c r="CT780" s="36">
        <f>CR780-SUM($CW$9:CW780)</f>
        <v>5.1742741299894135</v>
      </c>
      <c r="CV780" s="48">
        <f t="shared" si="249"/>
        <v>0.28011204481792717</v>
      </c>
      <c r="CW780" s="31">
        <f t="shared" si="263"/>
        <v>1.4548099709436012E-2</v>
      </c>
      <c r="CX780" s="36">
        <f>SUM($CW$9:CW780)*RRF</f>
        <v>80.378008109007382</v>
      </c>
      <c r="CY780" s="33"/>
      <c r="CZ780" s="36">
        <f t="shared" si="250"/>
        <v>85.552282238996796</v>
      </c>
      <c r="DA780" s="33"/>
      <c r="DB780" s="31">
        <f t="shared" si="251"/>
        <v>7.4012277986628685E-41</v>
      </c>
      <c r="DC780" s="31">
        <f t="shared" si="252"/>
        <v>3.621991890992589</v>
      </c>
      <c r="DD780" s="31">
        <f t="shared" si="253"/>
        <v>3.621991890992589</v>
      </c>
      <c r="DE780" s="31">
        <f t="shared" si="254"/>
        <v>-1.5522822389967956</v>
      </c>
      <c r="DF780" s="31"/>
      <c r="DG780" s="33">
        <f t="shared" si="255"/>
        <v>0.95688104891675452</v>
      </c>
      <c r="DH780" s="33">
        <f t="shared" si="256"/>
        <v>1.0184795504642477</v>
      </c>
      <c r="DI780" s="3"/>
      <c r="DJ780" s="33">
        <f t="shared" si="257"/>
        <v>0.99999999999999967</v>
      </c>
      <c r="DK780" s="93">
        <f t="shared" si="258"/>
        <v>0.97802163651202234</v>
      </c>
      <c r="DL780" s="3">
        <f t="shared" si="259"/>
        <v>0.9781185563541841</v>
      </c>
      <c r="DM780" s="3"/>
      <c r="DN780" s="90">
        <f t="shared" si="266"/>
        <v>0</v>
      </c>
      <c r="DO780" s="91">
        <f t="shared" si="264"/>
        <v>0</v>
      </c>
      <c r="DP780" s="89">
        <f>SUM(DO$9:DO780)*RLR</f>
        <v>120</v>
      </c>
      <c r="DQ780" s="90">
        <f>DP780-SUM(DS$9:DS780)</f>
        <v>2.6257732374978957</v>
      </c>
      <c r="DR780" s="48">
        <f t="shared" si="260"/>
        <v>0.28011204481792717</v>
      </c>
      <c r="DS780" s="31">
        <f t="shared" si="265"/>
        <v>7.3826801429181903E-3</v>
      </c>
      <c r="DT780" s="90">
        <f>SUM(DS$9:DS780)*RRF</f>
        <v>82.161958733751462</v>
      </c>
    </row>
    <row r="781" spans="90:124" x14ac:dyDescent="0.25">
      <c r="CL781" s="14">
        <f t="shared" si="247"/>
        <v>7.72</v>
      </c>
      <c r="CM781" s="59">
        <f>IF('Extended model'!$B$4="AY",0,IFERROR(P*INDEX('UWYr writing pattern'!$C$4:$C$18,MATCH('Extended model'!$CL781,'UWYr writing pattern'!$A$4:$A$18,0)) / 25,CM780))</f>
        <v>0</v>
      </c>
      <c r="CN781" s="36">
        <f t="shared" si="261"/>
        <v>6.773004534323986E-41</v>
      </c>
      <c r="CP781" s="48">
        <f t="shared" si="248"/>
        <v>23.16</v>
      </c>
      <c r="CQ781" s="34">
        <f t="shared" si="262"/>
        <v>2.037980940274669E-41</v>
      </c>
      <c r="CR781" s="31">
        <f>SUM($CQ$9:CQ781)*RLR</f>
        <v>119.99999999999996</v>
      </c>
      <c r="CS781" s="32"/>
      <c r="CT781" s="36">
        <f>CR781-SUM($CW$9:CW781)</f>
        <v>5.1597803649194134</v>
      </c>
      <c r="CV781" s="48">
        <f t="shared" si="249"/>
        <v>0.27985074626865675</v>
      </c>
      <c r="CW781" s="31">
        <f t="shared" si="263"/>
        <v>1.4493765069998357E-2</v>
      </c>
      <c r="CX781" s="36">
        <f>SUM($CW$9:CW781)*RRF</f>
        <v>80.388153744556377</v>
      </c>
      <c r="CY781" s="33"/>
      <c r="CZ781" s="36">
        <f t="shared" si="250"/>
        <v>85.54793410947579</v>
      </c>
      <c r="DA781" s="33"/>
      <c r="DB781" s="31">
        <f t="shared" si="251"/>
        <v>5.689323808832148E-41</v>
      </c>
      <c r="DC781" s="31">
        <f t="shared" si="252"/>
        <v>3.6118462554435893</v>
      </c>
      <c r="DD781" s="31">
        <f t="shared" si="253"/>
        <v>3.6118462554435893</v>
      </c>
      <c r="DE781" s="31">
        <f t="shared" si="254"/>
        <v>-1.5479341094757899</v>
      </c>
      <c r="DF781" s="31"/>
      <c r="DG781" s="33">
        <f t="shared" si="255"/>
        <v>0.95700183029233776</v>
      </c>
      <c r="DH781" s="33">
        <f t="shared" si="256"/>
        <v>1.0184277870175689</v>
      </c>
      <c r="DI781" s="3"/>
      <c r="DJ781" s="33">
        <f t="shared" si="257"/>
        <v>0.99999999999999967</v>
      </c>
      <c r="DK781" s="93">
        <f t="shared" si="258"/>
        <v>0.97808308576852865</v>
      </c>
      <c r="DL781" s="3">
        <f t="shared" si="259"/>
        <v>0.97817984891341614</v>
      </c>
      <c r="DM781" s="3"/>
      <c r="DN781" s="90">
        <f t="shared" si="266"/>
        <v>0</v>
      </c>
      <c r="DO781" s="91">
        <f t="shared" si="264"/>
        <v>0</v>
      </c>
      <c r="DP781" s="89">
        <f>SUM(DO$9:DO781)*RLR</f>
        <v>120</v>
      </c>
      <c r="DQ781" s="90">
        <f>DP781-SUM(DS$9:DS781)</f>
        <v>2.6184181303900544</v>
      </c>
      <c r="DR781" s="48">
        <f t="shared" si="260"/>
        <v>0.27985074626865675</v>
      </c>
      <c r="DS781" s="31">
        <f t="shared" si="265"/>
        <v>7.3551071078372431E-3</v>
      </c>
      <c r="DT781" s="90">
        <f>SUM(DS$9:DS781)*RRF</f>
        <v>82.167107308726955</v>
      </c>
    </row>
    <row r="782" spans="90:124" x14ac:dyDescent="0.25">
      <c r="CL782" s="14">
        <f t="shared" si="247"/>
        <v>7.73</v>
      </c>
      <c r="CM782" s="59">
        <f>IF('Extended model'!$B$4="AY",0,IFERROR(P*INDEX('UWYr writing pattern'!$C$4:$C$18,MATCH('Extended model'!$CL782,'UWYr writing pattern'!$A$4:$A$18,0)) / 25,CM781))</f>
        <v>0</v>
      </c>
      <c r="CN782" s="36">
        <f t="shared" si="261"/>
        <v>5.2043766841745511E-41</v>
      </c>
      <c r="CP782" s="48">
        <f t="shared" si="248"/>
        <v>23.19</v>
      </c>
      <c r="CQ782" s="34">
        <f t="shared" si="262"/>
        <v>1.5686278501494351E-41</v>
      </c>
      <c r="CR782" s="31">
        <f>SUM($CQ$9:CQ782)*RLR</f>
        <v>119.99999999999996</v>
      </c>
      <c r="CS782" s="32"/>
      <c r="CT782" s="36">
        <f>CR782-SUM($CW$9:CW782)</f>
        <v>5.1453406810623648</v>
      </c>
      <c r="CV782" s="48">
        <f t="shared" si="249"/>
        <v>0.27958993476234856</v>
      </c>
      <c r="CW782" s="31">
        <f t="shared" si="263"/>
        <v>1.4439683857050599E-2</v>
      </c>
      <c r="CX782" s="36">
        <f>SUM($CW$9:CW782)*RRF</f>
        <v>80.398261523256309</v>
      </c>
      <c r="CY782" s="33"/>
      <c r="CZ782" s="36">
        <f t="shared" si="250"/>
        <v>85.543602204318674</v>
      </c>
      <c r="DA782" s="33"/>
      <c r="DB782" s="31">
        <f t="shared" si="251"/>
        <v>4.3716764147066223E-41</v>
      </c>
      <c r="DC782" s="31">
        <f t="shared" si="252"/>
        <v>3.6017384767436549</v>
      </c>
      <c r="DD782" s="31">
        <f t="shared" si="253"/>
        <v>3.6017384767436549</v>
      </c>
      <c r="DE782" s="31">
        <f t="shared" si="254"/>
        <v>-1.5436022043186739</v>
      </c>
      <c r="DF782" s="31"/>
      <c r="DG782" s="33">
        <f t="shared" si="255"/>
        <v>0.95712216099114655</v>
      </c>
      <c r="DH782" s="33">
        <f t="shared" si="256"/>
        <v>1.0183762167180794</v>
      </c>
      <c r="DI782" s="3"/>
      <c r="DJ782" s="33">
        <f t="shared" si="257"/>
        <v>0.99999999999999967</v>
      </c>
      <c r="DK782" s="93">
        <f t="shared" si="258"/>
        <v>0.97814430616391024</v>
      </c>
      <c r="DL782" s="3">
        <f t="shared" si="259"/>
        <v>0.97824091276906899</v>
      </c>
      <c r="DM782" s="3"/>
      <c r="DN782" s="90">
        <f t="shared" si="266"/>
        <v>0</v>
      </c>
      <c r="DO782" s="91">
        <f t="shared" si="264"/>
        <v>0</v>
      </c>
      <c r="DP782" s="89">
        <f>SUM(DO$9:DO782)*RLR</f>
        <v>120</v>
      </c>
      <c r="DQ782" s="90">
        <f>DP782-SUM(DS$9:DS782)</f>
        <v>2.611090467711719</v>
      </c>
      <c r="DR782" s="48">
        <f t="shared" si="260"/>
        <v>0.27958993476234856</v>
      </c>
      <c r="DS782" s="31">
        <f t="shared" si="265"/>
        <v>7.3276626783303767E-3</v>
      </c>
      <c r="DT782" s="90">
        <f>SUM(DS$9:DS782)*RRF</f>
        <v>82.172236672601798</v>
      </c>
    </row>
    <row r="783" spans="90:124" x14ac:dyDescent="0.25">
      <c r="CL783" s="14">
        <f t="shared" si="247"/>
        <v>7.74</v>
      </c>
      <c r="CM783" s="59">
        <f>IF('Extended model'!$B$4="AY",0,IFERROR(P*INDEX('UWYr writing pattern'!$C$4:$C$18,MATCH('Extended model'!$CL783,'UWYr writing pattern'!$A$4:$A$18,0)) / 25,CM782))</f>
        <v>0</v>
      </c>
      <c r="CN783" s="36">
        <f t="shared" si="261"/>
        <v>3.9974817311144727E-41</v>
      </c>
      <c r="CP783" s="48">
        <f t="shared" si="248"/>
        <v>23.22</v>
      </c>
      <c r="CQ783" s="34">
        <f t="shared" si="262"/>
        <v>1.2068949530600784E-41</v>
      </c>
      <c r="CR783" s="31">
        <f>SUM($CQ$9:CQ783)*RLR</f>
        <v>119.99999999999996</v>
      </c>
      <c r="CS783" s="32"/>
      <c r="CT783" s="36">
        <f>CR783-SUM($CW$9:CW783)</f>
        <v>5.1309548264088818</v>
      </c>
      <c r="CV783" s="48">
        <f t="shared" si="249"/>
        <v>0.27932960893854747</v>
      </c>
      <c r="CW783" s="31">
        <f t="shared" si="263"/>
        <v>1.4385854653482846E-2</v>
      </c>
      <c r="CX783" s="36">
        <f>SUM($CW$9:CW783)*RRF</f>
        <v>80.408331621513753</v>
      </c>
      <c r="CY783" s="33"/>
      <c r="CZ783" s="36">
        <f t="shared" si="250"/>
        <v>85.539286447922635</v>
      </c>
      <c r="DA783" s="33"/>
      <c r="DB783" s="31">
        <f t="shared" si="251"/>
        <v>3.3578846541361568E-41</v>
      </c>
      <c r="DC783" s="31">
        <f t="shared" si="252"/>
        <v>3.5916683784862169</v>
      </c>
      <c r="DD783" s="31">
        <f t="shared" si="253"/>
        <v>3.5916683784862169</v>
      </c>
      <c r="DE783" s="31">
        <f t="shared" si="254"/>
        <v>-1.5392864479226347</v>
      </c>
      <c r="DF783" s="31"/>
      <c r="DG783" s="33">
        <f t="shared" si="255"/>
        <v>0.957242043113259</v>
      </c>
      <c r="DH783" s="33">
        <f t="shared" si="256"/>
        <v>1.0183248386657457</v>
      </c>
      <c r="DI783" s="3"/>
      <c r="DJ783" s="33">
        <f t="shared" si="257"/>
        <v>0.99999999999999967</v>
      </c>
      <c r="DK783" s="93">
        <f t="shared" si="258"/>
        <v>0.97820529876263629</v>
      </c>
      <c r="DL783" s="3">
        <f t="shared" si="259"/>
        <v>0.97830174898686284</v>
      </c>
      <c r="DM783" s="3"/>
      <c r="DN783" s="90">
        <f t="shared" si="266"/>
        <v>0</v>
      </c>
      <c r="DO783" s="91">
        <f t="shared" si="264"/>
        <v>0</v>
      </c>
      <c r="DP783" s="89">
        <f>SUM(DO$9:DO783)*RLR</f>
        <v>120</v>
      </c>
      <c r="DQ783" s="90">
        <f>DP783-SUM(DS$9:DS783)</f>
        <v>2.6037901215764521</v>
      </c>
      <c r="DR783" s="48">
        <f t="shared" si="260"/>
        <v>0.27932960893854747</v>
      </c>
      <c r="DS783" s="31">
        <f t="shared" si="265"/>
        <v>7.3003461352610967E-3</v>
      </c>
      <c r="DT783" s="90">
        <f>SUM(DS$9:DS783)*RRF</f>
        <v>82.177346914896475</v>
      </c>
    </row>
    <row r="784" spans="90:124" x14ac:dyDescent="0.25">
      <c r="CL784" s="14">
        <f t="shared" si="247"/>
        <v>7.75</v>
      </c>
      <c r="CM784" s="59">
        <f>IF('Extended model'!$B$4="AY",0,IFERROR(P*INDEX('UWYr writing pattern'!$C$4:$C$18,MATCH('Extended model'!$CL784,'UWYr writing pattern'!$A$4:$A$18,0)) / 25,CM783))</f>
        <v>0</v>
      </c>
      <c r="CN784" s="36">
        <f t="shared" si="261"/>
        <v>3.0692664731496921E-41</v>
      </c>
      <c r="CP784" s="48">
        <f t="shared" si="248"/>
        <v>23.25</v>
      </c>
      <c r="CQ784" s="34">
        <f t="shared" si="262"/>
        <v>9.2821525796478062E-42</v>
      </c>
      <c r="CR784" s="31">
        <f>SUM($CQ$9:CQ784)*RLR</f>
        <v>119.99999999999996</v>
      </c>
      <c r="CS784" s="32"/>
      <c r="CT784" s="36">
        <f>CR784-SUM($CW$9:CW784)</f>
        <v>5.1166225503574623</v>
      </c>
      <c r="CV784" s="48">
        <f t="shared" si="249"/>
        <v>0.27906976744186046</v>
      </c>
      <c r="CW784" s="31">
        <f t="shared" si="263"/>
        <v>1.4332276051421457E-2</v>
      </c>
      <c r="CX784" s="36">
        <f>SUM($CW$9:CW784)*RRF</f>
        <v>80.418364214749744</v>
      </c>
      <c r="CY784" s="33"/>
      <c r="CZ784" s="36">
        <f t="shared" si="250"/>
        <v>85.534986765107206</v>
      </c>
      <c r="DA784" s="33"/>
      <c r="DB784" s="31">
        <f t="shared" si="251"/>
        <v>2.5781838374457411E-41</v>
      </c>
      <c r="DC784" s="31">
        <f t="shared" si="252"/>
        <v>3.5816357852502234</v>
      </c>
      <c r="DD784" s="31">
        <f t="shared" si="253"/>
        <v>3.5816357852502234</v>
      </c>
      <c r="DE784" s="31">
        <f t="shared" si="254"/>
        <v>-1.534986765107206</v>
      </c>
      <c r="DF784" s="31"/>
      <c r="DG784" s="33">
        <f t="shared" si="255"/>
        <v>0.95736147874702071</v>
      </c>
      <c r="DH784" s="33">
        <f t="shared" si="256"/>
        <v>1.018273651965562</v>
      </c>
      <c r="DI784" s="3"/>
      <c r="DJ784" s="33">
        <f t="shared" si="257"/>
        <v>0.99999999999999967</v>
      </c>
      <c r="DK784" s="93">
        <f t="shared" si="258"/>
        <v>0.97826606462324073</v>
      </c>
      <c r="DL784" s="3">
        <f t="shared" si="259"/>
        <v>0.97836235862656429</v>
      </c>
      <c r="DM784" s="3"/>
      <c r="DN784" s="90">
        <f t="shared" si="266"/>
        <v>0</v>
      </c>
      <c r="DO784" s="91">
        <f t="shared" si="264"/>
        <v>0</v>
      </c>
      <c r="DP784" s="89">
        <f>SUM(DO$9:DO784)*RLR</f>
        <v>120</v>
      </c>
      <c r="DQ784" s="90">
        <f>DP784-SUM(DS$9:DS784)</f>
        <v>2.5965169648122668</v>
      </c>
      <c r="DR784" s="48">
        <f t="shared" si="260"/>
        <v>0.27906976744186046</v>
      </c>
      <c r="DS784" s="31">
        <f t="shared" si="265"/>
        <v>7.2731567641800337E-3</v>
      </c>
      <c r="DT784" s="90">
        <f>SUM(DS$9:DS784)*RRF</f>
        <v>82.182438124631403</v>
      </c>
    </row>
    <row r="785" spans="90:124" x14ac:dyDescent="0.25">
      <c r="CL785" s="14">
        <f t="shared" si="247"/>
        <v>7.76</v>
      </c>
      <c r="CM785" s="59">
        <f>IF('Extended model'!$B$4="AY",0,IFERROR(P*INDEX('UWYr writing pattern'!$C$4:$C$18,MATCH('Extended model'!$CL785,'UWYr writing pattern'!$A$4:$A$18,0)) / 25,CM784))</f>
        <v>0</v>
      </c>
      <c r="CN785" s="36">
        <f t="shared" si="261"/>
        <v>2.3556620181423889E-41</v>
      </c>
      <c r="CP785" s="48">
        <f t="shared" si="248"/>
        <v>23.28</v>
      </c>
      <c r="CQ785" s="34">
        <f t="shared" si="262"/>
        <v>7.1360445500730335E-42</v>
      </c>
      <c r="CR785" s="31">
        <f>SUM($CQ$9:CQ785)*RLR</f>
        <v>119.99999999999996</v>
      </c>
      <c r="CS785" s="32"/>
      <c r="CT785" s="36">
        <f>CR785-SUM($CW$9:CW785)</f>
        <v>5.1023436037053074</v>
      </c>
      <c r="CV785" s="48">
        <f t="shared" si="249"/>
        <v>0.27881040892193309</v>
      </c>
      <c r="CW785" s="31">
        <f t="shared" si="263"/>
        <v>1.4278946652160361E-2</v>
      </c>
      <c r="CX785" s="36">
        <f>SUM($CW$9:CW785)*RRF</f>
        <v>80.428359477406246</v>
      </c>
      <c r="CY785" s="33"/>
      <c r="CZ785" s="36">
        <f t="shared" si="250"/>
        <v>85.530703081111554</v>
      </c>
      <c r="DA785" s="33"/>
      <c r="DB785" s="31">
        <f t="shared" si="251"/>
        <v>1.9787560952396067E-41</v>
      </c>
      <c r="DC785" s="31">
        <f t="shared" si="252"/>
        <v>3.5716405225937149</v>
      </c>
      <c r="DD785" s="31">
        <f t="shared" si="253"/>
        <v>3.5716405225937149</v>
      </c>
      <c r="DE785" s="31">
        <f t="shared" si="254"/>
        <v>-1.5307030811115538</v>
      </c>
      <c r="DF785" s="31"/>
      <c r="DG785" s="33">
        <f t="shared" si="255"/>
        <v>0.95748046996912195</v>
      </c>
      <c r="DH785" s="33">
        <f t="shared" si="256"/>
        <v>1.0182226557275185</v>
      </c>
      <c r="DI785" s="3"/>
      <c r="DJ785" s="33">
        <f t="shared" si="257"/>
        <v>0.99999999999999967</v>
      </c>
      <c r="DK785" s="93">
        <f t="shared" si="258"/>
        <v>0.97832660479835998</v>
      </c>
      <c r="DL785" s="3">
        <f t="shared" si="259"/>
        <v>0.97842274274202501</v>
      </c>
      <c r="DM785" s="3"/>
      <c r="DN785" s="90">
        <f t="shared" si="266"/>
        <v>0</v>
      </c>
      <c r="DO785" s="91">
        <f t="shared" si="264"/>
        <v>0</v>
      </c>
      <c r="DP785" s="89">
        <f>SUM(DO$9:DO785)*RLR</f>
        <v>120</v>
      </c>
      <c r="DQ785" s="90">
        <f>DP785-SUM(DS$9:DS785)</f>
        <v>2.5892708709569803</v>
      </c>
      <c r="DR785" s="48">
        <f t="shared" si="260"/>
        <v>0.27881040892193309</v>
      </c>
      <c r="DS785" s="31">
        <f t="shared" si="265"/>
        <v>7.2460938552900466E-3</v>
      </c>
      <c r="DT785" s="90">
        <f>SUM(DS$9:DS785)*RRF</f>
        <v>82.187510390330104</v>
      </c>
    </row>
    <row r="786" spans="90:124" x14ac:dyDescent="0.25">
      <c r="CL786" s="14">
        <f t="shared" si="247"/>
        <v>7.77</v>
      </c>
      <c r="CM786" s="59">
        <f>IF('Extended model'!$B$4="AY",0,IFERROR(P*INDEX('UWYr writing pattern'!$C$4:$C$18,MATCH('Extended model'!$CL786,'UWYr writing pattern'!$A$4:$A$18,0)) / 25,CM785))</f>
        <v>0</v>
      </c>
      <c r="CN786" s="36">
        <f t="shared" si="261"/>
        <v>1.8072639003188407E-41</v>
      </c>
      <c r="CP786" s="48">
        <f t="shared" si="248"/>
        <v>23.31</v>
      </c>
      <c r="CQ786" s="34">
        <f t="shared" si="262"/>
        <v>5.4839811782354816E-42</v>
      </c>
      <c r="CR786" s="31">
        <f>SUM($CQ$9:CQ786)*RLR</f>
        <v>119.99999999999996</v>
      </c>
      <c r="CS786" s="32"/>
      <c r="CT786" s="36">
        <f>CR786-SUM($CW$9:CW786)</f>
        <v>5.0881177386392125</v>
      </c>
      <c r="CV786" s="48">
        <f t="shared" si="249"/>
        <v>0.2785515320334262</v>
      </c>
      <c r="CW786" s="31">
        <f t="shared" si="263"/>
        <v>1.4225865066092865E-2</v>
      </c>
      <c r="CX786" s="36">
        <f>SUM($CW$9:CW786)*RRF</f>
        <v>80.438317582952521</v>
      </c>
      <c r="CY786" s="33"/>
      <c r="CZ786" s="36">
        <f t="shared" si="250"/>
        <v>85.526435321591734</v>
      </c>
      <c r="DA786" s="33"/>
      <c r="DB786" s="31">
        <f t="shared" si="251"/>
        <v>1.5181016762678261E-41</v>
      </c>
      <c r="DC786" s="31">
        <f t="shared" si="252"/>
        <v>3.5616824170474484</v>
      </c>
      <c r="DD786" s="31">
        <f t="shared" si="253"/>
        <v>3.5616824170474484</v>
      </c>
      <c r="DE786" s="31">
        <f t="shared" si="254"/>
        <v>-1.5264353215917339</v>
      </c>
      <c r="DF786" s="31"/>
      <c r="DG786" s="33">
        <f t="shared" si="255"/>
        <v>0.95759901884467291</v>
      </c>
      <c r="DH786" s="33">
        <f t="shared" si="256"/>
        <v>1.0181718490665683</v>
      </c>
      <c r="DI786" s="3"/>
      <c r="DJ786" s="33">
        <f t="shared" si="257"/>
        <v>0.99999999999999967</v>
      </c>
      <c r="DK786" s="93">
        <f t="shared" si="258"/>
        <v>0.97838692033477193</v>
      </c>
      <c r="DL786" s="3">
        <f t="shared" si="259"/>
        <v>0.97848290238122027</v>
      </c>
      <c r="DM786" s="3"/>
      <c r="DN786" s="90">
        <f t="shared" si="266"/>
        <v>0</v>
      </c>
      <c r="DO786" s="91">
        <f t="shared" si="264"/>
        <v>0</v>
      </c>
      <c r="DP786" s="89">
        <f>SUM(DO$9:DO786)*RLR</f>
        <v>120</v>
      </c>
      <c r="DQ786" s="90">
        <f>DP786-SUM(DS$9:DS786)</f>
        <v>2.5820517142535664</v>
      </c>
      <c r="DR786" s="48">
        <f t="shared" si="260"/>
        <v>0.2785515320334262</v>
      </c>
      <c r="DS786" s="31">
        <f t="shared" si="265"/>
        <v>7.2191567034116553E-3</v>
      </c>
      <c r="DT786" s="90">
        <f>SUM(DS$9:DS786)*RRF</f>
        <v>82.192563800022498</v>
      </c>
    </row>
    <row r="787" spans="90:124" x14ac:dyDescent="0.25">
      <c r="CL787" s="14">
        <f t="shared" si="247"/>
        <v>7.78</v>
      </c>
      <c r="CM787" s="59">
        <f>IF('Extended model'!$B$4="AY",0,IFERROR(P*INDEX('UWYr writing pattern'!$C$4:$C$18,MATCH('Extended model'!$CL787,'UWYr writing pattern'!$A$4:$A$18,0)) / 25,CM786))</f>
        <v>0</v>
      </c>
      <c r="CN787" s="36">
        <f t="shared" si="261"/>
        <v>1.3859906851545188E-41</v>
      </c>
      <c r="CP787" s="48">
        <f t="shared" si="248"/>
        <v>23.34</v>
      </c>
      <c r="CQ787" s="34">
        <f t="shared" si="262"/>
        <v>4.2127321516432178E-42</v>
      </c>
      <c r="CR787" s="31">
        <f>SUM($CQ$9:CQ787)*RLR</f>
        <v>119.99999999999996</v>
      </c>
      <c r="CS787" s="32"/>
      <c r="CT787" s="36">
        <f>CR787-SUM($CW$9:CW787)</f>
        <v>5.0739447087265717</v>
      </c>
      <c r="CV787" s="48">
        <f t="shared" si="249"/>
        <v>0.27829313543599254</v>
      </c>
      <c r="CW787" s="31">
        <f t="shared" si="263"/>
        <v>1.4173029912644047E-2</v>
      </c>
      <c r="CX787" s="36">
        <f>SUM($CW$9:CW787)*RRF</f>
        <v>80.448238703891363</v>
      </c>
      <c r="CY787" s="33"/>
      <c r="CZ787" s="36">
        <f t="shared" si="250"/>
        <v>85.522183412617935</v>
      </c>
      <c r="DA787" s="33"/>
      <c r="DB787" s="31">
        <f t="shared" si="251"/>
        <v>1.1642321755297957E-41</v>
      </c>
      <c r="DC787" s="31">
        <f t="shared" si="252"/>
        <v>3.5517612961085998</v>
      </c>
      <c r="DD787" s="31">
        <f t="shared" si="253"/>
        <v>3.5517612961085998</v>
      </c>
      <c r="DE787" s="31">
        <f t="shared" si="254"/>
        <v>-1.5221834126179346</v>
      </c>
      <c r="DF787" s="31"/>
      <c r="DG787" s="33">
        <f t="shared" si="255"/>
        <v>0.9577171274272781</v>
      </c>
      <c r="DH787" s="33">
        <f t="shared" si="256"/>
        <v>1.0181212311025944</v>
      </c>
      <c r="DI787" s="3"/>
      <c r="DJ787" s="33">
        <f t="shared" si="257"/>
        <v>0.99999999999999967</v>
      </c>
      <c r="DK787" s="93">
        <f t="shared" si="258"/>
        <v>0.97844701227343345</v>
      </c>
      <c r="DL787" s="3">
        <f t="shared" si="259"/>
        <v>0.97854283858628643</v>
      </c>
      <c r="DM787" s="3"/>
      <c r="DN787" s="90">
        <f t="shared" si="266"/>
        <v>0</v>
      </c>
      <c r="DO787" s="91">
        <f t="shared" si="264"/>
        <v>0</v>
      </c>
      <c r="DP787" s="89">
        <f>SUM(DO$9:DO787)*RLR</f>
        <v>120</v>
      </c>
      <c r="DQ787" s="90">
        <f>DP787-SUM(DS$9:DS787)</f>
        <v>2.5748593696456226</v>
      </c>
      <c r="DR787" s="48">
        <f t="shared" si="260"/>
        <v>0.27829313543599254</v>
      </c>
      <c r="DS787" s="31">
        <f t="shared" si="265"/>
        <v>7.192344607948653E-3</v>
      </c>
      <c r="DT787" s="90">
        <f>SUM(DS$9:DS787)*RRF</f>
        <v>82.197598441248061</v>
      </c>
    </row>
    <row r="788" spans="90:124" x14ac:dyDescent="0.25">
      <c r="CL788" s="14">
        <f t="shared" si="247"/>
        <v>7.79</v>
      </c>
      <c r="CM788" s="59">
        <f>IF('Extended model'!$B$4="AY",0,IFERROR(P*INDEX('UWYr writing pattern'!$C$4:$C$18,MATCH('Extended model'!$CL788,'UWYr writing pattern'!$A$4:$A$18,0)) / 25,CM787))</f>
        <v>0</v>
      </c>
      <c r="CN788" s="36">
        <f t="shared" si="261"/>
        <v>1.0625004592394542E-41</v>
      </c>
      <c r="CP788" s="48">
        <f t="shared" si="248"/>
        <v>23.37</v>
      </c>
      <c r="CQ788" s="34">
        <f t="shared" si="262"/>
        <v>3.2349022591506469E-42</v>
      </c>
      <c r="CR788" s="31">
        <f>SUM($CQ$9:CQ788)*RLR</f>
        <v>119.99999999999996</v>
      </c>
      <c r="CS788" s="32"/>
      <c r="CT788" s="36">
        <f>CR788-SUM($CW$9:CW788)</f>
        <v>5.0598242689063682</v>
      </c>
      <c r="CV788" s="48">
        <f t="shared" si="249"/>
        <v>0.27803521779425394</v>
      </c>
      <c r="CW788" s="31">
        <f t="shared" si="263"/>
        <v>1.4120439820203817E-2</v>
      </c>
      <c r="CX788" s="36">
        <f>SUM($CW$9:CW788)*RRF</f>
        <v>80.458123011765508</v>
      </c>
      <c r="CY788" s="33"/>
      <c r="CZ788" s="36">
        <f t="shared" si="250"/>
        <v>85.517947280671876</v>
      </c>
      <c r="DA788" s="33"/>
      <c r="DB788" s="31">
        <f t="shared" si="251"/>
        <v>8.9250038576114135E-42</v>
      </c>
      <c r="DC788" s="31">
        <f t="shared" si="252"/>
        <v>3.5418769882344576</v>
      </c>
      <c r="DD788" s="31">
        <f t="shared" si="253"/>
        <v>3.5418769882344576</v>
      </c>
      <c r="DE788" s="31">
        <f t="shared" si="254"/>
        <v>-1.5179472806718763</v>
      </c>
      <c r="DF788" s="31"/>
      <c r="DG788" s="33">
        <f t="shared" si="255"/>
        <v>0.95783479775911318</v>
      </c>
      <c r="DH788" s="33">
        <f t="shared" si="256"/>
        <v>1.0180708009603794</v>
      </c>
      <c r="DI788" s="3"/>
      <c r="DJ788" s="33">
        <f t="shared" si="257"/>
        <v>0.99999999999999967</v>
      </c>
      <c r="DK788" s="93">
        <f t="shared" si="258"/>
        <v>0.9785068816495186</v>
      </c>
      <c r="DL788" s="3">
        <f t="shared" si="259"/>
        <v>0.97860255239356031</v>
      </c>
      <c r="DM788" s="3"/>
      <c r="DN788" s="90">
        <f t="shared" si="266"/>
        <v>0</v>
      </c>
      <c r="DO788" s="91">
        <f t="shared" si="264"/>
        <v>0</v>
      </c>
      <c r="DP788" s="89">
        <f>SUM(DO$9:DO788)*RLR</f>
        <v>120</v>
      </c>
      <c r="DQ788" s="90">
        <f>DP788-SUM(DS$9:DS788)</f>
        <v>2.5676937127727655</v>
      </c>
      <c r="DR788" s="48">
        <f t="shared" si="260"/>
        <v>0.27803521779425394</v>
      </c>
      <c r="DS788" s="31">
        <f t="shared" si="265"/>
        <v>7.1656568728542362E-3</v>
      </c>
      <c r="DT788" s="90">
        <f>SUM(DS$9:DS788)*RRF</f>
        <v>82.202614401059066</v>
      </c>
    </row>
    <row r="789" spans="90:124" x14ac:dyDescent="0.25">
      <c r="CL789" s="14">
        <f t="shared" si="247"/>
        <v>7.8</v>
      </c>
      <c r="CM789" s="59">
        <f>IF('Extended model'!$B$4="AY",0,IFERROR(P*INDEX('UWYr writing pattern'!$C$4:$C$18,MATCH('Extended model'!$CL789,'UWYr writing pattern'!$A$4:$A$18,0)) / 25,CM788))</f>
        <v>0</v>
      </c>
      <c r="CN789" s="36">
        <f t="shared" si="261"/>
        <v>8.141941019151937E-42</v>
      </c>
      <c r="CP789" s="48">
        <f t="shared" si="248"/>
        <v>23.4</v>
      </c>
      <c r="CQ789" s="34">
        <f t="shared" si="262"/>
        <v>2.4830635732426046E-42</v>
      </c>
      <c r="CR789" s="31">
        <f>SUM($CQ$9:CQ789)*RLR</f>
        <v>119.99999999999996</v>
      </c>
      <c r="CS789" s="32"/>
      <c r="CT789" s="36">
        <f>CR789-SUM($CW$9:CW789)</f>
        <v>5.0457561754803066</v>
      </c>
      <c r="CV789" s="48">
        <f t="shared" si="249"/>
        <v>0.27777777777777773</v>
      </c>
      <c r="CW789" s="31">
        <f t="shared" si="263"/>
        <v>1.4068093426060338E-2</v>
      </c>
      <c r="CX789" s="36">
        <f>SUM($CW$9:CW789)*RRF</f>
        <v>80.467970677163748</v>
      </c>
      <c r="CY789" s="33"/>
      <c r="CZ789" s="36">
        <f t="shared" si="250"/>
        <v>85.513726852644055</v>
      </c>
      <c r="DA789" s="33"/>
      <c r="DB789" s="31">
        <f t="shared" si="251"/>
        <v>6.8392304560876264E-42</v>
      </c>
      <c r="DC789" s="31">
        <f t="shared" si="252"/>
        <v>3.5320293228362143</v>
      </c>
      <c r="DD789" s="31">
        <f t="shared" si="253"/>
        <v>3.5320293228362143</v>
      </c>
      <c r="DE789" s="31">
        <f t="shared" si="254"/>
        <v>-1.513726852644055</v>
      </c>
      <c r="DF789" s="31"/>
      <c r="DG789" s="33">
        <f t="shared" si="255"/>
        <v>0.95795203187099698</v>
      </c>
      <c r="DH789" s="33">
        <f t="shared" si="256"/>
        <v>1.018020557769572</v>
      </c>
      <c r="DI789" s="3"/>
      <c r="DJ789" s="33">
        <f t="shared" si="257"/>
        <v>0.99999999999999967</v>
      </c>
      <c r="DK789" s="93">
        <f t="shared" si="258"/>
        <v>0.97856652949245537</v>
      </c>
      <c r="DL789" s="3">
        <f t="shared" si="259"/>
        <v>0.97866204483361519</v>
      </c>
      <c r="DM789" s="3"/>
      <c r="DN789" s="90">
        <f t="shared" si="266"/>
        <v>0</v>
      </c>
      <c r="DO789" s="91">
        <f t="shared" si="264"/>
        <v>0</v>
      </c>
      <c r="DP789" s="89">
        <f>SUM(DO$9:DO789)*RLR</f>
        <v>120</v>
      </c>
      <c r="DQ789" s="90">
        <f>DP789-SUM(DS$9:DS789)</f>
        <v>2.5605546199661688</v>
      </c>
      <c r="DR789" s="48">
        <f t="shared" si="260"/>
        <v>0.27777777777777773</v>
      </c>
      <c r="DS789" s="31">
        <f t="shared" si="265"/>
        <v>7.1390928065971238E-3</v>
      </c>
      <c r="DT789" s="90">
        <f>SUM(DS$9:DS789)*RRF</f>
        <v>82.207611766023675</v>
      </c>
    </row>
    <row r="790" spans="90:124" x14ac:dyDescent="0.25">
      <c r="CL790" s="14">
        <f t="shared" si="247"/>
        <v>7.81</v>
      </c>
      <c r="CM790" s="59">
        <f>IF('Extended model'!$B$4="AY",0,IFERROR(P*INDEX('UWYr writing pattern'!$C$4:$C$18,MATCH('Extended model'!$CL790,'UWYr writing pattern'!$A$4:$A$18,0)) / 25,CM789))</f>
        <v>0</v>
      </c>
      <c r="CN790" s="36">
        <f t="shared" si="261"/>
        <v>6.2367268206703834E-42</v>
      </c>
      <c r="CP790" s="48">
        <f t="shared" si="248"/>
        <v>23.43</v>
      </c>
      <c r="CQ790" s="34">
        <f t="shared" si="262"/>
        <v>1.9052141984815533E-42</v>
      </c>
      <c r="CR790" s="31">
        <f>SUM($CQ$9:CQ790)*RLR</f>
        <v>119.99999999999996</v>
      </c>
      <c r="CS790" s="32"/>
      <c r="CT790" s="36">
        <f>CR790-SUM($CW$9:CW790)</f>
        <v>5.0317401861039741</v>
      </c>
      <c r="CV790" s="48">
        <f t="shared" si="249"/>
        <v>0.27752081406105461</v>
      </c>
      <c r="CW790" s="31">
        <f t="shared" si="263"/>
        <v>1.4015989376334184E-2</v>
      </c>
      <c r="CX790" s="36">
        <f>SUM($CW$9:CW790)*RRF</f>
        <v>80.477781869727181</v>
      </c>
      <c r="CY790" s="33"/>
      <c r="CZ790" s="36">
        <f t="shared" si="250"/>
        <v>85.509522055831155</v>
      </c>
      <c r="DA790" s="33"/>
      <c r="DB790" s="31">
        <f t="shared" si="251"/>
        <v>5.238850529363122E-42</v>
      </c>
      <c r="DC790" s="31">
        <f t="shared" si="252"/>
        <v>3.5222181302727815</v>
      </c>
      <c r="DD790" s="31">
        <f t="shared" si="253"/>
        <v>3.5222181302727815</v>
      </c>
      <c r="DE790" s="31">
        <f t="shared" si="254"/>
        <v>-1.5095220558311553</v>
      </c>
      <c r="DF790" s="31"/>
      <c r="DG790" s="33">
        <f t="shared" si="255"/>
        <v>0.95806883178246649</v>
      </c>
      <c r="DH790" s="33">
        <f t="shared" si="256"/>
        <v>1.0179705006646567</v>
      </c>
      <c r="DI790" s="3"/>
      <c r="DJ790" s="33">
        <f t="shared" si="257"/>
        <v>0.99999999999999967</v>
      </c>
      <c r="DK790" s="93">
        <f t="shared" si="258"/>
        <v>0.97862595682596376</v>
      </c>
      <c r="DL790" s="3">
        <f t="shared" si="259"/>
        <v>0.97872131693129949</v>
      </c>
      <c r="DM790" s="3"/>
      <c r="DN790" s="90">
        <f t="shared" si="266"/>
        <v>0</v>
      </c>
      <c r="DO790" s="91">
        <f t="shared" si="264"/>
        <v>0</v>
      </c>
      <c r="DP790" s="89">
        <f>SUM(DO$9:DO790)*RLR</f>
        <v>120</v>
      </c>
      <c r="DQ790" s="90">
        <f>DP790-SUM(DS$9:DS790)</f>
        <v>2.5534419682440443</v>
      </c>
      <c r="DR790" s="48">
        <f t="shared" si="260"/>
        <v>0.27752081406105461</v>
      </c>
      <c r="DS790" s="31">
        <f t="shared" si="265"/>
        <v>7.1126517221282463E-3</v>
      </c>
      <c r="DT790" s="90">
        <f>SUM(DS$9:DS790)*RRF</f>
        <v>82.212590622229158</v>
      </c>
    </row>
    <row r="791" spans="90:124" x14ac:dyDescent="0.25">
      <c r="CL791" s="14">
        <f t="shared" si="247"/>
        <v>7.82</v>
      </c>
      <c r="CM791" s="59">
        <f>IF('Extended model'!$B$4="AY",0,IFERROR(P*INDEX('UWYr writing pattern'!$C$4:$C$18,MATCH('Extended model'!$CL791,'UWYr writing pattern'!$A$4:$A$18,0)) / 25,CM790))</f>
        <v>0</v>
      </c>
      <c r="CN791" s="36">
        <f t="shared" si="261"/>
        <v>4.7754617265873128E-42</v>
      </c>
      <c r="CP791" s="48">
        <f t="shared" si="248"/>
        <v>23.46</v>
      </c>
      <c r="CQ791" s="34">
        <f t="shared" si="262"/>
        <v>1.461265094083071E-42</v>
      </c>
      <c r="CR791" s="31">
        <f>SUM($CQ$9:CQ791)*RLR</f>
        <v>119.99999999999996</v>
      </c>
      <c r="CS791" s="32"/>
      <c r="CT791" s="36">
        <f>CR791-SUM($CW$9:CW791)</f>
        <v>5.0177760597780576</v>
      </c>
      <c r="CV791" s="48">
        <f t="shared" si="249"/>
        <v>0.27726432532347506</v>
      </c>
      <c r="CW791" s="31">
        <f t="shared" si="263"/>
        <v>1.3964126325912974E-2</v>
      </c>
      <c r="CX791" s="36">
        <f>SUM($CW$9:CW791)*RRF</f>
        <v>80.487556758155321</v>
      </c>
      <c r="CY791" s="33"/>
      <c r="CZ791" s="36">
        <f t="shared" si="250"/>
        <v>85.505332817933379</v>
      </c>
      <c r="DA791" s="33"/>
      <c r="DB791" s="31">
        <f t="shared" si="251"/>
        <v>4.011387850333342E-42</v>
      </c>
      <c r="DC791" s="31">
        <f t="shared" si="252"/>
        <v>3.5124432418446401</v>
      </c>
      <c r="DD791" s="31">
        <f t="shared" si="253"/>
        <v>3.5124432418446401</v>
      </c>
      <c r="DE791" s="31">
        <f t="shared" si="254"/>
        <v>-1.5053328179333789</v>
      </c>
      <c r="DF791" s="31"/>
      <c r="DG791" s="33">
        <f t="shared" si="255"/>
        <v>0.95818519950184911</v>
      </c>
      <c r="DH791" s="33">
        <f t="shared" si="256"/>
        <v>1.0179206287849212</v>
      </c>
      <c r="DI791" s="3"/>
      <c r="DJ791" s="33">
        <f t="shared" si="257"/>
        <v>0.99999999999999967</v>
      </c>
      <c r="DK791" s="93">
        <f t="shared" si="258"/>
        <v>0.97868516466809197</v>
      </c>
      <c r="DL791" s="3">
        <f t="shared" si="259"/>
        <v>0.97878036970577331</v>
      </c>
      <c r="DM791" s="3"/>
      <c r="DN791" s="90">
        <f t="shared" si="266"/>
        <v>0</v>
      </c>
      <c r="DO791" s="91">
        <f t="shared" si="264"/>
        <v>0</v>
      </c>
      <c r="DP791" s="89">
        <f>SUM(DO$9:DO791)*RLR</f>
        <v>120</v>
      </c>
      <c r="DQ791" s="90">
        <f>DP791-SUM(DS$9:DS791)</f>
        <v>2.5463556353071937</v>
      </c>
      <c r="DR791" s="48">
        <f t="shared" si="260"/>
        <v>0.27726432532347506</v>
      </c>
      <c r="DS791" s="31">
        <f t="shared" si="265"/>
        <v>7.0863329368474875E-3</v>
      </c>
      <c r="DT791" s="90">
        <f>SUM(DS$9:DS791)*RRF</f>
        <v>82.217551055284957</v>
      </c>
    </row>
    <row r="792" spans="90:124" x14ac:dyDescent="0.25">
      <c r="CL792" s="14">
        <f t="shared" si="247"/>
        <v>7.83</v>
      </c>
      <c r="CM792" s="59">
        <f>IF('Extended model'!$B$4="AY",0,IFERROR(P*INDEX('UWYr writing pattern'!$C$4:$C$18,MATCH('Extended model'!$CL792,'UWYr writing pattern'!$A$4:$A$18,0)) / 25,CM791))</f>
        <v>0</v>
      </c>
      <c r="CN792" s="36">
        <f t="shared" si="261"/>
        <v>3.6551384055299292E-42</v>
      </c>
      <c r="CP792" s="48">
        <f t="shared" si="248"/>
        <v>23.490000000000002</v>
      </c>
      <c r="CQ792" s="34">
        <f t="shared" si="262"/>
        <v>1.1203233210573837E-42</v>
      </c>
      <c r="CR792" s="31">
        <f>SUM($CQ$9:CQ792)*RLR</f>
        <v>119.99999999999996</v>
      </c>
      <c r="CS792" s="32"/>
      <c r="CT792" s="36">
        <f>CR792-SUM($CW$9:CW792)</f>
        <v>5.0038635568396757</v>
      </c>
      <c r="CV792" s="48">
        <f t="shared" si="249"/>
        <v>0.2770083102493075</v>
      </c>
      <c r="CW792" s="31">
        <f t="shared" si="263"/>
        <v>1.3912502938386482E-2</v>
      </c>
      <c r="CX792" s="36">
        <f>SUM($CW$9:CW792)*RRF</f>
        <v>80.497295510212197</v>
      </c>
      <c r="CY792" s="33"/>
      <c r="CZ792" s="36">
        <f t="shared" si="250"/>
        <v>85.501159067051873</v>
      </c>
      <c r="DA792" s="33"/>
      <c r="DB792" s="31">
        <f t="shared" si="251"/>
        <v>3.0703162606451405E-42</v>
      </c>
      <c r="DC792" s="31">
        <f t="shared" si="252"/>
        <v>3.5027044897877726</v>
      </c>
      <c r="DD792" s="31">
        <f t="shared" si="253"/>
        <v>3.5027044897877726</v>
      </c>
      <c r="DE792" s="31">
        <f t="shared" si="254"/>
        <v>-1.5011590670518729</v>
      </c>
      <c r="DF792" s="31"/>
      <c r="DG792" s="33">
        <f t="shared" si="255"/>
        <v>0.95830113702633568</v>
      </c>
      <c r="DH792" s="33">
        <f t="shared" si="256"/>
        <v>1.0178709412744271</v>
      </c>
      <c r="DI792" s="3"/>
      <c r="DJ792" s="33">
        <f t="shared" si="257"/>
        <v>0.99999999999999967</v>
      </c>
      <c r="DK792" s="93">
        <f t="shared" si="258"/>
        <v>0.97874415403125303</v>
      </c>
      <c r="DL792" s="3">
        <f t="shared" si="259"/>
        <v>0.97883920417054482</v>
      </c>
      <c r="DM792" s="3"/>
      <c r="DN792" s="90">
        <f t="shared" si="266"/>
        <v>0</v>
      </c>
      <c r="DO792" s="91">
        <f t="shared" si="264"/>
        <v>0</v>
      </c>
      <c r="DP792" s="89">
        <f>SUM(DO$9:DO792)*RLR</f>
        <v>120</v>
      </c>
      <c r="DQ792" s="90">
        <f>DP792-SUM(DS$9:DS792)</f>
        <v>2.5392954995346173</v>
      </c>
      <c r="DR792" s="48">
        <f t="shared" si="260"/>
        <v>0.2770083102493075</v>
      </c>
      <c r="DS792" s="31">
        <f t="shared" si="265"/>
        <v>7.0601357725707786E-3</v>
      </c>
      <c r="DT792" s="90">
        <f>SUM(DS$9:DS792)*RRF</f>
        <v>82.222493150325761</v>
      </c>
    </row>
    <row r="793" spans="90:124" x14ac:dyDescent="0.25">
      <c r="CL793" s="14">
        <f t="shared" si="247"/>
        <v>7.84</v>
      </c>
      <c r="CM793" s="59">
        <f>IF('Extended model'!$B$4="AY",0,IFERROR(P*INDEX('UWYr writing pattern'!$C$4:$C$18,MATCH('Extended model'!$CL793,'UWYr writing pattern'!$A$4:$A$18,0)) / 25,CM792))</f>
        <v>0</v>
      </c>
      <c r="CN793" s="36">
        <f t="shared" si="261"/>
        <v>2.7965463940709486E-42</v>
      </c>
      <c r="CP793" s="48">
        <f t="shared" si="248"/>
        <v>23.52</v>
      </c>
      <c r="CQ793" s="34">
        <f t="shared" si="262"/>
        <v>8.5859201145898044E-43</v>
      </c>
      <c r="CR793" s="31">
        <f>SUM($CQ$9:CQ793)*RLR</f>
        <v>119.99999999999996</v>
      </c>
      <c r="CS793" s="32"/>
      <c r="CT793" s="36">
        <f>CR793-SUM($CW$9:CW793)</f>
        <v>4.9900024389536952</v>
      </c>
      <c r="CV793" s="48">
        <f t="shared" si="249"/>
        <v>0.2767527675276753</v>
      </c>
      <c r="CW793" s="31">
        <f t="shared" si="263"/>
        <v>1.3861117885982481E-2</v>
      </c>
      <c r="CX793" s="36">
        <f>SUM($CW$9:CW793)*RRF</f>
        <v>80.506998292732376</v>
      </c>
      <c r="CY793" s="33"/>
      <c r="CZ793" s="36">
        <f t="shared" si="250"/>
        <v>85.497000731686072</v>
      </c>
      <c r="DA793" s="33"/>
      <c r="DB793" s="31">
        <f t="shared" si="251"/>
        <v>2.3490989710195969E-42</v>
      </c>
      <c r="DC793" s="31">
        <f t="shared" si="252"/>
        <v>3.4930017072675863</v>
      </c>
      <c r="DD793" s="31">
        <f t="shared" si="253"/>
        <v>3.4930017072675863</v>
      </c>
      <c r="DE793" s="31">
        <f t="shared" si="254"/>
        <v>-1.4970007316860716</v>
      </c>
      <c r="DF793" s="31"/>
      <c r="DG793" s="33">
        <f t="shared" si="255"/>
        <v>0.95841664634205215</v>
      </c>
      <c r="DH793" s="33">
        <f t="shared" si="256"/>
        <v>1.0178214372819769</v>
      </c>
      <c r="DI793" s="3"/>
      <c r="DJ793" s="33">
        <f t="shared" si="257"/>
        <v>0.99999999999999967</v>
      </c>
      <c r="DK793" s="93">
        <f t="shared" si="258"/>
        <v>0.97880292592226181</v>
      </c>
      <c r="DL793" s="3">
        <f t="shared" si="259"/>
        <v>0.97889782133350722</v>
      </c>
      <c r="DM793" s="3"/>
      <c r="DN793" s="90">
        <f t="shared" si="266"/>
        <v>0</v>
      </c>
      <c r="DO793" s="91">
        <f t="shared" si="264"/>
        <v>0</v>
      </c>
      <c r="DP793" s="89">
        <f>SUM(DO$9:DO793)*RLR</f>
        <v>120</v>
      </c>
      <c r="DQ793" s="90">
        <f>DP793-SUM(DS$9:DS793)</f>
        <v>2.5322614399791235</v>
      </c>
      <c r="DR793" s="48">
        <f t="shared" si="260"/>
        <v>0.2767527675276753</v>
      </c>
      <c r="DS793" s="31">
        <f t="shared" si="265"/>
        <v>7.0340595554975547E-3</v>
      </c>
      <c r="DT793" s="90">
        <f>SUM(DS$9:DS793)*RRF</f>
        <v>82.227416992014611</v>
      </c>
    </row>
    <row r="794" spans="90:124" x14ac:dyDescent="0.25">
      <c r="CL794" s="14">
        <f t="shared" si="247"/>
        <v>7.85</v>
      </c>
      <c r="CM794" s="59">
        <f>IF('Extended model'!$B$4="AY",0,IFERROR(P*INDEX('UWYr writing pattern'!$C$4:$C$18,MATCH('Extended model'!$CL794,'UWYr writing pattern'!$A$4:$A$18,0)) / 25,CM793))</f>
        <v>0</v>
      </c>
      <c r="CN794" s="36">
        <f t="shared" si="261"/>
        <v>2.1387986821854615E-42</v>
      </c>
      <c r="CP794" s="48">
        <f t="shared" si="248"/>
        <v>23.549999999999997</v>
      </c>
      <c r="CQ794" s="34">
        <f t="shared" si="262"/>
        <v>6.5774771188548717E-43</v>
      </c>
      <c r="CR794" s="31">
        <f>SUM($CQ$9:CQ794)*RLR</f>
        <v>119.99999999999996</v>
      </c>
      <c r="CS794" s="32"/>
      <c r="CT794" s="36">
        <f>CR794-SUM($CW$9:CW794)</f>
        <v>4.9761924691041912</v>
      </c>
      <c r="CV794" s="48">
        <f t="shared" si="249"/>
        <v>0.27649769585253459</v>
      </c>
      <c r="CW794" s="31">
        <f t="shared" si="263"/>
        <v>1.3809969849502848E-2</v>
      </c>
      <c r="CX794" s="36">
        <f>SUM($CW$9:CW794)*RRF</f>
        <v>80.516665271627033</v>
      </c>
      <c r="CY794" s="33"/>
      <c r="CZ794" s="36">
        <f t="shared" si="250"/>
        <v>85.492857740731225</v>
      </c>
      <c r="DA794" s="33"/>
      <c r="DB794" s="31">
        <f t="shared" si="251"/>
        <v>1.7965908930357875E-42</v>
      </c>
      <c r="DC794" s="31">
        <f t="shared" si="252"/>
        <v>3.4833347283729337</v>
      </c>
      <c r="DD794" s="31">
        <f t="shared" si="253"/>
        <v>3.4833347283729337</v>
      </c>
      <c r="DE794" s="31">
        <f t="shared" si="254"/>
        <v>-1.4928577407312247</v>
      </c>
      <c r="DF794" s="31"/>
      <c r="DG794" s="33">
        <f t="shared" si="255"/>
        <v>0.95853172942413134</v>
      </c>
      <c r="DH794" s="33">
        <f t="shared" si="256"/>
        <v>1.017772115961086</v>
      </c>
      <c r="DI794" s="3"/>
      <c r="DJ794" s="33">
        <f t="shared" si="257"/>
        <v>0.99999999999999967</v>
      </c>
      <c r="DK794" s="93">
        <f t="shared" si="258"/>
        <v>0.97886148134237028</v>
      </c>
      <c r="DL794" s="3">
        <f t="shared" si="259"/>
        <v>0.97895622219697542</v>
      </c>
      <c r="DM794" s="3"/>
      <c r="DN794" s="90">
        <f t="shared" si="266"/>
        <v>0</v>
      </c>
      <c r="DO794" s="91">
        <f t="shared" si="264"/>
        <v>0</v>
      </c>
      <c r="DP794" s="89">
        <f>SUM(DO$9:DO794)*RLR</f>
        <v>120</v>
      </c>
      <c r="DQ794" s="90">
        <f>DP794-SUM(DS$9:DS794)</f>
        <v>2.525253336362951</v>
      </c>
      <c r="DR794" s="48">
        <f t="shared" si="260"/>
        <v>0.27649769585253459</v>
      </c>
      <c r="DS794" s="31">
        <f t="shared" si="265"/>
        <v>7.008103616178386E-3</v>
      </c>
      <c r="DT794" s="90">
        <f>SUM(DS$9:DS794)*RRF</f>
        <v>82.232322664545933</v>
      </c>
    </row>
    <row r="795" spans="90:124" x14ac:dyDescent="0.25">
      <c r="CL795" s="14">
        <f t="shared" si="247"/>
        <v>7.86</v>
      </c>
      <c r="CM795" s="59">
        <f>IF('Extended model'!$B$4="AY",0,IFERROR(P*INDEX('UWYr writing pattern'!$C$4:$C$18,MATCH('Extended model'!$CL795,'UWYr writing pattern'!$A$4:$A$18,0)) / 25,CM794))</f>
        <v>0</v>
      </c>
      <c r="CN795" s="36">
        <f t="shared" si="261"/>
        <v>1.6351115925307854E-42</v>
      </c>
      <c r="CP795" s="48">
        <f t="shared" si="248"/>
        <v>23.580000000000002</v>
      </c>
      <c r="CQ795" s="34">
        <f t="shared" si="262"/>
        <v>5.036870896546761E-43</v>
      </c>
      <c r="CR795" s="31">
        <f>SUM($CQ$9:CQ795)*RLR</f>
        <v>119.99999999999996</v>
      </c>
      <c r="CS795" s="32"/>
      <c r="CT795" s="36">
        <f>CR795-SUM($CW$9:CW795)</f>
        <v>4.9624334115859341</v>
      </c>
      <c r="CV795" s="48">
        <f t="shared" si="249"/>
        <v>0.27624309392265195</v>
      </c>
      <c r="CW795" s="31">
        <f t="shared" si="263"/>
        <v>1.3759057518260438E-2</v>
      </c>
      <c r="CX795" s="36">
        <f>SUM($CW$9:CW795)*RRF</f>
        <v>80.526296611889805</v>
      </c>
      <c r="CY795" s="33"/>
      <c r="CZ795" s="36">
        <f t="shared" si="250"/>
        <v>85.488730023475739</v>
      </c>
      <c r="DA795" s="33"/>
      <c r="DB795" s="31">
        <f t="shared" si="251"/>
        <v>1.3734937377258596E-42</v>
      </c>
      <c r="DC795" s="31">
        <f t="shared" si="252"/>
        <v>3.4737033881101538</v>
      </c>
      <c r="DD795" s="31">
        <f t="shared" si="253"/>
        <v>3.4737033881101538</v>
      </c>
      <c r="DE795" s="31">
        <f t="shared" si="254"/>
        <v>-1.488730023475739</v>
      </c>
      <c r="DF795" s="31"/>
      <c r="DG795" s="33">
        <f t="shared" si="255"/>
        <v>0.95864638823678339</v>
      </c>
      <c r="DH795" s="33">
        <f t="shared" si="256"/>
        <v>1.0177229764699494</v>
      </c>
      <c r="DI795" s="3"/>
      <c r="DJ795" s="33">
        <f t="shared" si="257"/>
        <v>0.99999999999999967</v>
      </c>
      <c r="DK795" s="93">
        <f t="shared" si="258"/>
        <v>0.97891982128730415</v>
      </c>
      <c r="DL795" s="3">
        <f t="shared" si="259"/>
        <v>0.97901440775772119</v>
      </c>
      <c r="DM795" s="3"/>
      <c r="DN795" s="90">
        <f t="shared" si="266"/>
        <v>0</v>
      </c>
      <c r="DO795" s="91">
        <f t="shared" si="264"/>
        <v>0</v>
      </c>
      <c r="DP795" s="89">
        <f>SUM(DO$9:DO795)*RLR</f>
        <v>120</v>
      </c>
      <c r="DQ795" s="90">
        <f>DP795-SUM(DS$9:DS795)</f>
        <v>2.5182710690734638</v>
      </c>
      <c r="DR795" s="48">
        <f t="shared" si="260"/>
        <v>0.27624309392265195</v>
      </c>
      <c r="DS795" s="31">
        <f t="shared" si="265"/>
        <v>6.9822672894828139E-3</v>
      </c>
      <c r="DT795" s="90">
        <f>SUM(DS$9:DS795)*RRF</f>
        <v>82.237210251648577</v>
      </c>
    </row>
    <row r="796" spans="90:124" x14ac:dyDescent="0.25">
      <c r="CL796" s="14">
        <f t="shared" si="247"/>
        <v>7.87</v>
      </c>
      <c r="CM796" s="59">
        <f>IF('Extended model'!$B$4="AY",0,IFERROR(P*INDEX('UWYr writing pattern'!$C$4:$C$18,MATCH('Extended model'!$CL796,'UWYr writing pattern'!$A$4:$A$18,0)) / 25,CM795))</f>
        <v>0</v>
      </c>
      <c r="CN796" s="36">
        <f t="shared" si="261"/>
        <v>1.2495522790120261E-42</v>
      </c>
      <c r="CP796" s="48">
        <f t="shared" si="248"/>
        <v>23.61</v>
      </c>
      <c r="CQ796" s="34">
        <f t="shared" si="262"/>
        <v>3.8555931351875925E-43</v>
      </c>
      <c r="CR796" s="31">
        <f>SUM($CQ$9:CQ796)*RLR</f>
        <v>119.99999999999996</v>
      </c>
      <c r="CS796" s="32"/>
      <c r="CT796" s="36">
        <f>CR796-SUM($CW$9:CW796)</f>
        <v>4.9487250319959202</v>
      </c>
      <c r="CV796" s="48">
        <f t="shared" si="249"/>
        <v>0.27598896044158233</v>
      </c>
      <c r="CW796" s="31">
        <f t="shared" si="263"/>
        <v>1.3708379590016393E-2</v>
      </c>
      <c r="CX796" s="36">
        <f>SUM($CW$9:CW796)*RRF</f>
        <v>80.535892477602815</v>
      </c>
      <c r="CY796" s="33"/>
      <c r="CZ796" s="36">
        <f t="shared" si="250"/>
        <v>85.484617509598735</v>
      </c>
      <c r="DA796" s="33"/>
      <c r="DB796" s="31">
        <f t="shared" si="251"/>
        <v>1.0496239143701017E-42</v>
      </c>
      <c r="DC796" s="31">
        <f t="shared" si="252"/>
        <v>3.464107522397144</v>
      </c>
      <c r="DD796" s="31">
        <f t="shared" si="253"/>
        <v>3.464107522397144</v>
      </c>
      <c r="DE796" s="31">
        <f t="shared" si="254"/>
        <v>-1.4846175095987348</v>
      </c>
      <c r="DF796" s="31"/>
      <c r="DG796" s="33">
        <f t="shared" si="255"/>
        <v>0.95876062473336687</v>
      </c>
      <c r="DH796" s="33">
        <f t="shared" si="256"/>
        <v>1.0176740179714134</v>
      </c>
      <c r="DI796" s="3"/>
      <c r="DJ796" s="33">
        <f t="shared" si="257"/>
        <v>0.99999999999999967</v>
      </c>
      <c r="DK796" s="93">
        <f t="shared" si="258"/>
        <v>0.97897794674729754</v>
      </c>
      <c r="DL796" s="3">
        <f t="shared" si="259"/>
        <v>0.97907237900700905</v>
      </c>
      <c r="DM796" s="3"/>
      <c r="DN796" s="90">
        <f t="shared" si="266"/>
        <v>0</v>
      </c>
      <c r="DO796" s="91">
        <f t="shared" si="264"/>
        <v>0</v>
      </c>
      <c r="DP796" s="89">
        <f>SUM(DO$9:DO796)*RLR</f>
        <v>120</v>
      </c>
      <c r="DQ796" s="90">
        <f>DP796-SUM(DS$9:DS796)</f>
        <v>2.5113145191589012</v>
      </c>
      <c r="DR796" s="48">
        <f t="shared" si="260"/>
        <v>0.27598896044158233</v>
      </c>
      <c r="DS796" s="31">
        <f t="shared" si="265"/>
        <v>6.9565499145675808E-3</v>
      </c>
      <c r="DT796" s="90">
        <f>SUM(DS$9:DS796)*RRF</f>
        <v>82.242079836588758</v>
      </c>
    </row>
    <row r="797" spans="90:124" x14ac:dyDescent="0.25">
      <c r="CL797" s="14">
        <f t="shared" si="247"/>
        <v>7.88</v>
      </c>
      <c r="CM797" s="59">
        <f>IF('Extended model'!$B$4="AY",0,IFERROR(P*INDEX('UWYr writing pattern'!$C$4:$C$18,MATCH('Extended model'!$CL797,'UWYr writing pattern'!$A$4:$A$18,0)) / 25,CM796))</f>
        <v>0</v>
      </c>
      <c r="CN797" s="36">
        <f t="shared" si="261"/>
        <v>9.5453298593728678E-43</v>
      </c>
      <c r="CP797" s="48">
        <f t="shared" si="248"/>
        <v>23.64</v>
      </c>
      <c r="CQ797" s="34">
        <f t="shared" si="262"/>
        <v>2.9501929307473933E-43</v>
      </c>
      <c r="CR797" s="31">
        <f>SUM($CQ$9:CQ797)*RLR</f>
        <v>119.99999999999996</v>
      </c>
      <c r="CS797" s="32"/>
      <c r="CT797" s="36">
        <f>CR797-SUM($CW$9:CW797)</f>
        <v>4.9350670972250015</v>
      </c>
      <c r="CV797" s="48">
        <f t="shared" si="249"/>
        <v>0.27573529411764708</v>
      </c>
      <c r="CW797" s="31">
        <f t="shared" si="263"/>
        <v>1.3657934770917904E-2</v>
      </c>
      <c r="CX797" s="36">
        <f>SUM($CW$9:CW797)*RRF</f>
        <v>80.545453031942458</v>
      </c>
      <c r="CY797" s="33"/>
      <c r="CZ797" s="36">
        <f t="shared" si="250"/>
        <v>85.480520129167459</v>
      </c>
      <c r="DA797" s="33"/>
      <c r="DB797" s="31">
        <f t="shared" si="251"/>
        <v>8.0180770818732085E-43</v>
      </c>
      <c r="DC797" s="31">
        <f t="shared" si="252"/>
        <v>3.4545469680575009</v>
      </c>
      <c r="DD797" s="31">
        <f t="shared" si="253"/>
        <v>3.4545469680575009</v>
      </c>
      <c r="DE797" s="31">
        <f t="shared" si="254"/>
        <v>-1.4805201291674592</v>
      </c>
      <c r="DF797" s="31"/>
      <c r="DG797" s="33">
        <f t="shared" si="255"/>
        <v>0.95887444085645779</v>
      </c>
      <c r="DH797" s="33">
        <f t="shared" si="256"/>
        <v>1.0176252396329459</v>
      </c>
      <c r="DI797" s="3"/>
      <c r="DJ797" s="33">
        <f t="shared" si="257"/>
        <v>0.99999999999999967</v>
      </c>
      <c r="DK797" s="93">
        <f t="shared" si="258"/>
        <v>0.97903585870712906</v>
      </c>
      <c r="DL797" s="3">
        <f t="shared" si="259"/>
        <v>0.97913013693063278</v>
      </c>
      <c r="DM797" s="3"/>
      <c r="DN797" s="90">
        <f t="shared" si="266"/>
        <v>0</v>
      </c>
      <c r="DO797" s="91">
        <f t="shared" si="264"/>
        <v>0</v>
      </c>
      <c r="DP797" s="89">
        <f>SUM(DO$9:DO797)*RLR</f>
        <v>120</v>
      </c>
      <c r="DQ797" s="90">
        <f>DP797-SUM(DS$9:DS797)</f>
        <v>2.5043835683240587</v>
      </c>
      <c r="DR797" s="48">
        <f t="shared" si="260"/>
        <v>0.27573529411764708</v>
      </c>
      <c r="DS797" s="31">
        <f t="shared" si="265"/>
        <v>6.930950834845173E-3</v>
      </c>
      <c r="DT797" s="90">
        <f>SUM(DS$9:DS797)*RRF</f>
        <v>82.246931502173155</v>
      </c>
    </row>
    <row r="798" spans="90:124" x14ac:dyDescent="0.25">
      <c r="CL798" s="14">
        <f t="shared" si="247"/>
        <v>7.89</v>
      </c>
      <c r="CM798" s="59">
        <f>IF('Extended model'!$B$4="AY",0,IFERROR(P*INDEX('UWYr writing pattern'!$C$4:$C$18,MATCH('Extended model'!$CL798,'UWYr writing pattern'!$A$4:$A$18,0)) / 25,CM797))</f>
        <v>0</v>
      </c>
      <c r="CN798" s="36">
        <f t="shared" si="261"/>
        <v>7.2888138806171214E-43</v>
      </c>
      <c r="CP798" s="48">
        <f t="shared" si="248"/>
        <v>23.669999999999998</v>
      </c>
      <c r="CQ798" s="34">
        <f t="shared" si="262"/>
        <v>2.256515978755746E-43</v>
      </c>
      <c r="CR798" s="31">
        <f>SUM($CQ$9:CQ798)*RLR</f>
        <v>119.99999999999996</v>
      </c>
      <c r="CS798" s="32"/>
      <c r="CT798" s="36">
        <f>CR798-SUM($CW$9:CW798)</f>
        <v>4.9214593754495581</v>
      </c>
      <c r="CV798" s="48">
        <f t="shared" si="249"/>
        <v>0.27548209366391185</v>
      </c>
      <c r="CW798" s="31">
        <f t="shared" si="263"/>
        <v>1.3607721775436586E-2</v>
      </c>
      <c r="CX798" s="36">
        <f>SUM($CW$9:CW798)*RRF</f>
        <v>80.55497843718527</v>
      </c>
      <c r="CY798" s="33"/>
      <c r="CZ798" s="36">
        <f t="shared" si="250"/>
        <v>85.476437812634828</v>
      </c>
      <c r="DA798" s="33"/>
      <c r="DB798" s="31">
        <f t="shared" si="251"/>
        <v>6.1226036597183815E-43</v>
      </c>
      <c r="DC798" s="31">
        <f t="shared" si="252"/>
        <v>3.4450215628146905</v>
      </c>
      <c r="DD798" s="31">
        <f t="shared" si="253"/>
        <v>3.4450215628146905</v>
      </c>
      <c r="DE798" s="31">
        <f t="shared" si="254"/>
        <v>-1.4764378126348277</v>
      </c>
      <c r="DF798" s="31"/>
      <c r="DG798" s="33">
        <f t="shared" si="255"/>
        <v>0.95898783853791991</v>
      </c>
      <c r="DH798" s="33">
        <f t="shared" si="256"/>
        <v>1.0175766406266051</v>
      </c>
      <c r="DI798" s="3"/>
      <c r="DJ798" s="33">
        <f t="shared" si="257"/>
        <v>0.99999999999999967</v>
      </c>
      <c r="DK798" s="93">
        <f t="shared" si="258"/>
        <v>0.9790935581461564</v>
      </c>
      <c r="DL798" s="3">
        <f t="shared" si="259"/>
        <v>0.97918768250894905</v>
      </c>
      <c r="DM798" s="3"/>
      <c r="DN798" s="90">
        <f t="shared" si="266"/>
        <v>0</v>
      </c>
      <c r="DO798" s="91">
        <f t="shared" si="264"/>
        <v>0</v>
      </c>
      <c r="DP798" s="89">
        <f>SUM(DO$9:DO798)*RLR</f>
        <v>120</v>
      </c>
      <c r="DQ798" s="90">
        <f>DP798-SUM(DS$9:DS798)</f>
        <v>2.4974780989261092</v>
      </c>
      <c r="DR798" s="48">
        <f t="shared" si="260"/>
        <v>0.27548209366391185</v>
      </c>
      <c r="DS798" s="31">
        <f t="shared" si="265"/>
        <v>6.905469397952369E-3</v>
      </c>
      <c r="DT798" s="90">
        <f>SUM(DS$9:DS798)*RRF</f>
        <v>82.251765330751724</v>
      </c>
    </row>
    <row r="799" spans="90:124" x14ac:dyDescent="0.25">
      <c r="CL799" s="14">
        <f t="shared" si="247"/>
        <v>7.9</v>
      </c>
      <c r="CM799" s="59">
        <f>IF('Extended model'!$B$4="AY",0,IFERROR(P*INDEX('UWYr writing pattern'!$C$4:$C$18,MATCH('Extended model'!$CL799,'UWYr writing pattern'!$A$4:$A$18,0)) / 25,CM798))</f>
        <v>0</v>
      </c>
      <c r="CN799" s="36">
        <f t="shared" si="261"/>
        <v>5.5635516350750489E-43</v>
      </c>
      <c r="CP799" s="48">
        <f t="shared" si="248"/>
        <v>23.700000000000003</v>
      </c>
      <c r="CQ799" s="34">
        <f t="shared" si="262"/>
        <v>1.7252622455420727E-43</v>
      </c>
      <c r="CR799" s="31">
        <f>SUM($CQ$9:CQ799)*RLR</f>
        <v>119.99999999999996</v>
      </c>
      <c r="CS799" s="32"/>
      <c r="CT799" s="36">
        <f>CR799-SUM($CW$9:CW799)</f>
        <v>4.9079016361232561</v>
      </c>
      <c r="CV799" s="48">
        <f t="shared" si="249"/>
        <v>0.27522935779816515</v>
      </c>
      <c r="CW799" s="31">
        <f t="shared" si="263"/>
        <v>1.3557739326307324E-2</v>
      </c>
      <c r="CX799" s="36">
        <f>SUM($CW$9:CW799)*RRF</f>
        <v>80.564468854713681</v>
      </c>
      <c r="CY799" s="33"/>
      <c r="CZ799" s="36">
        <f t="shared" si="250"/>
        <v>85.472370490836937</v>
      </c>
      <c r="DA799" s="33"/>
      <c r="DB799" s="31">
        <f t="shared" si="251"/>
        <v>4.6733833734630402E-43</v>
      </c>
      <c r="DC799" s="31">
        <f t="shared" si="252"/>
        <v>3.4355311452862791</v>
      </c>
      <c r="DD799" s="31">
        <f t="shared" si="253"/>
        <v>3.4355311452862791</v>
      </c>
      <c r="DE799" s="31">
        <f t="shared" si="254"/>
        <v>-1.4723704908369371</v>
      </c>
      <c r="DF799" s="31"/>
      <c r="DG799" s="33">
        <f t="shared" si="255"/>
        <v>0.95910081969897243</v>
      </c>
      <c r="DH799" s="33">
        <f t="shared" si="256"/>
        <v>1.0175282201290112</v>
      </c>
      <c r="DI799" s="3"/>
      <c r="DJ799" s="33">
        <f t="shared" si="257"/>
        <v>0.99999999999999967</v>
      </c>
      <c r="DK799" s="93">
        <f t="shared" si="258"/>
        <v>0.97915104603835124</v>
      </c>
      <c r="DL799" s="3">
        <f t="shared" si="259"/>
        <v>0.97924501671691322</v>
      </c>
      <c r="DM799" s="3"/>
      <c r="DN799" s="90">
        <f t="shared" si="266"/>
        <v>0</v>
      </c>
      <c r="DO799" s="91">
        <f t="shared" si="264"/>
        <v>0</v>
      </c>
      <c r="DP799" s="89">
        <f>SUM(DO$9:DO799)*RLR</f>
        <v>120</v>
      </c>
      <c r="DQ799" s="90">
        <f>DP799-SUM(DS$9:DS799)</f>
        <v>2.4905979939703968</v>
      </c>
      <c r="DR799" s="48">
        <f t="shared" si="260"/>
        <v>0.27522935779816515</v>
      </c>
      <c r="DS799" s="31">
        <f t="shared" si="265"/>
        <v>6.8801049557193098E-3</v>
      </c>
      <c r="DT799" s="90">
        <f>SUM(DS$9:DS799)*RRF</f>
        <v>82.256581404220711</v>
      </c>
    </row>
    <row r="800" spans="90:124" x14ac:dyDescent="0.25">
      <c r="CL800" s="14">
        <f t="shared" si="247"/>
        <v>7.91</v>
      </c>
      <c r="CM800" s="59">
        <f>IF('Extended model'!$B$4="AY",0,IFERROR(P*INDEX('UWYr writing pattern'!$C$4:$C$18,MATCH('Extended model'!$CL800,'UWYr writing pattern'!$A$4:$A$18,0)) / 25,CM799))</f>
        <v>0</v>
      </c>
      <c r="CN800" s="36">
        <f t="shared" si="261"/>
        <v>4.2449898975622623E-43</v>
      </c>
      <c r="CP800" s="48">
        <f t="shared" si="248"/>
        <v>23.73</v>
      </c>
      <c r="CQ800" s="34">
        <f t="shared" si="262"/>
        <v>1.3185617375127866E-43</v>
      </c>
      <c r="CR800" s="31">
        <f>SUM($CQ$9:CQ800)*RLR</f>
        <v>119.99999999999996</v>
      </c>
      <c r="CS800" s="32"/>
      <c r="CT800" s="36">
        <f>CR800-SUM($CW$9:CW800)</f>
        <v>4.8943936499687908</v>
      </c>
      <c r="CV800" s="48">
        <f t="shared" si="249"/>
        <v>0.27497708524289644</v>
      </c>
      <c r="CW800" s="31">
        <f t="shared" si="263"/>
        <v>1.3507986154467678E-2</v>
      </c>
      <c r="CX800" s="36">
        <f>SUM($CW$9:CW800)*RRF</f>
        <v>80.573924445021817</v>
      </c>
      <c r="CY800" s="33"/>
      <c r="CZ800" s="36">
        <f t="shared" si="250"/>
        <v>85.468318094990607</v>
      </c>
      <c r="DA800" s="33"/>
      <c r="DB800" s="31">
        <f t="shared" si="251"/>
        <v>3.5657915139523001E-43</v>
      </c>
      <c r="DC800" s="31">
        <f t="shared" si="252"/>
        <v>3.4260755549781532</v>
      </c>
      <c r="DD800" s="31">
        <f t="shared" si="253"/>
        <v>3.4260755549781532</v>
      </c>
      <c r="DE800" s="31">
        <f t="shared" si="254"/>
        <v>-1.4683180949906074</v>
      </c>
      <c r="DF800" s="31"/>
      <c r="DG800" s="33">
        <f t="shared" si="255"/>
        <v>0.95921338625025976</v>
      </c>
      <c r="DH800" s="33">
        <f t="shared" si="256"/>
        <v>1.0174799773213168</v>
      </c>
      <c r="DI800" s="3"/>
      <c r="DJ800" s="33">
        <f t="shared" si="257"/>
        <v>0.99999999999999967</v>
      </c>
      <c r="DK800" s="93">
        <f t="shared" si="258"/>
        <v>0.97920832335233388</v>
      </c>
      <c r="DL800" s="3">
        <f t="shared" si="259"/>
        <v>0.97930214052411435</v>
      </c>
      <c r="DM800" s="3"/>
      <c r="DN800" s="90">
        <f t="shared" si="266"/>
        <v>0</v>
      </c>
      <c r="DO800" s="91">
        <f t="shared" si="264"/>
        <v>0</v>
      </c>
      <c r="DP800" s="89">
        <f>SUM(DO$9:DO800)*RLR</f>
        <v>120</v>
      </c>
      <c r="DQ800" s="90">
        <f>DP800-SUM(DS$9:DS800)</f>
        <v>2.4837431371062593</v>
      </c>
      <c r="DR800" s="48">
        <f t="shared" si="260"/>
        <v>0.27497708524289644</v>
      </c>
      <c r="DS800" s="31">
        <f t="shared" si="265"/>
        <v>6.854856864138708E-3</v>
      </c>
      <c r="DT800" s="90">
        <f>SUM(DS$9:DS800)*RRF</f>
        <v>82.261379804025609</v>
      </c>
    </row>
    <row r="801" spans="90:124" x14ac:dyDescent="0.25">
      <c r="CL801" s="14">
        <f t="shared" si="247"/>
        <v>7.92</v>
      </c>
      <c r="CM801" s="59">
        <f>IF('Extended model'!$B$4="AY",0,IFERROR(P*INDEX('UWYr writing pattern'!$C$4:$C$18,MATCH('Extended model'!$CL801,'UWYr writing pattern'!$A$4:$A$18,0)) / 25,CM800))</f>
        <v>0</v>
      </c>
      <c r="CN801" s="36">
        <f t="shared" si="261"/>
        <v>3.2376537948707377E-43</v>
      </c>
      <c r="CP801" s="48">
        <f t="shared" si="248"/>
        <v>23.759999999999998</v>
      </c>
      <c r="CQ801" s="34">
        <f t="shared" si="262"/>
        <v>1.0073361026915248E-43</v>
      </c>
      <c r="CR801" s="31">
        <f>SUM($CQ$9:CQ801)*RLR</f>
        <v>119.99999999999996</v>
      </c>
      <c r="CS801" s="32"/>
      <c r="CT801" s="36">
        <f>CR801-SUM($CW$9:CW801)</f>
        <v>4.8809351889697865</v>
      </c>
      <c r="CV801" s="48">
        <f t="shared" si="249"/>
        <v>0.27472527472527475</v>
      </c>
      <c r="CW801" s="31">
        <f t="shared" si="263"/>
        <v>1.3458460998997593E-2</v>
      </c>
      <c r="CX801" s="36">
        <f>SUM($CW$9:CW801)*RRF</f>
        <v>80.583345367721108</v>
      </c>
      <c r="CY801" s="33"/>
      <c r="CZ801" s="36">
        <f t="shared" si="250"/>
        <v>85.464280556690895</v>
      </c>
      <c r="DA801" s="33"/>
      <c r="DB801" s="31">
        <f t="shared" si="251"/>
        <v>2.7196291876914194E-43</v>
      </c>
      <c r="DC801" s="31">
        <f t="shared" si="252"/>
        <v>3.4166546322788505</v>
      </c>
      <c r="DD801" s="31">
        <f t="shared" si="253"/>
        <v>3.4166546322788505</v>
      </c>
      <c r="DE801" s="31">
        <f t="shared" si="254"/>
        <v>-1.4642805566908947</v>
      </c>
      <c r="DF801" s="31"/>
      <c r="DG801" s="33">
        <f t="shared" si="255"/>
        <v>0.95932554009191795</v>
      </c>
      <c r="DH801" s="33">
        <f t="shared" si="256"/>
        <v>1.0174319113891772</v>
      </c>
      <c r="DI801" s="3"/>
      <c r="DJ801" s="33">
        <f t="shared" si="257"/>
        <v>0.99999999999999967</v>
      </c>
      <c r="DK801" s="93">
        <f t="shared" si="258"/>
        <v>0.9792653910514072</v>
      </c>
      <c r="DL801" s="3">
        <f t="shared" si="259"/>
        <v>0.97935905489480901</v>
      </c>
      <c r="DM801" s="3"/>
      <c r="DN801" s="90">
        <f t="shared" si="266"/>
        <v>0</v>
      </c>
      <c r="DO801" s="91">
        <f t="shared" si="264"/>
        <v>0</v>
      </c>
      <c r="DP801" s="89">
        <f>SUM(DO$9:DO801)*RLR</f>
        <v>120</v>
      </c>
      <c r="DQ801" s="90">
        <f>DP801-SUM(DS$9:DS801)</f>
        <v>2.4769134126229204</v>
      </c>
      <c r="DR801" s="48">
        <f t="shared" si="260"/>
        <v>0.27472527472527475</v>
      </c>
      <c r="DS801" s="31">
        <f t="shared" si="265"/>
        <v>6.8297244833352691E-3</v>
      </c>
      <c r="DT801" s="90">
        <f>SUM(DS$9:DS801)*RRF</f>
        <v>82.266160611163954</v>
      </c>
    </row>
    <row r="802" spans="90:124" x14ac:dyDescent="0.25">
      <c r="CL802" s="14">
        <f t="shared" si="247"/>
        <v>7.93</v>
      </c>
      <c r="CM802" s="59">
        <f>IF('Extended model'!$B$4="AY",0,IFERROR(P*INDEX('UWYr writing pattern'!$C$4:$C$18,MATCH('Extended model'!$CL802,'UWYr writing pattern'!$A$4:$A$18,0)) / 25,CM801))</f>
        <v>0</v>
      </c>
      <c r="CN802" s="36">
        <f t="shared" si="261"/>
        <v>2.4683872532094507E-43</v>
      </c>
      <c r="CP802" s="48">
        <f t="shared" si="248"/>
        <v>23.79</v>
      </c>
      <c r="CQ802" s="34">
        <f t="shared" si="262"/>
        <v>7.692665416612872E-44</v>
      </c>
      <c r="CR802" s="31">
        <f>SUM($CQ$9:CQ802)*RLR</f>
        <v>119.99999999999996</v>
      </c>
      <c r="CS802" s="32"/>
      <c r="CT802" s="36">
        <f>CR802-SUM($CW$9:CW802)</f>
        <v>4.8675260263627251</v>
      </c>
      <c r="CV802" s="48">
        <f t="shared" si="249"/>
        <v>0.27447392497712719</v>
      </c>
      <c r="CW802" s="31">
        <f t="shared" si="263"/>
        <v>1.3409162607059854E-2</v>
      </c>
      <c r="CX802" s="36">
        <f>SUM($CW$9:CW802)*RRF</f>
        <v>80.592731781546064</v>
      </c>
      <c r="CY802" s="33"/>
      <c r="CZ802" s="36">
        <f t="shared" si="250"/>
        <v>85.460257807908789</v>
      </c>
      <c r="DA802" s="33"/>
      <c r="DB802" s="31">
        <f t="shared" si="251"/>
        <v>2.0734452926959381E-43</v>
      </c>
      <c r="DC802" s="31">
        <f t="shared" si="252"/>
        <v>3.4072682184539076</v>
      </c>
      <c r="DD802" s="31">
        <f t="shared" si="253"/>
        <v>3.4072682184539076</v>
      </c>
      <c r="DE802" s="31">
        <f t="shared" si="254"/>
        <v>-1.4602578079087891</v>
      </c>
      <c r="DF802" s="31"/>
      <c r="DG802" s="33">
        <f t="shared" si="255"/>
        <v>0.95943728311364362</v>
      </c>
      <c r="DH802" s="33">
        <f t="shared" si="256"/>
        <v>1.0173840215227237</v>
      </c>
      <c r="DI802" s="3"/>
      <c r="DJ802" s="33">
        <f t="shared" si="257"/>
        <v>0.99999999999999967</v>
      </c>
      <c r="DK802" s="93">
        <f t="shared" si="258"/>
        <v>0.97932225009359108</v>
      </c>
      <c r="DL802" s="3">
        <f t="shared" si="259"/>
        <v>0.97941576078795511</v>
      </c>
      <c r="DM802" s="3"/>
      <c r="DN802" s="90">
        <f t="shared" si="266"/>
        <v>0</v>
      </c>
      <c r="DO802" s="91">
        <f t="shared" si="264"/>
        <v>0</v>
      </c>
      <c r="DP802" s="89">
        <f>SUM(DO$9:DO802)*RLR</f>
        <v>120</v>
      </c>
      <c r="DQ802" s="90">
        <f>DP802-SUM(DS$9:DS802)</f>
        <v>2.4701087054453836</v>
      </c>
      <c r="DR802" s="48">
        <f t="shared" si="260"/>
        <v>0.27447392497712719</v>
      </c>
      <c r="DS802" s="31">
        <f t="shared" si="265"/>
        <v>6.804707177535496E-3</v>
      </c>
      <c r="DT802" s="90">
        <f>SUM(DS$9:DS802)*RRF</f>
        <v>82.27092390618823</v>
      </c>
    </row>
    <row r="803" spans="90:124" x14ac:dyDescent="0.25">
      <c r="CL803" s="14">
        <f t="shared" si="247"/>
        <v>7.94</v>
      </c>
      <c r="CM803" s="59">
        <f>IF('Extended model'!$B$4="AY",0,IFERROR(P*INDEX('UWYr writing pattern'!$C$4:$C$18,MATCH('Extended model'!$CL803,'UWYr writing pattern'!$A$4:$A$18,0)) / 25,CM802))</f>
        <v>0</v>
      </c>
      <c r="CN803" s="36">
        <f t="shared" si="261"/>
        <v>1.8811579256709223E-43</v>
      </c>
      <c r="CP803" s="48">
        <f t="shared" si="248"/>
        <v>23.82</v>
      </c>
      <c r="CQ803" s="34">
        <f t="shared" si="262"/>
        <v>5.8722932753852827E-44</v>
      </c>
      <c r="CR803" s="31">
        <f>SUM($CQ$9:CQ803)*RLR</f>
        <v>119.99999999999996</v>
      </c>
      <c r="CS803" s="32"/>
      <c r="CT803" s="36">
        <f>CR803-SUM($CW$9:CW803)</f>
        <v>4.8541659366288883</v>
      </c>
      <c r="CV803" s="48">
        <f t="shared" si="249"/>
        <v>0.27422303473491771</v>
      </c>
      <c r="CW803" s="31">
        <f t="shared" si="263"/>
        <v>1.3360089733840967E-2</v>
      </c>
      <c r="CX803" s="36">
        <f>SUM($CW$9:CW803)*RRF</f>
        <v>80.60208384435974</v>
      </c>
      <c r="CY803" s="33"/>
      <c r="CZ803" s="36">
        <f t="shared" si="250"/>
        <v>85.456249780988628</v>
      </c>
      <c r="DA803" s="33"/>
      <c r="DB803" s="31">
        <f t="shared" si="251"/>
        <v>1.5801726575635744E-43</v>
      </c>
      <c r="DC803" s="31">
        <f t="shared" si="252"/>
        <v>3.3979161556402215</v>
      </c>
      <c r="DD803" s="31">
        <f t="shared" si="253"/>
        <v>3.3979161556402215</v>
      </c>
      <c r="DE803" s="31">
        <f t="shared" si="254"/>
        <v>-1.4562497809886281</v>
      </c>
      <c r="DF803" s="31"/>
      <c r="DG803" s="33">
        <f t="shared" si="255"/>
        <v>0.95954861719475881</v>
      </c>
      <c r="DH803" s="33">
        <f t="shared" si="256"/>
        <v>1.0173363069165313</v>
      </c>
      <c r="DI803" s="3"/>
      <c r="DJ803" s="33">
        <f t="shared" si="257"/>
        <v>0.99999999999999967</v>
      </c>
      <c r="DK803" s="93">
        <f t="shared" si="258"/>
        <v>0.97937890143165596</v>
      </c>
      <c r="DL803" s="3">
        <f t="shared" si="259"/>
        <v>0.97947225915724712</v>
      </c>
      <c r="DM803" s="3"/>
      <c r="DN803" s="90">
        <f t="shared" si="266"/>
        <v>0</v>
      </c>
      <c r="DO803" s="91">
        <f t="shared" si="264"/>
        <v>0</v>
      </c>
      <c r="DP803" s="89">
        <f>SUM(DO$9:DO803)*RLR</f>
        <v>120</v>
      </c>
      <c r="DQ803" s="90">
        <f>DP803-SUM(DS$9:DS803)</f>
        <v>2.463328901130339</v>
      </c>
      <c r="DR803" s="48">
        <f t="shared" si="260"/>
        <v>0.27422303473491771</v>
      </c>
      <c r="DS803" s="31">
        <f t="shared" si="265"/>
        <v>6.77980431503765E-3</v>
      </c>
      <c r="DT803" s="90">
        <f>SUM(DS$9:DS803)*RRF</f>
        <v>82.275669769208761</v>
      </c>
    </row>
    <row r="804" spans="90:124" x14ac:dyDescent="0.25">
      <c r="CL804" s="14">
        <f t="shared" si="247"/>
        <v>7.95</v>
      </c>
      <c r="CM804" s="59">
        <f>IF('Extended model'!$B$4="AY",0,IFERROR(P*INDEX('UWYr writing pattern'!$C$4:$C$18,MATCH('Extended model'!$CL804,'UWYr writing pattern'!$A$4:$A$18,0)) / 25,CM803))</f>
        <v>0</v>
      </c>
      <c r="CN804" s="36">
        <f t="shared" si="261"/>
        <v>1.4330661077761086E-43</v>
      </c>
      <c r="CP804" s="48">
        <f t="shared" si="248"/>
        <v>23.85</v>
      </c>
      <c r="CQ804" s="34">
        <f t="shared" si="262"/>
        <v>4.4809181789481373E-44</v>
      </c>
      <c r="CR804" s="31">
        <f>SUM($CQ$9:CQ804)*RLR</f>
        <v>119.99999999999996</v>
      </c>
      <c r="CS804" s="32"/>
      <c r="CT804" s="36">
        <f>CR804-SUM($CW$9:CW804)</f>
        <v>4.8408546954863994</v>
      </c>
      <c r="CV804" s="48">
        <f t="shared" si="249"/>
        <v>0.27397260273972607</v>
      </c>
      <c r="CW804" s="31">
        <f t="shared" si="263"/>
        <v>1.331124114249238E-2</v>
      </c>
      <c r="CX804" s="36">
        <f>SUM($CW$9:CW804)*RRF</f>
        <v>80.611401713159481</v>
      </c>
      <c r="CY804" s="33"/>
      <c r="CZ804" s="36">
        <f t="shared" si="250"/>
        <v>85.45225640864588</v>
      </c>
      <c r="DA804" s="33"/>
      <c r="DB804" s="31">
        <f t="shared" si="251"/>
        <v>1.2037755305319312E-43</v>
      </c>
      <c r="DC804" s="31">
        <f t="shared" si="252"/>
        <v>3.3885982868404794</v>
      </c>
      <c r="DD804" s="31">
        <f t="shared" si="253"/>
        <v>3.3885982868404794</v>
      </c>
      <c r="DE804" s="31">
        <f t="shared" si="254"/>
        <v>-1.45225640864588</v>
      </c>
      <c r="DF804" s="31"/>
      <c r="DG804" s="33">
        <f t="shared" si="255"/>
        <v>0.95965954420427957</v>
      </c>
      <c r="DH804" s="33">
        <f t="shared" si="256"/>
        <v>1.0172887667695938</v>
      </c>
      <c r="DI804" s="3"/>
      <c r="DJ804" s="33">
        <f t="shared" si="257"/>
        <v>0.99999999999999967</v>
      </c>
      <c r="DK804" s="93">
        <f t="shared" si="258"/>
        <v>0.97943534601315618</v>
      </c>
      <c r="DL804" s="3">
        <f t="shared" si="259"/>
        <v>0.97952855095114866</v>
      </c>
      <c r="DM804" s="3"/>
      <c r="DN804" s="90">
        <f t="shared" si="266"/>
        <v>0</v>
      </c>
      <c r="DO804" s="91">
        <f t="shared" si="264"/>
        <v>0</v>
      </c>
      <c r="DP804" s="89">
        <f>SUM(DO$9:DO804)*RLR</f>
        <v>120</v>
      </c>
      <c r="DQ804" s="90">
        <f>DP804-SUM(DS$9:DS804)</f>
        <v>2.4565738858621557</v>
      </c>
      <c r="DR804" s="48">
        <f t="shared" si="260"/>
        <v>0.27397260273972607</v>
      </c>
      <c r="DS804" s="31">
        <f t="shared" si="265"/>
        <v>6.7550152681819164E-3</v>
      </c>
      <c r="DT804" s="90">
        <f>SUM(DS$9:DS804)*RRF</f>
        <v>82.280398279896488</v>
      </c>
    </row>
    <row r="805" spans="90:124" x14ac:dyDescent="0.25">
      <c r="CL805" s="14">
        <f t="shared" si="247"/>
        <v>7.96</v>
      </c>
      <c r="CM805" s="59">
        <f>IF('Extended model'!$B$4="AY",0,IFERROR(P*INDEX('UWYr writing pattern'!$C$4:$C$18,MATCH('Extended model'!$CL805,'UWYr writing pattern'!$A$4:$A$18,0)) / 25,CM804))</f>
        <v>0</v>
      </c>
      <c r="CN805" s="36">
        <f t="shared" si="261"/>
        <v>1.0912798410715068E-43</v>
      </c>
      <c r="CP805" s="48">
        <f t="shared" si="248"/>
        <v>23.88</v>
      </c>
      <c r="CQ805" s="34">
        <f t="shared" si="262"/>
        <v>3.4178626670460191E-44</v>
      </c>
      <c r="CR805" s="31">
        <f>SUM($CQ$9:CQ805)*RLR</f>
        <v>119.99999999999996</v>
      </c>
      <c r="CS805" s="32"/>
      <c r="CT805" s="36">
        <f>CR805-SUM($CW$9:CW805)</f>
        <v>4.8275920798823222</v>
      </c>
      <c r="CV805" s="48">
        <f t="shared" si="249"/>
        <v>0.27372262773722628</v>
      </c>
      <c r="CW805" s="31">
        <f t="shared" si="263"/>
        <v>1.3262615604072331E-2</v>
      </c>
      <c r="CX805" s="36">
        <f>SUM($CW$9:CW805)*RRF</f>
        <v>80.620685544082335</v>
      </c>
      <c r="CY805" s="33"/>
      <c r="CZ805" s="36">
        <f t="shared" si="250"/>
        <v>85.448277623964657</v>
      </c>
      <c r="DA805" s="33"/>
      <c r="DB805" s="31">
        <f t="shared" si="251"/>
        <v>9.1667506650006556E-44</v>
      </c>
      <c r="DC805" s="31">
        <f t="shared" si="252"/>
        <v>3.3793144559176254</v>
      </c>
      <c r="DD805" s="31">
        <f t="shared" si="253"/>
        <v>3.3793144559176254</v>
      </c>
      <c r="DE805" s="31">
        <f t="shared" si="254"/>
        <v>-1.4482776239646569</v>
      </c>
      <c r="DF805" s="31"/>
      <c r="DG805" s="33">
        <f t="shared" si="255"/>
        <v>0.95977006600098014</v>
      </c>
      <c r="DH805" s="33">
        <f t="shared" si="256"/>
        <v>1.0172414002852936</v>
      </c>
      <c r="DI805" s="3"/>
      <c r="DJ805" s="33">
        <f t="shared" si="257"/>
        <v>0.99999999999999967</v>
      </c>
      <c r="DK805" s="93">
        <f t="shared" si="258"/>
        <v>0.97949158478046383</v>
      </c>
      <c r="DL805" s="3">
        <f t="shared" si="259"/>
        <v>0.97958463711292632</v>
      </c>
      <c r="DM805" s="3"/>
      <c r="DN805" s="90">
        <f t="shared" si="266"/>
        <v>0</v>
      </c>
      <c r="DO805" s="91">
        <f t="shared" si="264"/>
        <v>0</v>
      </c>
      <c r="DP805" s="89">
        <f>SUM(DO$9:DO805)*RLR</f>
        <v>120</v>
      </c>
      <c r="DQ805" s="90">
        <f>DP805-SUM(DS$9:DS805)</f>
        <v>2.4498435464488324</v>
      </c>
      <c r="DR805" s="48">
        <f t="shared" si="260"/>
        <v>0.27372262773722628</v>
      </c>
      <c r="DS805" s="31">
        <f t="shared" si="265"/>
        <v>6.7303394133209765E-3</v>
      </c>
      <c r="DT805" s="90">
        <f>SUM(DS$9:DS805)*RRF</f>
        <v>82.285109517485807</v>
      </c>
    </row>
    <row r="806" spans="90:124" x14ac:dyDescent="0.25">
      <c r="CL806" s="14">
        <f t="shared" si="247"/>
        <v>7.97</v>
      </c>
      <c r="CM806" s="59">
        <f>IF('Extended model'!$B$4="AY",0,IFERROR(P*INDEX('UWYr writing pattern'!$C$4:$C$18,MATCH('Extended model'!$CL806,'UWYr writing pattern'!$A$4:$A$18,0)) / 25,CM805))</f>
        <v>0</v>
      </c>
      <c r="CN806" s="36">
        <f t="shared" si="261"/>
        <v>8.3068221502363103E-44</v>
      </c>
      <c r="CP806" s="48">
        <f t="shared" si="248"/>
        <v>23.91</v>
      </c>
      <c r="CQ806" s="34">
        <f t="shared" si="262"/>
        <v>2.6059762604787578E-44</v>
      </c>
      <c r="CR806" s="31">
        <f>SUM($CQ$9:CQ806)*RLR</f>
        <v>119.99999999999996</v>
      </c>
      <c r="CS806" s="32"/>
      <c r="CT806" s="36">
        <f>CR806-SUM($CW$9:CW806)</f>
        <v>4.814377867984831</v>
      </c>
      <c r="CV806" s="48">
        <f t="shared" si="249"/>
        <v>0.27347310847766637</v>
      </c>
      <c r="CW806" s="31">
        <f t="shared" si="263"/>
        <v>1.3214211897488108E-2</v>
      </c>
      <c r="CX806" s="36">
        <f>SUM($CW$9:CW806)*RRF</f>
        <v>80.629935492410581</v>
      </c>
      <c r="CY806" s="33"/>
      <c r="CZ806" s="36">
        <f t="shared" si="250"/>
        <v>85.444313360395412</v>
      </c>
      <c r="DA806" s="33"/>
      <c r="DB806" s="31">
        <f t="shared" si="251"/>
        <v>6.9777306061985003E-44</v>
      </c>
      <c r="DC806" s="31">
        <f t="shared" si="252"/>
        <v>3.3700645075893814</v>
      </c>
      <c r="DD806" s="31">
        <f t="shared" si="253"/>
        <v>3.3700645075893814</v>
      </c>
      <c r="DE806" s="31">
        <f t="shared" si="254"/>
        <v>-1.4443133603954124</v>
      </c>
      <c r="DF806" s="31"/>
      <c r="DG806" s="33">
        <f t="shared" si="255"/>
        <v>0.95988018443345935</v>
      </c>
      <c r="DH806" s="33">
        <f t="shared" si="256"/>
        <v>1.0171942066713739</v>
      </c>
      <c r="DI806" s="3"/>
      <c r="DJ806" s="33">
        <f t="shared" si="257"/>
        <v>0.99999999999999967</v>
      </c>
      <c r="DK806" s="93">
        <f t="shared" si="258"/>
        <v>0.97954761867080109</v>
      </c>
      <c r="DL806" s="3">
        <f t="shared" si="259"/>
        <v>0.9796405185806828</v>
      </c>
      <c r="DM806" s="3"/>
      <c r="DN806" s="90">
        <f t="shared" si="266"/>
        <v>0</v>
      </c>
      <c r="DO806" s="91">
        <f t="shared" si="264"/>
        <v>0</v>
      </c>
      <c r="DP806" s="89">
        <f>SUM(DO$9:DO806)*RLR</f>
        <v>120</v>
      </c>
      <c r="DQ806" s="90">
        <f>DP806-SUM(DS$9:DS806)</f>
        <v>2.4431377703180459</v>
      </c>
      <c r="DR806" s="48">
        <f t="shared" si="260"/>
        <v>0.27347310847766637</v>
      </c>
      <c r="DS806" s="31">
        <f t="shared" si="265"/>
        <v>6.7057761307905998E-3</v>
      </c>
      <c r="DT806" s="90">
        <f>SUM(DS$9:DS806)*RRF</f>
        <v>82.289803560777358</v>
      </c>
    </row>
    <row r="807" spans="90:124" x14ac:dyDescent="0.25">
      <c r="CL807" s="14">
        <f t="shared" si="247"/>
        <v>7.98</v>
      </c>
      <c r="CM807" s="59">
        <f>IF('Extended model'!$B$4="AY",0,IFERROR(P*INDEX('UWYr writing pattern'!$C$4:$C$18,MATCH('Extended model'!$CL807,'UWYr writing pattern'!$A$4:$A$18,0)) / 25,CM806))</f>
        <v>0</v>
      </c>
      <c r="CN807" s="36">
        <f t="shared" si="261"/>
        <v>6.3206609741148083E-44</v>
      </c>
      <c r="CP807" s="48">
        <f t="shared" si="248"/>
        <v>23.94</v>
      </c>
      <c r="CQ807" s="34">
        <f t="shared" si="262"/>
        <v>1.9861611761215018E-44</v>
      </c>
      <c r="CR807" s="31">
        <f>SUM($CQ$9:CQ807)*RLR</f>
        <v>119.99999999999996</v>
      </c>
      <c r="CS807" s="32"/>
      <c r="CT807" s="36">
        <f>CR807-SUM($CW$9:CW807)</f>
        <v>4.8012118391753944</v>
      </c>
      <c r="CV807" s="48">
        <f t="shared" si="249"/>
        <v>0.27322404371584696</v>
      </c>
      <c r="CW807" s="31">
        <f t="shared" si="263"/>
        <v>1.3166028809438918E-2</v>
      </c>
      <c r="CX807" s="36">
        <f>SUM($CW$9:CW807)*RRF</f>
        <v>80.639151712577188</v>
      </c>
      <c r="CY807" s="33"/>
      <c r="CZ807" s="36">
        <f t="shared" si="250"/>
        <v>85.440363551752583</v>
      </c>
      <c r="DA807" s="33"/>
      <c r="DB807" s="31">
        <f t="shared" si="251"/>
        <v>5.3093552182564384E-44</v>
      </c>
      <c r="DC807" s="31">
        <f t="shared" si="252"/>
        <v>3.3608482874227761</v>
      </c>
      <c r="DD807" s="31">
        <f t="shared" si="253"/>
        <v>3.3608482874227761</v>
      </c>
      <c r="DE807" s="31">
        <f t="shared" si="254"/>
        <v>-1.4403635517525828</v>
      </c>
      <c r="DF807" s="31"/>
      <c r="DG807" s="33">
        <f t="shared" si="255"/>
        <v>0.95998990134020468</v>
      </c>
      <c r="DH807" s="33">
        <f t="shared" si="256"/>
        <v>1.0171471851399116</v>
      </c>
      <c r="DI807" s="3"/>
      <c r="DJ807" s="33">
        <f t="shared" si="257"/>
        <v>0.99999999999999967</v>
      </c>
      <c r="DK807" s="93">
        <f t="shared" si="258"/>
        <v>0.97960344861627346</v>
      </c>
      <c r="DL807" s="3">
        <f t="shared" si="259"/>
        <v>0.97969619628739024</v>
      </c>
      <c r="DM807" s="3"/>
      <c r="DN807" s="90">
        <f t="shared" si="266"/>
        <v>0</v>
      </c>
      <c r="DO807" s="91">
        <f t="shared" si="264"/>
        <v>0</v>
      </c>
      <c r="DP807" s="89">
        <f>SUM(DO$9:DO807)*RLR</f>
        <v>120</v>
      </c>
      <c r="DQ807" s="90">
        <f>DP807-SUM(DS$9:DS807)</f>
        <v>2.4364564455131585</v>
      </c>
      <c r="DR807" s="48">
        <f t="shared" si="260"/>
        <v>0.27322404371584696</v>
      </c>
      <c r="DS807" s="31">
        <f t="shared" si="265"/>
        <v>6.6813248048807096E-3</v>
      </c>
      <c r="DT807" s="90">
        <f>SUM(DS$9:DS807)*RRF</f>
        <v>82.294480488140778</v>
      </c>
    </row>
    <row r="808" spans="90:124" x14ac:dyDescent="0.25">
      <c r="CL808" s="14">
        <f t="shared" si="247"/>
        <v>7.99</v>
      </c>
      <c r="CM808" s="59">
        <f>IF('Extended model'!$B$4="AY",0,IFERROR(P*INDEX('UWYr writing pattern'!$C$4:$C$18,MATCH('Extended model'!$CL808,'UWYr writing pattern'!$A$4:$A$18,0)) / 25,CM807))</f>
        <v>0</v>
      </c>
      <c r="CN808" s="36">
        <f t="shared" si="261"/>
        <v>4.8074947369117233E-44</v>
      </c>
      <c r="CP808" s="48">
        <f t="shared" si="248"/>
        <v>23.97</v>
      </c>
      <c r="CQ808" s="34">
        <f t="shared" si="262"/>
        <v>1.5131662372030853E-44</v>
      </c>
      <c r="CR808" s="31">
        <f>SUM($CQ$9:CQ808)*RLR</f>
        <v>119.99999999999996</v>
      </c>
      <c r="CS808" s="32"/>
      <c r="CT808" s="36">
        <f>CR808-SUM($CW$9:CW808)</f>
        <v>4.7880937740410303</v>
      </c>
      <c r="CV808" s="48">
        <f t="shared" si="249"/>
        <v>0.27297543221110099</v>
      </c>
      <c r="CW808" s="31">
        <f t="shared" si="263"/>
        <v>1.3118065134359001E-2</v>
      </c>
      <c r="CX808" s="36">
        <f>SUM($CW$9:CW808)*RRF</f>
        <v>80.64833435817124</v>
      </c>
      <c r="CY808" s="33"/>
      <c r="CZ808" s="36">
        <f t="shared" si="250"/>
        <v>85.436428132212271</v>
      </c>
      <c r="DA808" s="33"/>
      <c r="DB808" s="31">
        <f t="shared" si="251"/>
        <v>4.0382955790058469E-44</v>
      </c>
      <c r="DC808" s="31">
        <f t="shared" si="252"/>
        <v>3.351665641828721</v>
      </c>
      <c r="DD808" s="31">
        <f t="shared" si="253"/>
        <v>3.351665641828721</v>
      </c>
      <c r="DE808" s="31">
        <f t="shared" si="254"/>
        <v>-1.4364281322122707</v>
      </c>
      <c r="DF808" s="31"/>
      <c r="DG808" s="33">
        <f t="shared" si="255"/>
        <v>0.96009921854965763</v>
      </c>
      <c r="DH808" s="33">
        <f t="shared" si="256"/>
        <v>1.0171003349072889</v>
      </c>
      <c r="DI808" s="3"/>
      <c r="DJ808" s="33">
        <f t="shared" si="257"/>
        <v>0.99999999999999967</v>
      </c>
      <c r="DK808" s="93">
        <f t="shared" si="258"/>
        <v>0.97965907554390241</v>
      </c>
      <c r="DL808" s="3">
        <f t="shared" si="259"/>
        <v>0.97975167116092199</v>
      </c>
      <c r="DM808" s="3"/>
      <c r="DN808" s="90">
        <f t="shared" si="266"/>
        <v>0</v>
      </c>
      <c r="DO808" s="91">
        <f t="shared" si="264"/>
        <v>0</v>
      </c>
      <c r="DP808" s="89">
        <f>SUM(DO$9:DO808)*RLR</f>
        <v>120</v>
      </c>
      <c r="DQ808" s="90">
        <f>DP808-SUM(DS$9:DS808)</f>
        <v>2.4297994606893525</v>
      </c>
      <c r="DR808" s="48">
        <f t="shared" si="260"/>
        <v>0.27297543221110099</v>
      </c>
      <c r="DS808" s="31">
        <f t="shared" si="265"/>
        <v>6.6569848238064435E-3</v>
      </c>
      <c r="DT808" s="90">
        <f>SUM(DS$9:DS808)*RRF</f>
        <v>82.299140377517446</v>
      </c>
    </row>
    <row r="809" spans="90:124" x14ac:dyDescent="0.25">
      <c r="CL809" s="14">
        <f t="shared" si="247"/>
        <v>8</v>
      </c>
      <c r="CM809" s="59">
        <f>IF('Extended model'!$B$4="AY",0,IFERROR(P*INDEX('UWYr writing pattern'!$C$4:$C$18,MATCH('Extended model'!$CL809,'UWYr writing pattern'!$A$4:$A$18,0)) / 25,CM808))</f>
        <v>0</v>
      </c>
      <c r="CN809" s="36">
        <f t="shared" si="261"/>
        <v>3.6551382484739836E-44</v>
      </c>
      <c r="CP809" s="48">
        <f t="shared" si="248"/>
        <v>24</v>
      </c>
      <c r="CQ809" s="34">
        <f t="shared" si="262"/>
        <v>1.15235648843774E-44</v>
      </c>
      <c r="CR809" s="31">
        <f>SUM($CQ$9:CQ809)*RLR</f>
        <v>119.99999999999996</v>
      </c>
      <c r="CS809" s="32"/>
      <c r="CT809" s="36">
        <f>CR809-SUM($CW$9:CW809)</f>
        <v>4.775023454366675</v>
      </c>
      <c r="CV809" s="48">
        <f t="shared" si="249"/>
        <v>0.27272727272727271</v>
      </c>
      <c r="CW809" s="31">
        <f t="shared" si="263"/>
        <v>1.3070319674361319E-2</v>
      </c>
      <c r="CX809" s="36">
        <f>SUM($CW$9:CW809)*RRF</f>
        <v>80.657483581943296</v>
      </c>
      <c r="CY809" s="33"/>
      <c r="CZ809" s="36">
        <f t="shared" si="250"/>
        <v>85.432507036309971</v>
      </c>
      <c r="DA809" s="33"/>
      <c r="DB809" s="31">
        <f t="shared" si="251"/>
        <v>3.0703161287181456E-44</v>
      </c>
      <c r="DC809" s="31">
        <f t="shared" si="252"/>
        <v>3.3425164180566722</v>
      </c>
      <c r="DD809" s="31">
        <f t="shared" si="253"/>
        <v>3.3425164180566722</v>
      </c>
      <c r="DE809" s="31">
        <f t="shared" si="254"/>
        <v>-1.4325070363099712</v>
      </c>
      <c r="DF809" s="31"/>
      <c r="DG809" s="33">
        <f t="shared" si="255"/>
        <v>0.96020813788027737</v>
      </c>
      <c r="DH809" s="33">
        <f t="shared" si="256"/>
        <v>1.0170536551941662</v>
      </c>
      <c r="DI809" s="3"/>
      <c r="DJ809" s="33">
        <f t="shared" si="257"/>
        <v>0.99999999999999967</v>
      </c>
      <c r="DK809" s="93">
        <f t="shared" si="258"/>
        <v>0.97971450037565744</v>
      </c>
      <c r="DL809" s="3">
        <f t="shared" si="259"/>
        <v>0.97980694412408587</v>
      </c>
      <c r="DM809" s="3"/>
      <c r="DN809" s="90">
        <f t="shared" si="266"/>
        <v>0</v>
      </c>
      <c r="DO809" s="91">
        <f t="shared" si="264"/>
        <v>0</v>
      </c>
      <c r="DP809" s="89">
        <f>SUM(DO$9:DO809)*RLR</f>
        <v>120</v>
      </c>
      <c r="DQ809" s="90">
        <f>DP809-SUM(DS$9:DS809)</f>
        <v>2.4231667051096792</v>
      </c>
      <c r="DR809" s="48">
        <f t="shared" si="260"/>
        <v>0.27272727272727271</v>
      </c>
      <c r="DS809" s="31">
        <f t="shared" si="265"/>
        <v>6.6327555796797614E-3</v>
      </c>
      <c r="DT809" s="90">
        <f>SUM(DS$9:DS809)*RRF</f>
        <v>82.303783306423213</v>
      </c>
    </row>
    <row r="810" spans="90:124" x14ac:dyDescent="0.25">
      <c r="CL810" s="14">
        <f t="shared" si="247"/>
        <v>8.01</v>
      </c>
      <c r="CM810" s="59">
        <f>IF('Extended model'!$B$4="AY",0,IFERROR(P*INDEX('UWYr writing pattern'!$C$4:$C$18,MATCH('Extended model'!$CL810,'UWYr writing pattern'!$A$4:$A$18,0)) / 25,CM809))</f>
        <v>0</v>
      </c>
      <c r="CN810" s="36">
        <f t="shared" si="261"/>
        <v>2.7779050688402277E-44</v>
      </c>
      <c r="CP810" s="48">
        <f t="shared" si="248"/>
        <v>24.03</v>
      </c>
      <c r="CQ810" s="34">
        <f t="shared" si="262"/>
        <v>8.7723317963375602E-45</v>
      </c>
      <c r="CR810" s="31">
        <f>SUM($CQ$9:CQ810)*RLR</f>
        <v>119.99999999999996</v>
      </c>
      <c r="CS810" s="32"/>
      <c r="CT810" s="36">
        <f>CR810-SUM($CW$9:CW810)</f>
        <v>4.7620006631274947</v>
      </c>
      <c r="CV810" s="48">
        <f t="shared" si="249"/>
        <v>0.27247956403269757</v>
      </c>
      <c r="CW810" s="31">
        <f t="shared" si="263"/>
        <v>1.302279123918184E-2</v>
      </c>
      <c r="CX810" s="37">
        <f>SUM($CW$9:CW810)*RRF</f>
        <v>80.666599535810718</v>
      </c>
      <c r="CY810" s="33"/>
      <c r="CZ810" s="36">
        <f t="shared" si="250"/>
        <v>85.428600198938213</v>
      </c>
      <c r="DA810" s="33"/>
      <c r="DB810" s="31">
        <f t="shared" si="251"/>
        <v>2.3334402578257914E-44</v>
      </c>
      <c r="DC810" s="35">
        <f t="shared" si="252"/>
        <v>3.3334004641892463</v>
      </c>
      <c r="DD810" s="35">
        <f t="shared" si="253"/>
        <v>3.3334004641892463</v>
      </c>
      <c r="DE810" s="31">
        <f t="shared" si="254"/>
        <v>-1.4286001989382129</v>
      </c>
      <c r="DF810" s="35"/>
      <c r="DG810" s="33">
        <f t="shared" si="255"/>
        <v>0.96031666114060377</v>
      </c>
      <c r="DH810" s="33">
        <f t="shared" si="256"/>
        <v>1.017007145225455</v>
      </c>
      <c r="DI810" s="3"/>
      <c r="DJ810" s="33">
        <f t="shared" si="257"/>
        <v>0.99999999999999967</v>
      </c>
      <c r="DK810" s="93">
        <f t="shared" si="258"/>
        <v>0.97976972402848805</v>
      </c>
      <c r="DL810" s="3">
        <f t="shared" si="259"/>
        <v>0.97986201609465662</v>
      </c>
      <c r="DM810" s="3"/>
      <c r="DN810" s="90">
        <f t="shared" si="266"/>
        <v>0</v>
      </c>
      <c r="DO810" s="91">
        <f t="shared" si="264"/>
        <v>0</v>
      </c>
      <c r="DP810" s="89">
        <f>SUM(DO$9:DO810)*RLR</f>
        <v>120</v>
      </c>
      <c r="DQ810" s="90">
        <f>DP810-SUM(DS$9:DS810)</f>
        <v>2.4165580686411943</v>
      </c>
      <c r="DR810" s="48">
        <f t="shared" si="260"/>
        <v>0.27247956403269757</v>
      </c>
      <c r="DS810" s="31">
        <f t="shared" si="265"/>
        <v>6.6086364684809426E-3</v>
      </c>
      <c r="DT810" s="90">
        <f>SUM(DS$9:DS810)*RRF</f>
        <v>82.308409351951155</v>
      </c>
    </row>
    <row r="811" spans="90:124" x14ac:dyDescent="0.25">
      <c r="CL811" s="14">
        <f t="shared" si="247"/>
        <v>8.02</v>
      </c>
      <c r="CM811" s="59">
        <f>IF('Extended model'!$B$4="AY",0,IFERROR(P*INDEX('UWYr writing pattern'!$C$4:$C$18,MATCH('Extended model'!$CL811,'UWYr writing pattern'!$A$4:$A$18,0)) / 25,CM810))</f>
        <v>0</v>
      </c>
      <c r="CN811" s="36">
        <f t="shared" si="261"/>
        <v>2.1103744807979208E-44</v>
      </c>
      <c r="CP811" s="48">
        <f t="shared" si="248"/>
        <v>24.06</v>
      </c>
      <c r="CQ811" s="34">
        <f t="shared" si="262"/>
        <v>6.6753058804230679E-45</v>
      </c>
      <c r="CR811" s="31">
        <f>SUM($CQ$9:CQ811)*RLR</f>
        <v>119.99999999999996</v>
      </c>
      <c r="CS811" s="32"/>
      <c r="CT811" s="36">
        <f>CR811-SUM($CW$9:CW811)</f>
        <v>4.7490251844813685</v>
      </c>
      <c r="CV811" s="48">
        <f t="shared" si="249"/>
        <v>0.27223230490018152</v>
      </c>
      <c r="CW811" s="31">
        <f t="shared" si="263"/>
        <v>1.2975478646123965E-2</v>
      </c>
      <c r="CX811" s="38">
        <f>SUM($CW$9:CW811)*RRF</f>
        <v>80.675682370863001</v>
      </c>
      <c r="CY811" s="33"/>
      <c r="CZ811" s="36">
        <f t="shared" si="250"/>
        <v>85.424707555344369</v>
      </c>
      <c r="DA811" s="33"/>
      <c r="DB811" s="31">
        <f t="shared" si="251"/>
        <v>1.7727145638702532E-44</v>
      </c>
      <c r="DC811" s="31">
        <f t="shared" si="252"/>
        <v>3.3243176291369578</v>
      </c>
      <c r="DD811" s="31">
        <f t="shared" si="253"/>
        <v>3.3243176291369578</v>
      </c>
      <c r="DE811" s="31">
        <f t="shared" si="254"/>
        <v>-1.4247075553443693</v>
      </c>
      <c r="DF811" s="31"/>
      <c r="DG811" s="33">
        <f t="shared" si="255"/>
        <v>0.96042479012932147</v>
      </c>
      <c r="DH811" s="33">
        <f t="shared" si="256"/>
        <v>1.01696080423029</v>
      </c>
      <c r="DI811" s="3"/>
      <c r="DJ811" s="33">
        <f t="shared" si="257"/>
        <v>0.99999999999999967</v>
      </c>
      <c r="DK811" s="93">
        <f t="shared" si="258"/>
        <v>0.9798247474143561</v>
      </c>
      <c r="DL811" s="3">
        <f t="shared" si="259"/>
        <v>0.97991688798540688</v>
      </c>
      <c r="DM811" s="3"/>
      <c r="DN811" s="90">
        <f t="shared" si="266"/>
        <v>0</v>
      </c>
      <c r="DO811" s="91">
        <f t="shared" si="264"/>
        <v>0</v>
      </c>
      <c r="DP811" s="89">
        <f>SUM(DO$9:DO811)*RLR</f>
        <v>120</v>
      </c>
      <c r="DQ811" s="90">
        <f>DP811-SUM(DS$9:DS811)</f>
        <v>2.4099734417511627</v>
      </c>
      <c r="DR811" s="48">
        <f t="shared" si="260"/>
        <v>0.27223230490018152</v>
      </c>
      <c r="DS811" s="31">
        <f t="shared" si="265"/>
        <v>6.584626890030503E-3</v>
      </c>
      <c r="DT811" s="90">
        <f>SUM(DS$9:DS811)*RRF</f>
        <v>82.313018590774178</v>
      </c>
    </row>
    <row r="812" spans="90:124" x14ac:dyDescent="0.25">
      <c r="CL812" s="14">
        <f t="shared" si="247"/>
        <v>8.0299999999999994</v>
      </c>
      <c r="CM812" s="59">
        <f>IF('Extended model'!$B$4="AY",0,IFERROR(P*INDEX('UWYr writing pattern'!$C$4:$C$18,MATCH('Extended model'!$CL812,'UWYr writing pattern'!$A$4:$A$18,0)) / 25,CM811))</f>
        <v>0</v>
      </c>
      <c r="CN812" s="36">
        <f t="shared" si="261"/>
        <v>1.602618380717941E-44</v>
      </c>
      <c r="CP812" s="48">
        <f t="shared" si="248"/>
        <v>24.089999999999996</v>
      </c>
      <c r="CQ812" s="34">
        <f t="shared" si="262"/>
        <v>5.0775610007997975E-45</v>
      </c>
      <c r="CR812" s="31">
        <f>SUM($CQ$9:CQ812)*RLR</f>
        <v>119.99999999999996</v>
      </c>
      <c r="CS812" s="32"/>
      <c r="CT812" s="36">
        <f>CR812-SUM($CW$9:CW812)</f>
        <v>4.7360968037613702</v>
      </c>
      <c r="CV812" s="48">
        <f t="shared" si="249"/>
        <v>0.27198549410698097</v>
      </c>
      <c r="CW812" s="31">
        <f t="shared" si="263"/>
        <v>1.2928380720003727E-2</v>
      </c>
      <c r="CX812" s="36">
        <f>SUM($CW$9:CW812)*RRF</f>
        <v>80.684732237367001</v>
      </c>
      <c r="CY812" s="33"/>
      <c r="CZ812" s="36">
        <f t="shared" si="250"/>
        <v>85.420829041128371</v>
      </c>
      <c r="DA812" s="33"/>
      <c r="DB812" s="31">
        <f t="shared" si="251"/>
        <v>1.3461994398030702E-44</v>
      </c>
      <c r="DC812" s="31">
        <f t="shared" si="252"/>
        <v>3.315267762632959</v>
      </c>
      <c r="DD812" s="31">
        <f t="shared" si="253"/>
        <v>3.315267762632959</v>
      </c>
      <c r="DE812" s="31">
        <f t="shared" si="254"/>
        <v>-1.4208290411283713</v>
      </c>
      <c r="DF812" s="31"/>
      <c r="DG812" s="33">
        <f t="shared" si="255"/>
        <v>0.9605325266353214</v>
      </c>
      <c r="DH812" s="33">
        <f t="shared" si="256"/>
        <v>1.0169146314420043</v>
      </c>
      <c r="DI812" s="3"/>
      <c r="DJ812" s="33">
        <f t="shared" si="257"/>
        <v>0.99999999999999967</v>
      </c>
      <c r="DK812" s="93">
        <f t="shared" si="258"/>
        <v>0.97987957144026694</v>
      </c>
      <c r="DL812" s="3">
        <f t="shared" si="259"/>
        <v>0.97997156070413993</v>
      </c>
      <c r="DM812" s="3"/>
      <c r="DN812" s="90">
        <f t="shared" si="266"/>
        <v>0</v>
      </c>
      <c r="DO812" s="91">
        <f t="shared" si="264"/>
        <v>0</v>
      </c>
      <c r="DP812" s="89">
        <f>SUM(DO$9:DO812)*RLR</f>
        <v>120</v>
      </c>
      <c r="DQ812" s="90">
        <f>DP812-SUM(DS$9:DS812)</f>
        <v>2.4034127155032081</v>
      </c>
      <c r="DR812" s="48">
        <f t="shared" si="260"/>
        <v>0.27198549410698097</v>
      </c>
      <c r="DS812" s="31">
        <f t="shared" si="265"/>
        <v>6.5607262479614242E-3</v>
      </c>
      <c r="DT812" s="90">
        <f>SUM(DS$9:DS812)*RRF</f>
        <v>82.317611099147754</v>
      </c>
    </row>
    <row r="813" spans="90:124" x14ac:dyDescent="0.25">
      <c r="CL813" s="14">
        <f t="shared" si="247"/>
        <v>8.0399999999999991</v>
      </c>
      <c r="CM813" s="59">
        <f>IF('Extended model'!$B$4="AY",0,IFERROR(P*INDEX('UWYr writing pattern'!$C$4:$C$18,MATCH('Extended model'!$CL813,'UWYr writing pattern'!$A$4:$A$18,0)) / 25,CM812))</f>
        <v>0</v>
      </c>
      <c r="CN813" s="36">
        <f t="shared" si="261"/>
        <v>1.2165476128029892E-44</v>
      </c>
      <c r="CP813" s="48">
        <f t="shared" si="248"/>
        <v>24.119999999999997</v>
      </c>
      <c r="CQ813" s="34">
        <f t="shared" si="262"/>
        <v>3.8607076791495188E-45</v>
      </c>
      <c r="CR813" s="31">
        <f>SUM($CQ$9:CQ813)*RLR</f>
        <v>119.99999999999996</v>
      </c>
      <c r="CS813" s="32"/>
      <c r="CT813" s="36">
        <f>CR813-SUM($CW$9:CW813)</f>
        <v>4.7232153074682799</v>
      </c>
      <c r="CV813" s="48">
        <f t="shared" si="249"/>
        <v>0.27173913043478265</v>
      </c>
      <c r="CW813" s="31">
        <f t="shared" si="263"/>
        <v>1.2881496293095296E-2</v>
      </c>
      <c r="CX813" s="36">
        <f>SUM($CW$9:CW813)*RRF</f>
        <v>80.693749284772167</v>
      </c>
      <c r="CY813" s="33"/>
      <c r="CZ813" s="36">
        <f t="shared" si="250"/>
        <v>85.416964592240447</v>
      </c>
      <c r="DA813" s="33"/>
      <c r="DB813" s="31">
        <f t="shared" si="251"/>
        <v>1.0218999947545108E-44</v>
      </c>
      <c r="DC813" s="31">
        <f t="shared" si="252"/>
        <v>3.3062507152277956</v>
      </c>
      <c r="DD813" s="31">
        <f t="shared" si="253"/>
        <v>3.3062507152277956</v>
      </c>
      <c r="DE813" s="31">
        <f t="shared" si="254"/>
        <v>-1.416964592240447</v>
      </c>
      <c r="DF813" s="31"/>
      <c r="DG813" s="33">
        <f t="shared" si="255"/>
        <v>0.96063987243776394</v>
      </c>
      <c r="DH813" s="33">
        <f t="shared" si="256"/>
        <v>1.0168686260981006</v>
      </c>
      <c r="DI813" s="3"/>
      <c r="DJ813" s="33">
        <f t="shared" si="257"/>
        <v>0.99999999999999967</v>
      </c>
      <c r="DK813" s="93">
        <f t="shared" si="258"/>
        <v>0.97993419700830109</v>
      </c>
      <c r="DL813" s="3">
        <f t="shared" si="259"/>
        <v>0.98002603515372066</v>
      </c>
      <c r="DM813" s="3"/>
      <c r="DN813" s="90">
        <f t="shared" si="266"/>
        <v>0</v>
      </c>
      <c r="DO813" s="91">
        <f t="shared" si="264"/>
        <v>0</v>
      </c>
      <c r="DP813" s="89">
        <f>SUM(DO$9:DO813)*RLR</f>
        <v>120</v>
      </c>
      <c r="DQ813" s="90">
        <f>DP813-SUM(DS$9:DS813)</f>
        <v>2.3968757815535184</v>
      </c>
      <c r="DR813" s="48">
        <f t="shared" si="260"/>
        <v>0.27173913043478265</v>
      </c>
      <c r="DS813" s="31">
        <f t="shared" si="265"/>
        <v>6.5369339496914097E-3</v>
      </c>
      <c r="DT813" s="90">
        <f>SUM(DS$9:DS813)*RRF</f>
        <v>82.322186952912531</v>
      </c>
    </row>
    <row r="814" spans="90:124" x14ac:dyDescent="0.25">
      <c r="CL814" s="14">
        <f t="shared" si="247"/>
        <v>8.0500000000000007</v>
      </c>
      <c r="CM814" s="59">
        <f>IF('Extended model'!$B$4="AY",0,IFERROR(P*INDEX('UWYr writing pattern'!$C$4:$C$18,MATCH('Extended model'!$CL814,'UWYr writing pattern'!$A$4:$A$18,0)) / 25,CM813))</f>
        <v>0</v>
      </c>
      <c r="CN814" s="36">
        <f t="shared" si="261"/>
        <v>9.231163285949082E-45</v>
      </c>
      <c r="CP814" s="48">
        <f t="shared" si="248"/>
        <v>24.150000000000002</v>
      </c>
      <c r="CQ814" s="34">
        <f t="shared" si="262"/>
        <v>2.9343128420808093E-45</v>
      </c>
      <c r="CR814" s="31">
        <f>SUM($CQ$9:CQ814)*RLR</f>
        <v>119.99999999999996</v>
      </c>
      <c r="CS814" s="32"/>
      <c r="CT814" s="36">
        <f>CR814-SUM($CW$9:CW814)</f>
        <v>4.7103804832632079</v>
      </c>
      <c r="CV814" s="48">
        <f t="shared" si="249"/>
        <v>0.27149321266968324</v>
      </c>
      <c r="CW814" s="31">
        <f t="shared" si="263"/>
        <v>1.2834824205076849E-2</v>
      </c>
      <c r="CX814" s="36">
        <f>SUM($CW$9:CW814)*RRF</f>
        <v>80.702733661715726</v>
      </c>
      <c r="CY814" s="33"/>
      <c r="CZ814" s="36">
        <f t="shared" si="250"/>
        <v>85.413114144978934</v>
      </c>
      <c r="DA814" s="33"/>
      <c r="DB814" s="31">
        <f t="shared" si="251"/>
        <v>7.7541771601972288E-45</v>
      </c>
      <c r="DC814" s="31">
        <f t="shared" si="252"/>
        <v>3.2972663382842455</v>
      </c>
      <c r="DD814" s="31">
        <f t="shared" si="253"/>
        <v>3.2972663382842455</v>
      </c>
      <c r="DE814" s="31">
        <f t="shared" si="254"/>
        <v>-1.413114144978934</v>
      </c>
      <c r="DF814" s="31"/>
      <c r="DG814" s="33">
        <f t="shared" si="255"/>
        <v>0.96074682930613964</v>
      </c>
      <c r="DH814" s="33">
        <f t="shared" si="256"/>
        <v>1.0168227874402254</v>
      </c>
      <c r="DI814" s="3"/>
      <c r="DJ814" s="33">
        <f t="shared" si="257"/>
        <v>0.99999999999999967</v>
      </c>
      <c r="DK814" s="93">
        <f t="shared" si="258"/>
        <v>0.97998862501564543</v>
      </c>
      <c r="DL814" s="3">
        <f t="shared" si="259"/>
        <v>0.98008031223210723</v>
      </c>
      <c r="DM814" s="3"/>
      <c r="DN814" s="90">
        <f t="shared" si="266"/>
        <v>0</v>
      </c>
      <c r="DO814" s="91">
        <f t="shared" si="264"/>
        <v>0</v>
      </c>
      <c r="DP814" s="89">
        <f>SUM(DO$9:DO814)*RLR</f>
        <v>120</v>
      </c>
      <c r="DQ814" s="90">
        <f>DP814-SUM(DS$9:DS814)</f>
        <v>2.3903625321471225</v>
      </c>
      <c r="DR814" s="48">
        <f t="shared" si="260"/>
        <v>0.27149321266968324</v>
      </c>
      <c r="DS814" s="31">
        <f t="shared" si="265"/>
        <v>6.5132494063954317E-3</v>
      </c>
      <c r="DT814" s="90">
        <f>SUM(DS$9:DS814)*RRF</f>
        <v>82.326746227497011</v>
      </c>
    </row>
    <row r="815" spans="90:124" x14ac:dyDescent="0.25">
      <c r="CL815" s="14">
        <f t="shared" si="247"/>
        <v>8.06</v>
      </c>
      <c r="CM815" s="59">
        <f>IF('Extended model'!$B$4="AY",0,IFERROR(P*INDEX('UWYr writing pattern'!$C$4:$C$18,MATCH('Extended model'!$CL815,'UWYr writing pattern'!$A$4:$A$18,0)) / 25,CM814))</f>
        <v>0</v>
      </c>
      <c r="CN815" s="36">
        <f t="shared" si="261"/>
        <v>7.001837352392379E-45</v>
      </c>
      <c r="CP815" s="48">
        <f t="shared" si="248"/>
        <v>24.18</v>
      </c>
      <c r="CQ815" s="34">
        <f t="shared" si="262"/>
        <v>2.2293259335567033E-45</v>
      </c>
      <c r="CR815" s="31">
        <f>SUM($CQ$9:CQ815)*RLR</f>
        <v>119.99999999999996</v>
      </c>
      <c r="CS815" s="32"/>
      <c r="CT815" s="36">
        <f>CR815-SUM($CW$9:CW815)</f>
        <v>4.697592119960234</v>
      </c>
      <c r="CV815" s="48">
        <f t="shared" si="249"/>
        <v>0.27124773960216997</v>
      </c>
      <c r="CW815" s="31">
        <f t="shared" si="263"/>
        <v>1.2788363302977035E-2</v>
      </c>
      <c r="CX815" s="36">
        <f>SUM($CW$9:CW815)*RRF</f>
        <v>80.711685516027799</v>
      </c>
      <c r="CY815" s="33"/>
      <c r="CZ815" s="36">
        <f t="shared" si="250"/>
        <v>85.409277635988033</v>
      </c>
      <c r="DA815" s="33"/>
      <c r="DB815" s="31">
        <f t="shared" si="251"/>
        <v>5.8815433760095977E-45</v>
      </c>
      <c r="DC815" s="31">
        <f t="shared" si="252"/>
        <v>3.2883144839721634</v>
      </c>
      <c r="DD815" s="31">
        <f t="shared" si="253"/>
        <v>3.2883144839721634</v>
      </c>
      <c r="DE815" s="31">
        <f t="shared" si="254"/>
        <v>-1.4092776359880332</v>
      </c>
      <c r="DF815" s="31"/>
      <c r="DG815" s="33">
        <f t="shared" si="255"/>
        <v>0.96085339900033095</v>
      </c>
      <c r="DH815" s="33">
        <f t="shared" si="256"/>
        <v>1.0167771147141433</v>
      </c>
      <c r="DI815" s="3"/>
      <c r="DJ815" s="33">
        <f t="shared" si="257"/>
        <v>0.99999999999999967</v>
      </c>
      <c r="DK815" s="93">
        <f t="shared" si="258"/>
        <v>0.98004285635462385</v>
      </c>
      <c r="DL815" s="3">
        <f t="shared" si="259"/>
        <v>0.98013439283238213</v>
      </c>
      <c r="DM815" s="3"/>
      <c r="DN815" s="90">
        <f t="shared" si="266"/>
        <v>0</v>
      </c>
      <c r="DO815" s="91">
        <f t="shared" si="264"/>
        <v>0</v>
      </c>
      <c r="DP815" s="89">
        <f>SUM(DO$9:DO815)*RLR</f>
        <v>120</v>
      </c>
      <c r="DQ815" s="90">
        <f>DP815-SUM(DS$9:DS815)</f>
        <v>2.3838728601141383</v>
      </c>
      <c r="DR815" s="48">
        <f t="shared" si="260"/>
        <v>0.27124773960216997</v>
      </c>
      <c r="DS815" s="31">
        <f t="shared" si="265"/>
        <v>6.489672032978613E-3</v>
      </c>
      <c r="DT815" s="90">
        <f>SUM(DS$9:DS815)*RRF</f>
        <v>82.331288997920097</v>
      </c>
    </row>
    <row r="816" spans="90:124" x14ac:dyDescent="0.25">
      <c r="CL816" s="14">
        <f t="shared" si="247"/>
        <v>8.07</v>
      </c>
      <c r="CM816" s="59">
        <f>IF('Extended model'!$B$4="AY",0,IFERROR(P*INDEX('UWYr writing pattern'!$C$4:$C$18,MATCH('Extended model'!$CL816,'UWYr writing pattern'!$A$4:$A$18,0)) / 25,CM815))</f>
        <v>0</v>
      </c>
      <c r="CN816" s="36">
        <f t="shared" si="261"/>
        <v>5.3087930805839022E-45</v>
      </c>
      <c r="CP816" s="48">
        <f t="shared" si="248"/>
        <v>24.21</v>
      </c>
      <c r="CQ816" s="34">
        <f t="shared" si="262"/>
        <v>1.6930442718084771E-45</v>
      </c>
      <c r="CR816" s="31">
        <f>SUM($CQ$9:CQ816)*RLR</f>
        <v>119.99999999999996</v>
      </c>
      <c r="CS816" s="32"/>
      <c r="CT816" s="36">
        <f>CR816-SUM($CW$9:CW816)</f>
        <v>4.6848500075191168</v>
      </c>
      <c r="CV816" s="48">
        <f t="shared" si="249"/>
        <v>0.27100271002710025</v>
      </c>
      <c r="CW816" s="31">
        <f t="shared" si="263"/>
        <v>1.2742112441121792E-2</v>
      </c>
      <c r="CX816" s="36">
        <f>SUM($CW$9:CW816)*RRF</f>
        <v>80.72060499473659</v>
      </c>
      <c r="CY816" s="33"/>
      <c r="CZ816" s="36">
        <f t="shared" si="250"/>
        <v>85.405455002255707</v>
      </c>
      <c r="DA816" s="33"/>
      <c r="DB816" s="31">
        <f t="shared" si="251"/>
        <v>4.4593861876904772E-45</v>
      </c>
      <c r="DC816" s="31">
        <f t="shared" si="252"/>
        <v>3.2793950052633818</v>
      </c>
      <c r="DD816" s="31">
        <f t="shared" si="253"/>
        <v>3.2793950052633818</v>
      </c>
      <c r="DE816" s="31">
        <f t="shared" si="254"/>
        <v>-1.4054550022557066</v>
      </c>
      <c r="DF816" s="31"/>
      <c r="DG816" s="33">
        <f t="shared" si="255"/>
        <v>0.96095958327067366</v>
      </c>
      <c r="DH816" s="33">
        <f t="shared" si="256"/>
        <v>1.0167316071697108</v>
      </c>
      <c r="DI816" s="3"/>
      <c r="DJ816" s="33">
        <f t="shared" si="257"/>
        <v>0.99999999999999967</v>
      </c>
      <c r="DK816" s="93">
        <f t="shared" si="258"/>
        <v>0.98009689191272831</v>
      </c>
      <c r="DL816" s="3">
        <f t="shared" si="259"/>
        <v>0.98018827784278262</v>
      </c>
      <c r="DM816" s="3"/>
      <c r="DN816" s="90">
        <f t="shared" si="266"/>
        <v>0</v>
      </c>
      <c r="DO816" s="91">
        <f t="shared" si="264"/>
        <v>0</v>
      </c>
      <c r="DP816" s="89">
        <f>SUM(DO$9:DO816)*RLR</f>
        <v>120</v>
      </c>
      <c r="DQ816" s="90">
        <f>DP816-SUM(DS$9:DS816)</f>
        <v>2.3774066588660929</v>
      </c>
      <c r="DR816" s="48">
        <f t="shared" si="260"/>
        <v>0.27100271002710025</v>
      </c>
      <c r="DS816" s="31">
        <f t="shared" si="265"/>
        <v>6.4662012480491996E-3</v>
      </c>
      <c r="DT816" s="90">
        <f>SUM(DS$9:DS816)*RRF</f>
        <v>82.335815338793736</v>
      </c>
    </row>
    <row r="817" spans="90:124" x14ac:dyDescent="0.25">
      <c r="CL817" s="14">
        <f t="shared" si="247"/>
        <v>8.08</v>
      </c>
      <c r="CM817" s="59">
        <f>IF('Extended model'!$B$4="AY",0,IFERROR(P*INDEX('UWYr writing pattern'!$C$4:$C$18,MATCH('Extended model'!$CL817,'UWYr writing pattern'!$A$4:$A$18,0)) / 25,CM816))</f>
        <v>0</v>
      </c>
      <c r="CN817" s="36">
        <f t="shared" si="261"/>
        <v>4.0235342757745393E-45</v>
      </c>
      <c r="CP817" s="48">
        <f t="shared" si="248"/>
        <v>24.240000000000002</v>
      </c>
      <c r="CQ817" s="34">
        <f t="shared" si="262"/>
        <v>1.2852588048093628E-45</v>
      </c>
      <c r="CR817" s="31">
        <f>SUM($CQ$9:CQ817)*RLR</f>
        <v>119.99999999999996</v>
      </c>
      <c r="CS817" s="32"/>
      <c r="CT817" s="36">
        <f>CR817-SUM($CW$9:CW817)</f>
        <v>4.6721539370380327</v>
      </c>
      <c r="CV817" s="48">
        <f t="shared" si="249"/>
        <v>0.27075812274368233</v>
      </c>
      <c r="CW817" s="31">
        <f t="shared" si="263"/>
        <v>1.2696070481081616E-2</v>
      </c>
      <c r="CX817" s="36">
        <f>SUM($CW$9:CW817)*RRF</f>
        <v>80.729492244073342</v>
      </c>
      <c r="CY817" s="33"/>
      <c r="CZ817" s="36">
        <f t="shared" si="250"/>
        <v>85.401646181111374</v>
      </c>
      <c r="DA817" s="33"/>
      <c r="DB817" s="31">
        <f t="shared" si="251"/>
        <v>3.3797687916506125E-45</v>
      </c>
      <c r="DC817" s="31">
        <f t="shared" si="252"/>
        <v>3.2705077559266229</v>
      </c>
      <c r="DD817" s="31">
        <f t="shared" si="253"/>
        <v>3.2705077559266229</v>
      </c>
      <c r="DE817" s="31">
        <f t="shared" si="254"/>
        <v>-1.4016461811113743</v>
      </c>
      <c r="DF817" s="31"/>
      <c r="DG817" s="33">
        <f t="shared" si="255"/>
        <v>0.96106538385801599</v>
      </c>
      <c r="DH817" s="33">
        <f t="shared" si="256"/>
        <v>1.0166862640608496</v>
      </c>
      <c r="DI817" s="3"/>
      <c r="DJ817" s="33">
        <f t="shared" si="257"/>
        <v>0.99999999999999967</v>
      </c>
      <c r="DK817" s="93">
        <f t="shared" si="258"/>
        <v>0.98015073257264906</v>
      </c>
      <c r="DL817" s="3">
        <f t="shared" si="259"/>
        <v>0.9802419681467317</v>
      </c>
      <c r="DM817" s="3"/>
      <c r="DN817" s="90">
        <f t="shared" si="266"/>
        <v>0</v>
      </c>
      <c r="DO817" s="91">
        <f t="shared" si="264"/>
        <v>0</v>
      </c>
      <c r="DP817" s="89">
        <f>SUM(DO$9:DO817)*RLR</f>
        <v>120</v>
      </c>
      <c r="DQ817" s="90">
        <f>DP817-SUM(DS$9:DS817)</f>
        <v>2.3709638223921985</v>
      </c>
      <c r="DR817" s="48">
        <f t="shared" si="260"/>
        <v>0.27075812274368233</v>
      </c>
      <c r="DS817" s="31">
        <f t="shared" si="265"/>
        <v>6.4428364738918498E-3</v>
      </c>
      <c r="DT817" s="90">
        <f>SUM(DS$9:DS817)*RRF</f>
        <v>82.340325324325462</v>
      </c>
    </row>
    <row r="818" spans="90:124" x14ac:dyDescent="0.25">
      <c r="CL818" s="14">
        <f t="shared" si="247"/>
        <v>8.09</v>
      </c>
      <c r="CM818" s="59">
        <f>IF('Extended model'!$B$4="AY",0,IFERROR(P*INDEX('UWYr writing pattern'!$C$4:$C$18,MATCH('Extended model'!$CL818,'UWYr writing pattern'!$A$4:$A$18,0)) / 25,CM817))</f>
        <v>0</v>
      </c>
      <c r="CN818" s="36">
        <f t="shared" si="261"/>
        <v>3.0482295673267906E-45</v>
      </c>
      <c r="CP818" s="48">
        <f t="shared" si="248"/>
        <v>24.27</v>
      </c>
      <c r="CQ818" s="34">
        <f t="shared" si="262"/>
        <v>9.7530470844774854E-46</v>
      </c>
      <c r="CR818" s="31">
        <f>SUM($CQ$9:CQ818)*RLR</f>
        <v>119.99999999999996</v>
      </c>
      <c r="CS818" s="32"/>
      <c r="CT818" s="36">
        <f>CR818-SUM($CW$9:CW818)</f>
        <v>4.6595037007464128</v>
      </c>
      <c r="CV818" s="48">
        <f t="shared" si="249"/>
        <v>0.27051397655545539</v>
      </c>
      <c r="CW818" s="31">
        <f t="shared" si="263"/>
        <v>1.2650236291619224E-2</v>
      </c>
      <c r="CX818" s="36">
        <f>SUM($CW$9:CW818)*RRF</f>
        <v>80.73834740947747</v>
      </c>
      <c r="CY818" s="33"/>
      <c r="CZ818" s="36">
        <f t="shared" si="250"/>
        <v>85.397851110223883</v>
      </c>
      <c r="DA818" s="33"/>
      <c r="DB818" s="31">
        <f t="shared" si="251"/>
        <v>2.5605128365545038E-45</v>
      </c>
      <c r="DC818" s="31">
        <f t="shared" si="252"/>
        <v>3.2616525905224889</v>
      </c>
      <c r="DD818" s="31">
        <f t="shared" si="253"/>
        <v>3.2616525905224889</v>
      </c>
      <c r="DE818" s="31">
        <f t="shared" si="254"/>
        <v>-1.3978511102238826</v>
      </c>
      <c r="DF818" s="31"/>
      <c r="DG818" s="33">
        <f t="shared" si="255"/>
        <v>0.9611708024937794</v>
      </c>
      <c r="DH818" s="33">
        <f t="shared" si="256"/>
        <v>1.0166410846455225</v>
      </c>
      <c r="DI818" s="3"/>
      <c r="DJ818" s="33">
        <f t="shared" si="257"/>
        <v>0.99999999999999967</v>
      </c>
      <c r="DK818" s="93">
        <f t="shared" si="258"/>
        <v>0.98020437921230508</v>
      </c>
      <c r="DL818" s="3">
        <f t="shared" si="259"/>
        <v>0.98029546462286865</v>
      </c>
      <c r="DM818" s="3"/>
      <c r="DN818" s="90">
        <f t="shared" si="266"/>
        <v>0</v>
      </c>
      <c r="DO818" s="91">
        <f t="shared" si="264"/>
        <v>0</v>
      </c>
      <c r="DP818" s="89">
        <f>SUM(DO$9:DO818)*RLR</f>
        <v>120</v>
      </c>
      <c r="DQ818" s="90">
        <f>DP818-SUM(DS$9:DS818)</f>
        <v>2.3645442452557575</v>
      </c>
      <c r="DR818" s="48">
        <f t="shared" si="260"/>
        <v>0.27051397655545539</v>
      </c>
      <c r="DS818" s="31">
        <f t="shared" si="265"/>
        <v>6.4195771364409715E-3</v>
      </c>
      <c r="DT818" s="90">
        <f>SUM(DS$9:DS818)*RRF</f>
        <v>82.34481902832097</v>
      </c>
    </row>
    <row r="819" spans="90:124" x14ac:dyDescent="0.25">
      <c r="CL819" s="14">
        <f t="shared" si="247"/>
        <v>8.1</v>
      </c>
      <c r="CM819" s="59">
        <f>IF('Extended model'!$B$4="AY",0,IFERROR(P*INDEX('UWYr writing pattern'!$C$4:$C$18,MATCH('Extended model'!$CL819,'UWYr writing pattern'!$A$4:$A$18,0)) / 25,CM818))</f>
        <v>0</v>
      </c>
      <c r="CN819" s="36">
        <f t="shared" si="261"/>
        <v>2.3084242513365783E-45</v>
      </c>
      <c r="CP819" s="48">
        <f t="shared" si="248"/>
        <v>24.299999999999997</v>
      </c>
      <c r="CQ819" s="34">
        <f t="shared" si="262"/>
        <v>7.3980531599021211E-46</v>
      </c>
      <c r="CR819" s="31">
        <f>SUM($CQ$9:CQ819)*RLR</f>
        <v>119.99999999999996</v>
      </c>
      <c r="CS819" s="32"/>
      <c r="CT819" s="36">
        <f>CR819-SUM($CW$9:CW819)</f>
        <v>4.6468990919977813</v>
      </c>
      <c r="CV819" s="48">
        <f t="shared" si="249"/>
        <v>0.27027027027027029</v>
      </c>
      <c r="CW819" s="31">
        <f t="shared" si="263"/>
        <v>1.2604608748637726E-2</v>
      </c>
      <c r="CX819" s="36">
        <f>SUM($CW$9:CW819)*RRF</f>
        <v>80.74717063560152</v>
      </c>
      <c r="CY819" s="33"/>
      <c r="CZ819" s="36">
        <f t="shared" si="250"/>
        <v>85.394069727599302</v>
      </c>
      <c r="DA819" s="33"/>
      <c r="DB819" s="31">
        <f t="shared" si="251"/>
        <v>1.9390763711227258E-45</v>
      </c>
      <c r="DC819" s="31">
        <f t="shared" si="252"/>
        <v>3.2528293643984467</v>
      </c>
      <c r="DD819" s="31">
        <f t="shared" si="253"/>
        <v>3.2528293643984467</v>
      </c>
      <c r="DE819" s="31">
        <f t="shared" si="254"/>
        <v>-1.3940697275993017</v>
      </c>
      <c r="DF819" s="31"/>
      <c r="DG819" s="33">
        <f t="shared" si="255"/>
        <v>0.96127584090001805</v>
      </c>
      <c r="DH819" s="33">
        <f t="shared" si="256"/>
        <v>1.016596068185706</v>
      </c>
      <c r="DI819" s="3"/>
      <c r="DJ819" s="33">
        <f t="shared" si="257"/>
        <v>0.99999999999999967</v>
      </c>
      <c r="DK819" s="93">
        <f t="shared" si="258"/>
        <v>0.98025783270487432</v>
      </c>
      <c r="DL819" s="3">
        <f t="shared" si="259"/>
        <v>0.9803487681450791</v>
      </c>
      <c r="DM819" s="3"/>
      <c r="DN819" s="90">
        <f t="shared" si="266"/>
        <v>0</v>
      </c>
      <c r="DO819" s="91">
        <f t="shared" si="264"/>
        <v>0</v>
      </c>
      <c r="DP819" s="89">
        <f>SUM(DO$9:DO819)*RLR</f>
        <v>120</v>
      </c>
      <c r="DQ819" s="90">
        <f>DP819-SUM(DS$9:DS819)</f>
        <v>2.3581478225904959</v>
      </c>
      <c r="DR819" s="48">
        <f t="shared" si="260"/>
        <v>0.27027027027027029</v>
      </c>
      <c r="DS819" s="31">
        <f t="shared" si="265"/>
        <v>6.39642266525453E-3</v>
      </c>
      <c r="DT819" s="90">
        <f>SUM(DS$9:DS819)*RRF</f>
        <v>82.349296524186641</v>
      </c>
    </row>
    <row r="820" spans="90:124" x14ac:dyDescent="0.25">
      <c r="CL820" s="14">
        <f t="shared" si="247"/>
        <v>8.11</v>
      </c>
      <c r="CM820" s="59">
        <f>IF('Extended model'!$B$4="AY",0,IFERROR(P*INDEX('UWYr writing pattern'!$C$4:$C$18,MATCH('Extended model'!$CL820,'UWYr writing pattern'!$A$4:$A$18,0)) / 25,CM819))</f>
        <v>0</v>
      </c>
      <c r="CN820" s="36">
        <f t="shared" si="261"/>
        <v>1.7474771582617898E-45</v>
      </c>
      <c r="CP820" s="48">
        <f t="shared" si="248"/>
        <v>24.33</v>
      </c>
      <c r="CQ820" s="34">
        <f t="shared" si="262"/>
        <v>5.6094709307478847E-46</v>
      </c>
      <c r="CR820" s="31">
        <f>SUM($CQ$9:CQ820)*RLR</f>
        <v>119.99999999999996</v>
      </c>
      <c r="CS820" s="32"/>
      <c r="CT820" s="36">
        <f>CR820-SUM($CW$9:CW820)</f>
        <v>4.6343399052626495</v>
      </c>
      <c r="CV820" s="48">
        <f t="shared" si="249"/>
        <v>0.27002700270027002</v>
      </c>
      <c r="CW820" s="31">
        <f t="shared" si="263"/>
        <v>1.255918673512914E-2</v>
      </c>
      <c r="CX820" s="36">
        <f>SUM($CW$9:CW820)*RRF</f>
        <v>80.755962066316116</v>
      </c>
      <c r="CY820" s="33"/>
      <c r="CZ820" s="36">
        <f t="shared" si="250"/>
        <v>85.390301971578765</v>
      </c>
      <c r="DA820" s="33"/>
      <c r="DB820" s="31">
        <f t="shared" si="251"/>
        <v>1.4678808129399033E-45</v>
      </c>
      <c r="DC820" s="31">
        <f t="shared" si="252"/>
        <v>3.2440379336838543</v>
      </c>
      <c r="DD820" s="31">
        <f t="shared" si="253"/>
        <v>3.2440379336838543</v>
      </c>
      <c r="DE820" s="31">
        <f t="shared" si="254"/>
        <v>-1.390301971578765</v>
      </c>
      <c r="DF820" s="31"/>
      <c r="DG820" s="33">
        <f t="shared" si="255"/>
        <v>0.96138050078947757</v>
      </c>
      <c r="DH820" s="33">
        <f t="shared" si="256"/>
        <v>1.0165512139473663</v>
      </c>
      <c r="DI820" s="3"/>
      <c r="DJ820" s="33">
        <f t="shared" si="257"/>
        <v>0.99999999999999967</v>
      </c>
      <c r="DK820" s="93">
        <f t="shared" si="258"/>
        <v>0.9803110939188231</v>
      </c>
      <c r="DL820" s="3">
        <f t="shared" si="259"/>
        <v>0.98040187958252489</v>
      </c>
      <c r="DM820" s="3"/>
      <c r="DN820" s="90">
        <f t="shared" si="266"/>
        <v>0</v>
      </c>
      <c r="DO820" s="91">
        <f t="shared" si="264"/>
        <v>0</v>
      </c>
      <c r="DP820" s="89">
        <f>SUM(DO$9:DO820)*RLR</f>
        <v>120</v>
      </c>
      <c r="DQ820" s="90">
        <f>DP820-SUM(DS$9:DS820)</f>
        <v>2.351774450097011</v>
      </c>
      <c r="DR820" s="48">
        <f t="shared" si="260"/>
        <v>0.27002700270027002</v>
      </c>
      <c r="DS820" s="31">
        <f t="shared" si="265"/>
        <v>6.3733724934878283E-3</v>
      </c>
      <c r="DT820" s="90">
        <f>SUM(DS$9:DS820)*RRF</f>
        <v>82.353757884932094</v>
      </c>
    </row>
    <row r="821" spans="90:124" x14ac:dyDescent="0.25">
      <c r="CL821" s="14">
        <f t="shared" si="247"/>
        <v>8.1199999999999992</v>
      </c>
      <c r="CM821" s="59">
        <f>IF('Extended model'!$B$4="AY",0,IFERROR(P*INDEX('UWYr writing pattern'!$C$4:$C$18,MATCH('Extended model'!$CL821,'UWYr writing pattern'!$A$4:$A$18,0)) / 25,CM820))</f>
        <v>0</v>
      </c>
      <c r="CN821" s="36">
        <f t="shared" si="261"/>
        <v>1.3223159656566963E-45</v>
      </c>
      <c r="CP821" s="48">
        <f t="shared" si="248"/>
        <v>24.36</v>
      </c>
      <c r="CQ821" s="34">
        <f t="shared" si="262"/>
        <v>4.2516119260509345E-46</v>
      </c>
      <c r="CR821" s="31">
        <f>SUM($CQ$9:CQ821)*RLR</f>
        <v>119.99999999999996</v>
      </c>
      <c r="CS821" s="32"/>
      <c r="CT821" s="36">
        <f>CR821-SUM($CW$9:CW821)</f>
        <v>4.6218259361215246</v>
      </c>
      <c r="CV821" s="48">
        <f t="shared" si="249"/>
        <v>0.26978417266187055</v>
      </c>
      <c r="CW821" s="31">
        <f t="shared" si="263"/>
        <v>1.2513969141123267E-2</v>
      </c>
      <c r="CX821" s="36">
        <f>SUM($CW$9:CW821)*RRF</f>
        <v>80.764721844714899</v>
      </c>
      <c r="CY821" s="33"/>
      <c r="CZ821" s="36">
        <f t="shared" si="250"/>
        <v>85.386547780836423</v>
      </c>
      <c r="DA821" s="33"/>
      <c r="DB821" s="31">
        <f t="shared" si="251"/>
        <v>1.1107454111516248E-45</v>
      </c>
      <c r="DC821" s="31">
        <f t="shared" si="252"/>
        <v>3.2352781552850671</v>
      </c>
      <c r="DD821" s="31">
        <f t="shared" si="253"/>
        <v>3.2352781552850671</v>
      </c>
      <c r="DE821" s="31">
        <f t="shared" si="254"/>
        <v>-1.3865477808364233</v>
      </c>
      <c r="DF821" s="31"/>
      <c r="DG821" s="33">
        <f t="shared" si="255"/>
        <v>0.9614847838656535</v>
      </c>
      <c r="DH821" s="33">
        <f t="shared" si="256"/>
        <v>1.0165065212004336</v>
      </c>
      <c r="DI821" s="3"/>
      <c r="DJ821" s="33">
        <f t="shared" si="257"/>
        <v>0.99999999999999967</v>
      </c>
      <c r="DK821" s="93">
        <f t="shared" si="258"/>
        <v>0.98036416371793622</v>
      </c>
      <c r="DL821" s="3">
        <f t="shared" si="259"/>
        <v>0.98045479979967376</v>
      </c>
      <c r="DM821" s="3"/>
      <c r="DN821" s="90">
        <f t="shared" si="266"/>
        <v>0</v>
      </c>
      <c r="DO821" s="91">
        <f t="shared" si="264"/>
        <v>0</v>
      </c>
      <c r="DP821" s="89">
        <f>SUM(DO$9:DO821)*RLR</f>
        <v>120</v>
      </c>
      <c r="DQ821" s="90">
        <f>DP821-SUM(DS$9:DS821)</f>
        <v>2.3454240240391471</v>
      </c>
      <c r="DR821" s="48">
        <f t="shared" si="260"/>
        <v>0.26978417266187055</v>
      </c>
      <c r="DS821" s="31">
        <f t="shared" si="265"/>
        <v>6.3504260578677169E-3</v>
      </c>
      <c r="DT821" s="90">
        <f>SUM(DS$9:DS821)*RRF</f>
        <v>82.358203183172591</v>
      </c>
    </row>
    <row r="822" spans="90:124" x14ac:dyDescent="0.25">
      <c r="CL822" s="14">
        <f t="shared" si="247"/>
        <v>8.1300000000000008</v>
      </c>
      <c r="CM822" s="59">
        <f>IF('Extended model'!$B$4="AY",0,IFERROR(P*INDEX('UWYr writing pattern'!$C$4:$C$18,MATCH('Extended model'!$CL822,'UWYr writing pattern'!$A$4:$A$18,0)) / 25,CM821))</f>
        <v>0</v>
      </c>
      <c r="CN822" s="36">
        <f t="shared" si="261"/>
        <v>1.000199796422725E-45</v>
      </c>
      <c r="CP822" s="48">
        <f t="shared" si="248"/>
        <v>24.39</v>
      </c>
      <c r="CQ822" s="34">
        <f t="shared" si="262"/>
        <v>3.2211616923397125E-46</v>
      </c>
      <c r="CR822" s="31">
        <f>SUM($CQ$9:CQ822)*RLR</f>
        <v>119.99999999999996</v>
      </c>
      <c r="CS822" s="32"/>
      <c r="CT822" s="36">
        <f>CR822-SUM($CW$9:CW822)</f>
        <v>4.6093569812578892</v>
      </c>
      <c r="CV822" s="48">
        <f t="shared" si="249"/>
        <v>0.26954177897574122</v>
      </c>
      <c r="CW822" s="31">
        <f t="shared" si="263"/>
        <v>1.2468954863637209E-2</v>
      </c>
      <c r="CX822" s="36">
        <f>SUM($CW$9:CW822)*RRF</f>
        <v>80.773450113119438</v>
      </c>
      <c r="CY822" s="33"/>
      <c r="CZ822" s="36">
        <f t="shared" si="250"/>
        <v>85.382807094377327</v>
      </c>
      <c r="DA822" s="33"/>
      <c r="DB822" s="31">
        <f t="shared" si="251"/>
        <v>8.4016782899508894E-46</v>
      </c>
      <c r="DC822" s="31">
        <f t="shared" si="252"/>
        <v>3.2265498868805222</v>
      </c>
      <c r="DD822" s="31">
        <f t="shared" si="253"/>
        <v>3.2265498868805222</v>
      </c>
      <c r="DE822" s="31">
        <f t="shared" si="254"/>
        <v>-1.382807094377327</v>
      </c>
      <c r="DF822" s="31"/>
      <c r="DG822" s="33">
        <f t="shared" si="255"/>
        <v>0.96158869182285045</v>
      </c>
      <c r="DH822" s="33">
        <f t="shared" si="256"/>
        <v>1.0164619892187776</v>
      </c>
      <c r="DI822" s="3"/>
      <c r="DJ822" s="33">
        <f t="shared" si="257"/>
        <v>0.99999999999999967</v>
      </c>
      <c r="DK822" s="93">
        <f t="shared" si="258"/>
        <v>0.9804170429613458</v>
      </c>
      <c r="DL822" s="3">
        <f t="shared" si="259"/>
        <v>0.98050752965632915</v>
      </c>
      <c r="DM822" s="3"/>
      <c r="DN822" s="90">
        <f t="shared" si="266"/>
        <v>0</v>
      </c>
      <c r="DO822" s="91">
        <f t="shared" si="264"/>
        <v>0</v>
      </c>
      <c r="DP822" s="89">
        <f>SUM(DO$9:DO822)*RLR</f>
        <v>120</v>
      </c>
      <c r="DQ822" s="90">
        <f>DP822-SUM(DS$9:DS822)</f>
        <v>2.3390964412404855</v>
      </c>
      <c r="DR822" s="48">
        <f t="shared" si="260"/>
        <v>0.26954177897574122</v>
      </c>
      <c r="DS822" s="31">
        <f t="shared" si="265"/>
        <v>6.3275827986667647E-3</v>
      </c>
      <c r="DT822" s="90">
        <f>SUM(DS$9:DS822)*RRF</f>
        <v>82.362632491131649</v>
      </c>
    </row>
    <row r="823" spans="90:124" x14ac:dyDescent="0.25">
      <c r="CL823" s="14">
        <f t="shared" si="247"/>
        <v>8.14</v>
      </c>
      <c r="CM823" s="59">
        <f>IF('Extended model'!$B$4="AY",0,IFERROR(P*INDEX('UWYr writing pattern'!$C$4:$C$18,MATCH('Extended model'!$CL823,'UWYr writing pattern'!$A$4:$A$18,0)) / 25,CM822))</f>
        <v>0</v>
      </c>
      <c r="CN823" s="36">
        <f t="shared" si="261"/>
        <v>7.5625106607522236E-46</v>
      </c>
      <c r="CP823" s="48">
        <f t="shared" si="248"/>
        <v>24.42</v>
      </c>
      <c r="CQ823" s="34">
        <f t="shared" si="262"/>
        <v>2.4394873034750264E-46</v>
      </c>
      <c r="CR823" s="31">
        <f>SUM($CQ$9:CQ823)*RLR</f>
        <v>119.99999999999996</v>
      </c>
      <c r="CS823" s="32"/>
      <c r="CT823" s="36">
        <f>CR823-SUM($CW$9:CW823)</f>
        <v>4.5969328384512664</v>
      </c>
      <c r="CV823" s="48">
        <f t="shared" si="249"/>
        <v>0.26929982046678635</v>
      </c>
      <c r="CW823" s="31">
        <f t="shared" si="263"/>
        <v>1.2424142806625038E-2</v>
      </c>
      <c r="CX823" s="36">
        <f>SUM($CW$9:CW823)*RRF</f>
        <v>80.782147013084085</v>
      </c>
      <c r="CY823" s="33"/>
      <c r="CZ823" s="36">
        <f t="shared" si="250"/>
        <v>85.379079851535352</v>
      </c>
      <c r="DA823" s="33"/>
      <c r="DB823" s="31">
        <f t="shared" si="251"/>
        <v>6.3525089550318668E-46</v>
      </c>
      <c r="DC823" s="31">
        <f t="shared" si="252"/>
        <v>3.2178529869158865</v>
      </c>
      <c r="DD823" s="31">
        <f t="shared" si="253"/>
        <v>3.2178529869158865</v>
      </c>
      <c r="DE823" s="31">
        <f t="shared" si="254"/>
        <v>-1.3790798515353515</v>
      </c>
      <c r="DF823" s="31"/>
      <c r="DG823" s="33">
        <f t="shared" si="255"/>
        <v>0.96169222634623908</v>
      </c>
      <c r="DH823" s="33">
        <f t="shared" si="256"/>
        <v>1.0164176172801827</v>
      </c>
      <c r="DI823" s="3"/>
      <c r="DJ823" s="33">
        <f t="shared" si="257"/>
        <v>0.99999999999999967</v>
      </c>
      <c r="DK823" s="93">
        <f t="shared" si="258"/>
        <v>0.98046973250356106</v>
      </c>
      <c r="DL823" s="3">
        <f t="shared" si="259"/>
        <v>0.98056007000765988</v>
      </c>
      <c r="DM823" s="3"/>
      <c r="DN823" s="90">
        <f t="shared" si="266"/>
        <v>0</v>
      </c>
      <c r="DO823" s="91">
        <f t="shared" si="264"/>
        <v>0</v>
      </c>
      <c r="DP823" s="89">
        <f>SUM(DO$9:DO823)*RLR</f>
        <v>120</v>
      </c>
      <c r="DQ823" s="90">
        <f>DP823-SUM(DS$9:DS823)</f>
        <v>2.3327915990808066</v>
      </c>
      <c r="DR823" s="48">
        <f t="shared" si="260"/>
        <v>0.26929982046678635</v>
      </c>
      <c r="DS823" s="31">
        <f t="shared" si="265"/>
        <v>6.3048421596778583E-3</v>
      </c>
      <c r="DT823" s="90">
        <f>SUM(DS$9:DS823)*RRF</f>
        <v>82.367045880643431</v>
      </c>
    </row>
    <row r="824" spans="90:124" x14ac:dyDescent="0.25">
      <c r="CL824" s="14">
        <f t="shared" si="247"/>
        <v>8.15</v>
      </c>
      <c r="CM824" s="59">
        <f>IF('Extended model'!$B$4="AY",0,IFERROR(P*INDEX('UWYr writing pattern'!$C$4:$C$18,MATCH('Extended model'!$CL824,'UWYr writing pattern'!$A$4:$A$18,0)) / 25,CM823))</f>
        <v>0</v>
      </c>
      <c r="CN824" s="36">
        <f t="shared" si="261"/>
        <v>5.7157455573965302E-46</v>
      </c>
      <c r="CP824" s="48">
        <f t="shared" si="248"/>
        <v>24.450000000000003</v>
      </c>
      <c r="CQ824" s="34">
        <f t="shared" si="262"/>
        <v>1.846765103355693E-46</v>
      </c>
      <c r="CR824" s="31">
        <f>SUM($CQ$9:CQ824)*RLR</f>
        <v>119.99999999999996</v>
      </c>
      <c r="CS824" s="32"/>
      <c r="CT824" s="36">
        <f>CR824-SUM($CW$9:CW824)</f>
        <v>4.5845533065703421</v>
      </c>
      <c r="CV824" s="48">
        <f t="shared" si="249"/>
        <v>0.26905829596412556</v>
      </c>
      <c r="CW824" s="31">
        <f t="shared" si="263"/>
        <v>1.2379531880928009E-2</v>
      </c>
      <c r="CX824" s="36">
        <f>SUM($CW$9:CW824)*RRF</f>
        <v>80.790812685400724</v>
      </c>
      <c r="CY824" s="33"/>
      <c r="CZ824" s="36">
        <f t="shared" si="250"/>
        <v>85.375365991971066</v>
      </c>
      <c r="DA824" s="33"/>
      <c r="DB824" s="31">
        <f t="shared" si="251"/>
        <v>4.8012262682130849E-46</v>
      </c>
      <c r="DC824" s="31">
        <f t="shared" si="252"/>
        <v>3.2091873145992391</v>
      </c>
      <c r="DD824" s="31">
        <f t="shared" si="253"/>
        <v>3.2091873145992391</v>
      </c>
      <c r="DE824" s="31">
        <f t="shared" si="254"/>
        <v>-1.3753659919710657</v>
      </c>
      <c r="DF824" s="31"/>
      <c r="DG824" s="33">
        <f t="shared" si="255"/>
        <v>0.96179538911191342</v>
      </c>
      <c r="DH824" s="33">
        <f t="shared" si="256"/>
        <v>1.0163734046663222</v>
      </c>
      <c r="DI824" s="3"/>
      <c r="DJ824" s="33">
        <f t="shared" si="257"/>
        <v>0.99999999999999967</v>
      </c>
      <c r="DK824" s="93">
        <f t="shared" si="258"/>
        <v>0.98052223319449716</v>
      </c>
      <c r="DL824" s="3">
        <f t="shared" si="259"/>
        <v>0.98061242170422802</v>
      </c>
      <c r="DM824" s="3"/>
      <c r="DN824" s="90">
        <f t="shared" si="266"/>
        <v>0</v>
      </c>
      <c r="DO824" s="91">
        <f t="shared" si="264"/>
        <v>0</v>
      </c>
      <c r="DP824" s="89">
        <f>SUM(DO$9:DO824)*RLR</f>
        <v>120</v>
      </c>
      <c r="DQ824" s="90">
        <f>DP824-SUM(DS$9:DS824)</f>
        <v>2.3265093954926215</v>
      </c>
      <c r="DR824" s="48">
        <f t="shared" si="260"/>
        <v>0.26905829596412556</v>
      </c>
      <c r="DS824" s="31">
        <f t="shared" si="265"/>
        <v>6.2822035881888874E-3</v>
      </c>
      <c r="DT824" s="90">
        <f>SUM(DS$9:DS824)*RRF</f>
        <v>82.371443423155156</v>
      </c>
    </row>
    <row r="825" spans="90:124" x14ac:dyDescent="0.25">
      <c r="CL825" s="14">
        <f t="shared" si="247"/>
        <v>8.16</v>
      </c>
      <c r="CM825" s="59">
        <f>IF('Extended model'!$B$4="AY",0,IFERROR(P*INDEX('UWYr writing pattern'!$C$4:$C$18,MATCH('Extended model'!$CL825,'UWYr writing pattern'!$A$4:$A$18,0)) / 25,CM824))</f>
        <v>0</v>
      </c>
      <c r="CN825" s="36">
        <f t="shared" si="261"/>
        <v>4.3182457686130781E-46</v>
      </c>
      <c r="CP825" s="48">
        <f t="shared" si="248"/>
        <v>24.48</v>
      </c>
      <c r="CQ825" s="34">
        <f t="shared" si="262"/>
        <v>1.3974997887834519E-46</v>
      </c>
      <c r="CR825" s="31">
        <f>SUM($CQ$9:CQ825)*RLR</f>
        <v>119.99999999999996</v>
      </c>
      <c r="CS825" s="32"/>
      <c r="CT825" s="36">
        <f>CR825-SUM($CW$9:CW825)</f>
        <v>4.5722181855661148</v>
      </c>
      <c r="CV825" s="48">
        <f t="shared" si="249"/>
        <v>0.26881720430107525</v>
      </c>
      <c r="CW825" s="31">
        <f t="shared" si="263"/>
        <v>1.2335121004225137E-2</v>
      </c>
      <c r="CX825" s="36">
        <f>SUM($CW$9:CW825)*RRF</f>
        <v>80.799447270103684</v>
      </c>
      <c r="CY825" s="33"/>
      <c r="CZ825" s="36">
        <f t="shared" si="250"/>
        <v>85.371665455669799</v>
      </c>
      <c r="DA825" s="33"/>
      <c r="DB825" s="31">
        <f t="shared" si="251"/>
        <v>3.6273264456349851E-46</v>
      </c>
      <c r="DC825" s="31">
        <f t="shared" si="252"/>
        <v>3.2005527298962804</v>
      </c>
      <c r="DD825" s="31">
        <f t="shared" si="253"/>
        <v>3.2005527298962804</v>
      </c>
      <c r="DE825" s="31">
        <f t="shared" si="254"/>
        <v>-1.3716654556697989</v>
      </c>
      <c r="DF825" s="31"/>
      <c r="DG825" s="33">
        <f t="shared" si="255"/>
        <v>0.96189818178694864</v>
      </c>
      <c r="DH825" s="33">
        <f t="shared" si="256"/>
        <v>1.0163293506627358</v>
      </c>
      <c r="DI825" s="3"/>
      <c r="DJ825" s="33">
        <f t="shared" si="257"/>
        <v>0.99999999999999967</v>
      </c>
      <c r="DK825" s="93">
        <f t="shared" si="258"/>
        <v>0.98057454587950377</v>
      </c>
      <c r="DL825" s="3">
        <f t="shared" si="259"/>
        <v>0.9806645855920193</v>
      </c>
      <c r="DM825" s="3"/>
      <c r="DN825" s="90">
        <f t="shared" si="266"/>
        <v>0</v>
      </c>
      <c r="DO825" s="91">
        <f t="shared" si="264"/>
        <v>0</v>
      </c>
      <c r="DP825" s="89">
        <f>SUM(DO$9:DO825)*RLR</f>
        <v>120</v>
      </c>
      <c r="DQ825" s="90">
        <f>DP825-SUM(DS$9:DS825)</f>
        <v>2.3202497289576627</v>
      </c>
      <c r="DR825" s="48">
        <f t="shared" si="260"/>
        <v>0.26881720430107525</v>
      </c>
      <c r="DS825" s="31">
        <f t="shared" si="265"/>
        <v>6.2596665349577262E-3</v>
      </c>
      <c r="DT825" s="90">
        <f>SUM(DS$9:DS825)*RRF</f>
        <v>82.375825189729625</v>
      </c>
    </row>
    <row r="826" spans="90:124" x14ac:dyDescent="0.25">
      <c r="CL826" s="14">
        <f t="shared" si="247"/>
        <v>8.17</v>
      </c>
      <c r="CM826" s="59">
        <f>IF('Extended model'!$B$4="AY",0,IFERROR(P*INDEX('UWYr writing pattern'!$C$4:$C$18,MATCH('Extended model'!$CL826,'UWYr writing pattern'!$A$4:$A$18,0)) / 25,CM825))</f>
        <v>0</v>
      </c>
      <c r="CN826" s="36">
        <f t="shared" si="261"/>
        <v>3.2611392044565964E-46</v>
      </c>
      <c r="CP826" s="48">
        <f t="shared" si="248"/>
        <v>24.509999999999998</v>
      </c>
      <c r="CQ826" s="34">
        <f t="shared" si="262"/>
        <v>1.0571065641564815E-46</v>
      </c>
      <c r="CR826" s="31">
        <f>SUM($CQ$9:CQ826)*RLR</f>
        <v>119.99999999999996</v>
      </c>
      <c r="CS826" s="32"/>
      <c r="CT826" s="36">
        <f>CR826-SUM($CW$9:CW826)</f>
        <v>4.5599272764651317</v>
      </c>
      <c r="CV826" s="48">
        <f t="shared" si="249"/>
        <v>0.26857654431512984</v>
      </c>
      <c r="CW826" s="31">
        <f t="shared" si="263"/>
        <v>1.229090910098418E-2</v>
      </c>
      <c r="CX826" s="36">
        <f>SUM($CW$9:CW826)*RRF</f>
        <v>80.808050906474378</v>
      </c>
      <c r="CY826" s="33"/>
      <c r="CZ826" s="36">
        <f t="shared" si="250"/>
        <v>85.36797818293951</v>
      </c>
      <c r="DA826" s="33"/>
      <c r="DB826" s="31">
        <f t="shared" si="251"/>
        <v>2.7393569317435408E-46</v>
      </c>
      <c r="DC826" s="31">
        <f t="shared" si="252"/>
        <v>3.1919490935255919</v>
      </c>
      <c r="DD826" s="31">
        <f t="shared" si="253"/>
        <v>3.1919490935255919</v>
      </c>
      <c r="DE826" s="31">
        <f t="shared" si="254"/>
        <v>-1.3679781829395097</v>
      </c>
      <c r="DF826" s="31"/>
      <c r="DG826" s="33">
        <f t="shared" si="255"/>
        <v>0.96200060602945692</v>
      </c>
      <c r="DH826" s="33">
        <f t="shared" si="256"/>
        <v>1.0162854545588036</v>
      </c>
      <c r="DI826" s="3"/>
      <c r="DJ826" s="33">
        <f t="shared" si="257"/>
        <v>0.99999999999999967</v>
      </c>
      <c r="DK826" s="93">
        <f t="shared" si="258"/>
        <v>0.98062667139939386</v>
      </c>
      <c r="DL826" s="3">
        <f t="shared" si="259"/>
        <v>0.98071656251247097</v>
      </c>
      <c r="DM826" s="3"/>
      <c r="DN826" s="90">
        <f t="shared" si="266"/>
        <v>0</v>
      </c>
      <c r="DO826" s="91">
        <f t="shared" si="264"/>
        <v>0</v>
      </c>
      <c r="DP826" s="89">
        <f>SUM(DO$9:DO826)*RLR</f>
        <v>120</v>
      </c>
      <c r="DQ826" s="90">
        <f>DP826-SUM(DS$9:DS826)</f>
        <v>2.3140124985034731</v>
      </c>
      <c r="DR826" s="48">
        <f t="shared" si="260"/>
        <v>0.26857654431512984</v>
      </c>
      <c r="DS826" s="31">
        <f t="shared" si="265"/>
        <v>6.2372304541872649E-3</v>
      </c>
      <c r="DT826" s="90">
        <f>SUM(DS$9:DS826)*RRF</f>
        <v>82.380191251047563</v>
      </c>
    </row>
    <row r="827" spans="90:124" x14ac:dyDescent="0.25">
      <c r="CL827" s="14">
        <f t="shared" si="247"/>
        <v>8.18</v>
      </c>
      <c r="CM827" s="59">
        <f>IF('Extended model'!$B$4="AY",0,IFERROR(P*INDEX('UWYr writing pattern'!$C$4:$C$18,MATCH('Extended model'!$CL827,'UWYr writing pattern'!$A$4:$A$18,0)) / 25,CM826))</f>
        <v>0</v>
      </c>
      <c r="CN827" s="36">
        <f t="shared" si="261"/>
        <v>2.4618339854442847E-46</v>
      </c>
      <c r="CP827" s="48">
        <f t="shared" si="248"/>
        <v>24.54</v>
      </c>
      <c r="CQ827" s="34">
        <f t="shared" si="262"/>
        <v>7.9930521901231165E-47</v>
      </c>
      <c r="CR827" s="31">
        <f>SUM($CQ$9:CQ827)*RLR</f>
        <v>119.99999999999996</v>
      </c>
      <c r="CS827" s="32"/>
      <c r="CT827" s="36">
        <f>CR827-SUM($CW$9:CW827)</f>
        <v>4.5476803813627242</v>
      </c>
      <c r="CV827" s="48">
        <f t="shared" si="249"/>
        <v>0.26833631484794274</v>
      </c>
      <c r="CW827" s="31">
        <f t="shared" si="263"/>
        <v>1.2246895102413067E-2</v>
      </c>
      <c r="CX827" s="36">
        <f>SUM($CW$9:CW827)*RRF</f>
        <v>80.816623733046058</v>
      </c>
      <c r="CY827" s="33"/>
      <c r="CZ827" s="36">
        <f t="shared" si="250"/>
        <v>85.364304114408782</v>
      </c>
      <c r="DA827" s="33"/>
      <c r="DB827" s="31">
        <f t="shared" si="251"/>
        <v>2.067940547773199E-46</v>
      </c>
      <c r="DC827" s="31">
        <f t="shared" si="252"/>
        <v>3.183376266953907</v>
      </c>
      <c r="DD827" s="31">
        <f t="shared" si="253"/>
        <v>3.183376266953907</v>
      </c>
      <c r="DE827" s="31">
        <f t="shared" si="254"/>
        <v>-1.3643041144087817</v>
      </c>
      <c r="DF827" s="31"/>
      <c r="DG827" s="33">
        <f t="shared" si="255"/>
        <v>0.96210266348864359</v>
      </c>
      <c r="DH827" s="33">
        <f t="shared" si="256"/>
        <v>1.0162417156477237</v>
      </c>
      <c r="DI827" s="3"/>
      <c r="DJ827" s="33">
        <f t="shared" si="257"/>
        <v>0.99999999999999967</v>
      </c>
      <c r="DK827" s="93">
        <f t="shared" si="258"/>
        <v>0.98067861059047201</v>
      </c>
      <c r="DL827" s="3">
        <f t="shared" si="259"/>
        <v>0.98076835330250012</v>
      </c>
      <c r="DM827" s="3"/>
      <c r="DN827" s="90">
        <f t="shared" si="266"/>
        <v>0</v>
      </c>
      <c r="DO827" s="91">
        <f t="shared" si="264"/>
        <v>0</v>
      </c>
      <c r="DP827" s="89">
        <f>SUM(DO$9:DO827)*RLR</f>
        <v>120</v>
      </c>
      <c r="DQ827" s="90">
        <f>DP827-SUM(DS$9:DS827)</f>
        <v>2.3077976036999672</v>
      </c>
      <c r="DR827" s="48">
        <f t="shared" si="260"/>
        <v>0.26833631484794274</v>
      </c>
      <c r="DS827" s="31">
        <f t="shared" si="265"/>
        <v>6.2148948035008235E-3</v>
      </c>
      <c r="DT827" s="90">
        <f>SUM(DS$9:DS827)*RRF</f>
        <v>82.384541677410013</v>
      </c>
    </row>
    <row r="828" spans="90:124" x14ac:dyDescent="0.25">
      <c r="CL828" s="14">
        <f t="shared" si="247"/>
        <v>8.19</v>
      </c>
      <c r="CM828" s="59">
        <f>IF('Extended model'!$B$4="AY",0,IFERROR(P*INDEX('UWYr writing pattern'!$C$4:$C$18,MATCH('Extended model'!$CL828,'UWYr writing pattern'!$A$4:$A$18,0)) / 25,CM827))</f>
        <v>0</v>
      </c>
      <c r="CN828" s="36">
        <f t="shared" si="261"/>
        <v>1.8576999254162572E-46</v>
      </c>
      <c r="CP828" s="48">
        <f t="shared" si="248"/>
        <v>24.57</v>
      </c>
      <c r="CQ828" s="34">
        <f t="shared" si="262"/>
        <v>6.0413406002802746E-47</v>
      </c>
      <c r="CR828" s="31">
        <f>SUM($CQ$9:CQ828)*RLR</f>
        <v>119.99999999999996</v>
      </c>
      <c r="CS828" s="32"/>
      <c r="CT828" s="36">
        <f>CR828-SUM($CW$9:CW828)</f>
        <v>4.5354773034163145</v>
      </c>
      <c r="CV828" s="48">
        <f t="shared" si="249"/>
        <v>0.26809651474530832</v>
      </c>
      <c r="CW828" s="31">
        <f t="shared" si="263"/>
        <v>1.2203077946411603E-2</v>
      </c>
      <c r="CX828" s="36">
        <f>SUM($CW$9:CW828)*RRF</f>
        <v>80.825165887608549</v>
      </c>
      <c r="CY828" s="33"/>
      <c r="CZ828" s="36">
        <f t="shared" si="250"/>
        <v>85.360643191024863</v>
      </c>
      <c r="DA828" s="33"/>
      <c r="DB828" s="31">
        <f t="shared" si="251"/>
        <v>1.5604679373496559E-46</v>
      </c>
      <c r="DC828" s="31">
        <f t="shared" si="252"/>
        <v>3.1748341123914199</v>
      </c>
      <c r="DD828" s="31">
        <f t="shared" si="253"/>
        <v>3.1748341123914199</v>
      </c>
      <c r="DE828" s="31">
        <f t="shared" si="254"/>
        <v>-1.3606431910248631</v>
      </c>
      <c r="DF828" s="31"/>
      <c r="DG828" s="33">
        <f t="shared" si="255"/>
        <v>0.96220435580486363</v>
      </c>
      <c r="DH828" s="33">
        <f t="shared" si="256"/>
        <v>1.0161981332264864</v>
      </c>
      <c r="DI828" s="3"/>
      <c r="DJ828" s="33">
        <f t="shared" si="257"/>
        <v>0.99999999999999967</v>
      </c>
      <c r="DK828" s="93">
        <f t="shared" si="258"/>
        <v>0.98073036428456262</v>
      </c>
      <c r="DL828" s="3">
        <f t="shared" si="259"/>
        <v>0.98081995879453288</v>
      </c>
      <c r="DM828" s="3"/>
      <c r="DN828" s="90">
        <f t="shared" si="266"/>
        <v>0</v>
      </c>
      <c r="DO828" s="91">
        <f t="shared" si="264"/>
        <v>0</v>
      </c>
      <c r="DP828" s="89">
        <f>SUM(DO$9:DO828)*RLR</f>
        <v>120</v>
      </c>
      <c r="DQ828" s="90">
        <f>DP828-SUM(DS$9:DS828)</f>
        <v>2.3016049446560487</v>
      </c>
      <c r="DR828" s="48">
        <f t="shared" si="260"/>
        <v>0.26809651474530832</v>
      </c>
      <c r="DS828" s="31">
        <f t="shared" si="265"/>
        <v>6.1926590439176227E-3</v>
      </c>
      <c r="DT828" s="90">
        <f>SUM(DS$9:DS828)*RRF</f>
        <v>82.38887653874076</v>
      </c>
    </row>
    <row r="829" spans="90:124" x14ac:dyDescent="0.25">
      <c r="CL829" s="14">
        <f t="shared" si="247"/>
        <v>8.1999999999999993</v>
      </c>
      <c r="CM829" s="59">
        <f>IF('Extended model'!$B$4="AY",0,IFERROR(P*INDEX('UWYr writing pattern'!$C$4:$C$18,MATCH('Extended model'!$CL829,'UWYr writing pattern'!$A$4:$A$18,0)) / 25,CM828))</f>
        <v>0</v>
      </c>
      <c r="CN829" s="36">
        <f t="shared" si="261"/>
        <v>1.4012630537414828E-46</v>
      </c>
      <c r="CP829" s="48">
        <f t="shared" si="248"/>
        <v>24.599999999999998</v>
      </c>
      <c r="CQ829" s="34">
        <f t="shared" si="262"/>
        <v>4.5643687167477444E-47</v>
      </c>
      <c r="CR829" s="31">
        <f>SUM($CQ$9:CQ829)*RLR</f>
        <v>119.99999999999996</v>
      </c>
      <c r="CS829" s="32"/>
      <c r="CT829" s="36">
        <f>CR829-SUM($CW$9:CW829)</f>
        <v>4.5233178468387933</v>
      </c>
      <c r="CV829" s="48">
        <f t="shared" si="249"/>
        <v>0.26785714285714285</v>
      </c>
      <c r="CW829" s="31">
        <f t="shared" si="263"/>
        <v>1.2159456577523634E-2</v>
      </c>
      <c r="CX829" s="36">
        <f>SUM($CW$9:CW829)*RRF</f>
        <v>80.833677507212812</v>
      </c>
      <c r="CY829" s="33"/>
      <c r="CZ829" s="36">
        <f t="shared" si="250"/>
        <v>85.356995354051605</v>
      </c>
      <c r="DA829" s="33"/>
      <c r="DB829" s="31">
        <f t="shared" si="251"/>
        <v>1.1770609651428455E-46</v>
      </c>
      <c r="DC829" s="31">
        <f t="shared" si="252"/>
        <v>3.1663224927871552</v>
      </c>
      <c r="DD829" s="31">
        <f t="shared" si="253"/>
        <v>3.1663224927871552</v>
      </c>
      <c r="DE829" s="31">
        <f t="shared" si="254"/>
        <v>-1.3569953540516053</v>
      </c>
      <c r="DF829" s="31"/>
      <c r="DG829" s="33">
        <f t="shared" si="255"/>
        <v>0.96230568460967636</v>
      </c>
      <c r="DH829" s="33">
        <f t="shared" si="256"/>
        <v>1.0161547065958525</v>
      </c>
      <c r="DI829" s="3"/>
      <c r="DJ829" s="33">
        <f t="shared" si="257"/>
        <v>0.99999999999999967</v>
      </c>
      <c r="DK829" s="93">
        <f t="shared" si="258"/>
        <v>0.98078193330903785</v>
      </c>
      <c r="DL829" s="3">
        <f t="shared" si="259"/>
        <v>0.98087137981653161</v>
      </c>
      <c r="DM829" s="3"/>
      <c r="DN829" s="90">
        <f t="shared" si="266"/>
        <v>0</v>
      </c>
      <c r="DO829" s="91">
        <f t="shared" si="264"/>
        <v>0</v>
      </c>
      <c r="DP829" s="89">
        <f>SUM(DO$9:DO829)*RLR</f>
        <v>120</v>
      </c>
      <c r="DQ829" s="90">
        <f>DP829-SUM(DS$9:DS829)</f>
        <v>2.2954344220162142</v>
      </c>
      <c r="DR829" s="48">
        <f t="shared" si="260"/>
        <v>0.26785714285714285</v>
      </c>
      <c r="DS829" s="31">
        <f t="shared" si="265"/>
        <v>6.1705226398285499E-3</v>
      </c>
      <c r="DT829" s="90">
        <f>SUM(DS$9:DS829)*RRF</f>
        <v>82.393195904588652</v>
      </c>
    </row>
    <row r="830" spans="90:124" x14ac:dyDescent="0.25">
      <c r="CL830" s="14">
        <f t="shared" si="247"/>
        <v>8.2100000000000009</v>
      </c>
      <c r="CM830" s="59">
        <f>IF('Extended model'!$B$4="AY",0,IFERROR(P*INDEX('UWYr writing pattern'!$C$4:$C$18,MATCH('Extended model'!$CL830,'UWYr writing pattern'!$A$4:$A$18,0)) / 25,CM829))</f>
        <v>0</v>
      </c>
      <c r="CN830" s="36">
        <f t="shared" si="261"/>
        <v>1.056552342521078E-46</v>
      </c>
      <c r="CP830" s="48">
        <f t="shared" si="248"/>
        <v>24.630000000000003</v>
      </c>
      <c r="CQ830" s="34">
        <f t="shared" si="262"/>
        <v>3.4471071122040477E-47</v>
      </c>
      <c r="CR830" s="31">
        <f>SUM($CQ$9:CQ830)*RLR</f>
        <v>119.99999999999996</v>
      </c>
      <c r="CS830" s="32"/>
      <c r="CT830" s="36">
        <f>CR830-SUM($CW$9:CW830)</f>
        <v>4.5112018168918979</v>
      </c>
      <c r="CV830" s="48">
        <f t="shared" si="249"/>
        <v>0.2676181980374665</v>
      </c>
      <c r="CW830" s="31">
        <f t="shared" si="263"/>
        <v>1.2116029946889624E-2</v>
      </c>
      <c r="CX830" s="36">
        <f>SUM($CW$9:CW830)*RRF</f>
        <v>80.842158728175633</v>
      </c>
      <c r="CY830" s="33"/>
      <c r="CZ830" s="36">
        <f t="shared" si="250"/>
        <v>85.353360545067531</v>
      </c>
      <c r="DA830" s="33"/>
      <c r="DB830" s="31">
        <f t="shared" si="251"/>
        <v>8.8750396771770533E-47</v>
      </c>
      <c r="DC830" s="31">
        <f t="shared" si="252"/>
        <v>3.1578412718243283</v>
      </c>
      <c r="DD830" s="31">
        <f t="shared" si="253"/>
        <v>3.1578412718243283</v>
      </c>
      <c r="DE830" s="31">
        <f t="shared" si="254"/>
        <v>-1.353360545067531</v>
      </c>
      <c r="DF830" s="31"/>
      <c r="DG830" s="33">
        <f t="shared" si="255"/>
        <v>0.96240665152590044</v>
      </c>
      <c r="DH830" s="33">
        <f t="shared" si="256"/>
        <v>1.0161114350603278</v>
      </c>
      <c r="DI830" s="3"/>
      <c r="DJ830" s="33">
        <f t="shared" si="257"/>
        <v>0.99999999999999967</v>
      </c>
      <c r="DK830" s="93">
        <f t="shared" si="258"/>
        <v>0.98083331848684552</v>
      </c>
      <c r="DL830" s="3">
        <f t="shared" si="259"/>
        <v>0.98092261719202289</v>
      </c>
      <c r="DM830" s="3"/>
      <c r="DN830" s="90">
        <f t="shared" si="266"/>
        <v>0</v>
      </c>
      <c r="DO830" s="91">
        <f t="shared" si="264"/>
        <v>0</v>
      </c>
      <c r="DP830" s="89">
        <f>SUM(DO$9:DO830)*RLR</f>
        <v>120</v>
      </c>
      <c r="DQ830" s="90">
        <f>DP830-SUM(DS$9:DS830)</f>
        <v>2.289285936957242</v>
      </c>
      <c r="DR830" s="48">
        <f t="shared" si="260"/>
        <v>0.2676181980374665</v>
      </c>
      <c r="DS830" s="31">
        <f t="shared" si="265"/>
        <v>6.1484850589720022E-3</v>
      </c>
      <c r="DT830" s="90">
        <f>SUM(DS$9:DS830)*RRF</f>
        <v>82.397499844129925</v>
      </c>
    </row>
    <row r="831" spans="90:124" x14ac:dyDescent="0.25">
      <c r="CL831" s="14">
        <f t="shared" si="247"/>
        <v>8.2200000000000006</v>
      </c>
      <c r="CM831" s="59">
        <f>IF('Extended model'!$B$4="AY",0,IFERROR(P*INDEX('UWYr writing pattern'!$C$4:$C$18,MATCH('Extended model'!$CL831,'UWYr writing pattern'!$A$4:$A$18,0)) / 25,CM830))</f>
        <v>0</v>
      </c>
      <c r="CN831" s="36">
        <f t="shared" si="261"/>
        <v>7.9632350055813642E-47</v>
      </c>
      <c r="CP831" s="48">
        <f t="shared" si="248"/>
        <v>24.660000000000004</v>
      </c>
      <c r="CQ831" s="34">
        <f t="shared" si="262"/>
        <v>2.6022884196294156E-47</v>
      </c>
      <c r="CR831" s="31">
        <f>SUM($CQ$9:CQ831)*RLR</f>
        <v>119.99999999999996</v>
      </c>
      <c r="CS831" s="32"/>
      <c r="CT831" s="36">
        <f>CR831-SUM($CW$9:CW831)</f>
        <v>4.4991290198797032</v>
      </c>
      <c r="CV831" s="48">
        <f t="shared" si="249"/>
        <v>0.26737967914438499</v>
      </c>
      <c r="CW831" s="31">
        <f t="shared" si="263"/>
        <v>1.2072797012199545E-2</v>
      </c>
      <c r="CX831" s="36">
        <f>SUM($CW$9:CW831)*RRF</f>
        <v>80.850609686084169</v>
      </c>
      <c r="CY831" s="33"/>
      <c r="CZ831" s="36">
        <f t="shared" si="250"/>
        <v>85.349738705963873</v>
      </c>
      <c r="DA831" s="33"/>
      <c r="DB831" s="31">
        <f t="shared" si="251"/>
        <v>6.6891174046883454E-47</v>
      </c>
      <c r="DC831" s="31">
        <f t="shared" si="252"/>
        <v>3.1493903139157919</v>
      </c>
      <c r="DD831" s="31">
        <f t="shared" si="253"/>
        <v>3.1493903139157919</v>
      </c>
      <c r="DE831" s="31">
        <f t="shared" si="254"/>
        <v>-1.3497387059638726</v>
      </c>
      <c r="DF831" s="31"/>
      <c r="DG831" s="33">
        <f t="shared" si="255"/>
        <v>0.96250725816766869</v>
      </c>
      <c r="DH831" s="33">
        <f t="shared" si="256"/>
        <v>1.0160683179281413</v>
      </c>
      <c r="DI831" s="3"/>
      <c r="DJ831" s="33">
        <f t="shared" si="257"/>
        <v>0.99999999999999967</v>
      </c>
      <c r="DK831" s="93">
        <f t="shared" si="258"/>
        <v>0.98088452063653631</v>
      </c>
      <c r="DL831" s="3">
        <f t="shared" si="259"/>
        <v>0.98097367174012629</v>
      </c>
      <c r="DM831" s="3"/>
      <c r="DN831" s="90">
        <f t="shared" si="266"/>
        <v>0</v>
      </c>
      <c r="DO831" s="91">
        <f t="shared" si="264"/>
        <v>0</v>
      </c>
      <c r="DP831" s="89">
        <f>SUM(DO$9:DO831)*RLR</f>
        <v>120</v>
      </c>
      <c r="DQ831" s="90">
        <f>DP831-SUM(DS$9:DS831)</f>
        <v>2.2831593911848387</v>
      </c>
      <c r="DR831" s="48">
        <f t="shared" si="260"/>
        <v>0.26737967914438499</v>
      </c>
      <c r="DS831" s="31">
        <f t="shared" si="265"/>
        <v>6.1265457724101026E-3</v>
      </c>
      <c r="DT831" s="90">
        <f>SUM(DS$9:DS831)*RRF</f>
        <v>82.401788426170612</v>
      </c>
    </row>
    <row r="832" spans="90:124" x14ac:dyDescent="0.25">
      <c r="CL832" s="14">
        <f t="shared" si="247"/>
        <v>8.23</v>
      </c>
      <c r="CM832" s="59">
        <f>IF('Extended model'!$B$4="AY",0,IFERROR(P*INDEX('UWYr writing pattern'!$C$4:$C$18,MATCH('Extended model'!$CL832,'UWYr writing pattern'!$A$4:$A$18,0)) / 25,CM831))</f>
        <v>0</v>
      </c>
      <c r="CN832" s="36">
        <f t="shared" si="261"/>
        <v>5.9995012532049995E-47</v>
      </c>
      <c r="CP832" s="48">
        <f t="shared" si="248"/>
        <v>24.69</v>
      </c>
      <c r="CQ832" s="34">
        <f t="shared" si="262"/>
        <v>1.9637337523763649E-47</v>
      </c>
      <c r="CR832" s="31">
        <f>SUM($CQ$9:CQ832)*RLR</f>
        <v>119.99999999999996</v>
      </c>
      <c r="CS832" s="32"/>
      <c r="CT832" s="36">
        <f>CR832-SUM($CW$9:CW832)</f>
        <v>4.4870992631420563</v>
      </c>
      <c r="CV832" s="48">
        <f t="shared" si="249"/>
        <v>0.26714158504007124</v>
      </c>
      <c r="CW832" s="31">
        <f t="shared" si="263"/>
        <v>1.2029756737646263E-2</v>
      </c>
      <c r="CX832" s="36">
        <f>SUM($CW$9:CW832)*RRF</f>
        <v>80.859030515800526</v>
      </c>
      <c r="CY832" s="33"/>
      <c r="CZ832" s="36">
        <f t="shared" si="250"/>
        <v>85.346129778942583</v>
      </c>
      <c r="DA832" s="33"/>
      <c r="DB832" s="31">
        <f t="shared" si="251"/>
        <v>5.039581052692199E-47</v>
      </c>
      <c r="DC832" s="31">
        <f t="shared" si="252"/>
        <v>3.1409694841994393</v>
      </c>
      <c r="DD832" s="31">
        <f t="shared" si="253"/>
        <v>3.1409694841994393</v>
      </c>
      <c r="DE832" s="31">
        <f t="shared" si="254"/>
        <v>-1.3461297789425828</v>
      </c>
      <c r="DF832" s="31"/>
      <c r="DG832" s="33">
        <f t="shared" si="255"/>
        <v>0.96260750614048241</v>
      </c>
      <c r="DH832" s="33">
        <f t="shared" si="256"/>
        <v>1.0160253545112212</v>
      </c>
      <c r="DI832" s="3"/>
      <c r="DJ832" s="33">
        <f t="shared" si="257"/>
        <v>0.99999999999999967</v>
      </c>
      <c r="DK832" s="93">
        <f t="shared" si="258"/>
        <v>0.98093554057229171</v>
      </c>
      <c r="DL832" s="3">
        <f t="shared" si="259"/>
        <v>0.9810245442755805</v>
      </c>
      <c r="DM832" s="3"/>
      <c r="DN832" s="90">
        <f t="shared" si="266"/>
        <v>0</v>
      </c>
      <c r="DO832" s="91">
        <f t="shared" si="264"/>
        <v>0</v>
      </c>
      <c r="DP832" s="89">
        <f>SUM(DO$9:DO832)*RLR</f>
        <v>120</v>
      </c>
      <c r="DQ832" s="90">
        <f>DP832-SUM(DS$9:DS832)</f>
        <v>2.2770546869303274</v>
      </c>
      <c r="DR832" s="48">
        <f t="shared" si="260"/>
        <v>0.26714158504007124</v>
      </c>
      <c r="DS832" s="31">
        <f t="shared" si="265"/>
        <v>6.1047042545049161E-3</v>
      </c>
      <c r="DT832" s="90">
        <f>SUM(DS$9:DS832)*RRF</f>
        <v>82.406061719148767</v>
      </c>
    </row>
    <row r="833" spans="90:124" x14ac:dyDescent="0.25">
      <c r="CL833" s="14">
        <f t="shared" si="247"/>
        <v>8.24</v>
      </c>
      <c r="CM833" s="59">
        <f>IF('Extended model'!$B$4="AY",0,IFERROR(P*INDEX('UWYr writing pattern'!$C$4:$C$18,MATCH('Extended model'!$CL833,'UWYr writing pattern'!$A$4:$A$18,0)) / 25,CM832))</f>
        <v>0</v>
      </c>
      <c r="CN833" s="36">
        <f t="shared" si="261"/>
        <v>4.5182243937886851E-47</v>
      </c>
      <c r="CP833" s="48">
        <f t="shared" si="248"/>
        <v>24.72</v>
      </c>
      <c r="CQ833" s="34">
        <f t="shared" si="262"/>
        <v>1.4812768594163144E-47</v>
      </c>
      <c r="CR833" s="31">
        <f>SUM($CQ$9:CQ833)*RLR</f>
        <v>119.99999999999996</v>
      </c>
      <c r="CS833" s="32"/>
      <c r="CT833" s="36">
        <f>CR833-SUM($CW$9:CW833)</f>
        <v>4.4751123550481822</v>
      </c>
      <c r="CV833" s="48">
        <f t="shared" si="249"/>
        <v>0.2669039145907473</v>
      </c>
      <c r="CW833" s="31">
        <f t="shared" si="263"/>
        <v>1.1986908093879048E-2</v>
      </c>
      <c r="CX833" s="36">
        <f>SUM($CW$9:CW833)*RRF</f>
        <v>80.867421351466234</v>
      </c>
      <c r="CY833" s="33"/>
      <c r="CZ833" s="36">
        <f t="shared" si="250"/>
        <v>85.342533706514416</v>
      </c>
      <c r="DA833" s="33"/>
      <c r="DB833" s="31">
        <f t="shared" si="251"/>
        <v>3.795308490782495E-47</v>
      </c>
      <c r="DC833" s="31">
        <f t="shared" si="252"/>
        <v>3.1325786485337273</v>
      </c>
      <c r="DD833" s="31">
        <f t="shared" si="253"/>
        <v>3.1325786485337273</v>
      </c>
      <c r="DE833" s="31">
        <f t="shared" si="254"/>
        <v>-1.3425337065144163</v>
      </c>
      <c r="DF833" s="31"/>
      <c r="DG833" s="33">
        <f t="shared" si="255"/>
        <v>0.96270739704126473</v>
      </c>
      <c r="DH833" s="33">
        <f t="shared" si="256"/>
        <v>1.0159825441251715</v>
      </c>
      <c r="DI833" s="3"/>
      <c r="DJ833" s="33">
        <f t="shared" si="257"/>
        <v>0.99999999999999967</v>
      </c>
      <c r="DK833" s="93">
        <f t="shared" si="258"/>
        <v>0.98098637910395059</v>
      </c>
      <c r="DL833" s="3">
        <f t="shared" si="259"/>
        <v>0.9810752356087713</v>
      </c>
      <c r="DM833" s="3"/>
      <c r="DN833" s="90">
        <f t="shared" si="266"/>
        <v>0</v>
      </c>
      <c r="DO833" s="91">
        <f t="shared" si="264"/>
        <v>0</v>
      </c>
      <c r="DP833" s="89">
        <f>SUM(DO$9:DO833)*RLR</f>
        <v>120</v>
      </c>
      <c r="DQ833" s="90">
        <f>DP833-SUM(DS$9:DS833)</f>
        <v>2.2709717269474368</v>
      </c>
      <c r="DR833" s="48">
        <f t="shared" si="260"/>
        <v>0.2669039145907473</v>
      </c>
      <c r="DS833" s="31">
        <f t="shared" si="265"/>
        <v>6.0829599828949093E-3</v>
      </c>
      <c r="DT833" s="90">
        <f>SUM(DS$9:DS833)*RRF</f>
        <v>82.410319791136786</v>
      </c>
    </row>
    <row r="834" spans="90:124" x14ac:dyDescent="0.25">
      <c r="CL834" s="14">
        <f t="shared" si="247"/>
        <v>8.25</v>
      </c>
      <c r="CM834" s="59">
        <f>IF('Extended model'!$B$4="AY",0,IFERROR(P*INDEX('UWYr writing pattern'!$C$4:$C$18,MATCH('Extended model'!$CL834,'UWYr writing pattern'!$A$4:$A$18,0)) / 25,CM833))</f>
        <v>0</v>
      </c>
      <c r="CN834" s="36">
        <f t="shared" si="261"/>
        <v>3.4013193236441219E-47</v>
      </c>
      <c r="CP834" s="48">
        <f t="shared" si="248"/>
        <v>24.75</v>
      </c>
      <c r="CQ834" s="34">
        <f t="shared" si="262"/>
        <v>1.1169050701445629E-47</v>
      </c>
      <c r="CR834" s="31">
        <f>SUM($CQ$9:CQ834)*RLR</f>
        <v>119.99999999999996</v>
      </c>
      <c r="CS834" s="32"/>
      <c r="CT834" s="36">
        <f>CR834-SUM($CW$9:CW834)</f>
        <v>4.4631681049902312</v>
      </c>
      <c r="CV834" s="48">
        <f t="shared" si="249"/>
        <v>0.26666666666666666</v>
      </c>
      <c r="CW834" s="31">
        <f t="shared" si="263"/>
        <v>1.1944250057957781E-2</v>
      </c>
      <c r="CX834" s="36">
        <f>SUM($CW$9:CW834)*RRF</f>
        <v>80.875782326506808</v>
      </c>
      <c r="CY834" s="33"/>
      <c r="CZ834" s="36">
        <f t="shared" si="250"/>
        <v>85.33895043149704</v>
      </c>
      <c r="DA834" s="33"/>
      <c r="DB834" s="31">
        <f t="shared" si="251"/>
        <v>2.8571082318610624E-47</v>
      </c>
      <c r="DC834" s="31">
        <f t="shared" si="252"/>
        <v>3.1242176734931615</v>
      </c>
      <c r="DD834" s="31">
        <f t="shared" si="253"/>
        <v>3.1242176734931615</v>
      </c>
      <c r="DE834" s="31">
        <f t="shared" si="254"/>
        <v>-1.3389504314970395</v>
      </c>
      <c r="DF834" s="31"/>
      <c r="DG834" s="33">
        <f t="shared" si="255"/>
        <v>0.96280693245841442</v>
      </c>
      <c r="DH834" s="33">
        <f t="shared" si="256"/>
        <v>1.0159398860892506</v>
      </c>
      <c r="DI834" s="3"/>
      <c r="DJ834" s="33">
        <f t="shared" si="257"/>
        <v>0.99999999999999967</v>
      </c>
      <c r="DK834" s="93">
        <f t="shared" si="258"/>
        <v>0.98103703703703704</v>
      </c>
      <c r="DL834" s="3">
        <f t="shared" si="259"/>
        <v>0.98112574654575857</v>
      </c>
      <c r="DM834" s="3"/>
      <c r="DN834" s="90">
        <f t="shared" si="266"/>
        <v>0</v>
      </c>
      <c r="DO834" s="91">
        <f t="shared" si="264"/>
        <v>0</v>
      </c>
      <c r="DP834" s="89">
        <f>SUM(DO$9:DO834)*RLR</f>
        <v>120</v>
      </c>
      <c r="DQ834" s="90">
        <f>DP834-SUM(DS$9:DS834)</f>
        <v>2.2649104145089609</v>
      </c>
      <c r="DR834" s="48">
        <f t="shared" si="260"/>
        <v>0.26666666666666666</v>
      </c>
      <c r="DS834" s="31">
        <f t="shared" si="265"/>
        <v>6.0613124384718059E-3</v>
      </c>
      <c r="DT834" s="90">
        <f>SUM(DS$9:DS834)*RRF</f>
        <v>82.414562709843722</v>
      </c>
    </row>
    <row r="835" spans="90:124" x14ac:dyDescent="0.25">
      <c r="CL835" s="14">
        <f t="shared" si="247"/>
        <v>8.26</v>
      </c>
      <c r="CM835" s="59">
        <f>IF('Extended model'!$B$4="AY",0,IFERROR(P*INDEX('UWYr writing pattern'!$C$4:$C$18,MATCH('Extended model'!$CL835,'UWYr writing pattern'!$A$4:$A$18,0)) / 25,CM834))</f>
        <v>0</v>
      </c>
      <c r="CN835" s="36">
        <f t="shared" si="261"/>
        <v>2.5594927910422016E-47</v>
      </c>
      <c r="CP835" s="48">
        <f t="shared" si="248"/>
        <v>24.78</v>
      </c>
      <c r="CQ835" s="34">
        <f t="shared" si="262"/>
        <v>8.4182653260192025E-48</v>
      </c>
      <c r="CR835" s="31">
        <f>SUM($CQ$9:CQ835)*RLR</f>
        <v>119.99999999999996</v>
      </c>
      <c r="CS835" s="32"/>
      <c r="CT835" s="36">
        <f>CR835-SUM($CW$9:CW835)</f>
        <v>4.4512663233769274</v>
      </c>
      <c r="CV835" s="48">
        <f t="shared" si="249"/>
        <v>0.26642984014209592</v>
      </c>
      <c r="CW835" s="31">
        <f t="shared" si="263"/>
        <v>1.1901781613307284E-2</v>
      </c>
      <c r="CX835" s="36">
        <f>SUM($CW$9:CW835)*RRF</f>
        <v>80.884113573636114</v>
      </c>
      <c r="CY835" s="33"/>
      <c r="CZ835" s="36">
        <f t="shared" si="250"/>
        <v>85.335379897013041</v>
      </c>
      <c r="DA835" s="33"/>
      <c r="DB835" s="31">
        <f t="shared" si="251"/>
        <v>2.1499739444754492E-47</v>
      </c>
      <c r="DC835" s="31">
        <f t="shared" si="252"/>
        <v>3.1158864263638488</v>
      </c>
      <c r="DD835" s="31">
        <f t="shared" si="253"/>
        <v>3.1158864263638488</v>
      </c>
      <c r="DE835" s="31">
        <f t="shared" si="254"/>
        <v>-1.3353798970130413</v>
      </c>
      <c r="DF835" s="31"/>
      <c r="DG835" s="33">
        <f t="shared" si="255"/>
        <v>0.96290611397185855</v>
      </c>
      <c r="DH835" s="33">
        <f t="shared" si="256"/>
        <v>1.0158973797263458</v>
      </c>
      <c r="DI835" s="3"/>
      <c r="DJ835" s="33">
        <f t="shared" si="257"/>
        <v>0.99999999999999967</v>
      </c>
      <c r="DK835" s="93">
        <f t="shared" si="258"/>
        <v>0.98108751517278614</v>
      </c>
      <c r="DL835" s="3">
        <f t="shared" si="259"/>
        <v>0.98117607788830319</v>
      </c>
      <c r="DM835" s="3"/>
      <c r="DN835" s="90">
        <f t="shared" si="266"/>
        <v>0</v>
      </c>
      <c r="DO835" s="91">
        <f t="shared" si="264"/>
        <v>0</v>
      </c>
      <c r="DP835" s="89">
        <f>SUM(DO$9:DO835)*RLR</f>
        <v>120</v>
      </c>
      <c r="DQ835" s="90">
        <f>DP835-SUM(DS$9:DS835)</f>
        <v>2.2588706534036049</v>
      </c>
      <c r="DR835" s="48">
        <f t="shared" si="260"/>
        <v>0.26642984014209592</v>
      </c>
      <c r="DS835" s="31">
        <f t="shared" si="265"/>
        <v>6.0397611053572284E-3</v>
      </c>
      <c r="DT835" s="90">
        <f>SUM(DS$9:DS835)*RRF</f>
        <v>82.418790542617472</v>
      </c>
    </row>
    <row r="836" spans="90:124" x14ac:dyDescent="0.25">
      <c r="CL836" s="14">
        <f t="shared" si="247"/>
        <v>8.27</v>
      </c>
      <c r="CM836" s="59">
        <f>IF('Extended model'!$B$4="AY",0,IFERROR(P*INDEX('UWYr writing pattern'!$C$4:$C$18,MATCH('Extended model'!$CL836,'UWYr writing pattern'!$A$4:$A$18,0)) / 25,CM835))</f>
        <v>0</v>
      </c>
      <c r="CN836" s="36">
        <f t="shared" si="261"/>
        <v>1.9252504774219439E-47</v>
      </c>
      <c r="CP836" s="48">
        <f t="shared" si="248"/>
        <v>24.81</v>
      </c>
      <c r="CQ836" s="34">
        <f t="shared" si="262"/>
        <v>6.3424231362025765E-48</v>
      </c>
      <c r="CR836" s="31">
        <f>SUM($CQ$9:CQ836)*RLR</f>
        <v>119.99999999999996</v>
      </c>
      <c r="CS836" s="32"/>
      <c r="CT836" s="36">
        <f>CR836-SUM($CW$9:CW836)</f>
        <v>4.4394068216272586</v>
      </c>
      <c r="CV836" s="48">
        <f t="shared" si="249"/>
        <v>0.26619343389529726</v>
      </c>
      <c r="CW836" s="31">
        <f t="shared" si="263"/>
        <v>1.1859501749672098E-2</v>
      </c>
      <c r="CX836" s="36">
        <f>SUM($CW$9:CW836)*RRF</f>
        <v>80.892415224860883</v>
      </c>
      <c r="CY836" s="33"/>
      <c r="CZ836" s="36">
        <f t="shared" si="250"/>
        <v>85.331822046488142</v>
      </c>
      <c r="DA836" s="33"/>
      <c r="DB836" s="31">
        <f t="shared" si="251"/>
        <v>1.6172104010344325E-47</v>
      </c>
      <c r="DC836" s="31">
        <f t="shared" si="252"/>
        <v>3.107584775139081</v>
      </c>
      <c r="DD836" s="31">
        <f t="shared" si="253"/>
        <v>3.107584775139081</v>
      </c>
      <c r="DE836" s="31">
        <f t="shared" si="254"/>
        <v>-1.3318220464881421</v>
      </c>
      <c r="DF836" s="31"/>
      <c r="DG836" s="33">
        <f t="shared" si="255"/>
        <v>0.96300494315310581</v>
      </c>
      <c r="DH836" s="33">
        <f t="shared" si="256"/>
        <v>1.0158550243629541</v>
      </c>
      <c r="DI836" s="3"/>
      <c r="DJ836" s="33">
        <f t="shared" si="257"/>
        <v>0.99999999999999967</v>
      </c>
      <c r="DK836" s="93">
        <f t="shared" si="258"/>
        <v>0.98113781430817126</v>
      </c>
      <c r="DL836" s="3">
        <f t="shared" si="259"/>
        <v>0.9812262304338939</v>
      </c>
      <c r="DM836" s="3"/>
      <c r="DN836" s="90">
        <f t="shared" si="266"/>
        <v>0</v>
      </c>
      <c r="DO836" s="91">
        <f t="shared" si="264"/>
        <v>0</v>
      </c>
      <c r="DP836" s="89">
        <f>SUM(DO$9:DO836)*RLR</f>
        <v>120</v>
      </c>
      <c r="DQ836" s="90">
        <f>DP836-SUM(DS$9:DS836)</f>
        <v>2.2528523479327305</v>
      </c>
      <c r="DR836" s="48">
        <f t="shared" si="260"/>
        <v>0.26619343389529726</v>
      </c>
      <c r="DS836" s="31">
        <f t="shared" si="265"/>
        <v>6.0183054708799425E-3</v>
      </c>
      <c r="DT836" s="90">
        <f>SUM(DS$9:DS836)*RRF</f>
        <v>82.423003356447083</v>
      </c>
    </row>
    <row r="837" spans="90:124" x14ac:dyDescent="0.25">
      <c r="CL837" s="14">
        <f t="shared" si="247"/>
        <v>8.2799999999999994</v>
      </c>
      <c r="CM837" s="59">
        <f>IF('Extended model'!$B$4="AY",0,IFERROR(P*INDEX('UWYr writing pattern'!$C$4:$C$18,MATCH('Extended model'!$CL837,'UWYr writing pattern'!$A$4:$A$18,0)) / 25,CM836))</f>
        <v>0</v>
      </c>
      <c r="CN837" s="36">
        <f t="shared" si="261"/>
        <v>1.4475958339735597E-47</v>
      </c>
      <c r="CP837" s="48">
        <f t="shared" si="248"/>
        <v>24.839999999999996</v>
      </c>
      <c r="CQ837" s="34">
        <f t="shared" si="262"/>
        <v>4.7765464344838423E-48</v>
      </c>
      <c r="CR837" s="31">
        <f>SUM($CQ$9:CQ837)*RLR</f>
        <v>119.99999999999996</v>
      </c>
      <c r="CS837" s="32"/>
      <c r="CT837" s="36">
        <f>CR837-SUM($CW$9:CW837)</f>
        <v>4.4275894121641812</v>
      </c>
      <c r="CV837" s="48">
        <f t="shared" si="249"/>
        <v>0.26595744680851063</v>
      </c>
      <c r="CW837" s="31">
        <f t="shared" si="263"/>
        <v>1.1817409463071674E-2</v>
      </c>
      <c r="CX837" s="36">
        <f>SUM($CW$9:CW837)*RRF</f>
        <v>80.900687411485038</v>
      </c>
      <c r="CY837" s="33"/>
      <c r="CZ837" s="36">
        <f t="shared" si="250"/>
        <v>85.328276823649219</v>
      </c>
      <c r="DA837" s="33"/>
      <c r="DB837" s="31">
        <f t="shared" si="251"/>
        <v>1.2159805005377901E-47</v>
      </c>
      <c r="DC837" s="31">
        <f t="shared" si="252"/>
        <v>3.0993125885149269</v>
      </c>
      <c r="DD837" s="31">
        <f t="shared" si="253"/>
        <v>3.0993125885149269</v>
      </c>
      <c r="DE837" s="31">
        <f t="shared" si="254"/>
        <v>-1.3282768236492188</v>
      </c>
      <c r="DF837" s="31"/>
      <c r="DG837" s="33">
        <f t="shared" si="255"/>
        <v>0.96310342156529805</v>
      </c>
      <c r="DH837" s="33">
        <f t="shared" si="256"/>
        <v>1.0158128193291573</v>
      </c>
      <c r="DI837" s="3"/>
      <c r="DJ837" s="33">
        <f t="shared" si="257"/>
        <v>0.99999999999999967</v>
      </c>
      <c r="DK837" s="93">
        <f t="shared" si="258"/>
        <v>0.9811879352359304</v>
      </c>
      <c r="DL837" s="3">
        <f t="shared" si="259"/>
        <v>0.9812762049757735</v>
      </c>
      <c r="DM837" s="3"/>
      <c r="DN837" s="90">
        <f t="shared" si="266"/>
        <v>0</v>
      </c>
      <c r="DO837" s="91">
        <f t="shared" si="264"/>
        <v>0</v>
      </c>
      <c r="DP837" s="89">
        <f>SUM(DO$9:DO837)*RLR</f>
        <v>120</v>
      </c>
      <c r="DQ837" s="90">
        <f>DP837-SUM(DS$9:DS837)</f>
        <v>2.2468554029071726</v>
      </c>
      <c r="DR837" s="48">
        <f t="shared" si="260"/>
        <v>0.26595744680851063</v>
      </c>
      <c r="DS837" s="31">
        <f t="shared" si="265"/>
        <v>5.996945025552966E-3</v>
      </c>
      <c r="DT837" s="90">
        <f>SUM(DS$9:DS837)*RRF</f>
        <v>82.427201217964978</v>
      </c>
    </row>
    <row r="838" spans="90:124" x14ac:dyDescent="0.25">
      <c r="CL838" s="14">
        <f t="shared" si="247"/>
        <v>8.2899999999999991</v>
      </c>
      <c r="CM838" s="59">
        <f>IF('Extended model'!$B$4="AY",0,IFERROR(P*INDEX('UWYr writing pattern'!$C$4:$C$18,MATCH('Extended model'!$CL838,'UWYr writing pattern'!$A$4:$A$18,0)) / 25,CM837))</f>
        <v>0</v>
      </c>
      <c r="CN838" s="36">
        <f t="shared" si="261"/>
        <v>1.0880130288145275E-47</v>
      </c>
      <c r="CP838" s="48">
        <f t="shared" si="248"/>
        <v>24.869999999999997</v>
      </c>
      <c r="CQ838" s="34">
        <f t="shared" si="262"/>
        <v>3.5958280515903222E-48</v>
      </c>
      <c r="CR838" s="31">
        <f>SUM($CQ$9:CQ838)*RLR</f>
        <v>119.99999999999996</v>
      </c>
      <c r="CS838" s="32"/>
      <c r="CT838" s="36">
        <f>CR838-SUM($CW$9:CW838)</f>
        <v>4.415813908408424</v>
      </c>
      <c r="CV838" s="48">
        <f t="shared" si="249"/>
        <v>0.26572187776793627</v>
      </c>
      <c r="CW838" s="31">
        <f t="shared" si="263"/>
        <v>1.1775503755755801E-2</v>
      </c>
      <c r="CX838" s="36">
        <f>SUM($CW$9:CW838)*RRF</f>
        <v>80.908930264114062</v>
      </c>
      <c r="CY838" s="33"/>
      <c r="CZ838" s="36">
        <f t="shared" si="250"/>
        <v>85.324744172522486</v>
      </c>
      <c r="DA838" s="33"/>
      <c r="DB838" s="31">
        <f t="shared" si="251"/>
        <v>9.1393094420420305E-48</v>
      </c>
      <c r="DC838" s="31">
        <f t="shared" si="252"/>
        <v>3.0910697358858967</v>
      </c>
      <c r="DD838" s="31">
        <f t="shared" si="253"/>
        <v>3.0910697358858967</v>
      </c>
      <c r="DE838" s="31">
        <f t="shared" si="254"/>
        <v>-1.324744172522486</v>
      </c>
      <c r="DF838" s="31"/>
      <c r="DG838" s="33">
        <f t="shared" si="255"/>
        <v>0.96320155076326264</v>
      </c>
      <c r="DH838" s="33">
        <f t="shared" si="256"/>
        <v>1.0157707639586011</v>
      </c>
      <c r="DI838" s="3"/>
      <c r="DJ838" s="33">
        <f t="shared" si="257"/>
        <v>0.99999999999999967</v>
      </c>
      <c r="DK838" s="93">
        <f t="shared" si="258"/>
        <v>0.98123787874459212</v>
      </c>
      <c r="DL838" s="3">
        <f t="shared" si="259"/>
        <v>0.98132600230296552</v>
      </c>
      <c r="DM838" s="3"/>
      <c r="DN838" s="90">
        <f t="shared" si="266"/>
        <v>0</v>
      </c>
      <c r="DO838" s="91">
        <f t="shared" si="264"/>
        <v>0</v>
      </c>
      <c r="DP838" s="89">
        <f>SUM(DO$9:DO838)*RLR</f>
        <v>120</v>
      </c>
      <c r="DQ838" s="90">
        <f>DP838-SUM(DS$9:DS838)</f>
        <v>2.2408797236441274</v>
      </c>
      <c r="DR838" s="48">
        <f t="shared" si="260"/>
        <v>0.26572187776793627</v>
      </c>
      <c r="DS838" s="31">
        <f t="shared" si="265"/>
        <v>5.9756792630509901E-3</v>
      </c>
      <c r="DT838" s="90">
        <f>SUM(DS$9:DS838)*RRF</f>
        <v>82.431384193449105</v>
      </c>
    </row>
    <row r="839" spans="90:124" x14ac:dyDescent="0.25">
      <c r="CL839" s="14">
        <f t="shared" si="247"/>
        <v>8.3000000000000007</v>
      </c>
      <c r="CM839" s="59">
        <f>IF('Extended model'!$B$4="AY",0,IFERROR(P*INDEX('UWYr writing pattern'!$C$4:$C$18,MATCH('Extended model'!$CL839,'UWYr writing pattern'!$A$4:$A$18,0)) / 25,CM838))</f>
        <v>0</v>
      </c>
      <c r="CN839" s="36">
        <f t="shared" si="261"/>
        <v>8.1742418854835454E-48</v>
      </c>
      <c r="CP839" s="48">
        <f t="shared" si="248"/>
        <v>24.900000000000002</v>
      </c>
      <c r="CQ839" s="34">
        <f t="shared" si="262"/>
        <v>2.7058884026617295E-48</v>
      </c>
      <c r="CR839" s="31">
        <f>SUM($CQ$9:CQ839)*RLR</f>
        <v>119.99999999999996</v>
      </c>
      <c r="CS839" s="32"/>
      <c r="CT839" s="36">
        <f>CR839-SUM($CW$9:CW839)</f>
        <v>4.4040801247722641</v>
      </c>
      <c r="CV839" s="48">
        <f t="shared" si="249"/>
        <v>0.26548672566371678</v>
      </c>
      <c r="CW839" s="31">
        <f t="shared" si="263"/>
        <v>1.1733783636160563E-2</v>
      </c>
      <c r="CX839" s="36">
        <f>SUM($CW$9:CW839)*RRF</f>
        <v>80.917143912659384</v>
      </c>
      <c r="CY839" s="33"/>
      <c r="CZ839" s="36">
        <f t="shared" si="250"/>
        <v>85.321224037431648</v>
      </c>
      <c r="DA839" s="33"/>
      <c r="DB839" s="31">
        <f t="shared" si="251"/>
        <v>6.8663631838061781E-48</v>
      </c>
      <c r="DC839" s="31">
        <f t="shared" si="252"/>
        <v>3.0828560873405846</v>
      </c>
      <c r="DD839" s="31">
        <f t="shared" si="253"/>
        <v>3.0828560873405846</v>
      </c>
      <c r="DE839" s="31">
        <f t="shared" si="254"/>
        <v>-1.321224037431648</v>
      </c>
      <c r="DF839" s="31"/>
      <c r="DG839" s="33">
        <f t="shared" si="255"/>
        <v>0.96329933229356413</v>
      </c>
      <c r="DH839" s="33">
        <f t="shared" si="256"/>
        <v>1.015728857588472</v>
      </c>
      <c r="DI839" s="3"/>
      <c r="DJ839" s="33">
        <f t="shared" si="257"/>
        <v>0.99999999999999967</v>
      </c>
      <c r="DK839" s="93">
        <f t="shared" si="258"/>
        <v>0.98128764561850224</v>
      </c>
      <c r="DL839" s="3">
        <f t="shared" si="259"/>
        <v>0.98137562320030047</v>
      </c>
      <c r="DM839" s="3"/>
      <c r="DN839" s="90">
        <f t="shared" si="266"/>
        <v>0</v>
      </c>
      <c r="DO839" s="91">
        <f t="shared" si="264"/>
        <v>0</v>
      </c>
      <c r="DP839" s="89">
        <f>SUM(DO$9:DO839)*RLR</f>
        <v>120</v>
      </c>
      <c r="DQ839" s="90">
        <f>DP839-SUM(DS$9:DS839)</f>
        <v>2.2349252159639406</v>
      </c>
      <c r="DR839" s="48">
        <f t="shared" si="260"/>
        <v>0.26548672566371678</v>
      </c>
      <c r="DS839" s="31">
        <f t="shared" si="265"/>
        <v>5.9545076801881163E-3</v>
      </c>
      <c r="DT839" s="90">
        <f>SUM(DS$9:DS839)*RRF</f>
        <v>82.43555234882524</v>
      </c>
    </row>
    <row r="840" spans="90:124" x14ac:dyDescent="0.25">
      <c r="CL840" s="14">
        <f t="shared" si="247"/>
        <v>8.31</v>
      </c>
      <c r="CM840" s="59">
        <f>IF('Extended model'!$B$4="AY",0,IFERROR(P*INDEX('UWYr writing pattern'!$C$4:$C$18,MATCH('Extended model'!$CL840,'UWYr writing pattern'!$A$4:$A$18,0)) / 25,CM839))</f>
        <v>0</v>
      </c>
      <c r="CN840" s="36">
        <f t="shared" si="261"/>
        <v>6.1388556559981429E-48</v>
      </c>
      <c r="CP840" s="48">
        <f t="shared" si="248"/>
        <v>24.93</v>
      </c>
      <c r="CQ840" s="34">
        <f t="shared" si="262"/>
        <v>2.0353862294854028E-48</v>
      </c>
      <c r="CR840" s="31">
        <f>SUM($CQ$9:CQ840)*RLR</f>
        <v>119.99999999999996</v>
      </c>
      <c r="CS840" s="32"/>
      <c r="CT840" s="36">
        <f>CR840-SUM($CW$9:CW840)</f>
        <v>4.3923878766534017</v>
      </c>
      <c r="CV840" s="48">
        <f t="shared" si="249"/>
        <v>0.2652519893899204</v>
      </c>
      <c r="CW840" s="31">
        <f t="shared" si="263"/>
        <v>1.1692248118864417E-2</v>
      </c>
      <c r="CX840" s="36">
        <f>SUM($CW$9:CW840)*RRF</f>
        <v>80.925328486342579</v>
      </c>
      <c r="CY840" s="33"/>
      <c r="CZ840" s="36">
        <f t="shared" si="250"/>
        <v>85.317716362995981</v>
      </c>
      <c r="DA840" s="33"/>
      <c r="DB840" s="31">
        <f t="shared" si="251"/>
        <v>5.1566387510384394E-48</v>
      </c>
      <c r="DC840" s="31">
        <f t="shared" si="252"/>
        <v>3.074671513657381</v>
      </c>
      <c r="DD840" s="31">
        <f t="shared" si="253"/>
        <v>3.074671513657381</v>
      </c>
      <c r="DE840" s="31">
        <f t="shared" si="254"/>
        <v>-1.3177163629959807</v>
      </c>
      <c r="DF840" s="31"/>
      <c r="DG840" s="33">
        <f t="shared" si="255"/>
        <v>0.96339676769455451</v>
      </c>
      <c r="DH840" s="33">
        <f t="shared" si="256"/>
        <v>1.015687099559476</v>
      </c>
      <c r="DI840" s="3"/>
      <c r="DJ840" s="33">
        <f t="shared" si="257"/>
        <v>0.99999999999999967</v>
      </c>
      <c r="DK840" s="93">
        <f t="shared" si="258"/>
        <v>0.98133723663784866</v>
      </c>
      <c r="DL840" s="3">
        <f t="shared" si="259"/>
        <v>0.98142506844844113</v>
      </c>
      <c r="DM840" s="3"/>
      <c r="DN840" s="90">
        <f t="shared" si="266"/>
        <v>0</v>
      </c>
      <c r="DO840" s="91">
        <f t="shared" si="264"/>
        <v>0</v>
      </c>
      <c r="DP840" s="89">
        <f>SUM(DO$9:DO840)*RLR</f>
        <v>120</v>
      </c>
      <c r="DQ840" s="90">
        <f>DP840-SUM(DS$9:DS840)</f>
        <v>2.2289917861870521</v>
      </c>
      <c r="DR840" s="48">
        <f t="shared" si="260"/>
        <v>0.2652519893899204</v>
      </c>
      <c r="DS840" s="31">
        <f t="shared" si="265"/>
        <v>5.9334297768954174E-3</v>
      </c>
      <c r="DT840" s="90">
        <f>SUM(DS$9:DS840)*RRF</f>
        <v>82.439705749669059</v>
      </c>
    </row>
    <row r="841" spans="90:124" x14ac:dyDescent="0.25">
      <c r="CL841" s="14">
        <f t="shared" ref="CL841:CL904" si="267">ROUND(CL840+delt.t,3)</f>
        <v>8.32</v>
      </c>
      <c r="CM841" s="59">
        <f>IF('Extended model'!$B$4="AY",0,IFERROR(P*INDEX('UWYr writing pattern'!$C$4:$C$18,MATCH('Extended model'!$CL841,'UWYr writing pattern'!$A$4:$A$18,0)) / 25,CM840))</f>
        <v>0</v>
      </c>
      <c r="CN841" s="36">
        <f t="shared" si="261"/>
        <v>4.6084389409578059E-48</v>
      </c>
      <c r="CP841" s="48">
        <f t="shared" ref="CP841:CP904" si="268">(Ber*CL841)</f>
        <v>24.96</v>
      </c>
      <c r="CQ841" s="34">
        <f t="shared" si="262"/>
        <v>1.530416715040337E-48</v>
      </c>
      <c r="CR841" s="31">
        <f>SUM($CQ$9:CQ841)*RLR</f>
        <v>119.99999999999996</v>
      </c>
      <c r="CS841" s="32"/>
      <c r="CT841" s="36">
        <f>CR841-SUM($CW$9:CW841)</f>
        <v>4.3807369804288498</v>
      </c>
      <c r="CV841" s="48">
        <f t="shared" ref="CV841:CV904" si="269">Bp_1/(Bp_2+CL841)</f>
        <v>0.26501766784452296</v>
      </c>
      <c r="CW841" s="31">
        <f t="shared" si="263"/>
        <v>1.1650896224544832E-2</v>
      </c>
      <c r="CX841" s="36">
        <f>SUM($CW$9:CW841)*RRF</f>
        <v>80.933484113699777</v>
      </c>
      <c r="CY841" s="33"/>
      <c r="CZ841" s="36">
        <f t="shared" ref="CZ841:CZ904" si="270">CT841+CX841</f>
        <v>85.314221094128627</v>
      </c>
      <c r="DA841" s="33"/>
      <c r="DB841" s="31">
        <f t="shared" ref="DB841:DB904" si="271" xml:space="preserve"> CN841*RLR*RRF</f>
        <v>3.8710887104045564E-48</v>
      </c>
      <c r="DC841" s="31">
        <f t="shared" ref="DC841:DC904" si="272">CT841*RRF</f>
        <v>3.0665158863001949</v>
      </c>
      <c r="DD841" s="31">
        <f t="shared" ref="DD841:DD904" si="273">DB841+DC841</f>
        <v>3.0665158863001949</v>
      </c>
      <c r="DE841" s="31">
        <f t="shared" ref="DE841:DE904" si="274">P*RLR*RRF - CZ841</f>
        <v>-1.3142210941286265</v>
      </c>
      <c r="DF841" s="31"/>
      <c r="DG841" s="33">
        <f t="shared" ref="DG841:DG904" si="275">CX841/(P*RLR*RRF)</f>
        <v>0.96349385849642588</v>
      </c>
      <c r="DH841" s="33">
        <f t="shared" ref="DH841:DH904" si="276">CZ841/(P*RLR*RRF)</f>
        <v>1.0156454892158169</v>
      </c>
      <c r="DI841" s="3"/>
      <c r="DJ841" s="33">
        <f t="shared" ref="DJ841:DJ904" si="277">CR841/(P*RLR)</f>
        <v>0.99999999999999967</v>
      </c>
      <c r="DK841" s="93">
        <f t="shared" ref="DK841:DK904" si="278">1-EXP(-(Bp_1*LN(Bp_2+CL841)-Bp_1*LN(Bp_2)))</f>
        <v>0.98138665257868818</v>
      </c>
      <c r="DL841" s="3">
        <f t="shared" ref="DL841:DL904" si="279">DT841/(P*RLR*RRF)</f>
        <v>0.98147433882390955</v>
      </c>
      <c r="DM841" s="3"/>
      <c r="DN841" s="90">
        <f t="shared" si="266"/>
        <v>0</v>
      </c>
      <c r="DO841" s="91">
        <f t="shared" si="264"/>
        <v>0</v>
      </c>
      <c r="DP841" s="89">
        <f>SUM(DO$9:DO841)*RLR</f>
        <v>120</v>
      </c>
      <c r="DQ841" s="90">
        <f>DP841-SUM(DS$9:DS841)</f>
        <v>2.2230793411308554</v>
      </c>
      <c r="DR841" s="48">
        <f t="shared" ref="DR841:DR904" si="280">Bp_1/(Bp_2+CL841)</f>
        <v>0.26501766784452296</v>
      </c>
      <c r="DS841" s="31">
        <f t="shared" si="265"/>
        <v>5.9124450561990763E-3</v>
      </c>
      <c r="DT841" s="90">
        <f>SUM(DS$9:DS841)*RRF</f>
        <v>82.4438444612084</v>
      </c>
    </row>
    <row r="842" spans="90:124" x14ac:dyDescent="0.25">
      <c r="CL842" s="14">
        <f t="shared" si="267"/>
        <v>8.33</v>
      </c>
      <c r="CM842" s="59">
        <f>IF('Extended model'!$B$4="AY",0,IFERROR(P*INDEX('UWYr writing pattern'!$C$4:$C$18,MATCH('Extended model'!$CL842,'UWYr writing pattern'!$A$4:$A$18,0)) / 25,CM841))</f>
        <v>0</v>
      </c>
      <c r="CN842" s="36">
        <f t="shared" ref="CN842:CN905" si="281">CN841-CQ842+CM842</f>
        <v>3.4581725812947378E-48</v>
      </c>
      <c r="CP842" s="48">
        <f t="shared" si="268"/>
        <v>24.990000000000002</v>
      </c>
      <c r="CQ842" s="34">
        <f t="shared" ref="CQ842:CQ905" si="282">CN841*CP841*delt.t</f>
        <v>1.1502663596630684E-48</v>
      </c>
      <c r="CR842" s="31">
        <f>SUM($CQ$9:CQ842)*RLR</f>
        <v>119.99999999999996</v>
      </c>
      <c r="CS842" s="32"/>
      <c r="CT842" s="36">
        <f>CR842-SUM($CW$9:CW842)</f>
        <v>4.3691272534489087</v>
      </c>
      <c r="CV842" s="48">
        <f t="shared" si="269"/>
        <v>0.26478375992939102</v>
      </c>
      <c r="CW842" s="31">
        <f t="shared" ref="CW842:CW905" si="283">CT841*CV841*delt.t</f>
        <v>1.1609726979935113E-2</v>
      </c>
      <c r="CX842" s="36">
        <f>SUM($CW$9:CW842)*RRF</f>
        <v>80.941610922585724</v>
      </c>
      <c r="CY842" s="33"/>
      <c r="CZ842" s="36">
        <f t="shared" si="270"/>
        <v>85.310738176034633</v>
      </c>
      <c r="DA842" s="33"/>
      <c r="DB842" s="31">
        <f t="shared" si="271"/>
        <v>2.9048649682875797E-48</v>
      </c>
      <c r="DC842" s="31">
        <f t="shared" si="272"/>
        <v>3.0583890774142359</v>
      </c>
      <c r="DD842" s="31">
        <f t="shared" si="273"/>
        <v>3.0583890774142359</v>
      </c>
      <c r="DE842" s="31">
        <f t="shared" si="274"/>
        <v>-1.3107381760346328</v>
      </c>
      <c r="DF842" s="31"/>
      <c r="DG842" s="33">
        <f t="shared" si="275"/>
        <v>0.96359060622125858</v>
      </c>
      <c r="DH842" s="33">
        <f t="shared" si="276"/>
        <v>1.0156040259051742</v>
      </c>
      <c r="DI842" s="3"/>
      <c r="DJ842" s="33">
        <f t="shared" si="277"/>
        <v>0.99999999999999967</v>
      </c>
      <c r="DK842" s="93">
        <f t="shared" si="278"/>
        <v>0.98143589421297128</v>
      </c>
      <c r="DL842" s="3">
        <f t="shared" si="279"/>
        <v>0.98152343509911111</v>
      </c>
      <c r="DM842" s="3"/>
      <c r="DN842" s="90">
        <f t="shared" si="266"/>
        <v>0</v>
      </c>
      <c r="DO842" s="91">
        <f t="shared" ref="DO842:DO905" si="284">DN841*P*delt.t</f>
        <v>0</v>
      </c>
      <c r="DP842" s="89">
        <f>SUM(DO$9:DO842)*RLR</f>
        <v>120</v>
      </c>
      <c r="DQ842" s="90">
        <f>DP842-SUM(DS$9:DS842)</f>
        <v>2.2171877881066564</v>
      </c>
      <c r="DR842" s="48">
        <f t="shared" si="280"/>
        <v>0.26478375992939102</v>
      </c>
      <c r="DS842" s="31">
        <f t="shared" ref="DS842:DS905" si="285">DQ841*DR841*delt.t</f>
        <v>5.8915530241983793E-3</v>
      </c>
      <c r="DT842" s="90">
        <f>SUM(DS$9:DS842)*RRF</f>
        <v>82.447968548325335</v>
      </c>
    </row>
    <row r="843" spans="90:124" x14ac:dyDescent="0.25">
      <c r="CL843" s="14">
        <f t="shared" si="267"/>
        <v>8.34</v>
      </c>
      <c r="CM843" s="59">
        <f>IF('Extended model'!$B$4="AY",0,IFERROR(P*INDEX('UWYr writing pattern'!$C$4:$C$18,MATCH('Extended model'!$CL843,'UWYr writing pattern'!$A$4:$A$18,0)) / 25,CM842))</f>
        <v>0</v>
      </c>
      <c r="CN843" s="36">
        <f t="shared" si="281"/>
        <v>2.5939752532291829E-48</v>
      </c>
      <c r="CP843" s="48">
        <f t="shared" si="268"/>
        <v>25.02</v>
      </c>
      <c r="CQ843" s="34">
        <f t="shared" si="282"/>
        <v>8.6419732806555506E-49</v>
      </c>
      <c r="CR843" s="31">
        <f>SUM($CQ$9:CQ843)*RLR</f>
        <v>119.99999999999996</v>
      </c>
      <c r="CS843" s="32"/>
      <c r="CT843" s="36">
        <f>CR843-SUM($CW$9:CW843)</f>
        <v>4.3575585140311262</v>
      </c>
      <c r="CV843" s="48">
        <f t="shared" si="269"/>
        <v>0.26455026455026454</v>
      </c>
      <c r="CW843" s="31">
        <f t="shared" si="283"/>
        <v>1.1568739417781755E-2</v>
      </c>
      <c r="CX843" s="36">
        <f>SUM($CW$9:CW843)*RRF</f>
        <v>80.949709040178178</v>
      </c>
      <c r="CY843" s="33"/>
      <c r="CZ843" s="36">
        <f t="shared" si="270"/>
        <v>85.307267554209304</v>
      </c>
      <c r="DA843" s="33"/>
      <c r="DB843" s="31">
        <f t="shared" si="271"/>
        <v>2.1789392127125137E-48</v>
      </c>
      <c r="DC843" s="31">
        <f t="shared" si="272"/>
        <v>3.0502909598217882</v>
      </c>
      <c r="DD843" s="31">
        <f t="shared" si="273"/>
        <v>3.0502909598217882</v>
      </c>
      <c r="DE843" s="31">
        <f t="shared" si="274"/>
        <v>-1.3072675542093037</v>
      </c>
      <c r="DF843" s="31"/>
      <c r="DG843" s="33">
        <f t="shared" si="275"/>
        <v>0.96368701238307353</v>
      </c>
      <c r="DH843" s="33">
        <f t="shared" si="276"/>
        <v>1.0155627089786823</v>
      </c>
      <c r="DI843" s="3"/>
      <c r="DJ843" s="33">
        <f t="shared" si="277"/>
        <v>0.99999999999999967</v>
      </c>
      <c r="DK843" s="93">
        <f t="shared" si="278"/>
        <v>0.98148496230856752</v>
      </c>
      <c r="DL843" s="3">
        <f t="shared" si="279"/>
        <v>0.98157235804236143</v>
      </c>
      <c r="DM843" s="3"/>
      <c r="DN843" s="90">
        <f t="shared" ref="DN843:DN906" si="286">DN842-DO843+CM843</f>
        <v>0</v>
      </c>
      <c r="DO843" s="91">
        <f t="shared" si="284"/>
        <v>0</v>
      </c>
      <c r="DP843" s="89">
        <f>SUM(DO$9:DO843)*RLR</f>
        <v>120</v>
      </c>
      <c r="DQ843" s="90">
        <f>DP843-SUM(DS$9:DS843)</f>
        <v>2.2113170349166182</v>
      </c>
      <c r="DR843" s="48">
        <f t="shared" si="280"/>
        <v>0.26455026455026454</v>
      </c>
      <c r="DS843" s="31">
        <f t="shared" si="285"/>
        <v>5.870753190044104E-3</v>
      </c>
      <c r="DT843" s="90">
        <f>SUM(DS$9:DS843)*RRF</f>
        <v>82.452078075558362</v>
      </c>
    </row>
    <row r="844" spans="90:124" x14ac:dyDescent="0.25">
      <c r="CL844" s="14">
        <f t="shared" si="267"/>
        <v>8.35</v>
      </c>
      <c r="CM844" s="59">
        <f>IF('Extended model'!$B$4="AY",0,IFERROR(P*INDEX('UWYr writing pattern'!$C$4:$C$18,MATCH('Extended model'!$CL844,'UWYr writing pattern'!$A$4:$A$18,0)) / 25,CM843))</f>
        <v>0</v>
      </c>
      <c r="CN844" s="36">
        <f t="shared" si="281"/>
        <v>1.9449626448712413E-48</v>
      </c>
      <c r="CP844" s="48">
        <f t="shared" si="268"/>
        <v>25.049999999999997</v>
      </c>
      <c r="CQ844" s="34">
        <f t="shared" si="282"/>
        <v>6.4901260835794155E-49</v>
      </c>
      <c r="CR844" s="31">
        <f>SUM($CQ$9:CQ844)*RLR</f>
        <v>119.99999999999996</v>
      </c>
      <c r="CS844" s="32"/>
      <c r="CT844" s="36">
        <f>CR844-SUM($CW$9:CW844)</f>
        <v>4.346030581454329</v>
      </c>
      <c r="CV844" s="48">
        <f t="shared" si="269"/>
        <v>0.26431718061674009</v>
      </c>
      <c r="CW844" s="31">
        <f t="shared" si="283"/>
        <v>1.152793257680192E-2</v>
      </c>
      <c r="CX844" s="36">
        <f>SUM($CW$9:CW844)*RRF</f>
        <v>80.957778592981938</v>
      </c>
      <c r="CY844" s="33"/>
      <c r="CZ844" s="36">
        <f t="shared" si="270"/>
        <v>85.303809174436267</v>
      </c>
      <c r="DA844" s="33"/>
      <c r="DB844" s="31">
        <f t="shared" si="271"/>
        <v>1.6337686216918424E-48</v>
      </c>
      <c r="DC844" s="31">
        <f t="shared" si="272"/>
        <v>3.04222140701803</v>
      </c>
      <c r="DD844" s="31">
        <f t="shared" si="273"/>
        <v>3.04222140701803</v>
      </c>
      <c r="DE844" s="31">
        <f t="shared" si="274"/>
        <v>-1.3038091744362674</v>
      </c>
      <c r="DF844" s="31"/>
      <c r="DG844" s="33">
        <f t="shared" si="275"/>
        <v>0.96378307848788025</v>
      </c>
      <c r="DH844" s="33">
        <f t="shared" si="276"/>
        <v>1.0155215377909079</v>
      </c>
      <c r="DI844" s="3"/>
      <c r="DJ844" s="33">
        <f t="shared" si="277"/>
        <v>0.99999999999999967</v>
      </c>
      <c r="DK844" s="93">
        <f t="shared" si="278"/>
        <v>0.98153385762929102</v>
      </c>
      <c r="DL844" s="3">
        <f t="shared" si="279"/>
        <v>0.98162110841791073</v>
      </c>
      <c r="DM844" s="3"/>
      <c r="DN844" s="90">
        <f t="shared" si="286"/>
        <v>0</v>
      </c>
      <c r="DO844" s="91">
        <f t="shared" si="284"/>
        <v>0</v>
      </c>
      <c r="DP844" s="89">
        <f>SUM(DO$9:DO844)*RLR</f>
        <v>120</v>
      </c>
      <c r="DQ844" s="90">
        <f>DP844-SUM(DS$9:DS844)</f>
        <v>2.2054669898507058</v>
      </c>
      <c r="DR844" s="48">
        <f t="shared" si="280"/>
        <v>0.26431718061674009</v>
      </c>
      <c r="DS844" s="31">
        <f t="shared" si="285"/>
        <v>5.8500450659169792E-3</v>
      </c>
      <c r="DT844" s="90">
        <f>SUM(DS$9:DS844)*RRF</f>
        <v>82.456173107104505</v>
      </c>
    </row>
    <row r="845" spans="90:124" x14ac:dyDescent="0.25">
      <c r="CL845" s="14">
        <f t="shared" si="267"/>
        <v>8.36</v>
      </c>
      <c r="CM845" s="59">
        <f>IF('Extended model'!$B$4="AY",0,IFERROR(P*INDEX('UWYr writing pattern'!$C$4:$C$18,MATCH('Extended model'!$CL845,'UWYr writing pattern'!$A$4:$A$18,0)) / 25,CM844))</f>
        <v>0</v>
      </c>
      <c r="CN845" s="36">
        <f t="shared" si="281"/>
        <v>1.4577495023309954E-48</v>
      </c>
      <c r="CP845" s="48">
        <f t="shared" si="268"/>
        <v>25.08</v>
      </c>
      <c r="CQ845" s="34">
        <f t="shared" si="282"/>
        <v>4.8721314254024591E-49</v>
      </c>
      <c r="CR845" s="31">
        <f>SUM($CQ$9:CQ845)*RLR</f>
        <v>119.99999999999996</v>
      </c>
      <c r="CS845" s="32"/>
      <c r="CT845" s="36">
        <f>CR845-SUM($CW$9:CW845)</f>
        <v>4.334543275952683</v>
      </c>
      <c r="CV845" s="48">
        <f t="shared" si="269"/>
        <v>0.26408450704225356</v>
      </c>
      <c r="CW845" s="31">
        <f t="shared" si="283"/>
        <v>1.1487305501641398E-2</v>
      </c>
      <c r="CX845" s="36">
        <f>SUM($CW$9:CW845)*RRF</f>
        <v>80.965819706833088</v>
      </c>
      <c r="CY845" s="33"/>
      <c r="CZ845" s="36">
        <f t="shared" si="270"/>
        <v>85.300362982785771</v>
      </c>
      <c r="DA845" s="33"/>
      <c r="DB845" s="31">
        <f t="shared" si="271"/>
        <v>1.2245095819580359E-48</v>
      </c>
      <c r="DC845" s="31">
        <f t="shared" si="272"/>
        <v>3.034180293166878</v>
      </c>
      <c r="DD845" s="31">
        <f t="shared" si="273"/>
        <v>3.034180293166878</v>
      </c>
      <c r="DE845" s="31">
        <f t="shared" si="274"/>
        <v>-1.3003629827857708</v>
      </c>
      <c r="DF845" s="31"/>
      <c r="DG845" s="33">
        <f t="shared" si="275"/>
        <v>0.96387880603372722</v>
      </c>
      <c r="DH845" s="33">
        <f t="shared" si="276"/>
        <v>1.0154805116998307</v>
      </c>
      <c r="DI845" s="3"/>
      <c r="DJ845" s="33">
        <f t="shared" si="277"/>
        <v>0.99999999999999967</v>
      </c>
      <c r="DK845" s="93">
        <f t="shared" si="278"/>
        <v>0.98158258093492512</v>
      </c>
      <c r="DL845" s="3">
        <f t="shared" si="279"/>
        <v>0.98166968698596913</v>
      </c>
      <c r="DM845" s="3"/>
      <c r="DN845" s="90">
        <f t="shared" si="286"/>
        <v>0</v>
      </c>
      <c r="DO845" s="91">
        <f t="shared" si="284"/>
        <v>0</v>
      </c>
      <c r="DP845" s="89">
        <f>SUM(DO$9:DO845)*RLR</f>
        <v>120</v>
      </c>
      <c r="DQ845" s="90">
        <f>DP845-SUM(DS$9:DS845)</f>
        <v>2.1996375616837014</v>
      </c>
      <c r="DR845" s="48">
        <f t="shared" si="280"/>
        <v>0.26408450704225356</v>
      </c>
      <c r="DS845" s="31">
        <f t="shared" si="285"/>
        <v>5.829428167006271E-3</v>
      </c>
      <c r="DT845" s="90">
        <f>SUM(DS$9:DS845)*RRF</f>
        <v>82.460253706821405</v>
      </c>
    </row>
    <row r="846" spans="90:124" x14ac:dyDescent="0.25">
      <c r="CL846" s="14">
        <f t="shared" si="267"/>
        <v>8.3699999999999992</v>
      </c>
      <c r="CM846" s="59">
        <f>IF('Extended model'!$B$4="AY",0,IFERROR(P*INDEX('UWYr writing pattern'!$C$4:$C$18,MATCH('Extended model'!$CL846,'UWYr writing pattern'!$A$4:$A$18,0)) / 25,CM845))</f>
        <v>0</v>
      </c>
      <c r="CN846" s="36">
        <f t="shared" si="281"/>
        <v>1.0921459271463817E-48</v>
      </c>
      <c r="CP846" s="48">
        <f t="shared" si="268"/>
        <v>25.11</v>
      </c>
      <c r="CQ846" s="34">
        <f t="shared" si="282"/>
        <v>3.656035751846136E-49</v>
      </c>
      <c r="CR846" s="31">
        <f>SUM($CQ$9:CQ846)*RLR</f>
        <v>119.99999999999996</v>
      </c>
      <c r="CS846" s="32"/>
      <c r="CT846" s="36">
        <f>CR846-SUM($CW$9:CW846)</f>
        <v>4.3230964187098522</v>
      </c>
      <c r="CV846" s="48">
        <f t="shared" si="269"/>
        <v>0.26385224274406333</v>
      </c>
      <c r="CW846" s="31">
        <f t="shared" si="283"/>
        <v>1.1446857242832792E-2</v>
      </c>
      <c r="CX846" s="36">
        <f>SUM($CW$9:CW846)*RRF</f>
        <v>80.973832506903065</v>
      </c>
      <c r="CY846" s="33"/>
      <c r="CZ846" s="36">
        <f t="shared" si="270"/>
        <v>85.296928925612917</v>
      </c>
      <c r="DA846" s="33"/>
      <c r="DB846" s="31">
        <f t="shared" si="271"/>
        <v>9.1740257880296059E-49</v>
      </c>
      <c r="DC846" s="31">
        <f t="shared" si="272"/>
        <v>3.0261674930968963</v>
      </c>
      <c r="DD846" s="31">
        <f t="shared" si="273"/>
        <v>3.0261674930968963</v>
      </c>
      <c r="DE846" s="31">
        <f t="shared" si="274"/>
        <v>-1.2969289256129173</v>
      </c>
      <c r="DF846" s="31"/>
      <c r="DG846" s="33">
        <f t="shared" si="275"/>
        <v>0.96397419651075078</v>
      </c>
      <c r="DH846" s="33">
        <f t="shared" si="276"/>
        <v>1.0154396300668205</v>
      </c>
      <c r="DI846" s="3"/>
      <c r="DJ846" s="33">
        <f t="shared" si="277"/>
        <v>0.99999999999999967</v>
      </c>
      <c r="DK846" s="93">
        <f t="shared" si="278"/>
        <v>0.98163113298124749</v>
      </c>
      <c r="DL846" s="3">
        <f t="shared" si="279"/>
        <v>0.98171809450273151</v>
      </c>
      <c r="DM846" s="3"/>
      <c r="DN846" s="90">
        <f t="shared" si="286"/>
        <v>0</v>
      </c>
      <c r="DO846" s="91">
        <f t="shared" si="284"/>
        <v>0</v>
      </c>
      <c r="DP846" s="89">
        <f>SUM(DO$9:DO846)*RLR</f>
        <v>120</v>
      </c>
      <c r="DQ846" s="90">
        <f>DP846-SUM(DS$9:DS846)</f>
        <v>2.1938286596722065</v>
      </c>
      <c r="DR846" s="48">
        <f t="shared" si="280"/>
        <v>0.26385224274406333</v>
      </c>
      <c r="DS846" s="31">
        <f t="shared" si="285"/>
        <v>5.8089020114886489E-3</v>
      </c>
      <c r="DT846" s="90">
        <f>SUM(DS$9:DS846)*RRF</f>
        <v>82.464319938229451</v>
      </c>
    </row>
    <row r="847" spans="90:124" x14ac:dyDescent="0.25">
      <c r="CL847" s="14">
        <f t="shared" si="267"/>
        <v>8.3800000000000008</v>
      </c>
      <c r="CM847" s="59">
        <f>IF('Extended model'!$B$4="AY",0,IFERROR(P*INDEX('UWYr writing pattern'!$C$4:$C$18,MATCH('Extended model'!$CL847,'UWYr writing pattern'!$A$4:$A$18,0)) / 25,CM846))</f>
        <v>0</v>
      </c>
      <c r="CN847" s="36">
        <f t="shared" si="281"/>
        <v>8.1790808483992532E-49</v>
      </c>
      <c r="CP847" s="48">
        <f t="shared" si="268"/>
        <v>25.14</v>
      </c>
      <c r="CQ847" s="34">
        <f t="shared" si="282"/>
        <v>2.7423784230645644E-49</v>
      </c>
      <c r="CR847" s="31">
        <f>SUM($CQ$9:CQ847)*RLR</f>
        <v>119.99999999999996</v>
      </c>
      <c r="CS847" s="32"/>
      <c r="CT847" s="36">
        <f>CR847-SUM($CW$9:CW847)</f>
        <v>4.3116898318531014</v>
      </c>
      <c r="CV847" s="48">
        <f t="shared" si="269"/>
        <v>0.26362038664323373</v>
      </c>
      <c r="CW847" s="31">
        <f t="shared" si="283"/>
        <v>1.1406586856754228E-2</v>
      </c>
      <c r="CX847" s="36">
        <f>SUM($CW$9:CW847)*RRF</f>
        <v>80.981817117702789</v>
      </c>
      <c r="CY847" s="33"/>
      <c r="CZ847" s="36">
        <f t="shared" si="270"/>
        <v>85.293506949555891</v>
      </c>
      <c r="DA847" s="33"/>
      <c r="DB847" s="31">
        <f t="shared" si="271"/>
        <v>6.8704279126553717E-49</v>
      </c>
      <c r="DC847" s="31">
        <f t="shared" si="272"/>
        <v>3.0181828822971708</v>
      </c>
      <c r="DD847" s="31">
        <f t="shared" si="273"/>
        <v>3.0181828822971708</v>
      </c>
      <c r="DE847" s="31">
        <f t="shared" si="274"/>
        <v>-1.2935069495558906</v>
      </c>
      <c r="DF847" s="31"/>
      <c r="DG847" s="33">
        <f t="shared" si="275"/>
        <v>0.96406925140122368</v>
      </c>
      <c r="DH847" s="33">
        <f t="shared" si="276"/>
        <v>1.0153988922566177</v>
      </c>
      <c r="DI847" s="3"/>
      <c r="DJ847" s="33">
        <f t="shared" si="277"/>
        <v>0.99999999999999967</v>
      </c>
      <c r="DK847" s="93">
        <f t="shared" si="278"/>
        <v>0.98167951452005409</v>
      </c>
      <c r="DL847" s="3">
        <f t="shared" si="279"/>
        <v>0.9817663317204024</v>
      </c>
      <c r="DM847" s="3"/>
      <c r="DN847" s="90">
        <f t="shared" si="286"/>
        <v>0</v>
      </c>
      <c r="DO847" s="91">
        <f t="shared" si="284"/>
        <v>0</v>
      </c>
      <c r="DP847" s="89">
        <f>SUM(DO$9:DO847)*RLR</f>
        <v>120</v>
      </c>
      <c r="DQ847" s="90">
        <f>DP847-SUM(DS$9:DS847)</f>
        <v>2.1880401935517</v>
      </c>
      <c r="DR847" s="48">
        <f t="shared" si="280"/>
        <v>0.26362038664323373</v>
      </c>
      <c r="DS847" s="31">
        <f t="shared" si="285"/>
        <v>5.7884661205071406E-3</v>
      </c>
      <c r="DT847" s="90">
        <f>SUM(DS$9:DS847)*RRF</f>
        <v>82.468371864513799</v>
      </c>
    </row>
    <row r="848" spans="90:124" x14ac:dyDescent="0.25">
      <c r="CL848" s="14">
        <f t="shared" si="267"/>
        <v>8.39</v>
      </c>
      <c r="CM848" s="59">
        <f>IF('Extended model'!$B$4="AY",0,IFERROR(P*INDEX('UWYr writing pattern'!$C$4:$C$18,MATCH('Extended model'!$CL848,'UWYr writing pattern'!$A$4:$A$18,0)) / 25,CM847))</f>
        <v>0</v>
      </c>
      <c r="CN848" s="36">
        <f t="shared" si="281"/>
        <v>6.1228599231116808E-49</v>
      </c>
      <c r="CP848" s="48">
        <f t="shared" si="268"/>
        <v>25.17</v>
      </c>
      <c r="CQ848" s="34">
        <f t="shared" si="282"/>
        <v>2.0562209252875724E-49</v>
      </c>
      <c r="CR848" s="31">
        <f>SUM($CQ$9:CQ848)*RLR</f>
        <v>119.99999999999996</v>
      </c>
      <c r="CS848" s="32"/>
      <c r="CT848" s="36">
        <f>CR848-SUM($CW$9:CW848)</f>
        <v>4.3003233384475124</v>
      </c>
      <c r="CV848" s="48">
        <f t="shared" si="269"/>
        <v>0.26338893766461807</v>
      </c>
      <c r="CW848" s="31">
        <f t="shared" si="283"/>
        <v>1.1366493405588141E-2</v>
      </c>
      <c r="CX848" s="36">
        <f>SUM($CW$9:CW848)*RRF</f>
        <v>80.989773663086709</v>
      </c>
      <c r="CY848" s="33"/>
      <c r="CZ848" s="36">
        <f t="shared" si="270"/>
        <v>85.290097001534221</v>
      </c>
      <c r="DA848" s="33"/>
      <c r="DB848" s="31">
        <f t="shared" si="271"/>
        <v>5.1432023354138111E-49</v>
      </c>
      <c r="DC848" s="31">
        <f t="shared" si="272"/>
        <v>3.0102263369132585</v>
      </c>
      <c r="DD848" s="31">
        <f t="shared" si="273"/>
        <v>3.0102263369132585</v>
      </c>
      <c r="DE848" s="31">
        <f t="shared" si="274"/>
        <v>-1.290097001534221</v>
      </c>
      <c r="DF848" s="31"/>
      <c r="DG848" s="33">
        <f t="shared" si="275"/>
        <v>0.9641639721796037</v>
      </c>
      <c r="DH848" s="33">
        <f t="shared" si="276"/>
        <v>1.0153582976373121</v>
      </c>
      <c r="DI848" s="3"/>
      <c r="DJ848" s="33">
        <f t="shared" si="277"/>
        <v>0.99999999999999967</v>
      </c>
      <c r="DK848" s="93">
        <f t="shared" si="278"/>
        <v>0.98172772629918459</v>
      </c>
      <c r="DL848" s="3">
        <f t="shared" si="279"/>
        <v>0.98181439938722037</v>
      </c>
      <c r="DM848" s="3"/>
      <c r="DN848" s="90">
        <f t="shared" si="286"/>
        <v>0</v>
      </c>
      <c r="DO848" s="91">
        <f t="shared" si="284"/>
        <v>0</v>
      </c>
      <c r="DP848" s="89">
        <f>SUM(DO$9:DO848)*RLR</f>
        <v>120</v>
      </c>
      <c r="DQ848" s="90">
        <f>DP848-SUM(DS$9:DS848)</f>
        <v>2.1822720735335537</v>
      </c>
      <c r="DR848" s="48">
        <f t="shared" si="280"/>
        <v>0.26338893766461807</v>
      </c>
      <c r="DS848" s="31">
        <f t="shared" si="285"/>
        <v>5.7681200181503509E-3</v>
      </c>
      <c r="DT848" s="90">
        <f>SUM(DS$9:DS848)*RRF</f>
        <v>82.472409548526514</v>
      </c>
    </row>
    <row r="849" spans="90:124" x14ac:dyDescent="0.25">
      <c r="CL849" s="14">
        <f t="shared" si="267"/>
        <v>8.4</v>
      </c>
      <c r="CM849" s="59">
        <f>IF('Extended model'!$B$4="AY",0,IFERROR(P*INDEX('UWYr writing pattern'!$C$4:$C$18,MATCH('Extended model'!$CL849,'UWYr writing pattern'!$A$4:$A$18,0)) / 25,CM848))</f>
        <v>0</v>
      </c>
      <c r="CN849" s="36">
        <f t="shared" si="281"/>
        <v>4.5817360804644705E-49</v>
      </c>
      <c r="CP849" s="48">
        <f t="shared" si="268"/>
        <v>25.200000000000003</v>
      </c>
      <c r="CQ849" s="34">
        <f t="shared" si="282"/>
        <v>1.5411238426472103E-49</v>
      </c>
      <c r="CR849" s="31">
        <f>SUM($CQ$9:CQ849)*RLR</f>
        <v>119.99999999999996</v>
      </c>
      <c r="CS849" s="32"/>
      <c r="CT849" s="36">
        <f>CR849-SUM($CW$9:CW849)</f>
        <v>4.2889967624902283</v>
      </c>
      <c r="CV849" s="48">
        <f t="shared" si="269"/>
        <v>0.26315789473684209</v>
      </c>
      <c r="CW849" s="31">
        <f t="shared" si="283"/>
        <v>1.132657595728054E-2</v>
      </c>
      <c r="CX849" s="36">
        <f>SUM($CW$9:CW849)*RRF</f>
        <v>80.997702266256809</v>
      </c>
      <c r="CY849" s="33"/>
      <c r="CZ849" s="36">
        <f t="shared" si="270"/>
        <v>85.286699028747037</v>
      </c>
      <c r="DA849" s="33"/>
      <c r="DB849" s="31">
        <f t="shared" si="271"/>
        <v>3.848658307590155E-49</v>
      </c>
      <c r="DC849" s="31">
        <f t="shared" si="272"/>
        <v>3.0022977337431596</v>
      </c>
      <c r="DD849" s="31">
        <f t="shared" si="273"/>
        <v>3.0022977337431596</v>
      </c>
      <c r="DE849" s="31">
        <f t="shared" si="274"/>
        <v>-1.2866990287470372</v>
      </c>
      <c r="DF849" s="31"/>
      <c r="DG849" s="33">
        <f t="shared" si="275"/>
        <v>0.96425836031258105</v>
      </c>
      <c r="DH849" s="33">
        <f t="shared" si="276"/>
        <v>1.0153178455803218</v>
      </c>
      <c r="DI849" s="3"/>
      <c r="DJ849" s="33">
        <f t="shared" si="277"/>
        <v>0.99999999999999967</v>
      </c>
      <c r="DK849" s="93">
        <f t="shared" si="278"/>
        <v>0.9817757690625456</v>
      </c>
      <c r="DL849" s="3">
        <f t="shared" si="279"/>
        <v>0.98186229824748228</v>
      </c>
      <c r="DM849" s="3"/>
      <c r="DN849" s="90">
        <f t="shared" si="286"/>
        <v>0</v>
      </c>
      <c r="DO849" s="91">
        <f t="shared" si="284"/>
        <v>0</v>
      </c>
      <c r="DP849" s="89">
        <f>SUM(DO$9:DO849)*RLR</f>
        <v>120</v>
      </c>
      <c r="DQ849" s="90">
        <f>DP849-SUM(DS$9:DS849)</f>
        <v>2.1765242103021194</v>
      </c>
      <c r="DR849" s="48">
        <f t="shared" si="280"/>
        <v>0.26315789473684209</v>
      </c>
      <c r="DS849" s="31">
        <f t="shared" si="285"/>
        <v>5.7478632314316601E-3</v>
      </c>
      <c r="DT849" s="90">
        <f>SUM(DS$9:DS849)*RRF</f>
        <v>82.476433052788508</v>
      </c>
    </row>
    <row r="850" spans="90:124" x14ac:dyDescent="0.25">
      <c r="CL850" s="14">
        <f t="shared" si="267"/>
        <v>8.41</v>
      </c>
      <c r="CM850" s="59">
        <f>IF('Extended model'!$B$4="AY",0,IFERROR(P*INDEX('UWYr writing pattern'!$C$4:$C$18,MATCH('Extended model'!$CL850,'UWYr writing pattern'!$A$4:$A$18,0)) / 25,CM849))</f>
        <v>0</v>
      </c>
      <c r="CN850" s="36">
        <f t="shared" si="281"/>
        <v>3.4271385881874239E-49</v>
      </c>
      <c r="CP850" s="48">
        <f t="shared" si="268"/>
        <v>25.23</v>
      </c>
      <c r="CQ850" s="34">
        <f t="shared" si="282"/>
        <v>1.1545974922770468E-49</v>
      </c>
      <c r="CR850" s="31">
        <f>SUM($CQ$9:CQ850)*RLR</f>
        <v>119.99999999999996</v>
      </c>
      <c r="CS850" s="32"/>
      <c r="CT850" s="36">
        <f>CR850-SUM($CW$9:CW850)</f>
        <v>4.2777099289047271</v>
      </c>
      <c r="CV850" s="48">
        <f t="shared" si="269"/>
        <v>0.26292725679228746</v>
      </c>
      <c r="CW850" s="31">
        <f t="shared" si="283"/>
        <v>1.1286833585500601E-2</v>
      </c>
      <c r="CX850" s="36">
        <f>SUM($CW$9:CW850)*RRF</f>
        <v>81.005603049766663</v>
      </c>
      <c r="CY850" s="33"/>
      <c r="CZ850" s="36">
        <f t="shared" si="270"/>
        <v>85.28331297867139</v>
      </c>
      <c r="DA850" s="33"/>
      <c r="DB850" s="31">
        <f t="shared" si="271"/>
        <v>2.8787964140774357E-49</v>
      </c>
      <c r="DC850" s="31">
        <f t="shared" si="272"/>
        <v>2.994396950233309</v>
      </c>
      <c r="DD850" s="31">
        <f t="shared" si="273"/>
        <v>2.994396950233309</v>
      </c>
      <c r="DE850" s="31">
        <f t="shared" si="274"/>
        <v>-1.2833129786713897</v>
      </c>
      <c r="DF850" s="31"/>
      <c r="DG850" s="33">
        <f t="shared" si="275"/>
        <v>0.9643524172591269</v>
      </c>
      <c r="DH850" s="33">
        <f t="shared" si="276"/>
        <v>1.0152775354603736</v>
      </c>
      <c r="DI850" s="3"/>
      <c r="DJ850" s="33">
        <f t="shared" si="277"/>
        <v>0.99999999999999967</v>
      </c>
      <c r="DK850" s="93">
        <f t="shared" si="278"/>
        <v>0.98182364355013563</v>
      </c>
      <c r="DL850" s="3">
        <f t="shared" si="279"/>
        <v>0.98191002904156799</v>
      </c>
      <c r="DM850" s="3"/>
      <c r="DN850" s="90">
        <f t="shared" si="286"/>
        <v>0</v>
      </c>
      <c r="DO850" s="91">
        <f t="shared" si="284"/>
        <v>0</v>
      </c>
      <c r="DP850" s="89">
        <f>SUM(DO$9:DO850)*RLR</f>
        <v>120</v>
      </c>
      <c r="DQ850" s="90">
        <f>DP850-SUM(DS$9:DS850)</f>
        <v>2.170796515011844</v>
      </c>
      <c r="DR850" s="48">
        <f t="shared" si="280"/>
        <v>0.26292725679228746</v>
      </c>
      <c r="DS850" s="31">
        <f t="shared" si="285"/>
        <v>5.7276952902687349E-3</v>
      </c>
      <c r="DT850" s="90">
        <f>SUM(DS$9:DS850)*RRF</f>
        <v>82.480442439491711</v>
      </c>
    </row>
    <row r="851" spans="90:124" x14ac:dyDescent="0.25">
      <c r="CL851" s="14">
        <f t="shared" si="267"/>
        <v>8.42</v>
      </c>
      <c r="CM851" s="59">
        <f>IF('Extended model'!$B$4="AY",0,IFERROR(P*INDEX('UWYr writing pattern'!$C$4:$C$18,MATCH('Extended model'!$CL851,'UWYr writing pattern'!$A$4:$A$18,0)) / 25,CM850))</f>
        <v>0</v>
      </c>
      <c r="CN851" s="36">
        <f t="shared" si="281"/>
        <v>2.5624715223877369E-49</v>
      </c>
      <c r="CP851" s="48">
        <f t="shared" si="268"/>
        <v>25.259999999999998</v>
      </c>
      <c r="CQ851" s="34">
        <f t="shared" si="282"/>
        <v>8.6466706579968713E-50</v>
      </c>
      <c r="CR851" s="31">
        <f>SUM($CQ$9:CQ851)*RLR</f>
        <v>119.99999999999996</v>
      </c>
      <c r="CS851" s="32"/>
      <c r="CT851" s="36">
        <f>CR851-SUM($CW$9:CW851)</f>
        <v>4.2664626635351226</v>
      </c>
      <c r="CV851" s="48">
        <f t="shared" si="269"/>
        <v>0.26269702276707529</v>
      </c>
      <c r="CW851" s="31">
        <f t="shared" si="283"/>
        <v>1.1247265369600509E-2</v>
      </c>
      <c r="CX851" s="36">
        <f>SUM($CW$9:CW851)*RRF</f>
        <v>81.01347613552538</v>
      </c>
      <c r="CY851" s="33"/>
      <c r="CZ851" s="36">
        <f t="shared" si="270"/>
        <v>85.279938799060503</v>
      </c>
      <c r="DA851" s="33"/>
      <c r="DB851" s="31">
        <f t="shared" si="271"/>
        <v>2.1524760788056988E-49</v>
      </c>
      <c r="DC851" s="31">
        <f t="shared" si="272"/>
        <v>2.9865238644745857</v>
      </c>
      <c r="DD851" s="31">
        <f t="shared" si="273"/>
        <v>2.9865238644745857</v>
      </c>
      <c r="DE851" s="31">
        <f t="shared" si="274"/>
        <v>-1.2799387990605027</v>
      </c>
      <c r="DF851" s="31"/>
      <c r="DG851" s="33">
        <f t="shared" si="275"/>
        <v>0.96444614447054022</v>
      </c>
      <c r="DH851" s="33">
        <f t="shared" si="276"/>
        <v>1.0152373666554821</v>
      </c>
      <c r="DI851" s="3"/>
      <c r="DJ851" s="33">
        <f t="shared" si="277"/>
        <v>0.99999999999999967</v>
      </c>
      <c r="DK851" s="93">
        <f t="shared" si="278"/>
        <v>0.98187135049806862</v>
      </c>
      <c r="DL851" s="3">
        <f t="shared" si="279"/>
        <v>0.98195759250596348</v>
      </c>
      <c r="DM851" s="3"/>
      <c r="DN851" s="90">
        <f t="shared" si="286"/>
        <v>0</v>
      </c>
      <c r="DO851" s="91">
        <f t="shared" si="284"/>
        <v>0</v>
      </c>
      <c r="DP851" s="89">
        <f>SUM(DO$9:DO851)*RLR</f>
        <v>120</v>
      </c>
      <c r="DQ851" s="90">
        <f>DP851-SUM(DS$9:DS851)</f>
        <v>2.1650888992843846</v>
      </c>
      <c r="DR851" s="48">
        <f t="shared" si="280"/>
        <v>0.26269702276707529</v>
      </c>
      <c r="DS851" s="31">
        <f t="shared" si="285"/>
        <v>5.7076157274632182E-3</v>
      </c>
      <c r="DT851" s="90">
        <f>SUM(DS$9:DS851)*RRF</f>
        <v>82.484437770500932</v>
      </c>
    </row>
    <row r="852" spans="90:124" x14ac:dyDescent="0.25">
      <c r="CL852" s="14">
        <f t="shared" si="267"/>
        <v>8.43</v>
      </c>
      <c r="CM852" s="59">
        <f>IF('Extended model'!$B$4="AY",0,IFERROR(P*INDEX('UWYr writing pattern'!$C$4:$C$18,MATCH('Extended model'!$CL852,'UWYr writing pattern'!$A$4:$A$18,0)) / 25,CM851))</f>
        <v>0</v>
      </c>
      <c r="CN852" s="36">
        <f t="shared" si="281"/>
        <v>1.9151912158325948E-49</v>
      </c>
      <c r="CP852" s="48">
        <f t="shared" si="268"/>
        <v>25.29</v>
      </c>
      <c r="CQ852" s="34">
        <f t="shared" si="282"/>
        <v>6.4728030655514236E-50</v>
      </c>
      <c r="CR852" s="31">
        <f>SUM($CQ$9:CQ852)*RLR</f>
        <v>119.99999999999996</v>
      </c>
      <c r="CS852" s="32"/>
      <c r="CT852" s="36">
        <f>CR852-SUM($CW$9:CW852)</f>
        <v>4.2552547931405513</v>
      </c>
      <c r="CV852" s="48">
        <f t="shared" si="269"/>
        <v>0.26246719160104987</v>
      </c>
      <c r="CW852" s="31">
        <f t="shared" si="283"/>
        <v>1.1207870394575627E-2</v>
      </c>
      <c r="CX852" s="36">
        <f>SUM($CW$9:CW852)*RRF</f>
        <v>81.021321644801574</v>
      </c>
      <c r="CY852" s="33"/>
      <c r="CZ852" s="36">
        <f t="shared" si="270"/>
        <v>85.276576437942126</v>
      </c>
      <c r="DA852" s="33"/>
      <c r="DB852" s="31">
        <f t="shared" si="271"/>
        <v>1.6087606212993794E-49</v>
      </c>
      <c r="DC852" s="31">
        <f t="shared" si="272"/>
        <v>2.9786783551983858</v>
      </c>
      <c r="DD852" s="31">
        <f t="shared" si="273"/>
        <v>2.9786783551983858</v>
      </c>
      <c r="DE852" s="31">
        <f t="shared" si="274"/>
        <v>-1.2765764379421256</v>
      </c>
      <c r="DF852" s="31"/>
      <c r="DG852" s="33">
        <f t="shared" si="275"/>
        <v>0.96453954339049497</v>
      </c>
      <c r="DH852" s="33">
        <f t="shared" si="276"/>
        <v>1.0151973385469302</v>
      </c>
      <c r="DI852" s="3"/>
      <c r="DJ852" s="33">
        <f t="shared" si="277"/>
        <v>0.99999999999999967</v>
      </c>
      <c r="DK852" s="93">
        <f t="shared" si="278"/>
        <v>0.98191889063859783</v>
      </c>
      <c r="DL852" s="3">
        <f t="shared" si="279"/>
        <v>0.98200498937328562</v>
      </c>
      <c r="DM852" s="3"/>
      <c r="DN852" s="90">
        <f t="shared" si="286"/>
        <v>0</v>
      </c>
      <c r="DO852" s="91">
        <f t="shared" si="284"/>
        <v>0</v>
      </c>
      <c r="DP852" s="89">
        <f>SUM(DO$9:DO852)*RLR</f>
        <v>120</v>
      </c>
      <c r="DQ852" s="90">
        <f>DP852-SUM(DS$9:DS852)</f>
        <v>2.1594012752057097</v>
      </c>
      <c r="DR852" s="48">
        <f t="shared" si="280"/>
        <v>0.26246719160104987</v>
      </c>
      <c r="DS852" s="31">
        <f t="shared" si="285"/>
        <v>5.6876240786805201E-3</v>
      </c>
      <c r="DT852" s="90">
        <f>SUM(DS$9:DS852)*RRF</f>
        <v>82.488419107355995</v>
      </c>
    </row>
    <row r="853" spans="90:124" x14ac:dyDescent="0.25">
      <c r="CL853" s="14">
        <f t="shared" si="267"/>
        <v>8.44</v>
      </c>
      <c r="CM853" s="59">
        <f>IF('Extended model'!$B$4="AY",0,IFERROR(P*INDEX('UWYr writing pattern'!$C$4:$C$18,MATCH('Extended model'!$CL853,'UWYr writing pattern'!$A$4:$A$18,0)) / 25,CM852))</f>
        <v>0</v>
      </c>
      <c r="CN853" s="36">
        <f t="shared" si="281"/>
        <v>1.4308393573485316E-49</v>
      </c>
      <c r="CP853" s="48">
        <f t="shared" si="268"/>
        <v>25.32</v>
      </c>
      <c r="CQ853" s="34">
        <f t="shared" si="282"/>
        <v>4.8435185848406321E-50</v>
      </c>
      <c r="CR853" s="31">
        <f>SUM($CQ$9:CQ853)*RLR</f>
        <v>119.99999999999996</v>
      </c>
      <c r="CS853" s="32"/>
      <c r="CT853" s="36">
        <f>CR853-SUM($CW$9:CW853)</f>
        <v>4.2440861453895309</v>
      </c>
      <c r="CV853" s="48">
        <f t="shared" si="269"/>
        <v>0.26223776223776224</v>
      </c>
      <c r="CW853" s="31">
        <f t="shared" si="283"/>
        <v>1.1168647751025069E-2</v>
      </c>
      <c r="CX853" s="36">
        <f>SUM($CW$9:CW853)*RRF</f>
        <v>81.029139698227297</v>
      </c>
      <c r="CY853" s="33"/>
      <c r="CZ853" s="36">
        <f t="shared" si="270"/>
        <v>85.273225843616828</v>
      </c>
      <c r="DA853" s="33"/>
      <c r="DB853" s="31">
        <f t="shared" si="271"/>
        <v>1.2019050601727663E-49</v>
      </c>
      <c r="DC853" s="31">
        <f t="shared" si="272"/>
        <v>2.9708603017726714</v>
      </c>
      <c r="DD853" s="31">
        <f t="shared" si="273"/>
        <v>2.9708603017726714</v>
      </c>
      <c r="DE853" s="31">
        <f t="shared" si="274"/>
        <v>-1.273225843616828</v>
      </c>
      <c r="DF853" s="31"/>
      <c r="DG853" s="33">
        <f t="shared" si="275"/>
        <v>0.96463261545508683</v>
      </c>
      <c r="DH853" s="33">
        <f t="shared" si="276"/>
        <v>1.015157450519248</v>
      </c>
      <c r="DI853" s="3"/>
      <c r="DJ853" s="33">
        <f t="shared" si="277"/>
        <v>0.99999999999999967</v>
      </c>
      <c r="DK853" s="93">
        <f t="shared" si="278"/>
        <v>0.98196626470013926</v>
      </c>
      <c r="DL853" s="3">
        <f t="shared" si="279"/>
        <v>0.98205222037230588</v>
      </c>
      <c r="DM853" s="3"/>
      <c r="DN853" s="90">
        <f t="shared" si="286"/>
        <v>0</v>
      </c>
      <c r="DO853" s="91">
        <f t="shared" si="284"/>
        <v>0</v>
      </c>
      <c r="DP853" s="89">
        <f>SUM(DO$9:DO853)*RLR</f>
        <v>120</v>
      </c>
      <c r="DQ853" s="90">
        <f>DP853-SUM(DS$9:DS853)</f>
        <v>2.153733555323285</v>
      </c>
      <c r="DR853" s="48">
        <f t="shared" si="280"/>
        <v>0.26223776223776224</v>
      </c>
      <c r="DS853" s="31">
        <f t="shared" si="285"/>
        <v>5.6677198824296839E-3</v>
      </c>
      <c r="DT853" s="90">
        <f>SUM(DS$9:DS853)*RRF</f>
        <v>82.492386511273693</v>
      </c>
    </row>
    <row r="854" spans="90:124" x14ac:dyDescent="0.25">
      <c r="CL854" s="14">
        <f t="shared" si="267"/>
        <v>8.4499999999999993</v>
      </c>
      <c r="CM854" s="59">
        <f>IF('Extended model'!$B$4="AY",0,IFERROR(P*INDEX('UWYr writing pattern'!$C$4:$C$18,MATCH('Extended model'!$CL854,'UWYr writing pattern'!$A$4:$A$18,0)) / 25,CM853))</f>
        <v>0</v>
      </c>
      <c r="CN854" s="36">
        <f t="shared" si="281"/>
        <v>1.0685508320678833E-49</v>
      </c>
      <c r="CP854" s="48">
        <f t="shared" si="268"/>
        <v>25.349999999999998</v>
      </c>
      <c r="CQ854" s="34">
        <f t="shared" si="282"/>
        <v>3.6228852528064823E-50</v>
      </c>
      <c r="CR854" s="31">
        <f>SUM($CQ$9:CQ854)*RLR</f>
        <v>119.99999999999996</v>
      </c>
      <c r="CS854" s="32"/>
      <c r="CT854" s="36">
        <f>CR854-SUM($CW$9:CW854)</f>
        <v>4.2329565488544176</v>
      </c>
      <c r="CV854" s="48">
        <f t="shared" si="269"/>
        <v>0.26200873362445415</v>
      </c>
      <c r="CW854" s="31">
        <f t="shared" si="283"/>
        <v>1.1129596535112408E-2</v>
      </c>
      <c r="CX854" s="36">
        <f>SUM($CW$9:CW854)*RRF</f>
        <v>81.036930415801876</v>
      </c>
      <c r="CY854" s="33"/>
      <c r="CZ854" s="36">
        <f t="shared" si="270"/>
        <v>85.269886964656294</v>
      </c>
      <c r="DA854" s="33"/>
      <c r="DB854" s="31">
        <f t="shared" si="271"/>
        <v>8.9758269893702185E-50</v>
      </c>
      <c r="DC854" s="31">
        <f t="shared" si="272"/>
        <v>2.9630695841980921</v>
      </c>
      <c r="DD854" s="31">
        <f t="shared" si="273"/>
        <v>2.9630695841980921</v>
      </c>
      <c r="DE854" s="31">
        <f t="shared" si="274"/>
        <v>-1.269886964656294</v>
      </c>
      <c r="DF854" s="31"/>
      <c r="DG854" s="33">
        <f t="shared" si="275"/>
        <v>0.96472536209287951</v>
      </c>
      <c r="DH854" s="33">
        <f t="shared" si="276"/>
        <v>1.015117701960194</v>
      </c>
      <c r="DI854" s="3"/>
      <c r="DJ854" s="33">
        <f t="shared" si="277"/>
        <v>0.99999999999999967</v>
      </c>
      <c r="DK854" s="93">
        <f t="shared" si="278"/>
        <v>0.98201347340729517</v>
      </c>
      <c r="DL854" s="3">
        <f t="shared" si="279"/>
        <v>0.98209928622797293</v>
      </c>
      <c r="DM854" s="3"/>
      <c r="DN854" s="90">
        <f t="shared" si="286"/>
        <v>0</v>
      </c>
      <c r="DO854" s="91">
        <f t="shared" si="284"/>
        <v>0</v>
      </c>
      <c r="DP854" s="89">
        <f>SUM(DO$9:DO854)*RLR</f>
        <v>120</v>
      </c>
      <c r="DQ854" s="90">
        <f>DP854-SUM(DS$9:DS854)</f>
        <v>2.1480856526432461</v>
      </c>
      <c r="DR854" s="48">
        <f t="shared" si="280"/>
        <v>0.26200873362445415</v>
      </c>
      <c r="DS854" s="31">
        <f t="shared" si="285"/>
        <v>5.6479026800435794E-3</v>
      </c>
      <c r="DT854" s="90">
        <f>SUM(DS$9:DS854)*RRF</f>
        <v>82.496340043149729</v>
      </c>
    </row>
    <row r="855" spans="90:124" x14ac:dyDescent="0.25">
      <c r="CL855" s="14">
        <f t="shared" si="267"/>
        <v>8.4600000000000009</v>
      </c>
      <c r="CM855" s="59">
        <f>IF('Extended model'!$B$4="AY",0,IFERROR(P*INDEX('UWYr writing pattern'!$C$4:$C$18,MATCH('Extended model'!$CL855,'UWYr writing pattern'!$A$4:$A$18,0)) / 25,CM854))</f>
        <v>0</v>
      </c>
      <c r="CN855" s="36">
        <f t="shared" si="281"/>
        <v>7.9767319613867494E-50</v>
      </c>
      <c r="CP855" s="48">
        <f t="shared" si="268"/>
        <v>25.380000000000003</v>
      </c>
      <c r="CQ855" s="34">
        <f t="shared" si="282"/>
        <v>2.7087763592920839E-50</v>
      </c>
      <c r="CR855" s="31">
        <f>SUM($CQ$9:CQ855)*RLR</f>
        <v>119.99999999999996</v>
      </c>
      <c r="CS855" s="32"/>
      <c r="CT855" s="36">
        <f>CR855-SUM($CW$9:CW855)</f>
        <v>4.2218658330058929</v>
      </c>
      <c r="CV855" s="48">
        <f t="shared" si="269"/>
        <v>0.26178010471204188</v>
      </c>
      <c r="CW855" s="31">
        <f t="shared" si="283"/>
        <v>1.1090715848526857E-2</v>
      </c>
      <c r="CX855" s="36">
        <f>SUM($CW$9:CW855)*RRF</f>
        <v>81.044693916895838</v>
      </c>
      <c r="CY855" s="33"/>
      <c r="CZ855" s="36">
        <f t="shared" si="270"/>
        <v>85.266559749901731</v>
      </c>
      <c r="DA855" s="33"/>
      <c r="DB855" s="31">
        <f t="shared" si="271"/>
        <v>6.7004548475648684E-50</v>
      </c>
      <c r="DC855" s="31">
        <f t="shared" si="272"/>
        <v>2.9553060831041247</v>
      </c>
      <c r="DD855" s="31">
        <f t="shared" si="273"/>
        <v>2.9553060831041247</v>
      </c>
      <c r="DE855" s="31">
        <f t="shared" si="274"/>
        <v>-1.2665597499017309</v>
      </c>
      <c r="DF855" s="31"/>
      <c r="DG855" s="33">
        <f t="shared" si="275"/>
        <v>0.9648177847249505</v>
      </c>
      <c r="DH855" s="33">
        <f t="shared" si="276"/>
        <v>1.015078092260735</v>
      </c>
      <c r="DI855" s="3"/>
      <c r="DJ855" s="33">
        <f t="shared" si="277"/>
        <v>0.99999999999999967</v>
      </c>
      <c r="DK855" s="93">
        <f t="shared" si="278"/>
        <v>0.98206051748087764</v>
      </c>
      <c r="DL855" s="3">
        <f t="shared" si="279"/>
        <v>0.98214618766143669</v>
      </c>
      <c r="DM855" s="3"/>
      <c r="DN855" s="90">
        <f t="shared" si="286"/>
        <v>0</v>
      </c>
      <c r="DO855" s="91">
        <f t="shared" si="284"/>
        <v>0</v>
      </c>
      <c r="DP855" s="89">
        <f>SUM(DO$9:DO855)*RLR</f>
        <v>120</v>
      </c>
      <c r="DQ855" s="90">
        <f>DP855-SUM(DS$9:DS855)</f>
        <v>2.1424574806275842</v>
      </c>
      <c r="DR855" s="48">
        <f t="shared" si="280"/>
        <v>0.26178010471204188</v>
      </c>
      <c r="DS855" s="31">
        <f t="shared" si="285"/>
        <v>5.6281720156591596E-3</v>
      </c>
      <c r="DT855" s="90">
        <f>SUM(DS$9:DS855)*RRF</f>
        <v>82.500279763560684</v>
      </c>
    </row>
    <row r="856" spans="90:124" x14ac:dyDescent="0.25">
      <c r="CL856" s="14">
        <f t="shared" si="267"/>
        <v>8.4700000000000006</v>
      </c>
      <c r="CM856" s="59">
        <f>IF('Extended model'!$B$4="AY",0,IFERROR(P*INDEX('UWYr writing pattern'!$C$4:$C$18,MATCH('Extended model'!$CL856,'UWYr writing pattern'!$A$4:$A$18,0)) / 25,CM855))</f>
        <v>0</v>
      </c>
      <c r="CN856" s="36">
        <f t="shared" si="281"/>
        <v>5.9522373895867921E-50</v>
      </c>
      <c r="CP856" s="48">
        <f t="shared" si="268"/>
        <v>25.410000000000004</v>
      </c>
      <c r="CQ856" s="34">
        <f t="shared" si="282"/>
        <v>2.0244945717999571E-50</v>
      </c>
      <c r="CR856" s="31">
        <f>SUM($CQ$9:CQ856)*RLR</f>
        <v>119.99999999999996</v>
      </c>
      <c r="CS856" s="32"/>
      <c r="CT856" s="36">
        <f>CR856-SUM($CW$9:CW856)</f>
        <v>4.2108138282074492</v>
      </c>
      <c r="CV856" s="48">
        <f t="shared" si="269"/>
        <v>0.26155187445510025</v>
      </c>
      <c r="CW856" s="31">
        <f t="shared" si="283"/>
        <v>1.1052004798444745E-2</v>
      </c>
      <c r="CX856" s="36">
        <f>SUM($CW$9:CW856)*RRF</f>
        <v>81.052430320254757</v>
      </c>
      <c r="CY856" s="33"/>
      <c r="CZ856" s="36">
        <f t="shared" si="270"/>
        <v>85.263244148462206</v>
      </c>
      <c r="DA856" s="33"/>
      <c r="DB856" s="31">
        <f t="shared" si="271"/>
        <v>4.9998794072529045E-50</v>
      </c>
      <c r="DC856" s="31">
        <f t="shared" si="272"/>
        <v>2.9475696797452144</v>
      </c>
      <c r="DD856" s="31">
        <f t="shared" si="273"/>
        <v>2.9475696797452144</v>
      </c>
      <c r="DE856" s="31">
        <f t="shared" si="274"/>
        <v>-1.2632441484622063</v>
      </c>
      <c r="DF856" s="31"/>
      <c r="DG856" s="33">
        <f t="shared" si="275"/>
        <v>0.96490988476493755</v>
      </c>
      <c r="DH856" s="33">
        <f t="shared" si="276"/>
        <v>1.0150386208150262</v>
      </c>
      <c r="DI856" s="3"/>
      <c r="DJ856" s="33">
        <f t="shared" si="277"/>
        <v>0.99999999999999967</v>
      </c>
      <c r="DK856" s="93">
        <f t="shared" si="278"/>
        <v>0.9821073976379312</v>
      </c>
      <c r="DL856" s="3">
        <f t="shared" si="279"/>
        <v>0.98219292539007175</v>
      </c>
      <c r="DM856" s="3"/>
      <c r="DN856" s="90">
        <f t="shared" si="286"/>
        <v>0</v>
      </c>
      <c r="DO856" s="91">
        <f t="shared" si="284"/>
        <v>0</v>
      </c>
      <c r="DP856" s="89">
        <f>SUM(DO$9:DO856)*RLR</f>
        <v>120</v>
      </c>
      <c r="DQ856" s="90">
        <f>DP856-SUM(DS$9:DS856)</f>
        <v>2.1368489531913895</v>
      </c>
      <c r="DR856" s="48">
        <f t="shared" si="280"/>
        <v>0.26155187445510025</v>
      </c>
      <c r="DS856" s="31">
        <f t="shared" si="285"/>
        <v>5.6085274361978646E-3</v>
      </c>
      <c r="DT856" s="90">
        <f>SUM(DS$9:DS856)*RRF</f>
        <v>82.504205732766025</v>
      </c>
    </row>
    <row r="857" spans="90:124" x14ac:dyDescent="0.25">
      <c r="CL857" s="14">
        <f t="shared" si="267"/>
        <v>8.48</v>
      </c>
      <c r="CM857" s="59">
        <f>IF('Extended model'!$B$4="AY",0,IFERROR(P*INDEX('UWYr writing pattern'!$C$4:$C$18,MATCH('Extended model'!$CL857,'UWYr writing pattern'!$A$4:$A$18,0)) / 25,CM856))</f>
        <v>0</v>
      </c>
      <c r="CN857" s="36">
        <f t="shared" si="281"/>
        <v>4.4397738688927874E-50</v>
      </c>
      <c r="CP857" s="48">
        <f t="shared" si="268"/>
        <v>25.44</v>
      </c>
      <c r="CQ857" s="34">
        <f t="shared" si="282"/>
        <v>1.5124635206940042E-50</v>
      </c>
      <c r="CR857" s="31">
        <f>SUM($CQ$9:CQ857)*RLR</f>
        <v>119.99999999999996</v>
      </c>
      <c r="CS857" s="32"/>
      <c r="CT857" s="36">
        <f>CR857-SUM($CW$9:CW857)</f>
        <v>4.1998003657099616</v>
      </c>
      <c r="CV857" s="48">
        <f t="shared" si="269"/>
        <v>0.26132404181184671</v>
      </c>
      <c r="CW857" s="31">
        <f t="shared" si="283"/>
        <v>1.1013462497491149E-2</v>
      </c>
      <c r="CX857" s="36">
        <f>SUM($CW$9:CW857)*RRF</f>
        <v>81.060139744002996</v>
      </c>
      <c r="CY857" s="33"/>
      <c r="CZ857" s="36">
        <f t="shared" si="270"/>
        <v>85.259940109712957</v>
      </c>
      <c r="DA857" s="33"/>
      <c r="DB857" s="31">
        <f t="shared" si="271"/>
        <v>3.7294100498699407E-50</v>
      </c>
      <c r="DC857" s="31">
        <f t="shared" si="272"/>
        <v>2.9398602559969729</v>
      </c>
      <c r="DD857" s="31">
        <f t="shared" si="273"/>
        <v>2.9398602559969729</v>
      </c>
      <c r="DE857" s="31">
        <f t="shared" si="274"/>
        <v>-1.2599401097129572</v>
      </c>
      <c r="DF857" s="31"/>
      <c r="DG857" s="33">
        <f t="shared" si="275"/>
        <v>0.96500166361908324</v>
      </c>
      <c r="DH857" s="33">
        <f t="shared" si="276"/>
        <v>1.0149992870203923</v>
      </c>
      <c r="DI857" s="3"/>
      <c r="DJ857" s="33">
        <f t="shared" si="277"/>
        <v>0.99999999999999967</v>
      </c>
      <c r="DK857" s="93">
        <f t="shared" si="278"/>
        <v>0.98215411459175617</v>
      </c>
      <c r="DL857" s="3">
        <f t="shared" si="279"/>
        <v>0.98223950012749961</v>
      </c>
      <c r="DM857" s="3"/>
      <c r="DN857" s="90">
        <f t="shared" si="286"/>
        <v>0</v>
      </c>
      <c r="DO857" s="91">
        <f t="shared" si="284"/>
        <v>0</v>
      </c>
      <c r="DP857" s="89">
        <f>SUM(DO$9:DO857)*RLR</f>
        <v>120</v>
      </c>
      <c r="DQ857" s="90">
        <f>DP857-SUM(DS$9:DS857)</f>
        <v>2.1312599847000371</v>
      </c>
      <c r="DR857" s="48">
        <f t="shared" si="280"/>
        <v>0.26132404181184671</v>
      </c>
      <c r="DS857" s="31">
        <f t="shared" si="285"/>
        <v>5.5889684913462672E-3</v>
      </c>
      <c r="DT857" s="90">
        <f>SUM(DS$9:DS857)*RRF</f>
        <v>82.508118010709964</v>
      </c>
    </row>
    <row r="858" spans="90:124" x14ac:dyDescent="0.25">
      <c r="CL858" s="14">
        <f t="shared" si="267"/>
        <v>8.49</v>
      </c>
      <c r="CM858" s="59">
        <f>IF('Extended model'!$B$4="AY",0,IFERROR(P*INDEX('UWYr writing pattern'!$C$4:$C$18,MATCH('Extended model'!$CL858,'UWYr writing pattern'!$A$4:$A$18,0)) / 25,CM857))</f>
        <v>0</v>
      </c>
      <c r="CN858" s="36">
        <f t="shared" si="281"/>
        <v>3.3102953966464619E-50</v>
      </c>
      <c r="CP858" s="48">
        <f t="shared" si="268"/>
        <v>25.47</v>
      </c>
      <c r="CQ858" s="34">
        <f t="shared" si="282"/>
        <v>1.1294784722463252E-50</v>
      </c>
      <c r="CR858" s="31">
        <f>SUM($CQ$9:CQ858)*RLR</f>
        <v>119.99999999999996</v>
      </c>
      <c r="CS858" s="32"/>
      <c r="CT858" s="36">
        <f>CR858-SUM($CW$9:CW858)</f>
        <v>4.1888252776462593</v>
      </c>
      <c r="CV858" s="48">
        <f t="shared" si="269"/>
        <v>0.2610966057441253</v>
      </c>
      <c r="CW858" s="31">
        <f t="shared" si="283"/>
        <v>1.0975088063701992E-2</v>
      </c>
      <c r="CX858" s="36">
        <f>SUM($CW$9:CW858)*RRF</f>
        <v>81.067822305647582</v>
      </c>
      <c r="CY858" s="33"/>
      <c r="CZ858" s="36">
        <f t="shared" si="270"/>
        <v>85.256647583293841</v>
      </c>
      <c r="DA858" s="33"/>
      <c r="DB858" s="31">
        <f t="shared" si="271"/>
        <v>2.7806481331830276E-50</v>
      </c>
      <c r="DC858" s="31">
        <f t="shared" si="272"/>
        <v>2.9321776943523812</v>
      </c>
      <c r="DD858" s="31">
        <f t="shared" si="273"/>
        <v>2.9321776943523812</v>
      </c>
      <c r="DE858" s="31">
        <f t="shared" si="274"/>
        <v>-1.2566475832938409</v>
      </c>
      <c r="DF858" s="31"/>
      <c r="DG858" s="33">
        <f t="shared" si="275"/>
        <v>0.96509312268628078</v>
      </c>
      <c r="DH858" s="33">
        <f t="shared" si="276"/>
        <v>1.0149600902773077</v>
      </c>
      <c r="DI858" s="3"/>
      <c r="DJ858" s="33">
        <f t="shared" si="277"/>
        <v>0.99999999999999967</v>
      </c>
      <c r="DK858" s="93">
        <f t="shared" si="278"/>
        <v>0.98220066905193126</v>
      </c>
      <c r="DL858" s="3">
        <f t="shared" si="279"/>
        <v>0.98228591258361231</v>
      </c>
      <c r="DM858" s="3"/>
      <c r="DN858" s="90">
        <f t="shared" si="286"/>
        <v>0</v>
      </c>
      <c r="DO858" s="91">
        <f t="shared" si="284"/>
        <v>0</v>
      </c>
      <c r="DP858" s="89">
        <f>SUM(DO$9:DO858)*RLR</f>
        <v>120</v>
      </c>
      <c r="DQ858" s="90">
        <f>DP858-SUM(DS$9:DS858)</f>
        <v>2.1256904899665017</v>
      </c>
      <c r="DR858" s="48">
        <f t="shared" si="280"/>
        <v>0.2610966057441253</v>
      </c>
      <c r="DS858" s="31">
        <f t="shared" si="285"/>
        <v>5.5694947335366831E-3</v>
      </c>
      <c r="DT858" s="90">
        <f>SUM(DS$9:DS858)*RRF</f>
        <v>82.512016657023437</v>
      </c>
    </row>
    <row r="859" spans="90:124" x14ac:dyDescent="0.25">
      <c r="CL859" s="14">
        <f t="shared" si="267"/>
        <v>8.5</v>
      </c>
      <c r="CM859" s="59">
        <f>IF('Extended model'!$B$4="AY",0,IFERROR(P*INDEX('UWYr writing pattern'!$C$4:$C$18,MATCH('Extended model'!$CL859,'UWYr writing pattern'!$A$4:$A$18,0)) / 25,CM858))</f>
        <v>0</v>
      </c>
      <c r="CN859" s="36">
        <f t="shared" si="281"/>
        <v>2.4671631591206081E-50</v>
      </c>
      <c r="CP859" s="48">
        <f t="shared" si="268"/>
        <v>25.5</v>
      </c>
      <c r="CQ859" s="34">
        <f t="shared" si="282"/>
        <v>8.4313223752585378E-51</v>
      </c>
      <c r="CR859" s="31">
        <f>SUM($CQ$9:CQ859)*RLR</f>
        <v>119.99999999999996</v>
      </c>
      <c r="CS859" s="32"/>
      <c r="CT859" s="36">
        <f>CR859-SUM($CW$9:CW859)</f>
        <v>4.1778883970257681</v>
      </c>
      <c r="CV859" s="48">
        <f t="shared" si="269"/>
        <v>0.2608695652173913</v>
      </c>
      <c r="CW859" s="31">
        <f t="shared" si="283"/>
        <v>1.0936880620486316E-2</v>
      </c>
      <c r="CX859" s="36">
        <f>SUM($CW$9:CW859)*RRF</f>
        <v>81.075478122081932</v>
      </c>
      <c r="CY859" s="33"/>
      <c r="CZ859" s="36">
        <f t="shared" si="270"/>
        <v>85.253366519107701</v>
      </c>
      <c r="DA859" s="33"/>
      <c r="DB859" s="31">
        <f t="shared" si="271"/>
        <v>2.0724170536613109E-50</v>
      </c>
      <c r="DC859" s="31">
        <f t="shared" si="272"/>
        <v>2.9245218779180373</v>
      </c>
      <c r="DD859" s="31">
        <f t="shared" si="273"/>
        <v>2.9245218779180373</v>
      </c>
      <c r="DE859" s="31">
        <f t="shared" si="274"/>
        <v>-1.2533665191077006</v>
      </c>
      <c r="DF859" s="31"/>
      <c r="DG859" s="33">
        <f t="shared" si="275"/>
        <v>0.96518426335811824</v>
      </c>
      <c r="DH859" s="33">
        <f t="shared" si="276"/>
        <v>1.0149210299893774</v>
      </c>
      <c r="DI859" s="3"/>
      <c r="DJ859" s="33">
        <f t="shared" si="277"/>
        <v>0.99999999999999967</v>
      </c>
      <c r="DK859" s="93">
        <f t="shared" si="278"/>
        <v>0.98224706172433629</v>
      </c>
      <c r="DL859" s="3">
        <f t="shared" si="279"/>
        <v>0.98233216346459518</v>
      </c>
      <c r="DM859" s="3"/>
      <c r="DN859" s="90">
        <f t="shared" si="286"/>
        <v>0</v>
      </c>
      <c r="DO859" s="91">
        <f t="shared" si="284"/>
        <v>0</v>
      </c>
      <c r="DP859" s="89">
        <f>SUM(DO$9:DO859)*RLR</f>
        <v>120</v>
      </c>
      <c r="DQ859" s="90">
        <f>DP859-SUM(DS$9:DS859)</f>
        <v>2.1201403842485718</v>
      </c>
      <c r="DR859" s="48">
        <f t="shared" si="280"/>
        <v>0.2608695652173913</v>
      </c>
      <c r="DS859" s="31">
        <f t="shared" si="285"/>
        <v>5.5501057179282018E-3</v>
      </c>
      <c r="DT859" s="90">
        <f>SUM(DS$9:DS859)*RRF</f>
        <v>82.515901731025991</v>
      </c>
    </row>
    <row r="860" spans="90:124" x14ac:dyDescent="0.25">
      <c r="CL860" s="14">
        <f t="shared" si="267"/>
        <v>8.51</v>
      </c>
      <c r="CM860" s="59">
        <f>IF('Extended model'!$B$4="AY",0,IFERROR(P*INDEX('UWYr writing pattern'!$C$4:$C$18,MATCH('Extended model'!$CL860,'UWYr writing pattern'!$A$4:$A$18,0)) / 25,CM859))</f>
        <v>0</v>
      </c>
      <c r="CN860" s="36">
        <f t="shared" si="281"/>
        <v>1.8380365535448531E-50</v>
      </c>
      <c r="CP860" s="48">
        <f t="shared" si="268"/>
        <v>25.53</v>
      </c>
      <c r="CQ860" s="34">
        <f t="shared" si="282"/>
        <v>6.2912660557575515E-51</v>
      </c>
      <c r="CR860" s="31">
        <f>SUM($CQ$9:CQ860)*RLR</f>
        <v>119.99999999999996</v>
      </c>
      <c r="CS860" s="32"/>
      <c r="CT860" s="36">
        <f>CR860-SUM($CW$9:CW860)</f>
        <v>4.1669895577291811</v>
      </c>
      <c r="CV860" s="48">
        <f t="shared" si="269"/>
        <v>0.26064291920069504</v>
      </c>
      <c r="CW860" s="31">
        <f t="shared" si="283"/>
        <v>1.089883929658896E-2</v>
      </c>
      <c r="CX860" s="36">
        <f>SUM($CW$9:CW860)*RRF</f>
        <v>81.083107309589536</v>
      </c>
      <c r="CY860" s="33"/>
      <c r="CZ860" s="36">
        <f t="shared" si="270"/>
        <v>85.250096867318717</v>
      </c>
      <c r="DA860" s="33"/>
      <c r="DB860" s="31">
        <f t="shared" si="271"/>
        <v>1.5439507049776767E-50</v>
      </c>
      <c r="DC860" s="31">
        <f t="shared" si="272"/>
        <v>2.9168926904104264</v>
      </c>
      <c r="DD860" s="31">
        <f t="shared" si="273"/>
        <v>2.9168926904104264</v>
      </c>
      <c r="DE860" s="31">
        <f t="shared" si="274"/>
        <v>-1.2500968673187174</v>
      </c>
      <c r="DF860" s="31"/>
      <c r="DG860" s="33">
        <f t="shared" si="275"/>
        <v>0.96527508701892306</v>
      </c>
      <c r="DH860" s="33">
        <f t="shared" si="276"/>
        <v>1.0148821055633181</v>
      </c>
      <c r="DI860" s="3"/>
      <c r="DJ860" s="33">
        <f t="shared" si="277"/>
        <v>0.99999999999999967</v>
      </c>
      <c r="DK860" s="93">
        <f t="shared" si="278"/>
        <v>0.98229329331117465</v>
      </c>
      <c r="DL860" s="3">
        <f t="shared" si="279"/>
        <v>0.98237825347294849</v>
      </c>
      <c r="DM860" s="3"/>
      <c r="DN860" s="90">
        <f t="shared" si="286"/>
        <v>0</v>
      </c>
      <c r="DO860" s="91">
        <f t="shared" si="284"/>
        <v>0</v>
      </c>
      <c r="DP860" s="89">
        <f>SUM(DO$9:DO860)*RLR</f>
        <v>120</v>
      </c>
      <c r="DQ860" s="90">
        <f>DP860-SUM(DS$9:DS860)</f>
        <v>2.1146095832461782</v>
      </c>
      <c r="DR860" s="48">
        <f t="shared" si="280"/>
        <v>0.26064291920069504</v>
      </c>
      <c r="DS860" s="31">
        <f t="shared" si="285"/>
        <v>5.530801002387579E-3</v>
      </c>
      <c r="DT860" s="90">
        <f>SUM(DS$9:DS860)*RRF</f>
        <v>82.519773291727674</v>
      </c>
    </row>
    <row r="861" spans="90:124" x14ac:dyDescent="0.25">
      <c r="CL861" s="14">
        <f t="shared" si="267"/>
        <v>8.52</v>
      </c>
      <c r="CM861" s="59">
        <f>IF('Extended model'!$B$4="AY",0,IFERROR(P*INDEX('UWYr writing pattern'!$C$4:$C$18,MATCH('Extended model'!$CL861,'UWYr writing pattern'!$A$4:$A$18,0)) / 25,CM860))</f>
        <v>0</v>
      </c>
      <c r="CN861" s="36">
        <f t="shared" si="281"/>
        <v>1.368785821424852E-50</v>
      </c>
      <c r="CP861" s="48">
        <f t="shared" si="268"/>
        <v>25.56</v>
      </c>
      <c r="CQ861" s="34">
        <f t="shared" si="282"/>
        <v>4.6925073212000102E-51</v>
      </c>
      <c r="CR861" s="31">
        <f>SUM($CQ$9:CQ861)*RLR</f>
        <v>119.99999999999996</v>
      </c>
      <c r="CS861" s="32"/>
      <c r="CT861" s="36">
        <f>CR861-SUM($CW$9:CW861)</f>
        <v>4.1561285945031301</v>
      </c>
      <c r="CV861" s="48">
        <f t="shared" si="269"/>
        <v>0.26041666666666669</v>
      </c>
      <c r="CW861" s="31">
        <f t="shared" si="283"/>
        <v>1.0860963226053469E-2</v>
      </c>
      <c r="CX861" s="36">
        <f>SUM($CW$9:CW861)*RRF</f>
        <v>81.090709983847773</v>
      </c>
      <c r="CY861" s="33"/>
      <c r="CZ861" s="36">
        <f t="shared" si="270"/>
        <v>85.246838578350904</v>
      </c>
      <c r="DA861" s="33"/>
      <c r="DB861" s="31">
        <f t="shared" si="271"/>
        <v>1.1497800899968757E-50</v>
      </c>
      <c r="DC861" s="31">
        <f t="shared" si="272"/>
        <v>2.9092900161521911</v>
      </c>
      <c r="DD861" s="31">
        <f t="shared" si="273"/>
        <v>2.9092900161521911</v>
      </c>
      <c r="DE861" s="31">
        <f t="shared" si="274"/>
        <v>-1.2468385783509035</v>
      </c>
      <c r="DF861" s="31"/>
      <c r="DG861" s="33">
        <f t="shared" si="275"/>
        <v>0.96536559504580688</v>
      </c>
      <c r="DH861" s="33">
        <f t="shared" si="276"/>
        <v>1.0148433164089394</v>
      </c>
      <c r="DI861" s="3"/>
      <c r="DJ861" s="33">
        <f t="shared" si="277"/>
        <v>0.99999999999999967</v>
      </c>
      <c r="DK861" s="93">
        <f t="shared" si="278"/>
        <v>0.98233936451099535</v>
      </c>
      <c r="DL861" s="3">
        <f t="shared" si="279"/>
        <v>0.98242418330751069</v>
      </c>
      <c r="DM861" s="3"/>
      <c r="DN861" s="90">
        <f t="shared" si="286"/>
        <v>0</v>
      </c>
      <c r="DO861" s="91">
        <f t="shared" si="284"/>
        <v>0</v>
      </c>
      <c r="DP861" s="89">
        <f>SUM(DO$9:DO861)*RLR</f>
        <v>120</v>
      </c>
      <c r="DQ861" s="90">
        <f>DP861-SUM(DS$9:DS861)</f>
        <v>2.1090980030987083</v>
      </c>
      <c r="DR861" s="48">
        <f t="shared" si="280"/>
        <v>0.26041666666666669</v>
      </c>
      <c r="DS861" s="31">
        <f t="shared" si="285"/>
        <v>5.511580147470491E-3</v>
      </c>
      <c r="DT861" s="90">
        <f>SUM(DS$9:DS861)*RRF</f>
        <v>82.523631397830897</v>
      </c>
    </row>
    <row r="862" spans="90:124" x14ac:dyDescent="0.25">
      <c r="CL862" s="14">
        <f t="shared" si="267"/>
        <v>8.5299999999999994</v>
      </c>
      <c r="CM862" s="59">
        <f>IF('Extended model'!$B$4="AY",0,IFERROR(P*INDEX('UWYr writing pattern'!$C$4:$C$18,MATCH('Extended model'!$CL862,'UWYr writing pattern'!$A$4:$A$18,0)) / 25,CM861))</f>
        <v>0</v>
      </c>
      <c r="CN862" s="36">
        <f t="shared" si="281"/>
        <v>1.0189241654686598E-50</v>
      </c>
      <c r="CP862" s="48">
        <f t="shared" si="268"/>
        <v>25.589999999999996</v>
      </c>
      <c r="CQ862" s="34">
        <f t="shared" si="282"/>
        <v>3.4986165595619218E-51</v>
      </c>
      <c r="CR862" s="31">
        <f>SUM($CQ$9:CQ862)*RLR</f>
        <v>119.99999999999996</v>
      </c>
      <c r="CS862" s="32"/>
      <c r="CT862" s="36">
        <f>CR862-SUM($CW$9:CW862)</f>
        <v>4.1453053429549414</v>
      </c>
      <c r="CV862" s="48">
        <f t="shared" si="269"/>
        <v>0.26019080659150046</v>
      </c>
      <c r="CW862" s="31">
        <f t="shared" si="283"/>
        <v>1.0823251548185236E-2</v>
      </c>
      <c r="CX862" s="36">
        <f>SUM($CW$9:CW862)*RRF</f>
        <v>81.098286259931513</v>
      </c>
      <c r="CY862" s="33"/>
      <c r="CZ862" s="36">
        <f t="shared" si="270"/>
        <v>85.243591602886454</v>
      </c>
      <c r="DA862" s="33"/>
      <c r="DB862" s="31">
        <f t="shared" si="271"/>
        <v>8.5589629899367424E-51</v>
      </c>
      <c r="DC862" s="31">
        <f t="shared" si="272"/>
        <v>2.9017137400684589</v>
      </c>
      <c r="DD862" s="31">
        <f t="shared" si="273"/>
        <v>2.9017137400684589</v>
      </c>
      <c r="DE862" s="31">
        <f t="shared" si="274"/>
        <v>-1.243591602886454</v>
      </c>
      <c r="DF862" s="31"/>
      <c r="DG862" s="33">
        <f t="shared" si="275"/>
        <v>0.96545578880870853</v>
      </c>
      <c r="DH862" s="33">
        <f t="shared" si="276"/>
        <v>1.0148046619391244</v>
      </c>
      <c r="DI862" s="3"/>
      <c r="DJ862" s="33">
        <f t="shared" si="277"/>
        <v>0.99999999999999967</v>
      </c>
      <c r="DK862" s="93">
        <f t="shared" si="278"/>
        <v>0.98238527601871584</v>
      </c>
      <c r="DL862" s="3">
        <f t="shared" si="279"/>
        <v>0.98246995366348078</v>
      </c>
      <c r="DM862" s="3"/>
      <c r="DN862" s="90">
        <f t="shared" si="286"/>
        <v>0</v>
      </c>
      <c r="DO862" s="91">
        <f t="shared" si="284"/>
        <v>0</v>
      </c>
      <c r="DP862" s="89">
        <f>SUM(DO$9:DO862)*RLR</f>
        <v>120</v>
      </c>
      <c r="DQ862" s="90">
        <f>DP862-SUM(DS$9:DS862)</f>
        <v>2.1036055603823058</v>
      </c>
      <c r="DR862" s="48">
        <f t="shared" si="280"/>
        <v>0.26019080659150046</v>
      </c>
      <c r="DS862" s="31">
        <f t="shared" si="285"/>
        <v>5.4924427164028868E-3</v>
      </c>
      <c r="DT862" s="90">
        <f>SUM(DS$9:DS862)*RRF</f>
        <v>82.527476107732383</v>
      </c>
    </row>
    <row r="863" spans="90:124" x14ac:dyDescent="0.25">
      <c r="CL863" s="14">
        <f t="shared" si="267"/>
        <v>8.5399999999999991</v>
      </c>
      <c r="CM863" s="59">
        <f>IF('Extended model'!$B$4="AY",0,IFERROR(P*INDEX('UWYr writing pattern'!$C$4:$C$18,MATCH('Extended model'!$CL863,'UWYr writing pattern'!$A$4:$A$18,0)) / 25,CM862))</f>
        <v>0</v>
      </c>
      <c r="CN863" s="36">
        <f t="shared" si="281"/>
        <v>7.5818147152522981E-51</v>
      </c>
      <c r="CP863" s="48">
        <f t="shared" si="268"/>
        <v>25.619999999999997</v>
      </c>
      <c r="CQ863" s="34">
        <f t="shared" si="282"/>
        <v>2.6074269394343001E-51</v>
      </c>
      <c r="CR863" s="31">
        <f>SUM($CQ$9:CQ863)*RLR</f>
        <v>119.99999999999996</v>
      </c>
      <c r="CS863" s="32"/>
      <c r="CT863" s="36">
        <f>CR863-SUM($CW$9:CW863)</f>
        <v>4.1345196395474204</v>
      </c>
      <c r="CV863" s="48">
        <f t="shared" si="269"/>
        <v>0.25996533795493937</v>
      </c>
      <c r="CW863" s="31">
        <f t="shared" si="283"/>
        <v>1.0785703407515026E-2</v>
      </c>
      <c r="CX863" s="36">
        <f>SUM($CW$9:CW863)*RRF</f>
        <v>81.105836252316777</v>
      </c>
      <c r="CY863" s="33"/>
      <c r="CZ863" s="36">
        <f t="shared" si="270"/>
        <v>85.240355891864198</v>
      </c>
      <c r="DA863" s="33"/>
      <c r="DB863" s="31">
        <f t="shared" si="271"/>
        <v>6.3687243608119297E-51</v>
      </c>
      <c r="DC863" s="31">
        <f t="shared" si="272"/>
        <v>2.8941637476831943</v>
      </c>
      <c r="DD863" s="31">
        <f t="shared" si="273"/>
        <v>2.8941637476831943</v>
      </c>
      <c r="DE863" s="31">
        <f t="shared" si="274"/>
        <v>-1.2403558918641977</v>
      </c>
      <c r="DF863" s="31"/>
      <c r="DG863" s="33">
        <f t="shared" si="275"/>
        <v>0.96554566967043787</v>
      </c>
      <c r="DH863" s="33">
        <f t="shared" si="276"/>
        <v>1.0147661415698119</v>
      </c>
      <c r="DI863" s="3"/>
      <c r="DJ863" s="33">
        <f t="shared" si="277"/>
        <v>0.99999999999999967</v>
      </c>
      <c r="DK863" s="93">
        <f t="shared" si="278"/>
        <v>0.98243102852564324</v>
      </c>
      <c r="DL863" s="3">
        <f t="shared" si="279"/>
        <v>0.98251556523243955</v>
      </c>
      <c r="DM863" s="3"/>
      <c r="DN863" s="90">
        <f t="shared" si="286"/>
        <v>0</v>
      </c>
      <c r="DO863" s="91">
        <f t="shared" si="284"/>
        <v>0</v>
      </c>
      <c r="DP863" s="89">
        <f>SUM(DO$9:DO863)*RLR</f>
        <v>120</v>
      </c>
      <c r="DQ863" s="90">
        <f>DP863-SUM(DS$9:DS863)</f>
        <v>2.0981321721072419</v>
      </c>
      <c r="DR863" s="48">
        <f t="shared" si="280"/>
        <v>0.25996533795493937</v>
      </c>
      <c r="DS863" s="31">
        <f t="shared" si="285"/>
        <v>5.4733882750623757E-3</v>
      </c>
      <c r="DT863" s="90">
        <f>SUM(DS$9:DS863)*RRF</f>
        <v>82.531307479524926</v>
      </c>
    </row>
    <row r="864" spans="90:124" x14ac:dyDescent="0.25">
      <c r="CL864" s="14">
        <f t="shared" si="267"/>
        <v>8.5500000000000007</v>
      </c>
      <c r="CM864" s="59">
        <f>IF('Extended model'!$B$4="AY",0,IFERROR(P*INDEX('UWYr writing pattern'!$C$4:$C$18,MATCH('Extended model'!$CL864,'UWYr writing pattern'!$A$4:$A$18,0)) / 25,CM863))</f>
        <v>0</v>
      </c>
      <c r="CN864" s="36">
        <f t="shared" si="281"/>
        <v>5.6393537852046598E-51</v>
      </c>
      <c r="CP864" s="48">
        <f t="shared" si="268"/>
        <v>25.650000000000002</v>
      </c>
      <c r="CQ864" s="34">
        <f t="shared" si="282"/>
        <v>1.9424609300476384E-51</v>
      </c>
      <c r="CR864" s="31">
        <f>SUM($CQ$9:CQ864)*RLR</f>
        <v>119.99999999999996</v>
      </c>
      <c r="CS864" s="32"/>
      <c r="CT864" s="36">
        <f>CR864-SUM($CW$9:CW864)</f>
        <v>4.1237713215936509</v>
      </c>
      <c r="CV864" s="48">
        <f t="shared" si="269"/>
        <v>0.25974025974025972</v>
      </c>
      <c r="CW864" s="31">
        <f t="shared" si="283"/>
        <v>1.0748317953762791E-2</v>
      </c>
      <c r="CX864" s="36">
        <f>SUM($CW$9:CW864)*RRF</f>
        <v>81.113360074884412</v>
      </c>
      <c r="CY864" s="33"/>
      <c r="CZ864" s="36">
        <f t="shared" si="270"/>
        <v>85.237131396478063</v>
      </c>
      <c r="DA864" s="33"/>
      <c r="DB864" s="31">
        <f t="shared" si="271"/>
        <v>4.7370571795719137E-51</v>
      </c>
      <c r="DC864" s="31">
        <f t="shared" si="272"/>
        <v>2.8866399251155554</v>
      </c>
      <c r="DD864" s="31">
        <f t="shared" si="273"/>
        <v>2.8866399251155554</v>
      </c>
      <c r="DE864" s="31">
        <f t="shared" si="274"/>
        <v>-1.2371313964780626</v>
      </c>
      <c r="DF864" s="31"/>
      <c r="DG864" s="33">
        <f t="shared" si="275"/>
        <v>0.96563523898671921</v>
      </c>
      <c r="DH864" s="33">
        <f t="shared" si="276"/>
        <v>1.0147277547199769</v>
      </c>
      <c r="DI864" s="3"/>
      <c r="DJ864" s="33">
        <f t="shared" si="277"/>
        <v>0.99999999999999967</v>
      </c>
      <c r="DK864" s="93">
        <f t="shared" si="278"/>
        <v>0.98247662271949676</v>
      </c>
      <c r="DL864" s="3">
        <f t="shared" si="279"/>
        <v>0.98256101870237256</v>
      </c>
      <c r="DM864" s="3"/>
      <c r="DN864" s="90">
        <f t="shared" si="286"/>
        <v>0</v>
      </c>
      <c r="DO864" s="91">
        <f t="shared" si="284"/>
        <v>0</v>
      </c>
      <c r="DP864" s="89">
        <f>SUM(DO$9:DO864)*RLR</f>
        <v>120</v>
      </c>
      <c r="DQ864" s="90">
        <f>DP864-SUM(DS$9:DS864)</f>
        <v>2.092677755715286</v>
      </c>
      <c r="DR864" s="48">
        <f t="shared" si="280"/>
        <v>0.25974025974025972</v>
      </c>
      <c r="DS864" s="31">
        <f t="shared" si="285"/>
        <v>5.4544163919599022E-3</v>
      </c>
      <c r="DT864" s="90">
        <f>SUM(DS$9:DS864)*RRF</f>
        <v>82.535125570999298</v>
      </c>
    </row>
    <row r="865" spans="90:124" x14ac:dyDescent="0.25">
      <c r="CL865" s="14">
        <f t="shared" si="267"/>
        <v>8.56</v>
      </c>
      <c r="CM865" s="59">
        <f>IF('Extended model'!$B$4="AY",0,IFERROR(P*INDEX('UWYr writing pattern'!$C$4:$C$18,MATCH('Extended model'!$CL865,'UWYr writing pattern'!$A$4:$A$18,0)) / 25,CM864))</f>
        <v>0</v>
      </c>
      <c r="CN865" s="36">
        <f t="shared" si="281"/>
        <v>4.1928595392996643E-51</v>
      </c>
      <c r="CP865" s="48">
        <f t="shared" si="268"/>
        <v>25.68</v>
      </c>
      <c r="CQ865" s="34">
        <f t="shared" si="282"/>
        <v>1.4464942459049954E-51</v>
      </c>
      <c r="CR865" s="31">
        <f>SUM($CQ$9:CQ865)*RLR</f>
        <v>119.99999999999996</v>
      </c>
      <c r="CS865" s="32"/>
      <c r="CT865" s="36">
        <f>CR865-SUM($CW$9:CW865)</f>
        <v>4.1130602272518502</v>
      </c>
      <c r="CV865" s="48">
        <f t="shared" si="269"/>
        <v>0.25951557093425603</v>
      </c>
      <c r="CW865" s="31">
        <f t="shared" si="283"/>
        <v>1.071109434180169E-2</v>
      </c>
      <c r="CX865" s="36">
        <f>SUM($CW$9:CW865)*RRF</f>
        <v>81.120857840923676</v>
      </c>
      <c r="CY865" s="33"/>
      <c r="CZ865" s="36">
        <f t="shared" si="270"/>
        <v>85.233918068175527</v>
      </c>
      <c r="DA865" s="33"/>
      <c r="DB865" s="31">
        <f t="shared" si="271"/>
        <v>3.5220020130117177E-51</v>
      </c>
      <c r="DC865" s="31">
        <f t="shared" si="272"/>
        <v>2.8791421590762951</v>
      </c>
      <c r="DD865" s="31">
        <f t="shared" si="273"/>
        <v>2.8791421590762951</v>
      </c>
      <c r="DE865" s="31">
        <f t="shared" si="274"/>
        <v>-1.2339180681755266</v>
      </c>
      <c r="DF865" s="31"/>
      <c r="DG865" s="33">
        <f t="shared" si="275"/>
        <v>0.96572449810623429</v>
      </c>
      <c r="DH865" s="33">
        <f t="shared" si="276"/>
        <v>1.0146895008116135</v>
      </c>
      <c r="DI865" s="3"/>
      <c r="DJ865" s="33">
        <f t="shared" si="277"/>
        <v>0.99999999999999967</v>
      </c>
      <c r="DK865" s="93">
        <f t="shared" si="278"/>
        <v>0.98252205928442915</v>
      </c>
      <c r="DL865" s="3">
        <f t="shared" si="279"/>
        <v>0.98260631475769111</v>
      </c>
      <c r="DM865" s="3"/>
      <c r="DN865" s="90">
        <f t="shared" si="286"/>
        <v>0</v>
      </c>
      <c r="DO865" s="91">
        <f t="shared" si="284"/>
        <v>0</v>
      </c>
      <c r="DP865" s="89">
        <f>SUM(DO$9:DO865)*RLR</f>
        <v>120</v>
      </c>
      <c r="DQ865" s="90">
        <f>DP865-SUM(DS$9:DS865)</f>
        <v>2.0872422290770629</v>
      </c>
      <c r="DR865" s="48">
        <f t="shared" si="280"/>
        <v>0.25951557093425603</v>
      </c>
      <c r="DS865" s="31">
        <f t="shared" si="285"/>
        <v>5.4355266382215221E-3</v>
      </c>
      <c r="DT865" s="90">
        <f>SUM(DS$9:DS865)*RRF</f>
        <v>82.538930439646052</v>
      </c>
    </row>
    <row r="866" spans="90:124" x14ac:dyDescent="0.25">
      <c r="CL866" s="14">
        <f t="shared" si="267"/>
        <v>8.57</v>
      </c>
      <c r="CM866" s="59">
        <f>IF('Extended model'!$B$4="AY",0,IFERROR(P*INDEX('UWYr writing pattern'!$C$4:$C$18,MATCH('Extended model'!$CL866,'UWYr writing pattern'!$A$4:$A$18,0)) / 25,CM865))</f>
        <v>0</v>
      </c>
      <c r="CN866" s="36">
        <f t="shared" si="281"/>
        <v>3.1161332096075103E-51</v>
      </c>
      <c r="CP866" s="48">
        <f t="shared" si="268"/>
        <v>25.71</v>
      </c>
      <c r="CQ866" s="34">
        <f t="shared" si="282"/>
        <v>1.0767263296921537E-51</v>
      </c>
      <c r="CR866" s="31">
        <f>SUM($CQ$9:CQ866)*RLR</f>
        <v>119.99999999999996</v>
      </c>
      <c r="CS866" s="32"/>
      <c r="CT866" s="36">
        <f>CR866-SUM($CW$9:CW866)</f>
        <v>4.102386195520225</v>
      </c>
      <c r="CV866" s="48">
        <f t="shared" si="269"/>
        <v>0.25929127052722556</v>
      </c>
      <c r="CW866" s="31">
        <f t="shared" si="283"/>
        <v>1.0674031731622449E-2</v>
      </c>
      <c r="CX866" s="36">
        <f>SUM($CW$9:CW866)*RRF</f>
        <v>81.128329663135801</v>
      </c>
      <c r="CY866" s="33"/>
      <c r="CZ866" s="36">
        <f t="shared" si="270"/>
        <v>85.230715858656026</v>
      </c>
      <c r="DA866" s="33"/>
      <c r="DB866" s="31">
        <f t="shared" si="271"/>
        <v>2.6175518960703085E-51</v>
      </c>
      <c r="DC866" s="31">
        <f t="shared" si="272"/>
        <v>2.8716703368641574</v>
      </c>
      <c r="DD866" s="31">
        <f t="shared" si="273"/>
        <v>2.8716703368641574</v>
      </c>
      <c r="DE866" s="31">
        <f t="shared" si="274"/>
        <v>-1.2307158586560263</v>
      </c>
      <c r="DF866" s="31"/>
      <c r="DG866" s="33">
        <f t="shared" si="275"/>
        <v>0.9658134483706643</v>
      </c>
      <c r="DH866" s="33">
        <f t="shared" si="276"/>
        <v>1.0146513792697145</v>
      </c>
      <c r="DI866" s="3"/>
      <c r="DJ866" s="33">
        <f t="shared" si="277"/>
        <v>0.99999999999999967</v>
      </c>
      <c r="DK866" s="93">
        <f t="shared" si="278"/>
        <v>0.98256733890104853</v>
      </c>
      <c r="DL866" s="3">
        <f t="shared" si="279"/>
        <v>0.98265145407925425</v>
      </c>
      <c r="DM866" s="3"/>
      <c r="DN866" s="90">
        <f t="shared" si="286"/>
        <v>0</v>
      </c>
      <c r="DO866" s="91">
        <f t="shared" si="284"/>
        <v>0</v>
      </c>
      <c r="DP866" s="89">
        <f>SUM(DO$9:DO866)*RLR</f>
        <v>120</v>
      </c>
      <c r="DQ866" s="90">
        <f>DP866-SUM(DS$9:DS866)</f>
        <v>2.0818255104894945</v>
      </c>
      <c r="DR866" s="48">
        <f t="shared" si="280"/>
        <v>0.25929127052722556</v>
      </c>
      <c r="DS866" s="31">
        <f t="shared" si="285"/>
        <v>5.4167185875702321E-3</v>
      </c>
      <c r="DT866" s="90">
        <f>SUM(DS$9:DS866)*RRF</f>
        <v>82.542722142657354</v>
      </c>
    </row>
    <row r="867" spans="90:124" x14ac:dyDescent="0.25">
      <c r="CL867" s="14">
        <f t="shared" si="267"/>
        <v>8.58</v>
      </c>
      <c r="CM867" s="59">
        <f>IF('Extended model'!$B$4="AY",0,IFERROR(P*INDEX('UWYr writing pattern'!$C$4:$C$18,MATCH('Extended model'!$CL867,'UWYr writing pattern'!$A$4:$A$18,0)) / 25,CM866))</f>
        <v>0</v>
      </c>
      <c r="CN867" s="36">
        <f t="shared" si="281"/>
        <v>2.3149753614174195E-51</v>
      </c>
      <c r="CP867" s="48">
        <f t="shared" si="268"/>
        <v>25.740000000000002</v>
      </c>
      <c r="CQ867" s="34">
        <f t="shared" si="282"/>
        <v>8.0115784819009092E-52</v>
      </c>
      <c r="CR867" s="31">
        <f>SUM($CQ$9:CQ867)*RLR</f>
        <v>119.99999999999996</v>
      </c>
      <c r="CS867" s="32"/>
      <c r="CT867" s="36">
        <f>CR867-SUM($CW$9:CW867)</f>
        <v>4.0917490662319267</v>
      </c>
      <c r="CV867" s="48">
        <f t="shared" si="269"/>
        <v>0.25906735751295334</v>
      </c>
      <c r="CW867" s="31">
        <f t="shared" si="283"/>
        <v>1.0637129288297905E-2</v>
      </c>
      <c r="CX867" s="36">
        <f>SUM($CW$9:CW867)*RRF</f>
        <v>81.135775653637623</v>
      </c>
      <c r="CY867" s="33"/>
      <c r="CZ867" s="36">
        <f t="shared" si="270"/>
        <v>85.22752471986955</v>
      </c>
      <c r="DA867" s="33"/>
      <c r="DB867" s="31">
        <f t="shared" si="271"/>
        <v>1.9445793035906322E-51</v>
      </c>
      <c r="DC867" s="31">
        <f t="shared" si="272"/>
        <v>2.8642243463623487</v>
      </c>
      <c r="DD867" s="31">
        <f t="shared" si="273"/>
        <v>2.8642243463623487</v>
      </c>
      <c r="DE867" s="31">
        <f t="shared" si="274"/>
        <v>-1.2275247198695496</v>
      </c>
      <c r="DF867" s="31"/>
      <c r="DG867" s="33">
        <f t="shared" si="275"/>
        <v>0.96590209111473357</v>
      </c>
      <c r="DH867" s="33">
        <f t="shared" si="276"/>
        <v>1.0146133895222564</v>
      </c>
      <c r="DI867" s="3"/>
      <c r="DJ867" s="33">
        <f t="shared" si="277"/>
        <v>0.99999999999999967</v>
      </c>
      <c r="DK867" s="93">
        <f t="shared" si="278"/>
        <v>0.98261246224643928</v>
      </c>
      <c r="DL867" s="3">
        <f t="shared" si="279"/>
        <v>0.98269643734439005</v>
      </c>
      <c r="DM867" s="3"/>
      <c r="DN867" s="90">
        <f t="shared" si="286"/>
        <v>0</v>
      </c>
      <c r="DO867" s="91">
        <f t="shared" si="284"/>
        <v>0</v>
      </c>
      <c r="DP867" s="89">
        <f>SUM(DO$9:DO867)*RLR</f>
        <v>120</v>
      </c>
      <c r="DQ867" s="90">
        <f>DP867-SUM(DS$9:DS867)</f>
        <v>2.0764275186731851</v>
      </c>
      <c r="DR867" s="48">
        <f t="shared" si="280"/>
        <v>0.25906735751295334</v>
      </c>
      <c r="DS867" s="31">
        <f t="shared" si="285"/>
        <v>5.3979918163081101E-3</v>
      </c>
      <c r="DT867" s="90">
        <f>SUM(DS$9:DS867)*RRF</f>
        <v>82.546500736928763</v>
      </c>
    </row>
    <row r="868" spans="90:124" x14ac:dyDescent="0.25">
      <c r="CL868" s="14">
        <f t="shared" si="267"/>
        <v>8.59</v>
      </c>
      <c r="CM868" s="59">
        <f>IF('Extended model'!$B$4="AY",0,IFERROR(P*INDEX('UWYr writing pattern'!$C$4:$C$18,MATCH('Extended model'!$CL868,'UWYr writing pattern'!$A$4:$A$18,0)) / 25,CM867))</f>
        <v>0</v>
      </c>
      <c r="CN868" s="36">
        <f t="shared" si="281"/>
        <v>1.7191007033885757E-51</v>
      </c>
      <c r="CP868" s="48">
        <f t="shared" si="268"/>
        <v>25.77</v>
      </c>
      <c r="CQ868" s="34">
        <f t="shared" si="282"/>
        <v>5.9587465802884385E-52</v>
      </c>
      <c r="CR868" s="31">
        <f>SUM($CQ$9:CQ868)*RLR</f>
        <v>119.99999999999996</v>
      </c>
      <c r="CS868" s="32"/>
      <c r="CT868" s="36">
        <f>CR868-SUM($CW$9:CW868)</f>
        <v>4.0811486800499779</v>
      </c>
      <c r="CV868" s="48">
        <f t="shared" si="269"/>
        <v>0.25884383088869717</v>
      </c>
      <c r="CW868" s="31">
        <f t="shared" si="283"/>
        <v>1.0600386181947996E-2</v>
      </c>
      <c r="CX868" s="36">
        <f>SUM($CW$9:CW868)*RRF</f>
        <v>81.143195923964981</v>
      </c>
      <c r="CY868" s="33"/>
      <c r="CZ868" s="36">
        <f t="shared" si="270"/>
        <v>85.224344604014959</v>
      </c>
      <c r="DA868" s="33"/>
      <c r="DB868" s="31">
        <f t="shared" si="271"/>
        <v>1.4440445908464036E-51</v>
      </c>
      <c r="DC868" s="31">
        <f t="shared" si="272"/>
        <v>2.8568040760349844</v>
      </c>
      <c r="DD868" s="31">
        <f t="shared" si="273"/>
        <v>2.8568040760349844</v>
      </c>
      <c r="DE868" s="31">
        <f t="shared" si="274"/>
        <v>-1.2243446040149593</v>
      </c>
      <c r="DF868" s="31"/>
      <c r="DG868" s="33">
        <f t="shared" si="275"/>
        <v>0.96599042766624976</v>
      </c>
      <c r="DH868" s="33">
        <f t="shared" si="276"/>
        <v>1.0145755310001781</v>
      </c>
      <c r="DI868" s="3"/>
      <c r="DJ868" s="33">
        <f t="shared" si="277"/>
        <v>0.99999999999999967</v>
      </c>
      <c r="DK868" s="93">
        <f t="shared" si="278"/>
        <v>0.98265742999418382</v>
      </c>
      <c r="DL868" s="3">
        <f t="shared" si="279"/>
        <v>0.98274126522691763</v>
      </c>
      <c r="DM868" s="3"/>
      <c r="DN868" s="90">
        <f t="shared" si="286"/>
        <v>0</v>
      </c>
      <c r="DO868" s="91">
        <f t="shared" si="284"/>
        <v>0</v>
      </c>
      <c r="DP868" s="89">
        <f>SUM(DO$9:DO868)*RLR</f>
        <v>120</v>
      </c>
      <c r="DQ868" s="90">
        <f>DP868-SUM(DS$9:DS868)</f>
        <v>2.0710481727698919</v>
      </c>
      <c r="DR868" s="48">
        <f t="shared" si="280"/>
        <v>0.25884383088869717</v>
      </c>
      <c r="DS868" s="31">
        <f t="shared" si="285"/>
        <v>5.3793459032984072E-3</v>
      </c>
      <c r="DT868" s="90">
        <f>SUM(DS$9:DS868)*RRF</f>
        <v>82.550266279061077</v>
      </c>
    </row>
    <row r="869" spans="90:124" x14ac:dyDescent="0.25">
      <c r="CL869" s="14">
        <f t="shared" si="267"/>
        <v>8.6</v>
      </c>
      <c r="CM869" s="59">
        <f>IF('Extended model'!$B$4="AY",0,IFERROR(P*INDEX('UWYr writing pattern'!$C$4:$C$18,MATCH('Extended model'!$CL869,'UWYr writing pattern'!$A$4:$A$18,0)) / 25,CM868))</f>
        <v>0</v>
      </c>
      <c r="CN869" s="36">
        <f t="shared" si="281"/>
        <v>1.2760884521253396E-51</v>
      </c>
      <c r="CP869" s="48">
        <f t="shared" si="268"/>
        <v>25.799999999999997</v>
      </c>
      <c r="CQ869" s="34">
        <f t="shared" si="282"/>
        <v>4.4301225126323603E-52</v>
      </c>
      <c r="CR869" s="31">
        <f>SUM($CQ$9:CQ869)*RLR</f>
        <v>119.99999999999996</v>
      </c>
      <c r="CS869" s="32"/>
      <c r="CT869" s="36">
        <f>CR869-SUM($CW$9:CW869)</f>
        <v>4.0705848784622702</v>
      </c>
      <c r="CV869" s="48">
        <f t="shared" si="269"/>
        <v>0.25862068965517243</v>
      </c>
      <c r="CW869" s="31">
        <f t="shared" si="283"/>
        <v>1.0563801587704862E-2</v>
      </c>
      <c r="CX869" s="36">
        <f>SUM($CW$9:CW869)*RRF</f>
        <v>81.150590585076372</v>
      </c>
      <c r="CY869" s="33"/>
      <c r="CZ869" s="36">
        <f t="shared" si="270"/>
        <v>85.221175463538643</v>
      </c>
      <c r="DA869" s="33"/>
      <c r="DB869" s="31">
        <f t="shared" si="271"/>
        <v>1.0719142997852852E-51</v>
      </c>
      <c r="DC869" s="31">
        <f t="shared" si="272"/>
        <v>2.8494094149235889</v>
      </c>
      <c r="DD869" s="31">
        <f t="shared" si="273"/>
        <v>2.8494094149235889</v>
      </c>
      <c r="DE869" s="31">
        <f t="shared" si="274"/>
        <v>-1.2211754635386427</v>
      </c>
      <c r="DF869" s="31"/>
      <c r="DG869" s="33">
        <f t="shared" si="275"/>
        <v>0.96607845934614733</v>
      </c>
      <c r="DH869" s="33">
        <f t="shared" si="276"/>
        <v>1.0145378031373649</v>
      </c>
      <c r="DI869" s="3"/>
      <c r="DJ869" s="33">
        <f t="shared" si="277"/>
        <v>0.99999999999999967</v>
      </c>
      <c r="DK869" s="93">
        <f t="shared" si="278"/>
        <v>0.98270224281438356</v>
      </c>
      <c r="DL869" s="3">
        <f t="shared" si="279"/>
        <v>0.9827859383971671</v>
      </c>
      <c r="DM869" s="3"/>
      <c r="DN869" s="90">
        <f t="shared" si="286"/>
        <v>0</v>
      </c>
      <c r="DO869" s="91">
        <f t="shared" si="284"/>
        <v>0</v>
      </c>
      <c r="DP869" s="89">
        <f>SUM(DO$9:DO869)*RLR</f>
        <v>120</v>
      </c>
      <c r="DQ869" s="90">
        <f>DP869-SUM(DS$9:DS869)</f>
        <v>2.0656873923399388</v>
      </c>
      <c r="DR869" s="48">
        <f t="shared" si="280"/>
        <v>0.25862068965517243</v>
      </c>
      <c r="DS869" s="31">
        <f t="shared" si="285"/>
        <v>5.3607804299479521E-3</v>
      </c>
      <c r="DT869" s="90">
        <f>SUM(DS$9:DS869)*RRF</f>
        <v>82.554018825362036</v>
      </c>
    </row>
    <row r="870" spans="90:124" x14ac:dyDescent="0.25">
      <c r="CL870" s="14">
        <f t="shared" si="267"/>
        <v>8.61</v>
      </c>
      <c r="CM870" s="59">
        <f>IF('Extended model'!$B$4="AY",0,IFERROR(P*INDEX('UWYr writing pattern'!$C$4:$C$18,MATCH('Extended model'!$CL870,'UWYr writing pattern'!$A$4:$A$18,0)) / 25,CM869))</f>
        <v>0</v>
      </c>
      <c r="CN870" s="36">
        <f t="shared" si="281"/>
        <v>9.4685763147700212E-52</v>
      </c>
      <c r="CP870" s="48">
        <f t="shared" si="268"/>
        <v>25.83</v>
      </c>
      <c r="CQ870" s="34">
        <f t="shared" si="282"/>
        <v>3.2923082064833755E-52</v>
      </c>
      <c r="CR870" s="31">
        <f>SUM($CQ$9:CQ870)*RLR</f>
        <v>119.99999999999996</v>
      </c>
      <c r="CS870" s="32"/>
      <c r="CT870" s="36">
        <f>CR870-SUM($CW$9:CW870)</f>
        <v>4.0600575037765907</v>
      </c>
      <c r="CV870" s="48">
        <f t="shared" si="269"/>
        <v>0.2583979328165375</v>
      </c>
      <c r="CW870" s="31">
        <f t="shared" si="283"/>
        <v>1.0527374685678286E-2</v>
      </c>
      <c r="CX870" s="36">
        <f>SUM($CW$9:CW870)*RRF</f>
        <v>81.157959747356358</v>
      </c>
      <c r="CY870" s="33"/>
      <c r="CZ870" s="36">
        <f t="shared" si="270"/>
        <v>85.218017251132949</v>
      </c>
      <c r="DA870" s="33"/>
      <c r="DB870" s="31">
        <f t="shared" si="271"/>
        <v>7.9536041044068164E-52</v>
      </c>
      <c r="DC870" s="31">
        <f t="shared" si="272"/>
        <v>2.8420402526436135</v>
      </c>
      <c r="DD870" s="31">
        <f t="shared" si="273"/>
        <v>2.8420402526436135</v>
      </c>
      <c r="DE870" s="31">
        <f t="shared" si="274"/>
        <v>-1.2180172511329488</v>
      </c>
      <c r="DF870" s="31"/>
      <c r="DG870" s="33">
        <f t="shared" si="275"/>
        <v>0.96616618746852811</v>
      </c>
      <c r="DH870" s="33">
        <f t="shared" si="276"/>
        <v>1.0145002053706302</v>
      </c>
      <c r="DI870" s="3"/>
      <c r="DJ870" s="33">
        <f t="shared" si="277"/>
        <v>0.99999999999999967</v>
      </c>
      <c r="DK870" s="93">
        <f t="shared" si="278"/>
        <v>0.98274690137367959</v>
      </c>
      <c r="DL870" s="3">
        <f t="shared" si="279"/>
        <v>0.98283045752200204</v>
      </c>
      <c r="DM870" s="3"/>
      <c r="DN870" s="90">
        <f t="shared" si="286"/>
        <v>0</v>
      </c>
      <c r="DO870" s="91">
        <f t="shared" si="284"/>
        <v>0</v>
      </c>
      <c r="DP870" s="89">
        <f>SUM(DO$9:DO870)*RLR</f>
        <v>120</v>
      </c>
      <c r="DQ870" s="90">
        <f>DP870-SUM(DS$9:DS870)</f>
        <v>2.0603450973597432</v>
      </c>
      <c r="DR870" s="48">
        <f t="shared" si="280"/>
        <v>0.2583979328165375</v>
      </c>
      <c r="DS870" s="31">
        <f t="shared" si="285"/>
        <v>5.3422949801894973E-3</v>
      </c>
      <c r="DT870" s="90">
        <f>SUM(DS$9:DS870)*RRF</f>
        <v>82.557758431848171</v>
      </c>
    </row>
    <row r="871" spans="90:124" x14ac:dyDescent="0.25">
      <c r="CL871" s="14">
        <f t="shared" si="267"/>
        <v>8.6199999999999992</v>
      </c>
      <c r="CM871" s="59">
        <f>IF('Extended model'!$B$4="AY",0,IFERROR(P*INDEX('UWYr writing pattern'!$C$4:$C$18,MATCH('Extended model'!$CL871,'UWYr writing pattern'!$A$4:$A$18,0)) / 25,CM870))</f>
        <v>0</v>
      </c>
      <c r="CN871" s="36">
        <f t="shared" si="281"/>
        <v>7.0228430526649246E-52</v>
      </c>
      <c r="CP871" s="48">
        <f t="shared" si="268"/>
        <v>25.86</v>
      </c>
      <c r="CQ871" s="34">
        <f t="shared" si="282"/>
        <v>2.4457332621050962E-52</v>
      </c>
      <c r="CR871" s="31">
        <f>SUM($CQ$9:CQ871)*RLR</f>
        <v>119.99999999999996</v>
      </c>
      <c r="CS871" s="32"/>
      <c r="CT871" s="36">
        <f>CR871-SUM($CW$9:CW871)</f>
        <v>4.0495663991156761</v>
      </c>
      <c r="CV871" s="48">
        <f t="shared" si="269"/>
        <v>0.25817555938037867</v>
      </c>
      <c r="CW871" s="31">
        <f t="shared" si="283"/>
        <v>1.0491104660921425E-2</v>
      </c>
      <c r="CX871" s="36">
        <f>SUM($CW$9:CW871)*RRF</f>
        <v>81.165303520618991</v>
      </c>
      <c r="CY871" s="33"/>
      <c r="CZ871" s="36">
        <f t="shared" si="270"/>
        <v>85.214869919734667</v>
      </c>
      <c r="DA871" s="33"/>
      <c r="DB871" s="31">
        <f t="shared" si="271"/>
        <v>5.8991881642385368E-52</v>
      </c>
      <c r="DC871" s="31">
        <f t="shared" si="272"/>
        <v>2.8346964793809732</v>
      </c>
      <c r="DD871" s="31">
        <f t="shared" si="273"/>
        <v>2.8346964793809732</v>
      </c>
      <c r="DE871" s="31">
        <f t="shared" si="274"/>
        <v>-1.2148699197346673</v>
      </c>
      <c r="DF871" s="31"/>
      <c r="DG871" s="33">
        <f t="shared" si="275"/>
        <v>0.96625361334070226</v>
      </c>
      <c r="DH871" s="33">
        <f t="shared" si="276"/>
        <v>1.0144627371396984</v>
      </c>
      <c r="DI871" s="3"/>
      <c r="DJ871" s="33">
        <f t="shared" si="277"/>
        <v>0.99999999999999967</v>
      </c>
      <c r="DK871" s="93">
        <f t="shared" si="278"/>
        <v>0.98279140633527418</v>
      </c>
      <c r="DL871" s="3">
        <f t="shared" si="279"/>
        <v>0.98287482326483921</v>
      </c>
      <c r="DM871" s="3"/>
      <c r="DN871" s="90">
        <f t="shared" si="286"/>
        <v>0</v>
      </c>
      <c r="DO871" s="91">
        <f t="shared" si="284"/>
        <v>0</v>
      </c>
      <c r="DP871" s="89">
        <f>SUM(DO$9:DO871)*RLR</f>
        <v>120</v>
      </c>
      <c r="DQ871" s="90">
        <f>DP871-SUM(DS$9:DS871)</f>
        <v>2.0550212082192729</v>
      </c>
      <c r="DR871" s="48">
        <f t="shared" si="280"/>
        <v>0.25817555938037867</v>
      </c>
      <c r="DS871" s="31">
        <f t="shared" si="285"/>
        <v>5.3238891404644544E-3</v>
      </c>
      <c r="DT871" s="90">
        <f>SUM(DS$9:DS871)*RRF</f>
        <v>82.561485154246498</v>
      </c>
    </row>
    <row r="872" spans="90:124" x14ac:dyDescent="0.25">
      <c r="CL872" s="14">
        <f t="shared" si="267"/>
        <v>8.6300000000000008</v>
      </c>
      <c r="CM872" s="59">
        <f>IF('Extended model'!$B$4="AY",0,IFERROR(P*INDEX('UWYr writing pattern'!$C$4:$C$18,MATCH('Extended model'!$CL872,'UWYr writing pattern'!$A$4:$A$18,0)) / 25,CM871))</f>
        <v>0</v>
      </c>
      <c r="CN872" s="36">
        <f t="shared" si="281"/>
        <v>5.206735839245775E-52</v>
      </c>
      <c r="CP872" s="48">
        <f t="shared" si="268"/>
        <v>25.89</v>
      </c>
      <c r="CQ872" s="34">
        <f t="shared" si="282"/>
        <v>1.8161072134191493E-52</v>
      </c>
      <c r="CR872" s="31">
        <f>SUM($CQ$9:CQ872)*RLR</f>
        <v>119.99999999999996</v>
      </c>
      <c r="CS872" s="32"/>
      <c r="CT872" s="36">
        <f>CR872-SUM($CW$9:CW872)</f>
        <v>4.0391114084122819</v>
      </c>
      <c r="CV872" s="48">
        <f t="shared" si="269"/>
        <v>0.25795356835769562</v>
      </c>
      <c r="CW872" s="31">
        <f t="shared" si="283"/>
        <v>1.0454990703396753E-2</v>
      </c>
      <c r="CX872" s="36">
        <f>SUM($CW$9:CW872)*RRF</f>
        <v>81.172622014111369</v>
      </c>
      <c r="CY872" s="33"/>
      <c r="CZ872" s="36">
        <f t="shared" si="270"/>
        <v>85.21173342252365</v>
      </c>
      <c r="DA872" s="33"/>
      <c r="DB872" s="31">
        <f t="shared" si="271"/>
        <v>4.3736581049664505E-52</v>
      </c>
      <c r="DC872" s="31">
        <f t="shared" si="272"/>
        <v>2.8273779858885972</v>
      </c>
      <c r="DD872" s="31">
        <f t="shared" si="273"/>
        <v>2.8273779858885972</v>
      </c>
      <c r="DE872" s="31">
        <f t="shared" si="274"/>
        <v>-1.2117334225236505</v>
      </c>
      <c r="DF872" s="31"/>
      <c r="DG872" s="33">
        <f t="shared" si="275"/>
        <v>0.96634073826323053</v>
      </c>
      <c r="DH872" s="33">
        <f t="shared" si="276"/>
        <v>1.0144253978871862</v>
      </c>
      <c r="DI872" s="3"/>
      <c r="DJ872" s="33">
        <f t="shared" si="277"/>
        <v>0.99999999999999967</v>
      </c>
      <c r="DK872" s="93">
        <f t="shared" si="278"/>
        <v>0.98283575835895054</v>
      </c>
      <c r="DL872" s="3">
        <f t="shared" si="279"/>
        <v>0.98291903628567012</v>
      </c>
      <c r="DM872" s="3"/>
      <c r="DN872" s="90">
        <f t="shared" si="286"/>
        <v>0</v>
      </c>
      <c r="DO872" s="91">
        <f t="shared" si="284"/>
        <v>0</v>
      </c>
      <c r="DP872" s="89">
        <f>SUM(DO$9:DO872)*RLR</f>
        <v>120</v>
      </c>
      <c r="DQ872" s="90">
        <f>DP872-SUM(DS$9:DS872)</f>
        <v>2.0497156457195729</v>
      </c>
      <c r="DR872" s="48">
        <f t="shared" si="280"/>
        <v>0.25795356835769562</v>
      </c>
      <c r="DS872" s="31">
        <f t="shared" si="285"/>
        <v>5.3055624997055241E-3</v>
      </c>
      <c r="DT872" s="90">
        <f>SUM(DS$9:DS872)*RRF</f>
        <v>82.565199047996288</v>
      </c>
    </row>
    <row r="873" spans="90:124" x14ac:dyDescent="0.25">
      <c r="CL873" s="14">
        <f t="shared" si="267"/>
        <v>8.64</v>
      </c>
      <c r="CM873" s="59">
        <f>IF('Extended model'!$B$4="AY",0,IFERROR(P*INDEX('UWYr writing pattern'!$C$4:$C$18,MATCH('Extended model'!$CL873,'UWYr writing pattern'!$A$4:$A$18,0)) / 25,CM872))</f>
        <v>0</v>
      </c>
      <c r="CN873" s="36">
        <f t="shared" si="281"/>
        <v>3.8587119304650435E-52</v>
      </c>
      <c r="CP873" s="48">
        <f t="shared" si="268"/>
        <v>25.92</v>
      </c>
      <c r="CQ873" s="34">
        <f t="shared" si="282"/>
        <v>1.3480239087807313E-52</v>
      </c>
      <c r="CR873" s="31">
        <f>SUM($CQ$9:CQ873)*RLR</f>
        <v>119.99999999999996</v>
      </c>
      <c r="CS873" s="32"/>
      <c r="CT873" s="36">
        <f>CR873-SUM($CW$9:CW873)</f>
        <v>4.0286923764043365</v>
      </c>
      <c r="CV873" s="48">
        <f t="shared" si="269"/>
        <v>0.25773195876288657</v>
      </c>
      <c r="CW873" s="31">
        <f t="shared" si="283"/>
        <v>1.0419032007942258E-2</v>
      </c>
      <c r="CX873" s="36">
        <f>SUM($CW$9:CW873)*RRF</f>
        <v>81.179915336516927</v>
      </c>
      <c r="CY873" s="33"/>
      <c r="CZ873" s="36">
        <f t="shared" si="270"/>
        <v>85.208607712921264</v>
      </c>
      <c r="DA873" s="33"/>
      <c r="DB873" s="31">
        <f t="shared" si="271"/>
        <v>3.2413180215906359E-52</v>
      </c>
      <c r="DC873" s="31">
        <f t="shared" si="272"/>
        <v>2.8200846634830352</v>
      </c>
      <c r="DD873" s="31">
        <f t="shared" si="273"/>
        <v>2.8200846634830352</v>
      </c>
      <c r="DE873" s="31">
        <f t="shared" si="274"/>
        <v>-1.208607712921264</v>
      </c>
      <c r="DF873" s="31"/>
      <c r="DG873" s="33">
        <f t="shared" si="275"/>
        <v>0.9664275635299634</v>
      </c>
      <c r="DH873" s="33">
        <f t="shared" si="276"/>
        <v>1.0143881870585865</v>
      </c>
      <c r="DI873" s="3"/>
      <c r="DJ873" s="33">
        <f t="shared" si="277"/>
        <v>0.99999999999999967</v>
      </c>
      <c r="DK873" s="93">
        <f t="shared" si="278"/>
        <v>0.9828799581010943</v>
      </c>
      <c r="DL873" s="3">
        <f t="shared" si="279"/>
        <v>0.98296309724108122</v>
      </c>
      <c r="DM873" s="3"/>
      <c r="DN873" s="90">
        <f t="shared" si="286"/>
        <v>0</v>
      </c>
      <c r="DO873" s="91">
        <f t="shared" si="284"/>
        <v>0</v>
      </c>
      <c r="DP873" s="89">
        <f>SUM(DO$9:DO873)*RLR</f>
        <v>120</v>
      </c>
      <c r="DQ873" s="90">
        <f>DP873-SUM(DS$9:DS873)</f>
        <v>2.0444283310702502</v>
      </c>
      <c r="DR873" s="48">
        <f t="shared" si="280"/>
        <v>0.25773195876288657</v>
      </c>
      <c r="DS873" s="31">
        <f t="shared" si="285"/>
        <v>5.2873146493196211E-3</v>
      </c>
      <c r="DT873" s="90">
        <f>SUM(DS$9:DS873)*RRF</f>
        <v>82.568900168250821</v>
      </c>
    </row>
    <row r="874" spans="90:124" x14ac:dyDescent="0.25">
      <c r="CL874" s="14">
        <f t="shared" si="267"/>
        <v>8.65</v>
      </c>
      <c r="CM874" s="59">
        <f>IF('Extended model'!$B$4="AY",0,IFERROR(P*INDEX('UWYr writing pattern'!$C$4:$C$18,MATCH('Extended model'!$CL874,'UWYr writing pattern'!$A$4:$A$18,0)) / 25,CM873))</f>
        <v>0</v>
      </c>
      <c r="CN874" s="36">
        <f t="shared" si="281"/>
        <v>2.8585337980885039E-52</v>
      </c>
      <c r="CP874" s="48">
        <f t="shared" si="268"/>
        <v>25.950000000000003</v>
      </c>
      <c r="CQ874" s="34">
        <f t="shared" si="282"/>
        <v>1.0001781323765394E-52</v>
      </c>
      <c r="CR874" s="31">
        <f>SUM($CQ$9:CQ874)*RLR</f>
        <v>119.99999999999996</v>
      </c>
      <c r="CS874" s="32"/>
      <c r="CT874" s="36">
        <f>CR874-SUM($CW$9:CW874)</f>
        <v>4.0183091486300953</v>
      </c>
      <c r="CV874" s="48">
        <f t="shared" si="269"/>
        <v>0.25751072961373389</v>
      </c>
      <c r="CW874" s="31">
        <f t="shared" si="283"/>
        <v>1.0383227774237979E-2</v>
      </c>
      <c r="CX874" s="36">
        <f>SUM($CW$9:CW874)*RRF</f>
        <v>81.187183595958899</v>
      </c>
      <c r="CY874" s="33"/>
      <c r="CZ874" s="36">
        <f t="shared" si="270"/>
        <v>85.205492744588994</v>
      </c>
      <c r="DA874" s="33"/>
      <c r="DB874" s="31">
        <f t="shared" si="271"/>
        <v>2.4011683903943429E-52</v>
      </c>
      <c r="DC874" s="31">
        <f t="shared" si="272"/>
        <v>2.8128164040410666</v>
      </c>
      <c r="DD874" s="31">
        <f t="shared" si="273"/>
        <v>2.8128164040410666</v>
      </c>
      <c r="DE874" s="31">
        <f t="shared" si="274"/>
        <v>-1.2054927445889945</v>
      </c>
      <c r="DF874" s="31"/>
      <c r="DG874" s="33">
        <f t="shared" si="275"/>
        <v>0.96651409042808212</v>
      </c>
      <c r="DH874" s="33">
        <f t="shared" si="276"/>
        <v>1.0143511041022499</v>
      </c>
      <c r="DI874" s="3"/>
      <c r="DJ874" s="33">
        <f t="shared" si="277"/>
        <v>0.99999999999999967</v>
      </c>
      <c r="DK874" s="93">
        <f t="shared" si="278"/>
        <v>0.9829240062147131</v>
      </c>
      <c r="DL874" s="3">
        <f t="shared" si="279"/>
        <v>0.98300700678427433</v>
      </c>
      <c r="DM874" s="3"/>
      <c r="DN874" s="90">
        <f t="shared" si="286"/>
        <v>0</v>
      </c>
      <c r="DO874" s="91">
        <f t="shared" si="284"/>
        <v>0</v>
      </c>
      <c r="DP874" s="89">
        <f>SUM(DO$9:DO874)*RLR</f>
        <v>120</v>
      </c>
      <c r="DQ874" s="90">
        <f>DP874-SUM(DS$9:DS874)</f>
        <v>2.0391591858870726</v>
      </c>
      <c r="DR874" s="48">
        <f t="shared" si="280"/>
        <v>0.25751072961373389</v>
      </c>
      <c r="DS874" s="31">
        <f t="shared" si="285"/>
        <v>5.2691451831707471E-3</v>
      </c>
      <c r="DT874" s="90">
        <f>SUM(DS$9:DS874)*RRF</f>
        <v>82.572588569879045</v>
      </c>
    </row>
    <row r="875" spans="90:124" x14ac:dyDescent="0.25">
      <c r="CL875" s="14">
        <f t="shared" si="267"/>
        <v>8.66</v>
      </c>
      <c r="CM875" s="59">
        <f>IF('Extended model'!$B$4="AY",0,IFERROR(P*INDEX('UWYr writing pattern'!$C$4:$C$18,MATCH('Extended model'!$CL875,'UWYr writing pattern'!$A$4:$A$18,0)) / 25,CM874))</f>
        <v>0</v>
      </c>
      <c r="CN875" s="36">
        <f t="shared" si="281"/>
        <v>2.1167442774845373E-52</v>
      </c>
      <c r="CP875" s="48">
        <f t="shared" si="268"/>
        <v>25.98</v>
      </c>
      <c r="CQ875" s="34">
        <f t="shared" si="282"/>
        <v>7.4178952060396678E-53</v>
      </c>
      <c r="CR875" s="31">
        <f>SUM($CQ$9:CQ875)*RLR</f>
        <v>119.99999999999996</v>
      </c>
      <c r="CS875" s="32"/>
      <c r="CT875" s="36">
        <f>CR875-SUM($CW$9:CW875)</f>
        <v>4.0079615714233228</v>
      </c>
      <c r="CV875" s="48">
        <f t="shared" si="269"/>
        <v>0.25728987993138935</v>
      </c>
      <c r="CW875" s="31">
        <f t="shared" si="283"/>
        <v>1.0347577206772778E-2</v>
      </c>
      <c r="CX875" s="36">
        <f>SUM($CW$9:CW875)*RRF</f>
        <v>81.194426900003634</v>
      </c>
      <c r="CY875" s="33"/>
      <c r="CZ875" s="36">
        <f t="shared" si="270"/>
        <v>85.202388471426957</v>
      </c>
      <c r="DA875" s="33"/>
      <c r="DB875" s="31">
        <f t="shared" si="271"/>
        <v>1.7780651930870113E-52</v>
      </c>
      <c r="DC875" s="31">
        <f t="shared" si="272"/>
        <v>2.8055730999963258</v>
      </c>
      <c r="DD875" s="31">
        <f t="shared" si="273"/>
        <v>2.8055730999963258</v>
      </c>
      <c r="DE875" s="31">
        <f t="shared" si="274"/>
        <v>-1.202388471426957</v>
      </c>
      <c r="DF875" s="31"/>
      <c r="DG875" s="33">
        <f t="shared" si="275"/>
        <v>0.96660032023813847</v>
      </c>
      <c r="DH875" s="33">
        <f t="shared" si="276"/>
        <v>1.0143141484693685</v>
      </c>
      <c r="DI875" s="3"/>
      <c r="DJ875" s="33">
        <f t="shared" si="277"/>
        <v>0.99999999999999967</v>
      </c>
      <c r="DK875" s="93">
        <f t="shared" si="278"/>
        <v>0.98296790334945738</v>
      </c>
      <c r="DL875" s="3">
        <f t="shared" si="279"/>
        <v>0.98305076556508741</v>
      </c>
      <c r="DM875" s="3"/>
      <c r="DN875" s="90">
        <f t="shared" si="286"/>
        <v>0</v>
      </c>
      <c r="DO875" s="91">
        <f t="shared" si="284"/>
        <v>0</v>
      </c>
      <c r="DP875" s="89">
        <f>SUM(DO$9:DO875)*RLR</f>
        <v>120</v>
      </c>
      <c r="DQ875" s="90">
        <f>DP875-SUM(DS$9:DS875)</f>
        <v>2.0339081321895094</v>
      </c>
      <c r="DR875" s="48">
        <f t="shared" si="280"/>
        <v>0.25728987993138935</v>
      </c>
      <c r="DS875" s="31">
        <f t="shared" si="285"/>
        <v>5.2510536975632774E-3</v>
      </c>
      <c r="DT875" s="90">
        <f>SUM(DS$9:DS875)*RRF</f>
        <v>82.576264307467341</v>
      </c>
    </row>
    <row r="876" spans="90:124" x14ac:dyDescent="0.25">
      <c r="CL876" s="14">
        <f t="shared" si="267"/>
        <v>8.67</v>
      </c>
      <c r="CM876" s="59">
        <f>IF('Extended model'!$B$4="AY",0,IFERROR(P*INDEX('UWYr writing pattern'!$C$4:$C$18,MATCH('Extended model'!$CL876,'UWYr writing pattern'!$A$4:$A$18,0)) / 25,CM875))</f>
        <v>0</v>
      </c>
      <c r="CN876" s="36">
        <f t="shared" si="281"/>
        <v>1.5668141141940544E-52</v>
      </c>
      <c r="CP876" s="48">
        <f t="shared" si="268"/>
        <v>26.009999999999998</v>
      </c>
      <c r="CQ876" s="34">
        <f t="shared" si="282"/>
        <v>5.4993016329048275E-53</v>
      </c>
      <c r="CR876" s="31">
        <f>SUM($CQ$9:CQ876)*RLR</f>
        <v>119.99999999999996</v>
      </c>
      <c r="CS876" s="32"/>
      <c r="CT876" s="36">
        <f>CR876-SUM($CW$9:CW876)</f>
        <v>3.9976494919085184</v>
      </c>
      <c r="CV876" s="48">
        <f t="shared" si="269"/>
        <v>0.25706940874035988</v>
      </c>
      <c r="CW876" s="31">
        <f t="shared" si="283"/>
        <v>1.0312079514811293E-2</v>
      </c>
      <c r="CX876" s="36">
        <f>SUM($CW$9:CW876)*RRF</f>
        <v>81.201645355663999</v>
      </c>
      <c r="CY876" s="33"/>
      <c r="CZ876" s="36">
        <f t="shared" si="270"/>
        <v>85.199294847572517</v>
      </c>
      <c r="DA876" s="33"/>
      <c r="DB876" s="31">
        <f t="shared" si="271"/>
        <v>1.3161238559230055E-52</v>
      </c>
      <c r="DC876" s="31">
        <f t="shared" si="272"/>
        <v>2.7983546443359626</v>
      </c>
      <c r="DD876" s="31">
        <f t="shared" si="273"/>
        <v>2.7983546443359626</v>
      </c>
      <c r="DE876" s="31">
        <f t="shared" si="274"/>
        <v>-1.1992948475725171</v>
      </c>
      <c r="DF876" s="31"/>
      <c r="DG876" s="33">
        <f t="shared" si="275"/>
        <v>0.96668625423409527</v>
      </c>
      <c r="DH876" s="33">
        <f t="shared" si="276"/>
        <v>1.0142773196139585</v>
      </c>
      <c r="DI876" s="3"/>
      <c r="DJ876" s="33">
        <f t="shared" si="277"/>
        <v>0.99999999999999967</v>
      </c>
      <c r="DK876" s="93">
        <f t="shared" si="278"/>
        <v>0.9830116501516406</v>
      </c>
      <c r="DL876" s="3">
        <f t="shared" si="279"/>
        <v>0.98309437423001422</v>
      </c>
      <c r="DM876" s="3"/>
      <c r="DN876" s="90">
        <f t="shared" si="286"/>
        <v>0</v>
      </c>
      <c r="DO876" s="91">
        <f t="shared" si="284"/>
        <v>0</v>
      </c>
      <c r="DP876" s="89">
        <f>SUM(DO$9:DO876)*RLR</f>
        <v>120</v>
      </c>
      <c r="DQ876" s="90">
        <f>DP876-SUM(DS$9:DS876)</f>
        <v>2.0286750923982879</v>
      </c>
      <c r="DR876" s="48">
        <f t="shared" si="280"/>
        <v>0.25706940874035988</v>
      </c>
      <c r="DS876" s="31">
        <f t="shared" si="285"/>
        <v>5.2330397912251523E-3</v>
      </c>
      <c r="DT876" s="90">
        <f>SUM(DS$9:DS876)*RRF</f>
        <v>82.579927435321196</v>
      </c>
    </row>
    <row r="877" spans="90:124" x14ac:dyDescent="0.25">
      <c r="CL877" s="14">
        <f t="shared" si="267"/>
        <v>8.68</v>
      </c>
      <c r="CM877" s="59">
        <f>IF('Extended model'!$B$4="AY",0,IFERROR(P*INDEX('UWYr writing pattern'!$C$4:$C$18,MATCH('Extended model'!$CL877,'UWYr writing pattern'!$A$4:$A$18,0)) / 25,CM876))</f>
        <v>0</v>
      </c>
      <c r="CN877" s="36">
        <f t="shared" si="281"/>
        <v>1.159285763092181E-52</v>
      </c>
      <c r="CP877" s="48">
        <f t="shared" si="268"/>
        <v>26.04</v>
      </c>
      <c r="CQ877" s="34">
        <f t="shared" si="282"/>
        <v>4.0752835110187354E-53</v>
      </c>
      <c r="CR877" s="31">
        <f>SUM($CQ$9:CQ877)*RLR</f>
        <v>119.99999999999996</v>
      </c>
      <c r="CS877" s="32"/>
      <c r="CT877" s="36">
        <f>CR877-SUM($CW$9:CW877)</f>
        <v>3.9873727579961553</v>
      </c>
      <c r="CV877" s="48">
        <f t="shared" si="269"/>
        <v>0.25684931506849318</v>
      </c>
      <c r="CW877" s="31">
        <f t="shared" si="283"/>
        <v>1.027673391236123E-2</v>
      </c>
      <c r="CX877" s="36">
        <f>SUM($CW$9:CW877)*RRF</f>
        <v>81.208839069402657</v>
      </c>
      <c r="CY877" s="33"/>
      <c r="CZ877" s="36">
        <f t="shared" si="270"/>
        <v>85.196211827398812</v>
      </c>
      <c r="DA877" s="33"/>
      <c r="DB877" s="31">
        <f t="shared" si="271"/>
        <v>9.7380004099743188E-53</v>
      </c>
      <c r="DC877" s="31">
        <f t="shared" si="272"/>
        <v>2.7911609305973086</v>
      </c>
      <c r="DD877" s="31">
        <f t="shared" si="273"/>
        <v>2.7911609305973086</v>
      </c>
      <c r="DE877" s="31">
        <f t="shared" si="274"/>
        <v>-1.1962118273988125</v>
      </c>
      <c r="DF877" s="31"/>
      <c r="DG877" s="33">
        <f t="shared" si="275"/>
        <v>0.96677189368336491</v>
      </c>
      <c r="DH877" s="33">
        <f t="shared" si="276"/>
        <v>1.0142406169928431</v>
      </c>
      <c r="DI877" s="3"/>
      <c r="DJ877" s="33">
        <f t="shared" si="277"/>
        <v>0.99999999999999967</v>
      </c>
      <c r="DK877" s="93">
        <f t="shared" si="278"/>
        <v>0.98305524726425841</v>
      </c>
      <c r="DL877" s="3">
        <f t="shared" si="279"/>
        <v>0.98313783342222494</v>
      </c>
      <c r="DM877" s="3"/>
      <c r="DN877" s="90">
        <f t="shared" si="286"/>
        <v>0</v>
      </c>
      <c r="DO877" s="91">
        <f t="shared" si="284"/>
        <v>0</v>
      </c>
      <c r="DP877" s="89">
        <f>SUM(DO$9:DO877)*RLR</f>
        <v>120</v>
      </c>
      <c r="DQ877" s="90">
        <f>DP877-SUM(DS$9:DS877)</f>
        <v>2.0234599893329914</v>
      </c>
      <c r="DR877" s="48">
        <f t="shared" si="280"/>
        <v>0.25684931506849318</v>
      </c>
      <c r="DS877" s="31">
        <f t="shared" si="285"/>
        <v>5.2151030652912277E-3</v>
      </c>
      <c r="DT877" s="90">
        <f>SUM(DS$9:DS877)*RRF</f>
        <v>82.583578007466897</v>
      </c>
    </row>
    <row r="878" spans="90:124" x14ac:dyDescent="0.25">
      <c r="CL878" s="14">
        <f t="shared" si="267"/>
        <v>8.69</v>
      </c>
      <c r="CM878" s="59">
        <f>IF('Extended model'!$B$4="AY",0,IFERROR(P*INDEX('UWYr writing pattern'!$C$4:$C$18,MATCH('Extended model'!$CL878,'UWYr writing pattern'!$A$4:$A$18,0)) / 25,CM877))</f>
        <v>0</v>
      </c>
      <c r="CN878" s="36">
        <f t="shared" si="281"/>
        <v>8.5740775038297706E-53</v>
      </c>
      <c r="CP878" s="48">
        <f t="shared" si="268"/>
        <v>26.07</v>
      </c>
      <c r="CQ878" s="34">
        <f t="shared" si="282"/>
        <v>3.0187801270920389E-53</v>
      </c>
      <c r="CR878" s="31">
        <f>SUM($CQ$9:CQ878)*RLR</f>
        <v>119.99999999999996</v>
      </c>
      <c r="CS878" s="32"/>
      <c r="CT878" s="36">
        <f>CR878-SUM($CW$9:CW878)</f>
        <v>3.9771312183780196</v>
      </c>
      <c r="CV878" s="48">
        <f t="shared" si="269"/>
        <v>0.25662959794696322</v>
      </c>
      <c r="CW878" s="31">
        <f t="shared" si="283"/>
        <v>1.0241539618140812E-2</v>
      </c>
      <c r="CX878" s="36">
        <f>SUM($CW$9:CW878)*RRF</f>
        <v>81.216008147135355</v>
      </c>
      <c r="CY878" s="33"/>
      <c r="CZ878" s="36">
        <f t="shared" si="270"/>
        <v>85.193139365513375</v>
      </c>
      <c r="DA878" s="33"/>
      <c r="DB878" s="31">
        <f t="shared" si="271"/>
        <v>7.2022251032170072E-53</v>
      </c>
      <c r="DC878" s="31">
        <f t="shared" si="272"/>
        <v>2.7839918528646135</v>
      </c>
      <c r="DD878" s="31">
        <f t="shared" si="273"/>
        <v>2.7839918528646135</v>
      </c>
      <c r="DE878" s="31">
        <f t="shared" si="274"/>
        <v>-1.1931393655133746</v>
      </c>
      <c r="DF878" s="31"/>
      <c r="DG878" s="33">
        <f t="shared" si="275"/>
        <v>0.96685723984684946</v>
      </c>
      <c r="DH878" s="33">
        <f t="shared" si="276"/>
        <v>1.0142040400656354</v>
      </c>
      <c r="DI878" s="3"/>
      <c r="DJ878" s="33">
        <f t="shared" si="277"/>
        <v>0.99999999999999967</v>
      </c>
      <c r="DK878" s="93">
        <f t="shared" si="278"/>
        <v>0.98309869532700944</v>
      </c>
      <c r="DL878" s="3">
        <f t="shared" si="279"/>
        <v>0.98318114378158583</v>
      </c>
      <c r="DM878" s="3"/>
      <c r="DN878" s="90">
        <f t="shared" si="286"/>
        <v>0</v>
      </c>
      <c r="DO878" s="91">
        <f t="shared" si="284"/>
        <v>0</v>
      </c>
      <c r="DP878" s="89">
        <f>SUM(DO$9:DO878)*RLR</f>
        <v>120</v>
      </c>
      <c r="DQ878" s="90">
        <f>DP878-SUM(DS$9:DS878)</f>
        <v>2.0182627462097003</v>
      </c>
      <c r="DR878" s="48">
        <f t="shared" si="280"/>
        <v>0.25662959794696322</v>
      </c>
      <c r="DS878" s="31">
        <f t="shared" si="285"/>
        <v>5.1972431232867938E-3</v>
      </c>
      <c r="DT878" s="90">
        <f>SUM(DS$9:DS878)*RRF</f>
        <v>82.58721607765321</v>
      </c>
    </row>
    <row r="879" spans="90:124" x14ac:dyDescent="0.25">
      <c r="CL879" s="14">
        <f t="shared" si="267"/>
        <v>8.6999999999999993</v>
      </c>
      <c r="CM879" s="59">
        <f>IF('Extended model'!$B$4="AY",0,IFERROR(P*INDEX('UWYr writing pattern'!$C$4:$C$18,MATCH('Extended model'!$CL879,'UWYr writing pattern'!$A$4:$A$18,0)) / 25,CM878))</f>
        <v>0</v>
      </c>
      <c r="CN879" s="36">
        <f t="shared" si="281"/>
        <v>6.3388154985813486E-53</v>
      </c>
      <c r="CP879" s="48">
        <f t="shared" si="268"/>
        <v>26.099999999999998</v>
      </c>
      <c r="CQ879" s="34">
        <f t="shared" si="282"/>
        <v>2.2352620052484215E-53</v>
      </c>
      <c r="CR879" s="31">
        <f>SUM($CQ$9:CQ879)*RLR</f>
        <v>119.99999999999996</v>
      </c>
      <c r="CS879" s="32"/>
      <c r="CT879" s="36">
        <f>CR879-SUM($CW$9:CW879)</f>
        <v>3.966924722522478</v>
      </c>
      <c r="CV879" s="48">
        <f t="shared" si="269"/>
        <v>0.25641025641025644</v>
      </c>
      <c r="CW879" s="31">
        <f t="shared" si="283"/>
        <v>1.0206495855546671E-2</v>
      </c>
      <c r="CX879" s="36">
        <f>SUM($CW$9:CW879)*RRF</f>
        <v>81.22315269423423</v>
      </c>
      <c r="CY879" s="33"/>
      <c r="CZ879" s="36">
        <f t="shared" si="270"/>
        <v>85.190077416756708</v>
      </c>
      <c r="DA879" s="33"/>
      <c r="DB879" s="31">
        <f t="shared" si="271"/>
        <v>5.3246050188083326E-53</v>
      </c>
      <c r="DC879" s="31">
        <f t="shared" si="272"/>
        <v>2.7768473057657346</v>
      </c>
      <c r="DD879" s="31">
        <f t="shared" si="273"/>
        <v>2.7768473057657346</v>
      </c>
      <c r="DE879" s="31">
        <f t="shared" si="274"/>
        <v>-1.1900774167567079</v>
      </c>
      <c r="DF879" s="31"/>
      <c r="DG879" s="33">
        <f t="shared" si="275"/>
        <v>0.96694229397897891</v>
      </c>
      <c r="DH879" s="33">
        <f t="shared" si="276"/>
        <v>1.0141675882947228</v>
      </c>
      <c r="DI879" s="3"/>
      <c r="DJ879" s="33">
        <f t="shared" si="277"/>
        <v>0.99999999999999967</v>
      </c>
      <c r="DK879" s="93">
        <f t="shared" si="278"/>
        <v>0.98314199497631449</v>
      </c>
      <c r="DL879" s="3">
        <f t="shared" si="279"/>
        <v>0.98322430594467836</v>
      </c>
      <c r="DM879" s="3"/>
      <c r="DN879" s="90">
        <f t="shared" si="286"/>
        <v>0</v>
      </c>
      <c r="DO879" s="91">
        <f t="shared" si="284"/>
        <v>0</v>
      </c>
      <c r="DP879" s="89">
        <f>SUM(DO$9:DO879)*RLR</f>
        <v>120</v>
      </c>
      <c r="DQ879" s="90">
        <f>DP879-SUM(DS$9:DS879)</f>
        <v>2.0130832866385902</v>
      </c>
      <c r="DR879" s="48">
        <f t="shared" si="280"/>
        <v>0.25641025641025644</v>
      </c>
      <c r="DS879" s="31">
        <f t="shared" si="285"/>
        <v>5.1794595711112928E-3</v>
      </c>
      <c r="DT879" s="90">
        <f>SUM(DS$9:DS879)*RRF</f>
        <v>82.590841699352978</v>
      </c>
    </row>
    <row r="880" spans="90:124" x14ac:dyDescent="0.25">
      <c r="CL880" s="14">
        <f t="shared" si="267"/>
        <v>8.7100000000000009</v>
      </c>
      <c r="CM880" s="59">
        <f>IF('Extended model'!$B$4="AY",0,IFERROR(P*INDEX('UWYr writing pattern'!$C$4:$C$18,MATCH('Extended model'!$CL880,'UWYr writing pattern'!$A$4:$A$18,0)) / 25,CM879))</f>
        <v>0</v>
      </c>
      <c r="CN880" s="36">
        <f t="shared" si="281"/>
        <v>4.6843846534516169E-53</v>
      </c>
      <c r="CP880" s="48">
        <f t="shared" si="268"/>
        <v>26.130000000000003</v>
      </c>
      <c r="CQ880" s="34">
        <f t="shared" si="282"/>
        <v>1.6544308451297319E-53</v>
      </c>
      <c r="CR880" s="31">
        <f>SUM($CQ$9:CQ880)*RLR</f>
        <v>119.99999999999996</v>
      </c>
      <c r="CS880" s="32"/>
      <c r="CT880" s="36">
        <f>CR880-SUM($CW$9:CW880)</f>
        <v>3.956753120669859</v>
      </c>
      <c r="CV880" s="48">
        <f t="shared" si="269"/>
        <v>0.2561912894961571</v>
      </c>
      <c r="CW880" s="31">
        <f t="shared" si="283"/>
        <v>1.0171601852621739E-2</v>
      </c>
      <c r="CX880" s="36">
        <f>SUM($CW$9:CW880)*RRF</f>
        <v>81.230272815531066</v>
      </c>
      <c r="CY880" s="33"/>
      <c r="CZ880" s="36">
        <f t="shared" si="270"/>
        <v>85.187025936200925</v>
      </c>
      <c r="DA880" s="33"/>
      <c r="DB880" s="31">
        <f t="shared" si="271"/>
        <v>3.9348831088993577E-53</v>
      </c>
      <c r="DC880" s="31">
        <f t="shared" si="272"/>
        <v>2.7697271844689011</v>
      </c>
      <c r="DD880" s="31">
        <f t="shared" si="273"/>
        <v>2.7697271844689011</v>
      </c>
      <c r="DE880" s="31">
        <f t="shared" si="274"/>
        <v>-1.187025936200925</v>
      </c>
      <c r="DF880" s="31"/>
      <c r="DG880" s="33">
        <f t="shared" si="275"/>
        <v>0.96702705732775074</v>
      </c>
      <c r="DH880" s="33">
        <f t="shared" si="276"/>
        <v>1.0141312611452491</v>
      </c>
      <c r="DI880" s="3"/>
      <c r="DJ880" s="33">
        <f t="shared" si="277"/>
        <v>0.99999999999999967</v>
      </c>
      <c r="DK880" s="93">
        <f t="shared" si="278"/>
        <v>0.98318514684533631</v>
      </c>
      <c r="DL880" s="3">
        <f t="shared" si="279"/>
        <v>0.98326732054482013</v>
      </c>
      <c r="DM880" s="3"/>
      <c r="DN880" s="90">
        <f t="shared" si="286"/>
        <v>0</v>
      </c>
      <c r="DO880" s="91">
        <f t="shared" si="284"/>
        <v>0</v>
      </c>
      <c r="DP880" s="89">
        <f>SUM(DO$9:DO880)*RLR</f>
        <v>120</v>
      </c>
      <c r="DQ880" s="90">
        <f>DP880-SUM(DS$9:DS880)</f>
        <v>2.0079215346215733</v>
      </c>
      <c r="DR880" s="48">
        <f t="shared" si="280"/>
        <v>0.2561912894961571</v>
      </c>
      <c r="DS880" s="31">
        <f t="shared" si="285"/>
        <v>5.1617520170220265E-3</v>
      </c>
      <c r="DT880" s="90">
        <f>SUM(DS$9:DS880)*RRF</f>
        <v>82.594454925764893</v>
      </c>
    </row>
    <row r="881" spans="90:124" x14ac:dyDescent="0.25">
      <c r="CL881" s="14">
        <f t="shared" si="267"/>
        <v>8.7200000000000006</v>
      </c>
      <c r="CM881" s="59">
        <f>IF('Extended model'!$B$4="AY",0,IFERROR(P*INDEX('UWYr writing pattern'!$C$4:$C$18,MATCH('Extended model'!$CL881,'UWYr writing pattern'!$A$4:$A$18,0)) / 25,CM880))</f>
        <v>0</v>
      </c>
      <c r="CN881" s="36">
        <f t="shared" si="281"/>
        <v>3.4603549435047092E-53</v>
      </c>
      <c r="CP881" s="48">
        <f t="shared" si="268"/>
        <v>26.160000000000004</v>
      </c>
      <c r="CQ881" s="34">
        <f t="shared" si="282"/>
        <v>1.2240297099469075E-53</v>
      </c>
      <c r="CR881" s="31">
        <f>SUM($CQ$9:CQ881)*RLR</f>
        <v>119.99999999999996</v>
      </c>
      <c r="CS881" s="32"/>
      <c r="CT881" s="36">
        <f>CR881-SUM($CW$9:CW881)</f>
        <v>3.9466162638278348</v>
      </c>
      <c r="CV881" s="48">
        <f t="shared" si="269"/>
        <v>0.25597269624573377</v>
      </c>
      <c r="CW881" s="31">
        <f t="shared" si="283"/>
        <v>1.0136856842023549E-2</v>
      </c>
      <c r="CX881" s="36">
        <f>SUM($CW$9:CW881)*RRF</f>
        <v>81.237368615320477</v>
      </c>
      <c r="CY881" s="33"/>
      <c r="CZ881" s="36">
        <f t="shared" si="270"/>
        <v>85.183984879148312</v>
      </c>
      <c r="DA881" s="33"/>
      <c r="DB881" s="31">
        <f t="shared" si="271"/>
        <v>2.9066981525439556E-53</v>
      </c>
      <c r="DC881" s="31">
        <f t="shared" si="272"/>
        <v>2.7626313846794841</v>
      </c>
      <c r="DD881" s="31">
        <f t="shared" si="273"/>
        <v>2.7626313846794841</v>
      </c>
      <c r="DE881" s="31">
        <f t="shared" si="274"/>
        <v>-1.1839848791483121</v>
      </c>
      <c r="DF881" s="31"/>
      <c r="DG881" s="33">
        <f t="shared" si="275"/>
        <v>0.96711153113476755</v>
      </c>
      <c r="DH881" s="33">
        <f t="shared" si="276"/>
        <v>1.0140950580850989</v>
      </c>
      <c r="DI881" s="3"/>
      <c r="DJ881" s="33">
        <f t="shared" si="277"/>
        <v>0.99999999999999967</v>
      </c>
      <c r="DK881" s="93">
        <f t="shared" si="278"/>
        <v>0.98322815156399901</v>
      </c>
      <c r="DL881" s="3">
        <f t="shared" si="279"/>
        <v>0.9833101882120836</v>
      </c>
      <c r="DM881" s="3"/>
      <c r="DN881" s="90">
        <f t="shared" si="286"/>
        <v>0</v>
      </c>
      <c r="DO881" s="91">
        <f t="shared" si="284"/>
        <v>0</v>
      </c>
      <c r="DP881" s="89">
        <f>SUM(DO$9:DO881)*RLR</f>
        <v>120</v>
      </c>
      <c r="DQ881" s="90">
        <f>DP881-SUM(DS$9:DS881)</f>
        <v>2.0027774145499535</v>
      </c>
      <c r="DR881" s="48">
        <f t="shared" si="280"/>
        <v>0.25597269624573377</v>
      </c>
      <c r="DS881" s="31">
        <f t="shared" si="285"/>
        <v>5.1441200716180356E-3</v>
      </c>
      <c r="DT881" s="90">
        <f>SUM(DS$9:DS881)*RRF</f>
        <v>82.598055809815023</v>
      </c>
    </row>
    <row r="882" spans="90:124" x14ac:dyDescent="0.25">
      <c r="CL882" s="14">
        <f t="shared" si="267"/>
        <v>8.73</v>
      </c>
      <c r="CM882" s="59">
        <f>IF('Extended model'!$B$4="AY",0,IFERROR(P*INDEX('UWYr writing pattern'!$C$4:$C$18,MATCH('Extended model'!$CL882,'UWYr writing pattern'!$A$4:$A$18,0)) / 25,CM881))</f>
        <v>0</v>
      </c>
      <c r="CN882" s="36">
        <f t="shared" si="281"/>
        <v>2.5551260902838768E-53</v>
      </c>
      <c r="CP882" s="48">
        <f t="shared" si="268"/>
        <v>26.19</v>
      </c>
      <c r="CQ882" s="34">
        <f t="shared" si="282"/>
        <v>9.0522885322083212E-54</v>
      </c>
      <c r="CR882" s="31">
        <f>SUM($CQ$9:CQ882)*RLR</f>
        <v>119.99999999999996</v>
      </c>
      <c r="CS882" s="32"/>
      <c r="CT882" s="36">
        <f>CR882-SUM($CW$9:CW882)</f>
        <v>3.9365140037668453</v>
      </c>
      <c r="CV882" s="48">
        <f t="shared" si="269"/>
        <v>0.25575447570332482</v>
      </c>
      <c r="CW882" s="31">
        <f t="shared" si="283"/>
        <v>1.0102260060992749E-2</v>
      </c>
      <c r="CX882" s="36">
        <f>SUM($CW$9:CW882)*RRF</f>
        <v>81.244440197363176</v>
      </c>
      <c r="CY882" s="33"/>
      <c r="CZ882" s="36">
        <f t="shared" si="270"/>
        <v>85.180954201130021</v>
      </c>
      <c r="DA882" s="33"/>
      <c r="DB882" s="31">
        <f t="shared" si="271"/>
        <v>2.1463059158384562E-53</v>
      </c>
      <c r="DC882" s="31">
        <f t="shared" si="272"/>
        <v>2.7555598026367916</v>
      </c>
      <c r="DD882" s="31">
        <f t="shared" si="273"/>
        <v>2.7555598026367916</v>
      </c>
      <c r="DE882" s="31">
        <f t="shared" si="274"/>
        <v>-1.1809542011300209</v>
      </c>
      <c r="DF882" s="31"/>
      <c r="DG882" s="33">
        <f t="shared" si="275"/>
        <v>0.96719571663527593</v>
      </c>
      <c r="DH882" s="33">
        <f t="shared" si="276"/>
        <v>1.0140589785848813</v>
      </c>
      <c r="DI882" s="3"/>
      <c r="DJ882" s="33">
        <f t="shared" si="277"/>
        <v>0.99999999999999967</v>
      </c>
      <c r="DK882" s="93">
        <f t="shared" si="278"/>
        <v>0.98327100975900705</v>
      </c>
      <c r="DL882" s="3">
        <f t="shared" si="279"/>
        <v>0.98335290957331556</v>
      </c>
      <c r="DM882" s="3"/>
      <c r="DN882" s="90">
        <f t="shared" si="286"/>
        <v>0</v>
      </c>
      <c r="DO882" s="91">
        <f t="shared" si="284"/>
        <v>0</v>
      </c>
      <c r="DP882" s="89">
        <f>SUM(DO$9:DO882)*RLR</f>
        <v>120</v>
      </c>
      <c r="DQ882" s="90">
        <f>DP882-SUM(DS$9:DS882)</f>
        <v>1.997650851202124</v>
      </c>
      <c r="DR882" s="48">
        <f t="shared" si="280"/>
        <v>0.25575447570332482</v>
      </c>
      <c r="DS882" s="31">
        <f t="shared" si="285"/>
        <v>5.1265633478241122E-3</v>
      </c>
      <c r="DT882" s="90">
        <f>SUM(DS$9:DS882)*RRF</f>
        <v>82.601644404158506</v>
      </c>
    </row>
    <row r="883" spans="90:124" x14ac:dyDescent="0.25">
      <c r="CL883" s="14">
        <f t="shared" si="267"/>
        <v>8.74</v>
      </c>
      <c r="CM883" s="59">
        <f>IF('Extended model'!$B$4="AY",0,IFERROR(P*INDEX('UWYr writing pattern'!$C$4:$C$18,MATCH('Extended model'!$CL883,'UWYr writing pattern'!$A$4:$A$18,0)) / 25,CM882))</f>
        <v>0</v>
      </c>
      <c r="CN883" s="36">
        <f t="shared" si="281"/>
        <v>1.8859385672385296E-53</v>
      </c>
      <c r="CP883" s="48">
        <f t="shared" si="268"/>
        <v>26.22</v>
      </c>
      <c r="CQ883" s="34">
        <f t="shared" si="282"/>
        <v>6.6918752304534731E-54</v>
      </c>
      <c r="CR883" s="31">
        <f>SUM($CQ$9:CQ883)*RLR</f>
        <v>119.99999999999996</v>
      </c>
      <c r="CS883" s="32"/>
      <c r="CT883" s="36">
        <f>CR883-SUM($CW$9:CW883)</f>
        <v>3.9264461930155221</v>
      </c>
      <c r="CV883" s="48">
        <f t="shared" si="269"/>
        <v>0.25553662691652468</v>
      </c>
      <c r="CW883" s="31">
        <f t="shared" si="283"/>
        <v>1.0067810751321855E-2</v>
      </c>
      <c r="CX883" s="36">
        <f>SUM($CW$9:CW883)*RRF</f>
        <v>81.251487664889098</v>
      </c>
      <c r="CY883" s="33"/>
      <c r="CZ883" s="36">
        <f t="shared" si="270"/>
        <v>85.17793385790462</v>
      </c>
      <c r="DA883" s="33"/>
      <c r="DB883" s="31">
        <f t="shared" si="271"/>
        <v>1.5841883964803647E-53</v>
      </c>
      <c r="DC883" s="31">
        <f t="shared" si="272"/>
        <v>2.7485123351108651</v>
      </c>
      <c r="DD883" s="31">
        <f t="shared" si="273"/>
        <v>2.7485123351108651</v>
      </c>
      <c r="DE883" s="31">
        <f t="shared" si="274"/>
        <v>-1.1779338579046197</v>
      </c>
      <c r="DF883" s="31"/>
      <c r="DG883" s="33">
        <f t="shared" si="275"/>
        <v>0.96727961505820359</v>
      </c>
      <c r="DH883" s="33">
        <f t="shared" si="276"/>
        <v>1.0140230221179121</v>
      </c>
      <c r="DI883" s="3"/>
      <c r="DJ883" s="33">
        <f t="shared" si="277"/>
        <v>0.99999999999999967</v>
      </c>
      <c r="DK883" s="93">
        <f t="shared" si="278"/>
        <v>0.98331372205386491</v>
      </c>
      <c r="DL883" s="3">
        <f t="shared" si="279"/>
        <v>0.98339548525215614</v>
      </c>
      <c r="DM883" s="3"/>
      <c r="DN883" s="90">
        <f t="shared" si="286"/>
        <v>0</v>
      </c>
      <c r="DO883" s="91">
        <f t="shared" si="284"/>
        <v>0</v>
      </c>
      <c r="DP883" s="89">
        <f>SUM(DO$9:DO883)*RLR</f>
        <v>120</v>
      </c>
      <c r="DQ883" s="90">
        <f>DP883-SUM(DS$9:DS883)</f>
        <v>1.9925417697412513</v>
      </c>
      <c r="DR883" s="48">
        <f t="shared" si="280"/>
        <v>0.25553662691652468</v>
      </c>
      <c r="DS883" s="31">
        <f t="shared" si="285"/>
        <v>5.1090814608749984E-3</v>
      </c>
      <c r="DT883" s="90">
        <f>SUM(DS$9:DS883)*RRF</f>
        <v>82.605220761181116</v>
      </c>
    </row>
    <row r="884" spans="90:124" x14ac:dyDescent="0.25">
      <c r="CL884" s="14">
        <f t="shared" si="267"/>
        <v>8.75</v>
      </c>
      <c r="CM884" s="59">
        <f>IF('Extended model'!$B$4="AY",0,IFERROR(P*INDEX('UWYr writing pattern'!$C$4:$C$18,MATCH('Extended model'!$CL884,'UWYr writing pattern'!$A$4:$A$18,0)) / 25,CM883))</f>
        <v>0</v>
      </c>
      <c r="CN884" s="36">
        <f t="shared" si="281"/>
        <v>1.391445474908587E-53</v>
      </c>
      <c r="CP884" s="48">
        <f t="shared" si="268"/>
        <v>26.25</v>
      </c>
      <c r="CQ884" s="34">
        <f t="shared" si="282"/>
        <v>4.944930923299425E-54</v>
      </c>
      <c r="CR884" s="31">
        <f>SUM($CQ$9:CQ884)*RLR</f>
        <v>119.99999999999996</v>
      </c>
      <c r="CS884" s="32"/>
      <c r="CT884" s="36">
        <f>CR884-SUM($CW$9:CW884)</f>
        <v>3.9164126848561978</v>
      </c>
      <c r="CV884" s="48">
        <f t="shared" si="269"/>
        <v>0.25531914893617019</v>
      </c>
      <c r="CW884" s="31">
        <f t="shared" si="283"/>
        <v>1.003350815932416E-2</v>
      </c>
      <c r="CX884" s="36">
        <f>SUM($CW$9:CW884)*RRF</f>
        <v>81.25851112060063</v>
      </c>
      <c r="CY884" s="33"/>
      <c r="CZ884" s="36">
        <f t="shared" si="270"/>
        <v>85.174923805456828</v>
      </c>
      <c r="DA884" s="33"/>
      <c r="DB884" s="31">
        <f t="shared" si="271"/>
        <v>1.1688141989232129E-53</v>
      </c>
      <c r="DC884" s="31">
        <f t="shared" si="272"/>
        <v>2.7414888793993382</v>
      </c>
      <c r="DD884" s="31">
        <f t="shared" si="273"/>
        <v>2.7414888793993382</v>
      </c>
      <c r="DE884" s="31">
        <f t="shared" si="274"/>
        <v>-1.1749238054568281</v>
      </c>
      <c r="DF884" s="31"/>
      <c r="DG884" s="33">
        <f t="shared" si="275"/>
        <v>0.96736322762619797</v>
      </c>
      <c r="DH884" s="33">
        <f t="shared" si="276"/>
        <v>1.0139871881602003</v>
      </c>
      <c r="DI884" s="3"/>
      <c r="DJ884" s="33">
        <f t="shared" si="277"/>
        <v>0.99999999999999967</v>
      </c>
      <c r="DK884" s="93">
        <f t="shared" si="278"/>
        <v>0.98335628906889605</v>
      </c>
      <c r="DL884" s="3">
        <f t="shared" si="279"/>
        <v>0.9834379158690586</v>
      </c>
      <c r="DM884" s="3"/>
      <c r="DN884" s="90">
        <f t="shared" si="286"/>
        <v>0</v>
      </c>
      <c r="DO884" s="91">
        <f t="shared" si="284"/>
        <v>0</v>
      </c>
      <c r="DP884" s="89">
        <f>SUM(DO$9:DO884)*RLR</f>
        <v>120</v>
      </c>
      <c r="DQ884" s="90">
        <f>DP884-SUM(DS$9:DS884)</f>
        <v>1.9874500957129584</v>
      </c>
      <c r="DR884" s="48">
        <f t="shared" si="280"/>
        <v>0.25531914893617019</v>
      </c>
      <c r="DS884" s="31">
        <f t="shared" si="285"/>
        <v>5.0916740282996196E-3</v>
      </c>
      <c r="DT884" s="90">
        <f>SUM(DS$9:DS884)*RRF</f>
        <v>82.608784933000919</v>
      </c>
    </row>
    <row r="885" spans="90:124" x14ac:dyDescent="0.25">
      <c r="CL885" s="14">
        <f t="shared" si="267"/>
        <v>8.76</v>
      </c>
      <c r="CM885" s="59">
        <f>IF('Extended model'!$B$4="AY",0,IFERROR(P*INDEX('UWYr writing pattern'!$C$4:$C$18,MATCH('Extended model'!$CL885,'UWYr writing pattern'!$A$4:$A$18,0)) / 25,CM884))</f>
        <v>0</v>
      </c>
      <c r="CN885" s="36">
        <f t="shared" si="281"/>
        <v>1.0261910377450829E-53</v>
      </c>
      <c r="CP885" s="48">
        <f t="shared" si="268"/>
        <v>26.28</v>
      </c>
      <c r="CQ885" s="34">
        <f t="shared" si="282"/>
        <v>3.6525443716350416E-54</v>
      </c>
      <c r="CR885" s="31">
        <f>SUM($CQ$9:CQ885)*RLR</f>
        <v>119.99999999999996</v>
      </c>
      <c r="CS885" s="32"/>
      <c r="CT885" s="36">
        <f>CR885-SUM($CW$9:CW885)</f>
        <v>3.9064133333204012</v>
      </c>
      <c r="CV885" s="48">
        <f t="shared" si="269"/>
        <v>0.25510204081632654</v>
      </c>
      <c r="CW885" s="31">
        <f t="shared" si="283"/>
        <v>9.9993515358030565E-3</v>
      </c>
      <c r="CX885" s="36">
        <f>SUM($CW$9:CW885)*RRF</f>
        <v>81.265510666675681</v>
      </c>
      <c r="CY885" s="33"/>
      <c r="CZ885" s="36">
        <f t="shared" si="270"/>
        <v>85.171923999996082</v>
      </c>
      <c r="DA885" s="33"/>
      <c r="DB885" s="31">
        <f t="shared" si="271"/>
        <v>8.6200047170586945E-54</v>
      </c>
      <c r="DC885" s="31">
        <f t="shared" si="272"/>
        <v>2.7344893333242806</v>
      </c>
      <c r="DD885" s="31">
        <f t="shared" si="273"/>
        <v>2.7344893333242806</v>
      </c>
      <c r="DE885" s="31">
        <f t="shared" si="274"/>
        <v>-1.171923999996082</v>
      </c>
      <c r="DF885" s="31"/>
      <c r="DG885" s="33">
        <f t="shared" si="275"/>
        <v>0.96744655555566283</v>
      </c>
      <c r="DH885" s="33">
        <f t="shared" si="276"/>
        <v>1.0139514761904296</v>
      </c>
      <c r="DI885" s="3"/>
      <c r="DJ885" s="33">
        <f t="shared" si="277"/>
        <v>0.99999999999999967</v>
      </c>
      <c r="DK885" s="93">
        <f t="shared" si="278"/>
        <v>0.98339871142126156</v>
      </c>
      <c r="DL885" s="3">
        <f t="shared" si="279"/>
        <v>0.98348020204130782</v>
      </c>
      <c r="DM885" s="3"/>
      <c r="DN885" s="90">
        <f t="shared" si="286"/>
        <v>0</v>
      </c>
      <c r="DO885" s="91">
        <f t="shared" si="284"/>
        <v>0</v>
      </c>
      <c r="DP885" s="89">
        <f>SUM(DO$9:DO885)*RLR</f>
        <v>120</v>
      </c>
      <c r="DQ885" s="90">
        <f>DP885-SUM(DS$9:DS885)</f>
        <v>1.9823757550430514</v>
      </c>
      <c r="DR885" s="48">
        <f t="shared" si="280"/>
        <v>0.25510204081632654</v>
      </c>
      <c r="DS885" s="31">
        <f t="shared" si="285"/>
        <v>5.0743406699054255E-3</v>
      </c>
      <c r="DT885" s="90">
        <f>SUM(DS$9:DS885)*RRF</f>
        <v>82.612336971469858</v>
      </c>
    </row>
    <row r="886" spans="90:124" x14ac:dyDescent="0.25">
      <c r="CL886" s="14">
        <f t="shared" si="267"/>
        <v>8.77</v>
      </c>
      <c r="CM886" s="59">
        <f>IF('Extended model'!$B$4="AY",0,IFERROR(P*INDEX('UWYr writing pattern'!$C$4:$C$18,MATCH('Extended model'!$CL886,'UWYr writing pattern'!$A$4:$A$18,0)) / 25,CM885))</f>
        <v>0</v>
      </c>
      <c r="CN886" s="36">
        <f t="shared" si="281"/>
        <v>7.5650803302567506E-54</v>
      </c>
      <c r="CP886" s="48">
        <f t="shared" si="268"/>
        <v>26.31</v>
      </c>
      <c r="CQ886" s="34">
        <f t="shared" si="282"/>
        <v>2.6968300471940781E-54</v>
      </c>
      <c r="CR886" s="31">
        <f>SUM($CQ$9:CQ886)*RLR</f>
        <v>119.99999999999996</v>
      </c>
      <c r="CS886" s="32"/>
      <c r="CT886" s="36">
        <f>CR886-SUM($CW$9:CW886)</f>
        <v>3.8964479931843812</v>
      </c>
      <c r="CV886" s="48">
        <f t="shared" si="269"/>
        <v>0.25488530161427359</v>
      </c>
      <c r="CW886" s="31">
        <f t="shared" si="283"/>
        <v>9.9653401360214316E-3</v>
      </c>
      <c r="CX886" s="36">
        <f>SUM($CW$9:CW886)*RRF</f>
        <v>81.272486404770902</v>
      </c>
      <c r="CY886" s="33"/>
      <c r="CZ886" s="36">
        <f t="shared" si="270"/>
        <v>85.168934397955283</v>
      </c>
      <c r="DA886" s="33"/>
      <c r="DB886" s="31">
        <f t="shared" si="271"/>
        <v>6.35466747741567E-54</v>
      </c>
      <c r="DC886" s="31">
        <f t="shared" si="272"/>
        <v>2.7275135952290666</v>
      </c>
      <c r="DD886" s="31">
        <f t="shared" si="273"/>
        <v>2.7275135952290666</v>
      </c>
      <c r="DE886" s="31">
        <f t="shared" si="274"/>
        <v>-1.1689343979552831</v>
      </c>
      <c r="DF886" s="31"/>
      <c r="DG886" s="33">
        <f t="shared" si="275"/>
        <v>0.96752960005679645</v>
      </c>
      <c r="DH886" s="33">
        <f t="shared" si="276"/>
        <v>1.013915885689944</v>
      </c>
      <c r="DI886" s="3"/>
      <c r="DJ886" s="33">
        <f t="shared" si="277"/>
        <v>0.99999999999999967</v>
      </c>
      <c r="DK886" s="93">
        <f t="shared" si="278"/>
        <v>0.98344098972497895</v>
      </c>
      <c r="DL886" s="3">
        <f t="shared" si="279"/>
        <v>0.9835223443830392</v>
      </c>
      <c r="DM886" s="3"/>
      <c r="DN886" s="90">
        <f t="shared" si="286"/>
        <v>0</v>
      </c>
      <c r="DO886" s="91">
        <f t="shared" si="284"/>
        <v>0</v>
      </c>
      <c r="DP886" s="89">
        <f>SUM(DO$9:DO886)*RLR</f>
        <v>120</v>
      </c>
      <c r="DQ886" s="90">
        <f>DP886-SUM(DS$9:DS886)</f>
        <v>1.9773186740352884</v>
      </c>
      <c r="DR886" s="48">
        <f t="shared" si="280"/>
        <v>0.25488530161427359</v>
      </c>
      <c r="DS886" s="31">
        <f t="shared" si="285"/>
        <v>5.0570810077628855E-3</v>
      </c>
      <c r="DT886" s="90">
        <f>SUM(DS$9:DS886)*RRF</f>
        <v>82.615876928175297</v>
      </c>
    </row>
    <row r="887" spans="90:124" x14ac:dyDescent="0.25">
      <c r="CL887" s="14">
        <f t="shared" si="267"/>
        <v>8.7799999999999994</v>
      </c>
      <c r="CM887" s="59">
        <f>IF('Extended model'!$B$4="AY",0,IFERROR(P*INDEX('UWYr writing pattern'!$C$4:$C$18,MATCH('Extended model'!$CL887,'UWYr writing pattern'!$A$4:$A$18,0)) / 25,CM886))</f>
        <v>0</v>
      </c>
      <c r="CN887" s="36">
        <f t="shared" si="281"/>
        <v>5.5747076953661997E-54</v>
      </c>
      <c r="CP887" s="48">
        <f t="shared" si="268"/>
        <v>26.339999999999996</v>
      </c>
      <c r="CQ887" s="34">
        <f t="shared" si="282"/>
        <v>1.9903726348905511E-54</v>
      </c>
      <c r="CR887" s="31">
        <f>SUM($CQ$9:CQ887)*RLR</f>
        <v>119.99999999999996</v>
      </c>
      <c r="CS887" s="32"/>
      <c r="CT887" s="36">
        <f>CR887-SUM($CW$9:CW887)</f>
        <v>3.8865165199647151</v>
      </c>
      <c r="CV887" s="48">
        <f t="shared" si="269"/>
        <v>0.25466893039049238</v>
      </c>
      <c r="CW887" s="31">
        <f t="shared" si="283"/>
        <v>9.9314732196713208E-3</v>
      </c>
      <c r="CX887" s="36">
        <f>SUM($CW$9:CW887)*RRF</f>
        <v>81.279438436024662</v>
      </c>
      <c r="CY887" s="33"/>
      <c r="CZ887" s="36">
        <f t="shared" si="270"/>
        <v>85.165954955989378</v>
      </c>
      <c r="DA887" s="33"/>
      <c r="DB887" s="31">
        <f t="shared" si="271"/>
        <v>4.6827544641076075E-54</v>
      </c>
      <c r="DC887" s="31">
        <f t="shared" si="272"/>
        <v>2.7205615639753002</v>
      </c>
      <c r="DD887" s="31">
        <f t="shared" si="273"/>
        <v>2.7205615639753002</v>
      </c>
      <c r="DE887" s="31">
        <f t="shared" si="274"/>
        <v>-1.1659549559893776</v>
      </c>
      <c r="DF887" s="31"/>
      <c r="DG887" s="33">
        <f t="shared" si="275"/>
        <v>0.96761236233362691</v>
      </c>
      <c r="DH887" s="33">
        <f t="shared" si="276"/>
        <v>1.0138804161427306</v>
      </c>
      <c r="DI887" s="3"/>
      <c r="DJ887" s="33">
        <f t="shared" si="277"/>
        <v>0.99999999999999967</v>
      </c>
      <c r="DK887" s="93">
        <f t="shared" si="278"/>
        <v>0.98348312459094123</v>
      </c>
      <c r="DL887" s="3">
        <f t="shared" si="279"/>
        <v>0.98356434350525745</v>
      </c>
      <c r="DM887" s="3"/>
      <c r="DN887" s="90">
        <f t="shared" si="286"/>
        <v>0</v>
      </c>
      <c r="DO887" s="91">
        <f t="shared" si="284"/>
        <v>0</v>
      </c>
      <c r="DP887" s="89">
        <f>SUM(DO$9:DO887)*RLR</f>
        <v>120</v>
      </c>
      <c r="DQ887" s="90">
        <f>DP887-SUM(DS$9:DS887)</f>
        <v>1.9722787793690912</v>
      </c>
      <c r="DR887" s="48">
        <f t="shared" si="280"/>
        <v>0.25466893039049238</v>
      </c>
      <c r="DS887" s="31">
        <f t="shared" si="285"/>
        <v>5.0398946661901999E-3</v>
      </c>
      <c r="DT887" s="90">
        <f>SUM(DS$9:DS887)*RRF</f>
        <v>82.619404854441626</v>
      </c>
    </row>
    <row r="888" spans="90:124" x14ac:dyDescent="0.25">
      <c r="CL888" s="14">
        <f t="shared" si="267"/>
        <v>8.7899999999999991</v>
      </c>
      <c r="CM888" s="59">
        <f>IF('Extended model'!$B$4="AY",0,IFERROR(P*INDEX('UWYr writing pattern'!$C$4:$C$18,MATCH('Extended model'!$CL888,'UWYr writing pattern'!$A$4:$A$18,0)) / 25,CM887))</f>
        <v>0</v>
      </c>
      <c r="CN888" s="36">
        <f t="shared" si="281"/>
        <v>4.1063296884067429E-54</v>
      </c>
      <c r="CP888" s="48">
        <f t="shared" si="268"/>
        <v>26.369999999999997</v>
      </c>
      <c r="CQ888" s="34">
        <f t="shared" si="282"/>
        <v>1.4683780069594568E-54</v>
      </c>
      <c r="CR888" s="31">
        <f>SUM($CQ$9:CQ888)*RLR</f>
        <v>119.99999999999996</v>
      </c>
      <c r="CS888" s="32"/>
      <c r="CT888" s="36">
        <f>CR888-SUM($CW$9:CW888)</f>
        <v>3.8766187699138754</v>
      </c>
      <c r="CV888" s="48">
        <f t="shared" si="269"/>
        <v>0.2544529262086514</v>
      </c>
      <c r="CW888" s="31">
        <f t="shared" si="283"/>
        <v>9.8977500508439283E-3</v>
      </c>
      <c r="CX888" s="36">
        <f>SUM($CW$9:CW888)*RRF</f>
        <v>81.286366861060259</v>
      </c>
      <c r="CY888" s="33"/>
      <c r="CZ888" s="36">
        <f t="shared" si="270"/>
        <v>85.162985630974134</v>
      </c>
      <c r="DA888" s="33"/>
      <c r="DB888" s="31">
        <f t="shared" si="271"/>
        <v>3.4493169382616634E-54</v>
      </c>
      <c r="DC888" s="31">
        <f t="shared" si="272"/>
        <v>2.7136331389397128</v>
      </c>
      <c r="DD888" s="31">
        <f t="shared" si="273"/>
        <v>2.7136331389397128</v>
      </c>
      <c r="DE888" s="31">
        <f t="shared" si="274"/>
        <v>-1.1629856309741342</v>
      </c>
      <c r="DF888" s="31"/>
      <c r="DG888" s="33">
        <f t="shared" si="275"/>
        <v>0.96769484358405067</v>
      </c>
      <c r="DH888" s="33">
        <f t="shared" si="276"/>
        <v>1.0138450670354064</v>
      </c>
      <c r="DI888" s="3"/>
      <c r="DJ888" s="33">
        <f t="shared" si="277"/>
        <v>0.99999999999999967</v>
      </c>
      <c r="DK888" s="93">
        <f t="shared" si="278"/>
        <v>0.98352511662693498</v>
      </c>
      <c r="DL888" s="3">
        <f t="shared" si="279"/>
        <v>0.9836062000158553</v>
      </c>
      <c r="DM888" s="3"/>
      <c r="DN888" s="90">
        <f t="shared" si="286"/>
        <v>0</v>
      </c>
      <c r="DO888" s="91">
        <f t="shared" si="284"/>
        <v>0</v>
      </c>
      <c r="DP888" s="89">
        <f>SUM(DO$9:DO888)*RLR</f>
        <v>120</v>
      </c>
      <c r="DQ888" s="90">
        <f>DP888-SUM(DS$9:DS888)</f>
        <v>1.9672559980973574</v>
      </c>
      <c r="DR888" s="48">
        <f t="shared" si="280"/>
        <v>0.2544529262086514</v>
      </c>
      <c r="DS888" s="31">
        <f t="shared" si="285"/>
        <v>5.0227812717379243E-3</v>
      </c>
      <c r="DT888" s="90">
        <f>SUM(DS$9:DS888)*RRF</f>
        <v>82.622920801331844</v>
      </c>
    </row>
    <row r="889" spans="90:124" x14ac:dyDescent="0.25">
      <c r="CL889" s="14">
        <f t="shared" si="267"/>
        <v>8.8000000000000007</v>
      </c>
      <c r="CM889" s="59">
        <f>IF('Extended model'!$B$4="AY",0,IFERROR(P*INDEX('UWYr writing pattern'!$C$4:$C$18,MATCH('Extended model'!$CL889,'UWYr writing pattern'!$A$4:$A$18,0)) / 25,CM888))</f>
        <v>0</v>
      </c>
      <c r="CN889" s="36">
        <f t="shared" si="281"/>
        <v>3.0234905495738846E-54</v>
      </c>
      <c r="CP889" s="48">
        <f t="shared" si="268"/>
        <v>26.400000000000002</v>
      </c>
      <c r="CQ889" s="34">
        <f t="shared" si="282"/>
        <v>1.082839138832858E-54</v>
      </c>
      <c r="CR889" s="31">
        <f>SUM($CQ$9:CQ889)*RLR</f>
        <v>119.99999999999996</v>
      </c>
      <c r="CS889" s="32"/>
      <c r="CT889" s="36">
        <f>CR889-SUM($CW$9:CW889)</f>
        <v>3.8667546000158808</v>
      </c>
      <c r="CV889" s="48">
        <f t="shared" si="269"/>
        <v>0.25423728813559321</v>
      </c>
      <c r="CW889" s="31">
        <f t="shared" si="283"/>
        <v>9.8641698979996823E-3</v>
      </c>
      <c r="CX889" s="36">
        <f>SUM($CW$9:CW889)*RRF</f>
        <v>81.293271779988842</v>
      </c>
      <c r="CY889" s="33"/>
      <c r="CZ889" s="36">
        <f t="shared" si="270"/>
        <v>85.160026380004723</v>
      </c>
      <c r="DA889" s="33"/>
      <c r="DB889" s="31">
        <f t="shared" si="271"/>
        <v>2.5397320616420625E-54</v>
      </c>
      <c r="DC889" s="31">
        <f t="shared" si="272"/>
        <v>2.7067282200111165</v>
      </c>
      <c r="DD889" s="31">
        <f t="shared" si="273"/>
        <v>2.7067282200111165</v>
      </c>
      <c r="DE889" s="31">
        <f t="shared" si="274"/>
        <v>-1.160026380004723</v>
      </c>
      <c r="DF889" s="31"/>
      <c r="DG889" s="33">
        <f t="shared" si="275"/>
        <v>0.96777704499986716</v>
      </c>
      <c r="DH889" s="33">
        <f t="shared" si="276"/>
        <v>1.0138098378571991</v>
      </c>
      <c r="DI889" s="3"/>
      <c r="DJ889" s="33">
        <f t="shared" si="277"/>
        <v>0.99999999999999967</v>
      </c>
      <c r="DK889" s="93">
        <f t="shared" si="278"/>
        <v>0.98356696643765917</v>
      </c>
      <c r="DL889" s="3">
        <f t="shared" si="279"/>
        <v>0.98364791451963163</v>
      </c>
      <c r="DM889" s="3"/>
      <c r="DN889" s="90">
        <f t="shared" si="286"/>
        <v>0</v>
      </c>
      <c r="DO889" s="91">
        <f t="shared" si="284"/>
        <v>0</v>
      </c>
      <c r="DP889" s="89">
        <f>SUM(DO$9:DO889)*RLR</f>
        <v>120</v>
      </c>
      <c r="DQ889" s="90">
        <f>DP889-SUM(DS$9:DS889)</f>
        <v>1.962250257644186</v>
      </c>
      <c r="DR889" s="48">
        <f t="shared" si="280"/>
        <v>0.25423728813559321</v>
      </c>
      <c r="DS889" s="31">
        <f t="shared" si="285"/>
        <v>5.0057404531739366E-3</v>
      </c>
      <c r="DT889" s="90">
        <f>SUM(DS$9:DS889)*RRF</f>
        <v>82.62642481964906</v>
      </c>
    </row>
    <row r="890" spans="90:124" x14ac:dyDescent="0.25">
      <c r="CL890" s="14">
        <f t="shared" si="267"/>
        <v>8.81</v>
      </c>
      <c r="CM890" s="59">
        <f>IF('Extended model'!$B$4="AY",0,IFERROR(P*INDEX('UWYr writing pattern'!$C$4:$C$18,MATCH('Extended model'!$CL890,'UWYr writing pattern'!$A$4:$A$18,0)) / 25,CM889))</f>
        <v>0</v>
      </c>
      <c r="CN890" s="36">
        <f t="shared" si="281"/>
        <v>2.2252890444863792E-54</v>
      </c>
      <c r="CP890" s="48">
        <f t="shared" si="268"/>
        <v>26.43</v>
      </c>
      <c r="CQ890" s="34">
        <f t="shared" si="282"/>
        <v>7.9820150508750554E-55</v>
      </c>
      <c r="CR890" s="31">
        <f>SUM($CQ$9:CQ890)*RLR</f>
        <v>119.99999999999996</v>
      </c>
      <c r="CS890" s="32"/>
      <c r="CT890" s="36">
        <f>CR890-SUM($CW$9:CW890)</f>
        <v>3.8569238679819478</v>
      </c>
      <c r="CV890" s="48">
        <f t="shared" si="269"/>
        <v>0.2540220152413209</v>
      </c>
      <c r="CW890" s="31">
        <f t="shared" si="283"/>
        <v>9.83073203393868E-3</v>
      </c>
      <c r="CX890" s="36">
        <f>SUM($CW$9:CW890)*RRF</f>
        <v>81.300153292412602</v>
      </c>
      <c r="CY890" s="33"/>
      <c r="CZ890" s="36">
        <f t="shared" si="270"/>
        <v>85.15707716039455</v>
      </c>
      <c r="DA890" s="33"/>
      <c r="DB890" s="31">
        <f t="shared" si="271"/>
        <v>1.8692427973685581E-54</v>
      </c>
      <c r="DC890" s="31">
        <f t="shared" si="272"/>
        <v>2.6998467075873633</v>
      </c>
      <c r="DD890" s="31">
        <f t="shared" si="273"/>
        <v>2.6998467075873633</v>
      </c>
      <c r="DE890" s="31">
        <f t="shared" si="274"/>
        <v>-1.1570771603945502</v>
      </c>
      <c r="DF890" s="31"/>
      <c r="DG890" s="33">
        <f t="shared" si="275"/>
        <v>0.96785896776681668</v>
      </c>
      <c r="DH890" s="33">
        <f t="shared" si="276"/>
        <v>1.0137747280999352</v>
      </c>
      <c r="DI890" s="3"/>
      <c r="DJ890" s="33">
        <f t="shared" si="277"/>
        <v>0.99999999999999967</v>
      </c>
      <c r="DK890" s="93">
        <f t="shared" si="278"/>
        <v>0.983608674624743</v>
      </c>
      <c r="DL890" s="3">
        <f t="shared" si="279"/>
        <v>0.98368948761831054</v>
      </c>
      <c r="DM890" s="3"/>
      <c r="DN890" s="90">
        <f t="shared" si="286"/>
        <v>0</v>
      </c>
      <c r="DO890" s="91">
        <f t="shared" si="284"/>
        <v>0</v>
      </c>
      <c r="DP890" s="89">
        <f>SUM(DO$9:DO890)*RLR</f>
        <v>120</v>
      </c>
      <c r="DQ890" s="90">
        <f>DP890-SUM(DS$9:DS890)</f>
        <v>1.957261485802718</v>
      </c>
      <c r="DR890" s="48">
        <f t="shared" si="280"/>
        <v>0.2540220152413209</v>
      </c>
      <c r="DS890" s="31">
        <f t="shared" si="285"/>
        <v>4.9887718414682695E-3</v>
      </c>
      <c r="DT890" s="90">
        <f>SUM(DS$9:DS890)*RRF</f>
        <v>82.629916959938086</v>
      </c>
    </row>
    <row r="891" spans="90:124" x14ac:dyDescent="0.25">
      <c r="CL891" s="14">
        <f t="shared" si="267"/>
        <v>8.82</v>
      </c>
      <c r="CM891" s="59">
        <f>IF('Extended model'!$B$4="AY",0,IFERROR(P*INDEX('UWYr writing pattern'!$C$4:$C$18,MATCH('Extended model'!$CL891,'UWYr writing pattern'!$A$4:$A$18,0)) / 25,CM890))</f>
        <v>0</v>
      </c>
      <c r="CN891" s="36">
        <f t="shared" si="281"/>
        <v>1.637145150028629E-54</v>
      </c>
      <c r="CP891" s="48">
        <f t="shared" si="268"/>
        <v>26.46</v>
      </c>
      <c r="CQ891" s="34">
        <f t="shared" si="282"/>
        <v>5.8814389445775E-55</v>
      </c>
      <c r="CR891" s="31">
        <f>SUM($CQ$9:CQ891)*RLR</f>
        <v>119.99999999999996</v>
      </c>
      <c r="CS891" s="32"/>
      <c r="CT891" s="36">
        <f>CR891-SUM($CW$9:CW891)</f>
        <v>3.8471264322461707</v>
      </c>
      <c r="CV891" s="48">
        <f t="shared" si="269"/>
        <v>0.25380710659898476</v>
      </c>
      <c r="CW891" s="31">
        <f t="shared" si="283"/>
        <v>9.7974357357712479E-3</v>
      </c>
      <c r="CX891" s="36">
        <f>SUM($CW$9:CW891)*RRF</f>
        <v>81.307011497427652</v>
      </c>
      <c r="CY891" s="33"/>
      <c r="CZ891" s="36">
        <f t="shared" si="270"/>
        <v>85.154137929673823</v>
      </c>
      <c r="DA891" s="33"/>
      <c r="DB891" s="31">
        <f t="shared" si="271"/>
        <v>1.3752019260240482E-54</v>
      </c>
      <c r="DC891" s="31">
        <f t="shared" si="272"/>
        <v>2.6929885025723195</v>
      </c>
      <c r="DD891" s="31">
        <f t="shared" si="273"/>
        <v>2.6929885025723195</v>
      </c>
      <c r="DE891" s="31">
        <f t="shared" si="274"/>
        <v>-1.1541379296738228</v>
      </c>
      <c r="DF891" s="31"/>
      <c r="DG891" s="33">
        <f t="shared" si="275"/>
        <v>0.96794061306461487</v>
      </c>
      <c r="DH891" s="33">
        <f t="shared" si="276"/>
        <v>1.0137397372580217</v>
      </c>
      <c r="DI891" s="3"/>
      <c r="DJ891" s="33">
        <f t="shared" si="277"/>
        <v>0.99999999999999967</v>
      </c>
      <c r="DK891" s="93">
        <f t="shared" si="278"/>
        <v>0.9836502417867643</v>
      </c>
      <c r="DL891" s="3">
        <f t="shared" si="279"/>
        <v>0.98373091991055883</v>
      </c>
      <c r="DM891" s="3"/>
      <c r="DN891" s="90">
        <f t="shared" si="286"/>
        <v>0</v>
      </c>
      <c r="DO891" s="91">
        <f t="shared" si="284"/>
        <v>0</v>
      </c>
      <c r="DP891" s="89">
        <f>SUM(DO$9:DO891)*RLR</f>
        <v>120</v>
      </c>
      <c r="DQ891" s="90">
        <f>DP891-SUM(DS$9:DS891)</f>
        <v>1.9522896107329331</v>
      </c>
      <c r="DR891" s="48">
        <f t="shared" si="280"/>
        <v>0.25380710659898476</v>
      </c>
      <c r="DS891" s="31">
        <f t="shared" si="285"/>
        <v>4.9718750697782844E-3</v>
      </c>
      <c r="DT891" s="90">
        <f>SUM(DS$9:DS891)*RRF</f>
        <v>82.633397272486945</v>
      </c>
    </row>
    <row r="892" spans="90:124" x14ac:dyDescent="0.25">
      <c r="CL892" s="14">
        <f t="shared" si="267"/>
        <v>8.83</v>
      </c>
      <c r="CM892" s="59">
        <f>IF('Extended model'!$B$4="AY",0,IFERROR(P*INDEX('UWYr writing pattern'!$C$4:$C$18,MATCH('Extended model'!$CL892,'UWYr writing pattern'!$A$4:$A$18,0)) / 25,CM891))</f>
        <v>0</v>
      </c>
      <c r="CN892" s="36">
        <f t="shared" si="281"/>
        <v>1.2039565433310538E-54</v>
      </c>
      <c r="CP892" s="48">
        <f t="shared" si="268"/>
        <v>26.490000000000002</v>
      </c>
      <c r="CQ892" s="34">
        <f t="shared" si="282"/>
        <v>4.331886066975752E-55</v>
      </c>
      <c r="CR892" s="31">
        <f>SUM($CQ$9:CQ892)*RLR</f>
        <v>119.99999999999996</v>
      </c>
      <c r="CS892" s="32"/>
      <c r="CT892" s="36">
        <f>CR892-SUM($CW$9:CW892)</f>
        <v>3.8373621519612868</v>
      </c>
      <c r="CV892" s="48">
        <f t="shared" si="269"/>
        <v>0.25359256128486896</v>
      </c>
      <c r="CW892" s="31">
        <f t="shared" si="283"/>
        <v>9.7642802848887586E-3</v>
      </c>
      <c r="CX892" s="36">
        <f>SUM($CW$9:CW892)*RRF</f>
        <v>81.313846493627068</v>
      </c>
      <c r="CY892" s="33"/>
      <c r="CZ892" s="36">
        <f t="shared" si="270"/>
        <v>85.151208645588355</v>
      </c>
      <c r="DA892" s="33"/>
      <c r="DB892" s="31">
        <f t="shared" si="271"/>
        <v>1.011323496398085E-54</v>
      </c>
      <c r="DC892" s="31">
        <f t="shared" si="272"/>
        <v>2.6861535063729005</v>
      </c>
      <c r="DD892" s="31">
        <f t="shared" si="273"/>
        <v>2.6861535063729005</v>
      </c>
      <c r="DE892" s="31">
        <f t="shared" si="274"/>
        <v>-1.1512086455883548</v>
      </c>
      <c r="DF892" s="31"/>
      <c r="DG892" s="33">
        <f t="shared" si="275"/>
        <v>0.96802198206698886</v>
      </c>
      <c r="DH892" s="33">
        <f t="shared" si="276"/>
        <v>1.0137048648284328</v>
      </c>
      <c r="DI892" s="3"/>
      <c r="DJ892" s="33">
        <f t="shared" si="277"/>
        <v>0.99999999999999967</v>
      </c>
      <c r="DK892" s="93">
        <f t="shared" si="278"/>
        <v>0.98369166851926793</v>
      </c>
      <c r="DL892" s="3">
        <f t="shared" si="279"/>
        <v>0.98377221199200415</v>
      </c>
      <c r="DM892" s="3"/>
      <c r="DN892" s="90">
        <f t="shared" si="286"/>
        <v>0</v>
      </c>
      <c r="DO892" s="91">
        <f t="shared" si="284"/>
        <v>0</v>
      </c>
      <c r="DP892" s="89">
        <f>SUM(DO$9:DO892)*RLR</f>
        <v>120</v>
      </c>
      <c r="DQ892" s="90">
        <f>DP892-SUM(DS$9:DS892)</f>
        <v>1.9473345609595043</v>
      </c>
      <c r="DR892" s="48">
        <f t="shared" si="280"/>
        <v>0.25359256128486896</v>
      </c>
      <c r="DS892" s="31">
        <f t="shared" si="285"/>
        <v>4.95504977343384E-3</v>
      </c>
      <c r="DT892" s="90">
        <f>SUM(DS$9:DS892)*RRF</f>
        <v>82.636865807328348</v>
      </c>
    </row>
    <row r="893" spans="90:124" x14ac:dyDescent="0.25">
      <c r="CL893" s="14">
        <f t="shared" si="267"/>
        <v>8.84</v>
      </c>
      <c r="CM893" s="59">
        <f>IF('Extended model'!$B$4="AY",0,IFERROR(P*INDEX('UWYr writing pattern'!$C$4:$C$18,MATCH('Extended model'!$CL893,'UWYr writing pattern'!$A$4:$A$18,0)) / 25,CM892))</f>
        <v>0</v>
      </c>
      <c r="CN893" s="36">
        <f t="shared" si="281"/>
        <v>8.8502845500265761E-55</v>
      </c>
      <c r="CP893" s="48">
        <f t="shared" si="268"/>
        <v>26.52</v>
      </c>
      <c r="CQ893" s="34">
        <f t="shared" si="282"/>
        <v>3.189280883283962E-55</v>
      </c>
      <c r="CR893" s="31">
        <f>SUM($CQ$9:CQ893)*RLR</f>
        <v>119.99999999999996</v>
      </c>
      <c r="CS893" s="32"/>
      <c r="CT893" s="36">
        <f>CR893-SUM($CW$9:CW893)</f>
        <v>3.8276308869943563</v>
      </c>
      <c r="CV893" s="48">
        <f t="shared" si="269"/>
        <v>0.2533783783783784</v>
      </c>
      <c r="CW893" s="31">
        <f t="shared" si="283"/>
        <v>9.7312649669347925E-3</v>
      </c>
      <c r="CX893" s="36">
        <f>SUM($CW$9:CW893)*RRF</f>
        <v>81.320658379103918</v>
      </c>
      <c r="CY893" s="33"/>
      <c r="CZ893" s="36">
        <f t="shared" si="270"/>
        <v>85.148289266098274</v>
      </c>
      <c r="DA893" s="33"/>
      <c r="DB893" s="31">
        <f t="shared" si="271"/>
        <v>7.4342390220223242E-55</v>
      </c>
      <c r="DC893" s="31">
        <f t="shared" si="272"/>
        <v>2.6793416208960492</v>
      </c>
      <c r="DD893" s="31">
        <f t="shared" si="273"/>
        <v>2.6793416208960492</v>
      </c>
      <c r="DE893" s="31">
        <f t="shared" si="274"/>
        <v>-1.1482892660982742</v>
      </c>
      <c r="DF893" s="31"/>
      <c r="DG893" s="33">
        <f t="shared" si="275"/>
        <v>0.9681030759417133</v>
      </c>
      <c r="DH893" s="33">
        <f t="shared" si="276"/>
        <v>1.0136701103106938</v>
      </c>
      <c r="DI893" s="3"/>
      <c r="DJ893" s="33">
        <f t="shared" si="277"/>
        <v>0.99999999999999967</v>
      </c>
      <c r="DK893" s="93">
        <f t="shared" si="278"/>
        <v>0.98373295541478289</v>
      </c>
      <c r="DL893" s="3">
        <f t="shared" si="279"/>
        <v>0.98381336445525336</v>
      </c>
      <c r="DM893" s="3"/>
      <c r="DN893" s="90">
        <f t="shared" si="286"/>
        <v>0</v>
      </c>
      <c r="DO893" s="91">
        <f t="shared" si="284"/>
        <v>0</v>
      </c>
      <c r="DP893" s="89">
        <f>SUM(DO$9:DO893)*RLR</f>
        <v>120</v>
      </c>
      <c r="DQ893" s="90">
        <f>DP893-SUM(DS$9:DS893)</f>
        <v>1.942396265369581</v>
      </c>
      <c r="DR893" s="48">
        <f t="shared" si="280"/>
        <v>0.2533783783783784</v>
      </c>
      <c r="DS893" s="31">
        <f t="shared" si="285"/>
        <v>4.9382955899226651E-3</v>
      </c>
      <c r="DT893" s="90">
        <f>SUM(DS$9:DS893)*RRF</f>
        <v>82.640322614241285</v>
      </c>
    </row>
    <row r="894" spans="90:124" x14ac:dyDescent="0.25">
      <c r="CL894" s="14">
        <f t="shared" si="267"/>
        <v>8.85</v>
      </c>
      <c r="CM894" s="59">
        <f>IF('Extended model'!$B$4="AY",0,IFERROR(P*INDEX('UWYr writing pattern'!$C$4:$C$18,MATCH('Extended model'!$CL894,'UWYr writing pattern'!$A$4:$A$18,0)) / 25,CM893))</f>
        <v>0</v>
      </c>
      <c r="CN894" s="36">
        <f t="shared" si="281"/>
        <v>6.5031890873595283E-55</v>
      </c>
      <c r="CP894" s="48">
        <f t="shared" si="268"/>
        <v>26.549999999999997</v>
      </c>
      <c r="CQ894" s="34">
        <f t="shared" si="282"/>
        <v>2.3470954626670478E-55</v>
      </c>
      <c r="CR894" s="31">
        <f>SUM($CQ$9:CQ894)*RLR</f>
        <v>119.99999999999996</v>
      </c>
      <c r="CS894" s="32"/>
      <c r="CT894" s="36">
        <f>CR894-SUM($CW$9:CW894)</f>
        <v>3.8179324979225839</v>
      </c>
      <c r="CV894" s="48">
        <f t="shared" si="269"/>
        <v>0.25316455696202533</v>
      </c>
      <c r="CW894" s="31">
        <f t="shared" si="283"/>
        <v>9.6983890717762412E-3</v>
      </c>
      <c r="CX894" s="36">
        <f>SUM($CW$9:CW894)*RRF</f>
        <v>81.32744725145416</v>
      </c>
      <c r="CY894" s="33"/>
      <c r="CZ894" s="36">
        <f t="shared" si="270"/>
        <v>85.145379749376744</v>
      </c>
      <c r="DA894" s="33"/>
      <c r="DB894" s="31">
        <f t="shared" si="271"/>
        <v>5.4626788333820033E-55</v>
      </c>
      <c r="DC894" s="31">
        <f t="shared" si="272"/>
        <v>2.6725527485458085</v>
      </c>
      <c r="DD894" s="31">
        <f t="shared" si="273"/>
        <v>2.6725527485458085</v>
      </c>
      <c r="DE894" s="31">
        <f t="shared" si="274"/>
        <v>-1.1453797493767439</v>
      </c>
      <c r="DF894" s="31"/>
      <c r="DG894" s="33">
        <f t="shared" si="275"/>
        <v>0.96818389585064479</v>
      </c>
      <c r="DH894" s="33">
        <f t="shared" si="276"/>
        <v>1.013635473206866</v>
      </c>
      <c r="DI894" s="3"/>
      <c r="DJ894" s="33">
        <f t="shared" si="277"/>
        <v>0.99999999999999967</v>
      </c>
      <c r="DK894" s="93">
        <f t="shared" si="278"/>
        <v>0.98377410306284085</v>
      </c>
      <c r="DL894" s="3">
        <f t="shared" si="279"/>
        <v>0.9838543778899107</v>
      </c>
      <c r="DM894" s="3"/>
      <c r="DN894" s="90">
        <f t="shared" si="286"/>
        <v>0</v>
      </c>
      <c r="DO894" s="91">
        <f t="shared" si="284"/>
        <v>0</v>
      </c>
      <c r="DP894" s="89">
        <f>SUM(DO$9:DO894)*RLR</f>
        <v>120</v>
      </c>
      <c r="DQ894" s="90">
        <f>DP894-SUM(DS$9:DS894)</f>
        <v>1.9374746532106997</v>
      </c>
      <c r="DR894" s="48">
        <f t="shared" si="280"/>
        <v>0.25316455696202533</v>
      </c>
      <c r="DS894" s="31">
        <f t="shared" si="285"/>
        <v>4.9216121588756276E-3</v>
      </c>
      <c r="DT894" s="90">
        <f>SUM(DS$9:DS894)*RRF</f>
        <v>82.643767742752502</v>
      </c>
    </row>
    <row r="895" spans="90:124" x14ac:dyDescent="0.25">
      <c r="CL895" s="14">
        <f t="shared" si="267"/>
        <v>8.86</v>
      </c>
      <c r="CM895" s="59">
        <f>IF('Extended model'!$B$4="AY",0,IFERROR(P*INDEX('UWYr writing pattern'!$C$4:$C$18,MATCH('Extended model'!$CL895,'UWYr writing pattern'!$A$4:$A$18,0)) / 25,CM894))</f>
        <v>0</v>
      </c>
      <c r="CN895" s="36">
        <f t="shared" si="281"/>
        <v>4.7765923846655736E-55</v>
      </c>
      <c r="CP895" s="48">
        <f t="shared" si="268"/>
        <v>26.58</v>
      </c>
      <c r="CQ895" s="34">
        <f t="shared" si="282"/>
        <v>1.7265967026939547E-55</v>
      </c>
      <c r="CR895" s="31">
        <f>SUM($CQ$9:CQ895)*RLR</f>
        <v>119.99999999999996</v>
      </c>
      <c r="CS895" s="32"/>
      <c r="CT895" s="36">
        <f>CR895-SUM($CW$9:CW895)</f>
        <v>3.8082668460291131</v>
      </c>
      <c r="CV895" s="48">
        <f t="shared" si="269"/>
        <v>0.25295109612141653</v>
      </c>
      <c r="CW895" s="31">
        <f t="shared" si="283"/>
        <v>9.6656518934748973E-3</v>
      </c>
      <c r="CX895" s="36">
        <f>SUM($CW$9:CW895)*RRF</f>
        <v>81.334213207779584</v>
      </c>
      <c r="CY895" s="33"/>
      <c r="CZ895" s="36">
        <f t="shared" si="270"/>
        <v>85.142480053808697</v>
      </c>
      <c r="DA895" s="33"/>
      <c r="DB895" s="31">
        <f t="shared" si="271"/>
        <v>4.0123376031190818E-55</v>
      </c>
      <c r="DC895" s="31">
        <f t="shared" si="272"/>
        <v>2.6657867922203788</v>
      </c>
      <c r="DD895" s="31">
        <f t="shared" si="273"/>
        <v>2.6657867922203788</v>
      </c>
      <c r="DE895" s="31">
        <f t="shared" si="274"/>
        <v>-1.142480053808697</v>
      </c>
      <c r="DF895" s="31"/>
      <c r="DG895" s="33">
        <f t="shared" si="275"/>
        <v>0.968264442949757</v>
      </c>
      <c r="DH895" s="33">
        <f t="shared" si="276"/>
        <v>1.0136009530215322</v>
      </c>
      <c r="DI895" s="3"/>
      <c r="DJ895" s="33">
        <f t="shared" si="277"/>
        <v>0.99999999999999967</v>
      </c>
      <c r="DK895" s="93">
        <f t="shared" si="278"/>
        <v>0.98381511204999339</v>
      </c>
      <c r="DL895" s="3">
        <f t="shared" si="279"/>
        <v>0.9838952528825945</v>
      </c>
      <c r="DM895" s="3"/>
      <c r="DN895" s="90">
        <f t="shared" si="286"/>
        <v>0</v>
      </c>
      <c r="DO895" s="91">
        <f t="shared" si="284"/>
        <v>0</v>
      </c>
      <c r="DP895" s="89">
        <f>SUM(DO$9:DO895)*RLR</f>
        <v>120</v>
      </c>
      <c r="DQ895" s="90">
        <f>DP895-SUM(DS$9:DS895)</f>
        <v>1.9325696540886526</v>
      </c>
      <c r="DR895" s="48">
        <f t="shared" si="280"/>
        <v>0.25295109612141653</v>
      </c>
      <c r="DS895" s="31">
        <f t="shared" si="285"/>
        <v>4.9049991220524048E-3</v>
      </c>
      <c r="DT895" s="90">
        <f>SUM(DS$9:DS895)*RRF</f>
        <v>82.647201242137939</v>
      </c>
    </row>
    <row r="896" spans="90:124" x14ac:dyDescent="0.25">
      <c r="CL896" s="14">
        <f t="shared" si="267"/>
        <v>8.8699999999999992</v>
      </c>
      <c r="CM896" s="59">
        <f>IF('Extended model'!$B$4="AY",0,IFERROR(P*INDEX('UWYr writing pattern'!$C$4:$C$18,MATCH('Extended model'!$CL896,'UWYr writing pattern'!$A$4:$A$18,0)) / 25,CM895))</f>
        <v>0</v>
      </c>
      <c r="CN896" s="36">
        <f t="shared" si="281"/>
        <v>3.5069741288214641E-55</v>
      </c>
      <c r="CP896" s="48">
        <f t="shared" si="268"/>
        <v>26.61</v>
      </c>
      <c r="CQ896" s="34">
        <f t="shared" si="282"/>
        <v>1.2696182558441095E-55</v>
      </c>
      <c r="CR896" s="31">
        <f>SUM($CQ$9:CQ896)*RLR</f>
        <v>119.99999999999996</v>
      </c>
      <c r="CS896" s="32"/>
      <c r="CT896" s="36">
        <f>CR896-SUM($CW$9:CW896)</f>
        <v>3.7986337932988476</v>
      </c>
      <c r="CV896" s="48">
        <f t="shared" si="269"/>
        <v>0.25273799494524013</v>
      </c>
      <c r="CW896" s="31">
        <f t="shared" si="283"/>
        <v>9.6330527302591392E-3</v>
      </c>
      <c r="CX896" s="36">
        <f>SUM($CW$9:CW896)*RRF</f>
        <v>81.340956344690767</v>
      </c>
      <c r="CY896" s="33"/>
      <c r="CZ896" s="36">
        <f t="shared" si="270"/>
        <v>85.139590137989615</v>
      </c>
      <c r="DA896" s="33"/>
      <c r="DB896" s="31">
        <f t="shared" si="271"/>
        <v>2.9458582682100294E-55</v>
      </c>
      <c r="DC896" s="31">
        <f t="shared" si="272"/>
        <v>2.6590436553091932</v>
      </c>
      <c r="DD896" s="31">
        <f t="shared" si="273"/>
        <v>2.6590436553091932</v>
      </c>
      <c r="DE896" s="31">
        <f t="shared" si="274"/>
        <v>-1.1395901379896145</v>
      </c>
      <c r="DF896" s="31"/>
      <c r="DG896" s="33">
        <f t="shared" si="275"/>
        <v>0.9683447183891758</v>
      </c>
      <c r="DH896" s="33">
        <f t="shared" si="276"/>
        <v>1.0135665492617811</v>
      </c>
      <c r="DI896" s="3"/>
      <c r="DJ896" s="33">
        <f t="shared" si="277"/>
        <v>0.99999999999999967</v>
      </c>
      <c r="DK896" s="93">
        <f t="shared" si="278"/>
        <v>0.98385598295982979</v>
      </c>
      <c r="DL896" s="3">
        <f t="shared" si="279"/>
        <v>0.98393599001695553</v>
      </c>
      <c r="DM896" s="3"/>
      <c r="DN896" s="90">
        <f t="shared" si="286"/>
        <v>0</v>
      </c>
      <c r="DO896" s="91">
        <f t="shared" si="284"/>
        <v>0</v>
      </c>
      <c r="DP896" s="89">
        <f>SUM(DO$9:DO896)*RLR</f>
        <v>120</v>
      </c>
      <c r="DQ896" s="90">
        <f>DP896-SUM(DS$9:DS896)</f>
        <v>1.9276811979653274</v>
      </c>
      <c r="DR896" s="48">
        <f t="shared" si="280"/>
        <v>0.25273799494524013</v>
      </c>
      <c r="DS896" s="31">
        <f t="shared" si="285"/>
        <v>4.8884561233271144E-3</v>
      </c>
      <c r="DT896" s="90">
        <f>SUM(DS$9:DS896)*RRF</f>
        <v>82.650623161424264</v>
      </c>
    </row>
    <row r="897" spans="90:124" x14ac:dyDescent="0.25">
      <c r="CL897" s="14">
        <f t="shared" si="267"/>
        <v>8.8800000000000008</v>
      </c>
      <c r="CM897" s="59">
        <f>IF('Extended model'!$B$4="AY",0,IFERROR(P*INDEX('UWYr writing pattern'!$C$4:$C$18,MATCH('Extended model'!$CL897,'UWYr writing pattern'!$A$4:$A$18,0)) / 25,CM896))</f>
        <v>0</v>
      </c>
      <c r="CN897" s="36">
        <f t="shared" si="281"/>
        <v>2.5737683131420724E-55</v>
      </c>
      <c r="CP897" s="48">
        <f t="shared" si="268"/>
        <v>26.64</v>
      </c>
      <c r="CQ897" s="34">
        <f t="shared" si="282"/>
        <v>9.3320581567939153E-56</v>
      </c>
      <c r="CR897" s="31">
        <f>SUM($CQ$9:CQ897)*RLR</f>
        <v>119.99999999999996</v>
      </c>
      <c r="CS897" s="32"/>
      <c r="CT897" s="36">
        <f>CR897-SUM($CW$9:CW897)</f>
        <v>3.7890332024143589</v>
      </c>
      <c r="CV897" s="48">
        <f t="shared" si="269"/>
        <v>0.25252525252525249</v>
      </c>
      <c r="CW897" s="31">
        <f t="shared" si="283"/>
        <v>9.6005908844958264E-3</v>
      </c>
      <c r="CX897" s="36">
        <f>SUM($CW$9:CW897)*RRF</f>
        <v>81.347676758309916</v>
      </c>
      <c r="CY897" s="33"/>
      <c r="CZ897" s="36">
        <f t="shared" si="270"/>
        <v>85.136709960724275</v>
      </c>
      <c r="DA897" s="33"/>
      <c r="DB897" s="31">
        <f t="shared" si="271"/>
        <v>2.1619653830393405E-55</v>
      </c>
      <c r="DC897" s="31">
        <f t="shared" si="272"/>
        <v>2.6523232416900511</v>
      </c>
      <c r="DD897" s="31">
        <f t="shared" si="273"/>
        <v>2.6523232416900511</v>
      </c>
      <c r="DE897" s="31">
        <f t="shared" si="274"/>
        <v>-1.136709960724275</v>
      </c>
      <c r="DF897" s="31"/>
      <c r="DG897" s="33">
        <f t="shared" si="275"/>
        <v>0.96842472331321328</v>
      </c>
      <c r="DH897" s="33">
        <f t="shared" si="276"/>
        <v>1.0135322614371938</v>
      </c>
      <c r="DI897" s="3"/>
      <c r="DJ897" s="33">
        <f t="shared" si="277"/>
        <v>0.99999999999999967</v>
      </c>
      <c r="DK897" s="93">
        <f t="shared" si="278"/>
        <v>0.98389671637299425</v>
      </c>
      <c r="DL897" s="3">
        <f t="shared" si="279"/>
        <v>0.98397658987369463</v>
      </c>
      <c r="DM897" s="3"/>
      <c r="DN897" s="90">
        <f t="shared" si="286"/>
        <v>0</v>
      </c>
      <c r="DO897" s="91">
        <f t="shared" si="284"/>
        <v>0</v>
      </c>
      <c r="DP897" s="89">
        <f>SUM(DO$9:DO897)*RLR</f>
        <v>120</v>
      </c>
      <c r="DQ897" s="90">
        <f>DP897-SUM(DS$9:DS897)</f>
        <v>1.9228092151566472</v>
      </c>
      <c r="DR897" s="48">
        <f t="shared" si="280"/>
        <v>0.25252525252525249</v>
      </c>
      <c r="DS897" s="31">
        <f t="shared" si="285"/>
        <v>4.8719828086739537E-3</v>
      </c>
      <c r="DT897" s="90">
        <f>SUM(DS$9:DS897)*RRF</f>
        <v>82.654033549390348</v>
      </c>
    </row>
    <row r="898" spans="90:124" x14ac:dyDescent="0.25">
      <c r="CL898" s="14">
        <f t="shared" si="267"/>
        <v>8.89</v>
      </c>
      <c r="CM898" s="59">
        <f>IF('Extended model'!$B$4="AY",0,IFERROR(P*INDEX('UWYr writing pattern'!$C$4:$C$18,MATCH('Extended model'!$CL898,'UWYr writing pattern'!$A$4:$A$18,0)) / 25,CM897))</f>
        <v>0</v>
      </c>
      <c r="CN898" s="36">
        <f t="shared" si="281"/>
        <v>1.8881164345210244E-55</v>
      </c>
      <c r="CP898" s="48">
        <f t="shared" si="268"/>
        <v>26.67</v>
      </c>
      <c r="CQ898" s="34">
        <f t="shared" si="282"/>
        <v>6.8565187862104808E-56</v>
      </c>
      <c r="CR898" s="31">
        <f>SUM($CQ$9:CQ898)*RLR</f>
        <v>119.99999999999996</v>
      </c>
      <c r="CS898" s="32"/>
      <c r="CT898" s="36">
        <f>CR898-SUM($CW$9:CW898)</f>
        <v>3.7794649367516939</v>
      </c>
      <c r="CV898" s="48">
        <f t="shared" si="269"/>
        <v>0.25231286795626579</v>
      </c>
      <c r="CW898" s="31">
        <f t="shared" si="283"/>
        <v>9.5682656626625215E-3</v>
      </c>
      <c r="CX898" s="36">
        <f>SUM($CW$9:CW898)*RRF</f>
        <v>81.354374544273782</v>
      </c>
      <c r="CY898" s="33"/>
      <c r="CZ898" s="36">
        <f t="shared" si="270"/>
        <v>85.133839481025475</v>
      </c>
      <c r="DA898" s="33"/>
      <c r="DB898" s="31">
        <f t="shared" si="271"/>
        <v>1.5860178049976604E-55</v>
      </c>
      <c r="DC898" s="31">
        <f t="shared" si="272"/>
        <v>2.6456254557261856</v>
      </c>
      <c r="DD898" s="31">
        <f t="shared" si="273"/>
        <v>2.6456254557261856</v>
      </c>
      <c r="DE898" s="31">
        <f t="shared" si="274"/>
        <v>-1.1338394810254755</v>
      </c>
      <c r="DF898" s="31"/>
      <c r="DG898" s="33">
        <f t="shared" si="275"/>
        <v>0.96850445886040215</v>
      </c>
      <c r="DH898" s="33">
        <f t="shared" si="276"/>
        <v>1.0134980890598271</v>
      </c>
      <c r="DI898" s="3"/>
      <c r="DJ898" s="33">
        <f t="shared" si="277"/>
        <v>0.99999999999999967</v>
      </c>
      <c r="DK898" s="93">
        <f t="shared" si="278"/>
        <v>0.98393731286720365</v>
      </c>
      <c r="DL898" s="3">
        <f t="shared" si="279"/>
        <v>0.98401705303057918</v>
      </c>
      <c r="DM898" s="3"/>
      <c r="DN898" s="90">
        <f t="shared" si="286"/>
        <v>0</v>
      </c>
      <c r="DO898" s="91">
        <f t="shared" si="284"/>
        <v>0</v>
      </c>
      <c r="DP898" s="89">
        <f>SUM(DO$9:DO898)*RLR</f>
        <v>120</v>
      </c>
      <c r="DQ898" s="90">
        <f>DP898-SUM(DS$9:DS898)</f>
        <v>1.9179536363304948</v>
      </c>
      <c r="DR898" s="48">
        <f t="shared" si="280"/>
        <v>0.25231286795626579</v>
      </c>
      <c r="DS898" s="31">
        <f t="shared" si="285"/>
        <v>4.8555788261531486E-3</v>
      </c>
      <c r="DT898" s="90">
        <f>SUM(DS$9:DS898)*RRF</f>
        <v>82.657432454568649</v>
      </c>
    </row>
    <row r="899" spans="90:124" x14ac:dyDescent="0.25">
      <c r="CL899" s="14">
        <f t="shared" si="267"/>
        <v>8.9</v>
      </c>
      <c r="CM899" s="59">
        <f>IF('Extended model'!$B$4="AY",0,IFERROR(P*INDEX('UWYr writing pattern'!$C$4:$C$18,MATCH('Extended model'!$CL899,'UWYr writing pattern'!$A$4:$A$18,0)) / 25,CM898))</f>
        <v>0</v>
      </c>
      <c r="CN899" s="36">
        <f t="shared" si="281"/>
        <v>1.3845557814342671E-55</v>
      </c>
      <c r="CP899" s="48">
        <f t="shared" si="268"/>
        <v>26.700000000000003</v>
      </c>
      <c r="CQ899" s="34">
        <f t="shared" si="282"/>
        <v>5.0356065308675728E-56</v>
      </c>
      <c r="CR899" s="31">
        <f>SUM($CQ$9:CQ899)*RLR</f>
        <v>119.99999999999996</v>
      </c>
      <c r="CS899" s="32"/>
      <c r="CT899" s="36">
        <f>CR899-SUM($CW$9:CW899)</f>
        <v>3.7699288603763677</v>
      </c>
      <c r="CV899" s="48">
        <f t="shared" si="269"/>
        <v>0.25210084033613445</v>
      </c>
      <c r="CW899" s="31">
        <f t="shared" si="283"/>
        <v>9.5360763753196652E-3</v>
      </c>
      <c r="CX899" s="36">
        <f>SUM($CW$9:CW899)*RRF</f>
        <v>81.361049797736513</v>
      </c>
      <c r="CY899" s="33"/>
      <c r="CZ899" s="36">
        <f t="shared" si="270"/>
        <v>85.13097865811288</v>
      </c>
      <c r="DA899" s="33"/>
      <c r="DB899" s="31">
        <f t="shared" si="271"/>
        <v>1.1630268564047841E-55</v>
      </c>
      <c r="DC899" s="31">
        <f t="shared" si="272"/>
        <v>2.638950202263457</v>
      </c>
      <c r="DD899" s="31">
        <f t="shared" si="273"/>
        <v>2.638950202263457</v>
      </c>
      <c r="DE899" s="31">
        <f t="shared" si="274"/>
        <v>-1.1309786581128805</v>
      </c>
      <c r="DF899" s="31"/>
      <c r="DG899" s="33">
        <f t="shared" si="275"/>
        <v>0.96858392616352995</v>
      </c>
      <c r="DH899" s="33">
        <f t="shared" si="276"/>
        <v>1.013464031644201</v>
      </c>
      <c r="DI899" s="3"/>
      <c r="DJ899" s="33">
        <f t="shared" si="277"/>
        <v>0.99999999999999967</v>
      </c>
      <c r="DK899" s="93">
        <f t="shared" si="278"/>
        <v>0.9839777730172643</v>
      </c>
      <c r="DL899" s="3">
        <f t="shared" si="279"/>
        <v>0.98405738006246168</v>
      </c>
      <c r="DM899" s="3"/>
      <c r="DN899" s="90">
        <f t="shared" si="286"/>
        <v>0</v>
      </c>
      <c r="DO899" s="91">
        <f t="shared" si="284"/>
        <v>0</v>
      </c>
      <c r="DP899" s="89">
        <f>SUM(DO$9:DO899)*RLR</f>
        <v>120</v>
      </c>
      <c r="DQ899" s="90">
        <f>DP899-SUM(DS$9:DS899)</f>
        <v>1.9131143925045961</v>
      </c>
      <c r="DR899" s="48">
        <f t="shared" si="280"/>
        <v>0.25210084033613445</v>
      </c>
      <c r="DS899" s="31">
        <f t="shared" si="285"/>
        <v>4.8392438258969593E-3</v>
      </c>
      <c r="DT899" s="90">
        <f>SUM(DS$9:DS899)*RRF</f>
        <v>82.660819925246784</v>
      </c>
    </row>
    <row r="900" spans="90:124" x14ac:dyDescent="0.25">
      <c r="CL900" s="14">
        <f t="shared" si="267"/>
        <v>8.91</v>
      </c>
      <c r="CM900" s="59">
        <f>IF('Extended model'!$B$4="AY",0,IFERROR(P*INDEX('UWYr writing pattern'!$C$4:$C$18,MATCH('Extended model'!$CL900,'UWYr writing pattern'!$A$4:$A$18,0)) / 25,CM899))</f>
        <v>0</v>
      </c>
      <c r="CN900" s="36">
        <f t="shared" si="281"/>
        <v>1.0148793877913178E-55</v>
      </c>
      <c r="CP900" s="48">
        <f t="shared" si="268"/>
        <v>26.73</v>
      </c>
      <c r="CQ900" s="34">
        <f t="shared" si="282"/>
        <v>3.6967639364294933E-56</v>
      </c>
      <c r="CR900" s="31">
        <f>SUM($CQ$9:CQ900)*RLR</f>
        <v>119.99999999999996</v>
      </c>
      <c r="CS900" s="32"/>
      <c r="CT900" s="36">
        <f>CR900-SUM($CW$9:CW900)</f>
        <v>3.7604248380392846</v>
      </c>
      <c r="CV900" s="48">
        <f t="shared" si="269"/>
        <v>0.25188916876574308</v>
      </c>
      <c r="CW900" s="31">
        <f t="shared" si="283"/>
        <v>9.5040223370832805E-3</v>
      </c>
      <c r="CX900" s="36">
        <f>SUM($CW$9:CW900)*RRF</f>
        <v>81.367702613372472</v>
      </c>
      <c r="CY900" s="33"/>
      <c r="CZ900" s="36">
        <f t="shared" si="270"/>
        <v>85.128127451411757</v>
      </c>
      <c r="DA900" s="33"/>
      <c r="DB900" s="31">
        <f t="shared" si="271"/>
        <v>8.5249868574470687E-56</v>
      </c>
      <c r="DC900" s="31">
        <f t="shared" si="272"/>
        <v>2.6322973866274992</v>
      </c>
      <c r="DD900" s="31">
        <f t="shared" si="273"/>
        <v>2.6322973866274992</v>
      </c>
      <c r="DE900" s="31">
        <f t="shared" si="274"/>
        <v>-1.128127451411757</v>
      </c>
      <c r="DF900" s="31"/>
      <c r="DG900" s="33">
        <f t="shared" si="275"/>
        <v>0.96866312634967233</v>
      </c>
      <c r="DH900" s="33">
        <f t="shared" si="276"/>
        <v>1.0134300887072829</v>
      </c>
      <c r="DI900" s="3"/>
      <c r="DJ900" s="33">
        <f t="shared" si="277"/>
        <v>0.99999999999999967</v>
      </c>
      <c r="DK900" s="93">
        <f t="shared" si="278"/>
        <v>0.98401809739508894</v>
      </c>
      <c r="DL900" s="3">
        <f t="shared" si="279"/>
        <v>0.98409757154129573</v>
      </c>
      <c r="DM900" s="3"/>
      <c r="DN900" s="90">
        <f t="shared" si="286"/>
        <v>0</v>
      </c>
      <c r="DO900" s="91">
        <f t="shared" si="284"/>
        <v>0</v>
      </c>
      <c r="DP900" s="89">
        <f>SUM(DO$9:DO900)*RLR</f>
        <v>120</v>
      </c>
      <c r="DQ900" s="90">
        <f>DP900-SUM(DS$9:DS900)</f>
        <v>1.9082914150445021</v>
      </c>
      <c r="DR900" s="48">
        <f t="shared" si="280"/>
        <v>0.25188916876574308</v>
      </c>
      <c r="DS900" s="31">
        <f t="shared" si="285"/>
        <v>4.8229774600956204E-3</v>
      </c>
      <c r="DT900" s="90">
        <f>SUM(DS$9:DS900)*RRF</f>
        <v>82.664196009468839</v>
      </c>
    </row>
    <row r="901" spans="90:124" x14ac:dyDescent="0.25">
      <c r="CL901" s="14">
        <f t="shared" si="267"/>
        <v>8.92</v>
      </c>
      <c r="CM901" s="59">
        <f>IF('Extended model'!$B$4="AY",0,IFERROR(P*INDEX('UWYr writing pattern'!$C$4:$C$18,MATCH('Extended model'!$CL901,'UWYr writing pattern'!$A$4:$A$18,0)) / 25,CM900))</f>
        <v>0</v>
      </c>
      <c r="CN901" s="36">
        <f t="shared" si="281"/>
        <v>7.4360212743469844E-56</v>
      </c>
      <c r="CP901" s="48">
        <f t="shared" si="268"/>
        <v>26.759999999999998</v>
      </c>
      <c r="CQ901" s="34">
        <f t="shared" si="282"/>
        <v>2.7127726035661927E-56</v>
      </c>
      <c r="CR901" s="31">
        <f>SUM($CQ$9:CQ901)*RLR</f>
        <v>119.99999999999996</v>
      </c>
      <c r="CS901" s="32"/>
      <c r="CT901" s="36">
        <f>CR901-SUM($CW$9:CW901)</f>
        <v>3.7509527351726888</v>
      </c>
      <c r="CV901" s="48">
        <f t="shared" si="269"/>
        <v>0.25167785234899331</v>
      </c>
      <c r="CW901" s="31">
        <f t="shared" si="283"/>
        <v>9.4721028665976943E-3</v>
      </c>
      <c r="CX901" s="36">
        <f>SUM($CW$9:CW901)*RRF</f>
        <v>81.374333085379078</v>
      </c>
      <c r="CY901" s="33"/>
      <c r="CZ901" s="36">
        <f t="shared" si="270"/>
        <v>85.125285820551767</v>
      </c>
      <c r="DA901" s="33"/>
      <c r="DB901" s="31">
        <f t="shared" si="271"/>
        <v>6.2462578704514661E-56</v>
      </c>
      <c r="DC901" s="31">
        <f t="shared" si="272"/>
        <v>2.625666914620882</v>
      </c>
      <c r="DD901" s="31">
        <f t="shared" si="273"/>
        <v>2.625666914620882</v>
      </c>
      <c r="DE901" s="31">
        <f t="shared" si="274"/>
        <v>-1.1252858205517668</v>
      </c>
      <c r="DF901" s="31"/>
      <c r="DG901" s="33">
        <f t="shared" si="275"/>
        <v>0.96874206054022716</v>
      </c>
      <c r="DH901" s="33">
        <f t="shared" si="276"/>
        <v>1.0133962597684734</v>
      </c>
      <c r="DI901" s="3"/>
      <c r="DJ901" s="33">
        <f t="shared" si="277"/>
        <v>0.99999999999999967</v>
      </c>
      <c r="DK901" s="93">
        <f t="shared" si="278"/>
        <v>0.98405828656971439</v>
      </c>
      <c r="DL901" s="3">
        <f t="shared" si="279"/>
        <v>0.9841376280361539</v>
      </c>
      <c r="DM901" s="3"/>
      <c r="DN901" s="90">
        <f t="shared" si="286"/>
        <v>0</v>
      </c>
      <c r="DO901" s="91">
        <f t="shared" si="284"/>
        <v>0</v>
      </c>
      <c r="DP901" s="89">
        <f>SUM(DO$9:DO901)*RLR</f>
        <v>120</v>
      </c>
      <c r="DQ901" s="90">
        <f>DP901-SUM(DS$9:DS901)</f>
        <v>1.9034846356615134</v>
      </c>
      <c r="DR901" s="48">
        <f t="shared" si="280"/>
        <v>0.25167785234899331</v>
      </c>
      <c r="DS901" s="31">
        <f t="shared" si="285"/>
        <v>4.8067793829836324E-3</v>
      </c>
      <c r="DT901" s="90">
        <f>SUM(DS$9:DS901)*RRF</f>
        <v>82.667560755036931</v>
      </c>
    </row>
    <row r="902" spans="90:124" x14ac:dyDescent="0.25">
      <c r="CL902" s="14">
        <f t="shared" si="267"/>
        <v>8.93</v>
      </c>
      <c r="CM902" s="59">
        <f>IF('Extended model'!$B$4="AY",0,IFERROR(P*INDEX('UWYr writing pattern'!$C$4:$C$18,MATCH('Extended model'!$CL902,'UWYr writing pattern'!$A$4:$A$18,0)) / 25,CM901))</f>
        <v>0</v>
      </c>
      <c r="CN902" s="36">
        <f t="shared" si="281"/>
        <v>5.4461419813317314E-56</v>
      </c>
      <c r="CP902" s="48">
        <f t="shared" si="268"/>
        <v>26.79</v>
      </c>
      <c r="CQ902" s="34">
        <f t="shared" si="282"/>
        <v>1.989879293015253E-56</v>
      </c>
      <c r="CR902" s="31">
        <f>SUM($CQ$9:CQ902)*RLR</f>
        <v>119.99999999999996</v>
      </c>
      <c r="CS902" s="32"/>
      <c r="CT902" s="36">
        <f>CR902-SUM($CW$9:CW902)</f>
        <v>3.7415124178861845</v>
      </c>
      <c r="CV902" s="48">
        <f t="shared" si="269"/>
        <v>0.25146689019279128</v>
      </c>
      <c r="CW902" s="31">
        <f t="shared" si="283"/>
        <v>9.4403172865084456E-3</v>
      </c>
      <c r="CX902" s="36">
        <f>SUM($CW$9:CW902)*RRF</f>
        <v>81.380941307479631</v>
      </c>
      <c r="CY902" s="33"/>
      <c r="CZ902" s="36">
        <f t="shared" si="270"/>
        <v>85.122453725365816</v>
      </c>
      <c r="DA902" s="33"/>
      <c r="DB902" s="31">
        <f t="shared" si="271"/>
        <v>4.5747592643186538E-56</v>
      </c>
      <c r="DC902" s="31">
        <f t="shared" si="272"/>
        <v>2.619058692520329</v>
      </c>
      <c r="DD902" s="31">
        <f t="shared" si="273"/>
        <v>2.619058692520329</v>
      </c>
      <c r="DE902" s="31">
        <f t="shared" si="274"/>
        <v>-1.1224537253658156</v>
      </c>
      <c r="DF902" s="31"/>
      <c r="DG902" s="33">
        <f t="shared" si="275"/>
        <v>0.96882072985094803</v>
      </c>
      <c r="DH902" s="33">
        <f t="shared" si="276"/>
        <v>1.0133625443495931</v>
      </c>
      <c r="DI902" s="3"/>
      <c r="DJ902" s="33">
        <f t="shared" si="277"/>
        <v>0.99999999999999967</v>
      </c>
      <c r="DK902" s="93">
        <f t="shared" si="278"/>
        <v>0.98409834110731764</v>
      </c>
      <c r="DL902" s="3">
        <f t="shared" si="279"/>
        <v>0.98417755011324426</v>
      </c>
      <c r="DM902" s="3"/>
      <c r="DN902" s="90">
        <f t="shared" si="286"/>
        <v>0</v>
      </c>
      <c r="DO902" s="91">
        <f t="shared" si="284"/>
        <v>0</v>
      </c>
      <c r="DP902" s="89">
        <f>SUM(DO$9:DO902)*RLR</f>
        <v>120</v>
      </c>
      <c r="DQ902" s="90">
        <f>DP902-SUM(DS$9:DS902)</f>
        <v>1.8986939864106915</v>
      </c>
      <c r="DR902" s="48">
        <f t="shared" si="280"/>
        <v>0.25146689019279128</v>
      </c>
      <c r="DS902" s="31">
        <f t="shared" si="285"/>
        <v>4.7906492508259573E-3</v>
      </c>
      <c r="DT902" s="90">
        <f>SUM(DS$9:DS902)*RRF</f>
        <v>82.670914209512517</v>
      </c>
    </row>
    <row r="903" spans="90:124" x14ac:dyDescent="0.25">
      <c r="CL903" s="14">
        <f t="shared" si="267"/>
        <v>8.94</v>
      </c>
      <c r="CM903" s="59">
        <f>IF('Extended model'!$B$4="AY",0,IFERROR(P*INDEX('UWYr writing pattern'!$C$4:$C$18,MATCH('Extended model'!$CL903,'UWYr writing pattern'!$A$4:$A$18,0)) / 25,CM902))</f>
        <v>0</v>
      </c>
      <c r="CN903" s="36">
        <f t="shared" si="281"/>
        <v>3.9871205445329604E-56</v>
      </c>
      <c r="CP903" s="48">
        <f t="shared" si="268"/>
        <v>26.82</v>
      </c>
      <c r="CQ903" s="34">
        <f t="shared" si="282"/>
        <v>1.4590214367987708E-56</v>
      </c>
      <c r="CR903" s="31">
        <f>SUM($CQ$9:CQ903)*RLR</f>
        <v>119.99999999999996</v>
      </c>
      <c r="CS903" s="32"/>
      <c r="CT903" s="36">
        <f>CR903-SUM($CW$9:CW903)</f>
        <v>3.7321037529627432</v>
      </c>
      <c r="CV903" s="48">
        <f t="shared" si="269"/>
        <v>0.25125628140703521</v>
      </c>
      <c r="CW903" s="31">
        <f t="shared" si="283"/>
        <v>9.4086649234355023E-3</v>
      </c>
      <c r="CX903" s="36">
        <f>SUM($CW$9:CW903)*RRF</f>
        <v>81.387527372926044</v>
      </c>
      <c r="CY903" s="33"/>
      <c r="CZ903" s="36">
        <f t="shared" si="270"/>
        <v>85.119631125888787</v>
      </c>
      <c r="DA903" s="33"/>
      <c r="DB903" s="31">
        <f t="shared" si="271"/>
        <v>3.3491812574076866E-56</v>
      </c>
      <c r="DC903" s="31">
        <f t="shared" si="272"/>
        <v>2.6124726270739203</v>
      </c>
      <c r="DD903" s="31">
        <f t="shared" si="273"/>
        <v>2.6124726270739203</v>
      </c>
      <c r="DE903" s="31">
        <f t="shared" si="274"/>
        <v>-1.1196311258887874</v>
      </c>
      <c r="DF903" s="31"/>
      <c r="DG903" s="33">
        <f t="shared" si="275"/>
        <v>0.9688991353919767</v>
      </c>
      <c r="DH903" s="33">
        <f t="shared" si="276"/>
        <v>1.0133289419748666</v>
      </c>
      <c r="DI903" s="3"/>
      <c r="DJ903" s="33">
        <f t="shared" si="277"/>
        <v>0.99999999999999967</v>
      </c>
      <c r="DK903" s="93">
        <f t="shared" si="278"/>
        <v>0.9841382615712333</v>
      </c>
      <c r="DL903" s="3">
        <f t="shared" si="279"/>
        <v>0.98421733833592673</v>
      </c>
      <c r="DM903" s="3"/>
      <c r="DN903" s="90">
        <f t="shared" si="286"/>
        <v>0</v>
      </c>
      <c r="DO903" s="91">
        <f t="shared" si="284"/>
        <v>0</v>
      </c>
      <c r="DP903" s="89">
        <f>SUM(DO$9:DO903)*RLR</f>
        <v>120</v>
      </c>
      <c r="DQ903" s="90">
        <f>DP903-SUM(DS$9:DS903)</f>
        <v>1.8939193996887838</v>
      </c>
      <c r="DR903" s="48">
        <f t="shared" si="280"/>
        <v>0.25125628140703521</v>
      </c>
      <c r="DS903" s="31">
        <f t="shared" si="285"/>
        <v>4.7745867219045049E-3</v>
      </c>
      <c r="DT903" s="90">
        <f>SUM(DS$9:DS903)*RRF</f>
        <v>82.674256420217844</v>
      </c>
    </row>
    <row r="904" spans="90:124" x14ac:dyDescent="0.25">
      <c r="CL904" s="14">
        <f t="shared" si="267"/>
        <v>8.9499999999999993</v>
      </c>
      <c r="CM904" s="59">
        <f>IF('Extended model'!$B$4="AY",0,IFERROR(P*INDEX('UWYr writing pattern'!$C$4:$C$18,MATCH('Extended model'!$CL904,'UWYr writing pattern'!$A$4:$A$18,0)) / 25,CM903))</f>
        <v>0</v>
      </c>
      <c r="CN904" s="36">
        <f t="shared" si="281"/>
        <v>2.9177748144892202E-56</v>
      </c>
      <c r="CP904" s="48">
        <f t="shared" si="268"/>
        <v>26.849999999999998</v>
      </c>
      <c r="CQ904" s="34">
        <f t="shared" si="282"/>
        <v>1.0693457300437401E-56</v>
      </c>
      <c r="CR904" s="31">
        <f>SUM($CQ$9:CQ904)*RLR</f>
        <v>119.99999999999996</v>
      </c>
      <c r="CS904" s="32"/>
      <c r="CT904" s="36">
        <f>CR904-SUM($CW$9:CW904)</f>
        <v>3.7227266078547956</v>
      </c>
      <c r="CV904" s="48">
        <f t="shared" si="269"/>
        <v>0.2510460251046025</v>
      </c>
      <c r="CW904" s="31">
        <f t="shared" si="283"/>
        <v>9.3771451079465926E-3</v>
      </c>
      <c r="CX904" s="36">
        <f>SUM($CW$9:CW904)*RRF</f>
        <v>81.394091374501613</v>
      </c>
      <c r="CY904" s="33"/>
      <c r="CZ904" s="36">
        <f t="shared" si="270"/>
        <v>85.116817982356409</v>
      </c>
      <c r="DA904" s="33"/>
      <c r="DB904" s="31">
        <f t="shared" si="271"/>
        <v>2.4509308441709449E-56</v>
      </c>
      <c r="DC904" s="31">
        <f t="shared" si="272"/>
        <v>2.6059086254983566</v>
      </c>
      <c r="DD904" s="31">
        <f t="shared" si="273"/>
        <v>2.6059086254983566</v>
      </c>
      <c r="DE904" s="31">
        <f t="shared" si="274"/>
        <v>-1.1168179823564088</v>
      </c>
      <c r="DF904" s="31"/>
      <c r="DG904" s="33">
        <f t="shared" si="275"/>
        <v>0.96897727826787639</v>
      </c>
      <c r="DH904" s="33">
        <f t="shared" si="276"/>
        <v>1.0132954521709097</v>
      </c>
      <c r="DI904" s="3"/>
      <c r="DJ904" s="33">
        <f t="shared" si="277"/>
        <v>0.99999999999999967</v>
      </c>
      <c r="DK904" s="93">
        <f t="shared" si="278"/>
        <v>0.98417804852196966</v>
      </c>
      <c r="DL904" s="3">
        <f t="shared" si="279"/>
        <v>0.98425699326473093</v>
      </c>
      <c r="DM904" s="3"/>
      <c r="DN904" s="90">
        <f t="shared" si="286"/>
        <v>0</v>
      </c>
      <c r="DO904" s="91">
        <f t="shared" si="284"/>
        <v>0</v>
      </c>
      <c r="DP904" s="89">
        <f>SUM(DO$9:DO904)*RLR</f>
        <v>120</v>
      </c>
      <c r="DQ904" s="90">
        <f>DP904-SUM(DS$9:DS904)</f>
        <v>1.8891608082322762</v>
      </c>
      <c r="DR904" s="48">
        <f t="shared" si="280"/>
        <v>0.2510460251046025</v>
      </c>
      <c r="DS904" s="31">
        <f t="shared" si="285"/>
        <v>4.7585914565044822E-3</v>
      </c>
      <c r="DT904" s="90">
        <f>SUM(DS$9:DS904)*RRF</f>
        <v>82.677587434237395</v>
      </c>
    </row>
    <row r="905" spans="90:124" x14ac:dyDescent="0.25">
      <c r="CL905" s="14">
        <f t="shared" ref="CL905:CL968" si="287">ROUND(CL904+delt.t,3)</f>
        <v>8.9600000000000009</v>
      </c>
      <c r="CM905" s="59">
        <f>IF('Extended model'!$B$4="AY",0,IFERROR(P*INDEX('UWYr writing pattern'!$C$4:$C$18,MATCH('Extended model'!$CL905,'UWYr writing pattern'!$A$4:$A$18,0)) / 25,CM904))</f>
        <v>0</v>
      </c>
      <c r="CN905" s="36">
        <f t="shared" si="281"/>
        <v>2.1343522767988648E-56</v>
      </c>
      <c r="CP905" s="48">
        <f t="shared" ref="CP905:CP968" si="288">(Ber*CL905)</f>
        <v>26.880000000000003</v>
      </c>
      <c r="CQ905" s="34">
        <f t="shared" si="282"/>
        <v>7.8342253769035551E-57</v>
      </c>
      <c r="CR905" s="31">
        <f>SUM($CQ$9:CQ905)*RLR</f>
        <v>119.99999999999996</v>
      </c>
      <c r="CS905" s="32"/>
      <c r="CT905" s="36">
        <f>CR905-SUM($CW$9:CW905)</f>
        <v>3.7133808506802666</v>
      </c>
      <c r="CV905" s="48">
        <f t="shared" ref="CV905:CV968" si="289">Bp_1/(Bp_2+CL905)</f>
        <v>0.25083612040133779</v>
      </c>
      <c r="CW905" s="31">
        <f t="shared" si="283"/>
        <v>9.3457571745308686E-3</v>
      </c>
      <c r="CX905" s="36">
        <f>SUM($CW$9:CW905)*RRF</f>
        <v>81.400633404523774</v>
      </c>
      <c r="CY905" s="33"/>
      <c r="CZ905" s="36">
        <f t="shared" ref="CZ905:CZ968" si="290">CT905+CX905</f>
        <v>85.11401425520404</v>
      </c>
      <c r="DA905" s="33"/>
      <c r="DB905" s="31">
        <f t="shared" ref="DB905:DB968" si="291" xml:space="preserve"> CN905*RLR*RRF</f>
        <v>1.7928559125110463E-56</v>
      </c>
      <c r="DC905" s="31">
        <f t="shared" ref="DC905:DC968" si="292">CT905*RRF</f>
        <v>2.5993665954761864</v>
      </c>
      <c r="DD905" s="31">
        <f t="shared" ref="DD905:DD968" si="293">DB905+DC905</f>
        <v>2.5993665954761864</v>
      </c>
      <c r="DE905" s="31">
        <f t="shared" ref="DE905:DE968" si="294">P*RLR*RRF - CZ905</f>
        <v>-1.1140142552040402</v>
      </c>
      <c r="DF905" s="31"/>
      <c r="DG905" s="33">
        <f t="shared" ref="DG905:DG968" si="295">CX905/(P*RLR*RRF)</f>
        <v>0.96905515957766397</v>
      </c>
      <c r="DH905" s="33">
        <f t="shared" ref="DH905:DH968" si="296">CZ905/(P*RLR*RRF)</f>
        <v>1.0132620744667147</v>
      </c>
      <c r="DI905" s="3"/>
      <c r="DJ905" s="33">
        <f t="shared" ref="DJ905:DJ968" si="297">CR905/(P*RLR)</f>
        <v>0.99999999999999967</v>
      </c>
      <c r="DK905" s="93">
        <f t="shared" ref="DK905:DK968" si="298">1-EXP(-(Bp_1*LN(Bp_2+CL905)-Bp_1*LN(Bp_2)))</f>
        <v>0.98421770251722551</v>
      </c>
      <c r="DL905" s="3">
        <f t="shared" ref="DL905:DL968" si="299">DT905/(P*RLR*RRF)</f>
        <v>0.98429651545737173</v>
      </c>
      <c r="DM905" s="3"/>
      <c r="DN905" s="90">
        <f t="shared" si="286"/>
        <v>0</v>
      </c>
      <c r="DO905" s="91">
        <f t="shared" si="284"/>
        <v>0</v>
      </c>
      <c r="DP905" s="89">
        <f>SUM(DO$9:DO905)*RLR</f>
        <v>120</v>
      </c>
      <c r="DQ905" s="90">
        <f>DP905-SUM(DS$9:DS905)</f>
        <v>1.8844181451153759</v>
      </c>
      <c r="DR905" s="48">
        <f t="shared" ref="DR905:DR968" si="300">Bp_1/(Bp_2+CL905)</f>
        <v>0.25083612040133779</v>
      </c>
      <c r="DS905" s="31">
        <f t="shared" si="285"/>
        <v>4.7426631169011114E-3</v>
      </c>
      <c r="DT905" s="90">
        <f>SUM(DS$9:DS905)*RRF</f>
        <v>82.680907298419228</v>
      </c>
    </row>
    <row r="906" spans="90:124" x14ac:dyDescent="0.25">
      <c r="CL906" s="14">
        <f t="shared" si="287"/>
        <v>8.9700000000000006</v>
      </c>
      <c r="CM906" s="59">
        <f>IF('Extended model'!$B$4="AY",0,IFERROR(P*INDEX('UWYr writing pattern'!$C$4:$C$18,MATCH('Extended model'!$CL906,'UWYr writing pattern'!$A$4:$A$18,0)) / 25,CM905))</f>
        <v>0</v>
      </c>
      <c r="CN906" s="36">
        <f t="shared" ref="CN906:CN969" si="301">CN905-CQ906+CM906</f>
        <v>1.5606383847953298E-56</v>
      </c>
      <c r="CP906" s="48">
        <f t="shared" si="288"/>
        <v>26.910000000000004</v>
      </c>
      <c r="CQ906" s="34">
        <f t="shared" ref="CQ906:CQ969" si="302">CN905*CP905*delt.t</f>
        <v>5.7371389200353489E-57</v>
      </c>
      <c r="CR906" s="31">
        <f>SUM($CQ$9:CQ906)*RLR</f>
        <v>119.99999999999996</v>
      </c>
      <c r="CS906" s="32"/>
      <c r="CT906" s="36">
        <f>CR906-SUM($CW$9:CW906)</f>
        <v>3.7040663502186959</v>
      </c>
      <c r="CV906" s="48">
        <f t="shared" si="289"/>
        <v>0.25062656641604009</v>
      </c>
      <c r="CW906" s="31">
        <f t="shared" ref="CW906:CW969" si="303">CT905*CV905*delt.t</f>
        <v>9.3145004615725752E-3</v>
      </c>
      <c r="CX906" s="36">
        <f>SUM($CW$9:CW906)*RRF</f>
        <v>81.407153554846872</v>
      </c>
      <c r="CY906" s="33"/>
      <c r="CZ906" s="36">
        <f t="shared" si="290"/>
        <v>85.111219905065568</v>
      </c>
      <c r="DA906" s="33"/>
      <c r="DB906" s="31">
        <f t="shared" si="291"/>
        <v>1.3109362432280768E-56</v>
      </c>
      <c r="DC906" s="31">
        <f t="shared" si="292"/>
        <v>2.592846445153087</v>
      </c>
      <c r="DD906" s="31">
        <f t="shared" si="293"/>
        <v>2.592846445153087</v>
      </c>
      <c r="DE906" s="31">
        <f t="shared" si="294"/>
        <v>-1.1112199050655676</v>
      </c>
      <c r="DF906" s="31"/>
      <c r="DG906" s="33">
        <f t="shared" si="295"/>
        <v>0.96913278041484374</v>
      </c>
      <c r="DH906" s="33">
        <f t="shared" si="296"/>
        <v>1.0132288083936376</v>
      </c>
      <c r="DI906" s="3"/>
      <c r="DJ906" s="33">
        <f t="shared" si="297"/>
        <v>0.99999999999999967</v>
      </c>
      <c r="DK906" s="93">
        <f t="shared" si="298"/>
        <v>0.9842572241119063</v>
      </c>
      <c r="DL906" s="3">
        <f t="shared" si="299"/>
        <v>0.98433590546876626</v>
      </c>
      <c r="DM906" s="3"/>
      <c r="DN906" s="90">
        <f t="shared" si="286"/>
        <v>0</v>
      </c>
      <c r="DO906" s="91">
        <f t="shared" ref="DO906:DO969" si="304">DN905*P*delt.t</f>
        <v>0</v>
      </c>
      <c r="DP906" s="89">
        <f>SUM(DO$9:DO906)*RLR</f>
        <v>120</v>
      </c>
      <c r="DQ906" s="90">
        <f>DP906-SUM(DS$9:DS906)</f>
        <v>1.8796913437480356</v>
      </c>
      <c r="DR906" s="48">
        <f t="shared" si="300"/>
        <v>0.25062656641604009</v>
      </c>
      <c r="DS906" s="31">
        <f t="shared" ref="DS906:DS969" si="305">DQ905*DR905*delt.t</f>
        <v>4.7268013673462603E-3</v>
      </c>
      <c r="DT906" s="90">
        <f>SUM(DS$9:DS906)*RRF</f>
        <v>82.684216059376368</v>
      </c>
    </row>
    <row r="907" spans="90:124" x14ac:dyDescent="0.25">
      <c r="CL907" s="14">
        <f t="shared" si="287"/>
        <v>8.98</v>
      </c>
      <c r="CM907" s="59">
        <f>IF('Extended model'!$B$4="AY",0,IFERROR(P*INDEX('UWYr writing pattern'!$C$4:$C$18,MATCH('Extended model'!$CL907,'UWYr writing pattern'!$A$4:$A$18,0)) / 25,CM906))</f>
        <v>0</v>
      </c>
      <c r="CN907" s="36">
        <f t="shared" si="301"/>
        <v>1.1406705954469066E-56</v>
      </c>
      <c r="CP907" s="48">
        <f t="shared" si="288"/>
        <v>26.94</v>
      </c>
      <c r="CQ907" s="34">
        <f t="shared" si="302"/>
        <v>4.1996778934842328E-57</v>
      </c>
      <c r="CR907" s="31">
        <f>SUM($CQ$9:CQ907)*RLR</f>
        <v>119.99999999999996</v>
      </c>
      <c r="CS907" s="32"/>
      <c r="CT907" s="36">
        <f>CR907-SUM($CW$9:CW907)</f>
        <v>3.6947829759073727</v>
      </c>
      <c r="CV907" s="48">
        <f t="shared" si="289"/>
        <v>0.25041736227045075</v>
      </c>
      <c r="CW907" s="31">
        <f t="shared" si="303"/>
        <v>9.283374311325053E-3</v>
      </c>
      <c r="CX907" s="36">
        <f>SUM($CW$9:CW907)*RRF</f>
        <v>81.413651916864808</v>
      </c>
      <c r="CY907" s="33"/>
      <c r="CZ907" s="36">
        <f t="shared" si="290"/>
        <v>85.108434892772181</v>
      </c>
      <c r="DA907" s="33"/>
      <c r="DB907" s="31">
        <f t="shared" si="291"/>
        <v>9.5816330017540143E-57</v>
      </c>
      <c r="DC907" s="31">
        <f t="shared" si="292"/>
        <v>2.5863480831351606</v>
      </c>
      <c r="DD907" s="31">
        <f t="shared" si="293"/>
        <v>2.5863480831351606</v>
      </c>
      <c r="DE907" s="31">
        <f t="shared" si="294"/>
        <v>-1.1084348927721805</v>
      </c>
      <c r="DF907" s="31"/>
      <c r="DG907" s="33">
        <f t="shared" si="295"/>
        <v>0.96921014186743815</v>
      </c>
      <c r="DH907" s="33">
        <f t="shared" si="296"/>
        <v>1.0131956534853832</v>
      </c>
      <c r="DI907" s="3"/>
      <c r="DJ907" s="33">
        <f t="shared" si="297"/>
        <v>0.99999999999999967</v>
      </c>
      <c r="DK907" s="93">
        <f t="shared" si="298"/>
        <v>0.98429661385814105</v>
      </c>
      <c r="DL907" s="3">
        <f t="shared" si="299"/>
        <v>0.98437516385105017</v>
      </c>
      <c r="DM907" s="3"/>
      <c r="DN907" s="90">
        <f t="shared" ref="DN907:DN970" si="306">DN906-DO907+CM907</f>
        <v>0</v>
      </c>
      <c r="DO907" s="91">
        <f t="shared" si="304"/>
        <v>0</v>
      </c>
      <c r="DP907" s="89">
        <f>SUM(DO$9:DO907)*RLR</f>
        <v>120</v>
      </c>
      <c r="DQ907" s="90">
        <f>DP907-SUM(DS$9:DS907)</f>
        <v>1.8749803378739784</v>
      </c>
      <c r="DR907" s="48">
        <f t="shared" si="300"/>
        <v>0.25041736227045075</v>
      </c>
      <c r="DS907" s="31">
        <f t="shared" si="305"/>
        <v>4.7110058740552274E-3</v>
      </c>
      <c r="DT907" s="90">
        <f>SUM(DS$9:DS907)*RRF</f>
        <v>82.687513763488212</v>
      </c>
    </row>
    <row r="908" spans="90:124" x14ac:dyDescent="0.25">
      <c r="CL908" s="14">
        <f t="shared" si="287"/>
        <v>8.99</v>
      </c>
      <c r="CM908" s="59">
        <f>IF('Extended model'!$B$4="AY",0,IFERROR(P*INDEX('UWYr writing pattern'!$C$4:$C$18,MATCH('Extended model'!$CL908,'UWYr writing pattern'!$A$4:$A$18,0)) / 25,CM907))</f>
        <v>0</v>
      </c>
      <c r="CN908" s="36">
        <f t="shared" si="301"/>
        <v>8.3337393703350999E-57</v>
      </c>
      <c r="CP908" s="48">
        <f t="shared" si="288"/>
        <v>26.97</v>
      </c>
      <c r="CQ908" s="34">
        <f t="shared" si="302"/>
        <v>3.0729665841339667E-57</v>
      </c>
      <c r="CR908" s="31">
        <f>SUM($CQ$9:CQ908)*RLR</f>
        <v>119.99999999999996</v>
      </c>
      <c r="CS908" s="32"/>
      <c r="CT908" s="36">
        <f>CR908-SUM($CW$9:CW908)</f>
        <v>3.6855305978374844</v>
      </c>
      <c r="CV908" s="48">
        <f t="shared" si="289"/>
        <v>0.25020850708924103</v>
      </c>
      <c r="CW908" s="31">
        <f t="shared" si="303"/>
        <v>9.2523780698849072E-3</v>
      </c>
      <c r="CX908" s="36">
        <f>SUM($CW$9:CW908)*RRF</f>
        <v>81.420128581513723</v>
      </c>
      <c r="CY908" s="33"/>
      <c r="CZ908" s="36">
        <f t="shared" si="290"/>
        <v>85.105659179351207</v>
      </c>
      <c r="DA908" s="33"/>
      <c r="DB908" s="31">
        <f t="shared" si="291"/>
        <v>7.0003410710814834E-57</v>
      </c>
      <c r="DC908" s="31">
        <f t="shared" si="292"/>
        <v>2.5798714184862388</v>
      </c>
      <c r="DD908" s="31">
        <f t="shared" si="293"/>
        <v>2.5798714184862388</v>
      </c>
      <c r="DE908" s="31">
        <f t="shared" si="294"/>
        <v>-1.1056591793512069</v>
      </c>
      <c r="DF908" s="31"/>
      <c r="DG908" s="33">
        <f t="shared" si="295"/>
        <v>0.96928724501802055</v>
      </c>
      <c r="DH908" s="33">
        <f t="shared" si="296"/>
        <v>1.0131626092779906</v>
      </c>
      <c r="DI908" s="3"/>
      <c r="DJ908" s="33">
        <f t="shared" si="297"/>
        <v>0.99999999999999967</v>
      </c>
      <c r="DK908" s="93">
        <f t="shared" si="298"/>
        <v>0.98433587230529773</v>
      </c>
      <c r="DL908" s="3">
        <f t="shared" si="299"/>
        <v>0.98441429115359347</v>
      </c>
      <c r="DM908" s="3"/>
      <c r="DN908" s="90">
        <f t="shared" si="306"/>
        <v>0</v>
      </c>
      <c r="DO908" s="91">
        <f t="shared" si="304"/>
        <v>0</v>
      </c>
      <c r="DP908" s="89">
        <f>SUM(DO$9:DO908)*RLR</f>
        <v>120</v>
      </c>
      <c r="DQ908" s="90">
        <f>DP908-SUM(DS$9:DS908)</f>
        <v>1.8702850615687794</v>
      </c>
      <c r="DR908" s="48">
        <f t="shared" si="300"/>
        <v>0.25020850708924103</v>
      </c>
      <c r="DS908" s="31">
        <f t="shared" si="305"/>
        <v>4.6952763051936021E-3</v>
      </c>
      <c r="DT908" s="90">
        <f>SUM(DS$9:DS908)*RRF</f>
        <v>82.690800456901854</v>
      </c>
    </row>
    <row r="909" spans="90:124" x14ac:dyDescent="0.25">
      <c r="CL909" s="14">
        <f t="shared" si="287"/>
        <v>9</v>
      </c>
      <c r="CM909" s="59">
        <f>IF('Extended model'!$B$4="AY",0,IFERROR(P*INDEX('UWYr writing pattern'!$C$4:$C$18,MATCH('Extended model'!$CL909,'UWYr writing pattern'!$A$4:$A$18,0)) / 25,CM908))</f>
        <v>0</v>
      </c>
      <c r="CN909" s="36">
        <f t="shared" si="301"/>
        <v>6.086129862155723E-57</v>
      </c>
      <c r="CP909" s="48">
        <f t="shared" si="288"/>
        <v>27</v>
      </c>
      <c r="CQ909" s="34">
        <f t="shared" si="302"/>
        <v>2.2476095081793766E-57</v>
      </c>
      <c r="CR909" s="31">
        <f>SUM($CQ$9:CQ909)*RLR</f>
        <v>119.99999999999996</v>
      </c>
      <c r="CS909" s="32"/>
      <c r="CT909" s="36">
        <f>CR909-SUM($CW$9:CW909)</f>
        <v>3.6763090867503223</v>
      </c>
      <c r="CV909" s="48">
        <f t="shared" si="289"/>
        <v>0.25</v>
      </c>
      <c r="CW909" s="31">
        <f t="shared" si="303"/>
        <v>9.2215110871663505E-3</v>
      </c>
      <c r="CX909" s="36">
        <f>SUM($CW$9:CW909)*RRF</f>
        <v>81.426583639274739</v>
      </c>
      <c r="CY909" s="33"/>
      <c r="CZ909" s="36">
        <f t="shared" si="290"/>
        <v>85.102892726025061</v>
      </c>
      <c r="DA909" s="33"/>
      <c r="DB909" s="31">
        <f t="shared" si="291"/>
        <v>5.1123490842108073E-57</v>
      </c>
      <c r="DC909" s="31">
        <f t="shared" si="292"/>
        <v>2.5734163607252256</v>
      </c>
      <c r="DD909" s="31">
        <f t="shared" si="293"/>
        <v>2.5734163607252256</v>
      </c>
      <c r="DE909" s="31">
        <f t="shared" si="294"/>
        <v>-1.1028927260250612</v>
      </c>
      <c r="DF909" s="31"/>
      <c r="DG909" s="33">
        <f t="shared" si="295"/>
        <v>0.96936409094374687</v>
      </c>
      <c r="DH909" s="33">
        <f t="shared" si="296"/>
        <v>1.0131296753098222</v>
      </c>
      <c r="DI909" s="3"/>
      <c r="DJ909" s="33">
        <f t="shared" si="297"/>
        <v>0.99999999999999967</v>
      </c>
      <c r="DK909" s="93">
        <f t="shared" si="298"/>
        <v>0.984375</v>
      </c>
      <c r="DL909" s="3">
        <f t="shared" si="299"/>
        <v>0.98445328792301723</v>
      </c>
      <c r="DM909" s="3"/>
      <c r="DN909" s="90">
        <f t="shared" si="306"/>
        <v>0</v>
      </c>
      <c r="DO909" s="91">
        <f t="shared" si="304"/>
        <v>0</v>
      </c>
      <c r="DP909" s="89">
        <f>SUM(DO$9:DO909)*RLR</f>
        <v>120</v>
      </c>
      <c r="DQ909" s="90">
        <f>DP909-SUM(DS$9:DS909)</f>
        <v>1.8656054492379184</v>
      </c>
      <c r="DR909" s="48">
        <f t="shared" si="300"/>
        <v>0.25</v>
      </c>
      <c r="DS909" s="31">
        <f t="shared" si="305"/>
        <v>4.6796123308643347E-3</v>
      </c>
      <c r="DT909" s="90">
        <f>SUM(DS$9:DS909)*RRF</f>
        <v>82.694076185533447</v>
      </c>
    </row>
    <row r="910" spans="90:124" x14ac:dyDescent="0.25">
      <c r="CL910" s="14">
        <f t="shared" si="287"/>
        <v>9.01</v>
      </c>
      <c r="CM910" s="59">
        <f>IF('Extended model'!$B$4="AY",0,IFERROR(P*INDEX('UWYr writing pattern'!$C$4:$C$18,MATCH('Extended model'!$CL910,'UWYr writing pattern'!$A$4:$A$18,0)) / 25,CM909))</f>
        <v>0</v>
      </c>
      <c r="CN910" s="36">
        <f t="shared" si="301"/>
        <v>4.4428747993736779E-57</v>
      </c>
      <c r="CP910" s="48">
        <f t="shared" si="288"/>
        <v>27.03</v>
      </c>
      <c r="CQ910" s="34">
        <f t="shared" si="302"/>
        <v>1.6432550627820454E-57</v>
      </c>
      <c r="CR910" s="31">
        <f>SUM($CQ$9:CQ910)*RLR</f>
        <v>119.99999999999996</v>
      </c>
      <c r="CS910" s="32"/>
      <c r="CT910" s="36">
        <f>CR910-SUM($CW$9:CW910)</f>
        <v>3.6671183140334449</v>
      </c>
      <c r="CV910" s="48">
        <f t="shared" si="289"/>
        <v>0.24979184013322231</v>
      </c>
      <c r="CW910" s="31">
        <f t="shared" si="303"/>
        <v>9.1907727168758068E-3</v>
      </c>
      <c r="CX910" s="36">
        <f>SUM($CW$9:CW910)*RRF</f>
        <v>81.433017180176549</v>
      </c>
      <c r="CY910" s="33"/>
      <c r="CZ910" s="36">
        <f t="shared" si="290"/>
        <v>85.100135494209994</v>
      </c>
      <c r="DA910" s="33"/>
      <c r="DB910" s="31">
        <f t="shared" si="291"/>
        <v>3.7320148314738888E-57</v>
      </c>
      <c r="DC910" s="31">
        <f t="shared" si="292"/>
        <v>2.5669828198234113</v>
      </c>
      <c r="DD910" s="31">
        <f t="shared" si="293"/>
        <v>2.5669828198234113</v>
      </c>
      <c r="DE910" s="31">
        <f t="shared" si="294"/>
        <v>-1.1001354942099937</v>
      </c>
      <c r="DF910" s="31"/>
      <c r="DG910" s="33">
        <f t="shared" si="295"/>
        <v>0.96944068071638745</v>
      </c>
      <c r="DH910" s="33">
        <f t="shared" si="296"/>
        <v>1.0130968511215475</v>
      </c>
      <c r="DI910" s="3"/>
      <c r="DJ910" s="33">
        <f t="shared" si="297"/>
        <v>0.99999999999999967</v>
      </c>
      <c r="DK910" s="93">
        <f t="shared" si="298"/>
        <v>0.98441399748614289</v>
      </c>
      <c r="DL910" s="3">
        <f t="shared" si="299"/>
        <v>0.98449215470320983</v>
      </c>
      <c r="DM910" s="3"/>
      <c r="DN910" s="90">
        <f t="shared" si="306"/>
        <v>0</v>
      </c>
      <c r="DO910" s="91">
        <f t="shared" si="304"/>
        <v>0</v>
      </c>
      <c r="DP910" s="89">
        <f>SUM(DO$9:DO910)*RLR</f>
        <v>120</v>
      </c>
      <c r="DQ910" s="90">
        <f>DP910-SUM(DS$9:DS910)</f>
        <v>1.8609414356148193</v>
      </c>
      <c r="DR910" s="48">
        <f t="shared" si="300"/>
        <v>0.24979184013322231</v>
      </c>
      <c r="DS910" s="31">
        <f t="shared" si="305"/>
        <v>4.6640136230947961E-3</v>
      </c>
      <c r="DT910" s="90">
        <f>SUM(DS$9:DS910)*RRF</f>
        <v>82.697340995069624</v>
      </c>
    </row>
    <row r="911" spans="90:124" x14ac:dyDescent="0.25">
      <c r="CL911" s="14">
        <f t="shared" si="287"/>
        <v>9.02</v>
      </c>
      <c r="CM911" s="59">
        <f>IF('Extended model'!$B$4="AY",0,IFERROR(P*INDEX('UWYr writing pattern'!$C$4:$C$18,MATCH('Extended model'!$CL911,'UWYr writing pattern'!$A$4:$A$18,0)) / 25,CM910))</f>
        <v>0</v>
      </c>
      <c r="CN911" s="36">
        <f t="shared" si="301"/>
        <v>3.2419657411029728E-57</v>
      </c>
      <c r="CP911" s="48">
        <f t="shared" si="288"/>
        <v>27.06</v>
      </c>
      <c r="CQ911" s="34">
        <f t="shared" si="302"/>
        <v>1.2009090582707052E-57</v>
      </c>
      <c r="CR911" s="31">
        <f>SUM($CQ$9:CQ911)*RLR</f>
        <v>119.99999999999996</v>
      </c>
      <c r="CS911" s="32"/>
      <c r="CT911" s="36">
        <f>CR911-SUM($CW$9:CW911)</f>
        <v>3.6579581517169544</v>
      </c>
      <c r="CV911" s="48">
        <f t="shared" si="289"/>
        <v>0.24958402662229617</v>
      </c>
      <c r="CW911" s="31">
        <f t="shared" si="303"/>
        <v>9.1601623164865396E-3</v>
      </c>
      <c r="CX911" s="36">
        <f>SUM($CW$9:CW911)*RRF</f>
        <v>81.439429293798099</v>
      </c>
      <c r="CY911" s="33"/>
      <c r="CZ911" s="36">
        <f t="shared" si="290"/>
        <v>85.097387445515054</v>
      </c>
      <c r="DA911" s="33"/>
      <c r="DB911" s="31">
        <f t="shared" si="291"/>
        <v>2.723251222526497E-57</v>
      </c>
      <c r="DC911" s="31">
        <f t="shared" si="292"/>
        <v>2.5605707062018679</v>
      </c>
      <c r="DD911" s="31">
        <f t="shared" si="293"/>
        <v>2.5605707062018679</v>
      </c>
      <c r="DE911" s="31">
        <f t="shared" si="294"/>
        <v>-1.0973874455150536</v>
      </c>
      <c r="DF911" s="31"/>
      <c r="DG911" s="33">
        <f t="shared" si="295"/>
        <v>0.96951701540235835</v>
      </c>
      <c r="DH911" s="33">
        <f t="shared" si="296"/>
        <v>1.0130641362561317</v>
      </c>
      <c r="DI911" s="3"/>
      <c r="DJ911" s="33">
        <f t="shared" si="297"/>
        <v>0.99999999999999967</v>
      </c>
      <c r="DK911" s="93">
        <f t="shared" si="298"/>
        <v>0.98445286530490872</v>
      </c>
      <c r="DL911" s="3">
        <f t="shared" si="299"/>
        <v>0.98453089203534161</v>
      </c>
      <c r="DM911" s="3"/>
      <c r="DN911" s="90">
        <f t="shared" si="306"/>
        <v>0</v>
      </c>
      <c r="DO911" s="91">
        <f t="shared" si="304"/>
        <v>0</v>
      </c>
      <c r="DP911" s="89">
        <f>SUM(DO$9:DO911)*RLR</f>
        <v>120</v>
      </c>
      <c r="DQ911" s="90">
        <f>DP911-SUM(DS$9:DS911)</f>
        <v>1.8562929557590024</v>
      </c>
      <c r="DR911" s="48">
        <f t="shared" si="300"/>
        <v>0.24958402662229617</v>
      </c>
      <c r="DS911" s="31">
        <f t="shared" si="305"/>
        <v>4.6484798558238619E-3</v>
      </c>
      <c r="DT911" s="90">
        <f>SUM(DS$9:DS911)*RRF</f>
        <v>82.700594930968691</v>
      </c>
    </row>
    <row r="912" spans="90:124" x14ac:dyDescent="0.25">
      <c r="CL912" s="14">
        <f t="shared" si="287"/>
        <v>9.0299999999999994</v>
      </c>
      <c r="CM912" s="59">
        <f>IF('Extended model'!$B$4="AY",0,IFERROR(P*INDEX('UWYr writing pattern'!$C$4:$C$18,MATCH('Extended model'!$CL912,'UWYr writing pattern'!$A$4:$A$18,0)) / 25,CM911))</f>
        <v>0</v>
      </c>
      <c r="CN912" s="36">
        <f t="shared" si="301"/>
        <v>2.3646898115605084E-57</v>
      </c>
      <c r="CP912" s="48">
        <f t="shared" si="288"/>
        <v>27.089999999999996</v>
      </c>
      <c r="CQ912" s="34">
        <f t="shared" si="302"/>
        <v>8.7727592954246444E-58</v>
      </c>
      <c r="CR912" s="31">
        <f>SUM($CQ$9:CQ912)*RLR</f>
        <v>119.99999999999996</v>
      </c>
      <c r="CS912" s="32"/>
      <c r="CT912" s="36">
        <f>CR912-SUM($CW$9:CW912)</f>
        <v>3.6488284724697451</v>
      </c>
      <c r="CV912" s="48">
        <f t="shared" si="289"/>
        <v>0.24937655860349128</v>
      </c>
      <c r="CW912" s="31">
        <f t="shared" si="303"/>
        <v>9.1296792472136973E-3</v>
      </c>
      <c r="CX912" s="36">
        <f>SUM($CW$9:CW912)*RRF</f>
        <v>81.44582006927115</v>
      </c>
      <c r="CY912" s="33"/>
      <c r="CZ912" s="36">
        <f t="shared" si="290"/>
        <v>85.094648541740895</v>
      </c>
      <c r="DA912" s="33"/>
      <c r="DB912" s="31">
        <f t="shared" si="291"/>
        <v>1.9863394417108268E-57</v>
      </c>
      <c r="DC912" s="31">
        <f t="shared" si="292"/>
        <v>2.5541799307288215</v>
      </c>
      <c r="DD912" s="31">
        <f t="shared" si="293"/>
        <v>2.5541799307288215</v>
      </c>
      <c r="DE912" s="31">
        <f t="shared" si="294"/>
        <v>-1.0946485417408951</v>
      </c>
      <c r="DF912" s="31"/>
      <c r="DG912" s="33">
        <f t="shared" si="295"/>
        <v>0.96959309606275179</v>
      </c>
      <c r="DH912" s="33">
        <f t="shared" si="296"/>
        <v>1.0130315302588202</v>
      </c>
      <c r="DI912" s="3"/>
      <c r="DJ912" s="33">
        <f t="shared" si="297"/>
        <v>0.99999999999999967</v>
      </c>
      <c r="DK912" s="93">
        <f t="shared" si="298"/>
        <v>0.98449160399478286</v>
      </c>
      <c r="DL912" s="3">
        <f t="shared" si="299"/>
        <v>0.98456950045788239</v>
      </c>
      <c r="DM912" s="3"/>
      <c r="DN912" s="90">
        <f t="shared" si="306"/>
        <v>0</v>
      </c>
      <c r="DO912" s="91">
        <f t="shared" si="304"/>
        <v>0</v>
      </c>
      <c r="DP912" s="89">
        <f>SUM(DO$9:DO912)*RLR</f>
        <v>120</v>
      </c>
      <c r="DQ912" s="90">
        <f>DP912-SUM(DS$9:DS912)</f>
        <v>1.8516599450541094</v>
      </c>
      <c r="DR912" s="48">
        <f t="shared" si="300"/>
        <v>0.24937655860349128</v>
      </c>
      <c r="DS912" s="31">
        <f t="shared" si="305"/>
        <v>4.6330107048893569E-3</v>
      </c>
      <c r="DT912" s="90">
        <f>SUM(DS$9:DS912)*RRF</f>
        <v>82.703838038462123</v>
      </c>
    </row>
    <row r="913" spans="90:124" x14ac:dyDescent="0.25">
      <c r="CL913" s="14">
        <f t="shared" si="287"/>
        <v>9.0399999999999991</v>
      </c>
      <c r="CM913" s="59">
        <f>IF('Extended model'!$B$4="AY",0,IFERROR(P*INDEX('UWYr writing pattern'!$C$4:$C$18,MATCH('Extended model'!$CL913,'UWYr writing pattern'!$A$4:$A$18,0)) / 25,CM912))</f>
        <v>0</v>
      </c>
      <c r="CN913" s="36">
        <f t="shared" si="301"/>
        <v>1.7240953416087665E-57</v>
      </c>
      <c r="CP913" s="48">
        <f t="shared" si="288"/>
        <v>27.119999999999997</v>
      </c>
      <c r="CQ913" s="34">
        <f t="shared" si="302"/>
        <v>6.405944699517417E-58</v>
      </c>
      <c r="CR913" s="31">
        <f>SUM($CQ$9:CQ913)*RLR</f>
        <v>119.99999999999996</v>
      </c>
      <c r="CS913" s="32"/>
      <c r="CT913" s="36">
        <f>CR913-SUM($CW$9:CW913)</f>
        <v>3.6397291495957518</v>
      </c>
      <c r="CV913" s="48">
        <f t="shared" si="289"/>
        <v>0.24916943521594687</v>
      </c>
      <c r="CW913" s="31">
        <f t="shared" si="303"/>
        <v>9.0993228739893895E-3</v>
      </c>
      <c r="CX913" s="36">
        <f>SUM($CW$9:CW913)*RRF</f>
        <v>81.452189595282945</v>
      </c>
      <c r="CY913" s="33"/>
      <c r="CZ913" s="36">
        <f t="shared" si="290"/>
        <v>85.091918744878697</v>
      </c>
      <c r="DA913" s="33"/>
      <c r="DB913" s="31">
        <f t="shared" si="291"/>
        <v>1.4482400869513637E-57</v>
      </c>
      <c r="DC913" s="31">
        <f t="shared" si="292"/>
        <v>2.5478104047170262</v>
      </c>
      <c r="DD913" s="31">
        <f t="shared" si="293"/>
        <v>2.5478104047170262</v>
      </c>
      <c r="DE913" s="31">
        <f t="shared" si="294"/>
        <v>-1.0919187448786971</v>
      </c>
      <c r="DF913" s="31"/>
      <c r="DG913" s="33">
        <f t="shared" si="295"/>
        <v>0.96966892375336844</v>
      </c>
      <c r="DH913" s="33">
        <f t="shared" si="296"/>
        <v>1.0129990326771274</v>
      </c>
      <c r="DI913" s="3"/>
      <c r="DJ913" s="33">
        <f t="shared" si="297"/>
        <v>0.99999999999999967</v>
      </c>
      <c r="DK913" s="93">
        <f t="shared" si="298"/>
        <v>0.9845302140915696</v>
      </c>
      <c r="DL913" s="3">
        <f t="shared" si="299"/>
        <v>0.9846079805066158</v>
      </c>
      <c r="DM913" s="3"/>
      <c r="DN913" s="90">
        <f t="shared" si="306"/>
        <v>0</v>
      </c>
      <c r="DO913" s="91">
        <f t="shared" si="304"/>
        <v>0</v>
      </c>
      <c r="DP913" s="89">
        <f>SUM(DO$9:DO913)*RLR</f>
        <v>120</v>
      </c>
      <c r="DQ913" s="90">
        <f>DP913-SUM(DS$9:DS913)</f>
        <v>1.8470423392060979</v>
      </c>
      <c r="DR913" s="48">
        <f t="shared" si="300"/>
        <v>0.24916943521594687</v>
      </c>
      <c r="DS913" s="31">
        <f t="shared" si="305"/>
        <v>4.6176058480152356E-3</v>
      </c>
      <c r="DT913" s="90">
        <f>SUM(DS$9:DS913)*RRF</f>
        <v>82.707070362555726</v>
      </c>
    </row>
    <row r="914" spans="90:124" x14ac:dyDescent="0.25">
      <c r="CL914" s="14">
        <f t="shared" si="287"/>
        <v>9.0500000000000007</v>
      </c>
      <c r="CM914" s="59">
        <f>IF('Extended model'!$B$4="AY",0,IFERROR(P*INDEX('UWYr writing pattern'!$C$4:$C$18,MATCH('Extended model'!$CL914,'UWYr writing pattern'!$A$4:$A$18,0)) / 25,CM913))</f>
        <v>0</v>
      </c>
      <c r="CN914" s="36">
        <f t="shared" si="301"/>
        <v>1.2565206849644691E-57</v>
      </c>
      <c r="CP914" s="48">
        <f t="shared" si="288"/>
        <v>27.150000000000002</v>
      </c>
      <c r="CQ914" s="34">
        <f t="shared" si="302"/>
        <v>4.6757465664429741E-58</v>
      </c>
      <c r="CR914" s="31">
        <f>SUM($CQ$9:CQ914)*RLR</f>
        <v>119.99999999999996</v>
      </c>
      <c r="CS914" s="32"/>
      <c r="CT914" s="36">
        <f>CR914-SUM($CW$9:CW914)</f>
        <v>3.6306600570303118</v>
      </c>
      <c r="CV914" s="48">
        <f t="shared" si="289"/>
        <v>0.24896265560165973</v>
      </c>
      <c r="CW914" s="31">
        <f t="shared" si="303"/>
        <v>9.0690925654379213E-3</v>
      </c>
      <c r="CX914" s="36">
        <f>SUM($CW$9:CW914)*RRF</f>
        <v>81.458537960078743</v>
      </c>
      <c r="CY914" s="33"/>
      <c r="CZ914" s="36">
        <f t="shared" si="290"/>
        <v>85.089198017109055</v>
      </c>
      <c r="DA914" s="33"/>
      <c r="DB914" s="31">
        <f t="shared" si="291"/>
        <v>1.055477375370154E-57</v>
      </c>
      <c r="DC914" s="31">
        <f t="shared" si="292"/>
        <v>2.541462039921218</v>
      </c>
      <c r="DD914" s="31">
        <f t="shared" si="293"/>
        <v>2.541462039921218</v>
      </c>
      <c r="DE914" s="31">
        <f t="shared" si="294"/>
        <v>-1.0891980171090552</v>
      </c>
      <c r="DF914" s="31"/>
      <c r="DG914" s="33">
        <f t="shared" si="295"/>
        <v>0.96974449952474695</v>
      </c>
      <c r="DH914" s="33">
        <f t="shared" si="296"/>
        <v>1.0129666430608222</v>
      </c>
      <c r="DI914" s="3"/>
      <c r="DJ914" s="33">
        <f t="shared" si="297"/>
        <v>0.99999999999999967</v>
      </c>
      <c r="DK914" s="93">
        <f t="shared" si="298"/>
        <v>0.98456869612840725</v>
      </c>
      <c r="DL914" s="3">
        <f t="shared" si="299"/>
        <v>0.98464633271465574</v>
      </c>
      <c r="DM914" s="3"/>
      <c r="DN914" s="90">
        <f t="shared" si="306"/>
        <v>0</v>
      </c>
      <c r="DO914" s="91">
        <f t="shared" si="304"/>
        <v>0</v>
      </c>
      <c r="DP914" s="89">
        <f>SUM(DO$9:DO914)*RLR</f>
        <v>120</v>
      </c>
      <c r="DQ914" s="90">
        <f>DP914-SUM(DS$9:DS914)</f>
        <v>1.8424400742412956</v>
      </c>
      <c r="DR914" s="48">
        <f t="shared" si="300"/>
        <v>0.24896265560165973</v>
      </c>
      <c r="DS914" s="31">
        <f t="shared" si="305"/>
        <v>4.6022649647992483E-3</v>
      </c>
      <c r="DT914" s="90">
        <f>SUM(DS$9:DS914)*RRF</f>
        <v>82.710291948031085</v>
      </c>
    </row>
    <row r="915" spans="90:124" x14ac:dyDescent="0.25">
      <c r="CL915" s="14">
        <f t="shared" si="287"/>
        <v>9.06</v>
      </c>
      <c r="CM915" s="59">
        <f>IF('Extended model'!$B$4="AY",0,IFERROR(P*INDEX('UWYr writing pattern'!$C$4:$C$18,MATCH('Extended model'!$CL915,'UWYr writing pattern'!$A$4:$A$18,0)) / 25,CM914))</f>
        <v>0</v>
      </c>
      <c r="CN915" s="36">
        <f t="shared" si="301"/>
        <v>9.1537531899661574E-58</v>
      </c>
      <c r="CP915" s="48">
        <f t="shared" si="288"/>
        <v>27.18</v>
      </c>
      <c r="CQ915" s="34">
        <f t="shared" si="302"/>
        <v>3.411453659678534E-58</v>
      </c>
      <c r="CR915" s="31">
        <f>SUM($CQ$9:CQ915)*RLR</f>
        <v>119.99999999999996</v>
      </c>
      <c r="CS915" s="32"/>
      <c r="CT915" s="36">
        <f>CR915-SUM($CW$9:CW915)</f>
        <v>3.6216210693364559</v>
      </c>
      <c r="CV915" s="48">
        <f t="shared" si="289"/>
        <v>0.24875621890547261</v>
      </c>
      <c r="CW915" s="31">
        <f t="shared" si="303"/>
        <v>9.0389876938513983E-3</v>
      </c>
      <c r="CX915" s="36">
        <f>SUM($CW$9:CW915)*RRF</f>
        <v>81.464865251464445</v>
      </c>
      <c r="CY915" s="33"/>
      <c r="CZ915" s="36">
        <f t="shared" si="290"/>
        <v>85.086486320800901</v>
      </c>
      <c r="DA915" s="33"/>
      <c r="DB915" s="31">
        <f t="shared" si="291"/>
        <v>7.6891526795715716E-58</v>
      </c>
      <c r="DC915" s="31">
        <f t="shared" si="292"/>
        <v>2.5351347485355191</v>
      </c>
      <c r="DD915" s="31">
        <f t="shared" si="293"/>
        <v>2.5351347485355191</v>
      </c>
      <c r="DE915" s="31">
        <f t="shared" si="294"/>
        <v>-1.0864863208009012</v>
      </c>
      <c r="DF915" s="31"/>
      <c r="DG915" s="33">
        <f t="shared" si="295"/>
        <v>0.96981982442219583</v>
      </c>
      <c r="DH915" s="33">
        <f t="shared" si="296"/>
        <v>1.0129343609619155</v>
      </c>
      <c r="DI915" s="3"/>
      <c r="DJ915" s="33">
        <f t="shared" si="297"/>
        <v>0.99999999999999967</v>
      </c>
      <c r="DK915" s="93">
        <f t="shared" si="298"/>
        <v>0.98460705063578424</v>
      </c>
      <c r="DL915" s="3">
        <f t="shared" si="299"/>
        <v>0.98468455761246165</v>
      </c>
      <c r="DM915" s="3"/>
      <c r="DN915" s="90">
        <f t="shared" si="306"/>
        <v>0</v>
      </c>
      <c r="DO915" s="91">
        <f t="shared" si="304"/>
        <v>0</v>
      </c>
      <c r="DP915" s="89">
        <f>SUM(DO$9:DO915)*RLR</f>
        <v>120</v>
      </c>
      <c r="DQ915" s="90">
        <f>DP915-SUM(DS$9:DS915)</f>
        <v>1.8378530865045946</v>
      </c>
      <c r="DR915" s="48">
        <f t="shared" si="300"/>
        <v>0.24875621890547261</v>
      </c>
      <c r="DS915" s="31">
        <f t="shared" si="305"/>
        <v>4.5869877367003212E-3</v>
      </c>
      <c r="DT915" s="90">
        <f>SUM(DS$9:DS915)*RRF</f>
        <v>82.713502839446775</v>
      </c>
    </row>
    <row r="916" spans="90:124" x14ac:dyDescent="0.25">
      <c r="CL916" s="14">
        <f t="shared" si="287"/>
        <v>9.07</v>
      </c>
      <c r="CM916" s="59">
        <f>IF('Extended model'!$B$4="AY",0,IFERROR(P*INDEX('UWYr writing pattern'!$C$4:$C$18,MATCH('Extended model'!$CL916,'UWYr writing pattern'!$A$4:$A$18,0)) / 25,CM915))</f>
        <v>0</v>
      </c>
      <c r="CN916" s="36">
        <f t="shared" si="301"/>
        <v>6.6657630729333555E-58</v>
      </c>
      <c r="CP916" s="48">
        <f t="shared" si="288"/>
        <v>27.21</v>
      </c>
      <c r="CQ916" s="34">
        <f t="shared" si="302"/>
        <v>2.4879901170328016E-58</v>
      </c>
      <c r="CR916" s="31">
        <f>SUM($CQ$9:CQ916)*RLR</f>
        <v>119.99999999999996</v>
      </c>
      <c r="CS916" s="32"/>
      <c r="CT916" s="36">
        <f>CR916-SUM($CW$9:CW916)</f>
        <v>3.6126120617012845</v>
      </c>
      <c r="CV916" s="48">
        <f t="shared" si="289"/>
        <v>0.24855012427506212</v>
      </c>
      <c r="CW916" s="31">
        <f t="shared" si="303"/>
        <v>9.0090076351653121E-3</v>
      </c>
      <c r="CX916" s="36">
        <f>SUM($CW$9:CW916)*RRF</f>
        <v>81.471171556809068</v>
      </c>
      <c r="CY916" s="33"/>
      <c r="CZ916" s="36">
        <f t="shared" si="290"/>
        <v>85.083783618510353</v>
      </c>
      <c r="DA916" s="33"/>
      <c r="DB916" s="31">
        <f t="shared" si="291"/>
        <v>5.5992409812640176E-58</v>
      </c>
      <c r="DC916" s="31">
        <f t="shared" si="292"/>
        <v>2.5288284431908989</v>
      </c>
      <c r="DD916" s="31">
        <f t="shared" si="293"/>
        <v>2.5288284431908989</v>
      </c>
      <c r="DE916" s="31">
        <f t="shared" si="294"/>
        <v>-1.0837836185103527</v>
      </c>
      <c r="DF916" s="31"/>
      <c r="DG916" s="33">
        <f t="shared" si="295"/>
        <v>0.96989489948582219</v>
      </c>
      <c r="DH916" s="33">
        <f t="shared" si="296"/>
        <v>1.012902185934647</v>
      </c>
      <c r="DI916" s="3"/>
      <c r="DJ916" s="33">
        <f t="shared" si="297"/>
        <v>0.99999999999999967</v>
      </c>
      <c r="DK916" s="93">
        <f t="shared" si="298"/>
        <v>0.98464527814155378</v>
      </c>
      <c r="DL916" s="3">
        <f t="shared" si="299"/>
        <v>0.98472265572785356</v>
      </c>
      <c r="DM916" s="3"/>
      <c r="DN916" s="90">
        <f t="shared" si="306"/>
        <v>0</v>
      </c>
      <c r="DO916" s="91">
        <f t="shared" si="304"/>
        <v>0</v>
      </c>
      <c r="DP916" s="89">
        <f>SUM(DO$9:DO916)*RLR</f>
        <v>120</v>
      </c>
      <c r="DQ916" s="90">
        <f>DP916-SUM(DS$9:DS916)</f>
        <v>1.8332813126575616</v>
      </c>
      <c r="DR916" s="48">
        <f t="shared" si="300"/>
        <v>0.24855012427506212</v>
      </c>
      <c r="DS916" s="31">
        <f t="shared" si="305"/>
        <v>4.5717738470263539E-3</v>
      </c>
      <c r="DT916" s="90">
        <f>SUM(DS$9:DS916)*RRF</f>
        <v>82.716703081139698</v>
      </c>
    </row>
    <row r="917" spans="90:124" x14ac:dyDescent="0.25">
      <c r="CL917" s="14">
        <f t="shared" si="287"/>
        <v>9.08</v>
      </c>
      <c r="CM917" s="59">
        <f>IF('Extended model'!$B$4="AY",0,IFERROR(P*INDEX('UWYr writing pattern'!$C$4:$C$18,MATCH('Extended model'!$CL917,'UWYr writing pattern'!$A$4:$A$18,0)) / 25,CM916))</f>
        <v>0</v>
      </c>
      <c r="CN917" s="36">
        <f t="shared" si="301"/>
        <v>4.8520089407881894E-58</v>
      </c>
      <c r="CP917" s="48">
        <f t="shared" si="288"/>
        <v>27.240000000000002</v>
      </c>
      <c r="CQ917" s="34">
        <f t="shared" si="302"/>
        <v>1.8137541321451661E-58</v>
      </c>
      <c r="CR917" s="31">
        <f>SUM($CQ$9:CQ917)*RLR</f>
        <v>119.99999999999996</v>
      </c>
      <c r="CS917" s="32"/>
      <c r="CT917" s="36">
        <f>CR917-SUM($CW$9:CW917)</f>
        <v>3.6036329099323439</v>
      </c>
      <c r="CV917" s="48">
        <f t="shared" si="289"/>
        <v>0.24834437086092714</v>
      </c>
      <c r="CW917" s="31">
        <f t="shared" si="303"/>
        <v>8.9791517689344277E-3</v>
      </c>
      <c r="CX917" s="36">
        <f>SUM($CW$9:CW917)*RRF</f>
        <v>81.477456963047331</v>
      </c>
      <c r="CY917" s="33"/>
      <c r="CZ917" s="36">
        <f t="shared" si="290"/>
        <v>85.081089872979675</v>
      </c>
      <c r="DA917" s="33"/>
      <c r="DB917" s="31">
        <f t="shared" si="291"/>
        <v>4.0756875102620787E-58</v>
      </c>
      <c r="DC917" s="31">
        <f t="shared" si="292"/>
        <v>2.5225430369526407</v>
      </c>
      <c r="DD917" s="31">
        <f t="shared" si="293"/>
        <v>2.5225430369526407</v>
      </c>
      <c r="DE917" s="31">
        <f t="shared" si="294"/>
        <v>-1.0810898729796747</v>
      </c>
      <c r="DF917" s="31"/>
      <c r="DG917" s="33">
        <f t="shared" si="295"/>
        <v>0.96996972575056351</v>
      </c>
      <c r="DH917" s="33">
        <f t="shared" si="296"/>
        <v>1.0128701175354724</v>
      </c>
      <c r="DI917" s="3"/>
      <c r="DJ917" s="33">
        <f t="shared" si="297"/>
        <v>0.99999999999999967</v>
      </c>
      <c r="DK917" s="93">
        <f t="shared" si="298"/>
        <v>0.98468337917094961</v>
      </c>
      <c r="DL917" s="3">
        <f t="shared" si="299"/>
        <v>0.98476062758602811</v>
      </c>
      <c r="DM917" s="3"/>
      <c r="DN917" s="90">
        <f t="shared" si="306"/>
        <v>0</v>
      </c>
      <c r="DO917" s="91">
        <f t="shared" si="304"/>
        <v>0</v>
      </c>
      <c r="DP917" s="89">
        <f>SUM(DO$9:DO917)*RLR</f>
        <v>120</v>
      </c>
      <c r="DQ917" s="90">
        <f>DP917-SUM(DS$9:DS917)</f>
        <v>1.8287246896766334</v>
      </c>
      <c r="DR917" s="48">
        <f t="shared" si="300"/>
        <v>0.24834437086092714</v>
      </c>
      <c r="DS917" s="31">
        <f t="shared" si="305"/>
        <v>4.55662298092186E-3</v>
      </c>
      <c r="DT917" s="90">
        <f>SUM(DS$9:DS917)*RRF</f>
        <v>82.719892717226358</v>
      </c>
    </row>
    <row r="918" spans="90:124" x14ac:dyDescent="0.25">
      <c r="CL918" s="14">
        <f t="shared" si="287"/>
        <v>9.09</v>
      </c>
      <c r="CM918" s="59">
        <f>IF('Extended model'!$B$4="AY",0,IFERROR(P*INDEX('UWYr writing pattern'!$C$4:$C$18,MATCH('Extended model'!$CL918,'UWYr writing pattern'!$A$4:$A$18,0)) / 25,CM917))</f>
        <v>0</v>
      </c>
      <c r="CN918" s="36">
        <f t="shared" si="301"/>
        <v>3.5303217053174865E-58</v>
      </c>
      <c r="CP918" s="48">
        <f t="shared" si="288"/>
        <v>27.27</v>
      </c>
      <c r="CQ918" s="34">
        <f t="shared" si="302"/>
        <v>1.3216872354707029E-58</v>
      </c>
      <c r="CR918" s="31">
        <f>SUM($CQ$9:CQ918)*RLR</f>
        <v>119.99999999999996</v>
      </c>
      <c r="CS918" s="32"/>
      <c r="CT918" s="36">
        <f>CR918-SUM($CW$9:CW918)</f>
        <v>3.594683490454031</v>
      </c>
      <c r="CV918" s="48">
        <f t="shared" si="289"/>
        <v>0.24813895781637718</v>
      </c>
      <c r="CW918" s="31">
        <f t="shared" si="303"/>
        <v>8.9494194783088007E-3</v>
      </c>
      <c r="CX918" s="36">
        <f>SUM($CW$9:CW918)*RRF</f>
        <v>81.483721556682141</v>
      </c>
      <c r="CY918" s="33"/>
      <c r="CZ918" s="36">
        <f t="shared" si="290"/>
        <v>85.078405047136172</v>
      </c>
      <c r="DA918" s="33"/>
      <c r="DB918" s="31">
        <f t="shared" si="291"/>
        <v>2.9654702324666883E-58</v>
      </c>
      <c r="DC918" s="31">
        <f t="shared" si="292"/>
        <v>2.5162784433178214</v>
      </c>
      <c r="DD918" s="31">
        <f t="shared" si="293"/>
        <v>2.5162784433178214</v>
      </c>
      <c r="DE918" s="31">
        <f t="shared" si="294"/>
        <v>-1.0784050471361724</v>
      </c>
      <c r="DF918" s="31"/>
      <c r="DG918" s="33">
        <f t="shared" si="295"/>
        <v>0.97004430424621602</v>
      </c>
      <c r="DH918" s="33">
        <f t="shared" si="296"/>
        <v>1.0128381553230497</v>
      </c>
      <c r="DI918" s="3"/>
      <c r="DJ918" s="33">
        <f t="shared" si="297"/>
        <v>0.99999999999999967</v>
      </c>
      <c r="DK918" s="93">
        <f t="shared" si="298"/>
        <v>0.98472135424660101</v>
      </c>
      <c r="DL918" s="3">
        <f t="shared" si="299"/>
        <v>0.98479847370957263</v>
      </c>
      <c r="DM918" s="3"/>
      <c r="DN918" s="90">
        <f t="shared" si="306"/>
        <v>0</v>
      </c>
      <c r="DO918" s="91">
        <f t="shared" si="304"/>
        <v>0</v>
      </c>
      <c r="DP918" s="89">
        <f>SUM(DO$9:DO918)*RLR</f>
        <v>120</v>
      </c>
      <c r="DQ918" s="90">
        <f>DP918-SUM(DS$9:DS918)</f>
        <v>1.8241831548512835</v>
      </c>
      <c r="DR918" s="48">
        <f t="shared" si="300"/>
        <v>0.24813895781637718</v>
      </c>
      <c r="DS918" s="31">
        <f t="shared" si="305"/>
        <v>4.5415348253558772E-3</v>
      </c>
      <c r="DT918" s="90">
        <f>SUM(DS$9:DS918)*RRF</f>
        <v>82.723071791604099</v>
      </c>
    </row>
    <row r="919" spans="90:124" x14ac:dyDescent="0.25">
      <c r="CL919" s="14">
        <f t="shared" si="287"/>
        <v>9.1</v>
      </c>
      <c r="CM919" s="59">
        <f>IF('Extended model'!$B$4="AY",0,IFERROR(P*INDEX('UWYr writing pattern'!$C$4:$C$18,MATCH('Extended model'!$CL919,'UWYr writing pattern'!$A$4:$A$18,0)) / 25,CM918))</f>
        <v>0</v>
      </c>
      <c r="CN919" s="36">
        <f t="shared" si="301"/>
        <v>2.567602976277408E-58</v>
      </c>
      <c r="CP919" s="48">
        <f t="shared" si="288"/>
        <v>27.299999999999997</v>
      </c>
      <c r="CQ919" s="34">
        <f t="shared" si="302"/>
        <v>9.6271872904007848E-59</v>
      </c>
      <c r="CR919" s="31">
        <f>SUM($CQ$9:CQ919)*RLR</f>
        <v>119.99999999999996</v>
      </c>
      <c r="CS919" s="32"/>
      <c r="CT919" s="36">
        <f>CR919-SUM($CW$9:CW919)</f>
        <v>3.5857636803040265</v>
      </c>
      <c r="CV919" s="48">
        <f t="shared" si="289"/>
        <v>0.24793388429752067</v>
      </c>
      <c r="CW919" s="31">
        <f t="shared" si="303"/>
        <v>8.9198101500100029E-3</v>
      </c>
      <c r="CX919" s="36">
        <f>SUM($CW$9:CW919)*RRF</f>
        <v>81.48996542378714</v>
      </c>
      <c r="CY919" s="33"/>
      <c r="CZ919" s="36">
        <f t="shared" si="290"/>
        <v>85.075729104091167</v>
      </c>
      <c r="DA919" s="33"/>
      <c r="DB919" s="31">
        <f t="shared" si="291"/>
        <v>2.1567865000730225E-58</v>
      </c>
      <c r="DC919" s="31">
        <f t="shared" si="292"/>
        <v>2.5100345762128184</v>
      </c>
      <c r="DD919" s="31">
        <f t="shared" si="293"/>
        <v>2.5100345762128184</v>
      </c>
      <c r="DE919" s="31">
        <f t="shared" si="294"/>
        <v>-1.0757291040911667</v>
      </c>
      <c r="DF919" s="31"/>
      <c r="DG919" s="33">
        <f t="shared" si="295"/>
        <v>0.97011863599746595</v>
      </c>
      <c r="DH919" s="33">
        <f t="shared" si="296"/>
        <v>1.0128062988582283</v>
      </c>
      <c r="DI919" s="3"/>
      <c r="DJ919" s="33">
        <f t="shared" si="297"/>
        <v>0.99999999999999967</v>
      </c>
      <c r="DK919" s="93">
        <f t="shared" si="298"/>
        <v>0.98475920388854798</v>
      </c>
      <c r="DL919" s="3">
        <f t="shared" si="299"/>
        <v>0.98483619461848182</v>
      </c>
      <c r="DM919" s="3"/>
      <c r="DN919" s="90">
        <f t="shared" si="306"/>
        <v>0</v>
      </c>
      <c r="DO919" s="91">
        <f t="shared" si="304"/>
        <v>0</v>
      </c>
      <c r="DP919" s="89">
        <f>SUM(DO$9:DO919)*RLR</f>
        <v>120</v>
      </c>
      <c r="DQ919" s="90">
        <f>DP919-SUM(DS$9:DS919)</f>
        <v>1.8196566457821746</v>
      </c>
      <c r="DR919" s="48">
        <f t="shared" si="300"/>
        <v>0.24793388429752067</v>
      </c>
      <c r="DS919" s="31">
        <f t="shared" si="305"/>
        <v>4.5265090691098851E-3</v>
      </c>
      <c r="DT919" s="90">
        <f>SUM(DS$9:DS919)*RRF</f>
        <v>82.726240347952469</v>
      </c>
    </row>
    <row r="920" spans="90:124" x14ac:dyDescent="0.25">
      <c r="CL920" s="14">
        <f t="shared" si="287"/>
        <v>9.11</v>
      </c>
      <c r="CM920" s="59">
        <f>IF('Extended model'!$B$4="AY",0,IFERROR(P*INDEX('UWYr writing pattern'!$C$4:$C$18,MATCH('Extended model'!$CL920,'UWYr writing pattern'!$A$4:$A$18,0)) / 25,CM919))</f>
        <v>0</v>
      </c>
      <c r="CN920" s="36">
        <f t="shared" si="301"/>
        <v>1.8666473637536755E-58</v>
      </c>
      <c r="CP920" s="48">
        <f t="shared" si="288"/>
        <v>27.33</v>
      </c>
      <c r="CQ920" s="34">
        <f t="shared" si="302"/>
        <v>7.009556125237324E-59</v>
      </c>
      <c r="CR920" s="31">
        <f>SUM($CQ$9:CQ920)*RLR</f>
        <v>119.99999999999996</v>
      </c>
      <c r="CS920" s="32"/>
      <c r="CT920" s="36">
        <f>CR920-SUM($CW$9:CW920)</f>
        <v>3.5768733571297133</v>
      </c>
      <c r="CV920" s="48">
        <f t="shared" si="289"/>
        <v>0.24772914946325353</v>
      </c>
      <c r="CW920" s="31">
        <f t="shared" si="303"/>
        <v>8.8903231743075045E-3</v>
      </c>
      <c r="CX920" s="36">
        <f>SUM($CW$9:CW920)*RRF</f>
        <v>81.496188650009159</v>
      </c>
      <c r="CY920" s="33"/>
      <c r="CZ920" s="36">
        <f t="shared" si="290"/>
        <v>85.073062007138873</v>
      </c>
      <c r="DA920" s="33"/>
      <c r="DB920" s="31">
        <f t="shared" si="291"/>
        <v>1.5679837855530873E-58</v>
      </c>
      <c r="DC920" s="31">
        <f t="shared" si="292"/>
        <v>2.5038113499907992</v>
      </c>
      <c r="DD920" s="31">
        <f t="shared" si="293"/>
        <v>2.5038113499907992</v>
      </c>
      <c r="DE920" s="31">
        <f t="shared" si="294"/>
        <v>-1.0730620071388728</v>
      </c>
      <c r="DF920" s="31"/>
      <c r="DG920" s="33">
        <f t="shared" si="295"/>
        <v>0.9701927220239186</v>
      </c>
      <c r="DH920" s="33">
        <f t="shared" si="296"/>
        <v>1.0127745477040342</v>
      </c>
      <c r="DI920" s="3"/>
      <c r="DJ920" s="33">
        <f t="shared" si="297"/>
        <v>0.99999999999999967</v>
      </c>
      <c r="DK920" s="93">
        <f t="shared" si="298"/>
        <v>0.98479692861425594</v>
      </c>
      <c r="DL920" s="3">
        <f t="shared" si="299"/>
        <v>0.98487379083017146</v>
      </c>
      <c r="DM920" s="3"/>
      <c r="DN920" s="90">
        <f t="shared" si="306"/>
        <v>0</v>
      </c>
      <c r="DO920" s="91">
        <f t="shared" si="304"/>
        <v>0</v>
      </c>
      <c r="DP920" s="89">
        <f>SUM(DO$9:DO920)*RLR</f>
        <v>120</v>
      </c>
      <c r="DQ920" s="90">
        <f>DP920-SUM(DS$9:DS920)</f>
        <v>1.8151451003794108</v>
      </c>
      <c r="DR920" s="48">
        <f t="shared" si="300"/>
        <v>0.24772914946325353</v>
      </c>
      <c r="DS920" s="31">
        <f t="shared" si="305"/>
        <v>4.5115454027657223E-3</v>
      </c>
      <c r="DT920" s="90">
        <f>SUM(DS$9:DS920)*RRF</f>
        <v>82.729398429734402</v>
      </c>
    </row>
    <row r="921" spans="90:124" x14ac:dyDescent="0.25">
      <c r="CL921" s="14">
        <f t="shared" si="287"/>
        <v>9.1199999999999992</v>
      </c>
      <c r="CM921" s="59">
        <f>IF('Extended model'!$B$4="AY",0,IFERROR(P*INDEX('UWYr writing pattern'!$C$4:$C$18,MATCH('Extended model'!$CL921,'UWYr writing pattern'!$A$4:$A$18,0)) / 25,CM920))</f>
        <v>0</v>
      </c>
      <c r="CN921" s="36">
        <f t="shared" si="301"/>
        <v>1.3564926392397961E-58</v>
      </c>
      <c r="CP921" s="48">
        <f t="shared" si="288"/>
        <v>27.36</v>
      </c>
      <c r="CQ921" s="34">
        <f t="shared" si="302"/>
        <v>5.1015472451387951E-59</v>
      </c>
      <c r="CR921" s="31">
        <f>SUM($CQ$9:CQ921)*RLR</f>
        <v>119.99999999999996</v>
      </c>
      <c r="CS921" s="32"/>
      <c r="CT921" s="36">
        <f>CR921-SUM($CW$9:CW921)</f>
        <v>3.5680123991847239</v>
      </c>
      <c r="CV921" s="48">
        <f t="shared" si="289"/>
        <v>0.24752475247524755</v>
      </c>
      <c r="CW921" s="31">
        <f t="shared" si="303"/>
        <v>8.8609579449951612E-3</v>
      </c>
      <c r="CX921" s="36">
        <f>SUM($CW$9:CW921)*RRF</f>
        <v>81.502391320570652</v>
      </c>
      <c r="CY921" s="33"/>
      <c r="CZ921" s="36">
        <f t="shared" si="290"/>
        <v>85.070403719755376</v>
      </c>
      <c r="DA921" s="33"/>
      <c r="DB921" s="31">
        <f t="shared" si="291"/>
        <v>1.1394538169614284E-58</v>
      </c>
      <c r="DC921" s="31">
        <f t="shared" si="292"/>
        <v>2.4976086794293066</v>
      </c>
      <c r="DD921" s="31">
        <f t="shared" si="293"/>
        <v>2.4976086794293066</v>
      </c>
      <c r="DE921" s="31">
        <f t="shared" si="294"/>
        <v>-1.070403719755376</v>
      </c>
      <c r="DF921" s="31"/>
      <c r="DG921" s="33">
        <f t="shared" si="295"/>
        <v>0.97026656334012684</v>
      </c>
      <c r="DH921" s="33">
        <f t="shared" si="296"/>
        <v>1.0127429014256593</v>
      </c>
      <c r="DI921" s="3"/>
      <c r="DJ921" s="33">
        <f t="shared" si="297"/>
        <v>0.99999999999999967</v>
      </c>
      <c r="DK921" s="93">
        <f t="shared" si="298"/>
        <v>0.98483452893863055</v>
      </c>
      <c r="DL921" s="3">
        <f t="shared" si="299"/>
        <v>0.98491126285949393</v>
      </c>
      <c r="DM921" s="3"/>
      <c r="DN921" s="90">
        <f t="shared" si="306"/>
        <v>0</v>
      </c>
      <c r="DO921" s="91">
        <f t="shared" si="304"/>
        <v>0</v>
      </c>
      <c r="DP921" s="89">
        <f>SUM(DO$9:DO921)*RLR</f>
        <v>120</v>
      </c>
      <c r="DQ921" s="90">
        <f>DP921-SUM(DS$9:DS921)</f>
        <v>1.8106484568607186</v>
      </c>
      <c r="DR921" s="48">
        <f t="shared" si="300"/>
        <v>0.24752475247524755</v>
      </c>
      <c r="DS921" s="31">
        <f t="shared" si="305"/>
        <v>4.4966435186938334E-3</v>
      </c>
      <c r="DT921" s="90">
        <f>SUM(DS$9:DS921)*RRF</f>
        <v>82.732546080197494</v>
      </c>
    </row>
    <row r="922" spans="90:124" x14ac:dyDescent="0.25">
      <c r="CL922" s="14">
        <f t="shared" si="287"/>
        <v>9.1300000000000008</v>
      </c>
      <c r="CM922" s="59">
        <f>IF('Extended model'!$B$4="AY",0,IFERROR(P*INDEX('UWYr writing pattern'!$C$4:$C$18,MATCH('Extended model'!$CL922,'UWYr writing pattern'!$A$4:$A$18,0)) / 25,CM921))</f>
        <v>0</v>
      </c>
      <c r="CN922" s="36">
        <f t="shared" si="301"/>
        <v>9.8535625314378781E-59</v>
      </c>
      <c r="CP922" s="48">
        <f t="shared" si="288"/>
        <v>27.39</v>
      </c>
      <c r="CQ922" s="34">
        <f t="shared" si="302"/>
        <v>3.7113638609600822E-59</v>
      </c>
      <c r="CR922" s="31">
        <f>SUM($CQ$9:CQ922)*RLR</f>
        <v>119.99999999999996</v>
      </c>
      <c r="CS922" s="32"/>
      <c r="CT922" s="36">
        <f>CR922-SUM($CW$9:CW922)</f>
        <v>3.5591806853253587</v>
      </c>
      <c r="CV922" s="48">
        <f t="shared" si="289"/>
        <v>0.24732069249793898</v>
      </c>
      <c r="CW922" s="31">
        <f t="shared" si="303"/>
        <v>8.8317138593681302E-3</v>
      </c>
      <c r="CX922" s="36">
        <f>SUM($CW$9:CW922)*RRF</f>
        <v>81.508573520272208</v>
      </c>
      <c r="CY922" s="33"/>
      <c r="CZ922" s="36">
        <f t="shared" si="290"/>
        <v>85.067754205597566</v>
      </c>
      <c r="DA922" s="33"/>
      <c r="DB922" s="31">
        <f t="shared" si="291"/>
        <v>8.2769925264078169E-59</v>
      </c>
      <c r="DC922" s="31">
        <f t="shared" si="292"/>
        <v>2.491426479727751</v>
      </c>
      <c r="DD922" s="31">
        <f t="shared" si="293"/>
        <v>2.491426479727751</v>
      </c>
      <c r="DE922" s="31">
        <f t="shared" si="294"/>
        <v>-1.0677542055975664</v>
      </c>
      <c r="DF922" s="31"/>
      <c r="DG922" s="33">
        <f t="shared" si="295"/>
        <v>0.97034016095562148</v>
      </c>
      <c r="DH922" s="33">
        <f t="shared" si="296"/>
        <v>1.0127113595904471</v>
      </c>
      <c r="DI922" s="3"/>
      <c r="DJ922" s="33">
        <f t="shared" si="297"/>
        <v>0.99999999999999967</v>
      </c>
      <c r="DK922" s="93">
        <f t="shared" si="298"/>
        <v>0.98487200537403297</v>
      </c>
      <c r="DL922" s="3">
        <f t="shared" si="299"/>
        <v>0.98494861121875266</v>
      </c>
      <c r="DM922" s="3"/>
      <c r="DN922" s="90">
        <f t="shared" si="306"/>
        <v>0</v>
      </c>
      <c r="DO922" s="91">
        <f t="shared" si="304"/>
        <v>0</v>
      </c>
      <c r="DP922" s="89">
        <f>SUM(DO$9:DO922)*RLR</f>
        <v>120</v>
      </c>
      <c r="DQ922" s="90">
        <f>DP922-SUM(DS$9:DS922)</f>
        <v>1.8061666537496706</v>
      </c>
      <c r="DR922" s="48">
        <f t="shared" si="300"/>
        <v>0.24732069249793898</v>
      </c>
      <c r="DS922" s="31">
        <f t="shared" si="305"/>
        <v>4.481803111041383E-3</v>
      </c>
      <c r="DT922" s="90">
        <f>SUM(DS$9:DS922)*RRF</f>
        <v>82.735683342375225</v>
      </c>
    </row>
    <row r="923" spans="90:124" x14ac:dyDescent="0.25">
      <c r="CL923" s="14">
        <f t="shared" si="287"/>
        <v>9.14</v>
      </c>
      <c r="CM923" s="59">
        <f>IF('Extended model'!$B$4="AY",0,IFERROR(P*INDEX('UWYr writing pattern'!$C$4:$C$18,MATCH('Extended model'!$CL923,'UWYr writing pattern'!$A$4:$A$18,0)) / 25,CM922))</f>
        <v>0</v>
      </c>
      <c r="CN923" s="36">
        <f t="shared" si="301"/>
        <v>7.1546717540770428E-59</v>
      </c>
      <c r="CP923" s="48">
        <f t="shared" si="288"/>
        <v>27.42</v>
      </c>
      <c r="CQ923" s="34">
        <f t="shared" si="302"/>
        <v>2.6988907773608348E-59</v>
      </c>
      <c r="CR923" s="31">
        <f>SUM($CQ$9:CQ923)*RLR</f>
        <v>119.99999999999996</v>
      </c>
      <c r="CS923" s="32"/>
      <c r="CT923" s="36">
        <f>CR923-SUM($CW$9:CW923)</f>
        <v>3.5503780950071615</v>
      </c>
      <c r="CV923" s="48">
        <f t="shared" si="289"/>
        <v>0.24711696869851729</v>
      </c>
      <c r="CW923" s="31">
        <f t="shared" si="303"/>
        <v>8.8025903181995682E-3</v>
      </c>
      <c r="CX923" s="36">
        <f>SUM($CW$9:CW923)*RRF</f>
        <v>81.514735333494954</v>
      </c>
      <c r="CY923" s="33"/>
      <c r="CZ923" s="36">
        <f t="shared" si="290"/>
        <v>85.065113428502116</v>
      </c>
      <c r="DA923" s="33"/>
      <c r="DB923" s="31">
        <f t="shared" si="291"/>
        <v>6.009924273424715E-59</v>
      </c>
      <c r="DC923" s="31">
        <f t="shared" si="292"/>
        <v>2.4852646665050129</v>
      </c>
      <c r="DD923" s="31">
        <f t="shared" si="293"/>
        <v>2.4852646665050129</v>
      </c>
      <c r="DE923" s="31">
        <f t="shared" si="294"/>
        <v>-1.0651134285021158</v>
      </c>
      <c r="DF923" s="31"/>
      <c r="DG923" s="33">
        <f t="shared" si="295"/>
        <v>0.97041351587493996</v>
      </c>
      <c r="DH923" s="33">
        <f t="shared" si="296"/>
        <v>1.0126799217678824</v>
      </c>
      <c r="DI923" s="3"/>
      <c r="DJ923" s="33">
        <f t="shared" si="297"/>
        <v>0.99999999999999967</v>
      </c>
      <c r="DK923" s="93">
        <f t="shared" si="298"/>
        <v>0.98490935843029392</v>
      </c>
      <c r="DL923" s="3">
        <f t="shared" si="299"/>
        <v>0.98498583641771698</v>
      </c>
      <c r="DM923" s="3"/>
      <c r="DN923" s="90">
        <f t="shared" si="306"/>
        <v>0</v>
      </c>
      <c r="DO923" s="91">
        <f t="shared" si="304"/>
        <v>0</v>
      </c>
      <c r="DP923" s="89">
        <f>SUM(DO$9:DO923)*RLR</f>
        <v>120</v>
      </c>
      <c r="DQ923" s="90">
        <f>DP923-SUM(DS$9:DS923)</f>
        <v>1.8016996298739514</v>
      </c>
      <c r="DR923" s="48">
        <f t="shared" si="300"/>
        <v>0.24711696869851729</v>
      </c>
      <c r="DS923" s="31">
        <f t="shared" si="305"/>
        <v>4.4670238757205374E-3</v>
      </c>
      <c r="DT923" s="90">
        <f>SUM(DS$9:DS923)*RRF</f>
        <v>82.738810259088226</v>
      </c>
    </row>
    <row r="924" spans="90:124" x14ac:dyDescent="0.25">
      <c r="CL924" s="14">
        <f t="shared" si="287"/>
        <v>9.15</v>
      </c>
      <c r="CM924" s="59">
        <f>IF('Extended model'!$B$4="AY",0,IFERROR(P*INDEX('UWYr writing pattern'!$C$4:$C$18,MATCH('Extended model'!$CL924,'UWYr writing pattern'!$A$4:$A$18,0)) / 25,CM923))</f>
        <v>0</v>
      </c>
      <c r="CN924" s="36">
        <f t="shared" si="301"/>
        <v>5.1928607591091175E-59</v>
      </c>
      <c r="CP924" s="48">
        <f t="shared" si="288"/>
        <v>27.450000000000003</v>
      </c>
      <c r="CQ924" s="34">
        <f t="shared" si="302"/>
        <v>1.9618109949679254E-59</v>
      </c>
      <c r="CR924" s="31">
        <f>SUM($CQ$9:CQ924)*RLR</f>
        <v>119.99999999999996</v>
      </c>
      <c r="CS924" s="32"/>
      <c r="CT924" s="36">
        <f>CR924-SUM($CW$9:CW924)</f>
        <v>3.5416045082814378</v>
      </c>
      <c r="CV924" s="48">
        <f t="shared" si="289"/>
        <v>0.24691358024691357</v>
      </c>
      <c r="CW924" s="31">
        <f t="shared" si="303"/>
        <v>8.7735867257178624E-3</v>
      </c>
      <c r="CX924" s="36">
        <f>SUM($CW$9:CW924)*RRF</f>
        <v>81.520876844202959</v>
      </c>
      <c r="CY924" s="33"/>
      <c r="CZ924" s="36">
        <f t="shared" si="290"/>
        <v>85.062481352484397</v>
      </c>
      <c r="DA924" s="33"/>
      <c r="DB924" s="31">
        <f t="shared" si="291"/>
        <v>4.362003037651658E-59</v>
      </c>
      <c r="DC924" s="31">
        <f t="shared" si="292"/>
        <v>2.4791231557970064</v>
      </c>
      <c r="DD924" s="31">
        <f t="shared" si="293"/>
        <v>2.4791231557970064</v>
      </c>
      <c r="DE924" s="31">
        <f t="shared" si="294"/>
        <v>-1.0624813524843972</v>
      </c>
      <c r="DF924" s="31"/>
      <c r="DG924" s="33">
        <f t="shared" si="295"/>
        <v>0.97048662909765426</v>
      </c>
      <c r="DH924" s="33">
        <f t="shared" si="296"/>
        <v>1.0126485875295761</v>
      </c>
      <c r="DI924" s="3"/>
      <c r="DJ924" s="33">
        <f t="shared" si="297"/>
        <v>0.99999999999999967</v>
      </c>
      <c r="DK924" s="93">
        <f t="shared" si="298"/>
        <v>0.98494658861472861</v>
      </c>
      <c r="DL924" s="3">
        <f t="shared" si="299"/>
        <v>0.98502293896363702</v>
      </c>
      <c r="DM924" s="3"/>
      <c r="DN924" s="90">
        <f t="shared" si="306"/>
        <v>0</v>
      </c>
      <c r="DO924" s="91">
        <f t="shared" si="304"/>
        <v>0</v>
      </c>
      <c r="DP924" s="89">
        <f>SUM(DO$9:DO924)*RLR</f>
        <v>120</v>
      </c>
      <c r="DQ924" s="90">
        <f>DP924-SUM(DS$9:DS924)</f>
        <v>1.7972473243635534</v>
      </c>
      <c r="DR924" s="48">
        <f t="shared" si="300"/>
        <v>0.24691358024691357</v>
      </c>
      <c r="DS924" s="31">
        <f t="shared" si="305"/>
        <v>4.452305510396915E-3</v>
      </c>
      <c r="DT924" s="90">
        <f>SUM(DS$9:DS924)*RRF</f>
        <v>82.741926872945513</v>
      </c>
    </row>
    <row r="925" spans="90:124" x14ac:dyDescent="0.25">
      <c r="CL925" s="14">
        <f t="shared" si="287"/>
        <v>9.16</v>
      </c>
      <c r="CM925" s="59">
        <f>IF('Extended model'!$B$4="AY",0,IFERROR(P*INDEX('UWYr writing pattern'!$C$4:$C$18,MATCH('Extended model'!$CL925,'UWYr writing pattern'!$A$4:$A$18,0)) / 25,CM924))</f>
        <v>0</v>
      </c>
      <c r="CN925" s="36">
        <f t="shared" si="301"/>
        <v>3.7674204807336648E-59</v>
      </c>
      <c r="CP925" s="48">
        <f t="shared" si="288"/>
        <v>27.48</v>
      </c>
      <c r="CQ925" s="34">
        <f t="shared" si="302"/>
        <v>1.4254402783754529E-59</v>
      </c>
      <c r="CR925" s="31">
        <f>SUM($CQ$9:CQ925)*RLR</f>
        <v>119.99999999999996</v>
      </c>
      <c r="CS925" s="32"/>
      <c r="CT925" s="36">
        <f>CR925-SUM($CW$9:CW925)</f>
        <v>3.5328598057918583</v>
      </c>
      <c r="CV925" s="48">
        <f t="shared" si="289"/>
        <v>0.24671052631578946</v>
      </c>
      <c r="CW925" s="31">
        <f t="shared" si="303"/>
        <v>8.7447024895837971E-3</v>
      </c>
      <c r="CX925" s="36">
        <f>SUM($CW$9:CW925)*RRF</f>
        <v>81.526998135945661</v>
      </c>
      <c r="CY925" s="33"/>
      <c r="CZ925" s="36">
        <f t="shared" si="290"/>
        <v>85.059857941737519</v>
      </c>
      <c r="DA925" s="33"/>
      <c r="DB925" s="31">
        <f t="shared" si="291"/>
        <v>3.1646332038162781E-59</v>
      </c>
      <c r="DC925" s="31">
        <f t="shared" si="292"/>
        <v>2.4730018640543006</v>
      </c>
      <c r="DD925" s="31">
        <f t="shared" si="293"/>
        <v>2.4730018640543006</v>
      </c>
      <c r="DE925" s="31">
        <f t="shared" si="294"/>
        <v>-1.0598579417375191</v>
      </c>
      <c r="DF925" s="31"/>
      <c r="DG925" s="33">
        <f t="shared" si="295"/>
        <v>0.97055950161840077</v>
      </c>
      <c r="DH925" s="33">
        <f t="shared" si="296"/>
        <v>1.0126173564492562</v>
      </c>
      <c r="DI925" s="3"/>
      <c r="DJ925" s="33">
        <f t="shared" si="297"/>
        <v>0.99999999999999967</v>
      </c>
      <c r="DK925" s="93">
        <f t="shared" si="298"/>
        <v>0.98498369643215122</v>
      </c>
      <c r="DL925" s="3">
        <f t="shared" si="299"/>
        <v>0.98505991936125759</v>
      </c>
      <c r="DM925" s="3"/>
      <c r="DN925" s="90">
        <f t="shared" si="306"/>
        <v>0</v>
      </c>
      <c r="DO925" s="91">
        <f t="shared" si="304"/>
        <v>0</v>
      </c>
      <c r="DP925" s="89">
        <f>SUM(DO$9:DO925)*RLR</f>
        <v>120</v>
      </c>
      <c r="DQ925" s="90">
        <f>DP925-SUM(DS$9:DS925)</f>
        <v>1.7928096766490711</v>
      </c>
      <c r="DR925" s="48">
        <f t="shared" si="300"/>
        <v>0.24671052631578946</v>
      </c>
      <c r="DS925" s="31">
        <f t="shared" si="305"/>
        <v>4.4376477144779094E-3</v>
      </c>
      <c r="DT925" s="90">
        <f>SUM(DS$9:DS925)*RRF</f>
        <v>82.74503322634564</v>
      </c>
    </row>
    <row r="926" spans="90:124" x14ac:dyDescent="0.25">
      <c r="CL926" s="14">
        <f t="shared" si="287"/>
        <v>9.17</v>
      </c>
      <c r="CM926" s="59">
        <f>IF('Extended model'!$B$4="AY",0,IFERROR(P*INDEX('UWYr writing pattern'!$C$4:$C$18,MATCH('Extended model'!$CL926,'UWYr writing pattern'!$A$4:$A$18,0)) / 25,CM925))</f>
        <v>0</v>
      </c>
      <c r="CN926" s="36">
        <f t="shared" si="301"/>
        <v>2.7321333326280536E-59</v>
      </c>
      <c r="CP926" s="48">
        <f t="shared" si="288"/>
        <v>27.509999999999998</v>
      </c>
      <c r="CQ926" s="34">
        <f t="shared" si="302"/>
        <v>1.0352871481056112E-59</v>
      </c>
      <c r="CR926" s="31">
        <f>SUM($CQ$9:CQ926)*RLR</f>
        <v>119.99999999999996</v>
      </c>
      <c r="CS926" s="32"/>
      <c r="CT926" s="36">
        <f>CR926-SUM($CW$9:CW926)</f>
        <v>3.5241438687709916</v>
      </c>
      <c r="CV926" s="48">
        <f t="shared" si="289"/>
        <v>0.24650780608052589</v>
      </c>
      <c r="CW926" s="31">
        <f t="shared" si="303"/>
        <v>8.7159370208680712E-3</v>
      </c>
      <c r="CX926" s="36">
        <f>SUM($CW$9:CW926)*RRF</f>
        <v>81.533099291860267</v>
      </c>
      <c r="CY926" s="33"/>
      <c r="CZ926" s="36">
        <f t="shared" si="290"/>
        <v>85.057243160631259</v>
      </c>
      <c r="DA926" s="33"/>
      <c r="DB926" s="31">
        <f t="shared" si="291"/>
        <v>2.2949919994075651E-59</v>
      </c>
      <c r="DC926" s="31">
        <f t="shared" si="292"/>
        <v>2.4669007081396939</v>
      </c>
      <c r="DD926" s="31">
        <f t="shared" si="293"/>
        <v>2.4669007081396939</v>
      </c>
      <c r="DE926" s="31">
        <f t="shared" si="294"/>
        <v>-1.0572431606312591</v>
      </c>
      <c r="DF926" s="31"/>
      <c r="DG926" s="33">
        <f t="shared" si="295"/>
        <v>0.97063213442690799</v>
      </c>
      <c r="DH926" s="33">
        <f t="shared" si="296"/>
        <v>1.0125862281027531</v>
      </c>
      <c r="DI926" s="3"/>
      <c r="DJ926" s="33">
        <f t="shared" si="297"/>
        <v>0.99999999999999967</v>
      </c>
      <c r="DK926" s="93">
        <f t="shared" si="298"/>
        <v>0.98502068238488882</v>
      </c>
      <c r="DL926" s="3">
        <f t="shared" si="299"/>
        <v>0.98509677811283358</v>
      </c>
      <c r="DM926" s="3"/>
      <c r="DN926" s="90">
        <f t="shared" si="306"/>
        <v>0</v>
      </c>
      <c r="DO926" s="91">
        <f t="shared" si="304"/>
        <v>0</v>
      </c>
      <c r="DP926" s="89">
        <f>SUM(DO$9:DO926)*RLR</f>
        <v>120</v>
      </c>
      <c r="DQ926" s="90">
        <f>DP926-SUM(DS$9:DS926)</f>
        <v>1.7883866264599675</v>
      </c>
      <c r="DR926" s="48">
        <f t="shared" si="300"/>
        <v>0.24650780608052589</v>
      </c>
      <c r="DS926" s="31">
        <f t="shared" si="305"/>
        <v>4.4230501891013262E-3</v>
      </c>
      <c r="DT926" s="90">
        <f>SUM(DS$9:DS926)*RRF</f>
        <v>82.748129361478021</v>
      </c>
    </row>
    <row r="927" spans="90:124" x14ac:dyDescent="0.25">
      <c r="CL927" s="14">
        <f t="shared" si="287"/>
        <v>9.18</v>
      </c>
      <c r="CM927" s="59">
        <f>IF('Extended model'!$B$4="AY",0,IFERROR(P*INDEX('UWYr writing pattern'!$C$4:$C$18,MATCH('Extended model'!$CL927,'UWYr writing pattern'!$A$4:$A$18,0)) / 25,CM926))</f>
        <v>0</v>
      </c>
      <c r="CN927" s="36">
        <f t="shared" si="301"/>
        <v>1.980523452822076E-59</v>
      </c>
      <c r="CP927" s="48">
        <f t="shared" si="288"/>
        <v>27.54</v>
      </c>
      <c r="CQ927" s="34">
        <f t="shared" si="302"/>
        <v>7.516098798059775E-60</v>
      </c>
      <c r="CR927" s="31">
        <f>SUM($CQ$9:CQ927)*RLR</f>
        <v>119.99999999999996</v>
      </c>
      <c r="CS927" s="32"/>
      <c r="CT927" s="36">
        <f>CR927-SUM($CW$9:CW927)</f>
        <v>3.5154565790369645</v>
      </c>
      <c r="CV927" s="48">
        <f t="shared" si="289"/>
        <v>0.24630541871921183</v>
      </c>
      <c r="CW927" s="31">
        <f t="shared" si="303"/>
        <v>8.6872897340287396E-3</v>
      </c>
      <c r="CX927" s="36">
        <f>SUM($CW$9:CW927)*RRF</f>
        <v>81.539180394674091</v>
      </c>
      <c r="CY927" s="33"/>
      <c r="CZ927" s="36">
        <f t="shared" si="290"/>
        <v>85.054636973711055</v>
      </c>
      <c r="DA927" s="33"/>
      <c r="DB927" s="31">
        <f t="shared" si="291"/>
        <v>1.6636397003705435E-59</v>
      </c>
      <c r="DC927" s="31">
        <f t="shared" si="292"/>
        <v>2.4608196053258751</v>
      </c>
      <c r="DD927" s="31">
        <f t="shared" si="293"/>
        <v>2.4608196053258751</v>
      </c>
      <c r="DE927" s="31">
        <f t="shared" si="294"/>
        <v>-1.0546369737110552</v>
      </c>
      <c r="DF927" s="31"/>
      <c r="DG927" s="33">
        <f t="shared" si="295"/>
        <v>0.97070452850802491</v>
      </c>
      <c r="DH927" s="33">
        <f t="shared" si="296"/>
        <v>1.0125552020679887</v>
      </c>
      <c r="DI927" s="3"/>
      <c r="DJ927" s="33">
        <f t="shared" si="297"/>
        <v>0.99999999999999967</v>
      </c>
      <c r="DK927" s="93">
        <f t="shared" si="298"/>
        <v>0.98505754697279646</v>
      </c>
      <c r="DL927" s="3">
        <f t="shared" si="299"/>
        <v>0.98513351571814289</v>
      </c>
      <c r="DM927" s="3"/>
      <c r="DN927" s="90">
        <f t="shared" si="306"/>
        <v>0</v>
      </c>
      <c r="DO927" s="91">
        <f t="shared" si="304"/>
        <v>0</v>
      </c>
      <c r="DP927" s="89">
        <f>SUM(DO$9:DO927)*RLR</f>
        <v>120</v>
      </c>
      <c r="DQ927" s="90">
        <f>DP927-SUM(DS$9:DS927)</f>
        <v>1.7839781138228403</v>
      </c>
      <c r="DR927" s="48">
        <f t="shared" si="300"/>
        <v>0.24630541871921183</v>
      </c>
      <c r="DS927" s="31">
        <f t="shared" si="305"/>
        <v>4.4085126371239958E-3</v>
      </c>
      <c r="DT927" s="90">
        <f>SUM(DS$9:DS927)*RRF</f>
        <v>82.751215320324008</v>
      </c>
    </row>
    <row r="928" spans="90:124" x14ac:dyDescent="0.25">
      <c r="CL928" s="14">
        <f t="shared" si="287"/>
        <v>9.19</v>
      </c>
      <c r="CM928" s="59">
        <f>IF('Extended model'!$B$4="AY",0,IFERROR(P*INDEX('UWYr writing pattern'!$C$4:$C$18,MATCH('Extended model'!$CL928,'UWYr writing pattern'!$A$4:$A$18,0)) / 25,CM927))</f>
        <v>0</v>
      </c>
      <c r="CN928" s="36">
        <f t="shared" si="301"/>
        <v>1.4350872939148764E-59</v>
      </c>
      <c r="CP928" s="48">
        <f t="shared" si="288"/>
        <v>27.57</v>
      </c>
      <c r="CQ928" s="34">
        <f t="shared" si="302"/>
        <v>5.4543615890719972E-60</v>
      </c>
      <c r="CR928" s="31">
        <f>SUM($CQ$9:CQ928)*RLR</f>
        <v>119.99999999999996</v>
      </c>
      <c r="CS928" s="32"/>
      <c r="CT928" s="36">
        <f>CR928-SUM($CW$9:CW928)</f>
        <v>3.5067978189900799</v>
      </c>
      <c r="CV928" s="48">
        <f t="shared" si="289"/>
        <v>0.24610336341263331</v>
      </c>
      <c r="CW928" s="31">
        <f t="shared" si="303"/>
        <v>8.6587600468890757E-3</v>
      </c>
      <c r="CX928" s="36">
        <f>SUM($CW$9:CW928)*RRF</f>
        <v>81.545241526706903</v>
      </c>
      <c r="CY928" s="33"/>
      <c r="CZ928" s="36">
        <f t="shared" si="290"/>
        <v>85.052039345696983</v>
      </c>
      <c r="DA928" s="33"/>
      <c r="DB928" s="31">
        <f t="shared" si="291"/>
        <v>1.205473326888496E-59</v>
      </c>
      <c r="DC928" s="31">
        <f t="shared" si="292"/>
        <v>2.4547584732930559</v>
      </c>
      <c r="DD928" s="31">
        <f t="shared" si="293"/>
        <v>2.4547584732930559</v>
      </c>
      <c r="DE928" s="31">
        <f t="shared" si="294"/>
        <v>-1.0520393456969828</v>
      </c>
      <c r="DF928" s="31"/>
      <c r="DG928" s="33">
        <f t="shared" si="295"/>
        <v>0.97077668484174884</v>
      </c>
      <c r="DH928" s="33">
        <f t="shared" si="296"/>
        <v>1.0125242779249641</v>
      </c>
      <c r="DI928" s="3"/>
      <c r="DJ928" s="33">
        <f t="shared" si="297"/>
        <v>0.99999999999999967</v>
      </c>
      <c r="DK928" s="93">
        <f t="shared" si="298"/>
        <v>0.98509429069327059</v>
      </c>
      <c r="DL928" s="3">
        <f t="shared" si="299"/>
        <v>0.98517013267450215</v>
      </c>
      <c r="DM928" s="3"/>
      <c r="DN928" s="90">
        <f t="shared" si="306"/>
        <v>0</v>
      </c>
      <c r="DO928" s="91">
        <f t="shared" si="304"/>
        <v>0</v>
      </c>
      <c r="DP928" s="89">
        <f>SUM(DO$9:DO928)*RLR</f>
        <v>120</v>
      </c>
      <c r="DQ928" s="90">
        <f>DP928-SUM(DS$9:DS928)</f>
        <v>1.779584079059731</v>
      </c>
      <c r="DR928" s="48">
        <f t="shared" si="300"/>
        <v>0.24610336341263331</v>
      </c>
      <c r="DS928" s="31">
        <f t="shared" si="305"/>
        <v>4.3940347631104444E-3</v>
      </c>
      <c r="DT928" s="90">
        <f>SUM(DS$9:DS928)*RRF</f>
        <v>82.754291144658183</v>
      </c>
    </row>
    <row r="929" spans="90:124" x14ac:dyDescent="0.25">
      <c r="CL929" s="14">
        <f t="shared" si="287"/>
        <v>9.1999999999999993</v>
      </c>
      <c r="CM929" s="59">
        <f>IF('Extended model'!$B$4="AY",0,IFERROR(P*INDEX('UWYr writing pattern'!$C$4:$C$18,MATCH('Extended model'!$CL929,'UWYr writing pattern'!$A$4:$A$18,0)) / 25,CM928))</f>
        <v>0</v>
      </c>
      <c r="CN929" s="36">
        <f t="shared" si="301"/>
        <v>1.0394337269825449E-59</v>
      </c>
      <c r="CP929" s="48">
        <f t="shared" si="288"/>
        <v>27.599999999999998</v>
      </c>
      <c r="CQ929" s="34">
        <f t="shared" si="302"/>
        <v>3.9565356693233142E-60</v>
      </c>
      <c r="CR929" s="31">
        <f>SUM($CQ$9:CQ929)*RLR</f>
        <v>119.99999999999996</v>
      </c>
      <c r="CS929" s="32"/>
      <c r="CT929" s="36">
        <f>CR929-SUM($CW$9:CW929)</f>
        <v>3.4981674716094631</v>
      </c>
      <c r="CV929" s="48">
        <f t="shared" si="289"/>
        <v>0.24590163934426232</v>
      </c>
      <c r="CW929" s="31">
        <f t="shared" si="303"/>
        <v>8.6303473806154558E-3</v>
      </c>
      <c r="CX929" s="36">
        <f>SUM($CW$9:CW929)*RRF</f>
        <v>81.551282769873339</v>
      </c>
      <c r="CY929" s="33"/>
      <c r="CZ929" s="36">
        <f t="shared" si="290"/>
        <v>85.049450241482802</v>
      </c>
      <c r="DA929" s="33"/>
      <c r="DB929" s="31">
        <f t="shared" si="291"/>
        <v>8.7312433066533769E-60</v>
      </c>
      <c r="DC929" s="31">
        <f t="shared" si="292"/>
        <v>2.4487172301266238</v>
      </c>
      <c r="DD929" s="31">
        <f t="shared" si="293"/>
        <v>2.4487172301266238</v>
      </c>
      <c r="DE929" s="31">
        <f t="shared" si="294"/>
        <v>-1.049450241482802</v>
      </c>
      <c r="DF929" s="31"/>
      <c r="DG929" s="33">
        <f t="shared" si="295"/>
        <v>0.97084860440325405</v>
      </c>
      <c r="DH929" s="33">
        <f t="shared" si="296"/>
        <v>1.0124934552557476</v>
      </c>
      <c r="DI929" s="3"/>
      <c r="DJ929" s="33">
        <f t="shared" si="297"/>
        <v>0.99999999999999967</v>
      </c>
      <c r="DK929" s="93">
        <f t="shared" si="298"/>
        <v>0.98513091404126341</v>
      </c>
      <c r="DL929" s="3">
        <f t="shared" si="299"/>
        <v>0.98520662947677995</v>
      </c>
      <c r="DM929" s="3"/>
      <c r="DN929" s="90">
        <f t="shared" si="306"/>
        <v>0</v>
      </c>
      <c r="DO929" s="91">
        <f t="shared" si="304"/>
        <v>0</v>
      </c>
      <c r="DP929" s="89">
        <f>SUM(DO$9:DO929)*RLR</f>
        <v>120</v>
      </c>
      <c r="DQ929" s="90">
        <f>DP929-SUM(DS$9:DS929)</f>
        <v>1.7752044627864052</v>
      </c>
      <c r="DR929" s="48">
        <f t="shared" si="300"/>
        <v>0.24590163934426232</v>
      </c>
      <c r="DS929" s="31">
        <f t="shared" si="305"/>
        <v>4.3796162733217335E-3</v>
      </c>
      <c r="DT929" s="90">
        <f>SUM(DS$9:DS929)*RRF</f>
        <v>82.757356876049514</v>
      </c>
    </row>
    <row r="930" spans="90:124" x14ac:dyDescent="0.25">
      <c r="CL930" s="14">
        <f t="shared" si="287"/>
        <v>9.2100000000000009</v>
      </c>
      <c r="CM930" s="59">
        <f>IF('Extended model'!$B$4="AY",0,IFERROR(P*INDEX('UWYr writing pattern'!$C$4:$C$18,MATCH('Extended model'!$CL930,'UWYr writing pattern'!$A$4:$A$18,0)) / 25,CM929))</f>
        <v>0</v>
      </c>
      <c r="CN930" s="36">
        <f t="shared" si="301"/>
        <v>7.5255001833536258E-60</v>
      </c>
      <c r="CP930" s="48">
        <f t="shared" si="288"/>
        <v>27.630000000000003</v>
      </c>
      <c r="CQ930" s="34">
        <f t="shared" si="302"/>
        <v>2.868837086471824E-60</v>
      </c>
      <c r="CR930" s="31">
        <f>SUM($CQ$9:CQ930)*RLR</f>
        <v>119.99999999999996</v>
      </c>
      <c r="CS930" s="32"/>
      <c r="CT930" s="36">
        <f>CR930-SUM($CW$9:CW930)</f>
        <v>3.4895654204497646</v>
      </c>
      <c r="CV930" s="48">
        <f t="shared" si="289"/>
        <v>0.24570024570024568</v>
      </c>
      <c r="CW930" s="31">
        <f t="shared" si="303"/>
        <v>8.6020511596954022E-3</v>
      </c>
      <c r="CX930" s="36">
        <f>SUM($CW$9:CW930)*RRF</f>
        <v>81.557304205685128</v>
      </c>
      <c r="CY930" s="33"/>
      <c r="CZ930" s="36">
        <f t="shared" si="290"/>
        <v>85.046869626134892</v>
      </c>
      <c r="DA930" s="33"/>
      <c r="DB930" s="31">
        <f t="shared" si="291"/>
        <v>6.3214201540170446E-60</v>
      </c>
      <c r="DC930" s="31">
        <f t="shared" si="292"/>
        <v>2.4426957943148349</v>
      </c>
      <c r="DD930" s="31">
        <f t="shared" si="293"/>
        <v>2.4426957943148349</v>
      </c>
      <c r="DE930" s="31">
        <f t="shared" si="294"/>
        <v>-1.0468696261348924</v>
      </c>
      <c r="DF930" s="31"/>
      <c r="DG930" s="33">
        <f t="shared" si="295"/>
        <v>0.9709202881629182</v>
      </c>
      <c r="DH930" s="33">
        <f t="shared" si="296"/>
        <v>1.0124627336444629</v>
      </c>
      <c r="DI930" s="3"/>
      <c r="DJ930" s="33">
        <f t="shared" si="297"/>
        <v>0.99999999999999967</v>
      </c>
      <c r="DK930" s="93">
        <f t="shared" si="298"/>
        <v>0.98516741750929704</v>
      </c>
      <c r="DL930" s="3">
        <f t="shared" si="299"/>
        <v>0.98524300661741071</v>
      </c>
      <c r="DM930" s="3"/>
      <c r="DN930" s="90">
        <f t="shared" si="306"/>
        <v>0</v>
      </c>
      <c r="DO930" s="91">
        <f t="shared" si="304"/>
        <v>0</v>
      </c>
      <c r="DP930" s="89">
        <f>SUM(DO$9:DO930)*RLR</f>
        <v>120</v>
      </c>
      <c r="DQ930" s="90">
        <f>DP930-SUM(DS$9:DS930)</f>
        <v>1.7708392059107041</v>
      </c>
      <c r="DR930" s="48">
        <f t="shared" si="300"/>
        <v>0.24570024570024568</v>
      </c>
      <c r="DS930" s="31">
        <f t="shared" si="305"/>
        <v>4.3652568757042752E-3</v>
      </c>
      <c r="DT930" s="90">
        <f>SUM(DS$9:DS930)*RRF</f>
        <v>82.760412555862501</v>
      </c>
    </row>
    <row r="931" spans="90:124" x14ac:dyDescent="0.25">
      <c r="CL931" s="14">
        <f t="shared" si="287"/>
        <v>9.2200000000000006</v>
      </c>
      <c r="CM931" s="59">
        <f>IF('Extended model'!$B$4="AY",0,IFERROR(P*INDEX('UWYr writing pattern'!$C$4:$C$18,MATCH('Extended model'!$CL931,'UWYr writing pattern'!$A$4:$A$18,0)) / 25,CM930))</f>
        <v>0</v>
      </c>
      <c r="CN931" s="36">
        <f t="shared" si="301"/>
        <v>5.4462044826930187E-60</v>
      </c>
      <c r="CP931" s="48">
        <f t="shared" si="288"/>
        <v>27.660000000000004</v>
      </c>
      <c r="CQ931" s="34">
        <f t="shared" si="302"/>
        <v>2.0792957006606072E-60</v>
      </c>
      <c r="CR931" s="31">
        <f>SUM($CQ$9:CQ931)*RLR</f>
        <v>119.99999999999996</v>
      </c>
      <c r="CS931" s="32"/>
      <c r="CT931" s="36">
        <f>CR931-SUM($CW$9:CW931)</f>
        <v>3.4809915496378494</v>
      </c>
      <c r="CV931" s="48">
        <f t="shared" si="289"/>
        <v>0.24549918166939441</v>
      </c>
      <c r="CW931" s="31">
        <f t="shared" si="303"/>
        <v>8.5738708119158825E-3</v>
      </c>
      <c r="CX931" s="36">
        <f>SUM($CW$9:CW931)*RRF</f>
        <v>81.563305915253466</v>
      </c>
      <c r="CY931" s="33"/>
      <c r="CZ931" s="36">
        <f t="shared" si="290"/>
        <v>85.044297464891315</v>
      </c>
      <c r="DA931" s="33"/>
      <c r="DB931" s="31">
        <f t="shared" si="291"/>
        <v>4.574811765462135E-60</v>
      </c>
      <c r="DC931" s="31">
        <f t="shared" si="292"/>
        <v>2.4366940847464944</v>
      </c>
      <c r="DD931" s="31">
        <f t="shared" si="293"/>
        <v>2.4366940847464944</v>
      </c>
      <c r="DE931" s="31">
        <f t="shared" si="294"/>
        <v>-1.044297464891315</v>
      </c>
      <c r="DF931" s="31"/>
      <c r="DG931" s="33">
        <f t="shared" si="295"/>
        <v>0.97099173708635078</v>
      </c>
      <c r="DH931" s="33">
        <f t="shared" si="296"/>
        <v>1.0124321126772775</v>
      </c>
      <c r="DI931" s="3"/>
      <c r="DJ931" s="33">
        <f t="shared" si="297"/>
        <v>0.99999999999999967</v>
      </c>
      <c r="DK931" s="93">
        <f t="shared" si="298"/>
        <v>0.98520380158747733</v>
      </c>
      <c r="DL931" s="3">
        <f t="shared" si="299"/>
        <v>0.98527926458640969</v>
      </c>
      <c r="DM931" s="3"/>
      <c r="DN931" s="90">
        <f t="shared" si="306"/>
        <v>0</v>
      </c>
      <c r="DO931" s="91">
        <f t="shared" si="304"/>
        <v>0</v>
      </c>
      <c r="DP931" s="89">
        <f>SUM(DO$9:DO931)*RLR</f>
        <v>120</v>
      </c>
      <c r="DQ931" s="90">
        <f>DP931-SUM(DS$9:DS931)</f>
        <v>1.7664882496308252</v>
      </c>
      <c r="DR931" s="48">
        <f t="shared" si="300"/>
        <v>0.24549918166939441</v>
      </c>
      <c r="DS931" s="31">
        <f t="shared" si="305"/>
        <v>4.3509562798788792E-3</v>
      </c>
      <c r="DT931" s="90">
        <f>SUM(DS$9:DS931)*RRF</f>
        <v>82.763458225258418</v>
      </c>
    </row>
    <row r="932" spans="90:124" x14ac:dyDescent="0.25">
      <c r="CL932" s="14">
        <f t="shared" si="287"/>
        <v>9.23</v>
      </c>
      <c r="CM932" s="59">
        <f>IF('Extended model'!$B$4="AY",0,IFERROR(P*INDEX('UWYr writing pattern'!$C$4:$C$18,MATCH('Extended model'!$CL932,'UWYr writing pattern'!$A$4:$A$18,0)) / 25,CM931))</f>
        <v>0</v>
      </c>
      <c r="CN932" s="36">
        <f t="shared" si="301"/>
        <v>3.9397843227801297E-60</v>
      </c>
      <c r="CP932" s="48">
        <f t="shared" si="288"/>
        <v>27.69</v>
      </c>
      <c r="CQ932" s="34">
        <f t="shared" si="302"/>
        <v>1.5064201599128893E-60</v>
      </c>
      <c r="CR932" s="31">
        <f>SUM($CQ$9:CQ932)*RLR</f>
        <v>119.99999999999996</v>
      </c>
      <c r="CS932" s="32"/>
      <c r="CT932" s="36">
        <f>CR932-SUM($CW$9:CW932)</f>
        <v>3.472445743869514</v>
      </c>
      <c r="CV932" s="48">
        <f t="shared" si="289"/>
        <v>0.24529844644317253</v>
      </c>
      <c r="CW932" s="31">
        <f t="shared" si="303"/>
        <v>8.5458057683416924E-3</v>
      </c>
      <c r="CX932" s="36">
        <f>SUM($CW$9:CW932)*RRF</f>
        <v>81.569287979291303</v>
      </c>
      <c r="CY932" s="33"/>
      <c r="CZ932" s="36">
        <f t="shared" si="290"/>
        <v>85.041733723160817</v>
      </c>
      <c r="DA932" s="33"/>
      <c r="DB932" s="31">
        <f t="shared" si="291"/>
        <v>3.3094188311353085E-60</v>
      </c>
      <c r="DC932" s="31">
        <f t="shared" si="292"/>
        <v>2.4307120207086594</v>
      </c>
      <c r="DD932" s="31">
        <f t="shared" si="293"/>
        <v>2.4307120207086594</v>
      </c>
      <c r="DE932" s="31">
        <f t="shared" si="294"/>
        <v>-1.0417337231608172</v>
      </c>
      <c r="DF932" s="31"/>
      <c r="DG932" s="33">
        <f t="shared" si="295"/>
        <v>0.97106295213442029</v>
      </c>
      <c r="DH932" s="33">
        <f t="shared" si="296"/>
        <v>1.0124015919423908</v>
      </c>
      <c r="DI932" s="3"/>
      <c r="DJ932" s="33">
        <f t="shared" si="297"/>
        <v>0.99999999999999967</v>
      </c>
      <c r="DK932" s="93">
        <f t="shared" si="298"/>
        <v>0.98524006676350762</v>
      </c>
      <c r="DL932" s="3">
        <f t="shared" si="299"/>
        <v>0.98531540387138572</v>
      </c>
      <c r="DM932" s="3"/>
      <c r="DN932" s="90">
        <f t="shared" si="306"/>
        <v>0</v>
      </c>
      <c r="DO932" s="91">
        <f t="shared" si="304"/>
        <v>0</v>
      </c>
      <c r="DP932" s="89">
        <f>SUM(DO$9:DO932)*RLR</f>
        <v>120</v>
      </c>
      <c r="DQ932" s="90">
        <f>DP932-SUM(DS$9:DS932)</f>
        <v>1.7621515354337021</v>
      </c>
      <c r="DR932" s="48">
        <f t="shared" si="300"/>
        <v>0.24529844644317253</v>
      </c>
      <c r="DS932" s="31">
        <f t="shared" si="305"/>
        <v>4.3367141971296852E-3</v>
      </c>
      <c r="DT932" s="90">
        <f>SUM(DS$9:DS932)*RRF</f>
        <v>82.7664939251964</v>
      </c>
    </row>
    <row r="933" spans="90:124" x14ac:dyDescent="0.25">
      <c r="CL933" s="14">
        <f t="shared" si="287"/>
        <v>9.24</v>
      </c>
      <c r="CM933" s="59">
        <f>IF('Extended model'!$B$4="AY",0,IFERROR(P*INDEX('UWYr writing pattern'!$C$4:$C$18,MATCH('Extended model'!$CL933,'UWYr writing pattern'!$A$4:$A$18,0)) / 25,CM932))</f>
        <v>0</v>
      </c>
      <c r="CN933" s="36">
        <f t="shared" si="301"/>
        <v>2.8488580438023117E-60</v>
      </c>
      <c r="CP933" s="48">
        <f t="shared" si="288"/>
        <v>27.72</v>
      </c>
      <c r="CQ933" s="34">
        <f t="shared" si="302"/>
        <v>1.090926278977818E-60</v>
      </c>
      <c r="CR933" s="31">
        <f>SUM($CQ$9:CQ933)*RLR</f>
        <v>119.99999999999996</v>
      </c>
      <c r="CS933" s="32"/>
      <c r="CT933" s="36">
        <f>CR933-SUM($CW$9:CW933)</f>
        <v>3.4639278884062179</v>
      </c>
      <c r="CV933" s="48">
        <f t="shared" si="289"/>
        <v>0.24509803921568626</v>
      </c>
      <c r="CW933" s="31">
        <f t="shared" si="303"/>
        <v>8.5178554632939843E-3</v>
      </c>
      <c r="CX933" s="36">
        <f>SUM($CW$9:CW933)*RRF</f>
        <v>81.575250478115606</v>
      </c>
      <c r="CY933" s="33"/>
      <c r="CZ933" s="36">
        <f t="shared" si="290"/>
        <v>85.039178366521824</v>
      </c>
      <c r="DA933" s="33"/>
      <c r="DB933" s="31">
        <f t="shared" si="291"/>
        <v>2.3930407567939415E-60</v>
      </c>
      <c r="DC933" s="31">
        <f t="shared" si="292"/>
        <v>2.4247495218843524</v>
      </c>
      <c r="DD933" s="31">
        <f t="shared" si="293"/>
        <v>2.4247495218843524</v>
      </c>
      <c r="DE933" s="31">
        <f t="shared" si="294"/>
        <v>-1.0391783665218242</v>
      </c>
      <c r="DF933" s="31"/>
      <c r="DG933" s="33">
        <f t="shared" si="295"/>
        <v>0.97113393426328098</v>
      </c>
      <c r="DH933" s="33">
        <f t="shared" si="296"/>
        <v>1.0123711710300216</v>
      </c>
      <c r="DI933" s="3"/>
      <c r="DJ933" s="33">
        <f t="shared" si="297"/>
        <v>0.99999999999999967</v>
      </c>
      <c r="DK933" s="93">
        <f t="shared" si="298"/>
        <v>0.98527621352270245</v>
      </c>
      <c r="DL933" s="3">
        <f t="shared" si="299"/>
        <v>0.98535142495755557</v>
      </c>
      <c r="DM933" s="3"/>
      <c r="DN933" s="90">
        <f t="shared" si="306"/>
        <v>0</v>
      </c>
      <c r="DO933" s="91">
        <f t="shared" si="304"/>
        <v>0</v>
      </c>
      <c r="DP933" s="89">
        <f>SUM(DO$9:DO933)*RLR</f>
        <v>120</v>
      </c>
      <c r="DQ933" s="90">
        <f>DP933-SUM(DS$9:DS933)</f>
        <v>1.7578290050933134</v>
      </c>
      <c r="DR933" s="48">
        <f t="shared" si="300"/>
        <v>0.24509803921568626</v>
      </c>
      <c r="DS933" s="31">
        <f t="shared" si="305"/>
        <v>4.3225303403933817E-3</v>
      </c>
      <c r="DT933" s="90">
        <f>SUM(DS$9:DS933)*RRF</f>
        <v>82.769519696434671</v>
      </c>
    </row>
    <row r="934" spans="90:124" x14ac:dyDescent="0.25">
      <c r="CL934" s="14">
        <f t="shared" si="287"/>
        <v>9.25</v>
      </c>
      <c r="CM934" s="59">
        <f>IF('Extended model'!$B$4="AY",0,IFERROR(P*INDEX('UWYr writing pattern'!$C$4:$C$18,MATCH('Extended model'!$CL934,'UWYr writing pattern'!$A$4:$A$18,0)) / 25,CM933))</f>
        <v>0</v>
      </c>
      <c r="CN934" s="36">
        <f t="shared" si="301"/>
        <v>2.0591545940603109E-60</v>
      </c>
      <c r="CP934" s="48">
        <f t="shared" si="288"/>
        <v>27.75</v>
      </c>
      <c r="CQ934" s="34">
        <f t="shared" si="302"/>
        <v>7.8970344974200085E-61</v>
      </c>
      <c r="CR934" s="31">
        <f>SUM($CQ$9:CQ934)*RLR</f>
        <v>119.99999999999996</v>
      </c>
      <c r="CS934" s="32"/>
      <c r="CT934" s="36">
        <f>CR934-SUM($CW$9:CW934)</f>
        <v>3.4554378690718863</v>
      </c>
      <c r="CV934" s="48">
        <f t="shared" si="289"/>
        <v>0.24489795918367346</v>
      </c>
      <c r="CW934" s="31">
        <f t="shared" si="303"/>
        <v>8.4900193343289652E-3</v>
      </c>
      <c r="CX934" s="36">
        <f>SUM($CW$9:CW934)*RRF</f>
        <v>81.581193491649643</v>
      </c>
      <c r="CY934" s="33"/>
      <c r="CZ934" s="36">
        <f t="shared" si="290"/>
        <v>85.036631360721529</v>
      </c>
      <c r="DA934" s="33"/>
      <c r="DB934" s="31">
        <f t="shared" si="291"/>
        <v>1.729689859010661E-60</v>
      </c>
      <c r="DC934" s="31">
        <f t="shared" si="292"/>
        <v>2.4188065083503201</v>
      </c>
      <c r="DD934" s="31">
        <f t="shared" si="293"/>
        <v>2.4188065083503201</v>
      </c>
      <c r="DE934" s="31">
        <f t="shared" si="294"/>
        <v>-1.0366313607215289</v>
      </c>
      <c r="DF934" s="31"/>
      <c r="DG934" s="33">
        <f t="shared" si="295"/>
        <v>0.97120468442440056</v>
      </c>
      <c r="DH934" s="33">
        <f t="shared" si="296"/>
        <v>1.0123408495323991</v>
      </c>
      <c r="DI934" s="3"/>
      <c r="DJ934" s="33">
        <f t="shared" si="297"/>
        <v>0.99999999999999967</v>
      </c>
      <c r="DK934" s="93">
        <f t="shared" si="298"/>
        <v>0.9853122423480013</v>
      </c>
      <c r="DL934" s="3">
        <f t="shared" si="299"/>
        <v>0.98538732832775777</v>
      </c>
      <c r="DM934" s="3"/>
      <c r="DN934" s="90">
        <f t="shared" si="306"/>
        <v>0</v>
      </c>
      <c r="DO934" s="91">
        <f t="shared" si="304"/>
        <v>0</v>
      </c>
      <c r="DP934" s="89">
        <f>SUM(DO$9:DO934)*RLR</f>
        <v>120</v>
      </c>
      <c r="DQ934" s="90">
        <f>DP934-SUM(DS$9:DS934)</f>
        <v>1.7535206006690629</v>
      </c>
      <c r="DR934" s="48">
        <f t="shared" si="300"/>
        <v>0.24489795918367346</v>
      </c>
      <c r="DS934" s="31">
        <f t="shared" si="305"/>
        <v>4.3084044242483171E-3</v>
      </c>
      <c r="DT934" s="90">
        <f>SUM(DS$9:DS934)*RRF</f>
        <v>82.772535579531649</v>
      </c>
    </row>
    <row r="935" spans="90:124" x14ac:dyDescent="0.25">
      <c r="CL935" s="14">
        <f t="shared" si="287"/>
        <v>9.26</v>
      </c>
      <c r="CM935" s="59">
        <f>IF('Extended model'!$B$4="AY",0,IFERROR(P*INDEX('UWYr writing pattern'!$C$4:$C$18,MATCH('Extended model'!$CL935,'UWYr writing pattern'!$A$4:$A$18,0)) / 25,CM934))</f>
        <v>0</v>
      </c>
      <c r="CN935" s="36">
        <f t="shared" si="301"/>
        <v>1.4877391942085746E-60</v>
      </c>
      <c r="CP935" s="48">
        <f t="shared" si="288"/>
        <v>27.78</v>
      </c>
      <c r="CQ935" s="34">
        <f t="shared" si="302"/>
        <v>5.7141539985173626E-61</v>
      </c>
      <c r="CR935" s="31">
        <f>SUM($CQ$9:CQ935)*RLR</f>
        <v>119.99999999999996</v>
      </c>
      <c r="CS935" s="32"/>
      <c r="CT935" s="36">
        <f>CR935-SUM($CW$9:CW935)</f>
        <v>3.44697557224967</v>
      </c>
      <c r="CV935" s="48">
        <f t="shared" si="289"/>
        <v>0.24469820554649266</v>
      </c>
      <c r="CW935" s="31">
        <f t="shared" si="303"/>
        <v>8.4622968222168634E-3</v>
      </c>
      <c r="CX935" s="36">
        <f>SUM($CW$9:CW935)*RRF</f>
        <v>81.5871170994252</v>
      </c>
      <c r="CY935" s="33"/>
      <c r="CZ935" s="36">
        <f t="shared" si="290"/>
        <v>85.03409267167487</v>
      </c>
      <c r="DA935" s="33"/>
      <c r="DB935" s="31">
        <f t="shared" si="291"/>
        <v>1.2497009231352026E-60</v>
      </c>
      <c r="DC935" s="31">
        <f t="shared" si="292"/>
        <v>2.4128829005747687</v>
      </c>
      <c r="DD935" s="31">
        <f t="shared" si="293"/>
        <v>2.4128829005747687</v>
      </c>
      <c r="DE935" s="31">
        <f t="shared" si="294"/>
        <v>-1.0340926716748697</v>
      </c>
      <c r="DF935" s="31"/>
      <c r="DG935" s="33">
        <f t="shared" si="295"/>
        <v>0.97127520356458574</v>
      </c>
      <c r="DH935" s="33">
        <f t="shared" si="296"/>
        <v>1.0123106270437485</v>
      </c>
      <c r="DI935" s="3"/>
      <c r="DJ935" s="33">
        <f t="shared" si="297"/>
        <v>0.99999999999999967</v>
      </c>
      <c r="DK935" s="93">
        <f t="shared" si="298"/>
        <v>0.98534815371998197</v>
      </c>
      <c r="DL935" s="3">
        <f t="shared" si="299"/>
        <v>0.98542311446246533</v>
      </c>
      <c r="DM935" s="3"/>
      <c r="DN935" s="90">
        <f t="shared" si="306"/>
        <v>0</v>
      </c>
      <c r="DO935" s="91">
        <f t="shared" si="304"/>
        <v>0</v>
      </c>
      <c r="DP935" s="89">
        <f>SUM(DO$9:DO935)*RLR</f>
        <v>120</v>
      </c>
      <c r="DQ935" s="90">
        <f>DP935-SUM(DS$9:DS935)</f>
        <v>1.7492262645041592</v>
      </c>
      <c r="DR935" s="48">
        <f t="shared" si="300"/>
        <v>0.24469820554649266</v>
      </c>
      <c r="DS935" s="31">
        <f t="shared" si="305"/>
        <v>4.2943361649038277E-3</v>
      </c>
      <c r="DT935" s="90">
        <f>SUM(DS$9:DS935)*RRF</f>
        <v>82.775541614847086</v>
      </c>
    </row>
    <row r="936" spans="90:124" x14ac:dyDescent="0.25">
      <c r="CL936" s="14">
        <f t="shared" si="287"/>
        <v>9.27</v>
      </c>
      <c r="CM936" s="59">
        <f>IF('Extended model'!$B$4="AY",0,IFERROR(P*INDEX('UWYr writing pattern'!$C$4:$C$18,MATCH('Extended model'!$CL936,'UWYr writing pattern'!$A$4:$A$18,0)) / 25,CM935))</f>
        <v>0</v>
      </c>
      <c r="CN936" s="36">
        <f t="shared" si="301"/>
        <v>1.0744452460574325E-60</v>
      </c>
      <c r="CP936" s="48">
        <f t="shared" si="288"/>
        <v>27.81</v>
      </c>
      <c r="CQ936" s="34">
        <f t="shared" si="302"/>
        <v>4.1329394815114201E-61</v>
      </c>
      <c r="CR936" s="31">
        <f>SUM($CQ$9:CQ936)*RLR</f>
        <v>119.99999999999996</v>
      </c>
      <c r="CS936" s="32"/>
      <c r="CT936" s="36">
        <f>CR936-SUM($CW$9:CW936)</f>
        <v>3.4385408848787478</v>
      </c>
      <c r="CV936" s="48">
        <f t="shared" si="289"/>
        <v>0.24449877750611249</v>
      </c>
      <c r="CW936" s="31">
        <f t="shared" si="303"/>
        <v>8.4346873709208892E-3</v>
      </c>
      <c r="CX936" s="36">
        <f>SUM($CW$9:CW936)*RRF</f>
        <v>81.593021380584844</v>
      </c>
      <c r="CY936" s="33"/>
      <c r="CZ936" s="36">
        <f t="shared" si="290"/>
        <v>85.031562265463592</v>
      </c>
      <c r="DA936" s="33"/>
      <c r="DB936" s="31">
        <f t="shared" si="291"/>
        <v>9.0253400668824316E-61</v>
      </c>
      <c r="DC936" s="31">
        <f t="shared" si="292"/>
        <v>2.4069786194151233</v>
      </c>
      <c r="DD936" s="31">
        <f t="shared" si="293"/>
        <v>2.4069786194151233</v>
      </c>
      <c r="DE936" s="31">
        <f t="shared" si="294"/>
        <v>-1.0315622654635916</v>
      </c>
      <c r="DF936" s="31"/>
      <c r="DG936" s="33">
        <f t="shared" si="295"/>
        <v>0.97134549262601</v>
      </c>
      <c r="DH936" s="33">
        <f t="shared" si="296"/>
        <v>1.0122805031602808</v>
      </c>
      <c r="DI936" s="3"/>
      <c r="DJ936" s="33">
        <f t="shared" si="297"/>
        <v>0.99999999999999967</v>
      </c>
      <c r="DK936" s="93">
        <f t="shared" si="298"/>
        <v>0.98538394811687446</v>
      </c>
      <c r="DL936" s="3">
        <f t="shared" si="299"/>
        <v>0.98545878383980023</v>
      </c>
      <c r="DM936" s="3"/>
      <c r="DN936" s="90">
        <f t="shared" si="306"/>
        <v>0</v>
      </c>
      <c r="DO936" s="91">
        <f t="shared" si="304"/>
        <v>0</v>
      </c>
      <c r="DP936" s="89">
        <f>SUM(DO$9:DO936)*RLR</f>
        <v>120</v>
      </c>
      <c r="DQ936" s="90">
        <f>DP936-SUM(DS$9:DS936)</f>
        <v>1.7449459392239675</v>
      </c>
      <c r="DR936" s="48">
        <f t="shared" si="300"/>
        <v>0.24449877750611249</v>
      </c>
      <c r="DS936" s="31">
        <f t="shared" si="305"/>
        <v>4.280325280189623E-3</v>
      </c>
      <c r="DT936" s="90">
        <f>SUM(DS$9:DS936)*RRF</f>
        <v>82.778537842543216</v>
      </c>
    </row>
    <row r="937" spans="90:124" x14ac:dyDescent="0.25">
      <c r="CL937" s="14">
        <f t="shared" si="287"/>
        <v>9.2799999999999994</v>
      </c>
      <c r="CM937" s="59">
        <f>IF('Extended model'!$B$4="AY",0,IFERROR(P*INDEX('UWYr writing pattern'!$C$4:$C$18,MATCH('Extended model'!$CL937,'UWYr writing pattern'!$A$4:$A$18,0)) / 25,CM936))</f>
        <v>0</v>
      </c>
      <c r="CN937" s="36">
        <f t="shared" si="301"/>
        <v>7.7564202312886064E-61</v>
      </c>
      <c r="CP937" s="48">
        <f t="shared" si="288"/>
        <v>27.839999999999996</v>
      </c>
      <c r="CQ937" s="34">
        <f t="shared" si="302"/>
        <v>2.9880322292857195E-61</v>
      </c>
      <c r="CR937" s="31">
        <f>SUM($CQ$9:CQ937)*RLR</f>
        <v>119.99999999999996</v>
      </c>
      <c r="CS937" s="32"/>
      <c r="CT937" s="36">
        <f>CR937-SUM($CW$9:CW937)</f>
        <v>3.4301336944511718</v>
      </c>
      <c r="CV937" s="48">
        <f t="shared" si="289"/>
        <v>0.244299674267101</v>
      </c>
      <c r="CW937" s="31">
        <f t="shared" si="303"/>
        <v>8.4071904275764015E-3</v>
      </c>
      <c r="CX937" s="36">
        <f>SUM($CW$9:CW937)*RRF</f>
        <v>81.598906413884151</v>
      </c>
      <c r="CY937" s="33"/>
      <c r="CZ937" s="36">
        <f t="shared" si="290"/>
        <v>85.029040108335323</v>
      </c>
      <c r="DA937" s="33"/>
      <c r="DB937" s="31">
        <f t="shared" si="291"/>
        <v>6.5153929942824295E-61</v>
      </c>
      <c r="DC937" s="31">
        <f t="shared" si="292"/>
        <v>2.4010935861158202</v>
      </c>
      <c r="DD937" s="31">
        <f t="shared" si="293"/>
        <v>2.4010935861158202</v>
      </c>
      <c r="DE937" s="31">
        <f t="shared" si="294"/>
        <v>-1.0290401083353231</v>
      </c>
      <c r="DF937" s="31"/>
      <c r="DG937" s="33">
        <f t="shared" si="295"/>
        <v>0.9714155525462399</v>
      </c>
      <c r="DH937" s="33">
        <f t="shared" si="296"/>
        <v>1.0122504774801824</v>
      </c>
      <c r="DI937" s="3"/>
      <c r="DJ937" s="33">
        <f t="shared" si="297"/>
        <v>0.99999999999999967</v>
      </c>
      <c r="DK937" s="93">
        <f t="shared" si="298"/>
        <v>0.98541962601457367</v>
      </c>
      <c r="DL937" s="3">
        <f t="shared" si="299"/>
        <v>0.98549433693554656</v>
      </c>
      <c r="DM937" s="3"/>
      <c r="DN937" s="90">
        <f t="shared" si="306"/>
        <v>0</v>
      </c>
      <c r="DO937" s="91">
        <f t="shared" si="304"/>
        <v>0</v>
      </c>
      <c r="DP937" s="89">
        <f>SUM(DO$9:DO937)*RLR</f>
        <v>120</v>
      </c>
      <c r="DQ937" s="90">
        <f>DP937-SUM(DS$9:DS937)</f>
        <v>1.7406795677344178</v>
      </c>
      <c r="DR937" s="48">
        <f t="shared" si="300"/>
        <v>0.244299674267101</v>
      </c>
      <c r="DS937" s="31">
        <f t="shared" si="305"/>
        <v>4.2663714895451533E-3</v>
      </c>
      <c r="DT937" s="90">
        <f>SUM(DS$9:DS937)*RRF</f>
        <v>82.781524302585908</v>
      </c>
    </row>
    <row r="938" spans="90:124" x14ac:dyDescent="0.25">
      <c r="CL938" s="14">
        <f t="shared" si="287"/>
        <v>9.2899999999999991</v>
      </c>
      <c r="CM938" s="59">
        <f>IF('Extended model'!$B$4="AY",0,IFERROR(P*INDEX('UWYr writing pattern'!$C$4:$C$18,MATCH('Extended model'!$CL938,'UWYr writing pattern'!$A$4:$A$18,0)) / 25,CM937))</f>
        <v>0</v>
      </c>
      <c r="CN938" s="36">
        <f t="shared" si="301"/>
        <v>5.5970328388978589E-61</v>
      </c>
      <c r="CP938" s="48">
        <f t="shared" si="288"/>
        <v>27.869999999999997</v>
      </c>
      <c r="CQ938" s="34">
        <f t="shared" si="302"/>
        <v>2.1593873923907479E-61</v>
      </c>
      <c r="CR938" s="31">
        <f>SUM($CQ$9:CQ938)*RLR</f>
        <v>119.99999999999996</v>
      </c>
      <c r="CS938" s="32"/>
      <c r="CT938" s="36">
        <f>CR938-SUM($CW$9:CW938)</f>
        <v>3.4217538890086985</v>
      </c>
      <c r="CV938" s="48">
        <f t="shared" si="289"/>
        <v>0.24410089503661514</v>
      </c>
      <c r="CW938" s="31">
        <f t="shared" si="303"/>
        <v>8.3798054424702902E-3</v>
      </c>
      <c r="CX938" s="36">
        <f>SUM($CW$9:CW938)*RRF</f>
        <v>81.604772277693883</v>
      </c>
      <c r="CY938" s="33"/>
      <c r="CZ938" s="36">
        <f t="shared" si="290"/>
        <v>85.026526166702581</v>
      </c>
      <c r="DA938" s="33"/>
      <c r="DB938" s="31">
        <f t="shared" si="291"/>
        <v>4.7015075846742009E-61</v>
      </c>
      <c r="DC938" s="31">
        <f t="shared" si="292"/>
        <v>2.3952277223060889</v>
      </c>
      <c r="DD938" s="31">
        <f t="shared" si="293"/>
        <v>2.3952277223060889</v>
      </c>
      <c r="DE938" s="31">
        <f t="shared" si="294"/>
        <v>-1.0265261667025811</v>
      </c>
      <c r="DF938" s="31"/>
      <c r="DG938" s="33">
        <f t="shared" si="295"/>
        <v>0.97148538425826048</v>
      </c>
      <c r="DH938" s="33">
        <f t="shared" si="296"/>
        <v>1.0122205496036021</v>
      </c>
      <c r="DI938" s="3"/>
      <c r="DJ938" s="33">
        <f t="shared" si="297"/>
        <v>0.99999999999999967</v>
      </c>
      <c r="DK938" s="93">
        <f t="shared" si="298"/>
        <v>0.98545518788665343</v>
      </c>
      <c r="DL938" s="3">
        <f t="shared" si="299"/>
        <v>0.98552977422316312</v>
      </c>
      <c r="DM938" s="3"/>
      <c r="DN938" s="90">
        <f t="shared" si="306"/>
        <v>0</v>
      </c>
      <c r="DO938" s="91">
        <f t="shared" si="304"/>
        <v>0</v>
      </c>
      <c r="DP938" s="89">
        <f>SUM(DO$9:DO938)*RLR</f>
        <v>120</v>
      </c>
      <c r="DQ938" s="90">
        <f>DP938-SUM(DS$9:DS938)</f>
        <v>1.7364270932204136</v>
      </c>
      <c r="DR938" s="48">
        <f t="shared" si="300"/>
        <v>0.24410089503661514</v>
      </c>
      <c r="DS938" s="31">
        <f t="shared" si="305"/>
        <v>4.2524745140091651E-3</v>
      </c>
      <c r="DT938" s="90">
        <f>SUM(DS$9:DS938)*RRF</f>
        <v>82.784501034745702</v>
      </c>
    </row>
    <row r="939" spans="90:124" x14ac:dyDescent="0.25">
      <c r="CL939" s="14">
        <f t="shared" si="287"/>
        <v>9.3000000000000007</v>
      </c>
      <c r="CM939" s="59">
        <f>IF('Extended model'!$B$4="AY",0,IFERROR(P*INDEX('UWYr writing pattern'!$C$4:$C$18,MATCH('Extended model'!$CL939,'UWYr writing pattern'!$A$4:$A$18,0)) / 25,CM938))</f>
        <v>0</v>
      </c>
      <c r="CN939" s="36">
        <f t="shared" si="301"/>
        <v>4.0371397866970258E-61</v>
      </c>
      <c r="CP939" s="48">
        <f t="shared" si="288"/>
        <v>27.900000000000002</v>
      </c>
      <c r="CQ939" s="34">
        <f t="shared" si="302"/>
        <v>1.5598930522008331E-61</v>
      </c>
      <c r="CR939" s="31">
        <f>SUM($CQ$9:CQ939)*RLR</f>
        <v>119.99999999999996</v>
      </c>
      <c r="CS939" s="32"/>
      <c r="CT939" s="36">
        <f>CR939-SUM($CW$9:CW939)</f>
        <v>3.4134013571396764</v>
      </c>
      <c r="CV939" s="48">
        <f t="shared" si="289"/>
        <v>0.24390243902439024</v>
      </c>
      <c r="CW939" s="31">
        <f t="shared" si="303"/>
        <v>8.3525318690204197E-3</v>
      </c>
      <c r="CX939" s="36">
        <f>SUM($CW$9:CW939)*RRF</f>
        <v>81.610619050002185</v>
      </c>
      <c r="CY939" s="33"/>
      <c r="CZ939" s="36">
        <f t="shared" si="290"/>
        <v>85.024020407141862</v>
      </c>
      <c r="DA939" s="33"/>
      <c r="DB939" s="31">
        <f t="shared" si="291"/>
        <v>3.3911974208255012E-61</v>
      </c>
      <c r="DC939" s="31">
        <f t="shared" si="292"/>
        <v>2.3893809499977734</v>
      </c>
      <c r="DD939" s="31">
        <f t="shared" si="293"/>
        <v>2.3893809499977734</v>
      </c>
      <c r="DE939" s="31">
        <f t="shared" si="294"/>
        <v>-1.0240204071418617</v>
      </c>
      <c r="DF939" s="31"/>
      <c r="DG939" s="33">
        <f t="shared" si="295"/>
        <v>0.97155498869050216</v>
      </c>
      <c r="DH939" s="33">
        <f t="shared" si="296"/>
        <v>1.0121907191326411</v>
      </c>
      <c r="DI939" s="3"/>
      <c r="DJ939" s="33">
        <f t="shared" si="297"/>
        <v>0.99999999999999967</v>
      </c>
      <c r="DK939" s="93">
        <f t="shared" si="298"/>
        <v>0.98549063420437899</v>
      </c>
      <c r="DL939" s="3">
        <f t="shared" si="299"/>
        <v>0.98556509617379839</v>
      </c>
      <c r="DM939" s="3"/>
      <c r="DN939" s="90">
        <f t="shared" si="306"/>
        <v>0</v>
      </c>
      <c r="DO939" s="91">
        <f t="shared" si="304"/>
        <v>0</v>
      </c>
      <c r="DP939" s="89">
        <f>SUM(DO$9:DO939)*RLR</f>
        <v>120</v>
      </c>
      <c r="DQ939" s="90">
        <f>DP939-SUM(DS$9:DS939)</f>
        <v>1.7321884591441972</v>
      </c>
      <c r="DR939" s="48">
        <f t="shared" si="300"/>
        <v>0.24390243902439024</v>
      </c>
      <c r="DS939" s="31">
        <f t="shared" si="305"/>
        <v>4.2386340762093086E-3</v>
      </c>
      <c r="DT939" s="90">
        <f>SUM(DS$9:DS939)*RRF</f>
        <v>82.787468078599062</v>
      </c>
    </row>
    <row r="940" spans="90:124" x14ac:dyDescent="0.25">
      <c r="CL940" s="14">
        <f t="shared" si="287"/>
        <v>9.31</v>
      </c>
      <c r="CM940" s="59">
        <f>IF('Extended model'!$B$4="AY",0,IFERROR(P*INDEX('UWYr writing pattern'!$C$4:$C$18,MATCH('Extended model'!$CL940,'UWYr writing pattern'!$A$4:$A$18,0)) / 25,CM939))</f>
        <v>0</v>
      </c>
      <c r="CN940" s="36">
        <f t="shared" si="301"/>
        <v>2.9107777862085553E-61</v>
      </c>
      <c r="CP940" s="48">
        <f t="shared" si="288"/>
        <v>27.93</v>
      </c>
      <c r="CQ940" s="34">
        <f t="shared" si="302"/>
        <v>1.1263620004884703E-61</v>
      </c>
      <c r="CR940" s="31">
        <f>SUM($CQ$9:CQ940)*RLR</f>
        <v>119.99999999999996</v>
      </c>
      <c r="CS940" s="32"/>
      <c r="CT940" s="36">
        <f>CR940-SUM($CW$9:CW940)</f>
        <v>3.4050759879759198</v>
      </c>
      <c r="CV940" s="48">
        <f t="shared" si="289"/>
        <v>0.24370430544272947</v>
      </c>
      <c r="CW940" s="31">
        <f t="shared" si="303"/>
        <v>8.3253691637553088E-3</v>
      </c>
      <c r="CX940" s="36">
        <f>SUM($CW$9:CW940)*RRF</f>
        <v>81.616446808416825</v>
      </c>
      <c r="CY940" s="33"/>
      <c r="CZ940" s="36">
        <f t="shared" si="290"/>
        <v>85.021522796392745</v>
      </c>
      <c r="DA940" s="33"/>
      <c r="DB940" s="31">
        <f t="shared" si="291"/>
        <v>2.4450533404151864E-61</v>
      </c>
      <c r="DC940" s="31">
        <f t="shared" si="292"/>
        <v>2.3835531915831436</v>
      </c>
      <c r="DD940" s="31">
        <f t="shared" si="293"/>
        <v>2.3835531915831436</v>
      </c>
      <c r="DE940" s="31">
        <f t="shared" si="294"/>
        <v>-1.0215227963927447</v>
      </c>
      <c r="DF940" s="31"/>
      <c r="DG940" s="33">
        <f t="shared" si="295"/>
        <v>0.97162436676686692</v>
      </c>
      <c r="DH940" s="33">
        <f t="shared" si="296"/>
        <v>1.0121609856713423</v>
      </c>
      <c r="DI940" s="3"/>
      <c r="DJ940" s="33">
        <f t="shared" si="297"/>
        <v>0.99999999999999967</v>
      </c>
      <c r="DK940" s="93">
        <f t="shared" si="298"/>
        <v>0.98552596543672055</v>
      </c>
      <c r="DL940" s="3">
        <f t="shared" si="299"/>
        <v>0.98560030325630132</v>
      </c>
      <c r="DM940" s="3"/>
      <c r="DN940" s="90">
        <f t="shared" si="306"/>
        <v>0</v>
      </c>
      <c r="DO940" s="91">
        <f t="shared" si="304"/>
        <v>0</v>
      </c>
      <c r="DP940" s="89">
        <f>SUM(DO$9:DO940)*RLR</f>
        <v>120</v>
      </c>
      <c r="DQ940" s="90">
        <f>DP940-SUM(DS$9:DS940)</f>
        <v>1.7279636092438437</v>
      </c>
      <c r="DR940" s="48">
        <f t="shared" si="300"/>
        <v>0.24370430544272947</v>
      </c>
      <c r="DS940" s="31">
        <f t="shared" si="305"/>
        <v>4.2248499003517005E-3</v>
      </c>
      <c r="DT940" s="90">
        <f>SUM(DS$9:DS940)*RRF</f>
        <v>82.790425473529311</v>
      </c>
    </row>
    <row r="941" spans="90:124" x14ac:dyDescent="0.25">
      <c r="CL941" s="14">
        <f t="shared" si="287"/>
        <v>9.32</v>
      </c>
      <c r="CM941" s="59">
        <f>IF('Extended model'!$B$4="AY",0,IFERROR(P*INDEX('UWYr writing pattern'!$C$4:$C$18,MATCH('Extended model'!$CL941,'UWYr writing pattern'!$A$4:$A$18,0)) / 25,CM940))</f>
        <v>0</v>
      </c>
      <c r="CN941" s="36">
        <f t="shared" si="301"/>
        <v>2.097797550520506E-61</v>
      </c>
      <c r="CP941" s="48">
        <f t="shared" si="288"/>
        <v>27.96</v>
      </c>
      <c r="CQ941" s="34">
        <f t="shared" si="302"/>
        <v>8.129802356880495E-62</v>
      </c>
      <c r="CR941" s="31">
        <f>SUM($CQ$9:CQ941)*RLR</f>
        <v>119.99999999999996</v>
      </c>
      <c r="CS941" s="32"/>
      <c r="CT941" s="36">
        <f>CR941-SUM($CW$9:CW941)</f>
        <v>3.3967776711896249</v>
      </c>
      <c r="CV941" s="48">
        <f t="shared" si="289"/>
        <v>0.2435064935064935</v>
      </c>
      <c r="CW941" s="31">
        <f t="shared" si="303"/>
        <v>8.2983167862938738E-3</v>
      </c>
      <c r="CX941" s="36">
        <f>SUM($CW$9:CW941)*RRF</f>
        <v>81.622255630167231</v>
      </c>
      <c r="CY941" s="33"/>
      <c r="CZ941" s="36">
        <f t="shared" si="290"/>
        <v>85.019033301356856</v>
      </c>
      <c r="DA941" s="33"/>
      <c r="DB941" s="31">
        <f t="shared" si="291"/>
        <v>1.762149942437225E-61</v>
      </c>
      <c r="DC941" s="31">
        <f t="shared" si="292"/>
        <v>2.3777443698327372</v>
      </c>
      <c r="DD941" s="31">
        <f t="shared" si="293"/>
        <v>2.3777443698327372</v>
      </c>
      <c r="DE941" s="31">
        <f t="shared" si="294"/>
        <v>-1.0190333013568562</v>
      </c>
      <c r="DF941" s="31"/>
      <c r="DG941" s="33">
        <f t="shared" si="295"/>
        <v>0.97169351940675275</v>
      </c>
      <c r="DH941" s="33">
        <f t="shared" si="296"/>
        <v>1.0121313488256769</v>
      </c>
      <c r="DI941" s="3"/>
      <c r="DJ941" s="33">
        <f t="shared" si="297"/>
        <v>0.99999999999999967</v>
      </c>
      <c r="DK941" s="93">
        <f t="shared" si="298"/>
        <v>0.98556118205036658</v>
      </c>
      <c r="DL941" s="3">
        <f t="shared" si="299"/>
        <v>0.98563539593723637</v>
      </c>
      <c r="DM941" s="3"/>
      <c r="DN941" s="90">
        <f t="shared" si="306"/>
        <v>0</v>
      </c>
      <c r="DO941" s="91">
        <f t="shared" si="304"/>
        <v>0</v>
      </c>
      <c r="DP941" s="89">
        <f>SUM(DO$9:DO941)*RLR</f>
        <v>120</v>
      </c>
      <c r="DQ941" s="90">
        <f>DP941-SUM(DS$9:DS941)</f>
        <v>1.7237524875316268</v>
      </c>
      <c r="DR941" s="48">
        <f t="shared" si="300"/>
        <v>0.2435064935064935</v>
      </c>
      <c r="DS941" s="31">
        <f t="shared" si="305"/>
        <v>4.2111217122108293E-3</v>
      </c>
      <c r="DT941" s="90">
        <f>SUM(DS$9:DS941)*RRF</f>
        <v>82.793373258727854</v>
      </c>
    </row>
    <row r="942" spans="90:124" x14ac:dyDescent="0.25">
      <c r="CL942" s="14">
        <f t="shared" si="287"/>
        <v>9.33</v>
      </c>
      <c r="CM942" s="59">
        <f>IF('Extended model'!$B$4="AY",0,IFERROR(P*INDEX('UWYr writing pattern'!$C$4:$C$18,MATCH('Extended model'!$CL942,'UWYr writing pattern'!$A$4:$A$18,0)) / 25,CM941))</f>
        <v>0</v>
      </c>
      <c r="CN942" s="36">
        <f t="shared" si="301"/>
        <v>1.5112533553949725E-61</v>
      </c>
      <c r="CP942" s="48">
        <f t="shared" si="288"/>
        <v>27.990000000000002</v>
      </c>
      <c r="CQ942" s="34">
        <f t="shared" si="302"/>
        <v>5.8654419512553352E-62</v>
      </c>
      <c r="CR942" s="31">
        <f>SUM($CQ$9:CQ942)*RLR</f>
        <v>119.99999999999996</v>
      </c>
      <c r="CS942" s="32"/>
      <c r="CT942" s="36">
        <f>CR942-SUM($CW$9:CW942)</f>
        <v>3.3885062969903004</v>
      </c>
      <c r="CV942" s="48">
        <f t="shared" si="289"/>
        <v>0.24330900243309003</v>
      </c>
      <c r="CW942" s="31">
        <f t="shared" si="303"/>
        <v>8.2713741993253858E-3</v>
      </c>
      <c r="CX942" s="36">
        <f>SUM($CW$9:CW942)*RRF</f>
        <v>81.628045592106758</v>
      </c>
      <c r="CY942" s="33"/>
      <c r="CZ942" s="36">
        <f t="shared" si="290"/>
        <v>85.016551889097059</v>
      </c>
      <c r="DA942" s="33"/>
      <c r="DB942" s="31">
        <f t="shared" si="291"/>
        <v>1.2694528185317768E-61</v>
      </c>
      <c r="DC942" s="31">
        <f t="shared" si="292"/>
        <v>2.37195440789321</v>
      </c>
      <c r="DD942" s="31">
        <f t="shared" si="293"/>
        <v>2.37195440789321</v>
      </c>
      <c r="DE942" s="31">
        <f t="shared" si="294"/>
        <v>-1.0165518890970588</v>
      </c>
      <c r="DF942" s="31"/>
      <c r="DG942" s="33">
        <f t="shared" si="295"/>
        <v>0.97176244752508045</v>
      </c>
      <c r="DH942" s="33">
        <f t="shared" si="296"/>
        <v>1.0121018082035365</v>
      </c>
      <c r="DI942" s="3"/>
      <c r="DJ942" s="33">
        <f t="shared" si="297"/>
        <v>0.99999999999999967</v>
      </c>
      <c r="DK942" s="93">
        <f t="shared" si="298"/>
        <v>0.98559628450973591</v>
      </c>
      <c r="DL942" s="3">
        <f t="shared" si="299"/>
        <v>0.98567037468089558</v>
      </c>
      <c r="DM942" s="3"/>
      <c r="DN942" s="90">
        <f t="shared" si="306"/>
        <v>0</v>
      </c>
      <c r="DO942" s="91">
        <f t="shared" si="304"/>
        <v>0</v>
      </c>
      <c r="DP942" s="89">
        <f>SUM(DO$9:DO942)*RLR</f>
        <v>120</v>
      </c>
      <c r="DQ942" s="90">
        <f>DP942-SUM(DS$9:DS942)</f>
        <v>1.719555038292512</v>
      </c>
      <c r="DR942" s="48">
        <f t="shared" si="300"/>
        <v>0.24330900243309003</v>
      </c>
      <c r="DS942" s="31">
        <f t="shared" si="305"/>
        <v>4.1974492391192207E-3</v>
      </c>
      <c r="DT942" s="90">
        <f>SUM(DS$9:DS942)*RRF</f>
        <v>82.796311473195232</v>
      </c>
    </row>
    <row r="943" spans="90:124" x14ac:dyDescent="0.25">
      <c r="CL943" s="14">
        <f t="shared" si="287"/>
        <v>9.34</v>
      </c>
      <c r="CM943" s="59">
        <f>IF('Extended model'!$B$4="AY",0,IFERROR(P*INDEX('UWYr writing pattern'!$C$4:$C$18,MATCH('Extended model'!$CL943,'UWYr writing pattern'!$A$4:$A$18,0)) / 25,CM942))</f>
        <v>0</v>
      </c>
      <c r="CN943" s="36">
        <f t="shared" si="301"/>
        <v>1.0882535412199195E-61</v>
      </c>
      <c r="CP943" s="48">
        <f t="shared" si="288"/>
        <v>28.02</v>
      </c>
      <c r="CQ943" s="34">
        <f t="shared" si="302"/>
        <v>4.2299981417505287E-62</v>
      </c>
      <c r="CR943" s="31">
        <f>SUM($CQ$9:CQ943)*RLR</f>
        <v>119.99999999999996</v>
      </c>
      <c r="CS943" s="32"/>
      <c r="CT943" s="36">
        <f>CR943-SUM($CW$9:CW943)</f>
        <v>3.3802617561217119</v>
      </c>
      <c r="CV943" s="48">
        <f t="shared" si="289"/>
        <v>0.24311183144246354</v>
      </c>
      <c r="CW943" s="31">
        <f t="shared" si="303"/>
        <v>8.2445408685895387E-3</v>
      </c>
      <c r="CX943" s="36">
        <f>SUM($CW$9:CW943)*RRF</f>
        <v>81.633816770714773</v>
      </c>
      <c r="CY943" s="33"/>
      <c r="CZ943" s="36">
        <f t="shared" si="290"/>
        <v>85.014078526836485</v>
      </c>
      <c r="DA943" s="33"/>
      <c r="DB943" s="31">
        <f t="shared" si="291"/>
        <v>9.1413297462473244E-62</v>
      </c>
      <c r="DC943" s="31">
        <f t="shared" si="292"/>
        <v>2.3661832292851983</v>
      </c>
      <c r="DD943" s="31">
        <f t="shared" si="293"/>
        <v>2.3661832292851983</v>
      </c>
      <c r="DE943" s="31">
        <f t="shared" si="294"/>
        <v>-1.0140785268364851</v>
      </c>
      <c r="DF943" s="31"/>
      <c r="DG943" s="33">
        <f t="shared" si="295"/>
        <v>0.97183115203231873</v>
      </c>
      <c r="DH943" s="33">
        <f t="shared" si="296"/>
        <v>1.01207236341472</v>
      </c>
      <c r="DI943" s="3"/>
      <c r="DJ943" s="33">
        <f t="shared" si="297"/>
        <v>0.99999999999999967</v>
      </c>
      <c r="DK943" s="93">
        <f t="shared" si="298"/>
        <v>0.9856312732769914</v>
      </c>
      <c r="DL943" s="3">
        <f t="shared" si="299"/>
        <v>0.98570523994931203</v>
      </c>
      <c r="DM943" s="3"/>
      <c r="DN943" s="90">
        <f t="shared" si="306"/>
        <v>0</v>
      </c>
      <c r="DO943" s="91">
        <f t="shared" si="304"/>
        <v>0</v>
      </c>
      <c r="DP943" s="89">
        <f>SUM(DO$9:DO943)*RLR</f>
        <v>120</v>
      </c>
      <c r="DQ943" s="90">
        <f>DP943-SUM(DS$9:DS943)</f>
        <v>1.7153712060825512</v>
      </c>
      <c r="DR943" s="48">
        <f t="shared" si="300"/>
        <v>0.24311183144246354</v>
      </c>
      <c r="DS943" s="31">
        <f t="shared" si="305"/>
        <v>4.1838322099574509E-3</v>
      </c>
      <c r="DT943" s="90">
        <f>SUM(DS$9:DS943)*RRF</f>
        <v>82.799240155742211</v>
      </c>
    </row>
    <row r="944" spans="90:124" x14ac:dyDescent="0.25">
      <c r="CL944" s="14">
        <f t="shared" si="287"/>
        <v>9.35</v>
      </c>
      <c r="CM944" s="59">
        <f>IF('Extended model'!$B$4="AY",0,IFERROR(P*INDEX('UWYr writing pattern'!$C$4:$C$18,MATCH('Extended model'!$CL944,'UWYr writing pattern'!$A$4:$A$18,0)) / 25,CM943))</f>
        <v>0</v>
      </c>
      <c r="CN944" s="36">
        <f t="shared" si="301"/>
        <v>7.8332489897009799E-62</v>
      </c>
      <c r="CP944" s="48">
        <f t="shared" si="288"/>
        <v>28.049999999999997</v>
      </c>
      <c r="CQ944" s="34">
        <f t="shared" si="302"/>
        <v>3.0492864224982149E-62</v>
      </c>
      <c r="CR944" s="31">
        <f>SUM($CQ$9:CQ944)*RLR</f>
        <v>119.99999999999996</v>
      </c>
      <c r="CS944" s="32"/>
      <c r="CT944" s="36">
        <f>CR944-SUM($CW$9:CW944)</f>
        <v>3.3720439398588553</v>
      </c>
      <c r="CV944" s="48">
        <f t="shared" si="289"/>
        <v>0.24291497975708504</v>
      </c>
      <c r="CW944" s="31">
        <f t="shared" si="303"/>
        <v>8.217816262856675E-3</v>
      </c>
      <c r="CX944" s="36">
        <f>SUM($CW$9:CW944)*RRF</f>
        <v>81.639569242098773</v>
      </c>
      <c r="CY944" s="33"/>
      <c r="CZ944" s="36">
        <f t="shared" si="290"/>
        <v>85.011613181957628</v>
      </c>
      <c r="DA944" s="33"/>
      <c r="DB944" s="31">
        <f t="shared" si="291"/>
        <v>6.5799291513488227E-62</v>
      </c>
      <c r="DC944" s="31">
        <f t="shared" si="292"/>
        <v>2.3604307579011987</v>
      </c>
      <c r="DD944" s="31">
        <f t="shared" si="293"/>
        <v>2.3604307579011987</v>
      </c>
      <c r="DE944" s="31">
        <f t="shared" si="294"/>
        <v>-1.0116131819576282</v>
      </c>
      <c r="DF944" s="31"/>
      <c r="DG944" s="33">
        <f t="shared" si="295"/>
        <v>0.97189963383450917</v>
      </c>
      <c r="DH944" s="33">
        <f t="shared" si="296"/>
        <v>1.0120430140709242</v>
      </c>
      <c r="DI944" s="3"/>
      <c r="DJ944" s="33">
        <f t="shared" si="297"/>
        <v>0.99999999999999967</v>
      </c>
      <c r="DK944" s="93">
        <f t="shared" si="298"/>
        <v>0.98566614881205217</v>
      </c>
      <c r="DL944" s="3">
        <f t="shared" si="299"/>
        <v>0.9857399922022716</v>
      </c>
      <c r="DM944" s="3"/>
      <c r="DN944" s="90">
        <f t="shared" si="306"/>
        <v>0</v>
      </c>
      <c r="DO944" s="91">
        <f t="shared" si="304"/>
        <v>0</v>
      </c>
      <c r="DP944" s="89">
        <f>SUM(DO$9:DO944)*RLR</f>
        <v>120</v>
      </c>
      <c r="DQ944" s="90">
        <f>DP944-SUM(DS$9:DS944)</f>
        <v>1.7112009357274047</v>
      </c>
      <c r="DR944" s="48">
        <f t="shared" si="300"/>
        <v>0.24291497975708504</v>
      </c>
      <c r="DS944" s="31">
        <f t="shared" si="305"/>
        <v>4.1702703551439657E-3</v>
      </c>
      <c r="DT944" s="90">
        <f>SUM(DS$9:DS944)*RRF</f>
        <v>82.802159344990812</v>
      </c>
    </row>
    <row r="945" spans="90:124" x14ac:dyDescent="0.25">
      <c r="CL945" s="14">
        <f t="shared" si="287"/>
        <v>9.36</v>
      </c>
      <c r="CM945" s="59">
        <f>IF('Extended model'!$B$4="AY",0,IFERROR(P*INDEX('UWYr writing pattern'!$C$4:$C$18,MATCH('Extended model'!$CL945,'UWYr writing pattern'!$A$4:$A$18,0)) / 25,CM944))</f>
        <v>0</v>
      </c>
      <c r="CN945" s="36">
        <f t="shared" si="301"/>
        <v>5.6360226480898548E-62</v>
      </c>
      <c r="CP945" s="48">
        <f t="shared" si="288"/>
        <v>28.08</v>
      </c>
      <c r="CQ945" s="34">
        <f t="shared" si="302"/>
        <v>2.1972263416111247E-62</v>
      </c>
      <c r="CR945" s="31">
        <f>SUM($CQ$9:CQ945)*RLR</f>
        <v>119.99999999999996</v>
      </c>
      <c r="CS945" s="32"/>
      <c r="CT945" s="36">
        <f>CR945-SUM($CW$9:CW945)</f>
        <v>3.3638527400049441</v>
      </c>
      <c r="CV945" s="48">
        <f t="shared" si="289"/>
        <v>0.24271844660194175</v>
      </c>
      <c r="CW945" s="31">
        <f t="shared" si="303"/>
        <v>8.1911998539081505E-3</v>
      </c>
      <c r="CX945" s="36">
        <f>SUM($CW$9:CW945)*RRF</f>
        <v>81.645303081996502</v>
      </c>
      <c r="CY945" s="33"/>
      <c r="CZ945" s="36">
        <f t="shared" si="290"/>
        <v>85.009155822001446</v>
      </c>
      <c r="DA945" s="33"/>
      <c r="DB945" s="31">
        <f t="shared" si="291"/>
        <v>4.734259024395478E-62</v>
      </c>
      <c r="DC945" s="31">
        <f t="shared" si="292"/>
        <v>2.3546969180034605</v>
      </c>
      <c r="DD945" s="31">
        <f t="shared" si="293"/>
        <v>2.3546969180034605</v>
      </c>
      <c r="DE945" s="31">
        <f t="shared" si="294"/>
        <v>-1.0091558220014463</v>
      </c>
      <c r="DF945" s="31"/>
      <c r="DG945" s="33">
        <f t="shared" si="295"/>
        <v>0.97196789383329174</v>
      </c>
      <c r="DH945" s="33">
        <f t="shared" si="296"/>
        <v>1.0120137597857315</v>
      </c>
      <c r="DI945" s="3"/>
      <c r="DJ945" s="33">
        <f t="shared" si="297"/>
        <v>0.99999999999999967</v>
      </c>
      <c r="DK945" s="93">
        <f t="shared" si="298"/>
        <v>0.98570091157260686</v>
      </c>
      <c r="DL945" s="3">
        <f t="shared" si="299"/>
        <v>0.98577463189732684</v>
      </c>
      <c r="DM945" s="3"/>
      <c r="DN945" s="90">
        <f t="shared" si="306"/>
        <v>0</v>
      </c>
      <c r="DO945" s="91">
        <f t="shared" si="304"/>
        <v>0</v>
      </c>
      <c r="DP945" s="89">
        <f>SUM(DO$9:DO945)*RLR</f>
        <v>120</v>
      </c>
      <c r="DQ945" s="90">
        <f>DP945-SUM(DS$9:DS945)</f>
        <v>1.7070441723207779</v>
      </c>
      <c r="DR945" s="48">
        <f t="shared" si="300"/>
        <v>0.24271844660194175</v>
      </c>
      <c r="DS945" s="31">
        <f t="shared" si="305"/>
        <v>4.1567634066252751E-3</v>
      </c>
      <c r="DT945" s="90">
        <f>SUM(DS$9:DS945)*RRF</f>
        <v>82.805069079375457</v>
      </c>
    </row>
    <row r="946" spans="90:124" x14ac:dyDescent="0.25">
      <c r="CL946" s="14">
        <f t="shared" si="287"/>
        <v>9.3699999999999992</v>
      </c>
      <c r="CM946" s="59">
        <f>IF('Extended model'!$B$4="AY",0,IFERROR(P*INDEX('UWYr writing pattern'!$C$4:$C$18,MATCH('Extended model'!$CL946,'UWYr writing pattern'!$A$4:$A$18,0)) / 25,CM945))</f>
        <v>0</v>
      </c>
      <c r="CN946" s="36">
        <f t="shared" si="301"/>
        <v>4.0534274885062235E-62</v>
      </c>
      <c r="CP946" s="48">
        <f t="shared" si="288"/>
        <v>28.11</v>
      </c>
      <c r="CQ946" s="34">
        <f t="shared" si="302"/>
        <v>1.5825951595836311E-62</v>
      </c>
      <c r="CR946" s="31">
        <f>SUM($CQ$9:CQ946)*RLR</f>
        <v>119.99999999999996</v>
      </c>
      <c r="CS946" s="32"/>
      <c r="CT946" s="36">
        <f>CR946-SUM($CW$9:CW946)</f>
        <v>3.3556880488884246</v>
      </c>
      <c r="CV946" s="48">
        <f t="shared" si="289"/>
        <v>0.24252223120452709</v>
      </c>
      <c r="CW946" s="31">
        <f t="shared" si="303"/>
        <v>8.1646911165168552E-3</v>
      </c>
      <c r="CX946" s="36">
        <f>SUM($CW$9:CW946)*RRF</f>
        <v>81.651018365778071</v>
      </c>
      <c r="CY946" s="33"/>
      <c r="CZ946" s="36">
        <f t="shared" si="290"/>
        <v>85.006706414666496</v>
      </c>
      <c r="DA946" s="33"/>
      <c r="DB946" s="31">
        <f t="shared" si="291"/>
        <v>3.4048790903452273E-62</v>
      </c>
      <c r="DC946" s="31">
        <f t="shared" si="292"/>
        <v>2.348981634221897</v>
      </c>
      <c r="DD946" s="31">
        <f t="shared" si="293"/>
        <v>2.348981634221897</v>
      </c>
      <c r="DE946" s="31">
        <f t="shared" si="294"/>
        <v>-1.0067064146664961</v>
      </c>
      <c r="DF946" s="31"/>
      <c r="DG946" s="33">
        <f t="shared" si="295"/>
        <v>0.97203593292592938</v>
      </c>
      <c r="DH946" s="33">
        <f t="shared" si="296"/>
        <v>1.0119846001746011</v>
      </c>
      <c r="DI946" s="3"/>
      <c r="DJ946" s="33">
        <f t="shared" si="297"/>
        <v>0.99999999999999967</v>
      </c>
      <c r="DK946" s="93">
        <f t="shared" si="298"/>
        <v>0.9857355620141256</v>
      </c>
      <c r="DL946" s="3">
        <f t="shared" si="299"/>
        <v>0.98580915948980896</v>
      </c>
      <c r="DM946" s="3"/>
      <c r="DN946" s="90">
        <f t="shared" si="306"/>
        <v>0</v>
      </c>
      <c r="DO946" s="91">
        <f t="shared" si="304"/>
        <v>0</v>
      </c>
      <c r="DP946" s="89">
        <f>SUM(DO$9:DO946)*RLR</f>
        <v>120</v>
      </c>
      <c r="DQ946" s="90">
        <f>DP946-SUM(DS$9:DS946)</f>
        <v>1.7029008612229148</v>
      </c>
      <c r="DR946" s="48">
        <f t="shared" si="300"/>
        <v>0.24252223120452709</v>
      </c>
      <c r="DS946" s="31">
        <f t="shared" si="305"/>
        <v>4.1433110978659664E-3</v>
      </c>
      <c r="DT946" s="90">
        <f>SUM(DS$9:DS946)*RRF</f>
        <v>82.80796939714395</v>
      </c>
    </row>
    <row r="947" spans="90:124" x14ac:dyDescent="0.25">
      <c r="CL947" s="14">
        <f t="shared" si="287"/>
        <v>9.3800000000000008</v>
      </c>
      <c r="CM947" s="59">
        <f>IF('Extended model'!$B$4="AY",0,IFERROR(P*INDEX('UWYr writing pattern'!$C$4:$C$18,MATCH('Extended model'!$CL947,'UWYr writing pattern'!$A$4:$A$18,0)) / 25,CM946))</f>
        <v>0</v>
      </c>
      <c r="CN947" s="36">
        <f t="shared" si="301"/>
        <v>2.9140090214871239E-62</v>
      </c>
      <c r="CP947" s="48">
        <f t="shared" si="288"/>
        <v>28.14</v>
      </c>
      <c r="CQ947" s="34">
        <f t="shared" si="302"/>
        <v>1.1394184670190994E-62</v>
      </c>
      <c r="CR947" s="31">
        <f>SUM($CQ$9:CQ947)*RLR</f>
        <v>119.99999999999996</v>
      </c>
      <c r="CS947" s="32"/>
      <c r="CT947" s="36">
        <f>CR947-SUM($CW$9:CW947)</f>
        <v>3.3475497593599925</v>
      </c>
      <c r="CV947" s="48">
        <f t="shared" si="289"/>
        <v>0.24232633279483035</v>
      </c>
      <c r="CW947" s="31">
        <f t="shared" si="303"/>
        <v>8.1382895284278691E-3</v>
      </c>
      <c r="CX947" s="36">
        <f>SUM($CW$9:CW947)*RRF</f>
        <v>81.656715168447974</v>
      </c>
      <c r="CY947" s="33"/>
      <c r="CZ947" s="36">
        <f t="shared" si="290"/>
        <v>85.004264927807967</v>
      </c>
      <c r="DA947" s="33"/>
      <c r="DB947" s="31">
        <f t="shared" si="291"/>
        <v>2.447767578049184E-62</v>
      </c>
      <c r="DC947" s="31">
        <f t="shared" si="292"/>
        <v>2.3432848315519945</v>
      </c>
      <c r="DD947" s="31">
        <f t="shared" si="293"/>
        <v>2.3432848315519945</v>
      </c>
      <c r="DE947" s="31">
        <f t="shared" si="294"/>
        <v>-1.0042649278079665</v>
      </c>
      <c r="DF947" s="31"/>
      <c r="DG947" s="33">
        <f t="shared" si="295"/>
        <v>0.97210375200533305</v>
      </c>
      <c r="DH947" s="33">
        <f t="shared" si="296"/>
        <v>1.0119555348548568</v>
      </c>
      <c r="DI947" s="3"/>
      <c r="DJ947" s="33">
        <f t="shared" si="297"/>
        <v>0.99999999999999967</v>
      </c>
      <c r="DK947" s="93">
        <f t="shared" si="298"/>
        <v>0.98577010058987302</v>
      </c>
      <c r="DL947" s="3">
        <f t="shared" si="299"/>
        <v>0.98584357543284096</v>
      </c>
      <c r="DM947" s="3"/>
      <c r="DN947" s="90">
        <f t="shared" si="306"/>
        <v>0</v>
      </c>
      <c r="DO947" s="91">
        <f t="shared" si="304"/>
        <v>0</v>
      </c>
      <c r="DP947" s="89">
        <f>SUM(DO$9:DO947)*RLR</f>
        <v>120</v>
      </c>
      <c r="DQ947" s="90">
        <f>DP947-SUM(DS$9:DS947)</f>
        <v>1.698770948059078</v>
      </c>
      <c r="DR947" s="48">
        <f t="shared" si="300"/>
        <v>0.24232633279483035</v>
      </c>
      <c r="DS947" s="31">
        <f t="shared" si="305"/>
        <v>4.1299131638389205E-3</v>
      </c>
      <c r="DT947" s="90">
        <f>SUM(DS$9:DS947)*RRF</f>
        <v>82.810860336358644</v>
      </c>
    </row>
    <row r="948" spans="90:124" x14ac:dyDescent="0.25">
      <c r="CL948" s="14">
        <f t="shared" si="287"/>
        <v>9.39</v>
      </c>
      <c r="CM948" s="59">
        <f>IF('Extended model'!$B$4="AY",0,IFERROR(P*INDEX('UWYr writing pattern'!$C$4:$C$18,MATCH('Extended model'!$CL948,'UWYr writing pattern'!$A$4:$A$18,0)) / 25,CM947))</f>
        <v>0</v>
      </c>
      <c r="CN948" s="36">
        <f t="shared" si="301"/>
        <v>2.0940068828406473E-62</v>
      </c>
      <c r="CP948" s="48">
        <f t="shared" si="288"/>
        <v>28.17</v>
      </c>
      <c r="CQ948" s="34">
        <f t="shared" si="302"/>
        <v>8.2000213864647674E-63</v>
      </c>
      <c r="CR948" s="31">
        <f>SUM($CQ$9:CQ948)*RLR</f>
        <v>119.99999999999996</v>
      </c>
      <c r="CS948" s="32"/>
      <c r="CT948" s="36">
        <f>CR948-SUM($CW$9:CW948)</f>
        <v>3.3394377647896505</v>
      </c>
      <c r="CV948" s="48">
        <f t="shared" si="289"/>
        <v>0.24213075060532688</v>
      </c>
      <c r="CW948" s="31">
        <f t="shared" si="303"/>
        <v>8.1119945703392385E-3</v>
      </c>
      <c r="CX948" s="36">
        <f>SUM($CW$9:CW948)*RRF</f>
        <v>81.662393564647203</v>
      </c>
      <c r="CY948" s="33"/>
      <c r="CZ948" s="36">
        <f t="shared" si="290"/>
        <v>85.001831329436854</v>
      </c>
      <c r="DA948" s="33"/>
      <c r="DB948" s="31">
        <f t="shared" si="291"/>
        <v>1.7589657815861434E-62</v>
      </c>
      <c r="DC948" s="31">
        <f t="shared" si="292"/>
        <v>2.3376064353527553</v>
      </c>
      <c r="DD948" s="31">
        <f t="shared" si="293"/>
        <v>2.3376064353527553</v>
      </c>
      <c r="DE948" s="31">
        <f t="shared" si="294"/>
        <v>-1.0018313294368539</v>
      </c>
      <c r="DF948" s="31"/>
      <c r="DG948" s="33">
        <f t="shared" si="295"/>
        <v>0.97217135196008575</v>
      </c>
      <c r="DH948" s="33">
        <f t="shared" si="296"/>
        <v>1.0119265634456769</v>
      </c>
      <c r="DI948" s="3"/>
      <c r="DJ948" s="33">
        <f t="shared" si="297"/>
        <v>0.99999999999999967</v>
      </c>
      <c r="DK948" s="93">
        <f t="shared" si="298"/>
        <v>0.98580452775092031</v>
      </c>
      <c r="DL948" s="3">
        <f t="shared" si="299"/>
        <v>0.98587788017734945</v>
      </c>
      <c r="DM948" s="3"/>
      <c r="DN948" s="90">
        <f t="shared" si="306"/>
        <v>0</v>
      </c>
      <c r="DO948" s="91">
        <f t="shared" si="304"/>
        <v>0</v>
      </c>
      <c r="DP948" s="89">
        <f>SUM(DO$9:DO948)*RLR</f>
        <v>120</v>
      </c>
      <c r="DQ948" s="90">
        <f>DP948-SUM(DS$9:DS948)</f>
        <v>1.6946543787180559</v>
      </c>
      <c r="DR948" s="48">
        <f t="shared" si="300"/>
        <v>0.24213075060532688</v>
      </c>
      <c r="DS948" s="31">
        <f t="shared" si="305"/>
        <v>4.1165693410155357E-3</v>
      </c>
      <c r="DT948" s="90">
        <f>SUM(DS$9:DS948)*RRF</f>
        <v>82.813741934897351</v>
      </c>
    </row>
    <row r="949" spans="90:124" x14ac:dyDescent="0.25">
      <c r="CL949" s="14">
        <f t="shared" si="287"/>
        <v>9.4</v>
      </c>
      <c r="CM949" s="59">
        <f>IF('Extended model'!$B$4="AY",0,IFERROR(P*INDEX('UWYr writing pattern'!$C$4:$C$18,MATCH('Extended model'!$CL949,'UWYr writing pattern'!$A$4:$A$18,0)) / 25,CM948))</f>
        <v>0</v>
      </c>
      <c r="CN949" s="36">
        <f t="shared" si="301"/>
        <v>1.5041251439444369E-62</v>
      </c>
      <c r="CP949" s="48">
        <f t="shared" si="288"/>
        <v>28.200000000000003</v>
      </c>
      <c r="CQ949" s="34">
        <f t="shared" si="302"/>
        <v>5.8988173889621032E-63</v>
      </c>
      <c r="CR949" s="31">
        <f>SUM($CQ$9:CQ949)*RLR</f>
        <v>119.99999999999996</v>
      </c>
      <c r="CS949" s="32"/>
      <c r="CT949" s="36">
        <f>CR949-SUM($CW$9:CW949)</f>
        <v>3.3313519590637668</v>
      </c>
      <c r="CV949" s="48">
        <f t="shared" si="289"/>
        <v>0.24193548387096772</v>
      </c>
      <c r="CW949" s="31">
        <f t="shared" si="303"/>
        <v>8.0858057258829316E-3</v>
      </c>
      <c r="CX949" s="36">
        <f>SUM($CW$9:CW949)*RRF</f>
        <v>81.668053628655329</v>
      </c>
      <c r="CY949" s="33"/>
      <c r="CZ949" s="36">
        <f t="shared" si="290"/>
        <v>84.999405587719096</v>
      </c>
      <c r="DA949" s="33"/>
      <c r="DB949" s="31">
        <f t="shared" si="291"/>
        <v>1.2634651209133267E-62</v>
      </c>
      <c r="DC949" s="31">
        <f t="shared" si="292"/>
        <v>2.3319463713446367</v>
      </c>
      <c r="DD949" s="31">
        <f t="shared" si="293"/>
        <v>2.3319463713446367</v>
      </c>
      <c r="DE949" s="31">
        <f t="shared" si="294"/>
        <v>-0.99940558771909593</v>
      </c>
      <c r="DF949" s="31"/>
      <c r="DG949" s="33">
        <f t="shared" si="295"/>
        <v>0.97223873367446823</v>
      </c>
      <c r="DH949" s="33">
        <f t="shared" si="296"/>
        <v>1.0118976855680846</v>
      </c>
      <c r="DI949" s="3"/>
      <c r="DJ949" s="33">
        <f t="shared" si="297"/>
        <v>0.99999999999999967</v>
      </c>
      <c r="DK949" s="93">
        <f t="shared" si="298"/>
        <v>0.98583884394615828</v>
      </c>
      <c r="DL949" s="3">
        <f t="shared" si="299"/>
        <v>0.98591207417207749</v>
      </c>
      <c r="DM949" s="3"/>
      <c r="DN949" s="90">
        <f t="shared" si="306"/>
        <v>0</v>
      </c>
      <c r="DO949" s="91">
        <f t="shared" si="304"/>
        <v>0</v>
      </c>
      <c r="DP949" s="89">
        <f>SUM(DO$9:DO949)*RLR</f>
        <v>120</v>
      </c>
      <c r="DQ949" s="90">
        <f>DP949-SUM(DS$9:DS949)</f>
        <v>1.6905510993506994</v>
      </c>
      <c r="DR949" s="48">
        <f t="shared" si="300"/>
        <v>0.24193548387096772</v>
      </c>
      <c r="DS949" s="31">
        <f t="shared" si="305"/>
        <v>4.1032793673560679E-3</v>
      </c>
      <c r="DT949" s="90">
        <f>SUM(DS$9:DS949)*RRF</f>
        <v>82.816614230454505</v>
      </c>
    </row>
    <row r="950" spans="90:124" x14ac:dyDescent="0.25">
      <c r="CL950" s="14">
        <f t="shared" si="287"/>
        <v>9.41</v>
      </c>
      <c r="CM950" s="59">
        <f>IF('Extended model'!$B$4="AY",0,IFERROR(P*INDEX('UWYr writing pattern'!$C$4:$C$18,MATCH('Extended model'!$CL950,'UWYr writing pattern'!$A$4:$A$18,0)) / 25,CM949))</f>
        <v>0</v>
      </c>
      <c r="CN950" s="36">
        <f t="shared" si="301"/>
        <v>1.0799618533521056E-62</v>
      </c>
      <c r="CP950" s="48">
        <f t="shared" si="288"/>
        <v>28.23</v>
      </c>
      <c r="CQ950" s="34">
        <f t="shared" si="302"/>
        <v>4.2416329059233124E-63</v>
      </c>
      <c r="CR950" s="31">
        <f>SUM($CQ$9:CQ950)*RLR</f>
        <v>119.99999999999996</v>
      </c>
      <c r="CS950" s="32"/>
      <c r="CT950" s="36">
        <f>CR950-SUM($CW$9:CW950)</f>
        <v>3.3232922365821622</v>
      </c>
      <c r="CV950" s="48">
        <f t="shared" si="289"/>
        <v>0.24174053182917002</v>
      </c>
      <c r="CW950" s="31">
        <f t="shared" si="303"/>
        <v>8.0597224816058872E-3</v>
      </c>
      <c r="CX950" s="36">
        <f>SUM($CW$9:CW950)*RRF</f>
        <v>81.673695434392457</v>
      </c>
      <c r="CY950" s="33"/>
      <c r="CZ950" s="36">
        <f t="shared" si="290"/>
        <v>84.996987670974619</v>
      </c>
      <c r="DA950" s="33"/>
      <c r="DB950" s="31">
        <f t="shared" si="291"/>
        <v>9.0716795681576864E-63</v>
      </c>
      <c r="DC950" s="31">
        <f t="shared" si="292"/>
        <v>2.3263045656075132</v>
      </c>
      <c r="DD950" s="31">
        <f t="shared" si="293"/>
        <v>2.3263045656075132</v>
      </c>
      <c r="DE950" s="31">
        <f t="shared" si="294"/>
        <v>-0.99698767097461882</v>
      </c>
      <c r="DF950" s="31"/>
      <c r="DG950" s="33">
        <f t="shared" si="295"/>
        <v>0.97230589802848166</v>
      </c>
      <c r="DH950" s="33">
        <f t="shared" si="296"/>
        <v>1.011868900844936</v>
      </c>
      <c r="DI950" s="3"/>
      <c r="DJ950" s="33">
        <f t="shared" si="297"/>
        <v>0.99999999999999967</v>
      </c>
      <c r="DK950" s="93">
        <f t="shared" si="298"/>
        <v>0.98587304962230859</v>
      </c>
      <c r="DL950" s="3">
        <f t="shared" si="299"/>
        <v>0.98594615786359663</v>
      </c>
      <c r="DM950" s="3"/>
      <c r="DN950" s="90">
        <f t="shared" si="306"/>
        <v>0</v>
      </c>
      <c r="DO950" s="91">
        <f t="shared" si="304"/>
        <v>0</v>
      </c>
      <c r="DP950" s="89">
        <f>SUM(DO$9:DO950)*RLR</f>
        <v>120</v>
      </c>
      <c r="DQ950" s="90">
        <f>DP950-SUM(DS$9:DS950)</f>
        <v>1.686461056368401</v>
      </c>
      <c r="DR950" s="48">
        <f t="shared" si="300"/>
        <v>0.24174053182917002</v>
      </c>
      <c r="DS950" s="31">
        <f t="shared" si="305"/>
        <v>4.0900429823000793E-3</v>
      </c>
      <c r="DT950" s="90">
        <f>SUM(DS$9:DS950)*RRF</f>
        <v>82.819477260542115</v>
      </c>
    </row>
    <row r="951" spans="90:124" x14ac:dyDescent="0.25">
      <c r="CL951" s="14">
        <f t="shared" si="287"/>
        <v>9.42</v>
      </c>
      <c r="CM951" s="59">
        <f>IF('Extended model'!$B$4="AY",0,IFERROR(P*INDEX('UWYr writing pattern'!$C$4:$C$18,MATCH('Extended model'!$CL951,'UWYr writing pattern'!$A$4:$A$18,0)) / 25,CM950))</f>
        <v>0</v>
      </c>
      <c r="CN951" s="36">
        <f t="shared" si="301"/>
        <v>7.7508862215080615E-63</v>
      </c>
      <c r="CP951" s="48">
        <f t="shared" si="288"/>
        <v>28.259999999999998</v>
      </c>
      <c r="CQ951" s="34">
        <f t="shared" si="302"/>
        <v>3.0487323120129941E-63</v>
      </c>
      <c r="CR951" s="31">
        <f>SUM($CQ$9:CQ951)*RLR</f>
        <v>119.99999999999996</v>
      </c>
      <c r="CS951" s="32"/>
      <c r="CT951" s="36">
        <f>CR951-SUM($CW$9:CW951)</f>
        <v>3.3152584922552109</v>
      </c>
      <c r="CV951" s="48">
        <f t="shared" si="289"/>
        <v>0.24154589371980675</v>
      </c>
      <c r="CW951" s="31">
        <f t="shared" si="303"/>
        <v>8.0337443269512376E-3</v>
      </c>
      <c r="CX951" s="36">
        <f>SUM($CW$9:CW951)*RRF</f>
        <v>81.679319055421317</v>
      </c>
      <c r="CY951" s="33"/>
      <c r="CZ951" s="36">
        <f t="shared" si="290"/>
        <v>84.994577547676528</v>
      </c>
      <c r="DA951" s="33"/>
      <c r="DB951" s="31">
        <f t="shared" si="291"/>
        <v>6.5107444260667704E-63</v>
      </c>
      <c r="DC951" s="31">
        <f t="shared" si="292"/>
        <v>2.3206809445786476</v>
      </c>
      <c r="DD951" s="31">
        <f t="shared" si="293"/>
        <v>2.3206809445786476</v>
      </c>
      <c r="DE951" s="31">
        <f t="shared" si="294"/>
        <v>-0.99457754767652773</v>
      </c>
      <c r="DF951" s="31"/>
      <c r="DG951" s="33">
        <f t="shared" si="295"/>
        <v>0.97237284589787287</v>
      </c>
      <c r="DH951" s="33">
        <f t="shared" si="296"/>
        <v>1.0118402089009111</v>
      </c>
      <c r="DI951" s="3"/>
      <c r="DJ951" s="33">
        <f t="shared" si="297"/>
        <v>0.99999999999999967</v>
      </c>
      <c r="DK951" s="93">
        <f t="shared" si="298"/>
        <v>0.98590714522393719</v>
      </c>
      <c r="DL951" s="3">
        <f t="shared" si="299"/>
        <v>0.98598013169631959</v>
      </c>
      <c r="DM951" s="3"/>
      <c r="DN951" s="90">
        <f t="shared" si="306"/>
        <v>0</v>
      </c>
      <c r="DO951" s="91">
        <f t="shared" si="304"/>
        <v>0</v>
      </c>
      <c r="DP951" s="89">
        <f>SUM(DO$9:DO951)*RLR</f>
        <v>120</v>
      </c>
      <c r="DQ951" s="90">
        <f>DP951-SUM(DS$9:DS951)</f>
        <v>1.6823841964416459</v>
      </c>
      <c r="DR951" s="48">
        <f t="shared" si="300"/>
        <v>0.24154589371980675</v>
      </c>
      <c r="DS951" s="31">
        <f t="shared" si="305"/>
        <v>4.0768599267568114E-3</v>
      </c>
      <c r="DT951" s="90">
        <f>SUM(DS$9:DS951)*RRF</f>
        <v>82.822331062490846</v>
      </c>
    </row>
    <row r="952" spans="90:124" x14ac:dyDescent="0.25">
      <c r="CL952" s="14">
        <f t="shared" si="287"/>
        <v>9.43</v>
      </c>
      <c r="CM952" s="59">
        <f>IF('Extended model'!$B$4="AY",0,IFERROR(P*INDEX('UWYr writing pattern'!$C$4:$C$18,MATCH('Extended model'!$CL952,'UWYr writing pattern'!$A$4:$A$18,0)) / 25,CM951))</f>
        <v>0</v>
      </c>
      <c r="CN952" s="36">
        <f t="shared" si="301"/>
        <v>5.5604857753098836E-63</v>
      </c>
      <c r="CP952" s="48">
        <f t="shared" si="288"/>
        <v>28.29</v>
      </c>
      <c r="CQ952" s="34">
        <f t="shared" si="302"/>
        <v>2.1904004461981781E-63</v>
      </c>
      <c r="CR952" s="31">
        <f>SUM($CQ$9:CQ952)*RLR</f>
        <v>119.99999999999996</v>
      </c>
      <c r="CS952" s="32"/>
      <c r="CT952" s="36">
        <f>CR952-SUM($CW$9:CW952)</f>
        <v>3.3072506215009696</v>
      </c>
      <c r="CV952" s="48">
        <f t="shared" si="289"/>
        <v>0.24135156878519712</v>
      </c>
      <c r="CW952" s="31">
        <f t="shared" si="303"/>
        <v>8.0078707542396398E-3</v>
      </c>
      <c r="CX952" s="36">
        <f>SUM($CW$9:CW952)*RRF</f>
        <v>81.684924564949284</v>
      </c>
      <c r="CY952" s="33"/>
      <c r="CZ952" s="36">
        <f t="shared" si="290"/>
        <v>84.992175186450254</v>
      </c>
      <c r="DA952" s="33"/>
      <c r="DB952" s="31">
        <f t="shared" si="291"/>
        <v>4.6708080512603017E-63</v>
      </c>
      <c r="DC952" s="31">
        <f t="shared" si="292"/>
        <v>2.3150754350506784</v>
      </c>
      <c r="DD952" s="31">
        <f t="shared" si="293"/>
        <v>2.3150754350506784</v>
      </c>
      <c r="DE952" s="31">
        <f t="shared" si="294"/>
        <v>-0.99217518645025393</v>
      </c>
      <c r="DF952" s="31"/>
      <c r="DG952" s="33">
        <f t="shared" si="295"/>
        <v>0.97243957815415816</v>
      </c>
      <c r="DH952" s="33">
        <f t="shared" si="296"/>
        <v>1.0118116093625029</v>
      </c>
      <c r="DI952" s="3"/>
      <c r="DJ952" s="33">
        <f t="shared" si="297"/>
        <v>0.99999999999999967</v>
      </c>
      <c r="DK952" s="93">
        <f t="shared" si="298"/>
        <v>0.98594113119346527</v>
      </c>
      <c r="DL952" s="3">
        <f t="shared" si="299"/>
        <v>0.98601399611251206</v>
      </c>
      <c r="DM952" s="3"/>
      <c r="DN952" s="90">
        <f t="shared" si="306"/>
        <v>0</v>
      </c>
      <c r="DO952" s="91">
        <f t="shared" si="304"/>
        <v>0</v>
      </c>
      <c r="DP952" s="89">
        <f>SUM(DO$9:DO952)*RLR</f>
        <v>120</v>
      </c>
      <c r="DQ952" s="90">
        <f>DP952-SUM(DS$9:DS952)</f>
        <v>1.6783204664985476</v>
      </c>
      <c r="DR952" s="48">
        <f t="shared" si="300"/>
        <v>0.24135156878519712</v>
      </c>
      <c r="DS952" s="31">
        <f t="shared" si="305"/>
        <v>4.0637299430957632E-3</v>
      </c>
      <c r="DT952" s="90">
        <f>SUM(DS$9:DS952)*RRF</f>
        <v>82.825175673451014</v>
      </c>
    </row>
    <row r="953" spans="90:124" x14ac:dyDescent="0.25">
      <c r="CL953" s="14">
        <f t="shared" si="287"/>
        <v>9.44</v>
      </c>
      <c r="CM953" s="59">
        <f>IF('Extended model'!$B$4="AY",0,IFERROR(P*INDEX('UWYr writing pattern'!$C$4:$C$18,MATCH('Extended model'!$CL953,'UWYr writing pattern'!$A$4:$A$18,0)) / 25,CM952))</f>
        <v>0</v>
      </c>
      <c r="CN953" s="36">
        <f t="shared" si="301"/>
        <v>3.9874243494747178E-63</v>
      </c>
      <c r="CP953" s="48">
        <f t="shared" si="288"/>
        <v>28.32</v>
      </c>
      <c r="CQ953" s="34">
        <f t="shared" si="302"/>
        <v>1.5730614258351661E-63</v>
      </c>
      <c r="CR953" s="31">
        <f>SUM($CQ$9:CQ953)*RLR</f>
        <v>119.99999999999996</v>
      </c>
      <c r="CS953" s="32"/>
      <c r="CT953" s="36">
        <f>CR953-SUM($CW$9:CW953)</f>
        <v>3.2992685202423218</v>
      </c>
      <c r="CV953" s="48">
        <f t="shared" si="289"/>
        <v>0.24115755627009647</v>
      </c>
      <c r="CW953" s="31">
        <f t="shared" si="303"/>
        <v>7.9821012586507728E-3</v>
      </c>
      <c r="CX953" s="36">
        <f>SUM($CW$9:CW953)*RRF</f>
        <v>81.690512035830338</v>
      </c>
      <c r="CY953" s="33"/>
      <c r="CZ953" s="36">
        <f t="shared" si="290"/>
        <v>84.98978055607266</v>
      </c>
      <c r="DA953" s="33"/>
      <c r="DB953" s="31">
        <f t="shared" si="291"/>
        <v>3.3494364535587626E-63</v>
      </c>
      <c r="DC953" s="31">
        <f t="shared" si="292"/>
        <v>2.3094879641696249</v>
      </c>
      <c r="DD953" s="31">
        <f t="shared" si="293"/>
        <v>2.3094879641696249</v>
      </c>
      <c r="DE953" s="31">
        <f t="shared" si="294"/>
        <v>-0.98978055607265958</v>
      </c>
      <c r="DF953" s="31"/>
      <c r="DG953" s="33">
        <f t="shared" si="295"/>
        <v>0.97250609566464685</v>
      </c>
      <c r="DH953" s="33">
        <f t="shared" si="296"/>
        <v>1.0117831018580079</v>
      </c>
      <c r="DI953" s="3"/>
      <c r="DJ953" s="33">
        <f t="shared" si="297"/>
        <v>0.99999999999999967</v>
      </c>
      <c r="DK953" s="93">
        <f t="shared" si="298"/>
        <v>0.98597500797118209</v>
      </c>
      <c r="DL953" s="3">
        <f t="shared" si="299"/>
        <v>0.98604775155230484</v>
      </c>
      <c r="DM953" s="3"/>
      <c r="DN953" s="90">
        <f t="shared" si="306"/>
        <v>0</v>
      </c>
      <c r="DO953" s="91">
        <f t="shared" si="304"/>
        <v>0</v>
      </c>
      <c r="DP953" s="89">
        <f>SUM(DO$9:DO953)*RLR</f>
        <v>120</v>
      </c>
      <c r="DQ953" s="90">
        <f>DP953-SUM(DS$9:DS953)</f>
        <v>1.6742698137234129</v>
      </c>
      <c r="DR953" s="48">
        <f t="shared" si="300"/>
        <v>0.24115755627009647</v>
      </c>
      <c r="DS953" s="31">
        <f t="shared" si="305"/>
        <v>4.0506527751372834E-3</v>
      </c>
      <c r="DT953" s="90">
        <f>SUM(DS$9:DS953)*RRF</f>
        <v>82.828011130393605</v>
      </c>
    </row>
    <row r="954" spans="90:124" x14ac:dyDescent="0.25">
      <c r="CL954" s="14">
        <f t="shared" si="287"/>
        <v>9.4499999999999993</v>
      </c>
      <c r="CM954" s="59">
        <f>IF('Extended model'!$B$4="AY",0,IFERROR(P*INDEX('UWYr writing pattern'!$C$4:$C$18,MATCH('Extended model'!$CL954,'UWYr writing pattern'!$A$4:$A$18,0)) / 25,CM953))</f>
        <v>0</v>
      </c>
      <c r="CN954" s="36">
        <f t="shared" si="301"/>
        <v>2.8581857737034779E-63</v>
      </c>
      <c r="CP954" s="48">
        <f t="shared" si="288"/>
        <v>28.349999999999998</v>
      </c>
      <c r="CQ954" s="34">
        <f t="shared" si="302"/>
        <v>1.1292385757712401E-63</v>
      </c>
      <c r="CR954" s="31">
        <f>SUM($CQ$9:CQ954)*RLR</f>
        <v>119.99999999999996</v>
      </c>
      <c r="CS954" s="32"/>
      <c r="CT954" s="36">
        <f>CR954-SUM($CW$9:CW954)</f>
        <v>3.2913120849041206</v>
      </c>
      <c r="CV954" s="48">
        <f t="shared" si="289"/>
        <v>0.24096385542168677</v>
      </c>
      <c r="CW954" s="31">
        <f t="shared" si="303"/>
        <v>7.9564353382049566E-3</v>
      </c>
      <c r="CX954" s="36">
        <f>SUM($CW$9:CW954)*RRF</f>
        <v>81.696081540567079</v>
      </c>
      <c r="CY954" s="33"/>
      <c r="CZ954" s="36">
        <f t="shared" si="290"/>
        <v>84.987393625471199</v>
      </c>
      <c r="DA954" s="33"/>
      <c r="DB954" s="31">
        <f t="shared" si="291"/>
        <v>2.4008760499109212E-63</v>
      </c>
      <c r="DC954" s="31">
        <f t="shared" si="292"/>
        <v>2.3039184594328841</v>
      </c>
      <c r="DD954" s="31">
        <f t="shared" si="293"/>
        <v>2.3039184594328841</v>
      </c>
      <c r="DE954" s="31">
        <f t="shared" si="294"/>
        <v>-0.98739362547119924</v>
      </c>
      <c r="DF954" s="31"/>
      <c r="DG954" s="33">
        <f t="shared" si="295"/>
        <v>0.9725723992924652</v>
      </c>
      <c r="DH954" s="33">
        <f t="shared" si="296"/>
        <v>1.0117546860175142</v>
      </c>
      <c r="DI954" s="3"/>
      <c r="DJ954" s="33">
        <f t="shared" si="297"/>
        <v>0.99999999999999967</v>
      </c>
      <c r="DK954" s="93">
        <f t="shared" si="298"/>
        <v>0.98600877599525694</v>
      </c>
      <c r="DL954" s="3">
        <f t="shared" si="299"/>
        <v>0.98608139845370602</v>
      </c>
      <c r="DM954" s="3"/>
      <c r="DN954" s="90">
        <f t="shared" si="306"/>
        <v>0</v>
      </c>
      <c r="DO954" s="91">
        <f t="shared" si="304"/>
        <v>0</v>
      </c>
      <c r="DP954" s="89">
        <f>SUM(DO$9:DO954)*RLR</f>
        <v>120</v>
      </c>
      <c r="DQ954" s="90">
        <f>DP954-SUM(DS$9:DS954)</f>
        <v>1.670232185555264</v>
      </c>
      <c r="DR954" s="48">
        <f t="shared" si="300"/>
        <v>0.24096385542168677</v>
      </c>
      <c r="DS954" s="31">
        <f t="shared" si="305"/>
        <v>4.0376281681432785E-3</v>
      </c>
      <c r="DT954" s="90">
        <f>SUM(DS$9:DS954)*RRF</f>
        <v>82.830837470111305</v>
      </c>
    </row>
    <row r="955" spans="90:124" x14ac:dyDescent="0.25">
      <c r="CL955" s="14">
        <f t="shared" si="287"/>
        <v>9.4600000000000009</v>
      </c>
      <c r="CM955" s="59">
        <f>IF('Extended model'!$B$4="AY",0,IFERROR(P*INDEX('UWYr writing pattern'!$C$4:$C$18,MATCH('Extended model'!$CL955,'UWYr writing pattern'!$A$4:$A$18,0)) / 25,CM954))</f>
        <v>0</v>
      </c>
      <c r="CN955" s="36">
        <f t="shared" si="301"/>
        <v>2.0478901068585419E-63</v>
      </c>
      <c r="CP955" s="48">
        <f t="shared" si="288"/>
        <v>28.380000000000003</v>
      </c>
      <c r="CQ955" s="34">
        <f t="shared" si="302"/>
        <v>8.1029566684493605E-64</v>
      </c>
      <c r="CR955" s="31">
        <f>SUM($CQ$9:CQ955)*RLR</f>
        <v>119.99999999999996</v>
      </c>
      <c r="CS955" s="32"/>
      <c r="CT955" s="36">
        <f>CR955-SUM($CW$9:CW955)</f>
        <v>3.2833812124103758</v>
      </c>
      <c r="CV955" s="48">
        <f t="shared" si="289"/>
        <v>0.2407704654895666</v>
      </c>
      <c r="CW955" s="31">
        <f t="shared" si="303"/>
        <v>7.9308724937448699E-3</v>
      </c>
      <c r="CX955" s="36">
        <f>SUM($CW$9:CW955)*RRF</f>
        <v>81.701633151312706</v>
      </c>
      <c r="CY955" s="33"/>
      <c r="CZ955" s="36">
        <f t="shared" si="290"/>
        <v>84.985014363723081</v>
      </c>
      <c r="DA955" s="33"/>
      <c r="DB955" s="31">
        <f t="shared" si="291"/>
        <v>1.720227689761175E-63</v>
      </c>
      <c r="DC955" s="31">
        <f t="shared" si="292"/>
        <v>2.2983668486872628</v>
      </c>
      <c r="DD955" s="31">
        <f t="shared" si="293"/>
        <v>2.2983668486872628</v>
      </c>
      <c r="DE955" s="31">
        <f t="shared" si="294"/>
        <v>-0.98501436372308149</v>
      </c>
      <c r="DF955" s="31"/>
      <c r="DG955" s="33">
        <f t="shared" si="295"/>
        <v>0.97263848989657986</v>
      </c>
      <c r="DH955" s="33">
        <f t="shared" si="296"/>
        <v>1.0117263614728937</v>
      </c>
      <c r="DI955" s="3"/>
      <c r="DJ955" s="33">
        <f t="shared" si="297"/>
        <v>0.99999999999999967</v>
      </c>
      <c r="DK955" s="93">
        <f t="shared" si="298"/>
        <v>0.98604243570175054</v>
      </c>
      <c r="DL955" s="3">
        <f t="shared" si="299"/>
        <v>0.98611493725261279</v>
      </c>
      <c r="DM955" s="3"/>
      <c r="DN955" s="90">
        <f t="shared" si="306"/>
        <v>0</v>
      </c>
      <c r="DO955" s="91">
        <f t="shared" si="304"/>
        <v>0</v>
      </c>
      <c r="DP955" s="89">
        <f>SUM(DO$9:DO955)*RLR</f>
        <v>120</v>
      </c>
      <c r="DQ955" s="90">
        <f>DP955-SUM(DS$9:DS955)</f>
        <v>1.66620752968646</v>
      </c>
      <c r="DR955" s="48">
        <f t="shared" si="300"/>
        <v>0.2407704654895666</v>
      </c>
      <c r="DS955" s="31">
        <f t="shared" si="305"/>
        <v>4.0246558688078653E-3</v>
      </c>
      <c r="DT955" s="90">
        <f>SUM(DS$9:DS955)*RRF</f>
        <v>82.833654729219475</v>
      </c>
    </row>
    <row r="956" spans="90:124" x14ac:dyDescent="0.25">
      <c r="CL956" s="14">
        <f t="shared" si="287"/>
        <v>9.4700000000000006</v>
      </c>
      <c r="CM956" s="59">
        <f>IF('Extended model'!$B$4="AY",0,IFERROR(P*INDEX('UWYr writing pattern'!$C$4:$C$18,MATCH('Extended model'!$CL956,'UWYr writing pattern'!$A$4:$A$18,0)) / 25,CM955))</f>
        <v>0</v>
      </c>
      <c r="CN956" s="36">
        <f t="shared" si="301"/>
        <v>1.4666988945320876E-63</v>
      </c>
      <c r="CP956" s="48">
        <f t="shared" si="288"/>
        <v>28.410000000000004</v>
      </c>
      <c r="CQ956" s="34">
        <f t="shared" si="302"/>
        <v>5.8119121232645424E-64</v>
      </c>
      <c r="CR956" s="31">
        <f>SUM($CQ$9:CQ956)*RLR</f>
        <v>119.99999999999996</v>
      </c>
      <c r="CS956" s="32"/>
      <c r="CT956" s="36">
        <f>CR956-SUM($CW$9:CW956)</f>
        <v>3.2754758001814537</v>
      </c>
      <c r="CV956" s="48">
        <f t="shared" si="289"/>
        <v>0.24057738572574178</v>
      </c>
      <c r="CW956" s="31">
        <f t="shared" si="303"/>
        <v>7.9054122289174376E-3</v>
      </c>
      <c r="CX956" s="36">
        <f>SUM($CW$9:CW956)*RRF</f>
        <v>81.707166939872948</v>
      </c>
      <c r="CY956" s="33"/>
      <c r="CZ956" s="36">
        <f t="shared" si="290"/>
        <v>84.982642740054402</v>
      </c>
      <c r="DA956" s="33"/>
      <c r="DB956" s="31">
        <f t="shared" si="291"/>
        <v>1.2320270714069534E-63</v>
      </c>
      <c r="DC956" s="31">
        <f t="shared" si="292"/>
        <v>2.2928330601270175</v>
      </c>
      <c r="DD956" s="31">
        <f t="shared" si="293"/>
        <v>2.2928330601270175</v>
      </c>
      <c r="DE956" s="31">
        <f t="shared" si="294"/>
        <v>-0.982642740054402</v>
      </c>
      <c r="DF956" s="31"/>
      <c r="DG956" s="33">
        <f t="shared" si="295"/>
        <v>0.97270436833182083</v>
      </c>
      <c r="DH956" s="33">
        <f t="shared" si="296"/>
        <v>1.0116981278577906</v>
      </c>
      <c r="DI956" s="3"/>
      <c r="DJ956" s="33">
        <f t="shared" si="297"/>
        <v>0.99999999999999967</v>
      </c>
      <c r="DK956" s="93">
        <f t="shared" si="298"/>
        <v>0.98607598752462733</v>
      </c>
      <c r="DL956" s="3">
        <f t="shared" si="299"/>
        <v>0.98614836838282316</v>
      </c>
      <c r="DM956" s="3"/>
      <c r="DN956" s="90">
        <f t="shared" si="306"/>
        <v>0</v>
      </c>
      <c r="DO956" s="91">
        <f t="shared" si="304"/>
        <v>0</v>
      </c>
      <c r="DP956" s="89">
        <f>SUM(DO$9:DO956)*RLR</f>
        <v>120</v>
      </c>
      <c r="DQ956" s="90">
        <f>DP956-SUM(DS$9:DS956)</f>
        <v>1.6621957940612049</v>
      </c>
      <c r="DR956" s="48">
        <f t="shared" si="300"/>
        <v>0.24057738572574178</v>
      </c>
      <c r="DS956" s="31">
        <f t="shared" si="305"/>
        <v>4.0117356252482982E-3</v>
      </c>
      <c r="DT956" s="90">
        <f>SUM(DS$9:DS956)*RRF</f>
        <v>82.836462944157148</v>
      </c>
    </row>
    <row r="957" spans="90:124" x14ac:dyDescent="0.25">
      <c r="CL957" s="14">
        <f t="shared" si="287"/>
        <v>9.48</v>
      </c>
      <c r="CM957" s="59">
        <f>IF('Extended model'!$B$4="AY",0,IFERROR(P*INDEX('UWYr writing pattern'!$C$4:$C$18,MATCH('Extended model'!$CL957,'UWYr writing pattern'!$A$4:$A$18,0)) / 25,CM956))</f>
        <v>0</v>
      </c>
      <c r="CN957" s="36">
        <f t="shared" si="301"/>
        <v>1.0500097385955215E-63</v>
      </c>
      <c r="CP957" s="48">
        <f t="shared" si="288"/>
        <v>28.44</v>
      </c>
      <c r="CQ957" s="34">
        <f t="shared" si="302"/>
        <v>4.1668915593656612E-64</v>
      </c>
      <c r="CR957" s="31">
        <f>SUM($CQ$9:CQ957)*RLR</f>
        <v>119.99999999999996</v>
      </c>
      <c r="CS957" s="32"/>
      <c r="CT957" s="36">
        <f>CR957-SUM($CW$9:CW957)</f>
        <v>3.2675957461312919</v>
      </c>
      <c r="CV957" s="48">
        <f t="shared" si="289"/>
        <v>0.24038461538461536</v>
      </c>
      <c r="CW957" s="31">
        <f t="shared" si="303"/>
        <v>7.880054050155863E-3</v>
      </c>
      <c r="CX957" s="36">
        <f>SUM($CW$9:CW957)*RRF</f>
        <v>81.712682977708056</v>
      </c>
      <c r="CY957" s="33"/>
      <c r="CZ957" s="36">
        <f t="shared" si="290"/>
        <v>84.980278723839348</v>
      </c>
      <c r="DA957" s="33"/>
      <c r="DB957" s="31">
        <f t="shared" si="291"/>
        <v>8.8200818042023797E-64</v>
      </c>
      <c r="DC957" s="31">
        <f t="shared" si="292"/>
        <v>2.2873170222919041</v>
      </c>
      <c r="DD957" s="31">
        <f t="shared" si="293"/>
        <v>2.2873170222919041</v>
      </c>
      <c r="DE957" s="31">
        <f t="shared" si="294"/>
        <v>-0.98027872383934778</v>
      </c>
      <c r="DF957" s="31"/>
      <c r="DG957" s="33">
        <f t="shared" si="295"/>
        <v>0.97277003544890539</v>
      </c>
      <c r="DH957" s="33">
        <f t="shared" si="296"/>
        <v>1.0116699848076114</v>
      </c>
      <c r="DI957" s="3"/>
      <c r="DJ957" s="33">
        <f t="shared" si="297"/>
        <v>0.99999999999999967</v>
      </c>
      <c r="DK957" s="93">
        <f t="shared" si="298"/>
        <v>0.98610943189576694</v>
      </c>
      <c r="DL957" s="3">
        <f t="shared" si="299"/>
        <v>0.98618169227604824</v>
      </c>
      <c r="DM957" s="3"/>
      <c r="DN957" s="90">
        <f t="shared" si="306"/>
        <v>0</v>
      </c>
      <c r="DO957" s="91">
        <f t="shared" si="304"/>
        <v>0</v>
      </c>
      <c r="DP957" s="89">
        <f>SUM(DO$9:DO957)*RLR</f>
        <v>120</v>
      </c>
      <c r="DQ957" s="90">
        <f>DP957-SUM(DS$9:DS957)</f>
        <v>1.6581969268742114</v>
      </c>
      <c r="DR957" s="48">
        <f t="shared" si="300"/>
        <v>0.24038461538461536</v>
      </c>
      <c r="DS957" s="31">
        <f t="shared" si="305"/>
        <v>3.9988671869956817E-3</v>
      </c>
      <c r="DT957" s="90">
        <f>SUM(DS$9:DS957)*RRF</f>
        <v>82.839262151188052</v>
      </c>
    </row>
    <row r="958" spans="90:124" x14ac:dyDescent="0.25">
      <c r="CL958" s="14">
        <f t="shared" si="287"/>
        <v>9.49</v>
      </c>
      <c r="CM958" s="59">
        <f>IF('Extended model'!$B$4="AY",0,IFERROR(P*INDEX('UWYr writing pattern'!$C$4:$C$18,MATCH('Extended model'!$CL958,'UWYr writing pattern'!$A$4:$A$18,0)) / 25,CM957))</f>
        <v>0</v>
      </c>
      <c r="CN958" s="36">
        <f t="shared" si="301"/>
        <v>7.5138696893895519E-64</v>
      </c>
      <c r="CP958" s="48">
        <f t="shared" si="288"/>
        <v>28.47</v>
      </c>
      <c r="CQ958" s="34">
        <f t="shared" si="302"/>
        <v>2.986227696565663E-64</v>
      </c>
      <c r="CR958" s="31">
        <f>SUM($CQ$9:CQ958)*RLR</f>
        <v>119.99999999999996</v>
      </c>
      <c r="CS958" s="32"/>
      <c r="CT958" s="36">
        <f>CR958-SUM($CW$9:CW958)</f>
        <v>3.2597409486646285</v>
      </c>
      <c r="CV958" s="48">
        <f t="shared" si="289"/>
        <v>0.24019215372297839</v>
      </c>
      <c r="CW958" s="31">
        <f t="shared" si="303"/>
        <v>7.854797466661758E-3</v>
      </c>
      <c r="CX958" s="36">
        <f>SUM($CW$9:CW958)*RRF</f>
        <v>81.71818133593473</v>
      </c>
      <c r="CY958" s="33"/>
      <c r="CZ958" s="36">
        <f t="shared" si="290"/>
        <v>84.977922284599359</v>
      </c>
      <c r="DA958" s="33"/>
      <c r="DB958" s="31">
        <f t="shared" si="291"/>
        <v>6.3116505390872235E-64</v>
      </c>
      <c r="DC958" s="31">
        <f t="shared" si="292"/>
        <v>2.2818186640652396</v>
      </c>
      <c r="DD958" s="31">
        <f t="shared" si="293"/>
        <v>2.2818186640652396</v>
      </c>
      <c r="DE958" s="31">
        <f t="shared" si="294"/>
        <v>-0.9779222845993587</v>
      </c>
      <c r="DF958" s="31"/>
      <c r="DG958" s="33">
        <f t="shared" si="295"/>
        <v>0.97283549209446107</v>
      </c>
      <c r="DH958" s="33">
        <f t="shared" si="296"/>
        <v>1.0116419319595162</v>
      </c>
      <c r="DI958" s="3"/>
      <c r="DJ958" s="33">
        <f t="shared" si="297"/>
        <v>0.99999999999999967</v>
      </c>
      <c r="DK958" s="93">
        <f t="shared" si="298"/>
        <v>0.98614276924497613</v>
      </c>
      <c r="DL958" s="3">
        <f t="shared" si="299"/>
        <v>0.98621490936192302</v>
      </c>
      <c r="DM958" s="3"/>
      <c r="DN958" s="90">
        <f t="shared" si="306"/>
        <v>0</v>
      </c>
      <c r="DO958" s="91">
        <f t="shared" si="304"/>
        <v>0</v>
      </c>
      <c r="DP958" s="89">
        <f>SUM(DO$9:DO958)*RLR</f>
        <v>120</v>
      </c>
      <c r="DQ958" s="90">
        <f>DP958-SUM(DS$9:DS958)</f>
        <v>1.6542108765692234</v>
      </c>
      <c r="DR958" s="48">
        <f t="shared" si="300"/>
        <v>0.24019215372297839</v>
      </c>
      <c r="DS958" s="31">
        <f t="shared" si="305"/>
        <v>3.9860503049860847E-3</v>
      </c>
      <c r="DT958" s="90">
        <f>SUM(DS$9:DS958)*RRF</f>
        <v>82.842052386401534</v>
      </c>
    </row>
    <row r="959" spans="90:124" x14ac:dyDescent="0.25">
      <c r="CL959" s="14">
        <f t="shared" si="287"/>
        <v>9.5</v>
      </c>
      <c r="CM959" s="59">
        <f>IF('Extended model'!$B$4="AY",0,IFERROR(P*INDEX('UWYr writing pattern'!$C$4:$C$18,MATCH('Extended model'!$CL959,'UWYr writing pattern'!$A$4:$A$18,0)) / 25,CM958))</f>
        <v>0</v>
      </c>
      <c r="CN959" s="36">
        <f t="shared" si="301"/>
        <v>5.3746709888203462E-64</v>
      </c>
      <c r="CP959" s="48">
        <f t="shared" si="288"/>
        <v>28.5</v>
      </c>
      <c r="CQ959" s="34">
        <f t="shared" si="302"/>
        <v>2.1391987005692054E-64</v>
      </c>
      <c r="CR959" s="31">
        <f>SUM($CQ$9:CQ959)*RLR</f>
        <v>119.99999999999996</v>
      </c>
      <c r="CS959" s="32"/>
      <c r="CT959" s="36">
        <f>CR959-SUM($CW$9:CW959)</f>
        <v>3.2519113066742449</v>
      </c>
      <c r="CV959" s="48">
        <f t="shared" si="289"/>
        <v>0.24</v>
      </c>
      <c r="CW959" s="31">
        <f t="shared" si="303"/>
        <v>7.8296419903874179E-3</v>
      </c>
      <c r="CX959" s="36">
        <f>SUM($CW$9:CW959)*RRF</f>
        <v>81.723662085327987</v>
      </c>
      <c r="CY959" s="33"/>
      <c r="CZ959" s="36">
        <f t="shared" si="290"/>
        <v>84.975573392002232</v>
      </c>
      <c r="DA959" s="33"/>
      <c r="DB959" s="31">
        <f t="shared" si="291"/>
        <v>4.5147236306090905E-64</v>
      </c>
      <c r="DC959" s="31">
        <f t="shared" si="292"/>
        <v>2.2763379146719713</v>
      </c>
      <c r="DD959" s="31">
        <f t="shared" si="293"/>
        <v>2.2763379146719713</v>
      </c>
      <c r="DE959" s="31">
        <f t="shared" si="294"/>
        <v>-0.97557339200223225</v>
      </c>
      <c r="DF959" s="31"/>
      <c r="DG959" s="33">
        <f t="shared" si="295"/>
        <v>0.97290073911104746</v>
      </c>
      <c r="DH959" s="33">
        <f t="shared" si="296"/>
        <v>1.0116139689524075</v>
      </c>
      <c r="DI959" s="3"/>
      <c r="DJ959" s="33">
        <f t="shared" si="297"/>
        <v>0.99999999999999967</v>
      </c>
      <c r="DK959" s="93">
        <f t="shared" si="298"/>
        <v>0.98617600000000005</v>
      </c>
      <c r="DL959" s="3">
        <f t="shared" si="299"/>
        <v>0.98624802006801937</v>
      </c>
      <c r="DM959" s="3"/>
      <c r="DN959" s="90">
        <f t="shared" si="306"/>
        <v>0</v>
      </c>
      <c r="DO959" s="91">
        <f t="shared" si="304"/>
        <v>0</v>
      </c>
      <c r="DP959" s="89">
        <f>SUM(DO$9:DO959)*RLR</f>
        <v>120</v>
      </c>
      <c r="DQ959" s="90">
        <f>DP959-SUM(DS$9:DS959)</f>
        <v>1.6502375918376657</v>
      </c>
      <c r="DR959" s="48">
        <f t="shared" si="300"/>
        <v>0.24</v>
      </c>
      <c r="DS959" s="31">
        <f t="shared" si="305"/>
        <v>3.9732847315513773E-3</v>
      </c>
      <c r="DT959" s="90">
        <f>SUM(DS$9:DS959)*RRF</f>
        <v>82.844833685713624</v>
      </c>
    </row>
    <row r="960" spans="90:124" x14ac:dyDescent="0.25">
      <c r="CL960" s="14">
        <f t="shared" si="287"/>
        <v>9.51</v>
      </c>
      <c r="CM960" s="59">
        <f>IF('Extended model'!$B$4="AY",0,IFERROR(P*INDEX('UWYr writing pattern'!$C$4:$C$18,MATCH('Extended model'!$CL960,'UWYr writing pattern'!$A$4:$A$18,0)) / 25,CM959))</f>
        <v>0</v>
      </c>
      <c r="CN960" s="36">
        <f t="shared" si="301"/>
        <v>3.8428897570065472E-64</v>
      </c>
      <c r="CP960" s="48">
        <f t="shared" si="288"/>
        <v>28.53</v>
      </c>
      <c r="CQ960" s="34">
        <f t="shared" si="302"/>
        <v>1.5317812318137986E-64</v>
      </c>
      <c r="CR960" s="31">
        <f>SUM($CQ$9:CQ960)*RLR</f>
        <v>119.99999999999996</v>
      </c>
      <c r="CS960" s="32"/>
      <c r="CT960" s="36">
        <f>CR960-SUM($CW$9:CW960)</f>
        <v>3.2441067195382232</v>
      </c>
      <c r="CV960" s="48">
        <f t="shared" si="289"/>
        <v>0.23980815347721823</v>
      </c>
      <c r="CW960" s="31">
        <f t="shared" si="303"/>
        <v>7.8045871360181871E-3</v>
      </c>
      <c r="CX960" s="36">
        <f>SUM($CW$9:CW960)*RRF</f>
        <v>81.729125296323204</v>
      </c>
      <c r="CY960" s="33"/>
      <c r="CZ960" s="36">
        <f t="shared" si="290"/>
        <v>84.973232015861427</v>
      </c>
      <c r="DA960" s="33"/>
      <c r="DB960" s="31">
        <f t="shared" si="291"/>
        <v>3.2280273958854994E-64</v>
      </c>
      <c r="DC960" s="31">
        <f t="shared" si="292"/>
        <v>2.270874703676756</v>
      </c>
      <c r="DD960" s="31">
        <f t="shared" si="293"/>
        <v>2.270874703676756</v>
      </c>
      <c r="DE960" s="31">
        <f t="shared" si="294"/>
        <v>-0.97323201586142716</v>
      </c>
      <c r="DF960" s="31"/>
      <c r="DG960" s="33">
        <f t="shared" si="295"/>
        <v>0.97296577733718104</v>
      </c>
      <c r="DH960" s="33">
        <f t="shared" si="296"/>
        <v>1.0115860954269218</v>
      </c>
      <c r="DI960" s="3"/>
      <c r="DJ960" s="33">
        <f t="shared" si="297"/>
        <v>0.99999999999999967</v>
      </c>
      <c r="DK960" s="93">
        <f t="shared" si="298"/>
        <v>0.98620912458653409</v>
      </c>
      <c r="DL960" s="3">
        <f t="shared" si="299"/>
        <v>0.98628102481985613</v>
      </c>
      <c r="DM960" s="3"/>
      <c r="DN960" s="90">
        <f t="shared" si="306"/>
        <v>0</v>
      </c>
      <c r="DO960" s="91">
        <f t="shared" si="304"/>
        <v>0</v>
      </c>
      <c r="DP960" s="89">
        <f>SUM(DO$9:DO960)*RLR</f>
        <v>120</v>
      </c>
      <c r="DQ960" s="90">
        <f>DP960-SUM(DS$9:DS960)</f>
        <v>1.6462770216172515</v>
      </c>
      <c r="DR960" s="48">
        <f t="shared" si="300"/>
        <v>0.23980815347721823</v>
      </c>
      <c r="DS960" s="31">
        <f t="shared" si="305"/>
        <v>3.9605702204103975E-3</v>
      </c>
      <c r="DT960" s="90">
        <f>SUM(DS$9:DS960)*RRF</f>
        <v>82.84760608486792</v>
      </c>
    </row>
    <row r="961" spans="90:124" x14ac:dyDescent="0.25">
      <c r="CL961" s="14">
        <f t="shared" si="287"/>
        <v>9.52</v>
      </c>
      <c r="CM961" s="59">
        <f>IF('Extended model'!$B$4="AY",0,IFERROR(P*INDEX('UWYr writing pattern'!$C$4:$C$18,MATCH('Extended model'!$CL961,'UWYr writing pattern'!$A$4:$A$18,0)) / 25,CM960))</f>
        <v>0</v>
      </c>
      <c r="CN961" s="36">
        <f t="shared" si="301"/>
        <v>2.7465133093325794E-64</v>
      </c>
      <c r="CP961" s="48">
        <f t="shared" si="288"/>
        <v>28.56</v>
      </c>
      <c r="CQ961" s="34">
        <f t="shared" si="302"/>
        <v>1.0963764476739679E-64</v>
      </c>
      <c r="CR961" s="31">
        <f>SUM($CQ$9:CQ961)*RLR</f>
        <v>119.99999999999996</v>
      </c>
      <c r="CS961" s="32"/>
      <c r="CT961" s="36">
        <f>CR961-SUM($CW$9:CW961)</f>
        <v>3.2363270871172745</v>
      </c>
      <c r="CV961" s="48">
        <f t="shared" si="289"/>
        <v>0.23961661341853036</v>
      </c>
      <c r="CW961" s="31">
        <f t="shared" si="303"/>
        <v>7.7796324209549721E-3</v>
      </c>
      <c r="CX961" s="36">
        <f>SUM($CW$9:CW961)*RRF</f>
        <v>81.734571039017879</v>
      </c>
      <c r="CY961" s="33"/>
      <c r="CZ961" s="36">
        <f t="shared" si="290"/>
        <v>84.970898126135154</v>
      </c>
      <c r="DA961" s="33"/>
      <c r="DB961" s="31">
        <f t="shared" si="291"/>
        <v>2.3070711798393664E-64</v>
      </c>
      <c r="DC961" s="31">
        <f t="shared" si="292"/>
        <v>2.2654289609820921</v>
      </c>
      <c r="DD961" s="31">
        <f t="shared" si="293"/>
        <v>2.2654289609820921</v>
      </c>
      <c r="DE961" s="31">
        <f t="shared" si="294"/>
        <v>-0.97089812613515392</v>
      </c>
      <c r="DF961" s="31"/>
      <c r="DG961" s="33">
        <f t="shared" si="295"/>
        <v>0.97303060760735571</v>
      </c>
      <c r="DH961" s="33">
        <f t="shared" si="296"/>
        <v>1.0115583110254185</v>
      </c>
      <c r="DI961" s="3"/>
      <c r="DJ961" s="33">
        <f t="shared" si="297"/>
        <v>0.99999999999999967</v>
      </c>
      <c r="DK961" s="93">
        <f t="shared" si="298"/>
        <v>0.98624214342823513</v>
      </c>
      <c r="DL961" s="3">
        <f t="shared" si="299"/>
        <v>0.98631392404091167</v>
      </c>
      <c r="DM961" s="3"/>
      <c r="DN961" s="90">
        <f t="shared" si="306"/>
        <v>0</v>
      </c>
      <c r="DO961" s="91">
        <f t="shared" si="304"/>
        <v>0</v>
      </c>
      <c r="DP961" s="89">
        <f>SUM(DO$9:DO961)*RLR</f>
        <v>120</v>
      </c>
      <c r="DQ961" s="90">
        <f>DP961-SUM(DS$9:DS961)</f>
        <v>1.6423291150905897</v>
      </c>
      <c r="DR961" s="48">
        <f t="shared" si="300"/>
        <v>0.23961661341853036</v>
      </c>
      <c r="DS961" s="31">
        <f t="shared" si="305"/>
        <v>3.947906526660076E-3</v>
      </c>
      <c r="DT961" s="90">
        <f>SUM(DS$9:DS961)*RRF</f>
        <v>82.850369619436577</v>
      </c>
    </row>
    <row r="962" spans="90:124" x14ac:dyDescent="0.25">
      <c r="CL962" s="14">
        <f t="shared" si="287"/>
        <v>9.5299999999999994</v>
      </c>
      <c r="CM962" s="59">
        <f>IF('Extended model'!$B$4="AY",0,IFERROR(P*INDEX('UWYr writing pattern'!$C$4:$C$18,MATCH('Extended model'!$CL962,'UWYr writing pattern'!$A$4:$A$18,0)) / 25,CM961))</f>
        <v>0</v>
      </c>
      <c r="CN962" s="36">
        <f t="shared" si="301"/>
        <v>1.9621091081871946E-64</v>
      </c>
      <c r="CP962" s="48">
        <f t="shared" si="288"/>
        <v>28.589999999999996</v>
      </c>
      <c r="CQ962" s="34">
        <f t="shared" si="302"/>
        <v>7.8440420114538471E-65</v>
      </c>
      <c r="CR962" s="31">
        <f>SUM($CQ$9:CQ962)*RLR</f>
        <v>119.99999999999996</v>
      </c>
      <c r="CS962" s="32"/>
      <c r="CT962" s="36">
        <f>CR962-SUM($CW$9:CW962)</f>
        <v>3.2285723097519821</v>
      </c>
      <c r="CV962" s="48">
        <f t="shared" si="289"/>
        <v>0.23942537909018358</v>
      </c>
      <c r="CW962" s="31">
        <f t="shared" si="303"/>
        <v>7.7547773652969837E-3</v>
      </c>
      <c r="CX962" s="36">
        <f>SUM($CW$9:CW962)*RRF</f>
        <v>81.739999383173583</v>
      </c>
      <c r="CY962" s="33"/>
      <c r="CZ962" s="36">
        <f t="shared" si="290"/>
        <v>84.968571692925565</v>
      </c>
      <c r="DA962" s="33"/>
      <c r="DB962" s="31">
        <f t="shared" si="291"/>
        <v>1.6481716508772432E-64</v>
      </c>
      <c r="DC962" s="31">
        <f t="shared" si="292"/>
        <v>2.2600006168263871</v>
      </c>
      <c r="DD962" s="31">
        <f t="shared" si="293"/>
        <v>2.2600006168263871</v>
      </c>
      <c r="DE962" s="31">
        <f t="shared" si="294"/>
        <v>-0.96857169292556478</v>
      </c>
      <c r="DF962" s="31"/>
      <c r="DG962" s="33">
        <f t="shared" si="295"/>
        <v>0.9730952307520665</v>
      </c>
      <c r="DH962" s="33">
        <f t="shared" si="296"/>
        <v>1.011530615391971</v>
      </c>
      <c r="DI962" s="3"/>
      <c r="DJ962" s="33">
        <f t="shared" si="297"/>
        <v>0.99999999999999967</v>
      </c>
      <c r="DK962" s="93">
        <f t="shared" si="298"/>
        <v>0.98627505694673312</v>
      </c>
      <c r="DL962" s="3">
        <f t="shared" si="299"/>
        <v>0.98634671815263475</v>
      </c>
      <c r="DM962" s="3"/>
      <c r="DN962" s="90">
        <f t="shared" si="306"/>
        <v>0</v>
      </c>
      <c r="DO962" s="91">
        <f t="shared" si="304"/>
        <v>0</v>
      </c>
      <c r="DP962" s="89">
        <f>SUM(DO$9:DO962)*RLR</f>
        <v>120</v>
      </c>
      <c r="DQ962" s="90">
        <f>DP962-SUM(DS$9:DS962)</f>
        <v>1.6383938216838203</v>
      </c>
      <c r="DR962" s="48">
        <f t="shared" si="300"/>
        <v>0.23942537909018358</v>
      </c>
      <c r="DS962" s="31">
        <f t="shared" si="305"/>
        <v>3.9352934067665886E-3</v>
      </c>
      <c r="DT962" s="90">
        <f>SUM(DS$9:DS962)*RRF</f>
        <v>82.853124324821323</v>
      </c>
    </row>
    <row r="963" spans="90:124" x14ac:dyDescent="0.25">
      <c r="CL963" s="14">
        <f t="shared" si="287"/>
        <v>9.5399999999999991</v>
      </c>
      <c r="CM963" s="59">
        <f>IF('Extended model'!$B$4="AY",0,IFERROR(P*INDEX('UWYr writing pattern'!$C$4:$C$18,MATCH('Extended model'!$CL963,'UWYr writing pattern'!$A$4:$A$18,0)) / 25,CM962))</f>
        <v>0</v>
      </c>
      <c r="CN963" s="36">
        <f t="shared" si="301"/>
        <v>1.4011421141564757E-64</v>
      </c>
      <c r="CP963" s="48">
        <f t="shared" si="288"/>
        <v>28.619999999999997</v>
      </c>
      <c r="CQ963" s="34">
        <f t="shared" si="302"/>
        <v>5.6096699403071889E-65</v>
      </c>
      <c r="CR963" s="31">
        <f>SUM($CQ$9:CQ963)*RLR</f>
        <v>119.99999999999996</v>
      </c>
      <c r="CS963" s="32"/>
      <c r="CT963" s="36">
        <f>CR963-SUM($CW$9:CW963)</f>
        <v>3.2208422882601582</v>
      </c>
      <c r="CV963" s="48">
        <f t="shared" si="289"/>
        <v>0.23923444976076558</v>
      </c>
      <c r="CW963" s="31">
        <f t="shared" si="303"/>
        <v>7.7300214918243791E-3</v>
      </c>
      <c r="CX963" s="36">
        <f>SUM($CW$9:CW963)*RRF</f>
        <v>81.745410398217857</v>
      </c>
      <c r="CY963" s="33"/>
      <c r="CZ963" s="36">
        <f t="shared" si="290"/>
        <v>84.966252686478015</v>
      </c>
      <c r="DA963" s="33"/>
      <c r="DB963" s="31">
        <f t="shared" si="291"/>
        <v>1.1769593758914397E-64</v>
      </c>
      <c r="DC963" s="31">
        <f t="shared" si="292"/>
        <v>2.2545896017821105</v>
      </c>
      <c r="DD963" s="31">
        <f t="shared" si="293"/>
        <v>2.2545896017821105</v>
      </c>
      <c r="DE963" s="31">
        <f t="shared" si="294"/>
        <v>-0.96625268647801477</v>
      </c>
      <c r="DF963" s="31"/>
      <c r="DG963" s="33">
        <f t="shared" si="295"/>
        <v>0.97315964759783158</v>
      </c>
      <c r="DH963" s="33">
        <f t="shared" si="296"/>
        <v>1.0115030081723573</v>
      </c>
      <c r="DI963" s="3"/>
      <c r="DJ963" s="33">
        <f t="shared" si="297"/>
        <v>0.99999999999999967</v>
      </c>
      <c r="DK963" s="93">
        <f t="shared" si="298"/>
        <v>0.98630786556164207</v>
      </c>
      <c r="DL963" s="3">
        <f t="shared" si="299"/>
        <v>0.98637940757445597</v>
      </c>
      <c r="DM963" s="3"/>
      <c r="DN963" s="90">
        <f t="shared" si="306"/>
        <v>0</v>
      </c>
      <c r="DO963" s="91">
        <f t="shared" si="304"/>
        <v>0</v>
      </c>
      <c r="DP963" s="89">
        <f>SUM(DO$9:DO963)*RLR</f>
        <v>120</v>
      </c>
      <c r="DQ963" s="90">
        <f>DP963-SUM(DS$9:DS963)</f>
        <v>1.6344710910652651</v>
      </c>
      <c r="DR963" s="48">
        <f t="shared" si="300"/>
        <v>0.23923444976076558</v>
      </c>
      <c r="DS963" s="31">
        <f t="shared" si="305"/>
        <v>3.9227306185566331E-3</v>
      </c>
      <c r="DT963" s="90">
        <f>SUM(DS$9:DS963)*RRF</f>
        <v>82.855870236254304</v>
      </c>
    </row>
    <row r="964" spans="90:124" x14ac:dyDescent="0.25">
      <c r="CL964" s="14">
        <f t="shared" si="287"/>
        <v>9.5500000000000007</v>
      </c>
      <c r="CM964" s="59">
        <f>IF('Extended model'!$B$4="AY",0,IFERROR(P*INDEX('UWYr writing pattern'!$C$4:$C$18,MATCH('Extended model'!$CL964,'UWYr writing pattern'!$A$4:$A$18,0)) / 25,CM963))</f>
        <v>0</v>
      </c>
      <c r="CN964" s="36">
        <f t="shared" si="301"/>
        <v>1.0001352410848923E-64</v>
      </c>
      <c r="CP964" s="48">
        <f t="shared" si="288"/>
        <v>28.650000000000002</v>
      </c>
      <c r="CQ964" s="34">
        <f t="shared" si="302"/>
        <v>4.0100687307158332E-65</v>
      </c>
      <c r="CR964" s="31">
        <f>SUM($CQ$9:CQ964)*RLR</f>
        <v>119.99999999999996</v>
      </c>
      <c r="CS964" s="32"/>
      <c r="CT964" s="36">
        <f>CR964-SUM($CW$9:CW964)</f>
        <v>3.2131369239341723</v>
      </c>
      <c r="CV964" s="48">
        <f t="shared" si="289"/>
        <v>0.2390438247011952</v>
      </c>
      <c r="CW964" s="31">
        <f t="shared" si="303"/>
        <v>7.7053643259812413E-3</v>
      </c>
      <c r="CX964" s="36">
        <f>SUM($CW$9:CW964)*RRF</f>
        <v>81.750804153246051</v>
      </c>
      <c r="CY964" s="33"/>
      <c r="CZ964" s="36">
        <f t="shared" si="290"/>
        <v>84.963941077180223</v>
      </c>
      <c r="DA964" s="33"/>
      <c r="DB964" s="31">
        <f t="shared" si="291"/>
        <v>8.4011360251130948E-65</v>
      </c>
      <c r="DC964" s="31">
        <f t="shared" si="292"/>
        <v>2.2491958467539206</v>
      </c>
      <c r="DD964" s="31">
        <f t="shared" si="293"/>
        <v>2.2491958467539206</v>
      </c>
      <c r="DE964" s="31">
        <f t="shared" si="294"/>
        <v>-0.96394107718022326</v>
      </c>
      <c r="DF964" s="31"/>
      <c r="DG964" s="33">
        <f t="shared" si="295"/>
        <v>0.97322385896721486</v>
      </c>
      <c r="DH964" s="33">
        <f t="shared" si="296"/>
        <v>1.0114754890140503</v>
      </c>
      <c r="DI964" s="3"/>
      <c r="DJ964" s="33">
        <f t="shared" si="297"/>
        <v>0.99999999999999967</v>
      </c>
      <c r="DK964" s="93">
        <f t="shared" si="298"/>
        <v>0.98634056969057149</v>
      </c>
      <c r="DL964" s="3">
        <f t="shared" si="299"/>
        <v>0.98641199272379954</v>
      </c>
      <c r="DM964" s="3"/>
      <c r="DN964" s="90">
        <f t="shared" si="306"/>
        <v>0</v>
      </c>
      <c r="DO964" s="91">
        <f t="shared" si="304"/>
        <v>0</v>
      </c>
      <c r="DP964" s="89">
        <f>SUM(DO$9:DO964)*RLR</f>
        <v>120</v>
      </c>
      <c r="DQ964" s="90">
        <f>DP964-SUM(DS$9:DS964)</f>
        <v>1.6305608731440628</v>
      </c>
      <c r="DR964" s="48">
        <f t="shared" si="300"/>
        <v>0.2390438247011952</v>
      </c>
      <c r="DS964" s="31">
        <f t="shared" si="305"/>
        <v>3.9102179212087687E-3</v>
      </c>
      <c r="DT964" s="90">
        <f>SUM(DS$9:DS964)*RRF</f>
        <v>82.858607388799157</v>
      </c>
    </row>
    <row r="965" spans="90:124" x14ac:dyDescent="0.25">
      <c r="CL965" s="14">
        <f t="shared" si="287"/>
        <v>9.56</v>
      </c>
      <c r="CM965" s="59">
        <f>IF('Extended model'!$B$4="AY",0,IFERROR(P*INDEX('UWYr writing pattern'!$C$4:$C$18,MATCH('Extended model'!$CL965,'UWYr writing pattern'!$A$4:$A$18,0)) / 25,CM964))</f>
        <v>0</v>
      </c>
      <c r="CN965" s="36">
        <f t="shared" si="301"/>
        <v>7.1359649451407066E-65</v>
      </c>
      <c r="CP965" s="48">
        <f t="shared" si="288"/>
        <v>28.68</v>
      </c>
      <c r="CQ965" s="34">
        <f t="shared" si="302"/>
        <v>2.8653874657082168E-65</v>
      </c>
      <c r="CR965" s="31">
        <f>SUM($CQ$9:CQ965)*RLR</f>
        <v>119.99999999999996</v>
      </c>
      <c r="CS965" s="32"/>
      <c r="CT965" s="36">
        <f>CR965-SUM($CW$9:CW965)</f>
        <v>3.2054561185383079</v>
      </c>
      <c r="CV965" s="48">
        <f t="shared" si="289"/>
        <v>0.23885350318471338</v>
      </c>
      <c r="CW965" s="31">
        <f t="shared" si="303"/>
        <v>7.6808053958585792E-3</v>
      </c>
      <c r="CX965" s="36">
        <f>SUM($CW$9:CW965)*RRF</f>
        <v>81.756180717023156</v>
      </c>
      <c r="CY965" s="33"/>
      <c r="CZ965" s="36">
        <f t="shared" si="290"/>
        <v>84.961636835561464</v>
      </c>
      <c r="DA965" s="33"/>
      <c r="DB965" s="31">
        <f t="shared" si="291"/>
        <v>5.9942105539181927E-65</v>
      </c>
      <c r="DC965" s="31">
        <f t="shared" si="292"/>
        <v>2.2438192829768155</v>
      </c>
      <c r="DD965" s="31">
        <f t="shared" si="293"/>
        <v>2.2438192829768155</v>
      </c>
      <c r="DE965" s="31">
        <f t="shared" si="294"/>
        <v>-0.96163683556146395</v>
      </c>
      <c r="DF965" s="31"/>
      <c r="DG965" s="33">
        <f t="shared" si="295"/>
        <v>0.97328786567884706</v>
      </c>
      <c r="DH965" s="33">
        <f t="shared" si="296"/>
        <v>1.0114480575662079</v>
      </c>
      <c r="DI965" s="3"/>
      <c r="DJ965" s="33">
        <f t="shared" si="297"/>
        <v>0.99999999999999967</v>
      </c>
      <c r="DK965" s="93">
        <f t="shared" si="298"/>
        <v>0.9863731697491378</v>
      </c>
      <c r="DL965" s="3">
        <f t="shared" si="299"/>
        <v>0.98644447401609303</v>
      </c>
      <c r="DM965" s="3"/>
      <c r="DN965" s="90">
        <f t="shared" si="306"/>
        <v>0</v>
      </c>
      <c r="DO965" s="91">
        <f t="shared" si="304"/>
        <v>0</v>
      </c>
      <c r="DP965" s="89">
        <f>SUM(DO$9:DO965)*RLR</f>
        <v>120</v>
      </c>
      <c r="DQ965" s="90">
        <f>DP965-SUM(DS$9:DS965)</f>
        <v>1.6266631180688194</v>
      </c>
      <c r="DR965" s="48">
        <f t="shared" si="300"/>
        <v>0.23885350318471338</v>
      </c>
      <c r="DS965" s="31">
        <f t="shared" si="305"/>
        <v>3.8977550752447715E-3</v>
      </c>
      <c r="DT965" s="90">
        <f>SUM(DS$9:DS965)*RRF</f>
        <v>82.861335817351815</v>
      </c>
    </row>
    <row r="966" spans="90:124" x14ac:dyDescent="0.25">
      <c r="CL966" s="14">
        <f t="shared" si="287"/>
        <v>9.57</v>
      </c>
      <c r="CM966" s="59">
        <f>IF('Extended model'!$B$4="AY",0,IFERROR(P*INDEX('UWYr writing pattern'!$C$4:$C$18,MATCH('Extended model'!$CL966,'UWYr writing pattern'!$A$4:$A$18,0)) / 25,CM965))</f>
        <v>0</v>
      </c>
      <c r="CN966" s="36">
        <f t="shared" si="301"/>
        <v>5.0893701988743523E-65</v>
      </c>
      <c r="CP966" s="48">
        <f t="shared" si="288"/>
        <v>28.71</v>
      </c>
      <c r="CQ966" s="34">
        <f t="shared" si="302"/>
        <v>2.0465947462663547E-65</v>
      </c>
      <c r="CR966" s="31">
        <f>SUM($CQ$9:CQ966)*RLR</f>
        <v>119.99999999999996</v>
      </c>
      <c r="CS966" s="32"/>
      <c r="CT966" s="36">
        <f>CR966-SUM($CW$9:CW966)</f>
        <v>3.1977997743061337</v>
      </c>
      <c r="CV966" s="48">
        <f t="shared" si="289"/>
        <v>0.2386634844868735</v>
      </c>
      <c r="CW966" s="31">
        <f t="shared" si="303"/>
        <v>7.6563442321774871E-3</v>
      </c>
      <c r="CX966" s="36">
        <f>SUM($CW$9:CW966)*RRF</f>
        <v>81.761540157985678</v>
      </c>
      <c r="CY966" s="33"/>
      <c r="CZ966" s="36">
        <f t="shared" si="290"/>
        <v>84.959339932291812</v>
      </c>
      <c r="DA966" s="33"/>
      <c r="DB966" s="31">
        <f t="shared" si="291"/>
        <v>4.275070967054455E-65</v>
      </c>
      <c r="DC966" s="31">
        <f t="shared" si="292"/>
        <v>2.2384598420142936</v>
      </c>
      <c r="DD966" s="31">
        <f t="shared" si="293"/>
        <v>2.2384598420142936</v>
      </c>
      <c r="DE966" s="31">
        <f t="shared" si="294"/>
        <v>-0.95933993229181169</v>
      </c>
      <c r="DF966" s="31"/>
      <c r="DG966" s="33">
        <f t="shared" si="295"/>
        <v>0.97335166854744859</v>
      </c>
      <c r="DH966" s="33">
        <f t="shared" si="296"/>
        <v>1.0114207134796644</v>
      </c>
      <c r="DI966" s="3"/>
      <c r="DJ966" s="33">
        <f t="shared" si="297"/>
        <v>0.99999999999999967</v>
      </c>
      <c r="DK966" s="93">
        <f t="shared" si="298"/>
        <v>0.98640566615097469</v>
      </c>
      <c r="DL966" s="3">
        <f t="shared" si="299"/>
        <v>0.98647685186478085</v>
      </c>
      <c r="DM966" s="3"/>
      <c r="DN966" s="90">
        <f t="shared" si="306"/>
        <v>0</v>
      </c>
      <c r="DO966" s="91">
        <f t="shared" si="304"/>
        <v>0</v>
      </c>
      <c r="DP966" s="89">
        <f>SUM(DO$9:DO966)*RLR</f>
        <v>120</v>
      </c>
      <c r="DQ966" s="90">
        <f>DP966-SUM(DS$9:DS966)</f>
        <v>1.6227777762263003</v>
      </c>
      <c r="DR966" s="48">
        <f t="shared" si="300"/>
        <v>0.2386634844868735</v>
      </c>
      <c r="DS966" s="31">
        <f t="shared" si="305"/>
        <v>3.8853418425210656E-3</v>
      </c>
      <c r="DT966" s="90">
        <f>SUM(DS$9:DS966)*RRF</f>
        <v>82.864055556641588</v>
      </c>
    </row>
    <row r="967" spans="90:124" x14ac:dyDescent="0.25">
      <c r="CL967" s="14">
        <f t="shared" si="287"/>
        <v>9.58</v>
      </c>
      <c r="CM967" s="59">
        <f>IF('Extended model'!$B$4="AY",0,IFERROR(P*INDEX('UWYr writing pattern'!$C$4:$C$18,MATCH('Extended model'!$CL967,'UWYr writing pattern'!$A$4:$A$18,0)) / 25,CM966))</f>
        <v>0</v>
      </c>
      <c r="CN967" s="36">
        <f t="shared" si="301"/>
        <v>3.6282120147775259E-65</v>
      </c>
      <c r="CP967" s="48">
        <f t="shared" si="288"/>
        <v>28.740000000000002</v>
      </c>
      <c r="CQ967" s="34">
        <f t="shared" si="302"/>
        <v>1.4611581840968266E-65</v>
      </c>
      <c r="CR967" s="31">
        <f>SUM($CQ$9:CQ967)*RLR</f>
        <v>119.99999999999996</v>
      </c>
      <c r="CS967" s="32"/>
      <c r="CT967" s="36">
        <f>CR967-SUM($CW$9:CW967)</f>
        <v>3.1901677939378601</v>
      </c>
      <c r="CV967" s="48">
        <f t="shared" si="289"/>
        <v>0.23847376788553259</v>
      </c>
      <c r="CW967" s="31">
        <f t="shared" si="303"/>
        <v>7.6319803682723952E-3</v>
      </c>
      <c r="CX967" s="36">
        <f>SUM($CW$9:CW967)*RRF</f>
        <v>81.766882544243458</v>
      </c>
      <c r="CY967" s="33"/>
      <c r="CZ967" s="36">
        <f t="shared" si="290"/>
        <v>84.957050338181318</v>
      </c>
      <c r="DA967" s="33"/>
      <c r="DB967" s="31">
        <f t="shared" si="291"/>
        <v>3.0476980924131213E-65</v>
      </c>
      <c r="DC967" s="31">
        <f t="shared" si="292"/>
        <v>2.2331174557565019</v>
      </c>
      <c r="DD967" s="31">
        <f t="shared" si="293"/>
        <v>2.2331174557565019</v>
      </c>
      <c r="DE967" s="31">
        <f t="shared" si="294"/>
        <v>-0.95705033818131824</v>
      </c>
      <c r="DF967" s="31"/>
      <c r="DG967" s="33">
        <f t="shared" si="295"/>
        <v>0.97341526838385073</v>
      </c>
      <c r="DH967" s="33">
        <f t="shared" si="296"/>
        <v>1.0113934564069205</v>
      </c>
      <c r="DI967" s="3"/>
      <c r="DJ967" s="33">
        <f t="shared" si="297"/>
        <v>0.99999999999999967</v>
      </c>
      <c r="DK967" s="93">
        <f t="shared" si="298"/>
        <v>0.98643805930774497</v>
      </c>
      <c r="DL967" s="3">
        <f t="shared" si="299"/>
        <v>0.9865091266813325</v>
      </c>
      <c r="DM967" s="3"/>
      <c r="DN967" s="90">
        <f t="shared" si="306"/>
        <v>0</v>
      </c>
      <c r="DO967" s="91">
        <f t="shared" si="304"/>
        <v>0</v>
      </c>
      <c r="DP967" s="89">
        <f>SUM(DO$9:DO967)*RLR</f>
        <v>120</v>
      </c>
      <c r="DQ967" s="90">
        <f>DP967-SUM(DS$9:DS967)</f>
        <v>1.6189047982400808</v>
      </c>
      <c r="DR967" s="48">
        <f t="shared" si="300"/>
        <v>0.23847376788553259</v>
      </c>
      <c r="DS967" s="31">
        <f t="shared" si="305"/>
        <v>3.872977986220287E-3</v>
      </c>
      <c r="DT967" s="90">
        <f>SUM(DS$9:DS967)*RRF</f>
        <v>82.866766641231933</v>
      </c>
    </row>
    <row r="968" spans="90:124" x14ac:dyDescent="0.25">
      <c r="CL968" s="14">
        <f t="shared" si="287"/>
        <v>9.59</v>
      </c>
      <c r="CM968" s="59">
        <f>IF('Extended model'!$B$4="AY",0,IFERROR(P*INDEX('UWYr writing pattern'!$C$4:$C$18,MATCH('Extended model'!$CL968,'UWYr writing pattern'!$A$4:$A$18,0)) / 25,CM967))</f>
        <v>0</v>
      </c>
      <c r="CN968" s="36">
        <f t="shared" si="301"/>
        <v>2.5854638817304647E-65</v>
      </c>
      <c r="CP968" s="48">
        <f t="shared" si="288"/>
        <v>28.77</v>
      </c>
      <c r="CQ968" s="34">
        <f t="shared" si="302"/>
        <v>1.042748133047061E-65</v>
      </c>
      <c r="CR968" s="31">
        <f>SUM($CQ$9:CQ968)*RLR</f>
        <v>119.99999999999996</v>
      </c>
      <c r="CS968" s="32"/>
      <c r="CT968" s="36">
        <f>CR968-SUM($CW$9:CW968)</f>
        <v>3.1825600805977814</v>
      </c>
      <c r="CV968" s="48">
        <f t="shared" si="289"/>
        <v>0.23828435266084194</v>
      </c>
      <c r="CW968" s="31">
        <f t="shared" si="303"/>
        <v>7.6077133400743882E-3</v>
      </c>
      <c r="CX968" s="36">
        <f>SUM($CW$9:CW968)*RRF</f>
        <v>81.77220794358152</v>
      </c>
      <c r="CY968" s="33"/>
      <c r="CZ968" s="36">
        <f t="shared" si="290"/>
        <v>84.954768024179302</v>
      </c>
      <c r="DA968" s="33"/>
      <c r="DB968" s="31">
        <f t="shared" si="291"/>
        <v>2.17178966065359E-65</v>
      </c>
      <c r="DC968" s="31">
        <f t="shared" si="292"/>
        <v>2.2277920564184468</v>
      </c>
      <c r="DD968" s="31">
        <f t="shared" si="293"/>
        <v>2.2277920564184468</v>
      </c>
      <c r="DE968" s="31">
        <f t="shared" si="294"/>
        <v>-0.95476802417930173</v>
      </c>
      <c r="DF968" s="31"/>
      <c r="DG968" s="33">
        <f t="shared" si="295"/>
        <v>0.97347866599501809</v>
      </c>
      <c r="DH968" s="33">
        <f t="shared" si="296"/>
        <v>1.0113662860021346</v>
      </c>
      <c r="DI968" s="3"/>
      <c r="DJ968" s="33">
        <f t="shared" si="297"/>
        <v>0.99999999999999967</v>
      </c>
      <c r="DK968" s="93">
        <f t="shared" si="298"/>
        <v>0.98647034962915092</v>
      </c>
      <c r="DL968" s="3">
        <f t="shared" si="299"/>
        <v>0.98654129887525632</v>
      </c>
      <c r="DM968" s="3"/>
      <c r="DN968" s="90">
        <f t="shared" si="306"/>
        <v>0</v>
      </c>
      <c r="DO968" s="91">
        <f t="shared" si="304"/>
        <v>0</v>
      </c>
      <c r="DP968" s="89">
        <f>SUM(DO$9:DO968)*RLR</f>
        <v>120</v>
      </c>
      <c r="DQ968" s="90">
        <f>DP968-SUM(DS$9:DS968)</f>
        <v>1.6150441349692386</v>
      </c>
      <c r="DR968" s="48">
        <f t="shared" si="300"/>
        <v>0.23828435266084194</v>
      </c>
      <c r="DS968" s="31">
        <f t="shared" si="305"/>
        <v>3.8606632708428003E-3</v>
      </c>
      <c r="DT968" s="90">
        <f>SUM(DS$9:DS968)*RRF</f>
        <v>82.869469105521532</v>
      </c>
    </row>
    <row r="969" spans="90:124" x14ac:dyDescent="0.25">
      <c r="CL969" s="14">
        <f t="shared" ref="CL969:CL1008" si="307">ROUND(CL968+delt.t,3)</f>
        <v>9.6</v>
      </c>
      <c r="CM969" s="59">
        <f>IF('Extended model'!$B$4="AY",0,IFERROR(P*INDEX('UWYr writing pattern'!$C$4:$C$18,MATCH('Extended model'!$CL969,'UWYr writing pattern'!$A$4:$A$18,0)) / 25,CM968))</f>
        <v>0</v>
      </c>
      <c r="CN969" s="36">
        <f t="shared" si="301"/>
        <v>1.84162592295661E-65</v>
      </c>
      <c r="CP969" s="48">
        <f t="shared" ref="CP969:CP1009" si="308">(Ber*CL969)</f>
        <v>28.799999999999997</v>
      </c>
      <c r="CQ969" s="34">
        <f t="shared" si="302"/>
        <v>7.4383795877385473E-66</v>
      </c>
      <c r="CR969" s="31">
        <f>SUM($CQ$9:CQ969)*RLR</f>
        <v>119.99999999999996</v>
      </c>
      <c r="CS969" s="32"/>
      <c r="CT969" s="36">
        <f>CR969-SUM($CW$9:CW969)</f>
        <v>3.1749765379116894</v>
      </c>
      <c r="CV969" s="48">
        <f t="shared" ref="CV969:CV1009" si="309">Bp_1/(Bp_2+CL969)</f>
        <v>0.23809523809523811</v>
      </c>
      <c r="CW969" s="31">
        <f t="shared" si="303"/>
        <v>7.5835426860947934E-3</v>
      </c>
      <c r="CX969" s="36">
        <f>SUM($CW$9:CW969)*RRF</f>
        <v>81.777516423461776</v>
      </c>
      <c r="CY969" s="33"/>
      <c r="CZ969" s="36">
        <f t="shared" ref="CZ969:CZ1009" si="310">CT969+CX969</f>
        <v>84.952492961373466</v>
      </c>
      <c r="DA969" s="33"/>
      <c r="DB969" s="31">
        <f t="shared" ref="DB969:DB1009" si="311" xml:space="preserve"> CN969*RLR*RRF</f>
        <v>1.5469657752835524E-65</v>
      </c>
      <c r="DC969" s="31">
        <f t="shared" ref="DC969:DC1009" si="312">CT969*RRF</f>
        <v>2.2224835765381825</v>
      </c>
      <c r="DD969" s="31">
        <f t="shared" ref="DD969:DD1009" si="313">DB969+DC969</f>
        <v>2.2224835765381825</v>
      </c>
      <c r="DE969" s="31">
        <f t="shared" ref="DE969:DE1009" si="314">P*RLR*RRF - CZ969</f>
        <v>-0.95249296137346562</v>
      </c>
      <c r="DF969" s="31"/>
      <c r="DG969" s="33">
        <f t="shared" ref="DG969:DG1009" si="315">CX969/(P*RLR*RRF)</f>
        <v>0.9735418621840688</v>
      </c>
      <c r="DH969" s="33">
        <f t="shared" ref="DH969:DH1009" si="316">CZ969/(P*RLR*RRF)</f>
        <v>1.0113392019211127</v>
      </c>
      <c r="DI969" s="3"/>
      <c r="DJ969" s="33">
        <f t="shared" ref="DJ969:DJ1009" si="317">CR969/(P*RLR)</f>
        <v>0.99999999999999967</v>
      </c>
      <c r="DK969" s="93">
        <f t="shared" ref="DK969:DK1009" si="318">1-EXP(-(Bp_1*LN(Bp_2+CL969)-Bp_1*LN(Bp_2)))</f>
        <v>0.9865025375229457</v>
      </c>
      <c r="DL969" s="3">
        <f t="shared" ref="DL969:DL1009" si="319">DT969/(P*RLR*RRF)</f>
        <v>0.98657336885410785</v>
      </c>
      <c r="DM969" s="3"/>
      <c r="DN969" s="90">
        <f t="shared" si="306"/>
        <v>0</v>
      </c>
      <c r="DO969" s="91">
        <f t="shared" si="304"/>
        <v>0</v>
      </c>
      <c r="DP969" s="89">
        <f>SUM(DO$9:DO969)*RLR</f>
        <v>120</v>
      </c>
      <c r="DQ969" s="90">
        <f>DP969-SUM(DS$9:DS969)</f>
        <v>1.611195737507046</v>
      </c>
      <c r="DR969" s="48">
        <f t="shared" ref="DR969:DR1009" si="320">Bp_1/(Bp_2+CL969)</f>
        <v>0.23809523809523811</v>
      </c>
      <c r="DS969" s="31">
        <f t="shared" si="305"/>
        <v>3.8483974621983446E-3</v>
      </c>
      <c r="DT969" s="90">
        <f>SUM(DS$9:DS969)*RRF</f>
        <v>82.872162983745056</v>
      </c>
    </row>
    <row r="970" spans="90:124" x14ac:dyDescent="0.25">
      <c r="CL970" s="14">
        <f t="shared" si="307"/>
        <v>9.61</v>
      </c>
      <c r="CM970" s="59">
        <f>IF('Extended model'!$B$4="AY",0,IFERROR(P*INDEX('UWYr writing pattern'!$C$4:$C$18,MATCH('Extended model'!$CL970,'UWYr writing pattern'!$A$4:$A$18,0)) / 25,CM969))</f>
        <v>0</v>
      </c>
      <c r="CN970" s="36">
        <f t="shared" ref="CN970:CN1009" si="321">CN969-CQ970+CM970</f>
        <v>1.3112376571451065E-65</v>
      </c>
      <c r="CP970" s="48">
        <f t="shared" si="308"/>
        <v>28.83</v>
      </c>
      <c r="CQ970" s="34">
        <f t="shared" ref="CQ970:CQ1009" si="322">CN969*CP969*delt.t</f>
        <v>5.3038826581150361E-66</v>
      </c>
      <c r="CR970" s="31">
        <f>SUM($CQ$9:CQ970)*RLR</f>
        <v>119.99999999999996</v>
      </c>
      <c r="CS970" s="32"/>
      <c r="CT970" s="36">
        <f>CR970-SUM($CW$9:CW970)</f>
        <v>3.1674170699642872</v>
      </c>
      <c r="CV970" s="48">
        <f t="shared" si="309"/>
        <v>0.2379064234734338</v>
      </c>
      <c r="CW970" s="31">
        <f t="shared" ref="CW970:CW1009" si="323">CT969*CV969*delt.t</f>
        <v>7.5594679474087845E-3</v>
      </c>
      <c r="CX970" s="36">
        <f>SUM($CW$9:CW970)*RRF</f>
        <v>81.782808051024958</v>
      </c>
      <c r="CY970" s="33"/>
      <c r="CZ970" s="36">
        <f t="shared" si="310"/>
        <v>84.950225120989245</v>
      </c>
      <c r="DA970" s="33"/>
      <c r="DB970" s="31">
        <f t="shared" si="311"/>
        <v>1.1014396320018894E-65</v>
      </c>
      <c r="DC970" s="31">
        <f t="shared" si="312"/>
        <v>2.2171919489750009</v>
      </c>
      <c r="DD970" s="31">
        <f t="shared" si="313"/>
        <v>2.2171919489750009</v>
      </c>
      <c r="DE970" s="31">
        <f t="shared" si="314"/>
        <v>-0.95022512098924494</v>
      </c>
      <c r="DF970" s="31"/>
      <c r="DG970" s="33">
        <f t="shared" si="315"/>
        <v>0.97360485775029715</v>
      </c>
      <c r="DH970" s="33">
        <f t="shared" si="316"/>
        <v>1.0113122038213005</v>
      </c>
      <c r="DI970" s="3"/>
      <c r="DJ970" s="33">
        <f t="shared" si="317"/>
        <v>0.99999999999999967</v>
      </c>
      <c r="DK970" s="93">
        <f t="shared" si="318"/>
        <v>0.98653462339494347</v>
      </c>
      <c r="DL970" s="3">
        <f t="shared" si="319"/>
        <v>0.98660533702350284</v>
      </c>
      <c r="DM970" s="3"/>
      <c r="DN970" s="90">
        <f t="shared" si="306"/>
        <v>0</v>
      </c>
      <c r="DO970" s="91">
        <f t="shared" ref="DO970:DO1009" si="324">DN969*P*delt.t</f>
        <v>0</v>
      </c>
      <c r="DP970" s="89">
        <f>SUM(DO$9:DO970)*RLR</f>
        <v>120</v>
      </c>
      <c r="DQ970" s="90">
        <f>DP970-SUM(DS$9:DS970)</f>
        <v>1.6073595571796488</v>
      </c>
      <c r="DR970" s="48">
        <f t="shared" si="320"/>
        <v>0.2379064234734338</v>
      </c>
      <c r="DS970" s="31">
        <f t="shared" ref="DS970:DS1009" si="325">DQ969*DR969*delt.t</f>
        <v>3.836180327397729E-3</v>
      </c>
      <c r="DT970" s="90">
        <f>SUM(DS$9:DS970)*RRF</f>
        <v>82.87484830997424</v>
      </c>
    </row>
    <row r="971" spans="90:124" x14ac:dyDescent="0.25">
      <c r="CL971" s="14">
        <f t="shared" si="307"/>
        <v>9.6199999999999992</v>
      </c>
      <c r="CM971" s="59">
        <f>IF('Extended model'!$B$4="AY",0,IFERROR(P*INDEX('UWYr writing pattern'!$C$4:$C$18,MATCH('Extended model'!$CL971,'UWYr writing pattern'!$A$4:$A$18,0)) / 25,CM970))</f>
        <v>0</v>
      </c>
      <c r="CN971" s="36">
        <f t="shared" si="321"/>
        <v>9.3320784059017224E-66</v>
      </c>
      <c r="CP971" s="48">
        <f t="shared" si="308"/>
        <v>28.86</v>
      </c>
      <c r="CQ971" s="34">
        <f t="shared" si="322"/>
        <v>3.7802981655493422E-66</v>
      </c>
      <c r="CR971" s="31">
        <f>SUM($CQ$9:CQ971)*RLR</f>
        <v>119.99999999999996</v>
      </c>
      <c r="CS971" s="32"/>
      <c r="CT971" s="36">
        <f>CR971-SUM($CW$9:CW971)</f>
        <v>3.159881581296645</v>
      </c>
      <c r="CV971" s="48">
        <f t="shared" si="309"/>
        <v>0.23771790808240889</v>
      </c>
      <c r="CW971" s="31">
        <f t="shared" si="323"/>
        <v>7.5354886676390663E-3</v>
      </c>
      <c r="CX971" s="36">
        <f>SUM($CW$9:CW971)*RRF</f>
        <v>81.788082893092309</v>
      </c>
      <c r="CY971" s="33"/>
      <c r="CZ971" s="36">
        <f t="shared" si="310"/>
        <v>84.947964474388954</v>
      </c>
      <c r="DA971" s="33"/>
      <c r="DB971" s="31">
        <f t="shared" si="311"/>
        <v>7.8389458609574456E-66</v>
      </c>
      <c r="DC971" s="31">
        <f t="shared" si="312"/>
        <v>2.2119171069076513</v>
      </c>
      <c r="DD971" s="31">
        <f t="shared" si="313"/>
        <v>2.2119171069076513</v>
      </c>
      <c r="DE971" s="31">
        <f t="shared" si="314"/>
        <v>-0.9479644743889537</v>
      </c>
      <c r="DF971" s="31"/>
      <c r="DG971" s="33">
        <f t="shared" si="315"/>
        <v>0.97366765348919415</v>
      </c>
      <c r="DH971" s="33">
        <f t="shared" si="316"/>
        <v>1.0112852913617734</v>
      </c>
      <c r="DI971" s="3"/>
      <c r="DJ971" s="33">
        <f t="shared" si="317"/>
        <v>0.99999999999999967</v>
      </c>
      <c r="DK971" s="93">
        <f t="shared" si="318"/>
        <v>0.98656660764903092</v>
      </c>
      <c r="DL971" s="3">
        <f t="shared" si="319"/>
        <v>0.98663720378712672</v>
      </c>
      <c r="DM971" s="3"/>
      <c r="DN971" s="90">
        <f t="shared" ref="DN971:DN1009" si="326">DN970-DO971+CM971</f>
        <v>0</v>
      </c>
      <c r="DO971" s="91">
        <f t="shared" si="324"/>
        <v>0</v>
      </c>
      <c r="DP971" s="89">
        <f>SUM(DO$9:DO971)*RLR</f>
        <v>120</v>
      </c>
      <c r="DQ971" s="90">
        <f>DP971-SUM(DS$9:DS971)</f>
        <v>1.6035355455448013</v>
      </c>
      <c r="DR971" s="48">
        <f t="shared" si="320"/>
        <v>0.23771790808240889</v>
      </c>
      <c r="DS971" s="31">
        <f t="shared" si="325"/>
        <v>3.8240116348445259E-3</v>
      </c>
      <c r="DT971" s="90">
        <f>SUM(DS$9:DS971)*RRF</f>
        <v>82.877525118118641</v>
      </c>
    </row>
    <row r="972" spans="90:124" x14ac:dyDescent="0.25">
      <c r="CL972" s="14">
        <f t="shared" si="307"/>
        <v>9.6300000000000008</v>
      </c>
      <c r="CM972" s="59">
        <f>IF('Extended model'!$B$4="AY",0,IFERROR(P*INDEX('UWYr writing pattern'!$C$4:$C$18,MATCH('Extended model'!$CL972,'UWYr writing pattern'!$A$4:$A$18,0)) / 25,CM971))</f>
        <v>0</v>
      </c>
      <c r="CN972" s="36">
        <f t="shared" si="321"/>
        <v>6.6388405779584845E-66</v>
      </c>
      <c r="CP972" s="48">
        <f t="shared" si="308"/>
        <v>28.89</v>
      </c>
      <c r="CQ972" s="34">
        <f t="shared" si="322"/>
        <v>2.6932378279432374E-66</v>
      </c>
      <c r="CR972" s="31">
        <f>SUM($CQ$9:CQ972)*RLR</f>
        <v>119.99999999999996</v>
      </c>
      <c r="CS972" s="32"/>
      <c r="CT972" s="36">
        <f>CR972-SUM($CW$9:CW972)</f>
        <v>3.1523699769036995</v>
      </c>
      <c r="CV972" s="48">
        <f t="shared" si="309"/>
        <v>0.23752969121140141</v>
      </c>
      <c r="CW972" s="31">
        <f t="shared" si="323"/>
        <v>7.5116043929397275E-3</v>
      </c>
      <c r="CX972" s="36">
        <f>SUM($CW$9:CW972)*RRF</f>
        <v>81.793341016167375</v>
      </c>
      <c r="CY972" s="33"/>
      <c r="CZ972" s="36">
        <f t="shared" si="310"/>
        <v>84.945710993071074</v>
      </c>
      <c r="DA972" s="33"/>
      <c r="DB972" s="31">
        <f t="shared" si="311"/>
        <v>5.5766260854851263E-66</v>
      </c>
      <c r="DC972" s="31">
        <f t="shared" si="312"/>
        <v>2.2066589838325896</v>
      </c>
      <c r="DD972" s="31">
        <f t="shared" si="313"/>
        <v>2.2066589838325896</v>
      </c>
      <c r="DE972" s="31">
        <f t="shared" si="314"/>
        <v>-0.94571099307107431</v>
      </c>
      <c r="DF972" s="31"/>
      <c r="DG972" s="33">
        <f t="shared" si="315"/>
        <v>0.97373025019246873</v>
      </c>
      <c r="DH972" s="33">
        <f t="shared" si="316"/>
        <v>1.0112584642032272</v>
      </c>
      <c r="DI972" s="3"/>
      <c r="DJ972" s="33">
        <f t="shared" si="317"/>
        <v>0.99999999999999967</v>
      </c>
      <c r="DK972" s="93">
        <f t="shared" si="318"/>
        <v>0.98659849068717731</v>
      </c>
      <c r="DL972" s="3">
        <f t="shared" si="319"/>
        <v>0.98666896954674521</v>
      </c>
      <c r="DM972" s="3"/>
      <c r="DN972" s="90">
        <f t="shared" si="326"/>
        <v>0</v>
      </c>
      <c r="DO972" s="91">
        <f t="shared" si="324"/>
        <v>0</v>
      </c>
      <c r="DP972" s="89">
        <f>SUM(DO$9:DO972)*RLR</f>
        <v>120</v>
      </c>
      <c r="DQ972" s="90">
        <f>DP972-SUM(DS$9:DS972)</f>
        <v>1.5997236543905728</v>
      </c>
      <c r="DR972" s="48">
        <f t="shared" si="320"/>
        <v>0.23752969121140141</v>
      </c>
      <c r="DS972" s="31">
        <f t="shared" si="325"/>
        <v>3.8118911542269446E-3</v>
      </c>
      <c r="DT972" s="90">
        <f>SUM(DS$9:DS972)*RRF</f>
        <v>82.880193441926593</v>
      </c>
    </row>
    <row r="973" spans="90:124" x14ac:dyDescent="0.25">
      <c r="CL973" s="14">
        <f t="shared" si="307"/>
        <v>9.64</v>
      </c>
      <c r="CM973" s="59">
        <f>IF('Extended model'!$B$4="AY",0,IFERROR(P*INDEX('UWYr writing pattern'!$C$4:$C$18,MATCH('Extended model'!$CL973,'UWYr writing pattern'!$A$4:$A$18,0)) / 25,CM972))</f>
        <v>0</v>
      </c>
      <c r="CN973" s="36">
        <f t="shared" si="321"/>
        <v>4.7208795349862783E-66</v>
      </c>
      <c r="CP973" s="48">
        <f t="shared" si="308"/>
        <v>28.92</v>
      </c>
      <c r="CQ973" s="34">
        <f t="shared" si="322"/>
        <v>1.9179610429722063E-66</v>
      </c>
      <c r="CR973" s="31">
        <f>SUM($CQ$9:CQ973)*RLR</f>
        <v>119.99999999999996</v>
      </c>
      <c r="CS973" s="32"/>
      <c r="CT973" s="36">
        <f>CR973-SUM($CW$9:CW973)</f>
        <v>3.144882162231724</v>
      </c>
      <c r="CV973" s="48">
        <f t="shared" si="309"/>
        <v>0.23734177215189872</v>
      </c>
      <c r="CW973" s="31">
        <f t="shared" si="323"/>
        <v>7.4878146719802828E-3</v>
      </c>
      <c r="CX973" s="36">
        <f>SUM($CW$9:CW973)*RRF</f>
        <v>81.798582486437752</v>
      </c>
      <c r="CY973" s="33"/>
      <c r="CZ973" s="36">
        <f t="shared" si="310"/>
        <v>84.943464648669476</v>
      </c>
      <c r="DA973" s="33"/>
      <c r="DB973" s="31">
        <f t="shared" si="311"/>
        <v>3.9655388093884734E-66</v>
      </c>
      <c r="DC973" s="31">
        <f t="shared" si="312"/>
        <v>2.2014175135622067</v>
      </c>
      <c r="DD973" s="31">
        <f t="shared" si="313"/>
        <v>2.2014175135622067</v>
      </c>
      <c r="DE973" s="31">
        <f t="shared" si="314"/>
        <v>-0.94346464866947599</v>
      </c>
      <c r="DF973" s="31"/>
      <c r="DG973" s="33">
        <f t="shared" si="315"/>
        <v>0.97379264864806847</v>
      </c>
      <c r="DH973" s="33">
        <f t="shared" si="316"/>
        <v>1.0112317220079698</v>
      </c>
      <c r="DI973" s="3"/>
      <c r="DJ973" s="33">
        <f t="shared" si="317"/>
        <v>0.99999999999999967</v>
      </c>
      <c r="DK973" s="93">
        <f t="shared" si="318"/>
        <v>0.98663027290944527</v>
      </c>
      <c r="DL973" s="3">
        <f t="shared" si="319"/>
        <v>0.98670063470221603</v>
      </c>
      <c r="DM973" s="3"/>
      <c r="DN973" s="90">
        <f t="shared" si="326"/>
        <v>0</v>
      </c>
      <c r="DO973" s="91">
        <f t="shared" si="324"/>
        <v>0</v>
      </c>
      <c r="DP973" s="89">
        <f>SUM(DO$9:DO973)*RLR</f>
        <v>120</v>
      </c>
      <c r="DQ973" s="90">
        <f>DP973-SUM(DS$9:DS973)</f>
        <v>1.5959238357340695</v>
      </c>
      <c r="DR973" s="48">
        <f t="shared" si="320"/>
        <v>0.23734177215189872</v>
      </c>
      <c r="DS973" s="31">
        <f t="shared" si="325"/>
        <v>3.7998186565096743E-3</v>
      </c>
      <c r="DT973" s="90">
        <f>SUM(DS$9:DS973)*RRF</f>
        <v>82.88285331498615</v>
      </c>
    </row>
    <row r="974" spans="90:124" x14ac:dyDescent="0.25">
      <c r="CL974" s="14">
        <f t="shared" si="307"/>
        <v>9.65</v>
      </c>
      <c r="CM974" s="59">
        <f>IF('Extended model'!$B$4="AY",0,IFERROR(P*INDEX('UWYr writing pattern'!$C$4:$C$18,MATCH('Extended model'!$CL974,'UWYr writing pattern'!$A$4:$A$18,0)) / 25,CM973))</f>
        <v>0</v>
      </c>
      <c r="CN974" s="36">
        <f t="shared" si="321"/>
        <v>3.3556011734682464E-66</v>
      </c>
      <c r="CP974" s="48">
        <f t="shared" si="308"/>
        <v>28.950000000000003</v>
      </c>
      <c r="CQ974" s="34">
        <f t="shared" si="322"/>
        <v>1.3652783615180319E-66</v>
      </c>
      <c r="CR974" s="31">
        <f>SUM($CQ$9:CQ974)*RLR</f>
        <v>119.99999999999996</v>
      </c>
      <c r="CS974" s="32"/>
      <c r="CT974" s="36">
        <f>CR974-SUM($CW$9:CW974)</f>
        <v>3.1374180431757992</v>
      </c>
      <c r="CV974" s="48">
        <f t="shared" si="309"/>
        <v>0.23715415019762845</v>
      </c>
      <c r="CW974" s="31">
        <f t="shared" si="323"/>
        <v>7.4641190559297244E-3</v>
      </c>
      <c r="CX974" s="36">
        <f>SUM($CW$9:CW974)*RRF</f>
        <v>81.803807369776905</v>
      </c>
      <c r="CY974" s="33"/>
      <c r="CZ974" s="36">
        <f t="shared" si="310"/>
        <v>84.941225412952704</v>
      </c>
      <c r="DA974" s="33"/>
      <c r="DB974" s="31">
        <f t="shared" si="311"/>
        <v>2.8187049857133264E-66</v>
      </c>
      <c r="DC974" s="31">
        <f t="shared" si="312"/>
        <v>2.1961926302230594</v>
      </c>
      <c r="DD974" s="31">
        <f t="shared" si="313"/>
        <v>2.1961926302230594</v>
      </c>
      <c r="DE974" s="31">
        <f t="shared" si="314"/>
        <v>-0.94122541295270423</v>
      </c>
      <c r="DF974" s="31"/>
      <c r="DG974" s="33">
        <f t="shared" si="315"/>
        <v>0.9738548496402013</v>
      </c>
      <c r="DH974" s="33">
        <f t="shared" si="316"/>
        <v>1.0112050644399131</v>
      </c>
      <c r="DI974" s="3"/>
      <c r="DJ974" s="33">
        <f t="shared" si="317"/>
        <v>0.99999999999999967</v>
      </c>
      <c r="DK974" s="93">
        <f t="shared" si="318"/>
        <v>0.98666195471400175</v>
      </c>
      <c r="DL974" s="3">
        <f t="shared" si="319"/>
        <v>0.98673219965149883</v>
      </c>
      <c r="DM974" s="3"/>
      <c r="DN974" s="90">
        <f t="shared" si="326"/>
        <v>0</v>
      </c>
      <c r="DO974" s="91">
        <f t="shared" si="324"/>
        <v>0</v>
      </c>
      <c r="DP974" s="89">
        <f>SUM(DO$9:DO974)*RLR</f>
        <v>120</v>
      </c>
      <c r="DQ974" s="90">
        <f>DP974-SUM(DS$9:DS974)</f>
        <v>1.5921360418201402</v>
      </c>
      <c r="DR974" s="48">
        <f t="shared" si="320"/>
        <v>0.23715415019762845</v>
      </c>
      <c r="DS974" s="31">
        <f t="shared" si="325"/>
        <v>3.7877939139257977E-3</v>
      </c>
      <c r="DT974" s="90">
        <f>SUM(DS$9:DS974)*RRF</f>
        <v>82.885504770725902</v>
      </c>
    </row>
    <row r="975" spans="90:124" x14ac:dyDescent="0.25">
      <c r="CL975" s="14">
        <f t="shared" si="307"/>
        <v>9.66</v>
      </c>
      <c r="CM975" s="59">
        <f>IF('Extended model'!$B$4="AY",0,IFERROR(P*INDEX('UWYr writing pattern'!$C$4:$C$18,MATCH('Extended model'!$CL975,'UWYr writing pattern'!$A$4:$A$18,0)) / 25,CM974))</f>
        <v>0</v>
      </c>
      <c r="CN975" s="36">
        <f t="shared" si="321"/>
        <v>2.3841546337491887E-66</v>
      </c>
      <c r="CP975" s="48">
        <f t="shared" si="308"/>
        <v>28.98</v>
      </c>
      <c r="CQ975" s="34">
        <f t="shared" si="322"/>
        <v>9.7144653971905749E-67</v>
      </c>
      <c r="CR975" s="31">
        <f>SUM($CQ$9:CQ975)*RLR</f>
        <v>119.99999999999996</v>
      </c>
      <c r="CS975" s="32"/>
      <c r="CT975" s="36">
        <f>CR975-SUM($CW$9:CW975)</f>
        <v>3.1299775260773544</v>
      </c>
      <c r="CV975" s="48">
        <f t="shared" si="309"/>
        <v>0.23696682464454977</v>
      </c>
      <c r="CW975" s="31">
        <f t="shared" si="323"/>
        <v>7.4405170984406304E-3</v>
      </c>
      <c r="CX975" s="36">
        <f>SUM($CW$9:CW975)*RRF</f>
        <v>81.809015731745816</v>
      </c>
      <c r="CY975" s="33"/>
      <c r="CZ975" s="36">
        <f t="shared" si="310"/>
        <v>84.938993257823171</v>
      </c>
      <c r="DA975" s="33"/>
      <c r="DB975" s="31">
        <f t="shared" si="311"/>
        <v>2.0026898923493186E-66</v>
      </c>
      <c r="DC975" s="31">
        <f t="shared" si="312"/>
        <v>2.190984268254148</v>
      </c>
      <c r="DD975" s="31">
        <f t="shared" si="313"/>
        <v>2.190984268254148</v>
      </c>
      <c r="DE975" s="31">
        <f t="shared" si="314"/>
        <v>-0.93899325782317078</v>
      </c>
      <c r="DF975" s="31"/>
      <c r="DG975" s="33">
        <f t="shared" si="315"/>
        <v>0.97391685394935501</v>
      </c>
      <c r="DH975" s="33">
        <f t="shared" si="316"/>
        <v>1.0111784911645616</v>
      </c>
      <c r="DI975" s="3"/>
      <c r="DJ975" s="33">
        <f t="shared" si="317"/>
        <v>0.99999999999999967</v>
      </c>
      <c r="DK975" s="93">
        <f t="shared" si="318"/>
        <v>0.98669353649712777</v>
      </c>
      <c r="DL975" s="3">
        <f t="shared" si="319"/>
        <v>0.98676366479066524</v>
      </c>
      <c r="DM975" s="3"/>
      <c r="DN975" s="90">
        <f t="shared" si="326"/>
        <v>0</v>
      </c>
      <c r="DO975" s="91">
        <f t="shared" si="324"/>
        <v>0</v>
      </c>
      <c r="DP975" s="89">
        <f>SUM(DO$9:DO975)*RLR</f>
        <v>120</v>
      </c>
      <c r="DQ975" s="90">
        <f>DP975-SUM(DS$9:DS975)</f>
        <v>1.5883602251201694</v>
      </c>
      <c r="DR975" s="48">
        <f t="shared" si="320"/>
        <v>0.23696682464454977</v>
      </c>
      <c r="DS975" s="31">
        <f t="shared" si="325"/>
        <v>3.7758166999687123E-3</v>
      </c>
      <c r="DT975" s="90">
        <f>SUM(DS$9:DS975)*RRF</f>
        <v>82.888147842415876</v>
      </c>
    </row>
    <row r="976" spans="90:124" x14ac:dyDescent="0.25">
      <c r="CL976" s="14">
        <f t="shared" si="307"/>
        <v>9.67</v>
      </c>
      <c r="CM976" s="59">
        <f>IF('Extended model'!$B$4="AY",0,IFERROR(P*INDEX('UWYr writing pattern'!$C$4:$C$18,MATCH('Extended model'!$CL976,'UWYr writing pattern'!$A$4:$A$18,0)) / 25,CM975))</f>
        <v>0</v>
      </c>
      <c r="CN976" s="36">
        <f t="shared" si="321"/>
        <v>1.6932266208886738E-66</v>
      </c>
      <c r="CP976" s="48">
        <f t="shared" si="308"/>
        <v>29.009999999999998</v>
      </c>
      <c r="CQ976" s="34">
        <f t="shared" si="322"/>
        <v>6.9092801286051482E-67</v>
      </c>
      <c r="CR976" s="31">
        <f>SUM($CQ$9:CQ976)*RLR</f>
        <v>119.99999999999996</v>
      </c>
      <c r="CS976" s="32"/>
      <c r="CT976" s="36">
        <f>CR976-SUM($CW$9:CW976)</f>
        <v>3.1225605177217233</v>
      </c>
      <c r="CV976" s="48">
        <f t="shared" si="309"/>
        <v>0.23677979479084452</v>
      </c>
      <c r="CW976" s="31">
        <f t="shared" si="323"/>
        <v>7.417008355633541E-3</v>
      </c>
      <c r="CX976" s="36">
        <f>SUM($CW$9:CW976)*RRF</f>
        <v>81.814207637594762</v>
      </c>
      <c r="CY976" s="33"/>
      <c r="CZ976" s="36">
        <f t="shared" si="310"/>
        <v>84.936768155316486</v>
      </c>
      <c r="DA976" s="33"/>
      <c r="DB976" s="31">
        <f t="shared" si="311"/>
        <v>1.4223103615464859E-66</v>
      </c>
      <c r="DC976" s="31">
        <f t="shared" si="312"/>
        <v>2.185792362405206</v>
      </c>
      <c r="DD976" s="31">
        <f t="shared" si="313"/>
        <v>2.185792362405206</v>
      </c>
      <c r="DE976" s="31">
        <f t="shared" si="314"/>
        <v>-0.93676815531648572</v>
      </c>
      <c r="DF976" s="31"/>
      <c r="DG976" s="33">
        <f t="shared" si="315"/>
        <v>0.97397866235231856</v>
      </c>
      <c r="DH976" s="33">
        <f t="shared" si="316"/>
        <v>1.0111520018490059</v>
      </c>
      <c r="DI976" s="3"/>
      <c r="DJ976" s="33">
        <f t="shared" si="317"/>
        <v>0.99999999999999967</v>
      </c>
      <c r="DK976" s="93">
        <f t="shared" si="318"/>
        <v>0.98672501865322937</v>
      </c>
      <c r="DL976" s="3">
        <f t="shared" si="319"/>
        <v>0.98679503051391004</v>
      </c>
      <c r="DM976" s="3"/>
      <c r="DN976" s="90">
        <f t="shared" si="326"/>
        <v>0</v>
      </c>
      <c r="DO976" s="91">
        <f t="shared" si="324"/>
        <v>0</v>
      </c>
      <c r="DP976" s="89">
        <f>SUM(DO$9:DO976)*RLR</f>
        <v>120</v>
      </c>
      <c r="DQ976" s="90">
        <f>DP976-SUM(DS$9:DS976)</f>
        <v>1.5845963383307833</v>
      </c>
      <c r="DR976" s="48">
        <f t="shared" si="320"/>
        <v>0.23677979479084452</v>
      </c>
      <c r="DS976" s="31">
        <f t="shared" si="325"/>
        <v>3.7638867893842877E-3</v>
      </c>
      <c r="DT976" s="90">
        <f>SUM(DS$9:DS976)*RRF</f>
        <v>82.890782563168443</v>
      </c>
    </row>
    <row r="977" spans="90:124" x14ac:dyDescent="0.25">
      <c r="CL977" s="14">
        <f t="shared" si="307"/>
        <v>9.68</v>
      </c>
      <c r="CM977" s="59">
        <f>IF('Extended model'!$B$4="AY",0,IFERROR(P*INDEX('UWYr writing pattern'!$C$4:$C$18,MATCH('Extended model'!$CL977,'UWYr writing pattern'!$A$4:$A$18,0)) / 25,CM976))</f>
        <v>0</v>
      </c>
      <c r="CN977" s="36">
        <f t="shared" si="321"/>
        <v>1.2020215781688697E-66</v>
      </c>
      <c r="CP977" s="48">
        <f t="shared" si="308"/>
        <v>29.04</v>
      </c>
      <c r="CQ977" s="34">
        <f t="shared" si="322"/>
        <v>4.9120504271980427E-67</v>
      </c>
      <c r="CR977" s="31">
        <f>SUM($CQ$9:CQ977)*RLR</f>
        <v>119.99999999999996</v>
      </c>
      <c r="CS977" s="32"/>
      <c r="CT977" s="36">
        <f>CR977-SUM($CW$9:CW977)</f>
        <v>3.1151669253356431</v>
      </c>
      <c r="CV977" s="48">
        <f t="shared" si="309"/>
        <v>0.23659305993690852</v>
      </c>
      <c r="CW977" s="31">
        <f t="shared" si="323"/>
        <v>7.393592386081429E-3</v>
      </c>
      <c r="CX977" s="36">
        <f>SUM($CW$9:CW977)*RRF</f>
        <v>81.819383152265019</v>
      </c>
      <c r="CY977" s="33"/>
      <c r="CZ977" s="36">
        <f t="shared" si="310"/>
        <v>84.934550077600662</v>
      </c>
      <c r="DA977" s="33"/>
      <c r="DB977" s="31">
        <f t="shared" si="311"/>
        <v>1.0096981256618505E-66</v>
      </c>
      <c r="DC977" s="31">
        <f t="shared" si="312"/>
        <v>2.1806168477349499</v>
      </c>
      <c r="DD977" s="31">
        <f t="shared" si="313"/>
        <v>2.1806168477349499</v>
      </c>
      <c r="DE977" s="31">
        <f t="shared" si="314"/>
        <v>-0.93455007760066167</v>
      </c>
      <c r="DF977" s="31"/>
      <c r="DG977" s="33">
        <f t="shared" si="315"/>
        <v>0.97404027562220263</v>
      </c>
      <c r="DH977" s="33">
        <f t="shared" si="316"/>
        <v>1.0111255961619126</v>
      </c>
      <c r="DI977" s="3"/>
      <c r="DJ977" s="33">
        <f t="shared" si="317"/>
        <v>0.99999999999999967</v>
      </c>
      <c r="DK977" s="93">
        <f t="shared" si="318"/>
        <v>0.9867564015748479</v>
      </c>
      <c r="DL977" s="3">
        <f t="shared" si="319"/>
        <v>0.98682629721356141</v>
      </c>
      <c r="DM977" s="3"/>
      <c r="DN977" s="90">
        <f t="shared" si="326"/>
        <v>0</v>
      </c>
      <c r="DO977" s="91">
        <f t="shared" si="324"/>
        <v>0</v>
      </c>
      <c r="DP977" s="89">
        <f>SUM(DO$9:DO977)*RLR</f>
        <v>120</v>
      </c>
      <c r="DQ977" s="90">
        <f>DP977-SUM(DS$9:DS977)</f>
        <v>1.580844334372614</v>
      </c>
      <c r="DR977" s="48">
        <f t="shared" si="320"/>
        <v>0.23659305993690852</v>
      </c>
      <c r="DS977" s="31">
        <f t="shared" si="325"/>
        <v>3.7520039581628653E-3</v>
      </c>
      <c r="DT977" s="90">
        <f>SUM(DS$9:DS977)*RRF</f>
        <v>82.893408965939159</v>
      </c>
    </row>
    <row r="978" spans="90:124" x14ac:dyDescent="0.25">
      <c r="CL978" s="14">
        <f t="shared" si="307"/>
        <v>9.69</v>
      </c>
      <c r="CM978" s="59">
        <f>IF('Extended model'!$B$4="AY",0,IFERROR(P*INDEX('UWYr writing pattern'!$C$4:$C$18,MATCH('Extended model'!$CL978,'UWYr writing pattern'!$A$4:$A$18,0)) / 25,CM977))</f>
        <v>0</v>
      </c>
      <c r="CN978" s="36">
        <f t="shared" si="321"/>
        <v>8.5295451186862999E-67</v>
      </c>
      <c r="CP978" s="48">
        <f t="shared" si="308"/>
        <v>29.07</v>
      </c>
      <c r="CQ978" s="34">
        <f t="shared" si="322"/>
        <v>3.4906706630023973E-67</v>
      </c>
      <c r="CR978" s="31">
        <f>SUM($CQ$9:CQ978)*RLR</f>
        <v>119.99999999999996</v>
      </c>
      <c r="CS978" s="32"/>
      <c r="CT978" s="36">
        <f>CR978-SUM($CW$9:CW978)</f>
        <v>3.1077966565848527</v>
      </c>
      <c r="CV978" s="48">
        <f t="shared" si="309"/>
        <v>0.2364066193853428</v>
      </c>
      <c r="CW978" s="31">
        <f t="shared" si="323"/>
        <v>7.3702687507941076E-3</v>
      </c>
      <c r="CX978" s="36">
        <f>SUM($CW$9:CW978)*RRF</f>
        <v>81.824542340390565</v>
      </c>
      <c r="CY978" s="33"/>
      <c r="CZ978" s="36">
        <f t="shared" si="310"/>
        <v>84.932338996975417</v>
      </c>
      <c r="DA978" s="33"/>
      <c r="DB978" s="31">
        <f t="shared" si="311"/>
        <v>7.1648178996964913E-67</v>
      </c>
      <c r="DC978" s="31">
        <f t="shared" si="312"/>
        <v>2.1754576596093966</v>
      </c>
      <c r="DD978" s="31">
        <f t="shared" si="313"/>
        <v>2.1754576596093966</v>
      </c>
      <c r="DE978" s="31">
        <f t="shared" si="314"/>
        <v>-0.93233899697541744</v>
      </c>
      <c r="DF978" s="31"/>
      <c r="DG978" s="33">
        <f t="shared" si="315"/>
        <v>0.97410169452845907</v>
      </c>
      <c r="DH978" s="33">
        <f t="shared" si="316"/>
        <v>1.0110992737735169</v>
      </c>
      <c r="DI978" s="3"/>
      <c r="DJ978" s="33">
        <f t="shared" si="317"/>
        <v>0.99999999999999967</v>
      </c>
      <c r="DK978" s="93">
        <f t="shared" si="318"/>
        <v>0.98678768565266983</v>
      </c>
      <c r="DL978" s="3">
        <f t="shared" si="319"/>
        <v>0.986857465280091</v>
      </c>
      <c r="DM978" s="3"/>
      <c r="DN978" s="90">
        <f t="shared" si="326"/>
        <v>0</v>
      </c>
      <c r="DO978" s="91">
        <f t="shared" si="324"/>
        <v>0</v>
      </c>
      <c r="DP978" s="89">
        <f>SUM(DO$9:DO978)*RLR</f>
        <v>120</v>
      </c>
      <c r="DQ978" s="90">
        <f>DP978-SUM(DS$9:DS978)</f>
        <v>1.577104166389077</v>
      </c>
      <c r="DR978" s="48">
        <f t="shared" si="320"/>
        <v>0.2364066193853428</v>
      </c>
      <c r="DS978" s="31">
        <f t="shared" si="325"/>
        <v>3.7401679835314212E-3</v>
      </c>
      <c r="DT978" s="90">
        <f>SUM(DS$9:DS978)*RRF</f>
        <v>82.896027083527642</v>
      </c>
    </row>
    <row r="979" spans="90:124" x14ac:dyDescent="0.25">
      <c r="CL979" s="14">
        <f t="shared" si="307"/>
        <v>9.6999999999999993</v>
      </c>
      <c r="CM979" s="59">
        <f>IF('Extended model'!$B$4="AY",0,IFERROR(P*INDEX('UWYr writing pattern'!$C$4:$C$18,MATCH('Extended model'!$CL979,'UWYr writing pattern'!$A$4:$A$18,0)) / 25,CM978))</f>
        <v>0</v>
      </c>
      <c r="CN979" s="36">
        <f t="shared" si="321"/>
        <v>6.0500063526841924E-67</v>
      </c>
      <c r="CP979" s="48">
        <f t="shared" si="308"/>
        <v>29.099999999999998</v>
      </c>
      <c r="CQ979" s="34">
        <f t="shared" si="322"/>
        <v>2.4795387660021074E-67</v>
      </c>
      <c r="CR979" s="31">
        <f>SUM($CQ$9:CQ979)*RLR</f>
        <v>119.99999999999996</v>
      </c>
      <c r="CS979" s="32"/>
      <c r="CT979" s="36">
        <f>CR979-SUM($CW$9:CW979)</f>
        <v>3.1004496195716484</v>
      </c>
      <c r="CV979" s="48">
        <f t="shared" si="309"/>
        <v>0.23622047244094491</v>
      </c>
      <c r="CW979" s="31">
        <f t="shared" si="323"/>
        <v>7.347037013202962E-3</v>
      </c>
      <c r="CX979" s="36">
        <f>SUM($CW$9:CW979)*RRF</f>
        <v>81.829685266299805</v>
      </c>
      <c r="CY979" s="33"/>
      <c r="CZ979" s="36">
        <f t="shared" si="310"/>
        <v>84.930134885871453</v>
      </c>
      <c r="DA979" s="33"/>
      <c r="DB979" s="31">
        <f t="shared" si="311"/>
        <v>5.082005336254721E-67</v>
      </c>
      <c r="DC979" s="31">
        <f t="shared" si="312"/>
        <v>2.1703147337001538</v>
      </c>
      <c r="DD979" s="31">
        <f t="shared" si="313"/>
        <v>2.1703147337001538</v>
      </c>
      <c r="DE979" s="31">
        <f t="shared" si="314"/>
        <v>-0.93013488587145332</v>
      </c>
      <c r="DF979" s="31"/>
      <c r="DG979" s="33">
        <f t="shared" si="315"/>
        <v>0.9741629198369024</v>
      </c>
      <c r="DH979" s="33">
        <f t="shared" si="316"/>
        <v>1.0110730343556125</v>
      </c>
      <c r="DI979" s="3"/>
      <c r="DJ979" s="33">
        <f t="shared" si="317"/>
        <v>0.99999999999999967</v>
      </c>
      <c r="DK979" s="93">
        <f t="shared" si="318"/>
        <v>0.9868188712755378</v>
      </c>
      <c r="DL979" s="3">
        <f t="shared" si="319"/>
        <v>0.98688853510212382</v>
      </c>
      <c r="DM979" s="3"/>
      <c r="DN979" s="90">
        <f t="shared" si="326"/>
        <v>0</v>
      </c>
      <c r="DO979" s="91">
        <f t="shared" si="324"/>
        <v>0</v>
      </c>
      <c r="DP979" s="89">
        <f>SUM(DO$9:DO979)*RLR</f>
        <v>120</v>
      </c>
      <c r="DQ979" s="90">
        <f>DP979-SUM(DS$9:DS979)</f>
        <v>1.5733757877451353</v>
      </c>
      <c r="DR979" s="48">
        <f t="shared" si="320"/>
        <v>0.23622047244094491</v>
      </c>
      <c r="DS979" s="31">
        <f t="shared" si="325"/>
        <v>3.7283786439458091E-3</v>
      </c>
      <c r="DT979" s="90">
        <f>SUM(DS$9:DS979)*RRF</f>
        <v>82.8986369485784</v>
      </c>
    </row>
    <row r="980" spans="90:124" x14ac:dyDescent="0.25">
      <c r="CL980" s="14">
        <f t="shared" si="307"/>
        <v>9.7100000000000009</v>
      </c>
      <c r="CM980" s="59">
        <f>IF('Extended model'!$B$4="AY",0,IFERROR(P*INDEX('UWYr writing pattern'!$C$4:$C$18,MATCH('Extended model'!$CL980,'UWYr writing pattern'!$A$4:$A$18,0)) / 25,CM979))</f>
        <v>0</v>
      </c>
      <c r="CN980" s="36">
        <f t="shared" si="321"/>
        <v>4.2894545040530922E-67</v>
      </c>
      <c r="CP980" s="48">
        <f t="shared" si="308"/>
        <v>29.130000000000003</v>
      </c>
      <c r="CQ980" s="34">
        <f t="shared" si="322"/>
        <v>1.7605518486310999E-67</v>
      </c>
      <c r="CR980" s="31">
        <f>SUM($CQ$9:CQ980)*RLR</f>
        <v>119.99999999999996</v>
      </c>
      <c r="CS980" s="32"/>
      <c r="CT980" s="36">
        <f>CR980-SUM($CW$9:CW980)</f>
        <v>3.0931257228324966</v>
      </c>
      <c r="CV980" s="48">
        <f t="shared" si="309"/>
        <v>0.23603461841070023</v>
      </c>
      <c r="CW980" s="31">
        <f t="shared" si="323"/>
        <v>7.3238967391456265E-3</v>
      </c>
      <c r="CX980" s="36">
        <f>SUM($CW$9:CW980)*RRF</f>
        <v>81.834811994017215</v>
      </c>
      <c r="CY980" s="33"/>
      <c r="CZ980" s="36">
        <f t="shared" si="310"/>
        <v>84.927937716849712</v>
      </c>
      <c r="DA980" s="33"/>
      <c r="DB980" s="31">
        <f t="shared" si="311"/>
        <v>3.6031417834045972E-67</v>
      </c>
      <c r="DC980" s="31">
        <f t="shared" si="312"/>
        <v>2.1651880059827473</v>
      </c>
      <c r="DD980" s="31">
        <f t="shared" si="313"/>
        <v>2.1651880059827473</v>
      </c>
      <c r="DE980" s="31">
        <f t="shared" si="314"/>
        <v>-0.92793771684971205</v>
      </c>
      <c r="DF980" s="31"/>
      <c r="DG980" s="33">
        <f t="shared" si="315"/>
        <v>0.9742239523097288</v>
      </c>
      <c r="DH980" s="33">
        <f t="shared" si="316"/>
        <v>1.0110468775815442</v>
      </c>
      <c r="DI980" s="3"/>
      <c r="DJ980" s="33">
        <f t="shared" si="317"/>
        <v>0.99999999999999967</v>
      </c>
      <c r="DK980" s="93">
        <f t="shared" si="318"/>
        <v>0.98684995883045989</v>
      </c>
      <c r="DL980" s="3">
        <f t="shared" si="319"/>
        <v>0.9869195070664496</v>
      </c>
      <c r="DM980" s="3"/>
      <c r="DN980" s="90">
        <f t="shared" si="326"/>
        <v>0</v>
      </c>
      <c r="DO980" s="91">
        <f t="shared" si="324"/>
        <v>0</v>
      </c>
      <c r="DP980" s="89">
        <f>SUM(DO$9:DO980)*RLR</f>
        <v>120</v>
      </c>
      <c r="DQ980" s="90">
        <f>DP980-SUM(DS$9:DS980)</f>
        <v>1.5696591520260483</v>
      </c>
      <c r="DR980" s="48">
        <f t="shared" si="320"/>
        <v>0.23603461841070023</v>
      </c>
      <c r="DS980" s="31">
        <f t="shared" si="325"/>
        <v>3.7166357190829974E-3</v>
      </c>
      <c r="DT980" s="90">
        <f>SUM(DS$9:DS980)*RRF</f>
        <v>82.901238593581766</v>
      </c>
    </row>
    <row r="981" spans="90:124" x14ac:dyDescent="0.25">
      <c r="CL981" s="14">
        <f t="shared" si="307"/>
        <v>9.7200000000000006</v>
      </c>
      <c r="CM981" s="59">
        <f>IF('Extended model'!$B$4="AY",0,IFERROR(P*INDEX('UWYr writing pattern'!$C$4:$C$18,MATCH('Extended model'!$CL981,'UWYr writing pattern'!$A$4:$A$18,0)) / 25,CM980))</f>
        <v>0</v>
      </c>
      <c r="CN981" s="36">
        <f t="shared" si="321"/>
        <v>3.0399364070224262E-67</v>
      </c>
      <c r="CP981" s="48">
        <f t="shared" si="308"/>
        <v>29.160000000000004</v>
      </c>
      <c r="CQ981" s="34">
        <f t="shared" si="322"/>
        <v>1.2495180970306659E-67</v>
      </c>
      <c r="CR981" s="31">
        <f>SUM($CQ$9:CQ981)*RLR</f>
        <v>119.99999999999996</v>
      </c>
      <c r="CS981" s="32"/>
      <c r="CT981" s="36">
        <f>CR981-SUM($CW$9:CW981)</f>
        <v>3.0858248753356463</v>
      </c>
      <c r="CV981" s="48">
        <f t="shared" si="309"/>
        <v>0.23584905660377356</v>
      </c>
      <c r="CW981" s="31">
        <f t="shared" si="323"/>
        <v>7.3008474968508964E-3</v>
      </c>
      <c r="CX981" s="36">
        <f>SUM($CW$9:CW981)*RRF</f>
        <v>81.839922587265008</v>
      </c>
      <c r="CY981" s="33"/>
      <c r="CZ981" s="36">
        <f t="shared" si="310"/>
        <v>84.925747462600654</v>
      </c>
      <c r="DA981" s="33"/>
      <c r="DB981" s="31">
        <f t="shared" si="311"/>
        <v>2.5535465818988376E-67</v>
      </c>
      <c r="DC981" s="31">
        <f t="shared" si="312"/>
        <v>2.1600774127349522</v>
      </c>
      <c r="DD981" s="31">
        <f t="shared" si="313"/>
        <v>2.1600774127349522</v>
      </c>
      <c r="DE981" s="31">
        <f t="shared" si="314"/>
        <v>-0.9257474626006541</v>
      </c>
      <c r="DF981" s="31"/>
      <c r="DG981" s="33">
        <f t="shared" si="315"/>
        <v>0.97428479270553581</v>
      </c>
      <c r="DH981" s="33">
        <f t="shared" si="316"/>
        <v>1.0110208031261982</v>
      </c>
      <c r="DI981" s="3"/>
      <c r="DJ981" s="33">
        <f t="shared" si="317"/>
        <v>0.99999999999999967</v>
      </c>
      <c r="DK981" s="93">
        <f t="shared" si="318"/>
        <v>0.98688094870262033</v>
      </c>
      <c r="DL981" s="3">
        <f t="shared" si="319"/>
        <v>0.98695038155803139</v>
      </c>
      <c r="DM981" s="3"/>
      <c r="DN981" s="90">
        <f t="shared" si="326"/>
        <v>0</v>
      </c>
      <c r="DO981" s="91">
        <f t="shared" si="324"/>
        <v>0</v>
      </c>
      <c r="DP981" s="89">
        <f>SUM(DO$9:DO981)*RLR</f>
        <v>120</v>
      </c>
      <c r="DQ981" s="90">
        <f>DP981-SUM(DS$9:DS981)</f>
        <v>1.5659542130362212</v>
      </c>
      <c r="DR981" s="48">
        <f t="shared" si="320"/>
        <v>0.23584905660377356</v>
      </c>
      <c r="DS981" s="31">
        <f t="shared" si="325"/>
        <v>3.7049389898333165E-3</v>
      </c>
      <c r="DT981" s="90">
        <f>SUM(DS$9:DS981)*RRF</f>
        <v>82.903832050874641</v>
      </c>
    </row>
    <row r="982" spans="90:124" x14ac:dyDescent="0.25">
      <c r="CL982" s="14">
        <f t="shared" si="307"/>
        <v>9.73</v>
      </c>
      <c r="CM982" s="59">
        <f>IF('Extended model'!$B$4="AY",0,IFERROR(P*INDEX('UWYr writing pattern'!$C$4:$C$18,MATCH('Extended model'!$CL982,'UWYr writing pattern'!$A$4:$A$18,0)) / 25,CM981))</f>
        <v>0</v>
      </c>
      <c r="CN982" s="36">
        <f t="shared" si="321"/>
        <v>2.1534909507346865E-67</v>
      </c>
      <c r="CP982" s="48">
        <f t="shared" si="308"/>
        <v>29.19</v>
      </c>
      <c r="CQ982" s="34">
        <f t="shared" si="322"/>
        <v>8.8644545628773954E-68</v>
      </c>
      <c r="CR982" s="31">
        <f>SUM($CQ$9:CQ982)*RLR</f>
        <v>119.99999999999996</v>
      </c>
      <c r="CS982" s="32"/>
      <c r="CT982" s="36">
        <f>CR982-SUM($CW$9:CW982)</f>
        <v>3.0785469864787274</v>
      </c>
      <c r="CV982" s="48">
        <f t="shared" si="309"/>
        <v>0.2356637863315004</v>
      </c>
      <c r="CW982" s="31">
        <f t="shared" si="323"/>
        <v>7.2778888569236932E-3</v>
      </c>
      <c r="CX982" s="36">
        <f>SUM($CW$9:CW982)*RRF</f>
        <v>81.845017109464862</v>
      </c>
      <c r="CY982" s="33"/>
      <c r="CZ982" s="36">
        <f t="shared" si="310"/>
        <v>84.92356409594359</v>
      </c>
      <c r="DA982" s="33"/>
      <c r="DB982" s="31">
        <f t="shared" si="311"/>
        <v>1.8089323986171364E-67</v>
      </c>
      <c r="DC982" s="31">
        <f t="shared" si="312"/>
        <v>2.1549828905351092</v>
      </c>
      <c r="DD982" s="31">
        <f t="shared" si="313"/>
        <v>2.1549828905351092</v>
      </c>
      <c r="DE982" s="31">
        <f t="shared" si="314"/>
        <v>-0.92356409594358979</v>
      </c>
      <c r="DF982" s="31"/>
      <c r="DG982" s="33">
        <f t="shared" si="315"/>
        <v>0.97434544177934357</v>
      </c>
      <c r="DH982" s="33">
        <f t="shared" si="316"/>
        <v>1.0109948106659952</v>
      </c>
      <c r="DI982" s="3"/>
      <c r="DJ982" s="33">
        <f t="shared" si="317"/>
        <v>0.99999999999999967</v>
      </c>
      <c r="DK982" s="93">
        <f t="shared" si="318"/>
        <v>0.98691184127538911</v>
      </c>
      <c r="DL982" s="3">
        <f t="shared" si="319"/>
        <v>0.98698115896001715</v>
      </c>
      <c r="DM982" s="3"/>
      <c r="DN982" s="90">
        <f t="shared" si="326"/>
        <v>0</v>
      </c>
      <c r="DO982" s="91">
        <f t="shared" si="324"/>
        <v>0</v>
      </c>
      <c r="DP982" s="89">
        <f>SUM(DO$9:DO982)*RLR</f>
        <v>120</v>
      </c>
      <c r="DQ982" s="90">
        <f>DP982-SUM(DS$9:DS982)</f>
        <v>1.5622609247979256</v>
      </c>
      <c r="DR982" s="48">
        <f t="shared" si="320"/>
        <v>0.2356637863315004</v>
      </c>
      <c r="DS982" s="31">
        <f t="shared" si="325"/>
        <v>3.6932882382929738E-3</v>
      </c>
      <c r="DT982" s="90">
        <f>SUM(DS$9:DS982)*RRF</f>
        <v>82.906417352641441</v>
      </c>
    </row>
    <row r="983" spans="90:124" x14ac:dyDescent="0.25">
      <c r="CL983" s="14">
        <f t="shared" si="307"/>
        <v>9.74</v>
      </c>
      <c r="CM983" s="59">
        <f>IF('Extended model'!$B$4="AY",0,IFERROR(P*INDEX('UWYr writing pattern'!$C$4:$C$18,MATCH('Extended model'!$CL983,'UWYr writing pattern'!$A$4:$A$18,0)) / 25,CM982))</f>
        <v>0</v>
      </c>
      <c r="CN983" s="36">
        <f t="shared" si="321"/>
        <v>1.5248869422152315E-67</v>
      </c>
      <c r="CP983" s="48">
        <f t="shared" si="308"/>
        <v>29.22</v>
      </c>
      <c r="CQ983" s="34">
        <f t="shared" si="322"/>
        <v>6.2860400851945508E-68</v>
      </c>
      <c r="CR983" s="31">
        <f>SUM($CQ$9:CQ983)*RLR</f>
        <v>119.99999999999996</v>
      </c>
      <c r="CS983" s="32"/>
      <c r="CT983" s="36">
        <f>CR983-SUM($CW$9:CW983)</f>
        <v>3.0712919660863918</v>
      </c>
      <c r="CV983" s="48">
        <f t="shared" si="309"/>
        <v>0.23547880690737832</v>
      </c>
      <c r="CW983" s="31">
        <f t="shared" si="323"/>
        <v>7.255020392330073E-3</v>
      </c>
      <c r="CX983" s="36">
        <f>SUM($CW$9:CW983)*RRF</f>
        <v>81.850095623739492</v>
      </c>
      <c r="CY983" s="33"/>
      <c r="CZ983" s="36">
        <f t="shared" si="310"/>
        <v>84.921387589825883</v>
      </c>
      <c r="DA983" s="33"/>
      <c r="DB983" s="31">
        <f t="shared" si="311"/>
        <v>1.2809050314607943E-67</v>
      </c>
      <c r="DC983" s="31">
        <f t="shared" si="312"/>
        <v>2.1499043762604741</v>
      </c>
      <c r="DD983" s="31">
        <f t="shared" si="313"/>
        <v>2.1499043762604741</v>
      </c>
      <c r="DE983" s="31">
        <f t="shared" si="314"/>
        <v>-0.92138758982588342</v>
      </c>
      <c r="DF983" s="31"/>
      <c r="DG983" s="33">
        <f t="shared" si="315"/>
        <v>0.97440590028261298</v>
      </c>
      <c r="DH983" s="33">
        <f t="shared" si="316"/>
        <v>1.0109688998788795</v>
      </c>
      <c r="DI983" s="3"/>
      <c r="DJ983" s="33">
        <f t="shared" si="317"/>
        <v>0.99999999999999967</v>
      </c>
      <c r="DK983" s="93">
        <f t="shared" si="318"/>
        <v>0.98694263693033224</v>
      </c>
      <c r="DL983" s="3">
        <f t="shared" si="319"/>
        <v>0.98701183965374861</v>
      </c>
      <c r="DM983" s="3"/>
      <c r="DN983" s="90">
        <f t="shared" si="326"/>
        <v>0</v>
      </c>
      <c r="DO983" s="91">
        <f t="shared" si="324"/>
        <v>0</v>
      </c>
      <c r="DP983" s="89">
        <f>SUM(DO$9:DO983)*RLR</f>
        <v>120</v>
      </c>
      <c r="DQ983" s="90">
        <f>DP983-SUM(DS$9:DS983)</f>
        <v>1.5585792415501629</v>
      </c>
      <c r="DR983" s="48">
        <f t="shared" si="320"/>
        <v>0.23547880690737832</v>
      </c>
      <c r="DS983" s="31">
        <f t="shared" si="325"/>
        <v>3.6816832477563058E-3</v>
      </c>
      <c r="DT983" s="90">
        <f>SUM(DS$9:DS983)*RRF</f>
        <v>82.908994530914882</v>
      </c>
    </row>
    <row r="984" spans="90:124" x14ac:dyDescent="0.25">
      <c r="CL984" s="14">
        <f t="shared" si="307"/>
        <v>9.75</v>
      </c>
      <c r="CM984" s="59">
        <f>IF('Extended model'!$B$4="AY",0,IFERROR(P*INDEX('UWYr writing pattern'!$C$4:$C$18,MATCH('Extended model'!$CL984,'UWYr writing pattern'!$A$4:$A$18,0)) / 25,CM983))</f>
        <v>0</v>
      </c>
      <c r="CN984" s="36">
        <f t="shared" si="321"/>
        <v>1.0793149776999408E-67</v>
      </c>
      <c r="CP984" s="48">
        <f t="shared" si="308"/>
        <v>29.25</v>
      </c>
      <c r="CQ984" s="34">
        <f t="shared" si="322"/>
        <v>4.4557196451529068E-68</v>
      </c>
      <c r="CR984" s="31">
        <f>SUM($CQ$9:CQ984)*RLR</f>
        <v>119.99999999999996</v>
      </c>
      <c r="CS984" s="32"/>
      <c r="CT984" s="36">
        <f>CR984-SUM($CW$9:CW984)</f>
        <v>3.0640597244080112</v>
      </c>
      <c r="CV984" s="48">
        <f t="shared" si="309"/>
        <v>0.23529411764705882</v>
      </c>
      <c r="CW984" s="31">
        <f t="shared" si="323"/>
        <v>7.2322416783823975E-3</v>
      </c>
      <c r="CX984" s="36">
        <f>SUM($CW$9:CW984)*RRF</f>
        <v>81.855158192914359</v>
      </c>
      <c r="CY984" s="33"/>
      <c r="CZ984" s="36">
        <f t="shared" si="310"/>
        <v>84.919217917322371</v>
      </c>
      <c r="DA984" s="33"/>
      <c r="DB984" s="31">
        <f t="shared" si="311"/>
        <v>9.0662458126795021E-68</v>
      </c>
      <c r="DC984" s="31">
        <f t="shared" si="312"/>
        <v>2.1448418070856077</v>
      </c>
      <c r="DD984" s="31">
        <f t="shared" si="313"/>
        <v>2.1448418070856077</v>
      </c>
      <c r="DE984" s="31">
        <f t="shared" si="314"/>
        <v>-0.91921791732237068</v>
      </c>
      <c r="DF984" s="31"/>
      <c r="DG984" s="33">
        <f t="shared" si="315"/>
        <v>0.97446616896326621</v>
      </c>
      <c r="DH984" s="33">
        <f t="shared" si="316"/>
        <v>1.0109430704443139</v>
      </c>
      <c r="DI984" s="3"/>
      <c r="DJ984" s="33">
        <f t="shared" si="317"/>
        <v>0.99999999999999967</v>
      </c>
      <c r="DK984" s="93">
        <f t="shared" si="318"/>
        <v>0.98697333604722171</v>
      </c>
      <c r="DL984" s="3">
        <f t="shared" si="319"/>
        <v>0.98704242401877118</v>
      </c>
      <c r="DM984" s="3"/>
      <c r="DN984" s="90">
        <f t="shared" si="326"/>
        <v>0</v>
      </c>
      <c r="DO984" s="91">
        <f t="shared" si="324"/>
        <v>0</v>
      </c>
      <c r="DP984" s="89">
        <f>SUM(DO$9:DO984)*RLR</f>
        <v>120</v>
      </c>
      <c r="DQ984" s="90">
        <f>DP984-SUM(DS$9:DS984)</f>
        <v>1.5549091177474565</v>
      </c>
      <c r="DR984" s="48">
        <f t="shared" si="320"/>
        <v>0.23529411764705882</v>
      </c>
      <c r="DS984" s="31">
        <f t="shared" si="325"/>
        <v>3.6701238027083902E-3</v>
      </c>
      <c r="DT984" s="90">
        <f>SUM(DS$9:DS984)*RRF</f>
        <v>82.911563617576775</v>
      </c>
    </row>
    <row r="985" spans="90:124" x14ac:dyDescent="0.25">
      <c r="CL985" s="14">
        <f t="shared" si="307"/>
        <v>9.76</v>
      </c>
      <c r="CM985" s="59">
        <f>IF('Extended model'!$B$4="AY",0,IFERROR(P*INDEX('UWYr writing pattern'!$C$4:$C$18,MATCH('Extended model'!$CL985,'UWYr writing pattern'!$A$4:$A$18,0)) / 25,CM984))</f>
        <v>0</v>
      </c>
      <c r="CN985" s="36">
        <f t="shared" si="321"/>
        <v>7.6361534672270806E-68</v>
      </c>
      <c r="CP985" s="48">
        <f t="shared" si="308"/>
        <v>29.28</v>
      </c>
      <c r="CQ985" s="34">
        <f t="shared" si="322"/>
        <v>3.1569963097723273E-68</v>
      </c>
      <c r="CR985" s="31">
        <f>SUM($CQ$9:CQ985)*RLR</f>
        <v>119.99999999999996</v>
      </c>
      <c r="CS985" s="32"/>
      <c r="CT985" s="36">
        <f>CR985-SUM($CW$9:CW985)</f>
        <v>3.0568501721152899</v>
      </c>
      <c r="CV985" s="48">
        <f t="shared" si="309"/>
        <v>0.23510971786833856</v>
      </c>
      <c r="CW985" s="31">
        <f t="shared" si="323"/>
        <v>7.2095522927247326E-3</v>
      </c>
      <c r="CX985" s="36">
        <f>SUM($CW$9:CW985)*RRF</f>
        <v>81.860204879519259</v>
      </c>
      <c r="CY985" s="33"/>
      <c r="CZ985" s="36">
        <f t="shared" si="310"/>
        <v>84.917055051634549</v>
      </c>
      <c r="DA985" s="33"/>
      <c r="DB985" s="31">
        <f t="shared" si="311"/>
        <v>6.4143689124707479E-68</v>
      </c>
      <c r="DC985" s="31">
        <f t="shared" si="312"/>
        <v>2.1397951204807026</v>
      </c>
      <c r="DD985" s="31">
        <f t="shared" si="313"/>
        <v>2.1397951204807026</v>
      </c>
      <c r="DE985" s="31">
        <f t="shared" si="314"/>
        <v>-0.91705505163454859</v>
      </c>
      <c r="DF985" s="31"/>
      <c r="DG985" s="33">
        <f t="shared" si="315"/>
        <v>0.97452624856570547</v>
      </c>
      <c r="DH985" s="33">
        <f t="shared" si="316"/>
        <v>1.0109173220432683</v>
      </c>
      <c r="DI985" s="3"/>
      <c r="DJ985" s="33">
        <f t="shared" si="317"/>
        <v>0.99999999999999967</v>
      </c>
      <c r="DK985" s="93">
        <f t="shared" si="318"/>
        <v>0.98700393900404471</v>
      </c>
      <c r="DL985" s="3">
        <f t="shared" si="319"/>
        <v>0.98707291243284467</v>
      </c>
      <c r="DM985" s="3"/>
      <c r="DN985" s="90">
        <f t="shared" si="326"/>
        <v>0</v>
      </c>
      <c r="DO985" s="91">
        <f t="shared" si="324"/>
        <v>0</v>
      </c>
      <c r="DP985" s="89">
        <f>SUM(DO$9:DO985)*RLR</f>
        <v>120</v>
      </c>
      <c r="DQ985" s="90">
        <f>DP985-SUM(DS$9:DS985)</f>
        <v>1.5512505080586436</v>
      </c>
      <c r="DR985" s="48">
        <f t="shared" si="320"/>
        <v>0.23510971786833856</v>
      </c>
      <c r="DS985" s="31">
        <f t="shared" si="325"/>
        <v>3.6586096888175448E-3</v>
      </c>
      <c r="DT985" s="90">
        <f>SUM(DS$9:DS985)*RRF</f>
        <v>82.914124644358949</v>
      </c>
    </row>
    <row r="986" spans="90:124" x14ac:dyDescent="0.25">
      <c r="CL986" s="14">
        <f t="shared" si="307"/>
        <v>9.77</v>
      </c>
      <c r="CM986" s="59">
        <f>IF('Extended model'!$B$4="AY",0,IFERROR(P*INDEX('UWYr writing pattern'!$C$4:$C$18,MATCH('Extended model'!$CL986,'UWYr writing pattern'!$A$4:$A$18,0)) / 25,CM985))</f>
        <v>0</v>
      </c>
      <c r="CN986" s="36">
        <f t="shared" si="321"/>
        <v>5.4002877320229912E-68</v>
      </c>
      <c r="CP986" s="48">
        <f t="shared" si="308"/>
        <v>29.31</v>
      </c>
      <c r="CQ986" s="34">
        <f t="shared" si="322"/>
        <v>2.2358657352040894E-68</v>
      </c>
      <c r="CR986" s="31">
        <f>SUM($CQ$9:CQ986)*RLR</f>
        <v>119.99999999999996</v>
      </c>
      <c r="CS986" s="32"/>
      <c r="CT986" s="36">
        <f>CR986-SUM($CW$9:CW986)</f>
        <v>3.0496632202999763</v>
      </c>
      <c r="CV986" s="48">
        <f t="shared" si="309"/>
        <v>0.23492560689115113</v>
      </c>
      <c r="CW986" s="31">
        <f t="shared" si="323"/>
        <v>7.18695181531808E-3</v>
      </c>
      <c r="CX986" s="36">
        <f>SUM($CW$9:CW986)*RRF</f>
        <v>81.865235745789988</v>
      </c>
      <c r="CY986" s="33"/>
      <c r="CZ986" s="36">
        <f t="shared" si="310"/>
        <v>84.914898966089964</v>
      </c>
      <c r="DA986" s="33"/>
      <c r="DB986" s="31">
        <f t="shared" si="311"/>
        <v>4.5362416948993117E-68</v>
      </c>
      <c r="DC986" s="31">
        <f t="shared" si="312"/>
        <v>2.1347642542099834</v>
      </c>
      <c r="DD986" s="31">
        <f t="shared" si="313"/>
        <v>2.1347642542099834</v>
      </c>
      <c r="DE986" s="31">
        <f t="shared" si="314"/>
        <v>-0.91489896608996446</v>
      </c>
      <c r="DF986" s="31"/>
      <c r="DG986" s="33">
        <f t="shared" si="315"/>
        <v>0.9745861398308332</v>
      </c>
      <c r="DH986" s="33">
        <f t="shared" si="316"/>
        <v>1.0108916543582138</v>
      </c>
      <c r="DI986" s="3"/>
      <c r="DJ986" s="33">
        <f t="shared" si="317"/>
        <v>0.99999999999999967</v>
      </c>
      <c r="DK986" s="93">
        <f t="shared" si="318"/>
        <v>0.9870344461770143</v>
      </c>
      <c r="DL986" s="3">
        <f t="shared" si="319"/>
        <v>0.98710330527195234</v>
      </c>
      <c r="DM986" s="3"/>
      <c r="DN986" s="90">
        <f t="shared" si="326"/>
        <v>0</v>
      </c>
      <c r="DO986" s="91">
        <f t="shared" si="324"/>
        <v>0</v>
      </c>
      <c r="DP986" s="89">
        <f>SUM(DO$9:DO986)*RLR</f>
        <v>120</v>
      </c>
      <c r="DQ986" s="90">
        <f>DP986-SUM(DS$9:DS986)</f>
        <v>1.5476033673657099</v>
      </c>
      <c r="DR986" s="48">
        <f t="shared" si="320"/>
        <v>0.23492560689115113</v>
      </c>
      <c r="DS986" s="31">
        <f t="shared" si="325"/>
        <v>3.6471406929278454E-3</v>
      </c>
      <c r="DT986" s="90">
        <f>SUM(DS$9:DS986)*RRF</f>
        <v>82.916677642843993</v>
      </c>
    </row>
    <row r="987" spans="90:124" x14ac:dyDescent="0.25">
      <c r="CL987" s="14">
        <f t="shared" si="307"/>
        <v>9.7799999999999994</v>
      </c>
      <c r="CM987" s="59">
        <f>IF('Extended model'!$B$4="AY",0,IFERROR(P*INDEX('UWYr writing pattern'!$C$4:$C$18,MATCH('Extended model'!$CL987,'UWYr writing pattern'!$A$4:$A$18,0)) / 25,CM986))</f>
        <v>0</v>
      </c>
      <c r="CN987" s="36">
        <f t="shared" si="321"/>
        <v>3.8174633977670523E-68</v>
      </c>
      <c r="CP987" s="48">
        <f t="shared" si="308"/>
        <v>29.339999999999996</v>
      </c>
      <c r="CQ987" s="34">
        <f t="shared" si="322"/>
        <v>1.5828243342559387E-68</v>
      </c>
      <c r="CR987" s="31">
        <f>SUM($CQ$9:CQ987)*RLR</f>
        <v>119.99999999999996</v>
      </c>
      <c r="CS987" s="32"/>
      <c r="CT987" s="36">
        <f>CR987-SUM($CW$9:CW987)</f>
        <v>3.0424987804715471</v>
      </c>
      <c r="CV987" s="48">
        <f t="shared" si="309"/>
        <v>0.23474178403755869</v>
      </c>
      <c r="CW987" s="31">
        <f t="shared" si="323"/>
        <v>7.1644398284259423E-3</v>
      </c>
      <c r="CX987" s="36">
        <f>SUM($CW$9:CW987)*RRF</f>
        <v>81.870250853669887</v>
      </c>
      <c r="CY987" s="33"/>
      <c r="CZ987" s="36">
        <f t="shared" si="310"/>
        <v>84.912749634141434</v>
      </c>
      <c r="DA987" s="33"/>
      <c r="DB987" s="31">
        <f t="shared" si="311"/>
        <v>3.2066692541243237E-68</v>
      </c>
      <c r="DC987" s="31">
        <f t="shared" si="312"/>
        <v>2.1297491463300826</v>
      </c>
      <c r="DD987" s="31">
        <f t="shared" si="313"/>
        <v>2.1297491463300826</v>
      </c>
      <c r="DE987" s="31">
        <f t="shared" si="314"/>
        <v>-0.91274963414143429</v>
      </c>
      <c r="DF987" s="31"/>
      <c r="DG987" s="33">
        <f t="shared" si="315"/>
        <v>0.97464584349607009</v>
      </c>
      <c r="DH987" s="33">
        <f t="shared" si="316"/>
        <v>1.0108660670731122</v>
      </c>
      <c r="DI987" s="3"/>
      <c r="DJ987" s="33">
        <f t="shared" si="317"/>
        <v>0.99999999999999967</v>
      </c>
      <c r="DK987" s="93">
        <f t="shared" si="318"/>
        <v>0.98706485794057841</v>
      </c>
      <c r="DL987" s="3">
        <f t="shared" si="319"/>
        <v>0.98713360291031105</v>
      </c>
      <c r="DM987" s="3"/>
      <c r="DN987" s="90">
        <f t="shared" si="326"/>
        <v>0</v>
      </c>
      <c r="DO987" s="91">
        <f t="shared" si="324"/>
        <v>0</v>
      </c>
      <c r="DP987" s="89">
        <f>SUM(DO$9:DO987)*RLR</f>
        <v>120</v>
      </c>
      <c r="DQ987" s="90">
        <f>DP987-SUM(DS$9:DS987)</f>
        <v>1.543967650762653</v>
      </c>
      <c r="DR987" s="48">
        <f t="shared" si="320"/>
        <v>0.23474178403755869</v>
      </c>
      <c r="DS987" s="31">
        <f t="shared" si="325"/>
        <v>3.6357166030517854E-3</v>
      </c>
      <c r="DT987" s="90">
        <f>SUM(DS$9:DS987)*RRF</f>
        <v>82.919222644466132</v>
      </c>
    </row>
    <row r="988" spans="90:124" x14ac:dyDescent="0.25">
      <c r="CL988" s="14">
        <f t="shared" si="307"/>
        <v>9.7899999999999991</v>
      </c>
      <c r="CM988" s="59">
        <f>IF('Extended model'!$B$4="AY",0,IFERROR(P*INDEX('UWYr writing pattern'!$C$4:$C$18,MATCH('Extended model'!$CL988,'UWYr writing pattern'!$A$4:$A$18,0)) / 25,CM987))</f>
        <v>0</v>
      </c>
      <c r="CN988" s="36">
        <f t="shared" si="321"/>
        <v>2.6974196368621996E-68</v>
      </c>
      <c r="CP988" s="48">
        <f t="shared" si="308"/>
        <v>29.369999999999997</v>
      </c>
      <c r="CQ988" s="34">
        <f t="shared" si="322"/>
        <v>1.1200437609048529E-68</v>
      </c>
      <c r="CR988" s="31">
        <f>SUM($CQ$9:CQ988)*RLR</f>
        <v>119.99999999999996</v>
      </c>
      <c r="CS988" s="32"/>
      <c r="CT988" s="36">
        <f>CR988-SUM($CW$9:CW988)</f>
        <v>3.0353567645549475</v>
      </c>
      <c r="CV988" s="48">
        <f t="shared" si="309"/>
        <v>0.23455824863174357</v>
      </c>
      <c r="CW988" s="31">
        <f t="shared" si="323"/>
        <v>7.1420159165998757E-3</v>
      </c>
      <c r="CX988" s="36">
        <f>SUM($CW$9:CW988)*RRF</f>
        <v>81.875250264811498</v>
      </c>
      <c r="CY988" s="33"/>
      <c r="CZ988" s="36">
        <f t="shared" si="310"/>
        <v>84.910607029366446</v>
      </c>
      <c r="DA988" s="33"/>
      <c r="DB988" s="31">
        <f t="shared" si="311"/>
        <v>2.2658324949642474E-68</v>
      </c>
      <c r="DC988" s="31">
        <f t="shared" si="312"/>
        <v>2.124749735188463</v>
      </c>
      <c r="DD988" s="31">
        <f t="shared" si="313"/>
        <v>2.124749735188463</v>
      </c>
      <c r="DE988" s="31">
        <f t="shared" si="314"/>
        <v>-0.91060702936644589</v>
      </c>
      <c r="DF988" s="31"/>
      <c r="DG988" s="33">
        <f t="shared" si="315"/>
        <v>0.97470536029537502</v>
      </c>
      <c r="DH988" s="33">
        <f t="shared" si="316"/>
        <v>1.01084055987341</v>
      </c>
      <c r="DI988" s="3"/>
      <c r="DJ988" s="33">
        <f t="shared" si="317"/>
        <v>0.99999999999999967</v>
      </c>
      <c r="DK988" s="93">
        <f t="shared" si="318"/>
        <v>0.9870951746674298</v>
      </c>
      <c r="DL988" s="3">
        <f t="shared" si="319"/>
        <v>0.98716380572038087</v>
      </c>
      <c r="DM988" s="3"/>
      <c r="DN988" s="90">
        <f t="shared" si="326"/>
        <v>0</v>
      </c>
      <c r="DO988" s="91">
        <f t="shared" si="324"/>
        <v>0</v>
      </c>
      <c r="DP988" s="89">
        <f>SUM(DO$9:DO988)*RLR</f>
        <v>120</v>
      </c>
      <c r="DQ988" s="90">
        <f>DP988-SUM(DS$9:DS988)</f>
        <v>1.5403433135542883</v>
      </c>
      <c r="DR988" s="48">
        <f t="shared" si="320"/>
        <v>0.23455824863174357</v>
      </c>
      <c r="DS988" s="31">
        <f t="shared" si="325"/>
        <v>3.6243372083630356E-3</v>
      </c>
      <c r="DT988" s="90">
        <f>SUM(DS$9:DS988)*RRF</f>
        <v>82.921759680511997</v>
      </c>
    </row>
    <row r="989" spans="90:124" x14ac:dyDescent="0.25">
      <c r="CL989" s="14">
        <f t="shared" si="307"/>
        <v>9.8000000000000007</v>
      </c>
      <c r="CM989" s="59">
        <f>IF('Extended model'!$B$4="AY",0,IFERROR(P*INDEX('UWYr writing pattern'!$C$4:$C$18,MATCH('Extended model'!$CL989,'UWYr writing pattern'!$A$4:$A$18,0)) / 25,CM988))</f>
        <v>0</v>
      </c>
      <c r="CN989" s="36">
        <f t="shared" si="321"/>
        <v>1.9051874895157715E-68</v>
      </c>
      <c r="CP989" s="48">
        <f t="shared" si="308"/>
        <v>29.400000000000002</v>
      </c>
      <c r="CQ989" s="34">
        <f t="shared" si="322"/>
        <v>7.9223214734642797E-69</v>
      </c>
      <c r="CR989" s="31">
        <f>SUM($CQ$9:CQ989)*RLR</f>
        <v>119.99999999999996</v>
      </c>
      <c r="CS989" s="32"/>
      <c r="CT989" s="36">
        <f>CR989-SUM($CW$9:CW989)</f>
        <v>3.0282370848882891</v>
      </c>
      <c r="CV989" s="48">
        <f t="shared" si="309"/>
        <v>0.234375</v>
      </c>
      <c r="CW989" s="31">
        <f t="shared" si="323"/>
        <v>7.1196796666652407E-3</v>
      </c>
      <c r="CX989" s="36">
        <f>SUM($CW$9:CW989)*RRF</f>
        <v>81.880234040578159</v>
      </c>
      <c r="CY989" s="33"/>
      <c r="CZ989" s="36">
        <f t="shared" si="310"/>
        <v>84.908471125466448</v>
      </c>
      <c r="DA989" s="33"/>
      <c r="DB989" s="31">
        <f t="shared" si="311"/>
        <v>1.6003574911932478E-68</v>
      </c>
      <c r="DC989" s="31">
        <f t="shared" si="312"/>
        <v>2.1197659594218021</v>
      </c>
      <c r="DD989" s="31">
        <f t="shared" si="313"/>
        <v>2.1197659594218021</v>
      </c>
      <c r="DE989" s="31">
        <f t="shared" si="314"/>
        <v>-0.90847112546644837</v>
      </c>
      <c r="DF989" s="31"/>
      <c r="DG989" s="33">
        <f t="shared" si="315"/>
        <v>0.97476469095926377</v>
      </c>
      <c r="DH989" s="33">
        <f t="shared" si="316"/>
        <v>1.0108151324460291</v>
      </c>
      <c r="DI989" s="3"/>
      <c r="DJ989" s="33">
        <f t="shared" si="317"/>
        <v>0.99999999999999967</v>
      </c>
      <c r="DK989" s="93">
        <f t="shared" si="318"/>
        <v>0.98712539672851563</v>
      </c>
      <c r="DL989" s="3">
        <f t="shared" si="319"/>
        <v>0.98719391407287405</v>
      </c>
      <c r="DM989" s="3"/>
      <c r="DN989" s="90">
        <f t="shared" si="326"/>
        <v>0</v>
      </c>
      <c r="DO989" s="91">
        <f t="shared" si="324"/>
        <v>0</v>
      </c>
      <c r="DP989" s="89">
        <f>SUM(DO$9:DO989)*RLR</f>
        <v>120</v>
      </c>
      <c r="DQ989" s="90">
        <f>DP989-SUM(DS$9:DS989)</f>
        <v>1.5367303112550985</v>
      </c>
      <c r="DR989" s="48">
        <f t="shared" si="320"/>
        <v>0.234375</v>
      </c>
      <c r="DS989" s="31">
        <f t="shared" si="325"/>
        <v>3.6130022991891055E-3</v>
      </c>
      <c r="DT989" s="90">
        <f>SUM(DS$9:DS989)*RRF</f>
        <v>82.924288782121423</v>
      </c>
    </row>
    <row r="990" spans="90:124" x14ac:dyDescent="0.25">
      <c r="CL990" s="14">
        <f t="shared" si="307"/>
        <v>9.81</v>
      </c>
      <c r="CM990" s="59">
        <f>IF('Extended model'!$B$4="AY",0,IFERROR(P*INDEX('UWYr writing pattern'!$C$4:$C$18,MATCH('Extended model'!$CL990,'UWYr writing pattern'!$A$4:$A$18,0)) / 25,CM989))</f>
        <v>0</v>
      </c>
      <c r="CN990" s="36">
        <f t="shared" si="321"/>
        <v>1.3450623675981347E-68</v>
      </c>
      <c r="CP990" s="48">
        <f t="shared" si="308"/>
        <v>29.43</v>
      </c>
      <c r="CQ990" s="34">
        <f t="shared" si="322"/>
        <v>5.6012512191763684E-69</v>
      </c>
      <c r="CR990" s="31">
        <f>SUM($CQ$9:CQ990)*RLR</f>
        <v>119.99999999999996</v>
      </c>
      <c r="CS990" s="32"/>
      <c r="CT990" s="36">
        <f>CR990-SUM($CW$9:CW990)</f>
        <v>3.0211396542205762</v>
      </c>
      <c r="CV990" s="48">
        <f t="shared" si="309"/>
        <v>0.23419203747072598</v>
      </c>
      <c r="CW990" s="31">
        <f t="shared" si="323"/>
        <v>7.097430667706928E-3</v>
      </c>
      <c r="CX990" s="36">
        <f>SUM($CW$9:CW990)*RRF</f>
        <v>81.885202242045565</v>
      </c>
      <c r="CY990" s="33"/>
      <c r="CZ990" s="36">
        <f t="shared" si="310"/>
        <v>84.906341896266142</v>
      </c>
      <c r="DA990" s="33"/>
      <c r="DB990" s="31">
        <f t="shared" si="311"/>
        <v>1.129852388782433E-68</v>
      </c>
      <c r="DC990" s="31">
        <f t="shared" si="312"/>
        <v>2.1147977579544031</v>
      </c>
      <c r="DD990" s="31">
        <f t="shared" si="313"/>
        <v>2.1147977579544031</v>
      </c>
      <c r="DE990" s="31">
        <f t="shared" si="314"/>
        <v>-0.90634189626614159</v>
      </c>
      <c r="DF990" s="31"/>
      <c r="DG990" s="33">
        <f t="shared" si="315"/>
        <v>0.97482383621482815</v>
      </c>
      <c r="DH990" s="33">
        <f t="shared" si="316"/>
        <v>1.0107897844793587</v>
      </c>
      <c r="DI990" s="3"/>
      <c r="DJ990" s="33">
        <f t="shared" si="317"/>
        <v>0.99999999999999967</v>
      </c>
      <c r="DK990" s="93">
        <f t="shared" si="318"/>
        <v>0.98715552449304689</v>
      </c>
      <c r="DL990" s="3">
        <f t="shared" si="319"/>
        <v>0.98722392833676575</v>
      </c>
      <c r="DM990" s="3"/>
      <c r="DN990" s="90">
        <f t="shared" si="326"/>
        <v>0</v>
      </c>
      <c r="DO990" s="91">
        <f t="shared" si="324"/>
        <v>0</v>
      </c>
      <c r="DP990" s="89">
        <f>SUM(DO$9:DO990)*RLR</f>
        <v>120</v>
      </c>
      <c r="DQ990" s="90">
        <f>DP990-SUM(DS$9:DS990)</f>
        <v>1.5331285995880961</v>
      </c>
      <c r="DR990" s="48">
        <f t="shared" si="320"/>
        <v>0.23419203747072598</v>
      </c>
      <c r="DS990" s="31">
        <f t="shared" si="325"/>
        <v>3.6017116670041373E-3</v>
      </c>
      <c r="DT990" s="90">
        <f>SUM(DS$9:DS990)*RRF</f>
        <v>82.926809980288326</v>
      </c>
    </row>
    <row r="991" spans="90:124" x14ac:dyDescent="0.25">
      <c r="CL991" s="14">
        <f t="shared" si="307"/>
        <v>9.82</v>
      </c>
      <c r="CM991" s="59">
        <f>IF('Extended model'!$B$4="AY",0,IFERROR(P*INDEX('UWYr writing pattern'!$C$4:$C$18,MATCH('Extended model'!$CL991,'UWYr writing pattern'!$A$4:$A$18,0)) / 25,CM990))</f>
        <v>0</v>
      </c>
      <c r="CN991" s="36">
        <f t="shared" si="321"/>
        <v>9.4921051281400371E-69</v>
      </c>
      <c r="CP991" s="48">
        <f t="shared" si="308"/>
        <v>29.46</v>
      </c>
      <c r="CQ991" s="34">
        <f t="shared" si="322"/>
        <v>3.9585185478413103E-69</v>
      </c>
      <c r="CR991" s="31">
        <f>SUM($CQ$9:CQ991)*RLR</f>
        <v>119.99999999999996</v>
      </c>
      <c r="CS991" s="32"/>
      <c r="CT991" s="36">
        <f>CR991-SUM($CW$9:CW991)</f>
        <v>3.0140643857095171</v>
      </c>
      <c r="CV991" s="48">
        <f t="shared" si="309"/>
        <v>0.23400936037441497</v>
      </c>
      <c r="CW991" s="31">
        <f t="shared" si="323"/>
        <v>7.0752685110552129E-3</v>
      </c>
      <c r="CX991" s="36">
        <f>SUM($CW$9:CW991)*RRF</f>
        <v>81.890154930003305</v>
      </c>
      <c r="CY991" s="33"/>
      <c r="CZ991" s="36">
        <f t="shared" si="310"/>
        <v>84.904219315712822</v>
      </c>
      <c r="DA991" s="33"/>
      <c r="DB991" s="31">
        <f t="shared" si="311"/>
        <v>7.9733683076376306E-69</v>
      </c>
      <c r="DC991" s="31">
        <f t="shared" si="312"/>
        <v>2.1098450699966618</v>
      </c>
      <c r="DD991" s="31">
        <f t="shared" si="313"/>
        <v>2.1098450699966618</v>
      </c>
      <c r="DE991" s="31">
        <f t="shared" si="314"/>
        <v>-0.90421931571282244</v>
      </c>
      <c r="DF991" s="31"/>
      <c r="DG991" s="33">
        <f t="shared" si="315"/>
        <v>0.97488279678575362</v>
      </c>
      <c r="DH991" s="33">
        <f t="shared" si="316"/>
        <v>1.0107645156632479</v>
      </c>
      <c r="DI991" s="3"/>
      <c r="DJ991" s="33">
        <f t="shared" si="317"/>
        <v>0.99999999999999967</v>
      </c>
      <c r="DK991" s="93">
        <f t="shared" si="318"/>
        <v>0.98718555832850796</v>
      </c>
      <c r="DL991" s="3">
        <f t="shared" si="319"/>
        <v>0.98725384887930279</v>
      </c>
      <c r="DM991" s="3"/>
      <c r="DN991" s="90">
        <f t="shared" si="326"/>
        <v>0</v>
      </c>
      <c r="DO991" s="91">
        <f t="shared" si="324"/>
        <v>0</v>
      </c>
      <c r="DP991" s="89">
        <f>SUM(DO$9:DO991)*RLR</f>
        <v>120</v>
      </c>
      <c r="DQ991" s="90">
        <f>DP991-SUM(DS$9:DS991)</f>
        <v>1.5295381344836727</v>
      </c>
      <c r="DR991" s="48">
        <f t="shared" si="320"/>
        <v>0.23400936037441497</v>
      </c>
      <c r="DS991" s="31">
        <f t="shared" si="325"/>
        <v>3.5904651044217709E-3</v>
      </c>
      <c r="DT991" s="90">
        <f>SUM(DS$9:DS991)*RRF</f>
        <v>82.929323305861431</v>
      </c>
    </row>
    <row r="992" spans="90:124" x14ac:dyDescent="0.25">
      <c r="CL992" s="14">
        <f t="shared" si="307"/>
        <v>9.83</v>
      </c>
      <c r="CM992" s="59">
        <f>IF('Extended model'!$B$4="AY",0,IFERROR(P*INDEX('UWYr writing pattern'!$C$4:$C$18,MATCH('Extended model'!$CL992,'UWYr writing pattern'!$A$4:$A$18,0)) / 25,CM991))</f>
        <v>0</v>
      </c>
      <c r="CN992" s="36">
        <f t="shared" si="321"/>
        <v>6.6957309573899817E-69</v>
      </c>
      <c r="CP992" s="48">
        <f t="shared" si="308"/>
        <v>29.490000000000002</v>
      </c>
      <c r="CQ992" s="34">
        <f t="shared" si="322"/>
        <v>2.7963741707500549E-69</v>
      </c>
      <c r="CR992" s="31">
        <f>SUM($CQ$9:CQ992)*RLR</f>
        <v>119.99999999999996</v>
      </c>
      <c r="CS992" s="32"/>
      <c r="CT992" s="36">
        <f>CR992-SUM($CW$9:CW992)</f>
        <v>3.0070111929192507</v>
      </c>
      <c r="CV992" s="48">
        <f t="shared" si="309"/>
        <v>0.23382696804364769</v>
      </c>
      <c r="CW992" s="31">
        <f t="shared" si="323"/>
        <v>7.0531927902718807E-3</v>
      </c>
      <c r="CX992" s="36">
        <f>SUM($CW$9:CW992)*RRF</f>
        <v>81.895092164956495</v>
      </c>
      <c r="CY992" s="33"/>
      <c r="CZ992" s="36">
        <f t="shared" si="310"/>
        <v>84.902103357875745</v>
      </c>
      <c r="DA992" s="33"/>
      <c r="DB992" s="31">
        <f t="shared" si="311"/>
        <v>5.6244140042075838E-69</v>
      </c>
      <c r="DC992" s="31">
        <f t="shared" si="312"/>
        <v>2.1049078350434751</v>
      </c>
      <c r="DD992" s="31">
        <f t="shared" si="313"/>
        <v>2.1049078350434751</v>
      </c>
      <c r="DE992" s="31">
        <f t="shared" si="314"/>
        <v>-0.90210335787574536</v>
      </c>
      <c r="DF992" s="31"/>
      <c r="DG992" s="33">
        <f t="shared" si="315"/>
        <v>0.97494157339233922</v>
      </c>
      <c r="DH992" s="33">
        <f t="shared" si="316"/>
        <v>1.0107393256889969</v>
      </c>
      <c r="DI992" s="3"/>
      <c r="DJ992" s="33">
        <f t="shared" si="317"/>
        <v>0.99999999999999967</v>
      </c>
      <c r="DK992" s="93">
        <f t="shared" si="318"/>
        <v>0.98721549860066604</v>
      </c>
      <c r="DL992" s="3">
        <f t="shared" si="319"/>
        <v>0.98728367606601253</v>
      </c>
      <c r="DM992" s="3"/>
      <c r="DN992" s="90">
        <f t="shared" si="326"/>
        <v>0</v>
      </c>
      <c r="DO992" s="91">
        <f t="shared" si="324"/>
        <v>0</v>
      </c>
      <c r="DP992" s="89">
        <f>SUM(DO$9:DO992)*RLR</f>
        <v>120</v>
      </c>
      <c r="DQ992" s="90">
        <f>DP992-SUM(DS$9:DS992)</f>
        <v>1.5259588720784905</v>
      </c>
      <c r="DR992" s="48">
        <f t="shared" si="320"/>
        <v>0.23382696804364769</v>
      </c>
      <c r="DS992" s="31">
        <f t="shared" si="325"/>
        <v>3.5792624051880018E-3</v>
      </c>
      <c r="DT992" s="90">
        <f>SUM(DS$9:DS992)*RRF</f>
        <v>82.931828789545051</v>
      </c>
    </row>
    <row r="993" spans="90:124" x14ac:dyDescent="0.25">
      <c r="CL993" s="14">
        <f t="shared" si="307"/>
        <v>9.84</v>
      </c>
      <c r="CM993" s="59">
        <f>IF('Extended model'!$B$4="AY",0,IFERROR(P*INDEX('UWYr writing pattern'!$C$4:$C$18,MATCH('Extended model'!$CL993,'UWYr writing pattern'!$A$4:$A$18,0)) / 25,CM992))</f>
        <v>0</v>
      </c>
      <c r="CN993" s="36">
        <f t="shared" si="321"/>
        <v>4.721159898055676E-69</v>
      </c>
      <c r="CP993" s="48">
        <f t="shared" si="308"/>
        <v>29.52</v>
      </c>
      <c r="CQ993" s="34">
        <f t="shared" si="322"/>
        <v>1.974571059334306E-69</v>
      </c>
      <c r="CR993" s="31">
        <f>SUM($CQ$9:CQ993)*RLR</f>
        <v>119.99999999999996</v>
      </c>
      <c r="CS993" s="32"/>
      <c r="CT993" s="36">
        <f>CR993-SUM($CW$9:CW993)</f>
        <v>2.9999799898181152</v>
      </c>
      <c r="CV993" s="48">
        <f t="shared" si="309"/>
        <v>0.23364485981308411</v>
      </c>
      <c r="CW993" s="31">
        <f t="shared" si="323"/>
        <v>7.0312031011362051E-3</v>
      </c>
      <c r="CX993" s="36">
        <f>SUM($CW$9:CW993)*RRF</f>
        <v>81.900014007127282</v>
      </c>
      <c r="CY993" s="33"/>
      <c r="CZ993" s="36">
        <f t="shared" si="310"/>
        <v>84.899993996945398</v>
      </c>
      <c r="DA993" s="33"/>
      <c r="DB993" s="31">
        <f t="shared" si="311"/>
        <v>3.9657743143667673E-69</v>
      </c>
      <c r="DC993" s="31">
        <f t="shared" si="312"/>
        <v>2.0999859928726803</v>
      </c>
      <c r="DD993" s="31">
        <f t="shared" si="313"/>
        <v>2.0999859928726803</v>
      </c>
      <c r="DE993" s="31">
        <f t="shared" si="314"/>
        <v>-0.89999399694539761</v>
      </c>
      <c r="DF993" s="31"/>
      <c r="DG993" s="33">
        <f t="shared" si="315"/>
        <v>0.97500016675151524</v>
      </c>
      <c r="DH993" s="33">
        <f t="shared" si="316"/>
        <v>1.0107142142493499</v>
      </c>
      <c r="DI993" s="3"/>
      <c r="DJ993" s="33">
        <f t="shared" si="317"/>
        <v>0.99999999999999967</v>
      </c>
      <c r="DK993" s="93">
        <f t="shared" si="318"/>
        <v>0.98724534567358047</v>
      </c>
      <c r="DL993" s="3">
        <f t="shared" si="319"/>
        <v>0.98731341026071395</v>
      </c>
      <c r="DM993" s="3"/>
      <c r="DN993" s="90">
        <f t="shared" si="326"/>
        <v>0</v>
      </c>
      <c r="DO993" s="91">
        <f t="shared" si="324"/>
        <v>0</v>
      </c>
      <c r="DP993" s="89">
        <f>SUM(DO$9:DO993)*RLR</f>
        <v>120</v>
      </c>
      <c r="DQ993" s="90">
        <f>DP993-SUM(DS$9:DS993)</f>
        <v>1.5223907687143168</v>
      </c>
      <c r="DR993" s="48">
        <f t="shared" si="320"/>
        <v>0.23364485981308411</v>
      </c>
      <c r="DS993" s="31">
        <f t="shared" si="325"/>
        <v>3.5681033641741791E-3</v>
      </c>
      <c r="DT993" s="90">
        <f>SUM(DS$9:DS993)*RRF</f>
        <v>82.934326461899971</v>
      </c>
    </row>
    <row r="994" spans="90:124" x14ac:dyDescent="0.25">
      <c r="CL994" s="14">
        <f t="shared" si="307"/>
        <v>9.85</v>
      </c>
      <c r="CM994" s="59">
        <f>IF('Extended model'!$B$4="AY",0,IFERROR(P*INDEX('UWYr writing pattern'!$C$4:$C$18,MATCH('Extended model'!$CL994,'UWYr writing pattern'!$A$4:$A$18,0)) / 25,CM993))</f>
        <v>0</v>
      </c>
      <c r="CN994" s="36">
        <f t="shared" si="321"/>
        <v>3.3274734961496406E-69</v>
      </c>
      <c r="CP994" s="48">
        <f t="shared" si="308"/>
        <v>29.549999999999997</v>
      </c>
      <c r="CQ994" s="34">
        <f t="shared" si="322"/>
        <v>1.3936864019060354E-69</v>
      </c>
      <c r="CR994" s="31">
        <f>SUM($CQ$9:CQ994)*RLR</f>
        <v>119.99999999999996</v>
      </c>
      <c r="CS994" s="32"/>
      <c r="CT994" s="36">
        <f>CR994-SUM($CW$9:CW994)</f>
        <v>2.9929706907764881</v>
      </c>
      <c r="CV994" s="48">
        <f t="shared" si="309"/>
        <v>0.23346303501945526</v>
      </c>
      <c r="CW994" s="31">
        <f t="shared" si="323"/>
        <v>7.009299041631111E-3</v>
      </c>
      <c r="CX994" s="36">
        <f>SUM($CW$9:CW994)*RRF</f>
        <v>81.904920516456428</v>
      </c>
      <c r="CY994" s="33"/>
      <c r="CZ994" s="36">
        <f t="shared" si="310"/>
        <v>84.897891207232917</v>
      </c>
      <c r="DA994" s="33"/>
      <c r="DB994" s="31">
        <f t="shared" si="311"/>
        <v>2.7950777367656977E-69</v>
      </c>
      <c r="DC994" s="31">
        <f t="shared" si="312"/>
        <v>2.0950794835435418</v>
      </c>
      <c r="DD994" s="31">
        <f t="shared" si="313"/>
        <v>2.0950794835435418</v>
      </c>
      <c r="DE994" s="31">
        <f t="shared" si="314"/>
        <v>-0.8978912072329166</v>
      </c>
      <c r="DF994" s="31"/>
      <c r="DG994" s="33">
        <f t="shared" si="315"/>
        <v>0.97505857757686221</v>
      </c>
      <c r="DH994" s="33">
        <f t="shared" si="316"/>
        <v>1.010689181038487</v>
      </c>
      <c r="DI994" s="3"/>
      <c r="DJ994" s="33">
        <f t="shared" si="317"/>
        <v>0.99999999999999967</v>
      </c>
      <c r="DK994" s="93">
        <f t="shared" si="318"/>
        <v>0.98727509990961193</v>
      </c>
      <c r="DL994" s="3">
        <f t="shared" si="319"/>
        <v>0.98734305182552529</v>
      </c>
      <c r="DM994" s="3"/>
      <c r="DN994" s="90">
        <f t="shared" si="326"/>
        <v>0</v>
      </c>
      <c r="DO994" s="91">
        <f t="shared" si="324"/>
        <v>0</v>
      </c>
      <c r="DP994" s="89">
        <f>SUM(DO$9:DO994)*RLR</f>
        <v>120</v>
      </c>
      <c r="DQ994" s="90">
        <f>DP994-SUM(DS$9:DS994)</f>
        <v>1.5188337809369443</v>
      </c>
      <c r="DR994" s="48">
        <f t="shared" si="320"/>
        <v>0.23346303501945526</v>
      </c>
      <c r="DS994" s="31">
        <f t="shared" si="325"/>
        <v>3.5569877773698987E-3</v>
      </c>
      <c r="DT994" s="90">
        <f>SUM(DS$9:DS994)*RRF</f>
        <v>82.936816353344128</v>
      </c>
    </row>
    <row r="995" spans="90:124" x14ac:dyDescent="0.25">
      <c r="CL995" s="14">
        <f t="shared" si="307"/>
        <v>9.86</v>
      </c>
      <c r="CM995" s="59">
        <f>IF('Extended model'!$B$4="AY",0,IFERROR(P*INDEX('UWYr writing pattern'!$C$4:$C$18,MATCH('Extended model'!$CL995,'UWYr writing pattern'!$A$4:$A$18,0)) / 25,CM994))</f>
        <v>0</v>
      </c>
      <c r="CN995" s="36">
        <f t="shared" si="321"/>
        <v>2.3442050780374218E-69</v>
      </c>
      <c r="CP995" s="48">
        <f t="shared" si="308"/>
        <v>29.58</v>
      </c>
      <c r="CQ995" s="34">
        <f t="shared" si="322"/>
        <v>9.8326841811221875E-70</v>
      </c>
      <c r="CR995" s="31">
        <f>SUM($CQ$9:CQ995)*RLR</f>
        <v>119.99999999999996</v>
      </c>
      <c r="CS995" s="32"/>
      <c r="CT995" s="36">
        <f>CR995-SUM($CW$9:CW995)</f>
        <v>2.9859832105645552</v>
      </c>
      <c r="CV995" s="48">
        <f t="shared" si="309"/>
        <v>0.23328149300155521</v>
      </c>
      <c r="CW995" s="31">
        <f t="shared" si="323"/>
        <v>6.9874802119295441E-3</v>
      </c>
      <c r="CX995" s="36">
        <f>SUM($CW$9:CW995)*RRF</f>
        <v>81.909811752604782</v>
      </c>
      <c r="CY995" s="33"/>
      <c r="CZ995" s="36">
        <f t="shared" si="310"/>
        <v>84.895794963169337</v>
      </c>
      <c r="DA995" s="33"/>
      <c r="DB995" s="31">
        <f t="shared" si="311"/>
        <v>1.969132265551434E-69</v>
      </c>
      <c r="DC995" s="31">
        <f t="shared" si="312"/>
        <v>2.0901882473951887</v>
      </c>
      <c r="DD995" s="31">
        <f t="shared" si="313"/>
        <v>2.0901882473951887</v>
      </c>
      <c r="DE995" s="31">
        <f t="shared" si="314"/>
        <v>-0.89579496316933671</v>
      </c>
      <c r="DF995" s="31"/>
      <c r="DG995" s="33">
        <f t="shared" si="315"/>
        <v>0.97511680657862831</v>
      </c>
      <c r="DH995" s="33">
        <f t="shared" si="316"/>
        <v>1.010664225752016</v>
      </c>
      <c r="DI995" s="3"/>
      <c r="DJ995" s="33">
        <f t="shared" si="317"/>
        <v>0.99999999999999967</v>
      </c>
      <c r="DK995" s="93">
        <f t="shared" si="318"/>
        <v>0.98730476166943204</v>
      </c>
      <c r="DL995" s="3">
        <f t="shared" si="319"/>
        <v>0.98737260112087433</v>
      </c>
      <c r="DM995" s="3"/>
      <c r="DN995" s="90">
        <f t="shared" si="326"/>
        <v>0</v>
      </c>
      <c r="DO995" s="91">
        <f t="shared" si="324"/>
        <v>0</v>
      </c>
      <c r="DP995" s="89">
        <f>SUM(DO$9:DO995)*RLR</f>
        <v>120</v>
      </c>
      <c r="DQ995" s="90">
        <f>DP995-SUM(DS$9:DS995)</f>
        <v>1.5152878654950683</v>
      </c>
      <c r="DR995" s="48">
        <f t="shared" si="320"/>
        <v>0.23328149300155521</v>
      </c>
      <c r="DS995" s="31">
        <f t="shared" si="325"/>
        <v>3.5459154418761348E-3</v>
      </c>
      <c r="DT995" s="90">
        <f>SUM(DS$9:DS995)*RRF</f>
        <v>82.939298494153448</v>
      </c>
    </row>
    <row r="996" spans="90:124" x14ac:dyDescent="0.25">
      <c r="CL996" s="14">
        <f t="shared" si="307"/>
        <v>9.8699999999999992</v>
      </c>
      <c r="CM996" s="59">
        <f>IF('Extended model'!$B$4="AY",0,IFERROR(P*INDEX('UWYr writing pattern'!$C$4:$C$18,MATCH('Extended model'!$CL996,'UWYr writing pattern'!$A$4:$A$18,0)) / 25,CM995))</f>
        <v>0</v>
      </c>
      <c r="CN996" s="36">
        <f t="shared" si="321"/>
        <v>1.6507892159539526E-69</v>
      </c>
      <c r="CP996" s="48">
        <f t="shared" si="308"/>
        <v>29.61</v>
      </c>
      <c r="CQ996" s="34">
        <f t="shared" si="322"/>
        <v>6.9341586208346931E-70</v>
      </c>
      <c r="CR996" s="31">
        <f>SUM($CQ$9:CQ996)*RLR</f>
        <v>119.99999999999996</v>
      </c>
      <c r="CS996" s="32"/>
      <c r="CT996" s="36">
        <f>CR996-SUM($CW$9:CW996)</f>
        <v>2.9790174643501786</v>
      </c>
      <c r="CV996" s="48">
        <f t="shared" si="309"/>
        <v>0.23310023310023312</v>
      </c>
      <c r="CW996" s="31">
        <f t="shared" si="323"/>
        <v>6.9657462143807658E-3</v>
      </c>
      <c r="CX996" s="36">
        <f>SUM($CW$9:CW996)*RRF</f>
        <v>81.914687774954842</v>
      </c>
      <c r="CY996" s="33"/>
      <c r="CZ996" s="36">
        <f t="shared" si="310"/>
        <v>84.893705239305021</v>
      </c>
      <c r="DA996" s="33"/>
      <c r="DB996" s="31">
        <f t="shared" si="311"/>
        <v>1.3866629414013201E-69</v>
      </c>
      <c r="DC996" s="31">
        <f t="shared" si="312"/>
        <v>2.0853122250451248</v>
      </c>
      <c r="DD996" s="31">
        <f t="shared" si="313"/>
        <v>2.0853122250451248</v>
      </c>
      <c r="DE996" s="31">
        <f t="shared" si="314"/>
        <v>-0.89370523930502088</v>
      </c>
      <c r="DF996" s="31"/>
      <c r="DG996" s="33">
        <f t="shared" si="315"/>
        <v>0.97517485446374808</v>
      </c>
      <c r="DH996" s="33">
        <f t="shared" si="316"/>
        <v>1.0106393480869644</v>
      </c>
      <c r="DI996" s="3"/>
      <c r="DJ996" s="33">
        <f t="shared" si="317"/>
        <v>0.99999999999999967</v>
      </c>
      <c r="DK996" s="93">
        <f t="shared" si="318"/>
        <v>0.98733433131203197</v>
      </c>
      <c r="DL996" s="3">
        <f t="shared" si="319"/>
        <v>0.98740205850550689</v>
      </c>
      <c r="DM996" s="3"/>
      <c r="DN996" s="90">
        <f t="shared" si="326"/>
        <v>0</v>
      </c>
      <c r="DO996" s="91">
        <f t="shared" si="324"/>
        <v>0</v>
      </c>
      <c r="DP996" s="89">
        <f>SUM(DO$9:DO996)*RLR</f>
        <v>120</v>
      </c>
      <c r="DQ996" s="90">
        <f>DP996-SUM(DS$9:DS996)</f>
        <v>1.511752979339164</v>
      </c>
      <c r="DR996" s="48">
        <f t="shared" si="320"/>
        <v>0.23310023310023312</v>
      </c>
      <c r="DS996" s="31">
        <f t="shared" si="325"/>
        <v>3.5348861558982931E-3</v>
      </c>
      <c r="DT996" s="90">
        <f>SUM(DS$9:DS996)*RRF</f>
        <v>82.941772914462575</v>
      </c>
    </row>
    <row r="997" spans="90:124" x14ac:dyDescent="0.25">
      <c r="CL997" s="14">
        <f t="shared" si="307"/>
        <v>9.8800000000000008</v>
      </c>
      <c r="CM997" s="59">
        <f>IF('Extended model'!$B$4="AY",0,IFERROR(P*INDEX('UWYr writing pattern'!$C$4:$C$18,MATCH('Extended model'!$CL997,'UWYr writing pattern'!$A$4:$A$18,0)) / 25,CM996))</f>
        <v>0</v>
      </c>
      <c r="CN997" s="36">
        <f t="shared" si="321"/>
        <v>1.1619905291099874E-69</v>
      </c>
      <c r="CP997" s="48">
        <f t="shared" si="308"/>
        <v>29.64</v>
      </c>
      <c r="CQ997" s="34">
        <f t="shared" si="322"/>
        <v>4.8879868684396537E-70</v>
      </c>
      <c r="CR997" s="31">
        <f>SUM($CQ$9:CQ997)*RLR</f>
        <v>119.99999999999996</v>
      </c>
      <c r="CS997" s="32"/>
      <c r="CT997" s="36">
        <f>CR997-SUM($CW$9:CW997)</f>
        <v>2.9720733676966802</v>
      </c>
      <c r="CV997" s="48">
        <f t="shared" si="309"/>
        <v>0.23291925465838509</v>
      </c>
      <c r="CW997" s="31">
        <f t="shared" si="323"/>
        <v>6.9440966534969209E-3</v>
      </c>
      <c r="CX997" s="36">
        <f>SUM($CW$9:CW997)*RRF</f>
        <v>81.919548642612284</v>
      </c>
      <c r="CY997" s="33"/>
      <c r="CZ997" s="36">
        <f t="shared" si="310"/>
        <v>84.891622010308964</v>
      </c>
      <c r="DA997" s="33"/>
      <c r="DB997" s="31">
        <f t="shared" si="311"/>
        <v>9.7607204445238932E-70</v>
      </c>
      <c r="DC997" s="31">
        <f t="shared" si="312"/>
        <v>2.0804513573876759</v>
      </c>
      <c r="DD997" s="31">
        <f t="shared" si="313"/>
        <v>2.0804513573876759</v>
      </c>
      <c r="DE997" s="31">
        <f t="shared" si="314"/>
        <v>-0.89162201030896426</v>
      </c>
      <c r="DF997" s="31"/>
      <c r="DG997" s="33">
        <f t="shared" si="315"/>
        <v>0.97523272193586052</v>
      </c>
      <c r="DH997" s="33">
        <f t="shared" si="316"/>
        <v>1.0106145477417734</v>
      </c>
      <c r="DI997" s="3"/>
      <c r="DJ997" s="33">
        <f t="shared" si="317"/>
        <v>0.99999999999999967</v>
      </c>
      <c r="DK997" s="93">
        <f t="shared" si="318"/>
        <v>0.98736380919473188</v>
      </c>
      <c r="DL997" s="3">
        <f t="shared" si="319"/>
        <v>0.98743142433649655</v>
      </c>
      <c r="DM997" s="3"/>
      <c r="DN997" s="90">
        <f t="shared" si="326"/>
        <v>0</v>
      </c>
      <c r="DO997" s="91">
        <f t="shared" si="324"/>
        <v>0</v>
      </c>
      <c r="DP997" s="89">
        <f>SUM(DO$9:DO997)*RLR</f>
        <v>120</v>
      </c>
      <c r="DQ997" s="90">
        <f>DP997-SUM(DS$9:DS997)</f>
        <v>1.5082290796204205</v>
      </c>
      <c r="DR997" s="48">
        <f t="shared" si="320"/>
        <v>0.23291925465838509</v>
      </c>
      <c r="DS997" s="31">
        <f t="shared" si="325"/>
        <v>3.5238997187393103E-3</v>
      </c>
      <c r="DT997" s="90">
        <f>SUM(DS$9:DS997)*RRF</f>
        <v>82.944239644265707</v>
      </c>
    </row>
    <row r="998" spans="90:124" x14ac:dyDescent="0.25">
      <c r="CL998" s="14">
        <f t="shared" si="307"/>
        <v>9.89</v>
      </c>
      <c r="CM998" s="59">
        <f>IF('Extended model'!$B$4="AY",0,IFERROR(P*INDEX('UWYr writing pattern'!$C$4:$C$18,MATCH('Extended model'!$CL998,'UWYr writing pattern'!$A$4:$A$18,0)) / 25,CM997))</f>
        <v>0</v>
      </c>
      <c r="CN998" s="36">
        <f t="shared" si="321"/>
        <v>8.1757653628178713E-70</v>
      </c>
      <c r="CP998" s="48">
        <f t="shared" si="308"/>
        <v>29.67</v>
      </c>
      <c r="CQ998" s="34">
        <f t="shared" si="322"/>
        <v>3.4441399282820026E-70</v>
      </c>
      <c r="CR998" s="31">
        <f>SUM($CQ$9:CQ998)*RLR</f>
        <v>119.99999999999996</v>
      </c>
      <c r="CS998" s="32"/>
      <c r="CT998" s="36">
        <f>CR998-SUM($CW$9:CW998)</f>
        <v>2.9651508365607384</v>
      </c>
      <c r="CV998" s="48">
        <f t="shared" si="309"/>
        <v>0.23273855702094645</v>
      </c>
      <c r="CW998" s="31">
        <f t="shared" si="323"/>
        <v>6.9225311359394723E-3</v>
      </c>
      <c r="CX998" s="36">
        <f>SUM($CW$9:CW998)*RRF</f>
        <v>81.924394414407445</v>
      </c>
      <c r="CY998" s="33"/>
      <c r="CZ998" s="36">
        <f t="shared" si="310"/>
        <v>84.889545250968183</v>
      </c>
      <c r="DA998" s="33"/>
      <c r="DB998" s="31">
        <f t="shared" si="311"/>
        <v>6.867642904767011E-70</v>
      </c>
      <c r="DC998" s="31">
        <f t="shared" si="312"/>
        <v>2.0756055855925166</v>
      </c>
      <c r="DD998" s="31">
        <f t="shared" si="313"/>
        <v>2.0756055855925166</v>
      </c>
      <c r="DE998" s="31">
        <f t="shared" si="314"/>
        <v>-0.88954525096818315</v>
      </c>
      <c r="DF998" s="31"/>
      <c r="DG998" s="33">
        <f t="shared" si="315"/>
        <v>0.97529040969532677</v>
      </c>
      <c r="DH998" s="33">
        <f t="shared" si="316"/>
        <v>1.0105898244162879</v>
      </c>
      <c r="DI998" s="3"/>
      <c r="DJ998" s="33">
        <f t="shared" si="317"/>
        <v>0.99999999999999967</v>
      </c>
      <c r="DK998" s="93">
        <f t="shared" si="318"/>
        <v>0.98739319567319028</v>
      </c>
      <c r="DL998" s="3">
        <f t="shared" si="319"/>
        <v>0.98746069896925293</v>
      </c>
      <c r="DM998" s="3"/>
      <c r="DN998" s="90">
        <f t="shared" si="326"/>
        <v>0</v>
      </c>
      <c r="DO998" s="91">
        <f t="shared" si="324"/>
        <v>0</v>
      </c>
      <c r="DP998" s="89">
        <f>SUM(DO$9:DO998)*RLR</f>
        <v>120</v>
      </c>
      <c r="DQ998" s="90">
        <f>DP998-SUM(DS$9:DS998)</f>
        <v>1.5047161236896329</v>
      </c>
      <c r="DR998" s="48">
        <f t="shared" si="320"/>
        <v>0.23273855702094645</v>
      </c>
      <c r="DS998" s="31">
        <f t="shared" si="325"/>
        <v>3.5129559307929049E-3</v>
      </c>
      <c r="DT998" s="90">
        <f>SUM(DS$9:DS998)*RRF</f>
        <v>82.946698713417248</v>
      </c>
    </row>
    <row r="999" spans="90:124" x14ac:dyDescent="0.25">
      <c r="CL999" s="14">
        <f t="shared" si="307"/>
        <v>9.9</v>
      </c>
      <c r="CM999" s="59">
        <f>IF('Extended model'!$B$4="AY",0,IFERROR(P*INDEX('UWYr writing pattern'!$C$4:$C$18,MATCH('Extended model'!$CL999,'UWYr writing pattern'!$A$4:$A$18,0)) / 25,CM998))</f>
        <v>0</v>
      </c>
      <c r="CN999" s="36">
        <f t="shared" si="321"/>
        <v>5.7500157796698092E-70</v>
      </c>
      <c r="CP999" s="48">
        <f t="shared" si="308"/>
        <v>29.700000000000003</v>
      </c>
      <c r="CQ999" s="34">
        <f t="shared" si="322"/>
        <v>2.4257495831480625E-70</v>
      </c>
      <c r="CR999" s="31">
        <f>SUM($CQ$9:CQ999)*RLR</f>
        <v>119.99999999999996</v>
      </c>
      <c r="CS999" s="32"/>
      <c r="CT999" s="36">
        <f>CR999-SUM($CW$9:CW999)</f>
        <v>2.958249787290228</v>
      </c>
      <c r="CV999" s="48">
        <f t="shared" si="309"/>
        <v>0.23255813953488372</v>
      </c>
      <c r="CW999" s="31">
        <f t="shared" si="323"/>
        <v>6.901049270505985E-3</v>
      </c>
      <c r="CX999" s="36">
        <f>SUM($CW$9:CW999)*RRF</f>
        <v>81.929225148896805</v>
      </c>
      <c r="CY999" s="33"/>
      <c r="CZ999" s="36">
        <f t="shared" si="310"/>
        <v>84.887474936187033</v>
      </c>
      <c r="DA999" s="33"/>
      <c r="DB999" s="31">
        <f t="shared" si="311"/>
        <v>4.8300132549226397E-70</v>
      </c>
      <c r="DC999" s="31">
        <f t="shared" si="312"/>
        <v>2.0707748511031596</v>
      </c>
      <c r="DD999" s="31">
        <f t="shared" si="313"/>
        <v>2.0707748511031596</v>
      </c>
      <c r="DE999" s="31">
        <f t="shared" si="314"/>
        <v>-0.88747493618703288</v>
      </c>
      <c r="DF999" s="31"/>
      <c r="DG999" s="33">
        <f t="shared" si="315"/>
        <v>0.97534791843924773</v>
      </c>
      <c r="DH999" s="33">
        <f t="shared" si="316"/>
        <v>1.0105651778117504</v>
      </c>
      <c r="DI999" s="3"/>
      <c r="DJ999" s="33">
        <f t="shared" si="317"/>
        <v>0.99999999999999967</v>
      </c>
      <c r="DK999" s="93">
        <f t="shared" si="318"/>
        <v>0.98742249110141245</v>
      </c>
      <c r="DL999" s="3">
        <f t="shared" si="319"/>
        <v>0.98748988275753258</v>
      </c>
      <c r="DM999" s="3"/>
      <c r="DN999" s="90">
        <f t="shared" si="326"/>
        <v>0</v>
      </c>
      <c r="DO999" s="91">
        <f t="shared" si="324"/>
        <v>0</v>
      </c>
      <c r="DP999" s="89">
        <f>SUM(DO$9:DO999)*RLR</f>
        <v>120</v>
      </c>
      <c r="DQ999" s="90">
        <f>DP999-SUM(DS$9:DS999)</f>
        <v>1.5012140690960933</v>
      </c>
      <c r="DR999" s="48">
        <f t="shared" si="320"/>
        <v>0.23255813953488372</v>
      </c>
      <c r="DS999" s="31">
        <f t="shared" si="325"/>
        <v>3.5020545935367715E-3</v>
      </c>
      <c r="DT999" s="90">
        <f>SUM(DS$9:DS999)*RRF</f>
        <v>82.949150151632736</v>
      </c>
    </row>
    <row r="1000" spans="90:124" x14ac:dyDescent="0.25">
      <c r="CL1000" s="14">
        <f t="shared" si="307"/>
        <v>9.91</v>
      </c>
      <c r="CM1000" s="59">
        <f>IF('Extended model'!$B$4="AY",0,IFERROR(P*INDEX('UWYr writing pattern'!$C$4:$C$18,MATCH('Extended model'!$CL1000,'UWYr writing pattern'!$A$4:$A$18,0)) / 25,CM999))</f>
        <v>0</v>
      </c>
      <c r="CN1000" s="36">
        <f t="shared" si="321"/>
        <v>4.0422610931078755E-70</v>
      </c>
      <c r="CP1000" s="48">
        <f t="shared" si="308"/>
        <v>29.73</v>
      </c>
      <c r="CQ1000" s="34">
        <f t="shared" si="322"/>
        <v>1.7077546865619336E-70</v>
      </c>
      <c r="CR1000" s="31">
        <f>SUM($CQ$9:CQ1000)*RLR</f>
        <v>119.99999999999996</v>
      </c>
      <c r="CS1000" s="32"/>
      <c r="CT1000" s="36">
        <f>CR1000-SUM($CW$9:CW1000)</f>
        <v>2.951370136622117</v>
      </c>
      <c r="CV1000" s="48">
        <f t="shared" si="309"/>
        <v>0.23237800154918667</v>
      </c>
      <c r="CW1000" s="31">
        <f t="shared" si="323"/>
        <v>6.8796506681168094E-3</v>
      </c>
      <c r="CX1000" s="36">
        <f>SUM($CW$9:CW1000)*RRF</f>
        <v>81.93404090436448</v>
      </c>
      <c r="CY1000" s="33"/>
      <c r="CZ1000" s="36">
        <f t="shared" si="310"/>
        <v>84.885411040986597</v>
      </c>
      <c r="DA1000" s="33"/>
      <c r="DB1000" s="31">
        <f t="shared" si="311"/>
        <v>3.395499318210615E-70</v>
      </c>
      <c r="DC1000" s="31">
        <f t="shared" si="312"/>
        <v>2.0659590956354816</v>
      </c>
      <c r="DD1000" s="31">
        <f t="shared" si="313"/>
        <v>2.0659590956354816</v>
      </c>
      <c r="DE1000" s="31">
        <f t="shared" si="314"/>
        <v>-0.88541104098659673</v>
      </c>
      <c r="DF1000" s="31"/>
      <c r="DG1000" s="33">
        <f t="shared" si="315"/>
        <v>0.97540524886148194</v>
      </c>
      <c r="DH1000" s="33">
        <f t="shared" si="316"/>
        <v>1.0105406076307928</v>
      </c>
      <c r="DI1000" s="3"/>
      <c r="DJ1000" s="33">
        <f t="shared" si="317"/>
        <v>0.99999999999999967</v>
      </c>
      <c r="DK1000" s="93">
        <f t="shared" si="318"/>
        <v>0.98745169583175973</v>
      </c>
      <c r="DL1000" s="3">
        <f t="shared" si="319"/>
        <v>0.98751897605344519</v>
      </c>
      <c r="DM1000" s="3"/>
      <c r="DN1000" s="90">
        <f t="shared" si="326"/>
        <v>0</v>
      </c>
      <c r="DO1000" s="91">
        <f t="shared" si="324"/>
        <v>0</v>
      </c>
      <c r="DP1000" s="89">
        <f>SUM(DO$9:DO1000)*RLR</f>
        <v>120</v>
      </c>
      <c r="DQ1000" s="90">
        <f>DP1000-SUM(DS$9:DS1000)</f>
        <v>1.497722873586568</v>
      </c>
      <c r="DR1000" s="48">
        <f t="shared" si="320"/>
        <v>0.23237800154918667</v>
      </c>
      <c r="DS1000" s="31">
        <f t="shared" si="325"/>
        <v>3.4911955095257986E-3</v>
      </c>
      <c r="DT1000" s="90">
        <f>SUM(DS$9:DS1000)*RRF</f>
        <v>82.951593988489392</v>
      </c>
    </row>
    <row r="1001" spans="90:124" x14ac:dyDescent="0.25">
      <c r="CL1001" s="14">
        <f t="shared" si="307"/>
        <v>9.92</v>
      </c>
      <c r="CM1001" s="59">
        <f>IF('Extended model'!$B$4="AY",0,IFERROR(P*INDEX('UWYr writing pattern'!$C$4:$C$18,MATCH('Extended model'!$CL1001,'UWYr writing pattern'!$A$4:$A$18,0)) / 25,CM1000))</f>
        <v>0</v>
      </c>
      <c r="CN1001" s="36">
        <f t="shared" si="321"/>
        <v>2.8404968701269043E-70</v>
      </c>
      <c r="CP1001" s="48">
        <f t="shared" si="308"/>
        <v>29.759999999999998</v>
      </c>
      <c r="CQ1001" s="34">
        <f t="shared" si="322"/>
        <v>1.2017642229809713E-70</v>
      </c>
      <c r="CR1001" s="31">
        <f>SUM($CQ$9:CQ1001)*RLR</f>
        <v>119.99999999999996</v>
      </c>
      <c r="CS1001" s="32"/>
      <c r="CT1001" s="36">
        <f>CR1001-SUM($CW$9:CW1001)</f>
        <v>2.9445118016803207</v>
      </c>
      <c r="CV1001" s="48">
        <f t="shared" si="309"/>
        <v>0.23219814241486067</v>
      </c>
      <c r="CW1001" s="31">
        <f t="shared" si="323"/>
        <v>6.8583349418019756E-3</v>
      </c>
      <c r="CX1001" s="36">
        <f>SUM($CW$9:CW1001)*RRF</f>
        <v>81.93884173882374</v>
      </c>
      <c r="CY1001" s="33"/>
      <c r="CZ1001" s="36">
        <f t="shared" si="310"/>
        <v>84.883353540504061</v>
      </c>
      <c r="DA1001" s="33"/>
      <c r="DB1001" s="31">
        <f t="shared" si="311"/>
        <v>2.3860173709065994E-70</v>
      </c>
      <c r="DC1001" s="31">
        <f t="shared" si="312"/>
        <v>2.0611582611762245</v>
      </c>
      <c r="DD1001" s="31">
        <f t="shared" si="313"/>
        <v>2.0611582611762245</v>
      </c>
      <c r="DE1001" s="31">
        <f t="shared" si="314"/>
        <v>-0.88335354050406067</v>
      </c>
      <c r="DF1001" s="31"/>
      <c r="DG1001" s="33">
        <f t="shared" si="315"/>
        <v>0.97546240165266362</v>
      </c>
      <c r="DH1001" s="33">
        <f t="shared" si="316"/>
        <v>1.0105161135774292</v>
      </c>
      <c r="DI1001" s="3"/>
      <c r="DJ1001" s="33">
        <f t="shared" si="317"/>
        <v>0.99999999999999967</v>
      </c>
      <c r="DK1001" s="93">
        <f t="shared" si="318"/>
        <v>0.98748081021495848</v>
      </c>
      <c r="DL1001" s="3">
        <f t="shared" si="319"/>
        <v>0.98754797920746507</v>
      </c>
      <c r="DM1001" s="3"/>
      <c r="DN1001" s="90">
        <f t="shared" si="326"/>
        <v>0</v>
      </c>
      <c r="DO1001" s="91">
        <f t="shared" si="324"/>
        <v>0</v>
      </c>
      <c r="DP1001" s="89">
        <f>SUM(DO$9:DO1001)*RLR</f>
        <v>120</v>
      </c>
      <c r="DQ1001" s="90">
        <f>DP1001-SUM(DS$9:DS1001)</f>
        <v>1.4942424951041886</v>
      </c>
      <c r="DR1001" s="48">
        <f t="shared" si="320"/>
        <v>0.23219814241486067</v>
      </c>
      <c r="DS1001" s="31">
        <f t="shared" si="325"/>
        <v>3.4803784823855184E-3</v>
      </c>
      <c r="DT1001" s="90">
        <f>SUM(DS$9:DS1001)*RRF</f>
        <v>82.954030253427064</v>
      </c>
    </row>
    <row r="1002" spans="90:124" x14ac:dyDescent="0.25">
      <c r="CL1002" s="14">
        <f t="shared" si="307"/>
        <v>9.93</v>
      </c>
      <c r="CM1002" s="59">
        <f>IF('Extended model'!$B$4="AY",0,IFERROR(P*INDEX('UWYr writing pattern'!$C$4:$C$18,MATCH('Extended model'!$CL1002,'UWYr writing pattern'!$A$4:$A$18,0)) / 25,CM1001))</f>
        <v>0</v>
      </c>
      <c r="CN1002" s="36">
        <f t="shared" si="321"/>
        <v>1.9951650015771374E-70</v>
      </c>
      <c r="CP1002" s="48">
        <f t="shared" si="308"/>
        <v>29.79</v>
      </c>
      <c r="CQ1002" s="34">
        <f t="shared" si="322"/>
        <v>8.4533186854976672E-71</v>
      </c>
      <c r="CR1002" s="31">
        <f>SUM($CQ$9:CQ1002)*RLR</f>
        <v>119.99999999999996</v>
      </c>
      <c r="CS1002" s="32"/>
      <c r="CT1002" s="36">
        <f>CR1002-SUM($CW$9:CW1002)</f>
        <v>2.937674699973627</v>
      </c>
      <c r="CV1002" s="48">
        <f t="shared" si="309"/>
        <v>0.23201856148491881</v>
      </c>
      <c r="CW1002" s="31">
        <f t="shared" si="323"/>
        <v>6.8371017066880518E-3</v>
      </c>
      <c r="CX1002" s="36">
        <f>SUM($CW$9:CW1002)*RRF</f>
        <v>81.943627710018433</v>
      </c>
      <c r="CY1002" s="33"/>
      <c r="CZ1002" s="36">
        <f t="shared" si="310"/>
        <v>84.88130240999206</v>
      </c>
      <c r="DA1002" s="33"/>
      <c r="DB1002" s="31">
        <f t="shared" si="311"/>
        <v>1.6759386013247954E-70</v>
      </c>
      <c r="DC1002" s="31">
        <f t="shared" si="312"/>
        <v>2.0563722899815389</v>
      </c>
      <c r="DD1002" s="31">
        <f t="shared" si="313"/>
        <v>2.0563722899815389</v>
      </c>
      <c r="DE1002" s="31">
        <f t="shared" si="314"/>
        <v>-0.88130240999205967</v>
      </c>
      <c r="DF1002" s="31"/>
      <c r="DG1002" s="33">
        <f t="shared" si="315"/>
        <v>0.97551937750021944</v>
      </c>
      <c r="DH1002" s="33">
        <f t="shared" si="316"/>
        <v>1.0104916953570484</v>
      </c>
      <c r="DI1002" s="3"/>
      <c r="DJ1002" s="33">
        <f t="shared" si="317"/>
        <v>0.99999999999999967</v>
      </c>
      <c r="DK1002" s="93">
        <f t="shared" si="318"/>
        <v>0.98750983460010877</v>
      </c>
      <c r="DL1002" s="3">
        <f t="shared" si="319"/>
        <v>0.9875768925684385</v>
      </c>
      <c r="DM1002" s="3"/>
      <c r="DN1002" s="90">
        <f t="shared" si="326"/>
        <v>0</v>
      </c>
      <c r="DO1002" s="91">
        <f t="shared" si="324"/>
        <v>0</v>
      </c>
      <c r="DP1002" s="89">
        <f>SUM(DO$9:DO1002)*RLR</f>
        <v>120</v>
      </c>
      <c r="DQ1002" s="90">
        <f>DP1002-SUM(DS$9:DS1002)</f>
        <v>1.4907728917873868</v>
      </c>
      <c r="DR1002" s="48">
        <f t="shared" si="320"/>
        <v>0.23201856148491881</v>
      </c>
      <c r="DS1002" s="31">
        <f t="shared" si="325"/>
        <v>3.4696033168053913E-3</v>
      </c>
      <c r="DT1002" s="90">
        <f>SUM(DS$9:DS1002)*RRF</f>
        <v>82.956458975748831</v>
      </c>
    </row>
    <row r="1003" spans="90:124" x14ac:dyDescent="0.25">
      <c r="CL1003" s="14">
        <f t="shared" si="307"/>
        <v>9.94</v>
      </c>
      <c r="CM1003" s="59">
        <f>IF('Extended model'!$B$4="AY",0,IFERROR(P*INDEX('UWYr writing pattern'!$C$4:$C$18,MATCH('Extended model'!$CL1003,'UWYr writing pattern'!$A$4:$A$18,0)) / 25,CM1002))</f>
        <v>0</v>
      </c>
      <c r="CN1003" s="36">
        <f t="shared" si="321"/>
        <v>1.4008053476073083E-70</v>
      </c>
      <c r="CP1003" s="48">
        <f t="shared" si="308"/>
        <v>29.82</v>
      </c>
      <c r="CQ1003" s="34">
        <f t="shared" si="322"/>
        <v>5.9435965396982922E-71</v>
      </c>
      <c r="CR1003" s="31">
        <f>SUM($CQ$9:CQ1003)*RLR</f>
        <v>119.99999999999996</v>
      </c>
      <c r="CS1003" s="32"/>
      <c r="CT1003" s="36">
        <f>CR1003-SUM($CW$9:CW1003)</f>
        <v>2.9308587493936358</v>
      </c>
      <c r="CV1003" s="48">
        <f t="shared" si="309"/>
        <v>0.23183925811437403</v>
      </c>
      <c r="CW1003" s="31">
        <f t="shared" si="323"/>
        <v>6.8159505799852138E-3</v>
      </c>
      <c r="CX1003" s="36">
        <f>SUM($CW$9:CW1003)*RRF</f>
        <v>81.948398875424417</v>
      </c>
      <c r="CY1003" s="33"/>
      <c r="CZ1003" s="36">
        <f t="shared" si="310"/>
        <v>84.879257624818052</v>
      </c>
      <c r="DA1003" s="33"/>
      <c r="DB1003" s="31">
        <f t="shared" si="311"/>
        <v>1.1766764919901388E-70</v>
      </c>
      <c r="DC1003" s="31">
        <f t="shared" si="312"/>
        <v>2.0516011245755448</v>
      </c>
      <c r="DD1003" s="31">
        <f t="shared" si="313"/>
        <v>2.0516011245755448</v>
      </c>
      <c r="DE1003" s="31">
        <f t="shared" si="314"/>
        <v>-0.87925762481805236</v>
      </c>
      <c r="DF1003" s="31"/>
      <c r="DG1003" s="33">
        <f t="shared" si="315"/>
        <v>0.97557617708838595</v>
      </c>
      <c r="DH1003" s="33">
        <f t="shared" si="316"/>
        <v>1.0104673526764054</v>
      </c>
      <c r="DI1003" s="3"/>
      <c r="DJ1003" s="33">
        <f t="shared" si="317"/>
        <v>0.99999999999999967</v>
      </c>
      <c r="DK1003" s="93">
        <f t="shared" si="318"/>
        <v>0.9875387693346932</v>
      </c>
      <c r="DL1003" s="3">
        <f t="shared" si="319"/>
        <v>0.98760571648359274</v>
      </c>
      <c r="DM1003" s="3"/>
      <c r="DN1003" s="90">
        <f t="shared" si="326"/>
        <v>0</v>
      </c>
      <c r="DO1003" s="91">
        <f t="shared" si="324"/>
        <v>0</v>
      </c>
      <c r="DP1003" s="89">
        <f>SUM(DO$9:DO1003)*RLR</f>
        <v>120</v>
      </c>
      <c r="DQ1003" s="90">
        <f>DP1003-SUM(DS$9:DS1003)</f>
        <v>1.4873140219688565</v>
      </c>
      <c r="DR1003" s="48">
        <f t="shared" si="320"/>
        <v>0.23183925811437403</v>
      </c>
      <c r="DS1003" s="31">
        <f t="shared" si="325"/>
        <v>3.4588698185322206E-3</v>
      </c>
      <c r="DT1003" s="90">
        <f>SUM(DS$9:DS1003)*RRF</f>
        <v>82.95888018462179</v>
      </c>
    </row>
    <row r="1004" spans="90:124" x14ac:dyDescent="0.25">
      <c r="CL1004" s="14">
        <f t="shared" si="307"/>
        <v>9.9499999999999993</v>
      </c>
      <c r="CM1004" s="59">
        <f>IF('Extended model'!$B$4="AY",0,IFERROR(P*INDEX('UWYr writing pattern'!$C$4:$C$18,MATCH('Extended model'!$CL1004,'UWYr writing pattern'!$A$4:$A$18,0)) / 25,CM1003))</f>
        <v>0</v>
      </c>
      <c r="CN1004" s="36">
        <f t="shared" si="321"/>
        <v>9.8308519295080888E-71</v>
      </c>
      <c r="CP1004" s="48">
        <f t="shared" si="308"/>
        <v>29.849999999999998</v>
      </c>
      <c r="CQ1004" s="34">
        <f t="shared" si="322"/>
        <v>4.1772015465649938E-71</v>
      </c>
      <c r="CR1004" s="31">
        <f>SUM($CQ$9:CQ1004)*RLR</f>
        <v>119.99999999999996</v>
      </c>
      <c r="CS1004" s="32"/>
      <c r="CT1004" s="36">
        <f>CR1004-SUM($CW$9:CW1004)</f>
        <v>2.9240638682126558</v>
      </c>
      <c r="CV1004" s="48">
        <f t="shared" si="309"/>
        <v>0.23166023166023167</v>
      </c>
      <c r="CW1004" s="31">
        <f t="shared" si="323"/>
        <v>6.7948811809744256E-3</v>
      </c>
      <c r="CX1004" s="36">
        <f>SUM($CW$9:CW1004)*RRF</f>
        <v>81.953155292251111</v>
      </c>
      <c r="CY1004" s="33"/>
      <c r="CZ1004" s="36">
        <f t="shared" si="310"/>
        <v>84.877219160463767</v>
      </c>
      <c r="DA1004" s="33"/>
      <c r="DB1004" s="31">
        <f t="shared" si="311"/>
        <v>8.2579156207867941E-71</v>
      </c>
      <c r="DC1004" s="31">
        <f t="shared" si="312"/>
        <v>2.0468447077488592</v>
      </c>
      <c r="DD1004" s="31">
        <f t="shared" si="313"/>
        <v>2.0468447077488592</v>
      </c>
      <c r="DE1004" s="31">
        <f t="shared" si="314"/>
        <v>-0.87721916046376691</v>
      </c>
      <c r="DF1004" s="31"/>
      <c r="DG1004" s="33">
        <f t="shared" si="315"/>
        <v>0.97563280109822748</v>
      </c>
      <c r="DH1004" s="33">
        <f t="shared" si="316"/>
        <v>1.0104430852436164</v>
      </c>
      <c r="DI1004" s="3"/>
      <c r="DJ1004" s="33">
        <f t="shared" si="317"/>
        <v>0.99999999999999967</v>
      </c>
      <c r="DK1004" s="93">
        <f t="shared" si="318"/>
        <v>0.98756761476458554</v>
      </c>
      <c r="DL1004" s="3">
        <f t="shared" si="319"/>
        <v>0.98763445129854588</v>
      </c>
      <c r="DM1004" s="3"/>
      <c r="DN1004" s="90">
        <f t="shared" si="326"/>
        <v>0</v>
      </c>
      <c r="DO1004" s="91">
        <f t="shared" si="324"/>
        <v>0</v>
      </c>
      <c r="DP1004" s="89">
        <f>SUM(DO$9:DO1004)*RLR</f>
        <v>120</v>
      </c>
      <c r="DQ1004" s="90">
        <f>DP1004-SUM(DS$9:DS1004)</f>
        <v>1.4838658441744883</v>
      </c>
      <c r="DR1004" s="48">
        <f t="shared" si="320"/>
        <v>0.23166023166023167</v>
      </c>
      <c r="DS1004" s="31">
        <f t="shared" si="325"/>
        <v>3.4481777943636549E-3</v>
      </c>
      <c r="DT1004" s="90">
        <f>SUM(DS$9:DS1004)*RRF</f>
        <v>82.961293909077853</v>
      </c>
    </row>
    <row r="1005" spans="90:124" x14ac:dyDescent="0.25">
      <c r="CL1005" s="14">
        <f t="shared" si="307"/>
        <v>9.9600000000000009</v>
      </c>
      <c r="CM1005" s="59">
        <f>IF('Extended model'!$B$4="AY",0,IFERROR(P*INDEX('UWYr writing pattern'!$C$4:$C$18,MATCH('Extended model'!$CL1005,'UWYr writing pattern'!$A$4:$A$18,0)) / 25,CM1004))</f>
        <v>0</v>
      </c>
      <c r="CN1005" s="36">
        <f t="shared" si="321"/>
        <v>6.8963426285499238E-71</v>
      </c>
      <c r="CP1005" s="48">
        <f t="shared" si="308"/>
        <v>29.880000000000003</v>
      </c>
      <c r="CQ1005" s="34">
        <f t="shared" si="322"/>
        <v>2.9345093009581645E-71</v>
      </c>
      <c r="CR1005" s="31">
        <f>SUM($CQ$9:CQ1005)*RLR</f>
        <v>119.99999999999996</v>
      </c>
      <c r="CS1005" s="32"/>
      <c r="CT1005" s="36">
        <f>CR1005-SUM($CW$9:CW1005)</f>
        <v>2.9172899750816583</v>
      </c>
      <c r="CV1005" s="48">
        <f t="shared" si="309"/>
        <v>0.23148148148148145</v>
      </c>
      <c r="CW1005" s="31">
        <f t="shared" si="323"/>
        <v>6.7738931309945698E-3</v>
      </c>
      <c r="CX1005" s="36">
        <f>SUM($CW$9:CW1005)*RRF</f>
        <v>81.957897017442804</v>
      </c>
      <c r="CY1005" s="33"/>
      <c r="CZ1005" s="36">
        <f t="shared" si="310"/>
        <v>84.875186992524462</v>
      </c>
      <c r="DA1005" s="33"/>
      <c r="DB1005" s="31">
        <f t="shared" si="311"/>
        <v>5.7929278079819362E-71</v>
      </c>
      <c r="DC1005" s="31">
        <f t="shared" si="312"/>
        <v>2.0421029825571608</v>
      </c>
      <c r="DD1005" s="31">
        <f t="shared" si="313"/>
        <v>2.0421029825571608</v>
      </c>
      <c r="DE1005" s="31">
        <f t="shared" si="314"/>
        <v>-0.87518699252446197</v>
      </c>
      <c r="DF1005" s="31"/>
      <c r="DG1005" s="33">
        <f t="shared" si="315"/>
        <v>0.9756892502076524</v>
      </c>
      <c r="DH1005" s="33">
        <f t="shared" si="316"/>
        <v>1.0104188927681483</v>
      </c>
      <c r="DI1005" s="3"/>
      <c r="DJ1005" s="33">
        <f t="shared" si="317"/>
        <v>0.99999999999999967</v>
      </c>
      <c r="DK1005" s="93">
        <f t="shared" si="318"/>
        <v>0.98759637123405986</v>
      </c>
      <c r="DL1005" s="3">
        <f t="shared" si="319"/>
        <v>0.98766309735731372</v>
      </c>
      <c r="DM1005" s="3"/>
      <c r="DN1005" s="90">
        <f t="shared" si="326"/>
        <v>0</v>
      </c>
      <c r="DO1005" s="91">
        <f t="shared" si="324"/>
        <v>0</v>
      </c>
      <c r="DP1005" s="89">
        <f>SUM(DO$9:DO1005)*RLR</f>
        <v>120</v>
      </c>
      <c r="DQ1005" s="90">
        <f>DP1005-SUM(DS$9:DS1005)</f>
        <v>1.480428317122346</v>
      </c>
      <c r="DR1005" s="48">
        <f t="shared" si="320"/>
        <v>0.23148148148148145</v>
      </c>
      <c r="DS1005" s="31">
        <f t="shared" si="325"/>
        <v>3.4375270521416717E-3</v>
      </c>
      <c r="DT1005" s="90">
        <f>SUM(DS$9:DS1005)*RRF</f>
        <v>82.963700178014349</v>
      </c>
    </row>
    <row r="1006" spans="90:124" x14ac:dyDescent="0.25">
      <c r="CL1006" s="14">
        <f t="shared" si="307"/>
        <v>9.9700000000000006</v>
      </c>
      <c r="CM1006" s="59">
        <f>IF('Extended model'!$B$4="AY",0,IFERROR(P*INDEX('UWYr writing pattern'!$C$4:$C$18,MATCH('Extended model'!$CL1006,'UWYr writing pattern'!$A$4:$A$18,0)) / 25,CM1005))</f>
        <v>0</v>
      </c>
      <c r="CN1006" s="36">
        <f t="shared" si="321"/>
        <v>4.8357154511392064E-71</v>
      </c>
      <c r="CP1006" s="48">
        <f t="shared" si="308"/>
        <v>29.910000000000004</v>
      </c>
      <c r="CQ1006" s="34">
        <f t="shared" si="322"/>
        <v>2.0606271774107175E-71</v>
      </c>
      <c r="CR1006" s="31">
        <f>SUM($CQ$9:CQ1006)*RLR</f>
        <v>119.99999999999996</v>
      </c>
      <c r="CS1006" s="32"/>
      <c r="CT1006" s="36">
        <f>CR1006-SUM($CW$9:CW1006)</f>
        <v>2.9105369890282304</v>
      </c>
      <c r="CV1006" s="48">
        <f t="shared" si="309"/>
        <v>0.2313030069390902</v>
      </c>
      <c r="CW1006" s="31">
        <f t="shared" si="323"/>
        <v>6.752986053429764E-3</v>
      </c>
      <c r="CX1006" s="36">
        <f>SUM($CW$9:CW1006)*RRF</f>
        <v>81.962624107680199</v>
      </c>
      <c r="CY1006" s="33"/>
      <c r="CZ1006" s="36">
        <f t="shared" si="310"/>
        <v>84.873161096708429</v>
      </c>
      <c r="DA1006" s="33"/>
      <c r="DB1006" s="31">
        <f t="shared" si="311"/>
        <v>4.0620009789569331E-71</v>
      </c>
      <c r="DC1006" s="31">
        <f t="shared" si="312"/>
        <v>2.0373758923197611</v>
      </c>
      <c r="DD1006" s="31">
        <f t="shared" si="313"/>
        <v>2.0373758923197611</v>
      </c>
      <c r="DE1006" s="31">
        <f t="shared" si="314"/>
        <v>-0.87316109670842934</v>
      </c>
      <c r="DF1006" s="31"/>
      <c r="DG1006" s="33">
        <f t="shared" si="315"/>
        <v>0.97574552509143098</v>
      </c>
      <c r="DH1006" s="33">
        <f t="shared" si="316"/>
        <v>1.0103947749608146</v>
      </c>
      <c r="DI1006" s="3"/>
      <c r="DJ1006" s="33">
        <f t="shared" si="317"/>
        <v>0.99999999999999967</v>
      </c>
      <c r="DK1006" s="93">
        <f t="shared" si="318"/>
        <v>0.98762503908579846</v>
      </c>
      <c r="DL1006" s="3">
        <f t="shared" si="319"/>
        <v>0.98769165500231992</v>
      </c>
      <c r="DM1006" s="3"/>
      <c r="DN1006" s="90">
        <f t="shared" si="326"/>
        <v>0</v>
      </c>
      <c r="DO1006" s="91">
        <f t="shared" si="324"/>
        <v>0</v>
      </c>
      <c r="DP1006" s="89">
        <f>SUM(DO$9:DO1006)*RLR</f>
        <v>120</v>
      </c>
      <c r="DQ1006" s="90">
        <f>DP1006-SUM(DS$9:DS1006)</f>
        <v>1.4770013997216012</v>
      </c>
      <c r="DR1006" s="48">
        <f t="shared" si="320"/>
        <v>0.2313030069390902</v>
      </c>
      <c r="DS1006" s="31">
        <f t="shared" si="325"/>
        <v>3.4269174007461713E-3</v>
      </c>
      <c r="DT1006" s="90">
        <f>SUM(DS$9:DS1006)*RRF</f>
        <v>82.966099020194875</v>
      </c>
    </row>
    <row r="1007" spans="90:124" x14ac:dyDescent="0.25">
      <c r="CL1007" s="14">
        <f t="shared" si="307"/>
        <v>9.98</v>
      </c>
      <c r="CM1007" s="59">
        <f>IF('Extended model'!$B$4="AY",0,IFERROR(P*INDEX('UWYr writing pattern'!$C$4:$C$18,MATCH('Extended model'!$CL1007,'UWYr writing pattern'!$A$4:$A$18,0)) / 25,CM1006))</f>
        <v>0</v>
      </c>
      <c r="CN1007" s="36">
        <f t="shared" si="321"/>
        <v>3.3893529597034695E-71</v>
      </c>
      <c r="CP1007" s="48">
        <f t="shared" si="308"/>
        <v>29.94</v>
      </c>
      <c r="CQ1007" s="34">
        <f t="shared" si="322"/>
        <v>1.4463624914357369E-71</v>
      </c>
      <c r="CR1007" s="31">
        <f>SUM($CQ$9:CQ1007)*RLR</f>
        <v>119.99999999999996</v>
      </c>
      <c r="CS1007" s="32"/>
      <c r="CT1007" s="36">
        <f>CR1007-SUM($CW$9:CW1007)</f>
        <v>2.9038048294545291</v>
      </c>
      <c r="CV1007" s="48">
        <f t="shared" si="309"/>
        <v>0.23112480739599384</v>
      </c>
      <c r="CW1007" s="31">
        <f t="shared" si="323"/>
        <v>6.7321595736967547E-3</v>
      </c>
      <c r="CX1007" s="36">
        <f>SUM($CW$9:CW1007)*RRF</f>
        <v>81.967336619381797</v>
      </c>
      <c r="CY1007" s="33"/>
      <c r="CZ1007" s="36">
        <f t="shared" si="310"/>
        <v>84.871141448836326</v>
      </c>
      <c r="DA1007" s="33"/>
      <c r="DB1007" s="31">
        <f t="shared" si="311"/>
        <v>2.8470564861509143E-71</v>
      </c>
      <c r="DC1007" s="31">
        <f t="shared" si="312"/>
        <v>2.0326633806181702</v>
      </c>
      <c r="DD1007" s="31">
        <f t="shared" si="313"/>
        <v>2.0326633806181702</v>
      </c>
      <c r="DE1007" s="31">
        <f t="shared" si="314"/>
        <v>-0.87114144883632605</v>
      </c>
      <c r="DF1007" s="31"/>
      <c r="DG1007" s="33">
        <f t="shared" si="315"/>
        <v>0.97580162642121182</v>
      </c>
      <c r="DH1007" s="33">
        <f t="shared" si="316"/>
        <v>1.0103707315337658</v>
      </c>
      <c r="DI1007" s="3"/>
      <c r="DJ1007" s="33">
        <f t="shared" si="317"/>
        <v>0.99999999999999967</v>
      </c>
      <c r="DK1007" s="93">
        <f t="shared" si="318"/>
        <v>0.98765361866090096</v>
      </c>
      <c r="DL1007" s="3">
        <f t="shared" si="319"/>
        <v>0.98772012457440406</v>
      </c>
      <c r="DM1007" s="3"/>
      <c r="DN1007" s="90">
        <f t="shared" si="326"/>
        <v>0</v>
      </c>
      <c r="DO1007" s="91">
        <f t="shared" si="324"/>
        <v>0</v>
      </c>
      <c r="DP1007" s="89">
        <f>SUM(DO$9:DO1007)*RLR</f>
        <v>120</v>
      </c>
      <c r="DQ1007" s="90">
        <f>DP1007-SUM(DS$9:DS1007)</f>
        <v>1.4735850510715096</v>
      </c>
      <c r="DR1007" s="48">
        <f t="shared" si="320"/>
        <v>0.23112480739599384</v>
      </c>
      <c r="DS1007" s="31">
        <f t="shared" si="325"/>
        <v>3.4163486500885143E-3</v>
      </c>
      <c r="DT1007" s="90">
        <f>SUM(DS$9:DS1007)*RRF</f>
        <v>82.968490464249939</v>
      </c>
    </row>
    <row r="1008" spans="90:124" x14ac:dyDescent="0.25">
      <c r="CL1008" s="14">
        <f t="shared" si="307"/>
        <v>9.99</v>
      </c>
      <c r="CM1008" s="59">
        <f>IF('Extended model'!$B$4="AY",0,IFERROR(P*INDEX('UWYr writing pattern'!$C$4:$C$18,MATCH('Extended model'!$CL1008,'UWYr writing pattern'!$A$4:$A$18,0)) / 25,CM1007))</f>
        <v>0</v>
      </c>
      <c r="CN1008" s="36">
        <f t="shared" si="321"/>
        <v>2.3745806835682509E-71</v>
      </c>
      <c r="CP1008" s="48">
        <f t="shared" si="308"/>
        <v>29.97</v>
      </c>
      <c r="CQ1008" s="34">
        <f t="shared" si="322"/>
        <v>1.0147722761352188E-71</v>
      </c>
      <c r="CR1008" s="31">
        <f>SUM($CQ$9:CQ1008)*RLR</f>
        <v>119.99999999999996</v>
      </c>
      <c r="CS1008" s="32"/>
      <c r="CT1008" s="36">
        <f>CR1008-SUM($CW$9:CW1008)</f>
        <v>2.8970934161352915</v>
      </c>
      <c r="CV1008" s="48">
        <f t="shared" si="309"/>
        <v>0.23094688221709006</v>
      </c>
      <c r="CW1008" s="31">
        <f t="shared" si="323"/>
        <v>6.7114133192323483E-3</v>
      </c>
      <c r="CX1008" s="36">
        <f>SUM($CW$9:CW1008)*RRF</f>
        <v>81.972034608705258</v>
      </c>
      <c r="CY1008" s="33"/>
      <c r="CZ1008" s="36">
        <f t="shared" si="310"/>
        <v>84.869128024840549</v>
      </c>
      <c r="DA1008" s="33"/>
      <c r="DB1008" s="31">
        <f t="shared" si="311"/>
        <v>1.9946477741973307E-71</v>
      </c>
      <c r="DC1008" s="31">
        <f t="shared" si="312"/>
        <v>2.0279653912947038</v>
      </c>
      <c r="DD1008" s="31">
        <f t="shared" si="313"/>
        <v>2.0279653912947038</v>
      </c>
      <c r="DE1008" s="31">
        <f t="shared" si="314"/>
        <v>-0.86912802484054907</v>
      </c>
      <c r="DF1008" s="31"/>
      <c r="DG1008" s="33">
        <f t="shared" si="315"/>
        <v>0.97585755486553882</v>
      </c>
      <c r="DH1008" s="33">
        <f t="shared" si="316"/>
        <v>1.0103467622004827</v>
      </c>
      <c r="DI1008" s="3"/>
      <c r="DJ1008" s="33">
        <f t="shared" si="317"/>
        <v>0.99999999999999967</v>
      </c>
      <c r="DK1008" s="93">
        <f t="shared" si="318"/>
        <v>0.98768211029889275</v>
      </c>
      <c r="DL1008" s="3">
        <f t="shared" si="319"/>
        <v>0.98774850641282996</v>
      </c>
      <c r="DM1008" s="3"/>
      <c r="DN1008" s="90">
        <f t="shared" si="326"/>
        <v>0</v>
      </c>
      <c r="DO1008" s="91">
        <f t="shared" si="324"/>
        <v>0</v>
      </c>
      <c r="DP1008" s="89">
        <f>SUM(DO$9:DO1008)*RLR</f>
        <v>120</v>
      </c>
      <c r="DQ1008" s="90">
        <f>DP1008-SUM(DS$9:DS1008)</f>
        <v>1.4701792304604027</v>
      </c>
      <c r="DR1008" s="48">
        <f t="shared" si="320"/>
        <v>0.23094688221709006</v>
      </c>
      <c r="DS1008" s="31">
        <f t="shared" si="325"/>
        <v>3.4058206111051842E-3</v>
      </c>
      <c r="DT1008" s="90">
        <f>SUM(DS$9:DS1008)*RRF</f>
        <v>82.97087453867772</v>
      </c>
    </row>
    <row r="1009" spans="90:124" x14ac:dyDescent="0.25">
      <c r="CL1009" s="14">
        <f>'Baseline model'!CL1009</f>
        <v>10</v>
      </c>
      <c r="CM1009" s="59">
        <f>IF('Extended model'!$B$4="AY",0,IFERROR(P*INDEX('UWYr writing pattern'!$C$4:$C$18,MATCH('Extended model'!$CL1009,'UWYr writing pattern'!$A$4:$A$18,0)) / 25,CM1008))</f>
        <v>0</v>
      </c>
      <c r="CN1009" s="36">
        <f t="shared" si="321"/>
        <v>1.6629188527028461E-71</v>
      </c>
      <c r="CP1009" s="48">
        <f t="shared" si="308"/>
        <v>30</v>
      </c>
      <c r="CQ1009" s="34">
        <f t="shared" si="322"/>
        <v>7.1166183086540478E-72</v>
      </c>
      <c r="CR1009" s="31">
        <f>SUM($CQ$9:CQ1009)*RLR</f>
        <v>119.99999999999996</v>
      </c>
      <c r="CS1009" s="32"/>
      <c r="CT1009" s="36">
        <f>CR1009-SUM($CW$9:CW1009)</f>
        <v>2.8904026692158169</v>
      </c>
      <c r="CV1009" s="48">
        <f t="shared" si="309"/>
        <v>0.23076923076923078</v>
      </c>
      <c r="CW1009" s="31">
        <f t="shared" si="323"/>
        <v>6.6907469194810425E-3</v>
      </c>
      <c r="CX1009" s="36">
        <f>SUM($CW$9:CW1009)*RRF</f>
        <v>81.976718131548893</v>
      </c>
      <c r="CY1009" s="33"/>
      <c r="CZ1009" s="36">
        <f t="shared" si="310"/>
        <v>84.86712080076471</v>
      </c>
      <c r="DA1009" s="33"/>
      <c r="DB1009" s="31">
        <f t="shared" si="311"/>
        <v>1.3968518362703905E-71</v>
      </c>
      <c r="DC1009" s="31">
        <f t="shared" si="312"/>
        <v>2.0232818684510718</v>
      </c>
      <c r="DD1009" s="31">
        <f t="shared" si="313"/>
        <v>2.0232818684510718</v>
      </c>
      <c r="DE1009" s="31">
        <f t="shared" si="314"/>
        <v>-0.86712080076470954</v>
      </c>
      <c r="DF1009" s="31"/>
      <c r="DG1009" s="33">
        <f t="shared" si="315"/>
        <v>0.97591331108986779</v>
      </c>
      <c r="DH1009" s="33">
        <f t="shared" si="316"/>
        <v>1.0103228666757704</v>
      </c>
      <c r="DI1009" s="3"/>
      <c r="DJ1009" s="33">
        <f t="shared" si="317"/>
        <v>0.99999999999999967</v>
      </c>
      <c r="DK1009" s="93">
        <f t="shared" si="318"/>
        <v>0.98771051433773327</v>
      </c>
      <c r="DL1009" s="3">
        <f t="shared" si="319"/>
        <v>0.98777680085529462</v>
      </c>
      <c r="DM1009" s="3"/>
      <c r="DN1009" s="90">
        <f t="shared" si="326"/>
        <v>0</v>
      </c>
      <c r="DO1009" s="91">
        <f t="shared" si="324"/>
        <v>0</v>
      </c>
      <c r="DP1009" s="89">
        <f>SUM(DO$9:DO1009)*RLR</f>
        <v>120</v>
      </c>
      <c r="DQ1009" s="90">
        <f>DP1009-SUM(DS$9:DS1009)</f>
        <v>1.4667838973646496</v>
      </c>
      <c r="DR1009" s="48">
        <f t="shared" si="320"/>
        <v>0.23076923076923078</v>
      </c>
      <c r="DS1009" s="31">
        <f t="shared" si="325"/>
        <v>3.3953330957515074E-3</v>
      </c>
      <c r="DT1009" s="90">
        <f>SUM(DS$9:DS1009)*RRF</f>
        <v>82.973251271844745</v>
      </c>
    </row>
  </sheetData>
  <mergeCells count="9">
    <mergeCell ref="DG6:DL6"/>
    <mergeCell ref="DN6:DT6"/>
    <mergeCell ref="DB6:DE6"/>
    <mergeCell ref="B6:E6"/>
    <mergeCell ref="R6:Y6"/>
    <mergeCell ref="AB6:AI6"/>
    <mergeCell ref="H6:O6"/>
    <mergeCell ref="CL6:CZ6"/>
    <mergeCell ref="AL6:AR6"/>
  </mergeCells>
  <pageMargins left="0.70866141732283472" right="0.70866141732283472" top="0.74803149606299213" bottom="0.74803149606299213" header="0.31496062992125984" footer="0.31496062992125984"/>
  <pageSetup paperSize="9" scale="51" fitToWidth="2" orientation="landscape" r:id="rId1"/>
  <colBreaks count="1" manualBreakCount="1">
    <brk id="26" max="4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1009"/>
  <sheetViews>
    <sheetView showGridLines="0" zoomScale="55" zoomScaleNormal="55" workbookViewId="0"/>
  </sheetViews>
  <sheetFormatPr defaultRowHeight="15" x14ac:dyDescent="0.25"/>
  <cols>
    <col min="1" max="1" width="9" style="14"/>
    <col min="2" max="2" width="18.375" style="15" customWidth="1"/>
    <col min="3" max="3" width="13" style="13" customWidth="1"/>
    <col min="4" max="4" width="9" style="14"/>
    <col min="5" max="5" width="16.625" style="15" customWidth="1"/>
    <col min="6" max="6" width="15.375" style="15" customWidth="1"/>
    <col min="7" max="7" width="5.75" style="15" customWidth="1"/>
    <col min="8" max="8" width="9" style="15"/>
    <col min="9" max="9" width="7" style="14" customWidth="1"/>
    <col min="10" max="10" width="14.125" style="15" customWidth="1"/>
    <col min="11" max="11" width="14.75" style="15" customWidth="1"/>
    <col min="12" max="12" width="6.875" style="15" customWidth="1"/>
    <col min="13" max="13" width="16.75" style="14" customWidth="1"/>
    <col min="14" max="14" width="13" style="14" customWidth="1"/>
    <col min="15" max="20" width="10.5" style="14" customWidth="1"/>
    <col min="21" max="21" width="6.625" style="14" customWidth="1"/>
    <col min="22" max="22" width="14.875" style="15" customWidth="1"/>
    <col min="23" max="24" width="12.75" style="15" customWidth="1"/>
    <col min="25" max="25" width="14.75" style="15" customWidth="1"/>
    <col min="26" max="31" width="11.25" style="15" customWidth="1"/>
    <col min="32" max="32" width="9" style="15" customWidth="1"/>
    <col min="33" max="33" width="18" style="15" customWidth="1"/>
    <col min="34" max="34" width="18.125" style="14" customWidth="1"/>
    <col min="35" max="35" width="23.875" style="15" customWidth="1"/>
    <col min="36" max="36" width="27.25" style="15" customWidth="1"/>
    <col min="37" max="41" width="22.5" customWidth="1"/>
    <col min="42" max="42" width="14.75" customWidth="1"/>
    <col min="43" max="43" width="13.125" customWidth="1"/>
    <col min="44" max="44" width="19.5" customWidth="1"/>
    <col min="45" max="45" width="15.75" customWidth="1"/>
    <col min="47" max="47" width="13.125" customWidth="1"/>
    <col min="48" max="48" width="14.375" customWidth="1"/>
    <col min="49" max="49" width="16.75" customWidth="1"/>
  </cols>
  <sheetData>
    <row r="1" spans="1:52" ht="23.25" x14ac:dyDescent="0.35">
      <c r="A1" s="11" t="s">
        <v>76</v>
      </c>
      <c r="B1" s="12"/>
    </row>
    <row r="2" spans="1:52" ht="23.25" x14ac:dyDescent="0.35">
      <c r="A2" s="11"/>
      <c r="B2" s="12"/>
    </row>
    <row r="3" spans="1:52" ht="17.25" customHeight="1" x14ac:dyDescent="0.25">
      <c r="A3" s="16" t="s">
        <v>3</v>
      </c>
      <c r="B3" s="17" t="s">
        <v>16</v>
      </c>
      <c r="C3" s="18" t="s">
        <v>12</v>
      </c>
      <c r="E3" s="17" t="s">
        <v>0</v>
      </c>
      <c r="F3" s="18" t="s">
        <v>7</v>
      </c>
      <c r="J3" s="17" t="s">
        <v>5</v>
      </c>
      <c r="K3" s="17" t="s">
        <v>8</v>
      </c>
      <c r="M3" s="17" t="s">
        <v>9</v>
      </c>
      <c r="N3" s="17"/>
    </row>
    <row r="4" spans="1:52" x14ac:dyDescent="0.25">
      <c r="A4" s="53">
        <v>0.01</v>
      </c>
      <c r="B4" s="20" t="s">
        <v>14</v>
      </c>
      <c r="C4" s="21">
        <v>100</v>
      </c>
      <c r="E4" s="9">
        <v>1.5</v>
      </c>
      <c r="F4" s="22">
        <v>1.2</v>
      </c>
      <c r="J4" s="20">
        <v>0.75</v>
      </c>
      <c r="K4" s="22">
        <v>0.7</v>
      </c>
      <c r="M4" s="23">
        <f>RLR*RRF</f>
        <v>0.84</v>
      </c>
      <c r="N4" s="23"/>
      <c r="O4" s="17"/>
      <c r="P4" s="17"/>
      <c r="Q4" s="17"/>
      <c r="R4" s="17"/>
      <c r="S4" s="17"/>
      <c r="T4" s="17"/>
      <c r="U4" s="17"/>
      <c r="V4" s="18"/>
      <c r="W4" s="17"/>
      <c r="X4" s="17"/>
      <c r="Y4" s="17"/>
      <c r="Z4" s="17"/>
      <c r="AA4" s="17"/>
      <c r="AB4" s="17"/>
      <c r="AC4" s="17"/>
      <c r="AD4" s="17"/>
      <c r="AE4" s="17"/>
      <c r="AF4" s="17"/>
      <c r="AH4" s="17"/>
      <c r="AK4" s="1"/>
      <c r="AL4" s="1"/>
      <c r="AM4" s="1"/>
      <c r="AN4" s="1"/>
      <c r="AO4" s="1"/>
      <c r="AP4" s="1"/>
      <c r="AW4" s="1"/>
    </row>
    <row r="5" spans="1:52" ht="15.75" thickBot="1" x14ac:dyDescent="0.3">
      <c r="O5" s="24"/>
      <c r="P5" s="24"/>
      <c r="Q5" s="24"/>
      <c r="R5" s="24"/>
      <c r="S5" s="24"/>
      <c r="T5" s="24"/>
      <c r="U5" s="24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52" ht="20.25" customHeight="1" thickBot="1" x14ac:dyDescent="0.3">
      <c r="A6" s="113" t="s">
        <v>25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5"/>
      <c r="V6" s="113" t="s">
        <v>23</v>
      </c>
      <c r="W6" s="114"/>
      <c r="X6" s="114"/>
      <c r="Y6" s="115"/>
      <c r="Z6" s="25"/>
      <c r="AA6" s="25"/>
      <c r="AB6" s="25"/>
      <c r="AC6" s="25"/>
      <c r="AD6" s="25"/>
      <c r="AE6" s="25"/>
      <c r="AF6" s="25"/>
      <c r="AG6" s="113" t="s">
        <v>59</v>
      </c>
      <c r="AH6" s="114"/>
      <c r="AI6" s="114"/>
      <c r="AJ6" s="114"/>
      <c r="AK6" s="115"/>
      <c r="AL6" s="42"/>
      <c r="AM6" s="42"/>
      <c r="AN6" s="42"/>
      <c r="AO6" s="42"/>
      <c r="AP6" s="10"/>
      <c r="AQ6" s="110" t="s">
        <v>64</v>
      </c>
      <c r="AR6" s="111"/>
      <c r="AS6" s="111"/>
      <c r="AT6" s="111"/>
      <c r="AU6" s="111"/>
      <c r="AV6" s="112"/>
      <c r="AW6" s="10"/>
    </row>
    <row r="7" spans="1:52" ht="20.25" customHeight="1" thickBot="1" x14ac:dyDescent="0.3">
      <c r="A7" s="42"/>
      <c r="B7" s="42"/>
      <c r="C7" s="43"/>
      <c r="D7" s="42"/>
      <c r="E7" s="42"/>
      <c r="F7" s="42"/>
      <c r="G7" s="42"/>
      <c r="H7" s="43"/>
      <c r="I7" s="42"/>
      <c r="J7" s="42"/>
      <c r="K7" s="43"/>
      <c r="L7" s="42"/>
      <c r="M7" s="42"/>
      <c r="V7" s="42"/>
      <c r="W7" s="42"/>
      <c r="X7" s="42"/>
      <c r="Y7" s="42"/>
      <c r="Z7" s="25"/>
      <c r="AA7" s="25"/>
      <c r="AB7" s="25"/>
      <c r="AC7" s="25"/>
      <c r="AD7" s="25"/>
      <c r="AE7" s="25"/>
      <c r="AF7" s="25"/>
      <c r="AG7" s="42"/>
      <c r="AH7" s="42"/>
      <c r="AI7" s="42"/>
      <c r="AJ7" s="42"/>
      <c r="AK7" s="10"/>
      <c r="AL7" s="10"/>
      <c r="AM7" s="10"/>
      <c r="AN7" s="10"/>
      <c r="AO7" s="10"/>
      <c r="AP7" s="10"/>
      <c r="AQ7" s="84"/>
      <c r="AR7" s="84"/>
      <c r="AS7" s="84"/>
      <c r="AT7" s="84"/>
      <c r="AU7" s="84"/>
      <c r="AV7" s="84"/>
      <c r="AW7" s="10"/>
    </row>
    <row r="8" spans="1:52" s="4" customFormat="1" ht="30.75" customHeight="1" thickBot="1" x14ac:dyDescent="0.3">
      <c r="A8" s="26" t="s">
        <v>1</v>
      </c>
      <c r="B8" s="27" t="str">
        <f>IF($B$4="AY","Earned premium", "Incremental written premium")</f>
        <v>Earned premium</v>
      </c>
      <c r="C8" s="39" t="s">
        <v>15</v>
      </c>
      <c r="D8" s="28"/>
      <c r="E8" s="27" t="s">
        <v>2</v>
      </c>
      <c r="F8" s="27" t="s">
        <v>10</v>
      </c>
      <c r="G8" s="27"/>
      <c r="H8" s="40" t="s">
        <v>17</v>
      </c>
      <c r="I8" s="28"/>
      <c r="J8" s="27" t="s">
        <v>4</v>
      </c>
      <c r="K8" s="41" t="s">
        <v>11</v>
      </c>
      <c r="L8" s="27"/>
      <c r="M8" s="54" t="s">
        <v>13</v>
      </c>
      <c r="N8" s="27"/>
      <c r="O8" s="27"/>
      <c r="P8" s="27"/>
      <c r="Q8" s="27"/>
      <c r="R8" s="27"/>
      <c r="S8" s="27"/>
      <c r="T8" s="27"/>
      <c r="U8" s="27"/>
      <c r="V8" s="29" t="s">
        <v>42</v>
      </c>
      <c r="W8" s="27" t="s">
        <v>19</v>
      </c>
      <c r="X8" s="30" t="s">
        <v>18</v>
      </c>
      <c r="Y8" s="97" t="s">
        <v>67</v>
      </c>
      <c r="Z8" s="27"/>
      <c r="AA8" s="27"/>
      <c r="AB8" s="27"/>
      <c r="AC8" s="27"/>
      <c r="AD8" s="27"/>
      <c r="AE8" s="27"/>
      <c r="AF8" s="27"/>
      <c r="AG8" s="27" t="s">
        <v>60</v>
      </c>
      <c r="AH8" s="27" t="s">
        <v>61</v>
      </c>
      <c r="AI8" s="27" t="s">
        <v>63</v>
      </c>
      <c r="AJ8" s="92" t="s">
        <v>57</v>
      </c>
      <c r="AK8" s="27" t="s">
        <v>58</v>
      </c>
      <c r="AL8" s="27"/>
      <c r="AM8" s="27"/>
      <c r="AN8" s="27"/>
      <c r="AO8" s="27"/>
      <c r="AP8" s="27"/>
      <c r="AQ8" s="85" t="s">
        <v>15</v>
      </c>
      <c r="AR8" s="86" t="s">
        <v>62</v>
      </c>
      <c r="AS8" s="29" t="s">
        <v>10</v>
      </c>
      <c r="AT8" s="87" t="s">
        <v>17</v>
      </c>
      <c r="AU8" s="29" t="s">
        <v>4</v>
      </c>
      <c r="AV8" s="88" t="s">
        <v>11</v>
      </c>
      <c r="AW8" s="44"/>
      <c r="AX8" s="7" t="s">
        <v>0</v>
      </c>
      <c r="AY8" s="7" t="s">
        <v>5</v>
      </c>
      <c r="AZ8" s="57" t="s">
        <v>14</v>
      </c>
    </row>
    <row r="9" spans="1:52" x14ac:dyDescent="0.25">
      <c r="A9" s="51">
        <v>0</v>
      </c>
      <c r="B9" s="58">
        <f>IF($B$4="AY",P,IFERROR(P*INDEX('UWYr writing pattern'!$C$4:$C$18,MATCH('Baseline model w.Calcs'!$A9,'UWYr writing pattern'!$A$4:$A$18,0)) / 25,B8))</f>
        <v>100</v>
      </c>
      <c r="C9" s="52">
        <f>B9</f>
        <v>100</v>
      </c>
      <c r="E9" s="50">
        <v>0</v>
      </c>
      <c r="F9" s="31">
        <f>SUM($E$9:E9)*RLR</f>
        <v>0</v>
      </c>
      <c r="G9" s="32"/>
      <c r="H9" s="36">
        <f>F9-SUM($J$9:J9)</f>
        <v>0</v>
      </c>
      <c r="J9" s="50">
        <v>0</v>
      </c>
      <c r="K9" s="36">
        <f>SUM($J$9:J9)*RRF</f>
        <v>0</v>
      </c>
      <c r="L9" s="33"/>
      <c r="M9" s="36">
        <f t="shared" ref="M9:M72" si="0">H9+K9</f>
        <v>0</v>
      </c>
      <c r="N9" s="33"/>
      <c r="O9" s="33"/>
      <c r="P9" s="33"/>
      <c r="Q9" s="33"/>
      <c r="R9" s="33"/>
      <c r="S9" s="33"/>
      <c r="T9" s="33"/>
      <c r="U9" s="33"/>
      <c r="V9" s="31">
        <f t="shared" ref="V9:V72" si="1" xml:space="preserve"> C9*RLR*RRF</f>
        <v>84</v>
      </c>
      <c r="W9" s="31">
        <f t="shared" ref="W9:W72" si="2">H9*RRF</f>
        <v>0</v>
      </c>
      <c r="X9" s="31">
        <f t="shared" ref="X9:X72" si="3">V9+W9</f>
        <v>84</v>
      </c>
      <c r="Y9" s="31">
        <f t="shared" ref="Y9:Y72" si="4">P*RLR*RRF - M9</f>
        <v>84</v>
      </c>
      <c r="Z9" s="31"/>
      <c r="AA9" s="31"/>
      <c r="AB9" s="31"/>
      <c r="AC9" s="31"/>
      <c r="AD9" s="31"/>
      <c r="AE9" s="31"/>
      <c r="AF9" s="31"/>
      <c r="AG9" s="33">
        <f t="shared" ref="AG9:AG72" si="5">K9/(P*RLR*RRF)</f>
        <v>0</v>
      </c>
      <c r="AH9" s="33">
        <f t="shared" ref="AH9:AH72" si="6">M9/(P*RLR*RRF)</f>
        <v>0</v>
      </c>
      <c r="AI9" s="33">
        <f t="shared" ref="AI9:AI72" si="7">F9/(P*RLR)</f>
        <v>0</v>
      </c>
      <c r="AJ9" s="93">
        <f t="shared" ref="AJ9:AJ72" si="8">(1-EXP(-A9*kp))</f>
        <v>0</v>
      </c>
      <c r="AK9" s="3">
        <f t="shared" ref="AK9:AK72" si="9">AV9/(P*RLR*RRF)</f>
        <v>0</v>
      </c>
      <c r="AL9" s="3"/>
      <c r="AM9" s="3"/>
      <c r="AN9" s="3"/>
      <c r="AO9" s="3"/>
      <c r="AP9" s="3"/>
      <c r="AQ9" s="52">
        <f>B9</f>
        <v>100</v>
      </c>
      <c r="AR9" s="83">
        <v>0</v>
      </c>
      <c r="AS9" s="89">
        <f>SUM(AR$9:AR9)*RLR</f>
        <v>0</v>
      </c>
      <c r="AT9" s="90">
        <f>AS9-SUM(AU$9:AU9)</f>
        <v>0</v>
      </c>
      <c r="AU9" s="50">
        <v>0</v>
      </c>
      <c r="AV9" s="90">
        <f>SUM(AU$9:AU9)*RRF</f>
        <v>0</v>
      </c>
      <c r="AW9" s="3"/>
      <c r="AX9" s="2">
        <f t="shared" ref="AX9:AX72" si="10">ker</f>
        <v>1.5</v>
      </c>
      <c r="AY9" s="2">
        <f t="shared" ref="AY9:AY72" si="11">kp</f>
        <v>0.75</v>
      </c>
      <c r="AZ9" s="57" t="s">
        <v>30</v>
      </c>
    </row>
    <row r="10" spans="1:52" x14ac:dyDescent="0.25">
      <c r="A10" s="14">
        <f t="shared" ref="A10:A73" si="12">ROUND(A9+delt.t,3)</f>
        <v>0.01</v>
      </c>
      <c r="B10" s="59">
        <f>IF($B$4="AY",0,IFERROR(P*INDEX('UWYr writing pattern'!$C$4:$C$18,MATCH('Baseline model w.Calcs'!$A10,'UWYr writing pattern'!$A$4:$A$18,0)) / 25,B9))</f>
        <v>0</v>
      </c>
      <c r="C10" s="36">
        <f t="shared" ref="C10:C73" si="13">C9-E10+B10</f>
        <v>98.5</v>
      </c>
      <c r="E10" s="34">
        <f t="shared" ref="E10:E73" si="14">C9*ker*delt.t</f>
        <v>1.5</v>
      </c>
      <c r="F10" s="31">
        <f>SUM($E$9:E10)*RLR</f>
        <v>1.7999999999999998</v>
      </c>
      <c r="G10" s="32"/>
      <c r="H10" s="36">
        <f>F10-SUM($J$9:J10)</f>
        <v>1.7999999999999998</v>
      </c>
      <c r="J10" s="31">
        <f t="shared" ref="J10:J73" si="15">H9*kp*delt.t</f>
        <v>0</v>
      </c>
      <c r="K10" s="36">
        <f>SUM($J$9:J10)*RRF</f>
        <v>0</v>
      </c>
      <c r="L10" s="33"/>
      <c r="M10" s="36">
        <f t="shared" si="0"/>
        <v>1.7999999999999998</v>
      </c>
      <c r="N10" s="33"/>
      <c r="O10" s="33"/>
      <c r="P10" s="33"/>
      <c r="Q10" s="33"/>
      <c r="R10" s="33"/>
      <c r="S10" s="33"/>
      <c r="T10" s="33"/>
      <c r="U10" s="33"/>
      <c r="V10" s="31">
        <f t="shared" si="1"/>
        <v>82.739999999999981</v>
      </c>
      <c r="W10" s="31">
        <f t="shared" si="2"/>
        <v>1.2599999999999998</v>
      </c>
      <c r="X10" s="31">
        <f t="shared" si="3"/>
        <v>83.999999999999986</v>
      </c>
      <c r="Y10" s="31">
        <f t="shared" si="4"/>
        <v>82.2</v>
      </c>
      <c r="Z10" s="31"/>
      <c r="AA10" s="31"/>
      <c r="AB10" s="31"/>
      <c r="AC10" s="31"/>
      <c r="AD10" s="31"/>
      <c r="AE10" s="31"/>
      <c r="AF10" s="31"/>
      <c r="AG10" s="33">
        <f t="shared" si="5"/>
        <v>0</v>
      </c>
      <c r="AH10" s="33">
        <f t="shared" si="6"/>
        <v>2.1428571428571425E-2</v>
      </c>
      <c r="AI10" s="33">
        <f t="shared" si="7"/>
        <v>1.4999999999999998E-2</v>
      </c>
      <c r="AJ10" s="93">
        <f t="shared" si="8"/>
        <v>7.4719451808615833E-3</v>
      </c>
      <c r="AK10" s="3">
        <f t="shared" si="9"/>
        <v>0</v>
      </c>
      <c r="AL10" s="3"/>
      <c r="AM10" s="3"/>
      <c r="AN10" s="3"/>
      <c r="AO10" s="3"/>
      <c r="AP10" s="3"/>
      <c r="AQ10" s="90">
        <f t="shared" ref="AQ10:AQ73" si="16">AQ9-AR10+B10</f>
        <v>0</v>
      </c>
      <c r="AR10" s="91">
        <f t="shared" ref="AR10:AR73" si="17">AQ9*P*delt.t</f>
        <v>100</v>
      </c>
      <c r="AS10" s="89">
        <f>SUM(AR$9:AR10)*RLR</f>
        <v>120</v>
      </c>
      <c r="AT10" s="90">
        <f>AS10-SUM(AU$9:AU10)</f>
        <v>120</v>
      </c>
      <c r="AU10" s="89">
        <f t="shared" ref="AU10:AU73" si="18">AT9*kp*delt.t</f>
        <v>0</v>
      </c>
      <c r="AV10" s="90">
        <f>SUM(AU$9:AU10)*RRF</f>
        <v>0</v>
      </c>
      <c r="AW10" s="3"/>
      <c r="AX10" s="2">
        <f t="shared" si="10"/>
        <v>1.5</v>
      </c>
      <c r="AY10" s="2">
        <f t="shared" si="11"/>
        <v>0.75</v>
      </c>
      <c r="AZ10" s="57"/>
    </row>
    <row r="11" spans="1:52" x14ac:dyDescent="0.25">
      <c r="A11" s="14">
        <f t="shared" si="12"/>
        <v>0.02</v>
      </c>
      <c r="B11" s="59">
        <f>IF($B$4="AY",0,IFERROR(P*INDEX('UWYr writing pattern'!$C$4:$C$18,MATCH('Baseline model w.Calcs'!$A11,'UWYr writing pattern'!$A$4:$A$18,0)) / 25,B10))</f>
        <v>0</v>
      </c>
      <c r="C11" s="36">
        <f t="shared" si="13"/>
        <v>97.022499999999994</v>
      </c>
      <c r="E11" s="34">
        <f t="shared" si="14"/>
        <v>1.4775</v>
      </c>
      <c r="F11" s="31">
        <f>SUM($E$9:E11)*RLR</f>
        <v>3.573</v>
      </c>
      <c r="G11" s="32"/>
      <c r="H11" s="36">
        <f>F11-SUM($J$9:J11)</f>
        <v>3.5594999999999999</v>
      </c>
      <c r="J11" s="31">
        <f t="shared" si="15"/>
        <v>1.3499999999999998E-2</v>
      </c>
      <c r="K11" s="36">
        <f>SUM($J$9:J11)*RRF</f>
        <v>9.4499999999999983E-3</v>
      </c>
      <c r="L11" s="33"/>
      <c r="M11" s="36">
        <f t="shared" si="0"/>
        <v>3.5689500000000001</v>
      </c>
      <c r="N11" s="33"/>
      <c r="O11" s="33"/>
      <c r="P11" s="33"/>
      <c r="Q11" s="33"/>
      <c r="R11" s="33"/>
      <c r="S11" s="33"/>
      <c r="T11" s="33"/>
      <c r="U11" s="33"/>
      <c r="V11" s="31">
        <f t="shared" si="1"/>
        <v>81.498899999999992</v>
      </c>
      <c r="W11" s="31">
        <f t="shared" si="2"/>
        <v>2.4916499999999999</v>
      </c>
      <c r="X11" s="31">
        <f t="shared" si="3"/>
        <v>83.990549999999985</v>
      </c>
      <c r="Y11" s="31">
        <f t="shared" si="4"/>
        <v>80.431049999999999</v>
      </c>
      <c r="Z11" s="31"/>
      <c r="AA11" s="31"/>
      <c r="AB11" s="31"/>
      <c r="AC11" s="31"/>
      <c r="AD11" s="31"/>
      <c r="AE11" s="31"/>
      <c r="AF11" s="31"/>
      <c r="AG11" s="33">
        <f t="shared" si="5"/>
        <v>1.1249999999999998E-4</v>
      </c>
      <c r="AH11" s="33">
        <f t="shared" si="6"/>
        <v>4.2487499999999997E-2</v>
      </c>
      <c r="AI11" s="33">
        <f t="shared" si="7"/>
        <v>2.9774999999999999E-2</v>
      </c>
      <c r="AJ11" s="93">
        <f t="shared" si="8"/>
        <v>1.4888060396937353E-2</v>
      </c>
      <c r="AK11" s="3">
        <f t="shared" si="9"/>
        <v>7.4999999999999997E-3</v>
      </c>
      <c r="AL11" s="3"/>
      <c r="AM11" s="3"/>
      <c r="AN11" s="3"/>
      <c r="AO11" s="3"/>
      <c r="AP11" s="3"/>
      <c r="AQ11" s="90">
        <f t="shared" si="16"/>
        <v>0</v>
      </c>
      <c r="AR11" s="91">
        <f t="shared" si="17"/>
        <v>0</v>
      </c>
      <c r="AS11" s="89">
        <f>SUM(AR$9:AR11)*RLR</f>
        <v>120</v>
      </c>
      <c r="AT11" s="90">
        <f>AS11-SUM(AU$9:AU11)</f>
        <v>119.1</v>
      </c>
      <c r="AU11" s="89">
        <f t="shared" si="18"/>
        <v>0.9</v>
      </c>
      <c r="AV11" s="90">
        <f>SUM(AU$9:AU11)*RRF</f>
        <v>0.63</v>
      </c>
      <c r="AW11" s="3"/>
      <c r="AX11" s="2">
        <f t="shared" si="10"/>
        <v>1.5</v>
      </c>
      <c r="AY11" s="2">
        <f t="shared" si="11"/>
        <v>0.75</v>
      </c>
    </row>
    <row r="12" spans="1:52" x14ac:dyDescent="0.25">
      <c r="A12" s="14">
        <f t="shared" si="12"/>
        <v>0.03</v>
      </c>
      <c r="B12" s="59">
        <f>IF($B$4="AY",0,IFERROR(P*INDEX('UWYr writing pattern'!$C$4:$C$18,MATCH('Baseline model w.Calcs'!$A12,'UWYr writing pattern'!$A$4:$A$18,0)) / 25,B11))</f>
        <v>0</v>
      </c>
      <c r="C12" s="36">
        <f t="shared" si="13"/>
        <v>95.567162499999995</v>
      </c>
      <c r="E12" s="34">
        <f t="shared" si="14"/>
        <v>1.4553375</v>
      </c>
      <c r="F12" s="31">
        <f>SUM($E$9:E12)*RLR</f>
        <v>5.3194049999999997</v>
      </c>
      <c r="G12" s="32"/>
      <c r="H12" s="36">
        <f>F12-SUM($J$9:J12)</f>
        <v>5.2792087499999996</v>
      </c>
      <c r="J12" s="31">
        <f t="shared" si="15"/>
        <v>2.6696250000000001E-2</v>
      </c>
      <c r="K12" s="36">
        <f>SUM($J$9:J12)*RRF</f>
        <v>2.8137374999999999E-2</v>
      </c>
      <c r="L12" s="33"/>
      <c r="M12" s="36">
        <f t="shared" si="0"/>
        <v>5.3073461249999996</v>
      </c>
      <c r="N12" s="33"/>
      <c r="O12" s="33"/>
      <c r="P12" s="33"/>
      <c r="Q12" s="33"/>
      <c r="R12" s="33"/>
      <c r="S12" s="33"/>
      <c r="T12" s="33"/>
      <c r="U12" s="33"/>
      <c r="V12" s="31">
        <f t="shared" si="1"/>
        <v>80.276416499999996</v>
      </c>
      <c r="W12" s="31">
        <f t="shared" si="2"/>
        <v>3.6954461249999992</v>
      </c>
      <c r="X12" s="31">
        <f t="shared" si="3"/>
        <v>83.971862625</v>
      </c>
      <c r="Y12" s="31">
        <f t="shared" si="4"/>
        <v>78.692653875000005</v>
      </c>
      <c r="Z12" s="31"/>
      <c r="AA12" s="31"/>
      <c r="AB12" s="31"/>
      <c r="AC12" s="31"/>
      <c r="AD12" s="31"/>
      <c r="AE12" s="31"/>
      <c r="AF12" s="31"/>
      <c r="AG12" s="33">
        <f t="shared" si="5"/>
        <v>3.3496874999999998E-4</v>
      </c>
      <c r="AH12" s="33">
        <f t="shared" si="6"/>
        <v>6.3182691964285706E-2</v>
      </c>
      <c r="AI12" s="33">
        <f t="shared" si="7"/>
        <v>4.4328374999999996E-2</v>
      </c>
      <c r="AJ12" s="93">
        <f t="shared" si="8"/>
        <v>2.2248762806663658E-2</v>
      </c>
      <c r="AK12" s="3">
        <f t="shared" si="9"/>
        <v>1.4943749999999999E-2</v>
      </c>
      <c r="AL12" s="3"/>
      <c r="AM12" s="3"/>
      <c r="AN12" s="3"/>
      <c r="AO12" s="3"/>
      <c r="AP12" s="3"/>
      <c r="AQ12" s="90">
        <f t="shared" si="16"/>
        <v>0</v>
      </c>
      <c r="AR12" s="91">
        <f t="shared" si="17"/>
        <v>0</v>
      </c>
      <c r="AS12" s="89">
        <f>SUM(AR$9:AR12)*RLR</f>
        <v>120</v>
      </c>
      <c r="AT12" s="90">
        <f>AS12-SUM(AU$9:AU12)</f>
        <v>118.20675</v>
      </c>
      <c r="AU12" s="89">
        <f t="shared" si="18"/>
        <v>0.89324999999999988</v>
      </c>
      <c r="AV12" s="90">
        <f>SUM(AU$9:AU12)*RRF</f>
        <v>1.2552749999999999</v>
      </c>
      <c r="AW12" s="3"/>
      <c r="AX12" s="2">
        <f t="shared" si="10"/>
        <v>1.5</v>
      </c>
      <c r="AY12" s="2">
        <f t="shared" si="11"/>
        <v>0.75</v>
      </c>
    </row>
    <row r="13" spans="1:52" x14ac:dyDescent="0.25">
      <c r="A13" s="14">
        <f t="shared" si="12"/>
        <v>0.04</v>
      </c>
      <c r="B13" s="59">
        <f>IF($B$4="AY",0,IFERROR(P*INDEX('UWYr writing pattern'!$C$4:$C$18,MATCH('Baseline model w.Calcs'!$A13,'UWYr writing pattern'!$A$4:$A$18,0)) / 25,B12))</f>
        <v>0</v>
      </c>
      <c r="C13" s="36">
        <f t="shared" si="13"/>
        <v>94.133655062499997</v>
      </c>
      <c r="E13" s="34">
        <f t="shared" si="14"/>
        <v>1.4335074374999999</v>
      </c>
      <c r="F13" s="31">
        <f>SUM($E$9:E13)*RLR</f>
        <v>7.0396139249999985</v>
      </c>
      <c r="G13" s="32"/>
      <c r="H13" s="36">
        <f>F13-SUM($J$9:J13)</f>
        <v>6.9598236093749986</v>
      </c>
      <c r="J13" s="31">
        <f t="shared" si="15"/>
        <v>3.9594065625000001E-2</v>
      </c>
      <c r="K13" s="36">
        <f>SUM($J$9:J13)*RRF</f>
        <v>5.5853220937499996E-2</v>
      </c>
      <c r="L13" s="33"/>
      <c r="M13" s="36">
        <f t="shared" si="0"/>
        <v>7.0156768303124988</v>
      </c>
      <c r="N13" s="33"/>
      <c r="O13" s="33"/>
      <c r="P13" s="33"/>
      <c r="Q13" s="33"/>
      <c r="R13" s="33"/>
      <c r="S13" s="33"/>
      <c r="T13" s="33"/>
      <c r="U13" s="33"/>
      <c r="V13" s="31">
        <f t="shared" si="1"/>
        <v>79.07227025249999</v>
      </c>
      <c r="W13" s="31">
        <f t="shared" si="2"/>
        <v>4.8718765265624988</v>
      </c>
      <c r="X13" s="31">
        <f t="shared" si="3"/>
        <v>83.944146779062493</v>
      </c>
      <c r="Y13" s="31">
        <f t="shared" si="4"/>
        <v>76.984323169687499</v>
      </c>
      <c r="Z13" s="31"/>
      <c r="AA13" s="31"/>
      <c r="AB13" s="31"/>
      <c r="AC13" s="31"/>
      <c r="AD13" s="31"/>
      <c r="AE13" s="31"/>
      <c r="AF13" s="31"/>
      <c r="AG13" s="33">
        <f t="shared" si="5"/>
        <v>6.6491929687499999E-4</v>
      </c>
      <c r="AH13" s="33">
        <f t="shared" si="6"/>
        <v>8.3519962265624983E-2</v>
      </c>
      <c r="AI13" s="33">
        <f t="shared" si="7"/>
        <v>5.8663449374999989E-2</v>
      </c>
      <c r="AJ13" s="93">
        <f t="shared" si="8"/>
        <v>2.9554466451491845E-2</v>
      </c>
      <c r="AK13" s="3">
        <f t="shared" si="9"/>
        <v>2.2331671874999997E-2</v>
      </c>
      <c r="AL13" s="3"/>
      <c r="AM13" s="3"/>
      <c r="AN13" s="3"/>
      <c r="AO13" s="3"/>
      <c r="AP13" s="3"/>
      <c r="AQ13" s="90">
        <f t="shared" si="16"/>
        <v>0</v>
      </c>
      <c r="AR13" s="91">
        <f t="shared" si="17"/>
        <v>0</v>
      </c>
      <c r="AS13" s="89">
        <f>SUM(AR$9:AR13)*RLR</f>
        <v>120</v>
      </c>
      <c r="AT13" s="90">
        <f>AS13-SUM(AU$9:AU13)</f>
        <v>117.320199375</v>
      </c>
      <c r="AU13" s="89">
        <f t="shared" si="18"/>
        <v>0.88655062500000004</v>
      </c>
      <c r="AV13" s="90">
        <f>SUM(AU$9:AU13)*RRF</f>
        <v>1.8758604374999999</v>
      </c>
      <c r="AW13" s="3"/>
      <c r="AX13" s="2">
        <f t="shared" si="10"/>
        <v>1.5</v>
      </c>
      <c r="AY13" s="2">
        <f t="shared" si="11"/>
        <v>0.75</v>
      </c>
    </row>
    <row r="14" spans="1:52" x14ac:dyDescent="0.25">
      <c r="A14" s="14">
        <f t="shared" si="12"/>
        <v>0.05</v>
      </c>
      <c r="B14" s="59">
        <f>IF($B$4="AY",0,IFERROR(P*INDEX('UWYr writing pattern'!$C$4:$C$18,MATCH('Baseline model w.Calcs'!$A14,'UWYr writing pattern'!$A$4:$A$18,0)) / 25,B13))</f>
        <v>0</v>
      </c>
      <c r="C14" s="36">
        <f t="shared" si="13"/>
        <v>92.721650236562496</v>
      </c>
      <c r="E14" s="34">
        <f t="shared" si="14"/>
        <v>1.4120048259375</v>
      </c>
      <c r="F14" s="31">
        <f>SUM($E$9:E14)*RLR</f>
        <v>8.7340197161249993</v>
      </c>
      <c r="G14" s="32"/>
      <c r="H14" s="36">
        <f>F14-SUM($J$9:J14)</f>
        <v>8.6020307234296869</v>
      </c>
      <c r="J14" s="31">
        <f t="shared" si="15"/>
        <v>5.2198677070312484E-2</v>
      </c>
      <c r="K14" s="36">
        <f>SUM($J$9:J14)*RRF</f>
        <v>9.2392294886718726E-2</v>
      </c>
      <c r="L14" s="33"/>
      <c r="M14" s="36">
        <f t="shared" si="0"/>
        <v>8.6944230183164048</v>
      </c>
      <c r="N14" s="33"/>
      <c r="O14" s="33"/>
      <c r="P14" s="33"/>
      <c r="Q14" s="33"/>
      <c r="R14" s="33"/>
      <c r="S14" s="33"/>
      <c r="T14" s="33"/>
      <c r="U14" s="33"/>
      <c r="V14" s="31">
        <f t="shared" si="1"/>
        <v>77.886186198712494</v>
      </c>
      <c r="W14" s="31">
        <f t="shared" si="2"/>
        <v>6.0214215064007801</v>
      </c>
      <c r="X14" s="31">
        <f t="shared" si="3"/>
        <v>83.907607705113278</v>
      </c>
      <c r="Y14" s="31">
        <f t="shared" si="4"/>
        <v>75.3055769816836</v>
      </c>
      <c r="Z14" s="31"/>
      <c r="AA14" s="31"/>
      <c r="AB14" s="31"/>
      <c r="AC14" s="31"/>
      <c r="AD14" s="31"/>
      <c r="AE14" s="31"/>
      <c r="AF14" s="31"/>
      <c r="AG14" s="33">
        <f t="shared" si="5"/>
        <v>1.0999082724609372E-3</v>
      </c>
      <c r="AH14" s="33">
        <f t="shared" si="6"/>
        <v>0.10350503593233815</v>
      </c>
      <c r="AI14" s="33">
        <f t="shared" si="7"/>
        <v>7.2783497634375E-2</v>
      </c>
      <c r="AJ14" s="93">
        <f t="shared" si="8"/>
        <v>3.6805582279178184E-2</v>
      </c>
      <c r="AK14" s="3">
        <f t="shared" si="9"/>
        <v>2.96641843359375E-2</v>
      </c>
      <c r="AL14" s="3"/>
      <c r="AM14" s="3"/>
      <c r="AN14" s="3"/>
      <c r="AO14" s="3"/>
      <c r="AP14" s="3"/>
      <c r="AQ14" s="90">
        <f t="shared" si="16"/>
        <v>0</v>
      </c>
      <c r="AR14" s="91">
        <f t="shared" si="17"/>
        <v>0</v>
      </c>
      <c r="AS14" s="89">
        <f>SUM(AR$9:AR14)*RLR</f>
        <v>120</v>
      </c>
      <c r="AT14" s="90">
        <f>AS14-SUM(AU$9:AU14)</f>
        <v>116.44029787968751</v>
      </c>
      <c r="AU14" s="89">
        <f t="shared" si="18"/>
        <v>0.87990149531249995</v>
      </c>
      <c r="AV14" s="90">
        <f>SUM(AU$9:AU14)*RRF</f>
        <v>2.4917914842187501</v>
      </c>
      <c r="AW14" s="3"/>
      <c r="AX14" s="2">
        <f t="shared" si="10"/>
        <v>1.5</v>
      </c>
      <c r="AY14" s="2">
        <f t="shared" si="11"/>
        <v>0.75</v>
      </c>
    </row>
    <row r="15" spans="1:52" x14ac:dyDescent="0.25">
      <c r="A15" s="14">
        <f t="shared" si="12"/>
        <v>0.06</v>
      </c>
      <c r="B15" s="59">
        <f>IF($B$4="AY",0,IFERROR(P*INDEX('UWYr writing pattern'!$C$4:$C$18,MATCH('Baseline model w.Calcs'!$A15,'UWYr writing pattern'!$A$4:$A$18,0)) / 25,B14))</f>
        <v>0</v>
      </c>
      <c r="C15" s="36">
        <f t="shared" si="13"/>
        <v>91.330825483014053</v>
      </c>
      <c r="E15" s="34">
        <f t="shared" si="14"/>
        <v>1.3908247535484375</v>
      </c>
      <c r="F15" s="31">
        <f>SUM($E$9:E15)*RLR</f>
        <v>10.403009420383123</v>
      </c>
      <c r="G15" s="32"/>
      <c r="H15" s="36">
        <f>F15-SUM($J$9:J15)</f>
        <v>10.206505197262087</v>
      </c>
      <c r="J15" s="31">
        <f t="shared" si="15"/>
        <v>6.4515230425722658E-2</v>
      </c>
      <c r="K15" s="36">
        <f>SUM($J$9:J15)*RRF</f>
        <v>0.13755295618472457</v>
      </c>
      <c r="L15" s="33"/>
      <c r="M15" s="36">
        <f t="shared" si="0"/>
        <v>10.344058153446811</v>
      </c>
      <c r="N15" s="33"/>
      <c r="O15" s="33"/>
      <c r="P15" s="33"/>
      <c r="Q15" s="33"/>
      <c r="R15" s="33"/>
      <c r="S15" s="33"/>
      <c r="T15" s="33"/>
      <c r="U15" s="33"/>
      <c r="V15" s="31">
        <f t="shared" si="1"/>
        <v>76.7178934057318</v>
      </c>
      <c r="W15" s="31">
        <f t="shared" si="2"/>
        <v>7.1445536380834609</v>
      </c>
      <c r="X15" s="31">
        <f t="shared" si="3"/>
        <v>83.862447043815266</v>
      </c>
      <c r="Y15" s="31">
        <f t="shared" si="4"/>
        <v>73.655941846553191</v>
      </c>
      <c r="Z15" s="31"/>
      <c r="AA15" s="31"/>
      <c r="AB15" s="31"/>
      <c r="AC15" s="31"/>
      <c r="AD15" s="31"/>
      <c r="AE15" s="31"/>
      <c r="AF15" s="31"/>
      <c r="AG15" s="33">
        <f t="shared" si="5"/>
        <v>1.6375351926752925E-3</v>
      </c>
      <c r="AH15" s="33">
        <f t="shared" si="6"/>
        <v>0.12314354944579538</v>
      </c>
      <c r="AI15" s="33">
        <f t="shared" si="7"/>
        <v>8.6691745169859363E-2</v>
      </c>
      <c r="AJ15" s="93">
        <f t="shared" si="8"/>
        <v>4.400251816690004E-2</v>
      </c>
      <c r="AK15" s="3">
        <f t="shared" si="9"/>
        <v>3.6941702953417969E-2</v>
      </c>
      <c r="AL15" s="3"/>
      <c r="AM15" s="3"/>
      <c r="AN15" s="3"/>
      <c r="AO15" s="3"/>
      <c r="AP15" s="3"/>
      <c r="AQ15" s="90">
        <f t="shared" si="16"/>
        <v>0</v>
      </c>
      <c r="AR15" s="91">
        <f t="shared" si="17"/>
        <v>0</v>
      </c>
      <c r="AS15" s="89">
        <f>SUM(AR$9:AR15)*RLR</f>
        <v>120</v>
      </c>
      <c r="AT15" s="90">
        <f>AS15-SUM(AU$9:AU15)</f>
        <v>115.56699564558984</v>
      </c>
      <c r="AU15" s="89">
        <f t="shared" si="18"/>
        <v>0.87330223409765639</v>
      </c>
      <c r="AV15" s="90">
        <f>SUM(AU$9:AU15)*RRF</f>
        <v>3.1031030480871094</v>
      </c>
      <c r="AW15" s="3"/>
      <c r="AX15" s="2">
        <f t="shared" si="10"/>
        <v>1.5</v>
      </c>
      <c r="AY15" s="2">
        <f t="shared" si="11"/>
        <v>0.75</v>
      </c>
    </row>
    <row r="16" spans="1:52" x14ac:dyDescent="0.25">
      <c r="A16" s="14">
        <f t="shared" si="12"/>
        <v>7.0000000000000007E-2</v>
      </c>
      <c r="B16" s="59">
        <f>IF($B$4="AY",0,IFERROR(P*INDEX('UWYr writing pattern'!$C$4:$C$18,MATCH('Baseline model w.Calcs'!$A16,'UWYr writing pattern'!$A$4:$A$18,0)) / 25,B15))</f>
        <v>0</v>
      </c>
      <c r="C16" s="36">
        <f t="shared" si="13"/>
        <v>89.960863100768847</v>
      </c>
      <c r="E16" s="34">
        <f t="shared" si="14"/>
        <v>1.3699623822452107</v>
      </c>
      <c r="F16" s="31">
        <f>SUM($E$9:E16)*RLR</f>
        <v>12.046964279077377</v>
      </c>
      <c r="G16" s="32"/>
      <c r="H16" s="36">
        <f>F16-SUM($J$9:J16)</f>
        <v>11.773911266976876</v>
      </c>
      <c r="J16" s="31">
        <f t="shared" si="15"/>
        <v>7.6548788979465654E-2</v>
      </c>
      <c r="K16" s="36">
        <f>SUM($J$9:J16)*RRF</f>
        <v>0.19113710847035056</v>
      </c>
      <c r="L16" s="33"/>
      <c r="M16" s="36">
        <f t="shared" si="0"/>
        <v>11.965048375447227</v>
      </c>
      <c r="N16" s="33"/>
      <c r="O16" s="33"/>
      <c r="P16" s="33"/>
      <c r="Q16" s="33"/>
      <c r="R16" s="33"/>
      <c r="S16" s="33"/>
      <c r="T16" s="33"/>
      <c r="U16" s="33"/>
      <c r="V16" s="31">
        <f t="shared" si="1"/>
        <v>75.567125004645831</v>
      </c>
      <c r="W16" s="31">
        <f t="shared" si="2"/>
        <v>8.2417378868838131</v>
      </c>
      <c r="X16" s="31">
        <f t="shared" si="3"/>
        <v>83.808862891529643</v>
      </c>
      <c r="Y16" s="31">
        <f t="shared" si="4"/>
        <v>72.034951624552775</v>
      </c>
      <c r="Z16" s="31"/>
      <c r="AA16" s="31"/>
      <c r="AB16" s="31"/>
      <c r="AC16" s="31"/>
      <c r="AD16" s="31"/>
      <c r="AE16" s="31"/>
      <c r="AF16" s="31"/>
      <c r="AG16" s="33">
        <f t="shared" si="5"/>
        <v>2.2754417675041735E-3</v>
      </c>
      <c r="AH16" s="33">
        <f t="shared" si="6"/>
        <v>0.14244105208865745</v>
      </c>
      <c r="AI16" s="33">
        <f t="shared" si="7"/>
        <v>0.10039136899231148</v>
      </c>
      <c r="AJ16" s="93">
        <f t="shared" si="8"/>
        <v>5.1145678944198747E-2</v>
      </c>
      <c r="AK16" s="3">
        <f t="shared" si="9"/>
        <v>4.4164640181267339E-2</v>
      </c>
      <c r="AL16" s="3"/>
      <c r="AM16" s="3"/>
      <c r="AN16" s="3"/>
      <c r="AO16" s="3"/>
      <c r="AP16" s="3"/>
      <c r="AQ16" s="90">
        <f t="shared" si="16"/>
        <v>0</v>
      </c>
      <c r="AR16" s="91">
        <f t="shared" si="17"/>
        <v>0</v>
      </c>
      <c r="AS16" s="89">
        <f>SUM(AR$9:AR16)*RLR</f>
        <v>120</v>
      </c>
      <c r="AT16" s="90">
        <f>AS16-SUM(AU$9:AU16)</f>
        <v>114.70024317824792</v>
      </c>
      <c r="AU16" s="89">
        <f t="shared" si="18"/>
        <v>0.8667524673419239</v>
      </c>
      <c r="AV16" s="90">
        <f>SUM(AU$9:AU16)*RRF</f>
        <v>3.7098297752264564</v>
      </c>
      <c r="AW16" s="3"/>
      <c r="AX16" s="2">
        <f t="shared" si="10"/>
        <v>1.5</v>
      </c>
      <c r="AY16" s="2">
        <f t="shared" si="11"/>
        <v>0.75</v>
      </c>
    </row>
    <row r="17" spans="1:51" x14ac:dyDescent="0.25">
      <c r="A17" s="14">
        <f t="shared" si="12"/>
        <v>0.08</v>
      </c>
      <c r="B17" s="59">
        <f>IF($B$4="AY",0,IFERROR(P*INDEX('UWYr writing pattern'!$C$4:$C$18,MATCH('Baseline model w.Calcs'!$A17,'UWYr writing pattern'!$A$4:$A$18,0)) / 25,B16))</f>
        <v>0</v>
      </c>
      <c r="C17" s="36">
        <f t="shared" si="13"/>
        <v>88.611450154257312</v>
      </c>
      <c r="E17" s="34">
        <f t="shared" si="14"/>
        <v>1.3494129465115328</v>
      </c>
      <c r="F17" s="31">
        <f>SUM($E$9:E17)*RLR</f>
        <v>13.666259814891216</v>
      </c>
      <c r="G17" s="32"/>
      <c r="H17" s="36">
        <f>F17-SUM($J$9:J17)</f>
        <v>13.304902468288388</v>
      </c>
      <c r="J17" s="31">
        <f t="shared" si="15"/>
        <v>8.8304334502326581E-2</v>
      </c>
      <c r="K17" s="36">
        <f>SUM($J$9:J17)*RRF</f>
        <v>0.25295014262197912</v>
      </c>
      <c r="L17" s="33"/>
      <c r="M17" s="36">
        <f t="shared" si="0"/>
        <v>13.557852610910366</v>
      </c>
      <c r="N17" s="33"/>
      <c r="O17" s="33"/>
      <c r="P17" s="33"/>
      <c r="Q17" s="33"/>
      <c r="R17" s="33"/>
      <c r="S17" s="33"/>
      <c r="T17" s="33"/>
      <c r="U17" s="33"/>
      <c r="V17" s="31">
        <f t="shared" si="1"/>
        <v>74.433618129576132</v>
      </c>
      <c r="W17" s="31">
        <f t="shared" si="2"/>
        <v>9.3134317278018717</v>
      </c>
      <c r="X17" s="31">
        <f t="shared" si="3"/>
        <v>83.747049857378002</v>
      </c>
      <c r="Y17" s="31">
        <f t="shared" si="4"/>
        <v>70.442147389089627</v>
      </c>
      <c r="Z17" s="31"/>
      <c r="AA17" s="31"/>
      <c r="AB17" s="31"/>
      <c r="AC17" s="31"/>
      <c r="AD17" s="31"/>
      <c r="AE17" s="31"/>
      <c r="AF17" s="31"/>
      <c r="AG17" s="33">
        <f t="shared" si="5"/>
        <v>3.0113112216902278E-3</v>
      </c>
      <c r="AH17" s="33">
        <f t="shared" si="6"/>
        <v>0.16140300727274245</v>
      </c>
      <c r="AI17" s="33">
        <f t="shared" si="7"/>
        <v>0.11388549845742681</v>
      </c>
      <c r="AJ17" s="93">
        <f t="shared" si="8"/>
        <v>5.823546641575128E-2</v>
      </c>
      <c r="AK17" s="3">
        <f t="shared" si="9"/>
        <v>5.1333405379907833E-2</v>
      </c>
      <c r="AL17" s="3"/>
      <c r="AM17" s="3"/>
      <c r="AN17" s="3"/>
      <c r="AO17" s="3"/>
      <c r="AP17" s="3"/>
      <c r="AQ17" s="90">
        <f t="shared" si="16"/>
        <v>0</v>
      </c>
      <c r="AR17" s="91">
        <f t="shared" si="17"/>
        <v>0</v>
      </c>
      <c r="AS17" s="89">
        <f>SUM(AR$9:AR17)*RLR</f>
        <v>120</v>
      </c>
      <c r="AT17" s="90">
        <f>AS17-SUM(AU$9:AU17)</f>
        <v>113.83999135441105</v>
      </c>
      <c r="AU17" s="89">
        <f t="shared" si="18"/>
        <v>0.8602518238368595</v>
      </c>
      <c r="AV17" s="90">
        <f>SUM(AU$9:AU17)*RRF</f>
        <v>4.3120060519122578</v>
      </c>
      <c r="AW17" s="3"/>
      <c r="AX17" s="2">
        <f t="shared" si="10"/>
        <v>1.5</v>
      </c>
      <c r="AY17" s="2">
        <f t="shared" si="11"/>
        <v>0.75</v>
      </c>
    </row>
    <row r="18" spans="1:51" x14ac:dyDescent="0.25">
      <c r="A18" s="14">
        <f t="shared" si="12"/>
        <v>0.09</v>
      </c>
      <c r="B18" s="59">
        <f>IF($B$4="AY",0,IFERROR(P*INDEX('UWYr writing pattern'!$C$4:$C$18,MATCH('Baseline model w.Calcs'!$A18,'UWYr writing pattern'!$A$4:$A$18,0)) / 25,B17))</f>
        <v>0</v>
      </c>
      <c r="C18" s="36">
        <f t="shared" si="13"/>
        <v>87.282278401943458</v>
      </c>
      <c r="E18" s="34">
        <f t="shared" si="14"/>
        <v>1.3291717523138595</v>
      </c>
      <c r="F18" s="31">
        <f>SUM($E$9:E18)*RLR</f>
        <v>15.261265917667847</v>
      </c>
      <c r="G18" s="32"/>
      <c r="H18" s="36">
        <f>F18-SUM($J$9:J18)</f>
        <v>14.800121802552857</v>
      </c>
      <c r="J18" s="31">
        <f t="shared" si="15"/>
        <v>9.9786768512162907E-2</v>
      </c>
      <c r="K18" s="36">
        <f>SUM($J$9:J18)*RRF</f>
        <v>0.32280088058049317</v>
      </c>
      <c r="L18" s="33"/>
      <c r="M18" s="36">
        <f t="shared" si="0"/>
        <v>15.12292268313335</v>
      </c>
      <c r="N18" s="33"/>
      <c r="O18" s="33"/>
      <c r="P18" s="33"/>
      <c r="Q18" s="33"/>
      <c r="R18" s="33"/>
      <c r="S18" s="33"/>
      <c r="T18" s="33"/>
      <c r="U18" s="33"/>
      <c r="V18" s="31">
        <f t="shared" si="1"/>
        <v>73.317113857632492</v>
      </c>
      <c r="W18" s="31">
        <f t="shared" si="2"/>
        <v>10.360085261786999</v>
      </c>
      <c r="X18" s="31">
        <f t="shared" si="3"/>
        <v>83.677199119419498</v>
      </c>
      <c r="Y18" s="31">
        <f t="shared" si="4"/>
        <v>68.877077316866647</v>
      </c>
      <c r="Z18" s="31"/>
      <c r="AA18" s="31"/>
      <c r="AB18" s="31"/>
      <c r="AC18" s="31"/>
      <c r="AD18" s="31"/>
      <c r="AE18" s="31"/>
      <c r="AF18" s="31"/>
      <c r="AG18" s="33">
        <f t="shared" si="5"/>
        <v>3.8428676259582521E-3</v>
      </c>
      <c r="AH18" s="33">
        <f t="shared" si="6"/>
        <v>0.18003479384682558</v>
      </c>
      <c r="AI18" s="33">
        <f t="shared" si="7"/>
        <v>0.12717721598056539</v>
      </c>
      <c r="AJ18" s="93">
        <f t="shared" si="8"/>
        <v>6.5272279383972509E-2</v>
      </c>
      <c r="AK18" s="3">
        <f t="shared" si="9"/>
        <v>5.8448404839558522E-2</v>
      </c>
      <c r="AL18" s="3"/>
      <c r="AM18" s="3"/>
      <c r="AN18" s="3"/>
      <c r="AO18" s="3"/>
      <c r="AP18" s="3"/>
      <c r="AQ18" s="90">
        <f t="shared" si="16"/>
        <v>0</v>
      </c>
      <c r="AR18" s="91">
        <f t="shared" si="17"/>
        <v>0</v>
      </c>
      <c r="AS18" s="89">
        <f>SUM(AR$9:AR18)*RLR</f>
        <v>120</v>
      </c>
      <c r="AT18" s="90">
        <f>AS18-SUM(AU$9:AU18)</f>
        <v>112.98619141925298</v>
      </c>
      <c r="AU18" s="89">
        <f t="shared" si="18"/>
        <v>0.85379993515808295</v>
      </c>
      <c r="AV18" s="90">
        <f>SUM(AU$9:AU18)*RRF</f>
        <v>4.9096660065229161</v>
      </c>
      <c r="AW18" s="3"/>
      <c r="AX18" s="2">
        <f t="shared" si="10"/>
        <v>1.5</v>
      </c>
      <c r="AY18" s="2">
        <f t="shared" si="11"/>
        <v>0.75</v>
      </c>
    </row>
    <row r="19" spans="1:51" x14ac:dyDescent="0.25">
      <c r="A19" s="14">
        <f t="shared" si="12"/>
        <v>0.1</v>
      </c>
      <c r="B19" s="59">
        <f>IF($B$4="AY",0,IFERROR(P*INDEX('UWYr writing pattern'!$C$4:$C$18,MATCH('Baseline model w.Calcs'!$A19,'UWYr writing pattern'!$A$4:$A$18,0)) / 25,B18))</f>
        <v>0</v>
      </c>
      <c r="C19" s="36">
        <f t="shared" si="13"/>
        <v>85.973044225914308</v>
      </c>
      <c r="E19" s="34">
        <f t="shared" si="14"/>
        <v>1.3092341760291519</v>
      </c>
      <c r="F19" s="31">
        <f>SUM($E$9:E19)*RLR</f>
        <v>16.83234692890283</v>
      </c>
      <c r="G19" s="32"/>
      <c r="H19" s="36">
        <f>F19-SUM($J$9:J19)</f>
        <v>16.260201900268694</v>
      </c>
      <c r="J19" s="31">
        <f t="shared" si="15"/>
        <v>0.11100091351914643</v>
      </c>
      <c r="K19" s="36">
        <f>SUM($J$9:J19)*RRF</f>
        <v>0.40050152004389572</v>
      </c>
      <c r="L19" s="33"/>
      <c r="M19" s="36">
        <f t="shared" si="0"/>
        <v>16.66070342031259</v>
      </c>
      <c r="N19" s="33"/>
      <c r="O19" s="33"/>
      <c r="P19" s="33"/>
      <c r="Q19" s="33"/>
      <c r="R19" s="33"/>
      <c r="S19" s="33"/>
      <c r="T19" s="33"/>
      <c r="U19" s="33"/>
      <c r="V19" s="31">
        <f t="shared" si="1"/>
        <v>72.217357149768006</v>
      </c>
      <c r="W19" s="31">
        <f t="shared" si="2"/>
        <v>11.382141330188086</v>
      </c>
      <c r="X19" s="31">
        <f t="shared" si="3"/>
        <v>83.599498479956097</v>
      </c>
      <c r="Y19" s="31">
        <f t="shared" si="4"/>
        <v>67.339296579687414</v>
      </c>
      <c r="Z19" s="31"/>
      <c r="AA19" s="31"/>
      <c r="AB19" s="31"/>
      <c r="AC19" s="31"/>
      <c r="AD19" s="31"/>
      <c r="AE19" s="31"/>
      <c r="AF19" s="31"/>
      <c r="AG19" s="33">
        <f t="shared" si="5"/>
        <v>4.7678752386178065E-3</v>
      </c>
      <c r="AH19" s="33">
        <f t="shared" si="6"/>
        <v>0.19834170738467369</v>
      </c>
      <c r="AI19" s="33">
        <f t="shared" si="7"/>
        <v>0.14026955774085692</v>
      </c>
      <c r="AJ19" s="93">
        <f t="shared" si="8"/>
        <v>7.2256513671447142E-2</v>
      </c>
      <c r="AK19" s="3">
        <f t="shared" si="9"/>
        <v>6.5510041803261837E-2</v>
      </c>
      <c r="AL19" s="3"/>
      <c r="AM19" s="3"/>
      <c r="AN19" s="3"/>
      <c r="AO19" s="3"/>
      <c r="AP19" s="3"/>
      <c r="AQ19" s="90">
        <f t="shared" si="16"/>
        <v>0</v>
      </c>
      <c r="AR19" s="91">
        <f t="shared" si="17"/>
        <v>0</v>
      </c>
      <c r="AS19" s="89">
        <f>SUM(AR$9:AR19)*RLR</f>
        <v>120</v>
      </c>
      <c r="AT19" s="90">
        <f>AS19-SUM(AU$9:AU19)</f>
        <v>112.13879498360858</v>
      </c>
      <c r="AU19" s="89">
        <f t="shared" si="18"/>
        <v>0.84739643564439737</v>
      </c>
      <c r="AV19" s="90">
        <f>SUM(AU$9:AU19)*RRF</f>
        <v>5.5028435114739942</v>
      </c>
      <c r="AW19" s="3"/>
      <c r="AX19" s="2">
        <f t="shared" si="10"/>
        <v>1.5</v>
      </c>
      <c r="AY19" s="2">
        <f t="shared" si="11"/>
        <v>0.75</v>
      </c>
    </row>
    <row r="20" spans="1:51" x14ac:dyDescent="0.25">
      <c r="A20" s="14">
        <f t="shared" si="12"/>
        <v>0.11</v>
      </c>
      <c r="B20" s="59">
        <f>IF($B$4="AY",0,IFERROR(P*INDEX('UWYr writing pattern'!$C$4:$C$18,MATCH('Baseline model w.Calcs'!$A20,'UWYr writing pattern'!$A$4:$A$18,0)) / 25,B19))</f>
        <v>0</v>
      </c>
      <c r="C20" s="36">
        <f t="shared" si="13"/>
        <v>84.683448562525598</v>
      </c>
      <c r="E20" s="34">
        <f t="shared" si="14"/>
        <v>1.2895956633887147</v>
      </c>
      <c r="F20" s="31">
        <f>SUM($E$9:E20)*RLR</f>
        <v>18.379861724969288</v>
      </c>
      <c r="G20" s="32"/>
      <c r="H20" s="36">
        <f>F20-SUM($J$9:J20)</f>
        <v>17.685765182083138</v>
      </c>
      <c r="J20" s="31">
        <f t="shared" si="15"/>
        <v>0.1219515142520152</v>
      </c>
      <c r="K20" s="36">
        <f>SUM($J$9:J20)*RRF</f>
        <v>0.48586758002030633</v>
      </c>
      <c r="L20" s="33"/>
      <c r="M20" s="36">
        <f t="shared" si="0"/>
        <v>18.171632762103446</v>
      </c>
      <c r="N20" s="33"/>
      <c r="O20" s="33"/>
      <c r="P20" s="33"/>
      <c r="Q20" s="33"/>
      <c r="R20" s="33"/>
      <c r="S20" s="33"/>
      <c r="T20" s="33"/>
      <c r="U20" s="33"/>
      <c r="V20" s="31">
        <f t="shared" si="1"/>
        <v>71.13409679252149</v>
      </c>
      <c r="W20" s="31">
        <f t="shared" si="2"/>
        <v>12.380035627458195</v>
      </c>
      <c r="X20" s="31">
        <f t="shared" si="3"/>
        <v>83.514132419979688</v>
      </c>
      <c r="Y20" s="31">
        <f t="shared" si="4"/>
        <v>65.828367237896558</v>
      </c>
      <c r="Z20" s="31"/>
      <c r="AA20" s="31"/>
      <c r="AB20" s="31"/>
      <c r="AC20" s="31"/>
      <c r="AD20" s="31"/>
      <c r="AE20" s="31"/>
      <c r="AF20" s="31"/>
      <c r="AG20" s="33">
        <f t="shared" si="5"/>
        <v>5.784137857384599E-3</v>
      </c>
      <c r="AH20" s="33">
        <f t="shared" si="6"/>
        <v>0.21632896145361244</v>
      </c>
      <c r="AI20" s="33">
        <f t="shared" si="7"/>
        <v>0.15316551437474407</v>
      </c>
      <c r="AJ20" s="93">
        <f t="shared" si="8"/>
        <v>7.9188562143195473E-2</v>
      </c>
      <c r="AK20" s="3">
        <f t="shared" si="9"/>
        <v>7.2518716489737373E-2</v>
      </c>
      <c r="AL20" s="3"/>
      <c r="AM20" s="3"/>
      <c r="AN20" s="3"/>
      <c r="AO20" s="3"/>
      <c r="AP20" s="3"/>
      <c r="AQ20" s="90">
        <f t="shared" si="16"/>
        <v>0</v>
      </c>
      <c r="AR20" s="91">
        <f t="shared" si="17"/>
        <v>0</v>
      </c>
      <c r="AS20" s="89">
        <f>SUM(AR$9:AR20)*RLR</f>
        <v>120</v>
      </c>
      <c r="AT20" s="90">
        <f>AS20-SUM(AU$9:AU20)</f>
        <v>111.29775402123151</v>
      </c>
      <c r="AU20" s="89">
        <f t="shared" si="18"/>
        <v>0.84104096237706427</v>
      </c>
      <c r="AV20" s="90">
        <f>SUM(AU$9:AU20)*RRF</f>
        <v>6.091572185137939</v>
      </c>
      <c r="AW20" s="3"/>
      <c r="AX20" s="2">
        <f t="shared" si="10"/>
        <v>1.5</v>
      </c>
      <c r="AY20" s="2">
        <f t="shared" si="11"/>
        <v>0.75</v>
      </c>
    </row>
    <row r="21" spans="1:51" x14ac:dyDescent="0.25">
      <c r="A21" s="14">
        <f t="shared" si="12"/>
        <v>0.12</v>
      </c>
      <c r="B21" s="59">
        <f>IF($B$4="AY",0,IFERROR(P*INDEX('UWYr writing pattern'!$C$4:$C$18,MATCH('Baseline model w.Calcs'!$A21,'UWYr writing pattern'!$A$4:$A$18,0)) / 25,B20))</f>
        <v>0</v>
      </c>
      <c r="C21" s="36">
        <f t="shared" si="13"/>
        <v>83.413196834087714</v>
      </c>
      <c r="E21" s="34">
        <f t="shared" si="14"/>
        <v>1.270251728437884</v>
      </c>
      <c r="F21" s="31">
        <f>SUM($E$9:E21)*RLR</f>
        <v>19.904163799094746</v>
      </c>
      <c r="G21" s="32"/>
      <c r="H21" s="36">
        <f>F21-SUM($J$9:J21)</f>
        <v>19.07742401734297</v>
      </c>
      <c r="J21" s="31">
        <f t="shared" si="15"/>
        <v>0.13264323886562354</v>
      </c>
      <c r="K21" s="36">
        <f>SUM($J$9:J21)*RRF</f>
        <v>0.57871784722624287</v>
      </c>
      <c r="L21" s="33"/>
      <c r="M21" s="36">
        <f t="shared" si="0"/>
        <v>19.656141864569214</v>
      </c>
      <c r="N21" s="33"/>
      <c r="O21" s="33"/>
      <c r="P21" s="33"/>
      <c r="Q21" s="33"/>
      <c r="R21" s="33"/>
      <c r="S21" s="33"/>
      <c r="T21" s="33"/>
      <c r="U21" s="33"/>
      <c r="V21" s="31">
        <f t="shared" si="1"/>
        <v>70.067085340633668</v>
      </c>
      <c r="W21" s="31">
        <f t="shared" si="2"/>
        <v>13.354196812140078</v>
      </c>
      <c r="X21" s="31">
        <f t="shared" si="3"/>
        <v>83.421282152773742</v>
      </c>
      <c r="Y21" s="31">
        <f t="shared" si="4"/>
        <v>64.343858135430793</v>
      </c>
      <c r="Z21" s="31"/>
      <c r="AA21" s="31"/>
      <c r="AB21" s="31"/>
      <c r="AC21" s="31"/>
      <c r="AD21" s="31"/>
      <c r="AE21" s="31"/>
      <c r="AF21" s="31"/>
      <c r="AG21" s="33">
        <f t="shared" si="5"/>
        <v>6.8894981812647957E-3</v>
      </c>
      <c r="AH21" s="33">
        <f t="shared" si="6"/>
        <v>0.23400168886391923</v>
      </c>
      <c r="AI21" s="33">
        <f t="shared" si="7"/>
        <v>0.16586803165912289</v>
      </c>
      <c r="AJ21" s="93">
        <f t="shared" si="8"/>
        <v>8.6068814728771814E-2</v>
      </c>
      <c r="AK21" s="3">
        <f t="shared" si="9"/>
        <v>7.9474826116064337E-2</v>
      </c>
      <c r="AL21" s="3"/>
      <c r="AM21" s="3"/>
      <c r="AN21" s="3"/>
      <c r="AO21" s="3"/>
      <c r="AP21" s="3"/>
      <c r="AQ21" s="90">
        <f t="shared" si="16"/>
        <v>0</v>
      </c>
      <c r="AR21" s="91">
        <f t="shared" si="17"/>
        <v>0</v>
      </c>
      <c r="AS21" s="89">
        <f>SUM(AR$9:AR21)*RLR</f>
        <v>120</v>
      </c>
      <c r="AT21" s="90">
        <f>AS21-SUM(AU$9:AU21)</f>
        <v>110.46302086607228</v>
      </c>
      <c r="AU21" s="89">
        <f t="shared" si="18"/>
        <v>0.8347331551592363</v>
      </c>
      <c r="AV21" s="90">
        <f>SUM(AU$9:AU21)*RRF</f>
        <v>6.6758853937494047</v>
      </c>
      <c r="AW21" s="3"/>
      <c r="AX21" s="2">
        <f t="shared" si="10"/>
        <v>1.5</v>
      </c>
      <c r="AY21" s="2">
        <f t="shared" si="11"/>
        <v>0.75</v>
      </c>
    </row>
    <row r="22" spans="1:51" x14ac:dyDescent="0.25">
      <c r="A22" s="14">
        <f t="shared" si="12"/>
        <v>0.13</v>
      </c>
      <c r="B22" s="59">
        <f>IF($B$4="AY",0,IFERROR(P*INDEX('UWYr writing pattern'!$C$4:$C$18,MATCH('Baseline model w.Calcs'!$A22,'UWYr writing pattern'!$A$4:$A$18,0)) / 25,B21))</f>
        <v>0</v>
      </c>
      <c r="C22" s="36">
        <f t="shared" si="13"/>
        <v>82.161998881576395</v>
      </c>
      <c r="E22" s="34">
        <f t="shared" si="14"/>
        <v>1.2511979525113157</v>
      </c>
      <c r="F22" s="31">
        <f>SUM($E$9:E22)*RLR</f>
        <v>21.405601342108326</v>
      </c>
      <c r="G22" s="32"/>
      <c r="H22" s="36">
        <f>F22-SUM($J$9:J22)</f>
        <v>20.435780880226478</v>
      </c>
      <c r="J22" s="31">
        <f t="shared" si="15"/>
        <v>0.14308068013007227</v>
      </c>
      <c r="K22" s="36">
        <f>SUM($J$9:J22)*RRF</f>
        <v>0.67887432331729336</v>
      </c>
      <c r="L22" s="33"/>
      <c r="M22" s="36">
        <f t="shared" si="0"/>
        <v>21.114655203543769</v>
      </c>
      <c r="N22" s="33"/>
      <c r="O22" s="33"/>
      <c r="P22" s="33"/>
      <c r="Q22" s="33"/>
      <c r="R22" s="33"/>
      <c r="S22" s="33"/>
      <c r="T22" s="33"/>
      <c r="U22" s="33"/>
      <c r="V22" s="31">
        <f t="shared" si="1"/>
        <v>69.016079060524163</v>
      </c>
      <c r="W22" s="31">
        <f t="shared" si="2"/>
        <v>14.305046616158533</v>
      </c>
      <c r="X22" s="31">
        <f t="shared" si="3"/>
        <v>83.321125676682698</v>
      </c>
      <c r="Y22" s="31">
        <f t="shared" si="4"/>
        <v>62.885344796456231</v>
      </c>
      <c r="Z22" s="31"/>
      <c r="AA22" s="31"/>
      <c r="AB22" s="31"/>
      <c r="AC22" s="31"/>
      <c r="AD22" s="31"/>
      <c r="AE22" s="31"/>
      <c r="AF22" s="31"/>
      <c r="AG22" s="33">
        <f t="shared" si="5"/>
        <v>8.0818371823487313E-3</v>
      </c>
      <c r="AH22" s="33">
        <f t="shared" si="6"/>
        <v>0.25136494289933059</v>
      </c>
      <c r="AI22" s="33">
        <f t="shared" si="7"/>
        <v>0.17838001118423605</v>
      </c>
      <c r="AJ22" s="93">
        <f t="shared" si="8"/>
        <v>9.2897658444198283E-2</v>
      </c>
      <c r="AK22" s="3">
        <f t="shared" si="9"/>
        <v>8.6378764920193848E-2</v>
      </c>
      <c r="AL22" s="3"/>
      <c r="AM22" s="3"/>
      <c r="AN22" s="3"/>
      <c r="AO22" s="3"/>
      <c r="AP22" s="3"/>
      <c r="AQ22" s="90">
        <f t="shared" si="16"/>
        <v>0</v>
      </c>
      <c r="AR22" s="91">
        <f t="shared" si="17"/>
        <v>0</v>
      </c>
      <c r="AS22" s="89">
        <f>SUM(AR$9:AR22)*RLR</f>
        <v>120</v>
      </c>
      <c r="AT22" s="90">
        <f>AS22-SUM(AU$9:AU22)</f>
        <v>109.63454820957674</v>
      </c>
      <c r="AU22" s="89">
        <f t="shared" si="18"/>
        <v>0.82847265649554214</v>
      </c>
      <c r="AV22" s="90">
        <f>SUM(AU$9:AU22)*RRF</f>
        <v>7.2558162532962838</v>
      </c>
      <c r="AW22" s="3"/>
      <c r="AX22" s="2">
        <f t="shared" si="10"/>
        <v>1.5</v>
      </c>
      <c r="AY22" s="2">
        <f t="shared" si="11"/>
        <v>0.75</v>
      </c>
    </row>
    <row r="23" spans="1:51" x14ac:dyDescent="0.25">
      <c r="A23" s="14">
        <f t="shared" si="12"/>
        <v>0.14000000000000001</v>
      </c>
      <c r="B23" s="59">
        <f>IF($B$4="AY",0,IFERROR(P*INDEX('UWYr writing pattern'!$C$4:$C$18,MATCH('Baseline model w.Calcs'!$A23,'UWYr writing pattern'!$A$4:$A$18,0)) / 25,B22))</f>
        <v>0</v>
      </c>
      <c r="C23" s="36">
        <f t="shared" si="13"/>
        <v>80.929568898352755</v>
      </c>
      <c r="E23" s="34">
        <f t="shared" si="14"/>
        <v>1.2324299832236461</v>
      </c>
      <c r="F23" s="31">
        <f>SUM($E$9:E23)*RLR</f>
        <v>22.884517321976702</v>
      </c>
      <c r="G23" s="32"/>
      <c r="H23" s="36">
        <f>F23-SUM($J$9:J23)</f>
        <v>21.761428503493157</v>
      </c>
      <c r="J23" s="31">
        <f t="shared" si="15"/>
        <v>0.1532683566016986</v>
      </c>
      <c r="K23" s="36">
        <f>SUM($J$9:J23)*RRF</f>
        <v>0.78616217293848245</v>
      </c>
      <c r="L23" s="33"/>
      <c r="M23" s="36">
        <f t="shared" si="0"/>
        <v>22.547590676431639</v>
      </c>
      <c r="N23" s="33"/>
      <c r="O23" s="33"/>
      <c r="P23" s="33"/>
      <c r="Q23" s="33"/>
      <c r="R23" s="33"/>
      <c r="S23" s="33"/>
      <c r="T23" s="33"/>
      <c r="U23" s="33"/>
      <c r="V23" s="31">
        <f t="shared" si="1"/>
        <v>67.980837874616299</v>
      </c>
      <c r="W23" s="31">
        <f t="shared" si="2"/>
        <v>15.232999952445208</v>
      </c>
      <c r="X23" s="31">
        <f t="shared" si="3"/>
        <v>83.213837827061511</v>
      </c>
      <c r="Y23" s="31">
        <f t="shared" si="4"/>
        <v>61.452409323568361</v>
      </c>
      <c r="Z23" s="31"/>
      <c r="AA23" s="31"/>
      <c r="AB23" s="31"/>
      <c r="AC23" s="31"/>
      <c r="AD23" s="31"/>
      <c r="AE23" s="31"/>
      <c r="AF23" s="31"/>
      <c r="AG23" s="33">
        <f t="shared" si="5"/>
        <v>9.3590734873628869E-3</v>
      </c>
      <c r="AH23" s="33">
        <f t="shared" si="6"/>
        <v>0.2684236985289481</v>
      </c>
      <c r="AI23" s="33">
        <f t="shared" si="7"/>
        <v>0.19070431101647251</v>
      </c>
      <c r="AJ23" s="93">
        <f t="shared" si="8"/>
        <v>9.9675477413734392E-2</v>
      </c>
      <c r="AK23" s="3">
        <f t="shared" si="9"/>
        <v>9.3230924183292402E-2</v>
      </c>
      <c r="AL23" s="3"/>
      <c r="AM23" s="3"/>
      <c r="AN23" s="3"/>
      <c r="AO23" s="3"/>
      <c r="AP23" s="3"/>
      <c r="AQ23" s="90">
        <f t="shared" si="16"/>
        <v>0</v>
      </c>
      <c r="AR23" s="91">
        <f t="shared" si="17"/>
        <v>0</v>
      </c>
      <c r="AS23" s="89">
        <f>SUM(AR$9:AR23)*RLR</f>
        <v>120</v>
      </c>
      <c r="AT23" s="90">
        <f>AS23-SUM(AU$9:AU23)</f>
        <v>108.81228909800491</v>
      </c>
      <c r="AU23" s="89">
        <f t="shared" si="18"/>
        <v>0.82225911157182552</v>
      </c>
      <c r="AV23" s="90">
        <f>SUM(AU$9:AU23)*RRF</f>
        <v>7.8313976313965616</v>
      </c>
      <c r="AW23" s="3"/>
      <c r="AX23" s="2">
        <f t="shared" si="10"/>
        <v>1.5</v>
      </c>
      <c r="AY23" s="2">
        <f t="shared" si="11"/>
        <v>0.75</v>
      </c>
    </row>
    <row r="24" spans="1:51" x14ac:dyDescent="0.25">
      <c r="A24" s="14">
        <f t="shared" si="12"/>
        <v>0.15</v>
      </c>
      <c r="B24" s="59">
        <f>IF($B$4="AY",0,IFERROR(P*INDEX('UWYr writing pattern'!$C$4:$C$18,MATCH('Baseline model w.Calcs'!$A24,'UWYr writing pattern'!$A$4:$A$18,0)) / 25,B23))</f>
        <v>0</v>
      </c>
      <c r="C24" s="36">
        <f t="shared" si="13"/>
        <v>79.715625364877468</v>
      </c>
      <c r="E24" s="34">
        <f t="shared" si="14"/>
        <v>1.2139435334752913</v>
      </c>
      <c r="F24" s="31">
        <f>SUM($E$9:E24)*RLR</f>
        <v>24.341249562147052</v>
      </c>
      <c r="G24" s="32"/>
      <c r="H24" s="36">
        <f>F24-SUM($J$9:J24)</f>
        <v>23.054950029887308</v>
      </c>
      <c r="J24" s="31">
        <f t="shared" si="15"/>
        <v>0.16321071377619867</v>
      </c>
      <c r="K24" s="36">
        <f>SUM($J$9:J24)*RRF</f>
        <v>0.90040967258182147</v>
      </c>
      <c r="L24" s="33"/>
      <c r="M24" s="36">
        <f t="shared" si="0"/>
        <v>23.955359702469131</v>
      </c>
      <c r="N24" s="33"/>
      <c r="O24" s="33"/>
      <c r="P24" s="33"/>
      <c r="Q24" s="33"/>
      <c r="R24" s="33"/>
      <c r="S24" s="33"/>
      <c r="T24" s="33"/>
      <c r="U24" s="33"/>
      <c r="V24" s="31">
        <f t="shared" si="1"/>
        <v>66.961125306497067</v>
      </c>
      <c r="W24" s="31">
        <f t="shared" si="2"/>
        <v>16.138465020921114</v>
      </c>
      <c r="X24" s="31">
        <f t="shared" si="3"/>
        <v>83.099590327418184</v>
      </c>
      <c r="Y24" s="31">
        <f t="shared" si="4"/>
        <v>60.044640297530869</v>
      </c>
      <c r="Z24" s="31"/>
      <c r="AA24" s="31"/>
      <c r="AB24" s="31"/>
      <c r="AC24" s="31"/>
      <c r="AD24" s="31"/>
      <c r="AE24" s="31"/>
      <c r="AF24" s="31"/>
      <c r="AG24" s="33">
        <f t="shared" si="5"/>
        <v>1.0719162768831208E-2</v>
      </c>
      <c r="AH24" s="33">
        <f t="shared" si="6"/>
        <v>0.28518285360082302</v>
      </c>
      <c r="AI24" s="33">
        <f t="shared" si="7"/>
        <v>0.20284374635122543</v>
      </c>
      <c r="AJ24" s="93">
        <f t="shared" si="8"/>
        <v>0.10640265289148432</v>
      </c>
      <c r="AK24" s="3">
        <f t="shared" si="9"/>
        <v>0.10003169225191771</v>
      </c>
      <c r="AL24" s="3"/>
      <c r="AM24" s="3"/>
      <c r="AN24" s="3"/>
      <c r="AO24" s="3"/>
      <c r="AP24" s="3"/>
      <c r="AQ24" s="90">
        <f t="shared" si="16"/>
        <v>0</v>
      </c>
      <c r="AR24" s="91">
        <f t="shared" si="17"/>
        <v>0</v>
      </c>
      <c r="AS24" s="89">
        <f>SUM(AR$9:AR24)*RLR</f>
        <v>120</v>
      </c>
      <c r="AT24" s="90">
        <f>AS24-SUM(AU$9:AU24)</f>
        <v>107.99619692976987</v>
      </c>
      <c r="AU24" s="89">
        <f t="shared" si="18"/>
        <v>0.81609216823503683</v>
      </c>
      <c r="AV24" s="90">
        <f>SUM(AU$9:AU24)*RRF</f>
        <v>8.4026621491610882</v>
      </c>
      <c r="AW24" s="3"/>
      <c r="AX24" s="2">
        <f t="shared" si="10"/>
        <v>1.5</v>
      </c>
      <c r="AY24" s="2">
        <f t="shared" si="11"/>
        <v>0.75</v>
      </c>
    </row>
    <row r="25" spans="1:51" x14ac:dyDescent="0.25">
      <c r="A25" s="14">
        <f t="shared" si="12"/>
        <v>0.16</v>
      </c>
      <c r="B25" s="59">
        <f>IF($B$4="AY",0,IFERROR(P*INDEX('UWYr writing pattern'!$C$4:$C$18,MATCH('Baseline model w.Calcs'!$A25,'UWYr writing pattern'!$A$4:$A$18,0)) / 25,B24))</f>
        <v>0</v>
      </c>
      <c r="C25" s="36">
        <f t="shared" si="13"/>
        <v>78.519890984404313</v>
      </c>
      <c r="E25" s="34">
        <f t="shared" si="14"/>
        <v>1.1957343804731619</v>
      </c>
      <c r="F25" s="31">
        <f>SUM($E$9:E25)*RLR</f>
        <v>25.776130818714844</v>
      </c>
      <c r="G25" s="32"/>
      <c r="H25" s="36">
        <f>F25-SUM($J$9:J25)</f>
        <v>24.316919161230945</v>
      </c>
      <c r="J25" s="31">
        <f t="shared" si="15"/>
        <v>0.17291212522415481</v>
      </c>
      <c r="K25" s="36">
        <f>SUM($J$9:J25)*RRF</f>
        <v>1.0214481602387298</v>
      </c>
      <c r="L25" s="33"/>
      <c r="M25" s="36">
        <f t="shared" si="0"/>
        <v>25.338367321469676</v>
      </c>
      <c r="N25" s="33"/>
      <c r="O25" s="33"/>
      <c r="P25" s="33"/>
      <c r="Q25" s="33"/>
      <c r="R25" s="33"/>
      <c r="S25" s="33"/>
      <c r="T25" s="33"/>
      <c r="U25" s="33"/>
      <c r="V25" s="31">
        <f t="shared" si="1"/>
        <v>65.95670842689961</v>
      </c>
      <c r="W25" s="31">
        <f t="shared" si="2"/>
        <v>17.02184341286166</v>
      </c>
      <c r="X25" s="31">
        <f t="shared" si="3"/>
        <v>82.978551839761266</v>
      </c>
      <c r="Y25" s="31">
        <f t="shared" si="4"/>
        <v>58.661632678530324</v>
      </c>
      <c r="Z25" s="31"/>
      <c r="AA25" s="31"/>
      <c r="AB25" s="31"/>
      <c r="AC25" s="31"/>
      <c r="AD25" s="31"/>
      <c r="AE25" s="31"/>
      <c r="AF25" s="31"/>
      <c r="AG25" s="33">
        <f t="shared" si="5"/>
        <v>1.2160097145699164E-2</v>
      </c>
      <c r="AH25" s="33">
        <f t="shared" si="6"/>
        <v>0.30164723001749616</v>
      </c>
      <c r="AI25" s="33">
        <f t="shared" si="7"/>
        <v>0.21480109015595703</v>
      </c>
      <c r="AJ25" s="93">
        <f t="shared" si="8"/>
        <v>0.11307956328284252</v>
      </c>
      <c r="AK25" s="3">
        <f t="shared" si="9"/>
        <v>0.10678145456002833</v>
      </c>
      <c r="AL25" s="3"/>
      <c r="AM25" s="3"/>
      <c r="AN25" s="3"/>
      <c r="AO25" s="3"/>
      <c r="AP25" s="3"/>
      <c r="AQ25" s="90">
        <f t="shared" si="16"/>
        <v>0</v>
      </c>
      <c r="AR25" s="91">
        <f t="shared" si="17"/>
        <v>0</v>
      </c>
      <c r="AS25" s="89">
        <f>SUM(AR$9:AR25)*RLR</f>
        <v>120</v>
      </c>
      <c r="AT25" s="90">
        <f>AS25-SUM(AU$9:AU25)</f>
        <v>107.18622545279661</v>
      </c>
      <c r="AU25" s="89">
        <f t="shared" si="18"/>
        <v>0.80997147697327398</v>
      </c>
      <c r="AV25" s="90">
        <f>SUM(AU$9:AU25)*RRF</f>
        <v>8.9696421830423798</v>
      </c>
      <c r="AW25" s="3"/>
      <c r="AX25" s="2">
        <f t="shared" si="10"/>
        <v>1.5</v>
      </c>
      <c r="AY25" s="2">
        <f t="shared" si="11"/>
        <v>0.75</v>
      </c>
    </row>
    <row r="26" spans="1:51" x14ac:dyDescent="0.25">
      <c r="A26" s="14">
        <f t="shared" si="12"/>
        <v>0.17</v>
      </c>
      <c r="B26" s="59">
        <f>IF($B$4="AY",0,IFERROR(P*INDEX('UWYr writing pattern'!$C$4:$C$18,MATCH('Baseline model w.Calcs'!$A26,'UWYr writing pattern'!$A$4:$A$18,0)) / 25,B25))</f>
        <v>0</v>
      </c>
      <c r="C26" s="36">
        <f t="shared" si="13"/>
        <v>77.342092619638251</v>
      </c>
      <c r="E26" s="34">
        <f t="shared" si="14"/>
        <v>1.1777983647660648</v>
      </c>
      <c r="F26" s="31">
        <f>SUM($E$9:E26)*RLR</f>
        <v>27.189488856434124</v>
      </c>
      <c r="G26" s="32"/>
      <c r="H26" s="36">
        <f>F26-SUM($J$9:J26)</f>
        <v>25.547900305240994</v>
      </c>
      <c r="J26" s="31">
        <f t="shared" si="15"/>
        <v>0.1823768937092321</v>
      </c>
      <c r="K26" s="36">
        <f>SUM($J$9:J26)*RRF</f>
        <v>1.1491119858351921</v>
      </c>
      <c r="L26" s="33"/>
      <c r="M26" s="36">
        <f t="shared" si="0"/>
        <v>26.697012291076184</v>
      </c>
      <c r="N26" s="33"/>
      <c r="O26" s="33"/>
      <c r="P26" s="33"/>
      <c r="Q26" s="33"/>
      <c r="R26" s="33"/>
      <c r="S26" s="33"/>
      <c r="T26" s="33"/>
      <c r="U26" s="33"/>
      <c r="V26" s="31">
        <f t="shared" si="1"/>
        <v>64.967357800496131</v>
      </c>
      <c r="W26" s="31">
        <f t="shared" si="2"/>
        <v>17.883530213668696</v>
      </c>
      <c r="X26" s="31">
        <f t="shared" si="3"/>
        <v>82.850888014164823</v>
      </c>
      <c r="Y26" s="31">
        <f t="shared" si="4"/>
        <v>57.302987708923816</v>
      </c>
      <c r="Z26" s="31"/>
      <c r="AA26" s="31"/>
      <c r="AB26" s="31"/>
      <c r="AC26" s="31"/>
      <c r="AD26" s="31"/>
      <c r="AE26" s="31"/>
      <c r="AF26" s="31"/>
      <c r="AG26" s="33">
        <f t="shared" si="5"/>
        <v>1.3679904593276096E-2</v>
      </c>
      <c r="AH26" s="33">
        <f t="shared" si="6"/>
        <v>0.31782157489376411</v>
      </c>
      <c r="AI26" s="33">
        <f t="shared" si="7"/>
        <v>0.22657907380361769</v>
      </c>
      <c r="AJ26" s="93">
        <f t="shared" si="8"/>
        <v>0.11970658416577884</v>
      </c>
      <c r="AK26" s="3">
        <f t="shared" si="9"/>
        <v>0.11348059365082812</v>
      </c>
      <c r="AL26" s="3"/>
      <c r="AM26" s="3"/>
      <c r="AN26" s="3"/>
      <c r="AO26" s="3"/>
      <c r="AP26" s="3"/>
      <c r="AQ26" s="90">
        <f t="shared" si="16"/>
        <v>0</v>
      </c>
      <c r="AR26" s="91">
        <f t="shared" si="17"/>
        <v>0</v>
      </c>
      <c r="AS26" s="89">
        <f>SUM(AR$9:AR26)*RLR</f>
        <v>120</v>
      </c>
      <c r="AT26" s="90">
        <f>AS26-SUM(AU$9:AU26)</f>
        <v>106.38232876190062</v>
      </c>
      <c r="AU26" s="89">
        <f t="shared" si="18"/>
        <v>0.80389669089597449</v>
      </c>
      <c r="AV26" s="90">
        <f>SUM(AU$9:AU26)*RRF</f>
        <v>9.532369866669562</v>
      </c>
      <c r="AW26" s="3"/>
      <c r="AX26" s="2">
        <f t="shared" si="10"/>
        <v>1.5</v>
      </c>
      <c r="AY26" s="2">
        <f t="shared" si="11"/>
        <v>0.75</v>
      </c>
    </row>
    <row r="27" spans="1:51" x14ac:dyDescent="0.25">
      <c r="A27" s="14">
        <f t="shared" si="12"/>
        <v>0.18</v>
      </c>
      <c r="B27" s="59">
        <f>IF($B$4="AY",0,IFERROR(P*INDEX('UWYr writing pattern'!$C$4:$C$18,MATCH('Baseline model w.Calcs'!$A27,'UWYr writing pattern'!$A$4:$A$18,0)) / 25,B26))</f>
        <v>0</v>
      </c>
      <c r="C27" s="36">
        <f t="shared" si="13"/>
        <v>76.181961230343674</v>
      </c>
      <c r="E27" s="34">
        <f t="shared" si="14"/>
        <v>1.1601313892945737</v>
      </c>
      <c r="F27" s="31">
        <f>SUM($E$9:E27)*RLR</f>
        <v>28.581646523587612</v>
      </c>
      <c r="G27" s="32"/>
      <c r="H27" s="36">
        <f>F27-SUM($J$9:J27)</f>
        <v>26.748448720105173</v>
      </c>
      <c r="J27" s="31">
        <f t="shared" si="15"/>
        <v>0.19160925228930745</v>
      </c>
      <c r="K27" s="36">
        <f>SUM($J$9:J27)*RRF</f>
        <v>1.2832384624377073</v>
      </c>
      <c r="L27" s="33"/>
      <c r="M27" s="36">
        <f t="shared" si="0"/>
        <v>28.031687182542882</v>
      </c>
      <c r="N27" s="33"/>
      <c r="O27" s="33"/>
      <c r="P27" s="33"/>
      <c r="Q27" s="33"/>
      <c r="R27" s="33"/>
      <c r="S27" s="33"/>
      <c r="T27" s="33"/>
      <c r="U27" s="33"/>
      <c r="V27" s="31">
        <f t="shared" si="1"/>
        <v>63.992847433488677</v>
      </c>
      <c r="W27" s="31">
        <f t="shared" si="2"/>
        <v>18.723914104073621</v>
      </c>
      <c r="X27" s="31">
        <f t="shared" si="3"/>
        <v>82.716761537562292</v>
      </c>
      <c r="Y27" s="31">
        <f t="shared" si="4"/>
        <v>55.968312817457118</v>
      </c>
      <c r="Z27" s="31"/>
      <c r="AA27" s="31"/>
      <c r="AB27" s="31"/>
      <c r="AC27" s="31"/>
      <c r="AD27" s="31"/>
      <c r="AE27" s="31"/>
      <c r="AF27" s="31"/>
      <c r="AG27" s="33">
        <f t="shared" si="5"/>
        <v>1.527664836235366E-2</v>
      </c>
      <c r="AH27" s="33">
        <f t="shared" si="6"/>
        <v>0.33371056169693908</v>
      </c>
      <c r="AI27" s="33">
        <f t="shared" si="7"/>
        <v>0.23818038769656344</v>
      </c>
      <c r="AJ27" s="93">
        <f t="shared" si="8"/>
        <v>0.12628408831196558</v>
      </c>
      <c r="AK27" s="3">
        <f t="shared" si="9"/>
        <v>0.1201294891984469</v>
      </c>
      <c r="AL27" s="3"/>
      <c r="AM27" s="3"/>
      <c r="AN27" s="3"/>
      <c r="AO27" s="3"/>
      <c r="AP27" s="3"/>
      <c r="AQ27" s="90">
        <f t="shared" si="16"/>
        <v>0</v>
      </c>
      <c r="AR27" s="91">
        <f t="shared" si="17"/>
        <v>0</v>
      </c>
      <c r="AS27" s="89">
        <f>SUM(AR$9:AR27)*RLR</f>
        <v>120</v>
      </c>
      <c r="AT27" s="90">
        <f>AS27-SUM(AU$9:AU27)</f>
        <v>105.58446129618636</v>
      </c>
      <c r="AU27" s="89">
        <f t="shared" si="18"/>
        <v>0.79786746571425471</v>
      </c>
      <c r="AV27" s="90">
        <f>SUM(AU$9:AU27)*RRF</f>
        <v>10.09087709266954</v>
      </c>
      <c r="AW27" s="3"/>
      <c r="AX27" s="2">
        <f t="shared" si="10"/>
        <v>1.5</v>
      </c>
      <c r="AY27" s="2">
        <f t="shared" si="11"/>
        <v>0.75</v>
      </c>
    </row>
    <row r="28" spans="1:51" x14ac:dyDescent="0.25">
      <c r="A28" s="14">
        <f t="shared" si="12"/>
        <v>0.19</v>
      </c>
      <c r="B28" s="59">
        <f>IF($B$4="AY",0,IFERROR(P*INDEX('UWYr writing pattern'!$C$4:$C$18,MATCH('Baseline model w.Calcs'!$A28,'UWYr writing pattern'!$A$4:$A$18,0)) / 25,B27))</f>
        <v>0</v>
      </c>
      <c r="C28" s="36">
        <f t="shared" si="13"/>
        <v>75.039231811888513</v>
      </c>
      <c r="E28" s="34">
        <f t="shared" si="14"/>
        <v>1.1427294184551551</v>
      </c>
      <c r="F28" s="31">
        <f>SUM($E$9:E28)*RLR</f>
        <v>29.952921825733796</v>
      </c>
      <c r="G28" s="32"/>
      <c r="H28" s="36">
        <f>F28-SUM($J$9:J28)</f>
        <v>27.919110656850567</v>
      </c>
      <c r="J28" s="31">
        <f t="shared" si="15"/>
        <v>0.20061336540078881</v>
      </c>
      <c r="K28" s="36">
        <f>SUM($J$9:J28)*RRF</f>
        <v>1.4236678182182594</v>
      </c>
      <c r="L28" s="33"/>
      <c r="M28" s="36">
        <f t="shared" si="0"/>
        <v>29.342778475068826</v>
      </c>
      <c r="N28" s="33"/>
      <c r="O28" s="33"/>
      <c r="P28" s="33"/>
      <c r="Q28" s="33"/>
      <c r="R28" s="33"/>
      <c r="S28" s="33"/>
      <c r="T28" s="33"/>
      <c r="U28" s="33"/>
      <c r="V28" s="31">
        <f t="shared" si="1"/>
        <v>63.03295472198635</v>
      </c>
      <c r="W28" s="31">
        <f t="shared" si="2"/>
        <v>19.543377459795394</v>
      </c>
      <c r="X28" s="31">
        <f t="shared" si="3"/>
        <v>82.576332181781737</v>
      </c>
      <c r="Y28" s="31">
        <f t="shared" si="4"/>
        <v>54.657221524931174</v>
      </c>
      <c r="Z28" s="31"/>
      <c r="AA28" s="31"/>
      <c r="AB28" s="31"/>
      <c r="AC28" s="31"/>
      <c r="AD28" s="31"/>
      <c r="AE28" s="31"/>
      <c r="AF28" s="31"/>
      <c r="AG28" s="33">
        <f t="shared" si="5"/>
        <v>1.6948426407360231E-2</v>
      </c>
      <c r="AH28" s="33">
        <f t="shared" si="6"/>
        <v>0.34931879136986699</v>
      </c>
      <c r="AI28" s="33">
        <f t="shared" si="7"/>
        <v>0.24960768188111496</v>
      </c>
      <c r="AJ28" s="93">
        <f t="shared" si="8"/>
        <v>0.13281244570774509</v>
      </c>
      <c r="AK28" s="3">
        <f t="shared" si="9"/>
        <v>0.12672851802945856</v>
      </c>
      <c r="AL28" s="3"/>
      <c r="AM28" s="3"/>
      <c r="AN28" s="3"/>
      <c r="AO28" s="3"/>
      <c r="AP28" s="3"/>
      <c r="AQ28" s="90">
        <f t="shared" si="16"/>
        <v>0</v>
      </c>
      <c r="AR28" s="91">
        <f t="shared" si="17"/>
        <v>0</v>
      </c>
      <c r="AS28" s="89">
        <f>SUM(AR$9:AR28)*RLR</f>
        <v>120</v>
      </c>
      <c r="AT28" s="90">
        <f>AS28-SUM(AU$9:AU28)</f>
        <v>104.79257783646497</v>
      </c>
      <c r="AU28" s="89">
        <f t="shared" si="18"/>
        <v>0.79188345972139773</v>
      </c>
      <c r="AV28" s="90">
        <f>SUM(AU$9:AU28)*RRF</f>
        <v>10.645195514474519</v>
      </c>
      <c r="AW28" s="3"/>
      <c r="AX28" s="2">
        <f t="shared" si="10"/>
        <v>1.5</v>
      </c>
      <c r="AY28" s="2">
        <f t="shared" si="11"/>
        <v>0.75</v>
      </c>
    </row>
    <row r="29" spans="1:51" x14ac:dyDescent="0.25">
      <c r="A29" s="14">
        <f t="shared" si="12"/>
        <v>0.2</v>
      </c>
      <c r="B29" s="59">
        <f>IF($B$4="AY",0,IFERROR(P*INDEX('UWYr writing pattern'!$C$4:$C$18,MATCH('Baseline model w.Calcs'!$A29,'UWYr writing pattern'!$A$4:$A$18,0)) / 25,B28))</f>
        <v>0</v>
      </c>
      <c r="C29" s="36">
        <f t="shared" si="13"/>
        <v>73.913643334710187</v>
      </c>
      <c r="E29" s="34">
        <f t="shared" si="14"/>
        <v>1.1255884771783278</v>
      </c>
      <c r="F29" s="31">
        <f>SUM($E$9:E29)*RLR</f>
        <v>31.303627998347793</v>
      </c>
      <c r="G29" s="32"/>
      <c r="H29" s="36">
        <f>F29-SUM($J$9:J29)</f>
        <v>29.060423499538185</v>
      </c>
      <c r="J29" s="31">
        <f t="shared" si="15"/>
        <v>0.20939332992637927</v>
      </c>
      <c r="K29" s="36">
        <f>SUM($J$9:J29)*RRF</f>
        <v>1.570243149166725</v>
      </c>
      <c r="L29" s="33"/>
      <c r="M29" s="36">
        <f t="shared" si="0"/>
        <v>30.63066664870491</v>
      </c>
      <c r="N29" s="33"/>
      <c r="O29" s="33"/>
      <c r="P29" s="33"/>
      <c r="Q29" s="33"/>
      <c r="R29" s="33"/>
      <c r="S29" s="33"/>
      <c r="T29" s="33"/>
      <c r="U29" s="33"/>
      <c r="V29" s="31">
        <f t="shared" si="1"/>
        <v>62.087460401156548</v>
      </c>
      <c r="W29" s="31">
        <f t="shared" si="2"/>
        <v>20.342296449676727</v>
      </c>
      <c r="X29" s="31">
        <f t="shared" si="3"/>
        <v>82.429756850833272</v>
      </c>
      <c r="Y29" s="31">
        <f t="shared" si="4"/>
        <v>53.36933335129509</v>
      </c>
      <c r="Z29" s="31"/>
      <c r="AA29" s="31"/>
      <c r="AB29" s="31"/>
      <c r="AC29" s="31"/>
      <c r="AD29" s="31"/>
      <c r="AE29" s="31"/>
      <c r="AF29" s="31"/>
      <c r="AG29" s="33">
        <f t="shared" si="5"/>
        <v>1.8693370823413394E-2</v>
      </c>
      <c r="AH29" s="33">
        <f t="shared" si="6"/>
        <v>0.36465079343696322</v>
      </c>
      <c r="AI29" s="33">
        <f t="shared" si="7"/>
        <v>0.26086356665289828</v>
      </c>
      <c r="AJ29" s="93">
        <f t="shared" si="8"/>
        <v>0.13929202357494219</v>
      </c>
      <c r="AK29" s="3">
        <f t="shared" si="9"/>
        <v>0.13327805414423763</v>
      </c>
      <c r="AL29" s="3"/>
      <c r="AM29" s="3"/>
      <c r="AN29" s="3"/>
      <c r="AO29" s="3"/>
      <c r="AP29" s="3"/>
      <c r="AQ29" s="90">
        <f t="shared" si="16"/>
        <v>0</v>
      </c>
      <c r="AR29" s="91">
        <f t="shared" si="17"/>
        <v>0</v>
      </c>
      <c r="AS29" s="89">
        <f>SUM(AR$9:AR29)*RLR</f>
        <v>120</v>
      </c>
      <c r="AT29" s="90">
        <f>AS29-SUM(AU$9:AU29)</f>
        <v>104.00663350269149</v>
      </c>
      <c r="AU29" s="89">
        <f t="shared" si="18"/>
        <v>0.78594433377348738</v>
      </c>
      <c r="AV29" s="90">
        <f>SUM(AU$9:AU29)*RRF</f>
        <v>11.19535654811596</v>
      </c>
      <c r="AW29" s="3"/>
      <c r="AX29" s="2">
        <f t="shared" si="10"/>
        <v>1.5</v>
      </c>
      <c r="AY29" s="2">
        <f t="shared" si="11"/>
        <v>0.75</v>
      </c>
    </row>
    <row r="30" spans="1:51" x14ac:dyDescent="0.25">
      <c r="A30" s="14">
        <f t="shared" si="12"/>
        <v>0.21</v>
      </c>
      <c r="B30" s="59">
        <f>IF($B$4="AY",0,IFERROR(P*INDEX('UWYr writing pattern'!$C$4:$C$18,MATCH('Baseline model w.Calcs'!$A30,'UWYr writing pattern'!$A$4:$A$18,0)) / 25,B29))</f>
        <v>0</v>
      </c>
      <c r="C30" s="36">
        <f t="shared" si="13"/>
        <v>72.804938684689532</v>
      </c>
      <c r="E30" s="34">
        <f t="shared" si="14"/>
        <v>1.108704650020653</v>
      </c>
      <c r="F30" s="31">
        <f>SUM($E$9:E30)*RLR</f>
        <v>32.634073578372572</v>
      </c>
      <c r="G30" s="32"/>
      <c r="H30" s="36">
        <f>F30-SUM($J$9:J30)</f>
        <v>30.172915903316429</v>
      </c>
      <c r="J30" s="31">
        <f t="shared" si="15"/>
        <v>0.21795317624653637</v>
      </c>
      <c r="K30" s="36">
        <f>SUM($J$9:J30)*RRF</f>
        <v>1.7228103725393007</v>
      </c>
      <c r="L30" s="33"/>
      <c r="M30" s="36">
        <f t="shared" si="0"/>
        <v>31.895726275855729</v>
      </c>
      <c r="N30" s="33"/>
      <c r="O30" s="33"/>
      <c r="P30" s="33"/>
      <c r="Q30" s="33"/>
      <c r="R30" s="33"/>
      <c r="S30" s="33"/>
      <c r="T30" s="33"/>
      <c r="U30" s="33"/>
      <c r="V30" s="31">
        <f t="shared" si="1"/>
        <v>61.156148495139199</v>
      </c>
      <c r="W30" s="31">
        <f t="shared" si="2"/>
        <v>21.121041132321498</v>
      </c>
      <c r="X30" s="31">
        <f t="shared" si="3"/>
        <v>82.2771896274607</v>
      </c>
      <c r="Y30" s="31">
        <f t="shared" si="4"/>
        <v>52.104273724144271</v>
      </c>
      <c r="Z30" s="31"/>
      <c r="AA30" s="31"/>
      <c r="AB30" s="31"/>
      <c r="AC30" s="31"/>
      <c r="AD30" s="31"/>
      <c r="AE30" s="31"/>
      <c r="AF30" s="31"/>
      <c r="AG30" s="33">
        <f t="shared" si="5"/>
        <v>2.0509647292134531E-2</v>
      </c>
      <c r="AH30" s="33">
        <f t="shared" si="6"/>
        <v>0.37971102709352056</v>
      </c>
      <c r="AI30" s="33">
        <f t="shared" si="7"/>
        <v>0.27195061315310476</v>
      </c>
      <c r="AJ30" s="93">
        <f t="shared" si="8"/>
        <v>0.14572318639152049</v>
      </c>
      <c r="AK30" s="3">
        <f t="shared" si="9"/>
        <v>0.13977846873815583</v>
      </c>
      <c r="AL30" s="3"/>
      <c r="AM30" s="3"/>
      <c r="AN30" s="3"/>
      <c r="AO30" s="3"/>
      <c r="AP30" s="3"/>
      <c r="AQ30" s="90">
        <f t="shared" si="16"/>
        <v>0</v>
      </c>
      <c r="AR30" s="91">
        <f t="shared" si="17"/>
        <v>0</v>
      </c>
      <c r="AS30" s="89">
        <f>SUM(AR$9:AR30)*RLR</f>
        <v>120</v>
      </c>
      <c r="AT30" s="90">
        <f>AS30-SUM(AU$9:AU30)</f>
        <v>103.2265837514213</v>
      </c>
      <c r="AU30" s="89">
        <f t="shared" si="18"/>
        <v>0.78004975127018616</v>
      </c>
      <c r="AV30" s="90">
        <f>SUM(AU$9:AU30)*RRF</f>
        <v>11.74139137400509</v>
      </c>
      <c r="AW30" s="3"/>
      <c r="AX30" s="2">
        <f t="shared" si="10"/>
        <v>1.5</v>
      </c>
      <c r="AY30" s="2">
        <f t="shared" si="11"/>
        <v>0.75</v>
      </c>
    </row>
    <row r="31" spans="1:51" x14ac:dyDescent="0.25">
      <c r="A31" s="14">
        <f t="shared" si="12"/>
        <v>0.22</v>
      </c>
      <c r="B31" s="59">
        <f>IF($B$4="AY",0,IFERROR(P*INDEX('UWYr writing pattern'!$C$4:$C$18,MATCH('Baseline model w.Calcs'!$A31,'UWYr writing pattern'!$A$4:$A$18,0)) / 25,B30))</f>
        <v>0</v>
      </c>
      <c r="C31" s="36">
        <f t="shared" si="13"/>
        <v>71.712864604419195</v>
      </c>
      <c r="E31" s="34">
        <f t="shared" si="14"/>
        <v>1.092074080270343</v>
      </c>
      <c r="F31" s="31">
        <f>SUM($E$9:E31)*RLR</f>
        <v>33.944562474696987</v>
      </c>
      <c r="G31" s="32"/>
      <c r="H31" s="36">
        <f>F31-SUM($J$9:J31)</f>
        <v>31.257107930365969</v>
      </c>
      <c r="J31" s="31">
        <f t="shared" si="15"/>
        <v>0.22629686927487322</v>
      </c>
      <c r="K31" s="36">
        <f>SUM($J$9:J31)*RRF</f>
        <v>1.8812181810317117</v>
      </c>
      <c r="L31" s="33"/>
      <c r="M31" s="36">
        <f t="shared" si="0"/>
        <v>33.138326111397681</v>
      </c>
      <c r="N31" s="33"/>
      <c r="O31" s="33"/>
      <c r="P31" s="33"/>
      <c r="Q31" s="33"/>
      <c r="R31" s="33"/>
      <c r="S31" s="33"/>
      <c r="T31" s="33"/>
      <c r="U31" s="33"/>
      <c r="V31" s="31">
        <f t="shared" si="1"/>
        <v>60.238806267712121</v>
      </c>
      <c r="W31" s="31">
        <f t="shared" si="2"/>
        <v>21.879975551256177</v>
      </c>
      <c r="X31" s="31">
        <f t="shared" si="3"/>
        <v>82.118781818968301</v>
      </c>
      <c r="Y31" s="31">
        <f t="shared" si="4"/>
        <v>50.861673888602319</v>
      </c>
      <c r="Z31" s="31"/>
      <c r="AA31" s="31"/>
      <c r="AB31" s="31"/>
      <c r="AC31" s="31"/>
      <c r="AD31" s="31"/>
      <c r="AE31" s="31"/>
      <c r="AF31" s="31"/>
      <c r="AG31" s="33">
        <f t="shared" si="5"/>
        <v>2.2395454536091805E-2</v>
      </c>
      <c r="AH31" s="33">
        <f t="shared" si="6"/>
        <v>0.39450388227854383</v>
      </c>
      <c r="AI31" s="33">
        <f t="shared" si="7"/>
        <v>0.2828713539558082</v>
      </c>
      <c r="AJ31" s="93">
        <f t="shared" si="8"/>
        <v>0.15210629591208413</v>
      </c>
      <c r="AK31" s="3">
        <f t="shared" si="9"/>
        <v>0.14623013022261966</v>
      </c>
      <c r="AL31" s="3"/>
      <c r="AM31" s="3"/>
      <c r="AN31" s="3"/>
      <c r="AO31" s="3"/>
      <c r="AP31" s="3"/>
      <c r="AQ31" s="90">
        <f t="shared" si="16"/>
        <v>0</v>
      </c>
      <c r="AR31" s="91">
        <f t="shared" si="17"/>
        <v>0</v>
      </c>
      <c r="AS31" s="89">
        <f>SUM(AR$9:AR31)*RLR</f>
        <v>120</v>
      </c>
      <c r="AT31" s="90">
        <f>AS31-SUM(AU$9:AU31)</f>
        <v>102.45238437328564</v>
      </c>
      <c r="AU31" s="89">
        <f t="shared" si="18"/>
        <v>0.77419937813565987</v>
      </c>
      <c r="AV31" s="90">
        <f>SUM(AU$9:AU31)*RRF</f>
        <v>12.283330938700052</v>
      </c>
      <c r="AW31" s="3"/>
      <c r="AX31" s="2">
        <f t="shared" si="10"/>
        <v>1.5</v>
      </c>
      <c r="AY31" s="2">
        <f t="shared" si="11"/>
        <v>0.75</v>
      </c>
    </row>
    <row r="32" spans="1:51" x14ac:dyDescent="0.25">
      <c r="A32" s="14">
        <f t="shared" si="12"/>
        <v>0.23</v>
      </c>
      <c r="B32" s="59">
        <f>IF($B$4="AY",0,IFERROR(P*INDEX('UWYr writing pattern'!$C$4:$C$18,MATCH('Baseline model w.Calcs'!$A32,'UWYr writing pattern'!$A$4:$A$18,0)) / 25,B31))</f>
        <v>0</v>
      </c>
      <c r="C32" s="36">
        <f t="shared" si="13"/>
        <v>70.637171635352914</v>
      </c>
      <c r="E32" s="34">
        <f t="shared" si="14"/>
        <v>1.075692969066288</v>
      </c>
      <c r="F32" s="31">
        <f>SUM($E$9:E32)*RLR</f>
        <v>35.235394037576533</v>
      </c>
      <c r="G32" s="32"/>
      <c r="H32" s="36">
        <f>F32-SUM($J$9:J32)</f>
        <v>32.313511183767773</v>
      </c>
      <c r="J32" s="31">
        <f t="shared" si="15"/>
        <v>0.23442830947774476</v>
      </c>
      <c r="K32" s="36">
        <f>SUM($J$9:J32)*RRF</f>
        <v>2.0453179976661331</v>
      </c>
      <c r="L32" s="33"/>
      <c r="M32" s="36">
        <f t="shared" si="0"/>
        <v>34.358829181433904</v>
      </c>
      <c r="N32" s="33"/>
      <c r="O32" s="33"/>
      <c r="P32" s="33"/>
      <c r="Q32" s="33"/>
      <c r="R32" s="33"/>
      <c r="S32" s="33"/>
      <c r="T32" s="33"/>
      <c r="U32" s="33"/>
      <c r="V32" s="31">
        <f t="shared" si="1"/>
        <v>59.335224173696439</v>
      </c>
      <c r="W32" s="31">
        <f t="shared" si="2"/>
        <v>22.61945782863744</v>
      </c>
      <c r="X32" s="31">
        <f t="shared" si="3"/>
        <v>81.954682002333882</v>
      </c>
      <c r="Y32" s="31">
        <f t="shared" si="4"/>
        <v>49.641170818566096</v>
      </c>
      <c r="Z32" s="31"/>
      <c r="AA32" s="31"/>
      <c r="AB32" s="31"/>
      <c r="AC32" s="31"/>
      <c r="AD32" s="31"/>
      <c r="AE32" s="31"/>
      <c r="AF32" s="31"/>
      <c r="AG32" s="33">
        <f t="shared" si="5"/>
        <v>2.4349023781739681E-2</v>
      </c>
      <c r="AH32" s="33">
        <f t="shared" si="6"/>
        <v>0.40903368073135599</v>
      </c>
      <c r="AI32" s="33">
        <f t="shared" si="7"/>
        <v>0.29362828364647109</v>
      </c>
      <c r="AJ32" s="93">
        <f t="shared" si="8"/>
        <v>0.15844171118822681</v>
      </c>
      <c r="AK32" s="3">
        <f t="shared" si="9"/>
        <v>0.15263340424595001</v>
      </c>
      <c r="AL32" s="3"/>
      <c r="AM32" s="3"/>
      <c r="AN32" s="3"/>
      <c r="AO32" s="3"/>
      <c r="AP32" s="3"/>
      <c r="AQ32" s="90">
        <f t="shared" si="16"/>
        <v>0</v>
      </c>
      <c r="AR32" s="91">
        <f t="shared" si="17"/>
        <v>0</v>
      </c>
      <c r="AS32" s="89">
        <f>SUM(AR$9:AR32)*RLR</f>
        <v>120</v>
      </c>
      <c r="AT32" s="90">
        <f>AS32-SUM(AU$9:AU32)</f>
        <v>101.68399149048599</v>
      </c>
      <c r="AU32" s="89">
        <f t="shared" si="18"/>
        <v>0.76839288279964224</v>
      </c>
      <c r="AV32" s="90">
        <f>SUM(AU$9:AU32)*RRF</f>
        <v>12.821205956659801</v>
      </c>
      <c r="AW32" s="3"/>
      <c r="AX32" s="2">
        <f t="shared" si="10"/>
        <v>1.5</v>
      </c>
      <c r="AY32" s="2">
        <f t="shared" si="11"/>
        <v>0.75</v>
      </c>
    </row>
    <row r="33" spans="1:51" x14ac:dyDescent="0.25">
      <c r="A33" s="14">
        <f t="shared" si="12"/>
        <v>0.24</v>
      </c>
      <c r="B33" s="59">
        <f>IF($B$4="AY",0,IFERROR(P*INDEX('UWYr writing pattern'!$C$4:$C$18,MATCH('Baseline model w.Calcs'!$A33,'UWYr writing pattern'!$A$4:$A$18,0)) / 25,B32))</f>
        <v>0</v>
      </c>
      <c r="C33" s="36">
        <f t="shared" si="13"/>
        <v>69.577614060822626</v>
      </c>
      <c r="E33" s="34">
        <f t="shared" si="14"/>
        <v>1.0595575745302939</v>
      </c>
      <c r="F33" s="31">
        <f>SUM($E$9:E33)*RLR</f>
        <v>36.506863127012885</v>
      </c>
      <c r="G33" s="32"/>
      <c r="H33" s="36">
        <f>F33-SUM($J$9:J33)</f>
        <v>33.342628939325863</v>
      </c>
      <c r="J33" s="31">
        <f t="shared" si="15"/>
        <v>0.2423513338782583</v>
      </c>
      <c r="K33" s="36">
        <f>SUM($J$9:J33)*RRF</f>
        <v>2.2149639313809137</v>
      </c>
      <c r="L33" s="33"/>
      <c r="M33" s="36">
        <f t="shared" si="0"/>
        <v>35.557592870706777</v>
      </c>
      <c r="N33" s="33"/>
      <c r="O33" s="33"/>
      <c r="P33" s="33"/>
      <c r="Q33" s="33"/>
      <c r="R33" s="33"/>
      <c r="S33" s="33"/>
      <c r="T33" s="33"/>
      <c r="U33" s="33"/>
      <c r="V33" s="31">
        <f t="shared" si="1"/>
        <v>58.445195811091004</v>
      </c>
      <c r="W33" s="31">
        <f t="shared" si="2"/>
        <v>23.339840257528103</v>
      </c>
      <c r="X33" s="31">
        <f t="shared" si="3"/>
        <v>81.785036068619107</v>
      </c>
      <c r="Y33" s="31">
        <f t="shared" si="4"/>
        <v>48.442407129293223</v>
      </c>
      <c r="Z33" s="31"/>
      <c r="AA33" s="31"/>
      <c r="AB33" s="31"/>
      <c r="AC33" s="31"/>
      <c r="AD33" s="31"/>
      <c r="AE33" s="31"/>
      <c r="AF33" s="31"/>
      <c r="AG33" s="33">
        <f t="shared" si="5"/>
        <v>2.6368618230725165E-2</v>
      </c>
      <c r="AH33" s="33">
        <f t="shared" si="6"/>
        <v>0.42330467703222352</v>
      </c>
      <c r="AI33" s="33">
        <f t="shared" si="7"/>
        <v>0.30422385939177404</v>
      </c>
      <c r="AJ33" s="93">
        <f t="shared" si="8"/>
        <v>0.164729788588728</v>
      </c>
      <c r="AK33" s="3">
        <f t="shared" si="9"/>
        <v>0.15898865371410537</v>
      </c>
      <c r="AL33" s="3"/>
      <c r="AM33" s="3"/>
      <c r="AN33" s="3"/>
      <c r="AO33" s="3"/>
      <c r="AP33" s="3"/>
      <c r="AQ33" s="90">
        <f t="shared" si="16"/>
        <v>0</v>
      </c>
      <c r="AR33" s="91">
        <f t="shared" si="17"/>
        <v>0</v>
      </c>
      <c r="AS33" s="89">
        <f>SUM(AR$9:AR33)*RLR</f>
        <v>120</v>
      </c>
      <c r="AT33" s="90">
        <f>AS33-SUM(AU$9:AU33)</f>
        <v>100.92136155430735</v>
      </c>
      <c r="AU33" s="89">
        <f t="shared" si="18"/>
        <v>0.76262993617864494</v>
      </c>
      <c r="AV33" s="90">
        <f>SUM(AU$9:AU33)*RRF</f>
        <v>13.355046911984852</v>
      </c>
      <c r="AW33" s="3"/>
      <c r="AX33" s="2">
        <f t="shared" si="10"/>
        <v>1.5</v>
      </c>
      <c r="AY33" s="2">
        <f t="shared" si="11"/>
        <v>0.75</v>
      </c>
    </row>
    <row r="34" spans="1:51" x14ac:dyDescent="0.25">
      <c r="A34" s="14">
        <f t="shared" si="12"/>
        <v>0.25</v>
      </c>
      <c r="B34" s="59">
        <f>IF($B$4="AY",0,IFERROR(P*INDEX('UWYr writing pattern'!$C$4:$C$18,MATCH('Baseline model w.Calcs'!$A34,'UWYr writing pattern'!$A$4:$A$18,0)) / 25,B33))</f>
        <v>0</v>
      </c>
      <c r="C34" s="36">
        <f t="shared" si="13"/>
        <v>68.533949849910286</v>
      </c>
      <c r="E34" s="34">
        <f t="shared" si="14"/>
        <v>1.0436642109123395</v>
      </c>
      <c r="F34" s="31">
        <f>SUM($E$9:E34)*RLR</f>
        <v>37.759260180107695</v>
      </c>
      <c r="G34" s="32"/>
      <c r="H34" s="36">
        <f>F34-SUM($J$9:J34)</f>
        <v>34.344956275375729</v>
      </c>
      <c r="J34" s="31">
        <f t="shared" si="15"/>
        <v>0.25006971704494396</v>
      </c>
      <c r="K34" s="36">
        <f>SUM($J$9:J34)*RRF</f>
        <v>2.3900127333123744</v>
      </c>
      <c r="L34" s="33"/>
      <c r="M34" s="36">
        <f t="shared" si="0"/>
        <v>36.734969008688104</v>
      </c>
      <c r="N34" s="33"/>
      <c r="O34" s="33"/>
      <c r="P34" s="33"/>
      <c r="Q34" s="33"/>
      <c r="R34" s="33"/>
      <c r="S34" s="33"/>
      <c r="T34" s="33"/>
      <c r="U34" s="33"/>
      <c r="V34" s="31">
        <f t="shared" si="1"/>
        <v>57.568517873924634</v>
      </c>
      <c r="W34" s="31">
        <f t="shared" si="2"/>
        <v>24.041469392763009</v>
      </c>
      <c r="X34" s="31">
        <f t="shared" si="3"/>
        <v>81.609987266687639</v>
      </c>
      <c r="Y34" s="31">
        <f t="shared" si="4"/>
        <v>47.265030991311896</v>
      </c>
      <c r="Z34" s="31"/>
      <c r="AA34" s="31"/>
      <c r="AB34" s="31"/>
      <c r="AC34" s="31"/>
      <c r="AD34" s="31"/>
      <c r="AE34" s="31"/>
      <c r="AF34" s="31"/>
      <c r="AG34" s="33">
        <f t="shared" si="5"/>
        <v>2.8452532539433029E-2</v>
      </c>
      <c r="AH34" s="33">
        <f t="shared" si="6"/>
        <v>0.43732105962723933</v>
      </c>
      <c r="AI34" s="33">
        <f t="shared" si="7"/>
        <v>0.31466050150089747</v>
      </c>
      <c r="AJ34" s="93">
        <f t="shared" si="8"/>
        <v>0.17097088181959963</v>
      </c>
      <c r="AK34" s="3">
        <f t="shared" si="9"/>
        <v>0.16529623881124961</v>
      </c>
      <c r="AL34" s="3"/>
      <c r="AM34" s="3"/>
      <c r="AN34" s="3"/>
      <c r="AO34" s="3"/>
      <c r="AP34" s="3"/>
      <c r="AQ34" s="90">
        <f t="shared" si="16"/>
        <v>0</v>
      </c>
      <c r="AR34" s="91">
        <f t="shared" si="17"/>
        <v>0</v>
      </c>
      <c r="AS34" s="89">
        <f>SUM(AR$9:AR34)*RLR</f>
        <v>120</v>
      </c>
      <c r="AT34" s="90">
        <f>AS34-SUM(AU$9:AU34)</f>
        <v>100.16445134265004</v>
      </c>
      <c r="AU34" s="89">
        <f t="shared" si="18"/>
        <v>0.75691021165730521</v>
      </c>
      <c r="AV34" s="90">
        <f>SUM(AU$9:AU34)*RRF</f>
        <v>13.884884060144966</v>
      </c>
      <c r="AW34" s="3"/>
      <c r="AX34" s="2">
        <f t="shared" si="10"/>
        <v>1.5</v>
      </c>
      <c r="AY34" s="2">
        <f t="shared" si="11"/>
        <v>0.75</v>
      </c>
    </row>
    <row r="35" spans="1:51" x14ac:dyDescent="0.25">
      <c r="A35" s="14">
        <f t="shared" si="12"/>
        <v>0.26</v>
      </c>
      <c r="B35" s="59">
        <f>IF($B$4="AY",0,IFERROR(P*INDEX('UWYr writing pattern'!$C$4:$C$18,MATCH('Baseline model w.Calcs'!$A35,'UWYr writing pattern'!$A$4:$A$18,0)) / 25,B34))</f>
        <v>0</v>
      </c>
      <c r="C35" s="36">
        <f t="shared" si="13"/>
        <v>67.50594060216163</v>
      </c>
      <c r="E35" s="34">
        <f t="shared" si="14"/>
        <v>1.0280092477486542</v>
      </c>
      <c r="F35" s="31">
        <f>SUM($E$9:E35)*RLR</f>
        <v>38.992871277406074</v>
      </c>
      <c r="G35" s="32"/>
      <c r="H35" s="36">
        <f>F35-SUM($J$9:J35)</f>
        <v>35.320980200608794</v>
      </c>
      <c r="J35" s="31">
        <f t="shared" si="15"/>
        <v>0.257587172065318</v>
      </c>
      <c r="K35" s="36">
        <f>SUM($J$9:J35)*RRF</f>
        <v>2.570323753758097</v>
      </c>
      <c r="L35" s="33"/>
      <c r="M35" s="36">
        <f t="shared" si="0"/>
        <v>37.89130395436689</v>
      </c>
      <c r="N35" s="33"/>
      <c r="O35" s="33"/>
      <c r="P35" s="33"/>
      <c r="Q35" s="33"/>
      <c r="R35" s="33"/>
      <c r="S35" s="33"/>
      <c r="T35" s="33"/>
      <c r="U35" s="33"/>
      <c r="V35" s="31">
        <f t="shared" si="1"/>
        <v>56.70499010581576</v>
      </c>
      <c r="W35" s="31">
        <f t="shared" si="2"/>
        <v>24.724686140426154</v>
      </c>
      <c r="X35" s="31">
        <f t="shared" si="3"/>
        <v>81.429676246241911</v>
      </c>
      <c r="Y35" s="31">
        <f t="shared" si="4"/>
        <v>46.10869604563311</v>
      </c>
      <c r="Z35" s="31"/>
      <c r="AA35" s="31"/>
      <c r="AB35" s="31"/>
      <c r="AC35" s="31"/>
      <c r="AD35" s="31"/>
      <c r="AE35" s="31"/>
      <c r="AF35" s="31"/>
      <c r="AG35" s="33">
        <f t="shared" si="5"/>
        <v>3.059909230664401E-2</v>
      </c>
      <c r="AH35" s="33">
        <f t="shared" si="6"/>
        <v>0.45108695183770109</v>
      </c>
      <c r="AI35" s="33">
        <f t="shared" si="7"/>
        <v>0.32494059397838393</v>
      </c>
      <c r="AJ35" s="93">
        <f t="shared" si="8"/>
        <v>0.17716534194398159</v>
      </c>
      <c r="AK35" s="3">
        <f t="shared" si="9"/>
        <v>0.17155651702016522</v>
      </c>
      <c r="AL35" s="3"/>
      <c r="AM35" s="3"/>
      <c r="AN35" s="3"/>
      <c r="AO35" s="3"/>
      <c r="AP35" s="3"/>
      <c r="AQ35" s="90">
        <f t="shared" si="16"/>
        <v>0</v>
      </c>
      <c r="AR35" s="91">
        <f t="shared" si="17"/>
        <v>0</v>
      </c>
      <c r="AS35" s="89">
        <f>SUM(AR$9:AR35)*RLR</f>
        <v>120</v>
      </c>
      <c r="AT35" s="90">
        <f>AS35-SUM(AU$9:AU35)</f>
        <v>99.413217957580173</v>
      </c>
      <c r="AU35" s="89">
        <f t="shared" si="18"/>
        <v>0.75123338506987525</v>
      </c>
      <c r="AV35" s="90">
        <f>SUM(AU$9:AU35)*RRF</f>
        <v>14.410747429693878</v>
      </c>
      <c r="AW35" s="3"/>
      <c r="AX35" s="2">
        <f t="shared" si="10"/>
        <v>1.5</v>
      </c>
      <c r="AY35" s="2">
        <f t="shared" si="11"/>
        <v>0.75</v>
      </c>
    </row>
    <row r="36" spans="1:51" x14ac:dyDescent="0.25">
      <c r="A36" s="14">
        <f t="shared" si="12"/>
        <v>0.27</v>
      </c>
      <c r="B36" s="59">
        <f>IF($B$4="AY",0,IFERROR(P*INDEX('UWYr writing pattern'!$C$4:$C$18,MATCH('Baseline model w.Calcs'!$A36,'UWYr writing pattern'!$A$4:$A$18,0)) / 25,B35))</f>
        <v>0</v>
      </c>
      <c r="C36" s="36">
        <f t="shared" si="13"/>
        <v>66.493351493129211</v>
      </c>
      <c r="E36" s="34">
        <f t="shared" si="14"/>
        <v>1.0125891090324246</v>
      </c>
      <c r="F36" s="31">
        <f>SUM($E$9:E36)*RLR</f>
        <v>40.207978208244988</v>
      </c>
      <c r="G36" s="32"/>
      <c r="H36" s="36">
        <f>F36-SUM($J$9:J36)</f>
        <v>36.271179779943139</v>
      </c>
      <c r="J36" s="31">
        <f t="shared" si="15"/>
        <v>0.26490735150456596</v>
      </c>
      <c r="K36" s="36">
        <f>SUM($J$9:J36)*RRF</f>
        <v>2.7557588998112932</v>
      </c>
      <c r="L36" s="33"/>
      <c r="M36" s="36">
        <f t="shared" si="0"/>
        <v>39.02693867975443</v>
      </c>
      <c r="N36" s="33"/>
      <c r="O36" s="33"/>
      <c r="P36" s="33"/>
      <c r="Q36" s="33"/>
      <c r="R36" s="33"/>
      <c r="S36" s="33"/>
      <c r="T36" s="33"/>
      <c r="U36" s="33"/>
      <c r="V36" s="31">
        <f t="shared" si="1"/>
        <v>55.854415254228527</v>
      </c>
      <c r="W36" s="31">
        <f t="shared" si="2"/>
        <v>25.389825845960196</v>
      </c>
      <c r="X36" s="31">
        <f t="shared" si="3"/>
        <v>81.244241100188731</v>
      </c>
      <c r="Y36" s="31">
        <f t="shared" si="4"/>
        <v>44.97306132024557</v>
      </c>
      <c r="Z36" s="31"/>
      <c r="AA36" s="31"/>
      <c r="AB36" s="31"/>
      <c r="AC36" s="31"/>
      <c r="AD36" s="31"/>
      <c r="AE36" s="31"/>
      <c r="AF36" s="31"/>
      <c r="AG36" s="33">
        <f t="shared" si="5"/>
        <v>3.2806653569182061E-2</v>
      </c>
      <c r="AH36" s="33">
        <f t="shared" si="6"/>
        <v>0.46460641285421939</v>
      </c>
      <c r="AI36" s="33">
        <f t="shared" si="7"/>
        <v>0.33506648506870823</v>
      </c>
      <c r="AJ36" s="93">
        <f t="shared" si="8"/>
        <v>0.18331351740188917</v>
      </c>
      <c r="AK36" s="3">
        <f t="shared" si="9"/>
        <v>0.17776984314251396</v>
      </c>
      <c r="AL36" s="3"/>
      <c r="AM36" s="3"/>
      <c r="AN36" s="3"/>
      <c r="AO36" s="3"/>
      <c r="AP36" s="3"/>
      <c r="AQ36" s="90">
        <f t="shared" si="16"/>
        <v>0</v>
      </c>
      <c r="AR36" s="91">
        <f t="shared" si="17"/>
        <v>0</v>
      </c>
      <c r="AS36" s="89">
        <f>SUM(AR$9:AR36)*RLR</f>
        <v>120</v>
      </c>
      <c r="AT36" s="90">
        <f>AS36-SUM(AU$9:AU36)</f>
        <v>98.667618822898319</v>
      </c>
      <c r="AU36" s="89">
        <f t="shared" si="18"/>
        <v>0.74559913468185135</v>
      </c>
      <c r="AV36" s="90">
        <f>SUM(AU$9:AU36)*RRF</f>
        <v>14.932666823971173</v>
      </c>
      <c r="AW36" s="3"/>
      <c r="AX36" s="2">
        <f t="shared" si="10"/>
        <v>1.5</v>
      </c>
      <c r="AY36" s="2">
        <f t="shared" si="11"/>
        <v>0.75</v>
      </c>
    </row>
    <row r="37" spans="1:51" x14ac:dyDescent="0.25">
      <c r="A37" s="14">
        <f t="shared" si="12"/>
        <v>0.28000000000000003</v>
      </c>
      <c r="B37" s="59">
        <f>IF($B$4="AY",0,IFERROR(P*INDEX('UWYr writing pattern'!$C$4:$C$18,MATCH('Baseline model w.Calcs'!$A37,'UWYr writing pattern'!$A$4:$A$18,0)) / 25,B36))</f>
        <v>0</v>
      </c>
      <c r="C37" s="36">
        <f t="shared" si="13"/>
        <v>65.495951220732266</v>
      </c>
      <c r="E37" s="34">
        <f t="shared" si="14"/>
        <v>0.99740027239693818</v>
      </c>
      <c r="F37" s="31">
        <f>SUM($E$9:E37)*RLR</f>
        <v>41.404858535121313</v>
      </c>
      <c r="G37" s="32"/>
      <c r="H37" s="36">
        <f>F37-SUM($J$9:J37)</f>
        <v>37.196026258469892</v>
      </c>
      <c r="J37" s="31">
        <f t="shared" si="15"/>
        <v>0.27203384834957356</v>
      </c>
      <c r="K37" s="36">
        <f>SUM($J$9:J37)*RRF</f>
        <v>2.9461825936559944</v>
      </c>
      <c r="L37" s="33"/>
      <c r="M37" s="36">
        <f t="shared" si="0"/>
        <v>40.14220885212589</v>
      </c>
      <c r="N37" s="33"/>
      <c r="O37" s="33"/>
      <c r="P37" s="33"/>
      <c r="Q37" s="33"/>
      <c r="R37" s="33"/>
      <c r="S37" s="33"/>
      <c r="T37" s="33"/>
      <c r="U37" s="33"/>
      <c r="V37" s="31">
        <f t="shared" si="1"/>
        <v>55.016599025415104</v>
      </c>
      <c r="W37" s="31">
        <f t="shared" si="2"/>
        <v>26.037218380928923</v>
      </c>
      <c r="X37" s="31">
        <f t="shared" si="3"/>
        <v>81.053817406344024</v>
      </c>
      <c r="Y37" s="31">
        <f t="shared" si="4"/>
        <v>43.85779114787411</v>
      </c>
      <c r="Z37" s="31"/>
      <c r="AA37" s="31"/>
      <c r="AB37" s="31"/>
      <c r="AC37" s="31"/>
      <c r="AD37" s="31"/>
      <c r="AE37" s="31"/>
      <c r="AF37" s="31"/>
      <c r="AG37" s="33">
        <f t="shared" si="5"/>
        <v>3.5073602305428504E-2</v>
      </c>
      <c r="AH37" s="33">
        <f t="shared" si="6"/>
        <v>0.47788343871578443</v>
      </c>
      <c r="AI37" s="33">
        <f t="shared" si="7"/>
        <v>0.3450404877926776</v>
      </c>
      <c r="AJ37" s="93">
        <f t="shared" si="8"/>
        <v>0.18941575402981292</v>
      </c>
      <c r="AK37" s="3">
        <f t="shared" si="9"/>
        <v>0.18393656931894511</v>
      </c>
      <c r="AL37" s="3"/>
      <c r="AM37" s="3"/>
      <c r="AN37" s="3"/>
      <c r="AO37" s="3"/>
      <c r="AP37" s="3"/>
      <c r="AQ37" s="90">
        <f t="shared" si="16"/>
        <v>0</v>
      </c>
      <c r="AR37" s="91">
        <f t="shared" si="17"/>
        <v>0</v>
      </c>
      <c r="AS37" s="89">
        <f>SUM(AR$9:AR37)*RLR</f>
        <v>120</v>
      </c>
      <c r="AT37" s="90">
        <f>AS37-SUM(AU$9:AU37)</f>
        <v>97.927611681726589</v>
      </c>
      <c r="AU37" s="89">
        <f t="shared" si="18"/>
        <v>0.74000714117173749</v>
      </c>
      <c r="AV37" s="90">
        <f>SUM(AU$9:AU37)*RRF</f>
        <v>15.450671822791389</v>
      </c>
      <c r="AW37" s="3"/>
      <c r="AX37" s="2">
        <f t="shared" si="10"/>
        <v>1.5</v>
      </c>
      <c r="AY37" s="2">
        <f t="shared" si="11"/>
        <v>0.75</v>
      </c>
    </row>
    <row r="38" spans="1:51" x14ac:dyDescent="0.25">
      <c r="A38" s="14">
        <f t="shared" si="12"/>
        <v>0.28999999999999998</v>
      </c>
      <c r="B38" s="59">
        <f>IF($B$4="AY",0,IFERROR(P*INDEX('UWYr writing pattern'!$C$4:$C$18,MATCH('Baseline model w.Calcs'!$A38,'UWYr writing pattern'!$A$4:$A$18,0)) / 25,B37))</f>
        <v>0</v>
      </c>
      <c r="C38" s="36">
        <f t="shared" si="13"/>
        <v>64.513511952421283</v>
      </c>
      <c r="E38" s="34">
        <f t="shared" si="14"/>
        <v>0.98243926831098405</v>
      </c>
      <c r="F38" s="31">
        <f>SUM($E$9:E38)*RLR</f>
        <v>42.583785657094495</v>
      </c>
      <c r="G38" s="32"/>
      <c r="H38" s="36">
        <f>F38-SUM($J$9:J38)</f>
        <v>38.095983183504551</v>
      </c>
      <c r="J38" s="31">
        <f t="shared" si="15"/>
        <v>0.27897019693852421</v>
      </c>
      <c r="K38" s="36">
        <f>SUM($J$9:J38)*RRF</f>
        <v>3.1414617315129614</v>
      </c>
      <c r="L38" s="33"/>
      <c r="M38" s="36">
        <f t="shared" si="0"/>
        <v>41.237444915017512</v>
      </c>
      <c r="N38" s="33"/>
      <c r="O38" s="33"/>
      <c r="P38" s="33"/>
      <c r="Q38" s="33"/>
      <c r="R38" s="33"/>
      <c r="S38" s="33"/>
      <c r="T38" s="33"/>
      <c r="U38" s="33"/>
      <c r="V38" s="31">
        <f t="shared" si="1"/>
        <v>54.191350040033868</v>
      </c>
      <c r="W38" s="31">
        <f t="shared" si="2"/>
        <v>26.667188228453185</v>
      </c>
      <c r="X38" s="31">
        <f t="shared" si="3"/>
        <v>80.858538268487052</v>
      </c>
      <c r="Y38" s="31">
        <f t="shared" si="4"/>
        <v>42.762555084982488</v>
      </c>
      <c r="Z38" s="31"/>
      <c r="AA38" s="31"/>
      <c r="AB38" s="31"/>
      <c r="AC38" s="31"/>
      <c r="AD38" s="31"/>
      <c r="AE38" s="31"/>
      <c r="AF38" s="31"/>
      <c r="AG38" s="33">
        <f t="shared" si="5"/>
        <v>3.7398353946582877E-2</v>
      </c>
      <c r="AH38" s="33">
        <f t="shared" si="6"/>
        <v>0.49092196327401799</v>
      </c>
      <c r="AI38" s="33">
        <f t="shared" si="7"/>
        <v>0.35486488047578746</v>
      </c>
      <c r="AJ38" s="93">
        <f t="shared" si="8"/>
        <v>0.19547239508017211</v>
      </c>
      <c r="AK38" s="3">
        <f t="shared" si="9"/>
        <v>0.19005704504905302</v>
      </c>
      <c r="AL38" s="3"/>
      <c r="AM38" s="3"/>
      <c r="AN38" s="3"/>
      <c r="AO38" s="3"/>
      <c r="AP38" s="3"/>
      <c r="AQ38" s="90">
        <f t="shared" si="16"/>
        <v>0</v>
      </c>
      <c r="AR38" s="91">
        <f t="shared" si="17"/>
        <v>0</v>
      </c>
      <c r="AS38" s="89">
        <f>SUM(AR$9:AR38)*RLR</f>
        <v>120</v>
      </c>
      <c r="AT38" s="90">
        <f>AS38-SUM(AU$9:AU38)</f>
        <v>97.193154594113636</v>
      </c>
      <c r="AU38" s="89">
        <f t="shared" si="18"/>
        <v>0.73445708761294937</v>
      </c>
      <c r="AV38" s="90">
        <f>SUM(AU$9:AU38)*RRF</f>
        <v>15.964791784120454</v>
      </c>
      <c r="AW38" s="3"/>
      <c r="AX38" s="2">
        <f t="shared" si="10"/>
        <v>1.5</v>
      </c>
      <c r="AY38" s="2">
        <f t="shared" si="11"/>
        <v>0.75</v>
      </c>
    </row>
    <row r="39" spans="1:51" x14ac:dyDescent="0.25">
      <c r="A39" s="14">
        <f t="shared" si="12"/>
        <v>0.3</v>
      </c>
      <c r="B39" s="59">
        <f>IF($B$4="AY",0,IFERROR(P*INDEX('UWYr writing pattern'!$C$4:$C$18,MATCH('Baseline model w.Calcs'!$A39,'UWYr writing pattern'!$A$4:$A$18,0)) / 25,B38))</f>
        <v>0</v>
      </c>
      <c r="C39" s="36">
        <f t="shared" si="13"/>
        <v>63.545809273134964</v>
      </c>
      <c r="E39" s="34">
        <f t="shared" si="14"/>
        <v>0.96770267928631926</v>
      </c>
      <c r="F39" s="31">
        <f>SUM($E$9:E39)*RLR</f>
        <v>43.745028872238073</v>
      </c>
      <c r="G39" s="32"/>
      <c r="H39" s="36">
        <f>F39-SUM($J$9:J39)</f>
        <v>38.97150652477184</v>
      </c>
      <c r="J39" s="31">
        <f t="shared" si="15"/>
        <v>0.28571987387628411</v>
      </c>
      <c r="K39" s="36">
        <f>SUM($J$9:J39)*RRF</f>
        <v>3.3414656432263605</v>
      </c>
      <c r="L39" s="33"/>
      <c r="M39" s="36">
        <f t="shared" si="0"/>
        <v>42.312972167998197</v>
      </c>
      <c r="N39" s="33"/>
      <c r="O39" s="33"/>
      <c r="P39" s="33"/>
      <c r="Q39" s="33"/>
      <c r="R39" s="33"/>
      <c r="S39" s="33"/>
      <c r="T39" s="33"/>
      <c r="U39" s="33"/>
      <c r="V39" s="31">
        <f t="shared" si="1"/>
        <v>53.378479789433364</v>
      </c>
      <c r="W39" s="31">
        <f t="shared" si="2"/>
        <v>27.280054567340287</v>
      </c>
      <c r="X39" s="31">
        <f t="shared" si="3"/>
        <v>80.658534356773657</v>
      </c>
      <c r="Y39" s="31">
        <f t="shared" si="4"/>
        <v>41.687027832001803</v>
      </c>
      <c r="Z39" s="31"/>
      <c r="AA39" s="31"/>
      <c r="AB39" s="31"/>
      <c r="AC39" s="31"/>
      <c r="AD39" s="31"/>
      <c r="AE39" s="31"/>
      <c r="AF39" s="31"/>
      <c r="AG39" s="33">
        <f t="shared" si="5"/>
        <v>3.9779352895551914E-2</v>
      </c>
      <c r="AH39" s="33">
        <f t="shared" si="6"/>
        <v>0.50372585914283563</v>
      </c>
      <c r="AI39" s="33">
        <f t="shared" si="7"/>
        <v>0.3645419072686506</v>
      </c>
      <c r="AJ39" s="93">
        <f t="shared" si="8"/>
        <v>0.20148378124062294</v>
      </c>
      <c r="AK39" s="3">
        <f t="shared" si="9"/>
        <v>0.19613161721118513</v>
      </c>
      <c r="AL39" s="3"/>
      <c r="AM39" s="3"/>
      <c r="AN39" s="3"/>
      <c r="AO39" s="3"/>
      <c r="AP39" s="3"/>
      <c r="AQ39" s="90">
        <f t="shared" si="16"/>
        <v>0</v>
      </c>
      <c r="AR39" s="91">
        <f t="shared" si="17"/>
        <v>0</v>
      </c>
      <c r="AS39" s="89">
        <f>SUM(AR$9:AR39)*RLR</f>
        <v>120</v>
      </c>
      <c r="AT39" s="90">
        <f>AS39-SUM(AU$9:AU39)</f>
        <v>96.464205934657784</v>
      </c>
      <c r="AU39" s="89">
        <f t="shared" si="18"/>
        <v>0.7289486594558523</v>
      </c>
      <c r="AV39" s="90">
        <f>SUM(AU$9:AU39)*RRF</f>
        <v>16.475055845739551</v>
      </c>
      <c r="AW39" s="3"/>
      <c r="AX39" s="2">
        <f t="shared" si="10"/>
        <v>1.5</v>
      </c>
      <c r="AY39" s="2">
        <f t="shared" si="11"/>
        <v>0.75</v>
      </c>
    </row>
    <row r="40" spans="1:51" x14ac:dyDescent="0.25">
      <c r="A40" s="14">
        <f t="shared" si="12"/>
        <v>0.31</v>
      </c>
      <c r="B40" s="59">
        <f>IF($B$4="AY",0,IFERROR(P*INDEX('UWYr writing pattern'!$C$4:$C$18,MATCH('Baseline model w.Calcs'!$A40,'UWYr writing pattern'!$A$4:$A$18,0)) / 25,B39))</f>
        <v>0</v>
      </c>
      <c r="C40" s="36">
        <f t="shared" si="13"/>
        <v>62.592622134037939</v>
      </c>
      <c r="E40" s="34">
        <f t="shared" si="14"/>
        <v>0.95318713909702435</v>
      </c>
      <c r="F40" s="31">
        <f>SUM($E$9:E40)*RLR</f>
        <v>44.888853439154509</v>
      </c>
      <c r="G40" s="32"/>
      <c r="H40" s="36">
        <f>F40-SUM($J$9:J40)</f>
        <v>39.823044792752491</v>
      </c>
      <c r="J40" s="31">
        <f t="shared" si="15"/>
        <v>0.29228629893578878</v>
      </c>
      <c r="K40" s="36">
        <f>SUM($J$9:J40)*RRF</f>
        <v>3.5460660524814127</v>
      </c>
      <c r="L40" s="33"/>
      <c r="M40" s="36">
        <f t="shared" si="0"/>
        <v>43.369110845233905</v>
      </c>
      <c r="N40" s="33"/>
      <c r="O40" s="33"/>
      <c r="P40" s="33"/>
      <c r="Q40" s="33"/>
      <c r="R40" s="33"/>
      <c r="S40" s="33"/>
      <c r="T40" s="33"/>
      <c r="U40" s="33"/>
      <c r="V40" s="31">
        <f t="shared" si="1"/>
        <v>52.577802592591866</v>
      </c>
      <c r="W40" s="31">
        <f t="shared" si="2"/>
        <v>27.876131354926741</v>
      </c>
      <c r="X40" s="31">
        <f t="shared" si="3"/>
        <v>80.453933947518607</v>
      </c>
      <c r="Y40" s="31">
        <f t="shared" si="4"/>
        <v>40.630889154766095</v>
      </c>
      <c r="Z40" s="31"/>
      <c r="AA40" s="31"/>
      <c r="AB40" s="31"/>
      <c r="AC40" s="31"/>
      <c r="AD40" s="31"/>
      <c r="AE40" s="31"/>
      <c r="AF40" s="31"/>
      <c r="AG40" s="33">
        <f t="shared" si="5"/>
        <v>4.221507205335015E-2</v>
      </c>
      <c r="AH40" s="33">
        <f t="shared" si="6"/>
        <v>0.51629893863373699</v>
      </c>
      <c r="AI40" s="33">
        <f t="shared" si="7"/>
        <v>0.37407377865962094</v>
      </c>
      <c r="AJ40" s="93">
        <f t="shared" si="8"/>
        <v>0.20745025065322187</v>
      </c>
      <c r="AK40" s="3">
        <f t="shared" si="9"/>
        <v>0.20216063008210122</v>
      </c>
      <c r="AL40" s="3"/>
      <c r="AM40" s="3"/>
      <c r="AN40" s="3"/>
      <c r="AO40" s="3"/>
      <c r="AP40" s="3"/>
      <c r="AQ40" s="90">
        <f t="shared" si="16"/>
        <v>0</v>
      </c>
      <c r="AR40" s="91">
        <f t="shared" si="17"/>
        <v>0</v>
      </c>
      <c r="AS40" s="89">
        <f>SUM(AR$9:AR40)*RLR</f>
        <v>120</v>
      </c>
      <c r="AT40" s="90">
        <f>AS40-SUM(AU$9:AU40)</f>
        <v>95.740724390147847</v>
      </c>
      <c r="AU40" s="89">
        <f t="shared" si="18"/>
        <v>0.72348154450993341</v>
      </c>
      <c r="AV40" s="90">
        <f>SUM(AU$9:AU40)*RRF</f>
        <v>16.981492926896504</v>
      </c>
      <c r="AW40" s="3"/>
      <c r="AX40" s="2">
        <f t="shared" si="10"/>
        <v>1.5</v>
      </c>
      <c r="AY40" s="2">
        <f t="shared" si="11"/>
        <v>0.75</v>
      </c>
    </row>
    <row r="41" spans="1:51" x14ac:dyDescent="0.25">
      <c r="A41" s="14">
        <f t="shared" si="12"/>
        <v>0.32</v>
      </c>
      <c r="B41" s="59">
        <f>IF($B$4="AY",0,IFERROR(P*INDEX('UWYr writing pattern'!$C$4:$C$18,MATCH('Baseline model w.Calcs'!$A41,'UWYr writing pattern'!$A$4:$A$18,0)) / 25,B40))</f>
        <v>0</v>
      </c>
      <c r="C41" s="36">
        <f t="shared" si="13"/>
        <v>61.65373280202737</v>
      </c>
      <c r="E41" s="34">
        <f t="shared" si="14"/>
        <v>0.93888933201056912</v>
      </c>
      <c r="F41" s="31">
        <f>SUM($E$9:E41)*RLR</f>
        <v>46.015520637567185</v>
      </c>
      <c r="G41" s="32"/>
      <c r="H41" s="36">
        <f>F41-SUM($J$9:J41)</f>
        <v>40.651039155219522</v>
      </c>
      <c r="J41" s="31">
        <f t="shared" si="15"/>
        <v>0.2986728359456437</v>
      </c>
      <c r="K41" s="36">
        <f>SUM($J$9:J41)*RRF</f>
        <v>3.7551370376433635</v>
      </c>
      <c r="L41" s="33"/>
      <c r="M41" s="36">
        <f t="shared" si="0"/>
        <v>44.406176192862887</v>
      </c>
      <c r="N41" s="33"/>
      <c r="O41" s="33"/>
      <c r="P41" s="33"/>
      <c r="Q41" s="33"/>
      <c r="R41" s="33"/>
      <c r="S41" s="33"/>
      <c r="T41" s="33"/>
      <c r="U41" s="33"/>
      <c r="V41" s="31">
        <f t="shared" si="1"/>
        <v>51.789135553702984</v>
      </c>
      <c r="W41" s="31">
        <f t="shared" si="2"/>
        <v>28.455727408653662</v>
      </c>
      <c r="X41" s="31">
        <f t="shared" si="3"/>
        <v>80.244862962356649</v>
      </c>
      <c r="Y41" s="31">
        <f t="shared" si="4"/>
        <v>39.593823807137113</v>
      </c>
      <c r="Z41" s="31"/>
      <c r="AA41" s="31"/>
      <c r="AB41" s="31"/>
      <c r="AC41" s="31"/>
      <c r="AD41" s="31"/>
      <c r="AE41" s="31"/>
      <c r="AF41" s="31"/>
      <c r="AG41" s="33">
        <f t="shared" si="5"/>
        <v>4.4704012352897185E-2</v>
      </c>
      <c r="AH41" s="33">
        <f t="shared" si="6"/>
        <v>0.52864495467693917</v>
      </c>
      <c r="AI41" s="33">
        <f t="shared" si="7"/>
        <v>0.38346267197972655</v>
      </c>
      <c r="AJ41" s="93">
        <f t="shared" si="8"/>
        <v>0.21337213893344653</v>
      </c>
      <c r="AK41" s="3">
        <f t="shared" si="9"/>
        <v>0.20814442535648545</v>
      </c>
      <c r="AL41" s="3"/>
      <c r="AM41" s="3"/>
      <c r="AN41" s="3"/>
      <c r="AO41" s="3"/>
      <c r="AP41" s="3"/>
      <c r="AQ41" s="90">
        <f t="shared" si="16"/>
        <v>0</v>
      </c>
      <c r="AR41" s="91">
        <f t="shared" si="17"/>
        <v>0</v>
      </c>
      <c r="AS41" s="89">
        <f>SUM(AR$9:AR41)*RLR</f>
        <v>120</v>
      </c>
      <c r="AT41" s="90">
        <f>AS41-SUM(AU$9:AU41)</f>
        <v>95.02266895722174</v>
      </c>
      <c r="AU41" s="89">
        <f t="shared" si="18"/>
        <v>0.71805543292610874</v>
      </c>
      <c r="AV41" s="90">
        <f>SUM(AU$9:AU41)*RRF</f>
        <v>17.484131729944778</v>
      </c>
      <c r="AW41" s="3"/>
      <c r="AX41" s="2">
        <f t="shared" si="10"/>
        <v>1.5</v>
      </c>
      <c r="AY41" s="2">
        <f t="shared" si="11"/>
        <v>0.75</v>
      </c>
    </row>
    <row r="42" spans="1:51" x14ac:dyDescent="0.25">
      <c r="A42" s="14">
        <f t="shared" si="12"/>
        <v>0.33</v>
      </c>
      <c r="B42" s="59">
        <f>IF($B$4="AY",0,IFERROR(P*INDEX('UWYr writing pattern'!$C$4:$C$18,MATCH('Baseline model w.Calcs'!$A42,'UWYr writing pattern'!$A$4:$A$18,0)) / 25,B41))</f>
        <v>0</v>
      </c>
      <c r="C42" s="36">
        <f t="shared" si="13"/>
        <v>60.728926809996963</v>
      </c>
      <c r="E42" s="34">
        <f t="shared" si="14"/>
        <v>0.92480599203041058</v>
      </c>
      <c r="F42" s="31">
        <f>SUM($E$9:E42)*RLR</f>
        <v>47.125287828003678</v>
      </c>
      <c r="G42" s="32"/>
      <c r="H42" s="36">
        <f>F42-SUM($J$9:J42)</f>
        <v>41.455923551991873</v>
      </c>
      <c r="J42" s="31">
        <f t="shared" si="15"/>
        <v>0.30488279366414645</v>
      </c>
      <c r="K42" s="36">
        <f>SUM($J$9:J42)*RRF</f>
        <v>3.968554993208266</v>
      </c>
      <c r="L42" s="33"/>
      <c r="M42" s="36">
        <f t="shared" si="0"/>
        <v>45.424478545200138</v>
      </c>
      <c r="N42" s="33"/>
      <c r="O42" s="33"/>
      <c r="P42" s="33"/>
      <c r="Q42" s="33"/>
      <c r="R42" s="33"/>
      <c r="S42" s="33"/>
      <c r="T42" s="33"/>
      <c r="U42" s="33"/>
      <c r="V42" s="31">
        <f t="shared" si="1"/>
        <v>51.012298520397444</v>
      </c>
      <c r="W42" s="31">
        <f t="shared" si="2"/>
        <v>29.019146486394309</v>
      </c>
      <c r="X42" s="31">
        <f t="shared" si="3"/>
        <v>80.031445006791756</v>
      </c>
      <c r="Y42" s="31">
        <f t="shared" si="4"/>
        <v>38.575521454799862</v>
      </c>
      <c r="Z42" s="31"/>
      <c r="AA42" s="31"/>
      <c r="AB42" s="31"/>
      <c r="AC42" s="31"/>
      <c r="AD42" s="31"/>
      <c r="AE42" s="31"/>
      <c r="AF42" s="31"/>
      <c r="AG42" s="33">
        <f t="shared" si="5"/>
        <v>4.7244702300098404E-2</v>
      </c>
      <c r="AH42" s="33">
        <f t="shared" si="6"/>
        <v>0.54076760172857308</v>
      </c>
      <c r="AI42" s="33">
        <f t="shared" si="7"/>
        <v>0.39271073190003064</v>
      </c>
      <c r="AJ42" s="93">
        <f t="shared" si="8"/>
        <v>0.21924977918907429</v>
      </c>
      <c r="AK42" s="3">
        <f t="shared" si="9"/>
        <v>0.21408334216631184</v>
      </c>
      <c r="AL42" s="3"/>
      <c r="AM42" s="3"/>
      <c r="AN42" s="3"/>
      <c r="AO42" s="3"/>
      <c r="AP42" s="3"/>
      <c r="AQ42" s="90">
        <f t="shared" si="16"/>
        <v>0</v>
      </c>
      <c r="AR42" s="91">
        <f t="shared" si="17"/>
        <v>0</v>
      </c>
      <c r="AS42" s="89">
        <f>SUM(AR$9:AR42)*RLR</f>
        <v>120</v>
      </c>
      <c r="AT42" s="90">
        <f>AS42-SUM(AU$9:AU42)</f>
        <v>94.309998940042576</v>
      </c>
      <c r="AU42" s="89">
        <f t="shared" si="18"/>
        <v>0.71267001717916301</v>
      </c>
      <c r="AV42" s="90">
        <f>SUM(AU$9:AU42)*RRF</f>
        <v>17.983000741970194</v>
      </c>
      <c r="AW42" s="3"/>
      <c r="AX42" s="2">
        <f t="shared" si="10"/>
        <v>1.5</v>
      </c>
      <c r="AY42" s="2">
        <f t="shared" si="11"/>
        <v>0.75</v>
      </c>
    </row>
    <row r="43" spans="1:51" x14ac:dyDescent="0.25">
      <c r="A43" s="14">
        <f t="shared" si="12"/>
        <v>0.34</v>
      </c>
      <c r="B43" s="59">
        <f>IF($B$4="AY",0,IFERROR(P*INDEX('UWYr writing pattern'!$C$4:$C$18,MATCH('Baseline model w.Calcs'!$A43,'UWYr writing pattern'!$A$4:$A$18,0)) / 25,B42))</f>
        <v>0</v>
      </c>
      <c r="C43" s="36">
        <f t="shared" si="13"/>
        <v>59.817992907847007</v>
      </c>
      <c r="E43" s="34">
        <f t="shared" si="14"/>
        <v>0.91093390214995451</v>
      </c>
      <c r="F43" s="31">
        <f>SUM($E$9:E43)*RLR</f>
        <v>48.218408510583622</v>
      </c>
      <c r="G43" s="32"/>
      <c r="H43" s="36">
        <f>F43-SUM($J$9:J43)</f>
        <v>42.238124807931875</v>
      </c>
      <c r="J43" s="31">
        <f t="shared" si="15"/>
        <v>0.31091942663993904</v>
      </c>
      <c r="K43" s="36">
        <f>SUM($J$9:J43)*RRF</f>
        <v>4.1861985918562228</v>
      </c>
      <c r="L43" s="33"/>
      <c r="M43" s="36">
        <f t="shared" si="0"/>
        <v>46.424323399788101</v>
      </c>
      <c r="N43" s="33"/>
      <c r="O43" s="33"/>
      <c r="P43" s="33"/>
      <c r="Q43" s="33"/>
      <c r="R43" s="33"/>
      <c r="S43" s="33"/>
      <c r="T43" s="33"/>
      <c r="U43" s="33"/>
      <c r="V43" s="31">
        <f t="shared" si="1"/>
        <v>50.247114042591477</v>
      </c>
      <c r="W43" s="31">
        <f t="shared" si="2"/>
        <v>29.566687365552312</v>
      </c>
      <c r="X43" s="31">
        <f t="shared" si="3"/>
        <v>79.813801408143789</v>
      </c>
      <c r="Y43" s="31">
        <f t="shared" si="4"/>
        <v>37.575676600211899</v>
      </c>
      <c r="Z43" s="31"/>
      <c r="AA43" s="31"/>
      <c r="AB43" s="31"/>
      <c r="AC43" s="31"/>
      <c r="AD43" s="31"/>
      <c r="AE43" s="31"/>
      <c r="AF43" s="31"/>
      <c r="AG43" s="33">
        <f t="shared" si="5"/>
        <v>4.9835697522097891E-2</v>
      </c>
      <c r="AH43" s="33">
        <f t="shared" si="6"/>
        <v>0.55267051666414402</v>
      </c>
      <c r="AI43" s="33">
        <f t="shared" si="7"/>
        <v>0.40182007092153016</v>
      </c>
      <c r="AJ43" s="93">
        <f t="shared" si="8"/>
        <v>0.22508350203891903</v>
      </c>
      <c r="AK43" s="3">
        <f t="shared" si="9"/>
        <v>0.2199777171000645</v>
      </c>
      <c r="AL43" s="3"/>
      <c r="AM43" s="3"/>
      <c r="AN43" s="3"/>
      <c r="AO43" s="3"/>
      <c r="AP43" s="3"/>
      <c r="AQ43" s="90">
        <f t="shared" si="16"/>
        <v>0</v>
      </c>
      <c r="AR43" s="91">
        <f t="shared" si="17"/>
        <v>0</v>
      </c>
      <c r="AS43" s="89">
        <f>SUM(AR$9:AR43)*RLR</f>
        <v>120</v>
      </c>
      <c r="AT43" s="90">
        <f>AS43-SUM(AU$9:AU43)</f>
        <v>93.602673947992258</v>
      </c>
      <c r="AU43" s="89">
        <f t="shared" si="18"/>
        <v>0.70732499205031929</v>
      </c>
      <c r="AV43" s="90">
        <f>SUM(AU$9:AU43)*RRF</f>
        <v>18.478128236405418</v>
      </c>
      <c r="AW43" s="3"/>
      <c r="AX43" s="2">
        <f t="shared" si="10"/>
        <v>1.5</v>
      </c>
      <c r="AY43" s="2">
        <f t="shared" si="11"/>
        <v>0.75</v>
      </c>
    </row>
    <row r="44" spans="1:51" x14ac:dyDescent="0.25">
      <c r="A44" s="14">
        <f t="shared" si="12"/>
        <v>0.35</v>
      </c>
      <c r="B44" s="59">
        <f>IF($B$4="AY",0,IFERROR(P*INDEX('UWYr writing pattern'!$C$4:$C$18,MATCH('Baseline model w.Calcs'!$A44,'UWYr writing pattern'!$A$4:$A$18,0)) / 25,B43))</f>
        <v>0</v>
      </c>
      <c r="C44" s="36">
        <f t="shared" si="13"/>
        <v>58.920723014229303</v>
      </c>
      <c r="E44" s="34">
        <f t="shared" si="14"/>
        <v>0.89726989361770504</v>
      </c>
      <c r="F44" s="31">
        <f>SUM($E$9:E44)*RLR</f>
        <v>49.295132382924869</v>
      </c>
      <c r="G44" s="32"/>
      <c r="H44" s="36">
        <f>F44-SUM($J$9:J44)</f>
        <v>42.998062744213634</v>
      </c>
      <c r="J44" s="31">
        <f t="shared" si="15"/>
        <v>0.31678593605948907</v>
      </c>
      <c r="K44" s="36">
        <f>SUM($J$9:J44)*RRF</f>
        <v>4.4079487470978655</v>
      </c>
      <c r="L44" s="33"/>
      <c r="M44" s="36">
        <f t="shared" si="0"/>
        <v>47.406011491311503</v>
      </c>
      <c r="N44" s="33"/>
      <c r="O44" s="33"/>
      <c r="P44" s="33"/>
      <c r="Q44" s="33"/>
      <c r="R44" s="33"/>
      <c r="S44" s="33"/>
      <c r="T44" s="33"/>
      <c r="U44" s="33"/>
      <c r="V44" s="31">
        <f t="shared" si="1"/>
        <v>49.493407331952611</v>
      </c>
      <c r="W44" s="31">
        <f t="shared" si="2"/>
        <v>30.098643920949542</v>
      </c>
      <c r="X44" s="31">
        <f t="shared" si="3"/>
        <v>79.592051252902152</v>
      </c>
      <c r="Y44" s="31">
        <f t="shared" si="4"/>
        <v>36.593988508688497</v>
      </c>
      <c r="Z44" s="31"/>
      <c r="AA44" s="31"/>
      <c r="AB44" s="31"/>
      <c r="AC44" s="31"/>
      <c r="AD44" s="31"/>
      <c r="AE44" s="31"/>
      <c r="AF44" s="31"/>
      <c r="AG44" s="33">
        <f t="shared" si="5"/>
        <v>5.247558032259364E-2</v>
      </c>
      <c r="AH44" s="33">
        <f t="shared" si="6"/>
        <v>0.56435727965847027</v>
      </c>
      <c r="AI44" s="33">
        <f t="shared" si="7"/>
        <v>0.41079276985770724</v>
      </c>
      <c r="AJ44" s="93">
        <f t="shared" si="8"/>
        <v>0.23087363563142949</v>
      </c>
      <c r="AK44" s="3">
        <f t="shared" si="9"/>
        <v>0.22582788422181402</v>
      </c>
      <c r="AL44" s="3"/>
      <c r="AM44" s="3"/>
      <c r="AN44" s="3"/>
      <c r="AO44" s="3"/>
      <c r="AP44" s="3"/>
      <c r="AQ44" s="90">
        <f t="shared" si="16"/>
        <v>0</v>
      </c>
      <c r="AR44" s="91">
        <f t="shared" si="17"/>
        <v>0</v>
      </c>
      <c r="AS44" s="89">
        <f>SUM(AR$9:AR44)*RLR</f>
        <v>120</v>
      </c>
      <c r="AT44" s="90">
        <f>AS44-SUM(AU$9:AU44)</f>
        <v>92.900653893382312</v>
      </c>
      <c r="AU44" s="89">
        <f t="shared" si="18"/>
        <v>0.70202005460994199</v>
      </c>
      <c r="AV44" s="90">
        <f>SUM(AU$9:AU44)*RRF</f>
        <v>18.969542274632378</v>
      </c>
      <c r="AW44" s="3"/>
      <c r="AX44" s="2">
        <f t="shared" si="10"/>
        <v>1.5</v>
      </c>
      <c r="AY44" s="2">
        <f t="shared" si="11"/>
        <v>0.75</v>
      </c>
    </row>
    <row r="45" spans="1:51" x14ac:dyDescent="0.25">
      <c r="A45" s="14">
        <f t="shared" si="12"/>
        <v>0.36</v>
      </c>
      <c r="B45" s="59">
        <f>IF($B$4="AY",0,IFERROR(P*INDEX('UWYr writing pattern'!$C$4:$C$18,MATCH('Baseline model w.Calcs'!$A45,'UWYr writing pattern'!$A$4:$A$18,0)) / 25,B44))</f>
        <v>0</v>
      </c>
      <c r="C45" s="36">
        <f t="shared" si="13"/>
        <v>58.036912169015864</v>
      </c>
      <c r="E45" s="34">
        <f t="shared" si="14"/>
        <v>0.88381084521343956</v>
      </c>
      <c r="F45" s="31">
        <f>SUM($E$9:E45)*RLR</f>
        <v>50.355705397180998</v>
      </c>
      <c r="G45" s="32"/>
      <c r="H45" s="36">
        <f>F45-SUM($J$9:J45)</f>
        <v>43.736150287888158</v>
      </c>
      <c r="J45" s="31">
        <f t="shared" si="15"/>
        <v>0.32248547058160226</v>
      </c>
      <c r="K45" s="36">
        <f>SUM($J$9:J45)*RRF</f>
        <v>4.6336885765049871</v>
      </c>
      <c r="L45" s="33"/>
      <c r="M45" s="36">
        <f t="shared" si="0"/>
        <v>48.369838864393145</v>
      </c>
      <c r="N45" s="33"/>
      <c r="O45" s="33"/>
      <c r="P45" s="33"/>
      <c r="Q45" s="33"/>
      <c r="R45" s="33"/>
      <c r="S45" s="33"/>
      <c r="T45" s="33"/>
      <c r="U45" s="33"/>
      <c r="V45" s="31">
        <f t="shared" si="1"/>
        <v>48.75100622197332</v>
      </c>
      <c r="W45" s="31">
        <f t="shared" si="2"/>
        <v>30.615305201521707</v>
      </c>
      <c r="X45" s="31">
        <f t="shared" si="3"/>
        <v>79.366311423495034</v>
      </c>
      <c r="Y45" s="31">
        <f t="shared" si="4"/>
        <v>35.630161135606855</v>
      </c>
      <c r="Z45" s="31"/>
      <c r="AA45" s="31"/>
      <c r="AB45" s="31"/>
      <c r="AC45" s="31"/>
      <c r="AD45" s="31"/>
      <c r="AE45" s="31"/>
      <c r="AF45" s="31"/>
      <c r="AG45" s="33">
        <f t="shared" si="5"/>
        <v>5.5162959244106989E-2</v>
      </c>
      <c r="AH45" s="33">
        <f t="shared" si="6"/>
        <v>0.5758314150522994</v>
      </c>
      <c r="AI45" s="33">
        <f t="shared" si="7"/>
        <v>0.41963087830984164</v>
      </c>
      <c r="AJ45" s="93">
        <f t="shared" si="8"/>
        <v>0.23662050566314685</v>
      </c>
      <c r="AK45" s="3">
        <f t="shared" si="9"/>
        <v>0.23163417509015044</v>
      </c>
      <c r="AL45" s="3"/>
      <c r="AM45" s="3"/>
      <c r="AN45" s="3"/>
      <c r="AO45" s="3"/>
      <c r="AP45" s="3"/>
      <c r="AQ45" s="90">
        <f t="shared" si="16"/>
        <v>0</v>
      </c>
      <c r="AR45" s="91">
        <f t="shared" si="17"/>
        <v>0</v>
      </c>
      <c r="AS45" s="89">
        <f>SUM(AR$9:AR45)*RLR</f>
        <v>120</v>
      </c>
      <c r="AT45" s="90">
        <f>AS45-SUM(AU$9:AU45)</f>
        <v>92.203898989181951</v>
      </c>
      <c r="AU45" s="89">
        <f t="shared" si="18"/>
        <v>0.69675490420036734</v>
      </c>
      <c r="AV45" s="90">
        <f>SUM(AU$9:AU45)*RRF</f>
        <v>19.457270707572636</v>
      </c>
      <c r="AW45" s="3"/>
      <c r="AX45" s="2">
        <f t="shared" si="10"/>
        <v>1.5</v>
      </c>
      <c r="AY45" s="2">
        <f t="shared" si="11"/>
        <v>0.75</v>
      </c>
    </row>
    <row r="46" spans="1:51" x14ac:dyDescent="0.25">
      <c r="A46" s="14">
        <f t="shared" si="12"/>
        <v>0.37</v>
      </c>
      <c r="B46" s="59">
        <f>IF($B$4="AY",0,IFERROR(P*INDEX('UWYr writing pattern'!$C$4:$C$18,MATCH('Baseline model w.Calcs'!$A46,'UWYr writing pattern'!$A$4:$A$18,0)) / 25,B45))</f>
        <v>0</v>
      </c>
      <c r="C46" s="36">
        <f t="shared" si="13"/>
        <v>57.166358486480625</v>
      </c>
      <c r="E46" s="34">
        <f t="shared" si="14"/>
        <v>0.87055368253523802</v>
      </c>
      <c r="F46" s="31">
        <f>SUM($E$9:E46)*RLR</f>
        <v>51.400369816223282</v>
      </c>
      <c r="G46" s="32"/>
      <c r="H46" s="36">
        <f>F46-SUM($J$9:J46)</f>
        <v>44.452793579771281</v>
      </c>
      <c r="J46" s="31">
        <f t="shared" si="15"/>
        <v>0.32802112715916115</v>
      </c>
      <c r="K46" s="36">
        <f>SUM($J$9:J46)*RRF</f>
        <v>4.8633033655163995</v>
      </c>
      <c r="L46" s="33"/>
      <c r="M46" s="36">
        <f t="shared" si="0"/>
        <v>49.316096945287683</v>
      </c>
      <c r="N46" s="33"/>
      <c r="O46" s="33"/>
      <c r="P46" s="33"/>
      <c r="Q46" s="33"/>
      <c r="R46" s="33"/>
      <c r="S46" s="33"/>
      <c r="T46" s="33"/>
      <c r="U46" s="33"/>
      <c r="V46" s="31">
        <f t="shared" si="1"/>
        <v>48.019741128643723</v>
      </c>
      <c r="W46" s="31">
        <f t="shared" si="2"/>
        <v>31.116955505839893</v>
      </c>
      <c r="X46" s="31">
        <f t="shared" si="3"/>
        <v>79.136696634483613</v>
      </c>
      <c r="Y46" s="31">
        <f t="shared" si="4"/>
        <v>34.683903054712317</v>
      </c>
      <c r="Z46" s="31"/>
      <c r="AA46" s="31"/>
      <c r="AB46" s="31"/>
      <c r="AC46" s="31"/>
      <c r="AD46" s="31"/>
      <c r="AE46" s="31"/>
      <c r="AF46" s="31"/>
      <c r="AG46" s="33">
        <f t="shared" si="5"/>
        <v>5.7896468637099997E-2</v>
      </c>
      <c r="AH46" s="33">
        <f t="shared" si="6"/>
        <v>0.58709639220580578</v>
      </c>
      <c r="AI46" s="33">
        <f t="shared" si="7"/>
        <v>0.42833641513519399</v>
      </c>
      <c r="AJ46" s="93">
        <f t="shared" si="8"/>
        <v>0.24232443539702553</v>
      </c>
      <c r="AK46" s="3">
        <f t="shared" si="9"/>
        <v>0.2373969187769743</v>
      </c>
      <c r="AL46" s="3"/>
      <c r="AM46" s="3"/>
      <c r="AN46" s="3"/>
      <c r="AO46" s="3"/>
      <c r="AP46" s="3"/>
      <c r="AQ46" s="90">
        <f t="shared" si="16"/>
        <v>0</v>
      </c>
      <c r="AR46" s="91">
        <f t="shared" si="17"/>
        <v>0</v>
      </c>
      <c r="AS46" s="89">
        <f>SUM(AR$9:AR46)*RLR</f>
        <v>120</v>
      </c>
      <c r="AT46" s="90">
        <f>AS46-SUM(AU$9:AU46)</f>
        <v>91.512369746763085</v>
      </c>
      <c r="AU46" s="89">
        <f t="shared" si="18"/>
        <v>0.69152924241886471</v>
      </c>
      <c r="AV46" s="90">
        <f>SUM(AU$9:AU46)*RRF</f>
        <v>19.941341177265841</v>
      </c>
      <c r="AW46" s="3"/>
      <c r="AX46" s="2">
        <f t="shared" si="10"/>
        <v>1.5</v>
      </c>
      <c r="AY46" s="2">
        <f t="shared" si="11"/>
        <v>0.75</v>
      </c>
    </row>
    <row r="47" spans="1:51" x14ac:dyDescent="0.25">
      <c r="A47" s="14">
        <f t="shared" si="12"/>
        <v>0.38</v>
      </c>
      <c r="B47" s="59">
        <f>IF($B$4="AY",0,IFERROR(P*INDEX('UWYr writing pattern'!$C$4:$C$18,MATCH('Baseline model w.Calcs'!$A47,'UWYr writing pattern'!$A$4:$A$18,0)) / 25,B46))</f>
        <v>0</v>
      </c>
      <c r="C47" s="36">
        <f t="shared" si="13"/>
        <v>56.308863109183413</v>
      </c>
      <c r="E47" s="34">
        <f t="shared" si="14"/>
        <v>0.85749537729720948</v>
      </c>
      <c r="F47" s="31">
        <f>SUM($E$9:E47)*RLR</f>
        <v>52.429364268979938</v>
      </c>
      <c r="G47" s="32"/>
      <c r="H47" s="36">
        <f>F47-SUM($J$9:J47)</f>
        <v>45.148392080679656</v>
      </c>
      <c r="J47" s="31">
        <f t="shared" si="15"/>
        <v>0.33339595184828463</v>
      </c>
      <c r="K47" s="36">
        <f>SUM($J$9:J47)*RRF</f>
        <v>5.0966805318101995</v>
      </c>
      <c r="L47" s="33"/>
      <c r="M47" s="36">
        <f t="shared" si="0"/>
        <v>50.245072612489857</v>
      </c>
      <c r="N47" s="33"/>
      <c r="O47" s="33"/>
      <c r="P47" s="33"/>
      <c r="Q47" s="33"/>
      <c r="R47" s="33"/>
      <c r="S47" s="33"/>
      <c r="T47" s="33"/>
      <c r="U47" s="33"/>
      <c r="V47" s="31">
        <f t="shared" si="1"/>
        <v>47.299445011714063</v>
      </c>
      <c r="W47" s="31">
        <f t="shared" si="2"/>
        <v>31.603874456475758</v>
      </c>
      <c r="X47" s="31">
        <f t="shared" si="3"/>
        <v>78.903319468189821</v>
      </c>
      <c r="Y47" s="31">
        <f t="shared" si="4"/>
        <v>33.754927387510143</v>
      </c>
      <c r="Z47" s="31"/>
      <c r="AA47" s="31"/>
      <c r="AB47" s="31"/>
      <c r="AC47" s="31"/>
      <c r="AD47" s="31"/>
      <c r="AE47" s="31"/>
      <c r="AF47" s="31"/>
      <c r="AG47" s="33">
        <f t="shared" si="5"/>
        <v>6.0674768235835709E-2</v>
      </c>
      <c r="AH47" s="33">
        <f t="shared" si="6"/>
        <v>0.59815562633916497</v>
      </c>
      <c r="AI47" s="33">
        <f t="shared" si="7"/>
        <v>0.43691136890816618</v>
      </c>
      <c r="AJ47" s="93">
        <f t="shared" si="8"/>
        <v>0.24798574568061738</v>
      </c>
      <c r="AK47" s="3">
        <f t="shared" si="9"/>
        <v>0.24311644188614698</v>
      </c>
      <c r="AL47" s="3"/>
      <c r="AM47" s="3"/>
      <c r="AN47" s="3"/>
      <c r="AO47" s="3"/>
      <c r="AP47" s="3"/>
      <c r="AQ47" s="90">
        <f t="shared" si="16"/>
        <v>0</v>
      </c>
      <c r="AR47" s="91">
        <f t="shared" si="17"/>
        <v>0</v>
      </c>
      <c r="AS47" s="89">
        <f>SUM(AR$9:AR47)*RLR</f>
        <v>120</v>
      </c>
      <c r="AT47" s="90">
        <f>AS47-SUM(AU$9:AU47)</f>
        <v>90.826026973662351</v>
      </c>
      <c r="AU47" s="89">
        <f t="shared" si="18"/>
        <v>0.68634277310072322</v>
      </c>
      <c r="AV47" s="90">
        <f>SUM(AU$9:AU47)*RRF</f>
        <v>20.421781118436346</v>
      </c>
      <c r="AW47" s="3"/>
      <c r="AX47" s="2">
        <f t="shared" si="10"/>
        <v>1.5</v>
      </c>
      <c r="AY47" s="2">
        <f t="shared" si="11"/>
        <v>0.75</v>
      </c>
    </row>
    <row r="48" spans="1:51" x14ac:dyDescent="0.25">
      <c r="A48" s="14">
        <f t="shared" si="12"/>
        <v>0.39</v>
      </c>
      <c r="B48" s="59">
        <f>IF($B$4="AY",0,IFERROR(P*INDEX('UWYr writing pattern'!$C$4:$C$18,MATCH('Baseline model w.Calcs'!$A48,'UWYr writing pattern'!$A$4:$A$18,0)) / 25,B47))</f>
        <v>0</v>
      </c>
      <c r="C48" s="36">
        <f t="shared" si="13"/>
        <v>55.464230162545661</v>
      </c>
      <c r="E48" s="34">
        <f t="shared" si="14"/>
        <v>0.84463294663775113</v>
      </c>
      <c r="F48" s="31">
        <f>SUM($E$9:E48)*RLR</f>
        <v>53.442923804945238</v>
      </c>
      <c r="G48" s="32"/>
      <c r="H48" s="36">
        <f>F48-SUM($J$9:J48)</f>
        <v>45.823338676039853</v>
      </c>
      <c r="J48" s="31">
        <f t="shared" si="15"/>
        <v>0.33861294060509745</v>
      </c>
      <c r="K48" s="36">
        <f>SUM($J$9:J48)*RRF</f>
        <v>5.3337095902337675</v>
      </c>
      <c r="L48" s="33"/>
      <c r="M48" s="36">
        <f t="shared" si="0"/>
        <v>51.15704826627362</v>
      </c>
      <c r="N48" s="33"/>
      <c r="O48" s="33"/>
      <c r="P48" s="33"/>
      <c r="Q48" s="33"/>
      <c r="R48" s="33"/>
      <c r="S48" s="33"/>
      <c r="T48" s="33"/>
      <c r="U48" s="33"/>
      <c r="V48" s="31">
        <f t="shared" si="1"/>
        <v>46.58995333653835</v>
      </c>
      <c r="W48" s="31">
        <f t="shared" si="2"/>
        <v>32.076337073227897</v>
      </c>
      <c r="X48" s="31">
        <f t="shared" si="3"/>
        <v>78.666290409766248</v>
      </c>
      <c r="Y48" s="31">
        <f t="shared" si="4"/>
        <v>32.84295173372638</v>
      </c>
      <c r="Z48" s="31"/>
      <c r="AA48" s="31"/>
      <c r="AB48" s="31"/>
      <c r="AC48" s="31"/>
      <c r="AD48" s="31"/>
      <c r="AE48" s="31"/>
      <c r="AF48" s="31"/>
      <c r="AG48" s="33">
        <f t="shared" si="5"/>
        <v>6.3496542740878181E-2</v>
      </c>
      <c r="AH48" s="33">
        <f t="shared" si="6"/>
        <v>0.60901247936040026</v>
      </c>
      <c r="AI48" s="33">
        <f t="shared" si="7"/>
        <v>0.44535769837454364</v>
      </c>
      <c r="AJ48" s="93">
        <f t="shared" si="8"/>
        <v>0.25360475496411827</v>
      </c>
      <c r="AK48" s="3">
        <f t="shared" si="9"/>
        <v>0.2487930685720009</v>
      </c>
      <c r="AL48" s="3"/>
      <c r="AM48" s="3"/>
      <c r="AN48" s="3"/>
      <c r="AO48" s="3"/>
      <c r="AP48" s="3"/>
      <c r="AQ48" s="90">
        <f t="shared" si="16"/>
        <v>0</v>
      </c>
      <c r="AR48" s="91">
        <f t="shared" si="17"/>
        <v>0</v>
      </c>
      <c r="AS48" s="89">
        <f>SUM(AR$9:AR48)*RLR</f>
        <v>120</v>
      </c>
      <c r="AT48" s="90">
        <f>AS48-SUM(AU$9:AU48)</f>
        <v>90.14483177135989</v>
      </c>
      <c r="AU48" s="89">
        <f t="shared" si="18"/>
        <v>0.68119520230246766</v>
      </c>
      <c r="AV48" s="90">
        <f>SUM(AU$9:AU48)*RRF</f>
        <v>20.898617760048076</v>
      </c>
      <c r="AW48" s="3"/>
      <c r="AX48" s="2">
        <f t="shared" si="10"/>
        <v>1.5</v>
      </c>
      <c r="AY48" s="2">
        <f t="shared" si="11"/>
        <v>0.75</v>
      </c>
    </row>
    <row r="49" spans="1:51" x14ac:dyDescent="0.25">
      <c r="A49" s="14">
        <f t="shared" si="12"/>
        <v>0.4</v>
      </c>
      <c r="B49" s="59">
        <f>IF($B$4="AY",0,IFERROR(P*INDEX('UWYr writing pattern'!$C$4:$C$18,MATCH('Baseline model w.Calcs'!$A49,'UWYr writing pattern'!$A$4:$A$18,0)) / 25,B48))</f>
        <v>0</v>
      </c>
      <c r="C49" s="36">
        <f t="shared" si="13"/>
        <v>54.632266710107473</v>
      </c>
      <c r="E49" s="34">
        <f t="shared" si="14"/>
        <v>0.83196345243818481</v>
      </c>
      <c r="F49" s="31">
        <f>SUM($E$9:E49)*RLR</f>
        <v>54.441279947871067</v>
      </c>
      <c r="G49" s="32"/>
      <c r="H49" s="36">
        <f>F49-SUM($J$9:J49)</f>
        <v>46.478019778895387</v>
      </c>
      <c r="J49" s="31">
        <f t="shared" si="15"/>
        <v>0.34367504007029892</v>
      </c>
      <c r="K49" s="36">
        <f>SUM($J$9:J49)*RRF</f>
        <v>5.5742821182829765</v>
      </c>
      <c r="L49" s="33"/>
      <c r="M49" s="36">
        <f t="shared" si="0"/>
        <v>52.052301897178367</v>
      </c>
      <c r="N49" s="33"/>
      <c r="O49" s="33"/>
      <c r="P49" s="33"/>
      <c r="Q49" s="33"/>
      <c r="R49" s="33"/>
      <c r="S49" s="33"/>
      <c r="T49" s="33"/>
      <c r="U49" s="33"/>
      <c r="V49" s="31">
        <f t="shared" si="1"/>
        <v>45.891104036490269</v>
      </c>
      <c r="W49" s="31">
        <f t="shared" si="2"/>
        <v>32.534613845226772</v>
      </c>
      <c r="X49" s="31">
        <f t="shared" si="3"/>
        <v>78.425717881717048</v>
      </c>
      <c r="Y49" s="31">
        <f t="shared" si="4"/>
        <v>31.947698102821633</v>
      </c>
      <c r="Z49" s="31"/>
      <c r="AA49" s="31"/>
      <c r="AB49" s="31"/>
      <c r="AC49" s="31"/>
      <c r="AD49" s="31"/>
      <c r="AE49" s="31"/>
      <c r="AF49" s="31"/>
      <c r="AG49" s="33">
        <f t="shared" si="5"/>
        <v>6.636050140813067E-2</v>
      </c>
      <c r="AH49" s="33">
        <f t="shared" si="6"/>
        <v>0.61967026068069486</v>
      </c>
      <c r="AI49" s="33">
        <f t="shared" si="7"/>
        <v>0.45367733289892553</v>
      </c>
      <c r="AJ49" s="93">
        <f t="shared" si="8"/>
        <v>0.25918177931828212</v>
      </c>
      <c r="AK49" s="3">
        <f t="shared" si="9"/>
        <v>0.25442712055771088</v>
      </c>
      <c r="AL49" s="3"/>
      <c r="AM49" s="3"/>
      <c r="AN49" s="3"/>
      <c r="AO49" s="3"/>
      <c r="AP49" s="3"/>
      <c r="AQ49" s="90">
        <f t="shared" si="16"/>
        <v>0</v>
      </c>
      <c r="AR49" s="91">
        <f t="shared" si="17"/>
        <v>0</v>
      </c>
      <c r="AS49" s="89">
        <f>SUM(AR$9:AR49)*RLR</f>
        <v>120</v>
      </c>
      <c r="AT49" s="90">
        <f>AS49-SUM(AU$9:AU49)</f>
        <v>89.468745533074696</v>
      </c>
      <c r="AU49" s="89">
        <f t="shared" si="18"/>
        <v>0.67608623828519909</v>
      </c>
      <c r="AV49" s="90">
        <f>SUM(AU$9:AU49)*RRF</f>
        <v>21.371878126847715</v>
      </c>
      <c r="AW49" s="3"/>
      <c r="AX49" s="2">
        <f t="shared" si="10"/>
        <v>1.5</v>
      </c>
      <c r="AY49" s="2">
        <f t="shared" si="11"/>
        <v>0.75</v>
      </c>
    </row>
    <row r="50" spans="1:51" x14ac:dyDescent="0.25">
      <c r="A50" s="14">
        <f t="shared" si="12"/>
        <v>0.41</v>
      </c>
      <c r="B50" s="59">
        <f>IF($B$4="AY",0,IFERROR(P*INDEX('UWYr writing pattern'!$C$4:$C$18,MATCH('Baseline model w.Calcs'!$A50,'UWYr writing pattern'!$A$4:$A$18,0)) / 25,B49))</f>
        <v>0</v>
      </c>
      <c r="C50" s="36">
        <f t="shared" si="13"/>
        <v>53.81278270945586</v>
      </c>
      <c r="E50" s="34">
        <f t="shared" si="14"/>
        <v>0.81948400065161209</v>
      </c>
      <c r="F50" s="31">
        <f>SUM($E$9:E50)*RLR</f>
        <v>55.424660748653004</v>
      </c>
      <c r="G50" s="32"/>
      <c r="H50" s="36">
        <f>F50-SUM($J$9:J50)</f>
        <v>47.112815431335605</v>
      </c>
      <c r="J50" s="31">
        <f t="shared" si="15"/>
        <v>0.34858514834171545</v>
      </c>
      <c r="K50" s="36">
        <f>SUM($J$9:J50)*RRF</f>
        <v>5.8182917221221775</v>
      </c>
      <c r="L50" s="33"/>
      <c r="M50" s="36">
        <f t="shared" si="0"/>
        <v>52.931107153457781</v>
      </c>
      <c r="N50" s="33"/>
      <c r="O50" s="33"/>
      <c r="P50" s="33"/>
      <c r="Q50" s="33"/>
      <c r="R50" s="33"/>
      <c r="S50" s="33"/>
      <c r="T50" s="33"/>
      <c r="U50" s="33"/>
      <c r="V50" s="31">
        <f t="shared" si="1"/>
        <v>45.202737475942918</v>
      </c>
      <c r="W50" s="31">
        <f t="shared" si="2"/>
        <v>32.978970801934921</v>
      </c>
      <c r="X50" s="31">
        <f t="shared" si="3"/>
        <v>78.181708277877846</v>
      </c>
      <c r="Y50" s="31">
        <f t="shared" si="4"/>
        <v>31.068892846542219</v>
      </c>
      <c r="Z50" s="31"/>
      <c r="AA50" s="31"/>
      <c r="AB50" s="31"/>
      <c r="AC50" s="31"/>
      <c r="AD50" s="31"/>
      <c r="AE50" s="31"/>
      <c r="AF50" s="31"/>
      <c r="AG50" s="33">
        <f t="shared" si="5"/>
        <v>6.9265377644311635E-2</v>
      </c>
      <c r="AH50" s="33">
        <f t="shared" si="6"/>
        <v>0.63013222801735458</v>
      </c>
      <c r="AI50" s="33">
        <f t="shared" si="7"/>
        <v>0.46187217290544169</v>
      </c>
      <c r="AJ50" s="93">
        <f t="shared" si="8"/>
        <v>0.2647171324521993</v>
      </c>
      <c r="AK50" s="3">
        <f t="shared" si="9"/>
        <v>0.2600189171535281</v>
      </c>
      <c r="AL50" s="3"/>
      <c r="AM50" s="3"/>
      <c r="AN50" s="3"/>
      <c r="AO50" s="3"/>
      <c r="AP50" s="3"/>
      <c r="AQ50" s="90">
        <f t="shared" si="16"/>
        <v>0</v>
      </c>
      <c r="AR50" s="91">
        <f t="shared" si="17"/>
        <v>0</v>
      </c>
      <c r="AS50" s="89">
        <f>SUM(AR$9:AR50)*RLR</f>
        <v>120</v>
      </c>
      <c r="AT50" s="90">
        <f>AS50-SUM(AU$9:AU50)</f>
        <v>88.797729941576634</v>
      </c>
      <c r="AU50" s="89">
        <f t="shared" si="18"/>
        <v>0.67101559149806023</v>
      </c>
      <c r="AV50" s="90">
        <f>SUM(AU$9:AU50)*RRF</f>
        <v>21.841589040896359</v>
      </c>
      <c r="AW50" s="3"/>
      <c r="AX50" s="2">
        <f t="shared" si="10"/>
        <v>1.5</v>
      </c>
      <c r="AY50" s="2">
        <f t="shared" si="11"/>
        <v>0.75</v>
      </c>
    </row>
    <row r="51" spans="1:51" x14ac:dyDescent="0.25">
      <c r="A51" s="14">
        <f t="shared" si="12"/>
        <v>0.42</v>
      </c>
      <c r="B51" s="59">
        <f>IF($B$4="AY",0,IFERROR(P*INDEX('UWYr writing pattern'!$C$4:$C$18,MATCH('Baseline model w.Calcs'!$A51,'UWYr writing pattern'!$A$4:$A$18,0)) / 25,B50))</f>
        <v>0</v>
      </c>
      <c r="C51" s="36">
        <f t="shared" si="13"/>
        <v>53.005590968814019</v>
      </c>
      <c r="E51" s="34">
        <f t="shared" si="14"/>
        <v>0.80719174064183796</v>
      </c>
      <c r="F51" s="31">
        <f>SUM($E$9:E51)*RLR</f>
        <v>56.393290837423208</v>
      </c>
      <c r="G51" s="32"/>
      <c r="H51" s="36">
        <f>F51-SUM($J$9:J51)</f>
        <v>47.728099404370795</v>
      </c>
      <c r="J51" s="31">
        <f t="shared" si="15"/>
        <v>0.35334611573501706</v>
      </c>
      <c r="K51" s="36">
        <f>SUM($J$9:J51)*RRF</f>
        <v>6.0656340031366893</v>
      </c>
      <c r="L51" s="33"/>
      <c r="M51" s="36">
        <f t="shared" si="0"/>
        <v>53.793733407507482</v>
      </c>
      <c r="N51" s="33"/>
      <c r="O51" s="33"/>
      <c r="P51" s="33"/>
      <c r="Q51" s="33"/>
      <c r="R51" s="33"/>
      <c r="S51" s="33"/>
      <c r="T51" s="33"/>
      <c r="U51" s="33"/>
      <c r="V51" s="31">
        <f t="shared" si="1"/>
        <v>44.524696413803774</v>
      </c>
      <c r="W51" s="31">
        <f t="shared" si="2"/>
        <v>33.409669583059554</v>
      </c>
      <c r="X51" s="31">
        <f t="shared" si="3"/>
        <v>77.934365996863335</v>
      </c>
      <c r="Y51" s="31">
        <f t="shared" si="4"/>
        <v>30.206266592492518</v>
      </c>
      <c r="Z51" s="31"/>
      <c r="AA51" s="31"/>
      <c r="AB51" s="31"/>
      <c r="AC51" s="31"/>
      <c r="AD51" s="31"/>
      <c r="AE51" s="31"/>
      <c r="AF51" s="31"/>
      <c r="AG51" s="33">
        <f t="shared" si="5"/>
        <v>7.220992860877011E-2</v>
      </c>
      <c r="AH51" s="33">
        <f t="shared" si="6"/>
        <v>0.6404015881846129</v>
      </c>
      <c r="AI51" s="33">
        <f t="shared" si="7"/>
        <v>0.46994409031186007</v>
      </c>
      <c r="AJ51" s="93">
        <f t="shared" si="8"/>
        <v>0.27021112573094319</v>
      </c>
      <c r="AK51" s="3">
        <f t="shared" si="9"/>
        <v>0.2655687752748766</v>
      </c>
      <c r="AL51" s="3"/>
      <c r="AM51" s="3"/>
      <c r="AN51" s="3"/>
      <c r="AO51" s="3"/>
      <c r="AP51" s="3"/>
      <c r="AQ51" s="90">
        <f t="shared" si="16"/>
        <v>0</v>
      </c>
      <c r="AR51" s="91">
        <f t="shared" si="17"/>
        <v>0</v>
      </c>
      <c r="AS51" s="89">
        <f>SUM(AR$9:AR51)*RLR</f>
        <v>120</v>
      </c>
      <c r="AT51" s="90">
        <f>AS51-SUM(AU$9:AU51)</f>
        <v>88.131746967014806</v>
      </c>
      <c r="AU51" s="89">
        <f t="shared" si="18"/>
        <v>0.66598297456182476</v>
      </c>
      <c r="AV51" s="90">
        <f>SUM(AU$9:AU51)*RRF</f>
        <v>22.307777123089636</v>
      </c>
      <c r="AW51" s="3"/>
      <c r="AX51" s="2">
        <f t="shared" si="10"/>
        <v>1.5</v>
      </c>
      <c r="AY51" s="2">
        <f t="shared" si="11"/>
        <v>0.75</v>
      </c>
    </row>
    <row r="52" spans="1:51" x14ac:dyDescent="0.25">
      <c r="A52" s="14">
        <f t="shared" si="12"/>
        <v>0.43</v>
      </c>
      <c r="B52" s="59">
        <f>IF($B$4="AY",0,IFERROR(P*INDEX('UWYr writing pattern'!$C$4:$C$18,MATCH('Baseline model w.Calcs'!$A52,'UWYr writing pattern'!$A$4:$A$18,0)) / 25,B51))</f>
        <v>0</v>
      </c>
      <c r="C52" s="36">
        <f t="shared" si="13"/>
        <v>52.21050710428181</v>
      </c>
      <c r="E52" s="34">
        <f t="shared" si="14"/>
        <v>0.79508386453221025</v>
      </c>
      <c r="F52" s="31">
        <f>SUM($E$9:E52)*RLR</f>
        <v>57.347391474861858</v>
      </c>
      <c r="G52" s="32"/>
      <c r="H52" s="36">
        <f>F52-SUM($J$9:J52)</f>
        <v>48.324239296276666</v>
      </c>
      <c r="J52" s="31">
        <f t="shared" si="15"/>
        <v>0.35796074553278096</v>
      </c>
      <c r="K52" s="36">
        <f>SUM($J$9:J52)*RRF</f>
        <v>6.316206525009636</v>
      </c>
      <c r="L52" s="33"/>
      <c r="M52" s="36">
        <f t="shared" si="0"/>
        <v>54.640445821286299</v>
      </c>
      <c r="N52" s="33"/>
      <c r="O52" s="33"/>
      <c r="P52" s="33"/>
      <c r="Q52" s="33"/>
      <c r="R52" s="33"/>
      <c r="S52" s="33"/>
      <c r="T52" s="33"/>
      <c r="U52" s="33"/>
      <c r="V52" s="31">
        <f t="shared" si="1"/>
        <v>43.85682596759672</v>
      </c>
      <c r="W52" s="31">
        <f t="shared" si="2"/>
        <v>33.826967507393661</v>
      </c>
      <c r="X52" s="31">
        <f t="shared" si="3"/>
        <v>77.683793474990381</v>
      </c>
      <c r="Y52" s="31">
        <f t="shared" si="4"/>
        <v>29.359554178713701</v>
      </c>
      <c r="Z52" s="31"/>
      <c r="AA52" s="31"/>
      <c r="AB52" s="31"/>
      <c r="AC52" s="31"/>
      <c r="AD52" s="31"/>
      <c r="AE52" s="31"/>
      <c r="AF52" s="31"/>
      <c r="AG52" s="33">
        <f t="shared" si="5"/>
        <v>7.5192934821543281E-2</v>
      </c>
      <c r="AH52" s="33">
        <f t="shared" si="6"/>
        <v>0.6504814978724559</v>
      </c>
      <c r="AI52" s="33">
        <f t="shared" si="7"/>
        <v>0.47789492895718216</v>
      </c>
      <c r="AJ52" s="93">
        <f t="shared" si="8"/>
        <v>0.27566406819308431</v>
      </c>
      <c r="AK52" s="3">
        <f t="shared" si="9"/>
        <v>0.27107700946031499</v>
      </c>
      <c r="AL52" s="3"/>
      <c r="AM52" s="3"/>
      <c r="AN52" s="3"/>
      <c r="AO52" s="3"/>
      <c r="AP52" s="3"/>
      <c r="AQ52" s="90">
        <f t="shared" si="16"/>
        <v>0</v>
      </c>
      <c r="AR52" s="91">
        <f t="shared" si="17"/>
        <v>0</v>
      </c>
      <c r="AS52" s="89">
        <f>SUM(AR$9:AR52)*RLR</f>
        <v>120</v>
      </c>
      <c r="AT52" s="90">
        <f>AS52-SUM(AU$9:AU52)</f>
        <v>87.470758864762189</v>
      </c>
      <c r="AU52" s="89">
        <f t="shared" si="18"/>
        <v>0.66098810225261106</v>
      </c>
      <c r="AV52" s="90">
        <f>SUM(AU$9:AU52)*RRF</f>
        <v>22.77046879466646</v>
      </c>
      <c r="AW52" s="3"/>
      <c r="AX52" s="2">
        <f t="shared" si="10"/>
        <v>1.5</v>
      </c>
      <c r="AY52" s="2">
        <f t="shared" si="11"/>
        <v>0.75</v>
      </c>
    </row>
    <row r="53" spans="1:51" x14ac:dyDescent="0.25">
      <c r="A53" s="14">
        <f t="shared" si="12"/>
        <v>0.44</v>
      </c>
      <c r="B53" s="59">
        <f>IF($B$4="AY",0,IFERROR(P*INDEX('UWYr writing pattern'!$C$4:$C$18,MATCH('Baseline model w.Calcs'!$A53,'UWYr writing pattern'!$A$4:$A$18,0)) / 25,B52))</f>
        <v>0</v>
      </c>
      <c r="C53" s="36">
        <f t="shared" si="13"/>
        <v>51.427349497717586</v>
      </c>
      <c r="E53" s="34">
        <f t="shared" si="14"/>
        <v>0.78315760656422717</v>
      </c>
      <c r="F53" s="31">
        <f>SUM($E$9:E53)*RLR</f>
        <v>58.287180602738928</v>
      </c>
      <c r="G53" s="32"/>
      <c r="H53" s="36">
        <f>F53-SUM($J$9:J53)</f>
        <v>48.901596629431658</v>
      </c>
      <c r="J53" s="31">
        <f t="shared" si="15"/>
        <v>0.36243179472207504</v>
      </c>
      <c r="K53" s="36">
        <f>SUM($J$9:J53)*RRF</f>
        <v>6.5699087813150889</v>
      </c>
      <c r="L53" s="33"/>
      <c r="M53" s="36">
        <f t="shared" si="0"/>
        <v>55.471505410746744</v>
      </c>
      <c r="N53" s="33"/>
      <c r="O53" s="33"/>
      <c r="P53" s="33"/>
      <c r="Q53" s="33"/>
      <c r="R53" s="33"/>
      <c r="S53" s="33"/>
      <c r="T53" s="33"/>
      <c r="U53" s="33"/>
      <c r="V53" s="31">
        <f t="shared" si="1"/>
        <v>43.198973578082764</v>
      </c>
      <c r="W53" s="31">
        <f t="shared" si="2"/>
        <v>34.231117640602157</v>
      </c>
      <c r="X53" s="31">
        <f t="shared" si="3"/>
        <v>77.430091218684922</v>
      </c>
      <c r="Y53" s="31">
        <f t="shared" si="4"/>
        <v>28.528494589253256</v>
      </c>
      <c r="Z53" s="31"/>
      <c r="AA53" s="31"/>
      <c r="AB53" s="31"/>
      <c r="AC53" s="31"/>
      <c r="AD53" s="31"/>
      <c r="AE53" s="31"/>
      <c r="AF53" s="31"/>
      <c r="AG53" s="33">
        <f t="shared" si="5"/>
        <v>7.8213199777560583E-2</v>
      </c>
      <c r="AH53" s="33">
        <f t="shared" si="6"/>
        <v>0.66037506441365168</v>
      </c>
      <c r="AI53" s="33">
        <f t="shared" si="7"/>
        <v>0.48572650502282438</v>
      </c>
      <c r="AJ53" s="93">
        <f t="shared" si="8"/>
        <v>0.28107626656807383</v>
      </c>
      <c r="AK53" s="3">
        <f t="shared" si="9"/>
        <v>0.27654393188936266</v>
      </c>
      <c r="AL53" s="3"/>
      <c r="AM53" s="3"/>
      <c r="AN53" s="3"/>
      <c r="AO53" s="3"/>
      <c r="AP53" s="3"/>
      <c r="AQ53" s="90">
        <f t="shared" si="16"/>
        <v>0</v>
      </c>
      <c r="AR53" s="91">
        <f t="shared" si="17"/>
        <v>0</v>
      </c>
      <c r="AS53" s="89">
        <f>SUM(AR$9:AR53)*RLR</f>
        <v>120</v>
      </c>
      <c r="AT53" s="90">
        <f>AS53-SUM(AU$9:AU53)</f>
        <v>86.814728173276478</v>
      </c>
      <c r="AU53" s="89">
        <f t="shared" si="18"/>
        <v>0.65603069148571647</v>
      </c>
      <c r="AV53" s="90">
        <f>SUM(AU$9:AU53)*RRF</f>
        <v>23.229690278706464</v>
      </c>
      <c r="AW53" s="3"/>
      <c r="AX53" s="2">
        <f t="shared" si="10"/>
        <v>1.5</v>
      </c>
      <c r="AY53" s="2">
        <f t="shared" si="11"/>
        <v>0.75</v>
      </c>
    </row>
    <row r="54" spans="1:51" x14ac:dyDescent="0.25">
      <c r="A54" s="14">
        <f t="shared" si="12"/>
        <v>0.45</v>
      </c>
      <c r="B54" s="59">
        <f>IF($B$4="AY",0,IFERROR(P*INDEX('UWYr writing pattern'!$C$4:$C$18,MATCH('Baseline model w.Calcs'!$A54,'UWYr writing pattern'!$A$4:$A$18,0)) / 25,B53))</f>
        <v>0</v>
      </c>
      <c r="C54" s="36">
        <f t="shared" si="13"/>
        <v>50.655939255251823</v>
      </c>
      <c r="E54" s="34">
        <f t="shared" si="14"/>
        <v>0.77141024246576384</v>
      </c>
      <c r="F54" s="31">
        <f>SUM($E$9:E54)*RLR</f>
        <v>59.212872893697842</v>
      </c>
      <c r="G54" s="32"/>
      <c r="H54" s="36">
        <f>F54-SUM($J$9:J54)</f>
        <v>49.460526945669834</v>
      </c>
      <c r="J54" s="31">
        <f t="shared" si="15"/>
        <v>0.36676197472073746</v>
      </c>
      <c r="K54" s="36">
        <f>SUM($J$9:J54)*RRF</f>
        <v>6.8266421636196055</v>
      </c>
      <c r="L54" s="33"/>
      <c r="M54" s="36">
        <f t="shared" si="0"/>
        <v>56.287169109289437</v>
      </c>
      <c r="N54" s="33"/>
      <c r="O54" s="33"/>
      <c r="P54" s="33"/>
      <c r="Q54" s="33"/>
      <c r="R54" s="33"/>
      <c r="S54" s="33"/>
      <c r="T54" s="33"/>
      <c r="U54" s="33"/>
      <c r="V54" s="31">
        <f t="shared" si="1"/>
        <v>42.550988974411531</v>
      </c>
      <c r="W54" s="31">
        <f t="shared" si="2"/>
        <v>34.62236886196888</v>
      </c>
      <c r="X54" s="31">
        <f t="shared" si="3"/>
        <v>77.173357836380404</v>
      </c>
      <c r="Y54" s="31">
        <f t="shared" si="4"/>
        <v>27.712830890710563</v>
      </c>
      <c r="Z54" s="31"/>
      <c r="AA54" s="31"/>
      <c r="AB54" s="31"/>
      <c r="AC54" s="31"/>
      <c r="AD54" s="31"/>
      <c r="AE54" s="31"/>
      <c r="AF54" s="31"/>
      <c r="AG54" s="33">
        <f t="shared" si="5"/>
        <v>8.1269549566900065E-2</v>
      </c>
      <c r="AH54" s="33">
        <f t="shared" si="6"/>
        <v>0.67008534653915997</v>
      </c>
      <c r="AI54" s="33">
        <f t="shared" si="7"/>
        <v>0.49344060744748203</v>
      </c>
      <c r="AJ54" s="93">
        <f t="shared" si="8"/>
        <v>0.28644802529349755</v>
      </c>
      <c r="AK54" s="3">
        <f t="shared" si="9"/>
        <v>0.28196985240019246</v>
      </c>
      <c r="AL54" s="3"/>
      <c r="AM54" s="3"/>
      <c r="AN54" s="3"/>
      <c r="AO54" s="3"/>
      <c r="AP54" s="3"/>
      <c r="AQ54" s="90">
        <f t="shared" si="16"/>
        <v>0</v>
      </c>
      <c r="AR54" s="91">
        <f t="shared" si="17"/>
        <v>0</v>
      </c>
      <c r="AS54" s="89">
        <f>SUM(AR$9:AR54)*RLR</f>
        <v>120</v>
      </c>
      <c r="AT54" s="90">
        <f>AS54-SUM(AU$9:AU54)</f>
        <v>86.163617711976912</v>
      </c>
      <c r="AU54" s="89">
        <f t="shared" si="18"/>
        <v>0.65111046129957362</v>
      </c>
      <c r="AV54" s="90">
        <f>SUM(AU$9:AU54)*RRF</f>
        <v>23.685467601616164</v>
      </c>
      <c r="AW54" s="3"/>
      <c r="AX54" s="2">
        <f t="shared" si="10"/>
        <v>1.5</v>
      </c>
      <c r="AY54" s="2">
        <f t="shared" si="11"/>
        <v>0.75</v>
      </c>
    </row>
    <row r="55" spans="1:51" x14ac:dyDescent="0.25">
      <c r="A55" s="14">
        <f t="shared" si="12"/>
        <v>0.46</v>
      </c>
      <c r="B55" s="59">
        <f>IF($B$4="AY",0,IFERROR(P*INDEX('UWYr writing pattern'!$C$4:$C$18,MATCH('Baseline model w.Calcs'!$A55,'UWYr writing pattern'!$A$4:$A$18,0)) / 25,B54))</f>
        <v>0</v>
      </c>
      <c r="C55" s="36">
        <f t="shared" si="13"/>
        <v>49.896100166423047</v>
      </c>
      <c r="E55" s="34">
        <f t="shared" si="14"/>
        <v>0.75983908882877726</v>
      </c>
      <c r="F55" s="31">
        <f>SUM($E$9:E55)*RLR</f>
        <v>60.124679800292377</v>
      </c>
      <c r="G55" s="32"/>
      <c r="H55" s="36">
        <f>F55-SUM($J$9:J55)</f>
        <v>50.001379900171841</v>
      </c>
      <c r="J55" s="31">
        <f t="shared" si="15"/>
        <v>0.37095395209252374</v>
      </c>
      <c r="K55" s="36">
        <f>SUM($J$9:J55)*RRF</f>
        <v>7.0863099300843722</v>
      </c>
      <c r="L55" s="33"/>
      <c r="M55" s="36">
        <f t="shared" si="0"/>
        <v>57.08768983025621</v>
      </c>
      <c r="N55" s="33"/>
      <c r="O55" s="33"/>
      <c r="P55" s="33"/>
      <c r="Q55" s="33"/>
      <c r="R55" s="33"/>
      <c r="S55" s="33"/>
      <c r="T55" s="33"/>
      <c r="U55" s="33"/>
      <c r="V55" s="31">
        <f t="shared" si="1"/>
        <v>41.912724139795351</v>
      </c>
      <c r="W55" s="31">
        <f t="shared" si="2"/>
        <v>35.000965930120287</v>
      </c>
      <c r="X55" s="31">
        <f t="shared" si="3"/>
        <v>76.913690069915646</v>
      </c>
      <c r="Y55" s="31">
        <f t="shared" si="4"/>
        <v>26.91231016974379</v>
      </c>
      <c r="Z55" s="31"/>
      <c r="AA55" s="31"/>
      <c r="AB55" s="31"/>
      <c r="AC55" s="31"/>
      <c r="AD55" s="31"/>
      <c r="AE55" s="31"/>
      <c r="AF55" s="31"/>
      <c r="AG55" s="33">
        <f t="shared" si="5"/>
        <v>8.4360832501004429E-2</v>
      </c>
      <c r="AH55" s="33">
        <f t="shared" si="6"/>
        <v>0.6796153551220977</v>
      </c>
      <c r="AI55" s="33">
        <f t="shared" si="7"/>
        <v>0.50103899833576981</v>
      </c>
      <c r="AJ55" s="93">
        <f t="shared" si="8"/>
        <v>0.29177964653220001</v>
      </c>
      <c r="AK55" s="3">
        <f t="shared" si="9"/>
        <v>0.287355078507191</v>
      </c>
      <c r="AL55" s="3"/>
      <c r="AM55" s="3"/>
      <c r="AN55" s="3"/>
      <c r="AO55" s="3"/>
      <c r="AP55" s="3"/>
      <c r="AQ55" s="90">
        <f t="shared" si="16"/>
        <v>0</v>
      </c>
      <c r="AR55" s="91">
        <f t="shared" si="17"/>
        <v>0</v>
      </c>
      <c r="AS55" s="89">
        <f>SUM(AR$9:AR55)*RLR</f>
        <v>120</v>
      </c>
      <c r="AT55" s="90">
        <f>AS55-SUM(AU$9:AU55)</f>
        <v>85.517390579137071</v>
      </c>
      <c r="AU55" s="89">
        <f t="shared" si="18"/>
        <v>0.6462271328398268</v>
      </c>
      <c r="AV55" s="90">
        <f>SUM(AU$9:AU55)*RRF</f>
        <v>24.137826594604043</v>
      </c>
      <c r="AW55" s="3"/>
      <c r="AX55" s="2">
        <f t="shared" si="10"/>
        <v>1.5</v>
      </c>
      <c r="AY55" s="2">
        <f t="shared" si="11"/>
        <v>0.75</v>
      </c>
    </row>
    <row r="56" spans="1:51" x14ac:dyDescent="0.25">
      <c r="A56" s="14">
        <f t="shared" si="12"/>
        <v>0.47</v>
      </c>
      <c r="B56" s="59">
        <f>IF($B$4="AY",0,IFERROR(P*INDEX('UWYr writing pattern'!$C$4:$C$18,MATCH('Baseline model w.Calcs'!$A56,'UWYr writing pattern'!$A$4:$A$18,0)) / 25,B55))</f>
        <v>0</v>
      </c>
      <c r="C56" s="36">
        <f t="shared" si="13"/>
        <v>49.147658663926698</v>
      </c>
      <c r="E56" s="34">
        <f t="shared" si="14"/>
        <v>0.74844150249634567</v>
      </c>
      <c r="F56" s="31">
        <f>SUM($E$9:E56)*RLR</f>
        <v>61.022809603287996</v>
      </c>
      <c r="G56" s="32"/>
      <c r="H56" s="36">
        <f>F56-SUM($J$9:J56)</f>
        <v>50.524499353916177</v>
      </c>
      <c r="J56" s="31">
        <f t="shared" si="15"/>
        <v>0.37501034925128879</v>
      </c>
      <c r="K56" s="36">
        <f>SUM($J$9:J56)*RRF</f>
        <v>7.3488171745602742</v>
      </c>
      <c r="L56" s="33"/>
      <c r="M56" s="36">
        <f t="shared" si="0"/>
        <v>57.873316528476451</v>
      </c>
      <c r="N56" s="33"/>
      <c r="O56" s="33"/>
      <c r="P56" s="33"/>
      <c r="Q56" s="33"/>
      <c r="R56" s="33"/>
      <c r="S56" s="33"/>
      <c r="T56" s="33"/>
      <c r="U56" s="33"/>
      <c r="V56" s="31">
        <f t="shared" si="1"/>
        <v>41.28403327769842</v>
      </c>
      <c r="W56" s="31">
        <f t="shared" si="2"/>
        <v>35.36714954774132</v>
      </c>
      <c r="X56" s="31">
        <f t="shared" si="3"/>
        <v>76.651182825439747</v>
      </c>
      <c r="Y56" s="31">
        <f t="shared" si="4"/>
        <v>26.126683471523549</v>
      </c>
      <c r="Z56" s="31"/>
      <c r="AA56" s="31"/>
      <c r="AB56" s="31"/>
      <c r="AC56" s="31"/>
      <c r="AD56" s="31"/>
      <c r="AE56" s="31"/>
      <c r="AF56" s="31"/>
      <c r="AG56" s="33">
        <f t="shared" si="5"/>
        <v>8.7485918744765162E-2</v>
      </c>
      <c r="AH56" s="33">
        <f t="shared" si="6"/>
        <v>0.68896805391043392</v>
      </c>
      <c r="AI56" s="33">
        <f t="shared" si="7"/>
        <v>0.50852341336073326</v>
      </c>
      <c r="AJ56" s="93">
        <f t="shared" si="8"/>
        <v>0.29707143018928184</v>
      </c>
      <c r="AK56" s="3">
        <f t="shared" si="9"/>
        <v>0.29269991541838702</v>
      </c>
      <c r="AL56" s="3"/>
      <c r="AM56" s="3"/>
      <c r="AN56" s="3"/>
      <c r="AO56" s="3"/>
      <c r="AP56" s="3"/>
      <c r="AQ56" s="90">
        <f t="shared" si="16"/>
        <v>0</v>
      </c>
      <c r="AR56" s="91">
        <f t="shared" si="17"/>
        <v>0</v>
      </c>
      <c r="AS56" s="89">
        <f>SUM(AR$9:AR56)*RLR</f>
        <v>120</v>
      </c>
      <c r="AT56" s="90">
        <f>AS56-SUM(AU$9:AU56)</f>
        <v>84.876010149793558</v>
      </c>
      <c r="AU56" s="89">
        <f t="shared" si="18"/>
        <v>0.64138042934352801</v>
      </c>
      <c r="AV56" s="90">
        <f>SUM(AU$9:AU56)*RRF</f>
        <v>24.586792895144512</v>
      </c>
      <c r="AW56" s="3"/>
      <c r="AX56" s="2">
        <f t="shared" si="10"/>
        <v>1.5</v>
      </c>
      <c r="AY56" s="2">
        <f t="shared" si="11"/>
        <v>0.75</v>
      </c>
    </row>
    <row r="57" spans="1:51" x14ac:dyDescent="0.25">
      <c r="A57" s="14">
        <f t="shared" si="12"/>
        <v>0.48</v>
      </c>
      <c r="B57" s="59">
        <f>IF($B$4="AY",0,IFERROR(P*INDEX('UWYr writing pattern'!$C$4:$C$18,MATCH('Baseline model w.Calcs'!$A57,'UWYr writing pattern'!$A$4:$A$18,0)) / 25,B56))</f>
        <v>0</v>
      </c>
      <c r="C57" s="36">
        <f t="shared" si="13"/>
        <v>48.4104437839678</v>
      </c>
      <c r="E57" s="34">
        <f t="shared" si="14"/>
        <v>0.73721487995890045</v>
      </c>
      <c r="F57" s="31">
        <f>SUM($E$9:E57)*RLR</f>
        <v>61.907467459238674</v>
      </c>
      <c r="G57" s="32"/>
      <c r="H57" s="36">
        <f>F57-SUM($J$9:J57)</f>
        <v>51.030223464712478</v>
      </c>
      <c r="J57" s="31">
        <f t="shared" si="15"/>
        <v>0.37893374515437134</v>
      </c>
      <c r="K57" s="36">
        <f>SUM($J$9:J57)*RRF</f>
        <v>7.6140707961683347</v>
      </c>
      <c r="L57" s="33"/>
      <c r="M57" s="36">
        <f t="shared" si="0"/>
        <v>58.644294260880812</v>
      </c>
      <c r="N57" s="33"/>
      <c r="O57" s="33"/>
      <c r="P57" s="33"/>
      <c r="Q57" s="33"/>
      <c r="R57" s="33"/>
      <c r="S57" s="33"/>
      <c r="T57" s="33"/>
      <c r="U57" s="33"/>
      <c r="V57" s="31">
        <f t="shared" si="1"/>
        <v>40.664772778532942</v>
      </c>
      <c r="W57" s="31">
        <f t="shared" si="2"/>
        <v>35.72115642529873</v>
      </c>
      <c r="X57" s="31">
        <f t="shared" si="3"/>
        <v>76.385929203831665</v>
      </c>
      <c r="Y57" s="31">
        <f t="shared" si="4"/>
        <v>25.355705739119188</v>
      </c>
      <c r="Z57" s="31"/>
      <c r="AA57" s="31"/>
      <c r="AB57" s="31"/>
      <c r="AC57" s="31"/>
      <c r="AD57" s="31"/>
      <c r="AE57" s="31"/>
      <c r="AF57" s="31"/>
      <c r="AG57" s="33">
        <f t="shared" si="5"/>
        <v>9.064369995438494E-2</v>
      </c>
      <c r="AH57" s="33">
        <f t="shared" si="6"/>
        <v>0.69814636024858112</v>
      </c>
      <c r="AI57" s="33">
        <f t="shared" si="7"/>
        <v>0.51589556216032229</v>
      </c>
      <c r="AJ57" s="93">
        <f t="shared" si="8"/>
        <v>0.30232367392896897</v>
      </c>
      <c r="AK57" s="3">
        <f t="shared" si="9"/>
        <v>0.29800466605274917</v>
      </c>
      <c r="AL57" s="3"/>
      <c r="AM57" s="3"/>
      <c r="AN57" s="3"/>
      <c r="AO57" s="3"/>
      <c r="AP57" s="3"/>
      <c r="AQ57" s="90">
        <f t="shared" si="16"/>
        <v>0</v>
      </c>
      <c r="AR57" s="91">
        <f t="shared" si="17"/>
        <v>0</v>
      </c>
      <c r="AS57" s="89">
        <f>SUM(AR$9:AR57)*RLR</f>
        <v>120</v>
      </c>
      <c r="AT57" s="90">
        <f>AS57-SUM(AU$9:AU57)</f>
        <v>84.239440073670096</v>
      </c>
      <c r="AU57" s="89">
        <f t="shared" si="18"/>
        <v>0.63657007612345173</v>
      </c>
      <c r="AV57" s="90">
        <f>SUM(AU$9:AU57)*RRF</f>
        <v>25.032391948430931</v>
      </c>
      <c r="AW57" s="3"/>
      <c r="AX57" s="2">
        <f t="shared" si="10"/>
        <v>1.5</v>
      </c>
      <c r="AY57" s="2">
        <f t="shared" si="11"/>
        <v>0.75</v>
      </c>
    </row>
    <row r="58" spans="1:51" x14ac:dyDescent="0.25">
      <c r="A58" s="14">
        <f t="shared" si="12"/>
        <v>0.49</v>
      </c>
      <c r="B58" s="59">
        <f>IF($B$4="AY",0,IFERROR(P*INDEX('UWYr writing pattern'!$C$4:$C$18,MATCH('Baseline model w.Calcs'!$A58,'UWYr writing pattern'!$A$4:$A$18,0)) / 25,B57))</f>
        <v>0</v>
      </c>
      <c r="C58" s="36">
        <f t="shared" si="13"/>
        <v>47.684287127208286</v>
      </c>
      <c r="E58" s="34">
        <f t="shared" si="14"/>
        <v>0.72615665675951702</v>
      </c>
      <c r="F58" s="31">
        <f>SUM($E$9:E58)*RLR</f>
        <v>62.778855447350089</v>
      </c>
      <c r="G58" s="32"/>
      <c r="H58" s="36">
        <f>F58-SUM($J$9:J58)</f>
        <v>51.518884776838554</v>
      </c>
      <c r="J58" s="31">
        <f t="shared" si="15"/>
        <v>0.38272667598534355</v>
      </c>
      <c r="K58" s="36">
        <f>SUM($J$9:J58)*RRF</f>
        <v>7.8819794693580754</v>
      </c>
      <c r="L58" s="33"/>
      <c r="M58" s="36">
        <f t="shared" si="0"/>
        <v>59.400864246196633</v>
      </c>
      <c r="N58" s="33"/>
      <c r="O58" s="33"/>
      <c r="P58" s="33"/>
      <c r="Q58" s="33"/>
      <c r="R58" s="33"/>
      <c r="S58" s="33"/>
      <c r="T58" s="33"/>
      <c r="U58" s="33"/>
      <c r="V58" s="31">
        <f t="shared" si="1"/>
        <v>40.054801186854952</v>
      </c>
      <c r="W58" s="31">
        <f t="shared" si="2"/>
        <v>36.063219343786983</v>
      </c>
      <c r="X58" s="31">
        <f t="shared" si="3"/>
        <v>76.118020530641928</v>
      </c>
      <c r="Y58" s="31">
        <f t="shared" si="4"/>
        <v>24.599135753803367</v>
      </c>
      <c r="Z58" s="31"/>
      <c r="AA58" s="31"/>
      <c r="AB58" s="31"/>
      <c r="AC58" s="31"/>
      <c r="AD58" s="31"/>
      <c r="AE58" s="31"/>
      <c r="AF58" s="31"/>
      <c r="AG58" s="33">
        <f t="shared" si="5"/>
        <v>9.3833088920929467E-2</v>
      </c>
      <c r="AH58" s="33">
        <f t="shared" si="6"/>
        <v>0.7071531457880551</v>
      </c>
      <c r="AI58" s="33">
        <f t="shared" si="7"/>
        <v>0.52315712872791742</v>
      </c>
      <c r="AJ58" s="93">
        <f t="shared" si="8"/>
        <v>0.30753667319135658</v>
      </c>
      <c r="AK58" s="3">
        <f t="shared" si="9"/>
        <v>0.30326963105735355</v>
      </c>
      <c r="AL58" s="3"/>
      <c r="AM58" s="3"/>
      <c r="AN58" s="3"/>
      <c r="AO58" s="3"/>
      <c r="AP58" s="3"/>
      <c r="AQ58" s="90">
        <f t="shared" si="16"/>
        <v>0</v>
      </c>
      <c r="AR58" s="91">
        <f t="shared" si="17"/>
        <v>0</v>
      </c>
      <c r="AS58" s="89">
        <f>SUM(AR$9:AR58)*RLR</f>
        <v>120</v>
      </c>
      <c r="AT58" s="90">
        <f>AS58-SUM(AU$9:AU58)</f>
        <v>83.607644273117572</v>
      </c>
      <c r="AU58" s="89">
        <f t="shared" si="18"/>
        <v>0.63179580055252571</v>
      </c>
      <c r="AV58" s="90">
        <f>SUM(AU$9:AU58)*RRF</f>
        <v>25.4746490088177</v>
      </c>
      <c r="AW58" s="3"/>
      <c r="AX58" s="2">
        <f t="shared" si="10"/>
        <v>1.5</v>
      </c>
      <c r="AY58" s="2">
        <f t="shared" si="11"/>
        <v>0.75</v>
      </c>
    </row>
    <row r="59" spans="1:51" x14ac:dyDescent="0.25">
      <c r="A59" s="14">
        <f t="shared" si="12"/>
        <v>0.5</v>
      </c>
      <c r="B59" s="59">
        <f>IF($B$4="AY",0,IFERROR(P*INDEX('UWYr writing pattern'!$C$4:$C$18,MATCH('Baseline model w.Calcs'!$A59,'UWYr writing pattern'!$A$4:$A$18,0)) / 25,B58))</f>
        <v>0</v>
      </c>
      <c r="C59" s="36">
        <f t="shared" si="13"/>
        <v>46.969022820300161</v>
      </c>
      <c r="E59" s="34">
        <f t="shared" si="14"/>
        <v>0.71526430690812437</v>
      </c>
      <c r="F59" s="31">
        <f>SUM($E$9:E59)*RLR</f>
        <v>63.637172615639841</v>
      </c>
      <c r="G59" s="32"/>
      <c r="H59" s="36">
        <f>F59-SUM($J$9:J59)</f>
        <v>51.990810309302013</v>
      </c>
      <c r="J59" s="31">
        <f t="shared" si="15"/>
        <v>0.38639163582628916</v>
      </c>
      <c r="K59" s="36">
        <f>SUM($J$9:J59)*RRF</f>
        <v>8.1524536144364781</v>
      </c>
      <c r="L59" s="33"/>
      <c r="M59" s="36">
        <f t="shared" si="0"/>
        <v>60.143263923738488</v>
      </c>
      <c r="N59" s="33"/>
      <c r="O59" s="33"/>
      <c r="P59" s="33"/>
      <c r="Q59" s="33"/>
      <c r="R59" s="33"/>
      <c r="S59" s="33"/>
      <c r="T59" s="33"/>
      <c r="U59" s="33"/>
      <c r="V59" s="31">
        <f t="shared" si="1"/>
        <v>39.453979169052133</v>
      </c>
      <c r="W59" s="31">
        <f t="shared" si="2"/>
        <v>36.393567216511407</v>
      </c>
      <c r="X59" s="31">
        <f t="shared" si="3"/>
        <v>75.847546385563533</v>
      </c>
      <c r="Y59" s="31">
        <f t="shared" si="4"/>
        <v>23.856736076261512</v>
      </c>
      <c r="Z59" s="31"/>
      <c r="AA59" s="31"/>
      <c r="AB59" s="31"/>
      <c r="AC59" s="31"/>
      <c r="AD59" s="31"/>
      <c r="AE59" s="31"/>
      <c r="AF59" s="31"/>
      <c r="AG59" s="33">
        <f t="shared" si="5"/>
        <v>9.7053019219481881E-2</v>
      </c>
      <c r="AH59" s="33">
        <f t="shared" si="6"/>
        <v>0.71599123718736291</v>
      </c>
      <c r="AI59" s="33">
        <f t="shared" si="7"/>
        <v>0.53030977179699867</v>
      </c>
      <c r="AJ59" s="93">
        <f t="shared" si="8"/>
        <v>0.31271072120902776</v>
      </c>
      <c r="AK59" s="3">
        <f t="shared" si="9"/>
        <v>0.30849510882442338</v>
      </c>
      <c r="AL59" s="3"/>
      <c r="AM59" s="3"/>
      <c r="AN59" s="3"/>
      <c r="AO59" s="3"/>
      <c r="AP59" s="3"/>
      <c r="AQ59" s="90">
        <f t="shared" si="16"/>
        <v>0</v>
      </c>
      <c r="AR59" s="91">
        <f t="shared" si="17"/>
        <v>0</v>
      </c>
      <c r="AS59" s="89">
        <f>SUM(AR$9:AR59)*RLR</f>
        <v>120</v>
      </c>
      <c r="AT59" s="90">
        <f>AS59-SUM(AU$9:AU59)</f>
        <v>82.980586941069191</v>
      </c>
      <c r="AU59" s="89">
        <f t="shared" si="18"/>
        <v>0.62705733204838188</v>
      </c>
      <c r="AV59" s="90">
        <f>SUM(AU$9:AU59)*RRF</f>
        <v>25.913589141251563</v>
      </c>
      <c r="AW59" s="3"/>
      <c r="AX59" s="2">
        <f t="shared" si="10"/>
        <v>1.5</v>
      </c>
      <c r="AY59" s="2">
        <f t="shared" si="11"/>
        <v>0.75</v>
      </c>
    </row>
    <row r="60" spans="1:51" x14ac:dyDescent="0.25">
      <c r="A60" s="14">
        <f t="shared" si="12"/>
        <v>0.51</v>
      </c>
      <c r="B60" s="59">
        <f>IF($B$4="AY",0,IFERROR(P*INDEX('UWYr writing pattern'!$C$4:$C$18,MATCH('Baseline model w.Calcs'!$A60,'UWYr writing pattern'!$A$4:$A$18,0)) / 25,B59))</f>
        <v>0</v>
      </c>
      <c r="C60" s="36">
        <f t="shared" si="13"/>
        <v>46.264487477995658</v>
      </c>
      <c r="E60" s="34">
        <f t="shared" si="14"/>
        <v>0.70453534230450243</v>
      </c>
      <c r="F60" s="31">
        <f>SUM($E$9:E60)*RLR</f>
        <v>64.482615026405242</v>
      </c>
      <c r="G60" s="32"/>
      <c r="H60" s="36">
        <f>F60-SUM($J$9:J60)</f>
        <v>52.446321642747648</v>
      </c>
      <c r="J60" s="31">
        <f t="shared" si="15"/>
        <v>0.38993107731976506</v>
      </c>
      <c r="K60" s="36">
        <f>SUM($J$9:J60)*RRF</f>
        <v>8.4254053685603143</v>
      </c>
      <c r="L60" s="33"/>
      <c r="M60" s="36">
        <f t="shared" si="0"/>
        <v>60.871727011307961</v>
      </c>
      <c r="N60" s="33"/>
      <c r="O60" s="33"/>
      <c r="P60" s="33"/>
      <c r="Q60" s="33"/>
      <c r="R60" s="33"/>
      <c r="S60" s="33"/>
      <c r="T60" s="33"/>
      <c r="U60" s="33"/>
      <c r="V60" s="31">
        <f t="shared" si="1"/>
        <v>38.862169481516347</v>
      </c>
      <c r="W60" s="31">
        <f t="shared" si="2"/>
        <v>36.712425149923348</v>
      </c>
      <c r="X60" s="31">
        <f t="shared" si="3"/>
        <v>75.574594631439695</v>
      </c>
      <c r="Y60" s="31">
        <f t="shared" si="4"/>
        <v>23.128272988692039</v>
      </c>
      <c r="Z60" s="31"/>
      <c r="AA60" s="31"/>
      <c r="AB60" s="31"/>
      <c r="AC60" s="31"/>
      <c r="AD60" s="31"/>
      <c r="AE60" s="31"/>
      <c r="AF60" s="31"/>
      <c r="AG60" s="33">
        <f t="shared" si="5"/>
        <v>0.10030244486381326</v>
      </c>
      <c r="AH60" s="33">
        <f t="shared" si="6"/>
        <v>0.72466341680128521</v>
      </c>
      <c r="AI60" s="33">
        <f t="shared" si="7"/>
        <v>0.53735512522004369</v>
      </c>
      <c r="AJ60" s="93">
        <f t="shared" si="8"/>
        <v>0.31784610902354782</v>
      </c>
      <c r="AK60" s="3">
        <f t="shared" si="9"/>
        <v>0.31368139550824026</v>
      </c>
      <c r="AL60" s="3"/>
      <c r="AM60" s="3"/>
      <c r="AN60" s="3"/>
      <c r="AO60" s="3"/>
      <c r="AP60" s="3"/>
      <c r="AQ60" s="90">
        <f t="shared" si="16"/>
        <v>0</v>
      </c>
      <c r="AR60" s="91">
        <f t="shared" si="17"/>
        <v>0</v>
      </c>
      <c r="AS60" s="89">
        <f>SUM(AR$9:AR60)*RLR</f>
        <v>120</v>
      </c>
      <c r="AT60" s="90">
        <f>AS60-SUM(AU$9:AU60)</f>
        <v>82.358232539011169</v>
      </c>
      <c r="AU60" s="89">
        <f t="shared" si="18"/>
        <v>0.62235440205801895</v>
      </c>
      <c r="AV60" s="90">
        <f>SUM(AU$9:AU60)*RRF</f>
        <v>26.349237222692182</v>
      </c>
      <c r="AW60" s="3"/>
      <c r="AX60" s="2">
        <f t="shared" si="10"/>
        <v>1.5</v>
      </c>
      <c r="AY60" s="2">
        <f t="shared" si="11"/>
        <v>0.75</v>
      </c>
    </row>
    <row r="61" spans="1:51" x14ac:dyDescent="0.25">
      <c r="A61" s="14">
        <f t="shared" si="12"/>
        <v>0.52</v>
      </c>
      <c r="B61" s="59">
        <f>IF($B$4="AY",0,IFERROR(P*INDEX('UWYr writing pattern'!$C$4:$C$18,MATCH('Baseline model w.Calcs'!$A61,'UWYr writing pattern'!$A$4:$A$18,0)) / 25,B60))</f>
        <v>0</v>
      </c>
      <c r="C61" s="36">
        <f t="shared" si="13"/>
        <v>45.570520165825727</v>
      </c>
      <c r="E61" s="34">
        <f t="shared" si="14"/>
        <v>0.6939673121699349</v>
      </c>
      <c r="F61" s="31">
        <f>SUM($E$9:E61)*RLR</f>
        <v>65.315375801009154</v>
      </c>
      <c r="G61" s="32"/>
      <c r="H61" s="36">
        <f>F61-SUM($J$9:J61)</f>
        <v>52.885735005030952</v>
      </c>
      <c r="J61" s="31">
        <f t="shared" si="15"/>
        <v>0.39334741232060738</v>
      </c>
      <c r="K61" s="36">
        <f>SUM($J$9:J61)*RRF</f>
        <v>8.7007485571847401</v>
      </c>
      <c r="L61" s="33"/>
      <c r="M61" s="36">
        <f t="shared" si="0"/>
        <v>61.58648356221569</v>
      </c>
      <c r="N61" s="33"/>
      <c r="O61" s="33"/>
      <c r="P61" s="33"/>
      <c r="Q61" s="33"/>
      <c r="R61" s="33"/>
      <c r="S61" s="33"/>
      <c r="T61" s="33"/>
      <c r="U61" s="33"/>
      <c r="V61" s="31">
        <f t="shared" si="1"/>
        <v>38.279236939293604</v>
      </c>
      <c r="W61" s="31">
        <f t="shared" si="2"/>
        <v>37.020014503521665</v>
      </c>
      <c r="X61" s="31">
        <f t="shared" si="3"/>
        <v>75.299251442815262</v>
      </c>
      <c r="Y61" s="31">
        <f t="shared" si="4"/>
        <v>22.41351643778431</v>
      </c>
      <c r="Z61" s="31"/>
      <c r="AA61" s="31"/>
      <c r="AB61" s="31"/>
      <c r="AC61" s="31"/>
      <c r="AD61" s="31"/>
      <c r="AE61" s="31"/>
      <c r="AF61" s="31"/>
      <c r="AG61" s="33">
        <f t="shared" si="5"/>
        <v>0.103580339966485</v>
      </c>
      <c r="AH61" s="33">
        <f t="shared" si="6"/>
        <v>0.73317242335971056</v>
      </c>
      <c r="AI61" s="33">
        <f t="shared" si="7"/>
        <v>0.54429479834174299</v>
      </c>
      <c r="AJ61" s="93">
        <f t="shared" si="8"/>
        <v>0.32294312550183535</v>
      </c>
      <c r="AK61" s="3">
        <f t="shared" si="9"/>
        <v>0.31882878504192846</v>
      </c>
      <c r="AL61" s="3"/>
      <c r="AM61" s="3"/>
      <c r="AN61" s="3"/>
      <c r="AO61" s="3"/>
      <c r="AP61" s="3"/>
      <c r="AQ61" s="90">
        <f t="shared" si="16"/>
        <v>0</v>
      </c>
      <c r="AR61" s="91">
        <f t="shared" si="17"/>
        <v>0</v>
      </c>
      <c r="AS61" s="89">
        <f>SUM(AR$9:AR61)*RLR</f>
        <v>120</v>
      </c>
      <c r="AT61" s="90">
        <f>AS61-SUM(AU$9:AU61)</f>
        <v>81.740545794968583</v>
      </c>
      <c r="AU61" s="89">
        <f t="shared" si="18"/>
        <v>0.61768674404258384</v>
      </c>
      <c r="AV61" s="90">
        <f>SUM(AU$9:AU61)*RRF</f>
        <v>26.78161794352199</v>
      </c>
      <c r="AW61" s="3"/>
      <c r="AX61" s="2">
        <f t="shared" si="10"/>
        <v>1.5</v>
      </c>
      <c r="AY61" s="2">
        <f t="shared" si="11"/>
        <v>0.75</v>
      </c>
    </row>
    <row r="62" spans="1:51" x14ac:dyDescent="0.25">
      <c r="A62" s="14">
        <f t="shared" si="12"/>
        <v>0.53</v>
      </c>
      <c r="B62" s="59">
        <f>IF($B$4="AY",0,IFERROR(P*INDEX('UWYr writing pattern'!$C$4:$C$18,MATCH('Baseline model w.Calcs'!$A62,'UWYr writing pattern'!$A$4:$A$18,0)) / 25,B61))</f>
        <v>0</v>
      </c>
      <c r="C62" s="36">
        <f t="shared" si="13"/>
        <v>44.886962363338341</v>
      </c>
      <c r="E62" s="34">
        <f t="shared" si="14"/>
        <v>0.68355780248738596</v>
      </c>
      <c r="F62" s="31">
        <f>SUM($E$9:E62)*RLR</f>
        <v>66.135645163994027</v>
      </c>
      <c r="G62" s="32"/>
      <c r="H62" s="36">
        <f>F62-SUM($J$9:J62)</f>
        <v>53.309361355478096</v>
      </c>
      <c r="J62" s="31">
        <f t="shared" si="15"/>
        <v>0.39664301253773221</v>
      </c>
      <c r="K62" s="36">
        <f>SUM($J$9:J62)*RRF</f>
        <v>8.9783986659611514</v>
      </c>
      <c r="L62" s="33"/>
      <c r="M62" s="36">
        <f t="shared" si="0"/>
        <v>62.287760021439247</v>
      </c>
      <c r="N62" s="33"/>
      <c r="O62" s="33"/>
      <c r="P62" s="33"/>
      <c r="Q62" s="33"/>
      <c r="R62" s="33"/>
      <c r="S62" s="33"/>
      <c r="T62" s="33"/>
      <c r="U62" s="33"/>
      <c r="V62" s="31">
        <f t="shared" si="1"/>
        <v>37.705048385204201</v>
      </c>
      <c r="W62" s="31">
        <f t="shared" si="2"/>
        <v>37.316552948834662</v>
      </c>
      <c r="X62" s="31">
        <f t="shared" si="3"/>
        <v>75.021601334038863</v>
      </c>
      <c r="Y62" s="31">
        <f t="shared" si="4"/>
        <v>21.712239978560753</v>
      </c>
      <c r="Z62" s="31"/>
      <c r="AA62" s="31"/>
      <c r="AB62" s="31"/>
      <c r="AC62" s="31"/>
      <c r="AD62" s="31"/>
      <c r="AE62" s="31"/>
      <c r="AF62" s="31"/>
      <c r="AG62" s="33">
        <f t="shared" si="5"/>
        <v>0.10688569840429943</v>
      </c>
      <c r="AH62" s="33">
        <f t="shared" si="6"/>
        <v>0.74152095263618156</v>
      </c>
      <c r="AI62" s="33">
        <f t="shared" si="7"/>
        <v>0.55113037636661688</v>
      </c>
      <c r="AJ62" s="93">
        <f t="shared" si="8"/>
        <v>0.32800205735241106</v>
      </c>
      <c r="AK62" s="3">
        <f t="shared" si="9"/>
        <v>0.32393756915411404</v>
      </c>
      <c r="AL62" s="3"/>
      <c r="AM62" s="3"/>
      <c r="AN62" s="3"/>
      <c r="AO62" s="3"/>
      <c r="AP62" s="3"/>
      <c r="AQ62" s="90">
        <f t="shared" si="16"/>
        <v>0</v>
      </c>
      <c r="AR62" s="91">
        <f t="shared" si="17"/>
        <v>0</v>
      </c>
      <c r="AS62" s="89">
        <f>SUM(AR$9:AR62)*RLR</f>
        <v>120</v>
      </c>
      <c r="AT62" s="90">
        <f>AS62-SUM(AU$9:AU62)</f>
        <v>81.127491701506315</v>
      </c>
      <c r="AU62" s="89">
        <f t="shared" si="18"/>
        <v>0.61305409346226447</v>
      </c>
      <c r="AV62" s="90">
        <f>SUM(AU$9:AU62)*RRF</f>
        <v>27.210755808945578</v>
      </c>
      <c r="AW62" s="3"/>
      <c r="AX62" s="2">
        <f t="shared" si="10"/>
        <v>1.5</v>
      </c>
      <c r="AY62" s="2">
        <f t="shared" si="11"/>
        <v>0.75</v>
      </c>
    </row>
    <row r="63" spans="1:51" x14ac:dyDescent="0.25">
      <c r="A63" s="14">
        <f t="shared" si="12"/>
        <v>0.54</v>
      </c>
      <c r="B63" s="59">
        <f>IF($B$4="AY",0,IFERROR(P*INDEX('UWYr writing pattern'!$C$4:$C$18,MATCH('Baseline model w.Calcs'!$A63,'UWYr writing pattern'!$A$4:$A$18,0)) / 25,B62))</f>
        <v>0</v>
      </c>
      <c r="C63" s="36">
        <f t="shared" si="13"/>
        <v>44.213657927888264</v>
      </c>
      <c r="E63" s="34">
        <f t="shared" si="14"/>
        <v>0.67330443545007512</v>
      </c>
      <c r="F63" s="31">
        <f>SUM($E$9:E63)*RLR</f>
        <v>66.943610486534112</v>
      </c>
      <c r="G63" s="32"/>
      <c r="H63" s="36">
        <f>F63-SUM($J$9:J63)</f>
        <v>53.717506467852097</v>
      </c>
      <c r="J63" s="31">
        <f t="shared" si="15"/>
        <v>0.39982021016608571</v>
      </c>
      <c r="K63" s="36">
        <f>SUM($J$9:J63)*RRF</f>
        <v>9.2582728130774115</v>
      </c>
      <c r="L63" s="33"/>
      <c r="M63" s="36">
        <f t="shared" si="0"/>
        <v>62.975779280929508</v>
      </c>
      <c r="N63" s="33"/>
      <c r="O63" s="33"/>
      <c r="P63" s="33"/>
      <c r="Q63" s="33"/>
      <c r="R63" s="33"/>
      <c r="S63" s="33"/>
      <c r="T63" s="33"/>
      <c r="U63" s="33"/>
      <c r="V63" s="31">
        <f t="shared" si="1"/>
        <v>37.13947265942614</v>
      </c>
      <c r="W63" s="31">
        <f t="shared" si="2"/>
        <v>37.602254527496463</v>
      </c>
      <c r="X63" s="31">
        <f t="shared" si="3"/>
        <v>74.741727186922603</v>
      </c>
      <c r="Y63" s="31">
        <f t="shared" si="4"/>
        <v>21.024220719070492</v>
      </c>
      <c r="Z63" s="31"/>
      <c r="AA63" s="31"/>
      <c r="AB63" s="31"/>
      <c r="AC63" s="31"/>
      <c r="AD63" s="31"/>
      <c r="AE63" s="31"/>
      <c r="AF63" s="31"/>
      <c r="AG63" s="33">
        <f t="shared" si="5"/>
        <v>0.11021753348901681</v>
      </c>
      <c r="AH63" s="33">
        <f t="shared" si="6"/>
        <v>0.74971165810630369</v>
      </c>
      <c r="AI63" s="33">
        <f t="shared" si="7"/>
        <v>0.55786342072111761</v>
      </c>
      <c r="AJ63" s="93">
        <f t="shared" si="8"/>
        <v>0.33302318914152562</v>
      </c>
      <c r="AK63" s="3">
        <f t="shared" si="9"/>
        <v>0.32900803738545814</v>
      </c>
      <c r="AL63" s="3"/>
      <c r="AM63" s="3"/>
      <c r="AN63" s="3"/>
      <c r="AO63" s="3"/>
      <c r="AP63" s="3"/>
      <c r="AQ63" s="90">
        <f t="shared" si="16"/>
        <v>0</v>
      </c>
      <c r="AR63" s="91">
        <f t="shared" si="17"/>
        <v>0</v>
      </c>
      <c r="AS63" s="89">
        <f>SUM(AR$9:AR63)*RLR</f>
        <v>120</v>
      </c>
      <c r="AT63" s="90">
        <f>AS63-SUM(AU$9:AU63)</f>
        <v>80.519035513745024</v>
      </c>
      <c r="AU63" s="89">
        <f t="shared" si="18"/>
        <v>0.6084561877612974</v>
      </c>
      <c r="AV63" s="90">
        <f>SUM(AU$9:AU63)*RRF</f>
        <v>27.636675140378486</v>
      </c>
      <c r="AW63" s="3"/>
      <c r="AX63" s="2">
        <f t="shared" si="10"/>
        <v>1.5</v>
      </c>
      <c r="AY63" s="2">
        <f t="shared" si="11"/>
        <v>0.75</v>
      </c>
    </row>
    <row r="64" spans="1:51" x14ac:dyDescent="0.25">
      <c r="A64" s="14">
        <f t="shared" si="12"/>
        <v>0.55000000000000004</v>
      </c>
      <c r="B64" s="59">
        <f>IF($B$4="AY",0,IFERROR(P*INDEX('UWYr writing pattern'!$C$4:$C$18,MATCH('Baseline model w.Calcs'!$A64,'UWYr writing pattern'!$A$4:$A$18,0)) / 25,B63))</f>
        <v>0</v>
      </c>
      <c r="C64" s="36">
        <f t="shared" si="13"/>
        <v>43.550453058969943</v>
      </c>
      <c r="E64" s="34">
        <f t="shared" si="14"/>
        <v>0.66320486891832386</v>
      </c>
      <c r="F64" s="31">
        <f>SUM($E$9:E64)*RLR</f>
        <v>67.739456329236106</v>
      </c>
      <c r="G64" s="32"/>
      <c r="H64" s="36">
        <f>F64-SUM($J$9:J64)</f>
        <v>54.110471012045195</v>
      </c>
      <c r="J64" s="31">
        <f t="shared" si="15"/>
        <v>0.40288129850889071</v>
      </c>
      <c r="K64" s="36">
        <f>SUM($J$9:J64)*RRF</f>
        <v>9.540289722033636</v>
      </c>
      <c r="L64" s="33"/>
      <c r="M64" s="36">
        <f t="shared" si="0"/>
        <v>63.65076073407883</v>
      </c>
      <c r="N64" s="33"/>
      <c r="O64" s="33"/>
      <c r="P64" s="33"/>
      <c r="Q64" s="33"/>
      <c r="R64" s="33"/>
      <c r="S64" s="33"/>
      <c r="T64" s="33"/>
      <c r="U64" s="33"/>
      <c r="V64" s="31">
        <f t="shared" si="1"/>
        <v>36.582380569534749</v>
      </c>
      <c r="W64" s="31">
        <f t="shared" si="2"/>
        <v>37.877329708431631</v>
      </c>
      <c r="X64" s="31">
        <f t="shared" si="3"/>
        <v>74.45971027796638</v>
      </c>
      <c r="Y64" s="31">
        <f t="shared" si="4"/>
        <v>20.34923926592117</v>
      </c>
      <c r="Z64" s="31"/>
      <c r="AA64" s="31"/>
      <c r="AB64" s="31"/>
      <c r="AC64" s="31"/>
      <c r="AD64" s="31"/>
      <c r="AE64" s="31"/>
      <c r="AF64" s="31"/>
      <c r="AG64" s="33">
        <f t="shared" si="5"/>
        <v>0.11357487764325758</v>
      </c>
      <c r="AH64" s="33">
        <f t="shared" si="6"/>
        <v>0.75774715159617656</v>
      </c>
      <c r="AI64" s="33">
        <f t="shared" si="7"/>
        <v>0.56449546941030093</v>
      </c>
      <c r="AJ64" s="93">
        <f t="shared" si="8"/>
        <v>0.33800680330916599</v>
      </c>
      <c r="AK64" s="3">
        <f t="shared" si="9"/>
        <v>0.33404047710506724</v>
      </c>
      <c r="AL64" s="3"/>
      <c r="AM64" s="3"/>
      <c r="AN64" s="3"/>
      <c r="AO64" s="3"/>
      <c r="AP64" s="3"/>
      <c r="AQ64" s="90">
        <f t="shared" si="16"/>
        <v>0</v>
      </c>
      <c r="AR64" s="91">
        <f t="shared" si="17"/>
        <v>0</v>
      </c>
      <c r="AS64" s="89">
        <f>SUM(AR$9:AR64)*RLR</f>
        <v>120</v>
      </c>
      <c r="AT64" s="90">
        <f>AS64-SUM(AU$9:AU64)</f>
        <v>79.91514274739194</v>
      </c>
      <c r="AU64" s="89">
        <f t="shared" si="18"/>
        <v>0.60389276635308764</v>
      </c>
      <c r="AV64" s="90">
        <f>SUM(AU$9:AU64)*RRF</f>
        <v>28.059400076825646</v>
      </c>
      <c r="AW64" s="3"/>
      <c r="AX64" s="2">
        <f t="shared" si="10"/>
        <v>1.5</v>
      </c>
      <c r="AY64" s="2">
        <f t="shared" si="11"/>
        <v>0.75</v>
      </c>
    </row>
    <row r="65" spans="1:51" x14ac:dyDescent="0.25">
      <c r="A65" s="14">
        <f t="shared" si="12"/>
        <v>0.56000000000000005</v>
      </c>
      <c r="B65" s="59">
        <f>IF($B$4="AY",0,IFERROR(P*INDEX('UWYr writing pattern'!$C$4:$C$18,MATCH('Baseline model w.Calcs'!$A65,'UWYr writing pattern'!$A$4:$A$18,0)) / 25,B64))</f>
        <v>0</v>
      </c>
      <c r="C65" s="36">
        <f t="shared" si="13"/>
        <v>42.897196263085391</v>
      </c>
      <c r="E65" s="34">
        <f t="shared" si="14"/>
        <v>0.65325679588454921</v>
      </c>
      <c r="F65" s="31">
        <f>SUM($E$9:E65)*RLR</f>
        <v>68.523364484297559</v>
      </c>
      <c r="G65" s="32"/>
      <c r="H65" s="36">
        <f>F65-SUM($J$9:J65)</f>
        <v>54.488550634516315</v>
      </c>
      <c r="J65" s="31">
        <f t="shared" si="15"/>
        <v>0.40582853259033896</v>
      </c>
      <c r="K65" s="36">
        <f>SUM($J$9:J65)*RRF</f>
        <v>9.8243696948468724</v>
      </c>
      <c r="L65" s="33"/>
      <c r="M65" s="36">
        <f t="shared" si="0"/>
        <v>64.31292032936318</v>
      </c>
      <c r="N65" s="33"/>
      <c r="O65" s="33"/>
      <c r="P65" s="33"/>
      <c r="Q65" s="33"/>
      <c r="R65" s="33"/>
      <c r="S65" s="33"/>
      <c r="T65" s="33"/>
      <c r="U65" s="33"/>
      <c r="V65" s="31">
        <f t="shared" si="1"/>
        <v>36.033644860991728</v>
      </c>
      <c r="W65" s="31">
        <f t="shared" si="2"/>
        <v>38.141985444161421</v>
      </c>
      <c r="X65" s="31">
        <f t="shared" si="3"/>
        <v>74.175630305153149</v>
      </c>
      <c r="Y65" s="31">
        <f t="shared" si="4"/>
        <v>19.68707967063682</v>
      </c>
      <c r="Z65" s="31"/>
      <c r="AA65" s="31"/>
      <c r="AB65" s="31"/>
      <c r="AC65" s="31"/>
      <c r="AD65" s="31"/>
      <c r="AE65" s="31"/>
      <c r="AF65" s="31"/>
      <c r="AG65" s="33">
        <f t="shared" si="5"/>
        <v>0.11695678208151039</v>
      </c>
      <c r="AH65" s="33">
        <f t="shared" si="6"/>
        <v>0.76563000392099023</v>
      </c>
      <c r="AI65" s="33">
        <f t="shared" si="7"/>
        <v>0.57102803736914631</v>
      </c>
      <c r="AJ65" s="93">
        <f t="shared" si="8"/>
        <v>0.34295318018494325</v>
      </c>
      <c r="AK65" s="3">
        <f t="shared" si="9"/>
        <v>0.3390351735267792</v>
      </c>
      <c r="AL65" s="3"/>
      <c r="AM65" s="3"/>
      <c r="AN65" s="3"/>
      <c r="AO65" s="3"/>
      <c r="AP65" s="3"/>
      <c r="AQ65" s="90">
        <f t="shared" si="16"/>
        <v>0</v>
      </c>
      <c r="AR65" s="91">
        <f t="shared" si="17"/>
        <v>0</v>
      </c>
      <c r="AS65" s="89">
        <f>SUM(AR$9:AR65)*RLR</f>
        <v>120</v>
      </c>
      <c r="AT65" s="90">
        <f>AS65-SUM(AU$9:AU65)</f>
        <v>79.315779176786492</v>
      </c>
      <c r="AU65" s="89">
        <f t="shared" si="18"/>
        <v>0.59936357060543954</v>
      </c>
      <c r="AV65" s="90">
        <f>SUM(AU$9:AU65)*RRF</f>
        <v>28.478954576249453</v>
      </c>
      <c r="AW65" s="3"/>
      <c r="AX65" s="2">
        <f t="shared" si="10"/>
        <v>1.5</v>
      </c>
      <c r="AY65" s="2">
        <f t="shared" si="11"/>
        <v>0.75</v>
      </c>
    </row>
    <row r="66" spans="1:51" x14ac:dyDescent="0.25">
      <c r="A66" s="14">
        <f t="shared" si="12"/>
        <v>0.56999999999999995</v>
      </c>
      <c r="B66" s="59">
        <f>IF($B$4="AY",0,IFERROR(P*INDEX('UWYr writing pattern'!$C$4:$C$18,MATCH('Baseline model w.Calcs'!$A66,'UWYr writing pattern'!$A$4:$A$18,0)) / 25,B65))</f>
        <v>0</v>
      </c>
      <c r="C66" s="36">
        <f t="shared" si="13"/>
        <v>42.25373831913911</v>
      </c>
      <c r="E66" s="34">
        <f t="shared" si="14"/>
        <v>0.64345794394628086</v>
      </c>
      <c r="F66" s="31">
        <f>SUM($E$9:E66)*RLR</f>
        <v>69.295514017033099</v>
      </c>
      <c r="G66" s="32"/>
      <c r="H66" s="36">
        <f>F66-SUM($J$9:J66)</f>
        <v>54.852036037492979</v>
      </c>
      <c r="J66" s="31">
        <f t="shared" si="15"/>
        <v>0.4086641297588724</v>
      </c>
      <c r="K66" s="36">
        <f>SUM($J$9:J66)*RRF</f>
        <v>10.110434585678084</v>
      </c>
      <c r="L66" s="33"/>
      <c r="M66" s="36">
        <f t="shared" si="0"/>
        <v>64.962470623171058</v>
      </c>
      <c r="N66" s="33"/>
      <c r="O66" s="33"/>
      <c r="P66" s="33"/>
      <c r="Q66" s="33"/>
      <c r="R66" s="33"/>
      <c r="S66" s="33"/>
      <c r="T66" s="33"/>
      <c r="U66" s="33"/>
      <c r="V66" s="31">
        <f t="shared" si="1"/>
        <v>35.49314018807685</v>
      </c>
      <c r="W66" s="31">
        <f t="shared" si="2"/>
        <v>38.396425226245086</v>
      </c>
      <c r="X66" s="31">
        <f t="shared" si="3"/>
        <v>73.889565414321936</v>
      </c>
      <c r="Y66" s="31">
        <f t="shared" si="4"/>
        <v>19.037529376828942</v>
      </c>
      <c r="Z66" s="31"/>
      <c r="AA66" s="31"/>
      <c r="AB66" s="31"/>
      <c r="AC66" s="31"/>
      <c r="AD66" s="31"/>
      <c r="AE66" s="31"/>
      <c r="AF66" s="31"/>
      <c r="AG66" s="33">
        <f t="shared" si="5"/>
        <v>0.12036231649616766</v>
      </c>
      <c r="AH66" s="33">
        <f t="shared" si="6"/>
        <v>0.77336274551394113</v>
      </c>
      <c r="AI66" s="33">
        <f t="shared" si="7"/>
        <v>0.57746261680860911</v>
      </c>
      <c r="AJ66" s="93">
        <f t="shared" si="8"/>
        <v>0.34786259800386077</v>
      </c>
      <c r="AK66" s="3">
        <f t="shared" si="9"/>
        <v>0.34399240972532835</v>
      </c>
      <c r="AL66" s="3"/>
      <c r="AM66" s="3"/>
      <c r="AN66" s="3"/>
      <c r="AO66" s="3"/>
      <c r="AP66" s="3"/>
      <c r="AQ66" s="90">
        <f t="shared" si="16"/>
        <v>0</v>
      </c>
      <c r="AR66" s="91">
        <f t="shared" si="17"/>
        <v>0</v>
      </c>
      <c r="AS66" s="89">
        <f>SUM(AR$9:AR66)*RLR</f>
        <v>120</v>
      </c>
      <c r="AT66" s="90">
        <f>AS66-SUM(AU$9:AU66)</f>
        <v>78.720910832960584</v>
      </c>
      <c r="AU66" s="89">
        <f t="shared" si="18"/>
        <v>0.5948683438258987</v>
      </c>
      <c r="AV66" s="90">
        <f>SUM(AU$9:AU66)*RRF</f>
        <v>28.895362416927583</v>
      </c>
      <c r="AW66" s="3"/>
      <c r="AX66" s="2">
        <f t="shared" si="10"/>
        <v>1.5</v>
      </c>
      <c r="AY66" s="2">
        <f t="shared" si="11"/>
        <v>0.75</v>
      </c>
    </row>
    <row r="67" spans="1:51" x14ac:dyDescent="0.25">
      <c r="A67" s="14">
        <f t="shared" si="12"/>
        <v>0.57999999999999996</v>
      </c>
      <c r="B67" s="59">
        <f>IF($B$4="AY",0,IFERROR(P*INDEX('UWYr writing pattern'!$C$4:$C$18,MATCH('Baseline model w.Calcs'!$A67,'UWYr writing pattern'!$A$4:$A$18,0)) / 25,B66))</f>
        <v>0</v>
      </c>
      <c r="C67" s="36">
        <f t="shared" si="13"/>
        <v>41.619932244352022</v>
      </c>
      <c r="E67" s="34">
        <f t="shared" si="14"/>
        <v>0.63380607478708673</v>
      </c>
      <c r="F67" s="31">
        <f>SUM($E$9:E67)*RLR</f>
        <v>70.0560813067776</v>
      </c>
      <c r="G67" s="32"/>
      <c r="H67" s="36">
        <f>F67-SUM($J$9:J67)</f>
        <v>55.201213056956284</v>
      </c>
      <c r="J67" s="31">
        <f t="shared" si="15"/>
        <v>0.41139027028119735</v>
      </c>
      <c r="K67" s="36">
        <f>SUM($J$9:J67)*RRF</f>
        <v>10.398407774874922</v>
      </c>
      <c r="L67" s="33"/>
      <c r="M67" s="36">
        <f t="shared" si="0"/>
        <v>65.599620831831203</v>
      </c>
      <c r="N67" s="33"/>
      <c r="O67" s="33"/>
      <c r="P67" s="33"/>
      <c r="Q67" s="33"/>
      <c r="R67" s="33"/>
      <c r="S67" s="33"/>
      <c r="T67" s="33"/>
      <c r="U67" s="33"/>
      <c r="V67" s="31">
        <f t="shared" si="1"/>
        <v>34.960743085255693</v>
      </c>
      <c r="W67" s="31">
        <f t="shared" si="2"/>
        <v>38.640849139869395</v>
      </c>
      <c r="X67" s="31">
        <f t="shared" si="3"/>
        <v>73.601592225125088</v>
      </c>
      <c r="Y67" s="31">
        <f t="shared" si="4"/>
        <v>18.400379168168797</v>
      </c>
      <c r="Z67" s="31"/>
      <c r="AA67" s="31"/>
      <c r="AB67" s="31"/>
      <c r="AC67" s="31"/>
      <c r="AD67" s="31"/>
      <c r="AE67" s="31"/>
      <c r="AF67" s="31"/>
      <c r="AG67" s="33">
        <f t="shared" si="5"/>
        <v>0.12379056874851098</v>
      </c>
      <c r="AH67" s="33">
        <f t="shared" si="6"/>
        <v>0.78094786704560959</v>
      </c>
      <c r="AI67" s="33">
        <f t="shared" si="7"/>
        <v>0.58380067755648002</v>
      </c>
      <c r="AJ67" s="93">
        <f t="shared" si="8"/>
        <v>0.35273533292196535</v>
      </c>
      <c r="AK67" s="3">
        <f t="shared" si="9"/>
        <v>0.34891246665238845</v>
      </c>
      <c r="AL67" s="3"/>
      <c r="AM67" s="3"/>
      <c r="AN67" s="3"/>
      <c r="AO67" s="3"/>
      <c r="AP67" s="3"/>
      <c r="AQ67" s="90">
        <f t="shared" si="16"/>
        <v>0</v>
      </c>
      <c r="AR67" s="91">
        <f t="shared" si="17"/>
        <v>0</v>
      </c>
      <c r="AS67" s="89">
        <f>SUM(AR$9:AR67)*RLR</f>
        <v>120</v>
      </c>
      <c r="AT67" s="90">
        <f>AS67-SUM(AU$9:AU67)</f>
        <v>78.130504001713376</v>
      </c>
      <c r="AU67" s="89">
        <f t="shared" si="18"/>
        <v>0.59040683124720439</v>
      </c>
      <c r="AV67" s="90">
        <f>SUM(AU$9:AU67)*RRF</f>
        <v>29.308647198800628</v>
      </c>
      <c r="AW67" s="3"/>
      <c r="AX67" s="2">
        <f t="shared" si="10"/>
        <v>1.5</v>
      </c>
      <c r="AY67" s="2">
        <f t="shared" si="11"/>
        <v>0.75</v>
      </c>
    </row>
    <row r="68" spans="1:51" x14ac:dyDescent="0.25">
      <c r="A68" s="14">
        <f t="shared" si="12"/>
        <v>0.59</v>
      </c>
      <c r="B68" s="59">
        <f>IF($B$4="AY",0,IFERROR(P*INDEX('UWYr writing pattern'!$C$4:$C$18,MATCH('Baseline model w.Calcs'!$A68,'UWYr writing pattern'!$A$4:$A$18,0)) / 25,B67))</f>
        <v>0</v>
      </c>
      <c r="C68" s="36">
        <f t="shared" si="13"/>
        <v>40.995633260686745</v>
      </c>
      <c r="E68" s="34">
        <f t="shared" si="14"/>
        <v>0.62429898366528036</v>
      </c>
      <c r="F68" s="31">
        <f>SUM($E$9:E68)*RLR</f>
        <v>70.805240087175932</v>
      </c>
      <c r="G68" s="32"/>
      <c r="H68" s="36">
        <f>F68-SUM($J$9:J68)</f>
        <v>55.536362739427446</v>
      </c>
      <c r="J68" s="31">
        <f t="shared" si="15"/>
        <v>0.41400909792717216</v>
      </c>
      <c r="K68" s="36">
        <f>SUM($J$9:J68)*RRF</f>
        <v>10.688214143423941</v>
      </c>
      <c r="L68" s="33"/>
      <c r="M68" s="36">
        <f t="shared" si="0"/>
        <v>66.22457688285138</v>
      </c>
      <c r="N68" s="33"/>
      <c r="O68" s="33"/>
      <c r="P68" s="33"/>
      <c r="Q68" s="33"/>
      <c r="R68" s="33"/>
      <c r="S68" s="33"/>
      <c r="T68" s="33"/>
      <c r="U68" s="33"/>
      <c r="V68" s="31">
        <f t="shared" si="1"/>
        <v>34.436331938976863</v>
      </c>
      <c r="W68" s="31">
        <f t="shared" si="2"/>
        <v>38.875453917599209</v>
      </c>
      <c r="X68" s="31">
        <f t="shared" si="3"/>
        <v>73.31178585657608</v>
      </c>
      <c r="Y68" s="31">
        <f t="shared" si="4"/>
        <v>17.77542311714862</v>
      </c>
      <c r="Z68" s="31"/>
      <c r="AA68" s="31"/>
      <c r="AB68" s="31"/>
      <c r="AC68" s="31"/>
      <c r="AD68" s="31"/>
      <c r="AE68" s="31"/>
      <c r="AF68" s="31"/>
      <c r="AG68" s="33">
        <f t="shared" si="5"/>
        <v>0.12724064456457074</v>
      </c>
      <c r="AH68" s="33">
        <f t="shared" si="6"/>
        <v>0.78838782003394503</v>
      </c>
      <c r="AI68" s="33">
        <f t="shared" si="7"/>
        <v>0.59004366739313274</v>
      </c>
      <c r="AJ68" s="93">
        <f t="shared" si="8"/>
        <v>0.35757165903188104</v>
      </c>
      <c r="AK68" s="3">
        <f t="shared" si="9"/>
        <v>0.35379562315249558</v>
      </c>
      <c r="AL68" s="3"/>
      <c r="AM68" s="3"/>
      <c r="AN68" s="3"/>
      <c r="AO68" s="3"/>
      <c r="AP68" s="3"/>
      <c r="AQ68" s="90">
        <f t="shared" si="16"/>
        <v>0</v>
      </c>
      <c r="AR68" s="91">
        <f t="shared" si="17"/>
        <v>0</v>
      </c>
      <c r="AS68" s="89">
        <f>SUM(AR$9:AR68)*RLR</f>
        <v>120</v>
      </c>
      <c r="AT68" s="90">
        <f>AS68-SUM(AU$9:AU68)</f>
        <v>77.544525221700525</v>
      </c>
      <c r="AU68" s="89">
        <f t="shared" si="18"/>
        <v>0.58597878001285031</v>
      </c>
      <c r="AV68" s="90">
        <f>SUM(AU$9:AU68)*RRF</f>
        <v>29.718832344809627</v>
      </c>
      <c r="AW68" s="3"/>
      <c r="AX68" s="2">
        <f t="shared" si="10"/>
        <v>1.5</v>
      </c>
      <c r="AY68" s="2">
        <f t="shared" si="11"/>
        <v>0.75</v>
      </c>
    </row>
    <row r="69" spans="1:51" x14ac:dyDescent="0.25">
      <c r="A69" s="14">
        <f t="shared" si="12"/>
        <v>0.6</v>
      </c>
      <c r="B69" s="59">
        <f>IF($B$4="AY",0,IFERROR(P*INDEX('UWYr writing pattern'!$C$4:$C$18,MATCH('Baseline model w.Calcs'!$A69,'UWYr writing pattern'!$A$4:$A$18,0)) / 25,B68))</f>
        <v>0</v>
      </c>
      <c r="C69" s="36">
        <f t="shared" si="13"/>
        <v>40.380698761776443</v>
      </c>
      <c r="E69" s="34">
        <f t="shared" si="14"/>
        <v>0.61493449891030116</v>
      </c>
      <c r="F69" s="31">
        <f>SUM($E$9:E69)*RLR</f>
        <v>71.543161485868296</v>
      </c>
      <c r="G69" s="32"/>
      <c r="H69" s="36">
        <f>F69-SUM($J$9:J69)</f>
        <v>55.857761417574103</v>
      </c>
      <c r="J69" s="31">
        <f t="shared" si="15"/>
        <v>0.41652272054570588</v>
      </c>
      <c r="K69" s="36">
        <f>SUM($J$9:J69)*RRF</f>
        <v>10.979780047805935</v>
      </c>
      <c r="L69" s="33"/>
      <c r="M69" s="36">
        <f t="shared" si="0"/>
        <v>66.837541465380042</v>
      </c>
      <c r="N69" s="33"/>
      <c r="O69" s="33"/>
      <c r="P69" s="33"/>
      <c r="Q69" s="33"/>
      <c r="R69" s="33"/>
      <c r="S69" s="33"/>
      <c r="T69" s="33"/>
      <c r="U69" s="33"/>
      <c r="V69" s="31">
        <f t="shared" si="1"/>
        <v>33.919786959892207</v>
      </c>
      <c r="W69" s="31">
        <f t="shared" si="2"/>
        <v>39.100432992301869</v>
      </c>
      <c r="X69" s="31">
        <f t="shared" si="3"/>
        <v>73.020219952194083</v>
      </c>
      <c r="Y69" s="31">
        <f t="shared" si="4"/>
        <v>17.162458534619958</v>
      </c>
      <c r="Z69" s="31"/>
      <c r="AA69" s="31"/>
      <c r="AB69" s="31"/>
      <c r="AC69" s="31"/>
      <c r="AD69" s="31"/>
      <c r="AE69" s="31"/>
      <c r="AF69" s="31"/>
      <c r="AG69" s="33">
        <f t="shared" si="5"/>
        <v>0.13071166723578495</v>
      </c>
      <c r="AH69" s="33">
        <f t="shared" si="6"/>
        <v>0.79568501744500053</v>
      </c>
      <c r="AI69" s="33">
        <f t="shared" si="7"/>
        <v>0.59619301238223577</v>
      </c>
      <c r="AJ69" s="93">
        <f t="shared" si="8"/>
        <v>0.36237184837822667</v>
      </c>
      <c r="AK69" s="3">
        <f t="shared" si="9"/>
        <v>0.35864215597885185</v>
      </c>
      <c r="AL69" s="3"/>
      <c r="AM69" s="3"/>
      <c r="AN69" s="3"/>
      <c r="AO69" s="3"/>
      <c r="AP69" s="3"/>
      <c r="AQ69" s="90">
        <f t="shared" si="16"/>
        <v>0</v>
      </c>
      <c r="AR69" s="91">
        <f t="shared" si="17"/>
        <v>0</v>
      </c>
      <c r="AS69" s="89">
        <f>SUM(AR$9:AR69)*RLR</f>
        <v>120</v>
      </c>
      <c r="AT69" s="90">
        <f>AS69-SUM(AU$9:AU69)</f>
        <v>76.96294128253777</v>
      </c>
      <c r="AU69" s="89">
        <f t="shared" si="18"/>
        <v>0.58158393916275397</v>
      </c>
      <c r="AV69" s="90">
        <f>SUM(AU$9:AU69)*RRF</f>
        <v>30.125941102223553</v>
      </c>
      <c r="AW69" s="3"/>
      <c r="AX69" s="2">
        <f t="shared" si="10"/>
        <v>1.5</v>
      </c>
      <c r="AY69" s="2">
        <f t="shared" si="11"/>
        <v>0.75</v>
      </c>
    </row>
    <row r="70" spans="1:51" x14ac:dyDescent="0.25">
      <c r="A70" s="14">
        <f t="shared" si="12"/>
        <v>0.61</v>
      </c>
      <c r="B70" s="59">
        <f>IF($B$4="AY",0,IFERROR(P*INDEX('UWYr writing pattern'!$C$4:$C$18,MATCH('Baseline model w.Calcs'!$A70,'UWYr writing pattern'!$A$4:$A$18,0)) / 25,B69))</f>
        <v>0</v>
      </c>
      <c r="C70" s="36">
        <f t="shared" si="13"/>
        <v>39.774988280349795</v>
      </c>
      <c r="E70" s="34">
        <f t="shared" si="14"/>
        <v>0.60571048142664663</v>
      </c>
      <c r="F70" s="31">
        <f>SUM($E$9:E70)*RLR</f>
        <v>72.270014063580277</v>
      </c>
      <c r="G70" s="32"/>
      <c r="H70" s="36">
        <f>F70-SUM($J$9:J70)</f>
        <v>56.165680784654278</v>
      </c>
      <c r="J70" s="31">
        <f t="shared" si="15"/>
        <v>0.41893321063180577</v>
      </c>
      <c r="K70" s="36">
        <f>SUM($J$9:J70)*RRF</f>
        <v>11.273033295248199</v>
      </c>
      <c r="L70" s="33"/>
      <c r="M70" s="36">
        <f t="shared" si="0"/>
        <v>67.438714079902482</v>
      </c>
      <c r="N70" s="33"/>
      <c r="O70" s="33"/>
      <c r="P70" s="33"/>
      <c r="Q70" s="33"/>
      <c r="R70" s="33"/>
      <c r="S70" s="33"/>
      <c r="T70" s="33"/>
      <c r="U70" s="33"/>
      <c r="V70" s="31">
        <f t="shared" si="1"/>
        <v>33.410990155493828</v>
      </c>
      <c r="W70" s="31">
        <f t="shared" si="2"/>
        <v>39.315976549257989</v>
      </c>
      <c r="X70" s="31">
        <f t="shared" si="3"/>
        <v>72.726966704751817</v>
      </c>
      <c r="Y70" s="31">
        <f t="shared" si="4"/>
        <v>16.561285920097518</v>
      </c>
      <c r="Z70" s="31"/>
      <c r="AA70" s="31"/>
      <c r="AB70" s="31"/>
      <c r="AC70" s="31"/>
      <c r="AD70" s="31"/>
      <c r="AE70" s="31"/>
      <c r="AF70" s="31"/>
      <c r="AG70" s="33">
        <f t="shared" si="5"/>
        <v>0.13420277732438332</v>
      </c>
      <c r="AH70" s="33">
        <f t="shared" si="6"/>
        <v>0.80284183428455336</v>
      </c>
      <c r="AI70" s="33">
        <f t="shared" si="7"/>
        <v>0.60225011719650234</v>
      </c>
      <c r="AJ70" s="93">
        <f t="shared" si="8"/>
        <v>0.36713617097291873</v>
      </c>
      <c r="AK70" s="3">
        <f t="shared" si="9"/>
        <v>0.36345233980901043</v>
      </c>
      <c r="AL70" s="3"/>
      <c r="AM70" s="3"/>
      <c r="AN70" s="3"/>
      <c r="AO70" s="3"/>
      <c r="AP70" s="3"/>
      <c r="AQ70" s="90">
        <f t="shared" si="16"/>
        <v>0</v>
      </c>
      <c r="AR70" s="91">
        <f t="shared" si="17"/>
        <v>0</v>
      </c>
      <c r="AS70" s="89">
        <f>SUM(AR$9:AR70)*RLR</f>
        <v>120</v>
      </c>
      <c r="AT70" s="90">
        <f>AS70-SUM(AU$9:AU70)</f>
        <v>76.385719222918738</v>
      </c>
      <c r="AU70" s="89">
        <f t="shared" si="18"/>
        <v>0.57722205961903328</v>
      </c>
      <c r="AV70" s="90">
        <f>SUM(AU$9:AU70)*RRF</f>
        <v>30.529996543956877</v>
      </c>
      <c r="AW70" s="3"/>
      <c r="AX70" s="2">
        <f t="shared" si="10"/>
        <v>1.5</v>
      </c>
      <c r="AY70" s="2">
        <f t="shared" si="11"/>
        <v>0.75</v>
      </c>
    </row>
    <row r="71" spans="1:51" x14ac:dyDescent="0.25">
      <c r="A71" s="14">
        <f t="shared" si="12"/>
        <v>0.62</v>
      </c>
      <c r="B71" s="59">
        <f>IF($B$4="AY",0,IFERROR(P*INDEX('UWYr writing pattern'!$C$4:$C$18,MATCH('Baseline model w.Calcs'!$A71,'UWYr writing pattern'!$A$4:$A$18,0)) / 25,B70))</f>
        <v>0</v>
      </c>
      <c r="C71" s="36">
        <f t="shared" si="13"/>
        <v>39.178363456144545</v>
      </c>
      <c r="E71" s="34">
        <f t="shared" si="14"/>
        <v>0.59662482420524698</v>
      </c>
      <c r="F71" s="31">
        <f>SUM($E$9:E71)*RLR</f>
        <v>72.985963852626583</v>
      </c>
      <c r="G71" s="32"/>
      <c r="H71" s="36">
        <f>F71-SUM($J$9:J71)</f>
        <v>56.460387967815677</v>
      </c>
      <c r="J71" s="31">
        <f t="shared" si="15"/>
        <v>0.42124260588490708</v>
      </c>
      <c r="K71" s="36">
        <f>SUM($J$9:J71)*RRF</f>
        <v>11.567903119367633</v>
      </c>
      <c r="L71" s="33"/>
      <c r="M71" s="36">
        <f t="shared" si="0"/>
        <v>68.028291087183305</v>
      </c>
      <c r="N71" s="33"/>
      <c r="O71" s="33"/>
      <c r="P71" s="33"/>
      <c r="Q71" s="33"/>
      <c r="R71" s="33"/>
      <c r="S71" s="33"/>
      <c r="T71" s="33"/>
      <c r="U71" s="33"/>
      <c r="V71" s="31">
        <f t="shared" si="1"/>
        <v>32.909825303161412</v>
      </c>
      <c r="W71" s="31">
        <f t="shared" si="2"/>
        <v>39.522271577470974</v>
      </c>
      <c r="X71" s="31">
        <f t="shared" si="3"/>
        <v>72.432096880632386</v>
      </c>
      <c r="Y71" s="31">
        <f t="shared" si="4"/>
        <v>15.971708912816695</v>
      </c>
      <c r="Z71" s="31"/>
      <c r="AA71" s="31"/>
      <c r="AB71" s="31"/>
      <c r="AC71" s="31"/>
      <c r="AD71" s="31"/>
      <c r="AE71" s="31"/>
      <c r="AF71" s="31"/>
      <c r="AG71" s="33">
        <f t="shared" si="5"/>
        <v>0.1377131323734242</v>
      </c>
      <c r="AH71" s="33">
        <f t="shared" si="6"/>
        <v>0.80986060818075367</v>
      </c>
      <c r="AI71" s="33">
        <f t="shared" si="7"/>
        <v>0.60821636543855484</v>
      </c>
      <c r="AJ71" s="93">
        <f t="shared" si="8"/>
        <v>0.37186489481035911</v>
      </c>
      <c r="AK71" s="3">
        <f t="shared" si="9"/>
        <v>0.3682264472604429</v>
      </c>
      <c r="AL71" s="3"/>
      <c r="AM71" s="3"/>
      <c r="AN71" s="3"/>
      <c r="AO71" s="3"/>
      <c r="AP71" s="3"/>
      <c r="AQ71" s="90">
        <f t="shared" si="16"/>
        <v>0</v>
      </c>
      <c r="AR71" s="91">
        <f t="shared" si="17"/>
        <v>0</v>
      </c>
      <c r="AS71" s="89">
        <f>SUM(AR$9:AR71)*RLR</f>
        <v>120</v>
      </c>
      <c r="AT71" s="90">
        <f>AS71-SUM(AU$9:AU71)</f>
        <v>75.812826328746851</v>
      </c>
      <c r="AU71" s="89">
        <f t="shared" si="18"/>
        <v>0.5728928941718906</v>
      </c>
      <c r="AV71" s="90">
        <f>SUM(AU$9:AU71)*RRF</f>
        <v>30.931021569877203</v>
      </c>
      <c r="AW71" s="3"/>
      <c r="AX71" s="2">
        <f t="shared" si="10"/>
        <v>1.5</v>
      </c>
      <c r="AY71" s="2">
        <f t="shared" si="11"/>
        <v>0.75</v>
      </c>
    </row>
    <row r="72" spans="1:51" x14ac:dyDescent="0.25">
      <c r="A72" s="14">
        <f t="shared" si="12"/>
        <v>0.63</v>
      </c>
      <c r="B72" s="59">
        <f>IF($B$4="AY",0,IFERROR(P*INDEX('UWYr writing pattern'!$C$4:$C$18,MATCH('Baseline model w.Calcs'!$A72,'UWYr writing pattern'!$A$4:$A$18,0)) / 25,B71))</f>
        <v>0</v>
      </c>
      <c r="C72" s="36">
        <f t="shared" si="13"/>
        <v>38.590688004302379</v>
      </c>
      <c r="E72" s="34">
        <f t="shared" si="14"/>
        <v>0.58767545184216818</v>
      </c>
      <c r="F72" s="31">
        <f>SUM($E$9:E72)*RLR</f>
        <v>73.691174394837176</v>
      </c>
      <c r="G72" s="32"/>
      <c r="H72" s="36">
        <f>F72-SUM($J$9:J72)</f>
        <v>56.742145600267655</v>
      </c>
      <c r="J72" s="31">
        <f t="shared" si="15"/>
        <v>0.4234529097586176</v>
      </c>
      <c r="K72" s="36">
        <f>SUM($J$9:J72)*RRF</f>
        <v>11.864320156198664</v>
      </c>
      <c r="L72" s="33"/>
      <c r="M72" s="36">
        <f t="shared" si="0"/>
        <v>68.606465756466321</v>
      </c>
      <c r="N72" s="33"/>
      <c r="O72" s="33"/>
      <c r="P72" s="33"/>
      <c r="Q72" s="33"/>
      <c r="R72" s="33"/>
      <c r="S72" s="33"/>
      <c r="T72" s="33"/>
      <c r="U72" s="33"/>
      <c r="V72" s="31">
        <f t="shared" si="1"/>
        <v>32.416177923613994</v>
      </c>
      <c r="W72" s="31">
        <f t="shared" si="2"/>
        <v>39.719501920187355</v>
      </c>
      <c r="X72" s="31">
        <f t="shared" si="3"/>
        <v>72.135679843801341</v>
      </c>
      <c r="Y72" s="31">
        <f t="shared" si="4"/>
        <v>15.393534243533679</v>
      </c>
      <c r="Z72" s="31"/>
      <c r="AA72" s="31"/>
      <c r="AB72" s="31"/>
      <c r="AC72" s="31"/>
      <c r="AD72" s="31"/>
      <c r="AE72" s="31"/>
      <c r="AF72" s="31"/>
      <c r="AG72" s="33">
        <f t="shared" si="5"/>
        <v>0.14124190662141267</v>
      </c>
      <c r="AH72" s="33">
        <f t="shared" si="6"/>
        <v>0.81674363995793242</v>
      </c>
      <c r="AI72" s="33">
        <f t="shared" si="7"/>
        <v>0.61409311995697646</v>
      </c>
      <c r="AJ72" s="93">
        <f t="shared" si="8"/>
        <v>0.37655828588251095</v>
      </c>
      <c r="AK72" s="3">
        <f t="shared" si="9"/>
        <v>0.37296474890598957</v>
      </c>
      <c r="AL72" s="3"/>
      <c r="AM72" s="3"/>
      <c r="AN72" s="3"/>
      <c r="AO72" s="3"/>
      <c r="AP72" s="3"/>
      <c r="AQ72" s="90">
        <f t="shared" si="16"/>
        <v>0</v>
      </c>
      <c r="AR72" s="91">
        <f t="shared" si="17"/>
        <v>0</v>
      </c>
      <c r="AS72" s="89">
        <f>SUM(AR$9:AR72)*RLR</f>
        <v>120</v>
      </c>
      <c r="AT72" s="90">
        <f>AS72-SUM(AU$9:AU72)</f>
        <v>75.244230131281256</v>
      </c>
      <c r="AU72" s="89">
        <f t="shared" si="18"/>
        <v>0.56859619746560142</v>
      </c>
      <c r="AV72" s="90">
        <f>SUM(AU$9:AU72)*RRF</f>
        <v>31.329038908103122</v>
      </c>
      <c r="AW72" s="3"/>
      <c r="AX72" s="2">
        <f t="shared" si="10"/>
        <v>1.5</v>
      </c>
      <c r="AY72" s="2">
        <f t="shared" si="11"/>
        <v>0.75</v>
      </c>
    </row>
    <row r="73" spans="1:51" x14ac:dyDescent="0.25">
      <c r="A73" s="14">
        <f t="shared" si="12"/>
        <v>0.64</v>
      </c>
      <c r="B73" s="59">
        <f>IF($B$4="AY",0,IFERROR(P*INDEX('UWYr writing pattern'!$C$4:$C$18,MATCH('Baseline model w.Calcs'!$A73,'UWYr writing pattern'!$A$4:$A$18,0)) / 25,B72))</f>
        <v>0</v>
      </c>
      <c r="C73" s="36">
        <f t="shared" si="13"/>
        <v>38.011827684237844</v>
      </c>
      <c r="E73" s="34">
        <f t="shared" si="14"/>
        <v>0.57886032006453569</v>
      </c>
      <c r="F73" s="31">
        <f>SUM($E$9:E73)*RLR</f>
        <v>74.385806778914613</v>
      </c>
      <c r="G73" s="32"/>
      <c r="H73" s="36">
        <f>F73-SUM($J$9:J73)</f>
        <v>57.011211892343084</v>
      </c>
      <c r="J73" s="31">
        <f t="shared" si="15"/>
        <v>0.4255660920020074</v>
      </c>
      <c r="K73" s="36">
        <f>SUM($J$9:J73)*RRF</f>
        <v>12.162216420600069</v>
      </c>
      <c r="L73" s="33"/>
      <c r="M73" s="36">
        <f t="shared" ref="M73:M136" si="19">H73+K73</f>
        <v>69.173428312943159</v>
      </c>
      <c r="N73" s="33"/>
      <c r="O73" s="33"/>
      <c r="P73" s="33"/>
      <c r="Q73" s="33"/>
      <c r="R73" s="33"/>
      <c r="S73" s="33"/>
      <c r="T73" s="33"/>
      <c r="U73" s="33"/>
      <c r="V73" s="31">
        <f t="shared" ref="V73:V136" si="20" xml:space="preserve"> C73*RLR*RRF</f>
        <v>31.929935254759783</v>
      </c>
      <c r="W73" s="31">
        <f t="shared" ref="W73:W136" si="21">H73*RRF</f>
        <v>39.907848324640156</v>
      </c>
      <c r="X73" s="31">
        <f t="shared" ref="X73:X136" si="22">V73+W73</f>
        <v>71.83778357939994</v>
      </c>
      <c r="Y73" s="31">
        <f t="shared" ref="Y73:Y136" si="23">P*RLR*RRF - M73</f>
        <v>14.826571687056841</v>
      </c>
      <c r="Z73" s="31"/>
      <c r="AA73" s="31"/>
      <c r="AB73" s="31"/>
      <c r="AC73" s="31"/>
      <c r="AD73" s="31"/>
      <c r="AE73" s="31"/>
      <c r="AF73" s="31"/>
      <c r="AG73" s="33">
        <f t="shared" ref="AG73:AG136" si="24">K73/(P*RLR*RRF)</f>
        <v>0.1447882907214294</v>
      </c>
      <c r="AH73" s="33">
        <f t="shared" ref="AH73:AH136" si="25">M73/(P*RLR*RRF)</f>
        <v>0.8234931942017043</v>
      </c>
      <c r="AI73" s="33">
        <f t="shared" ref="AI73:AI136" si="26">F73/(P*RLR)</f>
        <v>0.6198817231576218</v>
      </c>
      <c r="AJ73" s="93">
        <f t="shared" ref="AJ73:AJ136" si="27">(1-EXP(-A73*kp))</f>
        <v>0.38121660819385916</v>
      </c>
      <c r="AK73" s="3">
        <f t="shared" ref="AK73:AK136" si="28">AV73/(P*RLR*RRF)</f>
        <v>0.37766751328919462</v>
      </c>
      <c r="AL73" s="3"/>
      <c r="AM73" s="3"/>
      <c r="AN73" s="3"/>
      <c r="AO73" s="3"/>
      <c r="AP73" s="3"/>
      <c r="AQ73" s="90">
        <f t="shared" si="16"/>
        <v>0</v>
      </c>
      <c r="AR73" s="91">
        <f t="shared" si="17"/>
        <v>0</v>
      </c>
      <c r="AS73" s="89">
        <f>SUM(AR$9:AR73)*RLR</f>
        <v>120</v>
      </c>
      <c r="AT73" s="90">
        <f>AS73-SUM(AU$9:AU73)</f>
        <v>74.67989840529664</v>
      </c>
      <c r="AU73" s="89">
        <f t="shared" si="18"/>
        <v>0.56433172598460946</v>
      </c>
      <c r="AV73" s="90">
        <f>SUM(AU$9:AU73)*RRF</f>
        <v>31.72407111629235</v>
      </c>
      <c r="AW73" s="3"/>
      <c r="AX73" s="2">
        <f t="shared" ref="AX73:AX136" si="29">ker</f>
        <v>1.5</v>
      </c>
      <c r="AY73" s="2">
        <f t="shared" ref="AY73:AY136" si="30">kp</f>
        <v>0.75</v>
      </c>
    </row>
    <row r="74" spans="1:51" x14ac:dyDescent="0.25">
      <c r="A74" s="14">
        <f t="shared" ref="A74:A137" si="31">ROUND(A73+delt.t,3)</f>
        <v>0.65</v>
      </c>
      <c r="B74" s="59">
        <f>IF($B$4="AY",0,IFERROR(P*INDEX('UWYr writing pattern'!$C$4:$C$18,MATCH('Baseline model w.Calcs'!$A74,'UWYr writing pattern'!$A$4:$A$18,0)) / 25,B73))</f>
        <v>0</v>
      </c>
      <c r="C74" s="36">
        <f t="shared" ref="C74:C137" si="32">C73-E74+B74</f>
        <v>37.441650268974279</v>
      </c>
      <c r="E74" s="34">
        <f t="shared" ref="E74:E137" si="33">C73*ker*delt.t</f>
        <v>0.57017741526356769</v>
      </c>
      <c r="F74" s="31">
        <f>SUM($E$9:E74)*RLR</f>
        <v>75.070019677230903</v>
      </c>
      <c r="G74" s="32"/>
      <c r="H74" s="36">
        <f>F74-SUM($J$9:J74)</f>
        <v>57.267840701466795</v>
      </c>
      <c r="J74" s="31">
        <f t="shared" ref="J74:J137" si="34">H73*kp*delt.t</f>
        <v>0.42758408919257312</v>
      </c>
      <c r="K74" s="36">
        <f>SUM($J$9:J74)*RRF</f>
        <v>12.461525283034872</v>
      </c>
      <c r="L74" s="33"/>
      <c r="M74" s="36">
        <f t="shared" si="19"/>
        <v>69.729365984501669</v>
      </c>
      <c r="N74" s="33"/>
      <c r="O74" s="33"/>
      <c r="P74" s="33"/>
      <c r="Q74" s="33"/>
      <c r="R74" s="33"/>
      <c r="S74" s="33"/>
      <c r="T74" s="33"/>
      <c r="U74" s="33"/>
      <c r="V74" s="31">
        <f t="shared" si="20"/>
        <v>31.45098622593839</v>
      </c>
      <c r="W74" s="31">
        <f t="shared" si="21"/>
        <v>40.087488491026754</v>
      </c>
      <c r="X74" s="31">
        <f t="shared" si="22"/>
        <v>71.53847471696514</v>
      </c>
      <c r="Y74" s="31">
        <f t="shared" si="23"/>
        <v>14.270634015498331</v>
      </c>
      <c r="Z74" s="31"/>
      <c r="AA74" s="31"/>
      <c r="AB74" s="31"/>
      <c r="AC74" s="31"/>
      <c r="AD74" s="31"/>
      <c r="AE74" s="31"/>
      <c r="AF74" s="31"/>
      <c r="AG74" s="33">
        <f t="shared" si="24"/>
        <v>0.14835149146470086</v>
      </c>
      <c r="AH74" s="33">
        <f t="shared" si="25"/>
        <v>0.83011149981549603</v>
      </c>
      <c r="AI74" s="33">
        <f t="shared" si="26"/>
        <v>0.62558349731025753</v>
      </c>
      <c r="AJ74" s="93">
        <f t="shared" si="27"/>
        <v>0.3858401237762622</v>
      </c>
      <c r="AK74" s="3">
        <f t="shared" si="28"/>
        <v>0.38233500693952571</v>
      </c>
      <c r="AL74" s="3"/>
      <c r="AM74" s="3"/>
      <c r="AN74" s="3"/>
      <c r="AO74" s="3"/>
      <c r="AP74" s="3"/>
      <c r="AQ74" s="90">
        <f t="shared" ref="AQ74:AQ137" si="35">AQ73-AR74+B74</f>
        <v>0</v>
      </c>
      <c r="AR74" s="91">
        <f t="shared" ref="AR74:AR137" si="36">AQ73*P*delt.t</f>
        <v>0</v>
      </c>
      <c r="AS74" s="89">
        <f>SUM(AR$9:AR74)*RLR</f>
        <v>120</v>
      </c>
      <c r="AT74" s="90">
        <f>AS74-SUM(AU$9:AU74)</f>
        <v>74.119799167256915</v>
      </c>
      <c r="AU74" s="89">
        <f t="shared" ref="AU74:AU137" si="37">AT73*kp*delt.t</f>
        <v>0.56009923803972483</v>
      </c>
      <c r="AV74" s="90">
        <f>SUM(AU$9:AU74)*RRF</f>
        <v>32.11614058292016</v>
      </c>
      <c r="AW74" s="3"/>
      <c r="AX74" s="2">
        <f t="shared" si="29"/>
        <v>1.5</v>
      </c>
      <c r="AY74" s="2">
        <f t="shared" si="30"/>
        <v>0.75</v>
      </c>
    </row>
    <row r="75" spans="1:51" x14ac:dyDescent="0.25">
      <c r="A75" s="14">
        <f t="shared" si="31"/>
        <v>0.66</v>
      </c>
      <c r="B75" s="59">
        <f>IF($B$4="AY",0,IFERROR(P*INDEX('UWYr writing pattern'!$C$4:$C$18,MATCH('Baseline model w.Calcs'!$A75,'UWYr writing pattern'!$A$4:$A$18,0)) / 25,B74))</f>
        <v>0</v>
      </c>
      <c r="C75" s="36">
        <f t="shared" si="32"/>
        <v>36.880025514939668</v>
      </c>
      <c r="E75" s="34">
        <f t="shared" si="33"/>
        <v>0.5616247540346142</v>
      </c>
      <c r="F75" s="31">
        <f>SUM($E$9:E75)*RLR</f>
        <v>75.743969382072436</v>
      </c>
      <c r="G75" s="32"/>
      <c r="H75" s="36">
        <f>F75-SUM($J$9:J75)</f>
        <v>57.512281601047334</v>
      </c>
      <c r="J75" s="31">
        <f t="shared" si="34"/>
        <v>0.42950880526100094</v>
      </c>
      <c r="K75" s="36">
        <f>SUM($J$9:J75)*RRF</f>
        <v>12.762181446717573</v>
      </c>
      <c r="L75" s="33"/>
      <c r="M75" s="36">
        <f t="shared" si="19"/>
        <v>70.274463047764911</v>
      </c>
      <c r="N75" s="33"/>
      <c r="O75" s="33"/>
      <c r="P75" s="33"/>
      <c r="Q75" s="33"/>
      <c r="R75" s="33"/>
      <c r="S75" s="33"/>
      <c r="T75" s="33"/>
      <c r="U75" s="33"/>
      <c r="V75" s="31">
        <f t="shared" si="20"/>
        <v>30.979221432549316</v>
      </c>
      <c r="W75" s="31">
        <f t="shared" si="21"/>
        <v>40.258597120733128</v>
      </c>
      <c r="X75" s="31">
        <f t="shared" si="22"/>
        <v>71.237818553282438</v>
      </c>
      <c r="Y75" s="31">
        <f t="shared" si="23"/>
        <v>13.725536952235089</v>
      </c>
      <c r="Z75" s="31"/>
      <c r="AA75" s="31"/>
      <c r="AB75" s="31"/>
      <c r="AC75" s="31"/>
      <c r="AD75" s="31"/>
      <c r="AE75" s="31"/>
      <c r="AF75" s="31"/>
      <c r="AG75" s="33">
        <f t="shared" si="24"/>
        <v>0.15193073150854253</v>
      </c>
      <c r="AH75" s="33">
        <f t="shared" si="25"/>
        <v>0.83660075056862993</v>
      </c>
      <c r="AI75" s="33">
        <f t="shared" si="26"/>
        <v>0.63119974485060359</v>
      </c>
      <c r="AJ75" s="93">
        <f t="shared" si="27"/>
        <v>0.39042909270369075</v>
      </c>
      <c r="AK75" s="3">
        <f t="shared" si="28"/>
        <v>0.38696749438747924</v>
      </c>
      <c r="AL75" s="3"/>
      <c r="AM75" s="3"/>
      <c r="AN75" s="3"/>
      <c r="AO75" s="3"/>
      <c r="AP75" s="3"/>
      <c r="AQ75" s="90">
        <f t="shared" si="35"/>
        <v>0</v>
      </c>
      <c r="AR75" s="91">
        <f t="shared" si="36"/>
        <v>0</v>
      </c>
      <c r="AS75" s="89">
        <f>SUM(AR$9:AR75)*RLR</f>
        <v>120</v>
      </c>
      <c r="AT75" s="90">
        <f>AS75-SUM(AU$9:AU75)</f>
        <v>73.563900673502488</v>
      </c>
      <c r="AU75" s="89">
        <f t="shared" si="37"/>
        <v>0.55589849375442679</v>
      </c>
      <c r="AV75" s="90">
        <f>SUM(AU$9:AU75)*RRF</f>
        <v>32.505269528548254</v>
      </c>
      <c r="AW75" s="3"/>
      <c r="AX75" s="2">
        <f t="shared" si="29"/>
        <v>1.5</v>
      </c>
      <c r="AY75" s="2">
        <f t="shared" si="30"/>
        <v>0.75</v>
      </c>
    </row>
    <row r="76" spans="1:51" x14ac:dyDescent="0.25">
      <c r="A76" s="14">
        <f t="shared" si="31"/>
        <v>0.67</v>
      </c>
      <c r="B76" s="59">
        <f>IF($B$4="AY",0,IFERROR(P*INDEX('UWYr writing pattern'!$C$4:$C$18,MATCH('Baseline model w.Calcs'!$A76,'UWYr writing pattern'!$A$4:$A$18,0)) / 25,B75))</f>
        <v>0</v>
      </c>
      <c r="C76" s="36">
        <f t="shared" si="32"/>
        <v>36.326825132215575</v>
      </c>
      <c r="E76" s="34">
        <f t="shared" si="33"/>
        <v>0.55320038272409511</v>
      </c>
      <c r="F76" s="31">
        <f>SUM($E$9:E76)*RLR</f>
        <v>76.407809841341347</v>
      </c>
      <c r="G76" s="32"/>
      <c r="H76" s="36">
        <f>F76-SUM($J$9:J76)</f>
        <v>57.744779948308391</v>
      </c>
      <c r="J76" s="31">
        <f t="shared" si="34"/>
        <v>0.43134211200785499</v>
      </c>
      <c r="K76" s="36">
        <f>SUM($J$9:J76)*RRF</f>
        <v>13.064120925123071</v>
      </c>
      <c r="L76" s="33"/>
      <c r="M76" s="36">
        <f t="shared" si="19"/>
        <v>70.808900873431469</v>
      </c>
      <c r="N76" s="33"/>
      <c r="O76" s="33"/>
      <c r="P76" s="33"/>
      <c r="Q76" s="33"/>
      <c r="R76" s="33"/>
      <c r="S76" s="33"/>
      <c r="T76" s="33"/>
      <c r="U76" s="33"/>
      <c r="V76" s="31">
        <f t="shared" si="20"/>
        <v>30.51453311106108</v>
      </c>
      <c r="W76" s="31">
        <f t="shared" si="21"/>
        <v>40.421345963815874</v>
      </c>
      <c r="X76" s="31">
        <f t="shared" si="22"/>
        <v>70.935879074876951</v>
      </c>
      <c r="Y76" s="31">
        <f t="shared" si="23"/>
        <v>13.191099126568531</v>
      </c>
      <c r="Z76" s="31"/>
      <c r="AA76" s="31"/>
      <c r="AB76" s="31"/>
      <c r="AC76" s="31"/>
      <c r="AD76" s="31"/>
      <c r="AE76" s="31"/>
      <c r="AF76" s="31"/>
      <c r="AG76" s="33">
        <f t="shared" si="24"/>
        <v>0.15552524910860799</v>
      </c>
      <c r="AH76" s="33">
        <f t="shared" si="25"/>
        <v>0.84296310563608889</v>
      </c>
      <c r="AI76" s="33">
        <f t="shared" si="26"/>
        <v>0.63673174867784454</v>
      </c>
      <c r="AJ76" s="93">
        <f t="shared" si="27"/>
        <v>0.39498377310685684</v>
      </c>
      <c r="AK76" s="3">
        <f t="shared" si="28"/>
        <v>0.39156523817957317</v>
      </c>
      <c r="AL76" s="3"/>
      <c r="AM76" s="3"/>
      <c r="AN76" s="3"/>
      <c r="AO76" s="3"/>
      <c r="AP76" s="3"/>
      <c r="AQ76" s="90">
        <f t="shared" si="35"/>
        <v>0</v>
      </c>
      <c r="AR76" s="91">
        <f t="shared" si="36"/>
        <v>0</v>
      </c>
      <c r="AS76" s="89">
        <f>SUM(AR$9:AR76)*RLR</f>
        <v>120</v>
      </c>
      <c r="AT76" s="90">
        <f>AS76-SUM(AU$9:AU76)</f>
        <v>73.012171418451217</v>
      </c>
      <c r="AU76" s="89">
        <f t="shared" si="37"/>
        <v>0.55172925505126869</v>
      </c>
      <c r="AV76" s="90">
        <f>SUM(AU$9:AU76)*RRF</f>
        <v>32.891480007084148</v>
      </c>
      <c r="AW76" s="3"/>
      <c r="AX76" s="2">
        <f t="shared" si="29"/>
        <v>1.5</v>
      </c>
      <c r="AY76" s="2">
        <f t="shared" si="30"/>
        <v>0.75</v>
      </c>
    </row>
    <row r="77" spans="1:51" x14ac:dyDescent="0.25">
      <c r="A77" s="14">
        <f t="shared" si="31"/>
        <v>0.68</v>
      </c>
      <c r="B77" s="59">
        <f>IF($B$4="AY",0,IFERROR(P*INDEX('UWYr writing pattern'!$C$4:$C$18,MATCH('Baseline model w.Calcs'!$A77,'UWYr writing pattern'!$A$4:$A$18,0)) / 25,B76))</f>
        <v>0</v>
      </c>
      <c r="C77" s="36">
        <f t="shared" si="32"/>
        <v>35.781922755232344</v>
      </c>
      <c r="E77" s="34">
        <f t="shared" si="33"/>
        <v>0.54490237698323363</v>
      </c>
      <c r="F77" s="31">
        <f>SUM($E$9:E77)*RLR</f>
        <v>77.061692693721213</v>
      </c>
      <c r="G77" s="32"/>
      <c r="H77" s="36">
        <f>F77-SUM($J$9:J77)</f>
        <v>57.965576951075946</v>
      </c>
      <c r="J77" s="31">
        <f t="shared" si="34"/>
        <v>0.43308584961231289</v>
      </c>
      <c r="K77" s="36">
        <f>SUM($J$9:J77)*RRF</f>
        <v>13.367281019851688</v>
      </c>
      <c r="L77" s="33"/>
      <c r="M77" s="36">
        <f t="shared" si="19"/>
        <v>71.332857970927634</v>
      </c>
      <c r="N77" s="33"/>
      <c r="O77" s="33"/>
      <c r="P77" s="33"/>
      <c r="Q77" s="33"/>
      <c r="R77" s="33"/>
      <c r="S77" s="33"/>
      <c r="T77" s="33"/>
      <c r="U77" s="33"/>
      <c r="V77" s="31">
        <f t="shared" si="20"/>
        <v>30.056815114395164</v>
      </c>
      <c r="W77" s="31">
        <f t="shared" si="21"/>
        <v>40.575903865753162</v>
      </c>
      <c r="X77" s="31">
        <f t="shared" si="22"/>
        <v>70.632718980148326</v>
      </c>
      <c r="Y77" s="31">
        <f t="shared" si="23"/>
        <v>12.667142029072366</v>
      </c>
      <c r="Z77" s="31"/>
      <c r="AA77" s="31"/>
      <c r="AB77" s="31"/>
      <c r="AC77" s="31"/>
      <c r="AD77" s="31"/>
      <c r="AE77" s="31"/>
      <c r="AF77" s="31"/>
      <c r="AG77" s="33">
        <f t="shared" si="24"/>
        <v>0.15913429785537725</v>
      </c>
      <c r="AH77" s="33">
        <f t="shared" si="25"/>
        <v>0.84920069013009092</v>
      </c>
      <c r="AI77" s="33">
        <f t="shared" si="26"/>
        <v>0.6421807724476768</v>
      </c>
      <c r="AJ77" s="93">
        <f t="shared" si="27"/>
        <v>0.3995044211877341</v>
      </c>
      <c r="AK77" s="3">
        <f t="shared" si="28"/>
        <v>0.39612849889322632</v>
      </c>
      <c r="AL77" s="3"/>
      <c r="AM77" s="3"/>
      <c r="AN77" s="3"/>
      <c r="AO77" s="3"/>
      <c r="AP77" s="3"/>
      <c r="AQ77" s="90">
        <f t="shared" si="35"/>
        <v>0</v>
      </c>
      <c r="AR77" s="91">
        <f t="shared" si="36"/>
        <v>0</v>
      </c>
      <c r="AS77" s="89">
        <f>SUM(AR$9:AR77)*RLR</f>
        <v>120</v>
      </c>
      <c r="AT77" s="90">
        <f>AS77-SUM(AU$9:AU77)</f>
        <v>72.464580132812841</v>
      </c>
      <c r="AU77" s="89">
        <f t="shared" si="37"/>
        <v>0.54759128563838422</v>
      </c>
      <c r="AV77" s="90">
        <f>SUM(AU$9:AU77)*RRF</f>
        <v>33.274793907031011</v>
      </c>
      <c r="AW77" s="3"/>
      <c r="AX77" s="2">
        <f t="shared" si="29"/>
        <v>1.5</v>
      </c>
      <c r="AY77" s="2">
        <f t="shared" si="30"/>
        <v>0.75</v>
      </c>
    </row>
    <row r="78" spans="1:51" x14ac:dyDescent="0.25">
      <c r="A78" s="14">
        <f t="shared" si="31"/>
        <v>0.69</v>
      </c>
      <c r="B78" s="59">
        <f>IF($B$4="AY",0,IFERROR(P*INDEX('UWYr writing pattern'!$C$4:$C$18,MATCH('Baseline model w.Calcs'!$A78,'UWYr writing pattern'!$A$4:$A$18,0)) / 25,B77))</f>
        <v>0</v>
      </c>
      <c r="C78" s="36">
        <f t="shared" si="32"/>
        <v>35.245193913903861</v>
      </c>
      <c r="E78" s="34">
        <f t="shared" si="33"/>
        <v>0.5367288413284852</v>
      </c>
      <c r="F78" s="31">
        <f>SUM($E$9:E78)*RLR</f>
        <v>77.705767303315397</v>
      </c>
      <c r="G78" s="32"/>
      <c r="H78" s="36">
        <f>F78-SUM($J$9:J78)</f>
        <v>58.174909733537056</v>
      </c>
      <c r="J78" s="31">
        <f t="shared" si="34"/>
        <v>0.43474182713306958</v>
      </c>
      <c r="K78" s="36">
        <f>SUM($J$9:J78)*RRF</f>
        <v>13.671600298844838</v>
      </c>
      <c r="L78" s="33"/>
      <c r="M78" s="36">
        <f t="shared" si="19"/>
        <v>71.8465100323819</v>
      </c>
      <c r="N78" s="33"/>
      <c r="O78" s="33"/>
      <c r="P78" s="33"/>
      <c r="Q78" s="33"/>
      <c r="R78" s="33"/>
      <c r="S78" s="33"/>
      <c r="T78" s="33"/>
      <c r="U78" s="33"/>
      <c r="V78" s="31">
        <f t="shared" si="20"/>
        <v>29.60596288767924</v>
      </c>
      <c r="W78" s="31">
        <f t="shared" si="21"/>
        <v>40.722436813475937</v>
      </c>
      <c r="X78" s="31">
        <f t="shared" si="22"/>
        <v>70.328399701155178</v>
      </c>
      <c r="Y78" s="31">
        <f t="shared" si="23"/>
        <v>12.1534899676181</v>
      </c>
      <c r="Z78" s="31"/>
      <c r="AA78" s="31"/>
      <c r="AB78" s="31"/>
      <c r="AC78" s="31"/>
      <c r="AD78" s="31"/>
      <c r="AE78" s="31"/>
      <c r="AF78" s="31"/>
      <c r="AG78" s="33">
        <f t="shared" si="24"/>
        <v>0.1627571464148195</v>
      </c>
      <c r="AH78" s="33">
        <f t="shared" si="25"/>
        <v>0.85531559562359405</v>
      </c>
      <c r="AI78" s="33">
        <f t="shared" si="26"/>
        <v>0.64754806086096162</v>
      </c>
      <c r="AJ78" s="93">
        <f t="shared" si="27"/>
        <v>0.40399129123396904</v>
      </c>
      <c r="AK78" s="3">
        <f t="shared" si="28"/>
        <v>0.40065753515152719</v>
      </c>
      <c r="AL78" s="3"/>
      <c r="AM78" s="3"/>
      <c r="AN78" s="3"/>
      <c r="AO78" s="3"/>
      <c r="AP78" s="3"/>
      <c r="AQ78" s="90">
        <f t="shared" si="35"/>
        <v>0</v>
      </c>
      <c r="AR78" s="91">
        <f t="shared" si="36"/>
        <v>0</v>
      </c>
      <c r="AS78" s="89">
        <f>SUM(AR$9:AR78)*RLR</f>
        <v>120</v>
      </c>
      <c r="AT78" s="90">
        <f>AS78-SUM(AU$9:AU78)</f>
        <v>71.921095781816746</v>
      </c>
      <c r="AU78" s="89">
        <f t="shared" si="37"/>
        <v>0.54348435099609638</v>
      </c>
      <c r="AV78" s="90">
        <f>SUM(AU$9:AU78)*RRF</f>
        <v>33.655232952728284</v>
      </c>
      <c r="AW78" s="3"/>
      <c r="AX78" s="2">
        <f t="shared" si="29"/>
        <v>1.5</v>
      </c>
      <c r="AY78" s="2">
        <f t="shared" si="30"/>
        <v>0.75</v>
      </c>
    </row>
    <row r="79" spans="1:51" x14ac:dyDescent="0.25">
      <c r="A79" s="14">
        <f t="shared" si="31"/>
        <v>0.7</v>
      </c>
      <c r="B79" s="59">
        <f>IF($B$4="AY",0,IFERROR(P*INDEX('UWYr writing pattern'!$C$4:$C$18,MATCH('Baseline model w.Calcs'!$A79,'UWYr writing pattern'!$A$4:$A$18,0)) / 25,B78))</f>
        <v>0</v>
      </c>
      <c r="C79" s="36">
        <f t="shared" si="32"/>
        <v>34.716516005195302</v>
      </c>
      <c r="E79" s="34">
        <f t="shared" si="33"/>
        <v>0.52867790870855791</v>
      </c>
      <c r="F79" s="31">
        <f>SUM($E$9:E79)*RLR</f>
        <v>78.340180793765668</v>
      </c>
      <c r="G79" s="32"/>
      <c r="H79" s="36">
        <f>F79-SUM($J$9:J79)</f>
        <v>58.373011400985803</v>
      </c>
      <c r="J79" s="31">
        <f t="shared" si="34"/>
        <v>0.43631182300152793</v>
      </c>
      <c r="K79" s="36">
        <f>SUM($J$9:J79)*RRF</f>
        <v>13.977018574945907</v>
      </c>
      <c r="L79" s="33"/>
      <c r="M79" s="36">
        <f t="shared" si="19"/>
        <v>72.350029975931704</v>
      </c>
      <c r="N79" s="33"/>
      <c r="O79" s="33"/>
      <c r="P79" s="33"/>
      <c r="Q79" s="33"/>
      <c r="R79" s="33"/>
      <c r="S79" s="33"/>
      <c r="T79" s="33"/>
      <c r="U79" s="33"/>
      <c r="V79" s="31">
        <f t="shared" si="20"/>
        <v>29.161873444364051</v>
      </c>
      <c r="W79" s="31">
        <f t="shared" si="21"/>
        <v>40.861107980690058</v>
      </c>
      <c r="X79" s="31">
        <f t="shared" si="22"/>
        <v>70.022981425054112</v>
      </c>
      <c r="Y79" s="31">
        <f t="shared" si="23"/>
        <v>11.649970024068296</v>
      </c>
      <c r="Z79" s="31"/>
      <c r="AA79" s="31"/>
      <c r="AB79" s="31"/>
      <c r="AC79" s="31"/>
      <c r="AD79" s="31"/>
      <c r="AE79" s="31"/>
      <c r="AF79" s="31"/>
      <c r="AG79" s="33">
        <f t="shared" si="24"/>
        <v>0.16639307827316557</v>
      </c>
      <c r="AH79" s="33">
        <f t="shared" si="25"/>
        <v>0.86130988066585368</v>
      </c>
      <c r="AI79" s="33">
        <f t="shared" si="26"/>
        <v>0.65283483994804725</v>
      </c>
      <c r="AJ79" s="93">
        <f t="shared" si="27"/>
        <v>0.40844463563318489</v>
      </c>
      <c r="AK79" s="3">
        <f t="shared" si="28"/>
        <v>0.40515260363789068</v>
      </c>
      <c r="AL79" s="3"/>
      <c r="AM79" s="3"/>
      <c r="AN79" s="3"/>
      <c r="AO79" s="3"/>
      <c r="AP79" s="3"/>
      <c r="AQ79" s="90">
        <f t="shared" si="35"/>
        <v>0</v>
      </c>
      <c r="AR79" s="91">
        <f t="shared" si="36"/>
        <v>0</v>
      </c>
      <c r="AS79" s="89">
        <f>SUM(AR$9:AR79)*RLR</f>
        <v>120</v>
      </c>
      <c r="AT79" s="90">
        <f>AS79-SUM(AU$9:AU79)</f>
        <v>71.381687563453113</v>
      </c>
      <c r="AU79" s="89">
        <f t="shared" si="37"/>
        <v>0.53940821836362562</v>
      </c>
      <c r="AV79" s="90">
        <f>SUM(AU$9:AU79)*RRF</f>
        <v>34.03281870558282</v>
      </c>
      <c r="AW79" s="3"/>
      <c r="AX79" s="2">
        <f t="shared" si="29"/>
        <v>1.5</v>
      </c>
      <c r="AY79" s="2">
        <f t="shared" si="30"/>
        <v>0.75</v>
      </c>
    </row>
    <row r="80" spans="1:51" x14ac:dyDescent="0.25">
      <c r="A80" s="14">
        <f t="shared" si="31"/>
        <v>0.71</v>
      </c>
      <c r="B80" s="59">
        <f>IF($B$4="AY",0,IFERROR(P*INDEX('UWYr writing pattern'!$C$4:$C$18,MATCH('Baseline model w.Calcs'!$A80,'UWYr writing pattern'!$A$4:$A$18,0)) / 25,B79))</f>
        <v>0</v>
      </c>
      <c r="C80" s="36">
        <f t="shared" si="32"/>
        <v>34.195768265117373</v>
      </c>
      <c r="E80" s="34">
        <f t="shared" si="33"/>
        <v>0.52074774007792957</v>
      </c>
      <c r="F80" s="31">
        <f>SUM($E$9:E80)*RLR</f>
        <v>78.965078081859176</v>
      </c>
      <c r="G80" s="32"/>
      <c r="H80" s="36">
        <f>F80-SUM($J$9:J80)</f>
        <v>58.560111103571913</v>
      </c>
      <c r="J80" s="31">
        <f t="shared" si="34"/>
        <v>0.43779758550739351</v>
      </c>
      <c r="K80" s="36">
        <f>SUM($J$9:J80)*RRF</f>
        <v>14.283476884801082</v>
      </c>
      <c r="L80" s="33"/>
      <c r="M80" s="36">
        <f t="shared" si="19"/>
        <v>72.843587988373002</v>
      </c>
      <c r="N80" s="33"/>
      <c r="O80" s="33"/>
      <c r="P80" s="33"/>
      <c r="Q80" s="33"/>
      <c r="R80" s="33"/>
      <c r="S80" s="33"/>
      <c r="T80" s="33"/>
      <c r="U80" s="33"/>
      <c r="V80" s="31">
        <f t="shared" si="20"/>
        <v>28.724445342698591</v>
      </c>
      <c r="W80" s="31">
        <f t="shared" si="21"/>
        <v>40.992077772500338</v>
      </c>
      <c r="X80" s="31">
        <f t="shared" si="22"/>
        <v>69.716523115198925</v>
      </c>
      <c r="Y80" s="31">
        <f t="shared" si="23"/>
        <v>11.156412011626998</v>
      </c>
      <c r="Z80" s="31"/>
      <c r="AA80" s="31"/>
      <c r="AB80" s="31"/>
      <c r="AC80" s="31"/>
      <c r="AD80" s="31"/>
      <c r="AE80" s="31"/>
      <c r="AF80" s="31"/>
      <c r="AG80" s="33">
        <f t="shared" si="24"/>
        <v>0.17004139148572717</v>
      </c>
      <c r="AH80" s="33">
        <f t="shared" si="25"/>
        <v>0.86718557129015483</v>
      </c>
      <c r="AI80" s="33">
        <f t="shared" si="26"/>
        <v>0.65804231734882646</v>
      </c>
      <c r="AJ80" s="93">
        <f t="shared" si="27"/>
        <v>0.4128647048871783</v>
      </c>
      <c r="AK80" s="3">
        <f t="shared" si="28"/>
        <v>0.40961395911060655</v>
      </c>
      <c r="AL80" s="3"/>
      <c r="AM80" s="3"/>
      <c r="AN80" s="3"/>
      <c r="AO80" s="3"/>
      <c r="AP80" s="3"/>
      <c r="AQ80" s="90">
        <f t="shared" si="35"/>
        <v>0</v>
      </c>
      <c r="AR80" s="91">
        <f t="shared" si="36"/>
        <v>0</v>
      </c>
      <c r="AS80" s="89">
        <f>SUM(AR$9:AR80)*RLR</f>
        <v>120</v>
      </c>
      <c r="AT80" s="90">
        <f>AS80-SUM(AU$9:AU80)</f>
        <v>70.846324906727205</v>
      </c>
      <c r="AU80" s="89">
        <f t="shared" si="37"/>
        <v>0.53536265672589833</v>
      </c>
      <c r="AV80" s="90">
        <f>SUM(AU$9:AU80)*RRF</f>
        <v>34.407572565290948</v>
      </c>
      <c r="AW80" s="3"/>
      <c r="AX80" s="2">
        <f t="shared" si="29"/>
        <v>1.5</v>
      </c>
      <c r="AY80" s="2">
        <f t="shared" si="30"/>
        <v>0.75</v>
      </c>
    </row>
    <row r="81" spans="1:51" x14ac:dyDescent="0.25">
      <c r="A81" s="14">
        <f t="shared" si="31"/>
        <v>0.72</v>
      </c>
      <c r="B81" s="59">
        <f>IF($B$4="AY",0,IFERROR(P*INDEX('UWYr writing pattern'!$C$4:$C$18,MATCH('Baseline model w.Calcs'!$A81,'UWYr writing pattern'!$A$4:$A$18,0)) / 25,B80))</f>
        <v>0</v>
      </c>
      <c r="C81" s="36">
        <f t="shared" si="32"/>
        <v>33.68283174114061</v>
      </c>
      <c r="E81" s="34">
        <f t="shared" si="33"/>
        <v>0.51293652397676059</v>
      </c>
      <c r="F81" s="31">
        <f>SUM($E$9:E81)*RLR</f>
        <v>79.580601910631287</v>
      </c>
      <c r="G81" s="32"/>
      <c r="H81" s="36">
        <f>F81-SUM($J$9:J81)</f>
        <v>58.736434099067239</v>
      </c>
      <c r="J81" s="31">
        <f t="shared" si="34"/>
        <v>0.43920083327678938</v>
      </c>
      <c r="K81" s="36">
        <f>SUM($J$9:J81)*RRF</f>
        <v>14.590917468094835</v>
      </c>
      <c r="L81" s="33"/>
      <c r="M81" s="36">
        <f t="shared" si="19"/>
        <v>73.327351567162069</v>
      </c>
      <c r="N81" s="33"/>
      <c r="O81" s="33"/>
      <c r="P81" s="33"/>
      <c r="Q81" s="33"/>
      <c r="R81" s="33"/>
      <c r="S81" s="33"/>
      <c r="T81" s="33"/>
      <c r="U81" s="33"/>
      <c r="V81" s="31">
        <f t="shared" si="20"/>
        <v>28.293578662558112</v>
      </c>
      <c r="W81" s="31">
        <f t="shared" si="21"/>
        <v>41.115503869347066</v>
      </c>
      <c r="X81" s="31">
        <f t="shared" si="22"/>
        <v>69.40908253190517</v>
      </c>
      <c r="Y81" s="31">
        <f t="shared" si="23"/>
        <v>10.672648432837931</v>
      </c>
      <c r="Z81" s="31"/>
      <c r="AA81" s="31"/>
      <c r="AB81" s="31"/>
      <c r="AC81" s="31"/>
      <c r="AD81" s="31"/>
      <c r="AE81" s="31"/>
      <c r="AF81" s="31"/>
      <c r="AG81" s="33">
        <f t="shared" si="24"/>
        <v>0.17370139842970042</v>
      </c>
      <c r="AH81" s="33">
        <f t="shared" si="25"/>
        <v>0.8729446615138341</v>
      </c>
      <c r="AI81" s="33">
        <f t="shared" si="26"/>
        <v>0.66317168258859405</v>
      </c>
      <c r="AJ81" s="93">
        <f t="shared" si="27"/>
        <v>0.41725174762601036</v>
      </c>
      <c r="AK81" s="3">
        <f t="shared" si="28"/>
        <v>0.41404185441727698</v>
      </c>
      <c r="AL81" s="3"/>
      <c r="AM81" s="3"/>
      <c r="AN81" s="3"/>
      <c r="AO81" s="3"/>
      <c r="AP81" s="3"/>
      <c r="AQ81" s="90">
        <f t="shared" si="35"/>
        <v>0</v>
      </c>
      <c r="AR81" s="91">
        <f t="shared" si="36"/>
        <v>0</v>
      </c>
      <c r="AS81" s="89">
        <f>SUM(AR$9:AR81)*RLR</f>
        <v>120</v>
      </c>
      <c r="AT81" s="90">
        <f>AS81-SUM(AU$9:AU81)</f>
        <v>70.31497746992676</v>
      </c>
      <c r="AU81" s="89">
        <f t="shared" si="37"/>
        <v>0.53134743680045404</v>
      </c>
      <c r="AV81" s="90">
        <f>SUM(AU$9:AU81)*RRF</f>
        <v>34.779515771051265</v>
      </c>
      <c r="AW81" s="3"/>
      <c r="AX81" s="2">
        <f t="shared" si="29"/>
        <v>1.5</v>
      </c>
      <c r="AY81" s="2">
        <f t="shared" si="30"/>
        <v>0.75</v>
      </c>
    </row>
    <row r="82" spans="1:51" x14ac:dyDescent="0.25">
      <c r="A82" s="14">
        <f t="shared" si="31"/>
        <v>0.73</v>
      </c>
      <c r="B82" s="59">
        <f>IF($B$4="AY",0,IFERROR(P*INDEX('UWYr writing pattern'!$C$4:$C$18,MATCH('Baseline model w.Calcs'!$A82,'UWYr writing pattern'!$A$4:$A$18,0)) / 25,B81))</f>
        <v>0</v>
      </c>
      <c r="C82" s="36">
        <f t="shared" si="32"/>
        <v>33.177589265023499</v>
      </c>
      <c r="E82" s="34">
        <f t="shared" si="33"/>
        <v>0.50524247611710915</v>
      </c>
      <c r="F82" s="31">
        <f>SUM($E$9:E82)*RLR</f>
        <v>80.186892881971815</v>
      </c>
      <c r="G82" s="32"/>
      <c r="H82" s="36">
        <f>F82-SUM($J$9:J82)</f>
        <v>58.902201814664764</v>
      </c>
      <c r="J82" s="31">
        <f t="shared" si="34"/>
        <v>0.44052325574300427</v>
      </c>
      <c r="K82" s="36">
        <f>SUM($J$9:J82)*RRF</f>
        <v>14.899283747114938</v>
      </c>
      <c r="L82" s="33"/>
      <c r="M82" s="36">
        <f t="shared" si="19"/>
        <v>73.8014855617797</v>
      </c>
      <c r="N82" s="33"/>
      <c r="O82" s="33"/>
      <c r="P82" s="33"/>
      <c r="Q82" s="33"/>
      <c r="R82" s="33"/>
      <c r="S82" s="33"/>
      <c r="T82" s="33"/>
      <c r="U82" s="33"/>
      <c r="V82" s="31">
        <f t="shared" si="20"/>
        <v>27.869174982619739</v>
      </c>
      <c r="W82" s="31">
        <f t="shared" si="21"/>
        <v>41.231541270265332</v>
      </c>
      <c r="X82" s="31">
        <f t="shared" si="22"/>
        <v>69.100716252885064</v>
      </c>
      <c r="Y82" s="31">
        <f t="shared" si="23"/>
        <v>10.1985144382203</v>
      </c>
      <c r="Z82" s="31"/>
      <c r="AA82" s="31"/>
      <c r="AB82" s="31"/>
      <c r="AC82" s="31"/>
      <c r="AD82" s="31"/>
      <c r="AE82" s="31"/>
      <c r="AF82" s="31"/>
      <c r="AG82" s="33">
        <f t="shared" si="24"/>
        <v>0.17737242556089211</v>
      </c>
      <c r="AH82" s="33">
        <f t="shared" si="25"/>
        <v>0.8785891138307107</v>
      </c>
      <c r="AI82" s="33">
        <f t="shared" si="26"/>
        <v>0.66822410734976512</v>
      </c>
      <c r="AJ82" s="93">
        <f t="shared" si="27"/>
        <v>0.42160601062199166</v>
      </c>
      <c r="AK82" s="3">
        <f t="shared" si="28"/>
        <v>0.41843654050914736</v>
      </c>
      <c r="AL82" s="3"/>
      <c r="AM82" s="3"/>
      <c r="AN82" s="3"/>
      <c r="AO82" s="3"/>
      <c r="AP82" s="3"/>
      <c r="AQ82" s="90">
        <f t="shared" si="35"/>
        <v>0</v>
      </c>
      <c r="AR82" s="91">
        <f t="shared" si="36"/>
        <v>0</v>
      </c>
      <c r="AS82" s="89">
        <f>SUM(AR$9:AR82)*RLR</f>
        <v>120</v>
      </c>
      <c r="AT82" s="90">
        <f>AS82-SUM(AU$9:AU82)</f>
        <v>69.787615138902311</v>
      </c>
      <c r="AU82" s="89">
        <f t="shared" si="37"/>
        <v>0.52736233102445074</v>
      </c>
      <c r="AV82" s="90">
        <f>SUM(AU$9:AU82)*RRF</f>
        <v>35.148669402768377</v>
      </c>
      <c r="AW82" s="3"/>
      <c r="AX82" s="2">
        <f t="shared" si="29"/>
        <v>1.5</v>
      </c>
      <c r="AY82" s="2">
        <f t="shared" si="30"/>
        <v>0.75</v>
      </c>
    </row>
    <row r="83" spans="1:51" x14ac:dyDescent="0.25">
      <c r="A83" s="14">
        <f t="shared" si="31"/>
        <v>0.74</v>
      </c>
      <c r="B83" s="59">
        <f>IF($B$4="AY",0,IFERROR(P*INDEX('UWYr writing pattern'!$C$4:$C$18,MATCH('Baseline model w.Calcs'!$A83,'UWYr writing pattern'!$A$4:$A$18,0)) / 25,B82))</f>
        <v>0</v>
      </c>
      <c r="C83" s="36">
        <f t="shared" si="32"/>
        <v>32.679925426048143</v>
      </c>
      <c r="E83" s="34">
        <f t="shared" si="33"/>
        <v>0.49766383897535249</v>
      </c>
      <c r="F83" s="31">
        <f>SUM($E$9:E83)*RLR</f>
        <v>80.784089488742239</v>
      </c>
      <c r="G83" s="32"/>
      <c r="H83" s="36">
        <f>F83-SUM($J$9:J83)</f>
        <v>59.057631907825197</v>
      </c>
      <c r="J83" s="31">
        <f t="shared" si="34"/>
        <v>0.44176651360998576</v>
      </c>
      <c r="K83" s="36">
        <f>SUM($J$9:J83)*RRF</f>
        <v>15.208520306641926</v>
      </c>
      <c r="L83" s="33"/>
      <c r="M83" s="36">
        <f t="shared" si="19"/>
        <v>74.266152214467127</v>
      </c>
      <c r="N83" s="33"/>
      <c r="O83" s="33"/>
      <c r="P83" s="33"/>
      <c r="Q83" s="33"/>
      <c r="R83" s="33"/>
      <c r="S83" s="33"/>
      <c r="T83" s="33"/>
      <c r="U83" s="33"/>
      <c r="V83" s="31">
        <f t="shared" si="20"/>
        <v>27.451137357880437</v>
      </c>
      <c r="W83" s="31">
        <f t="shared" si="21"/>
        <v>41.340342335477636</v>
      </c>
      <c r="X83" s="31">
        <f t="shared" si="22"/>
        <v>68.79147969335807</v>
      </c>
      <c r="Y83" s="31">
        <f t="shared" si="23"/>
        <v>9.7338477855328733</v>
      </c>
      <c r="Z83" s="31"/>
      <c r="AA83" s="31"/>
      <c r="AB83" s="31"/>
      <c r="AC83" s="31"/>
      <c r="AD83" s="31"/>
      <c r="AE83" s="31"/>
      <c r="AF83" s="31"/>
      <c r="AG83" s="33">
        <f t="shared" si="24"/>
        <v>0.18105381317430863</v>
      </c>
      <c r="AH83" s="33">
        <f t="shared" si="25"/>
        <v>0.88412085969603726</v>
      </c>
      <c r="AI83" s="33">
        <f t="shared" si="26"/>
        <v>0.67320074573951871</v>
      </c>
      <c r="AJ83" s="93">
        <f t="shared" si="27"/>
        <v>0.42592773880356394</v>
      </c>
      <c r="AK83" s="3">
        <f t="shared" si="28"/>
        <v>0.4227982664553287</v>
      </c>
      <c r="AL83" s="3"/>
      <c r="AM83" s="3"/>
      <c r="AN83" s="3"/>
      <c r="AO83" s="3"/>
      <c r="AP83" s="3"/>
      <c r="AQ83" s="90">
        <f t="shared" si="35"/>
        <v>0</v>
      </c>
      <c r="AR83" s="91">
        <f t="shared" si="36"/>
        <v>0</v>
      </c>
      <c r="AS83" s="89">
        <f>SUM(AR$9:AR83)*RLR</f>
        <v>120</v>
      </c>
      <c r="AT83" s="90">
        <f>AS83-SUM(AU$9:AU83)</f>
        <v>69.264208025360546</v>
      </c>
      <c r="AU83" s="89">
        <f t="shared" si="37"/>
        <v>0.52340711354176739</v>
      </c>
      <c r="AV83" s="90">
        <f>SUM(AU$9:AU83)*RRF</f>
        <v>35.515054382247612</v>
      </c>
      <c r="AW83" s="3"/>
      <c r="AX83" s="2">
        <f t="shared" si="29"/>
        <v>1.5</v>
      </c>
      <c r="AY83" s="2">
        <f t="shared" si="30"/>
        <v>0.75</v>
      </c>
    </row>
    <row r="84" spans="1:51" x14ac:dyDescent="0.25">
      <c r="A84" s="14">
        <f t="shared" si="31"/>
        <v>0.75</v>
      </c>
      <c r="B84" s="59">
        <f>IF($B$4="AY",0,IFERROR(P*INDEX('UWYr writing pattern'!$C$4:$C$18,MATCH('Baseline model w.Calcs'!$A84,'UWYr writing pattern'!$A$4:$A$18,0)) / 25,B83))</f>
        <v>0</v>
      </c>
      <c r="C84" s="36">
        <f t="shared" si="32"/>
        <v>32.189726544657418</v>
      </c>
      <c r="E84" s="34">
        <f t="shared" si="33"/>
        <v>0.49019888139072215</v>
      </c>
      <c r="F84" s="31">
        <f>SUM($E$9:E84)*RLR</f>
        <v>81.372328146411107</v>
      </c>
      <c r="G84" s="32"/>
      <c r="H84" s="36">
        <f>F84-SUM($J$9:J84)</f>
        <v>59.202938326185375</v>
      </c>
      <c r="J84" s="31">
        <f t="shared" si="34"/>
        <v>0.44293223930868897</v>
      </c>
      <c r="K84" s="36">
        <f>SUM($J$9:J84)*RRF</f>
        <v>15.518572874158009</v>
      </c>
      <c r="L84" s="33"/>
      <c r="M84" s="36">
        <f t="shared" si="19"/>
        <v>74.721511200343386</v>
      </c>
      <c r="N84" s="33"/>
      <c r="O84" s="33"/>
      <c r="P84" s="33"/>
      <c r="Q84" s="33"/>
      <c r="R84" s="33"/>
      <c r="S84" s="33"/>
      <c r="T84" s="33"/>
      <c r="U84" s="33"/>
      <c r="V84" s="31">
        <f t="shared" si="20"/>
        <v>27.039370297512228</v>
      </c>
      <c r="W84" s="31">
        <f t="shared" si="21"/>
        <v>41.442056828329761</v>
      </c>
      <c r="X84" s="31">
        <f t="shared" si="22"/>
        <v>68.481427125841989</v>
      </c>
      <c r="Y84" s="31">
        <f t="shared" si="23"/>
        <v>9.2784887996566141</v>
      </c>
      <c r="Z84" s="31"/>
      <c r="AA84" s="31"/>
      <c r="AB84" s="31"/>
      <c r="AC84" s="31"/>
      <c r="AD84" s="31"/>
      <c r="AE84" s="31"/>
      <c r="AF84" s="31"/>
      <c r="AG84" s="33">
        <f t="shared" si="24"/>
        <v>0.18474491516854771</v>
      </c>
      <c r="AH84" s="33">
        <f t="shared" si="25"/>
        <v>0.88954180000408789</v>
      </c>
      <c r="AI84" s="33">
        <f t="shared" si="26"/>
        <v>0.67810273455342585</v>
      </c>
      <c r="AJ84" s="93">
        <f t="shared" si="27"/>
        <v>0.43021717526907699</v>
      </c>
      <c r="AK84" s="3">
        <f t="shared" si="28"/>
        <v>0.42712727945691381</v>
      </c>
      <c r="AL84" s="3"/>
      <c r="AM84" s="3"/>
      <c r="AN84" s="3"/>
      <c r="AO84" s="3"/>
      <c r="AP84" s="3"/>
      <c r="AQ84" s="90">
        <f t="shared" si="35"/>
        <v>0</v>
      </c>
      <c r="AR84" s="91">
        <f t="shared" si="36"/>
        <v>0</v>
      </c>
      <c r="AS84" s="89">
        <f>SUM(AR$9:AR84)*RLR</f>
        <v>120</v>
      </c>
      <c r="AT84" s="90">
        <f>AS84-SUM(AU$9:AU84)</f>
        <v>68.744726465170345</v>
      </c>
      <c r="AU84" s="89">
        <f t="shared" si="37"/>
        <v>0.51948156019020408</v>
      </c>
      <c r="AV84" s="90">
        <f>SUM(AU$9:AU84)*RRF</f>
        <v>35.878691474380759</v>
      </c>
      <c r="AW84" s="3"/>
      <c r="AX84" s="2">
        <f t="shared" si="29"/>
        <v>1.5</v>
      </c>
      <c r="AY84" s="2">
        <f t="shared" si="30"/>
        <v>0.75</v>
      </c>
    </row>
    <row r="85" spans="1:51" x14ac:dyDescent="0.25">
      <c r="A85" s="14">
        <f t="shared" si="31"/>
        <v>0.76</v>
      </c>
      <c r="B85" s="59">
        <f>IF($B$4="AY",0,IFERROR(P*INDEX('UWYr writing pattern'!$C$4:$C$18,MATCH('Baseline model w.Calcs'!$A85,'UWYr writing pattern'!$A$4:$A$18,0)) / 25,B84))</f>
        <v>0</v>
      </c>
      <c r="C85" s="36">
        <f t="shared" si="32"/>
        <v>31.706880646487559</v>
      </c>
      <c r="E85" s="34">
        <f t="shared" si="33"/>
        <v>0.48284589816986129</v>
      </c>
      <c r="F85" s="31">
        <f>SUM($E$9:E85)*RLR</f>
        <v>81.951743224214937</v>
      </c>
      <c r="G85" s="32"/>
      <c r="H85" s="36">
        <f>F85-SUM($J$9:J85)</f>
        <v>59.338331366542818</v>
      </c>
      <c r="J85" s="31">
        <f t="shared" si="34"/>
        <v>0.44402203744639035</v>
      </c>
      <c r="K85" s="36">
        <f>SUM($J$9:J85)*RRF</f>
        <v>15.829388300370482</v>
      </c>
      <c r="L85" s="33"/>
      <c r="M85" s="36">
        <f t="shared" si="19"/>
        <v>75.1677196669133</v>
      </c>
      <c r="N85" s="33"/>
      <c r="O85" s="33"/>
      <c r="P85" s="33"/>
      <c r="Q85" s="33"/>
      <c r="R85" s="33"/>
      <c r="S85" s="33"/>
      <c r="T85" s="33"/>
      <c r="U85" s="33"/>
      <c r="V85" s="31">
        <f t="shared" si="20"/>
        <v>26.633779743049548</v>
      </c>
      <c r="W85" s="31">
        <f t="shared" si="21"/>
        <v>41.536831956579967</v>
      </c>
      <c r="X85" s="31">
        <f t="shared" si="22"/>
        <v>68.170611699629518</v>
      </c>
      <c r="Y85" s="31">
        <f t="shared" si="23"/>
        <v>8.8322803330867004</v>
      </c>
      <c r="Z85" s="31"/>
      <c r="AA85" s="31"/>
      <c r="AB85" s="31"/>
      <c r="AC85" s="31"/>
      <c r="AD85" s="31"/>
      <c r="AE85" s="31"/>
      <c r="AF85" s="31"/>
      <c r="AG85" s="33">
        <f t="shared" si="24"/>
        <v>0.18844509881393431</v>
      </c>
      <c r="AH85" s="33">
        <f t="shared" si="25"/>
        <v>0.8948538055584917</v>
      </c>
      <c r="AI85" s="33">
        <f t="shared" si="26"/>
        <v>0.68293119353512444</v>
      </c>
      <c r="AJ85" s="93">
        <f t="shared" si="27"/>
        <v>0.43447456130046291</v>
      </c>
      <c r="AK85" s="3">
        <f t="shared" si="28"/>
        <v>0.4314238248609869</v>
      </c>
      <c r="AL85" s="3"/>
      <c r="AM85" s="3"/>
      <c r="AN85" s="3"/>
      <c r="AO85" s="3"/>
      <c r="AP85" s="3"/>
      <c r="AQ85" s="90">
        <f t="shared" si="35"/>
        <v>0</v>
      </c>
      <c r="AR85" s="91">
        <f t="shared" si="36"/>
        <v>0</v>
      </c>
      <c r="AS85" s="89">
        <f>SUM(AR$9:AR85)*RLR</f>
        <v>120</v>
      </c>
      <c r="AT85" s="90">
        <f>AS85-SUM(AU$9:AU85)</f>
        <v>68.229141016681567</v>
      </c>
      <c r="AU85" s="89">
        <f t="shared" si="37"/>
        <v>0.51558544848877763</v>
      </c>
      <c r="AV85" s="90">
        <f>SUM(AU$9:AU85)*RRF</f>
        <v>36.239601288322902</v>
      </c>
      <c r="AW85" s="3"/>
      <c r="AX85" s="2">
        <f t="shared" si="29"/>
        <v>1.5</v>
      </c>
      <c r="AY85" s="2">
        <f t="shared" si="30"/>
        <v>0.75</v>
      </c>
    </row>
    <row r="86" spans="1:51" x14ac:dyDescent="0.25">
      <c r="A86" s="14">
        <f t="shared" si="31"/>
        <v>0.77</v>
      </c>
      <c r="B86" s="59">
        <f>IF($B$4="AY",0,IFERROR(P*INDEX('UWYr writing pattern'!$C$4:$C$18,MATCH('Baseline model w.Calcs'!$A86,'UWYr writing pattern'!$A$4:$A$18,0)) / 25,B85))</f>
        <v>0</v>
      </c>
      <c r="C86" s="36">
        <f t="shared" si="32"/>
        <v>31.231277436790243</v>
      </c>
      <c r="E86" s="34">
        <f t="shared" si="33"/>
        <v>0.47560320969731334</v>
      </c>
      <c r="F86" s="31">
        <f>SUM($E$9:E86)*RLR</f>
        <v>82.522467075851708</v>
      </c>
      <c r="G86" s="32"/>
      <c r="H86" s="36">
        <f>F86-SUM($J$9:J86)</f>
        <v>59.464017732930515</v>
      </c>
      <c r="J86" s="31">
        <f t="shared" si="34"/>
        <v>0.44503748524907111</v>
      </c>
      <c r="K86" s="36">
        <f>SUM($J$9:J86)*RRF</f>
        <v>16.140914540044832</v>
      </c>
      <c r="L86" s="33"/>
      <c r="M86" s="36">
        <f t="shared" si="19"/>
        <v>75.604932272975347</v>
      </c>
      <c r="N86" s="33"/>
      <c r="O86" s="33"/>
      <c r="P86" s="33"/>
      <c r="Q86" s="33"/>
      <c r="R86" s="33"/>
      <c r="S86" s="33"/>
      <c r="T86" s="33"/>
      <c r="U86" s="33"/>
      <c r="V86" s="31">
        <f t="shared" si="20"/>
        <v>26.234273046903802</v>
      </c>
      <c r="W86" s="31">
        <f t="shared" si="21"/>
        <v>41.624812413051359</v>
      </c>
      <c r="X86" s="31">
        <f t="shared" si="22"/>
        <v>67.859085459955168</v>
      </c>
      <c r="Y86" s="31">
        <f t="shared" si="23"/>
        <v>8.395067727024653</v>
      </c>
      <c r="Z86" s="31"/>
      <c r="AA86" s="31"/>
      <c r="AB86" s="31"/>
      <c r="AC86" s="31"/>
      <c r="AD86" s="31"/>
      <c r="AE86" s="31"/>
      <c r="AF86" s="31"/>
      <c r="AG86" s="33">
        <f t="shared" si="24"/>
        <v>0.19215374452434325</v>
      </c>
      <c r="AH86" s="33">
        <f t="shared" si="25"/>
        <v>0.90005871753542077</v>
      </c>
      <c r="AI86" s="33">
        <f t="shared" si="26"/>
        <v>0.68768722563209761</v>
      </c>
      <c r="AJ86" s="93">
        <f t="shared" si="27"/>
        <v>0.43870013637680849</v>
      </c>
      <c r="AK86" s="3">
        <f t="shared" si="28"/>
        <v>0.4356881461745295</v>
      </c>
      <c r="AL86" s="3"/>
      <c r="AM86" s="3"/>
      <c r="AN86" s="3"/>
      <c r="AO86" s="3"/>
      <c r="AP86" s="3"/>
      <c r="AQ86" s="90">
        <f t="shared" si="35"/>
        <v>0</v>
      </c>
      <c r="AR86" s="91">
        <f t="shared" si="36"/>
        <v>0</v>
      </c>
      <c r="AS86" s="89">
        <f>SUM(AR$9:AR86)*RLR</f>
        <v>120</v>
      </c>
      <c r="AT86" s="90">
        <f>AS86-SUM(AU$9:AU86)</f>
        <v>67.717422459056451</v>
      </c>
      <c r="AU86" s="89">
        <f t="shared" si="37"/>
        <v>0.51171855762511176</v>
      </c>
      <c r="AV86" s="90">
        <f>SUM(AU$9:AU86)*RRF</f>
        <v>36.597804278660476</v>
      </c>
      <c r="AW86" s="3"/>
      <c r="AX86" s="2">
        <f t="shared" si="29"/>
        <v>1.5</v>
      </c>
      <c r="AY86" s="2">
        <f t="shared" si="30"/>
        <v>0.75</v>
      </c>
    </row>
    <row r="87" spans="1:51" x14ac:dyDescent="0.25">
      <c r="A87" s="14">
        <f t="shared" si="31"/>
        <v>0.78</v>
      </c>
      <c r="B87" s="59">
        <f>IF($B$4="AY",0,IFERROR(P*INDEX('UWYr writing pattern'!$C$4:$C$18,MATCH('Baseline model w.Calcs'!$A87,'UWYr writing pattern'!$A$4:$A$18,0)) / 25,B86))</f>
        <v>0</v>
      </c>
      <c r="C87" s="36">
        <f t="shared" si="32"/>
        <v>30.762808275238388</v>
      </c>
      <c r="E87" s="34">
        <f t="shared" si="33"/>
        <v>0.4684691615518537</v>
      </c>
      <c r="F87" s="31">
        <f>SUM($E$9:E87)*RLR</f>
        <v>83.084630069713938</v>
      </c>
      <c r="G87" s="32"/>
      <c r="H87" s="36">
        <f>F87-SUM($J$9:J87)</f>
        <v>59.580200593795766</v>
      </c>
      <c r="J87" s="31">
        <f t="shared" si="34"/>
        <v>0.44598013299697881</v>
      </c>
      <c r="K87" s="36">
        <f>SUM($J$9:J87)*RRF</f>
        <v>16.453100633142718</v>
      </c>
      <c r="L87" s="33"/>
      <c r="M87" s="36">
        <f t="shared" si="19"/>
        <v>76.033301226938477</v>
      </c>
      <c r="N87" s="33"/>
      <c r="O87" s="33"/>
      <c r="P87" s="33"/>
      <c r="Q87" s="33"/>
      <c r="R87" s="33"/>
      <c r="S87" s="33"/>
      <c r="T87" s="33"/>
      <c r="U87" s="33"/>
      <c r="V87" s="31">
        <f t="shared" si="20"/>
        <v>25.840758951200243</v>
      </c>
      <c r="W87" s="31">
        <f t="shared" si="21"/>
        <v>41.706140415657032</v>
      </c>
      <c r="X87" s="31">
        <f t="shared" si="22"/>
        <v>67.546899366857275</v>
      </c>
      <c r="Y87" s="31">
        <f t="shared" si="23"/>
        <v>7.9666987730615233</v>
      </c>
      <c r="Z87" s="31"/>
      <c r="AA87" s="31"/>
      <c r="AB87" s="31"/>
      <c r="AC87" s="31"/>
      <c r="AD87" s="31"/>
      <c r="AE87" s="31"/>
      <c r="AF87" s="31"/>
      <c r="AG87" s="33">
        <f t="shared" si="24"/>
        <v>0.1958702456326514</v>
      </c>
      <c r="AH87" s="33">
        <f t="shared" si="25"/>
        <v>0.90515834793974381</v>
      </c>
      <c r="AI87" s="33">
        <f t="shared" si="26"/>
        <v>0.69237191724761615</v>
      </c>
      <c r="AJ87" s="93">
        <f t="shared" si="27"/>
        <v>0.44289413818782608</v>
      </c>
      <c r="AK87" s="3">
        <f t="shared" si="28"/>
        <v>0.43992048507822057</v>
      </c>
      <c r="AL87" s="3"/>
      <c r="AM87" s="3"/>
      <c r="AN87" s="3"/>
      <c r="AO87" s="3"/>
      <c r="AP87" s="3"/>
      <c r="AQ87" s="90">
        <f t="shared" si="35"/>
        <v>0</v>
      </c>
      <c r="AR87" s="91">
        <f t="shared" si="36"/>
        <v>0</v>
      </c>
      <c r="AS87" s="89">
        <f>SUM(AR$9:AR87)*RLR</f>
        <v>120</v>
      </c>
      <c r="AT87" s="90">
        <f>AS87-SUM(AU$9:AU87)</f>
        <v>67.209541790613542</v>
      </c>
      <c r="AU87" s="89">
        <f t="shared" si="37"/>
        <v>0.50788066844292334</v>
      </c>
      <c r="AV87" s="90">
        <f>SUM(AU$9:AU87)*RRF</f>
        <v>36.953320746570526</v>
      </c>
      <c r="AW87" s="3"/>
      <c r="AX87" s="2">
        <f t="shared" si="29"/>
        <v>1.5</v>
      </c>
      <c r="AY87" s="2">
        <f t="shared" si="30"/>
        <v>0.75</v>
      </c>
    </row>
    <row r="88" spans="1:51" x14ac:dyDescent="0.25">
      <c r="A88" s="14">
        <f t="shared" si="31"/>
        <v>0.79</v>
      </c>
      <c r="B88" s="59">
        <f>IF($B$4="AY",0,IFERROR(P*INDEX('UWYr writing pattern'!$C$4:$C$18,MATCH('Baseline model w.Calcs'!$A88,'UWYr writing pattern'!$A$4:$A$18,0)) / 25,B87))</f>
        <v>0</v>
      </c>
      <c r="C88" s="36">
        <f t="shared" si="32"/>
        <v>30.301366151109811</v>
      </c>
      <c r="E88" s="34">
        <f t="shared" si="33"/>
        <v>0.46144212412857583</v>
      </c>
      <c r="F88" s="31">
        <f>SUM($E$9:E88)*RLR</f>
        <v>83.63836061866823</v>
      </c>
      <c r="G88" s="32"/>
      <c r="H88" s="36">
        <f>F88-SUM($J$9:J88)</f>
        <v>59.687079638296595</v>
      </c>
      <c r="J88" s="31">
        <f t="shared" si="34"/>
        <v>0.44685150445346822</v>
      </c>
      <c r="K88" s="36">
        <f>SUM($J$9:J88)*RRF</f>
        <v>16.765896686260145</v>
      </c>
      <c r="L88" s="33"/>
      <c r="M88" s="36">
        <f t="shared" si="19"/>
        <v>76.452976324556744</v>
      </c>
      <c r="N88" s="33"/>
      <c r="O88" s="33"/>
      <c r="P88" s="33"/>
      <c r="Q88" s="33"/>
      <c r="R88" s="33"/>
      <c r="S88" s="33"/>
      <c r="T88" s="33"/>
      <c r="U88" s="33"/>
      <c r="V88" s="31">
        <f t="shared" si="20"/>
        <v>25.453147566932238</v>
      </c>
      <c r="W88" s="31">
        <f t="shared" si="21"/>
        <v>41.780955746807614</v>
      </c>
      <c r="X88" s="31">
        <f t="shared" si="22"/>
        <v>67.234103313739851</v>
      </c>
      <c r="Y88" s="31">
        <f t="shared" si="23"/>
        <v>7.5470236754432563</v>
      </c>
      <c r="Z88" s="31"/>
      <c r="AA88" s="31"/>
      <c r="AB88" s="31"/>
      <c r="AC88" s="31"/>
      <c r="AD88" s="31"/>
      <c r="AE88" s="31"/>
      <c r="AF88" s="31"/>
      <c r="AG88" s="33">
        <f t="shared" si="24"/>
        <v>0.19959400816976364</v>
      </c>
      <c r="AH88" s="33">
        <f t="shared" si="25"/>
        <v>0.91015448005424693</v>
      </c>
      <c r="AI88" s="33">
        <f t="shared" si="26"/>
        <v>0.6969863384889019</v>
      </c>
      <c r="AJ88" s="93">
        <f t="shared" si="27"/>
        <v>0.44705680264722336</v>
      </c>
      <c r="AK88" s="3">
        <f t="shared" si="28"/>
        <v>0.4441210814401339</v>
      </c>
      <c r="AL88" s="3"/>
      <c r="AM88" s="3"/>
      <c r="AN88" s="3"/>
      <c r="AO88" s="3"/>
      <c r="AP88" s="3"/>
      <c r="AQ88" s="90">
        <f t="shared" si="35"/>
        <v>0</v>
      </c>
      <c r="AR88" s="91">
        <f t="shared" si="36"/>
        <v>0</v>
      </c>
      <c r="AS88" s="89">
        <f>SUM(AR$9:AR88)*RLR</f>
        <v>120</v>
      </c>
      <c r="AT88" s="90">
        <f>AS88-SUM(AU$9:AU88)</f>
        <v>66.705470227183923</v>
      </c>
      <c r="AU88" s="89">
        <f t="shared" si="37"/>
        <v>0.50407156342960158</v>
      </c>
      <c r="AV88" s="90">
        <f>SUM(AU$9:AU88)*RRF</f>
        <v>37.306170840971248</v>
      </c>
      <c r="AW88" s="3"/>
      <c r="AX88" s="2">
        <f t="shared" si="29"/>
        <v>1.5</v>
      </c>
      <c r="AY88" s="2">
        <f t="shared" si="30"/>
        <v>0.75</v>
      </c>
    </row>
    <row r="89" spans="1:51" x14ac:dyDescent="0.25">
      <c r="A89" s="14">
        <f t="shared" si="31"/>
        <v>0.8</v>
      </c>
      <c r="B89" s="59">
        <f>IF($B$4="AY",0,IFERROR(P*INDEX('UWYr writing pattern'!$C$4:$C$18,MATCH('Baseline model w.Calcs'!$A89,'UWYr writing pattern'!$A$4:$A$18,0)) / 25,B88))</f>
        <v>0</v>
      </c>
      <c r="C89" s="36">
        <f t="shared" si="32"/>
        <v>29.846845658843165</v>
      </c>
      <c r="E89" s="34">
        <f t="shared" si="33"/>
        <v>0.45452049226664715</v>
      </c>
      <c r="F89" s="31">
        <f>SUM($E$9:E89)*RLR</f>
        <v>84.183785209388219</v>
      </c>
      <c r="G89" s="32"/>
      <c r="H89" s="36">
        <f>F89-SUM($J$9:J89)</f>
        <v>59.784851131729354</v>
      </c>
      <c r="J89" s="31">
        <f t="shared" si="34"/>
        <v>0.44765309728722441</v>
      </c>
      <c r="K89" s="36">
        <f>SUM($J$9:J89)*RRF</f>
        <v>17.079253854361205</v>
      </c>
      <c r="L89" s="33"/>
      <c r="M89" s="36">
        <f t="shared" si="19"/>
        <v>76.864104986090553</v>
      </c>
      <c r="N89" s="33"/>
      <c r="O89" s="33"/>
      <c r="P89" s="33"/>
      <c r="Q89" s="33"/>
      <c r="R89" s="33"/>
      <c r="S89" s="33"/>
      <c r="T89" s="33"/>
      <c r="U89" s="33"/>
      <c r="V89" s="31">
        <f t="shared" si="20"/>
        <v>25.071350353428254</v>
      </c>
      <c r="W89" s="31">
        <f t="shared" si="21"/>
        <v>41.849395792210544</v>
      </c>
      <c r="X89" s="31">
        <f t="shared" si="22"/>
        <v>66.920746145638802</v>
      </c>
      <c r="Y89" s="31">
        <f t="shared" si="23"/>
        <v>7.1358950139094475</v>
      </c>
      <c r="Z89" s="31"/>
      <c r="AA89" s="31"/>
      <c r="AB89" s="31"/>
      <c r="AC89" s="31"/>
      <c r="AD89" s="31"/>
      <c r="AE89" s="31"/>
      <c r="AF89" s="31"/>
      <c r="AG89" s="33">
        <f t="shared" si="24"/>
        <v>0.20332445064715721</v>
      </c>
      <c r="AH89" s="33">
        <f t="shared" si="25"/>
        <v>0.91504886888203041</v>
      </c>
      <c r="AI89" s="33">
        <f t="shared" si="26"/>
        <v>0.70153154341156854</v>
      </c>
      <c r="AJ89" s="93">
        <f t="shared" si="27"/>
        <v>0.45118836390597361</v>
      </c>
      <c r="AK89" s="3">
        <f t="shared" si="28"/>
        <v>0.44829017332933285</v>
      </c>
      <c r="AL89" s="3"/>
      <c r="AM89" s="3"/>
      <c r="AN89" s="3"/>
      <c r="AO89" s="3"/>
      <c r="AP89" s="3"/>
      <c r="AQ89" s="90">
        <f t="shared" si="35"/>
        <v>0</v>
      </c>
      <c r="AR89" s="91">
        <f t="shared" si="36"/>
        <v>0</v>
      </c>
      <c r="AS89" s="89">
        <f>SUM(AR$9:AR89)*RLR</f>
        <v>120</v>
      </c>
      <c r="AT89" s="90">
        <f>AS89-SUM(AU$9:AU89)</f>
        <v>66.205179200480046</v>
      </c>
      <c r="AU89" s="89">
        <f t="shared" si="37"/>
        <v>0.50029102670387948</v>
      </c>
      <c r="AV89" s="90">
        <f>SUM(AU$9:AU89)*RRF</f>
        <v>37.656374559663959</v>
      </c>
      <c r="AW89" s="3"/>
      <c r="AX89" s="2">
        <f t="shared" si="29"/>
        <v>1.5</v>
      </c>
      <c r="AY89" s="2">
        <f t="shared" si="30"/>
        <v>0.75</v>
      </c>
    </row>
    <row r="90" spans="1:51" x14ac:dyDescent="0.25">
      <c r="A90" s="14">
        <f t="shared" si="31"/>
        <v>0.81</v>
      </c>
      <c r="B90" s="59">
        <f>IF($B$4="AY",0,IFERROR(P*INDEX('UWYr writing pattern'!$C$4:$C$18,MATCH('Baseline model w.Calcs'!$A90,'UWYr writing pattern'!$A$4:$A$18,0)) / 25,B89))</f>
        <v>0</v>
      </c>
      <c r="C90" s="36">
        <f t="shared" si="32"/>
        <v>29.399142973960519</v>
      </c>
      <c r="E90" s="34">
        <f t="shared" si="33"/>
        <v>0.44770268488264747</v>
      </c>
      <c r="F90" s="31">
        <f>SUM($E$9:E90)*RLR</f>
        <v>84.72102843124739</v>
      </c>
      <c r="G90" s="32"/>
      <c r="H90" s="36">
        <f>F90-SUM($J$9:J90)</f>
        <v>59.873707970100554</v>
      </c>
      <c r="J90" s="31">
        <f t="shared" si="34"/>
        <v>0.44838638348797022</v>
      </c>
      <c r="K90" s="36">
        <f>SUM($J$9:J90)*RRF</f>
        <v>17.393124322802784</v>
      </c>
      <c r="L90" s="33"/>
      <c r="M90" s="36">
        <f t="shared" si="19"/>
        <v>77.266832292903331</v>
      </c>
      <c r="N90" s="33"/>
      <c r="O90" s="33"/>
      <c r="P90" s="33"/>
      <c r="Q90" s="33"/>
      <c r="R90" s="33"/>
      <c r="S90" s="33"/>
      <c r="T90" s="33"/>
      <c r="U90" s="33"/>
      <c r="V90" s="31">
        <f t="shared" si="20"/>
        <v>24.695280098126837</v>
      </c>
      <c r="W90" s="31">
        <f t="shared" si="21"/>
        <v>41.911595579070386</v>
      </c>
      <c r="X90" s="31">
        <f t="shared" si="22"/>
        <v>66.606875677197223</v>
      </c>
      <c r="Y90" s="31">
        <f t="shared" si="23"/>
        <v>6.7331677070966691</v>
      </c>
      <c r="Z90" s="31"/>
      <c r="AA90" s="31"/>
      <c r="AB90" s="31"/>
      <c r="AC90" s="31"/>
      <c r="AD90" s="31"/>
      <c r="AE90" s="31"/>
      <c r="AF90" s="31"/>
      <c r="AG90" s="33">
        <f t="shared" si="24"/>
        <v>0.20706100384289028</v>
      </c>
      <c r="AH90" s="33">
        <f t="shared" si="25"/>
        <v>0.91984324158218256</v>
      </c>
      <c r="AI90" s="33">
        <f t="shared" si="26"/>
        <v>0.70600857026039487</v>
      </c>
      <c r="AJ90" s="93">
        <f t="shared" si="27"/>
        <v>0.45528905436548706</v>
      </c>
      <c r="AK90" s="3">
        <f t="shared" si="28"/>
        <v>0.45242799702936293</v>
      </c>
      <c r="AL90" s="3"/>
      <c r="AM90" s="3"/>
      <c r="AN90" s="3"/>
      <c r="AO90" s="3"/>
      <c r="AP90" s="3"/>
      <c r="AQ90" s="90">
        <f t="shared" si="35"/>
        <v>0</v>
      </c>
      <c r="AR90" s="91">
        <f t="shared" si="36"/>
        <v>0</v>
      </c>
      <c r="AS90" s="89">
        <f>SUM(AR$9:AR90)*RLR</f>
        <v>120</v>
      </c>
      <c r="AT90" s="90">
        <f>AS90-SUM(AU$9:AU90)</f>
        <v>65.708640356476451</v>
      </c>
      <c r="AU90" s="89">
        <f t="shared" si="37"/>
        <v>0.49653884400360038</v>
      </c>
      <c r="AV90" s="90">
        <f>SUM(AU$9:AU90)*RRF</f>
        <v>38.003951750466484</v>
      </c>
      <c r="AW90" s="3"/>
      <c r="AX90" s="2">
        <f t="shared" si="29"/>
        <v>1.5</v>
      </c>
      <c r="AY90" s="2">
        <f t="shared" si="30"/>
        <v>0.75</v>
      </c>
    </row>
    <row r="91" spans="1:51" x14ac:dyDescent="0.25">
      <c r="A91" s="14">
        <f t="shared" si="31"/>
        <v>0.82</v>
      </c>
      <c r="B91" s="59">
        <f>IF($B$4="AY",0,IFERROR(P*INDEX('UWYr writing pattern'!$C$4:$C$18,MATCH('Baseline model w.Calcs'!$A91,'UWYr writing pattern'!$A$4:$A$18,0)) / 25,B90))</f>
        <v>0</v>
      </c>
      <c r="C91" s="36">
        <f t="shared" si="32"/>
        <v>28.95815582935111</v>
      </c>
      <c r="E91" s="34">
        <f t="shared" si="33"/>
        <v>0.4409871446094078</v>
      </c>
      <c r="F91" s="31">
        <f>SUM($E$9:E91)*RLR</f>
        <v>85.250213004778672</v>
      </c>
      <c r="G91" s="32"/>
      <c r="H91" s="36">
        <f>F91-SUM($J$9:J91)</f>
        <v>59.953839733856086</v>
      </c>
      <c r="J91" s="31">
        <f t="shared" si="34"/>
        <v>0.44905280977575418</v>
      </c>
      <c r="K91" s="36">
        <f>SUM($J$9:J91)*RRF</f>
        <v>17.707461289645813</v>
      </c>
      <c r="L91" s="33"/>
      <c r="M91" s="36">
        <f t="shared" si="19"/>
        <v>77.661301023501892</v>
      </c>
      <c r="N91" s="33"/>
      <c r="O91" s="33"/>
      <c r="P91" s="33"/>
      <c r="Q91" s="33"/>
      <c r="R91" s="33"/>
      <c r="S91" s="33"/>
      <c r="T91" s="33"/>
      <c r="U91" s="33"/>
      <c r="V91" s="31">
        <f t="shared" si="20"/>
        <v>24.324850896654929</v>
      </c>
      <c r="W91" s="31">
        <f t="shared" si="21"/>
        <v>41.967687813699257</v>
      </c>
      <c r="X91" s="31">
        <f t="shared" si="22"/>
        <v>66.292538710354194</v>
      </c>
      <c r="Y91" s="31">
        <f t="shared" si="23"/>
        <v>6.3386989764981081</v>
      </c>
      <c r="Z91" s="31"/>
      <c r="AA91" s="31"/>
      <c r="AB91" s="31"/>
      <c r="AC91" s="31"/>
      <c r="AD91" s="31"/>
      <c r="AE91" s="31"/>
      <c r="AF91" s="31"/>
      <c r="AG91" s="33">
        <f t="shared" si="24"/>
        <v>0.21080311059102158</v>
      </c>
      <c r="AH91" s="33">
        <f t="shared" si="25"/>
        <v>0.92453929789883205</v>
      </c>
      <c r="AI91" s="33">
        <f t="shared" si="26"/>
        <v>0.71041844170648893</v>
      </c>
      <c r="AJ91" s="93">
        <f t="shared" si="27"/>
        <v>0.45935910469068342</v>
      </c>
      <c r="AK91" s="3">
        <f t="shared" si="28"/>
        <v>0.45653478705164263</v>
      </c>
      <c r="AL91" s="3"/>
      <c r="AM91" s="3"/>
      <c r="AN91" s="3"/>
      <c r="AO91" s="3"/>
      <c r="AP91" s="3"/>
      <c r="AQ91" s="90">
        <f t="shared" si="35"/>
        <v>0</v>
      </c>
      <c r="AR91" s="91">
        <f t="shared" si="36"/>
        <v>0</v>
      </c>
      <c r="AS91" s="89">
        <f>SUM(AR$9:AR91)*RLR</f>
        <v>120</v>
      </c>
      <c r="AT91" s="90">
        <f>AS91-SUM(AU$9:AU91)</f>
        <v>65.215825553802887</v>
      </c>
      <c r="AU91" s="89">
        <f t="shared" si="37"/>
        <v>0.49281480267357342</v>
      </c>
      <c r="AV91" s="90">
        <f>SUM(AU$9:AU91)*RRF</f>
        <v>38.348922112337981</v>
      </c>
      <c r="AW91" s="3"/>
      <c r="AX91" s="2">
        <f t="shared" si="29"/>
        <v>1.5</v>
      </c>
      <c r="AY91" s="2">
        <f t="shared" si="30"/>
        <v>0.75</v>
      </c>
    </row>
    <row r="92" spans="1:51" x14ac:dyDescent="0.25">
      <c r="A92" s="14">
        <f t="shared" si="31"/>
        <v>0.83</v>
      </c>
      <c r="B92" s="59">
        <f>IF($B$4="AY",0,IFERROR(P*INDEX('UWYr writing pattern'!$C$4:$C$18,MATCH('Baseline model w.Calcs'!$A92,'UWYr writing pattern'!$A$4:$A$18,0)) / 25,B91))</f>
        <v>0</v>
      </c>
      <c r="C92" s="36">
        <f t="shared" si="32"/>
        <v>28.523783491910844</v>
      </c>
      <c r="E92" s="34">
        <f t="shared" si="33"/>
        <v>0.43437233744026665</v>
      </c>
      <c r="F92" s="31">
        <f>SUM($E$9:E92)*RLR</f>
        <v>85.771459809706997</v>
      </c>
      <c r="G92" s="32"/>
      <c r="H92" s="36">
        <f>F92-SUM($J$9:J92)</f>
        <v>60.025432740780488</v>
      </c>
      <c r="J92" s="31">
        <f t="shared" si="34"/>
        <v>0.44965379800392064</v>
      </c>
      <c r="K92" s="36">
        <f>SUM($J$9:J92)*RRF</f>
        <v>18.022218948248558</v>
      </c>
      <c r="L92" s="33"/>
      <c r="M92" s="36">
        <f t="shared" si="19"/>
        <v>78.047651689029038</v>
      </c>
      <c r="N92" s="33"/>
      <c r="O92" s="33"/>
      <c r="P92" s="33"/>
      <c r="Q92" s="33"/>
      <c r="R92" s="33"/>
      <c r="S92" s="33"/>
      <c r="T92" s="33"/>
      <c r="U92" s="33"/>
      <c r="V92" s="31">
        <f t="shared" si="20"/>
        <v>23.959978133205105</v>
      </c>
      <c r="W92" s="31">
        <f t="shared" si="21"/>
        <v>42.017802918546337</v>
      </c>
      <c r="X92" s="31">
        <f t="shared" si="22"/>
        <v>65.977781051751435</v>
      </c>
      <c r="Y92" s="31">
        <f t="shared" si="23"/>
        <v>5.9523483109709616</v>
      </c>
      <c r="Z92" s="31"/>
      <c r="AA92" s="31"/>
      <c r="AB92" s="31"/>
      <c r="AC92" s="31"/>
      <c r="AD92" s="31"/>
      <c r="AE92" s="31"/>
      <c r="AF92" s="31"/>
      <c r="AG92" s="33">
        <f t="shared" si="24"/>
        <v>0.21455022557438758</v>
      </c>
      <c r="AH92" s="33">
        <f t="shared" si="25"/>
        <v>0.92913871058367903</v>
      </c>
      <c r="AI92" s="33">
        <f t="shared" si="26"/>
        <v>0.71476216508089163</v>
      </c>
      <c r="AJ92" s="93">
        <f t="shared" si="27"/>
        <v>0.46339874382296653</v>
      </c>
      <c r="AK92" s="3">
        <f t="shared" si="28"/>
        <v>0.46061077614875534</v>
      </c>
      <c r="AL92" s="3"/>
      <c r="AM92" s="3"/>
      <c r="AN92" s="3"/>
      <c r="AO92" s="3"/>
      <c r="AP92" s="3"/>
      <c r="AQ92" s="90">
        <f t="shared" si="35"/>
        <v>0</v>
      </c>
      <c r="AR92" s="91">
        <f t="shared" si="36"/>
        <v>0</v>
      </c>
      <c r="AS92" s="89">
        <f>SUM(AR$9:AR92)*RLR</f>
        <v>120</v>
      </c>
      <c r="AT92" s="90">
        <f>AS92-SUM(AU$9:AU92)</f>
        <v>64.726706862149356</v>
      </c>
      <c r="AU92" s="89">
        <f t="shared" si="37"/>
        <v>0.48911869165352168</v>
      </c>
      <c r="AV92" s="90">
        <f>SUM(AU$9:AU92)*RRF</f>
        <v>38.691305196495449</v>
      </c>
      <c r="AW92" s="3"/>
      <c r="AX92" s="2">
        <f t="shared" si="29"/>
        <v>1.5</v>
      </c>
      <c r="AY92" s="2">
        <f t="shared" si="30"/>
        <v>0.75</v>
      </c>
    </row>
    <row r="93" spans="1:51" x14ac:dyDescent="0.25">
      <c r="A93" s="14">
        <f t="shared" si="31"/>
        <v>0.84</v>
      </c>
      <c r="B93" s="59">
        <f>IF($B$4="AY",0,IFERROR(P*INDEX('UWYr writing pattern'!$C$4:$C$18,MATCH('Baseline model w.Calcs'!$A93,'UWYr writing pattern'!$A$4:$A$18,0)) / 25,B92))</f>
        <v>0</v>
      </c>
      <c r="C93" s="36">
        <f t="shared" si="32"/>
        <v>28.095926739532182</v>
      </c>
      <c r="E93" s="34">
        <f t="shared" si="33"/>
        <v>0.42785675237866266</v>
      </c>
      <c r="F93" s="31">
        <f>SUM($E$9:E93)*RLR</f>
        <v>86.284887912561388</v>
      </c>
      <c r="G93" s="32"/>
      <c r="H93" s="36">
        <f>F93-SUM($J$9:J93)</f>
        <v>60.088670098079021</v>
      </c>
      <c r="J93" s="31">
        <f t="shared" si="34"/>
        <v>0.45019074555585364</v>
      </c>
      <c r="K93" s="36">
        <f>SUM($J$9:J93)*RRF</f>
        <v>18.337352470137656</v>
      </c>
      <c r="L93" s="33"/>
      <c r="M93" s="36">
        <f t="shared" si="19"/>
        <v>78.42602256821668</v>
      </c>
      <c r="N93" s="33"/>
      <c r="O93" s="33"/>
      <c r="P93" s="33"/>
      <c r="Q93" s="33"/>
      <c r="R93" s="33"/>
      <c r="S93" s="33"/>
      <c r="T93" s="33"/>
      <c r="U93" s="33"/>
      <c r="V93" s="31">
        <f t="shared" si="20"/>
        <v>23.600578461207032</v>
      </c>
      <c r="W93" s="31">
        <f t="shared" si="21"/>
        <v>42.062069068655312</v>
      </c>
      <c r="X93" s="31">
        <f t="shared" si="22"/>
        <v>65.66264752986234</v>
      </c>
      <c r="Y93" s="31">
        <f t="shared" si="23"/>
        <v>5.5739774317833195</v>
      </c>
      <c r="Z93" s="31"/>
      <c r="AA93" s="31"/>
      <c r="AB93" s="31"/>
      <c r="AC93" s="31"/>
      <c r="AD93" s="31"/>
      <c r="AE93" s="31"/>
      <c r="AF93" s="31"/>
      <c r="AG93" s="33">
        <f t="shared" si="24"/>
        <v>0.21830181512068639</v>
      </c>
      <c r="AH93" s="33">
        <f t="shared" si="25"/>
        <v>0.93364312581210329</v>
      </c>
      <c r="AI93" s="33">
        <f t="shared" si="26"/>
        <v>0.71904073260467827</v>
      </c>
      <c r="AJ93" s="93">
        <f t="shared" si="27"/>
        <v>0.46740819899310282</v>
      </c>
      <c r="AK93" s="3">
        <f t="shared" si="28"/>
        <v>0.46465619532763969</v>
      </c>
      <c r="AL93" s="3"/>
      <c r="AM93" s="3"/>
      <c r="AN93" s="3"/>
      <c r="AO93" s="3"/>
      <c r="AP93" s="3"/>
      <c r="AQ93" s="90">
        <f t="shared" si="35"/>
        <v>0</v>
      </c>
      <c r="AR93" s="91">
        <f t="shared" si="36"/>
        <v>0</v>
      </c>
      <c r="AS93" s="89">
        <f>SUM(AR$9:AR93)*RLR</f>
        <v>120</v>
      </c>
      <c r="AT93" s="90">
        <f>AS93-SUM(AU$9:AU93)</f>
        <v>64.24125656068324</v>
      </c>
      <c r="AU93" s="89">
        <f t="shared" si="37"/>
        <v>0.48545030146612023</v>
      </c>
      <c r="AV93" s="90">
        <f>SUM(AU$9:AU93)*RRF</f>
        <v>39.031120407521733</v>
      </c>
      <c r="AW93" s="3"/>
      <c r="AX93" s="2">
        <f t="shared" si="29"/>
        <v>1.5</v>
      </c>
      <c r="AY93" s="2">
        <f t="shared" si="30"/>
        <v>0.75</v>
      </c>
    </row>
    <row r="94" spans="1:51" x14ac:dyDescent="0.25">
      <c r="A94" s="14">
        <f t="shared" si="31"/>
        <v>0.85</v>
      </c>
      <c r="B94" s="59">
        <f>IF($B$4="AY",0,IFERROR(P*INDEX('UWYr writing pattern'!$C$4:$C$18,MATCH('Baseline model w.Calcs'!$A94,'UWYr writing pattern'!$A$4:$A$18,0)) / 25,B93))</f>
        <v>0</v>
      </c>
      <c r="C94" s="36">
        <f t="shared" si="32"/>
        <v>27.674487838439198</v>
      </c>
      <c r="E94" s="34">
        <f t="shared" si="33"/>
        <v>0.42143890109298271</v>
      </c>
      <c r="F94" s="31">
        <f>SUM($E$9:E94)*RLR</f>
        <v>86.790614593872974</v>
      </c>
      <c r="G94" s="32"/>
      <c r="H94" s="36">
        <f>F94-SUM($J$9:J94)</f>
        <v>60.143731753655018</v>
      </c>
      <c r="J94" s="31">
        <f t="shared" si="34"/>
        <v>0.45066502573559264</v>
      </c>
      <c r="K94" s="36">
        <f>SUM($J$9:J94)*RRF</f>
        <v>18.65281798815257</v>
      </c>
      <c r="L94" s="33"/>
      <c r="M94" s="36">
        <f t="shared" si="19"/>
        <v>78.796549741807581</v>
      </c>
      <c r="N94" s="33"/>
      <c r="O94" s="33"/>
      <c r="P94" s="33"/>
      <c r="Q94" s="33"/>
      <c r="R94" s="33"/>
      <c r="S94" s="33"/>
      <c r="T94" s="33"/>
      <c r="U94" s="33"/>
      <c r="V94" s="31">
        <f t="shared" si="20"/>
        <v>23.246569784288923</v>
      </c>
      <c r="W94" s="31">
        <f t="shared" si="21"/>
        <v>42.100612227558507</v>
      </c>
      <c r="X94" s="31">
        <f t="shared" si="22"/>
        <v>65.347182011847423</v>
      </c>
      <c r="Y94" s="31">
        <f t="shared" si="23"/>
        <v>5.2034502581924187</v>
      </c>
      <c r="Z94" s="31"/>
      <c r="AA94" s="31"/>
      <c r="AB94" s="31"/>
      <c r="AC94" s="31"/>
      <c r="AD94" s="31"/>
      <c r="AE94" s="31"/>
      <c r="AF94" s="31"/>
      <c r="AG94" s="33">
        <f t="shared" si="24"/>
        <v>0.22205735700181631</v>
      </c>
      <c r="AH94" s="33">
        <f t="shared" si="25"/>
        <v>0.93805416359294735</v>
      </c>
      <c r="AI94" s="33">
        <f t="shared" si="26"/>
        <v>0.72325512161560812</v>
      </c>
      <c r="AJ94" s="93">
        <f t="shared" si="27"/>
        <v>0.47138769573400263</v>
      </c>
      <c r="AK94" s="3">
        <f t="shared" si="28"/>
        <v>0.46867127386268237</v>
      </c>
      <c r="AL94" s="3"/>
      <c r="AM94" s="3"/>
      <c r="AN94" s="3"/>
      <c r="AO94" s="3"/>
      <c r="AP94" s="3"/>
      <c r="AQ94" s="90">
        <f t="shared" si="35"/>
        <v>0</v>
      </c>
      <c r="AR94" s="91">
        <f t="shared" si="36"/>
        <v>0</v>
      </c>
      <c r="AS94" s="89">
        <f>SUM(AR$9:AR94)*RLR</f>
        <v>120</v>
      </c>
      <c r="AT94" s="90">
        <f>AS94-SUM(AU$9:AU94)</f>
        <v>63.759447136478109</v>
      </c>
      <c r="AU94" s="89">
        <f t="shared" si="37"/>
        <v>0.48180942420512429</v>
      </c>
      <c r="AV94" s="90">
        <f>SUM(AU$9:AU94)*RRF</f>
        <v>39.368387004465319</v>
      </c>
      <c r="AW94" s="3"/>
      <c r="AX94" s="2">
        <f t="shared" si="29"/>
        <v>1.5</v>
      </c>
      <c r="AY94" s="2">
        <f t="shared" si="30"/>
        <v>0.75</v>
      </c>
    </row>
    <row r="95" spans="1:51" x14ac:dyDescent="0.25">
      <c r="A95" s="14">
        <f t="shared" si="31"/>
        <v>0.86</v>
      </c>
      <c r="B95" s="59">
        <f>IF($B$4="AY",0,IFERROR(P*INDEX('UWYr writing pattern'!$C$4:$C$18,MATCH('Baseline model w.Calcs'!$A95,'UWYr writing pattern'!$A$4:$A$18,0)) / 25,B94))</f>
        <v>0</v>
      </c>
      <c r="C95" s="36">
        <f t="shared" si="32"/>
        <v>27.25937052086261</v>
      </c>
      <c r="E95" s="34">
        <f t="shared" si="33"/>
        <v>0.41511731757658793</v>
      </c>
      <c r="F95" s="31">
        <f>SUM($E$9:E95)*RLR</f>
        <v>87.288755374964879</v>
      </c>
      <c r="G95" s="32"/>
      <c r="H95" s="36">
        <f>F95-SUM($J$9:J95)</f>
        <v>60.190794546594503</v>
      </c>
      <c r="J95" s="31">
        <f t="shared" si="34"/>
        <v>0.45107798815241268</v>
      </c>
      <c r="K95" s="36">
        <f>SUM($J$9:J95)*RRF</f>
        <v>18.968572579859259</v>
      </c>
      <c r="L95" s="33"/>
      <c r="M95" s="36">
        <f t="shared" si="19"/>
        <v>79.159367126453759</v>
      </c>
      <c r="N95" s="33"/>
      <c r="O95" s="33"/>
      <c r="P95" s="33"/>
      <c r="Q95" s="33"/>
      <c r="R95" s="33"/>
      <c r="S95" s="33"/>
      <c r="T95" s="33"/>
      <c r="U95" s="33"/>
      <c r="V95" s="31">
        <f t="shared" si="20"/>
        <v>22.897871237524587</v>
      </c>
      <c r="W95" s="31">
        <f t="shared" si="21"/>
        <v>42.133556182616147</v>
      </c>
      <c r="X95" s="31">
        <f t="shared" si="22"/>
        <v>65.03142742014073</v>
      </c>
      <c r="Y95" s="31">
        <f t="shared" si="23"/>
        <v>4.8406328735462409</v>
      </c>
      <c r="Z95" s="31"/>
      <c r="AA95" s="31"/>
      <c r="AB95" s="31"/>
      <c r="AC95" s="31"/>
      <c r="AD95" s="31"/>
      <c r="AE95" s="31"/>
      <c r="AF95" s="31"/>
      <c r="AG95" s="33">
        <f t="shared" si="24"/>
        <v>0.22581634023641975</v>
      </c>
      <c r="AH95" s="33">
        <f t="shared" si="25"/>
        <v>0.94237341817206854</v>
      </c>
      <c r="AI95" s="33">
        <f t="shared" si="26"/>
        <v>0.72740629479137398</v>
      </c>
      <c r="AJ95" s="93">
        <f t="shared" si="27"/>
        <v>0.47533745789340709</v>
      </c>
      <c r="AK95" s="3">
        <f t="shared" si="28"/>
        <v>0.47265623930871231</v>
      </c>
      <c r="AL95" s="3"/>
      <c r="AM95" s="3"/>
      <c r="AN95" s="3"/>
      <c r="AO95" s="3"/>
      <c r="AP95" s="3"/>
      <c r="AQ95" s="90">
        <f t="shared" si="35"/>
        <v>0</v>
      </c>
      <c r="AR95" s="91">
        <f t="shared" si="36"/>
        <v>0</v>
      </c>
      <c r="AS95" s="89">
        <f>SUM(AR$9:AR95)*RLR</f>
        <v>120</v>
      </c>
      <c r="AT95" s="90">
        <f>AS95-SUM(AU$9:AU95)</f>
        <v>63.281251282954521</v>
      </c>
      <c r="AU95" s="89">
        <f t="shared" si="37"/>
        <v>0.47819585352358579</v>
      </c>
      <c r="AV95" s="90">
        <f>SUM(AU$9:AU95)*RRF</f>
        <v>39.703124101931834</v>
      </c>
      <c r="AW95" s="3"/>
      <c r="AX95" s="2">
        <f t="shared" si="29"/>
        <v>1.5</v>
      </c>
      <c r="AY95" s="2">
        <f t="shared" si="30"/>
        <v>0.75</v>
      </c>
    </row>
    <row r="96" spans="1:51" x14ac:dyDescent="0.25">
      <c r="A96" s="14">
        <f t="shared" si="31"/>
        <v>0.87</v>
      </c>
      <c r="B96" s="59">
        <f>IF($B$4="AY",0,IFERROR(P*INDEX('UWYr writing pattern'!$C$4:$C$18,MATCH('Baseline model w.Calcs'!$A96,'UWYr writing pattern'!$A$4:$A$18,0)) / 25,B95))</f>
        <v>0</v>
      </c>
      <c r="C96" s="36">
        <f t="shared" si="32"/>
        <v>26.850479963049672</v>
      </c>
      <c r="E96" s="34">
        <f t="shared" si="33"/>
        <v>0.4088905578129392</v>
      </c>
      <c r="F96" s="31">
        <f>SUM($E$9:E96)*RLR</f>
        <v>87.779424044340402</v>
      </c>
      <c r="G96" s="32"/>
      <c r="H96" s="36">
        <f>F96-SUM($J$9:J96)</f>
        <v>60.230032256870572</v>
      </c>
      <c r="J96" s="31">
        <f t="shared" si="34"/>
        <v>0.4514309590994588</v>
      </c>
      <c r="K96" s="36">
        <f>SUM($J$9:J96)*RRF</f>
        <v>19.284574251228879</v>
      </c>
      <c r="L96" s="33"/>
      <c r="M96" s="36">
        <f t="shared" si="19"/>
        <v>79.514606508099448</v>
      </c>
      <c r="N96" s="33"/>
      <c r="O96" s="33"/>
      <c r="P96" s="33"/>
      <c r="Q96" s="33"/>
      <c r="R96" s="33"/>
      <c r="S96" s="33"/>
      <c r="T96" s="33"/>
      <c r="U96" s="33"/>
      <c r="V96" s="31">
        <f t="shared" si="20"/>
        <v>22.554403168961723</v>
      </c>
      <c r="W96" s="31">
        <f t="shared" si="21"/>
        <v>42.161022579809398</v>
      </c>
      <c r="X96" s="31">
        <f t="shared" si="22"/>
        <v>64.715425748771125</v>
      </c>
      <c r="Y96" s="31">
        <f t="shared" si="23"/>
        <v>4.4853934919005525</v>
      </c>
      <c r="Z96" s="31"/>
      <c r="AA96" s="31"/>
      <c r="AB96" s="31"/>
      <c r="AC96" s="31"/>
      <c r="AD96" s="31"/>
      <c r="AE96" s="31"/>
      <c r="AF96" s="31"/>
      <c r="AG96" s="33">
        <f t="shared" si="24"/>
        <v>0.22957826489558189</v>
      </c>
      <c r="AH96" s="33">
        <f t="shared" si="25"/>
        <v>0.94660245842975532</v>
      </c>
      <c r="AI96" s="33">
        <f t="shared" si="26"/>
        <v>0.73149520036950333</v>
      </c>
      <c r="AJ96" s="93">
        <f t="shared" si="27"/>
        <v>0.47925770764647901</v>
      </c>
      <c r="AK96" s="3">
        <f t="shared" si="28"/>
        <v>0.47661131751389696</v>
      </c>
      <c r="AL96" s="3"/>
      <c r="AM96" s="3"/>
      <c r="AN96" s="3"/>
      <c r="AO96" s="3"/>
      <c r="AP96" s="3"/>
      <c r="AQ96" s="90">
        <f t="shared" si="35"/>
        <v>0</v>
      </c>
      <c r="AR96" s="91">
        <f t="shared" si="36"/>
        <v>0</v>
      </c>
      <c r="AS96" s="89">
        <f>SUM(AR$9:AR96)*RLR</f>
        <v>120</v>
      </c>
      <c r="AT96" s="90">
        <f>AS96-SUM(AU$9:AU96)</f>
        <v>62.806641898332366</v>
      </c>
      <c r="AU96" s="89">
        <f t="shared" si="37"/>
        <v>0.47460938462215896</v>
      </c>
      <c r="AV96" s="90">
        <f>SUM(AU$9:AU96)*RRF</f>
        <v>40.035350671167343</v>
      </c>
      <c r="AW96" s="3"/>
      <c r="AX96" s="2">
        <f t="shared" si="29"/>
        <v>1.5</v>
      </c>
      <c r="AY96" s="2">
        <f t="shared" si="30"/>
        <v>0.75</v>
      </c>
    </row>
    <row r="97" spans="1:51" x14ac:dyDescent="0.25">
      <c r="A97" s="14">
        <f t="shared" si="31"/>
        <v>0.88</v>
      </c>
      <c r="B97" s="59">
        <f>IF($B$4="AY",0,IFERROR(P*INDEX('UWYr writing pattern'!$C$4:$C$18,MATCH('Baseline model w.Calcs'!$A97,'UWYr writing pattern'!$A$4:$A$18,0)) / 25,B96))</f>
        <v>0</v>
      </c>
      <c r="C97" s="36">
        <f t="shared" si="32"/>
        <v>26.447722763603927</v>
      </c>
      <c r="E97" s="34">
        <f t="shared" si="33"/>
        <v>0.40275719944574506</v>
      </c>
      <c r="F97" s="31">
        <f>SUM($E$9:E97)*RLR</f>
        <v>88.262732683675296</v>
      </c>
      <c r="G97" s="32"/>
      <c r="H97" s="36">
        <f>F97-SUM($J$9:J97)</f>
        <v>60.261615654278941</v>
      </c>
      <c r="J97" s="31">
        <f t="shared" si="34"/>
        <v>0.4517252419265293</v>
      </c>
      <c r="K97" s="36">
        <f>SUM($J$9:J97)*RRF</f>
        <v>19.60078192057745</v>
      </c>
      <c r="L97" s="33"/>
      <c r="M97" s="36">
        <f t="shared" si="19"/>
        <v>79.862397574856388</v>
      </c>
      <c r="N97" s="33"/>
      <c r="O97" s="33"/>
      <c r="P97" s="33"/>
      <c r="Q97" s="33"/>
      <c r="R97" s="33"/>
      <c r="S97" s="33"/>
      <c r="T97" s="33"/>
      <c r="U97" s="33"/>
      <c r="V97" s="31">
        <f t="shared" si="20"/>
        <v>22.216087121427297</v>
      </c>
      <c r="W97" s="31">
        <f t="shared" si="21"/>
        <v>42.183130957995253</v>
      </c>
      <c r="X97" s="31">
        <f t="shared" si="22"/>
        <v>64.399218079422553</v>
      </c>
      <c r="Y97" s="31">
        <f t="shared" si="23"/>
        <v>4.1376024251436121</v>
      </c>
      <c r="Z97" s="31"/>
      <c r="AA97" s="31"/>
      <c r="AB97" s="31"/>
      <c r="AC97" s="31"/>
      <c r="AD97" s="31"/>
      <c r="AE97" s="31"/>
      <c r="AF97" s="31"/>
      <c r="AG97" s="33">
        <f t="shared" si="24"/>
        <v>0.23334264191163631</v>
      </c>
      <c r="AH97" s="33">
        <f t="shared" si="25"/>
        <v>0.95074282827209988</v>
      </c>
      <c r="AI97" s="33">
        <f t="shared" si="26"/>
        <v>0.7355227723639608</v>
      </c>
      <c r="AJ97" s="93">
        <f t="shared" si="27"/>
        <v>0.48314866550830082</v>
      </c>
      <c r="AK97" s="3">
        <f t="shared" si="28"/>
        <v>0.48053673263254271</v>
      </c>
      <c r="AL97" s="3"/>
      <c r="AM97" s="3"/>
      <c r="AN97" s="3"/>
      <c r="AO97" s="3"/>
      <c r="AP97" s="3"/>
      <c r="AQ97" s="90">
        <f t="shared" si="35"/>
        <v>0</v>
      </c>
      <c r="AR97" s="91">
        <f t="shared" si="36"/>
        <v>0</v>
      </c>
      <c r="AS97" s="89">
        <f>SUM(AR$9:AR97)*RLR</f>
        <v>120</v>
      </c>
      <c r="AT97" s="90">
        <f>AS97-SUM(AU$9:AU97)</f>
        <v>62.33559208409487</v>
      </c>
      <c r="AU97" s="89">
        <f t="shared" si="37"/>
        <v>0.47104981423749276</v>
      </c>
      <c r="AV97" s="90">
        <f>SUM(AU$9:AU97)*RRF</f>
        <v>40.365085541133588</v>
      </c>
      <c r="AW97" s="3"/>
      <c r="AX97" s="2">
        <f t="shared" si="29"/>
        <v>1.5</v>
      </c>
      <c r="AY97" s="2">
        <f t="shared" si="30"/>
        <v>0.75</v>
      </c>
    </row>
    <row r="98" spans="1:51" x14ac:dyDescent="0.25">
      <c r="A98" s="14">
        <f t="shared" si="31"/>
        <v>0.89</v>
      </c>
      <c r="B98" s="59">
        <f>IF($B$4="AY",0,IFERROR(P*INDEX('UWYr writing pattern'!$C$4:$C$18,MATCH('Baseline model w.Calcs'!$A98,'UWYr writing pattern'!$A$4:$A$18,0)) / 25,B97))</f>
        <v>0</v>
      </c>
      <c r="C98" s="36">
        <f t="shared" si="32"/>
        <v>26.051006922149867</v>
      </c>
      <c r="E98" s="34">
        <f t="shared" si="33"/>
        <v>0.39671584145405886</v>
      </c>
      <c r="F98" s="31">
        <f>SUM($E$9:E98)*RLR</f>
        <v>88.738791693420154</v>
      </c>
      <c r="G98" s="32"/>
      <c r="H98" s="36">
        <f>F98-SUM($J$9:J98)</f>
        <v>60.285712546616708</v>
      </c>
      <c r="J98" s="31">
        <f t="shared" si="34"/>
        <v>0.45196211740709202</v>
      </c>
      <c r="K98" s="36">
        <f>SUM($J$9:J98)*RRF</f>
        <v>19.917155402762415</v>
      </c>
      <c r="L98" s="33"/>
      <c r="M98" s="36">
        <f t="shared" si="19"/>
        <v>80.202867949379126</v>
      </c>
      <c r="N98" s="33"/>
      <c r="O98" s="33"/>
      <c r="P98" s="33"/>
      <c r="Q98" s="33"/>
      <c r="R98" s="33"/>
      <c r="S98" s="33"/>
      <c r="T98" s="33"/>
      <c r="U98" s="33"/>
      <c r="V98" s="31">
        <f t="shared" si="20"/>
        <v>21.882845814605886</v>
      </c>
      <c r="W98" s="31">
        <f t="shared" si="21"/>
        <v>42.199998782631695</v>
      </c>
      <c r="X98" s="31">
        <f t="shared" si="22"/>
        <v>64.082844597237582</v>
      </c>
      <c r="Y98" s="31">
        <f t="shared" si="23"/>
        <v>3.7971320506208741</v>
      </c>
      <c r="Z98" s="31"/>
      <c r="AA98" s="31"/>
      <c r="AB98" s="31"/>
      <c r="AC98" s="31"/>
      <c r="AD98" s="31"/>
      <c r="AE98" s="31"/>
      <c r="AF98" s="31"/>
      <c r="AG98" s="33">
        <f t="shared" si="24"/>
        <v>0.23710899289002874</v>
      </c>
      <c r="AH98" s="33">
        <f t="shared" si="25"/>
        <v>0.95479604701641818</v>
      </c>
      <c r="AI98" s="33">
        <f t="shared" si="26"/>
        <v>0.73948993077850134</v>
      </c>
      <c r="AJ98" s="93">
        <f t="shared" si="27"/>
        <v>0.48701055034627783</v>
      </c>
      <c r="AK98" s="3">
        <f t="shared" si="28"/>
        <v>0.48443270713779862</v>
      </c>
      <c r="AL98" s="3"/>
      <c r="AM98" s="3"/>
      <c r="AN98" s="3"/>
      <c r="AO98" s="3"/>
      <c r="AP98" s="3"/>
      <c r="AQ98" s="90">
        <f t="shared" si="35"/>
        <v>0</v>
      </c>
      <c r="AR98" s="91">
        <f t="shared" si="36"/>
        <v>0</v>
      </c>
      <c r="AS98" s="89">
        <f>SUM(AR$9:AR98)*RLR</f>
        <v>120</v>
      </c>
      <c r="AT98" s="90">
        <f>AS98-SUM(AU$9:AU98)</f>
        <v>61.868075143464161</v>
      </c>
      <c r="AU98" s="89">
        <f t="shared" si="37"/>
        <v>0.46751694063071159</v>
      </c>
      <c r="AV98" s="90">
        <f>SUM(AU$9:AU98)*RRF</f>
        <v>40.692347399575084</v>
      </c>
      <c r="AW98" s="3"/>
      <c r="AX98" s="2">
        <f t="shared" si="29"/>
        <v>1.5</v>
      </c>
      <c r="AY98" s="2">
        <f t="shared" si="30"/>
        <v>0.75</v>
      </c>
    </row>
    <row r="99" spans="1:51" x14ac:dyDescent="0.25">
      <c r="A99" s="14">
        <f t="shared" si="31"/>
        <v>0.9</v>
      </c>
      <c r="B99" s="59">
        <f>IF($B$4="AY",0,IFERROR(P*INDEX('UWYr writing pattern'!$C$4:$C$18,MATCH('Baseline model w.Calcs'!$A99,'UWYr writing pattern'!$A$4:$A$18,0)) / 25,B98))</f>
        <v>0</v>
      </c>
      <c r="C99" s="36">
        <f t="shared" si="32"/>
        <v>25.660241818317619</v>
      </c>
      <c r="E99" s="34">
        <f t="shared" si="33"/>
        <v>0.390765103832248</v>
      </c>
      <c r="F99" s="31">
        <f>SUM($E$9:E99)*RLR</f>
        <v>89.207709818018856</v>
      </c>
      <c r="G99" s="32"/>
      <c r="H99" s="36">
        <f>F99-SUM($J$9:J99)</f>
        <v>60.302487827115783</v>
      </c>
      <c r="J99" s="31">
        <f t="shared" si="34"/>
        <v>0.4521428440996253</v>
      </c>
      <c r="K99" s="36">
        <f>SUM($J$9:J99)*RRF</f>
        <v>20.233655393632151</v>
      </c>
      <c r="L99" s="33"/>
      <c r="M99" s="36">
        <f t="shared" si="19"/>
        <v>80.536143220747931</v>
      </c>
      <c r="N99" s="33"/>
      <c r="O99" s="33"/>
      <c r="P99" s="33"/>
      <c r="Q99" s="33"/>
      <c r="R99" s="33"/>
      <c r="S99" s="33"/>
      <c r="T99" s="33"/>
      <c r="U99" s="33"/>
      <c r="V99" s="31">
        <f t="shared" si="20"/>
        <v>21.554603127386798</v>
      </c>
      <c r="W99" s="31">
        <f t="shared" si="21"/>
        <v>42.211741478981047</v>
      </c>
      <c r="X99" s="31">
        <f t="shared" si="22"/>
        <v>63.766344606367845</v>
      </c>
      <c r="Y99" s="31">
        <f t="shared" si="23"/>
        <v>3.4638567792520689</v>
      </c>
      <c r="Z99" s="31"/>
      <c r="AA99" s="31"/>
      <c r="AB99" s="31"/>
      <c r="AC99" s="31"/>
      <c r="AD99" s="31"/>
      <c r="AE99" s="31"/>
      <c r="AF99" s="31"/>
      <c r="AG99" s="33">
        <f t="shared" si="24"/>
        <v>0.24087684992419228</v>
      </c>
      <c r="AH99" s="33">
        <f t="shared" si="25"/>
        <v>0.95876360977080866</v>
      </c>
      <c r="AI99" s="33">
        <f t="shared" si="26"/>
        <v>0.7433975818168238</v>
      </c>
      <c r="AJ99" s="93">
        <f t="shared" si="27"/>
        <v>0.49084357939245082</v>
      </c>
      <c r="AK99" s="3">
        <f t="shared" si="28"/>
        <v>0.48829946183426515</v>
      </c>
      <c r="AL99" s="3"/>
      <c r="AM99" s="3"/>
      <c r="AN99" s="3"/>
      <c r="AO99" s="3"/>
      <c r="AP99" s="3"/>
      <c r="AQ99" s="90">
        <f t="shared" si="35"/>
        <v>0</v>
      </c>
      <c r="AR99" s="91">
        <f t="shared" si="36"/>
        <v>0</v>
      </c>
      <c r="AS99" s="89">
        <f>SUM(AR$9:AR99)*RLR</f>
        <v>120</v>
      </c>
      <c r="AT99" s="90">
        <f>AS99-SUM(AU$9:AU99)</f>
        <v>61.404064579888178</v>
      </c>
      <c r="AU99" s="89">
        <f t="shared" si="37"/>
        <v>0.46401056357598125</v>
      </c>
      <c r="AV99" s="90">
        <f>SUM(AU$9:AU99)*RRF</f>
        <v>41.017154794078273</v>
      </c>
      <c r="AW99" s="3"/>
      <c r="AX99" s="2">
        <f t="shared" si="29"/>
        <v>1.5</v>
      </c>
      <c r="AY99" s="2">
        <f t="shared" si="30"/>
        <v>0.75</v>
      </c>
    </row>
    <row r="100" spans="1:51" x14ac:dyDescent="0.25">
      <c r="A100" s="14">
        <f t="shared" si="31"/>
        <v>0.91</v>
      </c>
      <c r="B100" s="59">
        <f>IF($B$4="AY",0,IFERROR(P*INDEX('UWYr writing pattern'!$C$4:$C$18,MATCH('Baseline model w.Calcs'!$A100,'UWYr writing pattern'!$A$4:$A$18,0)) / 25,B99))</f>
        <v>0</v>
      </c>
      <c r="C100" s="36">
        <f t="shared" si="32"/>
        <v>25.275338191042856</v>
      </c>
      <c r="E100" s="34">
        <f t="shared" si="33"/>
        <v>0.38490362727476429</v>
      </c>
      <c r="F100" s="31">
        <f>SUM($E$9:E100)*RLR</f>
        <v>89.669594170748582</v>
      </c>
      <c r="G100" s="32"/>
      <c r="H100" s="36">
        <f>F100-SUM($J$9:J100)</f>
        <v>60.312103521142134</v>
      </c>
      <c r="J100" s="31">
        <f t="shared" si="34"/>
        <v>0.45226865870336841</v>
      </c>
      <c r="K100" s="36">
        <f>SUM($J$9:J100)*RRF</f>
        <v>20.550243454724509</v>
      </c>
      <c r="L100" s="33"/>
      <c r="M100" s="36">
        <f t="shared" si="19"/>
        <v>80.862346975866643</v>
      </c>
      <c r="N100" s="33"/>
      <c r="O100" s="33"/>
      <c r="P100" s="33"/>
      <c r="Q100" s="33"/>
      <c r="R100" s="33"/>
      <c r="S100" s="33"/>
      <c r="T100" s="33"/>
      <c r="U100" s="33"/>
      <c r="V100" s="31">
        <f t="shared" si="20"/>
        <v>21.231284080475998</v>
      </c>
      <c r="W100" s="31">
        <f t="shared" si="21"/>
        <v>42.21847246479949</v>
      </c>
      <c r="X100" s="31">
        <f t="shared" si="22"/>
        <v>63.449756545275491</v>
      </c>
      <c r="Y100" s="31">
        <f t="shared" si="23"/>
        <v>3.1376530241333569</v>
      </c>
      <c r="Z100" s="31"/>
      <c r="AA100" s="31"/>
      <c r="AB100" s="31"/>
      <c r="AC100" s="31"/>
      <c r="AD100" s="31"/>
      <c r="AE100" s="31"/>
      <c r="AF100" s="31"/>
      <c r="AG100" s="33">
        <f t="shared" si="24"/>
        <v>0.24464575541338701</v>
      </c>
      <c r="AH100" s="33">
        <f t="shared" si="25"/>
        <v>0.96264698780793623</v>
      </c>
      <c r="AI100" s="33">
        <f t="shared" si="26"/>
        <v>0.74724661808957149</v>
      </c>
      <c r="AJ100" s="93">
        <f t="shared" si="27"/>
        <v>0.49464796825571411</v>
      </c>
      <c r="AK100" s="3">
        <f t="shared" si="28"/>
        <v>0.49213721587050818</v>
      </c>
      <c r="AL100" s="3"/>
      <c r="AM100" s="3"/>
      <c r="AN100" s="3"/>
      <c r="AO100" s="3"/>
      <c r="AP100" s="3"/>
      <c r="AQ100" s="90">
        <f t="shared" si="35"/>
        <v>0</v>
      </c>
      <c r="AR100" s="91">
        <f t="shared" si="36"/>
        <v>0</v>
      </c>
      <c r="AS100" s="89">
        <f>SUM(AR$9:AR100)*RLR</f>
        <v>120</v>
      </c>
      <c r="AT100" s="90">
        <f>AS100-SUM(AU$9:AU100)</f>
        <v>60.943534095539015</v>
      </c>
      <c r="AU100" s="89">
        <f t="shared" si="37"/>
        <v>0.46053048434916138</v>
      </c>
      <c r="AV100" s="90">
        <f>SUM(AU$9:AU100)*RRF</f>
        <v>41.339526133122689</v>
      </c>
      <c r="AW100" s="3"/>
      <c r="AX100" s="2">
        <f t="shared" si="29"/>
        <v>1.5</v>
      </c>
      <c r="AY100" s="2">
        <f t="shared" si="30"/>
        <v>0.75</v>
      </c>
    </row>
    <row r="101" spans="1:51" x14ac:dyDescent="0.25">
      <c r="A101" s="14">
        <f t="shared" si="31"/>
        <v>0.92</v>
      </c>
      <c r="B101" s="59">
        <f>IF($B$4="AY",0,IFERROR(P*INDEX('UWYr writing pattern'!$C$4:$C$18,MATCH('Baseline model w.Calcs'!$A101,'UWYr writing pattern'!$A$4:$A$18,0)) / 25,B100))</f>
        <v>0</v>
      </c>
      <c r="C101" s="36">
        <f t="shared" si="32"/>
        <v>24.896208118177213</v>
      </c>
      <c r="E101" s="34">
        <f t="shared" si="33"/>
        <v>0.37913007286564282</v>
      </c>
      <c r="F101" s="31">
        <f>SUM($E$9:E101)*RLR</f>
        <v>90.124550258187355</v>
      </c>
      <c r="G101" s="32"/>
      <c r="H101" s="36">
        <f>F101-SUM($J$9:J101)</f>
        <v>60.314718832172346</v>
      </c>
      <c r="J101" s="31">
        <f t="shared" si="34"/>
        <v>0.45234077640856596</v>
      </c>
      <c r="K101" s="36">
        <f>SUM($J$9:J101)*RRF</f>
        <v>20.866881998210506</v>
      </c>
      <c r="L101" s="33"/>
      <c r="M101" s="36">
        <f t="shared" si="19"/>
        <v>81.181600830382848</v>
      </c>
      <c r="N101" s="33"/>
      <c r="O101" s="33"/>
      <c r="P101" s="33"/>
      <c r="Q101" s="33"/>
      <c r="R101" s="33"/>
      <c r="S101" s="33"/>
      <c r="T101" s="33"/>
      <c r="U101" s="33"/>
      <c r="V101" s="31">
        <f t="shared" si="20"/>
        <v>20.912814819268856</v>
      </c>
      <c r="W101" s="31">
        <f t="shared" si="21"/>
        <v>42.220303182520638</v>
      </c>
      <c r="X101" s="31">
        <f t="shared" si="22"/>
        <v>63.133118001789498</v>
      </c>
      <c r="Y101" s="31">
        <f t="shared" si="23"/>
        <v>2.8183991696171518</v>
      </c>
      <c r="Z101" s="31"/>
      <c r="AA101" s="31"/>
      <c r="AB101" s="31"/>
      <c r="AC101" s="31"/>
      <c r="AD101" s="31"/>
      <c r="AE101" s="31"/>
      <c r="AF101" s="31"/>
      <c r="AG101" s="33">
        <f t="shared" si="24"/>
        <v>0.24841526188345839</v>
      </c>
      <c r="AH101" s="33">
        <f t="shared" si="25"/>
        <v>0.96644762893312919</v>
      </c>
      <c r="AI101" s="33">
        <f t="shared" si="26"/>
        <v>0.75103791881822801</v>
      </c>
      <c r="AJ101" s="93">
        <f t="shared" si="27"/>
        <v>0.49842393093394455</v>
      </c>
      <c r="AK101" s="3">
        <f t="shared" si="28"/>
        <v>0.49594618675147939</v>
      </c>
      <c r="AL101" s="3"/>
      <c r="AM101" s="3"/>
      <c r="AN101" s="3"/>
      <c r="AO101" s="3"/>
      <c r="AP101" s="3"/>
      <c r="AQ101" s="90">
        <f t="shared" si="35"/>
        <v>0</v>
      </c>
      <c r="AR101" s="91">
        <f t="shared" si="36"/>
        <v>0</v>
      </c>
      <c r="AS101" s="89">
        <f>SUM(AR$9:AR101)*RLR</f>
        <v>120</v>
      </c>
      <c r="AT101" s="90">
        <f>AS101-SUM(AU$9:AU101)</f>
        <v>60.486457589822471</v>
      </c>
      <c r="AU101" s="89">
        <f t="shared" si="37"/>
        <v>0.45707650571654262</v>
      </c>
      <c r="AV101" s="90">
        <f>SUM(AU$9:AU101)*RRF</f>
        <v>41.659479687124268</v>
      </c>
      <c r="AW101" s="3"/>
      <c r="AX101" s="2">
        <f t="shared" si="29"/>
        <v>1.5</v>
      </c>
      <c r="AY101" s="2">
        <f t="shared" si="30"/>
        <v>0.75</v>
      </c>
    </row>
    <row r="102" spans="1:51" x14ac:dyDescent="0.25">
      <c r="A102" s="14">
        <f t="shared" si="31"/>
        <v>0.93</v>
      </c>
      <c r="B102" s="59">
        <f>IF($B$4="AY",0,IFERROR(P*INDEX('UWYr writing pattern'!$C$4:$C$18,MATCH('Baseline model w.Calcs'!$A102,'UWYr writing pattern'!$A$4:$A$18,0)) / 25,B101))</f>
        <v>0</v>
      </c>
      <c r="C102" s="36">
        <f t="shared" si="32"/>
        <v>24.522764996404554</v>
      </c>
      <c r="E102" s="34">
        <f t="shared" si="33"/>
        <v>0.3734431217726582</v>
      </c>
      <c r="F102" s="31">
        <f>SUM($E$9:E102)*RLR</f>
        <v>90.572682004314544</v>
      </c>
      <c r="G102" s="32"/>
      <c r="H102" s="36">
        <f>F102-SUM($J$9:J102)</f>
        <v>60.310490187058242</v>
      </c>
      <c r="J102" s="31">
        <f t="shared" si="34"/>
        <v>0.45236039124129263</v>
      </c>
      <c r="K102" s="36">
        <f>SUM($J$9:J102)*RRF</f>
        <v>21.18353427207941</v>
      </c>
      <c r="L102" s="33"/>
      <c r="M102" s="36">
        <f t="shared" si="19"/>
        <v>81.494024459137648</v>
      </c>
      <c r="N102" s="33"/>
      <c r="O102" s="33"/>
      <c r="P102" s="33"/>
      <c r="Q102" s="33"/>
      <c r="R102" s="33"/>
      <c r="S102" s="33"/>
      <c r="T102" s="33"/>
      <c r="U102" s="33"/>
      <c r="V102" s="31">
        <f t="shared" si="20"/>
        <v>20.599122596979822</v>
      </c>
      <c r="W102" s="31">
        <f t="shared" si="21"/>
        <v>42.217343130940769</v>
      </c>
      <c r="X102" s="31">
        <f t="shared" si="22"/>
        <v>62.816465727920587</v>
      </c>
      <c r="Y102" s="31">
        <f t="shared" si="23"/>
        <v>2.5059755408623516</v>
      </c>
      <c r="Z102" s="31"/>
      <c r="AA102" s="31"/>
      <c r="AB102" s="31"/>
      <c r="AC102" s="31"/>
      <c r="AD102" s="31"/>
      <c r="AE102" s="31"/>
      <c r="AF102" s="31"/>
      <c r="AG102" s="33">
        <f t="shared" si="24"/>
        <v>0.25218493181046914</v>
      </c>
      <c r="AH102" s="33">
        <f t="shared" si="25"/>
        <v>0.97016695784687679</v>
      </c>
      <c r="AI102" s="33">
        <f t="shared" si="26"/>
        <v>0.75477235003595455</v>
      </c>
      <c r="AJ102" s="93">
        <f t="shared" si="27"/>
        <v>0.50217167982603805</v>
      </c>
      <c r="AK102" s="3">
        <f t="shared" si="28"/>
        <v>0.49972659035084327</v>
      </c>
      <c r="AL102" s="3"/>
      <c r="AM102" s="3"/>
      <c r="AN102" s="3"/>
      <c r="AO102" s="3"/>
      <c r="AP102" s="3"/>
      <c r="AQ102" s="90">
        <f t="shared" si="35"/>
        <v>0</v>
      </c>
      <c r="AR102" s="91">
        <f t="shared" si="36"/>
        <v>0</v>
      </c>
      <c r="AS102" s="89">
        <f>SUM(AR$9:AR102)*RLR</f>
        <v>120</v>
      </c>
      <c r="AT102" s="90">
        <f>AS102-SUM(AU$9:AU102)</f>
        <v>60.032809157898804</v>
      </c>
      <c r="AU102" s="89">
        <f t="shared" si="37"/>
        <v>0.45364843192366855</v>
      </c>
      <c r="AV102" s="90">
        <f>SUM(AU$9:AU102)*RRF</f>
        <v>41.977033589470835</v>
      </c>
      <c r="AW102" s="3"/>
      <c r="AX102" s="2">
        <f t="shared" si="29"/>
        <v>1.5</v>
      </c>
      <c r="AY102" s="2">
        <f t="shared" si="30"/>
        <v>0.75</v>
      </c>
    </row>
    <row r="103" spans="1:51" x14ac:dyDescent="0.25">
      <c r="A103" s="14">
        <f t="shared" si="31"/>
        <v>0.94</v>
      </c>
      <c r="B103" s="59">
        <f>IF($B$4="AY",0,IFERROR(P*INDEX('UWYr writing pattern'!$C$4:$C$18,MATCH('Baseline model w.Calcs'!$A103,'UWYr writing pattern'!$A$4:$A$18,0)) / 25,B102))</f>
        <v>0</v>
      </c>
      <c r="C103" s="36">
        <f t="shared" si="32"/>
        <v>24.154923521458485</v>
      </c>
      <c r="E103" s="34">
        <f t="shared" si="33"/>
        <v>0.36784147494606828</v>
      </c>
      <c r="F103" s="31">
        <f>SUM($E$9:E103)*RLR</f>
        <v>91.01409177424982</v>
      </c>
      <c r="G103" s="32"/>
      <c r="H103" s="36">
        <f>F103-SUM($J$9:J103)</f>
        <v>60.299571280590584</v>
      </c>
      <c r="J103" s="31">
        <f t="shared" si="34"/>
        <v>0.45232867640293684</v>
      </c>
      <c r="K103" s="36">
        <f>SUM($J$9:J103)*RRF</f>
        <v>21.500164345561465</v>
      </c>
      <c r="L103" s="33"/>
      <c r="M103" s="36">
        <f t="shared" si="19"/>
        <v>81.799735626152057</v>
      </c>
      <c r="N103" s="33"/>
      <c r="O103" s="33"/>
      <c r="P103" s="33"/>
      <c r="Q103" s="33"/>
      <c r="R103" s="33"/>
      <c r="S103" s="33"/>
      <c r="T103" s="33"/>
      <c r="U103" s="33"/>
      <c r="V103" s="31">
        <f t="shared" si="20"/>
        <v>20.290135758025123</v>
      </c>
      <c r="W103" s="31">
        <f t="shared" si="21"/>
        <v>42.209699896413404</v>
      </c>
      <c r="X103" s="31">
        <f t="shared" si="22"/>
        <v>62.499835654438527</v>
      </c>
      <c r="Y103" s="31">
        <f t="shared" si="23"/>
        <v>2.2002643738479435</v>
      </c>
      <c r="Z103" s="31"/>
      <c r="AA103" s="31"/>
      <c r="AB103" s="31"/>
      <c r="AC103" s="31"/>
      <c r="AD103" s="31"/>
      <c r="AE103" s="31"/>
      <c r="AF103" s="31"/>
      <c r="AG103" s="33">
        <f t="shared" si="24"/>
        <v>0.25595433744716029</v>
      </c>
      <c r="AH103" s="33">
        <f t="shared" si="25"/>
        <v>0.97380637650181023</v>
      </c>
      <c r="AI103" s="33">
        <f t="shared" si="26"/>
        <v>0.75845076478541518</v>
      </c>
      <c r="AJ103" s="93">
        <f t="shared" si="27"/>
        <v>0.50589142574385826</v>
      </c>
      <c r="AK103" s="3">
        <f t="shared" si="28"/>
        <v>0.50347864092321204</v>
      </c>
      <c r="AL103" s="3"/>
      <c r="AM103" s="3"/>
      <c r="AN103" s="3"/>
      <c r="AO103" s="3"/>
      <c r="AP103" s="3"/>
      <c r="AQ103" s="90">
        <f t="shared" si="35"/>
        <v>0</v>
      </c>
      <c r="AR103" s="91">
        <f t="shared" si="36"/>
        <v>0</v>
      </c>
      <c r="AS103" s="89">
        <f>SUM(AR$9:AR103)*RLR</f>
        <v>120</v>
      </c>
      <c r="AT103" s="90">
        <f>AS103-SUM(AU$9:AU103)</f>
        <v>59.58256308921456</v>
      </c>
      <c r="AU103" s="89">
        <f t="shared" si="37"/>
        <v>0.450246068684241</v>
      </c>
      <c r="AV103" s="90">
        <f>SUM(AU$9:AU103)*RRF</f>
        <v>42.292205837549808</v>
      </c>
      <c r="AW103" s="3"/>
      <c r="AX103" s="2">
        <f t="shared" si="29"/>
        <v>1.5</v>
      </c>
      <c r="AY103" s="2">
        <f t="shared" si="30"/>
        <v>0.75</v>
      </c>
    </row>
    <row r="104" spans="1:51" x14ac:dyDescent="0.25">
      <c r="A104" s="14">
        <f t="shared" si="31"/>
        <v>0.95</v>
      </c>
      <c r="B104" s="59">
        <f>IF($B$4="AY",0,IFERROR(P*INDEX('UWYr writing pattern'!$C$4:$C$18,MATCH('Baseline model w.Calcs'!$A104,'UWYr writing pattern'!$A$4:$A$18,0)) / 25,B103))</f>
        <v>0</v>
      </c>
      <c r="C104" s="36">
        <f t="shared" si="32"/>
        <v>23.792599668636608</v>
      </c>
      <c r="E104" s="34">
        <f t="shared" si="33"/>
        <v>0.36232385282187729</v>
      </c>
      <c r="F104" s="31">
        <f>SUM($E$9:E104)*RLR</f>
        <v>91.44888039763606</v>
      </c>
      <c r="G104" s="32"/>
      <c r="H104" s="36">
        <f>F104-SUM($J$9:J104)</f>
        <v>60.282113119372397</v>
      </c>
      <c r="J104" s="31">
        <f t="shared" si="34"/>
        <v>0.45224678460442941</v>
      </c>
      <c r="K104" s="36">
        <f>SUM($J$9:J104)*RRF</f>
        <v>21.816737094784564</v>
      </c>
      <c r="L104" s="33"/>
      <c r="M104" s="36">
        <f t="shared" si="19"/>
        <v>82.098850214156954</v>
      </c>
      <c r="N104" s="33"/>
      <c r="O104" s="33"/>
      <c r="P104" s="33"/>
      <c r="Q104" s="33"/>
      <c r="R104" s="33"/>
      <c r="S104" s="33"/>
      <c r="T104" s="33"/>
      <c r="U104" s="33"/>
      <c r="V104" s="31">
        <f t="shared" si="20"/>
        <v>19.985783721654748</v>
      </c>
      <c r="W104" s="31">
        <f t="shared" si="21"/>
        <v>42.197479183560674</v>
      </c>
      <c r="X104" s="31">
        <f t="shared" si="22"/>
        <v>62.183262905215422</v>
      </c>
      <c r="Y104" s="31">
        <f t="shared" si="23"/>
        <v>1.9011497858430459</v>
      </c>
      <c r="Z104" s="31"/>
      <c r="AA104" s="31"/>
      <c r="AB104" s="31"/>
      <c r="AC104" s="31"/>
      <c r="AD104" s="31"/>
      <c r="AE104" s="31"/>
      <c r="AF104" s="31"/>
      <c r="AG104" s="33">
        <f t="shared" si="24"/>
        <v>0.25972306065219719</v>
      </c>
      <c r="AH104" s="33">
        <f t="shared" si="25"/>
        <v>0.97736726445424948</v>
      </c>
      <c r="AI104" s="33">
        <f t="shared" si="26"/>
        <v>0.76207400331363384</v>
      </c>
      <c r="AJ104" s="93">
        <f t="shared" si="27"/>
        <v>0.50958337792409381</v>
      </c>
      <c r="AK104" s="3">
        <f t="shared" si="28"/>
        <v>0.50720255111628787</v>
      </c>
      <c r="AL104" s="3"/>
      <c r="AM104" s="3"/>
      <c r="AN104" s="3"/>
      <c r="AO104" s="3"/>
      <c r="AP104" s="3"/>
      <c r="AQ104" s="90">
        <f t="shared" si="35"/>
        <v>0</v>
      </c>
      <c r="AR104" s="91">
        <f t="shared" si="36"/>
        <v>0</v>
      </c>
      <c r="AS104" s="89">
        <f>SUM(AR$9:AR104)*RLR</f>
        <v>120</v>
      </c>
      <c r="AT104" s="90">
        <f>AS104-SUM(AU$9:AU104)</f>
        <v>59.13569386604545</v>
      </c>
      <c r="AU104" s="89">
        <f t="shared" si="37"/>
        <v>0.44686922316910926</v>
      </c>
      <c r="AV104" s="90">
        <f>SUM(AU$9:AU104)*RRF</f>
        <v>42.605014293768185</v>
      </c>
      <c r="AW104" s="3"/>
      <c r="AX104" s="2">
        <f t="shared" si="29"/>
        <v>1.5</v>
      </c>
      <c r="AY104" s="2">
        <f t="shared" si="30"/>
        <v>0.75</v>
      </c>
    </row>
    <row r="105" spans="1:51" x14ac:dyDescent="0.25">
      <c r="A105" s="14">
        <f t="shared" si="31"/>
        <v>0.96</v>
      </c>
      <c r="B105" s="59">
        <f>IF($B$4="AY",0,IFERROR(P*INDEX('UWYr writing pattern'!$C$4:$C$18,MATCH('Baseline model w.Calcs'!$A105,'UWYr writing pattern'!$A$4:$A$18,0)) / 25,B104))</f>
        <v>0</v>
      </c>
      <c r="C105" s="36">
        <f t="shared" si="32"/>
        <v>23.435710673607058</v>
      </c>
      <c r="E105" s="34">
        <f t="shared" si="33"/>
        <v>0.35688899502954913</v>
      </c>
      <c r="F105" s="31">
        <f>SUM($E$9:E105)*RLR</f>
        <v>91.877147191671526</v>
      </c>
      <c r="G105" s="32"/>
      <c r="H105" s="36">
        <f>F105-SUM($J$9:J105)</f>
        <v>60.258264065012568</v>
      </c>
      <c r="J105" s="31">
        <f t="shared" si="34"/>
        <v>0.45211584839529295</v>
      </c>
      <c r="K105" s="36">
        <f>SUM($J$9:J105)*RRF</f>
        <v>22.133218188661271</v>
      </c>
      <c r="L105" s="33"/>
      <c r="M105" s="36">
        <f t="shared" si="19"/>
        <v>82.391482253673843</v>
      </c>
      <c r="N105" s="33"/>
      <c r="O105" s="33"/>
      <c r="P105" s="33"/>
      <c r="Q105" s="33"/>
      <c r="R105" s="33"/>
      <c r="S105" s="33"/>
      <c r="T105" s="33"/>
      <c r="U105" s="33"/>
      <c r="V105" s="31">
        <f t="shared" si="20"/>
        <v>19.685996965829929</v>
      </c>
      <c r="W105" s="31">
        <f t="shared" si="21"/>
        <v>42.180784845508796</v>
      </c>
      <c r="X105" s="31">
        <f t="shared" si="22"/>
        <v>61.866781811338726</v>
      </c>
      <c r="Y105" s="31">
        <f t="shared" si="23"/>
        <v>1.6085177463261573</v>
      </c>
      <c r="Z105" s="31"/>
      <c r="AA105" s="31"/>
      <c r="AB105" s="31"/>
      <c r="AC105" s="31"/>
      <c r="AD105" s="31"/>
      <c r="AE105" s="31"/>
      <c r="AF105" s="31"/>
      <c r="AG105" s="33">
        <f t="shared" si="24"/>
        <v>0.26349069272215797</v>
      </c>
      <c r="AH105" s="33">
        <f t="shared" si="25"/>
        <v>0.98085097921040287</v>
      </c>
      <c r="AI105" s="33">
        <f t="shared" si="26"/>
        <v>0.76564289326392942</v>
      </c>
      <c r="AJ105" s="93">
        <f t="shared" si="27"/>
        <v>0.51324774404002826</v>
      </c>
      <c r="AK105" s="3">
        <f t="shared" si="28"/>
        <v>0.51089853198291579</v>
      </c>
      <c r="AL105" s="3"/>
      <c r="AM105" s="3"/>
      <c r="AN105" s="3"/>
      <c r="AO105" s="3"/>
      <c r="AP105" s="3"/>
      <c r="AQ105" s="90">
        <f t="shared" si="35"/>
        <v>0</v>
      </c>
      <c r="AR105" s="91">
        <f t="shared" si="36"/>
        <v>0</v>
      </c>
      <c r="AS105" s="89">
        <f>SUM(AR$9:AR105)*RLR</f>
        <v>120</v>
      </c>
      <c r="AT105" s="90">
        <f>AS105-SUM(AU$9:AU105)</f>
        <v>58.69217616205011</v>
      </c>
      <c r="AU105" s="89">
        <f t="shared" si="37"/>
        <v>0.44351770399534091</v>
      </c>
      <c r="AV105" s="90">
        <f>SUM(AU$9:AU105)*RRF</f>
        <v>42.915476686564922</v>
      </c>
      <c r="AW105" s="3"/>
      <c r="AX105" s="2">
        <f t="shared" si="29"/>
        <v>1.5</v>
      </c>
      <c r="AY105" s="2">
        <f t="shared" si="30"/>
        <v>0.75</v>
      </c>
    </row>
    <row r="106" spans="1:51" x14ac:dyDescent="0.25">
      <c r="A106" s="14">
        <f t="shared" si="31"/>
        <v>0.97</v>
      </c>
      <c r="B106" s="59">
        <f>IF($B$4="AY",0,IFERROR(P*INDEX('UWYr writing pattern'!$C$4:$C$18,MATCH('Baseline model w.Calcs'!$A106,'UWYr writing pattern'!$A$4:$A$18,0)) / 25,B105))</f>
        <v>0</v>
      </c>
      <c r="C106" s="36">
        <f t="shared" si="32"/>
        <v>23.084175013502954</v>
      </c>
      <c r="E106" s="34">
        <f t="shared" si="33"/>
        <v>0.35153566010410586</v>
      </c>
      <c r="F106" s="31">
        <f>SUM($E$9:E106)*RLR</f>
        <v>92.298989983796446</v>
      </c>
      <c r="G106" s="32"/>
      <c r="H106" s="36">
        <f>F106-SUM($J$9:J106)</f>
        <v>60.228169876649893</v>
      </c>
      <c r="J106" s="31">
        <f t="shared" si="34"/>
        <v>0.45193698048759429</v>
      </c>
      <c r="K106" s="36">
        <f>SUM($J$9:J106)*RRF</f>
        <v>22.449574075002584</v>
      </c>
      <c r="L106" s="33"/>
      <c r="M106" s="36">
        <f t="shared" si="19"/>
        <v>82.677743951652474</v>
      </c>
      <c r="N106" s="33"/>
      <c r="O106" s="33"/>
      <c r="P106" s="33"/>
      <c r="Q106" s="33"/>
      <c r="R106" s="33"/>
      <c r="S106" s="33"/>
      <c r="T106" s="33"/>
      <c r="U106" s="33"/>
      <c r="V106" s="31">
        <f t="shared" si="20"/>
        <v>19.390707011342478</v>
      </c>
      <c r="W106" s="31">
        <f t="shared" si="21"/>
        <v>42.15971891365492</v>
      </c>
      <c r="X106" s="31">
        <f t="shared" si="22"/>
        <v>61.550425924997398</v>
      </c>
      <c r="Y106" s="31">
        <f t="shared" si="23"/>
        <v>1.3222560483475263</v>
      </c>
      <c r="Z106" s="31"/>
      <c r="AA106" s="31"/>
      <c r="AB106" s="31"/>
      <c r="AC106" s="31"/>
      <c r="AD106" s="31"/>
      <c r="AE106" s="31"/>
      <c r="AF106" s="31"/>
      <c r="AG106" s="33">
        <f t="shared" si="24"/>
        <v>0.26725683422622126</v>
      </c>
      <c r="AH106" s="33">
        <f t="shared" si="25"/>
        <v>0.9842588565672914</v>
      </c>
      <c r="AI106" s="33">
        <f t="shared" si="26"/>
        <v>0.76915824986497039</v>
      </c>
      <c r="AJ106" s="93">
        <f t="shared" si="27"/>
        <v>0.51688473021322201</v>
      </c>
      <c r="AK106" s="3">
        <f t="shared" si="28"/>
        <v>0.51456679299304375</v>
      </c>
      <c r="AL106" s="3"/>
      <c r="AM106" s="3"/>
      <c r="AN106" s="3"/>
      <c r="AO106" s="3"/>
      <c r="AP106" s="3"/>
      <c r="AQ106" s="90">
        <f t="shared" si="35"/>
        <v>0</v>
      </c>
      <c r="AR106" s="91">
        <f t="shared" si="36"/>
        <v>0</v>
      </c>
      <c r="AS106" s="89">
        <f>SUM(AR$9:AR106)*RLR</f>
        <v>120</v>
      </c>
      <c r="AT106" s="90">
        <f>AS106-SUM(AU$9:AU106)</f>
        <v>58.251984840834737</v>
      </c>
      <c r="AU106" s="89">
        <f t="shared" si="37"/>
        <v>0.4401913212153758</v>
      </c>
      <c r="AV106" s="90">
        <f>SUM(AU$9:AU106)*RRF</f>
        <v>43.22361061141568</v>
      </c>
      <c r="AW106" s="3"/>
      <c r="AX106" s="2">
        <f t="shared" si="29"/>
        <v>1.5</v>
      </c>
      <c r="AY106" s="2">
        <f t="shared" si="30"/>
        <v>0.75</v>
      </c>
    </row>
    <row r="107" spans="1:51" x14ac:dyDescent="0.25">
      <c r="A107" s="14">
        <f t="shared" si="31"/>
        <v>0.98</v>
      </c>
      <c r="B107" s="59">
        <f>IF($B$4="AY",0,IFERROR(P*INDEX('UWYr writing pattern'!$C$4:$C$18,MATCH('Baseline model w.Calcs'!$A107,'UWYr writing pattern'!$A$4:$A$18,0)) / 25,B106))</f>
        <v>0</v>
      </c>
      <c r="C107" s="36">
        <f t="shared" si="32"/>
        <v>22.737912388300408</v>
      </c>
      <c r="E107" s="34">
        <f t="shared" si="33"/>
        <v>0.34626262520254431</v>
      </c>
      <c r="F107" s="31">
        <f>SUM($E$9:E107)*RLR</f>
        <v>92.714505134039499</v>
      </c>
      <c r="G107" s="32"/>
      <c r="H107" s="36">
        <f>F107-SUM($J$9:J107)</f>
        <v>60.191973752818072</v>
      </c>
      <c r="J107" s="31">
        <f t="shared" si="34"/>
        <v>0.45171127407487421</v>
      </c>
      <c r="K107" s="36">
        <f>SUM($J$9:J107)*RRF</f>
        <v>22.765771966854999</v>
      </c>
      <c r="L107" s="33"/>
      <c r="M107" s="36">
        <f t="shared" si="19"/>
        <v>82.957745719673071</v>
      </c>
      <c r="N107" s="33"/>
      <c r="O107" s="33"/>
      <c r="P107" s="33"/>
      <c r="Q107" s="33"/>
      <c r="R107" s="33"/>
      <c r="S107" s="33"/>
      <c r="T107" s="33"/>
      <c r="U107" s="33"/>
      <c r="V107" s="31">
        <f t="shared" si="20"/>
        <v>19.099846406172343</v>
      </c>
      <c r="W107" s="31">
        <f t="shared" si="21"/>
        <v>42.134381626972647</v>
      </c>
      <c r="X107" s="31">
        <f t="shared" si="22"/>
        <v>61.234228033144987</v>
      </c>
      <c r="Y107" s="31">
        <f t="shared" si="23"/>
        <v>1.0422542803269295</v>
      </c>
      <c r="Z107" s="31"/>
      <c r="AA107" s="31"/>
      <c r="AB107" s="31"/>
      <c r="AC107" s="31"/>
      <c r="AD107" s="31"/>
      <c r="AE107" s="31"/>
      <c r="AF107" s="31"/>
      <c r="AG107" s="33">
        <f t="shared" si="24"/>
        <v>0.27102109484351189</v>
      </c>
      <c r="AH107" s="33">
        <f t="shared" si="25"/>
        <v>0.98759221094848892</v>
      </c>
      <c r="AI107" s="33">
        <f t="shared" si="26"/>
        <v>0.77262087611699581</v>
      </c>
      <c r="AJ107" s="93">
        <f t="shared" si="27"/>
        <v>0.52049454102510584</v>
      </c>
      <c r="AK107" s="3">
        <f t="shared" si="28"/>
        <v>0.51820754204559605</v>
      </c>
      <c r="AL107" s="3"/>
      <c r="AM107" s="3"/>
      <c r="AN107" s="3"/>
      <c r="AO107" s="3"/>
      <c r="AP107" s="3"/>
      <c r="AQ107" s="90">
        <f t="shared" si="35"/>
        <v>0</v>
      </c>
      <c r="AR107" s="91">
        <f t="shared" si="36"/>
        <v>0</v>
      </c>
      <c r="AS107" s="89">
        <f>SUM(AR$9:AR107)*RLR</f>
        <v>120</v>
      </c>
      <c r="AT107" s="90">
        <f>AS107-SUM(AU$9:AU107)</f>
        <v>57.815094954528476</v>
      </c>
      <c r="AU107" s="89">
        <f t="shared" si="37"/>
        <v>0.43688988630626058</v>
      </c>
      <c r="AV107" s="90">
        <f>SUM(AU$9:AU107)*RRF</f>
        <v>43.529433531830065</v>
      </c>
      <c r="AW107" s="3"/>
      <c r="AX107" s="2">
        <f t="shared" si="29"/>
        <v>1.5</v>
      </c>
      <c r="AY107" s="2">
        <f t="shared" si="30"/>
        <v>0.75</v>
      </c>
    </row>
    <row r="108" spans="1:51" x14ac:dyDescent="0.25">
      <c r="A108" s="14">
        <f t="shared" si="31"/>
        <v>0.99</v>
      </c>
      <c r="B108" s="59">
        <f>IF($B$4="AY",0,IFERROR(P*INDEX('UWYr writing pattern'!$C$4:$C$18,MATCH('Baseline model w.Calcs'!$A108,'UWYr writing pattern'!$A$4:$A$18,0)) / 25,B107))</f>
        <v>0</v>
      </c>
      <c r="C108" s="36">
        <f t="shared" si="32"/>
        <v>22.396843702475902</v>
      </c>
      <c r="E108" s="34">
        <f t="shared" si="33"/>
        <v>0.34106868582450617</v>
      </c>
      <c r="F108" s="31">
        <f>SUM($E$9:E108)*RLR</f>
        <v>93.123787557028905</v>
      </c>
      <c r="G108" s="32"/>
      <c r="H108" s="36">
        <f>F108-SUM($J$9:J108)</f>
        <v>60.149816372661341</v>
      </c>
      <c r="J108" s="31">
        <f t="shared" si="34"/>
        <v>0.45143980314613558</v>
      </c>
      <c r="K108" s="36">
        <f>SUM($J$9:J108)*RRF</f>
        <v>23.081779829057293</v>
      </c>
      <c r="L108" s="33"/>
      <c r="M108" s="36">
        <f t="shared" si="19"/>
        <v>83.231596201718631</v>
      </c>
      <c r="N108" s="33"/>
      <c r="O108" s="33"/>
      <c r="P108" s="33"/>
      <c r="Q108" s="33"/>
      <c r="R108" s="33"/>
      <c r="S108" s="33"/>
      <c r="T108" s="33"/>
      <c r="U108" s="33"/>
      <c r="V108" s="31">
        <f t="shared" si="20"/>
        <v>18.813348710079755</v>
      </c>
      <c r="W108" s="31">
        <f t="shared" si="21"/>
        <v>42.104871460862938</v>
      </c>
      <c r="X108" s="31">
        <f t="shared" si="22"/>
        <v>60.918220170942689</v>
      </c>
      <c r="Y108" s="31">
        <f t="shared" si="23"/>
        <v>0.76840379828136918</v>
      </c>
      <c r="Z108" s="31"/>
      <c r="AA108" s="31"/>
      <c r="AB108" s="31"/>
      <c r="AC108" s="31"/>
      <c r="AD108" s="31"/>
      <c r="AE108" s="31"/>
      <c r="AF108" s="31"/>
      <c r="AG108" s="33">
        <f t="shared" si="24"/>
        <v>0.27478309320306299</v>
      </c>
      <c r="AH108" s="33">
        <f t="shared" si="25"/>
        <v>0.99085233573474563</v>
      </c>
      <c r="AI108" s="33">
        <f t="shared" si="26"/>
        <v>0.7760315629752409</v>
      </c>
      <c r="AJ108" s="93">
        <f t="shared" si="27"/>
        <v>0.52407737952849009</v>
      </c>
      <c r="AK108" s="3">
        <f t="shared" si="28"/>
        <v>0.52182098548025402</v>
      </c>
      <c r="AL108" s="3"/>
      <c r="AM108" s="3"/>
      <c r="AN108" s="3"/>
      <c r="AO108" s="3"/>
      <c r="AP108" s="3"/>
      <c r="AQ108" s="90">
        <f t="shared" si="35"/>
        <v>0</v>
      </c>
      <c r="AR108" s="91">
        <f t="shared" si="36"/>
        <v>0</v>
      </c>
      <c r="AS108" s="89">
        <f>SUM(AR$9:AR108)*RLR</f>
        <v>120</v>
      </c>
      <c r="AT108" s="90">
        <f>AS108-SUM(AU$9:AU108)</f>
        <v>57.381481742369516</v>
      </c>
      <c r="AU108" s="89">
        <f t="shared" si="37"/>
        <v>0.43361321215896353</v>
      </c>
      <c r="AV108" s="90">
        <f>SUM(AU$9:AU108)*RRF</f>
        <v>43.832962780341333</v>
      </c>
      <c r="AW108" s="3"/>
      <c r="AX108" s="2">
        <f t="shared" si="29"/>
        <v>1.5</v>
      </c>
      <c r="AY108" s="2">
        <f t="shared" si="30"/>
        <v>0.75</v>
      </c>
    </row>
    <row r="109" spans="1:51" x14ac:dyDescent="0.25">
      <c r="A109" s="14">
        <f t="shared" si="31"/>
        <v>1</v>
      </c>
      <c r="B109" s="59">
        <f>IF($B$4="AY",0,IFERROR(P*INDEX('UWYr writing pattern'!$C$4:$C$18,MATCH('Baseline model w.Calcs'!$A109,'UWYr writing pattern'!$A$4:$A$18,0)) / 25,B108))</f>
        <v>0</v>
      </c>
      <c r="C109" s="36">
        <f t="shared" si="32"/>
        <v>22.060891046938764</v>
      </c>
      <c r="E109" s="34">
        <f t="shared" si="33"/>
        <v>0.33595265553713854</v>
      </c>
      <c r="F109" s="31">
        <f>SUM($E$9:E109)*RLR</f>
        <v>93.526930743673475</v>
      </c>
      <c r="G109" s="32"/>
      <c r="H109" s="36">
        <f>F109-SUM($J$9:J109)</f>
        <v>60.101835936510952</v>
      </c>
      <c r="J109" s="31">
        <f t="shared" si="34"/>
        <v>0.45112362279496004</v>
      </c>
      <c r="K109" s="36">
        <f>SUM($J$9:J109)*RRF</f>
        <v>23.397566365013766</v>
      </c>
      <c r="L109" s="33"/>
      <c r="M109" s="36">
        <f t="shared" si="19"/>
        <v>83.499402301524725</v>
      </c>
      <c r="N109" s="33"/>
      <c r="O109" s="33"/>
      <c r="P109" s="33"/>
      <c r="Q109" s="33"/>
      <c r="R109" s="33"/>
      <c r="S109" s="33"/>
      <c r="T109" s="33"/>
      <c r="U109" s="33"/>
      <c r="V109" s="31">
        <f t="shared" si="20"/>
        <v>18.531148479428559</v>
      </c>
      <c r="W109" s="31">
        <f t="shared" si="21"/>
        <v>42.071285155557661</v>
      </c>
      <c r="X109" s="31">
        <f t="shared" si="22"/>
        <v>60.60243363498622</v>
      </c>
      <c r="Y109" s="31">
        <f t="shared" si="23"/>
        <v>0.50059769847527491</v>
      </c>
      <c r="Z109" s="31"/>
      <c r="AA109" s="31"/>
      <c r="AB109" s="31"/>
      <c r="AC109" s="31"/>
      <c r="AD109" s="31"/>
      <c r="AE109" s="31"/>
      <c r="AF109" s="31"/>
      <c r="AG109" s="33">
        <f t="shared" si="24"/>
        <v>0.27854245672635436</v>
      </c>
      <c r="AH109" s="33">
        <f t="shared" si="25"/>
        <v>0.99404050358958007</v>
      </c>
      <c r="AI109" s="33">
        <f t="shared" si="26"/>
        <v>0.77939108953061231</v>
      </c>
      <c r="AJ109" s="93">
        <f t="shared" si="27"/>
        <v>0.52763344725898531</v>
      </c>
      <c r="AK109" s="3">
        <f t="shared" si="28"/>
        <v>0.52540732808915203</v>
      </c>
      <c r="AL109" s="3"/>
      <c r="AM109" s="3"/>
      <c r="AN109" s="3"/>
      <c r="AO109" s="3"/>
      <c r="AP109" s="3"/>
      <c r="AQ109" s="90">
        <f t="shared" si="35"/>
        <v>0</v>
      </c>
      <c r="AR109" s="91">
        <f t="shared" si="36"/>
        <v>0</v>
      </c>
      <c r="AS109" s="89">
        <f>SUM(AR$9:AR109)*RLR</f>
        <v>120</v>
      </c>
      <c r="AT109" s="90">
        <f>AS109-SUM(AU$9:AU109)</f>
        <v>56.951120629301748</v>
      </c>
      <c r="AU109" s="89">
        <f t="shared" si="37"/>
        <v>0.43036111306777136</v>
      </c>
      <c r="AV109" s="90">
        <f>SUM(AU$9:AU109)*RRF</f>
        <v>44.134215559488773</v>
      </c>
      <c r="AW109" s="3"/>
      <c r="AX109" s="2">
        <f t="shared" si="29"/>
        <v>1.5</v>
      </c>
      <c r="AY109" s="2">
        <f t="shared" si="30"/>
        <v>0.75</v>
      </c>
    </row>
    <row r="110" spans="1:51" x14ac:dyDescent="0.25">
      <c r="A110" s="14">
        <f t="shared" si="31"/>
        <v>1.01</v>
      </c>
      <c r="B110" s="59">
        <f>IF($B$4="AY",0,IFERROR(P*INDEX('UWYr writing pattern'!$C$4:$C$18,MATCH('Baseline model w.Calcs'!$A110,'UWYr writing pattern'!$A$4:$A$18,0)) / 25,B109))</f>
        <v>0</v>
      </c>
      <c r="C110" s="36">
        <f t="shared" si="32"/>
        <v>21.729977681234683</v>
      </c>
      <c r="E110" s="34">
        <f t="shared" si="33"/>
        <v>0.33091336570408147</v>
      </c>
      <c r="F110" s="31">
        <f>SUM($E$9:E110)*RLR</f>
        <v>93.924026782518368</v>
      </c>
      <c r="G110" s="32"/>
      <c r="H110" s="36">
        <f>F110-SUM($J$9:J110)</f>
        <v>60.048168205832013</v>
      </c>
      <c r="J110" s="31">
        <f t="shared" si="34"/>
        <v>0.45076376952383213</v>
      </c>
      <c r="K110" s="36">
        <f>SUM($J$9:J110)*RRF</f>
        <v>23.713101003680446</v>
      </c>
      <c r="L110" s="33"/>
      <c r="M110" s="36">
        <f t="shared" si="19"/>
        <v>83.761269209512463</v>
      </c>
      <c r="N110" s="33"/>
      <c r="O110" s="33"/>
      <c r="P110" s="33"/>
      <c r="Q110" s="33"/>
      <c r="R110" s="33"/>
      <c r="S110" s="33"/>
      <c r="T110" s="33"/>
      <c r="U110" s="33"/>
      <c r="V110" s="31">
        <f t="shared" si="20"/>
        <v>18.25318125223713</v>
      </c>
      <c r="W110" s="31">
        <f t="shared" si="21"/>
        <v>42.033717744082409</v>
      </c>
      <c r="X110" s="31">
        <f t="shared" si="22"/>
        <v>60.286898996319536</v>
      </c>
      <c r="Y110" s="31">
        <f t="shared" si="23"/>
        <v>0.23873079048753709</v>
      </c>
      <c r="Z110" s="31"/>
      <c r="AA110" s="31"/>
      <c r="AB110" s="31"/>
      <c r="AC110" s="31"/>
      <c r="AD110" s="31"/>
      <c r="AE110" s="31"/>
      <c r="AF110" s="31"/>
      <c r="AG110" s="33">
        <f t="shared" si="24"/>
        <v>0.28229882147238627</v>
      </c>
      <c r="AH110" s="33">
        <f t="shared" si="25"/>
        <v>0.99715796677991031</v>
      </c>
      <c r="AI110" s="33">
        <f t="shared" si="26"/>
        <v>0.78270022318765309</v>
      </c>
      <c r="AJ110" s="93">
        <f t="shared" si="27"/>
        <v>0.53116294424633881</v>
      </c>
      <c r="AK110" s="3">
        <f t="shared" si="28"/>
        <v>0.52896677312848339</v>
      </c>
      <c r="AL110" s="3"/>
      <c r="AM110" s="3"/>
      <c r="AN110" s="3"/>
      <c r="AO110" s="3"/>
      <c r="AP110" s="3"/>
      <c r="AQ110" s="90">
        <f t="shared" si="35"/>
        <v>0</v>
      </c>
      <c r="AR110" s="91">
        <f t="shared" si="36"/>
        <v>0</v>
      </c>
      <c r="AS110" s="89">
        <f>SUM(AR$9:AR110)*RLR</f>
        <v>120</v>
      </c>
      <c r="AT110" s="90">
        <f>AS110-SUM(AU$9:AU110)</f>
        <v>56.523987224581987</v>
      </c>
      <c r="AU110" s="89">
        <f t="shared" si="37"/>
        <v>0.42713340471976308</v>
      </c>
      <c r="AV110" s="90">
        <f>SUM(AU$9:AU110)*RRF</f>
        <v>44.433208942792604</v>
      </c>
      <c r="AW110" s="3"/>
      <c r="AX110" s="2">
        <f t="shared" si="29"/>
        <v>1.5</v>
      </c>
      <c r="AY110" s="2">
        <f t="shared" si="30"/>
        <v>0.75</v>
      </c>
    </row>
    <row r="111" spans="1:51" x14ac:dyDescent="0.25">
      <c r="A111" s="14">
        <f t="shared" si="31"/>
        <v>1.02</v>
      </c>
      <c r="B111" s="59">
        <f>IF($B$4="AY",0,IFERROR(P*INDEX('UWYr writing pattern'!$C$4:$C$18,MATCH('Baseline model w.Calcs'!$A111,'UWYr writing pattern'!$A$4:$A$18,0)) / 25,B110))</f>
        <v>0</v>
      </c>
      <c r="C111" s="36">
        <f t="shared" si="32"/>
        <v>21.404028016016163</v>
      </c>
      <c r="E111" s="34">
        <f t="shared" si="33"/>
        <v>0.32594966521852026</v>
      </c>
      <c r="F111" s="31">
        <f>SUM($E$9:E111)*RLR</f>
        <v>94.315166380780596</v>
      </c>
      <c r="G111" s="32"/>
      <c r="H111" s="36">
        <f>F111-SUM($J$9:J111)</f>
        <v>59.988946542550501</v>
      </c>
      <c r="J111" s="31">
        <f t="shared" si="34"/>
        <v>0.45036126154374012</v>
      </c>
      <c r="K111" s="36">
        <f>SUM($J$9:J111)*RRF</f>
        <v>24.028353886761064</v>
      </c>
      <c r="L111" s="33"/>
      <c r="M111" s="36">
        <f t="shared" si="19"/>
        <v>84.017300429311561</v>
      </c>
      <c r="N111" s="33"/>
      <c r="O111" s="33"/>
      <c r="P111" s="33"/>
      <c r="Q111" s="33"/>
      <c r="R111" s="33"/>
      <c r="S111" s="33"/>
      <c r="T111" s="33"/>
      <c r="U111" s="33"/>
      <c r="V111" s="31">
        <f t="shared" si="20"/>
        <v>17.979383533453575</v>
      </c>
      <c r="W111" s="31">
        <f t="shared" si="21"/>
        <v>41.992262579785347</v>
      </c>
      <c r="X111" s="31">
        <f t="shared" si="22"/>
        <v>59.971646113238918</v>
      </c>
      <c r="Y111" s="31">
        <f t="shared" si="23"/>
        <v>-1.7300429311561061E-2</v>
      </c>
      <c r="Z111" s="31"/>
      <c r="AA111" s="31"/>
      <c r="AB111" s="31"/>
      <c r="AC111" s="31"/>
      <c r="AD111" s="31"/>
      <c r="AE111" s="31"/>
      <c r="AF111" s="31"/>
      <c r="AG111" s="33">
        <f t="shared" si="24"/>
        <v>0.28605183198525075</v>
      </c>
      <c r="AH111" s="33">
        <f t="shared" si="25"/>
        <v>1.0002059574918043</v>
      </c>
      <c r="AI111" s="33">
        <f t="shared" si="26"/>
        <v>0.78595971983983826</v>
      </c>
      <c r="AJ111" s="93">
        <f t="shared" si="27"/>
        <v>0.53466606902568659</v>
      </c>
      <c r="AK111" s="3">
        <f t="shared" si="28"/>
        <v>0.53249952233001974</v>
      </c>
      <c r="AL111" s="3"/>
      <c r="AM111" s="3"/>
      <c r="AN111" s="3"/>
      <c r="AO111" s="3"/>
      <c r="AP111" s="3"/>
      <c r="AQ111" s="90">
        <f t="shared" si="35"/>
        <v>0</v>
      </c>
      <c r="AR111" s="91">
        <f t="shared" si="36"/>
        <v>0</v>
      </c>
      <c r="AS111" s="89">
        <f>SUM(AR$9:AR111)*RLR</f>
        <v>120</v>
      </c>
      <c r="AT111" s="90">
        <f>AS111-SUM(AU$9:AU111)</f>
        <v>56.100057320397624</v>
      </c>
      <c r="AU111" s="89">
        <f t="shared" si="37"/>
        <v>0.42392990418436494</v>
      </c>
      <c r="AV111" s="90">
        <f>SUM(AU$9:AU111)*RRF</f>
        <v>44.729959875721661</v>
      </c>
      <c r="AW111" s="3"/>
      <c r="AX111" s="2">
        <f t="shared" si="29"/>
        <v>1.5</v>
      </c>
      <c r="AY111" s="2">
        <f t="shared" si="30"/>
        <v>0.75</v>
      </c>
    </row>
    <row r="112" spans="1:51" x14ac:dyDescent="0.25">
      <c r="A112" s="14">
        <f t="shared" si="31"/>
        <v>1.03</v>
      </c>
      <c r="B112" s="59">
        <f>IF($B$4="AY",0,IFERROR(P*INDEX('UWYr writing pattern'!$C$4:$C$18,MATCH('Baseline model w.Calcs'!$A112,'UWYr writing pattern'!$A$4:$A$18,0)) / 25,B111))</f>
        <v>0</v>
      </c>
      <c r="C112" s="36">
        <f t="shared" si="32"/>
        <v>21.082967595775919</v>
      </c>
      <c r="E112" s="34">
        <f t="shared" si="33"/>
        <v>0.32106042024024251</v>
      </c>
      <c r="F112" s="31">
        <f>SUM($E$9:E112)*RLR</f>
        <v>94.700438885068891</v>
      </c>
      <c r="G112" s="32"/>
      <c r="H112" s="36">
        <f>F112-SUM($J$9:J112)</f>
        <v>59.924301947769671</v>
      </c>
      <c r="J112" s="31">
        <f t="shared" si="34"/>
        <v>0.44991709906912875</v>
      </c>
      <c r="K112" s="36">
        <f>SUM($J$9:J112)*RRF</f>
        <v>24.343295856109453</v>
      </c>
      <c r="L112" s="33"/>
      <c r="M112" s="36">
        <f t="shared" si="19"/>
        <v>84.267597803879127</v>
      </c>
      <c r="N112" s="33"/>
      <c r="O112" s="33"/>
      <c r="P112" s="33"/>
      <c r="Q112" s="33"/>
      <c r="R112" s="33"/>
      <c r="S112" s="33"/>
      <c r="T112" s="33"/>
      <c r="U112" s="33"/>
      <c r="V112" s="31">
        <f t="shared" si="20"/>
        <v>17.709692780451771</v>
      </c>
      <c r="W112" s="31">
        <f t="shared" si="21"/>
        <v>41.947011363438769</v>
      </c>
      <c r="X112" s="31">
        <f t="shared" si="22"/>
        <v>59.656704143890536</v>
      </c>
      <c r="Y112" s="31">
        <f t="shared" si="23"/>
        <v>-0.26759780387912713</v>
      </c>
      <c r="Z112" s="31"/>
      <c r="AA112" s="31"/>
      <c r="AB112" s="31"/>
      <c r="AC112" s="31"/>
      <c r="AD112" s="31"/>
      <c r="AE112" s="31"/>
      <c r="AF112" s="31"/>
      <c r="AG112" s="33">
        <f t="shared" si="24"/>
        <v>0.28980114114416017</v>
      </c>
      <c r="AH112" s="33">
        <f t="shared" si="25"/>
        <v>1.0031856881414183</v>
      </c>
      <c r="AI112" s="33">
        <f t="shared" si="26"/>
        <v>0.78917032404224075</v>
      </c>
      <c r="AJ112" s="93">
        <f t="shared" si="27"/>
        <v>0.53814301864872149</v>
      </c>
      <c r="AK112" s="3">
        <f t="shared" si="28"/>
        <v>0.53600577591254461</v>
      </c>
      <c r="AL112" s="3"/>
      <c r="AM112" s="3"/>
      <c r="AN112" s="3"/>
      <c r="AO112" s="3"/>
      <c r="AP112" s="3"/>
      <c r="AQ112" s="90">
        <f t="shared" si="35"/>
        <v>0</v>
      </c>
      <c r="AR112" s="91">
        <f t="shared" si="36"/>
        <v>0</v>
      </c>
      <c r="AS112" s="89">
        <f>SUM(AR$9:AR112)*RLR</f>
        <v>120</v>
      </c>
      <c r="AT112" s="90">
        <f>AS112-SUM(AU$9:AU112)</f>
        <v>55.679306890494644</v>
      </c>
      <c r="AU112" s="89">
        <f t="shared" si="37"/>
        <v>0.42075042990298217</v>
      </c>
      <c r="AV112" s="90">
        <f>SUM(AU$9:AU112)*RRF</f>
        <v>45.024485176653748</v>
      </c>
      <c r="AW112" s="3"/>
      <c r="AX112" s="2">
        <f t="shared" si="29"/>
        <v>1.5</v>
      </c>
      <c r="AY112" s="2">
        <f t="shared" si="30"/>
        <v>0.75</v>
      </c>
    </row>
    <row r="113" spans="1:51" x14ac:dyDescent="0.25">
      <c r="A113" s="14">
        <f t="shared" si="31"/>
        <v>1.04</v>
      </c>
      <c r="B113" s="59">
        <f>IF($B$4="AY",0,IFERROR(P*INDEX('UWYr writing pattern'!$C$4:$C$18,MATCH('Baseline model w.Calcs'!$A113,'UWYr writing pattern'!$A$4:$A$18,0)) / 25,B112))</f>
        <v>0</v>
      </c>
      <c r="C113" s="36">
        <f t="shared" si="32"/>
        <v>20.766723081839281</v>
      </c>
      <c r="E113" s="34">
        <f t="shared" si="33"/>
        <v>0.31624451393663877</v>
      </c>
      <c r="F113" s="31">
        <f>SUM($E$9:E113)*RLR</f>
        <v>95.079932301792851</v>
      </c>
      <c r="G113" s="32"/>
      <c r="H113" s="36">
        <f>F113-SUM($J$9:J113)</f>
        <v>59.854363099885362</v>
      </c>
      <c r="J113" s="31">
        <f t="shared" si="34"/>
        <v>0.44943226460827257</v>
      </c>
      <c r="K113" s="36">
        <f>SUM($J$9:J113)*RRF</f>
        <v>24.657898441335242</v>
      </c>
      <c r="L113" s="33"/>
      <c r="M113" s="36">
        <f t="shared" si="19"/>
        <v>84.512261541220596</v>
      </c>
      <c r="N113" s="33"/>
      <c r="O113" s="33"/>
      <c r="P113" s="33"/>
      <c r="Q113" s="33"/>
      <c r="R113" s="33"/>
      <c r="S113" s="33"/>
      <c r="T113" s="33"/>
      <c r="U113" s="33"/>
      <c r="V113" s="31">
        <f t="shared" si="20"/>
        <v>17.444047388744995</v>
      </c>
      <c r="W113" s="31">
        <f t="shared" si="21"/>
        <v>41.898054169919753</v>
      </c>
      <c r="X113" s="31">
        <f t="shared" si="22"/>
        <v>59.342101558664751</v>
      </c>
      <c r="Y113" s="31">
        <f t="shared" si="23"/>
        <v>-0.51226154122059597</v>
      </c>
      <c r="Z113" s="31"/>
      <c r="AA113" s="31"/>
      <c r="AB113" s="31"/>
      <c r="AC113" s="31"/>
      <c r="AD113" s="31"/>
      <c r="AE113" s="31"/>
      <c r="AF113" s="31"/>
      <c r="AG113" s="33">
        <f t="shared" si="24"/>
        <v>0.29354641001589571</v>
      </c>
      <c r="AH113" s="33">
        <f t="shared" si="25"/>
        <v>1.0060983516811977</v>
      </c>
      <c r="AI113" s="33">
        <f t="shared" si="26"/>
        <v>0.79233276918160711</v>
      </c>
      <c r="AJ113" s="93">
        <f t="shared" si="27"/>
        <v>0.54159398869477648</v>
      </c>
      <c r="AK113" s="3">
        <f t="shared" si="28"/>
        <v>0.53948573259320043</v>
      </c>
      <c r="AL113" s="3"/>
      <c r="AM113" s="3"/>
      <c r="AN113" s="3"/>
      <c r="AO113" s="3"/>
      <c r="AP113" s="3"/>
      <c r="AQ113" s="90">
        <f t="shared" si="35"/>
        <v>0</v>
      </c>
      <c r="AR113" s="91">
        <f t="shared" si="36"/>
        <v>0</v>
      </c>
      <c r="AS113" s="89">
        <f>SUM(AR$9:AR113)*RLR</f>
        <v>120</v>
      </c>
      <c r="AT113" s="90">
        <f>AS113-SUM(AU$9:AU113)</f>
        <v>55.261712088815941</v>
      </c>
      <c r="AU113" s="89">
        <f t="shared" si="37"/>
        <v>0.41759480167870983</v>
      </c>
      <c r="AV113" s="90">
        <f>SUM(AU$9:AU113)*RRF</f>
        <v>45.316801537828837</v>
      </c>
      <c r="AW113" s="3"/>
      <c r="AX113" s="2">
        <f t="shared" si="29"/>
        <v>1.5</v>
      </c>
      <c r="AY113" s="2">
        <f t="shared" si="30"/>
        <v>0.75</v>
      </c>
    </row>
    <row r="114" spans="1:51" x14ac:dyDescent="0.25">
      <c r="A114" s="14">
        <f t="shared" si="31"/>
        <v>1.05</v>
      </c>
      <c r="B114" s="59">
        <f>IF($B$4="AY",0,IFERROR(P*INDEX('UWYr writing pattern'!$C$4:$C$18,MATCH('Baseline model w.Calcs'!$A114,'UWYr writing pattern'!$A$4:$A$18,0)) / 25,B113))</f>
        <v>0</v>
      </c>
      <c r="C114" s="36">
        <f t="shared" si="32"/>
        <v>20.455222235611693</v>
      </c>
      <c r="E114" s="34">
        <f t="shared" si="33"/>
        <v>0.31150084622758922</v>
      </c>
      <c r="F114" s="31">
        <f>SUM($E$9:E114)*RLR</f>
        <v>95.453733317265957</v>
      </c>
      <c r="G114" s="32"/>
      <c r="H114" s="36">
        <f>F114-SUM($J$9:J114)</f>
        <v>59.779256392109325</v>
      </c>
      <c r="J114" s="31">
        <f t="shared" si="34"/>
        <v>0.44890772324914024</v>
      </c>
      <c r="K114" s="36">
        <f>SUM($J$9:J114)*RRF</f>
        <v>24.972133847609641</v>
      </c>
      <c r="L114" s="33"/>
      <c r="M114" s="36">
        <f t="shared" si="19"/>
        <v>84.751390239718972</v>
      </c>
      <c r="N114" s="33"/>
      <c r="O114" s="33"/>
      <c r="P114" s="33"/>
      <c r="Q114" s="33"/>
      <c r="R114" s="33"/>
      <c r="S114" s="33"/>
      <c r="T114" s="33"/>
      <c r="U114" s="33"/>
      <c r="V114" s="31">
        <f t="shared" si="20"/>
        <v>17.182386677913822</v>
      </c>
      <c r="W114" s="31">
        <f t="shared" si="21"/>
        <v>41.845479474476527</v>
      </c>
      <c r="X114" s="31">
        <f t="shared" si="22"/>
        <v>59.027866152390345</v>
      </c>
      <c r="Y114" s="31">
        <f t="shared" si="23"/>
        <v>-0.75139023971897245</v>
      </c>
      <c r="Z114" s="31"/>
      <c r="AA114" s="31"/>
      <c r="AB114" s="31"/>
      <c r="AC114" s="31"/>
      <c r="AD114" s="31"/>
      <c r="AE114" s="31"/>
      <c r="AF114" s="31"/>
      <c r="AG114" s="33">
        <f t="shared" si="24"/>
        <v>0.29728730770963857</v>
      </c>
      <c r="AH114" s="33">
        <f t="shared" si="25"/>
        <v>1.0089451219014163</v>
      </c>
      <c r="AI114" s="33">
        <f t="shared" si="26"/>
        <v>0.79544777764388297</v>
      </c>
      <c r="AJ114" s="93">
        <f t="shared" si="27"/>
        <v>0.54501917328182659</v>
      </c>
      <c r="AK114" s="3">
        <f t="shared" si="28"/>
        <v>0.54293958959875144</v>
      </c>
      <c r="AL114" s="3"/>
      <c r="AM114" s="3"/>
      <c r="AN114" s="3"/>
      <c r="AO114" s="3"/>
      <c r="AP114" s="3"/>
      <c r="AQ114" s="90">
        <f t="shared" si="35"/>
        <v>0</v>
      </c>
      <c r="AR114" s="91">
        <f t="shared" si="36"/>
        <v>0</v>
      </c>
      <c r="AS114" s="89">
        <f>SUM(AR$9:AR114)*RLR</f>
        <v>120</v>
      </c>
      <c r="AT114" s="90">
        <f>AS114-SUM(AU$9:AU114)</f>
        <v>54.847249248149822</v>
      </c>
      <c r="AU114" s="89">
        <f t="shared" si="37"/>
        <v>0.41446284066611955</v>
      </c>
      <c r="AV114" s="90">
        <f>SUM(AU$9:AU114)*RRF</f>
        <v>45.606925526295122</v>
      </c>
      <c r="AW114" s="3"/>
      <c r="AX114" s="2">
        <f t="shared" si="29"/>
        <v>1.5</v>
      </c>
      <c r="AY114" s="2">
        <f t="shared" si="30"/>
        <v>0.75</v>
      </c>
    </row>
    <row r="115" spans="1:51" x14ac:dyDescent="0.25">
      <c r="A115" s="14">
        <f t="shared" si="31"/>
        <v>1.06</v>
      </c>
      <c r="B115" s="59">
        <f>IF($B$4="AY",0,IFERROR(P*INDEX('UWYr writing pattern'!$C$4:$C$18,MATCH('Baseline model w.Calcs'!$A115,'UWYr writing pattern'!$A$4:$A$18,0)) / 25,B114))</f>
        <v>0</v>
      </c>
      <c r="C115" s="36">
        <f t="shared" si="32"/>
        <v>20.148393902077519</v>
      </c>
      <c r="E115" s="34">
        <f t="shared" si="33"/>
        <v>0.30682833353417538</v>
      </c>
      <c r="F115" s="31">
        <f>SUM($E$9:E115)*RLR</f>
        <v>95.821927317506962</v>
      </c>
      <c r="G115" s="32"/>
      <c r="H115" s="36">
        <f>F115-SUM($J$9:J115)</f>
        <v>59.699105969409509</v>
      </c>
      <c r="J115" s="31">
        <f t="shared" si="34"/>
        <v>0.44834442294081994</v>
      </c>
      <c r="K115" s="36">
        <f>SUM($J$9:J115)*RRF</f>
        <v>25.285974943668215</v>
      </c>
      <c r="L115" s="33"/>
      <c r="M115" s="36">
        <f t="shared" si="19"/>
        <v>84.985080913077724</v>
      </c>
      <c r="N115" s="33"/>
      <c r="O115" s="33"/>
      <c r="P115" s="33"/>
      <c r="Q115" s="33"/>
      <c r="R115" s="33"/>
      <c r="S115" s="33"/>
      <c r="T115" s="33"/>
      <c r="U115" s="33"/>
      <c r="V115" s="31">
        <f t="shared" si="20"/>
        <v>16.924650877745112</v>
      </c>
      <c r="W115" s="31">
        <f t="shared" si="21"/>
        <v>41.789374178586655</v>
      </c>
      <c r="X115" s="31">
        <f t="shared" si="22"/>
        <v>58.714025056331764</v>
      </c>
      <c r="Y115" s="31">
        <f t="shared" si="23"/>
        <v>-0.98508091307772361</v>
      </c>
      <c r="Z115" s="31"/>
      <c r="AA115" s="31"/>
      <c r="AB115" s="31"/>
      <c r="AC115" s="31"/>
      <c r="AD115" s="31"/>
      <c r="AE115" s="31"/>
      <c r="AF115" s="31"/>
      <c r="AG115" s="33">
        <f t="shared" si="24"/>
        <v>0.30102351123414539</v>
      </c>
      <c r="AH115" s="33">
        <f t="shared" si="25"/>
        <v>1.0117271537271157</v>
      </c>
      <c r="AI115" s="33">
        <f t="shared" si="26"/>
        <v>0.79851606097922467</v>
      </c>
      <c r="AJ115" s="93">
        <f t="shared" si="27"/>
        <v>0.54841876507740772</v>
      </c>
      <c r="AK115" s="3">
        <f t="shared" si="28"/>
        <v>0.5463675426767608</v>
      </c>
      <c r="AL115" s="3"/>
      <c r="AM115" s="3"/>
      <c r="AN115" s="3"/>
      <c r="AO115" s="3"/>
      <c r="AP115" s="3"/>
      <c r="AQ115" s="90">
        <f t="shared" si="35"/>
        <v>0</v>
      </c>
      <c r="AR115" s="91">
        <f t="shared" si="36"/>
        <v>0</v>
      </c>
      <c r="AS115" s="89">
        <f>SUM(AR$9:AR115)*RLR</f>
        <v>120</v>
      </c>
      <c r="AT115" s="90">
        <f>AS115-SUM(AU$9:AU115)</f>
        <v>54.435894878788702</v>
      </c>
      <c r="AU115" s="89">
        <f t="shared" si="37"/>
        <v>0.41135436936112368</v>
      </c>
      <c r="AV115" s="90">
        <f>SUM(AU$9:AU115)*RRF</f>
        <v>45.894873584847907</v>
      </c>
      <c r="AW115" s="3"/>
      <c r="AX115" s="2">
        <f t="shared" si="29"/>
        <v>1.5</v>
      </c>
      <c r="AY115" s="2">
        <f t="shared" si="30"/>
        <v>0.75</v>
      </c>
    </row>
    <row r="116" spans="1:51" x14ac:dyDescent="0.25">
      <c r="A116" s="14">
        <f t="shared" si="31"/>
        <v>1.07</v>
      </c>
      <c r="B116" s="59">
        <f>IF($B$4="AY",0,IFERROR(P*INDEX('UWYr writing pattern'!$C$4:$C$18,MATCH('Baseline model w.Calcs'!$A116,'UWYr writing pattern'!$A$4:$A$18,0)) / 25,B115))</f>
        <v>0</v>
      </c>
      <c r="C116" s="36">
        <f t="shared" si="32"/>
        <v>19.846167993546356</v>
      </c>
      <c r="E116" s="34">
        <f t="shared" si="33"/>
        <v>0.30222590853116282</v>
      </c>
      <c r="F116" s="31">
        <f>SUM($E$9:E116)*RLR</f>
        <v>96.184598407744346</v>
      </c>
      <c r="G116" s="32"/>
      <c r="H116" s="36">
        <f>F116-SUM($J$9:J116)</f>
        <v>59.614033764876325</v>
      </c>
      <c r="J116" s="31">
        <f t="shared" si="34"/>
        <v>0.44774329477057129</v>
      </c>
      <c r="K116" s="36">
        <f>SUM($J$9:J116)*RRF</f>
        <v>25.599395250007614</v>
      </c>
      <c r="L116" s="33"/>
      <c r="M116" s="36">
        <f t="shared" si="19"/>
        <v>85.213429014883943</v>
      </c>
      <c r="N116" s="33"/>
      <c r="O116" s="33"/>
      <c r="P116" s="33"/>
      <c r="Q116" s="33"/>
      <c r="R116" s="33"/>
      <c r="S116" s="33"/>
      <c r="T116" s="33"/>
      <c r="U116" s="33"/>
      <c r="V116" s="31">
        <f t="shared" si="20"/>
        <v>16.670781114578936</v>
      </c>
      <c r="W116" s="31">
        <f t="shared" si="21"/>
        <v>41.729823635413425</v>
      </c>
      <c r="X116" s="31">
        <f t="shared" si="22"/>
        <v>58.400604749992361</v>
      </c>
      <c r="Y116" s="31">
        <f t="shared" si="23"/>
        <v>-1.2134290148839426</v>
      </c>
      <c r="Z116" s="31"/>
      <c r="AA116" s="31"/>
      <c r="AB116" s="31"/>
      <c r="AC116" s="31"/>
      <c r="AD116" s="31"/>
      <c r="AE116" s="31"/>
      <c r="AF116" s="31"/>
      <c r="AG116" s="33">
        <f t="shared" si="24"/>
        <v>0.30475470535723348</v>
      </c>
      <c r="AH116" s="33">
        <f t="shared" si="25"/>
        <v>1.0144455835105231</v>
      </c>
      <c r="AI116" s="33">
        <f t="shared" si="26"/>
        <v>0.80153832006453618</v>
      </c>
      <c r="AJ116" s="93">
        <f t="shared" si="27"/>
        <v>0.55179295530945516</v>
      </c>
      <c r="AK116" s="3">
        <f t="shared" si="28"/>
        <v>0.54976978610668514</v>
      </c>
      <c r="AL116" s="3"/>
      <c r="AM116" s="3"/>
      <c r="AN116" s="3"/>
      <c r="AO116" s="3"/>
      <c r="AP116" s="3"/>
      <c r="AQ116" s="90">
        <f t="shared" si="35"/>
        <v>0</v>
      </c>
      <c r="AR116" s="91">
        <f t="shared" si="36"/>
        <v>0</v>
      </c>
      <c r="AS116" s="89">
        <f>SUM(AR$9:AR116)*RLR</f>
        <v>120</v>
      </c>
      <c r="AT116" s="90">
        <f>AS116-SUM(AU$9:AU116)</f>
        <v>54.027625667197782</v>
      </c>
      <c r="AU116" s="89">
        <f t="shared" si="37"/>
        <v>0.40826921159091528</v>
      </c>
      <c r="AV116" s="90">
        <f>SUM(AU$9:AU116)*RRF</f>
        <v>46.18066203296155</v>
      </c>
      <c r="AW116" s="3"/>
      <c r="AX116" s="2">
        <f t="shared" si="29"/>
        <v>1.5</v>
      </c>
      <c r="AY116" s="2">
        <f t="shared" si="30"/>
        <v>0.75</v>
      </c>
    </row>
    <row r="117" spans="1:51" x14ac:dyDescent="0.25">
      <c r="A117" s="14">
        <f t="shared" si="31"/>
        <v>1.08</v>
      </c>
      <c r="B117" s="59">
        <f>IF($B$4="AY",0,IFERROR(P*INDEX('UWYr writing pattern'!$C$4:$C$18,MATCH('Baseline model w.Calcs'!$A117,'UWYr writing pattern'!$A$4:$A$18,0)) / 25,B116))</f>
        <v>0</v>
      </c>
      <c r="C117" s="36">
        <f t="shared" si="32"/>
        <v>19.548475473643162</v>
      </c>
      <c r="E117" s="34">
        <f t="shared" si="33"/>
        <v>0.29769251990319534</v>
      </c>
      <c r="F117" s="31">
        <f>SUM($E$9:E117)*RLR</f>
        <v>96.541829431628187</v>
      </c>
      <c r="G117" s="32"/>
      <c r="H117" s="36">
        <f>F117-SUM($J$9:J117)</f>
        <v>59.524159535523594</v>
      </c>
      <c r="J117" s="31">
        <f t="shared" si="34"/>
        <v>0.44710525323657246</v>
      </c>
      <c r="K117" s="36">
        <f>SUM($J$9:J117)*RRF</f>
        <v>25.912368927273214</v>
      </c>
      <c r="L117" s="33"/>
      <c r="M117" s="36">
        <f t="shared" si="19"/>
        <v>85.436528462796815</v>
      </c>
      <c r="N117" s="33"/>
      <c r="O117" s="33"/>
      <c r="P117" s="33"/>
      <c r="Q117" s="33"/>
      <c r="R117" s="33"/>
      <c r="S117" s="33"/>
      <c r="T117" s="33"/>
      <c r="U117" s="33"/>
      <c r="V117" s="31">
        <f t="shared" si="20"/>
        <v>16.420719397860257</v>
      </c>
      <c r="W117" s="31">
        <f t="shared" si="21"/>
        <v>41.666911674866512</v>
      </c>
      <c r="X117" s="31">
        <f t="shared" si="22"/>
        <v>58.087631072726765</v>
      </c>
      <c r="Y117" s="31">
        <f t="shared" si="23"/>
        <v>-1.4365284627968151</v>
      </c>
      <c r="Z117" s="31"/>
      <c r="AA117" s="31"/>
      <c r="AB117" s="31"/>
      <c r="AC117" s="31"/>
      <c r="AD117" s="31"/>
      <c r="AE117" s="31"/>
      <c r="AF117" s="31"/>
      <c r="AG117" s="33">
        <f t="shared" si="24"/>
        <v>0.30848058246753823</v>
      </c>
      <c r="AH117" s="33">
        <f t="shared" si="25"/>
        <v>1.0171015293190098</v>
      </c>
      <c r="AI117" s="33">
        <f t="shared" si="26"/>
        <v>0.80451524526356821</v>
      </c>
      <c r="AJ117" s="93">
        <f t="shared" si="27"/>
        <v>0.55514193377705889</v>
      </c>
      <c r="AK117" s="3">
        <f t="shared" si="28"/>
        <v>0.553146512710885</v>
      </c>
      <c r="AL117" s="3"/>
      <c r="AM117" s="3"/>
      <c r="AN117" s="3"/>
      <c r="AO117" s="3"/>
      <c r="AP117" s="3"/>
      <c r="AQ117" s="90">
        <f t="shared" si="35"/>
        <v>0</v>
      </c>
      <c r="AR117" s="91">
        <f t="shared" si="36"/>
        <v>0</v>
      </c>
      <c r="AS117" s="89">
        <f>SUM(AR$9:AR117)*RLR</f>
        <v>120</v>
      </c>
      <c r="AT117" s="90">
        <f>AS117-SUM(AU$9:AU117)</f>
        <v>53.622418474693802</v>
      </c>
      <c r="AU117" s="89">
        <f t="shared" si="37"/>
        <v>0.40520719250398335</v>
      </c>
      <c r="AV117" s="90">
        <f>SUM(AU$9:AU117)*RRF</f>
        <v>46.464307067714337</v>
      </c>
      <c r="AW117" s="3"/>
      <c r="AX117" s="2">
        <f t="shared" si="29"/>
        <v>1.5</v>
      </c>
      <c r="AY117" s="2">
        <f t="shared" si="30"/>
        <v>0.75</v>
      </c>
    </row>
    <row r="118" spans="1:51" x14ac:dyDescent="0.25">
      <c r="A118" s="14">
        <f t="shared" si="31"/>
        <v>1.0900000000000001</v>
      </c>
      <c r="B118" s="59">
        <f>IF($B$4="AY",0,IFERROR(P*INDEX('UWYr writing pattern'!$C$4:$C$18,MATCH('Baseline model w.Calcs'!$A118,'UWYr writing pattern'!$A$4:$A$18,0)) / 25,B117))</f>
        <v>0</v>
      </c>
      <c r="C118" s="36">
        <f t="shared" si="32"/>
        <v>19.255248341538515</v>
      </c>
      <c r="E118" s="34">
        <f t="shared" si="33"/>
        <v>0.2932271321046474</v>
      </c>
      <c r="F118" s="31">
        <f>SUM($E$9:E118)*RLR</f>
        <v>96.893701990153758</v>
      </c>
      <c r="G118" s="32"/>
      <c r="H118" s="36">
        <f>F118-SUM($J$9:J118)</f>
        <v>59.429600897532737</v>
      </c>
      <c r="J118" s="31">
        <f t="shared" si="34"/>
        <v>0.44643119651642693</v>
      </c>
      <c r="K118" s="36">
        <f>SUM($J$9:J118)*RRF</f>
        <v>26.224870764834712</v>
      </c>
      <c r="L118" s="33"/>
      <c r="M118" s="36">
        <f t="shared" si="19"/>
        <v>85.654471662367456</v>
      </c>
      <c r="N118" s="33"/>
      <c r="O118" s="33"/>
      <c r="P118" s="33"/>
      <c r="Q118" s="33"/>
      <c r="R118" s="33"/>
      <c r="S118" s="33"/>
      <c r="T118" s="33"/>
      <c r="U118" s="33"/>
      <c r="V118" s="31">
        <f t="shared" si="20"/>
        <v>16.174408606892349</v>
      </c>
      <c r="W118" s="31">
        <f t="shared" si="21"/>
        <v>41.60072062827291</v>
      </c>
      <c r="X118" s="31">
        <f t="shared" si="22"/>
        <v>57.775129235165259</v>
      </c>
      <c r="Y118" s="31">
        <f t="shared" si="23"/>
        <v>-1.654471662367456</v>
      </c>
      <c r="Z118" s="31"/>
      <c r="AA118" s="31"/>
      <c r="AB118" s="31"/>
      <c r="AC118" s="31"/>
      <c r="AD118" s="31"/>
      <c r="AE118" s="31"/>
      <c r="AF118" s="31"/>
      <c r="AG118" s="33">
        <f t="shared" si="24"/>
        <v>0.31220084243850849</v>
      </c>
      <c r="AH118" s="33">
        <f t="shared" si="25"/>
        <v>1.0196960912186601</v>
      </c>
      <c r="AI118" s="33">
        <f t="shared" si="26"/>
        <v>0.80744751658461467</v>
      </c>
      <c r="AJ118" s="93">
        <f t="shared" si="27"/>
        <v>0.55846588886114079</v>
      </c>
      <c r="AK118" s="3">
        <f t="shared" si="28"/>
        <v>0.55649791386555325</v>
      </c>
      <c r="AL118" s="3"/>
      <c r="AM118" s="3"/>
      <c r="AN118" s="3"/>
      <c r="AO118" s="3"/>
      <c r="AP118" s="3"/>
      <c r="AQ118" s="90">
        <f t="shared" si="35"/>
        <v>0</v>
      </c>
      <c r="AR118" s="91">
        <f t="shared" si="36"/>
        <v>0</v>
      </c>
      <c r="AS118" s="89">
        <f>SUM(AR$9:AR118)*RLR</f>
        <v>120</v>
      </c>
      <c r="AT118" s="90">
        <f>AS118-SUM(AU$9:AU118)</f>
        <v>53.220250336133603</v>
      </c>
      <c r="AU118" s="89">
        <f t="shared" si="37"/>
        <v>0.4021681385602035</v>
      </c>
      <c r="AV118" s="90">
        <f>SUM(AU$9:AU118)*RRF</f>
        <v>46.745824764706477</v>
      </c>
      <c r="AW118" s="3"/>
      <c r="AX118" s="2">
        <f t="shared" si="29"/>
        <v>1.5</v>
      </c>
      <c r="AY118" s="2">
        <f t="shared" si="30"/>
        <v>0.75</v>
      </c>
    </row>
    <row r="119" spans="1:51" x14ac:dyDescent="0.25">
      <c r="A119" s="14">
        <f t="shared" si="31"/>
        <v>1.1000000000000001</v>
      </c>
      <c r="B119" s="59">
        <f>IF($B$4="AY",0,IFERROR(P*INDEX('UWYr writing pattern'!$C$4:$C$18,MATCH('Baseline model w.Calcs'!$A119,'UWYr writing pattern'!$A$4:$A$18,0)) / 25,B118))</f>
        <v>0</v>
      </c>
      <c r="C119" s="36">
        <f t="shared" si="32"/>
        <v>18.966419616415436</v>
      </c>
      <c r="E119" s="34">
        <f t="shared" si="33"/>
        <v>0.28882872512307772</v>
      </c>
      <c r="F119" s="31">
        <f>SUM($E$9:E119)*RLR</f>
        <v>97.240296460301451</v>
      </c>
      <c r="G119" s="32"/>
      <c r="H119" s="36">
        <f>F119-SUM($J$9:J119)</f>
        <v>59.330473360948936</v>
      </c>
      <c r="J119" s="31">
        <f t="shared" si="34"/>
        <v>0.44572200673149553</v>
      </c>
      <c r="K119" s="36">
        <f>SUM($J$9:J119)*RRF</f>
        <v>26.536876169546758</v>
      </c>
      <c r="L119" s="33"/>
      <c r="M119" s="36">
        <f t="shared" si="19"/>
        <v>85.867349530495687</v>
      </c>
      <c r="N119" s="33"/>
      <c r="O119" s="33"/>
      <c r="P119" s="33"/>
      <c r="Q119" s="33"/>
      <c r="R119" s="33"/>
      <c r="S119" s="33"/>
      <c r="T119" s="33"/>
      <c r="U119" s="33"/>
      <c r="V119" s="31">
        <f t="shared" si="20"/>
        <v>15.931792477788965</v>
      </c>
      <c r="W119" s="31">
        <f t="shared" si="21"/>
        <v>41.531331352664253</v>
      </c>
      <c r="X119" s="31">
        <f t="shared" si="22"/>
        <v>57.46312383045322</v>
      </c>
      <c r="Y119" s="31">
        <f t="shared" si="23"/>
        <v>-1.8673495304956873</v>
      </c>
      <c r="Z119" s="31"/>
      <c r="AA119" s="31"/>
      <c r="AB119" s="31"/>
      <c r="AC119" s="31"/>
      <c r="AD119" s="31"/>
      <c r="AE119" s="31"/>
      <c r="AF119" s="31"/>
      <c r="AG119" s="33">
        <f t="shared" si="24"/>
        <v>0.31591519249460426</v>
      </c>
      <c r="AH119" s="33">
        <f t="shared" si="25"/>
        <v>1.02223035155352</v>
      </c>
      <c r="AI119" s="33">
        <f t="shared" si="26"/>
        <v>0.81033580383584547</v>
      </c>
      <c r="AJ119" s="93">
        <f t="shared" si="27"/>
        <v>0.56176500753505088</v>
      </c>
      <c r="AK119" s="3">
        <f t="shared" si="28"/>
        <v>0.55982417951156171</v>
      </c>
      <c r="AL119" s="3"/>
      <c r="AM119" s="3"/>
      <c r="AN119" s="3"/>
      <c r="AO119" s="3"/>
      <c r="AP119" s="3"/>
      <c r="AQ119" s="90">
        <f t="shared" si="35"/>
        <v>0</v>
      </c>
      <c r="AR119" s="91">
        <f t="shared" si="36"/>
        <v>0</v>
      </c>
      <c r="AS119" s="89">
        <f>SUM(AR$9:AR119)*RLR</f>
        <v>120</v>
      </c>
      <c r="AT119" s="90">
        <f>AS119-SUM(AU$9:AU119)</f>
        <v>52.821098458612596</v>
      </c>
      <c r="AU119" s="89">
        <f t="shared" si="37"/>
        <v>0.39915187752100201</v>
      </c>
      <c r="AV119" s="90">
        <f>SUM(AU$9:AU119)*RRF</f>
        <v>47.025231078971181</v>
      </c>
      <c r="AW119" s="3"/>
      <c r="AX119" s="2">
        <f t="shared" si="29"/>
        <v>1.5</v>
      </c>
      <c r="AY119" s="2">
        <f t="shared" si="30"/>
        <v>0.75</v>
      </c>
    </row>
    <row r="120" spans="1:51" x14ac:dyDescent="0.25">
      <c r="A120" s="14">
        <f t="shared" si="31"/>
        <v>1.1100000000000001</v>
      </c>
      <c r="B120" s="59">
        <f>IF($B$4="AY",0,IFERROR(P*INDEX('UWYr writing pattern'!$C$4:$C$18,MATCH('Baseline model w.Calcs'!$A120,'UWYr writing pattern'!$A$4:$A$18,0)) / 25,B119))</f>
        <v>0</v>
      </c>
      <c r="C120" s="36">
        <f t="shared" si="32"/>
        <v>18.681923322169204</v>
      </c>
      <c r="E120" s="34">
        <f t="shared" si="33"/>
        <v>0.28449629424623157</v>
      </c>
      <c r="F120" s="31">
        <f>SUM($E$9:E120)*RLR</f>
        <v>97.581692013396932</v>
      </c>
      <c r="G120" s="32"/>
      <c r="H120" s="36">
        <f>F120-SUM($J$9:J120)</f>
        <v>59.226890363837299</v>
      </c>
      <c r="J120" s="31">
        <f t="shared" si="34"/>
        <v>0.44497855020711707</v>
      </c>
      <c r="K120" s="36">
        <f>SUM($J$9:J120)*RRF</f>
        <v>26.848361154691741</v>
      </c>
      <c r="L120" s="33"/>
      <c r="M120" s="36">
        <f t="shared" si="19"/>
        <v>86.075251518529043</v>
      </c>
      <c r="N120" s="33"/>
      <c r="O120" s="33"/>
      <c r="P120" s="33"/>
      <c r="Q120" s="33"/>
      <c r="R120" s="33"/>
      <c r="S120" s="33"/>
      <c r="T120" s="33"/>
      <c r="U120" s="33"/>
      <c r="V120" s="31">
        <f t="shared" si="20"/>
        <v>15.692815590622128</v>
      </c>
      <c r="W120" s="31">
        <f t="shared" si="21"/>
        <v>41.458823254686109</v>
      </c>
      <c r="X120" s="31">
        <f t="shared" si="22"/>
        <v>57.151638845308241</v>
      </c>
      <c r="Y120" s="31">
        <f t="shared" si="23"/>
        <v>-2.0752515185290434</v>
      </c>
      <c r="Z120" s="31"/>
      <c r="AA120" s="31"/>
      <c r="AB120" s="31"/>
      <c r="AC120" s="31"/>
      <c r="AD120" s="31"/>
      <c r="AE120" s="31"/>
      <c r="AF120" s="31"/>
      <c r="AG120" s="33">
        <f t="shared" si="24"/>
        <v>0.31962334707966356</v>
      </c>
      <c r="AH120" s="33">
        <f t="shared" si="25"/>
        <v>1.0247053752205839</v>
      </c>
      <c r="AI120" s="33">
        <f t="shared" si="26"/>
        <v>0.81318076677830775</v>
      </c>
      <c r="AJ120" s="93">
        <f t="shared" si="27"/>
        <v>0.56503947537508414</v>
      </c>
      <c r="AK120" s="3">
        <f t="shared" si="28"/>
        <v>0.56312549816522495</v>
      </c>
      <c r="AL120" s="3"/>
      <c r="AM120" s="3"/>
      <c r="AN120" s="3"/>
      <c r="AO120" s="3"/>
      <c r="AP120" s="3"/>
      <c r="AQ120" s="90">
        <f t="shared" si="35"/>
        <v>0</v>
      </c>
      <c r="AR120" s="91">
        <f t="shared" si="36"/>
        <v>0</v>
      </c>
      <c r="AS120" s="89">
        <f>SUM(AR$9:AR120)*RLR</f>
        <v>120</v>
      </c>
      <c r="AT120" s="90">
        <f>AS120-SUM(AU$9:AU120)</f>
        <v>52.424940220172999</v>
      </c>
      <c r="AU120" s="89">
        <f t="shared" si="37"/>
        <v>0.39615823843959447</v>
      </c>
      <c r="AV120" s="90">
        <f>SUM(AU$9:AU120)*RRF</f>
        <v>47.302541845878899</v>
      </c>
      <c r="AW120" s="3"/>
      <c r="AX120" s="2">
        <f t="shared" si="29"/>
        <v>1.5</v>
      </c>
      <c r="AY120" s="2">
        <f t="shared" si="30"/>
        <v>0.75</v>
      </c>
    </row>
    <row r="121" spans="1:51" x14ac:dyDescent="0.25">
      <c r="A121" s="14">
        <f t="shared" si="31"/>
        <v>1.1200000000000001</v>
      </c>
      <c r="B121" s="59">
        <f>IF($B$4="AY",0,IFERROR(P*INDEX('UWYr writing pattern'!$C$4:$C$18,MATCH('Baseline model w.Calcs'!$A121,'UWYr writing pattern'!$A$4:$A$18,0)) / 25,B120))</f>
        <v>0</v>
      </c>
      <c r="C121" s="36">
        <f t="shared" si="32"/>
        <v>18.401694472336665</v>
      </c>
      <c r="E121" s="34">
        <f t="shared" si="33"/>
        <v>0.2802288498325381</v>
      </c>
      <c r="F121" s="31">
        <f>SUM($E$9:E121)*RLR</f>
        <v>97.917966633195974</v>
      </c>
      <c r="G121" s="32"/>
      <c r="H121" s="36">
        <f>F121-SUM($J$9:J121)</f>
        <v>59.118963305907563</v>
      </c>
      <c r="J121" s="31">
        <f t="shared" si="34"/>
        <v>0.44420167772877978</v>
      </c>
      <c r="K121" s="36">
        <f>SUM($J$9:J121)*RRF</f>
        <v>27.159302329101887</v>
      </c>
      <c r="L121" s="33"/>
      <c r="M121" s="36">
        <f t="shared" si="19"/>
        <v>86.278265635009447</v>
      </c>
      <c r="N121" s="33"/>
      <c r="O121" s="33"/>
      <c r="P121" s="33"/>
      <c r="Q121" s="33"/>
      <c r="R121" s="33"/>
      <c r="S121" s="33"/>
      <c r="T121" s="33"/>
      <c r="U121" s="33"/>
      <c r="V121" s="31">
        <f t="shared" si="20"/>
        <v>15.457423356762797</v>
      </c>
      <c r="W121" s="31">
        <f t="shared" si="21"/>
        <v>41.383274314135292</v>
      </c>
      <c r="X121" s="31">
        <f t="shared" si="22"/>
        <v>56.840697670898088</v>
      </c>
      <c r="Y121" s="31">
        <f t="shared" si="23"/>
        <v>-2.278265635009447</v>
      </c>
      <c r="Z121" s="31"/>
      <c r="AA121" s="31"/>
      <c r="AB121" s="31"/>
      <c r="AC121" s="31"/>
      <c r="AD121" s="31"/>
      <c r="AE121" s="31"/>
      <c r="AF121" s="31"/>
      <c r="AG121" s="33">
        <f t="shared" si="24"/>
        <v>0.3233250277274034</v>
      </c>
      <c r="AH121" s="33">
        <f t="shared" si="25"/>
        <v>1.0271222099405886</v>
      </c>
      <c r="AI121" s="33">
        <f t="shared" si="26"/>
        <v>0.81598305527663306</v>
      </c>
      <c r="AJ121" s="93">
        <f t="shared" si="27"/>
        <v>0.56828947657092033</v>
      </c>
      <c r="AK121" s="3">
        <f t="shared" si="28"/>
        <v>0.56640205692898582</v>
      </c>
      <c r="AL121" s="3"/>
      <c r="AM121" s="3"/>
      <c r="AN121" s="3"/>
      <c r="AO121" s="3"/>
      <c r="AP121" s="3"/>
      <c r="AQ121" s="90">
        <f t="shared" si="35"/>
        <v>0</v>
      </c>
      <c r="AR121" s="91">
        <f t="shared" si="36"/>
        <v>0</v>
      </c>
      <c r="AS121" s="89">
        <f>SUM(AR$9:AR121)*RLR</f>
        <v>120</v>
      </c>
      <c r="AT121" s="90">
        <f>AS121-SUM(AU$9:AU121)</f>
        <v>52.031753168521703</v>
      </c>
      <c r="AU121" s="89">
        <f t="shared" si="37"/>
        <v>0.39318705165129753</v>
      </c>
      <c r="AV121" s="90">
        <f>SUM(AU$9:AU121)*RRF</f>
        <v>47.577772782034806</v>
      </c>
      <c r="AW121" s="3"/>
      <c r="AX121" s="2">
        <f t="shared" si="29"/>
        <v>1.5</v>
      </c>
      <c r="AY121" s="2">
        <f t="shared" si="30"/>
        <v>0.75</v>
      </c>
    </row>
    <row r="122" spans="1:51" x14ac:dyDescent="0.25">
      <c r="A122" s="14">
        <f t="shared" si="31"/>
        <v>1.1299999999999999</v>
      </c>
      <c r="B122" s="59">
        <f>IF($B$4="AY",0,IFERROR(P*INDEX('UWYr writing pattern'!$C$4:$C$18,MATCH('Baseline model w.Calcs'!$A122,'UWYr writing pattern'!$A$4:$A$18,0)) / 25,B121))</f>
        <v>0</v>
      </c>
      <c r="C122" s="36">
        <f t="shared" si="32"/>
        <v>18.125669055251613</v>
      </c>
      <c r="E122" s="34">
        <f t="shared" si="33"/>
        <v>0.27602541708504996</v>
      </c>
      <c r="F122" s="31">
        <f>SUM($E$9:E122)*RLR</f>
        <v>98.249197133698033</v>
      </c>
      <c r="G122" s="32"/>
      <c r="H122" s="36">
        <f>F122-SUM($J$9:J122)</f>
        <v>59.006801581615314</v>
      </c>
      <c r="J122" s="31">
        <f t="shared" si="34"/>
        <v>0.44339222479430673</v>
      </c>
      <c r="K122" s="36">
        <f>SUM($J$9:J122)*RRF</f>
        <v>27.469676886457901</v>
      </c>
      <c r="L122" s="33"/>
      <c r="M122" s="36">
        <f t="shared" si="19"/>
        <v>86.476478468073211</v>
      </c>
      <c r="N122" s="33"/>
      <c r="O122" s="33"/>
      <c r="P122" s="33"/>
      <c r="Q122" s="33"/>
      <c r="R122" s="33"/>
      <c r="S122" s="33"/>
      <c r="T122" s="33"/>
      <c r="U122" s="33"/>
      <c r="V122" s="31">
        <f t="shared" si="20"/>
        <v>15.225562006411353</v>
      </c>
      <c r="W122" s="31">
        <f t="shared" si="21"/>
        <v>41.304761107130716</v>
      </c>
      <c r="X122" s="31">
        <f t="shared" si="22"/>
        <v>56.530323113542067</v>
      </c>
      <c r="Y122" s="31">
        <f t="shared" si="23"/>
        <v>-2.4764784680732106</v>
      </c>
      <c r="Z122" s="31"/>
      <c r="AA122" s="31"/>
      <c r="AB122" s="31"/>
      <c r="AC122" s="31"/>
      <c r="AD122" s="31"/>
      <c r="AE122" s="31"/>
      <c r="AF122" s="31"/>
      <c r="AG122" s="33">
        <f t="shared" si="24"/>
        <v>0.32701996293402263</v>
      </c>
      <c r="AH122" s="33">
        <f t="shared" si="25"/>
        <v>1.0294818865246811</v>
      </c>
      <c r="AI122" s="33">
        <f t="shared" si="26"/>
        <v>0.81874330944748364</v>
      </c>
      <c r="AJ122" s="93">
        <f t="shared" si="27"/>
        <v>0.57151519393598349</v>
      </c>
      <c r="AK122" s="3">
        <f t="shared" si="28"/>
        <v>0.56965404150201837</v>
      </c>
      <c r="AL122" s="3"/>
      <c r="AM122" s="3"/>
      <c r="AN122" s="3"/>
      <c r="AO122" s="3"/>
      <c r="AP122" s="3"/>
      <c r="AQ122" s="90">
        <f t="shared" si="35"/>
        <v>0</v>
      </c>
      <c r="AR122" s="91">
        <f t="shared" si="36"/>
        <v>0</v>
      </c>
      <c r="AS122" s="89">
        <f>SUM(AR$9:AR122)*RLR</f>
        <v>120</v>
      </c>
      <c r="AT122" s="90">
        <f>AS122-SUM(AU$9:AU122)</f>
        <v>51.64151501975779</v>
      </c>
      <c r="AU122" s="89">
        <f t="shared" si="37"/>
        <v>0.39023814876391277</v>
      </c>
      <c r="AV122" s="90">
        <f>SUM(AU$9:AU122)*RRF</f>
        <v>47.850939486169544</v>
      </c>
      <c r="AW122" s="3"/>
      <c r="AX122" s="2">
        <f t="shared" si="29"/>
        <v>1.5</v>
      </c>
      <c r="AY122" s="2">
        <f t="shared" si="30"/>
        <v>0.75</v>
      </c>
    </row>
    <row r="123" spans="1:51" x14ac:dyDescent="0.25">
      <c r="A123" s="14">
        <f t="shared" si="31"/>
        <v>1.1399999999999999</v>
      </c>
      <c r="B123" s="59">
        <f>IF($B$4="AY",0,IFERROR(P*INDEX('UWYr writing pattern'!$C$4:$C$18,MATCH('Baseline model w.Calcs'!$A123,'UWYr writing pattern'!$A$4:$A$18,0)) / 25,B122))</f>
        <v>0</v>
      </c>
      <c r="C123" s="36">
        <f t="shared" si="32"/>
        <v>17.853784019422839</v>
      </c>
      <c r="E123" s="34">
        <f t="shared" si="33"/>
        <v>0.27188503582877421</v>
      </c>
      <c r="F123" s="31">
        <f>SUM($E$9:E123)*RLR</f>
        <v>98.575459176692561</v>
      </c>
      <c r="G123" s="32"/>
      <c r="H123" s="36">
        <f>F123-SUM($J$9:J123)</f>
        <v>58.890512612747727</v>
      </c>
      <c r="J123" s="31">
        <f t="shared" si="34"/>
        <v>0.44255101186211482</v>
      </c>
      <c r="K123" s="36">
        <f>SUM($J$9:J123)*RRF</f>
        <v>27.779462594761384</v>
      </c>
      <c r="L123" s="33"/>
      <c r="M123" s="36">
        <f t="shared" si="19"/>
        <v>86.669975207509111</v>
      </c>
      <c r="N123" s="33"/>
      <c r="O123" s="33"/>
      <c r="P123" s="33"/>
      <c r="Q123" s="33"/>
      <c r="R123" s="33"/>
      <c r="S123" s="33"/>
      <c r="T123" s="33"/>
      <c r="U123" s="33"/>
      <c r="V123" s="31">
        <f t="shared" si="20"/>
        <v>14.997178576315184</v>
      </c>
      <c r="W123" s="31">
        <f t="shared" si="21"/>
        <v>41.223358828923409</v>
      </c>
      <c r="X123" s="31">
        <f t="shared" si="22"/>
        <v>56.220537405238595</v>
      </c>
      <c r="Y123" s="31">
        <f t="shared" si="23"/>
        <v>-2.6699752075091112</v>
      </c>
      <c r="Z123" s="31"/>
      <c r="AA123" s="31"/>
      <c r="AB123" s="31"/>
      <c r="AC123" s="31"/>
      <c r="AD123" s="31"/>
      <c r="AE123" s="31"/>
      <c r="AF123" s="31"/>
      <c r="AG123" s="33">
        <f t="shared" si="24"/>
        <v>0.3307078880328736</v>
      </c>
      <c r="AH123" s="33">
        <f t="shared" si="25"/>
        <v>1.0317854191370133</v>
      </c>
      <c r="AI123" s="33">
        <f t="shared" si="26"/>
        <v>0.82146215980577131</v>
      </c>
      <c r="AJ123" s="93">
        <f t="shared" si="27"/>
        <v>0.57471680891772592</v>
      </c>
      <c r="AK123" s="3">
        <f t="shared" si="28"/>
        <v>0.57288163619075316</v>
      </c>
      <c r="AL123" s="3"/>
      <c r="AM123" s="3"/>
      <c r="AN123" s="3"/>
      <c r="AO123" s="3"/>
      <c r="AP123" s="3"/>
      <c r="AQ123" s="90">
        <f t="shared" si="35"/>
        <v>0</v>
      </c>
      <c r="AR123" s="91">
        <f t="shared" si="36"/>
        <v>0</v>
      </c>
      <c r="AS123" s="89">
        <f>SUM(AR$9:AR123)*RLR</f>
        <v>120</v>
      </c>
      <c r="AT123" s="90">
        <f>AS123-SUM(AU$9:AU123)</f>
        <v>51.254203657109613</v>
      </c>
      <c r="AU123" s="89">
        <f t="shared" si="37"/>
        <v>0.38731136264818344</v>
      </c>
      <c r="AV123" s="90">
        <f>SUM(AU$9:AU123)*RRF</f>
        <v>48.122057440023269</v>
      </c>
      <c r="AW123" s="3"/>
      <c r="AX123" s="2">
        <f t="shared" si="29"/>
        <v>1.5</v>
      </c>
      <c r="AY123" s="2">
        <f t="shared" si="30"/>
        <v>0.75</v>
      </c>
    </row>
    <row r="124" spans="1:51" x14ac:dyDescent="0.25">
      <c r="A124" s="14">
        <f t="shared" si="31"/>
        <v>1.1499999999999999</v>
      </c>
      <c r="B124" s="59">
        <f>IF($B$4="AY",0,IFERROR(P*INDEX('UWYr writing pattern'!$C$4:$C$18,MATCH('Baseline model w.Calcs'!$A124,'UWYr writing pattern'!$A$4:$A$18,0)) / 25,B123))</f>
        <v>0</v>
      </c>
      <c r="C124" s="36">
        <f t="shared" si="32"/>
        <v>17.585977259131496</v>
      </c>
      <c r="E124" s="34">
        <f t="shared" si="33"/>
        <v>0.26780676029134259</v>
      </c>
      <c r="F124" s="31">
        <f>SUM($E$9:E124)*RLR</f>
        <v>98.896827289042164</v>
      </c>
      <c r="G124" s="32"/>
      <c r="H124" s="36">
        <f>F124-SUM($J$9:J124)</f>
        <v>58.770201880501723</v>
      </c>
      <c r="J124" s="31">
        <f t="shared" si="34"/>
        <v>0.44167884459560797</v>
      </c>
      <c r="K124" s="36">
        <f>SUM($J$9:J124)*RRF</f>
        <v>28.088637785978307</v>
      </c>
      <c r="L124" s="33"/>
      <c r="M124" s="36">
        <f t="shared" si="19"/>
        <v>86.858839666480037</v>
      </c>
      <c r="N124" s="33"/>
      <c r="O124" s="33"/>
      <c r="P124" s="33"/>
      <c r="Q124" s="33"/>
      <c r="R124" s="33"/>
      <c r="S124" s="33"/>
      <c r="T124" s="33"/>
      <c r="U124" s="33"/>
      <c r="V124" s="31">
        <f t="shared" si="20"/>
        <v>14.772220897670456</v>
      </c>
      <c r="W124" s="31">
        <f t="shared" si="21"/>
        <v>41.139141316351207</v>
      </c>
      <c r="X124" s="31">
        <f t="shared" si="22"/>
        <v>55.911362214021665</v>
      </c>
      <c r="Y124" s="31">
        <f t="shared" si="23"/>
        <v>-2.8588396664800371</v>
      </c>
      <c r="Z124" s="31"/>
      <c r="AA124" s="31"/>
      <c r="AB124" s="31"/>
      <c r="AC124" s="31"/>
      <c r="AD124" s="31"/>
      <c r="AE124" s="31"/>
      <c r="AF124" s="31"/>
      <c r="AG124" s="33">
        <f t="shared" si="24"/>
        <v>0.33438854507117033</v>
      </c>
      <c r="AH124" s="33">
        <f t="shared" si="25"/>
        <v>1.0340338055533338</v>
      </c>
      <c r="AI124" s="33">
        <f t="shared" si="26"/>
        <v>0.82414022740868476</v>
      </c>
      <c r="AJ124" s="93">
        <f t="shared" si="27"/>
        <v>0.57789450160783451</v>
      </c>
      <c r="AK124" s="3">
        <f t="shared" si="28"/>
        <v>0.57608502391932259</v>
      </c>
      <c r="AL124" s="3"/>
      <c r="AM124" s="3"/>
      <c r="AN124" s="3"/>
      <c r="AO124" s="3"/>
      <c r="AP124" s="3"/>
      <c r="AQ124" s="90">
        <f t="shared" si="35"/>
        <v>0</v>
      </c>
      <c r="AR124" s="91">
        <f t="shared" si="36"/>
        <v>0</v>
      </c>
      <c r="AS124" s="89">
        <f>SUM(AR$9:AR124)*RLR</f>
        <v>120</v>
      </c>
      <c r="AT124" s="90">
        <f>AS124-SUM(AU$9:AU124)</f>
        <v>50.869797129681288</v>
      </c>
      <c r="AU124" s="89">
        <f t="shared" si="37"/>
        <v>0.38440652742832215</v>
      </c>
      <c r="AV124" s="90">
        <f>SUM(AU$9:AU124)*RRF</f>
        <v>48.391142009223095</v>
      </c>
      <c r="AW124" s="3"/>
      <c r="AX124" s="2">
        <f t="shared" si="29"/>
        <v>1.5</v>
      </c>
      <c r="AY124" s="2">
        <f t="shared" si="30"/>
        <v>0.75</v>
      </c>
    </row>
    <row r="125" spans="1:51" x14ac:dyDescent="0.25">
      <c r="A125" s="14">
        <f t="shared" si="31"/>
        <v>1.1599999999999999</v>
      </c>
      <c r="B125" s="59">
        <f>IF($B$4="AY",0,IFERROR(P*INDEX('UWYr writing pattern'!$C$4:$C$18,MATCH('Baseline model w.Calcs'!$A125,'UWYr writing pattern'!$A$4:$A$18,0)) / 25,B124))</f>
        <v>0</v>
      </c>
      <c r="C125" s="36">
        <f t="shared" si="32"/>
        <v>17.322187600244526</v>
      </c>
      <c r="E125" s="34">
        <f t="shared" si="33"/>
        <v>0.26378965888697248</v>
      </c>
      <c r="F125" s="31">
        <f>SUM($E$9:E125)*RLR</f>
        <v>99.213374879706535</v>
      </c>
      <c r="G125" s="32"/>
      <c r="H125" s="36">
        <f>F125-SUM($J$9:J125)</f>
        <v>58.645972957062334</v>
      </c>
      <c r="J125" s="31">
        <f t="shared" si="34"/>
        <v>0.4407765141037629</v>
      </c>
      <c r="K125" s="36">
        <f>SUM($J$9:J125)*RRF</f>
        <v>28.397181345850939</v>
      </c>
      <c r="L125" s="33"/>
      <c r="M125" s="36">
        <f t="shared" si="19"/>
        <v>87.04315430291328</v>
      </c>
      <c r="N125" s="33"/>
      <c r="O125" s="33"/>
      <c r="P125" s="33"/>
      <c r="Q125" s="33"/>
      <c r="R125" s="33"/>
      <c r="S125" s="33"/>
      <c r="T125" s="33"/>
      <c r="U125" s="33"/>
      <c r="V125" s="31">
        <f t="shared" si="20"/>
        <v>14.550637584205399</v>
      </c>
      <c r="W125" s="31">
        <f t="shared" si="21"/>
        <v>41.052181069943629</v>
      </c>
      <c r="X125" s="31">
        <f t="shared" si="22"/>
        <v>55.602818654149026</v>
      </c>
      <c r="Y125" s="31">
        <f t="shared" si="23"/>
        <v>-3.0431543029132797</v>
      </c>
      <c r="Z125" s="31"/>
      <c r="AA125" s="31"/>
      <c r="AB125" s="31"/>
      <c r="AC125" s="31"/>
      <c r="AD125" s="31"/>
      <c r="AE125" s="31"/>
      <c r="AF125" s="31"/>
      <c r="AG125" s="33">
        <f t="shared" si="24"/>
        <v>0.33806168268870163</v>
      </c>
      <c r="AH125" s="33">
        <f t="shared" si="25"/>
        <v>1.0362280274156344</v>
      </c>
      <c r="AI125" s="33">
        <f t="shared" si="26"/>
        <v>0.82677812399755446</v>
      </c>
      <c r="AJ125" s="93">
        <f t="shared" si="27"/>
        <v>0.581048450752361</v>
      </c>
      <c r="AK125" s="3">
        <f t="shared" si="28"/>
        <v>0.57926438623992771</v>
      </c>
      <c r="AL125" s="3"/>
      <c r="AM125" s="3"/>
      <c r="AN125" s="3"/>
      <c r="AO125" s="3"/>
      <c r="AP125" s="3"/>
      <c r="AQ125" s="90">
        <f t="shared" si="35"/>
        <v>0</v>
      </c>
      <c r="AR125" s="91">
        <f t="shared" si="36"/>
        <v>0</v>
      </c>
      <c r="AS125" s="89">
        <f>SUM(AR$9:AR125)*RLR</f>
        <v>120</v>
      </c>
      <c r="AT125" s="90">
        <f>AS125-SUM(AU$9:AU125)</f>
        <v>50.488273651208672</v>
      </c>
      <c r="AU125" s="89">
        <f t="shared" si="37"/>
        <v>0.3815234784726097</v>
      </c>
      <c r="AV125" s="90">
        <f>SUM(AU$9:AU125)*RRF</f>
        <v>48.658208444153928</v>
      </c>
      <c r="AW125" s="3"/>
      <c r="AX125" s="2">
        <f t="shared" si="29"/>
        <v>1.5</v>
      </c>
      <c r="AY125" s="2">
        <f t="shared" si="30"/>
        <v>0.75</v>
      </c>
    </row>
    <row r="126" spans="1:51" x14ac:dyDescent="0.25">
      <c r="A126" s="14">
        <f t="shared" si="31"/>
        <v>1.17</v>
      </c>
      <c r="B126" s="59">
        <f>IF($B$4="AY",0,IFERROR(P*INDEX('UWYr writing pattern'!$C$4:$C$18,MATCH('Baseline model w.Calcs'!$A126,'UWYr writing pattern'!$A$4:$A$18,0)) / 25,B125))</f>
        <v>0</v>
      </c>
      <c r="C126" s="36">
        <f t="shared" si="32"/>
        <v>17.062354786240856</v>
      </c>
      <c r="E126" s="34">
        <f t="shared" si="33"/>
        <v>0.25983281400366787</v>
      </c>
      <c r="F126" s="31">
        <f>SUM($E$9:E126)*RLR</f>
        <v>99.525174256510951</v>
      </c>
      <c r="G126" s="32"/>
      <c r="H126" s="36">
        <f>F126-SUM($J$9:J126)</f>
        <v>58.517927536688781</v>
      </c>
      <c r="J126" s="31">
        <f t="shared" si="34"/>
        <v>0.43984479717796754</v>
      </c>
      <c r="K126" s="36">
        <f>SUM($J$9:J126)*RRF</f>
        <v>28.705072703875516</v>
      </c>
      <c r="L126" s="33"/>
      <c r="M126" s="36">
        <f t="shared" si="19"/>
        <v>87.223000240564289</v>
      </c>
      <c r="N126" s="33"/>
      <c r="O126" s="33"/>
      <c r="P126" s="33"/>
      <c r="Q126" s="33"/>
      <c r="R126" s="33"/>
      <c r="S126" s="33"/>
      <c r="T126" s="33"/>
      <c r="U126" s="33"/>
      <c r="V126" s="31">
        <f t="shared" si="20"/>
        <v>14.332378020442318</v>
      </c>
      <c r="W126" s="31">
        <f t="shared" si="21"/>
        <v>40.962549275682143</v>
      </c>
      <c r="X126" s="31">
        <f t="shared" si="22"/>
        <v>55.294927296124463</v>
      </c>
      <c r="Y126" s="31">
        <f t="shared" si="23"/>
        <v>-3.2230002405642892</v>
      </c>
      <c r="Z126" s="31"/>
      <c r="AA126" s="31"/>
      <c r="AB126" s="31"/>
      <c r="AC126" s="31"/>
      <c r="AD126" s="31"/>
      <c r="AE126" s="31"/>
      <c r="AF126" s="31"/>
      <c r="AG126" s="33">
        <f t="shared" si="24"/>
        <v>0.34172705599851805</v>
      </c>
      <c r="AH126" s="33">
        <f t="shared" si="25"/>
        <v>1.0383690504829082</v>
      </c>
      <c r="AI126" s="33">
        <f t="shared" si="26"/>
        <v>0.82937645213759126</v>
      </c>
      <c r="AJ126" s="93">
        <f t="shared" si="27"/>
        <v>0.58417883376177637</v>
      </c>
      <c r="AK126" s="3">
        <f t="shared" si="28"/>
        <v>0.58241990334312821</v>
      </c>
      <c r="AL126" s="3"/>
      <c r="AM126" s="3"/>
      <c r="AN126" s="3"/>
      <c r="AO126" s="3"/>
      <c r="AP126" s="3"/>
      <c r="AQ126" s="90">
        <f t="shared" si="35"/>
        <v>0</v>
      </c>
      <c r="AR126" s="91">
        <f t="shared" si="36"/>
        <v>0</v>
      </c>
      <c r="AS126" s="89">
        <f>SUM(AR$9:AR126)*RLR</f>
        <v>120</v>
      </c>
      <c r="AT126" s="90">
        <f>AS126-SUM(AU$9:AU126)</f>
        <v>50.109611598824614</v>
      </c>
      <c r="AU126" s="89">
        <f t="shared" si="37"/>
        <v>0.37866205238406508</v>
      </c>
      <c r="AV126" s="90">
        <f>SUM(AU$9:AU126)*RRF</f>
        <v>48.923271880822767</v>
      </c>
      <c r="AW126" s="3"/>
      <c r="AX126" s="2">
        <f t="shared" si="29"/>
        <v>1.5</v>
      </c>
      <c r="AY126" s="2">
        <f t="shared" si="30"/>
        <v>0.75</v>
      </c>
    </row>
    <row r="127" spans="1:51" x14ac:dyDescent="0.25">
      <c r="A127" s="14">
        <f t="shared" si="31"/>
        <v>1.18</v>
      </c>
      <c r="B127" s="59">
        <f>IF($B$4="AY",0,IFERROR(P*INDEX('UWYr writing pattern'!$C$4:$C$18,MATCH('Baseline model w.Calcs'!$A127,'UWYr writing pattern'!$A$4:$A$18,0)) / 25,B126))</f>
        <v>0</v>
      </c>
      <c r="C127" s="36">
        <f t="shared" si="32"/>
        <v>16.806419464447245</v>
      </c>
      <c r="E127" s="34">
        <f t="shared" si="33"/>
        <v>0.25593532179361284</v>
      </c>
      <c r="F127" s="31">
        <f>SUM($E$9:E127)*RLR</f>
        <v>99.83229664266328</v>
      </c>
      <c r="G127" s="32"/>
      <c r="H127" s="36">
        <f>F127-SUM($J$9:J127)</f>
        <v>58.386165466315944</v>
      </c>
      <c r="J127" s="31">
        <f t="shared" si="34"/>
        <v>0.43888445652516589</v>
      </c>
      <c r="K127" s="36">
        <f>SUM($J$9:J127)*RRF</f>
        <v>29.012291823443132</v>
      </c>
      <c r="L127" s="33"/>
      <c r="M127" s="36">
        <f t="shared" si="19"/>
        <v>87.398457289759079</v>
      </c>
      <c r="N127" s="33"/>
      <c r="O127" s="33"/>
      <c r="P127" s="33"/>
      <c r="Q127" s="33"/>
      <c r="R127" s="33"/>
      <c r="S127" s="33"/>
      <c r="T127" s="33"/>
      <c r="U127" s="33"/>
      <c r="V127" s="31">
        <f t="shared" si="20"/>
        <v>14.117392350135685</v>
      </c>
      <c r="W127" s="31">
        <f t="shared" si="21"/>
        <v>40.870315826421155</v>
      </c>
      <c r="X127" s="31">
        <f t="shared" si="22"/>
        <v>54.987708176556836</v>
      </c>
      <c r="Y127" s="31">
        <f t="shared" si="23"/>
        <v>-3.3984572897590795</v>
      </c>
      <c r="Z127" s="31"/>
      <c r="AA127" s="31"/>
      <c r="AB127" s="31"/>
      <c r="AC127" s="31"/>
      <c r="AD127" s="31"/>
      <c r="AE127" s="31"/>
      <c r="AF127" s="31"/>
      <c r="AG127" s="33">
        <f t="shared" si="24"/>
        <v>0.34538442646956108</v>
      </c>
      <c r="AH127" s="33">
        <f t="shared" si="25"/>
        <v>1.0404578248780842</v>
      </c>
      <c r="AI127" s="33">
        <f t="shared" si="26"/>
        <v>0.83193580535552736</v>
      </c>
      <c r="AJ127" s="93">
        <f t="shared" si="27"/>
        <v>0.58728582672095042</v>
      </c>
      <c r="AK127" s="3">
        <f t="shared" si="28"/>
        <v>0.5855517540680546</v>
      </c>
      <c r="AL127" s="3"/>
      <c r="AM127" s="3"/>
      <c r="AN127" s="3"/>
      <c r="AO127" s="3"/>
      <c r="AP127" s="3"/>
      <c r="AQ127" s="90">
        <f t="shared" si="35"/>
        <v>0</v>
      </c>
      <c r="AR127" s="91">
        <f t="shared" si="36"/>
        <v>0</v>
      </c>
      <c r="AS127" s="89">
        <f>SUM(AR$9:AR127)*RLR</f>
        <v>120</v>
      </c>
      <c r="AT127" s="90">
        <f>AS127-SUM(AU$9:AU127)</f>
        <v>49.733789511833436</v>
      </c>
      <c r="AU127" s="89">
        <f t="shared" si="37"/>
        <v>0.37582208699118463</v>
      </c>
      <c r="AV127" s="90">
        <f>SUM(AU$9:AU127)*RRF</f>
        <v>49.186347341716591</v>
      </c>
      <c r="AW127" s="3"/>
      <c r="AX127" s="2">
        <f t="shared" si="29"/>
        <v>1.5</v>
      </c>
      <c r="AY127" s="2">
        <f t="shared" si="30"/>
        <v>0.75</v>
      </c>
    </row>
    <row r="128" spans="1:51" x14ac:dyDescent="0.25">
      <c r="A128" s="14">
        <f t="shared" si="31"/>
        <v>1.19</v>
      </c>
      <c r="B128" s="59">
        <f>IF($B$4="AY",0,IFERROR(P*INDEX('UWYr writing pattern'!$C$4:$C$18,MATCH('Baseline model w.Calcs'!$A128,'UWYr writing pattern'!$A$4:$A$18,0)) / 25,B127))</f>
        <v>0</v>
      </c>
      <c r="C128" s="36">
        <f t="shared" si="32"/>
        <v>16.554323172480537</v>
      </c>
      <c r="E128" s="34">
        <f t="shared" si="33"/>
        <v>0.25209629196670869</v>
      </c>
      <c r="F128" s="31">
        <f>SUM($E$9:E128)*RLR</f>
        <v>100.13481219302334</v>
      </c>
      <c r="G128" s="32"/>
      <c r="H128" s="36">
        <f>F128-SUM($J$9:J128)</f>
        <v>58.250784775678632</v>
      </c>
      <c r="J128" s="31">
        <f t="shared" si="34"/>
        <v>0.43789624099736957</v>
      </c>
      <c r="K128" s="36">
        <f>SUM($J$9:J128)*RRF</f>
        <v>29.318819192141291</v>
      </c>
      <c r="L128" s="33"/>
      <c r="M128" s="36">
        <f t="shared" si="19"/>
        <v>87.569603967819916</v>
      </c>
      <c r="N128" s="33"/>
      <c r="O128" s="33"/>
      <c r="P128" s="33"/>
      <c r="Q128" s="33"/>
      <c r="R128" s="33"/>
      <c r="S128" s="33"/>
      <c r="T128" s="33"/>
      <c r="U128" s="33"/>
      <c r="V128" s="31">
        <f t="shared" si="20"/>
        <v>13.905631464883649</v>
      </c>
      <c r="W128" s="31">
        <f t="shared" si="21"/>
        <v>40.77554934297504</v>
      </c>
      <c r="X128" s="31">
        <f t="shared" si="22"/>
        <v>54.681180807858688</v>
      </c>
      <c r="Y128" s="31">
        <f t="shared" si="23"/>
        <v>-3.5696039678199156</v>
      </c>
      <c r="Z128" s="31"/>
      <c r="AA128" s="31"/>
      <c r="AB128" s="31"/>
      <c r="AC128" s="31"/>
      <c r="AD128" s="31"/>
      <c r="AE128" s="31"/>
      <c r="AF128" s="31"/>
      <c r="AG128" s="33">
        <f t="shared" si="24"/>
        <v>0.34903356181120582</v>
      </c>
      <c r="AH128" s="33">
        <f t="shared" si="25"/>
        <v>1.0424952853311895</v>
      </c>
      <c r="AI128" s="33">
        <f t="shared" si="26"/>
        <v>0.83445676827519444</v>
      </c>
      <c r="AJ128" s="93">
        <f t="shared" si="27"/>
        <v>0.59036960439905606</v>
      </c>
      <c r="AK128" s="3">
        <f t="shared" si="28"/>
        <v>0.58866011591254419</v>
      </c>
      <c r="AL128" s="3"/>
      <c r="AM128" s="3"/>
      <c r="AN128" s="3"/>
      <c r="AO128" s="3"/>
      <c r="AP128" s="3"/>
      <c r="AQ128" s="90">
        <f t="shared" si="35"/>
        <v>0</v>
      </c>
      <c r="AR128" s="91">
        <f t="shared" si="36"/>
        <v>0</v>
      </c>
      <c r="AS128" s="89">
        <f>SUM(AR$9:AR128)*RLR</f>
        <v>120</v>
      </c>
      <c r="AT128" s="90">
        <f>AS128-SUM(AU$9:AU128)</f>
        <v>49.360786090494685</v>
      </c>
      <c r="AU128" s="89">
        <f t="shared" si="37"/>
        <v>0.37300342133875075</v>
      </c>
      <c r="AV128" s="90">
        <f>SUM(AU$9:AU128)*RRF</f>
        <v>49.447449736653716</v>
      </c>
      <c r="AW128" s="3"/>
      <c r="AX128" s="2">
        <f t="shared" si="29"/>
        <v>1.5</v>
      </c>
      <c r="AY128" s="2">
        <f t="shared" si="30"/>
        <v>0.75</v>
      </c>
    </row>
    <row r="129" spans="1:51" x14ac:dyDescent="0.25">
      <c r="A129" s="14">
        <f t="shared" si="31"/>
        <v>1.2</v>
      </c>
      <c r="B129" s="59">
        <f>IF($B$4="AY",0,IFERROR(P*INDEX('UWYr writing pattern'!$C$4:$C$18,MATCH('Baseline model w.Calcs'!$A129,'UWYr writing pattern'!$A$4:$A$18,0)) / 25,B128))</f>
        <v>0</v>
      </c>
      <c r="C129" s="36">
        <f t="shared" si="32"/>
        <v>16.30600832489333</v>
      </c>
      <c r="E129" s="34">
        <f t="shared" si="33"/>
        <v>0.24831484758720807</v>
      </c>
      <c r="F129" s="31">
        <f>SUM($E$9:E129)*RLR</f>
        <v>100.43279001012799</v>
      </c>
      <c r="G129" s="32"/>
      <c r="H129" s="36">
        <f>F129-SUM($J$9:J129)</f>
        <v>58.111881706965697</v>
      </c>
      <c r="J129" s="31">
        <f t="shared" si="34"/>
        <v>0.43688088581758977</v>
      </c>
      <c r="K129" s="36">
        <f>SUM($J$9:J129)*RRF</f>
        <v>29.624635812213601</v>
      </c>
      <c r="L129" s="33"/>
      <c r="M129" s="36">
        <f t="shared" si="19"/>
        <v>87.736517519179301</v>
      </c>
      <c r="N129" s="33"/>
      <c r="O129" s="33"/>
      <c r="P129" s="33"/>
      <c r="Q129" s="33"/>
      <c r="R129" s="33"/>
      <c r="S129" s="33"/>
      <c r="T129" s="33"/>
      <c r="U129" s="33"/>
      <c r="V129" s="31">
        <f t="shared" si="20"/>
        <v>13.697046992910396</v>
      </c>
      <c r="W129" s="31">
        <f t="shared" si="21"/>
        <v>40.678317194875987</v>
      </c>
      <c r="X129" s="31">
        <f t="shared" si="22"/>
        <v>54.375364187786381</v>
      </c>
      <c r="Y129" s="31">
        <f t="shared" si="23"/>
        <v>-3.7365175191793014</v>
      </c>
      <c r="Z129" s="31"/>
      <c r="AA129" s="31"/>
      <c r="AB129" s="31"/>
      <c r="AC129" s="31"/>
      <c r="AD129" s="31"/>
      <c r="AE129" s="31"/>
      <c r="AF129" s="31"/>
      <c r="AG129" s="33">
        <f t="shared" si="24"/>
        <v>0.35267423585968571</v>
      </c>
      <c r="AH129" s="33">
        <f t="shared" si="25"/>
        <v>1.0444823514188013</v>
      </c>
      <c r="AI129" s="33">
        <f t="shared" si="26"/>
        <v>0.8369399167510666</v>
      </c>
      <c r="AJ129" s="93">
        <f t="shared" si="27"/>
        <v>0.59343034025940078</v>
      </c>
      <c r="AK129" s="3">
        <f t="shared" si="28"/>
        <v>0.59174516504320018</v>
      </c>
      <c r="AL129" s="3"/>
      <c r="AM129" s="3"/>
      <c r="AN129" s="3"/>
      <c r="AO129" s="3"/>
      <c r="AP129" s="3"/>
      <c r="AQ129" s="90">
        <f t="shared" si="35"/>
        <v>0</v>
      </c>
      <c r="AR129" s="91">
        <f t="shared" si="36"/>
        <v>0</v>
      </c>
      <c r="AS129" s="89">
        <f>SUM(AR$9:AR129)*RLR</f>
        <v>120</v>
      </c>
      <c r="AT129" s="90">
        <f>AS129-SUM(AU$9:AU129)</f>
        <v>48.990580194815976</v>
      </c>
      <c r="AU129" s="89">
        <f t="shared" si="37"/>
        <v>0.37020589567871015</v>
      </c>
      <c r="AV129" s="90">
        <f>SUM(AU$9:AU129)*RRF</f>
        <v>49.706593863628811</v>
      </c>
      <c r="AW129" s="3"/>
      <c r="AX129" s="2">
        <f t="shared" si="29"/>
        <v>1.5</v>
      </c>
      <c r="AY129" s="2">
        <f t="shared" si="30"/>
        <v>0.75</v>
      </c>
    </row>
    <row r="130" spans="1:51" x14ac:dyDescent="0.25">
      <c r="A130" s="14">
        <f t="shared" si="31"/>
        <v>1.21</v>
      </c>
      <c r="B130" s="59">
        <f>IF($B$4="AY",0,IFERROR(P*INDEX('UWYr writing pattern'!$C$4:$C$18,MATCH('Baseline model w.Calcs'!$A130,'UWYr writing pattern'!$A$4:$A$18,0)) / 25,B129))</f>
        <v>0</v>
      </c>
      <c r="C130" s="36">
        <f t="shared" si="32"/>
        <v>16.061418200019929</v>
      </c>
      <c r="E130" s="34">
        <f t="shared" si="33"/>
        <v>0.24459012487339998</v>
      </c>
      <c r="F130" s="31">
        <f>SUM($E$9:E130)*RLR</f>
        <v>100.72629815997607</v>
      </c>
      <c r="G130" s="32"/>
      <c r="H130" s="36">
        <f>F130-SUM($J$9:J130)</f>
        <v>57.969550744011535</v>
      </c>
      <c r="J130" s="31">
        <f t="shared" si="34"/>
        <v>0.43583911280224275</v>
      </c>
      <c r="K130" s="36">
        <f>SUM($J$9:J130)*RRF</f>
        <v>29.929723191175171</v>
      </c>
      <c r="L130" s="33"/>
      <c r="M130" s="36">
        <f t="shared" si="19"/>
        <v>87.899273935186699</v>
      </c>
      <c r="N130" s="33"/>
      <c r="O130" s="33"/>
      <c r="P130" s="33"/>
      <c r="Q130" s="33"/>
      <c r="R130" s="33"/>
      <c r="S130" s="33"/>
      <c r="T130" s="33"/>
      <c r="U130" s="33"/>
      <c r="V130" s="31">
        <f t="shared" si="20"/>
        <v>13.491591288016739</v>
      </c>
      <c r="W130" s="31">
        <f t="shared" si="21"/>
        <v>40.578685520808072</v>
      </c>
      <c r="X130" s="31">
        <f t="shared" si="22"/>
        <v>54.070276808824815</v>
      </c>
      <c r="Y130" s="31">
        <f t="shared" si="23"/>
        <v>-3.8992739351866987</v>
      </c>
      <c r="Z130" s="31"/>
      <c r="AA130" s="31"/>
      <c r="AB130" s="31"/>
      <c r="AC130" s="31"/>
      <c r="AD130" s="31"/>
      <c r="AE130" s="31"/>
      <c r="AF130" s="31"/>
      <c r="AG130" s="33">
        <f t="shared" si="24"/>
        <v>0.35630622846637106</v>
      </c>
      <c r="AH130" s="33">
        <f t="shared" si="25"/>
        <v>1.0464199277998416</v>
      </c>
      <c r="AI130" s="33">
        <f t="shared" si="26"/>
        <v>0.83938581799980061</v>
      </c>
      <c r="AJ130" s="93">
        <f t="shared" si="27"/>
        <v>0.59646820646918419</v>
      </c>
      <c r="AK130" s="3">
        <f t="shared" si="28"/>
        <v>0.59480707630537621</v>
      </c>
      <c r="AL130" s="3"/>
      <c r="AM130" s="3"/>
      <c r="AN130" s="3"/>
      <c r="AO130" s="3"/>
      <c r="AP130" s="3"/>
      <c r="AQ130" s="90">
        <f t="shared" si="35"/>
        <v>0</v>
      </c>
      <c r="AR130" s="91">
        <f t="shared" si="36"/>
        <v>0</v>
      </c>
      <c r="AS130" s="89">
        <f>SUM(AR$9:AR130)*RLR</f>
        <v>120</v>
      </c>
      <c r="AT130" s="90">
        <f>AS130-SUM(AU$9:AU130)</f>
        <v>48.62315084335485</v>
      </c>
      <c r="AU130" s="89">
        <f t="shared" si="37"/>
        <v>0.36742935146111982</v>
      </c>
      <c r="AV130" s="90">
        <f>SUM(AU$9:AU130)*RRF</f>
        <v>49.963794409651605</v>
      </c>
      <c r="AW130" s="3"/>
      <c r="AX130" s="2">
        <f t="shared" si="29"/>
        <v>1.5</v>
      </c>
      <c r="AY130" s="2">
        <f t="shared" si="30"/>
        <v>0.75</v>
      </c>
    </row>
    <row r="131" spans="1:51" x14ac:dyDescent="0.25">
      <c r="A131" s="14">
        <f t="shared" si="31"/>
        <v>1.22</v>
      </c>
      <c r="B131" s="59">
        <f>IF($B$4="AY",0,IFERROR(P*INDEX('UWYr writing pattern'!$C$4:$C$18,MATCH('Baseline model w.Calcs'!$A131,'UWYr writing pattern'!$A$4:$A$18,0)) / 25,B130))</f>
        <v>0</v>
      </c>
      <c r="C131" s="36">
        <f t="shared" si="32"/>
        <v>15.820496927019631</v>
      </c>
      <c r="E131" s="34">
        <f t="shared" si="33"/>
        <v>0.24092127300029895</v>
      </c>
      <c r="F131" s="31">
        <f>SUM($E$9:E131)*RLR</f>
        <v>101.01540368757642</v>
      </c>
      <c r="G131" s="32"/>
      <c r="H131" s="36">
        <f>F131-SUM($J$9:J131)</f>
        <v>57.823884641031803</v>
      </c>
      <c r="J131" s="31">
        <f t="shared" si="34"/>
        <v>0.4347716305800865</v>
      </c>
      <c r="K131" s="36">
        <f>SUM($J$9:J131)*RRF</f>
        <v>30.234063332581233</v>
      </c>
      <c r="L131" s="33"/>
      <c r="M131" s="36">
        <f t="shared" si="19"/>
        <v>88.057947973613039</v>
      </c>
      <c r="N131" s="33"/>
      <c r="O131" s="33"/>
      <c r="P131" s="33"/>
      <c r="Q131" s="33"/>
      <c r="R131" s="33"/>
      <c r="S131" s="33"/>
      <c r="T131" s="33"/>
      <c r="U131" s="33"/>
      <c r="V131" s="31">
        <f t="shared" si="20"/>
        <v>13.289217418696488</v>
      </c>
      <c r="W131" s="31">
        <f t="shared" si="21"/>
        <v>40.476719248722262</v>
      </c>
      <c r="X131" s="31">
        <f t="shared" si="22"/>
        <v>53.76593666741875</v>
      </c>
      <c r="Y131" s="31">
        <f t="shared" si="23"/>
        <v>-4.0579479736130395</v>
      </c>
      <c r="Z131" s="31"/>
      <c r="AA131" s="31"/>
      <c r="AB131" s="31"/>
      <c r="AC131" s="31"/>
      <c r="AD131" s="31"/>
      <c r="AE131" s="31"/>
      <c r="AF131" s="31"/>
      <c r="AG131" s="33">
        <f t="shared" si="24"/>
        <v>0.35992932538787181</v>
      </c>
      <c r="AH131" s="33">
        <f t="shared" si="25"/>
        <v>1.0483089044477742</v>
      </c>
      <c r="AI131" s="33">
        <f t="shared" si="26"/>
        <v>0.84179503072980355</v>
      </c>
      <c r="AJ131" s="93">
        <f t="shared" si="27"/>
        <v>0.59948337390918116</v>
      </c>
      <c r="AK131" s="3">
        <f t="shared" si="28"/>
        <v>0.59784602323308589</v>
      </c>
      <c r="AL131" s="3"/>
      <c r="AM131" s="3"/>
      <c r="AN131" s="3"/>
      <c r="AO131" s="3"/>
      <c r="AP131" s="3"/>
      <c r="AQ131" s="90">
        <f t="shared" si="35"/>
        <v>0</v>
      </c>
      <c r="AR131" s="91">
        <f t="shared" si="36"/>
        <v>0</v>
      </c>
      <c r="AS131" s="89">
        <f>SUM(AR$9:AR131)*RLR</f>
        <v>120</v>
      </c>
      <c r="AT131" s="90">
        <f>AS131-SUM(AU$9:AU131)</f>
        <v>48.258477212029689</v>
      </c>
      <c r="AU131" s="89">
        <f t="shared" si="37"/>
        <v>0.3646736313251614</v>
      </c>
      <c r="AV131" s="90">
        <f>SUM(AU$9:AU131)*RRF</f>
        <v>50.219065951579218</v>
      </c>
      <c r="AW131" s="3"/>
      <c r="AX131" s="2">
        <f t="shared" si="29"/>
        <v>1.5</v>
      </c>
      <c r="AY131" s="2">
        <f t="shared" si="30"/>
        <v>0.75</v>
      </c>
    </row>
    <row r="132" spans="1:51" x14ac:dyDescent="0.25">
      <c r="A132" s="14">
        <f t="shared" si="31"/>
        <v>1.23</v>
      </c>
      <c r="B132" s="59">
        <f>IF($B$4="AY",0,IFERROR(P*INDEX('UWYr writing pattern'!$C$4:$C$18,MATCH('Baseline model w.Calcs'!$A132,'UWYr writing pattern'!$A$4:$A$18,0)) / 25,B131))</f>
        <v>0</v>
      </c>
      <c r="C132" s="36">
        <f t="shared" si="32"/>
        <v>15.583189473114336</v>
      </c>
      <c r="E132" s="34">
        <f t="shared" si="33"/>
        <v>0.23730745390529445</v>
      </c>
      <c r="F132" s="31">
        <f>SUM($E$9:E132)*RLR</f>
        <v>101.30017263226277</v>
      </c>
      <c r="G132" s="32"/>
      <c r="H132" s="36">
        <f>F132-SUM($J$9:J132)</f>
        <v>57.674974450910412</v>
      </c>
      <c r="J132" s="31">
        <f t="shared" si="34"/>
        <v>0.43367913480773851</v>
      </c>
      <c r="K132" s="36">
        <f>SUM($J$9:J132)*RRF</f>
        <v>30.53763872694665</v>
      </c>
      <c r="L132" s="33"/>
      <c r="M132" s="36">
        <f t="shared" si="19"/>
        <v>88.212613177857065</v>
      </c>
      <c r="N132" s="33"/>
      <c r="O132" s="33"/>
      <c r="P132" s="33"/>
      <c r="Q132" s="33"/>
      <c r="R132" s="33"/>
      <c r="S132" s="33"/>
      <c r="T132" s="33"/>
      <c r="U132" s="33"/>
      <c r="V132" s="31">
        <f t="shared" si="20"/>
        <v>13.089879157416041</v>
      </c>
      <c r="W132" s="31">
        <f t="shared" si="21"/>
        <v>40.372482115637283</v>
      </c>
      <c r="X132" s="31">
        <f t="shared" si="22"/>
        <v>53.462361273053325</v>
      </c>
      <c r="Y132" s="31">
        <f t="shared" si="23"/>
        <v>-4.2126131778570652</v>
      </c>
      <c r="Z132" s="31"/>
      <c r="AA132" s="31"/>
      <c r="AB132" s="31"/>
      <c r="AC132" s="31"/>
      <c r="AD132" s="31"/>
      <c r="AE132" s="31"/>
      <c r="AF132" s="31"/>
      <c r="AG132" s="33">
        <f t="shared" si="24"/>
        <v>0.36354331817793628</v>
      </c>
      <c r="AH132" s="33">
        <f t="shared" si="25"/>
        <v>1.0501501568792508</v>
      </c>
      <c r="AI132" s="33">
        <f t="shared" si="26"/>
        <v>0.84416810526885644</v>
      </c>
      <c r="AJ132" s="93">
        <f t="shared" si="27"/>
        <v>0.60247601218335545</v>
      </c>
      <c r="AK132" s="3">
        <f t="shared" si="28"/>
        <v>0.60086217805883768</v>
      </c>
      <c r="AL132" s="3"/>
      <c r="AM132" s="3"/>
      <c r="AN132" s="3"/>
      <c r="AO132" s="3"/>
      <c r="AP132" s="3"/>
      <c r="AQ132" s="90">
        <f t="shared" si="35"/>
        <v>0</v>
      </c>
      <c r="AR132" s="91">
        <f t="shared" si="36"/>
        <v>0</v>
      </c>
      <c r="AS132" s="89">
        <f>SUM(AR$9:AR132)*RLR</f>
        <v>120</v>
      </c>
      <c r="AT132" s="90">
        <f>AS132-SUM(AU$9:AU132)</f>
        <v>47.896538632939468</v>
      </c>
      <c r="AU132" s="89">
        <f t="shared" si="37"/>
        <v>0.3619385790902227</v>
      </c>
      <c r="AV132" s="90">
        <f>SUM(AU$9:AU132)*RRF</f>
        <v>50.472422956942367</v>
      </c>
      <c r="AW132" s="3"/>
      <c r="AX132" s="2">
        <f t="shared" si="29"/>
        <v>1.5</v>
      </c>
      <c r="AY132" s="2">
        <f t="shared" si="30"/>
        <v>0.75</v>
      </c>
    </row>
    <row r="133" spans="1:51" x14ac:dyDescent="0.25">
      <c r="A133" s="14">
        <f t="shared" si="31"/>
        <v>1.24</v>
      </c>
      <c r="B133" s="59">
        <f>IF($B$4="AY",0,IFERROR(P*INDEX('UWYr writing pattern'!$C$4:$C$18,MATCH('Baseline model w.Calcs'!$A133,'UWYr writing pattern'!$A$4:$A$18,0)) / 25,B132))</f>
        <v>0</v>
      </c>
      <c r="C133" s="36">
        <f t="shared" si="32"/>
        <v>15.349441631017621</v>
      </c>
      <c r="E133" s="34">
        <f t="shared" si="33"/>
        <v>0.23374784209671504</v>
      </c>
      <c r="F133" s="31">
        <f>SUM($E$9:E133)*RLR</f>
        <v>101.58067004277883</v>
      </c>
      <c r="G133" s="32"/>
      <c r="H133" s="36">
        <f>F133-SUM($J$9:J133)</f>
        <v>57.522909553044649</v>
      </c>
      <c r="J133" s="31">
        <f t="shared" si="34"/>
        <v>0.43256230838182808</v>
      </c>
      <c r="K133" s="36">
        <f>SUM($J$9:J133)*RRF</f>
        <v>30.840432342813926</v>
      </c>
      <c r="L133" s="33"/>
      <c r="M133" s="36">
        <f t="shared" si="19"/>
        <v>88.363341895858582</v>
      </c>
      <c r="N133" s="33"/>
      <c r="O133" s="33"/>
      <c r="P133" s="33"/>
      <c r="Q133" s="33"/>
      <c r="R133" s="33"/>
      <c r="S133" s="33"/>
      <c r="T133" s="33"/>
      <c r="U133" s="33"/>
      <c r="V133" s="31">
        <f t="shared" si="20"/>
        <v>12.893530970054801</v>
      </c>
      <c r="W133" s="31">
        <f t="shared" si="21"/>
        <v>40.266036687131255</v>
      </c>
      <c r="X133" s="31">
        <f t="shared" si="22"/>
        <v>53.159567657186059</v>
      </c>
      <c r="Y133" s="31">
        <f t="shared" si="23"/>
        <v>-4.3633418958585821</v>
      </c>
      <c r="Z133" s="31"/>
      <c r="AA133" s="31"/>
      <c r="AB133" s="31"/>
      <c r="AC133" s="31"/>
      <c r="AD133" s="31"/>
      <c r="AE133" s="31"/>
      <c r="AF133" s="31"/>
      <c r="AG133" s="33">
        <f t="shared" si="24"/>
        <v>0.3671480040811182</v>
      </c>
      <c r="AH133" s="33">
        <f t="shared" si="25"/>
        <v>1.0519445463792689</v>
      </c>
      <c r="AI133" s="33">
        <f t="shared" si="26"/>
        <v>0.84650558368982365</v>
      </c>
      <c r="AJ133" s="93">
        <f t="shared" si="27"/>
        <v>0.60544628962839886</v>
      </c>
      <c r="AK133" s="3">
        <f t="shared" si="28"/>
        <v>0.60385571172339647</v>
      </c>
      <c r="AL133" s="3"/>
      <c r="AM133" s="3"/>
      <c r="AN133" s="3"/>
      <c r="AO133" s="3"/>
      <c r="AP133" s="3"/>
      <c r="AQ133" s="90">
        <f t="shared" si="35"/>
        <v>0</v>
      </c>
      <c r="AR133" s="91">
        <f t="shared" si="36"/>
        <v>0</v>
      </c>
      <c r="AS133" s="89">
        <f>SUM(AR$9:AR133)*RLR</f>
        <v>120</v>
      </c>
      <c r="AT133" s="90">
        <f>AS133-SUM(AU$9:AU133)</f>
        <v>47.53731459319242</v>
      </c>
      <c r="AU133" s="89">
        <f t="shared" si="37"/>
        <v>0.35922403974704603</v>
      </c>
      <c r="AV133" s="90">
        <f>SUM(AU$9:AU133)*RRF</f>
        <v>50.723879784765302</v>
      </c>
      <c r="AW133" s="3"/>
      <c r="AX133" s="2">
        <f t="shared" si="29"/>
        <v>1.5</v>
      </c>
      <c r="AY133" s="2">
        <f t="shared" si="30"/>
        <v>0.75</v>
      </c>
    </row>
    <row r="134" spans="1:51" x14ac:dyDescent="0.25">
      <c r="A134" s="14">
        <f t="shared" si="31"/>
        <v>1.25</v>
      </c>
      <c r="B134" s="59">
        <f>IF($B$4="AY",0,IFERROR(P*INDEX('UWYr writing pattern'!$C$4:$C$18,MATCH('Baseline model w.Calcs'!$A134,'UWYr writing pattern'!$A$4:$A$18,0)) / 25,B133))</f>
        <v>0</v>
      </c>
      <c r="C134" s="36">
        <f t="shared" si="32"/>
        <v>15.119200006552356</v>
      </c>
      <c r="E134" s="34">
        <f t="shared" si="33"/>
        <v>0.23024162446526433</v>
      </c>
      <c r="F134" s="31">
        <f>SUM($E$9:E134)*RLR</f>
        <v>101.85695999213715</v>
      </c>
      <c r="G134" s="32"/>
      <c r="H134" s="36">
        <f>F134-SUM($J$9:J134)</f>
        <v>57.367777680755125</v>
      </c>
      <c r="J134" s="31">
        <f t="shared" si="34"/>
        <v>0.43142182164783488</v>
      </c>
      <c r="K134" s="36">
        <f>SUM($J$9:J134)*RRF</f>
        <v>31.142427617967414</v>
      </c>
      <c r="L134" s="33"/>
      <c r="M134" s="36">
        <f t="shared" si="19"/>
        <v>88.510205298722539</v>
      </c>
      <c r="N134" s="33"/>
      <c r="O134" s="33"/>
      <c r="P134" s="33"/>
      <c r="Q134" s="33"/>
      <c r="R134" s="33"/>
      <c r="S134" s="33"/>
      <c r="T134" s="33"/>
      <c r="U134" s="33"/>
      <c r="V134" s="31">
        <f t="shared" si="20"/>
        <v>12.700128005503977</v>
      </c>
      <c r="W134" s="31">
        <f t="shared" si="21"/>
        <v>40.157444376528588</v>
      </c>
      <c r="X134" s="31">
        <f t="shared" si="22"/>
        <v>52.857572382032565</v>
      </c>
      <c r="Y134" s="31">
        <f t="shared" si="23"/>
        <v>-4.5102052987225392</v>
      </c>
      <c r="Z134" s="31"/>
      <c r="AA134" s="31"/>
      <c r="AB134" s="31"/>
      <c r="AC134" s="31"/>
      <c r="AD134" s="31"/>
      <c r="AE134" s="31"/>
      <c r="AF134" s="31"/>
      <c r="AG134" s="33">
        <f t="shared" si="24"/>
        <v>0.37074318592818351</v>
      </c>
      <c r="AH134" s="33">
        <f t="shared" si="25"/>
        <v>1.0536929202228873</v>
      </c>
      <c r="AI134" s="33">
        <f t="shared" si="26"/>
        <v>0.8488079999344762</v>
      </c>
      <c r="AJ134" s="93">
        <f t="shared" si="27"/>
        <v>0.60839437332320101</v>
      </c>
      <c r="AK134" s="3">
        <f t="shared" si="28"/>
        <v>0.60682679388547101</v>
      </c>
      <c r="AL134" s="3"/>
      <c r="AM134" s="3"/>
      <c r="AN134" s="3"/>
      <c r="AO134" s="3"/>
      <c r="AP134" s="3"/>
      <c r="AQ134" s="90">
        <f t="shared" si="35"/>
        <v>0</v>
      </c>
      <c r="AR134" s="91">
        <f t="shared" si="36"/>
        <v>0</v>
      </c>
      <c r="AS134" s="89">
        <f>SUM(AR$9:AR134)*RLR</f>
        <v>120</v>
      </c>
      <c r="AT134" s="90">
        <f>AS134-SUM(AU$9:AU134)</f>
        <v>47.180784733743479</v>
      </c>
      <c r="AU134" s="89">
        <f t="shared" si="37"/>
        <v>0.35652985944894311</v>
      </c>
      <c r="AV134" s="90">
        <f>SUM(AU$9:AU134)*RRF</f>
        <v>50.973450686379564</v>
      </c>
      <c r="AW134" s="3"/>
      <c r="AX134" s="2">
        <f t="shared" si="29"/>
        <v>1.5</v>
      </c>
      <c r="AY134" s="2">
        <f t="shared" si="30"/>
        <v>0.75</v>
      </c>
    </row>
    <row r="135" spans="1:51" x14ac:dyDescent="0.25">
      <c r="A135" s="14">
        <f t="shared" si="31"/>
        <v>1.26</v>
      </c>
      <c r="B135" s="59">
        <f>IF($B$4="AY",0,IFERROR(P*INDEX('UWYr writing pattern'!$C$4:$C$18,MATCH('Baseline model w.Calcs'!$A135,'UWYr writing pattern'!$A$4:$A$18,0)) / 25,B134))</f>
        <v>0</v>
      </c>
      <c r="C135" s="36">
        <f t="shared" si="32"/>
        <v>14.892412006454071</v>
      </c>
      <c r="E135" s="34">
        <f t="shared" si="33"/>
        <v>0.22678800009828537</v>
      </c>
      <c r="F135" s="31">
        <f>SUM($E$9:E135)*RLR</f>
        <v>102.12910559225509</v>
      </c>
      <c r="G135" s="32"/>
      <c r="H135" s="36">
        <f>F135-SUM($J$9:J135)</f>
        <v>57.209664948267402</v>
      </c>
      <c r="J135" s="31">
        <f t="shared" si="34"/>
        <v>0.43025833260566343</v>
      </c>
      <c r="K135" s="36">
        <f>SUM($J$9:J135)*RRF</f>
        <v>31.443608450791377</v>
      </c>
      <c r="L135" s="33"/>
      <c r="M135" s="36">
        <f t="shared" si="19"/>
        <v>88.653273399058776</v>
      </c>
      <c r="N135" s="33"/>
      <c r="O135" s="33"/>
      <c r="P135" s="33"/>
      <c r="Q135" s="33"/>
      <c r="R135" s="33"/>
      <c r="S135" s="33"/>
      <c r="T135" s="33"/>
      <c r="U135" s="33"/>
      <c r="V135" s="31">
        <f t="shared" si="20"/>
        <v>12.509626085421418</v>
      </c>
      <c r="W135" s="31">
        <f t="shared" si="21"/>
        <v>40.046765463787182</v>
      </c>
      <c r="X135" s="31">
        <f t="shared" si="22"/>
        <v>52.556391549208598</v>
      </c>
      <c r="Y135" s="31">
        <f t="shared" si="23"/>
        <v>-4.6532733990587758</v>
      </c>
      <c r="Z135" s="31"/>
      <c r="AA135" s="31"/>
      <c r="AB135" s="31"/>
      <c r="AC135" s="31"/>
      <c r="AD135" s="31"/>
      <c r="AE135" s="31"/>
      <c r="AF135" s="31"/>
      <c r="AG135" s="33">
        <f t="shared" si="24"/>
        <v>0.37432867203323067</v>
      </c>
      <c r="AH135" s="33">
        <f t="shared" si="25"/>
        <v>1.0553961118935569</v>
      </c>
      <c r="AI135" s="33">
        <f t="shared" si="26"/>
        <v>0.85107587993545908</v>
      </c>
      <c r="AJ135" s="93">
        <f t="shared" si="27"/>
        <v>0.61132042909824702</v>
      </c>
      <c r="AK135" s="3">
        <f t="shared" si="28"/>
        <v>0.60977559293132999</v>
      </c>
      <c r="AL135" s="3"/>
      <c r="AM135" s="3"/>
      <c r="AN135" s="3"/>
      <c r="AO135" s="3"/>
      <c r="AP135" s="3"/>
      <c r="AQ135" s="90">
        <f t="shared" si="35"/>
        <v>0</v>
      </c>
      <c r="AR135" s="91">
        <f t="shared" si="36"/>
        <v>0</v>
      </c>
      <c r="AS135" s="89">
        <f>SUM(AR$9:AR135)*RLR</f>
        <v>120</v>
      </c>
      <c r="AT135" s="90">
        <f>AS135-SUM(AU$9:AU135)</f>
        <v>46.826928848240399</v>
      </c>
      <c r="AU135" s="89">
        <f t="shared" si="37"/>
        <v>0.35385588550307612</v>
      </c>
      <c r="AV135" s="90">
        <f>SUM(AU$9:AU135)*RRF</f>
        <v>51.221149806231715</v>
      </c>
      <c r="AW135" s="3"/>
      <c r="AX135" s="2">
        <f t="shared" si="29"/>
        <v>1.5</v>
      </c>
      <c r="AY135" s="2">
        <f t="shared" si="30"/>
        <v>0.75</v>
      </c>
    </row>
    <row r="136" spans="1:51" x14ac:dyDescent="0.25">
      <c r="A136" s="14">
        <f t="shared" si="31"/>
        <v>1.27</v>
      </c>
      <c r="B136" s="59">
        <f>IF($B$4="AY",0,IFERROR(P*INDEX('UWYr writing pattern'!$C$4:$C$18,MATCH('Baseline model w.Calcs'!$A136,'UWYr writing pattern'!$A$4:$A$18,0)) / 25,B135))</f>
        <v>0</v>
      </c>
      <c r="C136" s="36">
        <f t="shared" si="32"/>
        <v>14.669025826357259</v>
      </c>
      <c r="E136" s="34">
        <f t="shared" si="33"/>
        <v>0.22338618009681108</v>
      </c>
      <c r="F136" s="31">
        <f>SUM($E$9:E136)*RLR</f>
        <v>102.39716900837125</v>
      </c>
      <c r="G136" s="32"/>
      <c r="H136" s="36">
        <f>F136-SUM($J$9:J136)</f>
        <v>57.048655877271557</v>
      </c>
      <c r="J136" s="31">
        <f t="shared" si="34"/>
        <v>0.42907248711200552</v>
      </c>
      <c r="K136" s="36">
        <f>SUM($J$9:J136)*RRF</f>
        <v>31.743959191769783</v>
      </c>
      <c r="L136" s="33"/>
      <c r="M136" s="36">
        <f t="shared" si="19"/>
        <v>88.792615069041346</v>
      </c>
      <c r="N136" s="33"/>
      <c r="O136" s="33"/>
      <c r="P136" s="33"/>
      <c r="Q136" s="33"/>
      <c r="R136" s="33"/>
      <c r="S136" s="33"/>
      <c r="T136" s="33"/>
      <c r="U136" s="33"/>
      <c r="V136" s="31">
        <f t="shared" si="20"/>
        <v>12.321981694140097</v>
      </c>
      <c r="W136" s="31">
        <f t="shared" si="21"/>
        <v>39.93405911409009</v>
      </c>
      <c r="X136" s="31">
        <f t="shared" si="22"/>
        <v>52.256040808230189</v>
      </c>
      <c r="Y136" s="31">
        <f t="shared" si="23"/>
        <v>-4.7926150690413465</v>
      </c>
      <c r="Z136" s="31"/>
      <c r="AA136" s="31"/>
      <c r="AB136" s="31"/>
      <c r="AC136" s="31"/>
      <c r="AD136" s="31"/>
      <c r="AE136" s="31"/>
      <c r="AF136" s="31"/>
      <c r="AG136" s="33">
        <f t="shared" si="24"/>
        <v>0.37790427609249744</v>
      </c>
      <c r="AH136" s="33">
        <f t="shared" si="25"/>
        <v>1.0570549412981112</v>
      </c>
      <c r="AI136" s="33">
        <f t="shared" si="26"/>
        <v>0.85330974173642704</v>
      </c>
      <c r="AJ136" s="93">
        <f t="shared" si="27"/>
        <v>0.61422462154494561</v>
      </c>
      <c r="AK136" s="3">
        <f t="shared" si="28"/>
        <v>0.61270227598434501</v>
      </c>
      <c r="AL136" s="3"/>
      <c r="AM136" s="3"/>
      <c r="AN136" s="3"/>
      <c r="AO136" s="3"/>
      <c r="AP136" s="3"/>
      <c r="AQ136" s="90">
        <f t="shared" si="35"/>
        <v>0</v>
      </c>
      <c r="AR136" s="91">
        <f t="shared" si="36"/>
        <v>0</v>
      </c>
      <c r="AS136" s="89">
        <f>SUM(AR$9:AR136)*RLR</f>
        <v>120</v>
      </c>
      <c r="AT136" s="90">
        <f>AS136-SUM(AU$9:AU136)</f>
        <v>46.4757268818786</v>
      </c>
      <c r="AU136" s="89">
        <f t="shared" si="37"/>
        <v>0.35120196636180295</v>
      </c>
      <c r="AV136" s="90">
        <f>SUM(AU$9:AU136)*RRF</f>
        <v>51.466991182684978</v>
      </c>
      <c r="AW136" s="3"/>
      <c r="AX136" s="2">
        <f t="shared" si="29"/>
        <v>1.5</v>
      </c>
      <c r="AY136" s="2">
        <f t="shared" si="30"/>
        <v>0.75</v>
      </c>
    </row>
    <row r="137" spans="1:51" x14ac:dyDescent="0.25">
      <c r="A137" s="14">
        <f t="shared" si="31"/>
        <v>1.28</v>
      </c>
      <c r="B137" s="59">
        <f>IF($B$4="AY",0,IFERROR(P*INDEX('UWYr writing pattern'!$C$4:$C$18,MATCH('Baseline model w.Calcs'!$A137,'UWYr writing pattern'!$A$4:$A$18,0)) / 25,B136))</f>
        <v>0</v>
      </c>
      <c r="C137" s="36">
        <f t="shared" si="32"/>
        <v>14.4489904389619</v>
      </c>
      <c r="E137" s="34">
        <f t="shared" si="33"/>
        <v>0.22003538739535891</v>
      </c>
      <c r="F137" s="31">
        <f>SUM($E$9:E137)*RLR</f>
        <v>102.66121147324569</v>
      </c>
      <c r="G137" s="32"/>
      <c r="H137" s="36">
        <f>F137-SUM($J$9:J137)</f>
        <v>56.884833423066453</v>
      </c>
      <c r="J137" s="31">
        <f t="shared" si="34"/>
        <v>0.42786491907953667</v>
      </c>
      <c r="K137" s="36">
        <f>SUM($J$9:J137)*RRF</f>
        <v>32.04346463512546</v>
      </c>
      <c r="L137" s="33"/>
      <c r="M137" s="36">
        <f t="shared" ref="M137:M200" si="38">H137+K137</f>
        <v>88.928298058191913</v>
      </c>
      <c r="N137" s="33"/>
      <c r="O137" s="33"/>
      <c r="P137" s="33"/>
      <c r="Q137" s="33"/>
      <c r="R137" s="33"/>
      <c r="S137" s="33"/>
      <c r="T137" s="33"/>
      <c r="U137" s="33"/>
      <c r="V137" s="31">
        <f t="shared" ref="V137:V200" si="39" xml:space="preserve"> C137*RLR*RRF</f>
        <v>12.137151968727995</v>
      </c>
      <c r="W137" s="31">
        <f t="shared" ref="W137:W200" si="40">H137*RRF</f>
        <v>39.819383396146513</v>
      </c>
      <c r="X137" s="31">
        <f t="shared" ref="X137:X200" si="41">V137+W137</f>
        <v>51.956535364874512</v>
      </c>
      <c r="Y137" s="31">
        <f t="shared" ref="Y137:Y200" si="42">P*RLR*RRF - M137</f>
        <v>-4.9282980581919134</v>
      </c>
      <c r="Z137" s="31"/>
      <c r="AA137" s="31"/>
      <c r="AB137" s="31"/>
      <c r="AC137" s="31"/>
      <c r="AD137" s="31"/>
      <c r="AE137" s="31"/>
      <c r="AF137" s="31"/>
      <c r="AG137" s="33">
        <f t="shared" ref="AG137:AG200" si="43">K137/(P*RLR*RRF)</f>
        <v>0.38146981708482691</v>
      </c>
      <c r="AH137" s="33">
        <f t="shared" ref="AH137:AH200" si="44">M137/(P*RLR*RRF)</f>
        <v>1.0586702149784752</v>
      </c>
      <c r="AI137" s="33">
        <f t="shared" ref="AI137:AI200" si="45">F137/(P*RLR)</f>
        <v>0.85551009561038072</v>
      </c>
      <c r="AJ137" s="93">
        <f t="shared" ref="AJ137:AJ200" si="46">(1-EXP(-A137*kp))</f>
        <v>0.61710711402488794</v>
      </c>
      <c r="AK137" s="3">
        <f t="shared" ref="AK137:AK200" si="47">AV137/(P*RLR*RRF)</f>
        <v>0.61560700891446229</v>
      </c>
      <c r="AL137" s="3"/>
      <c r="AM137" s="3"/>
      <c r="AN137" s="3"/>
      <c r="AO137" s="3"/>
      <c r="AP137" s="3"/>
      <c r="AQ137" s="90">
        <f t="shared" si="35"/>
        <v>0</v>
      </c>
      <c r="AR137" s="91">
        <f t="shared" si="36"/>
        <v>0</v>
      </c>
      <c r="AS137" s="89">
        <f>SUM(AR$9:AR137)*RLR</f>
        <v>120</v>
      </c>
      <c r="AT137" s="90">
        <f>AS137-SUM(AU$9:AU137)</f>
        <v>46.127158930264514</v>
      </c>
      <c r="AU137" s="89">
        <f t="shared" si="37"/>
        <v>0.34856795161408954</v>
      </c>
      <c r="AV137" s="90">
        <f>SUM(AU$9:AU137)*RRF</f>
        <v>51.710988748814835</v>
      </c>
      <c r="AW137" s="3"/>
      <c r="AX137" s="2">
        <f t="shared" ref="AX137:AX200" si="48">ker</f>
        <v>1.5</v>
      </c>
      <c r="AY137" s="2">
        <f t="shared" ref="AY137:AY200" si="49">kp</f>
        <v>0.75</v>
      </c>
    </row>
    <row r="138" spans="1:51" x14ac:dyDescent="0.25">
      <c r="A138" s="14">
        <f t="shared" ref="A138:A201" si="50">ROUND(A137+delt.t,3)</f>
        <v>1.29</v>
      </c>
      <c r="B138" s="59">
        <f>IF($B$4="AY",0,IFERROR(P*INDEX('UWYr writing pattern'!$C$4:$C$18,MATCH('Baseline model w.Calcs'!$A138,'UWYr writing pattern'!$A$4:$A$18,0)) / 25,B137))</f>
        <v>0</v>
      </c>
      <c r="C138" s="36">
        <f t="shared" ref="C138:C201" si="51">C137-E138+B138</f>
        <v>14.232255582377471</v>
      </c>
      <c r="E138" s="34">
        <f t="shared" ref="E138:E201" si="52">C137*ker*delt.t</f>
        <v>0.21673485658442851</v>
      </c>
      <c r="F138" s="31">
        <f>SUM($E$9:E138)*RLR</f>
        <v>102.92129330114699</v>
      </c>
      <c r="G138" s="32"/>
      <c r="H138" s="36">
        <f>F138-SUM($J$9:J138)</f>
        <v>56.718279000294757</v>
      </c>
      <c r="J138" s="31">
        <f t="shared" ref="J138:J201" si="53">H137*kp*delt.t</f>
        <v>0.42663625067299843</v>
      </c>
      <c r="K138" s="36">
        <f>SUM($J$9:J138)*RRF</f>
        <v>32.342110010596564</v>
      </c>
      <c r="L138" s="33"/>
      <c r="M138" s="36">
        <f t="shared" si="38"/>
        <v>89.060389010891328</v>
      </c>
      <c r="N138" s="33"/>
      <c r="O138" s="33"/>
      <c r="P138" s="33"/>
      <c r="Q138" s="33"/>
      <c r="R138" s="33"/>
      <c r="S138" s="33"/>
      <c r="T138" s="33"/>
      <c r="U138" s="33"/>
      <c r="V138" s="31">
        <f t="shared" si="39"/>
        <v>11.955094689197075</v>
      </c>
      <c r="W138" s="31">
        <f t="shared" si="40"/>
        <v>39.702795300206326</v>
      </c>
      <c r="X138" s="31">
        <f t="shared" si="41"/>
        <v>51.657889989403401</v>
      </c>
      <c r="Y138" s="31">
        <f t="shared" si="42"/>
        <v>-5.0603890108913276</v>
      </c>
      <c r="Z138" s="31"/>
      <c r="AA138" s="31"/>
      <c r="AB138" s="31"/>
      <c r="AC138" s="31"/>
      <c r="AD138" s="31"/>
      <c r="AE138" s="31"/>
      <c r="AF138" s="31"/>
      <c r="AG138" s="33">
        <f t="shared" si="43"/>
        <v>0.38502511917376864</v>
      </c>
      <c r="AH138" s="33">
        <f t="shared" si="44"/>
        <v>1.0602427263201348</v>
      </c>
      <c r="AI138" s="33">
        <f t="shared" si="45"/>
        <v>0.85767744417622493</v>
      </c>
      <c r="AJ138" s="93">
        <f t="shared" si="46"/>
        <v>0.61996806867903587</v>
      </c>
      <c r="AK138" s="3">
        <f t="shared" si="47"/>
        <v>0.61848995634760384</v>
      </c>
      <c r="AL138" s="3"/>
      <c r="AM138" s="3"/>
      <c r="AN138" s="3"/>
      <c r="AO138" s="3"/>
      <c r="AP138" s="3"/>
      <c r="AQ138" s="90">
        <f t="shared" ref="AQ138:AQ201" si="54">AQ137-AR138+B138</f>
        <v>0</v>
      </c>
      <c r="AR138" s="91">
        <f t="shared" ref="AR138:AR201" si="55">AQ137*P*delt.t</f>
        <v>0</v>
      </c>
      <c r="AS138" s="89">
        <f>SUM(AR$9:AR138)*RLR</f>
        <v>120</v>
      </c>
      <c r="AT138" s="90">
        <f>AS138-SUM(AU$9:AU138)</f>
        <v>45.781205238287527</v>
      </c>
      <c r="AU138" s="89">
        <f t="shared" ref="AU138:AU201" si="56">AT137*kp*delt.t</f>
        <v>0.34595369197698389</v>
      </c>
      <c r="AV138" s="90">
        <f>SUM(AU$9:AU138)*RRF</f>
        <v>51.953156333198727</v>
      </c>
      <c r="AW138" s="3"/>
      <c r="AX138" s="2">
        <f t="shared" si="48"/>
        <v>1.5</v>
      </c>
      <c r="AY138" s="2">
        <f t="shared" si="49"/>
        <v>0.75</v>
      </c>
    </row>
    <row r="139" spans="1:51" x14ac:dyDescent="0.25">
      <c r="A139" s="14">
        <f t="shared" si="50"/>
        <v>1.3</v>
      </c>
      <c r="B139" s="59">
        <f>IF($B$4="AY",0,IFERROR(P*INDEX('UWYr writing pattern'!$C$4:$C$18,MATCH('Baseline model w.Calcs'!$A139,'UWYr writing pattern'!$A$4:$A$18,0)) / 25,B138))</f>
        <v>0</v>
      </c>
      <c r="C139" s="36">
        <f t="shared" si="51"/>
        <v>14.018771748641809</v>
      </c>
      <c r="E139" s="34">
        <f t="shared" si="52"/>
        <v>0.21348383373566207</v>
      </c>
      <c r="F139" s="31">
        <f>SUM($E$9:E139)*RLR</f>
        <v>103.1774739016298</v>
      </c>
      <c r="G139" s="32"/>
      <c r="H139" s="36">
        <f>F139-SUM($J$9:J139)</f>
        <v>56.549072508275351</v>
      </c>
      <c r="J139" s="31">
        <f t="shared" si="53"/>
        <v>0.42538709250221068</v>
      </c>
      <c r="K139" s="36">
        <f>SUM($J$9:J139)*RRF</f>
        <v>32.639880975348106</v>
      </c>
      <c r="L139" s="33"/>
      <c r="M139" s="36">
        <f t="shared" si="38"/>
        <v>89.188953483623465</v>
      </c>
      <c r="N139" s="33"/>
      <c r="O139" s="33"/>
      <c r="P139" s="33"/>
      <c r="Q139" s="33"/>
      <c r="R139" s="33"/>
      <c r="S139" s="33"/>
      <c r="T139" s="33"/>
      <c r="U139" s="33"/>
      <c r="V139" s="31">
        <f t="shared" si="39"/>
        <v>11.775768268859117</v>
      </c>
      <c r="W139" s="31">
        <f t="shared" si="40"/>
        <v>39.584350755792741</v>
      </c>
      <c r="X139" s="31">
        <f t="shared" si="41"/>
        <v>51.360119024651858</v>
      </c>
      <c r="Y139" s="31">
        <f t="shared" si="42"/>
        <v>-5.1889534836234645</v>
      </c>
      <c r="Z139" s="31"/>
      <c r="AA139" s="31"/>
      <c r="AB139" s="31"/>
      <c r="AC139" s="31"/>
      <c r="AD139" s="31"/>
      <c r="AE139" s="31"/>
      <c r="AF139" s="31"/>
      <c r="AG139" s="33">
        <f t="shared" si="43"/>
        <v>0.38857001161128696</v>
      </c>
      <c r="AH139" s="33">
        <f t="shared" si="44"/>
        <v>1.0617732557574222</v>
      </c>
      <c r="AI139" s="33">
        <f t="shared" si="45"/>
        <v>0.85981228251358166</v>
      </c>
      <c r="AJ139" s="93">
        <f t="shared" si="46"/>
        <v>0.62280764643684305</v>
      </c>
      <c r="AK139" s="3">
        <f t="shared" si="47"/>
        <v>0.62135128167499687</v>
      </c>
      <c r="AL139" s="3"/>
      <c r="AM139" s="3"/>
      <c r="AN139" s="3"/>
      <c r="AO139" s="3"/>
      <c r="AP139" s="3"/>
      <c r="AQ139" s="90">
        <f t="shared" si="54"/>
        <v>0</v>
      </c>
      <c r="AR139" s="91">
        <f t="shared" si="55"/>
        <v>0</v>
      </c>
      <c r="AS139" s="89">
        <f>SUM(AR$9:AR139)*RLR</f>
        <v>120</v>
      </c>
      <c r="AT139" s="90">
        <f>AS139-SUM(AU$9:AU139)</f>
        <v>45.437846199000376</v>
      </c>
      <c r="AU139" s="89">
        <f t="shared" si="56"/>
        <v>0.34335903928715644</v>
      </c>
      <c r="AV139" s="90">
        <f>SUM(AU$9:AU139)*RRF</f>
        <v>52.193507660699737</v>
      </c>
      <c r="AW139" s="3"/>
      <c r="AX139" s="2">
        <f t="shared" si="48"/>
        <v>1.5</v>
      </c>
      <c r="AY139" s="2">
        <f t="shared" si="49"/>
        <v>0.75</v>
      </c>
    </row>
    <row r="140" spans="1:51" x14ac:dyDescent="0.25">
      <c r="A140" s="14">
        <f t="shared" si="50"/>
        <v>1.31</v>
      </c>
      <c r="B140" s="59">
        <f>IF($B$4="AY",0,IFERROR(P*INDEX('UWYr writing pattern'!$C$4:$C$18,MATCH('Baseline model w.Calcs'!$A140,'UWYr writing pattern'!$A$4:$A$18,0)) / 25,B139))</f>
        <v>0</v>
      </c>
      <c r="C140" s="36">
        <f t="shared" si="51"/>
        <v>13.808490172412181</v>
      </c>
      <c r="E140" s="34">
        <f t="shared" si="52"/>
        <v>0.21028157622962712</v>
      </c>
      <c r="F140" s="31">
        <f>SUM($E$9:E140)*RLR</f>
        <v>103.42981179310534</v>
      </c>
      <c r="G140" s="32"/>
      <c r="H140" s="36">
        <f>F140-SUM($J$9:J140)</f>
        <v>56.377292355938835</v>
      </c>
      <c r="J140" s="31">
        <f t="shared" si="53"/>
        <v>0.42411804381206514</v>
      </c>
      <c r="K140" s="36">
        <f>SUM($J$9:J140)*RRF</f>
        <v>32.936763606016555</v>
      </c>
      <c r="L140" s="33"/>
      <c r="M140" s="36">
        <f t="shared" si="38"/>
        <v>89.31405596195539</v>
      </c>
      <c r="N140" s="33"/>
      <c r="O140" s="33"/>
      <c r="P140" s="33"/>
      <c r="Q140" s="33"/>
      <c r="R140" s="33"/>
      <c r="S140" s="33"/>
      <c r="T140" s="33"/>
      <c r="U140" s="33"/>
      <c r="V140" s="31">
        <f t="shared" si="39"/>
        <v>11.599131744826231</v>
      </c>
      <c r="W140" s="31">
        <f t="shared" si="40"/>
        <v>39.464104649157179</v>
      </c>
      <c r="X140" s="31">
        <f t="shared" si="41"/>
        <v>51.063236393983409</v>
      </c>
      <c r="Y140" s="31">
        <f t="shared" si="42"/>
        <v>-5.3140559619553898</v>
      </c>
      <c r="Z140" s="31"/>
      <c r="AA140" s="31"/>
      <c r="AB140" s="31"/>
      <c r="AC140" s="31"/>
      <c r="AD140" s="31"/>
      <c r="AE140" s="31"/>
      <c r="AF140" s="31"/>
      <c r="AG140" s="33">
        <f t="shared" si="43"/>
        <v>0.39210432864305422</v>
      </c>
      <c r="AH140" s="33">
        <f t="shared" si="44"/>
        <v>1.0632625709756593</v>
      </c>
      <c r="AI140" s="33">
        <f t="shared" si="45"/>
        <v>0.86191509827587787</v>
      </c>
      <c r="AJ140" s="93">
        <f t="shared" si="46"/>
        <v>0.62562600702530724</v>
      </c>
      <c r="AK140" s="3">
        <f t="shared" si="47"/>
        <v>0.62419114706243428</v>
      </c>
      <c r="AL140" s="3"/>
      <c r="AM140" s="3"/>
      <c r="AN140" s="3"/>
      <c r="AO140" s="3"/>
      <c r="AP140" s="3"/>
      <c r="AQ140" s="90">
        <f t="shared" si="54"/>
        <v>0</v>
      </c>
      <c r="AR140" s="91">
        <f t="shared" si="55"/>
        <v>0</v>
      </c>
      <c r="AS140" s="89">
        <f>SUM(AR$9:AR140)*RLR</f>
        <v>120</v>
      </c>
      <c r="AT140" s="90">
        <f>AS140-SUM(AU$9:AU140)</f>
        <v>45.097062352507876</v>
      </c>
      <c r="AU140" s="89">
        <f t="shared" si="56"/>
        <v>0.34078384649250282</v>
      </c>
      <c r="AV140" s="90">
        <f>SUM(AU$9:AU140)*RRF</f>
        <v>52.432056353244484</v>
      </c>
      <c r="AW140" s="3"/>
      <c r="AX140" s="2">
        <f t="shared" si="48"/>
        <v>1.5</v>
      </c>
      <c r="AY140" s="2">
        <f t="shared" si="49"/>
        <v>0.75</v>
      </c>
    </row>
    <row r="141" spans="1:51" x14ac:dyDescent="0.25">
      <c r="A141" s="14">
        <f t="shared" si="50"/>
        <v>1.32</v>
      </c>
      <c r="B141" s="59">
        <f>IF($B$4="AY",0,IFERROR(P*INDEX('UWYr writing pattern'!$C$4:$C$18,MATCH('Baseline model w.Calcs'!$A141,'UWYr writing pattern'!$A$4:$A$18,0)) / 25,B140))</f>
        <v>0</v>
      </c>
      <c r="C141" s="36">
        <f t="shared" si="51"/>
        <v>13.601362819825999</v>
      </c>
      <c r="E141" s="34">
        <f t="shared" si="52"/>
        <v>0.20712735258618276</v>
      </c>
      <c r="F141" s="31">
        <f>SUM($E$9:E141)*RLR</f>
        <v>103.67836461620877</v>
      </c>
      <c r="G141" s="32"/>
      <c r="H141" s="36">
        <f>F141-SUM($J$9:J141)</f>
        <v>56.20301548637272</v>
      </c>
      <c r="J141" s="31">
        <f t="shared" si="53"/>
        <v>0.42282969266954129</v>
      </c>
      <c r="K141" s="36">
        <f>SUM($J$9:J141)*RRF</f>
        <v>33.23274439088523</v>
      </c>
      <c r="L141" s="33"/>
      <c r="M141" s="36">
        <f t="shared" si="38"/>
        <v>89.435759877257951</v>
      </c>
      <c r="N141" s="33"/>
      <c r="O141" s="33"/>
      <c r="P141" s="33"/>
      <c r="Q141" s="33"/>
      <c r="R141" s="33"/>
      <c r="S141" s="33"/>
      <c r="T141" s="33"/>
      <c r="U141" s="33"/>
      <c r="V141" s="31">
        <f t="shared" si="39"/>
        <v>11.425144768653837</v>
      </c>
      <c r="W141" s="31">
        <f t="shared" si="40"/>
        <v>39.342110840460904</v>
      </c>
      <c r="X141" s="31">
        <f t="shared" si="41"/>
        <v>50.767255609114741</v>
      </c>
      <c r="Y141" s="31">
        <f t="shared" si="42"/>
        <v>-5.4357598772579507</v>
      </c>
      <c r="Z141" s="31"/>
      <c r="AA141" s="31"/>
      <c r="AB141" s="31"/>
      <c r="AC141" s="31"/>
      <c r="AD141" s="31"/>
      <c r="AE141" s="31"/>
      <c r="AF141" s="31"/>
      <c r="AG141" s="33">
        <f t="shared" si="43"/>
        <v>0.39562790941530035</v>
      </c>
      <c r="AH141" s="33">
        <f t="shared" si="44"/>
        <v>1.0647114271102136</v>
      </c>
      <c r="AI141" s="33">
        <f t="shared" si="45"/>
        <v>0.86398637180173976</v>
      </c>
      <c r="AJ141" s="93">
        <f t="shared" si="46"/>
        <v>0.62842330897795429</v>
      </c>
      <c r="AK141" s="3">
        <f t="shared" si="47"/>
        <v>0.62700971345946599</v>
      </c>
      <c r="AL141" s="3"/>
      <c r="AM141" s="3"/>
      <c r="AN141" s="3"/>
      <c r="AO141" s="3"/>
      <c r="AP141" s="3"/>
      <c r="AQ141" s="90">
        <f t="shared" si="54"/>
        <v>0</v>
      </c>
      <c r="AR141" s="91">
        <f t="shared" si="55"/>
        <v>0</v>
      </c>
      <c r="AS141" s="89">
        <f>SUM(AR$9:AR141)*RLR</f>
        <v>120</v>
      </c>
      <c r="AT141" s="90">
        <f>AS141-SUM(AU$9:AU141)</f>
        <v>44.758834384864073</v>
      </c>
      <c r="AU141" s="89">
        <f t="shared" si="56"/>
        <v>0.33822796764380914</v>
      </c>
      <c r="AV141" s="90">
        <f>SUM(AU$9:AU141)*RRF</f>
        <v>52.668815930595144</v>
      </c>
      <c r="AW141" s="3"/>
      <c r="AX141" s="2">
        <f t="shared" si="48"/>
        <v>1.5</v>
      </c>
      <c r="AY141" s="2">
        <f t="shared" si="49"/>
        <v>0.75</v>
      </c>
    </row>
    <row r="142" spans="1:51" x14ac:dyDescent="0.25">
      <c r="A142" s="14">
        <f t="shared" si="50"/>
        <v>1.33</v>
      </c>
      <c r="B142" s="59">
        <f>IF($B$4="AY",0,IFERROR(P*INDEX('UWYr writing pattern'!$C$4:$C$18,MATCH('Baseline model w.Calcs'!$A142,'UWYr writing pattern'!$A$4:$A$18,0)) / 25,B141))</f>
        <v>0</v>
      </c>
      <c r="C142" s="36">
        <f t="shared" si="51"/>
        <v>13.397342377528609</v>
      </c>
      <c r="E142" s="34">
        <f t="shared" si="52"/>
        <v>0.20402044229738997</v>
      </c>
      <c r="F142" s="31">
        <f>SUM($E$9:E142)*RLR</f>
        <v>103.92318914696564</v>
      </c>
      <c r="G142" s="32"/>
      <c r="H142" s="36">
        <f>F142-SUM($J$9:J142)</f>
        <v>56.026317400981796</v>
      </c>
      <c r="J142" s="31">
        <f t="shared" si="53"/>
        <v>0.4215226161477954</v>
      </c>
      <c r="K142" s="36">
        <f>SUM($J$9:J142)*RRF</f>
        <v>33.527810222188691</v>
      </c>
      <c r="L142" s="33"/>
      <c r="M142" s="36">
        <f t="shared" si="38"/>
        <v>89.554127623170487</v>
      </c>
      <c r="N142" s="33"/>
      <c r="O142" s="33"/>
      <c r="P142" s="33"/>
      <c r="Q142" s="33"/>
      <c r="R142" s="33"/>
      <c r="S142" s="33"/>
      <c r="T142" s="33"/>
      <c r="U142" s="33"/>
      <c r="V142" s="31">
        <f t="shared" si="39"/>
        <v>11.253767597124032</v>
      </c>
      <c r="W142" s="31">
        <f t="shared" si="40"/>
        <v>39.218422180687256</v>
      </c>
      <c r="X142" s="31">
        <f t="shared" si="41"/>
        <v>50.472189777811288</v>
      </c>
      <c r="Y142" s="31">
        <f t="shared" si="42"/>
        <v>-5.554127623170487</v>
      </c>
      <c r="Z142" s="31"/>
      <c r="AA142" s="31"/>
      <c r="AB142" s="31"/>
      <c r="AC142" s="31"/>
      <c r="AD142" s="31"/>
      <c r="AE142" s="31"/>
      <c r="AF142" s="31"/>
      <c r="AG142" s="33">
        <f t="shared" si="43"/>
        <v>0.39914059788319872</v>
      </c>
      <c r="AH142" s="33">
        <f t="shared" si="44"/>
        <v>1.0661205669425058</v>
      </c>
      <c r="AI142" s="33">
        <f t="shared" si="45"/>
        <v>0.86602657622471368</v>
      </c>
      <c r="AJ142" s="93">
        <f t="shared" si="46"/>
        <v>0.63119970964375693</v>
      </c>
      <c r="AK142" s="3">
        <f t="shared" si="47"/>
        <v>0.62980714060852006</v>
      </c>
      <c r="AL142" s="3"/>
      <c r="AM142" s="3"/>
      <c r="AN142" s="3"/>
      <c r="AO142" s="3"/>
      <c r="AP142" s="3"/>
      <c r="AQ142" s="90">
        <f t="shared" si="54"/>
        <v>0</v>
      </c>
      <c r="AR142" s="91">
        <f t="shared" si="55"/>
        <v>0</v>
      </c>
      <c r="AS142" s="89">
        <f>SUM(AR$9:AR142)*RLR</f>
        <v>120</v>
      </c>
      <c r="AT142" s="90">
        <f>AS142-SUM(AU$9:AU142)</f>
        <v>44.423143126977592</v>
      </c>
      <c r="AU142" s="89">
        <f t="shared" si="56"/>
        <v>0.33569125788648052</v>
      </c>
      <c r="AV142" s="90">
        <f>SUM(AU$9:AU142)*RRF</f>
        <v>52.903799811115682</v>
      </c>
      <c r="AW142" s="3"/>
      <c r="AX142" s="2">
        <f t="shared" si="48"/>
        <v>1.5</v>
      </c>
      <c r="AY142" s="2">
        <f t="shared" si="49"/>
        <v>0.75</v>
      </c>
    </row>
    <row r="143" spans="1:51" x14ac:dyDescent="0.25">
      <c r="A143" s="14">
        <f t="shared" si="50"/>
        <v>1.34</v>
      </c>
      <c r="B143" s="59">
        <f>IF($B$4="AY",0,IFERROR(P*INDEX('UWYr writing pattern'!$C$4:$C$18,MATCH('Baseline model w.Calcs'!$A143,'UWYr writing pattern'!$A$4:$A$18,0)) / 25,B142))</f>
        <v>0</v>
      </c>
      <c r="C143" s="36">
        <f t="shared" si="51"/>
        <v>13.196382241865681</v>
      </c>
      <c r="E143" s="34">
        <f t="shared" si="52"/>
        <v>0.20096013566292914</v>
      </c>
      <c r="F143" s="31">
        <f>SUM($E$9:E143)*RLR</f>
        <v>104.16434130976116</v>
      </c>
      <c r="G143" s="32"/>
      <c r="H143" s="36">
        <f>F143-SUM($J$9:J143)</f>
        <v>55.847272183269951</v>
      </c>
      <c r="J143" s="31">
        <f t="shared" si="53"/>
        <v>0.42019738050736349</v>
      </c>
      <c r="K143" s="36">
        <f>SUM($J$9:J143)*RRF</f>
        <v>33.821948388543838</v>
      </c>
      <c r="L143" s="33"/>
      <c r="M143" s="36">
        <f t="shared" si="38"/>
        <v>89.669220571813781</v>
      </c>
      <c r="N143" s="33"/>
      <c r="O143" s="33"/>
      <c r="P143" s="33"/>
      <c r="Q143" s="33"/>
      <c r="R143" s="33"/>
      <c r="S143" s="33"/>
      <c r="T143" s="33"/>
      <c r="U143" s="33"/>
      <c r="V143" s="31">
        <f t="shared" si="39"/>
        <v>11.084961083167171</v>
      </c>
      <c r="W143" s="31">
        <f t="shared" si="40"/>
        <v>39.093090528288961</v>
      </c>
      <c r="X143" s="31">
        <f t="shared" si="41"/>
        <v>50.178051611456134</v>
      </c>
      <c r="Y143" s="31">
        <f t="shared" si="42"/>
        <v>-5.6692205718137814</v>
      </c>
      <c r="Z143" s="31"/>
      <c r="AA143" s="31"/>
      <c r="AB143" s="31"/>
      <c r="AC143" s="31"/>
      <c r="AD143" s="31"/>
      <c r="AE143" s="31"/>
      <c r="AF143" s="31"/>
      <c r="AG143" s="33">
        <f t="shared" si="43"/>
        <v>0.40264224272075999</v>
      </c>
      <c r="AH143" s="33">
        <f t="shared" si="44"/>
        <v>1.0674907210930211</v>
      </c>
      <c r="AI143" s="33">
        <f t="shared" si="45"/>
        <v>0.86803617758134299</v>
      </c>
      <c r="AJ143" s="93">
        <f t="shared" si="46"/>
        <v>0.63395536519598461</v>
      </c>
      <c r="AK143" s="3">
        <f t="shared" si="47"/>
        <v>0.63258358705395612</v>
      </c>
      <c r="AL143" s="3"/>
      <c r="AM143" s="3"/>
      <c r="AN143" s="3"/>
      <c r="AO143" s="3"/>
      <c r="AP143" s="3"/>
      <c r="AQ143" s="90">
        <f t="shared" si="54"/>
        <v>0</v>
      </c>
      <c r="AR143" s="91">
        <f t="shared" si="55"/>
        <v>0</v>
      </c>
      <c r="AS143" s="89">
        <f>SUM(AR$9:AR143)*RLR</f>
        <v>120</v>
      </c>
      <c r="AT143" s="90">
        <f>AS143-SUM(AU$9:AU143)</f>
        <v>44.089969553525265</v>
      </c>
      <c r="AU143" s="89">
        <f t="shared" si="56"/>
        <v>0.33317357345233189</v>
      </c>
      <c r="AV143" s="90">
        <f>SUM(AU$9:AU143)*RRF</f>
        <v>53.137021312532312</v>
      </c>
      <c r="AW143" s="3"/>
      <c r="AX143" s="2">
        <f t="shared" si="48"/>
        <v>1.5</v>
      </c>
      <c r="AY143" s="2">
        <f t="shared" si="49"/>
        <v>0.75</v>
      </c>
    </row>
    <row r="144" spans="1:51" x14ac:dyDescent="0.25">
      <c r="A144" s="14">
        <f t="shared" si="50"/>
        <v>1.35</v>
      </c>
      <c r="B144" s="59">
        <f>IF($B$4="AY",0,IFERROR(P*INDEX('UWYr writing pattern'!$C$4:$C$18,MATCH('Baseline model w.Calcs'!$A144,'UWYr writing pattern'!$A$4:$A$18,0)) / 25,B143))</f>
        <v>0</v>
      </c>
      <c r="C144" s="36">
        <f t="shared" si="51"/>
        <v>12.998436508237695</v>
      </c>
      <c r="E144" s="34">
        <f t="shared" si="52"/>
        <v>0.19794573362798523</v>
      </c>
      <c r="F144" s="31">
        <f>SUM($E$9:E144)*RLR</f>
        <v>104.40187619011473</v>
      </c>
      <c r="G144" s="32"/>
      <c r="H144" s="36">
        <f>F144-SUM($J$9:J144)</f>
        <v>55.665952522249007</v>
      </c>
      <c r="J144" s="31">
        <f t="shared" si="53"/>
        <v>0.41885454137452466</v>
      </c>
      <c r="K144" s="36">
        <f>SUM($J$9:J144)*RRF</f>
        <v>34.115146567506009</v>
      </c>
      <c r="L144" s="33"/>
      <c r="M144" s="36">
        <f t="shared" si="38"/>
        <v>89.781099089755017</v>
      </c>
      <c r="N144" s="33"/>
      <c r="O144" s="33"/>
      <c r="P144" s="33"/>
      <c r="Q144" s="33"/>
      <c r="R144" s="33"/>
      <c r="S144" s="33"/>
      <c r="T144" s="33"/>
      <c r="U144" s="33"/>
      <c r="V144" s="31">
        <f t="shared" si="39"/>
        <v>10.918686666919664</v>
      </c>
      <c r="W144" s="31">
        <f t="shared" si="40"/>
        <v>38.9661667655743</v>
      </c>
      <c r="X144" s="31">
        <f t="shared" si="41"/>
        <v>49.884853432493962</v>
      </c>
      <c r="Y144" s="31">
        <f t="shared" si="42"/>
        <v>-5.781099089755017</v>
      </c>
      <c r="Z144" s="31"/>
      <c r="AA144" s="31"/>
      <c r="AB144" s="31"/>
      <c r="AC144" s="31"/>
      <c r="AD144" s="31"/>
      <c r="AE144" s="31"/>
      <c r="AF144" s="31"/>
      <c r="AG144" s="33">
        <f t="shared" si="43"/>
        <v>0.4061326972322144</v>
      </c>
      <c r="AH144" s="33">
        <f t="shared" si="44"/>
        <v>1.0688226082113692</v>
      </c>
      <c r="AI144" s="33">
        <f t="shared" si="45"/>
        <v>0.87001563491762279</v>
      </c>
      <c r="AJ144" s="93">
        <f t="shared" si="46"/>
        <v>0.63669043064098885</v>
      </c>
      <c r="AK144" s="3">
        <f t="shared" si="47"/>
        <v>0.63533921015105144</v>
      </c>
      <c r="AL144" s="3"/>
      <c r="AM144" s="3"/>
      <c r="AN144" s="3"/>
      <c r="AO144" s="3"/>
      <c r="AP144" s="3"/>
      <c r="AQ144" s="90">
        <f t="shared" si="54"/>
        <v>0</v>
      </c>
      <c r="AR144" s="91">
        <f t="shared" si="55"/>
        <v>0</v>
      </c>
      <c r="AS144" s="89">
        <f>SUM(AR$9:AR144)*RLR</f>
        <v>120</v>
      </c>
      <c r="AT144" s="90">
        <f>AS144-SUM(AU$9:AU144)</f>
        <v>43.75929478187382</v>
      </c>
      <c r="AU144" s="89">
        <f t="shared" si="56"/>
        <v>0.33067477165143949</v>
      </c>
      <c r="AV144" s="90">
        <f>SUM(AU$9:AU144)*RRF</f>
        <v>53.368493652688322</v>
      </c>
      <c r="AW144" s="3"/>
      <c r="AX144" s="2">
        <f t="shared" si="48"/>
        <v>1.5</v>
      </c>
      <c r="AY144" s="2">
        <f t="shared" si="49"/>
        <v>0.75</v>
      </c>
    </row>
    <row r="145" spans="1:51" x14ac:dyDescent="0.25">
      <c r="A145" s="14">
        <f t="shared" si="50"/>
        <v>1.36</v>
      </c>
      <c r="B145" s="59">
        <f>IF($B$4="AY",0,IFERROR(P*INDEX('UWYr writing pattern'!$C$4:$C$18,MATCH('Baseline model w.Calcs'!$A145,'UWYr writing pattern'!$A$4:$A$18,0)) / 25,B144))</f>
        <v>0</v>
      </c>
      <c r="C145" s="36">
        <f t="shared" si="51"/>
        <v>12.803459960614131</v>
      </c>
      <c r="E145" s="34">
        <f t="shared" si="52"/>
        <v>0.19497654762356542</v>
      </c>
      <c r="F145" s="31">
        <f>SUM($E$9:E145)*RLR</f>
        <v>104.63584804726302</v>
      </c>
      <c r="G145" s="32"/>
      <c r="H145" s="36">
        <f>F145-SUM($J$9:J145)</f>
        <v>55.48242973548043</v>
      </c>
      <c r="J145" s="31">
        <f t="shared" si="53"/>
        <v>0.41749464391686758</v>
      </c>
      <c r="K145" s="36">
        <f>SUM($J$9:J145)*RRF</f>
        <v>34.407392818247814</v>
      </c>
      <c r="L145" s="33"/>
      <c r="M145" s="36">
        <f t="shared" si="38"/>
        <v>89.889822553728237</v>
      </c>
      <c r="N145" s="33"/>
      <c r="O145" s="33"/>
      <c r="P145" s="33"/>
      <c r="Q145" s="33"/>
      <c r="R145" s="33"/>
      <c r="S145" s="33"/>
      <c r="T145" s="33"/>
      <c r="U145" s="33"/>
      <c r="V145" s="31">
        <f t="shared" si="39"/>
        <v>10.754906366915868</v>
      </c>
      <c r="W145" s="31">
        <f t="shared" si="40"/>
        <v>38.837700814836296</v>
      </c>
      <c r="X145" s="31">
        <f t="shared" si="41"/>
        <v>49.592607181752165</v>
      </c>
      <c r="Y145" s="31">
        <f t="shared" si="42"/>
        <v>-5.8898225537282372</v>
      </c>
      <c r="Z145" s="31"/>
      <c r="AA145" s="31"/>
      <c r="AB145" s="31"/>
      <c r="AC145" s="31"/>
      <c r="AD145" s="31"/>
      <c r="AE145" s="31"/>
      <c r="AF145" s="31"/>
      <c r="AG145" s="33">
        <f t="shared" si="43"/>
        <v>0.4096118192648549</v>
      </c>
      <c r="AH145" s="33">
        <f t="shared" si="44"/>
        <v>1.0701169351634314</v>
      </c>
      <c r="AI145" s="33">
        <f t="shared" si="45"/>
        <v>0.8719654003938585</v>
      </c>
      <c r="AJ145" s="93">
        <f t="shared" si="46"/>
        <v>0.63940505982692164</v>
      </c>
      <c r="AK145" s="3">
        <f t="shared" si="47"/>
        <v>0.63807416607491851</v>
      </c>
      <c r="AL145" s="3"/>
      <c r="AM145" s="3"/>
      <c r="AN145" s="3"/>
      <c r="AO145" s="3"/>
      <c r="AP145" s="3"/>
      <c r="AQ145" s="90">
        <f t="shared" si="54"/>
        <v>0</v>
      </c>
      <c r="AR145" s="91">
        <f t="shared" si="55"/>
        <v>0</v>
      </c>
      <c r="AS145" s="89">
        <f>SUM(AR$9:AR145)*RLR</f>
        <v>120</v>
      </c>
      <c r="AT145" s="90">
        <f>AS145-SUM(AU$9:AU145)</f>
        <v>43.431100071009766</v>
      </c>
      <c r="AU145" s="89">
        <f t="shared" si="56"/>
        <v>0.32819471086405366</v>
      </c>
      <c r="AV145" s="90">
        <f>SUM(AU$9:AU145)*RRF</f>
        <v>53.59822995029316</v>
      </c>
      <c r="AW145" s="3"/>
      <c r="AX145" s="2">
        <f t="shared" si="48"/>
        <v>1.5</v>
      </c>
      <c r="AY145" s="2">
        <f t="shared" si="49"/>
        <v>0.75</v>
      </c>
    </row>
    <row r="146" spans="1:51" x14ac:dyDescent="0.25">
      <c r="A146" s="14">
        <f t="shared" si="50"/>
        <v>1.37</v>
      </c>
      <c r="B146" s="59">
        <f>IF($B$4="AY",0,IFERROR(P*INDEX('UWYr writing pattern'!$C$4:$C$18,MATCH('Baseline model w.Calcs'!$A146,'UWYr writing pattern'!$A$4:$A$18,0)) / 25,B145))</f>
        <v>0</v>
      </c>
      <c r="C146" s="36">
        <f t="shared" si="51"/>
        <v>12.611408061204919</v>
      </c>
      <c r="E146" s="34">
        <f t="shared" si="52"/>
        <v>0.19205189940921194</v>
      </c>
      <c r="F146" s="31">
        <f>SUM($E$9:E146)*RLR</f>
        <v>104.86631032655407</v>
      </c>
      <c r="G146" s="32"/>
      <c r="H146" s="36">
        <f>F146-SUM($J$9:J146)</f>
        <v>55.296773791755371</v>
      </c>
      <c r="J146" s="31">
        <f t="shared" si="53"/>
        <v>0.41611822301610324</v>
      </c>
      <c r="K146" s="36">
        <f>SUM($J$9:J146)*RRF</f>
        <v>34.698675574359086</v>
      </c>
      <c r="L146" s="33"/>
      <c r="M146" s="36">
        <f t="shared" si="38"/>
        <v>89.995449366114457</v>
      </c>
      <c r="N146" s="33"/>
      <c r="O146" s="33"/>
      <c r="P146" s="33"/>
      <c r="Q146" s="33"/>
      <c r="R146" s="33"/>
      <c r="S146" s="33"/>
      <c r="T146" s="33"/>
      <c r="U146" s="33"/>
      <c r="V146" s="31">
        <f t="shared" si="39"/>
        <v>10.59358277141213</v>
      </c>
      <c r="W146" s="31">
        <f t="shared" si="40"/>
        <v>38.707741654228755</v>
      </c>
      <c r="X146" s="31">
        <f t="shared" si="41"/>
        <v>49.301324425640885</v>
      </c>
      <c r="Y146" s="31">
        <f t="shared" si="42"/>
        <v>-5.9954493661144568</v>
      </c>
      <c r="Z146" s="31"/>
      <c r="AA146" s="31"/>
      <c r="AB146" s="31"/>
      <c r="AC146" s="31"/>
      <c r="AD146" s="31"/>
      <c r="AE146" s="31"/>
      <c r="AF146" s="31"/>
      <c r="AG146" s="33">
        <f t="shared" si="43"/>
        <v>0.41307947112332244</v>
      </c>
      <c r="AH146" s="33">
        <f t="shared" si="44"/>
        <v>1.0713743972156482</v>
      </c>
      <c r="AI146" s="33">
        <f t="shared" si="45"/>
        <v>0.87388591938795057</v>
      </c>
      <c r="AJ146" s="93">
        <f t="shared" si="46"/>
        <v>0.64209940545239097</v>
      </c>
      <c r="AK146" s="3">
        <f t="shared" si="47"/>
        <v>0.64078860982935681</v>
      </c>
      <c r="AL146" s="3"/>
      <c r="AM146" s="3"/>
      <c r="AN146" s="3"/>
      <c r="AO146" s="3"/>
      <c r="AP146" s="3"/>
      <c r="AQ146" s="90">
        <f t="shared" si="54"/>
        <v>0</v>
      </c>
      <c r="AR146" s="91">
        <f t="shared" si="55"/>
        <v>0</v>
      </c>
      <c r="AS146" s="89">
        <f>SUM(AR$9:AR146)*RLR</f>
        <v>120</v>
      </c>
      <c r="AT146" s="90">
        <f>AS146-SUM(AU$9:AU146)</f>
        <v>43.105366820477187</v>
      </c>
      <c r="AU146" s="89">
        <f t="shared" si="56"/>
        <v>0.32573325053257324</v>
      </c>
      <c r="AV146" s="90">
        <f>SUM(AU$9:AU146)*RRF</f>
        <v>53.826243225665969</v>
      </c>
      <c r="AW146" s="3"/>
      <c r="AX146" s="2">
        <f t="shared" si="48"/>
        <v>1.5</v>
      </c>
      <c r="AY146" s="2">
        <f t="shared" si="49"/>
        <v>0.75</v>
      </c>
    </row>
    <row r="147" spans="1:51" x14ac:dyDescent="0.25">
      <c r="A147" s="14">
        <f t="shared" si="50"/>
        <v>1.38</v>
      </c>
      <c r="B147" s="59">
        <f>IF($B$4="AY",0,IFERROR(P*INDEX('UWYr writing pattern'!$C$4:$C$18,MATCH('Baseline model w.Calcs'!$A147,'UWYr writing pattern'!$A$4:$A$18,0)) / 25,B146))</f>
        <v>0</v>
      </c>
      <c r="C147" s="36">
        <f t="shared" si="51"/>
        <v>12.422236940286846</v>
      </c>
      <c r="E147" s="34">
        <f t="shared" si="52"/>
        <v>0.18917112091807378</v>
      </c>
      <c r="F147" s="31">
        <f>SUM($E$9:E147)*RLR</f>
        <v>105.09331567165576</v>
      </c>
      <c r="G147" s="32"/>
      <c r="H147" s="36">
        <f>F147-SUM($J$9:J147)</f>
        <v>55.109053333418892</v>
      </c>
      <c r="J147" s="31">
        <f t="shared" si="53"/>
        <v>0.41472580343816534</v>
      </c>
      <c r="K147" s="36">
        <f>SUM($J$9:J147)*RRF</f>
        <v>34.988983636765802</v>
      </c>
      <c r="L147" s="33"/>
      <c r="M147" s="36">
        <f t="shared" si="38"/>
        <v>90.098036970184694</v>
      </c>
      <c r="N147" s="33"/>
      <c r="O147" s="33"/>
      <c r="P147" s="33"/>
      <c r="Q147" s="33"/>
      <c r="R147" s="33"/>
      <c r="S147" s="33"/>
      <c r="T147" s="33"/>
      <c r="U147" s="33"/>
      <c r="V147" s="31">
        <f t="shared" si="39"/>
        <v>10.43467902984095</v>
      </c>
      <c r="W147" s="31">
        <f t="shared" si="40"/>
        <v>38.576337333393219</v>
      </c>
      <c r="X147" s="31">
        <f t="shared" si="41"/>
        <v>49.01101636323417</v>
      </c>
      <c r="Y147" s="31">
        <f t="shared" si="42"/>
        <v>-6.0980369701846939</v>
      </c>
      <c r="Z147" s="31"/>
      <c r="AA147" s="31"/>
      <c r="AB147" s="31"/>
      <c r="AC147" s="31"/>
      <c r="AD147" s="31"/>
      <c r="AE147" s="31"/>
      <c r="AF147" s="31"/>
      <c r="AG147" s="33">
        <f t="shared" si="43"/>
        <v>0.41653551948530715</v>
      </c>
      <c r="AH147" s="33">
        <f t="shared" si="44"/>
        <v>1.0725956782164845</v>
      </c>
      <c r="AI147" s="33">
        <f t="shared" si="45"/>
        <v>0.87577763059713132</v>
      </c>
      <c r="AJ147" s="93">
        <f t="shared" si="46"/>
        <v>0.64477361907504849</v>
      </c>
      <c r="AK147" s="3">
        <f t="shared" si="47"/>
        <v>0.64348269525563651</v>
      </c>
      <c r="AL147" s="3"/>
      <c r="AM147" s="3"/>
      <c r="AN147" s="3"/>
      <c r="AO147" s="3"/>
      <c r="AP147" s="3"/>
      <c r="AQ147" s="90">
        <f t="shared" si="54"/>
        <v>0</v>
      </c>
      <c r="AR147" s="91">
        <f t="shared" si="55"/>
        <v>0</v>
      </c>
      <c r="AS147" s="89">
        <f>SUM(AR$9:AR147)*RLR</f>
        <v>120</v>
      </c>
      <c r="AT147" s="90">
        <f>AS147-SUM(AU$9:AU147)</f>
        <v>42.782076569323607</v>
      </c>
      <c r="AU147" s="89">
        <f t="shared" si="56"/>
        <v>0.32329025115357896</v>
      </c>
      <c r="AV147" s="90">
        <f>SUM(AU$9:AU147)*RRF</f>
        <v>54.052546401473471</v>
      </c>
      <c r="AW147" s="3"/>
      <c r="AX147" s="2">
        <f t="shared" si="48"/>
        <v>1.5</v>
      </c>
      <c r="AY147" s="2">
        <f t="shared" si="49"/>
        <v>0.75</v>
      </c>
    </row>
    <row r="148" spans="1:51" x14ac:dyDescent="0.25">
      <c r="A148" s="14">
        <f t="shared" si="50"/>
        <v>1.39</v>
      </c>
      <c r="B148" s="59">
        <f>IF($B$4="AY",0,IFERROR(P*INDEX('UWYr writing pattern'!$C$4:$C$18,MATCH('Baseline model w.Calcs'!$A148,'UWYr writing pattern'!$A$4:$A$18,0)) / 25,B147))</f>
        <v>0</v>
      </c>
      <c r="C148" s="36">
        <f t="shared" si="51"/>
        <v>12.235903386182542</v>
      </c>
      <c r="E148" s="34">
        <f t="shared" si="52"/>
        <v>0.18633355410430269</v>
      </c>
      <c r="F148" s="31">
        <f>SUM($E$9:E148)*RLR</f>
        <v>105.31691593658093</v>
      </c>
      <c r="G148" s="32"/>
      <c r="H148" s="36">
        <f>F148-SUM($J$9:J148)</f>
        <v>54.919335698343417</v>
      </c>
      <c r="J148" s="31">
        <f t="shared" si="53"/>
        <v>0.41331790000064167</v>
      </c>
      <c r="K148" s="36">
        <f>SUM($J$9:J148)*RRF</f>
        <v>35.278306166766257</v>
      </c>
      <c r="L148" s="33"/>
      <c r="M148" s="36">
        <f t="shared" si="38"/>
        <v>90.197641865109674</v>
      </c>
      <c r="N148" s="33"/>
      <c r="O148" s="33"/>
      <c r="P148" s="33"/>
      <c r="Q148" s="33"/>
      <c r="R148" s="33"/>
      <c r="S148" s="33"/>
      <c r="T148" s="33"/>
      <c r="U148" s="33"/>
      <c r="V148" s="31">
        <f t="shared" si="39"/>
        <v>10.278158844393335</v>
      </c>
      <c r="W148" s="31">
        <f t="shared" si="40"/>
        <v>38.443534988840391</v>
      </c>
      <c r="X148" s="31">
        <f t="shared" si="41"/>
        <v>48.721693833233729</v>
      </c>
      <c r="Y148" s="31">
        <f t="shared" si="42"/>
        <v>-6.1976418651096736</v>
      </c>
      <c r="Z148" s="31"/>
      <c r="AA148" s="31"/>
      <c r="AB148" s="31"/>
      <c r="AC148" s="31"/>
      <c r="AD148" s="31"/>
      <c r="AE148" s="31"/>
      <c r="AF148" s="31"/>
      <c r="AG148" s="33">
        <f t="shared" si="43"/>
        <v>0.41997983531864591</v>
      </c>
      <c r="AH148" s="33">
        <f t="shared" si="44"/>
        <v>1.0737814507751151</v>
      </c>
      <c r="AI148" s="33">
        <f t="shared" si="45"/>
        <v>0.87764096613817444</v>
      </c>
      <c r="AJ148" s="93">
        <f t="shared" si="46"/>
        <v>0.64742785112011558</v>
      </c>
      <c r="AK148" s="3">
        <f t="shared" si="47"/>
        <v>0.64615657504121926</v>
      </c>
      <c r="AL148" s="3"/>
      <c r="AM148" s="3"/>
      <c r="AN148" s="3"/>
      <c r="AO148" s="3"/>
      <c r="AP148" s="3"/>
      <c r="AQ148" s="90">
        <f t="shared" si="54"/>
        <v>0</v>
      </c>
      <c r="AR148" s="91">
        <f t="shared" si="55"/>
        <v>0</v>
      </c>
      <c r="AS148" s="89">
        <f>SUM(AR$9:AR148)*RLR</f>
        <v>120</v>
      </c>
      <c r="AT148" s="90">
        <f>AS148-SUM(AU$9:AU148)</f>
        <v>42.461210995053676</v>
      </c>
      <c r="AU148" s="89">
        <f t="shared" si="56"/>
        <v>0.32086557426992707</v>
      </c>
      <c r="AV148" s="90">
        <f>SUM(AU$9:AU148)*RRF</f>
        <v>54.277152303462422</v>
      </c>
      <c r="AW148" s="3"/>
      <c r="AX148" s="2">
        <f t="shared" si="48"/>
        <v>1.5</v>
      </c>
      <c r="AY148" s="2">
        <f t="shared" si="49"/>
        <v>0.75</v>
      </c>
    </row>
    <row r="149" spans="1:51" x14ac:dyDescent="0.25">
      <c r="A149" s="14">
        <f t="shared" si="50"/>
        <v>1.4</v>
      </c>
      <c r="B149" s="59">
        <f>IF($B$4="AY",0,IFERROR(P*INDEX('UWYr writing pattern'!$C$4:$C$18,MATCH('Baseline model w.Calcs'!$A149,'UWYr writing pattern'!$A$4:$A$18,0)) / 25,B148))</f>
        <v>0</v>
      </c>
      <c r="C149" s="36">
        <f t="shared" si="51"/>
        <v>12.052364835389804</v>
      </c>
      <c r="E149" s="34">
        <f t="shared" si="52"/>
        <v>0.18353855079273815</v>
      </c>
      <c r="F149" s="31">
        <f>SUM($E$9:E149)*RLR</f>
        <v>105.53716219753221</v>
      </c>
      <c r="G149" s="32"/>
      <c r="H149" s="36">
        <f>F149-SUM($J$9:J149)</f>
        <v>54.727686941557124</v>
      </c>
      <c r="J149" s="31">
        <f t="shared" si="53"/>
        <v>0.41189501773757564</v>
      </c>
      <c r="K149" s="36">
        <f>SUM($J$9:J149)*RRF</f>
        <v>35.566632679182561</v>
      </c>
      <c r="L149" s="33"/>
      <c r="M149" s="36">
        <f t="shared" si="38"/>
        <v>90.294319620739685</v>
      </c>
      <c r="N149" s="33"/>
      <c r="O149" s="33"/>
      <c r="P149" s="33"/>
      <c r="Q149" s="33"/>
      <c r="R149" s="33"/>
      <c r="S149" s="33"/>
      <c r="T149" s="33"/>
      <c r="U149" s="33"/>
      <c r="V149" s="31">
        <f t="shared" si="39"/>
        <v>10.123986461727434</v>
      </c>
      <c r="W149" s="31">
        <f t="shared" si="40"/>
        <v>38.309380859089984</v>
      </c>
      <c r="X149" s="31">
        <f t="shared" si="41"/>
        <v>48.433367320817418</v>
      </c>
      <c r="Y149" s="31">
        <f t="shared" si="42"/>
        <v>-6.2943196207396852</v>
      </c>
      <c r="Z149" s="31"/>
      <c r="AA149" s="31"/>
      <c r="AB149" s="31"/>
      <c r="AC149" s="31"/>
      <c r="AD149" s="31"/>
      <c r="AE149" s="31"/>
      <c r="AF149" s="31"/>
      <c r="AG149" s="33">
        <f t="shared" si="43"/>
        <v>0.42341229379979239</v>
      </c>
      <c r="AH149" s="33">
        <f t="shared" si="44"/>
        <v>1.0749323764373773</v>
      </c>
      <c r="AI149" s="33">
        <f t="shared" si="45"/>
        <v>0.87947635164610172</v>
      </c>
      <c r="AJ149" s="93">
        <f t="shared" si="46"/>
        <v>0.65006225088884451</v>
      </c>
      <c r="AK149" s="3">
        <f t="shared" si="47"/>
        <v>0.64881040072841023</v>
      </c>
      <c r="AL149" s="3"/>
      <c r="AM149" s="3"/>
      <c r="AN149" s="3"/>
      <c r="AO149" s="3"/>
      <c r="AP149" s="3"/>
      <c r="AQ149" s="90">
        <f t="shared" si="54"/>
        <v>0</v>
      </c>
      <c r="AR149" s="91">
        <f t="shared" si="55"/>
        <v>0</v>
      </c>
      <c r="AS149" s="89">
        <f>SUM(AR$9:AR149)*RLR</f>
        <v>120</v>
      </c>
      <c r="AT149" s="90">
        <f>AS149-SUM(AU$9:AU149)</f>
        <v>42.142751912590768</v>
      </c>
      <c r="AU149" s="89">
        <f t="shared" si="56"/>
        <v>0.31845908246290255</v>
      </c>
      <c r="AV149" s="90">
        <f>SUM(AU$9:AU149)*RRF</f>
        <v>54.500073661186462</v>
      </c>
      <c r="AW149" s="3"/>
      <c r="AX149" s="2">
        <f t="shared" si="48"/>
        <v>1.5</v>
      </c>
      <c r="AY149" s="2">
        <f t="shared" si="49"/>
        <v>0.75</v>
      </c>
    </row>
    <row r="150" spans="1:51" x14ac:dyDescent="0.25">
      <c r="A150" s="14">
        <f t="shared" si="50"/>
        <v>1.41</v>
      </c>
      <c r="B150" s="59">
        <f>IF($B$4="AY",0,IFERROR(P*INDEX('UWYr writing pattern'!$C$4:$C$18,MATCH('Baseline model w.Calcs'!$A150,'UWYr writing pattern'!$A$4:$A$18,0)) / 25,B149))</f>
        <v>0</v>
      </c>
      <c r="C150" s="36">
        <f t="shared" si="51"/>
        <v>11.871579362858958</v>
      </c>
      <c r="E150" s="34">
        <f t="shared" si="52"/>
        <v>0.18078547253084706</v>
      </c>
      <c r="F150" s="31">
        <f>SUM($E$9:E150)*RLR</f>
        <v>105.75410476456922</v>
      </c>
      <c r="G150" s="32"/>
      <c r="H150" s="36">
        <f>F150-SUM($J$9:J150)</f>
        <v>54.534171856532453</v>
      </c>
      <c r="J150" s="31">
        <f t="shared" si="53"/>
        <v>0.41045765206167845</v>
      </c>
      <c r="K150" s="36">
        <f>SUM($J$9:J150)*RRF</f>
        <v>35.853953035625736</v>
      </c>
      <c r="L150" s="33"/>
      <c r="M150" s="36">
        <f t="shared" si="38"/>
        <v>90.388124892158189</v>
      </c>
      <c r="N150" s="33"/>
      <c r="O150" s="33"/>
      <c r="P150" s="33"/>
      <c r="Q150" s="33"/>
      <c r="R150" s="33"/>
      <c r="S150" s="33"/>
      <c r="T150" s="33"/>
      <c r="U150" s="33"/>
      <c r="V150" s="31">
        <f t="shared" si="39"/>
        <v>9.9721266648015234</v>
      </c>
      <c r="W150" s="31">
        <f t="shared" si="40"/>
        <v>38.173920299572714</v>
      </c>
      <c r="X150" s="31">
        <f t="shared" si="41"/>
        <v>48.146046964374236</v>
      </c>
      <c r="Y150" s="31">
        <f t="shared" si="42"/>
        <v>-6.3881248921581886</v>
      </c>
      <c r="Z150" s="31"/>
      <c r="AA150" s="31"/>
      <c r="AB150" s="31"/>
      <c r="AC150" s="31"/>
      <c r="AD150" s="31"/>
      <c r="AE150" s="31"/>
      <c r="AF150" s="31"/>
      <c r="AG150" s="33">
        <f t="shared" si="43"/>
        <v>0.42683277423363969</v>
      </c>
      <c r="AH150" s="33">
        <f t="shared" si="44"/>
        <v>1.076049105859026</v>
      </c>
      <c r="AI150" s="33">
        <f t="shared" si="45"/>
        <v>0.88128420637141014</v>
      </c>
      <c r="AJ150" s="93">
        <f t="shared" si="46"/>
        <v>0.6526769665669172</v>
      </c>
      <c r="AK150" s="3">
        <f t="shared" si="47"/>
        <v>0.65144432272294717</v>
      </c>
      <c r="AL150" s="3"/>
      <c r="AM150" s="3"/>
      <c r="AN150" s="3"/>
      <c r="AO150" s="3"/>
      <c r="AP150" s="3"/>
      <c r="AQ150" s="90">
        <f t="shared" si="54"/>
        <v>0</v>
      </c>
      <c r="AR150" s="91">
        <f t="shared" si="55"/>
        <v>0</v>
      </c>
      <c r="AS150" s="89">
        <f>SUM(AR$9:AR150)*RLR</f>
        <v>120</v>
      </c>
      <c r="AT150" s="90">
        <f>AS150-SUM(AU$9:AU150)</f>
        <v>41.826681273246336</v>
      </c>
      <c r="AU150" s="89">
        <f t="shared" si="56"/>
        <v>0.31607063934443075</v>
      </c>
      <c r="AV150" s="90">
        <f>SUM(AU$9:AU150)*RRF</f>
        <v>54.72132310872756</v>
      </c>
      <c r="AW150" s="3"/>
      <c r="AX150" s="2">
        <f t="shared" si="48"/>
        <v>1.5</v>
      </c>
      <c r="AY150" s="2">
        <f t="shared" si="49"/>
        <v>0.75</v>
      </c>
    </row>
    <row r="151" spans="1:51" x14ac:dyDescent="0.25">
      <c r="A151" s="14">
        <f t="shared" si="50"/>
        <v>1.42</v>
      </c>
      <c r="B151" s="59">
        <f>IF($B$4="AY",0,IFERROR(P*INDEX('UWYr writing pattern'!$C$4:$C$18,MATCH('Baseline model w.Calcs'!$A151,'UWYr writing pattern'!$A$4:$A$18,0)) / 25,B150))</f>
        <v>0</v>
      </c>
      <c r="C151" s="36">
        <f t="shared" si="51"/>
        <v>11.693505672416073</v>
      </c>
      <c r="E151" s="34">
        <f t="shared" si="52"/>
        <v>0.17807369044288435</v>
      </c>
      <c r="F151" s="31">
        <f>SUM($E$9:E151)*RLR</f>
        <v>105.96779319310069</v>
      </c>
      <c r="G151" s="32"/>
      <c r="H151" s="36">
        <f>F151-SUM($J$9:J151)</f>
        <v>54.338853996139932</v>
      </c>
      <c r="J151" s="31">
        <f t="shared" si="53"/>
        <v>0.40900628892399338</v>
      </c>
      <c r="K151" s="36">
        <f>SUM($J$9:J151)*RRF</f>
        <v>36.140257437872528</v>
      </c>
      <c r="L151" s="33"/>
      <c r="M151" s="36">
        <f t="shared" si="38"/>
        <v>90.479111434012452</v>
      </c>
      <c r="N151" s="33"/>
      <c r="O151" s="33"/>
      <c r="P151" s="33"/>
      <c r="Q151" s="33"/>
      <c r="R151" s="33"/>
      <c r="S151" s="33"/>
      <c r="T151" s="33"/>
      <c r="U151" s="33"/>
      <c r="V151" s="31">
        <f t="shared" si="39"/>
        <v>9.8225447648294999</v>
      </c>
      <c r="W151" s="31">
        <f t="shared" si="40"/>
        <v>38.037197797297949</v>
      </c>
      <c r="X151" s="31">
        <f t="shared" si="41"/>
        <v>47.859742562127451</v>
      </c>
      <c r="Y151" s="31">
        <f t="shared" si="42"/>
        <v>-6.4791114340124523</v>
      </c>
      <c r="Z151" s="31"/>
      <c r="AA151" s="31"/>
      <c r="AB151" s="31"/>
      <c r="AC151" s="31"/>
      <c r="AD151" s="31"/>
      <c r="AE151" s="31"/>
      <c r="AF151" s="31"/>
      <c r="AG151" s="33">
        <f t="shared" si="43"/>
        <v>0.43024115997467294</v>
      </c>
      <c r="AH151" s="33">
        <f t="shared" si="44"/>
        <v>1.0771322789763387</v>
      </c>
      <c r="AI151" s="33">
        <f t="shared" si="45"/>
        <v>0.88306494327583906</v>
      </c>
      <c r="AJ151" s="93">
        <f t="shared" si="46"/>
        <v>0.65527214523277988</v>
      </c>
      <c r="AK151" s="3">
        <f t="shared" si="47"/>
        <v>0.65405849030252505</v>
      </c>
      <c r="AL151" s="3"/>
      <c r="AM151" s="3"/>
      <c r="AN151" s="3"/>
      <c r="AO151" s="3"/>
      <c r="AP151" s="3"/>
      <c r="AQ151" s="90">
        <f t="shared" si="54"/>
        <v>0</v>
      </c>
      <c r="AR151" s="91">
        <f t="shared" si="55"/>
        <v>0</v>
      </c>
      <c r="AS151" s="89">
        <f>SUM(AR$9:AR151)*RLR</f>
        <v>120</v>
      </c>
      <c r="AT151" s="90">
        <f>AS151-SUM(AU$9:AU151)</f>
        <v>41.512981163696992</v>
      </c>
      <c r="AU151" s="89">
        <f t="shared" si="56"/>
        <v>0.31370010954934752</v>
      </c>
      <c r="AV151" s="90">
        <f>SUM(AU$9:AU151)*RRF</f>
        <v>54.9409131854121</v>
      </c>
      <c r="AW151" s="3"/>
      <c r="AX151" s="2">
        <f t="shared" si="48"/>
        <v>1.5</v>
      </c>
      <c r="AY151" s="2">
        <f t="shared" si="49"/>
        <v>0.75</v>
      </c>
    </row>
    <row r="152" spans="1:51" x14ac:dyDescent="0.25">
      <c r="A152" s="14">
        <f t="shared" si="50"/>
        <v>1.43</v>
      </c>
      <c r="B152" s="59">
        <f>IF($B$4="AY",0,IFERROR(P*INDEX('UWYr writing pattern'!$C$4:$C$18,MATCH('Baseline model w.Calcs'!$A152,'UWYr writing pattern'!$A$4:$A$18,0)) / 25,B151))</f>
        <v>0</v>
      </c>
      <c r="C152" s="36">
        <f t="shared" si="51"/>
        <v>11.518103087329832</v>
      </c>
      <c r="E152" s="34">
        <f t="shared" si="52"/>
        <v>0.1754025850862411</v>
      </c>
      <c r="F152" s="31">
        <f>SUM($E$9:E152)*RLR</f>
        <v>106.17827629520418</v>
      </c>
      <c r="G152" s="32"/>
      <c r="H152" s="36">
        <f>F152-SUM($J$9:J152)</f>
        <v>54.141795693272378</v>
      </c>
      <c r="J152" s="31">
        <f t="shared" si="53"/>
        <v>0.40754140497104951</v>
      </c>
      <c r="K152" s="36">
        <f>SUM($J$9:J152)*RRF</f>
        <v>36.425536421352263</v>
      </c>
      <c r="L152" s="33"/>
      <c r="M152" s="36">
        <f t="shared" si="38"/>
        <v>90.567332114624634</v>
      </c>
      <c r="N152" s="33"/>
      <c r="O152" s="33"/>
      <c r="P152" s="33"/>
      <c r="Q152" s="33"/>
      <c r="R152" s="33"/>
      <c r="S152" s="33"/>
      <c r="T152" s="33"/>
      <c r="U152" s="33"/>
      <c r="V152" s="31">
        <f t="shared" si="39"/>
        <v>9.6752065933570588</v>
      </c>
      <c r="W152" s="31">
        <f t="shared" si="40"/>
        <v>37.899256985290663</v>
      </c>
      <c r="X152" s="31">
        <f t="shared" si="41"/>
        <v>47.574463578647723</v>
      </c>
      <c r="Y152" s="31">
        <f t="shared" si="42"/>
        <v>-6.5673321146246337</v>
      </c>
      <c r="Z152" s="31"/>
      <c r="AA152" s="31"/>
      <c r="AB152" s="31"/>
      <c r="AC152" s="31"/>
      <c r="AD152" s="31"/>
      <c r="AE152" s="31"/>
      <c r="AF152" s="31"/>
      <c r="AG152" s="33">
        <f t="shared" si="43"/>
        <v>0.43363733834943169</v>
      </c>
      <c r="AH152" s="33">
        <f t="shared" si="44"/>
        <v>1.0781825251741028</v>
      </c>
      <c r="AI152" s="33">
        <f t="shared" si="45"/>
        <v>0.88481896912670155</v>
      </c>
      <c r="AJ152" s="93">
        <f t="shared" si="46"/>
        <v>0.65784793286591658</v>
      </c>
      <c r="AK152" s="3">
        <f t="shared" si="47"/>
        <v>0.65665305162525611</v>
      </c>
      <c r="AL152" s="3"/>
      <c r="AM152" s="3"/>
      <c r="AN152" s="3"/>
      <c r="AO152" s="3"/>
      <c r="AP152" s="3"/>
      <c r="AQ152" s="90">
        <f t="shared" si="54"/>
        <v>0</v>
      </c>
      <c r="AR152" s="91">
        <f t="shared" si="55"/>
        <v>0</v>
      </c>
      <c r="AS152" s="89">
        <f>SUM(AR$9:AR152)*RLR</f>
        <v>120</v>
      </c>
      <c r="AT152" s="90">
        <f>AS152-SUM(AU$9:AU152)</f>
        <v>41.201633804969262</v>
      </c>
      <c r="AU152" s="89">
        <f t="shared" si="56"/>
        <v>0.31134735872772745</v>
      </c>
      <c r="AV152" s="90">
        <f>SUM(AU$9:AU152)*RRF</f>
        <v>55.158856336521517</v>
      </c>
      <c r="AW152" s="3"/>
      <c r="AX152" s="2">
        <f t="shared" si="48"/>
        <v>1.5</v>
      </c>
      <c r="AY152" s="2">
        <f t="shared" si="49"/>
        <v>0.75</v>
      </c>
    </row>
    <row r="153" spans="1:51" x14ac:dyDescent="0.25">
      <c r="A153" s="14">
        <f t="shared" si="50"/>
        <v>1.44</v>
      </c>
      <c r="B153" s="59">
        <f>IF($B$4="AY",0,IFERROR(P*INDEX('UWYr writing pattern'!$C$4:$C$18,MATCH('Baseline model w.Calcs'!$A153,'UWYr writing pattern'!$A$4:$A$18,0)) / 25,B152))</f>
        <v>0</v>
      </c>
      <c r="C153" s="36">
        <f t="shared" si="51"/>
        <v>11.345331541019885</v>
      </c>
      <c r="E153" s="34">
        <f t="shared" si="52"/>
        <v>0.17277154630994748</v>
      </c>
      <c r="F153" s="31">
        <f>SUM($E$9:E153)*RLR</f>
        <v>106.38560215077611</v>
      </c>
      <c r="G153" s="32"/>
      <c r="H153" s="36">
        <f>F153-SUM($J$9:J153)</f>
        <v>53.943058081144756</v>
      </c>
      <c r="J153" s="31">
        <f t="shared" si="53"/>
        <v>0.40606346769954288</v>
      </c>
      <c r="K153" s="36">
        <f>SUM($J$9:J153)*RRF</f>
        <v>36.709780848741943</v>
      </c>
      <c r="L153" s="33"/>
      <c r="M153" s="36">
        <f t="shared" si="38"/>
        <v>90.652838929886698</v>
      </c>
      <c r="N153" s="33"/>
      <c r="O153" s="33"/>
      <c r="P153" s="33"/>
      <c r="Q153" s="33"/>
      <c r="R153" s="33"/>
      <c r="S153" s="33"/>
      <c r="T153" s="33"/>
      <c r="U153" s="33"/>
      <c r="V153" s="31">
        <f t="shared" si="39"/>
        <v>9.5300784944567027</v>
      </c>
      <c r="W153" s="31">
        <f t="shared" si="40"/>
        <v>37.760140656801326</v>
      </c>
      <c r="X153" s="31">
        <f t="shared" si="41"/>
        <v>47.290219151258029</v>
      </c>
      <c r="Y153" s="31">
        <f t="shared" si="42"/>
        <v>-6.6528389298866983</v>
      </c>
      <c r="Z153" s="31"/>
      <c r="AA153" s="31"/>
      <c r="AB153" s="31"/>
      <c r="AC153" s="31"/>
      <c r="AD153" s="31"/>
      <c r="AE153" s="31"/>
      <c r="AF153" s="31"/>
      <c r="AG153" s="33">
        <f t="shared" si="43"/>
        <v>0.43702120058026123</v>
      </c>
      <c r="AH153" s="33">
        <f t="shared" si="44"/>
        <v>1.0792004634510322</v>
      </c>
      <c r="AI153" s="33">
        <f t="shared" si="45"/>
        <v>0.8865466845898009</v>
      </c>
      <c r="AJ153" s="93">
        <f t="shared" si="46"/>
        <v>0.66040447435506089</v>
      </c>
      <c r="AK153" s="3">
        <f t="shared" si="47"/>
        <v>0.65922815373806676</v>
      </c>
      <c r="AL153" s="3"/>
      <c r="AM153" s="3"/>
      <c r="AN153" s="3"/>
      <c r="AO153" s="3"/>
      <c r="AP153" s="3"/>
      <c r="AQ153" s="90">
        <f t="shared" si="54"/>
        <v>0</v>
      </c>
      <c r="AR153" s="91">
        <f t="shared" si="55"/>
        <v>0</v>
      </c>
      <c r="AS153" s="89">
        <f>SUM(AR$9:AR153)*RLR</f>
        <v>120</v>
      </c>
      <c r="AT153" s="90">
        <f>AS153-SUM(AU$9:AU153)</f>
        <v>40.892621551431986</v>
      </c>
      <c r="AU153" s="89">
        <f t="shared" si="56"/>
        <v>0.30901225353726947</v>
      </c>
      <c r="AV153" s="90">
        <f>SUM(AU$9:AU153)*RRF</f>
        <v>55.375164913997608</v>
      </c>
      <c r="AW153" s="3"/>
      <c r="AX153" s="2">
        <f t="shared" si="48"/>
        <v>1.5</v>
      </c>
      <c r="AY153" s="2">
        <f t="shared" si="49"/>
        <v>0.75</v>
      </c>
    </row>
    <row r="154" spans="1:51" x14ac:dyDescent="0.25">
      <c r="A154" s="14">
        <f t="shared" si="50"/>
        <v>1.45</v>
      </c>
      <c r="B154" s="59">
        <f>IF($B$4="AY",0,IFERROR(P*INDEX('UWYr writing pattern'!$C$4:$C$18,MATCH('Baseline model w.Calcs'!$A154,'UWYr writing pattern'!$A$4:$A$18,0)) / 25,B153))</f>
        <v>0</v>
      </c>
      <c r="C154" s="36">
        <f t="shared" si="51"/>
        <v>11.175151567904587</v>
      </c>
      <c r="E154" s="34">
        <f t="shared" si="52"/>
        <v>0.17017997311529826</v>
      </c>
      <c r="F154" s="31">
        <f>SUM($E$9:E154)*RLR</f>
        <v>106.58981811851447</v>
      </c>
      <c r="G154" s="32"/>
      <c r="H154" s="36">
        <f>F154-SUM($J$9:J154)</f>
        <v>53.742701113274535</v>
      </c>
      <c r="J154" s="31">
        <f t="shared" si="53"/>
        <v>0.40457293560858565</v>
      </c>
      <c r="K154" s="36">
        <f>SUM($J$9:J154)*RRF</f>
        <v>36.992981903667953</v>
      </c>
      <c r="L154" s="33"/>
      <c r="M154" s="36">
        <f t="shared" si="38"/>
        <v>90.735683016942488</v>
      </c>
      <c r="N154" s="33"/>
      <c r="O154" s="33"/>
      <c r="P154" s="33"/>
      <c r="Q154" s="33"/>
      <c r="R154" s="33"/>
      <c r="S154" s="33"/>
      <c r="T154" s="33"/>
      <c r="U154" s="33"/>
      <c r="V154" s="31">
        <f t="shared" si="39"/>
        <v>9.3871273170398535</v>
      </c>
      <c r="W154" s="31">
        <f t="shared" si="40"/>
        <v>37.61989077929217</v>
      </c>
      <c r="X154" s="31">
        <f t="shared" si="41"/>
        <v>47.007018096332025</v>
      </c>
      <c r="Y154" s="31">
        <f t="shared" si="42"/>
        <v>-6.7356830169424882</v>
      </c>
      <c r="Z154" s="31"/>
      <c r="AA154" s="31"/>
      <c r="AB154" s="31"/>
      <c r="AC154" s="31"/>
      <c r="AD154" s="31"/>
      <c r="AE154" s="31"/>
      <c r="AF154" s="31"/>
      <c r="AG154" s="33">
        <f t="shared" si="43"/>
        <v>0.44039264171033277</v>
      </c>
      <c r="AH154" s="33">
        <f t="shared" si="44"/>
        <v>1.0801867025826486</v>
      </c>
      <c r="AI154" s="33">
        <f t="shared" si="45"/>
        <v>0.88824848432095393</v>
      </c>
      <c r="AJ154" s="93">
        <f t="shared" si="46"/>
        <v>0.66294191350634568</v>
      </c>
      <c r="AK154" s="3">
        <f t="shared" si="47"/>
        <v>0.66178394258503126</v>
      </c>
      <c r="AL154" s="3"/>
      <c r="AM154" s="3"/>
      <c r="AN154" s="3"/>
      <c r="AO154" s="3"/>
      <c r="AP154" s="3"/>
      <c r="AQ154" s="90">
        <f t="shared" si="54"/>
        <v>0</v>
      </c>
      <c r="AR154" s="91">
        <f t="shared" si="55"/>
        <v>0</v>
      </c>
      <c r="AS154" s="89">
        <f>SUM(AR$9:AR154)*RLR</f>
        <v>120</v>
      </c>
      <c r="AT154" s="90">
        <f>AS154-SUM(AU$9:AU154)</f>
        <v>40.585926889796241</v>
      </c>
      <c r="AU154" s="89">
        <f t="shared" si="56"/>
        <v>0.30669466163573988</v>
      </c>
      <c r="AV154" s="90">
        <f>SUM(AU$9:AU154)*RRF</f>
        <v>55.589851177142627</v>
      </c>
      <c r="AW154" s="3"/>
      <c r="AX154" s="2">
        <f t="shared" si="48"/>
        <v>1.5</v>
      </c>
      <c r="AY154" s="2">
        <f t="shared" si="49"/>
        <v>0.75</v>
      </c>
    </row>
    <row r="155" spans="1:51" x14ac:dyDescent="0.25">
      <c r="A155" s="14">
        <f t="shared" si="50"/>
        <v>1.46</v>
      </c>
      <c r="B155" s="59">
        <f>IF($B$4="AY",0,IFERROR(P*INDEX('UWYr writing pattern'!$C$4:$C$18,MATCH('Baseline model w.Calcs'!$A155,'UWYr writing pattern'!$A$4:$A$18,0)) / 25,B154))</f>
        <v>0</v>
      </c>
      <c r="C155" s="36">
        <f t="shared" si="51"/>
        <v>11.007524294386018</v>
      </c>
      <c r="E155" s="34">
        <f t="shared" si="52"/>
        <v>0.16762727351856882</v>
      </c>
      <c r="F155" s="31">
        <f>SUM($E$9:E155)*RLR</f>
        <v>106.79097084673674</v>
      </c>
      <c r="G155" s="32"/>
      <c r="H155" s="36">
        <f>F155-SUM($J$9:J155)</f>
        <v>53.540783583147245</v>
      </c>
      <c r="J155" s="31">
        <f t="shared" si="53"/>
        <v>0.40307025834955901</v>
      </c>
      <c r="K155" s="36">
        <f>SUM($J$9:J155)*RRF</f>
        <v>37.275131084512644</v>
      </c>
      <c r="L155" s="33"/>
      <c r="M155" s="36">
        <f t="shared" si="38"/>
        <v>90.815914667659882</v>
      </c>
      <c r="N155" s="33"/>
      <c r="O155" s="33"/>
      <c r="P155" s="33"/>
      <c r="Q155" s="33"/>
      <c r="R155" s="33"/>
      <c r="S155" s="33"/>
      <c r="T155" s="33"/>
      <c r="U155" s="33"/>
      <c r="V155" s="31">
        <f t="shared" si="39"/>
        <v>9.2463204072842551</v>
      </c>
      <c r="W155" s="31">
        <f t="shared" si="40"/>
        <v>37.478548508203069</v>
      </c>
      <c r="X155" s="31">
        <f t="shared" si="41"/>
        <v>46.72486891548732</v>
      </c>
      <c r="Y155" s="31">
        <f t="shared" si="42"/>
        <v>-6.8159146676598823</v>
      </c>
      <c r="Z155" s="31"/>
      <c r="AA155" s="31"/>
      <c r="AB155" s="31"/>
      <c r="AC155" s="31"/>
      <c r="AD155" s="31"/>
      <c r="AE155" s="31"/>
      <c r="AF155" s="31"/>
      <c r="AG155" s="33">
        <f t="shared" si="43"/>
        <v>0.44375156052991244</v>
      </c>
      <c r="AH155" s="33">
        <f t="shared" si="44"/>
        <v>1.0811418412816654</v>
      </c>
      <c r="AI155" s="33">
        <f t="shared" si="45"/>
        <v>0.88992475705613949</v>
      </c>
      <c r="AJ155" s="93">
        <f t="shared" si="46"/>
        <v>0.66546039305139237</v>
      </c>
      <c r="AK155" s="3">
        <f t="shared" si="47"/>
        <v>0.66432056301564357</v>
      </c>
      <c r="AL155" s="3"/>
      <c r="AM155" s="3"/>
      <c r="AN155" s="3"/>
      <c r="AO155" s="3"/>
      <c r="AP155" s="3"/>
      <c r="AQ155" s="90">
        <f t="shared" si="54"/>
        <v>0</v>
      </c>
      <c r="AR155" s="91">
        <f t="shared" si="55"/>
        <v>0</v>
      </c>
      <c r="AS155" s="89">
        <f>SUM(AR$9:AR155)*RLR</f>
        <v>120</v>
      </c>
      <c r="AT155" s="90">
        <f>AS155-SUM(AU$9:AU155)</f>
        <v>40.281532438122767</v>
      </c>
      <c r="AU155" s="89">
        <f t="shared" si="56"/>
        <v>0.30439445167347179</v>
      </c>
      <c r="AV155" s="90">
        <f>SUM(AU$9:AU155)*RRF</f>
        <v>55.802927293314063</v>
      </c>
      <c r="AW155" s="3"/>
      <c r="AX155" s="2">
        <f t="shared" si="48"/>
        <v>1.5</v>
      </c>
      <c r="AY155" s="2">
        <f t="shared" si="49"/>
        <v>0.75</v>
      </c>
    </row>
    <row r="156" spans="1:51" x14ac:dyDescent="0.25">
      <c r="A156" s="14">
        <f t="shared" si="50"/>
        <v>1.47</v>
      </c>
      <c r="B156" s="59">
        <f>IF($B$4="AY",0,IFERROR(P*INDEX('UWYr writing pattern'!$C$4:$C$18,MATCH('Baseline model w.Calcs'!$A156,'UWYr writing pattern'!$A$4:$A$18,0)) / 25,B155))</f>
        <v>0</v>
      </c>
      <c r="C156" s="36">
        <f t="shared" si="51"/>
        <v>10.842411429970227</v>
      </c>
      <c r="E156" s="34">
        <f t="shared" si="52"/>
        <v>0.16511286441579029</v>
      </c>
      <c r="F156" s="31">
        <f>SUM($E$9:E156)*RLR</f>
        <v>106.98910628403569</v>
      </c>
      <c r="G156" s="32"/>
      <c r="H156" s="36">
        <f>F156-SUM($J$9:J156)</f>
        <v>53.337363143572588</v>
      </c>
      <c r="J156" s="31">
        <f t="shared" si="53"/>
        <v>0.40155587687360439</v>
      </c>
      <c r="K156" s="36">
        <f>SUM($J$9:J156)*RRF</f>
        <v>37.556220198324162</v>
      </c>
      <c r="L156" s="33"/>
      <c r="M156" s="36">
        <f t="shared" si="38"/>
        <v>90.893583341896743</v>
      </c>
      <c r="N156" s="33"/>
      <c r="O156" s="33"/>
      <c r="P156" s="33"/>
      <c r="Q156" s="33"/>
      <c r="R156" s="33"/>
      <c r="S156" s="33"/>
      <c r="T156" s="33"/>
      <c r="U156" s="33"/>
      <c r="V156" s="31">
        <f t="shared" si="39"/>
        <v>9.1076256011749894</v>
      </c>
      <c r="W156" s="31">
        <f t="shared" si="40"/>
        <v>37.336154200500808</v>
      </c>
      <c r="X156" s="31">
        <f t="shared" si="41"/>
        <v>46.443779801675795</v>
      </c>
      <c r="Y156" s="31">
        <f t="shared" si="42"/>
        <v>-6.8935833418967434</v>
      </c>
      <c r="Z156" s="31"/>
      <c r="AA156" s="31"/>
      <c r="AB156" s="31"/>
      <c r="AC156" s="31"/>
      <c r="AD156" s="31"/>
      <c r="AE156" s="31"/>
      <c r="AF156" s="31"/>
      <c r="AG156" s="33">
        <f t="shared" si="43"/>
        <v>0.44709785950385905</v>
      </c>
      <c r="AH156" s="33">
        <f t="shared" si="44"/>
        <v>1.0820664683559136</v>
      </c>
      <c r="AI156" s="33">
        <f t="shared" si="45"/>
        <v>0.89157588570029733</v>
      </c>
      <c r="AJ156" s="93">
        <f t="shared" si="46"/>
        <v>0.66796005465533936</v>
      </c>
      <c r="AK156" s="3">
        <f t="shared" si="47"/>
        <v>0.66683815879302621</v>
      </c>
      <c r="AL156" s="3"/>
      <c r="AM156" s="3"/>
      <c r="AN156" s="3"/>
      <c r="AO156" s="3"/>
      <c r="AP156" s="3"/>
      <c r="AQ156" s="90">
        <f t="shared" si="54"/>
        <v>0</v>
      </c>
      <c r="AR156" s="91">
        <f t="shared" si="55"/>
        <v>0</v>
      </c>
      <c r="AS156" s="89">
        <f>SUM(AR$9:AR156)*RLR</f>
        <v>120</v>
      </c>
      <c r="AT156" s="90">
        <f>AS156-SUM(AU$9:AU156)</f>
        <v>39.979420944836846</v>
      </c>
      <c r="AU156" s="89">
        <f t="shared" si="56"/>
        <v>0.30211149328592074</v>
      </c>
      <c r="AV156" s="90">
        <f>SUM(AU$9:AU156)*RRF</f>
        <v>56.014405338614203</v>
      </c>
      <c r="AW156" s="3"/>
      <c r="AX156" s="2">
        <f t="shared" si="48"/>
        <v>1.5</v>
      </c>
      <c r="AY156" s="2">
        <f t="shared" si="49"/>
        <v>0.75</v>
      </c>
    </row>
    <row r="157" spans="1:51" x14ac:dyDescent="0.25">
      <c r="A157" s="14">
        <f t="shared" si="50"/>
        <v>1.48</v>
      </c>
      <c r="B157" s="59">
        <f>IF($B$4="AY",0,IFERROR(P*INDEX('UWYr writing pattern'!$C$4:$C$18,MATCH('Baseline model w.Calcs'!$A157,'UWYr writing pattern'!$A$4:$A$18,0)) / 25,B156))</f>
        <v>0</v>
      </c>
      <c r="C157" s="36">
        <f t="shared" si="51"/>
        <v>10.679775258520673</v>
      </c>
      <c r="E157" s="34">
        <f t="shared" si="52"/>
        <v>0.16263617144955342</v>
      </c>
      <c r="F157" s="31">
        <f>SUM($E$9:E157)*RLR</f>
        <v>107.18426968977515</v>
      </c>
      <c r="G157" s="32"/>
      <c r="H157" s="36">
        <f>F157-SUM($J$9:J157)</f>
        <v>53.132496325735261</v>
      </c>
      <c r="J157" s="31">
        <f t="shared" si="53"/>
        <v>0.40003022357679441</v>
      </c>
      <c r="K157" s="36">
        <f>SUM($J$9:J157)*RRF</f>
        <v>37.836241354827919</v>
      </c>
      <c r="L157" s="33"/>
      <c r="M157" s="36">
        <f t="shared" si="38"/>
        <v>90.96873768056318</v>
      </c>
      <c r="N157" s="33"/>
      <c r="O157" s="33"/>
      <c r="P157" s="33"/>
      <c r="Q157" s="33"/>
      <c r="R157" s="33"/>
      <c r="S157" s="33"/>
      <c r="T157" s="33"/>
      <c r="U157" s="33"/>
      <c r="V157" s="31">
        <f t="shared" si="39"/>
        <v>8.971011217157363</v>
      </c>
      <c r="W157" s="31">
        <f t="shared" si="40"/>
        <v>37.192747428014677</v>
      </c>
      <c r="X157" s="31">
        <f t="shared" si="41"/>
        <v>46.163758645172038</v>
      </c>
      <c r="Y157" s="31">
        <f t="shared" si="42"/>
        <v>-6.96873768056318</v>
      </c>
      <c r="Z157" s="31"/>
      <c r="AA157" s="31"/>
      <c r="AB157" s="31"/>
      <c r="AC157" s="31"/>
      <c r="AD157" s="31"/>
      <c r="AE157" s="31"/>
      <c r="AF157" s="31"/>
      <c r="AG157" s="33">
        <f t="shared" si="43"/>
        <v>0.45043144470033236</v>
      </c>
      <c r="AH157" s="33">
        <f t="shared" si="44"/>
        <v>1.0829611628638474</v>
      </c>
      <c r="AI157" s="33">
        <f t="shared" si="45"/>
        <v>0.89320224741479293</v>
      </c>
      <c r="AJ157" s="93">
        <f t="shared" si="46"/>
        <v>0.67044103892481088</v>
      </c>
      <c r="AK157" s="3">
        <f t="shared" si="47"/>
        <v>0.66933687260207853</v>
      </c>
      <c r="AL157" s="3"/>
      <c r="AM157" s="3"/>
      <c r="AN157" s="3"/>
      <c r="AO157" s="3"/>
      <c r="AP157" s="3"/>
      <c r="AQ157" s="90">
        <f t="shared" si="54"/>
        <v>0</v>
      </c>
      <c r="AR157" s="91">
        <f t="shared" si="55"/>
        <v>0</v>
      </c>
      <c r="AS157" s="89">
        <f>SUM(AR$9:AR157)*RLR</f>
        <v>120</v>
      </c>
      <c r="AT157" s="90">
        <f>AS157-SUM(AU$9:AU157)</f>
        <v>39.679575287750566</v>
      </c>
      <c r="AU157" s="89">
        <f t="shared" si="56"/>
        <v>0.29984565708627636</v>
      </c>
      <c r="AV157" s="90">
        <f>SUM(AU$9:AU157)*RRF</f>
        <v>56.224297298574598</v>
      </c>
      <c r="AW157" s="3"/>
      <c r="AX157" s="2">
        <f t="shared" si="48"/>
        <v>1.5</v>
      </c>
      <c r="AY157" s="2">
        <f t="shared" si="49"/>
        <v>0.75</v>
      </c>
    </row>
    <row r="158" spans="1:51" x14ac:dyDescent="0.25">
      <c r="A158" s="14">
        <f t="shared" si="50"/>
        <v>1.49</v>
      </c>
      <c r="B158" s="59">
        <f>IF($B$4="AY",0,IFERROR(P*INDEX('UWYr writing pattern'!$C$4:$C$18,MATCH('Baseline model w.Calcs'!$A158,'UWYr writing pattern'!$A$4:$A$18,0)) / 25,B157))</f>
        <v>0</v>
      </c>
      <c r="C158" s="36">
        <f t="shared" si="51"/>
        <v>10.519578629642863</v>
      </c>
      <c r="E158" s="34">
        <f t="shared" si="52"/>
        <v>0.16019662887781011</v>
      </c>
      <c r="F158" s="31">
        <f>SUM($E$9:E158)*RLR</f>
        <v>107.37650564442852</v>
      </c>
      <c r="G158" s="32"/>
      <c r="H158" s="36">
        <f>F158-SUM($J$9:J158)</f>
        <v>52.926238557945616</v>
      </c>
      <c r="J158" s="31">
        <f t="shared" si="53"/>
        <v>0.39849372244301451</v>
      </c>
      <c r="K158" s="36">
        <f>SUM($J$9:J158)*RRF</f>
        <v>38.115186960538033</v>
      </c>
      <c r="L158" s="33"/>
      <c r="M158" s="36">
        <f t="shared" si="38"/>
        <v>91.041425518483649</v>
      </c>
      <c r="N158" s="33"/>
      <c r="O158" s="33"/>
      <c r="P158" s="33"/>
      <c r="Q158" s="33"/>
      <c r="R158" s="33"/>
      <c r="S158" s="33"/>
      <c r="T158" s="33"/>
      <c r="U158" s="33"/>
      <c r="V158" s="31">
        <f t="shared" si="39"/>
        <v>8.8364460489000045</v>
      </c>
      <c r="W158" s="31">
        <f t="shared" si="40"/>
        <v>37.048366990561931</v>
      </c>
      <c r="X158" s="31">
        <f t="shared" si="41"/>
        <v>45.884813039461932</v>
      </c>
      <c r="Y158" s="31">
        <f t="shared" si="42"/>
        <v>-7.0414255184836492</v>
      </c>
      <c r="Z158" s="31"/>
      <c r="AA158" s="31"/>
      <c r="AB158" s="31"/>
      <c r="AC158" s="31"/>
      <c r="AD158" s="31"/>
      <c r="AE158" s="31"/>
      <c r="AF158" s="31"/>
      <c r="AG158" s="33">
        <f t="shared" si="43"/>
        <v>0.45375222572069085</v>
      </c>
      <c r="AH158" s="33">
        <f t="shared" si="44"/>
        <v>1.0838264942676625</v>
      </c>
      <c r="AI158" s="33">
        <f t="shared" si="45"/>
        <v>0.89480421370357099</v>
      </c>
      <c r="AJ158" s="93">
        <f t="shared" si="46"/>
        <v>0.67290348541582645</v>
      </c>
      <c r="AK158" s="3">
        <f t="shared" si="47"/>
        <v>0.67181684605756309</v>
      </c>
      <c r="AL158" s="3"/>
      <c r="AM158" s="3"/>
      <c r="AN158" s="3"/>
      <c r="AO158" s="3"/>
      <c r="AP158" s="3"/>
      <c r="AQ158" s="90">
        <f t="shared" si="54"/>
        <v>0</v>
      </c>
      <c r="AR158" s="91">
        <f t="shared" si="55"/>
        <v>0</v>
      </c>
      <c r="AS158" s="89">
        <f>SUM(AR$9:AR158)*RLR</f>
        <v>120</v>
      </c>
      <c r="AT158" s="90">
        <f>AS158-SUM(AU$9:AU158)</f>
        <v>39.381978473092431</v>
      </c>
      <c r="AU158" s="89">
        <f t="shared" si="56"/>
        <v>0.29759681465812926</v>
      </c>
      <c r="AV158" s="90">
        <f>SUM(AU$9:AU158)*RRF</f>
        <v>56.432615068835297</v>
      </c>
      <c r="AW158" s="3"/>
      <c r="AX158" s="2">
        <f t="shared" si="48"/>
        <v>1.5</v>
      </c>
      <c r="AY158" s="2">
        <f t="shared" si="49"/>
        <v>0.75</v>
      </c>
    </row>
    <row r="159" spans="1:51" x14ac:dyDescent="0.25">
      <c r="A159" s="14">
        <f t="shared" si="50"/>
        <v>1.5</v>
      </c>
      <c r="B159" s="59">
        <f>IF($B$4="AY",0,IFERROR(P*INDEX('UWYr writing pattern'!$C$4:$C$18,MATCH('Baseline model w.Calcs'!$A159,'UWYr writing pattern'!$A$4:$A$18,0)) / 25,B158))</f>
        <v>0</v>
      </c>
      <c r="C159" s="36">
        <f t="shared" si="51"/>
        <v>10.361784950198221</v>
      </c>
      <c r="E159" s="34">
        <f t="shared" si="52"/>
        <v>0.15779367944464295</v>
      </c>
      <c r="F159" s="31">
        <f>SUM($E$9:E159)*RLR</f>
        <v>107.56585805976209</v>
      </c>
      <c r="G159" s="32"/>
      <c r="H159" s="36">
        <f>F159-SUM($J$9:J159)</f>
        <v>52.7186441840946</v>
      </c>
      <c r="J159" s="31">
        <f t="shared" si="53"/>
        <v>0.39694678918459214</v>
      </c>
      <c r="K159" s="36">
        <f>SUM($J$9:J159)*RRF</f>
        <v>38.39304971296724</v>
      </c>
      <c r="L159" s="33"/>
      <c r="M159" s="36">
        <f t="shared" si="38"/>
        <v>91.111693897061841</v>
      </c>
      <c r="N159" s="33"/>
      <c r="O159" s="33"/>
      <c r="P159" s="33"/>
      <c r="Q159" s="33"/>
      <c r="R159" s="33"/>
      <c r="S159" s="33"/>
      <c r="T159" s="33"/>
      <c r="U159" s="33"/>
      <c r="V159" s="31">
        <f t="shared" si="39"/>
        <v>8.7038993581665043</v>
      </c>
      <c r="W159" s="31">
        <f t="shared" si="40"/>
        <v>36.903050928866215</v>
      </c>
      <c r="X159" s="31">
        <f t="shared" si="41"/>
        <v>45.606950287032717</v>
      </c>
      <c r="Y159" s="31">
        <f t="shared" si="42"/>
        <v>-7.1116938970618406</v>
      </c>
      <c r="Z159" s="31"/>
      <c r="AA159" s="31"/>
      <c r="AB159" s="31"/>
      <c r="AC159" s="31"/>
      <c r="AD159" s="31"/>
      <c r="AE159" s="31"/>
      <c r="AF159" s="31"/>
      <c r="AG159" s="33">
        <f t="shared" si="43"/>
        <v>0.45706011563056237</v>
      </c>
      <c r="AH159" s="33">
        <f t="shared" si="44"/>
        <v>1.0846630225840694</v>
      </c>
      <c r="AI159" s="33">
        <f t="shared" si="45"/>
        <v>0.89638215049801739</v>
      </c>
      <c r="AJ159" s="93">
        <f t="shared" si="46"/>
        <v>0.67534753264165026</v>
      </c>
      <c r="AK159" s="3">
        <f t="shared" si="47"/>
        <v>0.67427821971213131</v>
      </c>
      <c r="AL159" s="3"/>
      <c r="AM159" s="3"/>
      <c r="AN159" s="3"/>
      <c r="AO159" s="3"/>
      <c r="AP159" s="3"/>
      <c r="AQ159" s="90">
        <f t="shared" si="54"/>
        <v>0</v>
      </c>
      <c r="AR159" s="91">
        <f t="shared" si="55"/>
        <v>0</v>
      </c>
      <c r="AS159" s="89">
        <f>SUM(AR$9:AR159)*RLR</f>
        <v>120</v>
      </c>
      <c r="AT159" s="90">
        <f>AS159-SUM(AU$9:AU159)</f>
        <v>39.086613634544236</v>
      </c>
      <c r="AU159" s="89">
        <f t="shared" si="56"/>
        <v>0.29536483854819323</v>
      </c>
      <c r="AV159" s="90">
        <f>SUM(AU$9:AU159)*RRF</f>
        <v>56.639370455819034</v>
      </c>
      <c r="AW159" s="3"/>
      <c r="AX159" s="2">
        <f t="shared" si="48"/>
        <v>1.5</v>
      </c>
      <c r="AY159" s="2">
        <f t="shared" si="49"/>
        <v>0.75</v>
      </c>
    </row>
    <row r="160" spans="1:51" x14ac:dyDescent="0.25">
      <c r="A160" s="14">
        <f t="shared" si="50"/>
        <v>1.51</v>
      </c>
      <c r="B160" s="59">
        <f>IF($B$4="AY",0,IFERROR(P*INDEX('UWYr writing pattern'!$C$4:$C$18,MATCH('Baseline model w.Calcs'!$A160,'UWYr writing pattern'!$A$4:$A$18,0)) / 25,B159))</f>
        <v>0</v>
      </c>
      <c r="C160" s="36">
        <f t="shared" si="51"/>
        <v>10.206358175945248</v>
      </c>
      <c r="E160" s="34">
        <f t="shared" si="52"/>
        <v>0.15542677425297333</v>
      </c>
      <c r="F160" s="31">
        <f>SUM($E$9:E160)*RLR</f>
        <v>107.75237018886565</v>
      </c>
      <c r="G160" s="32"/>
      <c r="H160" s="36">
        <f>F160-SUM($J$9:J160)</f>
        <v>52.509766481817451</v>
      </c>
      <c r="J160" s="31">
        <f t="shared" si="53"/>
        <v>0.39538983138070949</v>
      </c>
      <c r="K160" s="36">
        <f>SUM($J$9:J160)*RRF</f>
        <v>38.669822594933741</v>
      </c>
      <c r="L160" s="33"/>
      <c r="M160" s="36">
        <f t="shared" si="38"/>
        <v>91.179589076751199</v>
      </c>
      <c r="N160" s="33"/>
      <c r="O160" s="33"/>
      <c r="P160" s="33"/>
      <c r="Q160" s="33"/>
      <c r="R160" s="33"/>
      <c r="S160" s="33"/>
      <c r="T160" s="33"/>
      <c r="U160" s="33"/>
      <c r="V160" s="31">
        <f t="shared" si="39"/>
        <v>8.5733408677940073</v>
      </c>
      <c r="W160" s="31">
        <f t="shared" si="40"/>
        <v>36.756836537272214</v>
      </c>
      <c r="X160" s="31">
        <f t="shared" si="41"/>
        <v>45.330177405066223</v>
      </c>
      <c r="Y160" s="31">
        <f t="shared" si="42"/>
        <v>-7.1795890767511992</v>
      </c>
      <c r="Z160" s="31"/>
      <c r="AA160" s="31"/>
      <c r="AB160" s="31"/>
      <c r="AC160" s="31"/>
      <c r="AD160" s="31"/>
      <c r="AE160" s="31"/>
      <c r="AF160" s="31"/>
      <c r="AG160" s="33">
        <f t="shared" si="43"/>
        <v>0.46035503089206836</v>
      </c>
      <c r="AH160" s="33">
        <f t="shared" si="44"/>
        <v>1.0854712985327524</v>
      </c>
      <c r="AI160" s="33">
        <f t="shared" si="45"/>
        <v>0.89793641824054715</v>
      </c>
      <c r="AJ160" s="93">
        <f t="shared" si="46"/>
        <v>0.67777331808058339</v>
      </c>
      <c r="AK160" s="3">
        <f t="shared" si="47"/>
        <v>0.67672113306429027</v>
      </c>
      <c r="AL160" s="3"/>
      <c r="AM160" s="3"/>
      <c r="AN160" s="3"/>
      <c r="AO160" s="3"/>
      <c r="AP160" s="3"/>
      <c r="AQ160" s="90">
        <f t="shared" si="54"/>
        <v>0</v>
      </c>
      <c r="AR160" s="91">
        <f t="shared" si="55"/>
        <v>0</v>
      </c>
      <c r="AS160" s="89">
        <f>SUM(AR$9:AR160)*RLR</f>
        <v>120</v>
      </c>
      <c r="AT160" s="90">
        <f>AS160-SUM(AU$9:AU160)</f>
        <v>38.793464032285158</v>
      </c>
      <c r="AU160" s="89">
        <f t="shared" si="56"/>
        <v>0.29314960225908177</v>
      </c>
      <c r="AV160" s="90">
        <f>SUM(AU$9:AU160)*RRF</f>
        <v>56.844575177400387</v>
      </c>
      <c r="AW160" s="3"/>
      <c r="AX160" s="2">
        <f t="shared" si="48"/>
        <v>1.5</v>
      </c>
      <c r="AY160" s="2">
        <f t="shared" si="49"/>
        <v>0.75</v>
      </c>
    </row>
    <row r="161" spans="1:51" x14ac:dyDescent="0.25">
      <c r="A161" s="14">
        <f t="shared" si="50"/>
        <v>1.52</v>
      </c>
      <c r="B161" s="59">
        <f>IF($B$4="AY",0,IFERROR(P*INDEX('UWYr writing pattern'!$C$4:$C$18,MATCH('Baseline model w.Calcs'!$A161,'UWYr writing pattern'!$A$4:$A$18,0)) / 25,B160))</f>
        <v>0</v>
      </c>
      <c r="C161" s="36">
        <f t="shared" si="51"/>
        <v>10.053262803306069</v>
      </c>
      <c r="E161" s="34">
        <f t="shared" si="52"/>
        <v>0.15309537263917872</v>
      </c>
      <c r="F161" s="31">
        <f>SUM($E$9:E161)*RLR</f>
        <v>107.93608463603267</v>
      </c>
      <c r="G161" s="32"/>
      <c r="H161" s="36">
        <f>F161-SUM($J$9:J161)</f>
        <v>52.299657680370842</v>
      </c>
      <c r="J161" s="31">
        <f t="shared" si="53"/>
        <v>0.39382324861363088</v>
      </c>
      <c r="K161" s="36">
        <f>SUM($J$9:J161)*RRF</f>
        <v>38.945498868963277</v>
      </c>
      <c r="L161" s="33"/>
      <c r="M161" s="36">
        <f t="shared" si="38"/>
        <v>91.245156549334126</v>
      </c>
      <c r="N161" s="33"/>
      <c r="O161" s="33"/>
      <c r="P161" s="33"/>
      <c r="Q161" s="33"/>
      <c r="R161" s="33"/>
      <c r="S161" s="33"/>
      <c r="T161" s="33"/>
      <c r="U161" s="33"/>
      <c r="V161" s="31">
        <f t="shared" si="39"/>
        <v>8.4447407547770972</v>
      </c>
      <c r="W161" s="31">
        <f t="shared" si="40"/>
        <v>36.609760376259587</v>
      </c>
      <c r="X161" s="31">
        <f t="shared" si="41"/>
        <v>45.054501131036687</v>
      </c>
      <c r="Y161" s="31">
        <f t="shared" si="42"/>
        <v>-7.2451565493341263</v>
      </c>
      <c r="Z161" s="31"/>
      <c r="AA161" s="31"/>
      <c r="AB161" s="31"/>
      <c r="AC161" s="31"/>
      <c r="AD161" s="31"/>
      <c r="AE161" s="31"/>
      <c r="AF161" s="31"/>
      <c r="AG161" s="33">
        <f t="shared" si="43"/>
        <v>0.46363689129718189</v>
      </c>
      <c r="AH161" s="33">
        <f t="shared" si="44"/>
        <v>1.0862518636825491</v>
      </c>
      <c r="AI161" s="33">
        <f t="shared" si="45"/>
        <v>0.89946737196693893</v>
      </c>
      <c r="AJ161" s="93">
        <f t="shared" si="46"/>
        <v>0.68018097818369616</v>
      </c>
      <c r="AK161" s="3">
        <f t="shared" si="47"/>
        <v>0.67914572456630817</v>
      </c>
      <c r="AL161" s="3"/>
      <c r="AM161" s="3"/>
      <c r="AN161" s="3"/>
      <c r="AO161" s="3"/>
      <c r="AP161" s="3"/>
      <c r="AQ161" s="90">
        <f t="shared" si="54"/>
        <v>0</v>
      </c>
      <c r="AR161" s="91">
        <f t="shared" si="55"/>
        <v>0</v>
      </c>
      <c r="AS161" s="89">
        <f>SUM(AR$9:AR161)*RLR</f>
        <v>120</v>
      </c>
      <c r="AT161" s="90">
        <f>AS161-SUM(AU$9:AU161)</f>
        <v>38.502513052043014</v>
      </c>
      <c r="AU161" s="89">
        <f t="shared" si="56"/>
        <v>0.29095098024213867</v>
      </c>
      <c r="AV161" s="90">
        <f>SUM(AU$9:AU161)*RRF</f>
        <v>57.048240863569887</v>
      </c>
      <c r="AW161" s="3"/>
      <c r="AX161" s="2">
        <f t="shared" si="48"/>
        <v>1.5</v>
      </c>
      <c r="AY161" s="2">
        <f t="shared" si="49"/>
        <v>0.75</v>
      </c>
    </row>
    <row r="162" spans="1:51" x14ac:dyDescent="0.25">
      <c r="A162" s="14">
        <f t="shared" si="50"/>
        <v>1.53</v>
      </c>
      <c r="B162" s="59">
        <f>IF($B$4="AY",0,IFERROR(P*INDEX('UWYr writing pattern'!$C$4:$C$18,MATCH('Baseline model w.Calcs'!$A162,'UWYr writing pattern'!$A$4:$A$18,0)) / 25,B161))</f>
        <v>0</v>
      </c>
      <c r="C162" s="36">
        <f t="shared" si="51"/>
        <v>9.9024638612564786</v>
      </c>
      <c r="E162" s="34">
        <f t="shared" si="52"/>
        <v>0.15079894204959104</v>
      </c>
      <c r="F162" s="31">
        <f>SUM($E$9:E162)*RLR</f>
        <v>108.11704336649218</v>
      </c>
      <c r="G162" s="32"/>
      <c r="H162" s="36">
        <f>F162-SUM($J$9:J162)</f>
        <v>52.088368978227571</v>
      </c>
      <c r="J162" s="31">
        <f t="shared" si="53"/>
        <v>0.39224743260278133</v>
      </c>
      <c r="K162" s="36">
        <f>SUM($J$9:J162)*RRF</f>
        <v>39.220072071785225</v>
      </c>
      <c r="L162" s="33"/>
      <c r="M162" s="36">
        <f t="shared" si="38"/>
        <v>91.308441050012789</v>
      </c>
      <c r="N162" s="33"/>
      <c r="O162" s="33"/>
      <c r="P162" s="33"/>
      <c r="Q162" s="33"/>
      <c r="R162" s="33"/>
      <c r="S162" s="33"/>
      <c r="T162" s="33"/>
      <c r="U162" s="33"/>
      <c r="V162" s="31">
        <f t="shared" si="39"/>
        <v>8.3180696434554413</v>
      </c>
      <c r="W162" s="31">
        <f t="shared" si="40"/>
        <v>36.461858284759295</v>
      </c>
      <c r="X162" s="31">
        <f t="shared" si="41"/>
        <v>44.779927928214732</v>
      </c>
      <c r="Y162" s="31">
        <f t="shared" si="42"/>
        <v>-7.3084410500127888</v>
      </c>
      <c r="Z162" s="31"/>
      <c r="AA162" s="31"/>
      <c r="AB162" s="31"/>
      <c r="AC162" s="31"/>
      <c r="AD162" s="31"/>
      <c r="AE162" s="31"/>
      <c r="AF162" s="31"/>
      <c r="AG162" s="33">
        <f t="shared" si="43"/>
        <v>0.46690561990220508</v>
      </c>
      <c r="AH162" s="33">
        <f t="shared" si="44"/>
        <v>1.0870052505953904</v>
      </c>
      <c r="AI162" s="33">
        <f t="shared" si="45"/>
        <v>0.90097536138743484</v>
      </c>
      <c r="AJ162" s="93">
        <f t="shared" si="46"/>
        <v>0.68257064838250425</v>
      </c>
      <c r="AK162" s="3">
        <f t="shared" si="47"/>
        <v>0.68155213163206085</v>
      </c>
      <c r="AL162" s="3"/>
      <c r="AM162" s="3"/>
      <c r="AN162" s="3"/>
      <c r="AO162" s="3"/>
      <c r="AP162" s="3"/>
      <c r="AQ162" s="90">
        <f t="shared" si="54"/>
        <v>0</v>
      </c>
      <c r="AR162" s="91">
        <f t="shared" si="55"/>
        <v>0</v>
      </c>
      <c r="AS162" s="89">
        <f>SUM(AR$9:AR162)*RLR</f>
        <v>120</v>
      </c>
      <c r="AT162" s="90">
        <f>AS162-SUM(AU$9:AU162)</f>
        <v>38.21374420415269</v>
      </c>
      <c r="AU162" s="89">
        <f t="shared" si="56"/>
        <v>0.28876884789032259</v>
      </c>
      <c r="AV162" s="90">
        <f>SUM(AU$9:AU162)*RRF</f>
        <v>57.250379057093113</v>
      </c>
      <c r="AW162" s="3"/>
      <c r="AX162" s="2">
        <f t="shared" si="48"/>
        <v>1.5</v>
      </c>
      <c r="AY162" s="2">
        <f t="shared" si="49"/>
        <v>0.75</v>
      </c>
    </row>
    <row r="163" spans="1:51" x14ac:dyDescent="0.25">
      <c r="A163" s="14">
        <f t="shared" si="50"/>
        <v>1.54</v>
      </c>
      <c r="B163" s="59">
        <f>IF($B$4="AY",0,IFERROR(P*INDEX('UWYr writing pattern'!$C$4:$C$18,MATCH('Baseline model w.Calcs'!$A163,'UWYr writing pattern'!$A$4:$A$18,0)) / 25,B162))</f>
        <v>0</v>
      </c>
      <c r="C163" s="36">
        <f t="shared" si="51"/>
        <v>9.7539269033376321</v>
      </c>
      <c r="E163" s="34">
        <f t="shared" si="52"/>
        <v>0.14853695791884719</v>
      </c>
      <c r="F163" s="31">
        <f>SUM($E$9:E163)*RLR</f>
        <v>108.2952877159948</v>
      </c>
      <c r="G163" s="32"/>
      <c r="H163" s="36">
        <f>F163-SUM($J$9:J163)</f>
        <v>51.875950560393484</v>
      </c>
      <c r="J163" s="31">
        <f t="shared" si="53"/>
        <v>0.3906627673367068</v>
      </c>
      <c r="K163" s="36">
        <f>SUM($J$9:J163)*RRF</f>
        <v>39.49353600892092</v>
      </c>
      <c r="L163" s="33"/>
      <c r="M163" s="36">
        <f t="shared" si="38"/>
        <v>91.369486569314404</v>
      </c>
      <c r="N163" s="33"/>
      <c r="O163" s="33"/>
      <c r="P163" s="33"/>
      <c r="Q163" s="33"/>
      <c r="R163" s="33"/>
      <c r="S163" s="33"/>
      <c r="T163" s="33"/>
      <c r="U163" s="33"/>
      <c r="V163" s="31">
        <f t="shared" si="39"/>
        <v>8.1932985988036098</v>
      </c>
      <c r="W163" s="31">
        <f t="shared" si="40"/>
        <v>36.313165392275437</v>
      </c>
      <c r="X163" s="31">
        <f t="shared" si="41"/>
        <v>44.506463991079045</v>
      </c>
      <c r="Y163" s="31">
        <f t="shared" si="42"/>
        <v>-7.3694865693144038</v>
      </c>
      <c r="Z163" s="31"/>
      <c r="AA163" s="31"/>
      <c r="AB163" s="31"/>
      <c r="AC163" s="31"/>
      <c r="AD163" s="31"/>
      <c r="AE163" s="31"/>
      <c r="AF163" s="31"/>
      <c r="AG163" s="33">
        <f t="shared" si="43"/>
        <v>0.47016114296334427</v>
      </c>
      <c r="AH163" s="33">
        <f t="shared" si="44"/>
        <v>1.0877319829680285</v>
      </c>
      <c r="AI163" s="33">
        <f t="shared" si="45"/>
        <v>0.90246073096662338</v>
      </c>
      <c r="AJ163" s="93">
        <f t="shared" si="46"/>
        <v>0.68494246309658668</v>
      </c>
      <c r="AK163" s="3">
        <f t="shared" si="47"/>
        <v>0.68394049064482032</v>
      </c>
      <c r="AL163" s="3"/>
      <c r="AM163" s="3"/>
      <c r="AN163" s="3"/>
      <c r="AO163" s="3"/>
      <c r="AP163" s="3"/>
      <c r="AQ163" s="90">
        <f t="shared" si="54"/>
        <v>0</v>
      </c>
      <c r="AR163" s="91">
        <f t="shared" si="55"/>
        <v>0</v>
      </c>
      <c r="AS163" s="89">
        <f>SUM(AR$9:AR163)*RLR</f>
        <v>120</v>
      </c>
      <c r="AT163" s="90">
        <f>AS163-SUM(AU$9:AU163)</f>
        <v>37.927141122621549</v>
      </c>
      <c r="AU163" s="89">
        <f t="shared" si="56"/>
        <v>0.28660308153114517</v>
      </c>
      <c r="AV163" s="90">
        <f>SUM(AU$9:AU163)*RRF</f>
        <v>57.451001214164911</v>
      </c>
      <c r="AW163" s="3"/>
      <c r="AX163" s="2">
        <f t="shared" si="48"/>
        <v>1.5</v>
      </c>
      <c r="AY163" s="2">
        <f t="shared" si="49"/>
        <v>0.75</v>
      </c>
    </row>
    <row r="164" spans="1:51" x14ac:dyDescent="0.25">
      <c r="A164" s="14">
        <f t="shared" si="50"/>
        <v>1.55</v>
      </c>
      <c r="B164" s="59">
        <f>IF($B$4="AY",0,IFERROR(P*INDEX('UWYr writing pattern'!$C$4:$C$18,MATCH('Baseline model w.Calcs'!$A164,'UWYr writing pattern'!$A$4:$A$18,0)) / 25,B163))</f>
        <v>0</v>
      </c>
      <c r="C164" s="36">
        <f t="shared" si="51"/>
        <v>9.6076179997875677</v>
      </c>
      <c r="E164" s="34">
        <f t="shared" si="52"/>
        <v>0.14630890355006448</v>
      </c>
      <c r="F164" s="31">
        <f>SUM($E$9:E164)*RLR</f>
        <v>108.47085840025488</v>
      </c>
      <c r="G164" s="32"/>
      <c r="H164" s="36">
        <f>F164-SUM($J$9:J164)</f>
        <v>51.662451615450614</v>
      </c>
      <c r="J164" s="31">
        <f t="shared" si="53"/>
        <v>0.38906962920295118</v>
      </c>
      <c r="K164" s="36">
        <f>SUM($J$9:J164)*RRF</f>
        <v>39.765884749362989</v>
      </c>
      <c r="L164" s="33"/>
      <c r="M164" s="36">
        <f t="shared" si="38"/>
        <v>91.428336364813603</v>
      </c>
      <c r="N164" s="33"/>
      <c r="O164" s="33"/>
      <c r="P164" s="33"/>
      <c r="Q164" s="33"/>
      <c r="R164" s="33"/>
      <c r="S164" s="33"/>
      <c r="T164" s="33"/>
      <c r="U164" s="33"/>
      <c r="V164" s="31">
        <f t="shared" si="39"/>
        <v>8.0703991198215572</v>
      </c>
      <c r="W164" s="31">
        <f t="shared" si="40"/>
        <v>36.16371613081543</v>
      </c>
      <c r="X164" s="31">
        <f t="shared" si="41"/>
        <v>44.234115250636989</v>
      </c>
      <c r="Y164" s="31">
        <f t="shared" si="42"/>
        <v>-7.4283363648136032</v>
      </c>
      <c r="Z164" s="31"/>
      <c r="AA164" s="31"/>
      <c r="AB164" s="31"/>
      <c r="AC164" s="31"/>
      <c r="AD164" s="31"/>
      <c r="AE164" s="31"/>
      <c r="AF164" s="31"/>
      <c r="AG164" s="33">
        <f t="shared" si="43"/>
        <v>0.47340338987336894</v>
      </c>
      <c r="AH164" s="33">
        <f t="shared" si="44"/>
        <v>1.0884325757715905</v>
      </c>
      <c r="AI164" s="33">
        <f t="shared" si="45"/>
        <v>0.90392382000212401</v>
      </c>
      <c r="AJ164" s="93">
        <f t="shared" si="46"/>
        <v>0.68729655574114634</v>
      </c>
      <c r="AK164" s="3">
        <f t="shared" si="47"/>
        <v>0.68631093696498424</v>
      </c>
      <c r="AL164" s="3"/>
      <c r="AM164" s="3"/>
      <c r="AN164" s="3"/>
      <c r="AO164" s="3"/>
      <c r="AP164" s="3"/>
      <c r="AQ164" s="90">
        <f t="shared" si="54"/>
        <v>0</v>
      </c>
      <c r="AR164" s="91">
        <f t="shared" si="55"/>
        <v>0</v>
      </c>
      <c r="AS164" s="89">
        <f>SUM(AR$9:AR164)*RLR</f>
        <v>120</v>
      </c>
      <c r="AT164" s="90">
        <f>AS164-SUM(AU$9:AU164)</f>
        <v>37.642687564201893</v>
      </c>
      <c r="AU164" s="89">
        <f t="shared" si="56"/>
        <v>0.28445355841966163</v>
      </c>
      <c r="AV164" s="90">
        <f>SUM(AU$9:AU164)*RRF</f>
        <v>57.650118705058674</v>
      </c>
      <c r="AW164" s="3"/>
      <c r="AX164" s="2">
        <f t="shared" si="48"/>
        <v>1.5</v>
      </c>
      <c r="AY164" s="2">
        <f t="shared" si="49"/>
        <v>0.75</v>
      </c>
    </row>
    <row r="165" spans="1:51" x14ac:dyDescent="0.25">
      <c r="A165" s="14">
        <f t="shared" si="50"/>
        <v>1.56</v>
      </c>
      <c r="B165" s="59">
        <f>IF($B$4="AY",0,IFERROR(P*INDEX('UWYr writing pattern'!$C$4:$C$18,MATCH('Baseline model w.Calcs'!$A165,'UWYr writing pattern'!$A$4:$A$18,0)) / 25,B164))</f>
        <v>0</v>
      </c>
      <c r="C165" s="36">
        <f t="shared" si="51"/>
        <v>9.4635037297907534</v>
      </c>
      <c r="E165" s="34">
        <f t="shared" si="52"/>
        <v>0.14411426999681351</v>
      </c>
      <c r="F165" s="31">
        <f>SUM($E$9:E165)*RLR</f>
        <v>108.64379552425108</v>
      </c>
      <c r="G165" s="32"/>
      <c r="H165" s="36">
        <f>F165-SUM($J$9:J165)</f>
        <v>51.447920352330925</v>
      </c>
      <c r="J165" s="31">
        <f t="shared" si="53"/>
        <v>0.38746838711587961</v>
      </c>
      <c r="K165" s="36">
        <f>SUM($J$9:J165)*RRF</f>
        <v>40.037112620344104</v>
      </c>
      <c r="L165" s="33"/>
      <c r="M165" s="36">
        <f t="shared" si="38"/>
        <v>91.485032972675029</v>
      </c>
      <c r="N165" s="33"/>
      <c r="O165" s="33"/>
      <c r="P165" s="33"/>
      <c r="Q165" s="33"/>
      <c r="R165" s="33"/>
      <c r="S165" s="33"/>
      <c r="T165" s="33"/>
      <c r="U165" s="33"/>
      <c r="V165" s="31">
        <f t="shared" si="39"/>
        <v>7.9493431330242315</v>
      </c>
      <c r="W165" s="31">
        <f t="shared" si="40"/>
        <v>36.013544246631646</v>
      </c>
      <c r="X165" s="31">
        <f t="shared" si="41"/>
        <v>43.962887379655875</v>
      </c>
      <c r="Y165" s="31">
        <f t="shared" si="42"/>
        <v>-7.4850329726750289</v>
      </c>
      <c r="Z165" s="31"/>
      <c r="AA165" s="31"/>
      <c r="AB165" s="31"/>
      <c r="AC165" s="31"/>
      <c r="AD165" s="31"/>
      <c r="AE165" s="31"/>
      <c r="AF165" s="31"/>
      <c r="AG165" s="33">
        <f t="shared" si="43"/>
        <v>0.47663229309933458</v>
      </c>
      <c r="AH165" s="33">
        <f t="shared" si="44"/>
        <v>1.0891075353889885</v>
      </c>
      <c r="AI165" s="33">
        <f t="shared" si="45"/>
        <v>0.90536496270209232</v>
      </c>
      <c r="AJ165" s="93">
        <f t="shared" si="46"/>
        <v>0.68963305873451497</v>
      </c>
      <c r="AK165" s="3">
        <f t="shared" si="47"/>
        <v>0.68866360493774681</v>
      </c>
      <c r="AL165" s="3"/>
      <c r="AM165" s="3"/>
      <c r="AN165" s="3"/>
      <c r="AO165" s="3"/>
      <c r="AP165" s="3"/>
      <c r="AQ165" s="90">
        <f t="shared" si="54"/>
        <v>0</v>
      </c>
      <c r="AR165" s="91">
        <f t="shared" si="55"/>
        <v>0</v>
      </c>
      <c r="AS165" s="89">
        <f>SUM(AR$9:AR165)*RLR</f>
        <v>120</v>
      </c>
      <c r="AT165" s="90">
        <f>AS165-SUM(AU$9:AU165)</f>
        <v>37.360367407470378</v>
      </c>
      <c r="AU165" s="89">
        <f t="shared" si="56"/>
        <v>0.28232015673151423</v>
      </c>
      <c r="AV165" s="90">
        <f>SUM(AU$9:AU165)*RRF</f>
        <v>57.847742814770733</v>
      </c>
      <c r="AW165" s="3"/>
      <c r="AX165" s="2">
        <f t="shared" si="48"/>
        <v>1.5</v>
      </c>
      <c r="AY165" s="2">
        <f t="shared" si="49"/>
        <v>0.75</v>
      </c>
    </row>
    <row r="166" spans="1:51" x14ac:dyDescent="0.25">
      <c r="A166" s="14">
        <f t="shared" si="50"/>
        <v>1.57</v>
      </c>
      <c r="B166" s="59">
        <f>IF($B$4="AY",0,IFERROR(P*INDEX('UWYr writing pattern'!$C$4:$C$18,MATCH('Baseline model w.Calcs'!$A166,'UWYr writing pattern'!$A$4:$A$18,0)) / 25,B165))</f>
        <v>0</v>
      </c>
      <c r="C166" s="36">
        <f t="shared" si="51"/>
        <v>9.3215511738438916</v>
      </c>
      <c r="E166" s="34">
        <f t="shared" si="52"/>
        <v>0.14195255594686132</v>
      </c>
      <c r="F166" s="31">
        <f>SUM($E$9:E166)*RLR</f>
        <v>108.81413859138731</v>
      </c>
      <c r="G166" s="32"/>
      <c r="H166" s="36">
        <f>F166-SUM($J$9:J166)</f>
        <v>51.232404016824674</v>
      </c>
      <c r="J166" s="31">
        <f t="shared" si="53"/>
        <v>0.38585940264248197</v>
      </c>
      <c r="K166" s="36">
        <f>SUM($J$9:J166)*RRF</f>
        <v>40.30721420219384</v>
      </c>
      <c r="L166" s="33"/>
      <c r="M166" s="36">
        <f t="shared" si="38"/>
        <v>91.539618219018507</v>
      </c>
      <c r="N166" s="33"/>
      <c r="O166" s="33"/>
      <c r="P166" s="33"/>
      <c r="Q166" s="33"/>
      <c r="R166" s="33"/>
      <c r="S166" s="33"/>
      <c r="T166" s="33"/>
      <c r="U166" s="33"/>
      <c r="V166" s="31">
        <f t="shared" si="39"/>
        <v>7.8301029860288685</v>
      </c>
      <c r="W166" s="31">
        <f t="shared" si="40"/>
        <v>35.862682811777269</v>
      </c>
      <c r="X166" s="31">
        <f t="shared" si="41"/>
        <v>43.692785797806138</v>
      </c>
      <c r="Y166" s="31">
        <f t="shared" si="42"/>
        <v>-7.5396182190185073</v>
      </c>
      <c r="Z166" s="31"/>
      <c r="AA166" s="31"/>
      <c r="AB166" s="31"/>
      <c r="AC166" s="31"/>
      <c r="AD166" s="31"/>
      <c r="AE166" s="31"/>
      <c r="AF166" s="31"/>
      <c r="AG166" s="33">
        <f t="shared" si="43"/>
        <v>0.47984778812135526</v>
      </c>
      <c r="AH166" s="33">
        <f t="shared" si="44"/>
        <v>1.0897573597502204</v>
      </c>
      <c r="AI166" s="33">
        <f t="shared" si="45"/>
        <v>0.90678448826156088</v>
      </c>
      <c r="AJ166" s="93">
        <f t="shared" si="46"/>
        <v>0.69195210350560243</v>
      </c>
      <c r="AK166" s="3">
        <f t="shared" si="47"/>
        <v>0.69099862790071376</v>
      </c>
      <c r="AL166" s="3"/>
      <c r="AM166" s="3"/>
      <c r="AN166" s="3"/>
      <c r="AO166" s="3"/>
      <c r="AP166" s="3"/>
      <c r="AQ166" s="90">
        <f t="shared" si="54"/>
        <v>0</v>
      </c>
      <c r="AR166" s="91">
        <f t="shared" si="55"/>
        <v>0</v>
      </c>
      <c r="AS166" s="89">
        <f>SUM(AR$9:AR166)*RLR</f>
        <v>120</v>
      </c>
      <c r="AT166" s="90">
        <f>AS166-SUM(AU$9:AU166)</f>
        <v>37.080164651914345</v>
      </c>
      <c r="AU166" s="89">
        <f t="shared" si="56"/>
        <v>0.28020275555602786</v>
      </c>
      <c r="AV166" s="90">
        <f>SUM(AU$9:AU166)*RRF</f>
        <v>58.043884743659952</v>
      </c>
      <c r="AW166" s="3"/>
      <c r="AX166" s="2">
        <f t="shared" si="48"/>
        <v>1.5</v>
      </c>
      <c r="AY166" s="2">
        <f t="shared" si="49"/>
        <v>0.75</v>
      </c>
    </row>
    <row r="167" spans="1:51" x14ac:dyDescent="0.25">
      <c r="A167" s="14">
        <f t="shared" si="50"/>
        <v>1.58</v>
      </c>
      <c r="B167" s="59">
        <f>IF($B$4="AY",0,IFERROR(P*INDEX('UWYr writing pattern'!$C$4:$C$18,MATCH('Baseline model w.Calcs'!$A167,'UWYr writing pattern'!$A$4:$A$18,0)) / 25,B166))</f>
        <v>0</v>
      </c>
      <c r="C167" s="36">
        <f t="shared" si="51"/>
        <v>9.1817279062362331</v>
      </c>
      <c r="E167" s="34">
        <f t="shared" si="52"/>
        <v>0.13982326760765837</v>
      </c>
      <c r="F167" s="31">
        <f>SUM($E$9:E167)*RLR</f>
        <v>108.98192651251648</v>
      </c>
      <c r="G167" s="32"/>
      <c r="H167" s="36">
        <f>F167-SUM($J$9:J167)</f>
        <v>51.015948907827664</v>
      </c>
      <c r="J167" s="31">
        <f t="shared" si="53"/>
        <v>0.3842430301261851</v>
      </c>
      <c r="K167" s="36">
        <f>SUM($J$9:J167)*RRF</f>
        <v>40.57618432328217</v>
      </c>
      <c r="L167" s="33"/>
      <c r="M167" s="36">
        <f t="shared" si="38"/>
        <v>91.592133231109841</v>
      </c>
      <c r="N167" s="33"/>
      <c r="O167" s="33"/>
      <c r="P167" s="33"/>
      <c r="Q167" s="33"/>
      <c r="R167" s="33"/>
      <c r="S167" s="33"/>
      <c r="T167" s="33"/>
      <c r="U167" s="33"/>
      <c r="V167" s="31">
        <f t="shared" si="39"/>
        <v>7.7126514412384344</v>
      </c>
      <c r="W167" s="31">
        <f t="shared" si="40"/>
        <v>35.711164235479359</v>
      </c>
      <c r="X167" s="31">
        <f t="shared" si="41"/>
        <v>43.423815676717794</v>
      </c>
      <c r="Y167" s="31">
        <f t="shared" si="42"/>
        <v>-7.5921332311098411</v>
      </c>
      <c r="Z167" s="31"/>
      <c r="AA167" s="31"/>
      <c r="AB167" s="31"/>
      <c r="AC167" s="31"/>
      <c r="AD167" s="31"/>
      <c r="AE167" s="31"/>
      <c r="AF167" s="31"/>
      <c r="AG167" s="33">
        <f t="shared" si="43"/>
        <v>0.48304981337240677</v>
      </c>
      <c r="AH167" s="33">
        <f t="shared" si="44"/>
        <v>1.0903825384655934</v>
      </c>
      <c r="AI167" s="33">
        <f t="shared" si="45"/>
        <v>0.9081827209376373</v>
      </c>
      <c r="AJ167" s="93">
        <f t="shared" si="46"/>
        <v>0.69425382050128825</v>
      </c>
      <c r="AK167" s="3">
        <f t="shared" si="47"/>
        <v>0.69331613819145843</v>
      </c>
      <c r="AL167" s="3"/>
      <c r="AM167" s="3"/>
      <c r="AN167" s="3"/>
      <c r="AO167" s="3"/>
      <c r="AP167" s="3"/>
      <c r="AQ167" s="90">
        <f t="shared" si="54"/>
        <v>0</v>
      </c>
      <c r="AR167" s="91">
        <f t="shared" si="55"/>
        <v>0</v>
      </c>
      <c r="AS167" s="89">
        <f>SUM(AR$9:AR167)*RLR</f>
        <v>120</v>
      </c>
      <c r="AT167" s="90">
        <f>AS167-SUM(AU$9:AU167)</f>
        <v>36.802063417024982</v>
      </c>
      <c r="AU167" s="89">
        <f t="shared" si="56"/>
        <v>0.27810123488935762</v>
      </c>
      <c r="AV167" s="90">
        <f>SUM(AU$9:AU167)*RRF</f>
        <v>58.238555608082507</v>
      </c>
      <c r="AW167" s="3"/>
      <c r="AX167" s="2">
        <f t="shared" si="48"/>
        <v>1.5</v>
      </c>
      <c r="AY167" s="2">
        <f t="shared" si="49"/>
        <v>0.75</v>
      </c>
    </row>
    <row r="168" spans="1:51" x14ac:dyDescent="0.25">
      <c r="A168" s="14">
        <f t="shared" si="50"/>
        <v>1.59</v>
      </c>
      <c r="B168" s="59">
        <f>IF($B$4="AY",0,IFERROR(P*INDEX('UWYr writing pattern'!$C$4:$C$18,MATCH('Baseline model w.Calcs'!$A168,'UWYr writing pattern'!$A$4:$A$18,0)) / 25,B167))</f>
        <v>0</v>
      </c>
      <c r="C168" s="36">
        <f t="shared" si="51"/>
        <v>9.0440019876426891</v>
      </c>
      <c r="E168" s="34">
        <f t="shared" si="52"/>
        <v>0.13772591859354349</v>
      </c>
      <c r="F168" s="31">
        <f>SUM($E$9:E168)*RLR</f>
        <v>109.14719761482874</v>
      </c>
      <c r="G168" s="32"/>
      <c r="H168" s="36">
        <f>F168-SUM($J$9:J168)</f>
        <v>50.798600393331213</v>
      </c>
      <c r="J168" s="31">
        <f t="shared" si="53"/>
        <v>0.38261961680870749</v>
      </c>
      <c r="K168" s="36">
        <f>SUM($J$9:J168)*RRF</f>
        <v>40.844018055048267</v>
      </c>
      <c r="L168" s="33"/>
      <c r="M168" s="36">
        <f t="shared" si="38"/>
        <v>91.64261844837948</v>
      </c>
      <c r="N168" s="33"/>
      <c r="O168" s="33"/>
      <c r="P168" s="33"/>
      <c r="Q168" s="33"/>
      <c r="R168" s="33"/>
      <c r="S168" s="33"/>
      <c r="T168" s="33"/>
      <c r="U168" s="33"/>
      <c r="V168" s="31">
        <f t="shared" si="39"/>
        <v>7.5969616696198585</v>
      </c>
      <c r="W168" s="31">
        <f t="shared" si="40"/>
        <v>35.559020275331847</v>
      </c>
      <c r="X168" s="31">
        <f t="shared" si="41"/>
        <v>43.155981944951705</v>
      </c>
      <c r="Y168" s="31">
        <f t="shared" si="42"/>
        <v>-7.6426184483794799</v>
      </c>
      <c r="Z168" s="31"/>
      <c r="AA168" s="31"/>
      <c r="AB168" s="31"/>
      <c r="AC168" s="31"/>
      <c r="AD168" s="31"/>
      <c r="AE168" s="31"/>
      <c r="AF168" s="31"/>
      <c r="AG168" s="33">
        <f t="shared" si="43"/>
        <v>0.48623831017914604</v>
      </c>
      <c r="AH168" s="33">
        <f t="shared" si="44"/>
        <v>1.0909835529568985</v>
      </c>
      <c r="AI168" s="33">
        <f t="shared" si="45"/>
        <v>0.90955998012357286</v>
      </c>
      <c r="AJ168" s="93">
        <f t="shared" si="46"/>
        <v>0.69653833919376051</v>
      </c>
      <c r="AK168" s="3">
        <f t="shared" si="47"/>
        <v>0.69561626715502256</v>
      </c>
      <c r="AL168" s="3"/>
      <c r="AM168" s="3"/>
      <c r="AN168" s="3"/>
      <c r="AO168" s="3"/>
      <c r="AP168" s="3"/>
      <c r="AQ168" s="90">
        <f t="shared" si="54"/>
        <v>0</v>
      </c>
      <c r="AR168" s="91">
        <f t="shared" si="55"/>
        <v>0</v>
      </c>
      <c r="AS168" s="89">
        <f>SUM(AR$9:AR168)*RLR</f>
        <v>120</v>
      </c>
      <c r="AT168" s="90">
        <f>AS168-SUM(AU$9:AU168)</f>
        <v>36.526047941397294</v>
      </c>
      <c r="AU168" s="89">
        <f t="shared" si="56"/>
        <v>0.27601547562768736</v>
      </c>
      <c r="AV168" s="90">
        <f>SUM(AU$9:AU168)*RRF</f>
        <v>58.431766441021892</v>
      </c>
      <c r="AW168" s="3"/>
      <c r="AX168" s="2">
        <f t="shared" si="48"/>
        <v>1.5</v>
      </c>
      <c r="AY168" s="2">
        <f t="shared" si="49"/>
        <v>0.75</v>
      </c>
    </row>
    <row r="169" spans="1:51" x14ac:dyDescent="0.25">
      <c r="A169" s="14">
        <f t="shared" si="50"/>
        <v>1.6</v>
      </c>
      <c r="B169" s="59">
        <f>IF($B$4="AY",0,IFERROR(P*INDEX('UWYr writing pattern'!$C$4:$C$18,MATCH('Baseline model w.Calcs'!$A169,'UWYr writing pattern'!$A$4:$A$18,0)) / 25,B168))</f>
        <v>0</v>
      </c>
      <c r="C169" s="36">
        <f t="shared" si="51"/>
        <v>8.9083419578280481</v>
      </c>
      <c r="E169" s="34">
        <f t="shared" si="52"/>
        <v>0.13566002981464034</v>
      </c>
      <c r="F169" s="31">
        <f>SUM($E$9:E169)*RLR</f>
        <v>109.30998965060631</v>
      </c>
      <c r="G169" s="32"/>
      <c r="H169" s="36">
        <f>F169-SUM($J$9:J169)</f>
        <v>50.580402926158797</v>
      </c>
      <c r="J169" s="31">
        <f t="shared" si="53"/>
        <v>0.38098950294998413</v>
      </c>
      <c r="K169" s="36">
        <f>SUM($J$9:J169)*RRF</f>
        <v>41.110710707113256</v>
      </c>
      <c r="L169" s="33"/>
      <c r="M169" s="36">
        <f t="shared" si="38"/>
        <v>91.691113633272053</v>
      </c>
      <c r="N169" s="33"/>
      <c r="O169" s="33"/>
      <c r="P169" s="33"/>
      <c r="Q169" s="33"/>
      <c r="R169" s="33"/>
      <c r="S169" s="33"/>
      <c r="T169" s="33"/>
      <c r="U169" s="33"/>
      <c r="V169" s="31">
        <f t="shared" si="39"/>
        <v>7.4830072445755604</v>
      </c>
      <c r="W169" s="31">
        <f t="shared" si="40"/>
        <v>35.406282048311155</v>
      </c>
      <c r="X169" s="31">
        <f t="shared" si="41"/>
        <v>42.889289292886716</v>
      </c>
      <c r="Y169" s="31">
        <f t="shared" si="42"/>
        <v>-7.6911136332720531</v>
      </c>
      <c r="Z169" s="31"/>
      <c r="AA169" s="31"/>
      <c r="AB169" s="31"/>
      <c r="AC169" s="31"/>
      <c r="AD169" s="31"/>
      <c r="AE169" s="31"/>
      <c r="AF169" s="31"/>
      <c r="AG169" s="33">
        <f t="shared" si="43"/>
        <v>0.48941322270372922</v>
      </c>
      <c r="AH169" s="33">
        <f t="shared" si="44"/>
        <v>1.0915608765865721</v>
      </c>
      <c r="AI169" s="33">
        <f t="shared" si="45"/>
        <v>0.9109165804217193</v>
      </c>
      <c r="AJ169" s="93">
        <f t="shared" si="46"/>
        <v>0.69880578808779803</v>
      </c>
      <c r="AK169" s="3">
        <f t="shared" si="47"/>
        <v>0.69789914515135987</v>
      </c>
      <c r="AL169" s="3"/>
      <c r="AM169" s="3"/>
      <c r="AN169" s="3"/>
      <c r="AO169" s="3"/>
      <c r="AP169" s="3"/>
      <c r="AQ169" s="90">
        <f t="shared" si="54"/>
        <v>0</v>
      </c>
      <c r="AR169" s="91">
        <f t="shared" si="55"/>
        <v>0</v>
      </c>
      <c r="AS169" s="89">
        <f>SUM(AR$9:AR169)*RLR</f>
        <v>120</v>
      </c>
      <c r="AT169" s="90">
        <f>AS169-SUM(AU$9:AU169)</f>
        <v>36.252102581836809</v>
      </c>
      <c r="AU169" s="89">
        <f t="shared" si="56"/>
        <v>0.27394535956047972</v>
      </c>
      <c r="AV169" s="90">
        <f>SUM(AU$9:AU169)*RRF</f>
        <v>58.623528192714232</v>
      </c>
      <c r="AW169" s="3"/>
      <c r="AX169" s="2">
        <f t="shared" si="48"/>
        <v>1.5</v>
      </c>
      <c r="AY169" s="2">
        <f t="shared" si="49"/>
        <v>0.75</v>
      </c>
    </row>
    <row r="170" spans="1:51" x14ac:dyDescent="0.25">
      <c r="A170" s="14">
        <f t="shared" si="50"/>
        <v>1.61</v>
      </c>
      <c r="B170" s="59">
        <f>IF($B$4="AY",0,IFERROR(P*INDEX('UWYr writing pattern'!$C$4:$C$18,MATCH('Baseline model w.Calcs'!$A170,'UWYr writing pattern'!$A$4:$A$18,0)) / 25,B169))</f>
        <v>0</v>
      </c>
      <c r="C170" s="36">
        <f t="shared" si="51"/>
        <v>8.7747168284606278</v>
      </c>
      <c r="E170" s="34">
        <f t="shared" si="52"/>
        <v>0.13362512936742071</v>
      </c>
      <c r="F170" s="31">
        <f>SUM($E$9:E170)*RLR</f>
        <v>109.47033980584722</v>
      </c>
      <c r="G170" s="32"/>
      <c r="H170" s="36">
        <f>F170-SUM($J$9:J170)</f>
        <v>50.361400059453509</v>
      </c>
      <c r="J170" s="31">
        <f t="shared" si="53"/>
        <v>0.37935302194619097</v>
      </c>
      <c r="K170" s="36">
        <f>SUM($J$9:J170)*RRF</f>
        <v>41.376257822475594</v>
      </c>
      <c r="L170" s="33"/>
      <c r="M170" s="36">
        <f t="shared" si="38"/>
        <v>91.737657881929096</v>
      </c>
      <c r="N170" s="33"/>
      <c r="O170" s="33"/>
      <c r="P170" s="33"/>
      <c r="Q170" s="33"/>
      <c r="R170" s="33"/>
      <c r="S170" s="33"/>
      <c r="T170" s="33"/>
      <c r="U170" s="33"/>
      <c r="V170" s="31">
        <f t="shared" si="39"/>
        <v>7.3707621359069257</v>
      </c>
      <c r="W170" s="31">
        <f t="shared" si="40"/>
        <v>35.252980041617455</v>
      </c>
      <c r="X170" s="31">
        <f t="shared" si="41"/>
        <v>42.623742177524377</v>
      </c>
      <c r="Y170" s="31">
        <f t="shared" si="42"/>
        <v>-7.7376578819290955</v>
      </c>
      <c r="Z170" s="31"/>
      <c r="AA170" s="31"/>
      <c r="AB170" s="31"/>
      <c r="AC170" s="31"/>
      <c r="AD170" s="31"/>
      <c r="AE170" s="31"/>
      <c r="AF170" s="31"/>
      <c r="AG170" s="33">
        <f t="shared" si="43"/>
        <v>0.49257449788661423</v>
      </c>
      <c r="AH170" s="33">
        <f t="shared" si="44"/>
        <v>1.0921149747848702</v>
      </c>
      <c r="AI170" s="33">
        <f t="shared" si="45"/>
        <v>0.91225283171539351</v>
      </c>
      <c r="AJ170" s="93">
        <f t="shared" si="46"/>
        <v>0.70105629472799869</v>
      </c>
      <c r="AK170" s="3">
        <f t="shared" si="47"/>
        <v>0.70016490156272471</v>
      </c>
      <c r="AL170" s="3"/>
      <c r="AM170" s="3"/>
      <c r="AN170" s="3"/>
      <c r="AO170" s="3"/>
      <c r="AP170" s="3"/>
      <c r="AQ170" s="90">
        <f t="shared" si="54"/>
        <v>0</v>
      </c>
      <c r="AR170" s="91">
        <f t="shared" si="55"/>
        <v>0</v>
      </c>
      <c r="AS170" s="89">
        <f>SUM(AR$9:AR170)*RLR</f>
        <v>120</v>
      </c>
      <c r="AT170" s="90">
        <f>AS170-SUM(AU$9:AU170)</f>
        <v>35.98021181247303</v>
      </c>
      <c r="AU170" s="89">
        <f t="shared" si="56"/>
        <v>0.2718907693637761</v>
      </c>
      <c r="AV170" s="90">
        <f>SUM(AU$9:AU170)*RRF</f>
        <v>58.813851731268876</v>
      </c>
      <c r="AW170" s="3"/>
      <c r="AX170" s="2">
        <f t="shared" si="48"/>
        <v>1.5</v>
      </c>
      <c r="AY170" s="2">
        <f t="shared" si="49"/>
        <v>0.75</v>
      </c>
    </row>
    <row r="171" spans="1:51" x14ac:dyDescent="0.25">
      <c r="A171" s="14">
        <f t="shared" si="50"/>
        <v>1.62</v>
      </c>
      <c r="B171" s="59">
        <f>IF($B$4="AY",0,IFERROR(P*INDEX('UWYr writing pattern'!$C$4:$C$18,MATCH('Baseline model w.Calcs'!$A171,'UWYr writing pattern'!$A$4:$A$18,0)) / 25,B170))</f>
        <v>0</v>
      </c>
      <c r="C171" s="36">
        <f t="shared" si="51"/>
        <v>8.6430960760337179</v>
      </c>
      <c r="E171" s="34">
        <f t="shared" si="52"/>
        <v>0.13162075242690943</v>
      </c>
      <c r="F171" s="31">
        <f>SUM($E$9:E171)*RLR</f>
        <v>109.62828470875951</v>
      </c>
      <c r="G171" s="32"/>
      <c r="H171" s="36">
        <f>F171-SUM($J$9:J171)</f>
        <v>50.141634461919899</v>
      </c>
      <c r="J171" s="31">
        <f t="shared" si="53"/>
        <v>0.37771050044590132</v>
      </c>
      <c r="K171" s="36">
        <f>SUM($J$9:J171)*RRF</f>
        <v>41.640655172787724</v>
      </c>
      <c r="L171" s="33"/>
      <c r="M171" s="36">
        <f t="shared" si="38"/>
        <v>91.782289634707624</v>
      </c>
      <c r="N171" s="33"/>
      <c r="O171" s="33"/>
      <c r="P171" s="33"/>
      <c r="Q171" s="33"/>
      <c r="R171" s="33"/>
      <c r="S171" s="33"/>
      <c r="T171" s="33"/>
      <c r="U171" s="33"/>
      <c r="V171" s="31">
        <f t="shared" si="39"/>
        <v>7.2602007038683221</v>
      </c>
      <c r="W171" s="31">
        <f t="shared" si="40"/>
        <v>35.099144123343926</v>
      </c>
      <c r="X171" s="31">
        <f t="shared" si="41"/>
        <v>42.359344827212247</v>
      </c>
      <c r="Y171" s="31">
        <f t="shared" si="42"/>
        <v>-7.7822896347076238</v>
      </c>
      <c r="Z171" s="31"/>
      <c r="AA171" s="31"/>
      <c r="AB171" s="31"/>
      <c r="AC171" s="31"/>
      <c r="AD171" s="31"/>
      <c r="AE171" s="31"/>
      <c r="AF171" s="31"/>
      <c r="AG171" s="33">
        <f t="shared" si="43"/>
        <v>0.49572208539033003</v>
      </c>
      <c r="AH171" s="33">
        <f t="shared" si="44"/>
        <v>1.0926463051750908</v>
      </c>
      <c r="AI171" s="33">
        <f t="shared" si="45"/>
        <v>0.91356903923966259</v>
      </c>
      <c r="AJ171" s="93">
        <f t="shared" si="46"/>
        <v>0.70328998570595469</v>
      </c>
      <c r="AK171" s="3">
        <f t="shared" si="47"/>
        <v>0.70241366480100431</v>
      </c>
      <c r="AL171" s="3"/>
      <c r="AM171" s="3"/>
      <c r="AN171" s="3"/>
      <c r="AO171" s="3"/>
      <c r="AP171" s="3"/>
      <c r="AQ171" s="90">
        <f t="shared" si="54"/>
        <v>0</v>
      </c>
      <c r="AR171" s="91">
        <f t="shared" si="55"/>
        <v>0</v>
      </c>
      <c r="AS171" s="89">
        <f>SUM(AR$9:AR171)*RLR</f>
        <v>120</v>
      </c>
      <c r="AT171" s="90">
        <f>AS171-SUM(AU$9:AU171)</f>
        <v>35.710360223879476</v>
      </c>
      <c r="AU171" s="89">
        <f t="shared" si="56"/>
        <v>0.26985158859354774</v>
      </c>
      <c r="AV171" s="90">
        <f>SUM(AU$9:AU171)*RRF</f>
        <v>59.002747843284361</v>
      </c>
      <c r="AW171" s="3"/>
      <c r="AX171" s="2">
        <f t="shared" si="48"/>
        <v>1.5</v>
      </c>
      <c r="AY171" s="2">
        <f t="shared" si="49"/>
        <v>0.75</v>
      </c>
    </row>
    <row r="172" spans="1:51" x14ac:dyDescent="0.25">
      <c r="A172" s="14">
        <f t="shared" si="50"/>
        <v>1.63</v>
      </c>
      <c r="B172" s="59">
        <f>IF($B$4="AY",0,IFERROR(P*INDEX('UWYr writing pattern'!$C$4:$C$18,MATCH('Baseline model w.Calcs'!$A172,'UWYr writing pattern'!$A$4:$A$18,0)) / 25,B171))</f>
        <v>0</v>
      </c>
      <c r="C172" s="36">
        <f t="shared" si="51"/>
        <v>8.5134496348932114</v>
      </c>
      <c r="E172" s="34">
        <f t="shared" si="52"/>
        <v>0.12964644114050577</v>
      </c>
      <c r="F172" s="31">
        <f>SUM($E$9:E172)*RLR</f>
        <v>109.78386043812812</v>
      </c>
      <c r="G172" s="32"/>
      <c r="H172" s="36">
        <f>F172-SUM($J$9:J172)</f>
        <v>49.921147932824105</v>
      </c>
      <c r="J172" s="31">
        <f t="shared" si="53"/>
        <v>0.37606225846439928</v>
      </c>
      <c r="K172" s="36">
        <f>SUM($J$9:J172)*RRF</f>
        <v>41.903898753712802</v>
      </c>
      <c r="L172" s="33"/>
      <c r="M172" s="36">
        <f t="shared" si="38"/>
        <v>91.825046686536908</v>
      </c>
      <c r="N172" s="33"/>
      <c r="O172" s="33"/>
      <c r="P172" s="33"/>
      <c r="Q172" s="33"/>
      <c r="R172" s="33"/>
      <c r="S172" s="33"/>
      <c r="T172" s="33"/>
      <c r="U172" s="33"/>
      <c r="V172" s="31">
        <f t="shared" si="39"/>
        <v>7.1512976933102976</v>
      </c>
      <c r="W172" s="31">
        <f t="shared" si="40"/>
        <v>34.944803552976872</v>
      </c>
      <c r="X172" s="31">
        <f t="shared" si="41"/>
        <v>42.096101246287169</v>
      </c>
      <c r="Y172" s="31">
        <f t="shared" si="42"/>
        <v>-7.8250466865369077</v>
      </c>
      <c r="Z172" s="31"/>
      <c r="AA172" s="31"/>
      <c r="AB172" s="31"/>
      <c r="AC172" s="31"/>
      <c r="AD172" s="31"/>
      <c r="AE172" s="31"/>
      <c r="AF172" s="31"/>
      <c r="AG172" s="33">
        <f t="shared" si="43"/>
        <v>0.49885593754420005</v>
      </c>
      <c r="AH172" s="33">
        <f t="shared" si="44"/>
        <v>1.093155317696868</v>
      </c>
      <c r="AI172" s="33">
        <f t="shared" si="45"/>
        <v>0.91486550365106767</v>
      </c>
      <c r="AJ172" s="93">
        <f t="shared" si="46"/>
        <v>0.70550698666737244</v>
      </c>
      <c r="AK172" s="3">
        <f t="shared" si="47"/>
        <v>0.70464556231499675</v>
      </c>
      <c r="AL172" s="3"/>
      <c r="AM172" s="3"/>
      <c r="AN172" s="3"/>
      <c r="AO172" s="3"/>
      <c r="AP172" s="3"/>
      <c r="AQ172" s="90">
        <f t="shared" si="54"/>
        <v>0</v>
      </c>
      <c r="AR172" s="91">
        <f t="shared" si="55"/>
        <v>0</v>
      </c>
      <c r="AS172" s="89">
        <f>SUM(AR$9:AR172)*RLR</f>
        <v>120</v>
      </c>
      <c r="AT172" s="90">
        <f>AS172-SUM(AU$9:AU172)</f>
        <v>35.442532522200381</v>
      </c>
      <c r="AU172" s="89">
        <f t="shared" si="56"/>
        <v>0.26782770167909609</v>
      </c>
      <c r="AV172" s="90">
        <f>SUM(AU$9:AU172)*RRF</f>
        <v>59.190227234459726</v>
      </c>
      <c r="AW172" s="3"/>
      <c r="AX172" s="2">
        <f t="shared" si="48"/>
        <v>1.5</v>
      </c>
      <c r="AY172" s="2">
        <f t="shared" si="49"/>
        <v>0.75</v>
      </c>
    </row>
    <row r="173" spans="1:51" x14ac:dyDescent="0.25">
      <c r="A173" s="14">
        <f t="shared" si="50"/>
        <v>1.64</v>
      </c>
      <c r="B173" s="59">
        <f>IF($B$4="AY",0,IFERROR(P*INDEX('UWYr writing pattern'!$C$4:$C$18,MATCH('Baseline model w.Calcs'!$A173,'UWYr writing pattern'!$A$4:$A$18,0)) / 25,B172))</f>
        <v>0</v>
      </c>
      <c r="C173" s="36">
        <f t="shared" si="51"/>
        <v>8.3857478903698137</v>
      </c>
      <c r="E173" s="34">
        <f t="shared" si="52"/>
        <v>0.12770174452339816</v>
      </c>
      <c r="F173" s="31">
        <f>SUM($E$9:E173)*RLR</f>
        <v>109.93710253155619</v>
      </c>
      <c r="G173" s="32"/>
      <c r="H173" s="36">
        <f>F173-SUM($J$9:J173)</f>
        <v>49.699981416756003</v>
      </c>
      <c r="J173" s="31">
        <f t="shared" si="53"/>
        <v>0.37440860949618077</v>
      </c>
      <c r="K173" s="36">
        <f>SUM($J$9:J173)*RRF</f>
        <v>42.165984780360127</v>
      </c>
      <c r="L173" s="33"/>
      <c r="M173" s="36">
        <f t="shared" si="38"/>
        <v>91.865966197116137</v>
      </c>
      <c r="N173" s="33"/>
      <c r="O173" s="33"/>
      <c r="P173" s="33"/>
      <c r="Q173" s="33"/>
      <c r="R173" s="33"/>
      <c r="S173" s="33"/>
      <c r="T173" s="33"/>
      <c r="U173" s="33"/>
      <c r="V173" s="31">
        <f t="shared" si="39"/>
        <v>7.0440282279106423</v>
      </c>
      <c r="W173" s="31">
        <f t="shared" si="40"/>
        <v>34.789986991729201</v>
      </c>
      <c r="X173" s="31">
        <f t="shared" si="41"/>
        <v>41.834015219639845</v>
      </c>
      <c r="Y173" s="31">
        <f t="shared" si="42"/>
        <v>-7.865966197116137</v>
      </c>
      <c r="Z173" s="31"/>
      <c r="AA173" s="31"/>
      <c r="AB173" s="31"/>
      <c r="AC173" s="31"/>
      <c r="AD173" s="31"/>
      <c r="AE173" s="31"/>
      <c r="AF173" s="31"/>
      <c r="AG173" s="33">
        <f t="shared" si="43"/>
        <v>0.50197600929000152</v>
      </c>
      <c r="AH173" s="33">
        <f t="shared" si="44"/>
        <v>1.0936424547275732</v>
      </c>
      <c r="AI173" s="33">
        <f t="shared" si="45"/>
        <v>0.91614252109630157</v>
      </c>
      <c r="AJ173" s="93">
        <f t="shared" si="46"/>
        <v>0.70770742231914063</v>
      </c>
      <c r="AK173" s="3">
        <f t="shared" si="47"/>
        <v>0.70686072059763427</v>
      </c>
      <c r="AL173" s="3"/>
      <c r="AM173" s="3"/>
      <c r="AN173" s="3"/>
      <c r="AO173" s="3"/>
      <c r="AP173" s="3"/>
      <c r="AQ173" s="90">
        <f t="shared" si="54"/>
        <v>0</v>
      </c>
      <c r="AR173" s="91">
        <f t="shared" si="55"/>
        <v>0</v>
      </c>
      <c r="AS173" s="89">
        <f>SUM(AR$9:AR173)*RLR</f>
        <v>120</v>
      </c>
      <c r="AT173" s="90">
        <f>AS173-SUM(AU$9:AU173)</f>
        <v>35.176713528283884</v>
      </c>
      <c r="AU173" s="89">
        <f t="shared" si="56"/>
        <v>0.26581899391650288</v>
      </c>
      <c r="AV173" s="90">
        <f>SUM(AU$9:AU173)*RRF</f>
        <v>59.376300530201277</v>
      </c>
      <c r="AW173" s="3"/>
      <c r="AX173" s="2">
        <f t="shared" si="48"/>
        <v>1.5</v>
      </c>
      <c r="AY173" s="2">
        <f t="shared" si="49"/>
        <v>0.75</v>
      </c>
    </row>
    <row r="174" spans="1:51" x14ac:dyDescent="0.25">
      <c r="A174" s="14">
        <f t="shared" si="50"/>
        <v>1.65</v>
      </c>
      <c r="B174" s="59">
        <f>IF($B$4="AY",0,IFERROR(P*INDEX('UWYr writing pattern'!$C$4:$C$18,MATCH('Baseline model w.Calcs'!$A174,'UWYr writing pattern'!$A$4:$A$18,0)) / 25,B173))</f>
        <v>0</v>
      </c>
      <c r="C174" s="36">
        <f t="shared" si="51"/>
        <v>8.259961672014267</v>
      </c>
      <c r="E174" s="34">
        <f t="shared" si="52"/>
        <v>0.12578621835554721</v>
      </c>
      <c r="F174" s="31">
        <f>SUM($E$9:E174)*RLR</f>
        <v>110.08804599358284</v>
      </c>
      <c r="G174" s="32"/>
      <c r="H174" s="36">
        <f>F174-SUM($J$9:J174)</f>
        <v>49.478175018156982</v>
      </c>
      <c r="J174" s="31">
        <f t="shared" si="53"/>
        <v>0.37274986062567006</v>
      </c>
      <c r="K174" s="36">
        <f>SUM($J$9:J174)*RRF</f>
        <v>42.426909682798097</v>
      </c>
      <c r="L174" s="33"/>
      <c r="M174" s="36">
        <f t="shared" si="38"/>
        <v>91.905084700955086</v>
      </c>
      <c r="N174" s="33"/>
      <c r="O174" s="33"/>
      <c r="P174" s="33"/>
      <c r="Q174" s="33"/>
      <c r="R174" s="33"/>
      <c r="S174" s="33"/>
      <c r="T174" s="33"/>
      <c r="U174" s="33"/>
      <c r="V174" s="31">
        <f t="shared" si="39"/>
        <v>6.9383678044919845</v>
      </c>
      <c r="W174" s="31">
        <f t="shared" si="40"/>
        <v>34.634722512709885</v>
      </c>
      <c r="X174" s="31">
        <f t="shared" si="41"/>
        <v>41.573090317201867</v>
      </c>
      <c r="Y174" s="31">
        <f t="shared" si="42"/>
        <v>-7.9050847009550864</v>
      </c>
      <c r="Z174" s="31"/>
      <c r="AA174" s="31"/>
      <c r="AB174" s="31"/>
      <c r="AC174" s="31"/>
      <c r="AD174" s="31"/>
      <c r="AE174" s="31"/>
      <c r="AF174" s="31"/>
      <c r="AG174" s="33">
        <f t="shared" si="43"/>
        <v>0.50508225812854879</v>
      </c>
      <c r="AH174" s="33">
        <f t="shared" si="44"/>
        <v>1.0941081512018462</v>
      </c>
      <c r="AI174" s="33">
        <f t="shared" si="45"/>
        <v>0.91740038327985696</v>
      </c>
      <c r="AJ174" s="93">
        <f t="shared" si="46"/>
        <v>0.70989141643634457</v>
      </c>
      <c r="AK174" s="3">
        <f t="shared" si="47"/>
        <v>0.70905926519315199</v>
      </c>
      <c r="AL174" s="3"/>
      <c r="AM174" s="3"/>
      <c r="AN174" s="3"/>
      <c r="AO174" s="3"/>
      <c r="AP174" s="3"/>
      <c r="AQ174" s="90">
        <f t="shared" si="54"/>
        <v>0</v>
      </c>
      <c r="AR174" s="91">
        <f t="shared" si="55"/>
        <v>0</v>
      </c>
      <c r="AS174" s="89">
        <f>SUM(AR$9:AR174)*RLR</f>
        <v>120</v>
      </c>
      <c r="AT174" s="90">
        <f>AS174-SUM(AU$9:AU174)</f>
        <v>34.912888176821752</v>
      </c>
      <c r="AU174" s="89">
        <f t="shared" si="56"/>
        <v>0.26382535146212915</v>
      </c>
      <c r="AV174" s="90">
        <f>SUM(AU$9:AU174)*RRF</f>
        <v>59.560978276224766</v>
      </c>
      <c r="AW174" s="3"/>
      <c r="AX174" s="2">
        <f t="shared" si="48"/>
        <v>1.5</v>
      </c>
      <c r="AY174" s="2">
        <f t="shared" si="49"/>
        <v>0.75</v>
      </c>
    </row>
    <row r="175" spans="1:51" x14ac:dyDescent="0.25">
      <c r="A175" s="14">
        <f t="shared" si="50"/>
        <v>1.66</v>
      </c>
      <c r="B175" s="59">
        <f>IF($B$4="AY",0,IFERROR(P*INDEX('UWYr writing pattern'!$C$4:$C$18,MATCH('Baseline model w.Calcs'!$A175,'UWYr writing pattern'!$A$4:$A$18,0)) / 25,B174))</f>
        <v>0</v>
      </c>
      <c r="C175" s="36">
        <f t="shared" si="51"/>
        <v>8.1360622469340527</v>
      </c>
      <c r="E175" s="34">
        <f t="shared" si="52"/>
        <v>0.12389942508021401</v>
      </c>
      <c r="F175" s="31">
        <f>SUM($E$9:E175)*RLR</f>
        <v>110.23672530367909</v>
      </c>
      <c r="G175" s="32"/>
      <c r="H175" s="36">
        <f>F175-SUM($J$9:J175)</f>
        <v>49.255768015617058</v>
      </c>
      <c r="J175" s="31">
        <f t="shared" si="53"/>
        <v>0.37108631263617736</v>
      </c>
      <c r="K175" s="36">
        <f>SUM($J$9:J175)*RRF</f>
        <v>42.686670101643422</v>
      </c>
      <c r="L175" s="33"/>
      <c r="M175" s="36">
        <f t="shared" si="38"/>
        <v>91.94243811726048</v>
      </c>
      <c r="N175" s="33"/>
      <c r="O175" s="33"/>
      <c r="P175" s="33"/>
      <c r="Q175" s="33"/>
      <c r="R175" s="33"/>
      <c r="S175" s="33"/>
      <c r="T175" s="33"/>
      <c r="U175" s="33"/>
      <c r="V175" s="31">
        <f t="shared" si="39"/>
        <v>6.8342922874246037</v>
      </c>
      <c r="W175" s="31">
        <f t="shared" si="40"/>
        <v>34.47903761093194</v>
      </c>
      <c r="X175" s="31">
        <f t="shared" si="41"/>
        <v>41.313329898356542</v>
      </c>
      <c r="Y175" s="31">
        <f t="shared" si="42"/>
        <v>-7.9424381172604797</v>
      </c>
      <c r="Z175" s="31"/>
      <c r="AA175" s="31"/>
      <c r="AB175" s="31"/>
      <c r="AC175" s="31"/>
      <c r="AD175" s="31"/>
      <c r="AE175" s="31"/>
      <c r="AF175" s="31"/>
      <c r="AG175" s="33">
        <f t="shared" si="43"/>
        <v>0.5081746440671836</v>
      </c>
      <c r="AH175" s="33">
        <f t="shared" si="44"/>
        <v>1.0945528347292914</v>
      </c>
      <c r="AI175" s="33">
        <f t="shared" si="45"/>
        <v>0.91863937753065916</v>
      </c>
      <c r="AJ175" s="93">
        <f t="shared" si="46"/>
        <v>0.71205909186922978</v>
      </c>
      <c r="AK175" s="3">
        <f t="shared" si="47"/>
        <v>0.71124132070420332</v>
      </c>
      <c r="AL175" s="3"/>
      <c r="AM175" s="3"/>
      <c r="AN175" s="3"/>
      <c r="AO175" s="3"/>
      <c r="AP175" s="3"/>
      <c r="AQ175" s="90">
        <f t="shared" si="54"/>
        <v>0</v>
      </c>
      <c r="AR175" s="91">
        <f t="shared" si="55"/>
        <v>0</v>
      </c>
      <c r="AS175" s="89">
        <f>SUM(AR$9:AR175)*RLR</f>
        <v>120</v>
      </c>
      <c r="AT175" s="90">
        <f>AS175-SUM(AU$9:AU175)</f>
        <v>34.651041515495592</v>
      </c>
      <c r="AU175" s="89">
        <f t="shared" si="56"/>
        <v>0.26184666132616313</v>
      </c>
      <c r="AV175" s="90">
        <f>SUM(AU$9:AU175)*RRF</f>
        <v>59.744270939153083</v>
      </c>
      <c r="AW175" s="3"/>
      <c r="AX175" s="2">
        <f t="shared" si="48"/>
        <v>1.5</v>
      </c>
      <c r="AY175" s="2">
        <f t="shared" si="49"/>
        <v>0.75</v>
      </c>
    </row>
    <row r="176" spans="1:51" x14ac:dyDescent="0.25">
      <c r="A176" s="14">
        <f t="shared" si="50"/>
        <v>1.67</v>
      </c>
      <c r="B176" s="59">
        <f>IF($B$4="AY",0,IFERROR(P*INDEX('UWYr writing pattern'!$C$4:$C$18,MATCH('Baseline model w.Calcs'!$A176,'UWYr writing pattern'!$A$4:$A$18,0)) / 25,B175))</f>
        <v>0</v>
      </c>
      <c r="C176" s="36">
        <f t="shared" si="51"/>
        <v>8.0140213132300424</v>
      </c>
      <c r="E176" s="34">
        <f t="shared" si="52"/>
        <v>0.1220409337040108</v>
      </c>
      <c r="F176" s="31">
        <f>SUM($E$9:E176)*RLR</f>
        <v>110.38317442412391</v>
      </c>
      <c r="G176" s="32"/>
      <c r="H176" s="36">
        <f>F176-SUM($J$9:J176)</f>
        <v>49.032798875944742</v>
      </c>
      <c r="J176" s="31">
        <f t="shared" si="53"/>
        <v>0.36941826011712792</v>
      </c>
      <c r="K176" s="36">
        <f>SUM($J$9:J176)*RRF</f>
        <v>42.945262883725412</v>
      </c>
      <c r="L176" s="33"/>
      <c r="M176" s="36">
        <f t="shared" si="38"/>
        <v>91.978061759670155</v>
      </c>
      <c r="N176" s="33"/>
      <c r="O176" s="33"/>
      <c r="P176" s="33"/>
      <c r="Q176" s="33"/>
      <c r="R176" s="33"/>
      <c r="S176" s="33"/>
      <c r="T176" s="33"/>
      <c r="U176" s="33"/>
      <c r="V176" s="31">
        <f t="shared" si="39"/>
        <v>6.7317779031132359</v>
      </c>
      <c r="W176" s="31">
        <f t="shared" si="40"/>
        <v>34.322959213161319</v>
      </c>
      <c r="X176" s="31">
        <f t="shared" si="41"/>
        <v>41.054737116274552</v>
      </c>
      <c r="Y176" s="31">
        <f t="shared" si="42"/>
        <v>-7.9780617596701546</v>
      </c>
      <c r="Z176" s="31"/>
      <c r="AA176" s="31"/>
      <c r="AB176" s="31"/>
      <c r="AC176" s="31"/>
      <c r="AD176" s="31"/>
      <c r="AE176" s="31"/>
      <c r="AF176" s="31"/>
      <c r="AG176" s="33">
        <f t="shared" si="43"/>
        <v>0.51125312956815971</v>
      </c>
      <c r="AH176" s="33">
        <f t="shared" si="44"/>
        <v>1.094976925710359</v>
      </c>
      <c r="AI176" s="33">
        <f t="shared" si="45"/>
        <v>0.9198597868676992</v>
      </c>
      <c r="AJ176" s="93">
        <f t="shared" si="46"/>
        <v>0.71421057055011028</v>
      </c>
      <c r="AK176" s="3">
        <f t="shared" si="47"/>
        <v>0.71340701079892177</v>
      </c>
      <c r="AL176" s="3"/>
      <c r="AM176" s="3"/>
      <c r="AN176" s="3"/>
      <c r="AO176" s="3"/>
      <c r="AP176" s="3"/>
      <c r="AQ176" s="90">
        <f t="shared" si="54"/>
        <v>0</v>
      </c>
      <c r="AR176" s="91">
        <f t="shared" si="55"/>
        <v>0</v>
      </c>
      <c r="AS176" s="89">
        <f>SUM(AR$9:AR176)*RLR</f>
        <v>120</v>
      </c>
      <c r="AT176" s="90">
        <f>AS176-SUM(AU$9:AU176)</f>
        <v>34.391158704129381</v>
      </c>
      <c r="AU176" s="89">
        <f t="shared" si="56"/>
        <v>0.25988281136621694</v>
      </c>
      <c r="AV176" s="90">
        <f>SUM(AU$9:AU176)*RRF</f>
        <v>59.926188907109427</v>
      </c>
      <c r="AW176" s="3"/>
      <c r="AX176" s="2">
        <f t="shared" si="48"/>
        <v>1.5</v>
      </c>
      <c r="AY176" s="2">
        <f t="shared" si="49"/>
        <v>0.75</v>
      </c>
    </row>
    <row r="177" spans="1:51" x14ac:dyDescent="0.25">
      <c r="A177" s="14">
        <f t="shared" si="50"/>
        <v>1.68</v>
      </c>
      <c r="B177" s="59">
        <f>IF($B$4="AY",0,IFERROR(P*INDEX('UWYr writing pattern'!$C$4:$C$18,MATCH('Baseline model w.Calcs'!$A177,'UWYr writing pattern'!$A$4:$A$18,0)) / 25,B176))</f>
        <v>0</v>
      </c>
      <c r="C177" s="36">
        <f t="shared" si="51"/>
        <v>7.8938109935315914</v>
      </c>
      <c r="E177" s="34">
        <f t="shared" si="52"/>
        <v>0.12021031969845064</v>
      </c>
      <c r="F177" s="31">
        <f>SUM($E$9:E177)*RLR</f>
        <v>110.52742680776204</v>
      </c>
      <c r="G177" s="32"/>
      <c r="H177" s="36">
        <f>F177-SUM($J$9:J177)</f>
        <v>48.80930526801329</v>
      </c>
      <c r="J177" s="31">
        <f t="shared" si="53"/>
        <v>0.3677459915695856</v>
      </c>
      <c r="K177" s="36">
        <f>SUM($J$9:J177)*RRF</f>
        <v>43.202685077824121</v>
      </c>
      <c r="L177" s="33"/>
      <c r="M177" s="36">
        <f t="shared" si="38"/>
        <v>92.011990345837404</v>
      </c>
      <c r="N177" s="33"/>
      <c r="O177" s="33"/>
      <c r="P177" s="33"/>
      <c r="Q177" s="33"/>
      <c r="R177" s="33"/>
      <c r="S177" s="33"/>
      <c r="T177" s="33"/>
      <c r="U177" s="33"/>
      <c r="V177" s="31">
        <f t="shared" si="39"/>
        <v>6.6308012345665368</v>
      </c>
      <c r="W177" s="31">
        <f t="shared" si="40"/>
        <v>34.166513687609303</v>
      </c>
      <c r="X177" s="31">
        <f t="shared" si="41"/>
        <v>40.797314922175843</v>
      </c>
      <c r="Y177" s="31">
        <f t="shared" si="42"/>
        <v>-8.011990345837404</v>
      </c>
      <c r="Z177" s="31"/>
      <c r="AA177" s="31"/>
      <c r="AB177" s="31"/>
      <c r="AC177" s="31"/>
      <c r="AD177" s="31"/>
      <c r="AE177" s="31"/>
      <c r="AF177" s="31"/>
      <c r="AG177" s="33">
        <f t="shared" si="43"/>
        <v>0.51431767949790619</v>
      </c>
      <c r="AH177" s="33">
        <f t="shared" si="44"/>
        <v>1.0953808374504452</v>
      </c>
      <c r="AI177" s="33">
        <f t="shared" si="45"/>
        <v>0.92106189006468364</v>
      </c>
      <c r="AJ177" s="93">
        <f t="shared" si="46"/>
        <v>0.71634597350022955</v>
      </c>
      <c r="AK177" s="3">
        <f t="shared" si="47"/>
        <v>0.71555645821792979</v>
      </c>
      <c r="AL177" s="3"/>
      <c r="AM177" s="3"/>
      <c r="AN177" s="3"/>
      <c r="AO177" s="3"/>
      <c r="AP177" s="3"/>
      <c r="AQ177" s="90">
        <f t="shared" si="54"/>
        <v>0</v>
      </c>
      <c r="AR177" s="91">
        <f t="shared" si="55"/>
        <v>0</v>
      </c>
      <c r="AS177" s="89">
        <f>SUM(AR$9:AR177)*RLR</f>
        <v>120</v>
      </c>
      <c r="AT177" s="90">
        <f>AS177-SUM(AU$9:AU177)</f>
        <v>34.133225013848417</v>
      </c>
      <c r="AU177" s="89">
        <f t="shared" si="56"/>
        <v>0.25793369028097035</v>
      </c>
      <c r="AV177" s="90">
        <f>SUM(AU$9:AU177)*RRF</f>
        <v>60.106742490306104</v>
      </c>
      <c r="AW177" s="3"/>
      <c r="AX177" s="2">
        <f t="shared" si="48"/>
        <v>1.5</v>
      </c>
      <c r="AY177" s="2">
        <f t="shared" si="49"/>
        <v>0.75</v>
      </c>
    </row>
    <row r="178" spans="1:51" x14ac:dyDescent="0.25">
      <c r="A178" s="14">
        <f t="shared" si="50"/>
        <v>1.69</v>
      </c>
      <c r="B178" s="59">
        <f>IF($B$4="AY",0,IFERROR(P*INDEX('UWYr writing pattern'!$C$4:$C$18,MATCH('Baseline model w.Calcs'!$A178,'UWYr writing pattern'!$A$4:$A$18,0)) / 25,B177))</f>
        <v>0</v>
      </c>
      <c r="C178" s="36">
        <f t="shared" si="51"/>
        <v>7.7754038286286171</v>
      </c>
      <c r="E178" s="34">
        <f t="shared" si="52"/>
        <v>0.11840716490297387</v>
      </c>
      <c r="F178" s="31">
        <f>SUM($E$9:E178)*RLR</f>
        <v>110.66951540564561</v>
      </c>
      <c r="G178" s="32"/>
      <c r="H178" s="36">
        <f>F178-SUM($J$9:J178)</f>
        <v>48.585324076386762</v>
      </c>
      <c r="J178" s="31">
        <f t="shared" si="53"/>
        <v>0.36606978951009966</v>
      </c>
      <c r="K178" s="36">
        <f>SUM($J$9:J178)*RRF</f>
        <v>43.458933930481194</v>
      </c>
      <c r="L178" s="33"/>
      <c r="M178" s="36">
        <f t="shared" si="38"/>
        <v>92.044258006867949</v>
      </c>
      <c r="N178" s="33"/>
      <c r="O178" s="33"/>
      <c r="P178" s="33"/>
      <c r="Q178" s="33"/>
      <c r="R178" s="33"/>
      <c r="S178" s="33"/>
      <c r="T178" s="33"/>
      <c r="U178" s="33"/>
      <c r="V178" s="31">
        <f t="shared" si="39"/>
        <v>6.5313392160480381</v>
      </c>
      <c r="W178" s="31">
        <f t="shared" si="40"/>
        <v>34.009726853470731</v>
      </c>
      <c r="X178" s="31">
        <f t="shared" si="41"/>
        <v>40.54106606951877</v>
      </c>
      <c r="Y178" s="31">
        <f t="shared" si="42"/>
        <v>-8.044258006867949</v>
      </c>
      <c r="Z178" s="31"/>
      <c r="AA178" s="31"/>
      <c r="AB178" s="31"/>
      <c r="AC178" s="31"/>
      <c r="AD178" s="31"/>
      <c r="AE178" s="31"/>
      <c r="AF178" s="31"/>
      <c r="AG178" s="33">
        <f t="shared" si="43"/>
        <v>0.51736826107715705</v>
      </c>
      <c r="AH178" s="33">
        <f t="shared" si="44"/>
        <v>1.0957649762722375</v>
      </c>
      <c r="AI178" s="33">
        <f t="shared" si="45"/>
        <v>0.92224596171371342</v>
      </c>
      <c r="AJ178" s="93">
        <f t="shared" si="46"/>
        <v>0.71846542083656662</v>
      </c>
      <c r="AK178" s="3">
        <f t="shared" si="47"/>
        <v>0.7176897847812953</v>
      </c>
      <c r="AL178" s="3"/>
      <c r="AM178" s="3"/>
      <c r="AN178" s="3"/>
      <c r="AO178" s="3"/>
      <c r="AP178" s="3"/>
      <c r="AQ178" s="90">
        <f t="shared" si="54"/>
        <v>0</v>
      </c>
      <c r="AR178" s="91">
        <f t="shared" si="55"/>
        <v>0</v>
      </c>
      <c r="AS178" s="89">
        <f>SUM(AR$9:AR178)*RLR</f>
        <v>120</v>
      </c>
      <c r="AT178" s="90">
        <f>AS178-SUM(AU$9:AU178)</f>
        <v>33.877225826244555</v>
      </c>
      <c r="AU178" s="89">
        <f t="shared" si="56"/>
        <v>0.25599918760386314</v>
      </c>
      <c r="AV178" s="90">
        <f>SUM(AU$9:AU178)*RRF</f>
        <v>60.285941921628805</v>
      </c>
      <c r="AW178" s="3"/>
      <c r="AX178" s="2">
        <f t="shared" si="48"/>
        <v>1.5</v>
      </c>
      <c r="AY178" s="2">
        <f t="shared" si="49"/>
        <v>0.75</v>
      </c>
    </row>
    <row r="179" spans="1:51" x14ac:dyDescent="0.25">
      <c r="A179" s="14">
        <f t="shared" si="50"/>
        <v>1.7</v>
      </c>
      <c r="B179" s="59">
        <f>IF($B$4="AY",0,IFERROR(P*INDEX('UWYr writing pattern'!$C$4:$C$18,MATCH('Baseline model w.Calcs'!$A179,'UWYr writing pattern'!$A$4:$A$18,0)) / 25,B178))</f>
        <v>0</v>
      </c>
      <c r="C179" s="36">
        <f t="shared" si="51"/>
        <v>7.658772771199188</v>
      </c>
      <c r="E179" s="34">
        <f t="shared" si="52"/>
        <v>0.11663105742942925</v>
      </c>
      <c r="F179" s="31">
        <f>SUM($E$9:E179)*RLR</f>
        <v>110.80947267456092</v>
      </c>
      <c r="G179" s="32"/>
      <c r="H179" s="36">
        <f>F179-SUM($J$9:J179)</f>
        <v>48.360891414729174</v>
      </c>
      <c r="J179" s="31">
        <f t="shared" si="53"/>
        <v>0.3643899305729007</v>
      </c>
      <c r="K179" s="36">
        <f>SUM($J$9:J179)*RRF</f>
        <v>43.71400688188222</v>
      </c>
      <c r="L179" s="33"/>
      <c r="M179" s="36">
        <f t="shared" si="38"/>
        <v>92.074898296611394</v>
      </c>
      <c r="N179" s="33"/>
      <c r="O179" s="33"/>
      <c r="P179" s="33"/>
      <c r="Q179" s="33"/>
      <c r="R179" s="33"/>
      <c r="S179" s="33"/>
      <c r="T179" s="33"/>
      <c r="U179" s="33"/>
      <c r="V179" s="31">
        <f t="shared" si="39"/>
        <v>6.4333691278073166</v>
      </c>
      <c r="W179" s="31">
        <f t="shared" si="40"/>
        <v>33.85262399031042</v>
      </c>
      <c r="X179" s="31">
        <f t="shared" si="41"/>
        <v>40.285993118117737</v>
      </c>
      <c r="Y179" s="31">
        <f t="shared" si="42"/>
        <v>-8.0748982966113942</v>
      </c>
      <c r="Z179" s="31"/>
      <c r="AA179" s="31"/>
      <c r="AB179" s="31"/>
      <c r="AC179" s="31"/>
      <c r="AD179" s="31"/>
      <c r="AE179" s="31"/>
      <c r="AF179" s="31"/>
      <c r="AG179" s="33">
        <f t="shared" si="43"/>
        <v>0.5204048438319312</v>
      </c>
      <c r="AH179" s="33">
        <f t="shared" si="44"/>
        <v>1.096129741626326</v>
      </c>
      <c r="AI179" s="33">
        <f t="shared" si="45"/>
        <v>0.92341227228800771</v>
      </c>
      <c r="AJ179" s="93">
        <f t="shared" si="46"/>
        <v>0.72056903177859266</v>
      </c>
      <c r="AK179" s="3">
        <f t="shared" si="47"/>
        <v>0.71980711139543563</v>
      </c>
      <c r="AL179" s="3"/>
      <c r="AM179" s="3"/>
      <c r="AN179" s="3"/>
      <c r="AO179" s="3"/>
      <c r="AP179" s="3"/>
      <c r="AQ179" s="90">
        <f t="shared" si="54"/>
        <v>0</v>
      </c>
      <c r="AR179" s="91">
        <f t="shared" si="55"/>
        <v>0</v>
      </c>
      <c r="AS179" s="89">
        <f>SUM(AR$9:AR179)*RLR</f>
        <v>120</v>
      </c>
      <c r="AT179" s="90">
        <f>AS179-SUM(AU$9:AU179)</f>
        <v>33.623146632547716</v>
      </c>
      <c r="AU179" s="89">
        <f t="shared" si="56"/>
        <v>0.25407919369683418</v>
      </c>
      <c r="AV179" s="90">
        <f>SUM(AU$9:AU179)*RRF</f>
        <v>60.463797357216592</v>
      </c>
      <c r="AW179" s="3"/>
      <c r="AX179" s="2">
        <f t="shared" si="48"/>
        <v>1.5</v>
      </c>
      <c r="AY179" s="2">
        <f t="shared" si="49"/>
        <v>0.75</v>
      </c>
    </row>
    <row r="180" spans="1:51" x14ac:dyDescent="0.25">
      <c r="A180" s="14">
        <f t="shared" si="50"/>
        <v>1.71</v>
      </c>
      <c r="B180" s="59">
        <f>IF($B$4="AY",0,IFERROR(P*INDEX('UWYr writing pattern'!$C$4:$C$18,MATCH('Baseline model w.Calcs'!$A180,'UWYr writing pattern'!$A$4:$A$18,0)) / 25,B179))</f>
        <v>0</v>
      </c>
      <c r="C180" s="36">
        <f t="shared" si="51"/>
        <v>7.5438911796312</v>
      </c>
      <c r="E180" s="34">
        <f t="shared" si="52"/>
        <v>0.11488159156798781</v>
      </c>
      <c r="F180" s="31">
        <f>SUM($E$9:E180)*RLR</f>
        <v>110.94733058444253</v>
      </c>
      <c r="G180" s="32"/>
      <c r="H180" s="36">
        <f>F180-SUM($J$9:J180)</f>
        <v>48.136042639000308</v>
      </c>
      <c r="J180" s="31">
        <f t="shared" si="53"/>
        <v>0.36270668561046882</v>
      </c>
      <c r="K180" s="36">
        <f>SUM($J$9:J180)*RRF</f>
        <v>43.967901561809548</v>
      </c>
      <c r="L180" s="33"/>
      <c r="M180" s="36">
        <f t="shared" si="38"/>
        <v>92.103944200809849</v>
      </c>
      <c r="N180" s="33"/>
      <c r="O180" s="33"/>
      <c r="P180" s="33"/>
      <c r="Q180" s="33"/>
      <c r="R180" s="33"/>
      <c r="S180" s="33"/>
      <c r="T180" s="33"/>
      <c r="U180" s="33"/>
      <c r="V180" s="31">
        <f t="shared" si="39"/>
        <v>6.3368685908902069</v>
      </c>
      <c r="W180" s="31">
        <f t="shared" si="40"/>
        <v>33.695229847300212</v>
      </c>
      <c r="X180" s="31">
        <f t="shared" si="41"/>
        <v>40.032098438190417</v>
      </c>
      <c r="Y180" s="31">
        <f t="shared" si="42"/>
        <v>-8.103944200809849</v>
      </c>
      <c r="Z180" s="31"/>
      <c r="AA180" s="31"/>
      <c r="AB180" s="31"/>
      <c r="AC180" s="31"/>
      <c r="AD180" s="31"/>
      <c r="AE180" s="31"/>
      <c r="AF180" s="31"/>
      <c r="AG180" s="33">
        <f t="shared" si="43"/>
        <v>0.52342739954535178</v>
      </c>
      <c r="AH180" s="33">
        <f t="shared" si="44"/>
        <v>1.0964755262001173</v>
      </c>
      <c r="AI180" s="33">
        <f t="shared" si="45"/>
        <v>0.92456108820368776</v>
      </c>
      <c r="AJ180" s="93">
        <f t="shared" si="46"/>
        <v>0.72265692465497811</v>
      </c>
      <c r="AK180" s="3">
        <f t="shared" si="47"/>
        <v>0.7219085580599699</v>
      </c>
      <c r="AL180" s="3"/>
      <c r="AM180" s="3"/>
      <c r="AN180" s="3"/>
      <c r="AO180" s="3"/>
      <c r="AP180" s="3"/>
      <c r="AQ180" s="90">
        <f t="shared" si="54"/>
        <v>0</v>
      </c>
      <c r="AR180" s="91">
        <f t="shared" si="55"/>
        <v>0</v>
      </c>
      <c r="AS180" s="89">
        <f>SUM(AR$9:AR180)*RLR</f>
        <v>120</v>
      </c>
      <c r="AT180" s="90">
        <f>AS180-SUM(AU$9:AU180)</f>
        <v>33.370973032803604</v>
      </c>
      <c r="AU180" s="89">
        <f t="shared" si="56"/>
        <v>0.25217359974410786</v>
      </c>
      <c r="AV180" s="90">
        <f>SUM(AU$9:AU180)*RRF</f>
        <v>60.640318877037473</v>
      </c>
      <c r="AW180" s="3"/>
      <c r="AX180" s="2">
        <f t="shared" si="48"/>
        <v>1.5</v>
      </c>
      <c r="AY180" s="2">
        <f t="shared" si="49"/>
        <v>0.75</v>
      </c>
    </row>
    <row r="181" spans="1:51" x14ac:dyDescent="0.25">
      <c r="A181" s="14">
        <f t="shared" si="50"/>
        <v>1.72</v>
      </c>
      <c r="B181" s="59">
        <f>IF($B$4="AY",0,IFERROR(P*INDEX('UWYr writing pattern'!$C$4:$C$18,MATCH('Baseline model w.Calcs'!$A181,'UWYr writing pattern'!$A$4:$A$18,0)) / 25,B180))</f>
        <v>0</v>
      </c>
      <c r="C181" s="36">
        <f t="shared" si="51"/>
        <v>7.430732811936732</v>
      </c>
      <c r="E181" s="34">
        <f t="shared" si="52"/>
        <v>0.11315836769446801</v>
      </c>
      <c r="F181" s="31">
        <f>SUM($E$9:E181)*RLR</f>
        <v>111.08312062567587</v>
      </c>
      <c r="G181" s="32"/>
      <c r="H181" s="36">
        <f>F181-SUM($J$9:J181)</f>
        <v>47.910812360441156</v>
      </c>
      <c r="J181" s="31">
        <f t="shared" si="53"/>
        <v>0.36102031979250226</v>
      </c>
      <c r="K181" s="36">
        <f>SUM($J$9:J181)*RRF</f>
        <v>44.2206157856643</v>
      </c>
      <c r="L181" s="33"/>
      <c r="M181" s="36">
        <f t="shared" si="38"/>
        <v>92.131428146105463</v>
      </c>
      <c r="N181" s="33"/>
      <c r="O181" s="33"/>
      <c r="P181" s="33"/>
      <c r="Q181" s="33"/>
      <c r="R181" s="33"/>
      <c r="S181" s="33"/>
      <c r="T181" s="33"/>
      <c r="U181" s="33"/>
      <c r="V181" s="31">
        <f t="shared" si="39"/>
        <v>6.2418155620268534</v>
      </c>
      <c r="W181" s="31">
        <f t="shared" si="40"/>
        <v>33.537568652308806</v>
      </c>
      <c r="X181" s="31">
        <f t="shared" si="41"/>
        <v>39.779384214335657</v>
      </c>
      <c r="Y181" s="31">
        <f t="shared" si="42"/>
        <v>-8.1314281461054634</v>
      </c>
      <c r="Z181" s="31"/>
      <c r="AA181" s="31"/>
      <c r="AB181" s="31"/>
      <c r="AC181" s="31"/>
      <c r="AD181" s="31"/>
      <c r="AE181" s="31"/>
      <c r="AF181" s="31"/>
      <c r="AG181" s="33">
        <f t="shared" si="43"/>
        <v>0.52643590221028924</v>
      </c>
      <c r="AH181" s="33">
        <f t="shared" si="44"/>
        <v>1.0968027160250651</v>
      </c>
      <c r="AI181" s="33">
        <f t="shared" si="45"/>
        <v>0.92569267188063231</v>
      </c>
      <c r="AJ181" s="93">
        <f t="shared" si="46"/>
        <v>0.72472921691024772</v>
      </c>
      <c r="AK181" s="3">
        <f t="shared" si="47"/>
        <v>0.72399424387452016</v>
      </c>
      <c r="AL181" s="3"/>
      <c r="AM181" s="3"/>
      <c r="AN181" s="3"/>
      <c r="AO181" s="3"/>
      <c r="AP181" s="3"/>
      <c r="AQ181" s="90">
        <f t="shared" si="54"/>
        <v>0</v>
      </c>
      <c r="AR181" s="91">
        <f t="shared" si="55"/>
        <v>0</v>
      </c>
      <c r="AS181" s="89">
        <f>SUM(AR$9:AR181)*RLR</f>
        <v>120</v>
      </c>
      <c r="AT181" s="90">
        <f>AS181-SUM(AU$9:AU181)</f>
        <v>33.120690735057579</v>
      </c>
      <c r="AU181" s="89">
        <f t="shared" si="56"/>
        <v>0.25028229774602706</v>
      </c>
      <c r="AV181" s="90">
        <f>SUM(AU$9:AU181)*RRF</f>
        <v>60.815516485459689</v>
      </c>
      <c r="AW181" s="3"/>
      <c r="AX181" s="2">
        <f t="shared" si="48"/>
        <v>1.5</v>
      </c>
      <c r="AY181" s="2">
        <f t="shared" si="49"/>
        <v>0.75</v>
      </c>
    </row>
    <row r="182" spans="1:51" x14ac:dyDescent="0.25">
      <c r="A182" s="14">
        <f t="shared" si="50"/>
        <v>1.73</v>
      </c>
      <c r="B182" s="59">
        <f>IF($B$4="AY",0,IFERROR(P*INDEX('UWYr writing pattern'!$C$4:$C$18,MATCH('Baseline model w.Calcs'!$A182,'UWYr writing pattern'!$A$4:$A$18,0)) / 25,B181))</f>
        <v>0</v>
      </c>
      <c r="C182" s="36">
        <f t="shared" si="51"/>
        <v>7.3192718197576809</v>
      </c>
      <c r="E182" s="34">
        <f t="shared" si="52"/>
        <v>0.11146099217905098</v>
      </c>
      <c r="F182" s="31">
        <f>SUM($E$9:E182)*RLR</f>
        <v>111.21687381629074</v>
      </c>
      <c r="G182" s="32"/>
      <c r="H182" s="36">
        <f>F182-SUM($J$9:J182)</f>
        <v>47.685234458352717</v>
      </c>
      <c r="J182" s="31">
        <f t="shared" si="53"/>
        <v>0.35933109270330865</v>
      </c>
      <c r="K182" s="36">
        <f>SUM($J$9:J182)*RRF</f>
        <v>44.472147550556613</v>
      </c>
      <c r="L182" s="33"/>
      <c r="M182" s="36">
        <f t="shared" si="38"/>
        <v>92.157382008909337</v>
      </c>
      <c r="N182" s="33"/>
      <c r="O182" s="33"/>
      <c r="P182" s="33"/>
      <c r="Q182" s="33"/>
      <c r="R182" s="33"/>
      <c r="S182" s="33"/>
      <c r="T182" s="33"/>
      <c r="U182" s="33"/>
      <c r="V182" s="31">
        <f t="shared" si="39"/>
        <v>6.1481883285964507</v>
      </c>
      <c r="W182" s="31">
        <f t="shared" si="40"/>
        <v>33.379664120846897</v>
      </c>
      <c r="X182" s="31">
        <f t="shared" si="41"/>
        <v>39.527852449443344</v>
      </c>
      <c r="Y182" s="31">
        <f t="shared" si="42"/>
        <v>-8.1573820089093374</v>
      </c>
      <c r="Z182" s="31"/>
      <c r="AA182" s="31"/>
      <c r="AB182" s="31"/>
      <c r="AC182" s="31"/>
      <c r="AD182" s="31"/>
      <c r="AE182" s="31"/>
      <c r="AF182" s="31"/>
      <c r="AG182" s="33">
        <f t="shared" si="43"/>
        <v>0.52943032798281686</v>
      </c>
      <c r="AH182" s="33">
        <f t="shared" si="44"/>
        <v>1.097111690582254</v>
      </c>
      <c r="AI182" s="33">
        <f t="shared" si="45"/>
        <v>0.92680728180242289</v>
      </c>
      <c r="AJ182" s="93">
        <f t="shared" si="46"/>
        <v>0.72678602511138712</v>
      </c>
      <c r="AK182" s="3">
        <f t="shared" si="47"/>
        <v>0.72606428704546122</v>
      </c>
      <c r="AL182" s="3"/>
      <c r="AM182" s="3"/>
      <c r="AN182" s="3"/>
      <c r="AO182" s="3"/>
      <c r="AP182" s="3"/>
      <c r="AQ182" s="90">
        <f t="shared" si="54"/>
        <v>0</v>
      </c>
      <c r="AR182" s="91">
        <f t="shared" si="55"/>
        <v>0</v>
      </c>
      <c r="AS182" s="89">
        <f>SUM(AR$9:AR182)*RLR</f>
        <v>120</v>
      </c>
      <c r="AT182" s="90">
        <f>AS182-SUM(AU$9:AU182)</f>
        <v>32.872285554544646</v>
      </c>
      <c r="AU182" s="89">
        <f t="shared" si="56"/>
        <v>0.24840518051293184</v>
      </c>
      <c r="AV182" s="90">
        <f>SUM(AU$9:AU182)*RRF</f>
        <v>60.989400111818746</v>
      </c>
      <c r="AW182" s="3"/>
      <c r="AX182" s="2">
        <f t="shared" si="48"/>
        <v>1.5</v>
      </c>
      <c r="AY182" s="2">
        <f t="shared" si="49"/>
        <v>0.75</v>
      </c>
    </row>
    <row r="183" spans="1:51" x14ac:dyDescent="0.25">
      <c r="A183" s="14">
        <f t="shared" si="50"/>
        <v>1.74</v>
      </c>
      <c r="B183" s="59">
        <f>IF($B$4="AY",0,IFERROR(P*INDEX('UWYr writing pattern'!$C$4:$C$18,MATCH('Baseline model w.Calcs'!$A183,'UWYr writing pattern'!$A$4:$A$18,0)) / 25,B182))</f>
        <v>0</v>
      </c>
      <c r="C183" s="36">
        <f t="shared" si="51"/>
        <v>7.2094827424613159</v>
      </c>
      <c r="E183" s="34">
        <f t="shared" si="52"/>
        <v>0.10978907729636522</v>
      </c>
      <c r="F183" s="31">
        <f>SUM($E$9:E183)*RLR</f>
        <v>111.34862070904639</v>
      </c>
      <c r="G183" s="32"/>
      <c r="H183" s="36">
        <f>F183-SUM($J$9:J183)</f>
        <v>47.459342092670717</v>
      </c>
      <c r="J183" s="31">
        <f t="shared" si="53"/>
        <v>0.35763925843764538</v>
      </c>
      <c r="K183" s="36">
        <f>SUM($J$9:J183)*RRF</f>
        <v>44.722495031462969</v>
      </c>
      <c r="L183" s="33"/>
      <c r="M183" s="36">
        <f t="shared" si="38"/>
        <v>92.181837124133693</v>
      </c>
      <c r="N183" s="33"/>
      <c r="O183" s="33"/>
      <c r="P183" s="33"/>
      <c r="Q183" s="33"/>
      <c r="R183" s="33"/>
      <c r="S183" s="33"/>
      <c r="T183" s="33"/>
      <c r="U183" s="33"/>
      <c r="V183" s="31">
        <f t="shared" si="39"/>
        <v>6.0559655036675046</v>
      </c>
      <c r="W183" s="31">
        <f t="shared" si="40"/>
        <v>33.221539464869501</v>
      </c>
      <c r="X183" s="31">
        <f t="shared" si="41"/>
        <v>39.277504968537002</v>
      </c>
      <c r="Y183" s="31">
        <f t="shared" si="42"/>
        <v>-8.1818371241336934</v>
      </c>
      <c r="Z183" s="31"/>
      <c r="AA183" s="31"/>
      <c r="AB183" s="31"/>
      <c r="AC183" s="31"/>
      <c r="AD183" s="31"/>
      <c r="AE183" s="31"/>
      <c r="AF183" s="31"/>
      <c r="AG183" s="33">
        <f t="shared" si="43"/>
        <v>0.53241065513646391</v>
      </c>
      <c r="AH183" s="33">
        <f t="shared" si="44"/>
        <v>1.0974028229063535</v>
      </c>
      <c r="AI183" s="33">
        <f t="shared" si="45"/>
        <v>0.92790517257538652</v>
      </c>
      <c r="AJ183" s="93">
        <f t="shared" si="46"/>
        <v>0.72882746495440009</v>
      </c>
      <c r="AK183" s="3">
        <f t="shared" si="47"/>
        <v>0.72811880489262026</v>
      </c>
      <c r="AL183" s="3"/>
      <c r="AM183" s="3"/>
      <c r="AN183" s="3"/>
      <c r="AO183" s="3"/>
      <c r="AP183" s="3"/>
      <c r="AQ183" s="90">
        <f t="shared" si="54"/>
        <v>0</v>
      </c>
      <c r="AR183" s="91">
        <f t="shared" si="55"/>
        <v>0</v>
      </c>
      <c r="AS183" s="89">
        <f>SUM(AR$9:AR183)*RLR</f>
        <v>120</v>
      </c>
      <c r="AT183" s="90">
        <f>AS183-SUM(AU$9:AU183)</f>
        <v>32.625743412885555</v>
      </c>
      <c r="AU183" s="89">
        <f t="shared" si="56"/>
        <v>0.24654214165908486</v>
      </c>
      <c r="AV183" s="90">
        <f>SUM(AU$9:AU183)*RRF</f>
        <v>61.161979610980104</v>
      </c>
      <c r="AW183" s="3"/>
      <c r="AX183" s="2">
        <f t="shared" si="48"/>
        <v>1.5</v>
      </c>
      <c r="AY183" s="2">
        <f t="shared" si="49"/>
        <v>0.75</v>
      </c>
    </row>
    <row r="184" spans="1:51" x14ac:dyDescent="0.25">
      <c r="A184" s="14">
        <f t="shared" si="50"/>
        <v>1.75</v>
      </c>
      <c r="B184" s="59">
        <f>IF($B$4="AY",0,IFERROR(P*INDEX('UWYr writing pattern'!$C$4:$C$18,MATCH('Baseline model w.Calcs'!$A184,'UWYr writing pattern'!$A$4:$A$18,0)) / 25,B183))</f>
        <v>0</v>
      </c>
      <c r="C184" s="36">
        <f t="shared" si="51"/>
        <v>7.1013405013243958</v>
      </c>
      <c r="E184" s="34">
        <f t="shared" si="52"/>
        <v>0.10814224113691974</v>
      </c>
      <c r="F184" s="31">
        <f>SUM($E$9:E184)*RLR</f>
        <v>111.47839139841068</v>
      </c>
      <c r="G184" s="32"/>
      <c r="H184" s="36">
        <f>F184-SUM($J$9:J184)</f>
        <v>47.233167716339977</v>
      </c>
      <c r="J184" s="31">
        <f t="shared" si="53"/>
        <v>0.35594506569503043</v>
      </c>
      <c r="K184" s="36">
        <f>SUM($J$9:J184)*RRF</f>
        <v>44.971656577449487</v>
      </c>
      <c r="L184" s="33"/>
      <c r="M184" s="36">
        <f t="shared" si="38"/>
        <v>92.204824293789471</v>
      </c>
      <c r="N184" s="33"/>
      <c r="O184" s="33"/>
      <c r="P184" s="33"/>
      <c r="Q184" s="33"/>
      <c r="R184" s="33"/>
      <c r="S184" s="33"/>
      <c r="T184" s="33"/>
      <c r="U184" s="33"/>
      <c r="V184" s="31">
        <f t="shared" si="39"/>
        <v>5.9651260211124919</v>
      </c>
      <c r="W184" s="31">
        <f t="shared" si="40"/>
        <v>33.063217401437981</v>
      </c>
      <c r="X184" s="31">
        <f t="shared" si="41"/>
        <v>39.028343422550471</v>
      </c>
      <c r="Y184" s="31">
        <f t="shared" si="42"/>
        <v>-8.2048242937894713</v>
      </c>
      <c r="Z184" s="31"/>
      <c r="AA184" s="31"/>
      <c r="AB184" s="31"/>
      <c r="AC184" s="31"/>
      <c r="AD184" s="31"/>
      <c r="AE184" s="31"/>
      <c r="AF184" s="31"/>
      <c r="AG184" s="33">
        <f t="shared" si="43"/>
        <v>0.53537686401725582</v>
      </c>
      <c r="AH184" s="33">
        <f t="shared" si="44"/>
        <v>1.0976764796879699</v>
      </c>
      <c r="AI184" s="33">
        <f t="shared" si="45"/>
        <v>0.92898659498675562</v>
      </c>
      <c r="AJ184" s="93">
        <f t="shared" si="46"/>
        <v>0.73085365127081614</v>
      </c>
      <c r="AK184" s="3">
        <f t="shared" si="47"/>
        <v>0.73015791385592566</v>
      </c>
      <c r="AL184" s="3"/>
      <c r="AM184" s="3"/>
      <c r="AN184" s="3"/>
      <c r="AO184" s="3"/>
      <c r="AP184" s="3"/>
      <c r="AQ184" s="90">
        <f t="shared" si="54"/>
        <v>0</v>
      </c>
      <c r="AR184" s="91">
        <f t="shared" si="55"/>
        <v>0</v>
      </c>
      <c r="AS184" s="89">
        <f>SUM(AR$9:AR184)*RLR</f>
        <v>120</v>
      </c>
      <c r="AT184" s="90">
        <f>AS184-SUM(AU$9:AU184)</f>
        <v>32.381050337288912</v>
      </c>
      <c r="AU184" s="89">
        <f t="shared" si="56"/>
        <v>0.24469307559664166</v>
      </c>
      <c r="AV184" s="90">
        <f>SUM(AU$9:AU184)*RRF</f>
        <v>61.333264763897759</v>
      </c>
      <c r="AW184" s="3"/>
      <c r="AX184" s="2">
        <f t="shared" si="48"/>
        <v>1.5</v>
      </c>
      <c r="AY184" s="2">
        <f t="shared" si="49"/>
        <v>0.75</v>
      </c>
    </row>
    <row r="185" spans="1:51" x14ac:dyDescent="0.25">
      <c r="A185" s="14">
        <f t="shared" si="50"/>
        <v>1.76</v>
      </c>
      <c r="B185" s="59">
        <f>IF($B$4="AY",0,IFERROR(P*INDEX('UWYr writing pattern'!$C$4:$C$18,MATCH('Baseline model w.Calcs'!$A185,'UWYr writing pattern'!$A$4:$A$18,0)) / 25,B184))</f>
        <v>0</v>
      </c>
      <c r="C185" s="36">
        <f t="shared" si="51"/>
        <v>6.9948203938045301</v>
      </c>
      <c r="E185" s="34">
        <f t="shared" si="52"/>
        <v>0.10652010751986594</v>
      </c>
      <c r="F185" s="31">
        <f>SUM($E$9:E185)*RLR</f>
        <v>111.60621552743453</v>
      </c>
      <c r="G185" s="32"/>
      <c r="H185" s="36">
        <f>F185-SUM($J$9:J185)</f>
        <v>47.006743087491273</v>
      </c>
      <c r="J185" s="31">
        <f t="shared" si="53"/>
        <v>0.35424875787254984</v>
      </c>
      <c r="K185" s="36">
        <f>SUM($J$9:J185)*RRF</f>
        <v>45.219630707960278</v>
      </c>
      <c r="L185" s="33"/>
      <c r="M185" s="36">
        <f t="shared" si="38"/>
        <v>92.226373795451551</v>
      </c>
      <c r="N185" s="33"/>
      <c r="O185" s="33"/>
      <c r="P185" s="33"/>
      <c r="Q185" s="33"/>
      <c r="R185" s="33"/>
      <c r="S185" s="33"/>
      <c r="T185" s="33"/>
      <c r="U185" s="33"/>
      <c r="V185" s="31">
        <f t="shared" si="39"/>
        <v>5.8756491307958045</v>
      </c>
      <c r="W185" s="31">
        <f t="shared" si="40"/>
        <v>32.904720161243887</v>
      </c>
      <c r="X185" s="31">
        <f t="shared" si="41"/>
        <v>38.780369292039694</v>
      </c>
      <c r="Y185" s="31">
        <f t="shared" si="42"/>
        <v>-8.2263737954515506</v>
      </c>
      <c r="Z185" s="31"/>
      <c r="AA185" s="31"/>
      <c r="AB185" s="31"/>
      <c r="AC185" s="31"/>
      <c r="AD185" s="31"/>
      <c r="AE185" s="31"/>
      <c r="AF185" s="31"/>
      <c r="AG185" s="33">
        <f t="shared" si="43"/>
        <v>0.53832893699952711</v>
      </c>
      <c r="AH185" s="33">
        <f t="shared" si="44"/>
        <v>1.0979330213744232</v>
      </c>
      <c r="AI185" s="33">
        <f t="shared" si="45"/>
        <v>0.93005179606195443</v>
      </c>
      <c r="AJ185" s="93">
        <f t="shared" si="46"/>
        <v>0.73286469803414966</v>
      </c>
      <c r="AK185" s="3">
        <f t="shared" si="47"/>
        <v>0.73218172950200633</v>
      </c>
      <c r="AL185" s="3"/>
      <c r="AM185" s="3"/>
      <c r="AN185" s="3"/>
      <c r="AO185" s="3"/>
      <c r="AP185" s="3"/>
      <c r="AQ185" s="90">
        <f t="shared" si="54"/>
        <v>0</v>
      </c>
      <c r="AR185" s="91">
        <f t="shared" si="55"/>
        <v>0</v>
      </c>
      <c r="AS185" s="89">
        <f>SUM(AR$9:AR185)*RLR</f>
        <v>120</v>
      </c>
      <c r="AT185" s="90">
        <f>AS185-SUM(AU$9:AU185)</f>
        <v>32.138192459759239</v>
      </c>
      <c r="AU185" s="89">
        <f t="shared" si="56"/>
        <v>0.24285787752966684</v>
      </c>
      <c r="AV185" s="90">
        <f>SUM(AU$9:AU185)*RRF</f>
        <v>61.503265278168527</v>
      </c>
      <c r="AW185" s="3"/>
      <c r="AX185" s="2">
        <f t="shared" si="48"/>
        <v>1.5</v>
      </c>
      <c r="AY185" s="2">
        <f t="shared" si="49"/>
        <v>0.75</v>
      </c>
    </row>
    <row r="186" spans="1:51" x14ac:dyDescent="0.25">
      <c r="A186" s="14">
        <f t="shared" si="50"/>
        <v>1.77</v>
      </c>
      <c r="B186" s="59">
        <f>IF($B$4="AY",0,IFERROR(P*INDEX('UWYr writing pattern'!$C$4:$C$18,MATCH('Baseline model w.Calcs'!$A186,'UWYr writing pattern'!$A$4:$A$18,0)) / 25,B185))</f>
        <v>0</v>
      </c>
      <c r="C186" s="36">
        <f t="shared" si="51"/>
        <v>6.8898980878974623</v>
      </c>
      <c r="E186" s="34">
        <f t="shared" si="52"/>
        <v>0.10492230590706796</v>
      </c>
      <c r="F186" s="31">
        <f>SUM($E$9:E186)*RLR</f>
        <v>111.73212229452301</v>
      </c>
      <c r="G186" s="32"/>
      <c r="H186" s="36">
        <f>F186-SUM($J$9:J186)</f>
        <v>46.780099281423574</v>
      </c>
      <c r="J186" s="31">
        <f t="shared" si="53"/>
        <v>0.3525505731561846</v>
      </c>
      <c r="K186" s="36">
        <f>SUM($J$9:J186)*RRF</f>
        <v>45.4664161091696</v>
      </c>
      <c r="L186" s="33"/>
      <c r="M186" s="36">
        <f t="shared" si="38"/>
        <v>92.246515390593174</v>
      </c>
      <c r="N186" s="33"/>
      <c r="O186" s="33"/>
      <c r="P186" s="33"/>
      <c r="Q186" s="33"/>
      <c r="R186" s="33"/>
      <c r="S186" s="33"/>
      <c r="T186" s="33"/>
      <c r="U186" s="33"/>
      <c r="V186" s="31">
        <f t="shared" si="39"/>
        <v>5.7875143938338676</v>
      </c>
      <c r="W186" s="31">
        <f t="shared" si="40"/>
        <v>32.746069496996498</v>
      </c>
      <c r="X186" s="31">
        <f t="shared" si="41"/>
        <v>38.533583890830364</v>
      </c>
      <c r="Y186" s="31">
        <f t="shared" si="42"/>
        <v>-8.2465153905931743</v>
      </c>
      <c r="Z186" s="31"/>
      <c r="AA186" s="31"/>
      <c r="AB186" s="31"/>
      <c r="AC186" s="31"/>
      <c r="AD186" s="31"/>
      <c r="AE186" s="31"/>
      <c r="AF186" s="31"/>
      <c r="AG186" s="33">
        <f t="shared" si="43"/>
        <v>0.54126685844249522</v>
      </c>
      <c r="AH186" s="33">
        <f t="shared" si="44"/>
        <v>1.0981728022689663</v>
      </c>
      <c r="AI186" s="33">
        <f t="shared" si="45"/>
        <v>0.93110101912102505</v>
      </c>
      <c r="AJ186" s="93">
        <f t="shared" si="46"/>
        <v>0.73486071836631139</v>
      </c>
      <c r="AK186" s="3">
        <f t="shared" si="47"/>
        <v>0.73419036653074121</v>
      </c>
      <c r="AL186" s="3"/>
      <c r="AM186" s="3"/>
      <c r="AN186" s="3"/>
      <c r="AO186" s="3"/>
      <c r="AP186" s="3"/>
      <c r="AQ186" s="90">
        <f t="shared" si="54"/>
        <v>0</v>
      </c>
      <c r="AR186" s="91">
        <f t="shared" si="55"/>
        <v>0</v>
      </c>
      <c r="AS186" s="89">
        <f>SUM(AR$9:AR186)*RLR</f>
        <v>120</v>
      </c>
      <c r="AT186" s="90">
        <f>AS186-SUM(AU$9:AU186)</f>
        <v>31.897156016311044</v>
      </c>
      <c r="AU186" s="89">
        <f t="shared" si="56"/>
        <v>0.2410364434481943</v>
      </c>
      <c r="AV186" s="90">
        <f>SUM(AU$9:AU186)*RRF</f>
        <v>61.671990788582264</v>
      </c>
      <c r="AW186" s="3"/>
      <c r="AX186" s="2">
        <f t="shared" si="48"/>
        <v>1.5</v>
      </c>
      <c r="AY186" s="2">
        <f t="shared" si="49"/>
        <v>0.75</v>
      </c>
    </row>
    <row r="187" spans="1:51" x14ac:dyDescent="0.25">
      <c r="A187" s="14">
        <f t="shared" si="50"/>
        <v>1.78</v>
      </c>
      <c r="B187" s="59">
        <f>IF($B$4="AY",0,IFERROR(P*INDEX('UWYr writing pattern'!$C$4:$C$18,MATCH('Baseline model w.Calcs'!$A187,'UWYr writing pattern'!$A$4:$A$18,0)) / 25,B186))</f>
        <v>0</v>
      </c>
      <c r="C187" s="36">
        <f t="shared" si="51"/>
        <v>6.7865496165790002</v>
      </c>
      <c r="E187" s="34">
        <f t="shared" si="52"/>
        <v>0.10334847131846192</v>
      </c>
      <c r="F187" s="31">
        <f>SUM($E$9:E187)*RLR</f>
        <v>111.85614046010515</v>
      </c>
      <c r="G187" s="32"/>
      <c r="H187" s="36">
        <f>F187-SUM($J$9:J187)</f>
        <v>46.553266702395035</v>
      </c>
      <c r="J187" s="31">
        <f t="shared" si="53"/>
        <v>0.35085074461067678</v>
      </c>
      <c r="K187" s="36">
        <f>SUM($J$9:J187)*RRF</f>
        <v>45.712011630397079</v>
      </c>
      <c r="L187" s="33"/>
      <c r="M187" s="36">
        <f t="shared" si="38"/>
        <v>92.265278332792121</v>
      </c>
      <c r="N187" s="33"/>
      <c r="O187" s="33"/>
      <c r="P187" s="33"/>
      <c r="Q187" s="33"/>
      <c r="R187" s="33"/>
      <c r="S187" s="33"/>
      <c r="T187" s="33"/>
      <c r="U187" s="33"/>
      <c r="V187" s="31">
        <f t="shared" si="39"/>
        <v>5.70070167792636</v>
      </c>
      <c r="W187" s="31">
        <f t="shared" si="40"/>
        <v>32.587286691676525</v>
      </c>
      <c r="X187" s="31">
        <f t="shared" si="41"/>
        <v>38.287988369602886</v>
      </c>
      <c r="Y187" s="31">
        <f t="shared" si="42"/>
        <v>-8.2652783327921213</v>
      </c>
      <c r="Z187" s="31"/>
      <c r="AA187" s="31"/>
      <c r="AB187" s="31"/>
      <c r="AC187" s="31"/>
      <c r="AD187" s="31"/>
      <c r="AE187" s="31"/>
      <c r="AF187" s="31"/>
      <c r="AG187" s="33">
        <f t="shared" si="43"/>
        <v>0.54419061464758423</v>
      </c>
      <c r="AH187" s="33">
        <f t="shared" si="44"/>
        <v>1.0983961706284777</v>
      </c>
      <c r="AI187" s="33">
        <f t="shared" si="45"/>
        <v>0.93213450383420959</v>
      </c>
      <c r="AJ187" s="93">
        <f t="shared" si="46"/>
        <v>0.73684182454397129</v>
      </c>
      <c r="AK187" s="3">
        <f t="shared" si="47"/>
        <v>0.73618393878176069</v>
      </c>
      <c r="AL187" s="3"/>
      <c r="AM187" s="3"/>
      <c r="AN187" s="3"/>
      <c r="AO187" s="3"/>
      <c r="AP187" s="3"/>
      <c r="AQ187" s="90">
        <f t="shared" si="54"/>
        <v>0</v>
      </c>
      <c r="AR187" s="91">
        <f t="shared" si="55"/>
        <v>0</v>
      </c>
      <c r="AS187" s="89">
        <f>SUM(AR$9:AR187)*RLR</f>
        <v>120</v>
      </c>
      <c r="AT187" s="90">
        <f>AS187-SUM(AU$9:AU187)</f>
        <v>31.657927346188714</v>
      </c>
      <c r="AU187" s="89">
        <f t="shared" si="56"/>
        <v>0.23922867012233284</v>
      </c>
      <c r="AV187" s="90">
        <f>SUM(AU$9:AU187)*RRF</f>
        <v>61.839450857667899</v>
      </c>
      <c r="AW187" s="3"/>
      <c r="AX187" s="2">
        <f t="shared" si="48"/>
        <v>1.5</v>
      </c>
      <c r="AY187" s="2">
        <f t="shared" si="49"/>
        <v>0.75</v>
      </c>
    </row>
    <row r="188" spans="1:51" x14ac:dyDescent="0.25">
      <c r="A188" s="14">
        <f t="shared" si="50"/>
        <v>1.79</v>
      </c>
      <c r="B188" s="59">
        <f>IF($B$4="AY",0,IFERROR(P*INDEX('UWYr writing pattern'!$C$4:$C$18,MATCH('Baseline model w.Calcs'!$A188,'UWYr writing pattern'!$A$4:$A$18,0)) / 25,B187))</f>
        <v>0</v>
      </c>
      <c r="C188" s="36">
        <f t="shared" si="51"/>
        <v>6.6847513723303154</v>
      </c>
      <c r="E188" s="34">
        <f t="shared" si="52"/>
        <v>0.101798244248685</v>
      </c>
      <c r="F188" s="31">
        <f>SUM($E$9:E188)*RLR</f>
        <v>111.97829835320357</v>
      </c>
      <c r="G188" s="32"/>
      <c r="H188" s="36">
        <f>F188-SUM($J$9:J188)</f>
        <v>46.326275095225498</v>
      </c>
      <c r="J188" s="31">
        <f t="shared" si="53"/>
        <v>0.34914950026796276</v>
      </c>
      <c r="K188" s="36">
        <f>SUM($J$9:J188)*RRF</f>
        <v>45.956416280584648</v>
      </c>
      <c r="L188" s="33"/>
      <c r="M188" s="36">
        <f t="shared" si="38"/>
        <v>92.282691375810145</v>
      </c>
      <c r="N188" s="33"/>
      <c r="O188" s="33"/>
      <c r="P188" s="33"/>
      <c r="Q188" s="33"/>
      <c r="R188" s="33"/>
      <c r="S188" s="33"/>
      <c r="T188" s="33"/>
      <c r="U188" s="33"/>
      <c r="V188" s="31">
        <f t="shared" si="39"/>
        <v>5.6151911527574647</v>
      </c>
      <c r="W188" s="31">
        <f t="shared" si="40"/>
        <v>32.428392566657848</v>
      </c>
      <c r="X188" s="31">
        <f t="shared" si="41"/>
        <v>38.043583719415309</v>
      </c>
      <c r="Y188" s="31">
        <f t="shared" si="42"/>
        <v>-8.2826913758101455</v>
      </c>
      <c r="Z188" s="31"/>
      <c r="AA188" s="31"/>
      <c r="AB188" s="31"/>
      <c r="AC188" s="31"/>
      <c r="AD188" s="31"/>
      <c r="AE188" s="31"/>
      <c r="AF188" s="31"/>
      <c r="AG188" s="33">
        <f t="shared" si="43"/>
        <v>0.54710019381648389</v>
      </c>
      <c r="AH188" s="33">
        <f t="shared" si="44"/>
        <v>1.0986034687596447</v>
      </c>
      <c r="AI188" s="33">
        <f t="shared" si="45"/>
        <v>0.93315248627669645</v>
      </c>
      <c r="AJ188" s="93">
        <f t="shared" si="46"/>
        <v>0.73880812800487439</v>
      </c>
      <c r="AK188" s="3">
        <f t="shared" si="47"/>
        <v>0.73816255924089746</v>
      </c>
      <c r="AL188" s="3"/>
      <c r="AM188" s="3"/>
      <c r="AN188" s="3"/>
      <c r="AO188" s="3"/>
      <c r="AP188" s="3"/>
      <c r="AQ188" s="90">
        <f t="shared" si="54"/>
        <v>0</v>
      </c>
      <c r="AR188" s="91">
        <f t="shared" si="55"/>
        <v>0</v>
      </c>
      <c r="AS188" s="89">
        <f>SUM(AR$9:AR188)*RLR</f>
        <v>120</v>
      </c>
      <c r="AT188" s="90">
        <f>AS188-SUM(AU$9:AU188)</f>
        <v>31.420492891092294</v>
      </c>
      <c r="AU188" s="89">
        <f t="shared" si="56"/>
        <v>0.23743445509641536</v>
      </c>
      <c r="AV188" s="90">
        <f>SUM(AU$9:AU188)*RRF</f>
        <v>62.005654976235391</v>
      </c>
      <c r="AW188" s="3"/>
      <c r="AX188" s="2">
        <f t="shared" si="48"/>
        <v>1.5</v>
      </c>
      <c r="AY188" s="2">
        <f t="shared" si="49"/>
        <v>0.75</v>
      </c>
    </row>
    <row r="189" spans="1:51" x14ac:dyDescent="0.25">
      <c r="A189" s="14">
        <f t="shared" si="50"/>
        <v>1.8</v>
      </c>
      <c r="B189" s="59">
        <f>IF($B$4="AY",0,IFERROR(P*INDEX('UWYr writing pattern'!$C$4:$C$18,MATCH('Baseline model w.Calcs'!$A189,'UWYr writing pattern'!$A$4:$A$18,0)) / 25,B188))</f>
        <v>0</v>
      </c>
      <c r="C189" s="36">
        <f t="shared" si="51"/>
        <v>6.5844801017453607</v>
      </c>
      <c r="E189" s="34">
        <f t="shared" si="52"/>
        <v>0.10027127058495473</v>
      </c>
      <c r="F189" s="31">
        <f>SUM($E$9:E189)*RLR</f>
        <v>112.09862387790552</v>
      </c>
      <c r="G189" s="32"/>
      <c r="H189" s="36">
        <f>F189-SUM($J$9:J189)</f>
        <v>46.099153556713262</v>
      </c>
      <c r="J189" s="31">
        <f t="shared" si="53"/>
        <v>0.34744706321419122</v>
      </c>
      <c r="K189" s="36">
        <f>SUM($J$9:J189)*RRF</f>
        <v>46.199629224834581</v>
      </c>
      <c r="L189" s="33"/>
      <c r="M189" s="36">
        <f t="shared" si="38"/>
        <v>92.298782781547843</v>
      </c>
      <c r="N189" s="33"/>
      <c r="O189" s="33"/>
      <c r="P189" s="33"/>
      <c r="Q189" s="33"/>
      <c r="R189" s="33"/>
      <c r="S189" s="33"/>
      <c r="T189" s="33"/>
      <c r="U189" s="33"/>
      <c r="V189" s="31">
        <f t="shared" si="39"/>
        <v>5.5309632854661022</v>
      </c>
      <c r="W189" s="31">
        <f t="shared" si="40"/>
        <v>32.269407489699283</v>
      </c>
      <c r="X189" s="31">
        <f t="shared" si="41"/>
        <v>37.800370775165383</v>
      </c>
      <c r="Y189" s="31">
        <f t="shared" si="42"/>
        <v>-8.2987827815478425</v>
      </c>
      <c r="Z189" s="31"/>
      <c r="AA189" s="31"/>
      <c r="AB189" s="31"/>
      <c r="AC189" s="31"/>
      <c r="AD189" s="31"/>
      <c r="AE189" s="31"/>
      <c r="AF189" s="31"/>
      <c r="AG189" s="33">
        <f t="shared" si="43"/>
        <v>0.54999558600993548</v>
      </c>
      <c r="AH189" s="33">
        <f t="shared" si="44"/>
        <v>1.0987950331136649</v>
      </c>
      <c r="AI189" s="33">
        <f t="shared" si="45"/>
        <v>0.93415519898254606</v>
      </c>
      <c r="AJ189" s="93">
        <f t="shared" si="46"/>
        <v>0.74075973935410855</v>
      </c>
      <c r="AK189" s="3">
        <f t="shared" si="47"/>
        <v>0.74012634004659072</v>
      </c>
      <c r="AL189" s="3"/>
      <c r="AM189" s="3"/>
      <c r="AN189" s="3"/>
      <c r="AO189" s="3"/>
      <c r="AP189" s="3"/>
      <c r="AQ189" s="90">
        <f t="shared" si="54"/>
        <v>0</v>
      </c>
      <c r="AR189" s="91">
        <f t="shared" si="55"/>
        <v>0</v>
      </c>
      <c r="AS189" s="89">
        <f>SUM(AR$9:AR189)*RLR</f>
        <v>120</v>
      </c>
      <c r="AT189" s="90">
        <f>AS189-SUM(AU$9:AU189)</f>
        <v>31.184839194409108</v>
      </c>
      <c r="AU189" s="89">
        <f t="shared" si="56"/>
        <v>0.23565369668319222</v>
      </c>
      <c r="AV189" s="90">
        <f>SUM(AU$9:AU189)*RRF</f>
        <v>62.170612563913622</v>
      </c>
      <c r="AW189" s="3"/>
      <c r="AX189" s="2">
        <f t="shared" si="48"/>
        <v>1.5</v>
      </c>
      <c r="AY189" s="2">
        <f t="shared" si="49"/>
        <v>0.75</v>
      </c>
    </row>
    <row r="190" spans="1:51" x14ac:dyDescent="0.25">
      <c r="A190" s="14">
        <f t="shared" si="50"/>
        <v>1.81</v>
      </c>
      <c r="B190" s="59">
        <f>IF($B$4="AY",0,IFERROR(P*INDEX('UWYr writing pattern'!$C$4:$C$18,MATCH('Baseline model w.Calcs'!$A190,'UWYr writing pattern'!$A$4:$A$18,0)) / 25,B189))</f>
        <v>0</v>
      </c>
      <c r="C190" s="36">
        <f t="shared" si="51"/>
        <v>6.4857129002191805</v>
      </c>
      <c r="E190" s="34">
        <f t="shared" si="52"/>
        <v>9.8767201526180418E-2</v>
      </c>
      <c r="F190" s="31">
        <f>SUM($E$9:E190)*RLR</f>
        <v>112.21714451973695</v>
      </c>
      <c r="G190" s="32"/>
      <c r="H190" s="36">
        <f>F190-SUM($J$9:J190)</f>
        <v>45.871930546869336</v>
      </c>
      <c r="J190" s="31">
        <f t="shared" si="53"/>
        <v>0.34574365167534948</v>
      </c>
      <c r="K190" s="36">
        <f>SUM($J$9:J190)*RRF</f>
        <v>46.441649781007328</v>
      </c>
      <c r="L190" s="33"/>
      <c r="M190" s="36">
        <f t="shared" si="38"/>
        <v>92.313580327876664</v>
      </c>
      <c r="N190" s="33"/>
      <c r="O190" s="33"/>
      <c r="P190" s="33"/>
      <c r="Q190" s="33"/>
      <c r="R190" s="33"/>
      <c r="S190" s="33"/>
      <c r="T190" s="33"/>
      <c r="U190" s="33"/>
      <c r="V190" s="31">
        <f t="shared" si="39"/>
        <v>5.4479988361841114</v>
      </c>
      <c r="W190" s="31">
        <f t="shared" si="40"/>
        <v>32.110351382808531</v>
      </c>
      <c r="X190" s="31">
        <f t="shared" si="41"/>
        <v>37.558350218992643</v>
      </c>
      <c r="Y190" s="31">
        <f t="shared" si="42"/>
        <v>-8.3135803278766645</v>
      </c>
      <c r="Z190" s="31"/>
      <c r="AA190" s="31"/>
      <c r="AB190" s="31"/>
      <c r="AC190" s="31"/>
      <c r="AD190" s="31"/>
      <c r="AE190" s="31"/>
      <c r="AF190" s="31"/>
      <c r="AG190" s="33">
        <f t="shared" si="43"/>
        <v>0.5528767831072301</v>
      </c>
      <c r="AH190" s="33">
        <f t="shared" si="44"/>
        <v>1.0989711943794842</v>
      </c>
      <c r="AI190" s="33">
        <f t="shared" si="45"/>
        <v>0.93514287099780791</v>
      </c>
      <c r="AJ190" s="93">
        <f t="shared" si="46"/>
        <v>0.74269676837032683</v>
      </c>
      <c r="AK190" s="3">
        <f t="shared" si="47"/>
        <v>0.74207539249624133</v>
      </c>
      <c r="AL190" s="3"/>
      <c r="AM190" s="3"/>
      <c r="AN190" s="3"/>
      <c r="AO190" s="3"/>
      <c r="AP190" s="3"/>
      <c r="AQ190" s="90">
        <f t="shared" si="54"/>
        <v>0</v>
      </c>
      <c r="AR190" s="91">
        <f t="shared" si="55"/>
        <v>0</v>
      </c>
      <c r="AS190" s="89">
        <f>SUM(AR$9:AR190)*RLR</f>
        <v>120</v>
      </c>
      <c r="AT190" s="90">
        <f>AS190-SUM(AU$9:AU190)</f>
        <v>30.950952900451043</v>
      </c>
      <c r="AU190" s="89">
        <f t="shared" si="56"/>
        <v>0.23388629395806831</v>
      </c>
      <c r="AV190" s="90">
        <f>SUM(AU$9:AU190)*RRF</f>
        <v>62.334332969684269</v>
      </c>
      <c r="AW190" s="3"/>
      <c r="AX190" s="2">
        <f t="shared" si="48"/>
        <v>1.5</v>
      </c>
      <c r="AY190" s="2">
        <f t="shared" si="49"/>
        <v>0.75</v>
      </c>
    </row>
    <row r="191" spans="1:51" x14ac:dyDescent="0.25">
      <c r="A191" s="14">
        <f t="shared" si="50"/>
        <v>1.82</v>
      </c>
      <c r="B191" s="59">
        <f>IF($B$4="AY",0,IFERROR(P*INDEX('UWYr writing pattern'!$C$4:$C$18,MATCH('Baseline model w.Calcs'!$A191,'UWYr writing pattern'!$A$4:$A$18,0)) / 25,B190))</f>
        <v>0</v>
      </c>
      <c r="C191" s="36">
        <f t="shared" si="51"/>
        <v>6.3884272067158925</v>
      </c>
      <c r="E191" s="34">
        <f t="shared" si="52"/>
        <v>9.728569350328771E-2</v>
      </c>
      <c r="F191" s="31">
        <f>SUM($E$9:E191)*RLR</f>
        <v>112.33388735194087</v>
      </c>
      <c r="G191" s="32"/>
      <c r="H191" s="36">
        <f>F191-SUM($J$9:J191)</f>
        <v>45.644633899971737</v>
      </c>
      <c r="J191" s="31">
        <f t="shared" si="53"/>
        <v>0.34403947910152</v>
      </c>
      <c r="K191" s="36">
        <f>SUM($J$9:J191)*RRF</f>
        <v>46.68247741637839</v>
      </c>
      <c r="L191" s="33"/>
      <c r="M191" s="36">
        <f t="shared" si="38"/>
        <v>92.327111316350127</v>
      </c>
      <c r="N191" s="33"/>
      <c r="O191" s="33"/>
      <c r="P191" s="33"/>
      <c r="Q191" s="33"/>
      <c r="R191" s="33"/>
      <c r="S191" s="33"/>
      <c r="T191" s="33"/>
      <c r="U191" s="33"/>
      <c r="V191" s="31">
        <f t="shared" si="39"/>
        <v>5.366278853641349</v>
      </c>
      <c r="W191" s="31">
        <f t="shared" si="40"/>
        <v>31.951243729980213</v>
      </c>
      <c r="X191" s="31">
        <f t="shared" si="41"/>
        <v>37.31752258362156</v>
      </c>
      <c r="Y191" s="31">
        <f t="shared" si="42"/>
        <v>-8.3271113163501269</v>
      </c>
      <c r="Z191" s="31"/>
      <c r="AA191" s="31"/>
      <c r="AB191" s="31"/>
      <c r="AC191" s="31"/>
      <c r="AD191" s="31"/>
      <c r="AE191" s="31"/>
      <c r="AF191" s="31"/>
      <c r="AG191" s="33">
        <f t="shared" si="43"/>
        <v>0.55574377876640946</v>
      </c>
      <c r="AH191" s="33">
        <f t="shared" si="44"/>
        <v>1.0991322775755967</v>
      </c>
      <c r="AI191" s="33">
        <f t="shared" si="45"/>
        <v>0.93611572793284059</v>
      </c>
      <c r="AJ191" s="93">
        <f t="shared" si="46"/>
        <v>0.74461932401192232</v>
      </c>
      <c r="AK191" s="3">
        <f t="shared" si="47"/>
        <v>0.7440098270525195</v>
      </c>
      <c r="AL191" s="3"/>
      <c r="AM191" s="3"/>
      <c r="AN191" s="3"/>
      <c r="AO191" s="3"/>
      <c r="AP191" s="3"/>
      <c r="AQ191" s="90">
        <f t="shared" si="54"/>
        <v>0</v>
      </c>
      <c r="AR191" s="91">
        <f t="shared" si="55"/>
        <v>0</v>
      </c>
      <c r="AS191" s="89">
        <f>SUM(AR$9:AR191)*RLR</f>
        <v>120</v>
      </c>
      <c r="AT191" s="90">
        <f>AS191-SUM(AU$9:AU191)</f>
        <v>30.718820753697656</v>
      </c>
      <c r="AU191" s="89">
        <f t="shared" si="56"/>
        <v>0.23213214675338281</v>
      </c>
      <c r="AV191" s="90">
        <f>SUM(AU$9:AU191)*RRF</f>
        <v>62.496825472411636</v>
      </c>
      <c r="AW191" s="3"/>
      <c r="AX191" s="2">
        <f t="shared" si="48"/>
        <v>1.5</v>
      </c>
      <c r="AY191" s="2">
        <f t="shared" si="49"/>
        <v>0.75</v>
      </c>
    </row>
    <row r="192" spans="1:51" x14ac:dyDescent="0.25">
      <c r="A192" s="14">
        <f t="shared" si="50"/>
        <v>1.83</v>
      </c>
      <c r="B192" s="59">
        <f>IF($B$4="AY",0,IFERROR(P*INDEX('UWYr writing pattern'!$C$4:$C$18,MATCH('Baseline model w.Calcs'!$A192,'UWYr writing pattern'!$A$4:$A$18,0)) / 25,B191))</f>
        <v>0</v>
      </c>
      <c r="C192" s="36">
        <f t="shared" si="51"/>
        <v>6.2926007986151538</v>
      </c>
      <c r="E192" s="34">
        <f t="shared" si="52"/>
        <v>9.5826408100738392E-2</v>
      </c>
      <c r="F192" s="31">
        <f>SUM($E$9:E192)*RLR</f>
        <v>112.44887904166175</v>
      </c>
      <c r="G192" s="32"/>
      <c r="H192" s="36">
        <f>F192-SUM($J$9:J192)</f>
        <v>45.417290835442827</v>
      </c>
      <c r="J192" s="31">
        <f t="shared" si="53"/>
        <v>0.34233475424978804</v>
      </c>
      <c r="K192" s="36">
        <f>SUM($J$9:J192)*RRF</f>
        <v>46.922111744353245</v>
      </c>
      <c r="L192" s="33"/>
      <c r="M192" s="36">
        <f t="shared" si="38"/>
        <v>92.339402579796072</v>
      </c>
      <c r="N192" s="33"/>
      <c r="O192" s="33"/>
      <c r="P192" s="33"/>
      <c r="Q192" s="33"/>
      <c r="R192" s="33"/>
      <c r="S192" s="33"/>
      <c r="T192" s="33"/>
      <c r="U192" s="33"/>
      <c r="V192" s="31">
        <f t="shared" si="39"/>
        <v>5.2857846708367289</v>
      </c>
      <c r="W192" s="31">
        <f t="shared" si="40"/>
        <v>31.792103584809976</v>
      </c>
      <c r="X192" s="31">
        <f t="shared" si="41"/>
        <v>37.077888255646705</v>
      </c>
      <c r="Y192" s="31">
        <f t="shared" si="42"/>
        <v>-8.3394025797960722</v>
      </c>
      <c r="Z192" s="31"/>
      <c r="AA192" s="31"/>
      <c r="AB192" s="31"/>
      <c r="AC192" s="31"/>
      <c r="AD192" s="31"/>
      <c r="AE192" s="31"/>
      <c r="AF192" s="31"/>
      <c r="AG192" s="33">
        <f t="shared" si="43"/>
        <v>0.5585965683851577</v>
      </c>
      <c r="AH192" s="33">
        <f t="shared" si="44"/>
        <v>1.0992786021404295</v>
      </c>
      <c r="AI192" s="33">
        <f t="shared" si="45"/>
        <v>0.937073992013848</v>
      </c>
      <c r="AJ192" s="93">
        <f t="shared" si="46"/>
        <v>0.74652751442315668</v>
      </c>
      <c r="AK192" s="3">
        <f t="shared" si="47"/>
        <v>0.74592975334962552</v>
      </c>
      <c r="AL192" s="3"/>
      <c r="AM192" s="3"/>
      <c r="AN192" s="3"/>
      <c r="AO192" s="3"/>
      <c r="AP192" s="3"/>
      <c r="AQ192" s="90">
        <f t="shared" si="54"/>
        <v>0</v>
      </c>
      <c r="AR192" s="91">
        <f t="shared" si="55"/>
        <v>0</v>
      </c>
      <c r="AS192" s="89">
        <f>SUM(AR$9:AR192)*RLR</f>
        <v>120</v>
      </c>
      <c r="AT192" s="90">
        <f>AS192-SUM(AU$9:AU192)</f>
        <v>30.488429598044931</v>
      </c>
      <c r="AU192" s="89">
        <f t="shared" si="56"/>
        <v>0.23039115565273244</v>
      </c>
      <c r="AV192" s="90">
        <f>SUM(AU$9:AU192)*RRF</f>
        <v>62.658099281368543</v>
      </c>
      <c r="AW192" s="3"/>
      <c r="AX192" s="2">
        <f t="shared" si="48"/>
        <v>1.5</v>
      </c>
      <c r="AY192" s="2">
        <f t="shared" si="49"/>
        <v>0.75</v>
      </c>
    </row>
    <row r="193" spans="1:51" x14ac:dyDescent="0.25">
      <c r="A193" s="14">
        <f t="shared" si="50"/>
        <v>1.84</v>
      </c>
      <c r="B193" s="59">
        <f>IF($B$4="AY",0,IFERROR(P*INDEX('UWYr writing pattern'!$C$4:$C$18,MATCH('Baseline model w.Calcs'!$A193,'UWYr writing pattern'!$A$4:$A$18,0)) / 25,B192))</f>
        <v>0</v>
      </c>
      <c r="C193" s="36">
        <f t="shared" si="51"/>
        <v>6.1982117866359268</v>
      </c>
      <c r="E193" s="34">
        <f t="shared" si="52"/>
        <v>9.4389011979227305E-2</v>
      </c>
      <c r="F193" s="31">
        <f>SUM($E$9:E193)*RLR</f>
        <v>112.56214585603684</v>
      </c>
      <c r="G193" s="32"/>
      <c r="H193" s="36">
        <f>F193-SUM($J$9:J193)</f>
        <v>45.189927968552084</v>
      </c>
      <c r="J193" s="31">
        <f t="shared" si="53"/>
        <v>0.34062968126582122</v>
      </c>
      <c r="K193" s="36">
        <f>SUM($J$9:J193)*RRF</f>
        <v>47.160552521239325</v>
      </c>
      <c r="L193" s="33"/>
      <c r="M193" s="36">
        <f t="shared" si="38"/>
        <v>92.350480489791408</v>
      </c>
      <c r="N193" s="33"/>
      <c r="O193" s="33"/>
      <c r="P193" s="33"/>
      <c r="Q193" s="33"/>
      <c r="R193" s="33"/>
      <c r="S193" s="33"/>
      <c r="T193" s="33"/>
      <c r="U193" s="33"/>
      <c r="V193" s="31">
        <f t="shared" si="39"/>
        <v>5.2064979007741776</v>
      </c>
      <c r="W193" s="31">
        <f t="shared" si="40"/>
        <v>31.632949577986455</v>
      </c>
      <c r="X193" s="31">
        <f t="shared" si="41"/>
        <v>36.839447478760633</v>
      </c>
      <c r="Y193" s="31">
        <f t="shared" si="42"/>
        <v>-8.3504804897914084</v>
      </c>
      <c r="Z193" s="31"/>
      <c r="AA193" s="31"/>
      <c r="AB193" s="31"/>
      <c r="AC193" s="31"/>
      <c r="AD193" s="31"/>
      <c r="AE193" s="31"/>
      <c r="AF193" s="31"/>
      <c r="AG193" s="33">
        <f t="shared" si="43"/>
        <v>0.56143514906237291</v>
      </c>
      <c r="AH193" s="33">
        <f t="shared" si="44"/>
        <v>1.0994104820213262</v>
      </c>
      <c r="AI193" s="33">
        <f t="shared" si="45"/>
        <v>0.93801788213364035</v>
      </c>
      <c r="AJ193" s="93">
        <f t="shared" si="46"/>
        <v>0.74842144694024348</v>
      </c>
      <c r="AK193" s="3">
        <f t="shared" si="47"/>
        <v>0.7478352801995034</v>
      </c>
      <c r="AL193" s="3"/>
      <c r="AM193" s="3"/>
      <c r="AN193" s="3"/>
      <c r="AO193" s="3"/>
      <c r="AP193" s="3"/>
      <c r="AQ193" s="90">
        <f t="shared" si="54"/>
        <v>0</v>
      </c>
      <c r="AR193" s="91">
        <f t="shared" si="55"/>
        <v>0</v>
      </c>
      <c r="AS193" s="89">
        <f>SUM(AR$9:AR193)*RLR</f>
        <v>120</v>
      </c>
      <c r="AT193" s="90">
        <f>AS193-SUM(AU$9:AU193)</f>
        <v>30.259766376059588</v>
      </c>
      <c r="AU193" s="89">
        <f t="shared" si="56"/>
        <v>0.22866322198533698</v>
      </c>
      <c r="AV193" s="90">
        <f>SUM(AU$9:AU193)*RRF</f>
        <v>62.818163536758284</v>
      </c>
      <c r="AW193" s="3"/>
      <c r="AX193" s="2">
        <f t="shared" si="48"/>
        <v>1.5</v>
      </c>
      <c r="AY193" s="2">
        <f t="shared" si="49"/>
        <v>0.75</v>
      </c>
    </row>
    <row r="194" spans="1:51" x14ac:dyDescent="0.25">
      <c r="A194" s="14">
        <f t="shared" si="50"/>
        <v>1.85</v>
      </c>
      <c r="B194" s="59">
        <f>IF($B$4="AY",0,IFERROR(P*INDEX('UWYr writing pattern'!$C$4:$C$18,MATCH('Baseline model w.Calcs'!$A194,'UWYr writing pattern'!$A$4:$A$18,0)) / 25,B193))</f>
        <v>0</v>
      </c>
      <c r="C194" s="36">
        <f t="shared" si="51"/>
        <v>6.1052386098363876</v>
      </c>
      <c r="E194" s="34">
        <f t="shared" si="52"/>
        <v>9.2973176799538898E-2</v>
      </c>
      <c r="F194" s="31">
        <f>SUM($E$9:E194)*RLR</f>
        <v>112.67371366819627</v>
      </c>
      <c r="G194" s="32"/>
      <c r="H194" s="36">
        <f>F194-SUM($J$9:J194)</f>
        <v>44.962571320947376</v>
      </c>
      <c r="J194" s="31">
        <f t="shared" si="53"/>
        <v>0.33892445976414065</v>
      </c>
      <c r="K194" s="36">
        <f>SUM($J$9:J194)*RRF</f>
        <v>47.397799643074222</v>
      </c>
      <c r="L194" s="33"/>
      <c r="M194" s="36">
        <f t="shared" si="38"/>
        <v>92.360370964021598</v>
      </c>
      <c r="N194" s="33"/>
      <c r="O194" s="33"/>
      <c r="P194" s="33"/>
      <c r="Q194" s="33"/>
      <c r="R194" s="33"/>
      <c r="S194" s="33"/>
      <c r="T194" s="33"/>
      <c r="U194" s="33"/>
      <c r="V194" s="31">
        <f t="shared" si="39"/>
        <v>5.1284004322625654</v>
      </c>
      <c r="W194" s="31">
        <f t="shared" si="40"/>
        <v>31.473799924663162</v>
      </c>
      <c r="X194" s="31">
        <f t="shared" si="41"/>
        <v>36.602200356925728</v>
      </c>
      <c r="Y194" s="31">
        <f t="shared" si="42"/>
        <v>-8.3603709640215982</v>
      </c>
      <c r="Z194" s="31"/>
      <c r="AA194" s="31"/>
      <c r="AB194" s="31"/>
      <c r="AC194" s="31"/>
      <c r="AD194" s="31"/>
      <c r="AE194" s="31"/>
      <c r="AF194" s="31"/>
      <c r="AG194" s="33">
        <f t="shared" si="43"/>
        <v>0.56425951956040743</v>
      </c>
      <c r="AH194" s="33">
        <f t="shared" si="44"/>
        <v>1.0995282257621619</v>
      </c>
      <c r="AI194" s="33">
        <f t="shared" si="45"/>
        <v>0.93894761390163561</v>
      </c>
      <c r="AJ194" s="93">
        <f t="shared" si="46"/>
        <v>0.75030122809738653</v>
      </c>
      <c r="AK194" s="3">
        <f t="shared" si="47"/>
        <v>0.74972651559800707</v>
      </c>
      <c r="AL194" s="3"/>
      <c r="AM194" s="3"/>
      <c r="AN194" s="3"/>
      <c r="AO194" s="3"/>
      <c r="AP194" s="3"/>
      <c r="AQ194" s="90">
        <f t="shared" si="54"/>
        <v>0</v>
      </c>
      <c r="AR194" s="91">
        <f t="shared" si="55"/>
        <v>0</v>
      </c>
      <c r="AS194" s="89">
        <f>SUM(AR$9:AR194)*RLR</f>
        <v>120</v>
      </c>
      <c r="AT194" s="90">
        <f>AS194-SUM(AU$9:AU194)</f>
        <v>30.032818128239143</v>
      </c>
      <c r="AU194" s="89">
        <f t="shared" si="56"/>
        <v>0.22694824782044692</v>
      </c>
      <c r="AV194" s="90">
        <f>SUM(AU$9:AU194)*RRF</f>
        <v>62.977027310232593</v>
      </c>
      <c r="AW194" s="3"/>
      <c r="AX194" s="2">
        <f t="shared" si="48"/>
        <v>1.5</v>
      </c>
      <c r="AY194" s="2">
        <f t="shared" si="49"/>
        <v>0.75</v>
      </c>
    </row>
    <row r="195" spans="1:51" x14ac:dyDescent="0.25">
      <c r="A195" s="14">
        <f t="shared" si="50"/>
        <v>1.86</v>
      </c>
      <c r="B195" s="59">
        <f>IF($B$4="AY",0,IFERROR(P*INDEX('UWYr writing pattern'!$C$4:$C$18,MATCH('Baseline model w.Calcs'!$A195,'UWYr writing pattern'!$A$4:$A$18,0)) / 25,B194))</f>
        <v>0</v>
      </c>
      <c r="C195" s="36">
        <f t="shared" si="51"/>
        <v>6.0136600306888415</v>
      </c>
      <c r="E195" s="34">
        <f t="shared" si="52"/>
        <v>9.1578579147545816E-2</v>
      </c>
      <c r="F195" s="31">
        <f>SUM($E$9:E195)*RLR</f>
        <v>112.78360796317334</v>
      </c>
      <c r="G195" s="32"/>
      <c r="H195" s="36">
        <f>F195-SUM($J$9:J195)</f>
        <v>44.735246331017336</v>
      </c>
      <c r="J195" s="31">
        <f t="shared" si="53"/>
        <v>0.33721928490710534</v>
      </c>
      <c r="K195" s="36">
        <f>SUM($J$9:J195)*RRF</f>
        <v>47.633853142509196</v>
      </c>
      <c r="L195" s="33"/>
      <c r="M195" s="36">
        <f t="shared" si="38"/>
        <v>92.369099473526532</v>
      </c>
      <c r="N195" s="33"/>
      <c r="O195" s="33"/>
      <c r="P195" s="33"/>
      <c r="Q195" s="33"/>
      <c r="R195" s="33"/>
      <c r="S195" s="33"/>
      <c r="T195" s="33"/>
      <c r="U195" s="33"/>
      <c r="V195" s="31">
        <f t="shared" si="39"/>
        <v>5.0514744257786264</v>
      </c>
      <c r="W195" s="31">
        <f t="shared" si="40"/>
        <v>31.314672431712133</v>
      </c>
      <c r="X195" s="31">
        <f t="shared" si="41"/>
        <v>36.366146857490762</v>
      </c>
      <c r="Y195" s="31">
        <f t="shared" si="42"/>
        <v>-8.3690994735265321</v>
      </c>
      <c r="Z195" s="31"/>
      <c r="AA195" s="31"/>
      <c r="AB195" s="31"/>
      <c r="AC195" s="31"/>
      <c r="AD195" s="31"/>
      <c r="AE195" s="31"/>
      <c r="AF195" s="31"/>
      <c r="AG195" s="33">
        <f t="shared" si="43"/>
        <v>0.56706968026796667</v>
      </c>
      <c r="AH195" s="33">
        <f t="shared" si="44"/>
        <v>1.0996321365896016</v>
      </c>
      <c r="AI195" s="33">
        <f t="shared" si="45"/>
        <v>0.93986339969311117</v>
      </c>
      <c r="AJ195" s="93">
        <f t="shared" si="46"/>
        <v>0.75216696363277125</v>
      </c>
      <c r="AK195" s="3">
        <f t="shared" si="47"/>
        <v>0.75160356673102213</v>
      </c>
      <c r="AL195" s="3"/>
      <c r="AM195" s="3"/>
      <c r="AN195" s="3"/>
      <c r="AO195" s="3"/>
      <c r="AP195" s="3"/>
      <c r="AQ195" s="90">
        <f t="shared" si="54"/>
        <v>0</v>
      </c>
      <c r="AR195" s="91">
        <f t="shared" si="55"/>
        <v>0</v>
      </c>
      <c r="AS195" s="89">
        <f>SUM(AR$9:AR195)*RLR</f>
        <v>120</v>
      </c>
      <c r="AT195" s="90">
        <f>AS195-SUM(AU$9:AU195)</f>
        <v>29.807571992277346</v>
      </c>
      <c r="AU195" s="89">
        <f t="shared" si="56"/>
        <v>0.22524613596179358</v>
      </c>
      <c r="AV195" s="90">
        <f>SUM(AU$9:AU195)*RRF</f>
        <v>63.134699605405856</v>
      </c>
      <c r="AW195" s="3"/>
      <c r="AX195" s="2">
        <f t="shared" si="48"/>
        <v>1.5</v>
      </c>
      <c r="AY195" s="2">
        <f t="shared" si="49"/>
        <v>0.75</v>
      </c>
    </row>
    <row r="196" spans="1:51" x14ac:dyDescent="0.25">
      <c r="A196" s="14">
        <f t="shared" si="50"/>
        <v>1.87</v>
      </c>
      <c r="B196" s="59">
        <f>IF($B$4="AY",0,IFERROR(P*INDEX('UWYr writing pattern'!$C$4:$C$18,MATCH('Baseline model w.Calcs'!$A196,'UWYr writing pattern'!$A$4:$A$18,0)) / 25,B195))</f>
        <v>0</v>
      </c>
      <c r="C196" s="36">
        <f t="shared" si="51"/>
        <v>5.9234551302285086</v>
      </c>
      <c r="E196" s="34">
        <f t="shared" si="52"/>
        <v>9.0204900460332638E-2</v>
      </c>
      <c r="F196" s="31">
        <f>SUM($E$9:E196)*RLR</f>
        <v>112.89185384372574</v>
      </c>
      <c r="G196" s="32"/>
      <c r="H196" s="36">
        <f>F196-SUM($J$9:J196)</f>
        <v>44.50797786408711</v>
      </c>
      <c r="J196" s="31">
        <f t="shared" si="53"/>
        <v>0.33551434748263004</v>
      </c>
      <c r="K196" s="36">
        <f>SUM($J$9:J196)*RRF</f>
        <v>47.86871318574704</v>
      </c>
      <c r="L196" s="33"/>
      <c r="M196" s="36">
        <f t="shared" si="38"/>
        <v>92.37669104983415</v>
      </c>
      <c r="N196" s="33"/>
      <c r="O196" s="33"/>
      <c r="P196" s="33"/>
      <c r="Q196" s="33"/>
      <c r="R196" s="33"/>
      <c r="S196" s="33"/>
      <c r="T196" s="33"/>
      <c r="U196" s="33"/>
      <c r="V196" s="31">
        <f t="shared" si="39"/>
        <v>4.9757023093919468</v>
      </c>
      <c r="W196" s="31">
        <f t="shared" si="40"/>
        <v>31.155584504860975</v>
      </c>
      <c r="X196" s="31">
        <f t="shared" si="41"/>
        <v>36.131286814252924</v>
      </c>
      <c r="Y196" s="31">
        <f t="shared" si="42"/>
        <v>-8.3766910498341502</v>
      </c>
      <c r="Z196" s="31"/>
      <c r="AA196" s="31"/>
      <c r="AB196" s="31"/>
      <c r="AC196" s="31"/>
      <c r="AD196" s="31"/>
      <c r="AE196" s="31"/>
      <c r="AF196" s="31"/>
      <c r="AG196" s="33">
        <f t="shared" si="43"/>
        <v>0.56986563316365524</v>
      </c>
      <c r="AH196" s="33">
        <f t="shared" si="44"/>
        <v>1.0997225124980257</v>
      </c>
      <c r="AI196" s="33">
        <f t="shared" si="45"/>
        <v>0.9407654486977145</v>
      </c>
      <c r="AJ196" s="93">
        <f t="shared" si="46"/>
        <v>0.75401875849451372</v>
      </c>
      <c r="AK196" s="3">
        <f t="shared" si="47"/>
        <v>0.75346653998053936</v>
      </c>
      <c r="AL196" s="3"/>
      <c r="AM196" s="3"/>
      <c r="AN196" s="3"/>
      <c r="AO196" s="3"/>
      <c r="AP196" s="3"/>
      <c r="AQ196" s="90">
        <f t="shared" si="54"/>
        <v>0</v>
      </c>
      <c r="AR196" s="91">
        <f t="shared" si="55"/>
        <v>0</v>
      </c>
      <c r="AS196" s="89">
        <f>SUM(AR$9:AR196)*RLR</f>
        <v>120</v>
      </c>
      <c r="AT196" s="90">
        <f>AS196-SUM(AU$9:AU196)</f>
        <v>29.584015202335266</v>
      </c>
      <c r="AU196" s="89">
        <f t="shared" si="56"/>
        <v>0.22355678994208009</v>
      </c>
      <c r="AV196" s="90">
        <f>SUM(AU$9:AU196)*RRF</f>
        <v>63.291189358365308</v>
      </c>
      <c r="AW196" s="3"/>
      <c r="AX196" s="2">
        <f t="shared" si="48"/>
        <v>1.5</v>
      </c>
      <c r="AY196" s="2">
        <f t="shared" si="49"/>
        <v>0.75</v>
      </c>
    </row>
    <row r="197" spans="1:51" x14ac:dyDescent="0.25">
      <c r="A197" s="14">
        <f t="shared" si="50"/>
        <v>1.88</v>
      </c>
      <c r="B197" s="59">
        <f>IF($B$4="AY",0,IFERROR(P*INDEX('UWYr writing pattern'!$C$4:$C$18,MATCH('Baseline model w.Calcs'!$A197,'UWYr writing pattern'!$A$4:$A$18,0)) / 25,B196))</f>
        <v>0</v>
      </c>
      <c r="C197" s="36">
        <f t="shared" si="51"/>
        <v>5.834603303275081</v>
      </c>
      <c r="E197" s="34">
        <f t="shared" si="52"/>
        <v>8.8851826953427637E-2</v>
      </c>
      <c r="F197" s="31">
        <f>SUM($E$9:E197)*RLR</f>
        <v>112.99847603606986</v>
      </c>
      <c r="G197" s="32"/>
      <c r="H197" s="36">
        <f>F197-SUM($J$9:J197)</f>
        <v>44.280790222450577</v>
      </c>
      <c r="J197" s="31">
        <f t="shared" si="53"/>
        <v>0.33380983398065334</v>
      </c>
      <c r="K197" s="36">
        <f>SUM($J$9:J197)*RRF</f>
        <v>48.102380069533496</v>
      </c>
      <c r="L197" s="33"/>
      <c r="M197" s="36">
        <f t="shared" si="38"/>
        <v>92.383170291984072</v>
      </c>
      <c r="N197" s="33"/>
      <c r="O197" s="33"/>
      <c r="P197" s="33"/>
      <c r="Q197" s="33"/>
      <c r="R197" s="33"/>
      <c r="S197" s="33"/>
      <c r="T197" s="33"/>
      <c r="U197" s="33"/>
      <c r="V197" s="31">
        <f t="shared" si="39"/>
        <v>4.9010667747510679</v>
      </c>
      <c r="W197" s="31">
        <f t="shared" si="40"/>
        <v>30.9965531557154</v>
      </c>
      <c r="X197" s="31">
        <f t="shared" si="41"/>
        <v>35.897619930466469</v>
      </c>
      <c r="Y197" s="31">
        <f t="shared" si="42"/>
        <v>-8.3831702919840723</v>
      </c>
      <c r="Z197" s="31"/>
      <c r="AA197" s="31"/>
      <c r="AB197" s="31"/>
      <c r="AC197" s="31"/>
      <c r="AD197" s="31"/>
      <c r="AE197" s="31"/>
      <c r="AF197" s="31"/>
      <c r="AG197" s="33">
        <f t="shared" si="43"/>
        <v>0.57264738178016061</v>
      </c>
      <c r="AH197" s="33">
        <f t="shared" si="44"/>
        <v>1.0997996463331436</v>
      </c>
      <c r="AI197" s="33">
        <f t="shared" si="45"/>
        <v>0.94165396696724879</v>
      </c>
      <c r="AJ197" s="93">
        <f t="shared" si="46"/>
        <v>0.75585671684656286</v>
      </c>
      <c r="AK197" s="3">
        <f t="shared" si="47"/>
        <v>0.75531554093068531</v>
      </c>
      <c r="AL197" s="3"/>
      <c r="AM197" s="3"/>
      <c r="AN197" s="3"/>
      <c r="AO197" s="3"/>
      <c r="AP197" s="3"/>
      <c r="AQ197" s="90">
        <f t="shared" si="54"/>
        <v>0</v>
      </c>
      <c r="AR197" s="91">
        <f t="shared" si="55"/>
        <v>0</v>
      </c>
      <c r="AS197" s="89">
        <f>SUM(AR$9:AR197)*RLR</f>
        <v>120</v>
      </c>
      <c r="AT197" s="90">
        <f>AS197-SUM(AU$9:AU197)</f>
        <v>29.362135088317757</v>
      </c>
      <c r="AU197" s="89">
        <f t="shared" si="56"/>
        <v>0.22188011401751451</v>
      </c>
      <c r="AV197" s="90">
        <f>SUM(AU$9:AU197)*RRF</f>
        <v>63.446505438177567</v>
      </c>
      <c r="AW197" s="3"/>
      <c r="AX197" s="2">
        <f t="shared" si="48"/>
        <v>1.5</v>
      </c>
      <c r="AY197" s="2">
        <f t="shared" si="49"/>
        <v>0.75</v>
      </c>
    </row>
    <row r="198" spans="1:51" x14ac:dyDescent="0.25">
      <c r="A198" s="14">
        <f t="shared" si="50"/>
        <v>1.89</v>
      </c>
      <c r="B198" s="59">
        <f>IF($B$4="AY",0,IFERROR(P*INDEX('UWYr writing pattern'!$C$4:$C$18,MATCH('Baseline model w.Calcs'!$A198,'UWYr writing pattern'!$A$4:$A$18,0)) / 25,B197))</f>
        <v>0</v>
      </c>
      <c r="C198" s="36">
        <f t="shared" si="51"/>
        <v>5.747084253725955</v>
      </c>
      <c r="E198" s="34">
        <f t="shared" si="52"/>
        <v>8.7519049549126218E-2</v>
      </c>
      <c r="F198" s="31">
        <f>SUM($E$9:E198)*RLR</f>
        <v>113.10349889552882</v>
      </c>
      <c r="G198" s="32"/>
      <c r="H198" s="36">
        <f>F198-SUM($J$9:J198)</f>
        <v>44.053707155241156</v>
      </c>
      <c r="J198" s="31">
        <f t="shared" si="53"/>
        <v>0.33210592666837935</v>
      </c>
      <c r="K198" s="36">
        <f>SUM($J$9:J198)*RRF</f>
        <v>48.334854218201357</v>
      </c>
      <c r="L198" s="33"/>
      <c r="M198" s="36">
        <f t="shared" si="38"/>
        <v>92.388561373442514</v>
      </c>
      <c r="N198" s="33"/>
      <c r="O198" s="33"/>
      <c r="P198" s="33"/>
      <c r="Q198" s="33"/>
      <c r="R198" s="33"/>
      <c r="S198" s="33"/>
      <c r="T198" s="33"/>
      <c r="U198" s="33"/>
      <c r="V198" s="31">
        <f t="shared" si="39"/>
        <v>4.8275507731298024</v>
      </c>
      <c r="W198" s="31">
        <f t="shared" si="40"/>
        <v>30.837595008668806</v>
      </c>
      <c r="X198" s="31">
        <f t="shared" si="41"/>
        <v>35.665145781798607</v>
      </c>
      <c r="Y198" s="31">
        <f t="shared" si="42"/>
        <v>-8.3885613734425135</v>
      </c>
      <c r="Z198" s="31"/>
      <c r="AA198" s="31"/>
      <c r="AB198" s="31"/>
      <c r="AC198" s="31"/>
      <c r="AD198" s="31"/>
      <c r="AE198" s="31"/>
      <c r="AF198" s="31"/>
      <c r="AG198" s="33">
        <f t="shared" si="43"/>
        <v>0.57541493116906373</v>
      </c>
      <c r="AH198" s="33">
        <f t="shared" si="44"/>
        <v>1.0998638258743156</v>
      </c>
      <c r="AI198" s="33">
        <f t="shared" si="45"/>
        <v>0.94252915746274013</v>
      </c>
      <c r="AJ198" s="93">
        <f t="shared" si="46"/>
        <v>0.75768094207456094</v>
      </c>
      <c r="AK198" s="3">
        <f t="shared" si="47"/>
        <v>0.7571506743737052</v>
      </c>
      <c r="AL198" s="3"/>
      <c r="AM198" s="3"/>
      <c r="AN198" s="3"/>
      <c r="AO198" s="3"/>
      <c r="AP198" s="3"/>
      <c r="AQ198" s="90">
        <f t="shared" si="54"/>
        <v>0</v>
      </c>
      <c r="AR198" s="91">
        <f t="shared" si="55"/>
        <v>0</v>
      </c>
      <c r="AS198" s="89">
        <f>SUM(AR$9:AR198)*RLR</f>
        <v>120</v>
      </c>
      <c r="AT198" s="90">
        <f>AS198-SUM(AU$9:AU198)</f>
        <v>29.141919075155371</v>
      </c>
      <c r="AU198" s="89">
        <f t="shared" si="56"/>
        <v>0.22021601316238318</v>
      </c>
      <c r="AV198" s="90">
        <f>SUM(AU$9:AU198)*RRF</f>
        <v>63.600656647391233</v>
      </c>
      <c r="AW198" s="3"/>
      <c r="AX198" s="2">
        <f t="shared" si="48"/>
        <v>1.5</v>
      </c>
      <c r="AY198" s="2">
        <f t="shared" si="49"/>
        <v>0.75</v>
      </c>
    </row>
    <row r="199" spans="1:51" x14ac:dyDescent="0.25">
      <c r="A199" s="14">
        <f t="shared" si="50"/>
        <v>1.9</v>
      </c>
      <c r="B199" s="59">
        <f>IF($B$4="AY",0,IFERROR(P*INDEX('UWYr writing pattern'!$C$4:$C$18,MATCH('Baseline model w.Calcs'!$A199,'UWYr writing pattern'!$A$4:$A$18,0)) / 25,B198))</f>
        <v>0</v>
      </c>
      <c r="C199" s="36">
        <f t="shared" si="51"/>
        <v>5.6608779899200661</v>
      </c>
      <c r="E199" s="34">
        <f t="shared" si="52"/>
        <v>8.6206263805889333E-2</v>
      </c>
      <c r="F199" s="31">
        <f>SUM($E$9:E199)*RLR</f>
        <v>113.20694641209589</v>
      </c>
      <c r="G199" s="32"/>
      <c r="H199" s="36">
        <f>F199-SUM($J$9:J199)</f>
        <v>43.826751868143916</v>
      </c>
      <c r="J199" s="31">
        <f t="shared" si="53"/>
        <v>0.33040280366430863</v>
      </c>
      <c r="K199" s="36">
        <f>SUM($J$9:J199)*RRF</f>
        <v>48.566136180766378</v>
      </c>
      <c r="L199" s="33"/>
      <c r="M199" s="36">
        <f t="shared" si="38"/>
        <v>92.392888048910294</v>
      </c>
      <c r="N199" s="33"/>
      <c r="O199" s="33"/>
      <c r="P199" s="33"/>
      <c r="Q199" s="33"/>
      <c r="R199" s="33"/>
      <c r="S199" s="33"/>
      <c r="T199" s="33"/>
      <c r="U199" s="33"/>
      <c r="V199" s="31">
        <f t="shared" si="39"/>
        <v>4.7551375115328547</v>
      </c>
      <c r="W199" s="31">
        <f t="shared" si="40"/>
        <v>30.678726307700739</v>
      </c>
      <c r="X199" s="31">
        <f t="shared" si="41"/>
        <v>35.433863819233594</v>
      </c>
      <c r="Y199" s="31">
        <f t="shared" si="42"/>
        <v>-8.3928880489102937</v>
      </c>
      <c r="Z199" s="31"/>
      <c r="AA199" s="31"/>
      <c r="AB199" s="31"/>
      <c r="AC199" s="31"/>
      <c r="AD199" s="31"/>
      <c r="AE199" s="31"/>
      <c r="AF199" s="31"/>
      <c r="AG199" s="33">
        <f t="shared" si="43"/>
        <v>0.57816828786626639</v>
      </c>
      <c r="AH199" s="33">
        <f t="shared" si="44"/>
        <v>1.0999153339155987</v>
      </c>
      <c r="AI199" s="33">
        <f t="shared" si="45"/>
        <v>0.94339122010079912</v>
      </c>
      <c r="AJ199" s="93">
        <f t="shared" si="46"/>
        <v>0.75949153679165782</v>
      </c>
      <c r="AK199" s="3">
        <f t="shared" si="47"/>
        <v>0.75897204431590237</v>
      </c>
      <c r="AL199" s="3"/>
      <c r="AM199" s="3"/>
      <c r="AN199" s="3"/>
      <c r="AO199" s="3"/>
      <c r="AP199" s="3"/>
      <c r="AQ199" s="90">
        <f t="shared" si="54"/>
        <v>0</v>
      </c>
      <c r="AR199" s="91">
        <f t="shared" si="55"/>
        <v>0</v>
      </c>
      <c r="AS199" s="89">
        <f>SUM(AR$9:AR199)*RLR</f>
        <v>120</v>
      </c>
      <c r="AT199" s="90">
        <f>AS199-SUM(AU$9:AU199)</f>
        <v>28.923354682091713</v>
      </c>
      <c r="AU199" s="89">
        <f t="shared" si="56"/>
        <v>0.21856439306366529</v>
      </c>
      <c r="AV199" s="90">
        <f>SUM(AU$9:AU199)*RRF</f>
        <v>63.7536517225358</v>
      </c>
      <c r="AW199" s="3"/>
      <c r="AX199" s="2">
        <f t="shared" si="48"/>
        <v>1.5</v>
      </c>
      <c r="AY199" s="2">
        <f t="shared" si="49"/>
        <v>0.75</v>
      </c>
    </row>
    <row r="200" spans="1:51" x14ac:dyDescent="0.25">
      <c r="A200" s="14">
        <f t="shared" si="50"/>
        <v>1.91</v>
      </c>
      <c r="B200" s="59">
        <f>IF($B$4="AY",0,IFERROR(P*INDEX('UWYr writing pattern'!$C$4:$C$18,MATCH('Baseline model w.Calcs'!$A200,'UWYr writing pattern'!$A$4:$A$18,0)) / 25,B199))</f>
        <v>0</v>
      </c>
      <c r="C200" s="36">
        <f t="shared" si="51"/>
        <v>5.575964820071265</v>
      </c>
      <c r="E200" s="34">
        <f t="shared" si="52"/>
        <v>8.4913169848800985E-2</v>
      </c>
      <c r="F200" s="31">
        <f>SUM($E$9:E200)*RLR</f>
        <v>113.30884221591445</v>
      </c>
      <c r="G200" s="32"/>
      <c r="H200" s="36">
        <f>F200-SUM($J$9:J200)</f>
        <v>43.599947032951405</v>
      </c>
      <c r="J200" s="31">
        <f t="shared" si="53"/>
        <v>0.32870063901107943</v>
      </c>
      <c r="K200" s="36">
        <f>SUM($J$9:J200)*RRF</f>
        <v>48.79622662807413</v>
      </c>
      <c r="L200" s="33"/>
      <c r="M200" s="36">
        <f t="shared" si="38"/>
        <v>92.396173661025529</v>
      </c>
      <c r="N200" s="33"/>
      <c r="O200" s="33"/>
      <c r="P200" s="33"/>
      <c r="Q200" s="33"/>
      <c r="R200" s="33"/>
      <c r="S200" s="33"/>
      <c r="T200" s="33"/>
      <c r="U200" s="33"/>
      <c r="V200" s="31">
        <f t="shared" si="39"/>
        <v>4.6838104488598624</v>
      </c>
      <c r="W200" s="31">
        <f t="shared" si="40"/>
        <v>30.519962923065982</v>
      </c>
      <c r="X200" s="31">
        <f t="shared" si="41"/>
        <v>35.203773371925848</v>
      </c>
      <c r="Y200" s="31">
        <f t="shared" si="42"/>
        <v>-8.3961736610255286</v>
      </c>
      <c r="Z200" s="31"/>
      <c r="AA200" s="31"/>
      <c r="AB200" s="31"/>
      <c r="AC200" s="31"/>
      <c r="AD200" s="31"/>
      <c r="AE200" s="31"/>
      <c r="AF200" s="31"/>
      <c r="AG200" s="33">
        <f t="shared" si="43"/>
        <v>0.58090745985802539</v>
      </c>
      <c r="AH200" s="33">
        <f t="shared" si="44"/>
        <v>1.0999544483455419</v>
      </c>
      <c r="AI200" s="33">
        <f t="shared" si="45"/>
        <v>0.94424035179928711</v>
      </c>
      <c r="AJ200" s="93">
        <f t="shared" si="46"/>
        <v>0.76128860284428379</v>
      </c>
      <c r="AK200" s="3">
        <f t="shared" si="47"/>
        <v>0.76077975398353315</v>
      </c>
      <c r="AL200" s="3"/>
      <c r="AM200" s="3"/>
      <c r="AN200" s="3"/>
      <c r="AO200" s="3"/>
      <c r="AP200" s="3"/>
      <c r="AQ200" s="90">
        <f t="shared" si="54"/>
        <v>0</v>
      </c>
      <c r="AR200" s="91">
        <f t="shared" si="55"/>
        <v>0</v>
      </c>
      <c r="AS200" s="89">
        <f>SUM(AR$9:AR200)*RLR</f>
        <v>120</v>
      </c>
      <c r="AT200" s="90">
        <f>AS200-SUM(AU$9:AU200)</f>
        <v>28.70642952197602</v>
      </c>
      <c r="AU200" s="89">
        <f t="shared" si="56"/>
        <v>0.21692516011568785</v>
      </c>
      <c r="AV200" s="90">
        <f>SUM(AU$9:AU200)*RRF</f>
        <v>63.905499334616785</v>
      </c>
      <c r="AW200" s="3"/>
      <c r="AX200" s="2">
        <f t="shared" si="48"/>
        <v>1.5</v>
      </c>
      <c r="AY200" s="2">
        <f t="shared" si="49"/>
        <v>0.75</v>
      </c>
    </row>
    <row r="201" spans="1:51" x14ac:dyDescent="0.25">
      <c r="A201" s="14">
        <f t="shared" si="50"/>
        <v>1.92</v>
      </c>
      <c r="B201" s="59">
        <f>IF($B$4="AY",0,IFERROR(P*INDEX('UWYr writing pattern'!$C$4:$C$18,MATCH('Baseline model w.Calcs'!$A201,'UWYr writing pattern'!$A$4:$A$18,0)) / 25,B200))</f>
        <v>0</v>
      </c>
      <c r="C201" s="36">
        <f t="shared" si="51"/>
        <v>5.4923253477701959</v>
      </c>
      <c r="E201" s="34">
        <f t="shared" si="52"/>
        <v>8.3639472301068982E-2</v>
      </c>
      <c r="F201" s="31">
        <f>SUM($E$9:E201)*RLR</f>
        <v>113.40920958267573</v>
      </c>
      <c r="G201" s="32"/>
      <c r="H201" s="36">
        <f>F201-SUM($J$9:J201)</f>
        <v>43.373314796965545</v>
      </c>
      <c r="J201" s="31">
        <f t="shared" si="53"/>
        <v>0.32699960274713552</v>
      </c>
      <c r="K201" s="36">
        <f>SUM($J$9:J201)*RRF</f>
        <v>49.025126349997123</v>
      </c>
      <c r="L201" s="33"/>
      <c r="M201" s="36">
        <f t="shared" ref="M201:M264" si="57">H201+K201</f>
        <v>92.398441146962668</v>
      </c>
      <c r="N201" s="33"/>
      <c r="O201" s="33"/>
      <c r="P201" s="33"/>
      <c r="Q201" s="33"/>
      <c r="R201" s="33"/>
      <c r="S201" s="33"/>
      <c r="T201" s="33"/>
      <c r="U201" s="33"/>
      <c r="V201" s="31">
        <f t="shared" ref="V201:V264" si="58" xml:space="preserve"> C201*RLR*RRF</f>
        <v>4.613553292126964</v>
      </c>
      <c r="W201" s="31">
        <f t="shared" ref="W201:W264" si="59">H201*RRF</f>
        <v>30.361320357875879</v>
      </c>
      <c r="X201" s="31">
        <f t="shared" ref="X201:X264" si="60">V201+W201</f>
        <v>34.974873650002841</v>
      </c>
      <c r="Y201" s="31">
        <f t="shared" ref="Y201:Y264" si="61">P*RLR*RRF - M201</f>
        <v>-8.3984411469626679</v>
      </c>
      <c r="Z201" s="31"/>
      <c r="AA201" s="31"/>
      <c r="AB201" s="31"/>
      <c r="AC201" s="31"/>
      <c r="AD201" s="31"/>
      <c r="AE201" s="31"/>
      <c r="AF201" s="31"/>
      <c r="AG201" s="33">
        <f t="shared" ref="AG201:AG264" si="62">K201/(P*RLR*RRF)</f>
        <v>0.58363245654758478</v>
      </c>
      <c r="AH201" s="33">
        <f t="shared" ref="AH201:AH264" si="63">M201/(P*RLR*RRF)</f>
        <v>1.0999814422257461</v>
      </c>
      <c r="AI201" s="33">
        <f t="shared" ref="AI201:AI264" si="64">F201/(P*RLR)</f>
        <v>0.94507674652229778</v>
      </c>
      <c r="AJ201" s="93">
        <f t="shared" ref="AJ201:AJ264" si="65">(1-EXP(-A201*kp))</f>
        <v>0.76307224131787821</v>
      </c>
      <c r="AK201" s="3">
        <f t="shared" ref="AK201:AK264" si="66">AV201/(P*RLR*RRF)</f>
        <v>0.76257390582865681</v>
      </c>
      <c r="AL201" s="3"/>
      <c r="AM201" s="3"/>
      <c r="AN201" s="3"/>
      <c r="AO201" s="3"/>
      <c r="AP201" s="3"/>
      <c r="AQ201" s="90">
        <f t="shared" si="54"/>
        <v>0</v>
      </c>
      <c r="AR201" s="91">
        <f t="shared" si="55"/>
        <v>0</v>
      </c>
      <c r="AS201" s="89">
        <f>SUM(AR$9:AR201)*RLR</f>
        <v>120</v>
      </c>
      <c r="AT201" s="90">
        <f>AS201-SUM(AU$9:AU201)</f>
        <v>28.491131300561193</v>
      </c>
      <c r="AU201" s="89">
        <f t="shared" si="56"/>
        <v>0.21529822141482016</v>
      </c>
      <c r="AV201" s="90">
        <f>SUM(AU$9:AU201)*RRF</f>
        <v>64.056208089607168</v>
      </c>
      <c r="AW201" s="3"/>
      <c r="AX201" s="2">
        <f t="shared" ref="AX201:AX264" si="67">ker</f>
        <v>1.5</v>
      </c>
      <c r="AY201" s="2">
        <f t="shared" ref="AY201:AY264" si="68">kp</f>
        <v>0.75</v>
      </c>
    </row>
    <row r="202" spans="1:51" x14ac:dyDescent="0.25">
      <c r="A202" s="14">
        <f t="shared" ref="A202:A265" si="69">ROUND(A201+delt.t,3)</f>
        <v>1.93</v>
      </c>
      <c r="B202" s="59">
        <f>IF($B$4="AY",0,IFERROR(P*INDEX('UWYr writing pattern'!$C$4:$C$18,MATCH('Baseline model w.Calcs'!$A202,'UWYr writing pattern'!$A$4:$A$18,0)) / 25,B201))</f>
        <v>0</v>
      </c>
      <c r="C202" s="36">
        <f t="shared" ref="C202:C265" si="70">C201-E202+B202</f>
        <v>5.4099404675536427</v>
      </c>
      <c r="E202" s="34">
        <f t="shared" ref="E202:E265" si="71">C201*ker*delt.t</f>
        <v>8.2384880216552936E-2</v>
      </c>
      <c r="F202" s="31">
        <f>SUM($E$9:E202)*RLR</f>
        <v>113.5080714389356</v>
      </c>
      <c r="G202" s="32"/>
      <c r="H202" s="36">
        <f>F202-SUM($J$9:J202)</f>
        <v>43.146876792248179</v>
      </c>
      <c r="J202" s="31">
        <f t="shared" ref="J202:J265" si="72">H201*kp*delt.t</f>
        <v>0.32529986097724162</v>
      </c>
      <c r="K202" s="36">
        <f>SUM($J$9:J202)*RRF</f>
        <v>49.252836252681192</v>
      </c>
      <c r="L202" s="33"/>
      <c r="M202" s="36">
        <f t="shared" si="57"/>
        <v>92.399713044929371</v>
      </c>
      <c r="N202" s="33"/>
      <c r="O202" s="33"/>
      <c r="P202" s="33"/>
      <c r="Q202" s="33"/>
      <c r="R202" s="33"/>
      <c r="S202" s="33"/>
      <c r="T202" s="33"/>
      <c r="U202" s="33"/>
      <c r="V202" s="31">
        <f t="shared" si="58"/>
        <v>4.544349992745059</v>
      </c>
      <c r="W202" s="31">
        <f t="shared" si="59"/>
        <v>30.202813754573722</v>
      </c>
      <c r="X202" s="31">
        <f t="shared" si="60"/>
        <v>34.74716374731878</v>
      </c>
      <c r="Y202" s="31">
        <f t="shared" si="61"/>
        <v>-8.3997130449293707</v>
      </c>
      <c r="Z202" s="31"/>
      <c r="AA202" s="31"/>
      <c r="AB202" s="31"/>
      <c r="AC202" s="31"/>
      <c r="AD202" s="31"/>
      <c r="AE202" s="31"/>
      <c r="AF202" s="31"/>
      <c r="AG202" s="33">
        <f t="shared" si="62"/>
        <v>0.58634328872239516</v>
      </c>
      <c r="AH202" s="33">
        <f t="shared" si="63"/>
        <v>1.0999965838682069</v>
      </c>
      <c r="AI202" s="33">
        <f t="shared" si="64"/>
        <v>0.94590059532446336</v>
      </c>
      <c r="AJ202" s="93">
        <f t="shared" si="65"/>
        <v>0.76484255254257549</v>
      </c>
      <c r="AK202" s="3">
        <f t="shared" si="66"/>
        <v>0.76435460153494172</v>
      </c>
      <c r="AL202" s="3"/>
      <c r="AM202" s="3"/>
      <c r="AN202" s="3"/>
      <c r="AO202" s="3"/>
      <c r="AP202" s="3"/>
      <c r="AQ202" s="90">
        <f t="shared" ref="AQ202:AQ265" si="73">AQ201-AR202+B202</f>
        <v>0</v>
      </c>
      <c r="AR202" s="91">
        <f t="shared" ref="AR202:AR265" si="74">AQ201*P*delt.t</f>
        <v>0</v>
      </c>
      <c r="AS202" s="89">
        <f>SUM(AR$9:AR202)*RLR</f>
        <v>120</v>
      </c>
      <c r="AT202" s="90">
        <f>AS202-SUM(AU$9:AU202)</f>
        <v>28.27744781580698</v>
      </c>
      <c r="AU202" s="89">
        <f t="shared" ref="AU202:AU265" si="75">AT201*kp*delt.t</f>
        <v>0.21368348475420895</v>
      </c>
      <c r="AV202" s="90">
        <f>SUM(AU$9:AU202)*RRF</f>
        <v>64.205786528935107</v>
      </c>
      <c r="AW202" s="3"/>
      <c r="AX202" s="2">
        <f t="shared" si="67"/>
        <v>1.5</v>
      </c>
      <c r="AY202" s="2">
        <f t="shared" si="68"/>
        <v>0.75</v>
      </c>
    </row>
    <row r="203" spans="1:51" x14ac:dyDescent="0.25">
      <c r="A203" s="14">
        <f t="shared" si="69"/>
        <v>1.94</v>
      </c>
      <c r="B203" s="59">
        <f>IF($B$4="AY",0,IFERROR(P*INDEX('UWYr writing pattern'!$C$4:$C$18,MATCH('Baseline model w.Calcs'!$A203,'UWYr writing pattern'!$A$4:$A$18,0)) / 25,B202))</f>
        <v>0</v>
      </c>
      <c r="C203" s="36">
        <f t="shared" si="70"/>
        <v>5.3287913605403379</v>
      </c>
      <c r="E203" s="34">
        <f t="shared" si="71"/>
        <v>8.1149107013304647E-2</v>
      </c>
      <c r="F203" s="31">
        <f>SUM($E$9:E203)*RLR</f>
        <v>113.60545036735157</v>
      </c>
      <c r="G203" s="32"/>
      <c r="H203" s="36">
        <f>F203-SUM($J$9:J203)</f>
        <v>42.920654144722278</v>
      </c>
      <c r="J203" s="31">
        <f t="shared" si="72"/>
        <v>0.32360157594186134</v>
      </c>
      <c r="K203" s="36">
        <f>SUM($J$9:J203)*RRF</f>
        <v>49.479357355840499</v>
      </c>
      <c r="L203" s="33"/>
      <c r="M203" s="36">
        <f t="shared" si="57"/>
        <v>92.400011500562783</v>
      </c>
      <c r="N203" s="33"/>
      <c r="O203" s="33"/>
      <c r="P203" s="33"/>
      <c r="Q203" s="33"/>
      <c r="R203" s="33"/>
      <c r="S203" s="33"/>
      <c r="T203" s="33"/>
      <c r="U203" s="33"/>
      <c r="V203" s="31">
        <f t="shared" si="58"/>
        <v>4.4761847428538832</v>
      </c>
      <c r="W203" s="31">
        <f t="shared" si="59"/>
        <v>30.044457901305591</v>
      </c>
      <c r="X203" s="31">
        <f t="shared" si="60"/>
        <v>34.520642644159473</v>
      </c>
      <c r="Y203" s="31">
        <f t="shared" si="61"/>
        <v>-8.4000115005627833</v>
      </c>
      <c r="Z203" s="31"/>
      <c r="AA203" s="31"/>
      <c r="AB203" s="31"/>
      <c r="AC203" s="31"/>
      <c r="AD203" s="31"/>
      <c r="AE203" s="31"/>
      <c r="AF203" s="31"/>
      <c r="AG203" s="33">
        <f t="shared" si="62"/>
        <v>0.58903996852191065</v>
      </c>
      <c r="AH203" s="33">
        <f t="shared" si="63"/>
        <v>1.1000001369114618</v>
      </c>
      <c r="AI203" s="33">
        <f t="shared" si="64"/>
        <v>0.94671208639459636</v>
      </c>
      <c r="AJ203" s="93">
        <f t="shared" si="65"/>
        <v>0.76659963609884874</v>
      </c>
      <c r="AK203" s="3">
        <f t="shared" si="66"/>
        <v>0.76612194202342976</v>
      </c>
      <c r="AL203" s="3"/>
      <c r="AM203" s="3"/>
      <c r="AN203" s="3"/>
      <c r="AO203" s="3"/>
      <c r="AP203" s="3"/>
      <c r="AQ203" s="90">
        <f t="shared" si="73"/>
        <v>0</v>
      </c>
      <c r="AR203" s="91">
        <f t="shared" si="74"/>
        <v>0</v>
      </c>
      <c r="AS203" s="89">
        <f>SUM(AR$9:AR203)*RLR</f>
        <v>120</v>
      </c>
      <c r="AT203" s="90">
        <f>AS203-SUM(AU$9:AU203)</f>
        <v>28.065366957188431</v>
      </c>
      <c r="AU203" s="89">
        <f t="shared" si="75"/>
        <v>0.21208085861855236</v>
      </c>
      <c r="AV203" s="90">
        <f>SUM(AU$9:AU203)*RRF</f>
        <v>64.354243129968097</v>
      </c>
      <c r="AW203" s="3"/>
      <c r="AX203" s="2">
        <f t="shared" si="67"/>
        <v>1.5</v>
      </c>
      <c r="AY203" s="2">
        <f t="shared" si="68"/>
        <v>0.75</v>
      </c>
    </row>
    <row r="204" spans="1:51" x14ac:dyDescent="0.25">
      <c r="A204" s="14">
        <f t="shared" si="69"/>
        <v>1.95</v>
      </c>
      <c r="B204" s="59">
        <f>IF($B$4="AY",0,IFERROR(P*INDEX('UWYr writing pattern'!$C$4:$C$18,MATCH('Baseline model w.Calcs'!$A204,'UWYr writing pattern'!$A$4:$A$18,0)) / 25,B203))</f>
        <v>0</v>
      </c>
      <c r="C204" s="36">
        <f t="shared" si="70"/>
        <v>5.248859490132233</v>
      </c>
      <c r="E204" s="34">
        <f t="shared" si="71"/>
        <v>7.9931870408105066E-2</v>
      </c>
      <c r="F204" s="31">
        <f>SUM($E$9:E204)*RLR</f>
        <v>113.70136861184129</v>
      </c>
      <c r="G204" s="32"/>
      <c r="H204" s="36">
        <f>F204-SUM($J$9:J204)</f>
        <v>42.69466748312658</v>
      </c>
      <c r="J204" s="31">
        <f t="shared" si="72"/>
        <v>0.32190490608541711</v>
      </c>
      <c r="K204" s="36">
        <f>SUM($J$9:J204)*RRF</f>
        <v>49.704690790100294</v>
      </c>
      <c r="L204" s="33"/>
      <c r="M204" s="36">
        <f t="shared" si="57"/>
        <v>92.399358273226881</v>
      </c>
      <c r="N204" s="33"/>
      <c r="O204" s="33"/>
      <c r="P204" s="33"/>
      <c r="Q204" s="33"/>
      <c r="R204" s="33"/>
      <c r="S204" s="33"/>
      <c r="T204" s="33"/>
      <c r="U204" s="33"/>
      <c r="V204" s="31">
        <f t="shared" si="58"/>
        <v>4.4090419717110754</v>
      </c>
      <c r="W204" s="31">
        <f t="shared" si="59"/>
        <v>29.886267238188605</v>
      </c>
      <c r="X204" s="31">
        <f t="shared" si="60"/>
        <v>34.295309209899678</v>
      </c>
      <c r="Y204" s="31">
        <f t="shared" si="61"/>
        <v>-8.3993582732268806</v>
      </c>
      <c r="Z204" s="31"/>
      <c r="AA204" s="31"/>
      <c r="AB204" s="31"/>
      <c r="AC204" s="31"/>
      <c r="AD204" s="31"/>
      <c r="AE204" s="31"/>
      <c r="AF204" s="31"/>
      <c r="AG204" s="33">
        <f t="shared" si="62"/>
        <v>0.59172250940595583</v>
      </c>
      <c r="AH204" s="33">
        <f t="shared" si="63"/>
        <v>1.0999923603955581</v>
      </c>
      <c r="AI204" s="33">
        <f t="shared" si="64"/>
        <v>0.94751140509867737</v>
      </c>
      <c r="AJ204" s="93">
        <f t="shared" si="65"/>
        <v>0.76834359082311121</v>
      </c>
      <c r="AK204" s="3">
        <f t="shared" si="66"/>
        <v>0.76787602745825401</v>
      </c>
      <c r="AL204" s="3"/>
      <c r="AM204" s="3"/>
      <c r="AN204" s="3"/>
      <c r="AO204" s="3"/>
      <c r="AP204" s="3"/>
      <c r="AQ204" s="90">
        <f t="shared" si="73"/>
        <v>0</v>
      </c>
      <c r="AR204" s="91">
        <f t="shared" si="74"/>
        <v>0</v>
      </c>
      <c r="AS204" s="89">
        <f>SUM(AR$9:AR204)*RLR</f>
        <v>120</v>
      </c>
      <c r="AT204" s="90">
        <f>AS204-SUM(AU$9:AU204)</f>
        <v>27.854876705009517</v>
      </c>
      <c r="AU204" s="89">
        <f t="shared" si="75"/>
        <v>0.21049025217891323</v>
      </c>
      <c r="AV204" s="90">
        <f>SUM(AU$9:AU204)*RRF</f>
        <v>64.501586306493337</v>
      </c>
      <c r="AW204" s="3"/>
      <c r="AX204" s="2">
        <f t="shared" si="67"/>
        <v>1.5</v>
      </c>
      <c r="AY204" s="2">
        <f t="shared" si="68"/>
        <v>0.75</v>
      </c>
    </row>
    <row r="205" spans="1:51" x14ac:dyDescent="0.25">
      <c r="A205" s="14">
        <f t="shared" si="69"/>
        <v>1.96</v>
      </c>
      <c r="B205" s="59">
        <f>IF($B$4="AY",0,IFERROR(P*INDEX('UWYr writing pattern'!$C$4:$C$18,MATCH('Baseline model w.Calcs'!$A205,'UWYr writing pattern'!$A$4:$A$18,0)) / 25,B204))</f>
        <v>0</v>
      </c>
      <c r="C205" s="36">
        <f t="shared" si="70"/>
        <v>5.1701265977802491</v>
      </c>
      <c r="E205" s="34">
        <f t="shared" si="71"/>
        <v>7.8732892351983497E-2</v>
      </c>
      <c r="F205" s="31">
        <f>SUM($E$9:E205)*RLR</f>
        <v>113.79584808266365</v>
      </c>
      <c r="G205" s="32"/>
      <c r="H205" s="36">
        <f>F205-SUM($J$9:J205)</f>
        <v>42.468936947825497</v>
      </c>
      <c r="J205" s="31">
        <f t="shared" si="72"/>
        <v>0.32021000612344935</v>
      </c>
      <c r="K205" s="36">
        <f>SUM($J$9:J205)*RRF</f>
        <v>49.928837794386709</v>
      </c>
      <c r="L205" s="33"/>
      <c r="M205" s="36">
        <f t="shared" si="57"/>
        <v>92.397774742212206</v>
      </c>
      <c r="N205" s="33"/>
      <c r="O205" s="33"/>
      <c r="P205" s="33"/>
      <c r="Q205" s="33"/>
      <c r="R205" s="33"/>
      <c r="S205" s="33"/>
      <c r="T205" s="33"/>
      <c r="U205" s="33"/>
      <c r="V205" s="31">
        <f t="shared" si="58"/>
        <v>4.342906342135409</v>
      </c>
      <c r="W205" s="31">
        <f t="shared" si="59"/>
        <v>29.728255863477845</v>
      </c>
      <c r="X205" s="31">
        <f t="shared" si="60"/>
        <v>34.071162205613255</v>
      </c>
      <c r="Y205" s="31">
        <f t="shared" si="61"/>
        <v>-8.3977747422122064</v>
      </c>
      <c r="Z205" s="31"/>
      <c r="AA205" s="31"/>
      <c r="AB205" s="31"/>
      <c r="AC205" s="31"/>
      <c r="AD205" s="31"/>
      <c r="AE205" s="31"/>
      <c r="AF205" s="31"/>
      <c r="AG205" s="33">
        <f t="shared" si="62"/>
        <v>0.5943909261236513</v>
      </c>
      <c r="AH205" s="33">
        <f t="shared" si="63"/>
        <v>1.0999735088358595</v>
      </c>
      <c r="AI205" s="33">
        <f t="shared" si="64"/>
        <v>0.94829873402219711</v>
      </c>
      <c r="AJ205" s="93">
        <f t="shared" si="65"/>
        <v>0.77007451481327616</v>
      </c>
      <c r="AK205" s="3">
        <f t="shared" si="66"/>
        <v>0.76961695725231716</v>
      </c>
      <c r="AL205" s="3"/>
      <c r="AM205" s="3"/>
      <c r="AN205" s="3"/>
      <c r="AO205" s="3"/>
      <c r="AP205" s="3"/>
      <c r="AQ205" s="90">
        <f t="shared" si="73"/>
        <v>0</v>
      </c>
      <c r="AR205" s="91">
        <f t="shared" si="74"/>
        <v>0</v>
      </c>
      <c r="AS205" s="89">
        <f>SUM(AR$9:AR205)*RLR</f>
        <v>120</v>
      </c>
      <c r="AT205" s="90">
        <f>AS205-SUM(AU$9:AU205)</f>
        <v>27.645965129721944</v>
      </c>
      <c r="AU205" s="89">
        <f t="shared" si="75"/>
        <v>0.20891157528757137</v>
      </c>
      <c r="AV205" s="90">
        <f>SUM(AU$9:AU205)*RRF</f>
        <v>64.647824409194641</v>
      </c>
      <c r="AW205" s="3"/>
      <c r="AX205" s="2">
        <f t="shared" si="67"/>
        <v>1.5</v>
      </c>
      <c r="AY205" s="2">
        <f t="shared" si="68"/>
        <v>0.75</v>
      </c>
    </row>
    <row r="206" spans="1:51" x14ac:dyDescent="0.25">
      <c r="A206" s="14">
        <f t="shared" si="69"/>
        <v>1.97</v>
      </c>
      <c r="B206" s="59">
        <f>IF($B$4="AY",0,IFERROR(P*INDEX('UWYr writing pattern'!$C$4:$C$18,MATCH('Baseline model w.Calcs'!$A206,'UWYr writing pattern'!$A$4:$A$18,0)) / 25,B205))</f>
        <v>0</v>
      </c>
      <c r="C206" s="36">
        <f t="shared" si="70"/>
        <v>5.0925746988135456</v>
      </c>
      <c r="E206" s="34">
        <f t="shared" si="71"/>
        <v>7.7551898966703739E-2</v>
      </c>
      <c r="F206" s="31">
        <f>SUM($E$9:E206)*RLR</f>
        <v>113.8889103614237</v>
      </c>
      <c r="G206" s="32"/>
      <c r="H206" s="36">
        <f>F206-SUM($J$9:J206)</f>
        <v>42.243482199476844</v>
      </c>
      <c r="J206" s="31">
        <f t="shared" si="72"/>
        <v>0.31851702710869123</v>
      </c>
      <c r="K206" s="36">
        <f>SUM($J$9:J206)*RRF</f>
        <v>50.151799713362792</v>
      </c>
      <c r="L206" s="33"/>
      <c r="M206" s="36">
        <f t="shared" si="57"/>
        <v>92.395281912839636</v>
      </c>
      <c r="N206" s="33"/>
      <c r="O206" s="33"/>
      <c r="P206" s="33"/>
      <c r="Q206" s="33"/>
      <c r="R206" s="33"/>
      <c r="S206" s="33"/>
      <c r="T206" s="33"/>
      <c r="U206" s="33"/>
      <c r="V206" s="31">
        <f t="shared" si="58"/>
        <v>4.2777627470033783</v>
      </c>
      <c r="W206" s="31">
        <f t="shared" si="59"/>
        <v>29.57043753963379</v>
      </c>
      <c r="X206" s="31">
        <f t="shared" si="60"/>
        <v>33.848200286637166</v>
      </c>
      <c r="Y206" s="31">
        <f t="shared" si="61"/>
        <v>-8.3952819128396357</v>
      </c>
      <c r="Z206" s="31"/>
      <c r="AA206" s="31"/>
      <c r="AB206" s="31"/>
      <c r="AC206" s="31"/>
      <c r="AD206" s="31"/>
      <c r="AE206" s="31"/>
      <c r="AF206" s="31"/>
      <c r="AG206" s="33">
        <f t="shared" si="62"/>
        <v>0.59704523468289039</v>
      </c>
      <c r="AH206" s="33">
        <f t="shared" si="63"/>
        <v>1.09994383229571</v>
      </c>
      <c r="AI206" s="33">
        <f t="shared" si="64"/>
        <v>0.9490742530118641</v>
      </c>
      <c r="AJ206" s="93">
        <f t="shared" si="65"/>
        <v>0.77179250543427436</v>
      </c>
      <c r="AK206" s="3">
        <f t="shared" si="66"/>
        <v>0.77134483007292465</v>
      </c>
      <c r="AL206" s="3"/>
      <c r="AM206" s="3"/>
      <c r="AN206" s="3"/>
      <c r="AO206" s="3"/>
      <c r="AP206" s="3"/>
      <c r="AQ206" s="90">
        <f t="shared" si="73"/>
        <v>0</v>
      </c>
      <c r="AR206" s="91">
        <f t="shared" si="74"/>
        <v>0</v>
      </c>
      <c r="AS206" s="89">
        <f>SUM(AR$9:AR206)*RLR</f>
        <v>120</v>
      </c>
      <c r="AT206" s="90">
        <f>AS206-SUM(AU$9:AU206)</f>
        <v>27.438620391249032</v>
      </c>
      <c r="AU206" s="89">
        <f t="shared" si="75"/>
        <v>0.20734473847291457</v>
      </c>
      <c r="AV206" s="90">
        <f>SUM(AU$9:AU206)*RRF</f>
        <v>64.792965726125672</v>
      </c>
      <c r="AW206" s="3"/>
      <c r="AX206" s="2">
        <f t="shared" si="67"/>
        <v>1.5</v>
      </c>
      <c r="AY206" s="2">
        <f t="shared" si="68"/>
        <v>0.75</v>
      </c>
    </row>
    <row r="207" spans="1:51" x14ac:dyDescent="0.25">
      <c r="A207" s="14">
        <f t="shared" si="69"/>
        <v>1.98</v>
      </c>
      <c r="B207" s="59">
        <f>IF($B$4="AY",0,IFERROR(P*INDEX('UWYr writing pattern'!$C$4:$C$18,MATCH('Baseline model w.Calcs'!$A207,'UWYr writing pattern'!$A$4:$A$18,0)) / 25,B206))</f>
        <v>0</v>
      </c>
      <c r="C207" s="36">
        <f t="shared" si="70"/>
        <v>5.0161860783313426</v>
      </c>
      <c r="E207" s="34">
        <f t="shared" si="71"/>
        <v>7.6388620482203184E-2</v>
      </c>
      <c r="F207" s="31">
        <f>SUM($E$9:E207)*RLR</f>
        <v>113.98057670600235</v>
      </c>
      <c r="G207" s="32"/>
      <c r="H207" s="36">
        <f>F207-SUM($J$9:J207)</f>
        <v>42.018322427559426</v>
      </c>
      <c r="J207" s="31">
        <f t="shared" si="72"/>
        <v>0.31682611649607634</v>
      </c>
      <c r="K207" s="36">
        <f>SUM($J$9:J207)*RRF</f>
        <v>50.373577994910043</v>
      </c>
      <c r="L207" s="33"/>
      <c r="M207" s="36">
        <f t="shared" si="57"/>
        <v>92.391900422469462</v>
      </c>
      <c r="N207" s="33"/>
      <c r="O207" s="33"/>
      <c r="P207" s="33"/>
      <c r="Q207" s="33"/>
      <c r="R207" s="33"/>
      <c r="S207" s="33"/>
      <c r="T207" s="33"/>
      <c r="U207" s="33"/>
      <c r="V207" s="31">
        <f t="shared" si="58"/>
        <v>4.213596305798327</v>
      </c>
      <c r="W207" s="31">
        <f t="shared" si="59"/>
        <v>29.412825699291595</v>
      </c>
      <c r="X207" s="31">
        <f t="shared" si="60"/>
        <v>33.626422005089921</v>
      </c>
      <c r="Y207" s="31">
        <f t="shared" si="61"/>
        <v>-8.3919004224694618</v>
      </c>
      <c r="Z207" s="31"/>
      <c r="AA207" s="31"/>
      <c r="AB207" s="31"/>
      <c r="AC207" s="31"/>
      <c r="AD207" s="31"/>
      <c r="AE207" s="31"/>
      <c r="AF207" s="31"/>
      <c r="AG207" s="33">
        <f t="shared" si="62"/>
        <v>0.59968545232035764</v>
      </c>
      <c r="AH207" s="33">
        <f t="shared" si="63"/>
        <v>1.0999035764579699</v>
      </c>
      <c r="AI207" s="33">
        <f t="shared" si="64"/>
        <v>0.94983813921668625</v>
      </c>
      <c r="AJ207" s="93">
        <f t="shared" si="65"/>
        <v>0.77349765932353121</v>
      </c>
      <c r="AK207" s="3">
        <f t="shared" si="66"/>
        <v>0.77305974384737774</v>
      </c>
      <c r="AL207" s="3"/>
      <c r="AM207" s="3"/>
      <c r="AN207" s="3"/>
      <c r="AO207" s="3"/>
      <c r="AP207" s="3"/>
      <c r="AQ207" s="90">
        <f t="shared" si="73"/>
        <v>0</v>
      </c>
      <c r="AR207" s="91">
        <f t="shared" si="74"/>
        <v>0</v>
      </c>
      <c r="AS207" s="89">
        <f>SUM(AR$9:AR207)*RLR</f>
        <v>120</v>
      </c>
      <c r="AT207" s="90">
        <f>AS207-SUM(AU$9:AU207)</f>
        <v>27.232830738314661</v>
      </c>
      <c r="AU207" s="89">
        <f t="shared" si="75"/>
        <v>0.20578965293436774</v>
      </c>
      <c r="AV207" s="90">
        <f>SUM(AU$9:AU207)*RRF</f>
        <v>64.937018483179727</v>
      </c>
      <c r="AW207" s="3"/>
      <c r="AX207" s="2">
        <f t="shared" si="67"/>
        <v>1.5</v>
      </c>
      <c r="AY207" s="2">
        <f t="shared" si="68"/>
        <v>0.75</v>
      </c>
    </row>
    <row r="208" spans="1:51" x14ac:dyDescent="0.25">
      <c r="A208" s="14">
        <f t="shared" si="69"/>
        <v>1.99</v>
      </c>
      <c r="B208" s="59">
        <f>IF($B$4="AY",0,IFERROR(P*INDEX('UWYr writing pattern'!$C$4:$C$18,MATCH('Baseline model w.Calcs'!$A208,'UWYr writing pattern'!$A$4:$A$18,0)) / 25,B207))</f>
        <v>0</v>
      </c>
      <c r="C208" s="36">
        <f t="shared" si="70"/>
        <v>4.9409432871563723</v>
      </c>
      <c r="E208" s="34">
        <f t="shared" si="71"/>
        <v>7.5242791174970139E-2</v>
      </c>
      <c r="F208" s="31">
        <f>SUM($E$9:E208)*RLR</f>
        <v>114.07086805541232</v>
      </c>
      <c r="G208" s="32"/>
      <c r="H208" s="36">
        <f>F208-SUM($J$9:J208)</f>
        <v>41.793476358762703</v>
      </c>
      <c r="J208" s="31">
        <f t="shared" si="72"/>
        <v>0.31513741820669572</v>
      </c>
      <c r="K208" s="36">
        <f>SUM($J$9:J208)*RRF</f>
        <v>50.59417418765473</v>
      </c>
      <c r="L208" s="33"/>
      <c r="M208" s="36">
        <f t="shared" si="57"/>
        <v>92.387650546417433</v>
      </c>
      <c r="N208" s="33"/>
      <c r="O208" s="33"/>
      <c r="P208" s="33"/>
      <c r="Q208" s="33"/>
      <c r="R208" s="33"/>
      <c r="S208" s="33"/>
      <c r="T208" s="33"/>
      <c r="U208" s="33"/>
      <c r="V208" s="31">
        <f t="shared" si="58"/>
        <v>4.1503923612113525</v>
      </c>
      <c r="W208" s="31">
        <f t="shared" si="59"/>
        <v>29.255433451133889</v>
      </c>
      <c r="X208" s="31">
        <f t="shared" si="60"/>
        <v>33.405825812345242</v>
      </c>
      <c r="Y208" s="31">
        <f t="shared" si="61"/>
        <v>-8.3876505464174329</v>
      </c>
      <c r="Z208" s="31"/>
      <c r="AA208" s="31"/>
      <c r="AB208" s="31"/>
      <c r="AC208" s="31"/>
      <c r="AD208" s="31"/>
      <c r="AE208" s="31"/>
      <c r="AF208" s="31"/>
      <c r="AG208" s="33">
        <f t="shared" si="62"/>
        <v>0.60231159747208007</v>
      </c>
      <c r="AH208" s="33">
        <f t="shared" si="63"/>
        <v>1.0998529826954457</v>
      </c>
      <c r="AI208" s="33">
        <f t="shared" si="64"/>
        <v>0.95059056712843604</v>
      </c>
      <c r="AJ208" s="93">
        <f t="shared" si="65"/>
        <v>0.77519007239640259</v>
      </c>
      <c r="AK208" s="3">
        <f t="shared" si="66"/>
        <v>0.77476179576852255</v>
      </c>
      <c r="AL208" s="3"/>
      <c r="AM208" s="3"/>
      <c r="AN208" s="3"/>
      <c r="AO208" s="3"/>
      <c r="AP208" s="3"/>
      <c r="AQ208" s="90">
        <f t="shared" si="73"/>
        <v>0</v>
      </c>
      <c r="AR208" s="91">
        <f t="shared" si="74"/>
        <v>0</v>
      </c>
      <c r="AS208" s="89">
        <f>SUM(AR$9:AR208)*RLR</f>
        <v>120</v>
      </c>
      <c r="AT208" s="90">
        <f>AS208-SUM(AU$9:AU208)</f>
        <v>27.028584507777296</v>
      </c>
      <c r="AU208" s="89">
        <f t="shared" si="75"/>
        <v>0.20424623053735996</v>
      </c>
      <c r="AV208" s="90">
        <f>SUM(AU$9:AU208)*RRF</f>
        <v>65.079990844555894</v>
      </c>
      <c r="AW208" s="3"/>
      <c r="AX208" s="2">
        <f t="shared" si="67"/>
        <v>1.5</v>
      </c>
      <c r="AY208" s="2">
        <f t="shared" si="68"/>
        <v>0.75</v>
      </c>
    </row>
    <row r="209" spans="1:51" x14ac:dyDescent="0.25">
      <c r="A209" s="14">
        <f t="shared" si="69"/>
        <v>2</v>
      </c>
      <c r="B209" s="59">
        <f>IF($B$4="AY",0,IFERROR(P*INDEX('UWYr writing pattern'!$C$4:$C$18,MATCH('Baseline model w.Calcs'!$A209,'UWYr writing pattern'!$A$4:$A$18,0)) / 25,B208))</f>
        <v>0</v>
      </c>
      <c r="C209" s="36">
        <f t="shared" si="70"/>
        <v>4.8668291378490265</v>
      </c>
      <c r="E209" s="34">
        <f t="shared" si="71"/>
        <v>7.4114149307345584E-2</v>
      </c>
      <c r="F209" s="31">
        <f>SUM($E$9:E209)*RLR</f>
        <v>114.15980503458114</v>
      </c>
      <c r="G209" s="32"/>
      <c r="H209" s="36">
        <f>F209-SUM($J$9:J209)</f>
        <v>41.568962265240799</v>
      </c>
      <c r="J209" s="31">
        <f t="shared" si="72"/>
        <v>0.31345107269072026</v>
      </c>
      <c r="K209" s="36">
        <f>SUM($J$9:J209)*RRF</f>
        <v>50.813589938538236</v>
      </c>
      <c r="L209" s="33"/>
      <c r="M209" s="36">
        <f t="shared" si="57"/>
        <v>92.382552203779028</v>
      </c>
      <c r="N209" s="33"/>
      <c r="O209" s="33"/>
      <c r="P209" s="33"/>
      <c r="Q209" s="33"/>
      <c r="R209" s="33"/>
      <c r="S209" s="33"/>
      <c r="T209" s="33"/>
      <c r="U209" s="33"/>
      <c r="V209" s="31">
        <f t="shared" si="58"/>
        <v>4.0881364757931822</v>
      </c>
      <c r="W209" s="31">
        <f t="shared" si="59"/>
        <v>29.098273585668558</v>
      </c>
      <c r="X209" s="31">
        <f t="shared" si="60"/>
        <v>33.186410061461743</v>
      </c>
      <c r="Y209" s="31">
        <f t="shared" si="61"/>
        <v>-8.3825522037790279</v>
      </c>
      <c r="Z209" s="31"/>
      <c r="AA209" s="31"/>
      <c r="AB209" s="31"/>
      <c r="AC209" s="31"/>
      <c r="AD209" s="31"/>
      <c r="AE209" s="31"/>
      <c r="AF209" s="31"/>
      <c r="AG209" s="33">
        <f t="shared" si="62"/>
        <v>0.60492368974450283</v>
      </c>
      <c r="AH209" s="33">
        <f t="shared" si="63"/>
        <v>1.0997922881402264</v>
      </c>
      <c r="AI209" s="33">
        <f t="shared" si="64"/>
        <v>0.95133170862150951</v>
      </c>
      <c r="AJ209" s="93">
        <f t="shared" si="65"/>
        <v>0.77686983985157021</v>
      </c>
      <c r="AK209" s="3">
        <f t="shared" si="66"/>
        <v>0.7764510823002585</v>
      </c>
      <c r="AL209" s="3"/>
      <c r="AM209" s="3"/>
      <c r="AN209" s="3"/>
      <c r="AO209" s="3"/>
      <c r="AP209" s="3"/>
      <c r="AQ209" s="90">
        <f t="shared" si="73"/>
        <v>0</v>
      </c>
      <c r="AR209" s="91">
        <f t="shared" si="74"/>
        <v>0</v>
      </c>
      <c r="AS209" s="89">
        <f>SUM(AR$9:AR209)*RLR</f>
        <v>120</v>
      </c>
      <c r="AT209" s="90">
        <f>AS209-SUM(AU$9:AU209)</f>
        <v>26.825870123968969</v>
      </c>
      <c r="AU209" s="89">
        <f t="shared" si="75"/>
        <v>0.20271438380832973</v>
      </c>
      <c r="AV209" s="90">
        <f>SUM(AU$9:AU209)*RRF</f>
        <v>65.221890913221714</v>
      </c>
      <c r="AW209" s="3"/>
      <c r="AX209" s="2">
        <f t="shared" si="67"/>
        <v>1.5</v>
      </c>
      <c r="AY209" s="2">
        <f t="shared" si="68"/>
        <v>0.75</v>
      </c>
    </row>
    <row r="210" spans="1:51" x14ac:dyDescent="0.25">
      <c r="A210" s="14">
        <f t="shared" si="69"/>
        <v>2.0099999999999998</v>
      </c>
      <c r="B210" s="59">
        <f>IF($B$4="AY",0,IFERROR(P*INDEX('UWYr writing pattern'!$C$4:$C$18,MATCH('Baseline model w.Calcs'!$A210,'UWYr writing pattern'!$A$4:$A$18,0)) / 25,B209))</f>
        <v>0</v>
      </c>
      <c r="C210" s="36">
        <f t="shared" si="70"/>
        <v>4.7938267007812909</v>
      </c>
      <c r="E210" s="34">
        <f t="shared" si="71"/>
        <v>7.300243706773539E-2</v>
      </c>
      <c r="F210" s="31">
        <f>SUM($E$9:E210)*RLR</f>
        <v>114.24740795906241</v>
      </c>
      <c r="G210" s="32"/>
      <c r="H210" s="36">
        <f>F210-SUM($J$9:J210)</f>
        <v>41.344797972732763</v>
      </c>
      <c r="J210" s="31">
        <f t="shared" si="72"/>
        <v>0.31176721698930598</v>
      </c>
      <c r="K210" s="36">
        <f>SUM($J$9:J210)*RRF</f>
        <v>51.031826990430751</v>
      </c>
      <c r="L210" s="33"/>
      <c r="M210" s="36">
        <f t="shared" si="57"/>
        <v>92.376624963163522</v>
      </c>
      <c r="N210" s="33"/>
      <c r="O210" s="33"/>
      <c r="P210" s="33"/>
      <c r="Q210" s="33"/>
      <c r="R210" s="33"/>
      <c r="S210" s="33"/>
      <c r="T210" s="33"/>
      <c r="U210" s="33"/>
      <c r="V210" s="31">
        <f t="shared" si="58"/>
        <v>4.0268144286562846</v>
      </c>
      <c r="W210" s="31">
        <f t="shared" si="59"/>
        <v>28.941358580912933</v>
      </c>
      <c r="X210" s="31">
        <f t="shared" si="60"/>
        <v>32.96817300956922</v>
      </c>
      <c r="Y210" s="31">
        <f t="shared" si="61"/>
        <v>-8.3766249631635219</v>
      </c>
      <c r="Z210" s="31"/>
      <c r="AA210" s="31"/>
      <c r="AB210" s="31"/>
      <c r="AC210" s="31"/>
      <c r="AD210" s="31"/>
      <c r="AE210" s="31"/>
      <c r="AF210" s="31"/>
      <c r="AG210" s="33">
        <f t="shared" si="62"/>
        <v>0.60752174988608032</v>
      </c>
      <c r="AH210" s="33">
        <f t="shared" si="63"/>
        <v>1.0997217257519467</v>
      </c>
      <c r="AI210" s="33">
        <f t="shared" si="64"/>
        <v>0.95206173299218677</v>
      </c>
      <c r="AJ210" s="93">
        <f t="shared" si="65"/>
        <v>0.77853705617639601</v>
      </c>
      <c r="AK210" s="3">
        <f t="shared" si="66"/>
        <v>0.77812769918300673</v>
      </c>
      <c r="AL210" s="3"/>
      <c r="AM210" s="3"/>
      <c r="AN210" s="3"/>
      <c r="AO210" s="3"/>
      <c r="AP210" s="3"/>
      <c r="AQ210" s="90">
        <f t="shared" si="73"/>
        <v>0</v>
      </c>
      <c r="AR210" s="91">
        <f t="shared" si="74"/>
        <v>0</v>
      </c>
      <c r="AS210" s="89">
        <f>SUM(AR$9:AR210)*RLR</f>
        <v>120</v>
      </c>
      <c r="AT210" s="90">
        <f>AS210-SUM(AU$9:AU210)</f>
        <v>26.624676098039203</v>
      </c>
      <c r="AU210" s="89">
        <f t="shared" si="75"/>
        <v>0.20119402592976726</v>
      </c>
      <c r="AV210" s="90">
        <f>SUM(AU$9:AU210)*RRF</f>
        <v>65.362726731372561</v>
      </c>
      <c r="AW210" s="3"/>
      <c r="AX210" s="2">
        <f t="shared" si="67"/>
        <v>1.5</v>
      </c>
      <c r="AY210" s="2">
        <f t="shared" si="68"/>
        <v>0.75</v>
      </c>
    </row>
    <row r="211" spans="1:51" x14ac:dyDescent="0.25">
      <c r="A211" s="14">
        <f t="shared" si="69"/>
        <v>2.02</v>
      </c>
      <c r="B211" s="59">
        <f>IF($B$4="AY",0,IFERROR(P*INDEX('UWYr writing pattern'!$C$4:$C$18,MATCH('Baseline model w.Calcs'!$A211,'UWYr writing pattern'!$A$4:$A$18,0)) / 25,B210))</f>
        <v>0</v>
      </c>
      <c r="C211" s="36">
        <f t="shared" si="70"/>
        <v>4.7219193002695716</v>
      </c>
      <c r="E211" s="34">
        <f t="shared" si="71"/>
        <v>7.1907400511719358E-2</v>
      </c>
      <c r="F211" s="31">
        <f>SUM($E$9:E211)*RLR</f>
        <v>114.33369683967648</v>
      </c>
      <c r="G211" s="32"/>
      <c r="H211" s="36">
        <f>F211-SUM($J$9:J211)</f>
        <v>41.121000868551334</v>
      </c>
      <c r="J211" s="31">
        <f t="shared" si="72"/>
        <v>0.31008598479549571</v>
      </c>
      <c r="K211" s="36">
        <f>SUM($J$9:J211)*RRF</f>
        <v>51.248887179787594</v>
      </c>
      <c r="L211" s="33"/>
      <c r="M211" s="36">
        <f t="shared" si="57"/>
        <v>92.369888048338936</v>
      </c>
      <c r="N211" s="33"/>
      <c r="O211" s="33"/>
      <c r="P211" s="33"/>
      <c r="Q211" s="33"/>
      <c r="R211" s="33"/>
      <c r="S211" s="33"/>
      <c r="T211" s="33"/>
      <c r="U211" s="33"/>
      <c r="V211" s="31">
        <f t="shared" si="58"/>
        <v>3.96641221222644</v>
      </c>
      <c r="W211" s="31">
        <f t="shared" si="59"/>
        <v>28.784700607985933</v>
      </c>
      <c r="X211" s="31">
        <f t="shared" si="60"/>
        <v>32.75111282021237</v>
      </c>
      <c r="Y211" s="31">
        <f t="shared" si="61"/>
        <v>-8.369888048338936</v>
      </c>
      <c r="Z211" s="31"/>
      <c r="AA211" s="31"/>
      <c r="AB211" s="31"/>
      <c r="AC211" s="31"/>
      <c r="AD211" s="31"/>
      <c r="AE211" s="31"/>
      <c r="AF211" s="31"/>
      <c r="AG211" s="33">
        <f t="shared" si="62"/>
        <v>0.61010579975937618</v>
      </c>
      <c r="AH211" s="33">
        <f t="shared" si="63"/>
        <v>1.0996415243849873</v>
      </c>
      <c r="AI211" s="33">
        <f t="shared" si="64"/>
        <v>0.95278080699730394</v>
      </c>
      <c r="AJ211" s="93">
        <f t="shared" si="65"/>
        <v>0.78019181515223834</v>
      </c>
      <c r="AK211" s="3">
        <f t="shared" si="66"/>
        <v>0.7797917414391341</v>
      </c>
      <c r="AL211" s="3"/>
      <c r="AM211" s="3"/>
      <c r="AN211" s="3"/>
      <c r="AO211" s="3"/>
      <c r="AP211" s="3"/>
      <c r="AQ211" s="90">
        <f t="shared" si="73"/>
        <v>0</v>
      </c>
      <c r="AR211" s="91">
        <f t="shared" si="74"/>
        <v>0</v>
      </c>
      <c r="AS211" s="89">
        <f>SUM(AR$9:AR211)*RLR</f>
        <v>120</v>
      </c>
      <c r="AT211" s="90">
        <f>AS211-SUM(AU$9:AU211)</f>
        <v>26.424991027303903</v>
      </c>
      <c r="AU211" s="89">
        <f t="shared" si="75"/>
        <v>0.19968507073529401</v>
      </c>
      <c r="AV211" s="90">
        <f>SUM(AU$9:AU211)*RRF</f>
        <v>65.50250628088726</v>
      </c>
      <c r="AW211" s="3"/>
      <c r="AX211" s="2">
        <f t="shared" si="67"/>
        <v>1.5</v>
      </c>
      <c r="AY211" s="2">
        <f t="shared" si="68"/>
        <v>0.75</v>
      </c>
    </row>
    <row r="212" spans="1:51" x14ac:dyDescent="0.25">
      <c r="A212" s="14">
        <f t="shared" si="69"/>
        <v>2.0299999999999998</v>
      </c>
      <c r="B212" s="59">
        <f>IF($B$4="AY",0,IFERROR(P*INDEX('UWYr writing pattern'!$C$4:$C$18,MATCH('Baseline model w.Calcs'!$A212,'UWYr writing pattern'!$A$4:$A$18,0)) / 25,B211))</f>
        <v>0</v>
      </c>
      <c r="C212" s="36">
        <f t="shared" si="70"/>
        <v>4.6510905107655285</v>
      </c>
      <c r="E212" s="34">
        <f t="shared" si="71"/>
        <v>7.0828789504043574E-2</v>
      </c>
      <c r="F212" s="31">
        <f>SUM($E$9:E212)*RLR</f>
        <v>114.41869138708132</v>
      </c>
      <c r="G212" s="32"/>
      <c r="H212" s="36">
        <f>F212-SUM($J$9:J212)</f>
        <v>40.897587909442052</v>
      </c>
      <c r="J212" s="31">
        <f t="shared" si="72"/>
        <v>0.30840750651413501</v>
      </c>
      <c r="K212" s="36">
        <f>SUM($J$9:J212)*RRF</f>
        <v>51.464772434347488</v>
      </c>
      <c r="L212" s="33"/>
      <c r="M212" s="36">
        <f t="shared" si="57"/>
        <v>92.362360343789533</v>
      </c>
      <c r="N212" s="33"/>
      <c r="O212" s="33"/>
      <c r="P212" s="33"/>
      <c r="Q212" s="33"/>
      <c r="R212" s="33"/>
      <c r="S212" s="33"/>
      <c r="T212" s="33"/>
      <c r="U212" s="33"/>
      <c r="V212" s="31">
        <f t="shared" si="58"/>
        <v>3.9069160290430434</v>
      </c>
      <c r="W212" s="31">
        <f t="shared" si="59"/>
        <v>28.628311536609434</v>
      </c>
      <c r="X212" s="31">
        <f t="shared" si="60"/>
        <v>32.535227565652477</v>
      </c>
      <c r="Y212" s="31">
        <f t="shared" si="61"/>
        <v>-8.3623603437895326</v>
      </c>
      <c r="Z212" s="31"/>
      <c r="AA212" s="31"/>
      <c r="AB212" s="31"/>
      <c r="AC212" s="31"/>
      <c r="AD212" s="31"/>
      <c r="AE212" s="31"/>
      <c r="AF212" s="31"/>
      <c r="AG212" s="33">
        <f t="shared" si="62"/>
        <v>0.61267586231366056</v>
      </c>
      <c r="AH212" s="33">
        <f t="shared" si="63"/>
        <v>1.0995519088546373</v>
      </c>
      <c r="AI212" s="33">
        <f t="shared" si="64"/>
        <v>0.95348909489234435</v>
      </c>
      <c r="AJ212" s="93">
        <f t="shared" si="65"/>
        <v>0.78183420985972552</v>
      </c>
      <c r="AK212" s="3">
        <f t="shared" si="66"/>
        <v>0.78144330337834067</v>
      </c>
      <c r="AL212" s="3"/>
      <c r="AM212" s="3"/>
      <c r="AN212" s="3"/>
      <c r="AO212" s="3"/>
      <c r="AP212" s="3"/>
      <c r="AQ212" s="90">
        <f t="shared" si="73"/>
        <v>0</v>
      </c>
      <c r="AR212" s="91">
        <f t="shared" si="74"/>
        <v>0</v>
      </c>
      <c r="AS212" s="89">
        <f>SUM(AR$9:AR212)*RLR</f>
        <v>120</v>
      </c>
      <c r="AT212" s="90">
        <f>AS212-SUM(AU$9:AU212)</f>
        <v>26.226803594599119</v>
      </c>
      <c r="AU212" s="89">
        <f t="shared" si="75"/>
        <v>0.19818743270477929</v>
      </c>
      <c r="AV212" s="90">
        <f>SUM(AU$9:AU212)*RRF</f>
        <v>65.641237483780614</v>
      </c>
      <c r="AW212" s="3"/>
      <c r="AX212" s="2">
        <f t="shared" si="67"/>
        <v>1.5</v>
      </c>
      <c r="AY212" s="2">
        <f t="shared" si="68"/>
        <v>0.75</v>
      </c>
    </row>
    <row r="213" spans="1:51" x14ac:dyDescent="0.25">
      <c r="A213" s="14">
        <f t="shared" si="69"/>
        <v>2.04</v>
      </c>
      <c r="B213" s="59">
        <f>IF($B$4="AY",0,IFERROR(P*INDEX('UWYr writing pattern'!$C$4:$C$18,MATCH('Baseline model w.Calcs'!$A213,'UWYr writing pattern'!$A$4:$A$18,0)) / 25,B212))</f>
        <v>0</v>
      </c>
      <c r="C213" s="36">
        <f t="shared" si="70"/>
        <v>4.5813241531040454</v>
      </c>
      <c r="E213" s="34">
        <f t="shared" si="71"/>
        <v>6.9766357661482939E-2</v>
      </c>
      <c r="F213" s="31">
        <f>SUM($E$9:E213)*RLR</f>
        <v>114.5024110162751</v>
      </c>
      <c r="G213" s="32"/>
      <c r="H213" s="36">
        <f>F213-SUM($J$9:J213)</f>
        <v>40.674575629315015</v>
      </c>
      <c r="J213" s="31">
        <f t="shared" si="72"/>
        <v>0.3067319093208154</v>
      </c>
      <c r="K213" s="36">
        <f>SUM($J$9:J213)*RRF</f>
        <v>51.679484770872058</v>
      </c>
      <c r="L213" s="33"/>
      <c r="M213" s="36">
        <f t="shared" si="57"/>
        <v>92.35406040018708</v>
      </c>
      <c r="N213" s="33"/>
      <c r="O213" s="33"/>
      <c r="P213" s="33"/>
      <c r="Q213" s="33"/>
      <c r="R213" s="33"/>
      <c r="S213" s="33"/>
      <c r="T213" s="33"/>
      <c r="U213" s="33"/>
      <c r="V213" s="31">
        <f t="shared" si="58"/>
        <v>3.8483122886073975</v>
      </c>
      <c r="W213" s="31">
        <f t="shared" si="59"/>
        <v>28.472202940520507</v>
      </c>
      <c r="X213" s="31">
        <f t="shared" si="60"/>
        <v>32.320515229127906</v>
      </c>
      <c r="Y213" s="31">
        <f t="shared" si="61"/>
        <v>-8.3540604001870804</v>
      </c>
      <c r="Z213" s="31"/>
      <c r="AA213" s="31"/>
      <c r="AB213" s="31"/>
      <c r="AC213" s="31"/>
      <c r="AD213" s="31"/>
      <c r="AE213" s="31"/>
      <c r="AF213" s="31"/>
      <c r="AG213" s="33">
        <f t="shared" si="62"/>
        <v>0.61523196155800064</v>
      </c>
      <c r="AH213" s="33">
        <f t="shared" si="63"/>
        <v>1.0994531000022272</v>
      </c>
      <c r="AI213" s="33">
        <f t="shared" si="64"/>
        <v>0.95418675846895917</v>
      </c>
      <c r="AJ213" s="93">
        <f t="shared" si="65"/>
        <v>0.78346433268399296</v>
      </c>
      <c r="AK213" s="3">
        <f t="shared" si="66"/>
        <v>0.78308247860300306</v>
      </c>
      <c r="AL213" s="3"/>
      <c r="AM213" s="3"/>
      <c r="AN213" s="3"/>
      <c r="AO213" s="3"/>
      <c r="AP213" s="3"/>
      <c r="AQ213" s="90">
        <f t="shared" si="73"/>
        <v>0</v>
      </c>
      <c r="AR213" s="91">
        <f t="shared" si="74"/>
        <v>0</v>
      </c>
      <c r="AS213" s="89">
        <f>SUM(AR$9:AR213)*RLR</f>
        <v>120</v>
      </c>
      <c r="AT213" s="90">
        <f>AS213-SUM(AU$9:AU213)</f>
        <v>26.030102567639631</v>
      </c>
      <c r="AU213" s="89">
        <f t="shared" si="75"/>
        <v>0.1967010269594934</v>
      </c>
      <c r="AV213" s="90">
        <f>SUM(AU$9:AU213)*RRF</f>
        <v>65.778928202652253</v>
      </c>
      <c r="AW213" s="3"/>
      <c r="AX213" s="2">
        <f t="shared" si="67"/>
        <v>1.5</v>
      </c>
      <c r="AY213" s="2">
        <f t="shared" si="68"/>
        <v>0.75</v>
      </c>
    </row>
    <row r="214" spans="1:51" x14ac:dyDescent="0.25">
      <c r="A214" s="14">
        <f t="shared" si="69"/>
        <v>2.0499999999999998</v>
      </c>
      <c r="B214" s="59">
        <f>IF($B$4="AY",0,IFERROR(P*INDEX('UWYr writing pattern'!$C$4:$C$18,MATCH('Baseline model w.Calcs'!$A214,'UWYr writing pattern'!$A$4:$A$18,0)) / 25,B213))</f>
        <v>0</v>
      </c>
      <c r="C214" s="36">
        <f t="shared" si="70"/>
        <v>4.5126042908074844</v>
      </c>
      <c r="E214" s="34">
        <f t="shared" si="71"/>
        <v>6.8719862296560685E-2</v>
      </c>
      <c r="F214" s="31">
        <f>SUM($E$9:E214)*RLR</f>
        <v>114.58487485103097</v>
      </c>
      <c r="G214" s="32"/>
      <c r="H214" s="36">
        <f>F214-SUM($J$9:J214)</f>
        <v>40.451980146851028</v>
      </c>
      <c r="J214" s="31">
        <f t="shared" si="72"/>
        <v>0.30505931721986262</v>
      </c>
      <c r="K214" s="36">
        <f>SUM($J$9:J214)*RRF</f>
        <v>51.89302629292596</v>
      </c>
      <c r="L214" s="33"/>
      <c r="M214" s="36">
        <f t="shared" si="57"/>
        <v>92.345006439776995</v>
      </c>
      <c r="N214" s="33"/>
      <c r="O214" s="33"/>
      <c r="P214" s="33"/>
      <c r="Q214" s="33"/>
      <c r="R214" s="33"/>
      <c r="S214" s="33"/>
      <c r="T214" s="33"/>
      <c r="U214" s="33"/>
      <c r="V214" s="31">
        <f t="shared" si="58"/>
        <v>3.7905876042782864</v>
      </c>
      <c r="W214" s="31">
        <f t="shared" si="59"/>
        <v>28.316386102795718</v>
      </c>
      <c r="X214" s="31">
        <f t="shared" si="60"/>
        <v>32.106973707074005</v>
      </c>
      <c r="Y214" s="31">
        <f t="shared" si="61"/>
        <v>-8.345006439776995</v>
      </c>
      <c r="Z214" s="31"/>
      <c r="AA214" s="31"/>
      <c r="AB214" s="31"/>
      <c r="AC214" s="31"/>
      <c r="AD214" s="31"/>
      <c r="AE214" s="31"/>
      <c r="AF214" s="31"/>
      <c r="AG214" s="33">
        <f t="shared" si="62"/>
        <v>0.61777412253483288</v>
      </c>
      <c r="AH214" s="33">
        <f t="shared" si="63"/>
        <v>1.09934531475925</v>
      </c>
      <c r="AI214" s="33">
        <f t="shared" si="64"/>
        <v>0.9548739570919248</v>
      </c>
      <c r="AJ214" s="93">
        <f t="shared" si="65"/>
        <v>0.7850822753198794</v>
      </c>
      <c r="AK214" s="3">
        <f t="shared" si="66"/>
        <v>0.78470936001348046</v>
      </c>
      <c r="AL214" s="3"/>
      <c r="AM214" s="3"/>
      <c r="AN214" s="3"/>
      <c r="AO214" s="3"/>
      <c r="AP214" s="3"/>
      <c r="AQ214" s="90">
        <f t="shared" si="73"/>
        <v>0</v>
      </c>
      <c r="AR214" s="91">
        <f t="shared" si="74"/>
        <v>0</v>
      </c>
      <c r="AS214" s="89">
        <f>SUM(AR$9:AR214)*RLR</f>
        <v>120</v>
      </c>
      <c r="AT214" s="90">
        <f>AS214-SUM(AU$9:AU214)</f>
        <v>25.834876798382339</v>
      </c>
      <c r="AU214" s="89">
        <f t="shared" si="75"/>
        <v>0.19522576925729723</v>
      </c>
      <c r="AV214" s="90">
        <f>SUM(AU$9:AU214)*RRF</f>
        <v>65.91558624113236</v>
      </c>
      <c r="AW214" s="3"/>
      <c r="AX214" s="2">
        <f t="shared" si="67"/>
        <v>1.5</v>
      </c>
      <c r="AY214" s="2">
        <f t="shared" si="68"/>
        <v>0.75</v>
      </c>
    </row>
    <row r="215" spans="1:51" x14ac:dyDescent="0.25">
      <c r="A215" s="14">
        <f t="shared" si="69"/>
        <v>2.06</v>
      </c>
      <c r="B215" s="59">
        <f>IF($B$4="AY",0,IFERROR(P*INDEX('UWYr writing pattern'!$C$4:$C$18,MATCH('Baseline model w.Calcs'!$A215,'UWYr writing pattern'!$A$4:$A$18,0)) / 25,B214))</f>
        <v>0</v>
      </c>
      <c r="C215" s="36">
        <f t="shared" si="70"/>
        <v>4.4449152264453717</v>
      </c>
      <c r="E215" s="34">
        <f t="shared" si="71"/>
        <v>6.7689064362112264E-2</v>
      </c>
      <c r="F215" s="31">
        <f>SUM($E$9:E215)*RLR</f>
        <v>114.66610172826552</v>
      </c>
      <c r="G215" s="32"/>
      <c r="H215" s="36">
        <f>F215-SUM($J$9:J215)</f>
        <v>40.229817172984184</v>
      </c>
      <c r="J215" s="31">
        <f t="shared" si="72"/>
        <v>0.30338985110138272</v>
      </c>
      <c r="K215" s="36">
        <f>SUM($J$9:J215)*RRF</f>
        <v>52.105399188696929</v>
      </c>
      <c r="L215" s="33"/>
      <c r="M215" s="36">
        <f t="shared" si="57"/>
        <v>92.33521636168112</v>
      </c>
      <c r="N215" s="33"/>
      <c r="O215" s="33"/>
      <c r="P215" s="33"/>
      <c r="Q215" s="33"/>
      <c r="R215" s="33"/>
      <c r="S215" s="33"/>
      <c r="T215" s="33"/>
      <c r="U215" s="33"/>
      <c r="V215" s="31">
        <f t="shared" si="58"/>
        <v>3.7337287902141121</v>
      </c>
      <c r="W215" s="31">
        <f t="shared" si="59"/>
        <v>28.160872021088927</v>
      </c>
      <c r="X215" s="31">
        <f t="shared" si="60"/>
        <v>31.894600811303039</v>
      </c>
      <c r="Y215" s="31">
        <f t="shared" si="61"/>
        <v>-8.3352163616811197</v>
      </c>
      <c r="Z215" s="31"/>
      <c r="AA215" s="31"/>
      <c r="AB215" s="31"/>
      <c r="AC215" s="31"/>
      <c r="AD215" s="31"/>
      <c r="AE215" s="31"/>
      <c r="AF215" s="31"/>
      <c r="AG215" s="33">
        <f t="shared" si="62"/>
        <v>0.620302371294011</v>
      </c>
      <c r="AH215" s="33">
        <f t="shared" si="63"/>
        <v>1.0992287662104896</v>
      </c>
      <c r="AI215" s="33">
        <f t="shared" si="64"/>
        <v>0.95555084773554599</v>
      </c>
      <c r="AJ215" s="93">
        <f t="shared" si="65"/>
        <v>0.78668812877708483</v>
      </c>
      <c r="AK215" s="3">
        <f t="shared" si="66"/>
        <v>0.78632403981337939</v>
      </c>
      <c r="AL215" s="3"/>
      <c r="AM215" s="3"/>
      <c r="AN215" s="3"/>
      <c r="AO215" s="3"/>
      <c r="AP215" s="3"/>
      <c r="AQ215" s="90">
        <f t="shared" si="73"/>
        <v>0</v>
      </c>
      <c r="AR215" s="91">
        <f t="shared" si="74"/>
        <v>0</v>
      </c>
      <c r="AS215" s="89">
        <f>SUM(AR$9:AR215)*RLR</f>
        <v>120</v>
      </c>
      <c r="AT215" s="90">
        <f>AS215-SUM(AU$9:AU215)</f>
        <v>25.641115222394475</v>
      </c>
      <c r="AU215" s="89">
        <f t="shared" si="75"/>
        <v>0.19376157598786756</v>
      </c>
      <c r="AV215" s="90">
        <f>SUM(AU$9:AU215)*RRF</f>
        <v>66.051219344323869</v>
      </c>
      <c r="AW215" s="3"/>
      <c r="AX215" s="2">
        <f t="shared" si="67"/>
        <v>1.5</v>
      </c>
      <c r="AY215" s="2">
        <f t="shared" si="68"/>
        <v>0.75</v>
      </c>
    </row>
    <row r="216" spans="1:51" x14ac:dyDescent="0.25">
      <c r="A216" s="14">
        <f t="shared" si="69"/>
        <v>2.0699999999999998</v>
      </c>
      <c r="B216" s="59">
        <f>IF($B$4="AY",0,IFERROR(P*INDEX('UWYr writing pattern'!$C$4:$C$18,MATCH('Baseline model w.Calcs'!$A216,'UWYr writing pattern'!$A$4:$A$18,0)) / 25,B215))</f>
        <v>0</v>
      </c>
      <c r="C216" s="36">
        <f t="shared" si="70"/>
        <v>4.3782414980486912</v>
      </c>
      <c r="E216" s="34">
        <f t="shared" si="71"/>
        <v>6.6673728396680579E-2</v>
      </c>
      <c r="F216" s="31">
        <f>SUM($E$9:E216)*RLR</f>
        <v>114.74611020234153</v>
      </c>
      <c r="G216" s="32"/>
      <c r="H216" s="36">
        <f>F216-SUM($J$9:J216)</f>
        <v>40.008102018262818</v>
      </c>
      <c r="J216" s="31">
        <f t="shared" si="72"/>
        <v>0.3017236287973814</v>
      </c>
      <c r="K216" s="36">
        <f>SUM($J$9:J216)*RRF</f>
        <v>52.316605728855095</v>
      </c>
      <c r="L216" s="33"/>
      <c r="M216" s="36">
        <f t="shared" si="57"/>
        <v>92.324707747117913</v>
      </c>
      <c r="N216" s="33"/>
      <c r="O216" s="33"/>
      <c r="P216" s="33"/>
      <c r="Q216" s="33"/>
      <c r="R216" s="33"/>
      <c r="S216" s="33"/>
      <c r="T216" s="33"/>
      <c r="U216" s="33"/>
      <c r="V216" s="31">
        <f t="shared" si="58"/>
        <v>3.6777228583609003</v>
      </c>
      <c r="W216" s="31">
        <f t="shared" si="59"/>
        <v>28.005671412783972</v>
      </c>
      <c r="X216" s="31">
        <f t="shared" si="60"/>
        <v>31.683394271144873</v>
      </c>
      <c r="Y216" s="31">
        <f t="shared" si="61"/>
        <v>-8.3247077471179125</v>
      </c>
      <c r="Z216" s="31"/>
      <c r="AA216" s="31"/>
      <c r="AB216" s="31"/>
      <c r="AC216" s="31"/>
      <c r="AD216" s="31"/>
      <c r="AE216" s="31"/>
      <c r="AF216" s="31"/>
      <c r="AG216" s="33">
        <f t="shared" si="62"/>
        <v>0.62281673486732259</v>
      </c>
      <c r="AH216" s="33">
        <f t="shared" si="63"/>
        <v>1.0991036636561655</v>
      </c>
      <c r="AI216" s="33">
        <f t="shared" si="64"/>
        <v>0.95621758501951271</v>
      </c>
      <c r="AJ216" s="93">
        <f t="shared" si="65"/>
        <v>0.78828198338528932</v>
      </c>
      <c r="AK216" s="3">
        <f t="shared" si="66"/>
        <v>0.787926609514779</v>
      </c>
      <c r="AL216" s="3"/>
      <c r="AM216" s="3"/>
      <c r="AN216" s="3"/>
      <c r="AO216" s="3"/>
      <c r="AP216" s="3"/>
      <c r="AQ216" s="90">
        <f t="shared" si="73"/>
        <v>0</v>
      </c>
      <c r="AR216" s="91">
        <f t="shared" si="74"/>
        <v>0</v>
      </c>
      <c r="AS216" s="89">
        <f>SUM(AR$9:AR216)*RLR</f>
        <v>120</v>
      </c>
      <c r="AT216" s="90">
        <f>AS216-SUM(AU$9:AU216)</f>
        <v>25.448806858226519</v>
      </c>
      <c r="AU216" s="89">
        <f t="shared" si="75"/>
        <v>0.19230836416795857</v>
      </c>
      <c r="AV216" s="90">
        <f>SUM(AU$9:AU216)*RRF</f>
        <v>66.185835199241438</v>
      </c>
      <c r="AW216" s="3"/>
      <c r="AX216" s="2">
        <f t="shared" si="67"/>
        <v>1.5</v>
      </c>
      <c r="AY216" s="2">
        <f t="shared" si="68"/>
        <v>0.75</v>
      </c>
    </row>
    <row r="217" spans="1:51" x14ac:dyDescent="0.25">
      <c r="A217" s="14">
        <f t="shared" si="69"/>
        <v>2.08</v>
      </c>
      <c r="B217" s="59">
        <f>IF($B$4="AY",0,IFERROR(P*INDEX('UWYr writing pattern'!$C$4:$C$18,MATCH('Baseline model w.Calcs'!$A217,'UWYr writing pattern'!$A$4:$A$18,0)) / 25,B216))</f>
        <v>0</v>
      </c>
      <c r="C217" s="36">
        <f t="shared" si="70"/>
        <v>4.3125678755779608</v>
      </c>
      <c r="E217" s="34">
        <f t="shared" si="71"/>
        <v>6.5673622470730372E-2</v>
      </c>
      <c r="F217" s="31">
        <f>SUM($E$9:E217)*RLR</f>
        <v>114.8249185493064</v>
      </c>
      <c r="G217" s="32"/>
      <c r="H217" s="36">
        <f>F217-SUM($J$9:J217)</f>
        <v>39.786849600090719</v>
      </c>
      <c r="J217" s="31">
        <f t="shared" si="72"/>
        <v>0.30006076513697116</v>
      </c>
      <c r="K217" s="36">
        <f>SUM($J$9:J217)*RRF</f>
        <v>52.526648264450976</v>
      </c>
      <c r="L217" s="33"/>
      <c r="M217" s="36">
        <f t="shared" si="57"/>
        <v>92.313497864541688</v>
      </c>
      <c r="N217" s="33"/>
      <c r="O217" s="33"/>
      <c r="P217" s="33"/>
      <c r="Q217" s="33"/>
      <c r="R217" s="33"/>
      <c r="S217" s="33"/>
      <c r="T217" s="33"/>
      <c r="U217" s="33"/>
      <c r="V217" s="31">
        <f t="shared" si="58"/>
        <v>3.6225570154854871</v>
      </c>
      <c r="W217" s="31">
        <f t="shared" si="59"/>
        <v>27.850794720063501</v>
      </c>
      <c r="X217" s="31">
        <f t="shared" si="60"/>
        <v>31.473351735548988</v>
      </c>
      <c r="Y217" s="31">
        <f t="shared" si="61"/>
        <v>-8.3134978645416879</v>
      </c>
      <c r="Z217" s="31"/>
      <c r="AA217" s="31"/>
      <c r="AB217" s="31"/>
      <c r="AC217" s="31"/>
      <c r="AD217" s="31"/>
      <c r="AE217" s="31"/>
      <c r="AF217" s="31"/>
      <c r="AG217" s="33">
        <f t="shared" si="62"/>
        <v>0.62531724124346399</v>
      </c>
      <c r="AH217" s="33">
        <f t="shared" si="63"/>
        <v>1.0989702126731153</v>
      </c>
      <c r="AI217" s="33">
        <f t="shared" si="64"/>
        <v>0.95687432124422001</v>
      </c>
      <c r="AJ217" s="93">
        <f t="shared" si="65"/>
        <v>0.78986392879923528</v>
      </c>
      <c r="AK217" s="3">
        <f t="shared" si="66"/>
        <v>0.7895171599434182</v>
      </c>
      <c r="AL217" s="3"/>
      <c r="AM217" s="3"/>
      <c r="AN217" s="3"/>
      <c r="AO217" s="3"/>
      <c r="AP217" s="3"/>
      <c r="AQ217" s="90">
        <f t="shared" si="73"/>
        <v>0</v>
      </c>
      <c r="AR217" s="91">
        <f t="shared" si="74"/>
        <v>0</v>
      </c>
      <c r="AS217" s="89">
        <f>SUM(AR$9:AR217)*RLR</f>
        <v>120</v>
      </c>
      <c r="AT217" s="90">
        <f>AS217-SUM(AU$9:AU217)</f>
        <v>25.257940806789819</v>
      </c>
      <c r="AU217" s="89">
        <f t="shared" si="75"/>
        <v>0.19086605143669888</v>
      </c>
      <c r="AV217" s="90">
        <f>SUM(AU$9:AU217)*RRF</f>
        <v>66.319441435247128</v>
      </c>
      <c r="AW217" s="3"/>
      <c r="AX217" s="2">
        <f t="shared" si="67"/>
        <v>1.5</v>
      </c>
      <c r="AY217" s="2">
        <f t="shared" si="68"/>
        <v>0.75</v>
      </c>
    </row>
    <row r="218" spans="1:51" x14ac:dyDescent="0.25">
      <c r="A218" s="14">
        <f t="shared" si="69"/>
        <v>2.09</v>
      </c>
      <c r="B218" s="59">
        <f>IF($B$4="AY",0,IFERROR(P*INDEX('UWYr writing pattern'!$C$4:$C$18,MATCH('Baseline model w.Calcs'!$A218,'UWYr writing pattern'!$A$4:$A$18,0)) / 25,B217))</f>
        <v>0</v>
      </c>
      <c r="C218" s="36">
        <f t="shared" si="70"/>
        <v>4.2478793574442912</v>
      </c>
      <c r="E218" s="34">
        <f t="shared" si="71"/>
        <v>6.4688518133669409E-2</v>
      </c>
      <c r="F218" s="31">
        <f>SUM($E$9:E218)*RLR</f>
        <v>114.9025447710668</v>
      </c>
      <c r="G218" s="32"/>
      <c r="H218" s="36">
        <f>F218-SUM($J$9:J218)</f>
        <v>39.566074449850433</v>
      </c>
      <c r="J218" s="31">
        <f t="shared" si="72"/>
        <v>0.2984013720006804</v>
      </c>
      <c r="K218" s="36">
        <f>SUM($J$9:J218)*RRF</f>
        <v>52.735529224851454</v>
      </c>
      <c r="L218" s="33"/>
      <c r="M218" s="36">
        <f t="shared" si="57"/>
        <v>92.30160367470188</v>
      </c>
      <c r="N218" s="33"/>
      <c r="O218" s="33"/>
      <c r="P218" s="33"/>
      <c r="Q218" s="33"/>
      <c r="R218" s="33"/>
      <c r="S218" s="33"/>
      <c r="T218" s="33"/>
      <c r="U218" s="33"/>
      <c r="V218" s="31">
        <f t="shared" si="58"/>
        <v>3.568218660253204</v>
      </c>
      <c r="W218" s="31">
        <f t="shared" si="59"/>
        <v>27.696252114895302</v>
      </c>
      <c r="X218" s="31">
        <f t="shared" si="60"/>
        <v>31.264470775148506</v>
      </c>
      <c r="Y218" s="31">
        <f t="shared" si="61"/>
        <v>-8.3016036747018802</v>
      </c>
      <c r="Z218" s="31"/>
      <c r="AA218" s="31"/>
      <c r="AB218" s="31"/>
      <c r="AC218" s="31"/>
      <c r="AD218" s="31"/>
      <c r="AE218" s="31"/>
      <c r="AF218" s="31"/>
      <c r="AG218" s="33">
        <f t="shared" si="62"/>
        <v>0.62780391934346969</v>
      </c>
      <c r="AH218" s="33">
        <f t="shared" si="63"/>
        <v>1.0988286151750224</v>
      </c>
      <c r="AI218" s="33">
        <f t="shared" si="64"/>
        <v>0.95752120642555671</v>
      </c>
      <c r="AJ218" s="93">
        <f t="shared" si="65"/>
        <v>0.79143405400376898</v>
      </c>
      <c r="AK218" s="3">
        <f t="shared" si="66"/>
        <v>0.79109578124384261</v>
      </c>
      <c r="AL218" s="3"/>
      <c r="AM218" s="3"/>
      <c r="AN218" s="3"/>
      <c r="AO218" s="3"/>
      <c r="AP218" s="3"/>
      <c r="AQ218" s="90">
        <f t="shared" si="73"/>
        <v>0</v>
      </c>
      <c r="AR218" s="91">
        <f t="shared" si="74"/>
        <v>0</v>
      </c>
      <c r="AS218" s="89">
        <f>SUM(AR$9:AR218)*RLR</f>
        <v>120</v>
      </c>
      <c r="AT218" s="90">
        <f>AS218-SUM(AU$9:AU218)</f>
        <v>25.068506250738892</v>
      </c>
      <c r="AU218" s="89">
        <f t="shared" si="75"/>
        <v>0.18943455605092363</v>
      </c>
      <c r="AV218" s="90">
        <f>SUM(AU$9:AU218)*RRF</f>
        <v>66.452045624482778</v>
      </c>
      <c r="AW218" s="3"/>
      <c r="AX218" s="2">
        <f t="shared" si="67"/>
        <v>1.5</v>
      </c>
      <c r="AY218" s="2">
        <f t="shared" si="68"/>
        <v>0.75</v>
      </c>
    </row>
    <row r="219" spans="1:51" x14ac:dyDescent="0.25">
      <c r="A219" s="14">
        <f t="shared" si="69"/>
        <v>2.1</v>
      </c>
      <c r="B219" s="59">
        <f>IF($B$4="AY",0,IFERROR(P*INDEX('UWYr writing pattern'!$C$4:$C$18,MATCH('Baseline model w.Calcs'!$A219,'UWYr writing pattern'!$A$4:$A$18,0)) / 25,B218))</f>
        <v>0</v>
      </c>
      <c r="C219" s="36">
        <f t="shared" si="70"/>
        <v>4.1841611670826264</v>
      </c>
      <c r="E219" s="34">
        <f t="shared" si="71"/>
        <v>6.3718190361664373E-2</v>
      </c>
      <c r="F219" s="31">
        <f>SUM($E$9:E219)*RLR</f>
        <v>114.97900659950081</v>
      </c>
      <c r="G219" s="32"/>
      <c r="H219" s="36">
        <f>F219-SUM($J$9:J219)</f>
        <v>39.345790719910568</v>
      </c>
      <c r="J219" s="31">
        <f t="shared" si="72"/>
        <v>0.29674555837387823</v>
      </c>
      <c r="K219" s="36">
        <f>SUM($J$9:J219)*RRF</f>
        <v>52.943251115713167</v>
      </c>
      <c r="L219" s="33"/>
      <c r="M219" s="36">
        <f t="shared" si="57"/>
        <v>92.289041835623735</v>
      </c>
      <c r="N219" s="33"/>
      <c r="O219" s="33"/>
      <c r="P219" s="33"/>
      <c r="Q219" s="33"/>
      <c r="R219" s="33"/>
      <c r="S219" s="33"/>
      <c r="T219" s="33"/>
      <c r="U219" s="33"/>
      <c r="V219" s="31">
        <f t="shared" si="58"/>
        <v>3.5146953803494059</v>
      </c>
      <c r="W219" s="31">
        <f t="shared" si="59"/>
        <v>27.542053503937396</v>
      </c>
      <c r="X219" s="31">
        <f t="shared" si="60"/>
        <v>31.056748884286801</v>
      </c>
      <c r="Y219" s="31">
        <f t="shared" si="61"/>
        <v>-8.2890418356237348</v>
      </c>
      <c r="Z219" s="31"/>
      <c r="AA219" s="31"/>
      <c r="AB219" s="31"/>
      <c r="AC219" s="31"/>
      <c r="AD219" s="31"/>
      <c r="AE219" s="31"/>
      <c r="AF219" s="31"/>
      <c r="AG219" s="33">
        <f t="shared" si="62"/>
        <v>0.63027679899658529</v>
      </c>
      <c r="AH219" s="33">
        <f t="shared" si="63"/>
        <v>1.0986790694717112</v>
      </c>
      <c r="AI219" s="33">
        <f t="shared" si="64"/>
        <v>0.95815838832917344</v>
      </c>
      <c r="AJ219" s="93">
        <f t="shared" si="65"/>
        <v>0.79299244731884744</v>
      </c>
      <c r="AK219" s="3">
        <f t="shared" si="66"/>
        <v>0.79266256288451364</v>
      </c>
      <c r="AL219" s="3"/>
      <c r="AM219" s="3"/>
      <c r="AN219" s="3"/>
      <c r="AO219" s="3"/>
      <c r="AP219" s="3"/>
      <c r="AQ219" s="90">
        <f t="shared" si="73"/>
        <v>0</v>
      </c>
      <c r="AR219" s="91">
        <f t="shared" si="74"/>
        <v>0</v>
      </c>
      <c r="AS219" s="89">
        <f>SUM(AR$9:AR219)*RLR</f>
        <v>120</v>
      </c>
      <c r="AT219" s="90">
        <f>AS219-SUM(AU$9:AU219)</f>
        <v>24.880492453858352</v>
      </c>
      <c r="AU219" s="89">
        <f t="shared" si="75"/>
        <v>0.18801379688054171</v>
      </c>
      <c r="AV219" s="90">
        <f>SUM(AU$9:AU219)*RRF</f>
        <v>66.583655282299148</v>
      </c>
      <c r="AW219" s="3"/>
      <c r="AX219" s="2">
        <f t="shared" si="67"/>
        <v>1.5</v>
      </c>
      <c r="AY219" s="2">
        <f t="shared" si="68"/>
        <v>0.75</v>
      </c>
    </row>
    <row r="220" spans="1:51" x14ac:dyDescent="0.25">
      <c r="A220" s="14">
        <f t="shared" si="69"/>
        <v>2.11</v>
      </c>
      <c r="B220" s="59">
        <f>IF($B$4="AY",0,IFERROR(P*INDEX('UWYr writing pattern'!$C$4:$C$18,MATCH('Baseline model w.Calcs'!$A220,'UWYr writing pattern'!$A$4:$A$18,0)) / 25,B219))</f>
        <v>0</v>
      </c>
      <c r="C220" s="36">
        <f t="shared" si="70"/>
        <v>4.1213987495763869</v>
      </c>
      <c r="E220" s="34">
        <f t="shared" si="71"/>
        <v>6.2762417506239399E-2</v>
      </c>
      <c r="F220" s="31">
        <f>SUM($E$9:E220)*RLR</f>
        <v>115.05432150050828</v>
      </c>
      <c r="G220" s="32"/>
      <c r="H220" s="36">
        <f>F220-SUM($J$9:J220)</f>
        <v>39.126012190518708</v>
      </c>
      <c r="J220" s="31">
        <f t="shared" si="72"/>
        <v>0.29509343039932928</v>
      </c>
      <c r="K220" s="36">
        <f>SUM($J$9:J220)*RRF</f>
        <v>53.149816516992701</v>
      </c>
      <c r="L220" s="33"/>
      <c r="M220" s="36">
        <f t="shared" si="57"/>
        <v>92.275828707511408</v>
      </c>
      <c r="N220" s="33"/>
      <c r="O220" s="33"/>
      <c r="P220" s="33"/>
      <c r="Q220" s="33"/>
      <c r="R220" s="33"/>
      <c r="S220" s="33"/>
      <c r="T220" s="33"/>
      <c r="U220" s="33"/>
      <c r="V220" s="31">
        <f t="shared" si="58"/>
        <v>3.4619749496441647</v>
      </c>
      <c r="W220" s="31">
        <f t="shared" si="59"/>
        <v>27.388208533363095</v>
      </c>
      <c r="X220" s="31">
        <f t="shared" si="60"/>
        <v>30.85018348300726</v>
      </c>
      <c r="Y220" s="31">
        <f t="shared" si="61"/>
        <v>-8.2758287075114083</v>
      </c>
      <c r="Z220" s="31"/>
      <c r="AA220" s="31"/>
      <c r="AB220" s="31"/>
      <c r="AC220" s="31"/>
      <c r="AD220" s="31"/>
      <c r="AE220" s="31"/>
      <c r="AF220" s="31"/>
      <c r="AG220" s="33">
        <f t="shared" si="62"/>
        <v>0.63273591091657977</v>
      </c>
      <c r="AH220" s="33">
        <f t="shared" si="63"/>
        <v>1.0985217703275167</v>
      </c>
      <c r="AI220" s="33">
        <f t="shared" si="64"/>
        <v>0.95878601250423567</v>
      </c>
      <c r="AJ220" s="93">
        <f t="shared" si="65"/>
        <v>0.79453919640450521</v>
      </c>
      <c r="AK220" s="3">
        <f t="shared" si="66"/>
        <v>0.79421759366287981</v>
      </c>
      <c r="AL220" s="3"/>
      <c r="AM220" s="3"/>
      <c r="AN220" s="3"/>
      <c r="AO220" s="3"/>
      <c r="AP220" s="3"/>
      <c r="AQ220" s="90">
        <f t="shared" si="73"/>
        <v>0</v>
      </c>
      <c r="AR220" s="91">
        <f t="shared" si="74"/>
        <v>0</v>
      </c>
      <c r="AS220" s="89">
        <f>SUM(AR$9:AR220)*RLR</f>
        <v>120</v>
      </c>
      <c r="AT220" s="90">
        <f>AS220-SUM(AU$9:AU220)</f>
        <v>24.693888760454414</v>
      </c>
      <c r="AU220" s="89">
        <f t="shared" si="75"/>
        <v>0.18660369340393765</v>
      </c>
      <c r="AV220" s="90">
        <f>SUM(AU$9:AU220)*RRF</f>
        <v>66.714277867681901</v>
      </c>
      <c r="AW220" s="3"/>
      <c r="AX220" s="2">
        <f t="shared" si="67"/>
        <v>1.5</v>
      </c>
      <c r="AY220" s="2">
        <f t="shared" si="68"/>
        <v>0.75</v>
      </c>
    </row>
    <row r="221" spans="1:51" x14ac:dyDescent="0.25">
      <c r="A221" s="14">
        <f t="shared" si="69"/>
        <v>2.12</v>
      </c>
      <c r="B221" s="59">
        <f>IF($B$4="AY",0,IFERROR(P*INDEX('UWYr writing pattern'!$C$4:$C$18,MATCH('Baseline model w.Calcs'!$A221,'UWYr writing pattern'!$A$4:$A$18,0)) / 25,B220))</f>
        <v>0</v>
      </c>
      <c r="C221" s="36">
        <f t="shared" si="70"/>
        <v>4.0595777683327414</v>
      </c>
      <c r="E221" s="34">
        <f t="shared" si="71"/>
        <v>6.1820981243645809E-2</v>
      </c>
      <c r="F221" s="31">
        <f>SUM($E$9:E221)*RLR</f>
        <v>115.12850667800065</v>
      </c>
      <c r="G221" s="32"/>
      <c r="H221" s="36">
        <f>F221-SUM($J$9:J221)</f>
        <v>38.906752276582182</v>
      </c>
      <c r="J221" s="31">
        <f t="shared" si="72"/>
        <v>0.2934450914288903</v>
      </c>
      <c r="K221" s="36">
        <f>SUM($J$9:J221)*RRF</f>
        <v>53.355228080992923</v>
      </c>
      <c r="L221" s="33"/>
      <c r="M221" s="36">
        <f t="shared" si="57"/>
        <v>92.261980357575112</v>
      </c>
      <c r="N221" s="33"/>
      <c r="O221" s="33"/>
      <c r="P221" s="33"/>
      <c r="Q221" s="33"/>
      <c r="R221" s="33"/>
      <c r="S221" s="33"/>
      <c r="T221" s="33"/>
      <c r="U221" s="33"/>
      <c r="V221" s="31">
        <f t="shared" si="58"/>
        <v>3.4100453253995027</v>
      </c>
      <c r="W221" s="31">
        <f t="shared" si="59"/>
        <v>27.234726593607526</v>
      </c>
      <c r="X221" s="31">
        <f t="shared" si="60"/>
        <v>30.644771919007027</v>
      </c>
      <c r="Y221" s="31">
        <f t="shared" si="61"/>
        <v>-8.2619803575751121</v>
      </c>
      <c r="Z221" s="31"/>
      <c r="AA221" s="31"/>
      <c r="AB221" s="31"/>
      <c r="AC221" s="31"/>
      <c r="AD221" s="31"/>
      <c r="AE221" s="31"/>
      <c r="AF221" s="31"/>
      <c r="AG221" s="33">
        <f t="shared" si="62"/>
        <v>0.63518128667848717</v>
      </c>
      <c r="AH221" s="33">
        <f t="shared" si="63"/>
        <v>1.0983569090187513</v>
      </c>
      <c r="AI221" s="33">
        <f t="shared" si="64"/>
        <v>0.95940422231667211</v>
      </c>
      <c r="AJ221" s="93">
        <f t="shared" si="65"/>
        <v>0.79607438826578658</v>
      </c>
      <c r="AK221" s="3">
        <f t="shared" si="66"/>
        <v>0.79576096171040822</v>
      </c>
      <c r="AL221" s="3"/>
      <c r="AM221" s="3"/>
      <c r="AN221" s="3"/>
      <c r="AO221" s="3"/>
      <c r="AP221" s="3"/>
      <c r="AQ221" s="90">
        <f t="shared" si="73"/>
        <v>0</v>
      </c>
      <c r="AR221" s="91">
        <f t="shared" si="74"/>
        <v>0</v>
      </c>
      <c r="AS221" s="89">
        <f>SUM(AR$9:AR221)*RLR</f>
        <v>120</v>
      </c>
      <c r="AT221" s="90">
        <f>AS221-SUM(AU$9:AU221)</f>
        <v>24.508684594751003</v>
      </c>
      <c r="AU221" s="89">
        <f t="shared" si="75"/>
        <v>0.18520416570340811</v>
      </c>
      <c r="AV221" s="90">
        <f>SUM(AU$9:AU221)*RRF</f>
        <v>66.843920783674292</v>
      </c>
      <c r="AW221" s="3"/>
      <c r="AX221" s="2">
        <f t="shared" si="67"/>
        <v>1.5</v>
      </c>
      <c r="AY221" s="2">
        <f t="shared" si="68"/>
        <v>0.75</v>
      </c>
    </row>
    <row r="222" spans="1:51" x14ac:dyDescent="0.25">
      <c r="A222" s="14">
        <f t="shared" si="69"/>
        <v>2.13</v>
      </c>
      <c r="B222" s="59">
        <f>IF($B$4="AY",0,IFERROR(P*INDEX('UWYr writing pattern'!$C$4:$C$18,MATCH('Baseline model w.Calcs'!$A222,'UWYr writing pattern'!$A$4:$A$18,0)) / 25,B221))</f>
        <v>0</v>
      </c>
      <c r="C222" s="36">
        <f t="shared" si="70"/>
        <v>3.9986841018077501</v>
      </c>
      <c r="E222" s="34">
        <f t="shared" si="71"/>
        <v>6.0893666524991126E-2</v>
      </c>
      <c r="F222" s="31">
        <f>SUM($E$9:E222)*RLR</f>
        <v>115.20157907783064</v>
      </c>
      <c r="G222" s="32"/>
      <c r="H222" s="36">
        <f>F222-SUM($J$9:J222)</f>
        <v>38.688024034337815</v>
      </c>
      <c r="J222" s="31">
        <f t="shared" si="72"/>
        <v>0.29180064207436635</v>
      </c>
      <c r="K222" s="36">
        <f>SUM($J$9:J222)*RRF</f>
        <v>53.55948853044498</v>
      </c>
      <c r="L222" s="33"/>
      <c r="M222" s="36">
        <f t="shared" si="57"/>
        <v>92.247512564782795</v>
      </c>
      <c r="N222" s="33"/>
      <c r="O222" s="33"/>
      <c r="P222" s="33"/>
      <c r="Q222" s="33"/>
      <c r="R222" s="33"/>
      <c r="S222" s="33"/>
      <c r="T222" s="33"/>
      <c r="U222" s="33"/>
      <c r="V222" s="31">
        <f t="shared" si="58"/>
        <v>3.35889464551851</v>
      </c>
      <c r="W222" s="31">
        <f t="shared" si="59"/>
        <v>27.08161682403647</v>
      </c>
      <c r="X222" s="31">
        <f t="shared" si="60"/>
        <v>30.440511469554981</v>
      </c>
      <c r="Y222" s="31">
        <f t="shared" si="61"/>
        <v>-8.2475125647827952</v>
      </c>
      <c r="Z222" s="31"/>
      <c r="AA222" s="31"/>
      <c r="AB222" s="31"/>
      <c r="AC222" s="31"/>
      <c r="AD222" s="31"/>
      <c r="AE222" s="31"/>
      <c r="AF222" s="31"/>
      <c r="AG222" s="33">
        <f t="shared" si="62"/>
        <v>0.63761295869577361</v>
      </c>
      <c r="AH222" s="33">
        <f t="shared" si="63"/>
        <v>1.0981846733902714</v>
      </c>
      <c r="AI222" s="33">
        <f t="shared" si="64"/>
        <v>0.96001315898192208</v>
      </c>
      <c r="AJ222" s="93">
        <f t="shared" si="65"/>
        <v>0.7975981092576383</v>
      </c>
      <c r="AK222" s="3">
        <f t="shared" si="66"/>
        <v>0.79729275449758019</v>
      </c>
      <c r="AL222" s="3"/>
      <c r="AM222" s="3"/>
      <c r="AN222" s="3"/>
      <c r="AO222" s="3"/>
      <c r="AP222" s="3"/>
      <c r="AQ222" s="90">
        <f t="shared" si="73"/>
        <v>0</v>
      </c>
      <c r="AR222" s="91">
        <f t="shared" si="74"/>
        <v>0</v>
      </c>
      <c r="AS222" s="89">
        <f>SUM(AR$9:AR222)*RLR</f>
        <v>120</v>
      </c>
      <c r="AT222" s="90">
        <f>AS222-SUM(AU$9:AU222)</f>
        <v>24.324869460290373</v>
      </c>
      <c r="AU222" s="89">
        <f t="shared" si="75"/>
        <v>0.18381513446063252</v>
      </c>
      <c r="AV222" s="90">
        <f>SUM(AU$9:AU222)*RRF</f>
        <v>66.972591377796732</v>
      </c>
      <c r="AW222" s="3"/>
      <c r="AX222" s="2">
        <f t="shared" si="67"/>
        <v>1.5</v>
      </c>
      <c r="AY222" s="2">
        <f t="shared" si="68"/>
        <v>0.75</v>
      </c>
    </row>
    <row r="223" spans="1:51" x14ac:dyDescent="0.25">
      <c r="A223" s="14">
        <f t="shared" si="69"/>
        <v>2.14</v>
      </c>
      <c r="B223" s="59">
        <f>IF($B$4="AY",0,IFERROR(P*INDEX('UWYr writing pattern'!$C$4:$C$18,MATCH('Baseline model w.Calcs'!$A223,'UWYr writing pattern'!$A$4:$A$18,0)) / 25,B222))</f>
        <v>0</v>
      </c>
      <c r="C223" s="36">
        <f t="shared" si="70"/>
        <v>3.9387038402806338</v>
      </c>
      <c r="E223" s="34">
        <f t="shared" si="71"/>
        <v>5.9980261527116253E-2</v>
      </c>
      <c r="F223" s="31">
        <f>SUM($E$9:E223)*RLR</f>
        <v>115.27355539166318</v>
      </c>
      <c r="G223" s="32"/>
      <c r="H223" s="36">
        <f>F223-SUM($J$9:J223)</f>
        <v>38.469840167912821</v>
      </c>
      <c r="J223" s="31">
        <f t="shared" si="72"/>
        <v>0.2901601802575336</v>
      </c>
      <c r="K223" s="36">
        <f>SUM($J$9:J223)*RRF</f>
        <v>53.762600656625246</v>
      </c>
      <c r="L223" s="33"/>
      <c r="M223" s="36">
        <f t="shared" si="57"/>
        <v>92.23244082453806</v>
      </c>
      <c r="N223" s="33"/>
      <c r="O223" s="33"/>
      <c r="P223" s="33"/>
      <c r="Q223" s="33"/>
      <c r="R223" s="33"/>
      <c r="S223" s="33"/>
      <c r="T223" s="33"/>
      <c r="U223" s="33"/>
      <c r="V223" s="31">
        <f t="shared" si="58"/>
        <v>3.3085112258357321</v>
      </c>
      <c r="W223" s="31">
        <f t="shared" si="59"/>
        <v>26.928888117538975</v>
      </c>
      <c r="X223" s="31">
        <f t="shared" si="60"/>
        <v>30.237399343374708</v>
      </c>
      <c r="Y223" s="31">
        <f t="shared" si="61"/>
        <v>-8.2324408245380596</v>
      </c>
      <c r="Z223" s="31"/>
      <c r="AA223" s="31"/>
      <c r="AB223" s="31"/>
      <c r="AC223" s="31"/>
      <c r="AD223" s="31"/>
      <c r="AE223" s="31"/>
      <c r="AF223" s="31"/>
      <c r="AG223" s="33">
        <f t="shared" si="62"/>
        <v>0.64003096019791961</v>
      </c>
      <c r="AH223" s="33">
        <f t="shared" si="63"/>
        <v>1.0980052479111673</v>
      </c>
      <c r="AI223" s="33">
        <f t="shared" si="64"/>
        <v>0.96061296159719312</v>
      </c>
      <c r="AJ223" s="93">
        <f t="shared" si="65"/>
        <v>0.79911044508976792</v>
      </c>
      <c r="AK223" s="3">
        <f t="shared" si="66"/>
        <v>0.79881305883884834</v>
      </c>
      <c r="AL223" s="3"/>
      <c r="AM223" s="3"/>
      <c r="AN223" s="3"/>
      <c r="AO223" s="3"/>
      <c r="AP223" s="3"/>
      <c r="AQ223" s="90">
        <f t="shared" si="73"/>
        <v>0</v>
      </c>
      <c r="AR223" s="91">
        <f t="shared" si="74"/>
        <v>0</v>
      </c>
      <c r="AS223" s="89">
        <f>SUM(AR$9:AR223)*RLR</f>
        <v>120</v>
      </c>
      <c r="AT223" s="90">
        <f>AS223-SUM(AU$9:AU223)</f>
        <v>24.142432939338192</v>
      </c>
      <c r="AU223" s="89">
        <f t="shared" si="75"/>
        <v>0.1824365209521778</v>
      </c>
      <c r="AV223" s="90">
        <f>SUM(AU$9:AU223)*RRF</f>
        <v>67.10029694246326</v>
      </c>
      <c r="AW223" s="3"/>
      <c r="AX223" s="2">
        <f t="shared" si="67"/>
        <v>1.5</v>
      </c>
      <c r="AY223" s="2">
        <f t="shared" si="68"/>
        <v>0.75</v>
      </c>
    </row>
    <row r="224" spans="1:51" x14ac:dyDescent="0.25">
      <c r="A224" s="14">
        <f t="shared" si="69"/>
        <v>2.15</v>
      </c>
      <c r="B224" s="59">
        <f>IF($B$4="AY",0,IFERROR(P*INDEX('UWYr writing pattern'!$C$4:$C$18,MATCH('Baseline model w.Calcs'!$A224,'UWYr writing pattern'!$A$4:$A$18,0)) / 25,B223))</f>
        <v>0</v>
      </c>
      <c r="C224" s="36">
        <f t="shared" si="70"/>
        <v>3.8796232826764241</v>
      </c>
      <c r="E224" s="34">
        <f t="shared" si="71"/>
        <v>5.9080557604209501E-2</v>
      </c>
      <c r="F224" s="31">
        <f>SUM($E$9:E224)*RLR</f>
        <v>115.34445206078823</v>
      </c>
      <c r="G224" s="32"/>
      <c r="H224" s="36">
        <f>F224-SUM($J$9:J224)</f>
        <v>38.252213035778524</v>
      </c>
      <c r="J224" s="31">
        <f t="shared" si="72"/>
        <v>0.28852380125934618</v>
      </c>
      <c r="K224" s="36">
        <f>SUM($J$9:J224)*RRF</f>
        <v>53.964567317506791</v>
      </c>
      <c r="L224" s="33"/>
      <c r="M224" s="36">
        <f t="shared" si="57"/>
        <v>92.216780353285316</v>
      </c>
      <c r="N224" s="33"/>
      <c r="O224" s="33"/>
      <c r="P224" s="33"/>
      <c r="Q224" s="33"/>
      <c r="R224" s="33"/>
      <c r="S224" s="33"/>
      <c r="T224" s="33"/>
      <c r="U224" s="33"/>
      <c r="V224" s="31">
        <f t="shared" si="58"/>
        <v>3.258883557448196</v>
      </c>
      <c r="W224" s="31">
        <f t="shared" si="59"/>
        <v>26.776549125044966</v>
      </c>
      <c r="X224" s="31">
        <f t="shared" si="60"/>
        <v>30.035432682493163</v>
      </c>
      <c r="Y224" s="31">
        <f t="shared" si="61"/>
        <v>-8.2167803532853156</v>
      </c>
      <c r="Z224" s="31"/>
      <c r="AA224" s="31"/>
      <c r="AB224" s="31"/>
      <c r="AC224" s="31"/>
      <c r="AD224" s="31"/>
      <c r="AE224" s="31"/>
      <c r="AF224" s="31"/>
      <c r="AG224" s="33">
        <f t="shared" si="62"/>
        <v>0.64243532520841418</v>
      </c>
      <c r="AH224" s="33">
        <f t="shared" si="63"/>
        <v>1.097818813729587</v>
      </c>
      <c r="AI224" s="33">
        <f t="shared" si="64"/>
        <v>0.96120376717323519</v>
      </c>
      <c r="AJ224" s="93">
        <f t="shared" si="65"/>
        <v>0.80061148083146483</v>
      </c>
      <c r="AK224" s="3">
        <f t="shared" si="66"/>
        <v>0.80032196089755692</v>
      </c>
      <c r="AL224" s="3"/>
      <c r="AM224" s="3"/>
      <c r="AN224" s="3"/>
      <c r="AO224" s="3"/>
      <c r="AP224" s="3"/>
      <c r="AQ224" s="90">
        <f t="shared" si="73"/>
        <v>0</v>
      </c>
      <c r="AR224" s="91">
        <f t="shared" si="74"/>
        <v>0</v>
      </c>
      <c r="AS224" s="89">
        <f>SUM(AR$9:AR224)*RLR</f>
        <v>120</v>
      </c>
      <c r="AT224" s="90">
        <f>AS224-SUM(AU$9:AU224)</f>
        <v>23.961364692293159</v>
      </c>
      <c r="AU224" s="89">
        <f t="shared" si="75"/>
        <v>0.18106824704503643</v>
      </c>
      <c r="AV224" s="90">
        <f>SUM(AU$9:AU224)*RRF</f>
        <v>67.227044715394783</v>
      </c>
      <c r="AW224" s="3"/>
      <c r="AX224" s="2">
        <f t="shared" si="67"/>
        <v>1.5</v>
      </c>
      <c r="AY224" s="2">
        <f t="shared" si="68"/>
        <v>0.75</v>
      </c>
    </row>
    <row r="225" spans="1:51" x14ac:dyDescent="0.25">
      <c r="A225" s="14">
        <f t="shared" si="69"/>
        <v>2.16</v>
      </c>
      <c r="B225" s="59">
        <f>IF($B$4="AY",0,IFERROR(P*INDEX('UWYr writing pattern'!$C$4:$C$18,MATCH('Baseline model w.Calcs'!$A225,'UWYr writing pattern'!$A$4:$A$18,0)) / 25,B224))</f>
        <v>0</v>
      </c>
      <c r="C225" s="36">
        <f t="shared" si="70"/>
        <v>3.8214289334362777</v>
      </c>
      <c r="E225" s="34">
        <f t="shared" si="71"/>
        <v>5.8194349240146367E-2</v>
      </c>
      <c r="F225" s="31">
        <f>SUM($E$9:E225)*RLR</f>
        <v>115.4142852798764</v>
      </c>
      <c r="G225" s="32"/>
      <c r="H225" s="36">
        <f>F225-SUM($J$9:J225)</f>
        <v>38.035154657098346</v>
      </c>
      <c r="J225" s="31">
        <f t="shared" si="72"/>
        <v>0.28689159776833895</v>
      </c>
      <c r="K225" s="36">
        <f>SUM($J$9:J225)*RRF</f>
        <v>54.165391435944635</v>
      </c>
      <c r="L225" s="33"/>
      <c r="M225" s="36">
        <f t="shared" si="57"/>
        <v>92.200546093042988</v>
      </c>
      <c r="N225" s="33"/>
      <c r="O225" s="33"/>
      <c r="P225" s="33"/>
      <c r="Q225" s="33"/>
      <c r="R225" s="33"/>
      <c r="S225" s="33"/>
      <c r="T225" s="33"/>
      <c r="U225" s="33"/>
      <c r="V225" s="31">
        <f t="shared" si="58"/>
        <v>3.2100003040864729</v>
      </c>
      <c r="W225" s="31">
        <f t="shared" si="59"/>
        <v>26.624608259968841</v>
      </c>
      <c r="X225" s="31">
        <f t="shared" si="60"/>
        <v>29.834608564055316</v>
      </c>
      <c r="Y225" s="31">
        <f t="shared" si="61"/>
        <v>-8.2005460930429876</v>
      </c>
      <c r="Z225" s="31"/>
      <c r="AA225" s="31"/>
      <c r="AB225" s="31"/>
      <c r="AC225" s="31"/>
      <c r="AD225" s="31"/>
      <c r="AE225" s="31"/>
      <c r="AF225" s="31"/>
      <c r="AG225" s="33">
        <f t="shared" si="62"/>
        <v>0.64482608852315038</v>
      </c>
      <c r="AH225" s="33">
        <f t="shared" si="63"/>
        <v>1.0976255487267021</v>
      </c>
      <c r="AI225" s="33">
        <f t="shared" si="64"/>
        <v>0.96178571066563667</v>
      </c>
      <c r="AJ225" s="93">
        <f t="shared" si="65"/>
        <v>0.80210130091638532</v>
      </c>
      <c r="AK225" s="3">
        <f t="shared" si="66"/>
        <v>0.80181954619082541</v>
      </c>
      <c r="AL225" s="3"/>
      <c r="AM225" s="3"/>
      <c r="AN225" s="3"/>
      <c r="AO225" s="3"/>
      <c r="AP225" s="3"/>
      <c r="AQ225" s="90">
        <f t="shared" si="73"/>
        <v>0</v>
      </c>
      <c r="AR225" s="91">
        <f t="shared" si="74"/>
        <v>0</v>
      </c>
      <c r="AS225" s="89">
        <f>SUM(AR$9:AR225)*RLR</f>
        <v>120</v>
      </c>
      <c r="AT225" s="90">
        <f>AS225-SUM(AU$9:AU225)</f>
        <v>23.781654457100956</v>
      </c>
      <c r="AU225" s="89">
        <f t="shared" si="75"/>
        <v>0.1797102351921987</v>
      </c>
      <c r="AV225" s="90">
        <f>SUM(AU$9:AU225)*RRF</f>
        <v>67.352841880029331</v>
      </c>
      <c r="AW225" s="3"/>
      <c r="AX225" s="2">
        <f t="shared" si="67"/>
        <v>1.5</v>
      </c>
      <c r="AY225" s="2">
        <f t="shared" si="68"/>
        <v>0.75</v>
      </c>
    </row>
    <row r="226" spans="1:51" x14ac:dyDescent="0.25">
      <c r="A226" s="14">
        <f t="shared" si="69"/>
        <v>2.17</v>
      </c>
      <c r="B226" s="59">
        <f>IF($B$4="AY",0,IFERROR(P*INDEX('UWYr writing pattern'!$C$4:$C$18,MATCH('Baseline model w.Calcs'!$A226,'UWYr writing pattern'!$A$4:$A$18,0)) / 25,B225))</f>
        <v>0</v>
      </c>
      <c r="C226" s="36">
        <f t="shared" si="70"/>
        <v>3.7641074994347337</v>
      </c>
      <c r="E226" s="34">
        <f t="shared" si="71"/>
        <v>5.7321434001544172E-2</v>
      </c>
      <c r="F226" s="31">
        <f>SUM($E$9:E226)*RLR</f>
        <v>115.48307100067825</v>
      </c>
      <c r="G226" s="32"/>
      <c r="H226" s="36">
        <f>F226-SUM($J$9:J226)</f>
        <v>37.818676717971968</v>
      </c>
      <c r="J226" s="31">
        <f t="shared" si="72"/>
        <v>0.2852636599282376</v>
      </c>
      <c r="K226" s="36">
        <f>SUM($J$9:J226)*RRF</f>
        <v>54.365075997894394</v>
      </c>
      <c r="L226" s="33"/>
      <c r="M226" s="36">
        <f t="shared" si="57"/>
        <v>92.183752715866362</v>
      </c>
      <c r="N226" s="33"/>
      <c r="O226" s="33"/>
      <c r="P226" s="33"/>
      <c r="Q226" s="33"/>
      <c r="R226" s="33"/>
      <c r="S226" s="33"/>
      <c r="T226" s="33"/>
      <c r="U226" s="33"/>
      <c r="V226" s="31">
        <f t="shared" si="58"/>
        <v>3.161850299525176</v>
      </c>
      <c r="W226" s="31">
        <f t="shared" si="59"/>
        <v>26.473073702580376</v>
      </c>
      <c r="X226" s="31">
        <f t="shared" si="60"/>
        <v>29.634924002105553</v>
      </c>
      <c r="Y226" s="31">
        <f t="shared" si="61"/>
        <v>-8.1837527158663619</v>
      </c>
      <c r="Z226" s="31"/>
      <c r="AA226" s="31"/>
      <c r="AB226" s="31"/>
      <c r="AC226" s="31"/>
      <c r="AD226" s="31"/>
      <c r="AE226" s="31"/>
      <c r="AF226" s="31"/>
      <c r="AG226" s="33">
        <f t="shared" si="62"/>
        <v>0.64720328568921892</v>
      </c>
      <c r="AH226" s="33">
        <f t="shared" si="63"/>
        <v>1.0974256275698377</v>
      </c>
      <c r="AI226" s="33">
        <f t="shared" si="64"/>
        <v>0.96235892500565212</v>
      </c>
      <c r="AJ226" s="93">
        <f t="shared" si="65"/>
        <v>0.80357998914730189</v>
      </c>
      <c r="AK226" s="3">
        <f t="shared" si="66"/>
        <v>0.80330589959439413</v>
      </c>
      <c r="AL226" s="3"/>
      <c r="AM226" s="3"/>
      <c r="AN226" s="3"/>
      <c r="AO226" s="3"/>
      <c r="AP226" s="3"/>
      <c r="AQ226" s="90">
        <f t="shared" si="73"/>
        <v>0</v>
      </c>
      <c r="AR226" s="91">
        <f t="shared" si="74"/>
        <v>0</v>
      </c>
      <c r="AS226" s="89">
        <f>SUM(AR$9:AR226)*RLR</f>
        <v>120</v>
      </c>
      <c r="AT226" s="90">
        <f>AS226-SUM(AU$9:AU226)</f>
        <v>23.603292048672699</v>
      </c>
      <c r="AU226" s="89">
        <f t="shared" si="75"/>
        <v>0.17836240842825718</v>
      </c>
      <c r="AV226" s="90">
        <f>SUM(AU$9:AU226)*RRF</f>
        <v>67.47769556592911</v>
      </c>
      <c r="AW226" s="3"/>
      <c r="AX226" s="2">
        <f t="shared" si="67"/>
        <v>1.5</v>
      </c>
      <c r="AY226" s="2">
        <f t="shared" si="68"/>
        <v>0.75</v>
      </c>
    </row>
    <row r="227" spans="1:51" x14ac:dyDescent="0.25">
      <c r="A227" s="14">
        <f t="shared" si="69"/>
        <v>2.1800000000000002</v>
      </c>
      <c r="B227" s="59">
        <f>IF($B$4="AY",0,IFERROR(P*INDEX('UWYr writing pattern'!$C$4:$C$18,MATCH('Baseline model w.Calcs'!$A227,'UWYr writing pattern'!$A$4:$A$18,0)) / 25,B226))</f>
        <v>0</v>
      </c>
      <c r="C227" s="36">
        <f t="shared" si="70"/>
        <v>3.7076458869432125</v>
      </c>
      <c r="E227" s="34">
        <f t="shared" si="71"/>
        <v>5.6461612491521013E-2</v>
      </c>
      <c r="F227" s="31">
        <f>SUM($E$9:E227)*RLR</f>
        <v>115.55082493566807</v>
      </c>
      <c r="G227" s="32"/>
      <c r="H227" s="36">
        <f>F227-SUM($J$9:J227)</f>
        <v>37.602790577576997</v>
      </c>
      <c r="J227" s="31">
        <f t="shared" si="72"/>
        <v>0.28364007538478975</v>
      </c>
      <c r="K227" s="36">
        <f>SUM($J$9:J227)*RRF</f>
        <v>54.563624050663755</v>
      </c>
      <c r="L227" s="33"/>
      <c r="M227" s="36">
        <f t="shared" si="57"/>
        <v>92.166414628240744</v>
      </c>
      <c r="N227" s="33"/>
      <c r="O227" s="33"/>
      <c r="P227" s="33"/>
      <c r="Q227" s="33"/>
      <c r="R227" s="33"/>
      <c r="S227" s="33"/>
      <c r="T227" s="33"/>
      <c r="U227" s="33"/>
      <c r="V227" s="31">
        <f t="shared" si="58"/>
        <v>3.1144225450322982</v>
      </c>
      <c r="W227" s="31">
        <f t="shared" si="59"/>
        <v>26.321953404303898</v>
      </c>
      <c r="X227" s="31">
        <f t="shared" si="60"/>
        <v>29.436375949336195</v>
      </c>
      <c r="Y227" s="31">
        <f t="shared" si="61"/>
        <v>-8.1664146282407444</v>
      </c>
      <c r="Z227" s="31"/>
      <c r="AA227" s="31"/>
      <c r="AB227" s="31"/>
      <c r="AC227" s="31"/>
      <c r="AD227" s="31"/>
      <c r="AE227" s="31"/>
      <c r="AF227" s="31"/>
      <c r="AG227" s="33">
        <f t="shared" si="62"/>
        <v>0.64956695298409228</v>
      </c>
      <c r="AH227" s="33">
        <f t="shared" si="63"/>
        <v>1.0972192217647707</v>
      </c>
      <c r="AI227" s="33">
        <f t="shared" si="64"/>
        <v>0.96292354113056733</v>
      </c>
      <c r="AJ227" s="93">
        <f t="shared" si="65"/>
        <v>0.80504762870081759</v>
      </c>
      <c r="AK227" s="3">
        <f t="shared" si="66"/>
        <v>0.80478110534743608</v>
      </c>
      <c r="AL227" s="3"/>
      <c r="AM227" s="3"/>
      <c r="AN227" s="3"/>
      <c r="AO227" s="3"/>
      <c r="AP227" s="3"/>
      <c r="AQ227" s="90">
        <f t="shared" si="73"/>
        <v>0</v>
      </c>
      <c r="AR227" s="91">
        <f t="shared" si="74"/>
        <v>0</v>
      </c>
      <c r="AS227" s="89">
        <f>SUM(AR$9:AR227)*RLR</f>
        <v>120</v>
      </c>
      <c r="AT227" s="90">
        <f>AS227-SUM(AU$9:AU227)</f>
        <v>23.426267358307655</v>
      </c>
      <c r="AU227" s="89">
        <f t="shared" si="75"/>
        <v>0.17702469036504526</v>
      </c>
      <c r="AV227" s="90">
        <f>SUM(AU$9:AU227)*RRF</f>
        <v>67.601612849184633</v>
      </c>
      <c r="AW227" s="3"/>
      <c r="AX227" s="2">
        <f t="shared" si="67"/>
        <v>1.5</v>
      </c>
      <c r="AY227" s="2">
        <f t="shared" si="68"/>
        <v>0.75</v>
      </c>
    </row>
    <row r="228" spans="1:51" x14ac:dyDescent="0.25">
      <c r="A228" s="14">
        <f t="shared" si="69"/>
        <v>2.19</v>
      </c>
      <c r="B228" s="59">
        <f>IF($B$4="AY",0,IFERROR(P*INDEX('UWYr writing pattern'!$C$4:$C$18,MATCH('Baseline model w.Calcs'!$A228,'UWYr writing pattern'!$A$4:$A$18,0)) / 25,B227))</f>
        <v>0</v>
      </c>
      <c r="C228" s="36">
        <f t="shared" si="70"/>
        <v>3.6520311986390643</v>
      </c>
      <c r="E228" s="34">
        <f t="shared" si="71"/>
        <v>5.5614688304148195E-2</v>
      </c>
      <c r="F228" s="31">
        <f>SUM($E$9:E228)*RLR</f>
        <v>115.61756256163305</v>
      </c>
      <c r="G228" s="32"/>
      <c r="H228" s="36">
        <f>F228-SUM($J$9:J228)</f>
        <v>37.387507274210151</v>
      </c>
      <c r="J228" s="31">
        <f t="shared" si="72"/>
        <v>0.28202092933182749</v>
      </c>
      <c r="K228" s="36">
        <f>SUM($J$9:J228)*RRF</f>
        <v>54.761038701196028</v>
      </c>
      <c r="L228" s="33"/>
      <c r="M228" s="36">
        <f t="shared" si="57"/>
        <v>92.148545975406179</v>
      </c>
      <c r="N228" s="33"/>
      <c r="O228" s="33"/>
      <c r="P228" s="33"/>
      <c r="Q228" s="33"/>
      <c r="R228" s="33"/>
      <c r="S228" s="33"/>
      <c r="T228" s="33"/>
      <c r="U228" s="33"/>
      <c r="V228" s="31">
        <f t="shared" si="58"/>
        <v>3.0677062068568142</v>
      </c>
      <c r="W228" s="31">
        <f t="shared" si="59"/>
        <v>26.171255091947103</v>
      </c>
      <c r="X228" s="31">
        <f t="shared" si="60"/>
        <v>29.238961298803918</v>
      </c>
      <c r="Y228" s="31">
        <f t="shared" si="61"/>
        <v>-8.1485459754061793</v>
      </c>
      <c r="Z228" s="31"/>
      <c r="AA228" s="31"/>
      <c r="AB228" s="31"/>
      <c r="AC228" s="31"/>
      <c r="AD228" s="31"/>
      <c r="AE228" s="31"/>
      <c r="AF228" s="31"/>
      <c r="AG228" s="33">
        <f t="shared" si="62"/>
        <v>0.65191712739519081</v>
      </c>
      <c r="AH228" s="33">
        <f t="shared" si="63"/>
        <v>1.0970064997072164</v>
      </c>
      <c r="AI228" s="33">
        <f t="shared" si="64"/>
        <v>0.96347968801360873</v>
      </c>
      <c r="AJ228" s="93">
        <f t="shared" si="65"/>
        <v>0.80650430213204394</v>
      </c>
      <c r="AK228" s="3">
        <f t="shared" si="66"/>
        <v>0.80624524705733036</v>
      </c>
      <c r="AL228" s="3"/>
      <c r="AM228" s="3"/>
      <c r="AN228" s="3"/>
      <c r="AO228" s="3"/>
      <c r="AP228" s="3"/>
      <c r="AQ228" s="90">
        <f t="shared" si="73"/>
        <v>0</v>
      </c>
      <c r="AR228" s="91">
        <f t="shared" si="74"/>
        <v>0</v>
      </c>
      <c r="AS228" s="89">
        <f>SUM(AR$9:AR228)*RLR</f>
        <v>120</v>
      </c>
      <c r="AT228" s="90">
        <f>AS228-SUM(AU$9:AU228)</f>
        <v>23.250570353120352</v>
      </c>
      <c r="AU228" s="89">
        <f t="shared" si="75"/>
        <v>0.17569700518730741</v>
      </c>
      <c r="AV228" s="90">
        <f>SUM(AU$9:AU228)*RRF</f>
        <v>67.724600752815746</v>
      </c>
      <c r="AW228" s="3"/>
      <c r="AX228" s="2">
        <f t="shared" si="67"/>
        <v>1.5</v>
      </c>
      <c r="AY228" s="2">
        <f t="shared" si="68"/>
        <v>0.75</v>
      </c>
    </row>
    <row r="229" spans="1:51" x14ac:dyDescent="0.25">
      <c r="A229" s="14">
        <f t="shared" si="69"/>
        <v>2.2000000000000002</v>
      </c>
      <c r="B229" s="59">
        <f>IF($B$4="AY",0,IFERROR(P*INDEX('UWYr writing pattern'!$C$4:$C$18,MATCH('Baseline model w.Calcs'!$A229,'UWYr writing pattern'!$A$4:$A$18,0)) / 25,B228))</f>
        <v>0</v>
      </c>
      <c r="C229" s="36">
        <f t="shared" si="70"/>
        <v>3.5972507306594785</v>
      </c>
      <c r="E229" s="34">
        <f t="shared" si="71"/>
        <v>5.478046797958596E-2</v>
      </c>
      <c r="F229" s="31">
        <f>SUM($E$9:E229)*RLR</f>
        <v>115.68329912320854</v>
      </c>
      <c r="G229" s="32"/>
      <c r="H229" s="36">
        <f>F229-SUM($J$9:J229)</f>
        <v>37.172837531229064</v>
      </c>
      <c r="J229" s="31">
        <f t="shared" si="72"/>
        <v>0.28040630455657611</v>
      </c>
      <c r="K229" s="36">
        <f>SUM($J$9:J229)*RRF</f>
        <v>54.95732311438563</v>
      </c>
      <c r="L229" s="33"/>
      <c r="M229" s="36">
        <f t="shared" si="57"/>
        <v>92.130160645614694</v>
      </c>
      <c r="N229" s="33"/>
      <c r="O229" s="33"/>
      <c r="P229" s="33"/>
      <c r="Q229" s="33"/>
      <c r="R229" s="33"/>
      <c r="S229" s="33"/>
      <c r="T229" s="33"/>
      <c r="U229" s="33"/>
      <c r="V229" s="31">
        <f t="shared" si="58"/>
        <v>3.0216906137539614</v>
      </c>
      <c r="W229" s="31">
        <f t="shared" si="59"/>
        <v>26.020986271860345</v>
      </c>
      <c r="X229" s="31">
        <f t="shared" si="60"/>
        <v>29.042676885614306</v>
      </c>
      <c r="Y229" s="31">
        <f t="shared" si="61"/>
        <v>-8.1301606456146942</v>
      </c>
      <c r="Z229" s="31"/>
      <c r="AA229" s="31"/>
      <c r="AB229" s="31"/>
      <c r="AC229" s="31"/>
      <c r="AD229" s="31"/>
      <c r="AE229" s="31"/>
      <c r="AF229" s="31"/>
      <c r="AG229" s="33">
        <f t="shared" si="62"/>
        <v>0.65425384659982888</v>
      </c>
      <c r="AH229" s="33">
        <f t="shared" si="63"/>
        <v>1.0967876267335082</v>
      </c>
      <c r="AI229" s="33">
        <f t="shared" si="64"/>
        <v>0.96402749269340449</v>
      </c>
      <c r="AJ229" s="93">
        <f t="shared" si="65"/>
        <v>0.80795009137924589</v>
      </c>
      <c r="AK229" s="3">
        <f t="shared" si="66"/>
        <v>0.80769840770440027</v>
      </c>
      <c r="AL229" s="3"/>
      <c r="AM229" s="3"/>
      <c r="AN229" s="3"/>
      <c r="AO229" s="3"/>
      <c r="AP229" s="3"/>
      <c r="AQ229" s="90">
        <f t="shared" si="73"/>
        <v>0</v>
      </c>
      <c r="AR229" s="91">
        <f t="shared" si="74"/>
        <v>0</v>
      </c>
      <c r="AS229" s="89">
        <f>SUM(AR$9:AR229)*RLR</f>
        <v>120</v>
      </c>
      <c r="AT229" s="90">
        <f>AS229-SUM(AU$9:AU229)</f>
        <v>23.076191075471954</v>
      </c>
      <c r="AU229" s="89">
        <f t="shared" si="75"/>
        <v>0.17437927764840264</v>
      </c>
      <c r="AV229" s="90">
        <f>SUM(AU$9:AU229)*RRF</f>
        <v>67.846666247169622</v>
      </c>
      <c r="AW229" s="3"/>
      <c r="AX229" s="2">
        <f t="shared" si="67"/>
        <v>1.5</v>
      </c>
      <c r="AY229" s="2">
        <f t="shared" si="68"/>
        <v>0.75</v>
      </c>
    </row>
    <row r="230" spans="1:51" x14ac:dyDescent="0.25">
      <c r="A230" s="14">
        <f t="shared" si="69"/>
        <v>2.21</v>
      </c>
      <c r="B230" s="59">
        <f>IF($B$4="AY",0,IFERROR(P*INDEX('UWYr writing pattern'!$C$4:$C$18,MATCH('Baseline model w.Calcs'!$A230,'UWYr writing pattern'!$A$4:$A$18,0)) / 25,B229))</f>
        <v>0</v>
      </c>
      <c r="C230" s="36">
        <f t="shared" si="70"/>
        <v>3.5432919696995864</v>
      </c>
      <c r="E230" s="34">
        <f t="shared" si="71"/>
        <v>5.3958760959892181E-2</v>
      </c>
      <c r="F230" s="31">
        <f>SUM($E$9:E230)*RLR</f>
        <v>115.74804963636041</v>
      </c>
      <c r="G230" s="32"/>
      <c r="H230" s="36">
        <f>F230-SUM($J$9:J230)</f>
        <v>36.958791762896709</v>
      </c>
      <c r="J230" s="31">
        <f t="shared" si="72"/>
        <v>0.27879628148421798</v>
      </c>
      <c r="K230" s="36">
        <f>SUM($J$9:J230)*RRF</f>
        <v>55.152480511424585</v>
      </c>
      <c r="L230" s="33"/>
      <c r="M230" s="36">
        <f t="shared" si="57"/>
        <v>92.111272274321294</v>
      </c>
      <c r="N230" s="33"/>
      <c r="O230" s="33"/>
      <c r="P230" s="33"/>
      <c r="Q230" s="33"/>
      <c r="R230" s="33"/>
      <c r="S230" s="33"/>
      <c r="T230" s="33"/>
      <c r="U230" s="33"/>
      <c r="V230" s="31">
        <f t="shared" si="58"/>
        <v>2.9763652545476522</v>
      </c>
      <c r="W230" s="31">
        <f t="shared" si="59"/>
        <v>25.871154234027696</v>
      </c>
      <c r="X230" s="31">
        <f t="shared" si="60"/>
        <v>28.847519488575347</v>
      </c>
      <c r="Y230" s="31">
        <f t="shared" si="61"/>
        <v>-8.1112722743212942</v>
      </c>
      <c r="Z230" s="31"/>
      <c r="AA230" s="31"/>
      <c r="AB230" s="31"/>
      <c r="AC230" s="31"/>
      <c r="AD230" s="31"/>
      <c r="AE230" s="31"/>
      <c r="AF230" s="31"/>
      <c r="AG230" s="33">
        <f t="shared" si="62"/>
        <v>0.65657714894553076</v>
      </c>
      <c r="AH230" s="33">
        <f t="shared" si="63"/>
        <v>1.0965627651704917</v>
      </c>
      <c r="AI230" s="33">
        <f t="shared" si="64"/>
        <v>0.96456708030300342</v>
      </c>
      <c r="AJ230" s="93">
        <f t="shared" si="65"/>
        <v>0.80938507776844959</v>
      </c>
      <c r="AK230" s="3">
        <f t="shared" si="66"/>
        <v>0.80914066964661746</v>
      </c>
      <c r="AL230" s="3"/>
      <c r="AM230" s="3"/>
      <c r="AN230" s="3"/>
      <c r="AO230" s="3"/>
      <c r="AP230" s="3"/>
      <c r="AQ230" s="90">
        <f t="shared" si="73"/>
        <v>0</v>
      </c>
      <c r="AR230" s="91">
        <f t="shared" si="74"/>
        <v>0</v>
      </c>
      <c r="AS230" s="89">
        <f>SUM(AR$9:AR230)*RLR</f>
        <v>120</v>
      </c>
      <c r="AT230" s="90">
        <f>AS230-SUM(AU$9:AU230)</f>
        <v>22.903119642405912</v>
      </c>
      <c r="AU230" s="89">
        <f t="shared" si="75"/>
        <v>0.17307143306603964</v>
      </c>
      <c r="AV230" s="90">
        <f>SUM(AU$9:AU230)*RRF</f>
        <v>67.967816250315863</v>
      </c>
      <c r="AW230" s="3"/>
      <c r="AX230" s="2">
        <f t="shared" si="67"/>
        <v>1.5</v>
      </c>
      <c r="AY230" s="2">
        <f t="shared" si="68"/>
        <v>0.75</v>
      </c>
    </row>
    <row r="231" spans="1:51" x14ac:dyDescent="0.25">
      <c r="A231" s="14">
        <f t="shared" si="69"/>
        <v>2.2200000000000002</v>
      </c>
      <c r="B231" s="59">
        <f>IF($B$4="AY",0,IFERROR(P*INDEX('UWYr writing pattern'!$C$4:$C$18,MATCH('Baseline model w.Calcs'!$A231,'UWYr writing pattern'!$A$4:$A$18,0)) / 25,B230))</f>
        <v>0</v>
      </c>
      <c r="C231" s="36">
        <f t="shared" si="70"/>
        <v>3.4901425901540928</v>
      </c>
      <c r="E231" s="34">
        <f t="shared" si="71"/>
        <v>5.31493795454938E-2</v>
      </c>
      <c r="F231" s="31">
        <f>SUM($E$9:E231)*RLR</f>
        <v>115.811828891815</v>
      </c>
      <c r="G231" s="32"/>
      <c r="H231" s="36">
        <f>F231-SUM($J$9:J231)</f>
        <v>36.745380080129578</v>
      </c>
      <c r="J231" s="31">
        <f t="shared" si="72"/>
        <v>0.2771909382217253</v>
      </c>
      <c r="K231" s="36">
        <f>SUM($J$9:J231)*RRF</f>
        <v>55.346514168179787</v>
      </c>
      <c r="L231" s="33"/>
      <c r="M231" s="36">
        <f t="shared" si="57"/>
        <v>92.091894248309359</v>
      </c>
      <c r="N231" s="33"/>
      <c r="O231" s="33"/>
      <c r="P231" s="33"/>
      <c r="Q231" s="33"/>
      <c r="R231" s="33"/>
      <c r="S231" s="33"/>
      <c r="T231" s="33"/>
      <c r="U231" s="33"/>
      <c r="V231" s="31">
        <f t="shared" si="58"/>
        <v>2.9317197757294378</v>
      </c>
      <c r="W231" s="31">
        <f t="shared" si="59"/>
        <v>25.721766056090704</v>
      </c>
      <c r="X231" s="31">
        <f t="shared" si="60"/>
        <v>28.653485831820142</v>
      </c>
      <c r="Y231" s="31">
        <f t="shared" si="61"/>
        <v>-8.0918942483093588</v>
      </c>
      <c r="Z231" s="31"/>
      <c r="AA231" s="31"/>
      <c r="AB231" s="31"/>
      <c r="AC231" s="31"/>
      <c r="AD231" s="31"/>
      <c r="AE231" s="31"/>
      <c r="AF231" s="31"/>
      <c r="AG231" s="33">
        <f t="shared" si="62"/>
        <v>0.65888707343071173</v>
      </c>
      <c r="AH231" s="33">
        <f t="shared" si="63"/>
        <v>1.0963320743846352</v>
      </c>
      <c r="AI231" s="33">
        <f t="shared" si="64"/>
        <v>0.96509857409845834</v>
      </c>
      <c r="AJ231" s="93">
        <f t="shared" si="65"/>
        <v>0.81080934201801802</v>
      </c>
      <c r="AK231" s="3">
        <f t="shared" si="66"/>
        <v>0.8105721146242677</v>
      </c>
      <c r="AL231" s="3"/>
      <c r="AM231" s="3"/>
      <c r="AN231" s="3"/>
      <c r="AO231" s="3"/>
      <c r="AP231" s="3"/>
      <c r="AQ231" s="90">
        <f t="shared" si="73"/>
        <v>0</v>
      </c>
      <c r="AR231" s="91">
        <f t="shared" si="74"/>
        <v>0</v>
      </c>
      <c r="AS231" s="89">
        <f>SUM(AR$9:AR231)*RLR</f>
        <v>120</v>
      </c>
      <c r="AT231" s="90">
        <f>AS231-SUM(AU$9:AU231)</f>
        <v>22.731346245087863</v>
      </c>
      <c r="AU231" s="89">
        <f t="shared" si="75"/>
        <v>0.17177339731804434</v>
      </c>
      <c r="AV231" s="90">
        <f>SUM(AU$9:AU231)*RRF</f>
        <v>68.088057628438492</v>
      </c>
      <c r="AW231" s="3"/>
      <c r="AX231" s="2">
        <f t="shared" si="67"/>
        <v>1.5</v>
      </c>
      <c r="AY231" s="2">
        <f t="shared" si="68"/>
        <v>0.75</v>
      </c>
    </row>
    <row r="232" spans="1:51" x14ac:dyDescent="0.25">
      <c r="A232" s="14">
        <f t="shared" si="69"/>
        <v>2.23</v>
      </c>
      <c r="B232" s="59">
        <f>IF($B$4="AY",0,IFERROR(P*INDEX('UWYr writing pattern'!$C$4:$C$18,MATCH('Baseline model w.Calcs'!$A232,'UWYr writing pattern'!$A$4:$A$18,0)) / 25,B231))</f>
        <v>0</v>
      </c>
      <c r="C232" s="36">
        <f t="shared" si="70"/>
        <v>3.4377904513017814</v>
      </c>
      <c r="E232" s="34">
        <f t="shared" si="71"/>
        <v>5.2352138852311388E-2</v>
      </c>
      <c r="F232" s="31">
        <f>SUM($E$9:E232)*RLR</f>
        <v>115.87465145843777</v>
      </c>
      <c r="G232" s="32"/>
      <c r="H232" s="36">
        <f>F232-SUM($J$9:J232)</f>
        <v>36.53261229615137</v>
      </c>
      <c r="J232" s="31">
        <f t="shared" si="72"/>
        <v>0.27559035060097187</v>
      </c>
      <c r="K232" s="36">
        <f>SUM($J$9:J232)*RRF</f>
        <v>55.539427413600478</v>
      </c>
      <c r="L232" s="33"/>
      <c r="M232" s="36">
        <f t="shared" si="57"/>
        <v>92.072039709751849</v>
      </c>
      <c r="N232" s="33"/>
      <c r="O232" s="33"/>
      <c r="P232" s="33"/>
      <c r="Q232" s="33"/>
      <c r="R232" s="33"/>
      <c r="S232" s="33"/>
      <c r="T232" s="33"/>
      <c r="U232" s="33"/>
      <c r="V232" s="31">
        <f t="shared" si="58"/>
        <v>2.887743979093496</v>
      </c>
      <c r="W232" s="31">
        <f t="shared" si="59"/>
        <v>25.572828607305958</v>
      </c>
      <c r="X232" s="31">
        <f t="shared" si="60"/>
        <v>28.460572586399454</v>
      </c>
      <c r="Y232" s="31">
        <f t="shared" si="61"/>
        <v>-8.0720397097518486</v>
      </c>
      <c r="Z232" s="31"/>
      <c r="AA232" s="31"/>
      <c r="AB232" s="31"/>
      <c r="AC232" s="31"/>
      <c r="AD232" s="31"/>
      <c r="AE232" s="31"/>
      <c r="AF232" s="31"/>
      <c r="AG232" s="33">
        <f t="shared" si="62"/>
        <v>0.66118365968572002</v>
      </c>
      <c r="AH232" s="33">
        <f t="shared" si="63"/>
        <v>1.096095710830379</v>
      </c>
      <c r="AI232" s="33">
        <f t="shared" si="64"/>
        <v>0.96562209548698141</v>
      </c>
      <c r="AJ232" s="93">
        <f t="shared" si="65"/>
        <v>0.8122229642431904</v>
      </c>
      <c r="AK232" s="3">
        <f t="shared" si="66"/>
        <v>0.8119928237645857</v>
      </c>
      <c r="AL232" s="3"/>
      <c r="AM232" s="3"/>
      <c r="AN232" s="3"/>
      <c r="AO232" s="3"/>
      <c r="AP232" s="3"/>
      <c r="AQ232" s="90">
        <f t="shared" si="73"/>
        <v>0</v>
      </c>
      <c r="AR232" s="91">
        <f t="shared" si="74"/>
        <v>0</v>
      </c>
      <c r="AS232" s="89">
        <f>SUM(AR$9:AR232)*RLR</f>
        <v>120</v>
      </c>
      <c r="AT232" s="90">
        <f>AS232-SUM(AU$9:AU232)</f>
        <v>22.5608611482497</v>
      </c>
      <c r="AU232" s="89">
        <f t="shared" si="75"/>
        <v>0.17048509683815899</v>
      </c>
      <c r="AV232" s="90">
        <f>SUM(AU$9:AU232)*RRF</f>
        <v>68.207397196225202</v>
      </c>
      <c r="AW232" s="3"/>
      <c r="AX232" s="2">
        <f t="shared" si="67"/>
        <v>1.5</v>
      </c>
      <c r="AY232" s="2">
        <f t="shared" si="68"/>
        <v>0.75</v>
      </c>
    </row>
    <row r="233" spans="1:51" x14ac:dyDescent="0.25">
      <c r="A233" s="14">
        <f t="shared" si="69"/>
        <v>2.2400000000000002</v>
      </c>
      <c r="B233" s="59">
        <f>IF($B$4="AY",0,IFERROR(P*INDEX('UWYr writing pattern'!$C$4:$C$18,MATCH('Baseline model w.Calcs'!$A233,'UWYr writing pattern'!$A$4:$A$18,0)) / 25,B232))</f>
        <v>0</v>
      </c>
      <c r="C233" s="36">
        <f t="shared" si="70"/>
        <v>3.3862235945322547</v>
      </c>
      <c r="E233" s="34">
        <f t="shared" si="71"/>
        <v>5.1566856769526721E-2</v>
      </c>
      <c r="F233" s="31">
        <f>SUM($E$9:E233)*RLR</f>
        <v>115.93653168656121</v>
      </c>
      <c r="G233" s="32"/>
      <c r="H233" s="36">
        <f>F233-SUM($J$9:J233)</f>
        <v>36.320497932053684</v>
      </c>
      <c r="J233" s="31">
        <f t="shared" si="72"/>
        <v>0.27399459222113526</v>
      </c>
      <c r="K233" s="36">
        <f>SUM($J$9:J233)*RRF</f>
        <v>55.731223628155263</v>
      </c>
      <c r="L233" s="33"/>
      <c r="M233" s="36">
        <f t="shared" si="57"/>
        <v>92.051721560208946</v>
      </c>
      <c r="N233" s="33"/>
      <c r="O233" s="33"/>
      <c r="P233" s="33"/>
      <c r="Q233" s="33"/>
      <c r="R233" s="33"/>
      <c r="S233" s="33"/>
      <c r="T233" s="33"/>
      <c r="U233" s="33"/>
      <c r="V233" s="31">
        <f t="shared" si="58"/>
        <v>2.8444278194070938</v>
      </c>
      <c r="W233" s="31">
        <f t="shared" si="59"/>
        <v>25.424348552437579</v>
      </c>
      <c r="X233" s="31">
        <f t="shared" si="60"/>
        <v>28.268776371844673</v>
      </c>
      <c r="Y233" s="31">
        <f t="shared" si="61"/>
        <v>-8.0517215602089465</v>
      </c>
      <c r="Z233" s="31"/>
      <c r="AA233" s="31"/>
      <c r="AB233" s="31"/>
      <c r="AC233" s="31"/>
      <c r="AD233" s="31"/>
      <c r="AE233" s="31"/>
      <c r="AF233" s="31"/>
      <c r="AG233" s="33">
        <f t="shared" si="62"/>
        <v>0.66346694795422934</v>
      </c>
      <c r="AH233" s="33">
        <f t="shared" si="63"/>
        <v>1.0958538280977255</v>
      </c>
      <c r="AI233" s="33">
        <f t="shared" si="64"/>
        <v>0.96613776405467677</v>
      </c>
      <c r="AJ233" s="93">
        <f t="shared" si="65"/>
        <v>0.81362602396059003</v>
      </c>
      <c r="AK233" s="3">
        <f t="shared" si="66"/>
        <v>0.81340287758635132</v>
      </c>
      <c r="AL233" s="3"/>
      <c r="AM233" s="3"/>
      <c r="AN233" s="3"/>
      <c r="AO233" s="3"/>
      <c r="AP233" s="3"/>
      <c r="AQ233" s="90">
        <f t="shared" si="73"/>
        <v>0</v>
      </c>
      <c r="AR233" s="91">
        <f t="shared" si="74"/>
        <v>0</v>
      </c>
      <c r="AS233" s="89">
        <f>SUM(AR$9:AR233)*RLR</f>
        <v>120</v>
      </c>
      <c r="AT233" s="90">
        <f>AS233-SUM(AU$9:AU233)</f>
        <v>22.391654689637832</v>
      </c>
      <c r="AU233" s="89">
        <f t="shared" si="75"/>
        <v>0.16920645861187275</v>
      </c>
      <c r="AV233" s="90">
        <f>SUM(AU$9:AU233)*RRF</f>
        <v>68.32584171725351</v>
      </c>
      <c r="AW233" s="3"/>
      <c r="AX233" s="2">
        <f t="shared" si="67"/>
        <v>1.5</v>
      </c>
      <c r="AY233" s="2">
        <f t="shared" si="68"/>
        <v>0.75</v>
      </c>
    </row>
    <row r="234" spans="1:51" x14ac:dyDescent="0.25">
      <c r="A234" s="14">
        <f t="shared" si="69"/>
        <v>2.25</v>
      </c>
      <c r="B234" s="59">
        <f>IF($B$4="AY",0,IFERROR(P*INDEX('UWYr writing pattern'!$C$4:$C$18,MATCH('Baseline model w.Calcs'!$A234,'UWYr writing pattern'!$A$4:$A$18,0)) / 25,B233))</f>
        <v>0</v>
      </c>
      <c r="C234" s="36">
        <f t="shared" si="70"/>
        <v>3.3354302406142708</v>
      </c>
      <c r="E234" s="34">
        <f t="shared" si="71"/>
        <v>5.0793353917983827E-2</v>
      </c>
      <c r="F234" s="31">
        <f>SUM($E$9:E234)*RLR</f>
        <v>115.99748371126279</v>
      </c>
      <c r="G234" s="32"/>
      <c r="H234" s="36">
        <f>F234-SUM($J$9:J234)</f>
        <v>36.109046222264865</v>
      </c>
      <c r="J234" s="31">
        <f t="shared" si="72"/>
        <v>0.27240373449040262</v>
      </c>
      <c r="K234" s="36">
        <f>SUM($J$9:J234)*RRF</f>
        <v>55.92190624229854</v>
      </c>
      <c r="L234" s="33"/>
      <c r="M234" s="36">
        <f t="shared" si="57"/>
        <v>92.030952464563399</v>
      </c>
      <c r="N234" s="33"/>
      <c r="O234" s="33"/>
      <c r="P234" s="33"/>
      <c r="Q234" s="33"/>
      <c r="R234" s="33"/>
      <c r="S234" s="33"/>
      <c r="T234" s="33"/>
      <c r="U234" s="33"/>
      <c r="V234" s="31">
        <f t="shared" si="58"/>
        <v>2.8017614021159871</v>
      </c>
      <c r="W234" s="31">
        <f t="shared" si="59"/>
        <v>25.276332355585403</v>
      </c>
      <c r="X234" s="31">
        <f t="shared" si="60"/>
        <v>28.078093757701389</v>
      </c>
      <c r="Y234" s="31">
        <f t="shared" si="61"/>
        <v>-8.0309524645633985</v>
      </c>
      <c r="Z234" s="31"/>
      <c r="AA234" s="31"/>
      <c r="AB234" s="31"/>
      <c r="AC234" s="31"/>
      <c r="AD234" s="31"/>
      <c r="AE234" s="31"/>
      <c r="AF234" s="31"/>
      <c r="AG234" s="33">
        <f t="shared" si="62"/>
        <v>0.66573697907498264</v>
      </c>
      <c r="AH234" s="33">
        <f t="shared" si="63"/>
        <v>1.0956065769590881</v>
      </c>
      <c r="AI234" s="33">
        <f t="shared" si="64"/>
        <v>0.96664569759385655</v>
      </c>
      <c r="AJ234" s="93">
        <f t="shared" si="65"/>
        <v>0.81501860009269578</v>
      </c>
      <c r="AK234" s="3">
        <f t="shared" si="66"/>
        <v>0.81480235600445372</v>
      </c>
      <c r="AL234" s="3"/>
      <c r="AM234" s="3"/>
      <c r="AN234" s="3"/>
      <c r="AO234" s="3"/>
      <c r="AP234" s="3"/>
      <c r="AQ234" s="90">
        <f t="shared" si="73"/>
        <v>0</v>
      </c>
      <c r="AR234" s="91">
        <f t="shared" si="74"/>
        <v>0</v>
      </c>
      <c r="AS234" s="89">
        <f>SUM(AR$9:AR234)*RLR</f>
        <v>120</v>
      </c>
      <c r="AT234" s="90">
        <f>AS234-SUM(AU$9:AU234)</f>
        <v>22.223717279465546</v>
      </c>
      <c r="AU234" s="89">
        <f t="shared" si="75"/>
        <v>0.16793741017228375</v>
      </c>
      <c r="AV234" s="90">
        <f>SUM(AU$9:AU234)*RRF</f>
        <v>68.443397904374109</v>
      </c>
      <c r="AW234" s="3"/>
      <c r="AX234" s="2">
        <f t="shared" si="67"/>
        <v>1.5</v>
      </c>
      <c r="AY234" s="2">
        <f t="shared" si="68"/>
        <v>0.75</v>
      </c>
    </row>
    <row r="235" spans="1:51" x14ac:dyDescent="0.25">
      <c r="A235" s="14">
        <f t="shared" si="69"/>
        <v>2.2599999999999998</v>
      </c>
      <c r="B235" s="59">
        <f>IF($B$4="AY",0,IFERROR(P*INDEX('UWYr writing pattern'!$C$4:$C$18,MATCH('Baseline model w.Calcs'!$A235,'UWYr writing pattern'!$A$4:$A$18,0)) / 25,B234))</f>
        <v>0</v>
      </c>
      <c r="C235" s="36">
        <f t="shared" si="70"/>
        <v>3.2853987870050569</v>
      </c>
      <c r="E235" s="34">
        <f t="shared" si="71"/>
        <v>5.0031453609214065E-2</v>
      </c>
      <c r="F235" s="31">
        <f>SUM($E$9:E235)*RLR</f>
        <v>116.05752145559383</v>
      </c>
      <c r="G235" s="32"/>
      <c r="H235" s="36">
        <f>F235-SUM($J$9:J235)</f>
        <v>35.89826611992892</v>
      </c>
      <c r="J235" s="31">
        <f t="shared" si="72"/>
        <v>0.27081784666698649</v>
      </c>
      <c r="K235" s="36">
        <f>SUM($J$9:J235)*RRF</f>
        <v>56.111478734965431</v>
      </c>
      <c r="L235" s="33"/>
      <c r="M235" s="36">
        <f t="shared" si="57"/>
        <v>92.00974485489435</v>
      </c>
      <c r="N235" s="33"/>
      <c r="O235" s="33"/>
      <c r="P235" s="33"/>
      <c r="Q235" s="33"/>
      <c r="R235" s="33"/>
      <c r="S235" s="33"/>
      <c r="T235" s="33"/>
      <c r="U235" s="33"/>
      <c r="V235" s="31">
        <f t="shared" si="58"/>
        <v>2.7597349810842475</v>
      </c>
      <c r="W235" s="31">
        <f t="shared" si="59"/>
        <v>25.128786283950241</v>
      </c>
      <c r="X235" s="31">
        <f t="shared" si="60"/>
        <v>27.888521265034488</v>
      </c>
      <c r="Y235" s="31">
        <f t="shared" si="61"/>
        <v>-8.0097448548943504</v>
      </c>
      <c r="Z235" s="31"/>
      <c r="AA235" s="31"/>
      <c r="AB235" s="31"/>
      <c r="AC235" s="31"/>
      <c r="AD235" s="31"/>
      <c r="AE235" s="31"/>
      <c r="AF235" s="31"/>
      <c r="AG235" s="33">
        <f t="shared" si="62"/>
        <v>0.66799379446387419</v>
      </c>
      <c r="AH235" s="33">
        <f t="shared" si="63"/>
        <v>1.095354105415409</v>
      </c>
      <c r="AI235" s="33">
        <f t="shared" si="64"/>
        <v>0.96714601212994855</v>
      </c>
      <c r="AJ235" s="93">
        <f t="shared" si="65"/>
        <v>0.81640077097228203</v>
      </c>
      <c r="AK235" s="3">
        <f t="shared" si="66"/>
        <v>0.81619133833442026</v>
      </c>
      <c r="AL235" s="3"/>
      <c r="AM235" s="3"/>
      <c r="AN235" s="3"/>
      <c r="AO235" s="3"/>
      <c r="AP235" s="3"/>
      <c r="AQ235" s="90">
        <f t="shared" si="73"/>
        <v>0</v>
      </c>
      <c r="AR235" s="91">
        <f t="shared" si="74"/>
        <v>0</v>
      </c>
      <c r="AS235" s="89">
        <f>SUM(AR$9:AR235)*RLR</f>
        <v>120</v>
      </c>
      <c r="AT235" s="90">
        <f>AS235-SUM(AU$9:AU235)</f>
        <v>22.057039399869552</v>
      </c>
      <c r="AU235" s="89">
        <f t="shared" si="75"/>
        <v>0.16667787959599159</v>
      </c>
      <c r="AV235" s="90">
        <f>SUM(AU$9:AU235)*RRF</f>
        <v>68.560072420091302</v>
      </c>
      <c r="AW235" s="3"/>
      <c r="AX235" s="2">
        <f t="shared" si="67"/>
        <v>1.5</v>
      </c>
      <c r="AY235" s="2">
        <f t="shared" si="68"/>
        <v>0.75</v>
      </c>
    </row>
    <row r="236" spans="1:51" x14ac:dyDescent="0.25">
      <c r="A236" s="14">
        <f t="shared" si="69"/>
        <v>2.27</v>
      </c>
      <c r="B236" s="59">
        <f>IF($B$4="AY",0,IFERROR(P*INDEX('UWYr writing pattern'!$C$4:$C$18,MATCH('Baseline model w.Calcs'!$A236,'UWYr writing pattern'!$A$4:$A$18,0)) / 25,B235))</f>
        <v>0</v>
      </c>
      <c r="C236" s="36">
        <f t="shared" si="70"/>
        <v>3.236117805199981</v>
      </c>
      <c r="E236" s="34">
        <f t="shared" si="71"/>
        <v>4.9280981805075855E-2</v>
      </c>
      <c r="F236" s="31">
        <f>SUM($E$9:E236)*RLR</f>
        <v>116.11665863375991</v>
      </c>
      <c r="G236" s="32"/>
      <c r="H236" s="36">
        <f>F236-SUM($J$9:J236)</f>
        <v>35.68816630219554</v>
      </c>
      <c r="J236" s="31">
        <f t="shared" si="72"/>
        <v>0.26923699589946692</v>
      </c>
      <c r="K236" s="36">
        <f>SUM($J$9:J236)*RRF</f>
        <v>56.299944632095055</v>
      </c>
      <c r="L236" s="33"/>
      <c r="M236" s="36">
        <f t="shared" si="57"/>
        <v>91.988110934290603</v>
      </c>
      <c r="N236" s="33"/>
      <c r="O236" s="33"/>
      <c r="P236" s="33"/>
      <c r="Q236" s="33"/>
      <c r="R236" s="33"/>
      <c r="S236" s="33"/>
      <c r="T236" s="33"/>
      <c r="U236" s="33"/>
      <c r="V236" s="31">
        <f t="shared" si="58"/>
        <v>2.7183389563679841</v>
      </c>
      <c r="W236" s="31">
        <f t="shared" si="59"/>
        <v>24.981716411536876</v>
      </c>
      <c r="X236" s="31">
        <f t="shared" si="60"/>
        <v>27.700055367904859</v>
      </c>
      <c r="Y236" s="31">
        <f t="shared" si="61"/>
        <v>-7.9881109342906029</v>
      </c>
      <c r="Z236" s="31"/>
      <c r="AA236" s="31"/>
      <c r="AB236" s="31"/>
      <c r="AC236" s="31"/>
      <c r="AD236" s="31"/>
      <c r="AE236" s="31"/>
      <c r="AF236" s="31"/>
      <c r="AG236" s="33">
        <f t="shared" si="62"/>
        <v>0.67023743609636965</v>
      </c>
      <c r="AH236" s="33">
        <f t="shared" si="63"/>
        <v>1.0950965587415549</v>
      </c>
      <c r="AI236" s="33">
        <f t="shared" si="64"/>
        <v>0.96763882194799922</v>
      </c>
      <c r="AJ236" s="93">
        <f t="shared" si="65"/>
        <v>0.81777261434682569</v>
      </c>
      <c r="AK236" s="3">
        <f t="shared" si="66"/>
        <v>0.81756990329691226</v>
      </c>
      <c r="AL236" s="3"/>
      <c r="AM236" s="3"/>
      <c r="AN236" s="3"/>
      <c r="AO236" s="3"/>
      <c r="AP236" s="3"/>
      <c r="AQ236" s="90">
        <f t="shared" si="73"/>
        <v>0</v>
      </c>
      <c r="AR236" s="91">
        <f t="shared" si="74"/>
        <v>0</v>
      </c>
      <c r="AS236" s="89">
        <f>SUM(AR$9:AR236)*RLR</f>
        <v>120</v>
      </c>
      <c r="AT236" s="90">
        <f>AS236-SUM(AU$9:AU236)</f>
        <v>21.891611604370524</v>
      </c>
      <c r="AU236" s="89">
        <f t="shared" si="75"/>
        <v>0.16542779549902165</v>
      </c>
      <c r="AV236" s="90">
        <f>SUM(AU$9:AU236)*RRF</f>
        <v>68.675871876940633</v>
      </c>
      <c r="AW236" s="3"/>
      <c r="AX236" s="2">
        <f t="shared" si="67"/>
        <v>1.5</v>
      </c>
      <c r="AY236" s="2">
        <f t="shared" si="68"/>
        <v>0.75</v>
      </c>
    </row>
    <row r="237" spans="1:51" x14ac:dyDescent="0.25">
      <c r="A237" s="14">
        <f t="shared" si="69"/>
        <v>2.2799999999999998</v>
      </c>
      <c r="B237" s="59">
        <f>IF($B$4="AY",0,IFERROR(P*INDEX('UWYr writing pattern'!$C$4:$C$18,MATCH('Baseline model w.Calcs'!$A237,'UWYr writing pattern'!$A$4:$A$18,0)) / 25,B236))</f>
        <v>0</v>
      </c>
      <c r="C237" s="36">
        <f t="shared" si="70"/>
        <v>3.1875760381219815</v>
      </c>
      <c r="E237" s="34">
        <f t="shared" si="71"/>
        <v>4.8541767077999717E-2</v>
      </c>
      <c r="F237" s="31">
        <f>SUM($E$9:E237)*RLR</f>
        <v>116.17490875425352</v>
      </c>
      <c r="G237" s="32"/>
      <c r="H237" s="36">
        <f>F237-SUM($J$9:J237)</f>
        <v>35.478755175422691</v>
      </c>
      <c r="J237" s="31">
        <f t="shared" si="72"/>
        <v>0.26766124726646656</v>
      </c>
      <c r="K237" s="36">
        <f>SUM($J$9:J237)*RRF</f>
        <v>56.487307505181576</v>
      </c>
      <c r="L237" s="33"/>
      <c r="M237" s="36">
        <f t="shared" si="57"/>
        <v>91.966062680604267</v>
      </c>
      <c r="N237" s="33"/>
      <c r="O237" s="33"/>
      <c r="P237" s="33"/>
      <c r="Q237" s="33"/>
      <c r="R237" s="33"/>
      <c r="S237" s="33"/>
      <c r="T237" s="33"/>
      <c r="U237" s="33"/>
      <c r="V237" s="31">
        <f t="shared" si="58"/>
        <v>2.6775638720224642</v>
      </c>
      <c r="W237" s="31">
        <f t="shared" si="59"/>
        <v>24.835128622795882</v>
      </c>
      <c r="X237" s="31">
        <f t="shared" si="60"/>
        <v>27.512692494818346</v>
      </c>
      <c r="Y237" s="31">
        <f t="shared" si="61"/>
        <v>-7.9660626806042671</v>
      </c>
      <c r="Z237" s="31"/>
      <c r="AA237" s="31"/>
      <c r="AB237" s="31"/>
      <c r="AC237" s="31"/>
      <c r="AD237" s="31"/>
      <c r="AE237" s="31"/>
      <c r="AF237" s="31"/>
      <c r="AG237" s="33">
        <f t="shared" si="62"/>
        <v>0.67246794649025687</v>
      </c>
      <c r="AH237" s="33">
        <f t="shared" si="63"/>
        <v>1.0948340795310032</v>
      </c>
      <c r="AI237" s="33">
        <f t="shared" si="64"/>
        <v>0.96812423961877936</v>
      </c>
      <c r="AJ237" s="93">
        <f t="shared" si="65"/>
        <v>0.8191342073828779</v>
      </c>
      <c r="AK237" s="3">
        <f t="shared" si="66"/>
        <v>0.81893812902218532</v>
      </c>
      <c r="AL237" s="3"/>
      <c r="AM237" s="3"/>
      <c r="AN237" s="3"/>
      <c r="AO237" s="3"/>
      <c r="AP237" s="3"/>
      <c r="AQ237" s="90">
        <f t="shared" si="73"/>
        <v>0</v>
      </c>
      <c r="AR237" s="91">
        <f t="shared" si="74"/>
        <v>0</v>
      </c>
      <c r="AS237" s="89">
        <f>SUM(AR$9:AR237)*RLR</f>
        <v>120</v>
      </c>
      <c r="AT237" s="90">
        <f>AS237-SUM(AU$9:AU237)</f>
        <v>21.727424517337752</v>
      </c>
      <c r="AU237" s="89">
        <f t="shared" si="75"/>
        <v>0.16418708703277893</v>
      </c>
      <c r="AV237" s="90">
        <f>SUM(AU$9:AU237)*RRF</f>
        <v>68.790802837863566</v>
      </c>
      <c r="AW237" s="3"/>
      <c r="AX237" s="2">
        <f t="shared" si="67"/>
        <v>1.5</v>
      </c>
      <c r="AY237" s="2">
        <f t="shared" si="68"/>
        <v>0.75</v>
      </c>
    </row>
    <row r="238" spans="1:51" x14ac:dyDescent="0.25">
      <c r="A238" s="14">
        <f t="shared" si="69"/>
        <v>2.29</v>
      </c>
      <c r="B238" s="59">
        <f>IF($B$4="AY",0,IFERROR(P*INDEX('UWYr writing pattern'!$C$4:$C$18,MATCH('Baseline model w.Calcs'!$A238,'UWYr writing pattern'!$A$4:$A$18,0)) / 25,B237))</f>
        <v>0</v>
      </c>
      <c r="C238" s="36">
        <f t="shared" si="70"/>
        <v>3.1397623975501516</v>
      </c>
      <c r="E238" s="34">
        <f t="shared" si="71"/>
        <v>4.781364057182972E-2</v>
      </c>
      <c r="F238" s="31">
        <f>SUM($E$9:E238)*RLR</f>
        <v>116.23228512293971</v>
      </c>
      <c r="G238" s="32"/>
      <c r="H238" s="36">
        <f>F238-SUM($J$9:J238)</f>
        <v>35.270040880293209</v>
      </c>
      <c r="J238" s="31">
        <f t="shared" si="72"/>
        <v>0.2660906638156702</v>
      </c>
      <c r="K238" s="36">
        <f>SUM($J$9:J238)*RRF</f>
        <v>56.673570969852548</v>
      </c>
      <c r="L238" s="33"/>
      <c r="M238" s="36">
        <f t="shared" si="57"/>
        <v>91.943611850145757</v>
      </c>
      <c r="N238" s="33"/>
      <c r="O238" s="33"/>
      <c r="P238" s="33"/>
      <c r="Q238" s="33"/>
      <c r="R238" s="33"/>
      <c r="S238" s="33"/>
      <c r="T238" s="33"/>
      <c r="U238" s="33"/>
      <c r="V238" s="31">
        <f t="shared" si="58"/>
        <v>2.6374004139421268</v>
      </c>
      <c r="W238" s="31">
        <f t="shared" si="59"/>
        <v>24.689028616205245</v>
      </c>
      <c r="X238" s="31">
        <f t="shared" si="60"/>
        <v>27.326429030147374</v>
      </c>
      <c r="Y238" s="31">
        <f t="shared" si="61"/>
        <v>-7.9436118501457571</v>
      </c>
      <c r="Z238" s="31"/>
      <c r="AA238" s="31"/>
      <c r="AB238" s="31"/>
      <c r="AC238" s="31"/>
      <c r="AD238" s="31"/>
      <c r="AE238" s="31"/>
      <c r="AF238" s="31"/>
      <c r="AG238" s="33">
        <f t="shared" si="62"/>
        <v>0.67468536868872087</v>
      </c>
      <c r="AH238" s="33">
        <f t="shared" si="63"/>
        <v>1.0945668077398305</v>
      </c>
      <c r="AI238" s="33">
        <f t="shared" si="64"/>
        <v>0.96860237602449761</v>
      </c>
      <c r="AJ238" s="93">
        <f t="shared" si="65"/>
        <v>0.82048562667040614</v>
      </c>
      <c r="AK238" s="3">
        <f t="shared" si="66"/>
        <v>0.82029609305451889</v>
      </c>
      <c r="AL238" s="3"/>
      <c r="AM238" s="3"/>
      <c r="AN238" s="3"/>
      <c r="AO238" s="3"/>
      <c r="AP238" s="3"/>
      <c r="AQ238" s="90">
        <f t="shared" si="73"/>
        <v>0</v>
      </c>
      <c r="AR238" s="91">
        <f t="shared" si="74"/>
        <v>0</v>
      </c>
      <c r="AS238" s="89">
        <f>SUM(AR$9:AR238)*RLR</f>
        <v>120</v>
      </c>
      <c r="AT238" s="90">
        <f>AS238-SUM(AU$9:AU238)</f>
        <v>21.564468833457724</v>
      </c>
      <c r="AU238" s="89">
        <f t="shared" si="75"/>
        <v>0.16295568388003315</v>
      </c>
      <c r="AV238" s="90">
        <f>SUM(AU$9:AU238)*RRF</f>
        <v>68.904871816579586</v>
      </c>
      <c r="AW238" s="3"/>
      <c r="AX238" s="2">
        <f t="shared" si="67"/>
        <v>1.5</v>
      </c>
      <c r="AY238" s="2">
        <f t="shared" si="68"/>
        <v>0.75</v>
      </c>
    </row>
    <row r="239" spans="1:51" x14ac:dyDescent="0.25">
      <c r="A239" s="14">
        <f t="shared" si="69"/>
        <v>2.2999999999999998</v>
      </c>
      <c r="B239" s="59">
        <f>IF($B$4="AY",0,IFERROR(P*INDEX('UWYr writing pattern'!$C$4:$C$18,MATCH('Baseline model w.Calcs'!$A239,'UWYr writing pattern'!$A$4:$A$18,0)) / 25,B238))</f>
        <v>0</v>
      </c>
      <c r="C239" s="36">
        <f t="shared" si="70"/>
        <v>3.0926659615868992</v>
      </c>
      <c r="E239" s="34">
        <f t="shared" si="71"/>
        <v>4.7096435963252276E-2</v>
      </c>
      <c r="F239" s="31">
        <f>SUM($E$9:E239)*RLR</f>
        <v>116.28880084609563</v>
      </c>
      <c r="G239" s="32"/>
      <c r="H239" s="36">
        <f>F239-SUM($J$9:J239)</f>
        <v>35.062031296846925</v>
      </c>
      <c r="J239" s="31">
        <f t="shared" si="72"/>
        <v>0.26452530660219908</v>
      </c>
      <c r="K239" s="36">
        <f>SUM($J$9:J239)*RRF</f>
        <v>56.858738684474083</v>
      </c>
      <c r="L239" s="33"/>
      <c r="M239" s="36">
        <f t="shared" si="57"/>
        <v>91.920769981321001</v>
      </c>
      <c r="N239" s="33"/>
      <c r="O239" s="33"/>
      <c r="P239" s="33"/>
      <c r="Q239" s="33"/>
      <c r="R239" s="33"/>
      <c r="S239" s="33"/>
      <c r="T239" s="33"/>
      <c r="U239" s="33"/>
      <c r="V239" s="31">
        <f t="shared" si="58"/>
        <v>2.5978394077329949</v>
      </c>
      <c r="W239" s="31">
        <f t="shared" si="59"/>
        <v>24.543421907792847</v>
      </c>
      <c r="X239" s="31">
        <f t="shared" si="60"/>
        <v>27.141261315525842</v>
      </c>
      <c r="Y239" s="31">
        <f t="shared" si="61"/>
        <v>-7.9207699813210013</v>
      </c>
      <c r="Z239" s="31"/>
      <c r="AA239" s="31"/>
      <c r="AB239" s="31"/>
      <c r="AC239" s="31"/>
      <c r="AD239" s="31"/>
      <c r="AE239" s="31"/>
      <c r="AF239" s="31"/>
      <c r="AG239" s="33">
        <f t="shared" si="62"/>
        <v>0.6768897462437391</v>
      </c>
      <c r="AH239" s="33">
        <f t="shared" si="63"/>
        <v>1.0942948807300119</v>
      </c>
      <c r="AI239" s="33">
        <f t="shared" si="64"/>
        <v>0.96907334038413018</v>
      </c>
      <c r="AJ239" s="93">
        <f t="shared" si="65"/>
        <v>0.82182694822710156</v>
      </c>
      <c r="AK239" s="3">
        <f t="shared" si="66"/>
        <v>0.82164387235660996</v>
      </c>
      <c r="AL239" s="3"/>
      <c r="AM239" s="3"/>
      <c r="AN239" s="3"/>
      <c r="AO239" s="3"/>
      <c r="AP239" s="3"/>
      <c r="AQ239" s="90">
        <f t="shared" si="73"/>
        <v>0</v>
      </c>
      <c r="AR239" s="91">
        <f t="shared" si="74"/>
        <v>0</v>
      </c>
      <c r="AS239" s="89">
        <f>SUM(AR$9:AR239)*RLR</f>
        <v>120</v>
      </c>
      <c r="AT239" s="90">
        <f>AS239-SUM(AU$9:AU239)</f>
        <v>21.40273531720679</v>
      </c>
      <c r="AU239" s="89">
        <f t="shared" si="75"/>
        <v>0.16173351625093293</v>
      </c>
      <c r="AV239" s="90">
        <f>SUM(AU$9:AU239)*RRF</f>
        <v>69.018085277955237</v>
      </c>
      <c r="AW239" s="3"/>
      <c r="AX239" s="2">
        <f t="shared" si="67"/>
        <v>1.5</v>
      </c>
      <c r="AY239" s="2">
        <f t="shared" si="68"/>
        <v>0.75</v>
      </c>
    </row>
    <row r="240" spans="1:51" x14ac:dyDescent="0.25">
      <c r="A240" s="14">
        <f t="shared" si="69"/>
        <v>2.31</v>
      </c>
      <c r="B240" s="59">
        <f>IF($B$4="AY",0,IFERROR(P*INDEX('UWYr writing pattern'!$C$4:$C$18,MATCH('Baseline model w.Calcs'!$A240,'UWYr writing pattern'!$A$4:$A$18,0)) / 25,B239))</f>
        <v>0</v>
      </c>
      <c r="C240" s="36">
        <f t="shared" si="70"/>
        <v>3.0462759721630959</v>
      </c>
      <c r="E240" s="34">
        <f t="shared" si="71"/>
        <v>4.6389989423803492E-2</v>
      </c>
      <c r="F240" s="31">
        <f>SUM($E$9:E240)*RLR</f>
        <v>116.34446883340419</v>
      </c>
      <c r="G240" s="32"/>
      <c r="H240" s="36">
        <f>F240-SUM($J$9:J240)</f>
        <v>34.85473404942914</v>
      </c>
      <c r="J240" s="31">
        <f t="shared" si="72"/>
        <v>0.26296523472635192</v>
      </c>
      <c r="K240" s="36">
        <f>SUM($J$9:J240)*RRF</f>
        <v>57.042814348782535</v>
      </c>
      <c r="L240" s="33"/>
      <c r="M240" s="36">
        <f t="shared" si="57"/>
        <v>91.897548398211683</v>
      </c>
      <c r="N240" s="33"/>
      <c r="O240" s="33"/>
      <c r="P240" s="33"/>
      <c r="Q240" s="33"/>
      <c r="R240" s="33"/>
      <c r="S240" s="33"/>
      <c r="T240" s="33"/>
      <c r="U240" s="33"/>
      <c r="V240" s="31">
        <f t="shared" si="58"/>
        <v>2.5588718166170001</v>
      </c>
      <c r="W240" s="31">
        <f t="shared" si="59"/>
        <v>24.398313834600398</v>
      </c>
      <c r="X240" s="31">
        <f t="shared" si="60"/>
        <v>26.957185651217397</v>
      </c>
      <c r="Y240" s="31">
        <f t="shared" si="61"/>
        <v>-7.8975483982116828</v>
      </c>
      <c r="Z240" s="31"/>
      <c r="AA240" s="31"/>
      <c r="AB240" s="31"/>
      <c r="AC240" s="31"/>
      <c r="AD240" s="31"/>
      <c r="AE240" s="31"/>
      <c r="AF240" s="31"/>
      <c r="AG240" s="33">
        <f t="shared" si="62"/>
        <v>0.67908112319979208</v>
      </c>
      <c r="AH240" s="33">
        <f t="shared" si="63"/>
        <v>1.0940184333120437</v>
      </c>
      <c r="AI240" s="33">
        <f t="shared" si="64"/>
        <v>0.9695372402783683</v>
      </c>
      <c r="AJ240" s="93">
        <f t="shared" si="65"/>
        <v>0.82315824750265543</v>
      </c>
      <c r="AK240" s="3">
        <f t="shared" si="66"/>
        <v>0.82298154331393547</v>
      </c>
      <c r="AL240" s="3"/>
      <c r="AM240" s="3"/>
      <c r="AN240" s="3"/>
      <c r="AO240" s="3"/>
      <c r="AP240" s="3"/>
      <c r="AQ240" s="90">
        <f t="shared" si="73"/>
        <v>0</v>
      </c>
      <c r="AR240" s="91">
        <f t="shared" si="74"/>
        <v>0</v>
      </c>
      <c r="AS240" s="89">
        <f>SUM(AR$9:AR240)*RLR</f>
        <v>120</v>
      </c>
      <c r="AT240" s="90">
        <f>AS240-SUM(AU$9:AU240)</f>
        <v>21.242214802327737</v>
      </c>
      <c r="AU240" s="89">
        <f t="shared" si="75"/>
        <v>0.16052051487905092</v>
      </c>
      <c r="AV240" s="90">
        <f>SUM(AU$9:AU240)*RRF</f>
        <v>69.130449638370578</v>
      </c>
      <c r="AW240" s="3"/>
      <c r="AX240" s="2">
        <f t="shared" si="67"/>
        <v>1.5</v>
      </c>
      <c r="AY240" s="2">
        <f t="shared" si="68"/>
        <v>0.75</v>
      </c>
    </row>
    <row r="241" spans="1:51" x14ac:dyDescent="0.25">
      <c r="A241" s="14">
        <f t="shared" si="69"/>
        <v>2.3199999999999998</v>
      </c>
      <c r="B241" s="59">
        <f>IF($B$4="AY",0,IFERROR(P*INDEX('UWYr writing pattern'!$C$4:$C$18,MATCH('Baseline model w.Calcs'!$A241,'UWYr writing pattern'!$A$4:$A$18,0)) / 25,B240))</f>
        <v>0</v>
      </c>
      <c r="C241" s="36">
        <f t="shared" si="70"/>
        <v>3.0005818325806493</v>
      </c>
      <c r="E241" s="34">
        <f t="shared" si="71"/>
        <v>4.569413958244644E-2</v>
      </c>
      <c r="F241" s="31">
        <f>SUM($E$9:E241)*RLR</f>
        <v>116.39930180090313</v>
      </c>
      <c r="G241" s="32"/>
      <c r="H241" s="36">
        <f>F241-SUM($J$9:J241)</f>
        <v>34.64815651155736</v>
      </c>
      <c r="J241" s="31">
        <f t="shared" si="72"/>
        <v>0.26141050537071858</v>
      </c>
      <c r="K241" s="36">
        <f>SUM($J$9:J241)*RRF</f>
        <v>57.225801702542036</v>
      </c>
      <c r="L241" s="33"/>
      <c r="M241" s="36">
        <f t="shared" si="57"/>
        <v>91.873958214099389</v>
      </c>
      <c r="N241" s="33"/>
      <c r="O241" s="33"/>
      <c r="P241" s="33"/>
      <c r="Q241" s="33"/>
      <c r="R241" s="33"/>
      <c r="S241" s="33"/>
      <c r="T241" s="33"/>
      <c r="U241" s="33"/>
      <c r="V241" s="31">
        <f t="shared" si="58"/>
        <v>2.5204887393677451</v>
      </c>
      <c r="W241" s="31">
        <f t="shared" si="59"/>
        <v>24.253709558090151</v>
      </c>
      <c r="X241" s="31">
        <f t="shared" si="60"/>
        <v>26.774198297457897</v>
      </c>
      <c r="Y241" s="31">
        <f t="shared" si="61"/>
        <v>-7.8739582140993889</v>
      </c>
      <c r="Z241" s="31"/>
      <c r="AA241" s="31"/>
      <c r="AB241" s="31"/>
      <c r="AC241" s="31"/>
      <c r="AD241" s="31"/>
      <c r="AE241" s="31"/>
      <c r="AF241" s="31"/>
      <c r="AG241" s="33">
        <f t="shared" si="62"/>
        <v>0.68125954407788136</v>
      </c>
      <c r="AH241" s="33">
        <f t="shared" si="63"/>
        <v>1.0937375977868975</v>
      </c>
      <c r="AI241" s="33">
        <f t="shared" si="64"/>
        <v>0.96999418167419271</v>
      </c>
      <c r="AJ241" s="93">
        <f t="shared" si="65"/>
        <v>0.82447959938300308</v>
      </c>
      <c r="AK241" s="3">
        <f t="shared" si="66"/>
        <v>0.82430918173908097</v>
      </c>
      <c r="AL241" s="3"/>
      <c r="AM241" s="3"/>
      <c r="AN241" s="3"/>
      <c r="AO241" s="3"/>
      <c r="AP241" s="3"/>
      <c r="AQ241" s="90">
        <f t="shared" si="73"/>
        <v>0</v>
      </c>
      <c r="AR241" s="91">
        <f t="shared" si="74"/>
        <v>0</v>
      </c>
      <c r="AS241" s="89">
        <f>SUM(AR$9:AR241)*RLR</f>
        <v>120</v>
      </c>
      <c r="AT241" s="90">
        <f>AS241-SUM(AU$9:AU241)</f>
        <v>21.082898191310278</v>
      </c>
      <c r="AU241" s="89">
        <f t="shared" si="75"/>
        <v>0.15931661101745803</v>
      </c>
      <c r="AV241" s="90">
        <f>SUM(AU$9:AU241)*RRF</f>
        <v>69.2419712660828</v>
      </c>
      <c r="AW241" s="3"/>
      <c r="AX241" s="2">
        <f t="shared" si="67"/>
        <v>1.5</v>
      </c>
      <c r="AY241" s="2">
        <f t="shared" si="68"/>
        <v>0.75</v>
      </c>
    </row>
    <row r="242" spans="1:51" x14ac:dyDescent="0.25">
      <c r="A242" s="14">
        <f t="shared" si="69"/>
        <v>2.33</v>
      </c>
      <c r="B242" s="59">
        <f>IF($B$4="AY",0,IFERROR(P*INDEX('UWYr writing pattern'!$C$4:$C$18,MATCH('Baseline model w.Calcs'!$A242,'UWYr writing pattern'!$A$4:$A$18,0)) / 25,B241))</f>
        <v>0</v>
      </c>
      <c r="C242" s="36">
        <f t="shared" si="70"/>
        <v>2.9555731050919394</v>
      </c>
      <c r="E242" s="34">
        <f t="shared" si="71"/>
        <v>4.5008727488709738E-2</v>
      </c>
      <c r="F242" s="31">
        <f>SUM($E$9:E242)*RLR</f>
        <v>116.45331227388958</v>
      </c>
      <c r="G242" s="32"/>
      <c r="H242" s="36">
        <f>F242-SUM($J$9:J242)</f>
        <v>34.442305810707126</v>
      </c>
      <c r="J242" s="31">
        <f t="shared" si="72"/>
        <v>0.25986117383668023</v>
      </c>
      <c r="K242" s="36">
        <f>SUM($J$9:J242)*RRF</f>
        <v>57.407704524227711</v>
      </c>
      <c r="L242" s="33"/>
      <c r="M242" s="36">
        <f t="shared" si="57"/>
        <v>91.850010334934836</v>
      </c>
      <c r="N242" s="33"/>
      <c r="O242" s="33"/>
      <c r="P242" s="33"/>
      <c r="Q242" s="33"/>
      <c r="R242" s="33"/>
      <c r="S242" s="33"/>
      <c r="T242" s="33"/>
      <c r="U242" s="33"/>
      <c r="V242" s="31">
        <f t="shared" si="58"/>
        <v>2.4826814082772288</v>
      </c>
      <c r="W242" s="31">
        <f t="shared" si="59"/>
        <v>24.109614067494988</v>
      </c>
      <c r="X242" s="31">
        <f t="shared" si="60"/>
        <v>26.592295475772218</v>
      </c>
      <c r="Y242" s="31">
        <f t="shared" si="61"/>
        <v>-7.8500103349348365</v>
      </c>
      <c r="Z242" s="31"/>
      <c r="AA242" s="31"/>
      <c r="AB242" s="31"/>
      <c r="AC242" s="31"/>
      <c r="AD242" s="31"/>
      <c r="AE242" s="31"/>
      <c r="AF242" s="31"/>
      <c r="AG242" s="33">
        <f t="shared" si="62"/>
        <v>0.68342505385985375</v>
      </c>
      <c r="AH242" s="33">
        <f t="shared" si="63"/>
        <v>1.0934525039873195</v>
      </c>
      <c r="AI242" s="33">
        <f t="shared" si="64"/>
        <v>0.97044426894907987</v>
      </c>
      <c r="AJ242" s="93">
        <f t="shared" si="65"/>
        <v>0.82579107819453623</v>
      </c>
      <c r="AK242" s="3">
        <f t="shared" si="66"/>
        <v>0.82562686287603781</v>
      </c>
      <c r="AL242" s="3"/>
      <c r="AM242" s="3"/>
      <c r="AN242" s="3"/>
      <c r="AO242" s="3"/>
      <c r="AP242" s="3"/>
      <c r="AQ242" s="90">
        <f t="shared" si="73"/>
        <v>0</v>
      </c>
      <c r="AR242" s="91">
        <f t="shared" si="74"/>
        <v>0</v>
      </c>
      <c r="AS242" s="89">
        <f>SUM(AR$9:AR242)*RLR</f>
        <v>120</v>
      </c>
      <c r="AT242" s="90">
        <f>AS242-SUM(AU$9:AU242)</f>
        <v>20.924776454875456</v>
      </c>
      <c r="AU242" s="89">
        <f t="shared" si="75"/>
        <v>0.15812173643482708</v>
      </c>
      <c r="AV242" s="90">
        <f>SUM(AU$9:AU242)*RRF</f>
        <v>69.352656481587175</v>
      </c>
      <c r="AW242" s="3"/>
      <c r="AX242" s="2">
        <f t="shared" si="67"/>
        <v>1.5</v>
      </c>
      <c r="AY242" s="2">
        <f t="shared" si="68"/>
        <v>0.75</v>
      </c>
    </row>
    <row r="243" spans="1:51" x14ac:dyDescent="0.25">
      <c r="A243" s="14">
        <f t="shared" si="69"/>
        <v>2.34</v>
      </c>
      <c r="B243" s="59">
        <f>IF($B$4="AY",0,IFERROR(P*INDEX('UWYr writing pattern'!$C$4:$C$18,MATCH('Baseline model w.Calcs'!$A243,'UWYr writing pattern'!$A$4:$A$18,0)) / 25,B242))</f>
        <v>0</v>
      </c>
      <c r="C243" s="36">
        <f t="shared" si="70"/>
        <v>2.9112395085155605</v>
      </c>
      <c r="E243" s="34">
        <f t="shared" si="71"/>
        <v>4.4333596576379086E-2</v>
      </c>
      <c r="F243" s="31">
        <f>SUM($E$9:E243)*RLR</f>
        <v>116.50651258978124</v>
      </c>
      <c r="G243" s="32"/>
      <c r="H243" s="36">
        <f>F243-SUM($J$9:J243)</f>
        <v>34.237188833018479</v>
      </c>
      <c r="J243" s="31">
        <f t="shared" si="72"/>
        <v>0.25831729358030342</v>
      </c>
      <c r="K243" s="36">
        <f>SUM($J$9:J243)*RRF</f>
        <v>57.588526629733927</v>
      </c>
      <c r="L243" s="33"/>
      <c r="M243" s="36">
        <f t="shared" si="57"/>
        <v>91.825715462752413</v>
      </c>
      <c r="N243" s="33"/>
      <c r="O243" s="33"/>
      <c r="P243" s="33"/>
      <c r="Q243" s="33"/>
      <c r="R243" s="33"/>
      <c r="S243" s="33"/>
      <c r="T243" s="33"/>
      <c r="U243" s="33"/>
      <c r="V243" s="31">
        <f t="shared" si="58"/>
        <v>2.4454411871530706</v>
      </c>
      <c r="W243" s="31">
        <f t="shared" si="59"/>
        <v>23.966032183112933</v>
      </c>
      <c r="X243" s="31">
        <f t="shared" si="60"/>
        <v>26.411473370266002</v>
      </c>
      <c r="Y243" s="31">
        <f t="shared" si="61"/>
        <v>-7.825715462752413</v>
      </c>
      <c r="Z243" s="31"/>
      <c r="AA243" s="31"/>
      <c r="AB243" s="31"/>
      <c r="AC243" s="31"/>
      <c r="AD243" s="31"/>
      <c r="AE243" s="31"/>
      <c r="AF243" s="31"/>
      <c r="AG243" s="33">
        <f t="shared" si="62"/>
        <v>0.68557769797302293</v>
      </c>
      <c r="AH243" s="33">
        <f t="shared" si="63"/>
        <v>1.0931632793184811</v>
      </c>
      <c r="AI243" s="33">
        <f t="shared" si="64"/>
        <v>0.9708876049148436</v>
      </c>
      <c r="AJ243" s="93">
        <f t="shared" si="65"/>
        <v>0.82709275770828361</v>
      </c>
      <c r="AK243" s="3">
        <f t="shared" si="66"/>
        <v>0.82693466140446759</v>
      </c>
      <c r="AL243" s="3"/>
      <c r="AM243" s="3"/>
      <c r="AN243" s="3"/>
      <c r="AO243" s="3"/>
      <c r="AP243" s="3"/>
      <c r="AQ243" s="90">
        <f t="shared" si="73"/>
        <v>0</v>
      </c>
      <c r="AR243" s="91">
        <f t="shared" si="74"/>
        <v>0</v>
      </c>
      <c r="AS243" s="89">
        <f>SUM(AR$9:AR243)*RLR</f>
        <v>120</v>
      </c>
      <c r="AT243" s="90">
        <f>AS243-SUM(AU$9:AU243)</f>
        <v>20.767840631463883</v>
      </c>
      <c r="AU243" s="89">
        <f t="shared" si="75"/>
        <v>0.15693582341156592</v>
      </c>
      <c r="AV243" s="90">
        <f>SUM(AU$9:AU243)*RRF</f>
        <v>69.462511557975276</v>
      </c>
      <c r="AW243" s="3"/>
      <c r="AX243" s="2">
        <f t="shared" si="67"/>
        <v>1.5</v>
      </c>
      <c r="AY243" s="2">
        <f t="shared" si="68"/>
        <v>0.75</v>
      </c>
    </row>
    <row r="244" spans="1:51" x14ac:dyDescent="0.25">
      <c r="A244" s="14">
        <f t="shared" si="69"/>
        <v>2.35</v>
      </c>
      <c r="B244" s="59">
        <f>IF($B$4="AY",0,IFERROR(P*INDEX('UWYr writing pattern'!$C$4:$C$18,MATCH('Baseline model w.Calcs'!$A244,'UWYr writing pattern'!$A$4:$A$18,0)) / 25,B243))</f>
        <v>0</v>
      </c>
      <c r="C244" s="36">
        <f t="shared" si="70"/>
        <v>2.8675709158878271</v>
      </c>
      <c r="E244" s="34">
        <f t="shared" si="71"/>
        <v>4.3668592627733406E-2</v>
      </c>
      <c r="F244" s="31">
        <f>SUM($E$9:E244)*RLR</f>
        <v>116.55891490093452</v>
      </c>
      <c r="G244" s="32"/>
      <c r="H244" s="36">
        <f>F244-SUM($J$9:J244)</f>
        <v>34.032812227924126</v>
      </c>
      <c r="J244" s="31">
        <f t="shared" si="72"/>
        <v>0.2567789162476386</v>
      </c>
      <c r="K244" s="36">
        <f>SUM($J$9:J244)*RRF</f>
        <v>57.768271871107274</v>
      </c>
      <c r="L244" s="33"/>
      <c r="M244" s="36">
        <f t="shared" si="57"/>
        <v>91.801084099031399</v>
      </c>
      <c r="N244" s="33"/>
      <c r="O244" s="33"/>
      <c r="P244" s="33"/>
      <c r="Q244" s="33"/>
      <c r="R244" s="33"/>
      <c r="S244" s="33"/>
      <c r="T244" s="33"/>
      <c r="U244" s="33"/>
      <c r="V244" s="31">
        <f t="shared" si="58"/>
        <v>2.4087595693457744</v>
      </c>
      <c r="W244" s="31">
        <f t="shared" si="59"/>
        <v>23.822968559546887</v>
      </c>
      <c r="X244" s="31">
        <f t="shared" si="60"/>
        <v>26.231728128892662</v>
      </c>
      <c r="Y244" s="31">
        <f t="shared" si="61"/>
        <v>-7.8010840990313994</v>
      </c>
      <c r="Z244" s="31"/>
      <c r="AA244" s="31"/>
      <c r="AB244" s="31"/>
      <c r="AC244" s="31"/>
      <c r="AD244" s="31"/>
      <c r="AE244" s="31"/>
      <c r="AF244" s="31"/>
      <c r="AG244" s="33">
        <f t="shared" si="62"/>
        <v>0.68771752227508665</v>
      </c>
      <c r="AH244" s="33">
        <f t="shared" si="63"/>
        <v>1.0928700487979928</v>
      </c>
      <c r="AI244" s="33">
        <f t="shared" si="64"/>
        <v>0.97132429084112104</v>
      </c>
      <c r="AJ244" s="93">
        <f t="shared" si="65"/>
        <v>0.82838471114406131</v>
      </c>
      <c r="AK244" s="3">
        <f t="shared" si="66"/>
        <v>0.82823265144393421</v>
      </c>
      <c r="AL244" s="3"/>
      <c r="AM244" s="3"/>
      <c r="AN244" s="3"/>
      <c r="AO244" s="3"/>
      <c r="AP244" s="3"/>
      <c r="AQ244" s="90">
        <f t="shared" si="73"/>
        <v>0</v>
      </c>
      <c r="AR244" s="91">
        <f t="shared" si="74"/>
        <v>0</v>
      </c>
      <c r="AS244" s="89">
        <f>SUM(AR$9:AR244)*RLR</f>
        <v>120</v>
      </c>
      <c r="AT244" s="90">
        <f>AS244-SUM(AU$9:AU244)</f>
        <v>20.612081826727902</v>
      </c>
      <c r="AU244" s="89">
        <f t="shared" si="75"/>
        <v>0.15575880473597914</v>
      </c>
      <c r="AV244" s="90">
        <f>SUM(AU$9:AU244)*RRF</f>
        <v>69.57154272129047</v>
      </c>
      <c r="AW244" s="3"/>
      <c r="AX244" s="2">
        <f t="shared" si="67"/>
        <v>1.5</v>
      </c>
      <c r="AY244" s="2">
        <f t="shared" si="68"/>
        <v>0.75</v>
      </c>
    </row>
    <row r="245" spans="1:51" x14ac:dyDescent="0.25">
      <c r="A245" s="14">
        <f t="shared" si="69"/>
        <v>2.36</v>
      </c>
      <c r="B245" s="59">
        <f>IF($B$4="AY",0,IFERROR(P*INDEX('UWYr writing pattern'!$C$4:$C$18,MATCH('Baseline model w.Calcs'!$A245,'UWYr writing pattern'!$A$4:$A$18,0)) / 25,B244))</f>
        <v>0</v>
      </c>
      <c r="C245" s="36">
        <f t="shared" si="70"/>
        <v>2.8245573521495095</v>
      </c>
      <c r="E245" s="34">
        <f t="shared" si="71"/>
        <v>4.3013563738317412E-2</v>
      </c>
      <c r="F245" s="31">
        <f>SUM($E$9:E245)*RLR</f>
        <v>116.6105311774205</v>
      </c>
      <c r="G245" s="32"/>
      <c r="H245" s="36">
        <f>F245-SUM($J$9:J245)</f>
        <v>33.829182412700661</v>
      </c>
      <c r="J245" s="31">
        <f t="shared" si="72"/>
        <v>0.25524609170943097</v>
      </c>
      <c r="K245" s="36">
        <f>SUM($J$9:J245)*RRF</f>
        <v>57.94694413530388</v>
      </c>
      <c r="L245" s="33"/>
      <c r="M245" s="36">
        <f t="shared" si="57"/>
        <v>91.776126548004541</v>
      </c>
      <c r="N245" s="33"/>
      <c r="O245" s="33"/>
      <c r="P245" s="33"/>
      <c r="Q245" s="33"/>
      <c r="R245" s="33"/>
      <c r="S245" s="33"/>
      <c r="T245" s="33"/>
      <c r="U245" s="33"/>
      <c r="V245" s="31">
        <f t="shared" si="58"/>
        <v>2.3726281758055876</v>
      </c>
      <c r="W245" s="31">
        <f t="shared" si="59"/>
        <v>23.680427688890461</v>
      </c>
      <c r="X245" s="31">
        <f t="shared" si="60"/>
        <v>26.053055864696049</v>
      </c>
      <c r="Y245" s="31">
        <f t="shared" si="61"/>
        <v>-7.776126548004541</v>
      </c>
      <c r="Z245" s="31"/>
      <c r="AA245" s="31"/>
      <c r="AB245" s="31"/>
      <c r="AC245" s="31"/>
      <c r="AD245" s="31"/>
      <c r="AE245" s="31"/>
      <c r="AF245" s="31"/>
      <c r="AG245" s="33">
        <f t="shared" si="62"/>
        <v>0.68984457303933189</v>
      </c>
      <c r="AH245" s="33">
        <f t="shared" si="63"/>
        <v>1.0925729350952922</v>
      </c>
      <c r="AI245" s="33">
        <f t="shared" si="64"/>
        <v>0.97175442647850419</v>
      </c>
      <c r="AJ245" s="93">
        <f t="shared" si="65"/>
        <v>0.82966701117459052</v>
      </c>
      <c r="AK245" s="3">
        <f t="shared" si="66"/>
        <v>0.82952090655810462</v>
      </c>
      <c r="AL245" s="3"/>
      <c r="AM245" s="3"/>
      <c r="AN245" s="3"/>
      <c r="AO245" s="3"/>
      <c r="AP245" s="3"/>
      <c r="AQ245" s="90">
        <f t="shared" si="73"/>
        <v>0</v>
      </c>
      <c r="AR245" s="91">
        <f t="shared" si="74"/>
        <v>0</v>
      </c>
      <c r="AS245" s="89">
        <f>SUM(AR$9:AR245)*RLR</f>
        <v>120</v>
      </c>
      <c r="AT245" s="90">
        <f>AS245-SUM(AU$9:AU245)</f>
        <v>20.457491213027438</v>
      </c>
      <c r="AU245" s="89">
        <f t="shared" si="75"/>
        <v>0.15459061370045926</v>
      </c>
      <c r="AV245" s="90">
        <f>SUM(AU$9:AU245)*RRF</f>
        <v>69.679756150880792</v>
      </c>
      <c r="AW245" s="3"/>
      <c r="AX245" s="2">
        <f t="shared" si="67"/>
        <v>1.5</v>
      </c>
      <c r="AY245" s="2">
        <f t="shared" si="68"/>
        <v>0.75</v>
      </c>
    </row>
    <row r="246" spans="1:51" x14ac:dyDescent="0.25">
      <c r="A246" s="14">
        <f t="shared" si="69"/>
        <v>2.37</v>
      </c>
      <c r="B246" s="59">
        <f>IF($B$4="AY",0,IFERROR(P*INDEX('UWYr writing pattern'!$C$4:$C$18,MATCH('Baseline model w.Calcs'!$A246,'UWYr writing pattern'!$A$4:$A$18,0)) / 25,B245))</f>
        <v>0</v>
      </c>
      <c r="C246" s="36">
        <f t="shared" si="70"/>
        <v>2.7821889918672671</v>
      </c>
      <c r="E246" s="34">
        <f t="shared" si="71"/>
        <v>4.236836028224264E-2</v>
      </c>
      <c r="F246" s="31">
        <f>SUM($E$9:E246)*RLR</f>
        <v>116.66137320975918</v>
      </c>
      <c r="G246" s="32"/>
      <c r="H246" s="36">
        <f>F246-SUM($J$9:J246)</f>
        <v>33.626305576944091</v>
      </c>
      <c r="J246" s="31">
        <f t="shared" si="72"/>
        <v>0.25371886809525496</v>
      </c>
      <c r="K246" s="36">
        <f>SUM($J$9:J246)*RRF</f>
        <v>58.124547342970558</v>
      </c>
      <c r="L246" s="33"/>
      <c r="M246" s="36">
        <f t="shared" si="57"/>
        <v>91.750852919914649</v>
      </c>
      <c r="N246" s="33"/>
      <c r="O246" s="33"/>
      <c r="P246" s="33"/>
      <c r="Q246" s="33"/>
      <c r="R246" s="33"/>
      <c r="S246" s="33"/>
      <c r="T246" s="33"/>
      <c r="U246" s="33"/>
      <c r="V246" s="31">
        <f t="shared" si="58"/>
        <v>2.3370387531685042</v>
      </c>
      <c r="W246" s="31">
        <f t="shared" si="59"/>
        <v>23.538413903860864</v>
      </c>
      <c r="X246" s="31">
        <f t="shared" si="60"/>
        <v>25.875452657029367</v>
      </c>
      <c r="Y246" s="31">
        <f t="shared" si="61"/>
        <v>-7.7508529199146494</v>
      </c>
      <c r="Z246" s="31"/>
      <c r="AA246" s="31"/>
      <c r="AB246" s="31"/>
      <c r="AC246" s="31"/>
      <c r="AD246" s="31"/>
      <c r="AE246" s="31"/>
      <c r="AF246" s="31"/>
      <c r="AG246" s="33">
        <f t="shared" si="62"/>
        <v>0.69195889694012569</v>
      </c>
      <c r="AH246" s="33">
        <f t="shared" si="63"/>
        <v>1.0922720585704124</v>
      </c>
      <c r="AI246" s="33">
        <f t="shared" si="64"/>
        <v>0.97217811008132649</v>
      </c>
      <c r="AJ246" s="93">
        <f t="shared" si="65"/>
        <v>0.83093972992958631</v>
      </c>
      <c r="AK246" s="3">
        <f t="shared" si="66"/>
        <v>0.83079949975891887</v>
      </c>
      <c r="AL246" s="3"/>
      <c r="AM246" s="3"/>
      <c r="AN246" s="3"/>
      <c r="AO246" s="3"/>
      <c r="AP246" s="3"/>
      <c r="AQ246" s="90">
        <f t="shared" si="73"/>
        <v>0</v>
      </c>
      <c r="AR246" s="91">
        <f t="shared" si="74"/>
        <v>0</v>
      </c>
      <c r="AS246" s="89">
        <f>SUM(AR$9:AR246)*RLR</f>
        <v>120</v>
      </c>
      <c r="AT246" s="90">
        <f>AS246-SUM(AU$9:AU246)</f>
        <v>20.304060028929726</v>
      </c>
      <c r="AU246" s="89">
        <f t="shared" si="75"/>
        <v>0.15343118409770579</v>
      </c>
      <c r="AV246" s="90">
        <f>SUM(AU$9:AU246)*RRF</f>
        <v>69.787157979749182</v>
      </c>
      <c r="AW246" s="3"/>
      <c r="AX246" s="2">
        <f t="shared" si="67"/>
        <v>1.5</v>
      </c>
      <c r="AY246" s="2">
        <f t="shared" si="68"/>
        <v>0.75</v>
      </c>
    </row>
    <row r="247" spans="1:51" x14ac:dyDescent="0.25">
      <c r="A247" s="14">
        <f t="shared" si="69"/>
        <v>2.38</v>
      </c>
      <c r="B247" s="59">
        <f>IF($B$4="AY",0,IFERROR(P*INDEX('UWYr writing pattern'!$C$4:$C$18,MATCH('Baseline model w.Calcs'!$A247,'UWYr writing pattern'!$A$4:$A$18,0)) / 25,B246))</f>
        <v>0</v>
      </c>
      <c r="C247" s="36">
        <f t="shared" si="70"/>
        <v>2.740456156989258</v>
      </c>
      <c r="E247" s="34">
        <f t="shared" si="71"/>
        <v>4.1732834878009009E-2</v>
      </c>
      <c r="F247" s="31">
        <f>SUM($E$9:E247)*RLR</f>
        <v>116.71145261161278</v>
      </c>
      <c r="G247" s="32"/>
      <c r="H247" s="36">
        <f>F247-SUM($J$9:J247)</f>
        <v>33.424187686970612</v>
      </c>
      <c r="J247" s="31">
        <f t="shared" si="72"/>
        <v>0.25219729182708067</v>
      </c>
      <c r="K247" s="36">
        <f>SUM($J$9:J247)*RRF</f>
        <v>58.30108544724952</v>
      </c>
      <c r="L247" s="33"/>
      <c r="M247" s="36">
        <f t="shared" si="57"/>
        <v>91.725273134220132</v>
      </c>
      <c r="N247" s="33"/>
      <c r="O247" s="33"/>
      <c r="P247" s="33"/>
      <c r="Q247" s="33"/>
      <c r="R247" s="33"/>
      <c r="S247" s="33"/>
      <c r="T247" s="33"/>
      <c r="U247" s="33"/>
      <c r="V247" s="31">
        <f t="shared" si="58"/>
        <v>2.3019831718709765</v>
      </c>
      <c r="W247" s="31">
        <f t="shared" si="59"/>
        <v>23.396931380879426</v>
      </c>
      <c r="X247" s="31">
        <f t="shared" si="60"/>
        <v>25.698914552750402</v>
      </c>
      <c r="Y247" s="31">
        <f t="shared" si="61"/>
        <v>-7.7252731342201315</v>
      </c>
      <c r="Z247" s="31"/>
      <c r="AA247" s="31"/>
      <c r="AB247" s="31"/>
      <c r="AC247" s="31"/>
      <c r="AD247" s="31"/>
      <c r="AE247" s="31"/>
      <c r="AF247" s="31"/>
      <c r="AG247" s="33">
        <f t="shared" si="62"/>
        <v>0.69406054103868475</v>
      </c>
      <c r="AH247" s="33">
        <f t="shared" si="63"/>
        <v>1.0919675373121445</v>
      </c>
      <c r="AI247" s="33">
        <f t="shared" si="64"/>
        <v>0.97259543843010654</v>
      </c>
      <c r="AJ247" s="93">
        <f t="shared" si="65"/>
        <v>0.83220293899981412</v>
      </c>
      <c r="AK247" s="3">
        <f t="shared" si="66"/>
        <v>0.83206850351072703</v>
      </c>
      <c r="AL247" s="3"/>
      <c r="AM247" s="3"/>
      <c r="AN247" s="3"/>
      <c r="AO247" s="3"/>
      <c r="AP247" s="3"/>
      <c r="AQ247" s="90">
        <f t="shared" si="73"/>
        <v>0</v>
      </c>
      <c r="AR247" s="91">
        <f t="shared" si="74"/>
        <v>0</v>
      </c>
      <c r="AS247" s="89">
        <f>SUM(AR$9:AR247)*RLR</f>
        <v>120</v>
      </c>
      <c r="AT247" s="90">
        <f>AS247-SUM(AU$9:AU247)</f>
        <v>20.151779578712748</v>
      </c>
      <c r="AU247" s="89">
        <f t="shared" si="75"/>
        <v>0.15228045021697295</v>
      </c>
      <c r="AV247" s="90">
        <f>SUM(AU$9:AU247)*RRF</f>
        <v>69.893754294901072</v>
      </c>
      <c r="AW247" s="3"/>
      <c r="AX247" s="2">
        <f t="shared" si="67"/>
        <v>1.5</v>
      </c>
      <c r="AY247" s="2">
        <f t="shared" si="68"/>
        <v>0.75</v>
      </c>
    </row>
    <row r="248" spans="1:51" x14ac:dyDescent="0.25">
      <c r="A248" s="14">
        <f t="shared" si="69"/>
        <v>2.39</v>
      </c>
      <c r="B248" s="59">
        <f>IF($B$4="AY",0,IFERROR(P*INDEX('UWYr writing pattern'!$C$4:$C$18,MATCH('Baseline model w.Calcs'!$A248,'UWYr writing pattern'!$A$4:$A$18,0)) / 25,B247))</f>
        <v>0</v>
      </c>
      <c r="C248" s="36">
        <f t="shared" si="70"/>
        <v>2.6993493146344192</v>
      </c>
      <c r="E248" s="34">
        <f t="shared" si="71"/>
        <v>4.1106842354838878E-2</v>
      </c>
      <c r="F248" s="31">
        <f>SUM($E$9:E248)*RLR</f>
        <v>116.76078082243859</v>
      </c>
      <c r="G248" s="32"/>
      <c r="H248" s="36">
        <f>F248-SUM($J$9:J248)</f>
        <v>33.222834490144137</v>
      </c>
      <c r="J248" s="31">
        <f t="shared" si="72"/>
        <v>0.25068140765227959</v>
      </c>
      <c r="K248" s="36">
        <f>SUM($J$9:J248)*RRF</f>
        <v>58.476562432606116</v>
      </c>
      <c r="L248" s="33"/>
      <c r="M248" s="36">
        <f t="shared" si="57"/>
        <v>91.699396922750253</v>
      </c>
      <c r="N248" s="33"/>
      <c r="O248" s="33"/>
      <c r="P248" s="33"/>
      <c r="Q248" s="33"/>
      <c r="R248" s="33"/>
      <c r="S248" s="33"/>
      <c r="T248" s="33"/>
      <c r="U248" s="33"/>
      <c r="V248" s="31">
        <f t="shared" si="58"/>
        <v>2.2674534242929116</v>
      </c>
      <c r="W248" s="31">
        <f t="shared" si="59"/>
        <v>23.255984143100896</v>
      </c>
      <c r="X248" s="31">
        <f t="shared" si="60"/>
        <v>25.523437567393806</v>
      </c>
      <c r="Y248" s="31">
        <f t="shared" si="61"/>
        <v>-7.6993969227502532</v>
      </c>
      <c r="Z248" s="31"/>
      <c r="AA248" s="31"/>
      <c r="AB248" s="31"/>
      <c r="AC248" s="31"/>
      <c r="AD248" s="31"/>
      <c r="AE248" s="31"/>
      <c r="AF248" s="31"/>
      <c r="AG248" s="33">
        <f t="shared" si="62"/>
        <v>0.69614955276912038</v>
      </c>
      <c r="AH248" s="33">
        <f t="shared" si="63"/>
        <v>1.0916594871755982</v>
      </c>
      <c r="AI248" s="33">
        <f t="shared" si="64"/>
        <v>0.97300650685365497</v>
      </c>
      <c r="AJ248" s="93">
        <f t="shared" si="65"/>
        <v>0.83345670944111716</v>
      </c>
      <c r="AK248" s="3">
        <f t="shared" si="66"/>
        <v>0.83332798973439659</v>
      </c>
      <c r="AL248" s="3"/>
      <c r="AM248" s="3"/>
      <c r="AN248" s="3"/>
      <c r="AO248" s="3"/>
      <c r="AP248" s="3"/>
      <c r="AQ248" s="90">
        <f t="shared" si="73"/>
        <v>0</v>
      </c>
      <c r="AR248" s="91">
        <f t="shared" si="74"/>
        <v>0</v>
      </c>
      <c r="AS248" s="89">
        <f>SUM(AR$9:AR248)*RLR</f>
        <v>120</v>
      </c>
      <c r="AT248" s="90">
        <f>AS248-SUM(AU$9:AU248)</f>
        <v>20.000641231872407</v>
      </c>
      <c r="AU248" s="89">
        <f t="shared" si="75"/>
        <v>0.15113834684034561</v>
      </c>
      <c r="AV248" s="90">
        <f>SUM(AU$9:AU248)*RRF</f>
        <v>69.999551137689309</v>
      </c>
      <c r="AW248" s="3"/>
      <c r="AX248" s="2">
        <f t="shared" si="67"/>
        <v>1.5</v>
      </c>
      <c r="AY248" s="2">
        <f t="shared" si="68"/>
        <v>0.75</v>
      </c>
    </row>
    <row r="249" spans="1:51" x14ac:dyDescent="0.25">
      <c r="A249" s="14">
        <f t="shared" si="69"/>
        <v>2.4</v>
      </c>
      <c r="B249" s="59">
        <f>IF($B$4="AY",0,IFERROR(P*INDEX('UWYr writing pattern'!$C$4:$C$18,MATCH('Baseline model w.Calcs'!$A249,'UWYr writing pattern'!$A$4:$A$18,0)) / 25,B248))</f>
        <v>0</v>
      </c>
      <c r="C249" s="36">
        <f t="shared" si="70"/>
        <v>2.6588590749149028</v>
      </c>
      <c r="E249" s="34">
        <f t="shared" si="71"/>
        <v>4.0490239719516284E-2</v>
      </c>
      <c r="F249" s="31">
        <f>SUM($E$9:E249)*RLR</f>
        <v>116.80936911010201</v>
      </c>
      <c r="G249" s="32"/>
      <c r="H249" s="36">
        <f>F249-SUM($J$9:J249)</f>
        <v>33.022251519131473</v>
      </c>
      <c r="J249" s="31">
        <f t="shared" si="72"/>
        <v>0.24917125867608103</v>
      </c>
      <c r="K249" s="36">
        <f>SUM($J$9:J249)*RRF</f>
        <v>58.650982313679371</v>
      </c>
      <c r="L249" s="33"/>
      <c r="M249" s="36">
        <f t="shared" si="57"/>
        <v>91.673233832810837</v>
      </c>
      <c r="N249" s="33"/>
      <c r="O249" s="33"/>
      <c r="P249" s="33"/>
      <c r="Q249" s="33"/>
      <c r="R249" s="33"/>
      <c r="S249" s="33"/>
      <c r="T249" s="33"/>
      <c r="U249" s="33"/>
      <c r="V249" s="31">
        <f t="shared" si="58"/>
        <v>2.2334416229285181</v>
      </c>
      <c r="W249" s="31">
        <f t="shared" si="59"/>
        <v>23.11557606339203</v>
      </c>
      <c r="X249" s="31">
        <f t="shared" si="60"/>
        <v>25.349017686320547</v>
      </c>
      <c r="Y249" s="31">
        <f t="shared" si="61"/>
        <v>-7.6732338328108369</v>
      </c>
      <c r="Z249" s="31"/>
      <c r="AA249" s="31"/>
      <c r="AB249" s="31"/>
      <c r="AC249" s="31"/>
      <c r="AD249" s="31"/>
      <c r="AE249" s="31"/>
      <c r="AF249" s="31"/>
      <c r="AG249" s="33">
        <f t="shared" si="62"/>
        <v>0.69822597992475444</v>
      </c>
      <c r="AH249" s="33">
        <f t="shared" si="63"/>
        <v>1.0913480218191767</v>
      </c>
      <c r="AI249" s="33">
        <f t="shared" si="64"/>
        <v>0.97341140925085012</v>
      </c>
      <c r="AJ249" s="93">
        <f t="shared" si="65"/>
        <v>0.83470111177841344</v>
      </c>
      <c r="AK249" s="3">
        <f t="shared" si="66"/>
        <v>0.83457802981138851</v>
      </c>
      <c r="AL249" s="3"/>
      <c r="AM249" s="3"/>
      <c r="AN249" s="3"/>
      <c r="AO249" s="3"/>
      <c r="AP249" s="3"/>
      <c r="AQ249" s="90">
        <f t="shared" si="73"/>
        <v>0</v>
      </c>
      <c r="AR249" s="91">
        <f t="shared" si="74"/>
        <v>0</v>
      </c>
      <c r="AS249" s="89">
        <f>SUM(AR$9:AR249)*RLR</f>
        <v>120</v>
      </c>
      <c r="AT249" s="90">
        <f>AS249-SUM(AU$9:AU249)</f>
        <v>19.850636422633357</v>
      </c>
      <c r="AU249" s="89">
        <f t="shared" si="75"/>
        <v>0.15000480923904305</v>
      </c>
      <c r="AV249" s="90">
        <f>SUM(AU$9:AU249)*RRF</f>
        <v>70.104554504156638</v>
      </c>
      <c r="AW249" s="3"/>
      <c r="AX249" s="2">
        <f t="shared" si="67"/>
        <v>1.5</v>
      </c>
      <c r="AY249" s="2">
        <f t="shared" si="68"/>
        <v>0.75</v>
      </c>
    </row>
    <row r="250" spans="1:51" x14ac:dyDescent="0.25">
      <c r="A250" s="14">
        <f t="shared" si="69"/>
        <v>2.41</v>
      </c>
      <c r="B250" s="59">
        <f>IF($B$4="AY",0,IFERROR(P*INDEX('UWYr writing pattern'!$C$4:$C$18,MATCH('Baseline model w.Calcs'!$A250,'UWYr writing pattern'!$A$4:$A$18,0)) / 25,B249))</f>
        <v>0</v>
      </c>
      <c r="C250" s="36">
        <f t="shared" si="70"/>
        <v>2.6189761887911791</v>
      </c>
      <c r="E250" s="34">
        <f t="shared" si="71"/>
        <v>3.9882886123723545E-2</v>
      </c>
      <c r="F250" s="31">
        <f>SUM($E$9:E250)*RLR</f>
        <v>116.85722857345047</v>
      </c>
      <c r="G250" s="32"/>
      <c r="H250" s="36">
        <f>F250-SUM($J$9:J250)</f>
        <v>32.822444096086443</v>
      </c>
      <c r="J250" s="31">
        <f t="shared" si="72"/>
        <v>0.24766688639348605</v>
      </c>
      <c r="K250" s="36">
        <f>SUM($J$9:J250)*RRF</f>
        <v>58.824349134154815</v>
      </c>
      <c r="L250" s="33"/>
      <c r="M250" s="36">
        <f t="shared" si="57"/>
        <v>91.646793230241258</v>
      </c>
      <c r="N250" s="33"/>
      <c r="O250" s="33"/>
      <c r="P250" s="33"/>
      <c r="Q250" s="33"/>
      <c r="R250" s="33"/>
      <c r="S250" s="33"/>
      <c r="T250" s="33"/>
      <c r="U250" s="33"/>
      <c r="V250" s="31">
        <f t="shared" si="58"/>
        <v>2.1999399985845902</v>
      </c>
      <c r="W250" s="31">
        <f t="shared" si="59"/>
        <v>22.97571086726051</v>
      </c>
      <c r="X250" s="31">
        <f t="shared" si="60"/>
        <v>25.1756508658451</v>
      </c>
      <c r="Y250" s="31">
        <f t="shared" si="61"/>
        <v>-7.6467932302412578</v>
      </c>
      <c r="Z250" s="31"/>
      <c r="AA250" s="31"/>
      <c r="AB250" s="31"/>
      <c r="AC250" s="31"/>
      <c r="AD250" s="31"/>
      <c r="AE250" s="31"/>
      <c r="AF250" s="31"/>
      <c r="AG250" s="33">
        <f t="shared" si="62"/>
        <v>0.70028987064470016</v>
      </c>
      <c r="AH250" s="33">
        <f t="shared" si="63"/>
        <v>1.0910332527409674</v>
      </c>
      <c r="AI250" s="33">
        <f t="shared" si="64"/>
        <v>0.97381023811208722</v>
      </c>
      <c r="AJ250" s="93">
        <f t="shared" si="65"/>
        <v>0.8359362160096625</v>
      </c>
      <c r="AK250" s="3">
        <f t="shared" si="66"/>
        <v>0.83581869458780322</v>
      </c>
      <c r="AL250" s="3"/>
      <c r="AM250" s="3"/>
      <c r="AN250" s="3"/>
      <c r="AO250" s="3"/>
      <c r="AP250" s="3"/>
      <c r="AQ250" s="90">
        <f t="shared" si="73"/>
        <v>0</v>
      </c>
      <c r="AR250" s="91">
        <f t="shared" si="74"/>
        <v>0</v>
      </c>
      <c r="AS250" s="89">
        <f>SUM(AR$9:AR250)*RLR</f>
        <v>120</v>
      </c>
      <c r="AT250" s="90">
        <f>AS250-SUM(AU$9:AU250)</f>
        <v>19.701756649463604</v>
      </c>
      <c r="AU250" s="89">
        <f t="shared" si="75"/>
        <v>0.14887977316975018</v>
      </c>
      <c r="AV250" s="90">
        <f>SUM(AU$9:AU250)*RRF</f>
        <v>70.20877034537547</v>
      </c>
      <c r="AW250" s="3"/>
      <c r="AX250" s="2">
        <f t="shared" si="67"/>
        <v>1.5</v>
      </c>
      <c r="AY250" s="2">
        <f t="shared" si="68"/>
        <v>0.75</v>
      </c>
    </row>
    <row r="251" spans="1:51" x14ac:dyDescent="0.25">
      <c r="A251" s="14">
        <f t="shared" si="69"/>
        <v>2.42</v>
      </c>
      <c r="B251" s="59">
        <f>IF($B$4="AY",0,IFERROR(P*INDEX('UWYr writing pattern'!$C$4:$C$18,MATCH('Baseline model w.Calcs'!$A251,'UWYr writing pattern'!$A$4:$A$18,0)) / 25,B250))</f>
        <v>0</v>
      </c>
      <c r="C251" s="36">
        <f t="shared" si="70"/>
        <v>2.5796915459593115</v>
      </c>
      <c r="E251" s="34">
        <f t="shared" si="71"/>
        <v>3.9284642831867687E-2</v>
      </c>
      <c r="F251" s="31">
        <f>SUM($E$9:E251)*RLR</f>
        <v>116.90437014484873</v>
      </c>
      <c r="G251" s="32"/>
      <c r="H251" s="36">
        <f>F251-SUM($J$9:J251)</f>
        <v>32.623417336764049</v>
      </c>
      <c r="J251" s="31">
        <f t="shared" si="72"/>
        <v>0.24616833072064834</v>
      </c>
      <c r="K251" s="36">
        <f>SUM($J$9:J251)*RRF</f>
        <v>58.996666965659273</v>
      </c>
      <c r="L251" s="33"/>
      <c r="M251" s="36">
        <f t="shared" si="57"/>
        <v>91.620084302423322</v>
      </c>
      <c r="N251" s="33"/>
      <c r="O251" s="33"/>
      <c r="P251" s="33"/>
      <c r="Q251" s="33"/>
      <c r="R251" s="33"/>
      <c r="S251" s="33"/>
      <c r="T251" s="33"/>
      <c r="U251" s="33"/>
      <c r="V251" s="31">
        <f t="shared" si="58"/>
        <v>2.1669408986058212</v>
      </c>
      <c r="W251" s="31">
        <f t="shared" si="59"/>
        <v>22.836392135734833</v>
      </c>
      <c r="X251" s="31">
        <f t="shared" si="60"/>
        <v>25.003333034340656</v>
      </c>
      <c r="Y251" s="31">
        <f t="shared" si="61"/>
        <v>-7.6200843024233222</v>
      </c>
      <c r="Z251" s="31"/>
      <c r="AA251" s="31"/>
      <c r="AB251" s="31"/>
      <c r="AC251" s="31"/>
      <c r="AD251" s="31"/>
      <c r="AE251" s="31"/>
      <c r="AF251" s="31"/>
      <c r="AG251" s="33">
        <f t="shared" si="62"/>
        <v>0.70234127340070562</v>
      </c>
      <c r="AH251" s="33">
        <f t="shared" si="63"/>
        <v>1.0907152893145633</v>
      </c>
      <c r="AI251" s="33">
        <f t="shared" si="64"/>
        <v>0.97420308454040605</v>
      </c>
      <c r="AJ251" s="93">
        <f t="shared" si="65"/>
        <v>0.83716209160980304</v>
      </c>
      <c r="AK251" s="3">
        <f t="shared" si="66"/>
        <v>0.83705005437839475</v>
      </c>
      <c r="AL251" s="3"/>
      <c r="AM251" s="3"/>
      <c r="AN251" s="3"/>
      <c r="AO251" s="3"/>
      <c r="AP251" s="3"/>
      <c r="AQ251" s="90">
        <f t="shared" si="73"/>
        <v>0</v>
      </c>
      <c r="AR251" s="91">
        <f t="shared" si="74"/>
        <v>0</v>
      </c>
      <c r="AS251" s="89">
        <f>SUM(AR$9:AR251)*RLR</f>
        <v>120</v>
      </c>
      <c r="AT251" s="90">
        <f>AS251-SUM(AU$9:AU251)</f>
        <v>19.55399347459263</v>
      </c>
      <c r="AU251" s="89">
        <f t="shared" si="75"/>
        <v>0.14776317487097704</v>
      </c>
      <c r="AV251" s="90">
        <f>SUM(AU$9:AU251)*RRF</f>
        <v>70.312204567785159</v>
      </c>
      <c r="AW251" s="3"/>
      <c r="AX251" s="2">
        <f t="shared" si="67"/>
        <v>1.5</v>
      </c>
      <c r="AY251" s="2">
        <f t="shared" si="68"/>
        <v>0.75</v>
      </c>
    </row>
    <row r="252" spans="1:51" x14ac:dyDescent="0.25">
      <c r="A252" s="14">
        <f t="shared" si="69"/>
        <v>2.4300000000000002</v>
      </c>
      <c r="B252" s="59">
        <f>IF($B$4="AY",0,IFERROR(P*INDEX('UWYr writing pattern'!$C$4:$C$18,MATCH('Baseline model w.Calcs'!$A252,'UWYr writing pattern'!$A$4:$A$18,0)) / 25,B251))</f>
        <v>0</v>
      </c>
      <c r="C252" s="36">
        <f t="shared" si="70"/>
        <v>2.5409961727699217</v>
      </c>
      <c r="E252" s="34">
        <f t="shared" si="71"/>
        <v>3.8695373189389669E-2</v>
      </c>
      <c r="F252" s="31">
        <f>SUM($E$9:E252)*RLR</f>
        <v>116.95080459267598</v>
      </c>
      <c r="G252" s="32"/>
      <c r="H252" s="36">
        <f>F252-SUM($J$9:J252)</f>
        <v>32.425176154565577</v>
      </c>
      <c r="J252" s="31">
        <f t="shared" si="72"/>
        <v>0.24467563002573037</v>
      </c>
      <c r="K252" s="36">
        <f>SUM($J$9:J252)*RRF</f>
        <v>59.167939906677276</v>
      </c>
      <c r="L252" s="33"/>
      <c r="M252" s="36">
        <f t="shared" si="57"/>
        <v>91.593116061242853</v>
      </c>
      <c r="N252" s="33"/>
      <c r="O252" s="33"/>
      <c r="P252" s="33"/>
      <c r="Q252" s="33"/>
      <c r="R252" s="33"/>
      <c r="S252" s="33"/>
      <c r="T252" s="33"/>
      <c r="U252" s="33"/>
      <c r="V252" s="31">
        <f t="shared" si="58"/>
        <v>2.1344367851267338</v>
      </c>
      <c r="W252" s="31">
        <f t="shared" si="59"/>
        <v>22.697623308195901</v>
      </c>
      <c r="X252" s="31">
        <f t="shared" si="60"/>
        <v>24.832060093322635</v>
      </c>
      <c r="Y252" s="31">
        <f t="shared" si="61"/>
        <v>-7.5931160612428528</v>
      </c>
      <c r="Z252" s="31"/>
      <c r="AA252" s="31"/>
      <c r="AB252" s="31"/>
      <c r="AC252" s="31"/>
      <c r="AD252" s="31"/>
      <c r="AE252" s="31"/>
      <c r="AF252" s="31"/>
      <c r="AG252" s="33">
        <f t="shared" si="62"/>
        <v>0.70438023698425334</v>
      </c>
      <c r="AH252" s="33">
        <f t="shared" si="63"/>
        <v>1.0903942388243197</v>
      </c>
      <c r="AI252" s="33">
        <f t="shared" si="64"/>
        <v>0.97459003827229984</v>
      </c>
      <c r="AJ252" s="93">
        <f t="shared" si="65"/>
        <v>0.83837880753466076</v>
      </c>
      <c r="AK252" s="3">
        <f t="shared" si="66"/>
        <v>0.83827217897055684</v>
      </c>
      <c r="AL252" s="3"/>
      <c r="AM252" s="3"/>
      <c r="AN252" s="3"/>
      <c r="AO252" s="3"/>
      <c r="AP252" s="3"/>
      <c r="AQ252" s="90">
        <f t="shared" si="73"/>
        <v>0</v>
      </c>
      <c r="AR252" s="91">
        <f t="shared" si="74"/>
        <v>0</v>
      </c>
      <c r="AS252" s="89">
        <f>SUM(AR$9:AR252)*RLR</f>
        <v>120</v>
      </c>
      <c r="AT252" s="90">
        <f>AS252-SUM(AU$9:AU252)</f>
        <v>19.407338523533184</v>
      </c>
      <c r="AU252" s="89">
        <f t="shared" si="75"/>
        <v>0.14665495105944473</v>
      </c>
      <c r="AV252" s="90">
        <f>SUM(AU$9:AU252)*RRF</f>
        <v>70.414863033526771</v>
      </c>
      <c r="AW252" s="3"/>
      <c r="AX252" s="2">
        <f t="shared" si="67"/>
        <v>1.5</v>
      </c>
      <c r="AY252" s="2">
        <f t="shared" si="68"/>
        <v>0.75</v>
      </c>
    </row>
    <row r="253" spans="1:51" x14ac:dyDescent="0.25">
      <c r="A253" s="14">
        <f t="shared" si="69"/>
        <v>2.44</v>
      </c>
      <c r="B253" s="59">
        <f>IF($B$4="AY",0,IFERROR(P*INDEX('UWYr writing pattern'!$C$4:$C$18,MATCH('Baseline model w.Calcs'!$A253,'UWYr writing pattern'!$A$4:$A$18,0)) / 25,B252))</f>
        <v>0</v>
      </c>
      <c r="C253" s="36">
        <f t="shared" si="70"/>
        <v>2.5028812301783727</v>
      </c>
      <c r="E253" s="34">
        <f t="shared" si="71"/>
        <v>3.811494259154883E-2</v>
      </c>
      <c r="F253" s="31">
        <f>SUM($E$9:E253)*RLR</f>
        <v>116.99654252378585</v>
      </c>
      <c r="G253" s="32"/>
      <c r="H253" s="36">
        <f>F253-SUM($J$9:J253)</f>
        <v>32.227725264516209</v>
      </c>
      <c r="J253" s="31">
        <f t="shared" si="72"/>
        <v>0.24318882115924184</v>
      </c>
      <c r="K253" s="36">
        <f>SUM($J$9:J253)*RRF</f>
        <v>59.338172081488743</v>
      </c>
      <c r="L253" s="33"/>
      <c r="M253" s="36">
        <f t="shared" si="57"/>
        <v>91.565897346004959</v>
      </c>
      <c r="N253" s="33"/>
      <c r="O253" s="33"/>
      <c r="P253" s="33"/>
      <c r="Q253" s="33"/>
      <c r="R253" s="33"/>
      <c r="S253" s="33"/>
      <c r="T253" s="33"/>
      <c r="U253" s="33"/>
      <c r="V253" s="31">
        <f t="shared" si="58"/>
        <v>2.1024202333498332</v>
      </c>
      <c r="W253" s="31">
        <f t="shared" si="59"/>
        <v>22.559407685161347</v>
      </c>
      <c r="X253" s="31">
        <f t="shared" si="60"/>
        <v>24.661827918511179</v>
      </c>
      <c r="Y253" s="31">
        <f t="shared" si="61"/>
        <v>-7.5658973460049594</v>
      </c>
      <c r="Z253" s="31"/>
      <c r="AA253" s="31"/>
      <c r="AB253" s="31"/>
      <c r="AC253" s="31"/>
      <c r="AD253" s="31"/>
      <c r="AE253" s="31"/>
      <c r="AF253" s="31"/>
      <c r="AG253" s="33">
        <f t="shared" si="62"/>
        <v>0.70640681049391363</v>
      </c>
      <c r="AH253" s="33">
        <f t="shared" si="63"/>
        <v>1.0900702065000591</v>
      </c>
      <c r="AI253" s="33">
        <f t="shared" si="64"/>
        <v>0.97497118769821545</v>
      </c>
      <c r="AJ253" s="93">
        <f t="shared" si="65"/>
        <v>0.83958643222482721</v>
      </c>
      <c r="AK253" s="3">
        <f t="shared" si="66"/>
        <v>0.83948513762827759</v>
      </c>
      <c r="AL253" s="3"/>
      <c r="AM253" s="3"/>
      <c r="AN253" s="3"/>
      <c r="AO253" s="3"/>
      <c r="AP253" s="3"/>
      <c r="AQ253" s="90">
        <f t="shared" si="73"/>
        <v>0</v>
      </c>
      <c r="AR253" s="91">
        <f t="shared" si="74"/>
        <v>0</v>
      </c>
      <c r="AS253" s="89">
        <f>SUM(AR$9:AR253)*RLR</f>
        <v>120</v>
      </c>
      <c r="AT253" s="90">
        <f>AS253-SUM(AU$9:AU253)</f>
        <v>19.261783484606681</v>
      </c>
      <c r="AU253" s="89">
        <f t="shared" si="75"/>
        <v>0.14555503892649888</v>
      </c>
      <c r="AV253" s="90">
        <f>SUM(AU$9:AU253)*RRF</f>
        <v>70.516751560775319</v>
      </c>
      <c r="AW253" s="3"/>
      <c r="AX253" s="2">
        <f t="shared" si="67"/>
        <v>1.5</v>
      </c>
      <c r="AY253" s="2">
        <f t="shared" si="68"/>
        <v>0.75</v>
      </c>
    </row>
    <row r="254" spans="1:51" x14ac:dyDescent="0.25">
      <c r="A254" s="14">
        <f t="shared" si="69"/>
        <v>2.4500000000000002</v>
      </c>
      <c r="B254" s="59">
        <f>IF($B$4="AY",0,IFERROR(P*INDEX('UWYr writing pattern'!$C$4:$C$18,MATCH('Baseline model w.Calcs'!$A254,'UWYr writing pattern'!$A$4:$A$18,0)) / 25,B253))</f>
        <v>0</v>
      </c>
      <c r="C254" s="36">
        <f t="shared" si="70"/>
        <v>2.4653380117256973</v>
      </c>
      <c r="E254" s="34">
        <f t="shared" si="71"/>
        <v>3.7543218452675595E-2</v>
      </c>
      <c r="F254" s="31">
        <f>SUM($E$9:E254)*RLR</f>
        <v>117.04159438592905</v>
      </c>
      <c r="G254" s="32"/>
      <c r="H254" s="36">
        <f>F254-SUM($J$9:J254)</f>
        <v>32.031069187175532</v>
      </c>
      <c r="J254" s="31">
        <f t="shared" si="72"/>
        <v>0.24170793948387156</v>
      </c>
      <c r="K254" s="36">
        <f>SUM($J$9:J254)*RRF</f>
        <v>59.507367639127452</v>
      </c>
      <c r="L254" s="33"/>
      <c r="M254" s="36">
        <f t="shared" si="57"/>
        <v>91.538436826302984</v>
      </c>
      <c r="N254" s="33"/>
      <c r="O254" s="33"/>
      <c r="P254" s="33"/>
      <c r="Q254" s="33"/>
      <c r="R254" s="33"/>
      <c r="S254" s="33"/>
      <c r="T254" s="33"/>
      <c r="U254" s="33"/>
      <c r="V254" s="31">
        <f t="shared" si="58"/>
        <v>2.0708839298495856</v>
      </c>
      <c r="W254" s="31">
        <f t="shared" si="59"/>
        <v>22.42174843102287</v>
      </c>
      <c r="X254" s="31">
        <f t="shared" si="60"/>
        <v>24.492632360872456</v>
      </c>
      <c r="Y254" s="31">
        <f t="shared" si="61"/>
        <v>-7.5384368263029842</v>
      </c>
      <c r="Z254" s="31"/>
      <c r="AA254" s="31"/>
      <c r="AB254" s="31"/>
      <c r="AC254" s="31"/>
      <c r="AD254" s="31"/>
      <c r="AE254" s="31"/>
      <c r="AF254" s="31"/>
      <c r="AG254" s="33">
        <f t="shared" si="62"/>
        <v>0.70842104332294586</v>
      </c>
      <c r="AH254" s="33">
        <f t="shared" si="63"/>
        <v>1.0897432955512261</v>
      </c>
      <c r="AI254" s="33">
        <f t="shared" si="64"/>
        <v>0.97534661988274207</v>
      </c>
      <c r="AJ254" s="93">
        <f t="shared" si="65"/>
        <v>0.84078503360950974</v>
      </c>
      <c r="AK254" s="3">
        <f t="shared" si="66"/>
        <v>0.84068899909606554</v>
      </c>
      <c r="AL254" s="3"/>
      <c r="AM254" s="3"/>
      <c r="AN254" s="3"/>
      <c r="AO254" s="3"/>
      <c r="AP254" s="3"/>
      <c r="AQ254" s="90">
        <f t="shared" si="73"/>
        <v>0</v>
      </c>
      <c r="AR254" s="91">
        <f t="shared" si="74"/>
        <v>0</v>
      </c>
      <c r="AS254" s="89">
        <f>SUM(AR$9:AR254)*RLR</f>
        <v>120</v>
      </c>
      <c r="AT254" s="90">
        <f>AS254-SUM(AU$9:AU254)</f>
        <v>19.117320108472128</v>
      </c>
      <c r="AU254" s="89">
        <f t="shared" si="75"/>
        <v>0.14446337613455013</v>
      </c>
      <c r="AV254" s="90">
        <f>SUM(AU$9:AU254)*RRF</f>
        <v>70.617875924069509</v>
      </c>
      <c r="AW254" s="3"/>
      <c r="AX254" s="2">
        <f t="shared" si="67"/>
        <v>1.5</v>
      </c>
      <c r="AY254" s="2">
        <f t="shared" si="68"/>
        <v>0.75</v>
      </c>
    </row>
    <row r="255" spans="1:51" x14ac:dyDescent="0.25">
      <c r="A255" s="14">
        <f t="shared" si="69"/>
        <v>2.46</v>
      </c>
      <c r="B255" s="59">
        <f>IF($B$4="AY",0,IFERROR(P*INDEX('UWYr writing pattern'!$C$4:$C$18,MATCH('Baseline model w.Calcs'!$A255,'UWYr writing pattern'!$A$4:$A$18,0)) / 25,B254))</f>
        <v>0</v>
      </c>
      <c r="C255" s="36">
        <f t="shared" si="70"/>
        <v>2.428357941549812</v>
      </c>
      <c r="E255" s="34">
        <f t="shared" si="71"/>
        <v>3.6980070175885463E-2</v>
      </c>
      <c r="F255" s="31">
        <f>SUM($E$9:E255)*RLR</f>
        <v>117.08597047014011</v>
      </c>
      <c r="G255" s="32"/>
      <c r="H255" s="36">
        <f>F255-SUM($J$9:J255)</f>
        <v>31.835212252482776</v>
      </c>
      <c r="J255" s="31">
        <f t="shared" si="72"/>
        <v>0.24023301890381649</v>
      </c>
      <c r="K255" s="36">
        <f>SUM($J$9:J255)*RRF</f>
        <v>59.675530752360132</v>
      </c>
      <c r="L255" s="33"/>
      <c r="M255" s="36">
        <f t="shared" si="57"/>
        <v>91.510743004842908</v>
      </c>
      <c r="N255" s="33"/>
      <c r="O255" s="33"/>
      <c r="P255" s="33"/>
      <c r="Q255" s="33"/>
      <c r="R255" s="33"/>
      <c r="S255" s="33"/>
      <c r="T255" s="33"/>
      <c r="U255" s="33"/>
      <c r="V255" s="31">
        <f t="shared" si="58"/>
        <v>2.0398206709018418</v>
      </c>
      <c r="W255" s="31">
        <f t="shared" si="59"/>
        <v>22.284648576737943</v>
      </c>
      <c r="X255" s="31">
        <f t="shared" si="60"/>
        <v>24.324469247639787</v>
      </c>
      <c r="Y255" s="31">
        <f t="shared" si="61"/>
        <v>-7.510743004842908</v>
      </c>
      <c r="Z255" s="31"/>
      <c r="AA255" s="31"/>
      <c r="AB255" s="31"/>
      <c r="AC255" s="31"/>
      <c r="AD255" s="31"/>
      <c r="AE255" s="31"/>
      <c r="AF255" s="31"/>
      <c r="AG255" s="33">
        <f t="shared" si="62"/>
        <v>0.71042298514714441</v>
      </c>
      <c r="AH255" s="33">
        <f t="shared" si="63"/>
        <v>1.0894136072005107</v>
      </c>
      <c r="AI255" s="33">
        <f t="shared" si="64"/>
        <v>0.97571642058450092</v>
      </c>
      <c r="AJ255" s="93">
        <f t="shared" si="65"/>
        <v>0.84197467911035218</v>
      </c>
      <c r="AK255" s="3">
        <f t="shared" si="66"/>
        <v>0.84188383160284508</v>
      </c>
      <c r="AL255" s="3"/>
      <c r="AM255" s="3"/>
      <c r="AN255" s="3"/>
      <c r="AO255" s="3"/>
      <c r="AP255" s="3"/>
      <c r="AQ255" s="90">
        <f t="shared" si="73"/>
        <v>0</v>
      </c>
      <c r="AR255" s="91">
        <f t="shared" si="74"/>
        <v>0</v>
      </c>
      <c r="AS255" s="89">
        <f>SUM(AR$9:AR255)*RLR</f>
        <v>120</v>
      </c>
      <c r="AT255" s="90">
        <f>AS255-SUM(AU$9:AU255)</f>
        <v>18.973940207658586</v>
      </c>
      <c r="AU255" s="89">
        <f t="shared" si="75"/>
        <v>0.14337990081354096</v>
      </c>
      <c r="AV255" s="90">
        <f>SUM(AU$9:AU255)*RRF</f>
        <v>70.71824185463899</v>
      </c>
      <c r="AW255" s="3"/>
      <c r="AX255" s="2">
        <f t="shared" si="67"/>
        <v>1.5</v>
      </c>
      <c r="AY255" s="2">
        <f t="shared" si="68"/>
        <v>0.75</v>
      </c>
    </row>
    <row r="256" spans="1:51" x14ac:dyDescent="0.25">
      <c r="A256" s="14">
        <f t="shared" si="69"/>
        <v>2.4700000000000002</v>
      </c>
      <c r="B256" s="59">
        <f>IF($B$4="AY",0,IFERROR(P*INDEX('UWYr writing pattern'!$C$4:$C$18,MATCH('Baseline model w.Calcs'!$A256,'UWYr writing pattern'!$A$4:$A$18,0)) / 25,B255))</f>
        <v>0</v>
      </c>
      <c r="C256" s="36">
        <f t="shared" si="70"/>
        <v>2.391932572426565</v>
      </c>
      <c r="E256" s="34">
        <f t="shared" si="71"/>
        <v>3.6425369123247175E-2</v>
      </c>
      <c r="F256" s="31">
        <f>SUM($E$9:E256)*RLR</f>
        <v>117.12968091308801</v>
      </c>
      <c r="G256" s="32"/>
      <c r="H256" s="36">
        <f>F256-SUM($J$9:J256)</f>
        <v>31.64015860353706</v>
      </c>
      <c r="J256" s="31">
        <f t="shared" si="72"/>
        <v>0.23876409189362083</v>
      </c>
      <c r="K256" s="36">
        <f>SUM($J$9:J256)*RRF</f>
        <v>59.842665616685657</v>
      </c>
      <c r="L256" s="33"/>
      <c r="M256" s="36">
        <f t="shared" si="57"/>
        <v>91.48282422022271</v>
      </c>
      <c r="N256" s="33"/>
      <c r="O256" s="33"/>
      <c r="P256" s="33"/>
      <c r="Q256" s="33"/>
      <c r="R256" s="33"/>
      <c r="S256" s="33"/>
      <c r="T256" s="33"/>
      <c r="U256" s="33"/>
      <c r="V256" s="31">
        <f t="shared" si="58"/>
        <v>2.0092233608383143</v>
      </c>
      <c r="W256" s="31">
        <f t="shared" si="59"/>
        <v>22.148111022475941</v>
      </c>
      <c r="X256" s="31">
        <f t="shared" si="60"/>
        <v>24.157334383314257</v>
      </c>
      <c r="Y256" s="31">
        <f t="shared" si="61"/>
        <v>-7.4828242202227102</v>
      </c>
      <c r="Z256" s="31"/>
      <c r="AA256" s="31"/>
      <c r="AB256" s="31"/>
      <c r="AC256" s="31"/>
      <c r="AD256" s="31"/>
      <c r="AE256" s="31"/>
      <c r="AF256" s="31"/>
      <c r="AG256" s="33">
        <f t="shared" si="62"/>
        <v>0.7124126859129245</v>
      </c>
      <c r="AH256" s="33">
        <f t="shared" si="63"/>
        <v>1.089081240716937</v>
      </c>
      <c r="AI256" s="33">
        <f t="shared" si="64"/>
        <v>0.97608067427573342</v>
      </c>
      <c r="AJ256" s="93">
        <f t="shared" si="65"/>
        <v>0.84315543564522777</v>
      </c>
      <c r="AK256" s="3">
        <f t="shared" si="66"/>
        <v>0.84306970286582383</v>
      </c>
      <c r="AL256" s="3"/>
      <c r="AM256" s="3"/>
      <c r="AN256" s="3"/>
      <c r="AO256" s="3"/>
      <c r="AP256" s="3"/>
      <c r="AQ256" s="90">
        <f t="shared" si="73"/>
        <v>0</v>
      </c>
      <c r="AR256" s="91">
        <f t="shared" si="74"/>
        <v>0</v>
      </c>
      <c r="AS256" s="89">
        <f>SUM(AR$9:AR256)*RLR</f>
        <v>120</v>
      </c>
      <c r="AT256" s="90">
        <f>AS256-SUM(AU$9:AU256)</f>
        <v>18.831635656101142</v>
      </c>
      <c r="AU256" s="89">
        <f t="shared" si="75"/>
        <v>0.1423045515574394</v>
      </c>
      <c r="AV256" s="90">
        <f>SUM(AU$9:AU256)*RRF</f>
        <v>70.817855040729199</v>
      </c>
      <c r="AW256" s="3"/>
      <c r="AX256" s="2">
        <f t="shared" si="67"/>
        <v>1.5</v>
      </c>
      <c r="AY256" s="2">
        <f t="shared" si="68"/>
        <v>0.75</v>
      </c>
    </row>
    <row r="257" spans="1:51" x14ac:dyDescent="0.25">
      <c r="A257" s="14">
        <f t="shared" si="69"/>
        <v>2.48</v>
      </c>
      <c r="B257" s="59">
        <f>IF($B$4="AY",0,IFERROR(P*INDEX('UWYr writing pattern'!$C$4:$C$18,MATCH('Baseline model w.Calcs'!$A257,'UWYr writing pattern'!$A$4:$A$18,0)) / 25,B256))</f>
        <v>0</v>
      </c>
      <c r="C257" s="36">
        <f t="shared" si="70"/>
        <v>2.3560535838401666</v>
      </c>
      <c r="E257" s="34">
        <f t="shared" si="71"/>
        <v>3.5878988586398472E-2</v>
      </c>
      <c r="F257" s="31">
        <f>SUM($E$9:E257)*RLR</f>
        <v>117.17273569939169</v>
      </c>
      <c r="G257" s="32"/>
      <c r="H257" s="36">
        <f>F257-SUM($J$9:J257)</f>
        <v>31.445912200314211</v>
      </c>
      <c r="J257" s="31">
        <f t="shared" si="72"/>
        <v>0.23730118952652796</v>
      </c>
      <c r="K257" s="36">
        <f>SUM($J$9:J257)*RRF</f>
        <v>60.008776449354237</v>
      </c>
      <c r="L257" s="33"/>
      <c r="M257" s="36">
        <f t="shared" si="57"/>
        <v>91.454688649668441</v>
      </c>
      <c r="N257" s="33"/>
      <c r="O257" s="33"/>
      <c r="P257" s="33"/>
      <c r="Q257" s="33"/>
      <c r="R257" s="33"/>
      <c r="S257" s="33"/>
      <c r="T257" s="33"/>
      <c r="U257" s="33"/>
      <c r="V257" s="31">
        <f t="shared" si="58"/>
        <v>1.9790850104257396</v>
      </c>
      <c r="W257" s="31">
        <f t="shared" si="59"/>
        <v>22.012138540219947</v>
      </c>
      <c r="X257" s="31">
        <f t="shared" si="60"/>
        <v>23.991223550645685</v>
      </c>
      <c r="Y257" s="31">
        <f t="shared" si="61"/>
        <v>-7.4546886496684408</v>
      </c>
      <c r="Z257" s="31"/>
      <c r="AA257" s="31"/>
      <c r="AB257" s="31"/>
      <c r="AC257" s="31"/>
      <c r="AD257" s="31"/>
      <c r="AE257" s="31"/>
      <c r="AF257" s="31"/>
      <c r="AG257" s="33">
        <f t="shared" si="62"/>
        <v>0.71439019582564567</v>
      </c>
      <c r="AH257" s="33">
        <f t="shared" si="63"/>
        <v>1.0887462934484338</v>
      </c>
      <c r="AI257" s="33">
        <f t="shared" si="64"/>
        <v>0.97643946416159744</v>
      </c>
      <c r="AJ257" s="93">
        <f t="shared" si="65"/>
        <v>0.84432736963200261</v>
      </c>
      <c r="AK257" s="3">
        <f t="shared" si="66"/>
        <v>0.84424668009433024</v>
      </c>
      <c r="AL257" s="3"/>
      <c r="AM257" s="3"/>
      <c r="AN257" s="3"/>
      <c r="AO257" s="3"/>
      <c r="AP257" s="3"/>
      <c r="AQ257" s="90">
        <f t="shared" si="73"/>
        <v>0</v>
      </c>
      <c r="AR257" s="91">
        <f t="shared" si="74"/>
        <v>0</v>
      </c>
      <c r="AS257" s="89">
        <f>SUM(AR$9:AR257)*RLR</f>
        <v>120</v>
      </c>
      <c r="AT257" s="90">
        <f>AS257-SUM(AU$9:AU257)</f>
        <v>18.690398388680379</v>
      </c>
      <c r="AU257" s="89">
        <f t="shared" si="75"/>
        <v>0.14123726742075857</v>
      </c>
      <c r="AV257" s="90">
        <f>SUM(AU$9:AU257)*RRF</f>
        <v>70.916721127923736</v>
      </c>
      <c r="AW257" s="3"/>
      <c r="AX257" s="2">
        <f t="shared" si="67"/>
        <v>1.5</v>
      </c>
      <c r="AY257" s="2">
        <f t="shared" si="68"/>
        <v>0.75</v>
      </c>
    </row>
    <row r="258" spans="1:51" x14ac:dyDescent="0.25">
      <c r="A258" s="14">
        <f t="shared" si="69"/>
        <v>2.4900000000000002</v>
      </c>
      <c r="B258" s="59">
        <f>IF($B$4="AY",0,IFERROR(P*INDEX('UWYr writing pattern'!$C$4:$C$18,MATCH('Baseline model w.Calcs'!$A258,'UWYr writing pattern'!$A$4:$A$18,0)) / 25,B257))</f>
        <v>0</v>
      </c>
      <c r="C258" s="36">
        <f t="shared" si="70"/>
        <v>2.3207127800825642</v>
      </c>
      <c r="E258" s="34">
        <f t="shared" si="71"/>
        <v>3.5340803757602499E-2</v>
      </c>
      <c r="F258" s="31">
        <f>SUM($E$9:E258)*RLR</f>
        <v>117.21514466390082</v>
      </c>
      <c r="G258" s="32"/>
      <c r="H258" s="36">
        <f>F258-SUM($J$9:J258)</f>
        <v>31.252476823320976</v>
      </c>
      <c r="J258" s="31">
        <f t="shared" si="72"/>
        <v>0.23584434150235659</v>
      </c>
      <c r="K258" s="36">
        <f>SUM($J$9:J258)*RRF</f>
        <v>60.173867488405882</v>
      </c>
      <c r="L258" s="33"/>
      <c r="M258" s="36">
        <f t="shared" si="57"/>
        <v>91.426344311726865</v>
      </c>
      <c r="N258" s="33"/>
      <c r="O258" s="33"/>
      <c r="P258" s="33"/>
      <c r="Q258" s="33"/>
      <c r="R258" s="33"/>
      <c r="S258" s="33"/>
      <c r="T258" s="33"/>
      <c r="U258" s="33"/>
      <c r="V258" s="31">
        <f t="shared" si="58"/>
        <v>1.9493987352693536</v>
      </c>
      <c r="W258" s="31">
        <f t="shared" si="59"/>
        <v>21.876733776324681</v>
      </c>
      <c r="X258" s="31">
        <f t="shared" si="60"/>
        <v>23.826132511594036</v>
      </c>
      <c r="Y258" s="31">
        <f t="shared" si="61"/>
        <v>-7.426344311726865</v>
      </c>
      <c r="Z258" s="31"/>
      <c r="AA258" s="31"/>
      <c r="AB258" s="31"/>
      <c r="AC258" s="31"/>
      <c r="AD258" s="31"/>
      <c r="AE258" s="31"/>
      <c r="AF258" s="31"/>
      <c r="AG258" s="33">
        <f t="shared" si="62"/>
        <v>0.71635556533816525</v>
      </c>
      <c r="AH258" s="33">
        <f t="shared" si="63"/>
        <v>1.0884088608538913</v>
      </c>
      <c r="AI258" s="33">
        <f t="shared" si="64"/>
        <v>0.97679287219917343</v>
      </c>
      <c r="AJ258" s="93">
        <f t="shared" si="65"/>
        <v>0.84549054699227288</v>
      </c>
      <c r="AK258" s="3">
        <f t="shared" si="66"/>
        <v>0.84541482999362272</v>
      </c>
      <c r="AL258" s="3"/>
      <c r="AM258" s="3"/>
      <c r="AN258" s="3"/>
      <c r="AO258" s="3"/>
      <c r="AP258" s="3"/>
      <c r="AQ258" s="90">
        <f t="shared" si="73"/>
        <v>0</v>
      </c>
      <c r="AR258" s="91">
        <f t="shared" si="74"/>
        <v>0</v>
      </c>
      <c r="AS258" s="89">
        <f>SUM(AR$9:AR258)*RLR</f>
        <v>120</v>
      </c>
      <c r="AT258" s="90">
        <f>AS258-SUM(AU$9:AU258)</f>
        <v>18.550220400765269</v>
      </c>
      <c r="AU258" s="89">
        <f t="shared" si="75"/>
        <v>0.14017798791510283</v>
      </c>
      <c r="AV258" s="90">
        <f>SUM(AU$9:AU258)*RRF</f>
        <v>71.014845719464304</v>
      </c>
      <c r="AW258" s="3"/>
      <c r="AX258" s="2">
        <f t="shared" si="67"/>
        <v>1.5</v>
      </c>
      <c r="AY258" s="2">
        <f t="shared" si="68"/>
        <v>0.75</v>
      </c>
    </row>
    <row r="259" spans="1:51" x14ac:dyDescent="0.25">
      <c r="A259" s="14">
        <f t="shared" si="69"/>
        <v>2.5</v>
      </c>
      <c r="B259" s="59">
        <f>IF($B$4="AY",0,IFERROR(P*INDEX('UWYr writing pattern'!$C$4:$C$18,MATCH('Baseline model w.Calcs'!$A259,'UWYr writing pattern'!$A$4:$A$18,0)) / 25,B258))</f>
        <v>0</v>
      </c>
      <c r="C259" s="36">
        <f t="shared" si="70"/>
        <v>2.2859020883813259</v>
      </c>
      <c r="E259" s="34">
        <f t="shared" si="71"/>
        <v>3.4810691701238461E-2</v>
      </c>
      <c r="F259" s="31">
        <f>SUM($E$9:E259)*RLR</f>
        <v>117.25691749394231</v>
      </c>
      <c r="G259" s="32"/>
      <c r="H259" s="36">
        <f>F259-SUM($J$9:J259)</f>
        <v>31.059856077187561</v>
      </c>
      <c r="J259" s="31">
        <f t="shared" si="72"/>
        <v>0.23439357617490733</v>
      </c>
      <c r="K259" s="36">
        <f>SUM($J$9:J259)*RRF</f>
        <v>60.337942991728319</v>
      </c>
      <c r="L259" s="33"/>
      <c r="M259" s="36">
        <f t="shared" si="57"/>
        <v>91.397799068915873</v>
      </c>
      <c r="N259" s="33"/>
      <c r="O259" s="33"/>
      <c r="P259" s="33"/>
      <c r="Q259" s="33"/>
      <c r="R259" s="33"/>
      <c r="S259" s="33"/>
      <c r="T259" s="33"/>
      <c r="U259" s="33"/>
      <c r="V259" s="31">
        <f t="shared" si="58"/>
        <v>1.9201577542403137</v>
      </c>
      <c r="W259" s="31">
        <f t="shared" si="59"/>
        <v>21.741899254031292</v>
      </c>
      <c r="X259" s="31">
        <f t="shared" si="60"/>
        <v>23.662057008271606</v>
      </c>
      <c r="Y259" s="31">
        <f t="shared" si="61"/>
        <v>-7.397799068915873</v>
      </c>
      <c r="Z259" s="31"/>
      <c r="AA259" s="31"/>
      <c r="AB259" s="31"/>
      <c r="AC259" s="31"/>
      <c r="AD259" s="31"/>
      <c r="AE259" s="31"/>
      <c r="AF259" s="31"/>
      <c r="AG259" s="33">
        <f t="shared" si="62"/>
        <v>0.7183088451396229</v>
      </c>
      <c r="AH259" s="33">
        <f t="shared" si="63"/>
        <v>1.0880690365347128</v>
      </c>
      <c r="AI259" s="33">
        <f t="shared" si="64"/>
        <v>0.97714097911618591</v>
      </c>
      <c r="AJ259" s="93">
        <f t="shared" si="65"/>
        <v>0.84664503315507156</v>
      </c>
      <c r="AK259" s="3">
        <f t="shared" si="66"/>
        <v>0.84657421876867056</v>
      </c>
      <c r="AL259" s="3"/>
      <c r="AM259" s="3"/>
      <c r="AN259" s="3"/>
      <c r="AO259" s="3"/>
      <c r="AP259" s="3"/>
      <c r="AQ259" s="90">
        <f t="shared" si="73"/>
        <v>0</v>
      </c>
      <c r="AR259" s="91">
        <f t="shared" si="74"/>
        <v>0</v>
      </c>
      <c r="AS259" s="89">
        <f>SUM(AR$9:AR259)*RLR</f>
        <v>120</v>
      </c>
      <c r="AT259" s="90">
        <f>AS259-SUM(AU$9:AU259)</f>
        <v>18.411093747759523</v>
      </c>
      <c r="AU259" s="89">
        <f t="shared" si="75"/>
        <v>0.13912665300573954</v>
      </c>
      <c r="AV259" s="90">
        <f>SUM(AU$9:AU259)*RRF</f>
        <v>71.112234376568324</v>
      </c>
      <c r="AW259" s="3"/>
      <c r="AX259" s="2">
        <f t="shared" si="67"/>
        <v>1.5</v>
      </c>
      <c r="AY259" s="2">
        <f t="shared" si="68"/>
        <v>0.75</v>
      </c>
    </row>
    <row r="260" spans="1:51" x14ac:dyDescent="0.25">
      <c r="A260" s="14">
        <f t="shared" si="69"/>
        <v>2.5099999999999998</v>
      </c>
      <c r="B260" s="59">
        <f>IF($B$4="AY",0,IFERROR(P*INDEX('UWYr writing pattern'!$C$4:$C$18,MATCH('Baseline model w.Calcs'!$A260,'UWYr writing pattern'!$A$4:$A$18,0)) / 25,B259))</f>
        <v>0</v>
      </c>
      <c r="C260" s="36">
        <f t="shared" si="70"/>
        <v>2.251613557055606</v>
      </c>
      <c r="E260" s="34">
        <f t="shared" si="71"/>
        <v>3.4288531325719893E-2</v>
      </c>
      <c r="F260" s="31">
        <f>SUM($E$9:E260)*RLR</f>
        <v>117.29806373153316</v>
      </c>
      <c r="G260" s="32"/>
      <c r="H260" s="36">
        <f>F260-SUM($J$9:J260)</f>
        <v>30.868053394199507</v>
      </c>
      <c r="J260" s="31">
        <f t="shared" si="72"/>
        <v>0.2329489205789067</v>
      </c>
      <c r="K260" s="36">
        <f>SUM($J$9:J260)*RRF</f>
        <v>60.501007236133553</v>
      </c>
      <c r="L260" s="33"/>
      <c r="M260" s="36">
        <f t="shared" si="57"/>
        <v>91.369060630333053</v>
      </c>
      <c r="N260" s="33"/>
      <c r="O260" s="33"/>
      <c r="P260" s="33"/>
      <c r="Q260" s="33"/>
      <c r="R260" s="33"/>
      <c r="S260" s="33"/>
      <c r="T260" s="33"/>
      <c r="U260" s="33"/>
      <c r="V260" s="31">
        <f t="shared" si="58"/>
        <v>1.8913553879267087</v>
      </c>
      <c r="W260" s="31">
        <f t="shared" si="59"/>
        <v>21.607637375939653</v>
      </c>
      <c r="X260" s="31">
        <f t="shared" si="60"/>
        <v>23.498992763866362</v>
      </c>
      <c r="Y260" s="31">
        <f t="shared" si="61"/>
        <v>-7.3690606303330526</v>
      </c>
      <c r="Z260" s="31"/>
      <c r="AA260" s="31"/>
      <c r="AB260" s="31"/>
      <c r="AC260" s="31"/>
      <c r="AD260" s="31"/>
      <c r="AE260" s="31"/>
      <c r="AF260" s="31"/>
      <c r="AG260" s="33">
        <f t="shared" si="62"/>
        <v>0.72025008614444708</v>
      </c>
      <c r="AH260" s="33">
        <f t="shared" si="63"/>
        <v>1.0877269122658697</v>
      </c>
      <c r="AI260" s="33">
        <f t="shared" si="64"/>
        <v>0.97748386442944302</v>
      </c>
      <c r="AJ260" s="93">
        <f t="shared" si="65"/>
        <v>0.84779089306054967</v>
      </c>
      <c r="AK260" s="3">
        <f t="shared" si="66"/>
        <v>0.84772491212790546</v>
      </c>
      <c r="AL260" s="3"/>
      <c r="AM260" s="3"/>
      <c r="AN260" s="3"/>
      <c r="AO260" s="3"/>
      <c r="AP260" s="3"/>
      <c r="AQ260" s="90">
        <f t="shared" si="73"/>
        <v>0</v>
      </c>
      <c r="AR260" s="91">
        <f t="shared" si="74"/>
        <v>0</v>
      </c>
      <c r="AS260" s="89">
        <f>SUM(AR$9:AR260)*RLR</f>
        <v>120</v>
      </c>
      <c r="AT260" s="90">
        <f>AS260-SUM(AU$9:AU260)</f>
        <v>18.273010544651328</v>
      </c>
      <c r="AU260" s="89">
        <f t="shared" si="75"/>
        <v>0.13808320310819641</v>
      </c>
      <c r="AV260" s="90">
        <f>SUM(AU$9:AU260)*RRF</f>
        <v>71.208892618744059</v>
      </c>
      <c r="AW260" s="3"/>
      <c r="AX260" s="2">
        <f t="shared" si="67"/>
        <v>1.5</v>
      </c>
      <c r="AY260" s="2">
        <f t="shared" si="68"/>
        <v>0.75</v>
      </c>
    </row>
    <row r="261" spans="1:51" x14ac:dyDescent="0.25">
      <c r="A261" s="14">
        <f t="shared" si="69"/>
        <v>2.52</v>
      </c>
      <c r="B261" s="59">
        <f>IF($B$4="AY",0,IFERROR(P*INDEX('UWYr writing pattern'!$C$4:$C$18,MATCH('Baseline model w.Calcs'!$A261,'UWYr writing pattern'!$A$4:$A$18,0)) / 25,B260))</f>
        <v>0</v>
      </c>
      <c r="C261" s="36">
        <f t="shared" si="70"/>
        <v>2.2178393536997718</v>
      </c>
      <c r="E261" s="34">
        <f t="shared" si="71"/>
        <v>3.3774203355834087E-2</v>
      </c>
      <c r="F261" s="31">
        <f>SUM($E$9:E261)*RLR</f>
        <v>117.33859277556016</v>
      </c>
      <c r="G261" s="32"/>
      <c r="H261" s="36">
        <f>F261-SUM($J$9:J261)</f>
        <v>30.677072037770003</v>
      </c>
      <c r="J261" s="31">
        <f t="shared" si="72"/>
        <v>0.23151040045649629</v>
      </c>
      <c r="K261" s="36">
        <f>SUM($J$9:J261)*RRF</f>
        <v>60.663064516453105</v>
      </c>
      <c r="L261" s="33"/>
      <c r="M261" s="36">
        <f t="shared" si="57"/>
        <v>91.340136554223108</v>
      </c>
      <c r="N261" s="33"/>
      <c r="O261" s="33"/>
      <c r="P261" s="33"/>
      <c r="Q261" s="33"/>
      <c r="R261" s="33"/>
      <c r="S261" s="33"/>
      <c r="T261" s="33"/>
      <c r="U261" s="33"/>
      <c r="V261" s="31">
        <f t="shared" si="58"/>
        <v>1.8629850571078082</v>
      </c>
      <c r="W261" s="31">
        <f t="shared" si="59"/>
        <v>21.473950426439</v>
      </c>
      <c r="X261" s="31">
        <f t="shared" si="60"/>
        <v>23.336935483546807</v>
      </c>
      <c r="Y261" s="31">
        <f t="shared" si="61"/>
        <v>-7.3401365542231076</v>
      </c>
      <c r="Z261" s="31"/>
      <c r="AA261" s="31"/>
      <c r="AB261" s="31"/>
      <c r="AC261" s="31"/>
      <c r="AD261" s="31"/>
      <c r="AE261" s="31"/>
      <c r="AF261" s="31"/>
      <c r="AG261" s="33">
        <f t="shared" si="62"/>
        <v>0.72217933948158453</v>
      </c>
      <c r="AH261" s="33">
        <f t="shared" si="63"/>
        <v>1.0873825780264657</v>
      </c>
      <c r="AI261" s="33">
        <f t="shared" si="64"/>
        <v>0.97782160646300131</v>
      </c>
      <c r="AJ261" s="93">
        <f t="shared" si="65"/>
        <v>0.84892819116362916</v>
      </c>
      <c r="AK261" s="3">
        <f t="shared" si="66"/>
        <v>0.84886697528694621</v>
      </c>
      <c r="AL261" s="3"/>
      <c r="AM261" s="3"/>
      <c r="AN261" s="3"/>
      <c r="AO261" s="3"/>
      <c r="AP261" s="3"/>
      <c r="AQ261" s="90">
        <f t="shared" si="73"/>
        <v>0</v>
      </c>
      <c r="AR261" s="91">
        <f t="shared" si="74"/>
        <v>0</v>
      </c>
      <c r="AS261" s="89">
        <f>SUM(AR$9:AR261)*RLR</f>
        <v>120</v>
      </c>
      <c r="AT261" s="90">
        <f>AS261-SUM(AU$9:AU261)</f>
        <v>18.135962965566449</v>
      </c>
      <c r="AU261" s="89">
        <f t="shared" si="75"/>
        <v>0.13704757908488496</v>
      </c>
      <c r="AV261" s="90">
        <f>SUM(AU$9:AU261)*RRF</f>
        <v>71.304825924103483</v>
      </c>
      <c r="AW261" s="3"/>
      <c r="AX261" s="2">
        <f t="shared" si="67"/>
        <v>1.5</v>
      </c>
      <c r="AY261" s="2">
        <f t="shared" si="68"/>
        <v>0.75</v>
      </c>
    </row>
    <row r="262" spans="1:51" x14ac:dyDescent="0.25">
      <c r="A262" s="14">
        <f t="shared" si="69"/>
        <v>2.5299999999999998</v>
      </c>
      <c r="B262" s="59">
        <f>IF($B$4="AY",0,IFERROR(P*INDEX('UWYr writing pattern'!$C$4:$C$18,MATCH('Baseline model w.Calcs'!$A262,'UWYr writing pattern'!$A$4:$A$18,0)) / 25,B261))</f>
        <v>0</v>
      </c>
      <c r="C262" s="36">
        <f t="shared" si="70"/>
        <v>2.1845717633942754</v>
      </c>
      <c r="E262" s="34">
        <f t="shared" si="71"/>
        <v>3.3267590305496579E-2</v>
      </c>
      <c r="F262" s="31">
        <f>SUM($E$9:E262)*RLR</f>
        <v>117.37851388392676</v>
      </c>
      <c r="G262" s="32"/>
      <c r="H262" s="36">
        <f>F262-SUM($J$9:J262)</f>
        <v>30.486915105853328</v>
      </c>
      <c r="J262" s="31">
        <f t="shared" si="72"/>
        <v>0.23007804028327503</v>
      </c>
      <c r="K262" s="36">
        <f>SUM($J$9:J262)*RRF</f>
        <v>60.824119144651398</v>
      </c>
      <c r="L262" s="33"/>
      <c r="M262" s="36">
        <f t="shared" si="57"/>
        <v>91.311034250504719</v>
      </c>
      <c r="N262" s="33"/>
      <c r="O262" s="33"/>
      <c r="P262" s="33"/>
      <c r="Q262" s="33"/>
      <c r="R262" s="33"/>
      <c r="S262" s="33"/>
      <c r="T262" s="33"/>
      <c r="U262" s="33"/>
      <c r="V262" s="31">
        <f t="shared" si="58"/>
        <v>1.835040281251191</v>
      </c>
      <c r="W262" s="31">
        <f t="shared" si="59"/>
        <v>21.340840574097328</v>
      </c>
      <c r="X262" s="31">
        <f t="shared" si="60"/>
        <v>23.17588085534852</v>
      </c>
      <c r="Y262" s="31">
        <f t="shared" si="61"/>
        <v>-7.3110342505047186</v>
      </c>
      <c r="Z262" s="31"/>
      <c r="AA262" s="31"/>
      <c r="AB262" s="31"/>
      <c r="AC262" s="31"/>
      <c r="AD262" s="31"/>
      <c r="AE262" s="31"/>
      <c r="AF262" s="31"/>
      <c r="AG262" s="33">
        <f t="shared" si="62"/>
        <v>0.72409665648394517</v>
      </c>
      <c r="AH262" s="33">
        <f t="shared" si="63"/>
        <v>1.0870361220298181</v>
      </c>
      <c r="AI262" s="33">
        <f t="shared" si="64"/>
        <v>0.97815428236605628</v>
      </c>
      <c r="AJ262" s="93">
        <f t="shared" si="65"/>
        <v>0.85005699143762814</v>
      </c>
      <c r="AK262" s="3">
        <f t="shared" si="66"/>
        <v>0.8500004729722942</v>
      </c>
      <c r="AL262" s="3"/>
      <c r="AM262" s="3"/>
      <c r="AN262" s="3"/>
      <c r="AO262" s="3"/>
      <c r="AP262" s="3"/>
      <c r="AQ262" s="90">
        <f t="shared" si="73"/>
        <v>0</v>
      </c>
      <c r="AR262" s="91">
        <f t="shared" si="74"/>
        <v>0</v>
      </c>
      <c r="AS262" s="89">
        <f>SUM(AR$9:AR262)*RLR</f>
        <v>120</v>
      </c>
      <c r="AT262" s="90">
        <f>AS262-SUM(AU$9:AU262)</f>
        <v>17.999943243324694</v>
      </c>
      <c r="AU262" s="89">
        <f t="shared" si="75"/>
        <v>0.13601972224174838</v>
      </c>
      <c r="AV262" s="90">
        <f>SUM(AU$9:AU262)*RRF</f>
        <v>71.400039729672713</v>
      </c>
      <c r="AW262" s="3"/>
      <c r="AX262" s="2">
        <f t="shared" si="67"/>
        <v>1.5</v>
      </c>
      <c r="AY262" s="2">
        <f t="shared" si="68"/>
        <v>0.75</v>
      </c>
    </row>
    <row r="263" spans="1:51" x14ac:dyDescent="0.25">
      <c r="A263" s="14">
        <f t="shared" si="69"/>
        <v>2.54</v>
      </c>
      <c r="B263" s="59">
        <f>IF($B$4="AY",0,IFERROR(P*INDEX('UWYr writing pattern'!$C$4:$C$18,MATCH('Baseline model w.Calcs'!$A263,'UWYr writing pattern'!$A$4:$A$18,0)) / 25,B262))</f>
        <v>0</v>
      </c>
      <c r="C263" s="36">
        <f t="shared" si="70"/>
        <v>2.1518031869433614</v>
      </c>
      <c r="E263" s="34">
        <f t="shared" si="71"/>
        <v>3.2768576450914126E-2</v>
      </c>
      <c r="F263" s="31">
        <f>SUM($E$9:E263)*RLR</f>
        <v>117.41783617566787</v>
      </c>
      <c r="G263" s="32"/>
      <c r="H263" s="36">
        <f>F263-SUM($J$9:J263)</f>
        <v>30.297585534300538</v>
      </c>
      <c r="J263" s="31">
        <f t="shared" si="72"/>
        <v>0.22865186329389997</v>
      </c>
      <c r="K263" s="36">
        <f>SUM($J$9:J263)*RRF</f>
        <v>60.984175448957131</v>
      </c>
      <c r="L263" s="33"/>
      <c r="M263" s="36">
        <f t="shared" si="57"/>
        <v>91.281760983257669</v>
      </c>
      <c r="N263" s="33"/>
      <c r="O263" s="33"/>
      <c r="P263" s="33"/>
      <c r="Q263" s="33"/>
      <c r="R263" s="33"/>
      <c r="S263" s="33"/>
      <c r="T263" s="33"/>
      <c r="U263" s="33"/>
      <c r="V263" s="31">
        <f t="shared" si="58"/>
        <v>1.8075146770324235</v>
      </c>
      <c r="W263" s="31">
        <f t="shared" si="59"/>
        <v>21.208309874010375</v>
      </c>
      <c r="X263" s="31">
        <f t="shared" si="60"/>
        <v>23.015824551042797</v>
      </c>
      <c r="Y263" s="31">
        <f t="shared" si="61"/>
        <v>-7.2817609832576693</v>
      </c>
      <c r="Z263" s="31"/>
      <c r="AA263" s="31"/>
      <c r="AB263" s="31"/>
      <c r="AC263" s="31"/>
      <c r="AD263" s="31"/>
      <c r="AE263" s="31"/>
      <c r="AF263" s="31"/>
      <c r="AG263" s="33">
        <f t="shared" si="62"/>
        <v>0.72600208867806104</v>
      </c>
      <c r="AH263" s="33">
        <f t="shared" si="63"/>
        <v>1.0866876307530675</v>
      </c>
      <c r="AI263" s="33">
        <f t="shared" si="64"/>
        <v>0.97848196813056565</v>
      </c>
      <c r="AJ263" s="93">
        <f t="shared" si="65"/>
        <v>0.8511773573778596</v>
      </c>
      <c r="AK263" s="3">
        <f t="shared" si="66"/>
        <v>0.85112546942500189</v>
      </c>
      <c r="AL263" s="3"/>
      <c r="AM263" s="3"/>
      <c r="AN263" s="3"/>
      <c r="AO263" s="3"/>
      <c r="AP263" s="3"/>
      <c r="AQ263" s="90">
        <f t="shared" si="73"/>
        <v>0</v>
      </c>
      <c r="AR263" s="91">
        <f t="shared" si="74"/>
        <v>0</v>
      </c>
      <c r="AS263" s="89">
        <f>SUM(AR$9:AR263)*RLR</f>
        <v>120</v>
      </c>
      <c r="AT263" s="90">
        <f>AS263-SUM(AU$9:AU263)</f>
        <v>17.864943668999757</v>
      </c>
      <c r="AU263" s="89">
        <f t="shared" si="75"/>
        <v>0.1349995743249352</v>
      </c>
      <c r="AV263" s="90">
        <f>SUM(AU$9:AU263)*RRF</f>
        <v>71.494539431700161</v>
      </c>
      <c r="AW263" s="3"/>
      <c r="AX263" s="2">
        <f t="shared" si="67"/>
        <v>1.5</v>
      </c>
      <c r="AY263" s="2">
        <f t="shared" si="68"/>
        <v>0.75</v>
      </c>
    </row>
    <row r="264" spans="1:51" x14ac:dyDescent="0.25">
      <c r="A264" s="14">
        <f t="shared" si="69"/>
        <v>2.5499999999999998</v>
      </c>
      <c r="B264" s="59">
        <f>IF($B$4="AY",0,IFERROR(P*INDEX('UWYr writing pattern'!$C$4:$C$18,MATCH('Baseline model w.Calcs'!$A264,'UWYr writing pattern'!$A$4:$A$18,0)) / 25,B263))</f>
        <v>0</v>
      </c>
      <c r="C264" s="36">
        <f t="shared" si="70"/>
        <v>2.1195261391392108</v>
      </c>
      <c r="E264" s="34">
        <f t="shared" si="71"/>
        <v>3.2277047804150423E-2</v>
      </c>
      <c r="F264" s="31">
        <f>SUM($E$9:E264)*RLR</f>
        <v>117.45656863303284</v>
      </c>
      <c r="G264" s="32"/>
      <c r="H264" s="36">
        <f>F264-SUM($J$9:J264)</f>
        <v>30.109086100158251</v>
      </c>
      <c r="J264" s="31">
        <f t="shared" si="72"/>
        <v>0.22723189150725404</v>
      </c>
      <c r="K264" s="36">
        <f>SUM($J$9:J264)*RRF</f>
        <v>61.14323777301221</v>
      </c>
      <c r="L264" s="33"/>
      <c r="M264" s="36">
        <f t="shared" si="57"/>
        <v>91.252323873170468</v>
      </c>
      <c r="N264" s="33"/>
      <c r="O264" s="33"/>
      <c r="P264" s="33"/>
      <c r="Q264" s="33"/>
      <c r="R264" s="33"/>
      <c r="S264" s="33"/>
      <c r="T264" s="33"/>
      <c r="U264" s="33"/>
      <c r="V264" s="31">
        <f t="shared" si="58"/>
        <v>1.7804019568769367</v>
      </c>
      <c r="W264" s="31">
        <f t="shared" si="59"/>
        <v>21.076360270110776</v>
      </c>
      <c r="X264" s="31">
        <f t="shared" si="60"/>
        <v>22.856762226987712</v>
      </c>
      <c r="Y264" s="31">
        <f t="shared" si="61"/>
        <v>-7.252323873170468</v>
      </c>
      <c r="Z264" s="31"/>
      <c r="AA264" s="31"/>
      <c r="AB264" s="31"/>
      <c r="AC264" s="31"/>
      <c r="AD264" s="31"/>
      <c r="AE264" s="31"/>
      <c r="AF264" s="31"/>
      <c r="AG264" s="33">
        <f t="shared" si="62"/>
        <v>0.72789568777395486</v>
      </c>
      <c r="AH264" s="33">
        <f t="shared" si="63"/>
        <v>1.0863371889663151</v>
      </c>
      <c r="AI264" s="33">
        <f t="shared" si="64"/>
        <v>0.97880473860860706</v>
      </c>
      <c r="AJ264" s="93">
        <f t="shared" si="65"/>
        <v>0.85228935200520317</v>
      </c>
      <c r="AK264" s="3">
        <f t="shared" si="66"/>
        <v>0.85224202840431451</v>
      </c>
      <c r="AL264" s="3"/>
      <c r="AM264" s="3"/>
      <c r="AN264" s="3"/>
      <c r="AO264" s="3"/>
      <c r="AP264" s="3"/>
      <c r="AQ264" s="90">
        <f t="shared" si="73"/>
        <v>0</v>
      </c>
      <c r="AR264" s="91">
        <f t="shared" si="74"/>
        <v>0</v>
      </c>
      <c r="AS264" s="89">
        <f>SUM(AR$9:AR264)*RLR</f>
        <v>120</v>
      </c>
      <c r="AT264" s="90">
        <f>AS264-SUM(AU$9:AU264)</f>
        <v>17.730956591482254</v>
      </c>
      <c r="AU264" s="89">
        <f t="shared" si="75"/>
        <v>0.13398707751749819</v>
      </c>
      <c r="AV264" s="90">
        <f>SUM(AU$9:AU264)*RRF</f>
        <v>71.588330385962422</v>
      </c>
      <c r="AW264" s="3"/>
      <c r="AX264" s="2">
        <f t="shared" si="67"/>
        <v>1.5</v>
      </c>
      <c r="AY264" s="2">
        <f t="shared" si="68"/>
        <v>0.75</v>
      </c>
    </row>
    <row r="265" spans="1:51" x14ac:dyDescent="0.25">
      <c r="A265" s="14">
        <f t="shared" si="69"/>
        <v>2.56</v>
      </c>
      <c r="B265" s="59">
        <f>IF($B$4="AY",0,IFERROR(P*INDEX('UWYr writing pattern'!$C$4:$C$18,MATCH('Baseline model w.Calcs'!$A265,'UWYr writing pattern'!$A$4:$A$18,0)) / 25,B264))</f>
        <v>0</v>
      </c>
      <c r="C265" s="36">
        <f t="shared" si="70"/>
        <v>2.0877332470521228</v>
      </c>
      <c r="E265" s="34">
        <f t="shared" si="71"/>
        <v>3.1792892087088166E-2</v>
      </c>
      <c r="F265" s="31">
        <f>SUM($E$9:E265)*RLR</f>
        <v>117.49472010353733</v>
      </c>
      <c r="G265" s="32"/>
      <c r="H265" s="36">
        <f>F265-SUM($J$9:J265)</f>
        <v>29.921419424911548</v>
      </c>
      <c r="J265" s="31">
        <f t="shared" si="72"/>
        <v>0.22581814575118689</v>
      </c>
      <c r="K265" s="36">
        <f>SUM($J$9:J265)*RRF</f>
        <v>61.301310475038044</v>
      </c>
      <c r="L265" s="33"/>
      <c r="M265" s="36">
        <f t="shared" ref="M265:M328" si="76">H265+K265</f>
        <v>91.222729899949599</v>
      </c>
      <c r="N265" s="33"/>
      <c r="O265" s="33"/>
      <c r="P265" s="33"/>
      <c r="Q265" s="33"/>
      <c r="R265" s="33"/>
      <c r="S265" s="33"/>
      <c r="T265" s="33"/>
      <c r="U265" s="33"/>
      <c r="V265" s="31">
        <f t="shared" ref="V265:V328" si="77" xml:space="preserve"> C265*RLR*RRF</f>
        <v>1.7536959275237829</v>
      </c>
      <c r="W265" s="31">
        <f t="shared" ref="W265:W328" si="78">H265*RRF</f>
        <v>20.944993597438081</v>
      </c>
      <c r="X265" s="31">
        <f t="shared" ref="X265:X328" si="79">V265+W265</f>
        <v>22.698689524961864</v>
      </c>
      <c r="Y265" s="31">
        <f t="shared" ref="Y265:Y328" si="80">P*RLR*RRF - M265</f>
        <v>-7.2227298999495986</v>
      </c>
      <c r="Z265" s="31"/>
      <c r="AA265" s="31"/>
      <c r="AB265" s="31"/>
      <c r="AC265" s="31"/>
      <c r="AD265" s="31"/>
      <c r="AE265" s="31"/>
      <c r="AF265" s="31"/>
      <c r="AG265" s="33">
        <f t="shared" ref="AG265:AG328" si="81">K265/(P*RLR*RRF)</f>
        <v>0.72977750565521482</v>
      </c>
      <c r="AH265" s="33">
        <f t="shared" ref="AH265:AH328" si="82">M265/(P*RLR*RRF)</f>
        <v>1.0859848797613048</v>
      </c>
      <c r="AI265" s="33">
        <f t="shared" ref="AI265:AI328" si="83">F265/(P*RLR)</f>
        <v>0.97912266752947774</v>
      </c>
      <c r="AJ265" s="93">
        <f t="shared" ref="AJ265:AJ328" si="84">(1-EXP(-A265*kp))</f>
        <v>0.85339303786964982</v>
      </c>
      <c r="AK265" s="3">
        <f t="shared" ref="AK265:AK328" si="85">AV265/(P*RLR*RRF)</f>
        <v>0.85335021319128213</v>
      </c>
      <c r="AL265" s="3"/>
      <c r="AM265" s="3"/>
      <c r="AN265" s="3"/>
      <c r="AO265" s="3"/>
      <c r="AP265" s="3"/>
      <c r="AQ265" s="90">
        <f t="shared" si="73"/>
        <v>0</v>
      </c>
      <c r="AR265" s="91">
        <f t="shared" si="74"/>
        <v>0</v>
      </c>
      <c r="AS265" s="89">
        <f>SUM(AR$9:AR265)*RLR</f>
        <v>120</v>
      </c>
      <c r="AT265" s="90">
        <f>AS265-SUM(AU$9:AU265)</f>
        <v>17.597974417046132</v>
      </c>
      <c r="AU265" s="89">
        <f t="shared" si="75"/>
        <v>0.1329821744361169</v>
      </c>
      <c r="AV265" s="90">
        <f>SUM(AU$9:AU265)*RRF</f>
        <v>71.681417908067701</v>
      </c>
      <c r="AW265" s="3"/>
      <c r="AX265" s="2">
        <f t="shared" ref="AX265:AX328" si="86">ker</f>
        <v>1.5</v>
      </c>
      <c r="AY265" s="2">
        <f t="shared" ref="AY265:AY328" si="87">kp</f>
        <v>0.75</v>
      </c>
    </row>
    <row r="266" spans="1:51" x14ac:dyDescent="0.25">
      <c r="A266" s="14">
        <f t="shared" ref="A266:A329" si="88">ROUND(A265+delt.t,3)</f>
        <v>2.57</v>
      </c>
      <c r="B266" s="59">
        <f>IF($B$4="AY",0,IFERROR(P*INDEX('UWYr writing pattern'!$C$4:$C$18,MATCH('Baseline model w.Calcs'!$A266,'UWYr writing pattern'!$A$4:$A$18,0)) / 25,B265))</f>
        <v>0</v>
      </c>
      <c r="C266" s="36">
        <f t="shared" ref="C266:C329" si="89">C265-E266+B266</f>
        <v>2.056417248346341</v>
      </c>
      <c r="E266" s="34">
        <f t="shared" ref="E266:E329" si="90">C265*ker*delt.t</f>
        <v>3.131599870578184E-2</v>
      </c>
      <c r="F266" s="31">
        <f>SUM($E$9:E266)*RLR</f>
        <v>117.53229930198427</v>
      </c>
      <c r="G266" s="32"/>
      <c r="H266" s="36">
        <f>F266-SUM($J$9:J266)</f>
        <v>29.734587977671652</v>
      </c>
      <c r="J266" s="31">
        <f t="shared" ref="J266:J329" si="91">H265*kp*delt.t</f>
        <v>0.22441064568683661</v>
      </c>
      <c r="K266" s="36">
        <f>SUM($J$9:J266)*RRF</f>
        <v>61.458397927018829</v>
      </c>
      <c r="L266" s="33"/>
      <c r="M266" s="36">
        <f t="shared" si="76"/>
        <v>91.192985904690488</v>
      </c>
      <c r="N266" s="33"/>
      <c r="O266" s="33"/>
      <c r="P266" s="33"/>
      <c r="Q266" s="33"/>
      <c r="R266" s="33"/>
      <c r="S266" s="33"/>
      <c r="T266" s="33"/>
      <c r="U266" s="33"/>
      <c r="V266" s="31">
        <f t="shared" si="77"/>
        <v>1.7273904886109264</v>
      </c>
      <c r="W266" s="31">
        <f t="shared" si="78"/>
        <v>20.814211584370156</v>
      </c>
      <c r="X266" s="31">
        <f t="shared" si="79"/>
        <v>22.541602072981082</v>
      </c>
      <c r="Y266" s="31">
        <f t="shared" si="80"/>
        <v>-7.192985904690488</v>
      </c>
      <c r="Z266" s="31"/>
      <c r="AA266" s="31"/>
      <c r="AB266" s="31"/>
      <c r="AC266" s="31"/>
      <c r="AD266" s="31"/>
      <c r="AE266" s="31"/>
      <c r="AF266" s="31"/>
      <c r="AG266" s="33">
        <f t="shared" si="81"/>
        <v>0.73164759436927174</v>
      </c>
      <c r="AH266" s="33">
        <f t="shared" si="82"/>
        <v>1.0856307845796487</v>
      </c>
      <c r="AI266" s="33">
        <f t="shared" si="83"/>
        <v>0.97943582751653557</v>
      </c>
      <c r="AJ266" s="93">
        <f t="shared" si="84"/>
        <v>0.85448847705382047</v>
      </c>
      <c r="AK266" s="3">
        <f t="shared" si="85"/>
        <v>0.85445008659234745</v>
      </c>
      <c r="AL266" s="3"/>
      <c r="AM266" s="3"/>
      <c r="AN266" s="3"/>
      <c r="AO266" s="3"/>
      <c r="AP266" s="3"/>
      <c r="AQ266" s="90">
        <f t="shared" ref="AQ266:AQ329" si="92">AQ265-AR266+B266</f>
        <v>0</v>
      </c>
      <c r="AR266" s="91">
        <f t="shared" ref="AR266:AR329" si="93">AQ265*P*delt.t</f>
        <v>0</v>
      </c>
      <c r="AS266" s="89">
        <f>SUM(AR$9:AR266)*RLR</f>
        <v>120</v>
      </c>
      <c r="AT266" s="90">
        <f>AS266-SUM(AU$9:AU266)</f>
        <v>17.465989608918292</v>
      </c>
      <c r="AU266" s="89">
        <f t="shared" ref="AU266:AU329" si="94">AT265*kp*delt.t</f>
        <v>0.13198480812784599</v>
      </c>
      <c r="AV266" s="90">
        <f>SUM(AU$9:AU266)*RRF</f>
        <v>71.773807273757185</v>
      </c>
      <c r="AW266" s="3"/>
      <c r="AX266" s="2">
        <f t="shared" si="86"/>
        <v>1.5</v>
      </c>
      <c r="AY266" s="2">
        <f t="shared" si="87"/>
        <v>0.75</v>
      </c>
    </row>
    <row r="267" spans="1:51" x14ac:dyDescent="0.25">
      <c r="A267" s="14">
        <f t="shared" si="88"/>
        <v>2.58</v>
      </c>
      <c r="B267" s="59">
        <f>IF($B$4="AY",0,IFERROR(P*INDEX('UWYr writing pattern'!$C$4:$C$18,MATCH('Baseline model w.Calcs'!$A267,'UWYr writing pattern'!$A$4:$A$18,0)) / 25,B266))</f>
        <v>0</v>
      </c>
      <c r="C267" s="36">
        <f t="shared" si="89"/>
        <v>2.025570989621146</v>
      </c>
      <c r="E267" s="34">
        <f t="shared" si="90"/>
        <v>3.0846258725195117E-2</v>
      </c>
      <c r="F267" s="31">
        <f>SUM($E$9:E267)*RLR</f>
        <v>117.56931481245451</v>
      </c>
      <c r="G267" s="32"/>
      <c r="H267" s="36">
        <f>F267-SUM($J$9:J267)</f>
        <v>29.54859407830935</v>
      </c>
      <c r="J267" s="31">
        <f t="shared" si="91"/>
        <v>0.22300940983253739</v>
      </c>
      <c r="K267" s="36">
        <f>SUM($J$9:J267)*RRF</f>
        <v>61.614504513901608</v>
      </c>
      <c r="L267" s="33"/>
      <c r="M267" s="36">
        <f t="shared" si="76"/>
        <v>91.163098592210957</v>
      </c>
      <c r="N267" s="33"/>
      <c r="O267" s="33"/>
      <c r="P267" s="33"/>
      <c r="Q267" s="33"/>
      <c r="R267" s="33"/>
      <c r="S267" s="33"/>
      <c r="T267" s="33"/>
      <c r="U267" s="33"/>
      <c r="V267" s="31">
        <f t="shared" si="77"/>
        <v>1.7014796312817626</v>
      </c>
      <c r="W267" s="31">
        <f t="shared" si="78"/>
        <v>20.684015854816543</v>
      </c>
      <c r="X267" s="31">
        <f t="shared" si="79"/>
        <v>22.385495486098307</v>
      </c>
      <c r="Y267" s="31">
        <f t="shared" si="80"/>
        <v>-7.1630985922109573</v>
      </c>
      <c r="Z267" s="31"/>
      <c r="AA267" s="31"/>
      <c r="AB267" s="31"/>
      <c r="AC267" s="31"/>
      <c r="AD267" s="31"/>
      <c r="AE267" s="31"/>
      <c r="AF267" s="31"/>
      <c r="AG267" s="33">
        <f t="shared" si="81"/>
        <v>0.73350600611787631</v>
      </c>
      <c r="AH267" s="33">
        <f t="shared" si="82"/>
        <v>1.0852749832406066</v>
      </c>
      <c r="AI267" s="33">
        <f t="shared" si="83"/>
        <v>0.97974429010378761</v>
      </c>
      <c r="AJ267" s="93">
        <f t="shared" si="84"/>
        <v>0.85557573117645802</v>
      </c>
      <c r="AK267" s="3">
        <f t="shared" si="85"/>
        <v>0.85554171094290488</v>
      </c>
      <c r="AL267" s="3"/>
      <c r="AM267" s="3"/>
      <c r="AN267" s="3"/>
      <c r="AO267" s="3"/>
      <c r="AP267" s="3"/>
      <c r="AQ267" s="90">
        <f t="shared" si="92"/>
        <v>0</v>
      </c>
      <c r="AR267" s="91">
        <f t="shared" si="93"/>
        <v>0</v>
      </c>
      <c r="AS267" s="89">
        <f>SUM(AR$9:AR267)*RLR</f>
        <v>120</v>
      </c>
      <c r="AT267" s="90">
        <f>AS267-SUM(AU$9:AU267)</f>
        <v>17.334994686851402</v>
      </c>
      <c r="AU267" s="89">
        <f t="shared" si="94"/>
        <v>0.1309949220668872</v>
      </c>
      <c r="AV267" s="90">
        <f>SUM(AU$9:AU267)*RRF</f>
        <v>71.865503719204014</v>
      </c>
      <c r="AW267" s="3"/>
      <c r="AX267" s="2">
        <f t="shared" si="86"/>
        <v>1.5</v>
      </c>
      <c r="AY267" s="2">
        <f t="shared" si="87"/>
        <v>0.75</v>
      </c>
    </row>
    <row r="268" spans="1:51" x14ac:dyDescent="0.25">
      <c r="A268" s="14">
        <f t="shared" si="88"/>
        <v>2.59</v>
      </c>
      <c r="B268" s="59">
        <f>IF($B$4="AY",0,IFERROR(P*INDEX('UWYr writing pattern'!$C$4:$C$18,MATCH('Baseline model w.Calcs'!$A268,'UWYr writing pattern'!$A$4:$A$18,0)) / 25,B267))</f>
        <v>0</v>
      </c>
      <c r="C268" s="36">
        <f t="shared" si="89"/>
        <v>1.9951874247768289</v>
      </c>
      <c r="E268" s="34">
        <f t="shared" si="90"/>
        <v>3.0383564844317191E-2</v>
      </c>
      <c r="F268" s="31">
        <f>SUM($E$9:E268)*RLR</f>
        <v>117.60577509026768</v>
      </c>
      <c r="G268" s="32"/>
      <c r="H268" s="36">
        <f>F268-SUM($J$9:J268)</f>
        <v>29.363439900535212</v>
      </c>
      <c r="J268" s="31">
        <f t="shared" si="91"/>
        <v>0.22161445558732012</v>
      </c>
      <c r="K268" s="36">
        <f>SUM($J$9:J268)*RRF</f>
        <v>61.769634632812725</v>
      </c>
      <c r="L268" s="33"/>
      <c r="M268" s="36">
        <f t="shared" si="76"/>
        <v>91.133074533347937</v>
      </c>
      <c r="N268" s="33"/>
      <c r="O268" s="33"/>
      <c r="P268" s="33"/>
      <c r="Q268" s="33"/>
      <c r="R268" s="33"/>
      <c r="S268" s="33"/>
      <c r="T268" s="33"/>
      <c r="U268" s="33"/>
      <c r="V268" s="31">
        <f t="shared" si="77"/>
        <v>1.6759574368125361</v>
      </c>
      <c r="W268" s="31">
        <f t="shared" si="78"/>
        <v>20.554407930374648</v>
      </c>
      <c r="X268" s="31">
        <f t="shared" si="79"/>
        <v>22.230365367187183</v>
      </c>
      <c r="Y268" s="31">
        <f t="shared" si="80"/>
        <v>-7.1330745333479371</v>
      </c>
      <c r="Z268" s="31"/>
      <c r="AA268" s="31"/>
      <c r="AB268" s="31"/>
      <c r="AC268" s="31"/>
      <c r="AD268" s="31"/>
      <c r="AE268" s="31"/>
      <c r="AF268" s="31"/>
      <c r="AG268" s="33">
        <f t="shared" si="81"/>
        <v>0.73535279324777059</v>
      </c>
      <c r="AH268" s="33">
        <f t="shared" si="82"/>
        <v>1.0849175539684279</v>
      </c>
      <c r="AI268" s="33">
        <f t="shared" si="83"/>
        <v>0.98004812575223066</v>
      </c>
      <c r="AJ268" s="93">
        <f t="shared" si="84"/>
        <v>0.85665486139589353</v>
      </c>
      <c r="AK268" s="3">
        <f t="shared" si="85"/>
        <v>0.85662514811083312</v>
      </c>
      <c r="AL268" s="3"/>
      <c r="AM268" s="3"/>
      <c r="AN268" s="3"/>
      <c r="AO268" s="3"/>
      <c r="AP268" s="3"/>
      <c r="AQ268" s="90">
        <f t="shared" si="92"/>
        <v>0</v>
      </c>
      <c r="AR268" s="91">
        <f t="shared" si="93"/>
        <v>0</v>
      </c>
      <c r="AS268" s="89">
        <f>SUM(AR$9:AR268)*RLR</f>
        <v>120</v>
      </c>
      <c r="AT268" s="90">
        <f>AS268-SUM(AU$9:AU268)</f>
        <v>17.204982226700011</v>
      </c>
      <c r="AU268" s="89">
        <f t="shared" si="94"/>
        <v>0.13001246015138551</v>
      </c>
      <c r="AV268" s="90">
        <f>SUM(AU$9:AU268)*RRF</f>
        <v>71.956512441309982</v>
      </c>
      <c r="AW268" s="3"/>
      <c r="AX268" s="2">
        <f t="shared" si="86"/>
        <v>1.5</v>
      </c>
      <c r="AY268" s="2">
        <f t="shared" si="87"/>
        <v>0.75</v>
      </c>
    </row>
    <row r="269" spans="1:51" x14ac:dyDescent="0.25">
      <c r="A269" s="14">
        <f t="shared" si="88"/>
        <v>2.6</v>
      </c>
      <c r="B269" s="59">
        <f>IF($B$4="AY",0,IFERROR(P*INDEX('UWYr writing pattern'!$C$4:$C$18,MATCH('Baseline model w.Calcs'!$A269,'UWYr writing pattern'!$A$4:$A$18,0)) / 25,B268))</f>
        <v>0</v>
      </c>
      <c r="C269" s="36">
        <f t="shared" si="89"/>
        <v>1.9652596134051765</v>
      </c>
      <c r="E269" s="34">
        <f t="shared" si="90"/>
        <v>2.9927811371652437E-2</v>
      </c>
      <c r="F269" s="31">
        <f>SUM($E$9:E269)*RLR</f>
        <v>117.64168846391365</v>
      </c>
      <c r="G269" s="32"/>
      <c r="H269" s="36">
        <f>F269-SUM($J$9:J269)</f>
        <v>29.179127474927171</v>
      </c>
      <c r="J269" s="31">
        <f t="shared" si="91"/>
        <v>0.22022579925401409</v>
      </c>
      <c r="K269" s="36">
        <f>SUM($J$9:J269)*RRF</f>
        <v>61.923792692290533</v>
      </c>
      <c r="L269" s="33"/>
      <c r="M269" s="36">
        <f t="shared" si="76"/>
        <v>91.102920167217704</v>
      </c>
      <c r="N269" s="33"/>
      <c r="O269" s="33"/>
      <c r="P269" s="33"/>
      <c r="Q269" s="33"/>
      <c r="R269" s="33"/>
      <c r="S269" s="33"/>
      <c r="T269" s="33"/>
      <c r="U269" s="33"/>
      <c r="V269" s="31">
        <f t="shared" si="77"/>
        <v>1.6508180752603483</v>
      </c>
      <c r="W269" s="31">
        <f t="shared" si="78"/>
        <v>20.425389232449017</v>
      </c>
      <c r="X269" s="31">
        <f t="shared" si="79"/>
        <v>22.076207307709367</v>
      </c>
      <c r="Y269" s="31">
        <f t="shared" si="80"/>
        <v>-7.1029201672177038</v>
      </c>
      <c r="Z269" s="31"/>
      <c r="AA269" s="31"/>
      <c r="AB269" s="31"/>
      <c r="AC269" s="31"/>
      <c r="AD269" s="31"/>
      <c r="AE269" s="31"/>
      <c r="AF269" s="31"/>
      <c r="AG269" s="33">
        <f t="shared" si="81"/>
        <v>0.73718800824155395</v>
      </c>
      <c r="AH269" s="33">
        <f t="shared" si="82"/>
        <v>1.0845585734192584</v>
      </c>
      <c r="AI269" s="33">
        <f t="shared" si="83"/>
        <v>0.9803474038659471</v>
      </c>
      <c r="AJ269" s="93">
        <f t="shared" si="84"/>
        <v>0.85772592841348649</v>
      </c>
      <c r="AK269" s="3">
        <f t="shared" si="85"/>
        <v>0.85770045950000195</v>
      </c>
      <c r="AL269" s="3"/>
      <c r="AM269" s="3"/>
      <c r="AN269" s="3"/>
      <c r="AO269" s="3"/>
      <c r="AP269" s="3"/>
      <c r="AQ269" s="90">
        <f t="shared" si="92"/>
        <v>0</v>
      </c>
      <c r="AR269" s="91">
        <f t="shared" si="93"/>
        <v>0</v>
      </c>
      <c r="AS269" s="89">
        <f>SUM(AR$9:AR269)*RLR</f>
        <v>120</v>
      </c>
      <c r="AT269" s="90">
        <f>AS269-SUM(AU$9:AU269)</f>
        <v>17.075944859999765</v>
      </c>
      <c r="AU269" s="89">
        <f t="shared" si="94"/>
        <v>0.12903736670025009</v>
      </c>
      <c r="AV269" s="90">
        <f>SUM(AU$9:AU269)*RRF</f>
        <v>72.046838598000164</v>
      </c>
      <c r="AW269" s="3"/>
      <c r="AX269" s="2">
        <f t="shared" si="86"/>
        <v>1.5</v>
      </c>
      <c r="AY269" s="2">
        <f t="shared" si="87"/>
        <v>0.75</v>
      </c>
    </row>
    <row r="270" spans="1:51" x14ac:dyDescent="0.25">
      <c r="A270" s="14">
        <f t="shared" si="88"/>
        <v>2.61</v>
      </c>
      <c r="B270" s="59">
        <f>IF($B$4="AY",0,IFERROR(P*INDEX('UWYr writing pattern'!$C$4:$C$18,MATCH('Baseline model w.Calcs'!$A270,'UWYr writing pattern'!$A$4:$A$18,0)) / 25,B269))</f>
        <v>0</v>
      </c>
      <c r="C270" s="36">
        <f t="shared" si="89"/>
        <v>1.9357807192040988</v>
      </c>
      <c r="E270" s="34">
        <f t="shared" si="90"/>
        <v>2.9478894201077646E-2</v>
      </c>
      <c r="F270" s="31">
        <f>SUM($E$9:E270)*RLR</f>
        <v>117.67706313695496</v>
      </c>
      <c r="G270" s="32"/>
      <c r="H270" s="36">
        <f>F270-SUM($J$9:J270)</f>
        <v>28.995658691906527</v>
      </c>
      <c r="J270" s="31">
        <f t="shared" si="91"/>
        <v>0.21884345606195379</v>
      </c>
      <c r="K270" s="36">
        <f>SUM($J$9:J270)*RRF</f>
        <v>62.076983111533899</v>
      </c>
      <c r="L270" s="33"/>
      <c r="M270" s="36">
        <f t="shared" si="76"/>
        <v>91.072641803440433</v>
      </c>
      <c r="N270" s="33"/>
      <c r="O270" s="33"/>
      <c r="P270" s="33"/>
      <c r="Q270" s="33"/>
      <c r="R270" s="33"/>
      <c r="S270" s="33"/>
      <c r="T270" s="33"/>
      <c r="U270" s="33"/>
      <c r="V270" s="31">
        <f t="shared" si="77"/>
        <v>1.6260558041314428</v>
      </c>
      <c r="W270" s="31">
        <f t="shared" si="78"/>
        <v>20.296961084334569</v>
      </c>
      <c r="X270" s="31">
        <f t="shared" si="79"/>
        <v>21.923016888466012</v>
      </c>
      <c r="Y270" s="31">
        <f t="shared" si="80"/>
        <v>-7.0726418034404333</v>
      </c>
      <c r="Z270" s="31"/>
      <c r="AA270" s="31"/>
      <c r="AB270" s="31"/>
      <c r="AC270" s="31"/>
      <c r="AD270" s="31"/>
      <c r="AE270" s="31"/>
      <c r="AF270" s="31"/>
      <c r="AG270" s="33">
        <f t="shared" si="81"/>
        <v>0.73901170370873692</v>
      </c>
      <c r="AH270" s="33">
        <f t="shared" si="82"/>
        <v>1.0841981167076242</v>
      </c>
      <c r="AI270" s="33">
        <f t="shared" si="83"/>
        <v>0.98064219280795795</v>
      </c>
      <c r="AJ270" s="93">
        <f t="shared" si="84"/>
        <v>0.85878899247703888</v>
      </c>
      <c r="AK270" s="3">
        <f t="shared" si="85"/>
        <v>0.85876770605375186</v>
      </c>
      <c r="AL270" s="3"/>
      <c r="AM270" s="3"/>
      <c r="AN270" s="3"/>
      <c r="AO270" s="3"/>
      <c r="AP270" s="3"/>
      <c r="AQ270" s="90">
        <f t="shared" si="92"/>
        <v>0</v>
      </c>
      <c r="AR270" s="91">
        <f t="shared" si="93"/>
        <v>0</v>
      </c>
      <c r="AS270" s="89">
        <f>SUM(AR$9:AR270)*RLR</f>
        <v>120</v>
      </c>
      <c r="AT270" s="90">
        <f>AS270-SUM(AU$9:AU270)</f>
        <v>16.947875273549769</v>
      </c>
      <c r="AU270" s="89">
        <f t="shared" si="94"/>
        <v>0.12806958644999825</v>
      </c>
      <c r="AV270" s="90">
        <f>SUM(AU$9:AU270)*RRF</f>
        <v>72.136487308515157</v>
      </c>
      <c r="AW270" s="3"/>
      <c r="AX270" s="2">
        <f t="shared" si="86"/>
        <v>1.5</v>
      </c>
      <c r="AY270" s="2">
        <f t="shared" si="87"/>
        <v>0.75</v>
      </c>
    </row>
    <row r="271" spans="1:51" x14ac:dyDescent="0.25">
      <c r="A271" s="14">
        <f t="shared" si="88"/>
        <v>2.62</v>
      </c>
      <c r="B271" s="59">
        <f>IF($B$4="AY",0,IFERROR(P*INDEX('UWYr writing pattern'!$C$4:$C$18,MATCH('Baseline model w.Calcs'!$A271,'UWYr writing pattern'!$A$4:$A$18,0)) / 25,B270))</f>
        <v>0</v>
      </c>
      <c r="C271" s="36">
        <f t="shared" si="89"/>
        <v>1.9067440084160372</v>
      </c>
      <c r="E271" s="34">
        <f t="shared" si="90"/>
        <v>2.9036710788061484E-2</v>
      </c>
      <c r="F271" s="31">
        <f>SUM($E$9:E271)*RLR</f>
        <v>117.71190718990063</v>
      </c>
      <c r="G271" s="32"/>
      <c r="H271" s="36">
        <f>F271-SUM($J$9:J271)</f>
        <v>28.813035304662904</v>
      </c>
      <c r="J271" s="31">
        <f t="shared" si="91"/>
        <v>0.21746744018929895</v>
      </c>
      <c r="K271" s="36">
        <f>SUM($J$9:J271)*RRF</f>
        <v>62.2292103196664</v>
      </c>
      <c r="L271" s="33"/>
      <c r="M271" s="36">
        <f t="shared" si="76"/>
        <v>91.042245624329297</v>
      </c>
      <c r="N271" s="33"/>
      <c r="O271" s="33"/>
      <c r="P271" s="33"/>
      <c r="Q271" s="33"/>
      <c r="R271" s="33"/>
      <c r="S271" s="33"/>
      <c r="T271" s="33"/>
      <c r="U271" s="33"/>
      <c r="V271" s="31">
        <f t="shared" si="77"/>
        <v>1.6016649670694709</v>
      </c>
      <c r="W271" s="31">
        <f t="shared" si="78"/>
        <v>20.169124713264033</v>
      </c>
      <c r="X271" s="31">
        <f t="shared" si="79"/>
        <v>21.770789680333504</v>
      </c>
      <c r="Y271" s="31">
        <f t="shared" si="80"/>
        <v>-7.042245624329297</v>
      </c>
      <c r="Z271" s="31"/>
      <c r="AA271" s="31"/>
      <c r="AB271" s="31"/>
      <c r="AC271" s="31"/>
      <c r="AD271" s="31"/>
      <c r="AE271" s="31"/>
      <c r="AF271" s="31"/>
      <c r="AG271" s="33">
        <f t="shared" si="81"/>
        <v>0.74082393237698096</v>
      </c>
      <c r="AH271" s="33">
        <f t="shared" si="82"/>
        <v>1.0838362574324916</v>
      </c>
      <c r="AI271" s="33">
        <f t="shared" si="83"/>
        <v>0.98093255991583861</v>
      </c>
      <c r="AJ271" s="93">
        <f t="shared" si="84"/>
        <v>0.85984411338418465</v>
      </c>
      <c r="AK271" s="3">
        <f t="shared" si="85"/>
        <v>0.8598269482583486</v>
      </c>
      <c r="AL271" s="3"/>
      <c r="AM271" s="3"/>
      <c r="AN271" s="3"/>
      <c r="AO271" s="3"/>
      <c r="AP271" s="3"/>
      <c r="AQ271" s="90">
        <f t="shared" si="92"/>
        <v>0</v>
      </c>
      <c r="AR271" s="91">
        <f t="shared" si="93"/>
        <v>0</v>
      </c>
      <c r="AS271" s="89">
        <f>SUM(AR$9:AR271)*RLR</f>
        <v>120</v>
      </c>
      <c r="AT271" s="90">
        <f>AS271-SUM(AU$9:AU271)</f>
        <v>16.820766208998151</v>
      </c>
      <c r="AU271" s="89">
        <f t="shared" si="94"/>
        <v>0.12710906455162327</v>
      </c>
      <c r="AV271" s="90">
        <f>SUM(AU$9:AU271)*RRF</f>
        <v>72.225463653701283</v>
      </c>
      <c r="AW271" s="3"/>
      <c r="AX271" s="2">
        <f t="shared" si="86"/>
        <v>1.5</v>
      </c>
      <c r="AY271" s="2">
        <f t="shared" si="87"/>
        <v>0.75</v>
      </c>
    </row>
    <row r="272" spans="1:51" x14ac:dyDescent="0.25">
      <c r="A272" s="14">
        <f t="shared" si="88"/>
        <v>2.63</v>
      </c>
      <c r="B272" s="59">
        <f>IF($B$4="AY",0,IFERROR(P*INDEX('UWYr writing pattern'!$C$4:$C$18,MATCH('Baseline model w.Calcs'!$A272,'UWYr writing pattern'!$A$4:$A$18,0)) / 25,B271))</f>
        <v>0</v>
      </c>
      <c r="C272" s="36">
        <f t="shared" si="89"/>
        <v>1.8781428482897966</v>
      </c>
      <c r="E272" s="34">
        <f t="shared" si="90"/>
        <v>2.8601160126240557E-2</v>
      </c>
      <c r="F272" s="31">
        <f>SUM($E$9:E272)*RLR</f>
        <v>117.74622858205211</v>
      </c>
      <c r="G272" s="32"/>
      <c r="H272" s="36">
        <f>F272-SUM($J$9:J272)</f>
        <v>28.631258932029411</v>
      </c>
      <c r="J272" s="31">
        <f t="shared" si="91"/>
        <v>0.21609776478497178</v>
      </c>
      <c r="K272" s="36">
        <f>SUM($J$9:J272)*RRF</f>
        <v>62.380478755015886</v>
      </c>
      <c r="L272" s="33"/>
      <c r="M272" s="36">
        <f t="shared" si="76"/>
        <v>91.011737687045297</v>
      </c>
      <c r="N272" s="33"/>
      <c r="O272" s="33"/>
      <c r="P272" s="33"/>
      <c r="Q272" s="33"/>
      <c r="R272" s="33"/>
      <c r="S272" s="33"/>
      <c r="T272" s="33"/>
      <c r="U272" s="33"/>
      <c r="V272" s="31">
        <f t="shared" si="77"/>
        <v>1.577639992563429</v>
      </c>
      <c r="W272" s="31">
        <f t="shared" si="78"/>
        <v>20.041881252420588</v>
      </c>
      <c r="X272" s="31">
        <f t="shared" si="79"/>
        <v>21.619521244984018</v>
      </c>
      <c r="Y272" s="31">
        <f t="shared" si="80"/>
        <v>-7.0117376870452972</v>
      </c>
      <c r="Z272" s="31"/>
      <c r="AA272" s="31"/>
      <c r="AB272" s="31"/>
      <c r="AC272" s="31"/>
      <c r="AD272" s="31"/>
      <c r="AE272" s="31"/>
      <c r="AF272" s="31"/>
      <c r="AG272" s="33">
        <f t="shared" si="81"/>
        <v>0.74262474708352244</v>
      </c>
      <c r="AH272" s="33">
        <f t="shared" si="82"/>
        <v>1.0834730677029203</v>
      </c>
      <c r="AI272" s="33">
        <f t="shared" si="83"/>
        <v>0.9812185715171009</v>
      </c>
      <c r="AJ272" s="93">
        <f t="shared" si="84"/>
        <v>0.86089135048575305</v>
      </c>
      <c r="AK272" s="3">
        <f t="shared" si="85"/>
        <v>0.86087824614641106</v>
      </c>
      <c r="AL272" s="3"/>
      <c r="AM272" s="3"/>
      <c r="AN272" s="3"/>
      <c r="AO272" s="3"/>
      <c r="AP272" s="3"/>
      <c r="AQ272" s="90">
        <f t="shared" si="92"/>
        <v>0</v>
      </c>
      <c r="AR272" s="91">
        <f t="shared" si="93"/>
        <v>0</v>
      </c>
      <c r="AS272" s="89">
        <f>SUM(AR$9:AR272)*RLR</f>
        <v>120</v>
      </c>
      <c r="AT272" s="90">
        <f>AS272-SUM(AU$9:AU272)</f>
        <v>16.69461046243066</v>
      </c>
      <c r="AU272" s="89">
        <f t="shared" si="94"/>
        <v>0.12615574656748613</v>
      </c>
      <c r="AV272" s="90">
        <f>SUM(AU$9:AU272)*RRF</f>
        <v>72.313772676298527</v>
      </c>
      <c r="AW272" s="3"/>
      <c r="AX272" s="2">
        <f t="shared" si="86"/>
        <v>1.5</v>
      </c>
      <c r="AY272" s="2">
        <f t="shared" si="87"/>
        <v>0.75</v>
      </c>
    </row>
    <row r="273" spans="1:51" x14ac:dyDescent="0.25">
      <c r="A273" s="14">
        <f t="shared" si="88"/>
        <v>2.64</v>
      </c>
      <c r="B273" s="59">
        <f>IF($B$4="AY",0,IFERROR(P*INDEX('UWYr writing pattern'!$C$4:$C$18,MATCH('Baseline model w.Calcs'!$A273,'UWYr writing pattern'!$A$4:$A$18,0)) / 25,B272))</f>
        <v>0</v>
      </c>
      <c r="C273" s="36">
        <f t="shared" si="89"/>
        <v>1.8499707055654497</v>
      </c>
      <c r="E273" s="34">
        <f t="shared" si="90"/>
        <v>2.8172142724346951E-2</v>
      </c>
      <c r="F273" s="31">
        <f>SUM($E$9:E273)*RLR</f>
        <v>117.78003515332134</v>
      </c>
      <c r="G273" s="32"/>
      <c r="H273" s="36">
        <f>F273-SUM($J$9:J273)</f>
        <v>28.450331061308418</v>
      </c>
      <c r="J273" s="31">
        <f t="shared" si="91"/>
        <v>0.2147344419902206</v>
      </c>
      <c r="K273" s="36">
        <f>SUM($J$9:J273)*RRF</f>
        <v>62.530792864409037</v>
      </c>
      <c r="L273" s="33"/>
      <c r="M273" s="36">
        <f t="shared" si="76"/>
        <v>90.981123925717455</v>
      </c>
      <c r="N273" s="33"/>
      <c r="O273" s="33"/>
      <c r="P273" s="33"/>
      <c r="Q273" s="33"/>
      <c r="R273" s="33"/>
      <c r="S273" s="33"/>
      <c r="T273" s="33"/>
      <c r="U273" s="33"/>
      <c r="V273" s="31">
        <f t="shared" si="77"/>
        <v>1.5539753926749778</v>
      </c>
      <c r="W273" s="31">
        <f t="shared" si="78"/>
        <v>19.915231742915893</v>
      </c>
      <c r="X273" s="31">
        <f t="shared" si="79"/>
        <v>21.469207135590871</v>
      </c>
      <c r="Y273" s="31">
        <f t="shared" si="80"/>
        <v>-6.9811239257174549</v>
      </c>
      <c r="Z273" s="31"/>
      <c r="AA273" s="31"/>
      <c r="AB273" s="31"/>
      <c r="AC273" s="31"/>
      <c r="AD273" s="31"/>
      <c r="AE273" s="31"/>
      <c r="AF273" s="31"/>
      <c r="AG273" s="33">
        <f t="shared" si="81"/>
        <v>0.74441420076677423</v>
      </c>
      <c r="AH273" s="33">
        <f t="shared" si="82"/>
        <v>1.0831086181633029</v>
      </c>
      <c r="AI273" s="33">
        <f t="shared" si="83"/>
        <v>0.98150029294434449</v>
      </c>
      <c r="AJ273" s="93">
        <f t="shared" si="84"/>
        <v>0.86193076268910718</v>
      </c>
      <c r="AK273" s="3">
        <f t="shared" si="85"/>
        <v>0.86192165930031295</v>
      </c>
      <c r="AL273" s="3"/>
      <c r="AM273" s="3"/>
      <c r="AN273" s="3"/>
      <c r="AO273" s="3"/>
      <c r="AP273" s="3"/>
      <c r="AQ273" s="90">
        <f t="shared" si="92"/>
        <v>0</v>
      </c>
      <c r="AR273" s="91">
        <f t="shared" si="93"/>
        <v>0</v>
      </c>
      <c r="AS273" s="89">
        <f>SUM(AR$9:AR273)*RLR</f>
        <v>120</v>
      </c>
      <c r="AT273" s="90">
        <f>AS273-SUM(AU$9:AU273)</f>
        <v>16.56940088396243</v>
      </c>
      <c r="AU273" s="89">
        <f t="shared" si="94"/>
        <v>0.12520957846822994</v>
      </c>
      <c r="AV273" s="90">
        <f>SUM(AU$9:AU273)*RRF</f>
        <v>72.40141938122629</v>
      </c>
      <c r="AW273" s="3"/>
      <c r="AX273" s="2">
        <f t="shared" si="86"/>
        <v>1.5</v>
      </c>
      <c r="AY273" s="2">
        <f t="shared" si="87"/>
        <v>0.75</v>
      </c>
    </row>
    <row r="274" spans="1:51" x14ac:dyDescent="0.25">
      <c r="A274" s="14">
        <f t="shared" si="88"/>
        <v>2.65</v>
      </c>
      <c r="B274" s="59">
        <f>IF($B$4="AY",0,IFERROR(P*INDEX('UWYr writing pattern'!$C$4:$C$18,MATCH('Baseline model w.Calcs'!$A274,'UWYr writing pattern'!$A$4:$A$18,0)) / 25,B273))</f>
        <v>0</v>
      </c>
      <c r="C274" s="36">
        <f t="shared" si="89"/>
        <v>1.8222211449819681</v>
      </c>
      <c r="E274" s="34">
        <f t="shared" si="90"/>
        <v>2.7749560583481749E-2</v>
      </c>
      <c r="F274" s="31">
        <f>SUM($E$9:E274)*RLR</f>
        <v>117.81333462602151</v>
      </c>
      <c r="G274" s="32"/>
      <c r="H274" s="36">
        <f>F274-SUM($J$9:J274)</f>
        <v>28.270253051048783</v>
      </c>
      <c r="J274" s="31">
        <f t="shared" si="91"/>
        <v>0.21337748295981315</v>
      </c>
      <c r="K274" s="36">
        <f>SUM($J$9:J274)*RRF</f>
        <v>62.680157102480905</v>
      </c>
      <c r="L274" s="33"/>
      <c r="M274" s="36">
        <f t="shared" si="76"/>
        <v>90.950410153529688</v>
      </c>
      <c r="N274" s="33"/>
      <c r="O274" s="33"/>
      <c r="P274" s="33"/>
      <c r="Q274" s="33"/>
      <c r="R274" s="33"/>
      <c r="S274" s="33"/>
      <c r="T274" s="33"/>
      <c r="U274" s="33"/>
      <c r="V274" s="31">
        <f t="shared" si="77"/>
        <v>1.5306657617848531</v>
      </c>
      <c r="W274" s="31">
        <f t="shared" si="78"/>
        <v>19.789177135734146</v>
      </c>
      <c r="X274" s="31">
        <f t="shared" si="79"/>
        <v>21.319842897518999</v>
      </c>
      <c r="Y274" s="31">
        <f t="shared" si="80"/>
        <v>-6.9504101535296883</v>
      </c>
      <c r="Z274" s="31"/>
      <c r="AA274" s="31"/>
      <c r="AB274" s="31"/>
      <c r="AC274" s="31"/>
      <c r="AD274" s="31"/>
      <c r="AE274" s="31"/>
      <c r="AF274" s="31"/>
      <c r="AG274" s="33">
        <f t="shared" si="81"/>
        <v>0.74619234645810606</v>
      </c>
      <c r="AH274" s="33">
        <f t="shared" si="82"/>
        <v>1.0827429780182105</v>
      </c>
      <c r="AI274" s="33">
        <f t="shared" si="83"/>
        <v>0.98177778855017928</v>
      </c>
      <c r="AJ274" s="93">
        <f t="shared" si="84"/>
        <v>0.86296240846145755</v>
      </c>
      <c r="AK274" s="3">
        <f t="shared" si="85"/>
        <v>0.86295724685556063</v>
      </c>
      <c r="AL274" s="3"/>
      <c r="AM274" s="3"/>
      <c r="AN274" s="3"/>
      <c r="AO274" s="3"/>
      <c r="AP274" s="3"/>
      <c r="AQ274" s="90">
        <f t="shared" si="92"/>
        <v>0</v>
      </c>
      <c r="AR274" s="91">
        <f t="shared" si="93"/>
        <v>0</v>
      </c>
      <c r="AS274" s="89">
        <f>SUM(AR$9:AR274)*RLR</f>
        <v>120</v>
      </c>
      <c r="AT274" s="90">
        <f>AS274-SUM(AU$9:AU274)</f>
        <v>16.445130377332717</v>
      </c>
      <c r="AU274" s="89">
        <f t="shared" si="94"/>
        <v>0.12427050662971822</v>
      </c>
      <c r="AV274" s="90">
        <f>SUM(AU$9:AU274)*RRF</f>
        <v>72.488408735867097</v>
      </c>
      <c r="AW274" s="3"/>
      <c r="AX274" s="2">
        <f t="shared" si="86"/>
        <v>1.5</v>
      </c>
      <c r="AY274" s="2">
        <f t="shared" si="87"/>
        <v>0.75</v>
      </c>
    </row>
    <row r="275" spans="1:51" x14ac:dyDescent="0.25">
      <c r="A275" s="14">
        <f t="shared" si="88"/>
        <v>2.66</v>
      </c>
      <c r="B275" s="59">
        <f>IF($B$4="AY",0,IFERROR(P*INDEX('UWYr writing pattern'!$C$4:$C$18,MATCH('Baseline model w.Calcs'!$A275,'UWYr writing pattern'!$A$4:$A$18,0)) / 25,B274))</f>
        <v>0</v>
      </c>
      <c r="C275" s="36">
        <f t="shared" si="89"/>
        <v>1.7948878278072387</v>
      </c>
      <c r="E275" s="34">
        <f t="shared" si="90"/>
        <v>2.7333317174729518E-2</v>
      </c>
      <c r="F275" s="31">
        <f>SUM($E$9:E275)*RLR</f>
        <v>117.84613460663118</v>
      </c>
      <c r="G275" s="32"/>
      <c r="H275" s="36">
        <f>F275-SUM($J$9:J275)</f>
        <v>28.091026133775586</v>
      </c>
      <c r="J275" s="31">
        <f t="shared" si="91"/>
        <v>0.21202689788286588</v>
      </c>
      <c r="K275" s="36">
        <f>SUM($J$9:J275)*RRF</f>
        <v>62.828575930998916</v>
      </c>
      <c r="L275" s="33"/>
      <c r="M275" s="36">
        <f t="shared" si="76"/>
        <v>90.919602064774494</v>
      </c>
      <c r="N275" s="33"/>
      <c r="O275" s="33"/>
      <c r="P275" s="33"/>
      <c r="Q275" s="33"/>
      <c r="R275" s="33"/>
      <c r="S275" s="33"/>
      <c r="T275" s="33"/>
      <c r="U275" s="33"/>
      <c r="V275" s="31">
        <f t="shared" si="77"/>
        <v>1.5077057753580803</v>
      </c>
      <c r="W275" s="31">
        <f t="shared" si="78"/>
        <v>19.663718293642908</v>
      </c>
      <c r="X275" s="31">
        <f t="shared" si="79"/>
        <v>21.171424069000988</v>
      </c>
      <c r="Y275" s="31">
        <f t="shared" si="80"/>
        <v>-6.9196020647744945</v>
      </c>
      <c r="Z275" s="31"/>
      <c r="AA275" s="31"/>
      <c r="AB275" s="31"/>
      <c r="AC275" s="31"/>
      <c r="AD275" s="31"/>
      <c r="AE275" s="31"/>
      <c r="AF275" s="31"/>
      <c r="AG275" s="33">
        <f t="shared" si="81"/>
        <v>0.74795923727379665</v>
      </c>
      <c r="AH275" s="33">
        <f t="shared" si="82"/>
        <v>1.0823762150568392</v>
      </c>
      <c r="AI275" s="33">
        <f t="shared" si="83"/>
        <v>0.98205112172192655</v>
      </c>
      <c r="AJ275" s="93">
        <f t="shared" si="84"/>
        <v>0.86398634583315082</v>
      </c>
      <c r="AK275" s="3">
        <f t="shared" si="85"/>
        <v>0.86398506750414383</v>
      </c>
      <c r="AL275" s="3"/>
      <c r="AM275" s="3"/>
      <c r="AN275" s="3"/>
      <c r="AO275" s="3"/>
      <c r="AP275" s="3"/>
      <c r="AQ275" s="90">
        <f t="shared" si="92"/>
        <v>0</v>
      </c>
      <c r="AR275" s="91">
        <f t="shared" si="93"/>
        <v>0</v>
      </c>
      <c r="AS275" s="89">
        <f>SUM(AR$9:AR275)*RLR</f>
        <v>120</v>
      </c>
      <c r="AT275" s="90">
        <f>AS275-SUM(AU$9:AU275)</f>
        <v>16.321791899502728</v>
      </c>
      <c r="AU275" s="89">
        <f t="shared" si="94"/>
        <v>0.12333847782999538</v>
      </c>
      <c r="AV275" s="90">
        <f>SUM(AU$9:AU275)*RRF</f>
        <v>72.574745670348079</v>
      </c>
      <c r="AW275" s="3"/>
      <c r="AX275" s="2">
        <f t="shared" si="86"/>
        <v>1.5</v>
      </c>
      <c r="AY275" s="2">
        <f t="shared" si="87"/>
        <v>0.75</v>
      </c>
    </row>
    <row r="276" spans="1:51" x14ac:dyDescent="0.25">
      <c r="A276" s="14">
        <f t="shared" si="88"/>
        <v>2.67</v>
      </c>
      <c r="B276" s="59">
        <f>IF($B$4="AY",0,IFERROR(P*INDEX('UWYr writing pattern'!$C$4:$C$18,MATCH('Baseline model w.Calcs'!$A276,'UWYr writing pattern'!$A$4:$A$18,0)) / 25,B275))</f>
        <v>0</v>
      </c>
      <c r="C276" s="36">
        <f t="shared" si="89"/>
        <v>1.76796451039013</v>
      </c>
      <c r="E276" s="34">
        <f t="shared" si="90"/>
        <v>2.6923317417108579E-2</v>
      </c>
      <c r="F276" s="31">
        <f>SUM($E$9:E276)*RLR</f>
        <v>117.87844258753172</v>
      </c>
      <c r="G276" s="32"/>
      <c r="H276" s="36">
        <f>F276-SUM($J$9:J276)</f>
        <v>27.912651418672809</v>
      </c>
      <c r="J276" s="31">
        <f t="shared" si="91"/>
        <v>0.2106826960033169</v>
      </c>
      <c r="K276" s="36">
        <f>SUM($J$9:J276)*RRF</f>
        <v>62.976053818201237</v>
      </c>
      <c r="L276" s="33"/>
      <c r="M276" s="36">
        <f t="shared" si="76"/>
        <v>90.888705236874046</v>
      </c>
      <c r="N276" s="33"/>
      <c r="O276" s="33"/>
      <c r="P276" s="33"/>
      <c r="Q276" s="33"/>
      <c r="R276" s="33"/>
      <c r="S276" s="33"/>
      <c r="T276" s="33"/>
      <c r="U276" s="33"/>
      <c r="V276" s="31">
        <f t="shared" si="77"/>
        <v>1.485090188727709</v>
      </c>
      <c r="W276" s="31">
        <f t="shared" si="78"/>
        <v>19.538855993070964</v>
      </c>
      <c r="X276" s="31">
        <f t="shared" si="79"/>
        <v>21.023946181798674</v>
      </c>
      <c r="Y276" s="31">
        <f t="shared" si="80"/>
        <v>-6.8887052368740456</v>
      </c>
      <c r="Z276" s="31"/>
      <c r="AA276" s="31"/>
      <c r="AB276" s="31"/>
      <c r="AC276" s="31"/>
      <c r="AD276" s="31"/>
      <c r="AE276" s="31"/>
      <c r="AF276" s="31"/>
      <c r="AG276" s="33">
        <f t="shared" si="81"/>
        <v>0.74971492640715753</v>
      </c>
      <c r="AH276" s="33">
        <f t="shared" si="82"/>
        <v>1.0820083956770721</v>
      </c>
      <c r="AI276" s="33">
        <f t="shared" si="83"/>
        <v>0.9823203548960977</v>
      </c>
      <c r="AJ276" s="93">
        <f t="shared" si="84"/>
        <v>0.86500263240093422</v>
      </c>
      <c r="AK276" s="3">
        <f t="shared" si="85"/>
        <v>0.86500517949786282</v>
      </c>
      <c r="AL276" s="3"/>
      <c r="AM276" s="3"/>
      <c r="AN276" s="3"/>
      <c r="AO276" s="3"/>
      <c r="AP276" s="3"/>
      <c r="AQ276" s="90">
        <f t="shared" si="92"/>
        <v>0</v>
      </c>
      <c r="AR276" s="91">
        <f t="shared" si="93"/>
        <v>0</v>
      </c>
      <c r="AS276" s="89">
        <f>SUM(AR$9:AR276)*RLR</f>
        <v>120</v>
      </c>
      <c r="AT276" s="90">
        <f>AS276-SUM(AU$9:AU276)</f>
        <v>16.199378460256455</v>
      </c>
      <c r="AU276" s="89">
        <f t="shared" si="94"/>
        <v>0.12241343924627046</v>
      </c>
      <c r="AV276" s="90">
        <f>SUM(AU$9:AU276)*RRF</f>
        <v>72.66043507782048</v>
      </c>
      <c r="AW276" s="3"/>
      <c r="AX276" s="2">
        <f t="shared" si="86"/>
        <v>1.5</v>
      </c>
      <c r="AY276" s="2">
        <f t="shared" si="87"/>
        <v>0.75</v>
      </c>
    </row>
    <row r="277" spans="1:51" x14ac:dyDescent="0.25">
      <c r="A277" s="14">
        <f t="shared" si="88"/>
        <v>2.68</v>
      </c>
      <c r="B277" s="59">
        <f>IF($B$4="AY",0,IFERROR(P*INDEX('UWYr writing pattern'!$C$4:$C$18,MATCH('Baseline model w.Calcs'!$A277,'UWYr writing pattern'!$A$4:$A$18,0)) / 25,B276))</f>
        <v>0</v>
      </c>
      <c r="C277" s="36">
        <f t="shared" si="89"/>
        <v>1.741445042734278</v>
      </c>
      <c r="E277" s="34">
        <f t="shared" si="90"/>
        <v>2.6519467655851951E-2</v>
      </c>
      <c r="F277" s="31">
        <f>SUM($E$9:E277)*RLR</f>
        <v>117.91026594871873</v>
      </c>
      <c r="G277" s="32"/>
      <c r="H277" s="36">
        <f>F277-SUM($J$9:J277)</f>
        <v>27.735129894219767</v>
      </c>
      <c r="J277" s="31">
        <f t="shared" si="91"/>
        <v>0.20934488564004608</v>
      </c>
      <c r="K277" s="36">
        <f>SUM($J$9:J277)*RRF</f>
        <v>63.122595238149273</v>
      </c>
      <c r="L277" s="33"/>
      <c r="M277" s="36">
        <f t="shared" si="76"/>
        <v>90.85772513236904</v>
      </c>
      <c r="N277" s="33"/>
      <c r="O277" s="33"/>
      <c r="P277" s="33"/>
      <c r="Q277" s="33"/>
      <c r="R277" s="33"/>
      <c r="S277" s="33"/>
      <c r="T277" s="33"/>
      <c r="U277" s="33"/>
      <c r="V277" s="31">
        <f t="shared" si="77"/>
        <v>1.4628138358967935</v>
      </c>
      <c r="W277" s="31">
        <f t="shared" si="78"/>
        <v>19.414590925953835</v>
      </c>
      <c r="X277" s="31">
        <f t="shared" si="79"/>
        <v>20.877404761850627</v>
      </c>
      <c r="Y277" s="31">
        <f t="shared" si="80"/>
        <v>-6.8577251323690405</v>
      </c>
      <c r="Z277" s="31"/>
      <c r="AA277" s="31"/>
      <c r="AB277" s="31"/>
      <c r="AC277" s="31"/>
      <c r="AD277" s="31"/>
      <c r="AE277" s="31"/>
      <c r="AF277" s="31"/>
      <c r="AG277" s="33">
        <f t="shared" si="81"/>
        <v>0.75145946712082468</v>
      </c>
      <c r="AH277" s="33">
        <f t="shared" si="82"/>
        <v>1.0816395849091553</v>
      </c>
      <c r="AI277" s="33">
        <f t="shared" si="83"/>
        <v>0.98258554957265609</v>
      </c>
      <c r="AJ277" s="93">
        <f t="shared" si="84"/>
        <v>0.86601132533119507</v>
      </c>
      <c r="AK277" s="3">
        <f t="shared" si="85"/>
        <v>0.86601764065162878</v>
      </c>
      <c r="AL277" s="3"/>
      <c r="AM277" s="3"/>
      <c r="AN277" s="3"/>
      <c r="AO277" s="3"/>
      <c r="AP277" s="3"/>
      <c r="AQ277" s="90">
        <f t="shared" si="92"/>
        <v>0</v>
      </c>
      <c r="AR277" s="91">
        <f t="shared" si="93"/>
        <v>0</v>
      </c>
      <c r="AS277" s="89">
        <f>SUM(AR$9:AR277)*RLR</f>
        <v>120</v>
      </c>
      <c r="AT277" s="90">
        <f>AS277-SUM(AU$9:AU277)</f>
        <v>16.077883121804533</v>
      </c>
      <c r="AU277" s="89">
        <f t="shared" si="94"/>
        <v>0.12149533845192341</v>
      </c>
      <c r="AV277" s="90">
        <f>SUM(AU$9:AU277)*RRF</f>
        <v>72.74548181473682</v>
      </c>
      <c r="AW277" s="3"/>
      <c r="AX277" s="2">
        <f t="shared" si="86"/>
        <v>1.5</v>
      </c>
      <c r="AY277" s="2">
        <f t="shared" si="87"/>
        <v>0.75</v>
      </c>
    </row>
    <row r="278" spans="1:51" x14ac:dyDescent="0.25">
      <c r="A278" s="14">
        <f t="shared" si="88"/>
        <v>2.69</v>
      </c>
      <c r="B278" s="59">
        <f>IF($B$4="AY",0,IFERROR(P*INDEX('UWYr writing pattern'!$C$4:$C$18,MATCH('Baseline model w.Calcs'!$A278,'UWYr writing pattern'!$A$4:$A$18,0)) / 25,B277))</f>
        <v>0</v>
      </c>
      <c r="C278" s="36">
        <f t="shared" si="89"/>
        <v>1.7153233670932639</v>
      </c>
      <c r="E278" s="34">
        <f t="shared" si="90"/>
        <v>2.6121675641014169E-2</v>
      </c>
      <c r="F278" s="31">
        <f>SUM($E$9:E278)*RLR</f>
        <v>117.94161195948794</v>
      </c>
      <c r="G278" s="32"/>
      <c r="H278" s="36">
        <f>F278-SUM($J$9:J278)</f>
        <v>27.558462430782328</v>
      </c>
      <c r="J278" s="31">
        <f t="shared" si="91"/>
        <v>0.20801347420664826</v>
      </c>
      <c r="K278" s="36">
        <f>SUM($J$9:J278)*RRF</f>
        <v>63.26820467009393</v>
      </c>
      <c r="L278" s="33"/>
      <c r="M278" s="36">
        <f t="shared" si="76"/>
        <v>90.82666710087625</v>
      </c>
      <c r="N278" s="33"/>
      <c r="O278" s="33"/>
      <c r="P278" s="33"/>
      <c r="Q278" s="33"/>
      <c r="R278" s="33"/>
      <c r="S278" s="33"/>
      <c r="T278" s="33"/>
      <c r="U278" s="33"/>
      <c r="V278" s="31">
        <f t="shared" si="77"/>
        <v>1.4408716283583416</v>
      </c>
      <c r="W278" s="31">
        <f t="shared" si="78"/>
        <v>19.290923701547626</v>
      </c>
      <c r="X278" s="31">
        <f t="shared" si="79"/>
        <v>20.731795329905967</v>
      </c>
      <c r="Y278" s="31">
        <f t="shared" si="80"/>
        <v>-6.8266671008762501</v>
      </c>
      <c r="Z278" s="31"/>
      <c r="AA278" s="31"/>
      <c r="AB278" s="31"/>
      <c r="AC278" s="31"/>
      <c r="AD278" s="31"/>
      <c r="AE278" s="31"/>
      <c r="AF278" s="31"/>
      <c r="AG278" s="33">
        <f t="shared" si="81"/>
        <v>0.7531929127392134</v>
      </c>
      <c r="AH278" s="33">
        <f t="shared" si="82"/>
        <v>1.0812698464390029</v>
      </c>
      <c r="AI278" s="33">
        <f t="shared" si="83"/>
        <v>0.9828467663290662</v>
      </c>
      <c r="AJ278" s="93">
        <f t="shared" si="84"/>
        <v>0.86701248136317666</v>
      </c>
      <c r="AK278" s="3">
        <f t="shared" si="85"/>
        <v>0.86702250834674166</v>
      </c>
      <c r="AL278" s="3"/>
      <c r="AM278" s="3"/>
      <c r="AN278" s="3"/>
      <c r="AO278" s="3"/>
      <c r="AP278" s="3"/>
      <c r="AQ278" s="90">
        <f t="shared" si="92"/>
        <v>0</v>
      </c>
      <c r="AR278" s="91">
        <f t="shared" si="93"/>
        <v>0</v>
      </c>
      <c r="AS278" s="89">
        <f>SUM(AR$9:AR278)*RLR</f>
        <v>120</v>
      </c>
      <c r="AT278" s="90">
        <f>AS278-SUM(AU$9:AU278)</f>
        <v>15.957298998390996</v>
      </c>
      <c r="AU278" s="89">
        <f t="shared" si="94"/>
        <v>0.120584123413534</v>
      </c>
      <c r="AV278" s="90">
        <f>SUM(AU$9:AU278)*RRF</f>
        <v>72.829890701126303</v>
      </c>
      <c r="AW278" s="3"/>
      <c r="AX278" s="2">
        <f t="shared" si="86"/>
        <v>1.5</v>
      </c>
      <c r="AY278" s="2">
        <f t="shared" si="87"/>
        <v>0.75</v>
      </c>
    </row>
    <row r="279" spans="1:51" x14ac:dyDescent="0.25">
      <c r="A279" s="14">
        <f t="shared" si="88"/>
        <v>2.7</v>
      </c>
      <c r="B279" s="59">
        <f>IF($B$4="AY",0,IFERROR(P*INDEX('UWYr writing pattern'!$C$4:$C$18,MATCH('Baseline model w.Calcs'!$A279,'UWYr writing pattern'!$A$4:$A$18,0)) / 25,B278))</f>
        <v>0</v>
      </c>
      <c r="C279" s="36">
        <f t="shared" si="89"/>
        <v>1.689593516586865</v>
      </c>
      <c r="E279" s="34">
        <f t="shared" si="90"/>
        <v>2.572985050639896E-2</v>
      </c>
      <c r="F279" s="31">
        <f>SUM($E$9:E279)*RLR</f>
        <v>117.97248778009562</v>
      </c>
      <c r="G279" s="32"/>
      <c r="H279" s="36">
        <f>F279-SUM($J$9:J279)</f>
        <v>27.382649783159138</v>
      </c>
      <c r="J279" s="31">
        <f t="shared" si="91"/>
        <v>0.20668846823086745</v>
      </c>
      <c r="K279" s="36">
        <f>SUM($J$9:J279)*RRF</f>
        <v>63.412886597855533</v>
      </c>
      <c r="L279" s="33"/>
      <c r="M279" s="36">
        <f t="shared" si="76"/>
        <v>90.795536381014671</v>
      </c>
      <c r="N279" s="33"/>
      <c r="O279" s="33"/>
      <c r="P279" s="33"/>
      <c r="Q279" s="33"/>
      <c r="R279" s="33"/>
      <c r="S279" s="33"/>
      <c r="T279" s="33"/>
      <c r="U279" s="33"/>
      <c r="V279" s="31">
        <f t="shared" si="77"/>
        <v>1.4192585539329663</v>
      </c>
      <c r="W279" s="31">
        <f t="shared" si="78"/>
        <v>19.167854848211395</v>
      </c>
      <c r="X279" s="31">
        <f t="shared" si="79"/>
        <v>20.587113402144361</v>
      </c>
      <c r="Y279" s="31">
        <f t="shared" si="80"/>
        <v>-6.7955363810146707</v>
      </c>
      <c r="Z279" s="31"/>
      <c r="AA279" s="31"/>
      <c r="AB279" s="31"/>
      <c r="AC279" s="31"/>
      <c r="AD279" s="31"/>
      <c r="AE279" s="31"/>
      <c r="AF279" s="31"/>
      <c r="AG279" s="33">
        <f t="shared" si="81"/>
        <v>0.75491531664113731</v>
      </c>
      <c r="AH279" s="33">
        <f t="shared" si="82"/>
        <v>1.080899242631127</v>
      </c>
      <c r="AI279" s="33">
        <f t="shared" si="83"/>
        <v>0.98310406483413015</v>
      </c>
      <c r="AJ279" s="93">
        <f t="shared" si="84"/>
        <v>0.86800615681216986</v>
      </c>
      <c r="AK279" s="3">
        <f t="shared" si="85"/>
        <v>0.86801983953414108</v>
      </c>
      <c r="AL279" s="3"/>
      <c r="AM279" s="3"/>
      <c r="AN279" s="3"/>
      <c r="AO279" s="3"/>
      <c r="AP279" s="3"/>
      <c r="AQ279" s="90">
        <f t="shared" si="92"/>
        <v>0</v>
      </c>
      <c r="AR279" s="91">
        <f t="shared" si="93"/>
        <v>0</v>
      </c>
      <c r="AS279" s="89">
        <f>SUM(AR$9:AR279)*RLR</f>
        <v>120</v>
      </c>
      <c r="AT279" s="90">
        <f>AS279-SUM(AU$9:AU279)</f>
        <v>15.837619255903064</v>
      </c>
      <c r="AU279" s="89">
        <f t="shared" si="94"/>
        <v>0.11967974248793248</v>
      </c>
      <c r="AV279" s="90">
        <f>SUM(AU$9:AU279)*RRF</f>
        <v>72.913666520867849</v>
      </c>
      <c r="AW279" s="3"/>
      <c r="AX279" s="2">
        <f t="shared" si="86"/>
        <v>1.5</v>
      </c>
      <c r="AY279" s="2">
        <f t="shared" si="87"/>
        <v>0.75</v>
      </c>
    </row>
    <row r="280" spans="1:51" x14ac:dyDescent="0.25">
      <c r="A280" s="14">
        <f t="shared" si="88"/>
        <v>2.71</v>
      </c>
      <c r="B280" s="59">
        <f>IF($B$4="AY",0,IFERROR(P*INDEX('UWYr writing pattern'!$C$4:$C$18,MATCH('Baseline model w.Calcs'!$A280,'UWYr writing pattern'!$A$4:$A$18,0)) / 25,B279))</f>
        <v>0</v>
      </c>
      <c r="C280" s="36">
        <f t="shared" si="89"/>
        <v>1.664249613838062</v>
      </c>
      <c r="E280" s="34">
        <f t="shared" si="90"/>
        <v>2.5343902748802973E-2</v>
      </c>
      <c r="F280" s="31">
        <f>SUM($E$9:E280)*RLR</f>
        <v>118.00290046339418</v>
      </c>
      <c r="G280" s="32"/>
      <c r="H280" s="36">
        <f>F280-SUM($J$9:J280)</f>
        <v>27.207692593084005</v>
      </c>
      <c r="J280" s="31">
        <f t="shared" si="91"/>
        <v>0.20536987337369353</v>
      </c>
      <c r="K280" s="36">
        <f>SUM($J$9:J280)*RRF</f>
        <v>63.55664550921712</v>
      </c>
      <c r="L280" s="33"/>
      <c r="M280" s="36">
        <f t="shared" si="76"/>
        <v>90.764338102301124</v>
      </c>
      <c r="N280" s="33"/>
      <c r="O280" s="33"/>
      <c r="P280" s="33"/>
      <c r="Q280" s="33"/>
      <c r="R280" s="33"/>
      <c r="S280" s="33"/>
      <c r="T280" s="33"/>
      <c r="U280" s="33"/>
      <c r="V280" s="31">
        <f t="shared" si="77"/>
        <v>1.3979696756239719</v>
      </c>
      <c r="W280" s="31">
        <f t="shared" si="78"/>
        <v>19.045384815158801</v>
      </c>
      <c r="X280" s="31">
        <f t="shared" si="79"/>
        <v>20.443354490782774</v>
      </c>
      <c r="Y280" s="31">
        <f t="shared" si="80"/>
        <v>-6.7643381023011244</v>
      </c>
      <c r="Z280" s="31"/>
      <c r="AA280" s="31"/>
      <c r="AB280" s="31"/>
      <c r="AC280" s="31"/>
      <c r="AD280" s="31"/>
      <c r="AE280" s="31"/>
      <c r="AF280" s="31"/>
      <c r="AG280" s="33">
        <f t="shared" si="81"/>
        <v>0.75662673225258481</v>
      </c>
      <c r="AH280" s="33">
        <f t="shared" si="82"/>
        <v>1.0805278345512039</v>
      </c>
      <c r="AI280" s="33">
        <f t="shared" si="83"/>
        <v>0.98335750386161824</v>
      </c>
      <c r="AJ280" s="93">
        <f t="shared" si="84"/>
        <v>0.86899240757268048</v>
      </c>
      <c r="AK280" s="3">
        <f t="shared" si="85"/>
        <v>0.86900969073763501</v>
      </c>
      <c r="AL280" s="3"/>
      <c r="AM280" s="3"/>
      <c r="AN280" s="3"/>
      <c r="AO280" s="3"/>
      <c r="AP280" s="3"/>
      <c r="AQ280" s="90">
        <f t="shared" si="92"/>
        <v>0</v>
      </c>
      <c r="AR280" s="91">
        <f t="shared" si="93"/>
        <v>0</v>
      </c>
      <c r="AS280" s="89">
        <f>SUM(AR$9:AR280)*RLR</f>
        <v>120</v>
      </c>
      <c r="AT280" s="90">
        <f>AS280-SUM(AU$9:AU280)</f>
        <v>15.718837111483793</v>
      </c>
      <c r="AU280" s="89">
        <f t="shared" si="94"/>
        <v>0.11878214441927298</v>
      </c>
      <c r="AV280" s="90">
        <f>SUM(AU$9:AU280)*RRF</f>
        <v>72.996814021961342</v>
      </c>
      <c r="AW280" s="3"/>
      <c r="AX280" s="2">
        <f t="shared" si="86"/>
        <v>1.5</v>
      </c>
      <c r="AY280" s="2">
        <f t="shared" si="87"/>
        <v>0.75</v>
      </c>
    </row>
    <row r="281" spans="1:51" x14ac:dyDescent="0.25">
      <c r="A281" s="14">
        <f t="shared" si="88"/>
        <v>2.72</v>
      </c>
      <c r="B281" s="59">
        <f>IF($B$4="AY",0,IFERROR(P*INDEX('UWYr writing pattern'!$C$4:$C$18,MATCH('Baseline model w.Calcs'!$A281,'UWYr writing pattern'!$A$4:$A$18,0)) / 25,B280))</f>
        <v>0</v>
      </c>
      <c r="C281" s="36">
        <f t="shared" si="89"/>
        <v>1.6392858696304911</v>
      </c>
      <c r="E281" s="34">
        <f t="shared" si="90"/>
        <v>2.4963744207570932E-2</v>
      </c>
      <c r="F281" s="31">
        <f>SUM($E$9:E281)*RLR</f>
        <v>118.03285695644325</v>
      </c>
      <c r="G281" s="32"/>
      <c r="H281" s="36">
        <f>F281-SUM($J$9:J281)</f>
        <v>27.033591391684951</v>
      </c>
      <c r="J281" s="31">
        <f t="shared" si="91"/>
        <v>0.20405769444813004</v>
      </c>
      <c r="K281" s="36">
        <f>SUM($J$9:J281)*RRF</f>
        <v>63.69948589533081</v>
      </c>
      <c r="L281" s="33"/>
      <c r="M281" s="36">
        <f t="shared" si="76"/>
        <v>90.73307728701576</v>
      </c>
      <c r="N281" s="33"/>
      <c r="O281" s="33"/>
      <c r="P281" s="33"/>
      <c r="Q281" s="33"/>
      <c r="R281" s="33"/>
      <c r="S281" s="33"/>
      <c r="T281" s="33"/>
      <c r="U281" s="33"/>
      <c r="V281" s="31">
        <f t="shared" si="77"/>
        <v>1.3770001304896122</v>
      </c>
      <c r="W281" s="31">
        <f t="shared" si="78"/>
        <v>18.923513974179464</v>
      </c>
      <c r="X281" s="31">
        <f t="shared" si="79"/>
        <v>20.300514104669077</v>
      </c>
      <c r="Y281" s="31">
        <f t="shared" si="80"/>
        <v>-6.7330772870157602</v>
      </c>
      <c r="Z281" s="31"/>
      <c r="AA281" s="31"/>
      <c r="AB281" s="31"/>
      <c r="AC281" s="31"/>
      <c r="AD281" s="31"/>
      <c r="AE281" s="31"/>
      <c r="AF281" s="31"/>
      <c r="AG281" s="33">
        <f t="shared" si="81"/>
        <v>0.75832721303965245</v>
      </c>
      <c r="AH281" s="33">
        <f t="shared" si="82"/>
        <v>1.0801556819882829</v>
      </c>
      <c r="AI281" s="33">
        <f t="shared" si="83"/>
        <v>0.98360714130369375</v>
      </c>
      <c r="AJ281" s="93">
        <f t="shared" si="84"/>
        <v>0.86997128912157407</v>
      </c>
      <c r="AK281" s="3">
        <f t="shared" si="85"/>
        <v>0.86999211805710275</v>
      </c>
      <c r="AL281" s="3"/>
      <c r="AM281" s="3"/>
      <c r="AN281" s="3"/>
      <c r="AO281" s="3"/>
      <c r="AP281" s="3"/>
      <c r="AQ281" s="90">
        <f t="shared" si="92"/>
        <v>0</v>
      </c>
      <c r="AR281" s="91">
        <f t="shared" si="93"/>
        <v>0</v>
      </c>
      <c r="AS281" s="89">
        <f>SUM(AR$9:AR281)*RLR</f>
        <v>120</v>
      </c>
      <c r="AT281" s="90">
        <f>AS281-SUM(AU$9:AU281)</f>
        <v>15.600945833147662</v>
      </c>
      <c r="AU281" s="89">
        <f t="shared" si="94"/>
        <v>0.11789127833612845</v>
      </c>
      <c r="AV281" s="90">
        <f>SUM(AU$9:AU281)*RRF</f>
        <v>73.079337916796632</v>
      </c>
      <c r="AW281" s="3"/>
      <c r="AX281" s="2">
        <f t="shared" si="86"/>
        <v>1.5</v>
      </c>
      <c r="AY281" s="2">
        <f t="shared" si="87"/>
        <v>0.75</v>
      </c>
    </row>
    <row r="282" spans="1:51" x14ac:dyDescent="0.25">
      <c r="A282" s="14">
        <f t="shared" si="88"/>
        <v>2.73</v>
      </c>
      <c r="B282" s="59">
        <f>IF($B$4="AY",0,IFERROR(P*INDEX('UWYr writing pattern'!$C$4:$C$18,MATCH('Baseline model w.Calcs'!$A282,'UWYr writing pattern'!$A$4:$A$18,0)) / 25,B281))</f>
        <v>0</v>
      </c>
      <c r="C282" s="36">
        <f t="shared" si="89"/>
        <v>1.6146965815860337</v>
      </c>
      <c r="E282" s="34">
        <f t="shared" si="90"/>
        <v>2.4589288044457366E-2</v>
      </c>
      <c r="F282" s="31">
        <f>SUM($E$9:E282)*RLR</f>
        <v>118.06236410209661</v>
      </c>
      <c r="G282" s="32"/>
      <c r="H282" s="36">
        <f>F282-SUM($J$9:J282)</f>
        <v>26.860346601900673</v>
      </c>
      <c r="J282" s="31">
        <f t="shared" si="91"/>
        <v>0.20275193543763714</v>
      </c>
      <c r="K282" s="36">
        <f>SUM($J$9:J282)*RRF</f>
        <v>63.841412250137154</v>
      </c>
      <c r="L282" s="33"/>
      <c r="M282" s="36">
        <f t="shared" si="76"/>
        <v>90.701758852037827</v>
      </c>
      <c r="N282" s="33"/>
      <c r="O282" s="33"/>
      <c r="P282" s="33"/>
      <c r="Q282" s="33"/>
      <c r="R282" s="33"/>
      <c r="S282" s="33"/>
      <c r="T282" s="33"/>
      <c r="U282" s="33"/>
      <c r="V282" s="31">
        <f t="shared" si="77"/>
        <v>1.3563451285322683</v>
      </c>
      <c r="W282" s="31">
        <f t="shared" si="78"/>
        <v>18.802242621330471</v>
      </c>
      <c r="X282" s="31">
        <f t="shared" si="79"/>
        <v>20.15858774986274</v>
      </c>
      <c r="Y282" s="31">
        <f t="shared" si="80"/>
        <v>-6.7017588520378268</v>
      </c>
      <c r="Z282" s="31"/>
      <c r="AA282" s="31"/>
      <c r="AB282" s="31"/>
      <c r="AC282" s="31"/>
      <c r="AD282" s="31"/>
      <c r="AE282" s="31"/>
      <c r="AF282" s="31"/>
      <c r="AG282" s="33">
        <f t="shared" si="81"/>
        <v>0.76001681250163278</v>
      </c>
      <c r="AH282" s="33">
        <f t="shared" si="82"/>
        <v>1.0797828434766408</v>
      </c>
      <c r="AI282" s="33">
        <f t="shared" si="83"/>
        <v>0.98385303418413839</v>
      </c>
      <c r="AJ282" s="93">
        <f t="shared" si="84"/>
        <v>0.87094285652119574</v>
      </c>
      <c r="AK282" s="3">
        <f t="shared" si="85"/>
        <v>0.8709671771716746</v>
      </c>
      <c r="AL282" s="3"/>
      <c r="AM282" s="3"/>
      <c r="AN282" s="3"/>
      <c r="AO282" s="3"/>
      <c r="AP282" s="3"/>
      <c r="AQ282" s="90">
        <f t="shared" si="92"/>
        <v>0</v>
      </c>
      <c r="AR282" s="91">
        <f t="shared" si="93"/>
        <v>0</v>
      </c>
      <c r="AS282" s="89">
        <f>SUM(AR$9:AR282)*RLR</f>
        <v>120</v>
      </c>
      <c r="AT282" s="90">
        <f>AS282-SUM(AU$9:AU282)</f>
        <v>15.483938739399051</v>
      </c>
      <c r="AU282" s="89">
        <f t="shared" si="94"/>
        <v>0.11700709374860747</v>
      </c>
      <c r="AV282" s="90">
        <f>SUM(AU$9:AU282)*RRF</f>
        <v>73.161242882420666</v>
      </c>
      <c r="AW282" s="3"/>
      <c r="AX282" s="2">
        <f t="shared" si="86"/>
        <v>1.5</v>
      </c>
      <c r="AY282" s="2">
        <f t="shared" si="87"/>
        <v>0.75</v>
      </c>
    </row>
    <row r="283" spans="1:51" x14ac:dyDescent="0.25">
      <c r="A283" s="14">
        <f t="shared" si="88"/>
        <v>2.74</v>
      </c>
      <c r="B283" s="59">
        <f>IF($B$4="AY",0,IFERROR(P*INDEX('UWYr writing pattern'!$C$4:$C$18,MATCH('Baseline model w.Calcs'!$A283,'UWYr writing pattern'!$A$4:$A$18,0)) / 25,B282))</f>
        <v>0</v>
      </c>
      <c r="C283" s="36">
        <f t="shared" si="89"/>
        <v>1.5904761328622432</v>
      </c>
      <c r="E283" s="34">
        <f t="shared" si="90"/>
        <v>2.4220448723790505E-2</v>
      </c>
      <c r="F283" s="31">
        <f>SUM($E$9:E283)*RLR</f>
        <v>118.09142864056516</v>
      </c>
      <c r="G283" s="32"/>
      <c r="H283" s="36">
        <f>F283-SUM($J$9:J283)</f>
        <v>26.687958540854964</v>
      </c>
      <c r="J283" s="31">
        <f t="shared" si="91"/>
        <v>0.20145259951425507</v>
      </c>
      <c r="K283" s="36">
        <f>SUM($J$9:J283)*RRF</f>
        <v>63.982429069797128</v>
      </c>
      <c r="L283" s="33"/>
      <c r="M283" s="36">
        <f t="shared" si="76"/>
        <v>90.670387610652085</v>
      </c>
      <c r="N283" s="33"/>
      <c r="O283" s="33"/>
      <c r="P283" s="33"/>
      <c r="Q283" s="33"/>
      <c r="R283" s="33"/>
      <c r="S283" s="33"/>
      <c r="T283" s="33"/>
      <c r="U283" s="33"/>
      <c r="V283" s="31">
        <f t="shared" si="77"/>
        <v>1.3359999516042842</v>
      </c>
      <c r="W283" s="31">
        <f t="shared" si="78"/>
        <v>18.681570978598472</v>
      </c>
      <c r="X283" s="31">
        <f t="shared" si="79"/>
        <v>20.017570930202755</v>
      </c>
      <c r="Y283" s="31">
        <f t="shared" si="80"/>
        <v>-6.6703876106520852</v>
      </c>
      <c r="Z283" s="31"/>
      <c r="AA283" s="31"/>
      <c r="AB283" s="31"/>
      <c r="AC283" s="31"/>
      <c r="AD283" s="31"/>
      <c r="AE283" s="31"/>
      <c r="AF283" s="31"/>
      <c r="AG283" s="33">
        <f t="shared" si="81"/>
        <v>0.76169558416425154</v>
      </c>
      <c r="AH283" s="33">
        <f t="shared" si="82"/>
        <v>1.0794093763172867</v>
      </c>
      <c r="AI283" s="33">
        <f t="shared" si="83"/>
        <v>0.98409523867137627</v>
      </c>
      <c r="AJ283" s="93">
        <f t="shared" si="84"/>
        <v>0.87190716442246807</v>
      </c>
      <c r="AK283" s="3">
        <f t="shared" si="85"/>
        <v>0.87193492334288691</v>
      </c>
      <c r="AL283" s="3"/>
      <c r="AM283" s="3"/>
      <c r="AN283" s="3"/>
      <c r="AO283" s="3"/>
      <c r="AP283" s="3"/>
      <c r="AQ283" s="90">
        <f t="shared" si="92"/>
        <v>0</v>
      </c>
      <c r="AR283" s="91">
        <f t="shared" si="93"/>
        <v>0</v>
      </c>
      <c r="AS283" s="89">
        <f>SUM(AR$9:AR283)*RLR</f>
        <v>120</v>
      </c>
      <c r="AT283" s="90">
        <f>AS283-SUM(AU$9:AU283)</f>
        <v>15.367809198853564</v>
      </c>
      <c r="AU283" s="89">
        <f t="shared" si="94"/>
        <v>0.11612954054549288</v>
      </c>
      <c r="AV283" s="90">
        <f>SUM(AU$9:AU283)*RRF</f>
        <v>73.242533560802499</v>
      </c>
      <c r="AW283" s="3"/>
      <c r="AX283" s="2">
        <f t="shared" si="86"/>
        <v>1.5</v>
      </c>
      <c r="AY283" s="2">
        <f t="shared" si="87"/>
        <v>0.75</v>
      </c>
    </row>
    <row r="284" spans="1:51" x14ac:dyDescent="0.25">
      <c r="A284" s="14">
        <f t="shared" si="88"/>
        <v>2.75</v>
      </c>
      <c r="B284" s="59">
        <f>IF($B$4="AY",0,IFERROR(P*INDEX('UWYr writing pattern'!$C$4:$C$18,MATCH('Baseline model w.Calcs'!$A284,'UWYr writing pattern'!$A$4:$A$18,0)) / 25,B283))</f>
        <v>0</v>
      </c>
      <c r="C284" s="36">
        <f t="shared" si="89"/>
        <v>1.5666189908693096</v>
      </c>
      <c r="E284" s="34">
        <f t="shared" si="90"/>
        <v>2.385714199293365E-2</v>
      </c>
      <c r="F284" s="31">
        <f>SUM($E$9:E284)*RLR</f>
        <v>118.12005721095667</v>
      </c>
      <c r="G284" s="32"/>
      <c r="H284" s="36">
        <f>F284-SUM($J$9:J284)</f>
        <v>26.516427422190077</v>
      </c>
      <c r="J284" s="31">
        <f t="shared" si="91"/>
        <v>0.20015968905641224</v>
      </c>
      <c r="K284" s="36">
        <f>SUM($J$9:J284)*RRF</f>
        <v>64.122540852136609</v>
      </c>
      <c r="L284" s="33"/>
      <c r="M284" s="36">
        <f t="shared" si="76"/>
        <v>90.638968274326686</v>
      </c>
      <c r="N284" s="33"/>
      <c r="O284" s="33"/>
      <c r="P284" s="33"/>
      <c r="Q284" s="33"/>
      <c r="R284" s="33"/>
      <c r="S284" s="33"/>
      <c r="T284" s="33"/>
      <c r="U284" s="33"/>
      <c r="V284" s="31">
        <f t="shared" si="77"/>
        <v>1.3159599523302199</v>
      </c>
      <c r="W284" s="31">
        <f t="shared" si="78"/>
        <v>18.561499195533052</v>
      </c>
      <c r="X284" s="31">
        <f t="shared" si="79"/>
        <v>19.877459147863274</v>
      </c>
      <c r="Y284" s="31">
        <f t="shared" si="80"/>
        <v>-6.638968274326686</v>
      </c>
      <c r="Z284" s="31"/>
      <c r="AA284" s="31"/>
      <c r="AB284" s="31"/>
      <c r="AC284" s="31"/>
      <c r="AD284" s="31"/>
      <c r="AE284" s="31"/>
      <c r="AF284" s="31"/>
      <c r="AG284" s="33">
        <f t="shared" si="81"/>
        <v>0.76336358157305484</v>
      </c>
      <c r="AH284" s="33">
        <f t="shared" si="82"/>
        <v>1.0790353365991272</v>
      </c>
      <c r="AI284" s="33">
        <f t="shared" si="83"/>
        <v>0.98433381009130561</v>
      </c>
      <c r="AJ284" s="93">
        <f t="shared" si="84"/>
        <v>0.87286426706796438</v>
      </c>
      <c r="AK284" s="3">
        <f t="shared" si="85"/>
        <v>0.87289541141781535</v>
      </c>
      <c r="AL284" s="3"/>
      <c r="AM284" s="3"/>
      <c r="AN284" s="3"/>
      <c r="AO284" s="3"/>
      <c r="AP284" s="3"/>
      <c r="AQ284" s="90">
        <f t="shared" si="92"/>
        <v>0</v>
      </c>
      <c r="AR284" s="91">
        <f t="shared" si="93"/>
        <v>0</v>
      </c>
      <c r="AS284" s="89">
        <f>SUM(AR$9:AR284)*RLR</f>
        <v>120</v>
      </c>
      <c r="AT284" s="90">
        <f>AS284-SUM(AU$9:AU284)</f>
        <v>15.252550629862156</v>
      </c>
      <c r="AU284" s="89">
        <f t="shared" si="94"/>
        <v>0.11525856899140173</v>
      </c>
      <c r="AV284" s="90">
        <f>SUM(AU$9:AU284)*RRF</f>
        <v>73.323214559096485</v>
      </c>
      <c r="AW284" s="3"/>
      <c r="AX284" s="2">
        <f t="shared" si="86"/>
        <v>1.5</v>
      </c>
      <c r="AY284" s="2">
        <f t="shared" si="87"/>
        <v>0.75</v>
      </c>
    </row>
    <row r="285" spans="1:51" x14ac:dyDescent="0.25">
      <c r="A285" s="14">
        <f t="shared" si="88"/>
        <v>2.76</v>
      </c>
      <c r="B285" s="59">
        <f>IF($B$4="AY",0,IFERROR(P*INDEX('UWYr writing pattern'!$C$4:$C$18,MATCH('Baseline model w.Calcs'!$A285,'UWYr writing pattern'!$A$4:$A$18,0)) / 25,B284))</f>
        <v>0</v>
      </c>
      <c r="C285" s="36">
        <f t="shared" si="89"/>
        <v>1.54311970600627</v>
      </c>
      <c r="E285" s="34">
        <f t="shared" si="90"/>
        <v>2.3499284863039645E-2</v>
      </c>
      <c r="F285" s="31">
        <f>SUM($E$9:E285)*RLR</f>
        <v>118.14825635279232</v>
      </c>
      <c r="G285" s="32"/>
      <c r="H285" s="36">
        <f>F285-SUM($J$9:J285)</f>
        <v>26.345753358359289</v>
      </c>
      <c r="J285" s="31">
        <f t="shared" si="91"/>
        <v>0.19887320566642558</v>
      </c>
      <c r="K285" s="36">
        <f>SUM($J$9:J285)*RRF</f>
        <v>64.261752096103109</v>
      </c>
      <c r="L285" s="33"/>
      <c r="M285" s="36">
        <f t="shared" si="76"/>
        <v>90.607505454462398</v>
      </c>
      <c r="N285" s="33"/>
      <c r="O285" s="33"/>
      <c r="P285" s="33"/>
      <c r="Q285" s="33"/>
      <c r="R285" s="33"/>
      <c r="S285" s="33"/>
      <c r="T285" s="33"/>
      <c r="U285" s="33"/>
      <c r="V285" s="31">
        <f t="shared" si="77"/>
        <v>1.2962205530452666</v>
      </c>
      <c r="W285" s="31">
        <f t="shared" si="78"/>
        <v>18.4420273508515</v>
      </c>
      <c r="X285" s="31">
        <f t="shared" si="79"/>
        <v>19.738247903896767</v>
      </c>
      <c r="Y285" s="31">
        <f t="shared" si="80"/>
        <v>-6.6075054544623981</v>
      </c>
      <c r="Z285" s="31"/>
      <c r="AA285" s="31"/>
      <c r="AB285" s="31"/>
      <c r="AC285" s="31"/>
      <c r="AD285" s="31"/>
      <c r="AE285" s="31"/>
      <c r="AF285" s="31"/>
      <c r="AG285" s="33">
        <f t="shared" si="81"/>
        <v>0.76502085828694177</v>
      </c>
      <c r="AH285" s="33">
        <f t="shared" si="82"/>
        <v>1.0786607792197904</v>
      </c>
      <c r="AI285" s="33">
        <f t="shared" si="83"/>
        <v>0.98456880293993598</v>
      </c>
      <c r="AJ285" s="93">
        <f t="shared" si="84"/>
        <v>0.8738142182949612</v>
      </c>
      <c r="AK285" s="3">
        <f t="shared" si="85"/>
        <v>0.87384869583218161</v>
      </c>
      <c r="AL285" s="3"/>
      <c r="AM285" s="3"/>
      <c r="AN285" s="3"/>
      <c r="AO285" s="3"/>
      <c r="AP285" s="3"/>
      <c r="AQ285" s="90">
        <f t="shared" si="92"/>
        <v>0</v>
      </c>
      <c r="AR285" s="91">
        <f t="shared" si="93"/>
        <v>0</v>
      </c>
      <c r="AS285" s="89">
        <f>SUM(AR$9:AR285)*RLR</f>
        <v>120</v>
      </c>
      <c r="AT285" s="90">
        <f>AS285-SUM(AU$9:AU285)</f>
        <v>15.138156500138194</v>
      </c>
      <c r="AU285" s="89">
        <f t="shared" si="94"/>
        <v>0.11439412972396618</v>
      </c>
      <c r="AV285" s="90">
        <f>SUM(AU$9:AU285)*RRF</f>
        <v>73.403290449903253</v>
      </c>
      <c r="AW285" s="3"/>
      <c r="AX285" s="2">
        <f t="shared" si="86"/>
        <v>1.5</v>
      </c>
      <c r="AY285" s="2">
        <f t="shared" si="87"/>
        <v>0.75</v>
      </c>
    </row>
    <row r="286" spans="1:51" x14ac:dyDescent="0.25">
      <c r="A286" s="14">
        <f t="shared" si="88"/>
        <v>2.77</v>
      </c>
      <c r="B286" s="59">
        <f>IF($B$4="AY",0,IFERROR(P*INDEX('UWYr writing pattern'!$C$4:$C$18,MATCH('Baseline model w.Calcs'!$A286,'UWYr writing pattern'!$A$4:$A$18,0)) / 25,B285))</f>
        <v>0</v>
      </c>
      <c r="C286" s="36">
        <f t="shared" si="89"/>
        <v>1.5199729104161759</v>
      </c>
      <c r="E286" s="34">
        <f t="shared" si="90"/>
        <v>2.3146795590094051E-2</v>
      </c>
      <c r="F286" s="31">
        <f>SUM($E$9:E286)*RLR</f>
        <v>118.17603250750044</v>
      </c>
      <c r="G286" s="32"/>
      <c r="H286" s="36">
        <f>F286-SUM($J$9:J286)</f>
        <v>26.17593636287971</v>
      </c>
      <c r="J286" s="31">
        <f t="shared" si="91"/>
        <v>0.19759315018769466</v>
      </c>
      <c r="K286" s="36">
        <f>SUM($J$9:J286)*RRF</f>
        <v>64.4000673012345</v>
      </c>
      <c r="L286" s="33"/>
      <c r="M286" s="36">
        <f t="shared" si="76"/>
        <v>90.576003664114211</v>
      </c>
      <c r="N286" s="33"/>
      <c r="O286" s="33"/>
      <c r="P286" s="33"/>
      <c r="Q286" s="33"/>
      <c r="R286" s="33"/>
      <c r="S286" s="33"/>
      <c r="T286" s="33"/>
      <c r="U286" s="33"/>
      <c r="V286" s="31">
        <f t="shared" si="77"/>
        <v>1.2767772447495875</v>
      </c>
      <c r="W286" s="31">
        <f t="shared" si="78"/>
        <v>18.323155454015797</v>
      </c>
      <c r="X286" s="31">
        <f t="shared" si="79"/>
        <v>19.599932698765386</v>
      </c>
      <c r="Y286" s="31">
        <f t="shared" si="80"/>
        <v>-6.5760036641142108</v>
      </c>
      <c r="Z286" s="31"/>
      <c r="AA286" s="31"/>
      <c r="AB286" s="31"/>
      <c r="AC286" s="31"/>
      <c r="AD286" s="31"/>
      <c r="AE286" s="31"/>
      <c r="AF286" s="31"/>
      <c r="AG286" s="33">
        <f t="shared" si="81"/>
        <v>0.76666746787183926</v>
      </c>
      <c r="AH286" s="33">
        <f t="shared" si="82"/>
        <v>1.0782857579061216</v>
      </c>
      <c r="AI286" s="33">
        <f t="shared" si="83"/>
        <v>0.98480027089583699</v>
      </c>
      <c r="AJ286" s="93">
        <f t="shared" si="84"/>
        <v>0.87475707153846549</v>
      </c>
      <c r="AK286" s="3">
        <f t="shared" si="85"/>
        <v>0.87479483061344021</v>
      </c>
      <c r="AL286" s="3"/>
      <c r="AM286" s="3"/>
      <c r="AN286" s="3"/>
      <c r="AO286" s="3"/>
      <c r="AP286" s="3"/>
      <c r="AQ286" s="90">
        <f t="shared" si="92"/>
        <v>0</v>
      </c>
      <c r="AR286" s="91">
        <f t="shared" si="93"/>
        <v>0</v>
      </c>
      <c r="AS286" s="89">
        <f>SUM(AR$9:AR286)*RLR</f>
        <v>120</v>
      </c>
      <c r="AT286" s="90">
        <f>AS286-SUM(AU$9:AU286)</f>
        <v>15.024620326387165</v>
      </c>
      <c r="AU286" s="89">
        <f t="shared" si="94"/>
        <v>0.11353617375103646</v>
      </c>
      <c r="AV286" s="90">
        <f>SUM(AU$9:AU286)*RRF</f>
        <v>73.482765771528975</v>
      </c>
      <c r="AW286" s="3"/>
      <c r="AX286" s="2">
        <f t="shared" si="86"/>
        <v>1.5</v>
      </c>
      <c r="AY286" s="2">
        <f t="shared" si="87"/>
        <v>0.75</v>
      </c>
    </row>
    <row r="287" spans="1:51" x14ac:dyDescent="0.25">
      <c r="A287" s="14">
        <f t="shared" si="88"/>
        <v>2.78</v>
      </c>
      <c r="B287" s="59">
        <f>IF($B$4="AY",0,IFERROR(P*INDEX('UWYr writing pattern'!$C$4:$C$18,MATCH('Baseline model w.Calcs'!$A287,'UWYr writing pattern'!$A$4:$A$18,0)) / 25,B286))</f>
        <v>0</v>
      </c>
      <c r="C287" s="36">
        <f t="shared" si="89"/>
        <v>1.4971733167599333</v>
      </c>
      <c r="E287" s="34">
        <f t="shared" si="90"/>
        <v>2.279959365624264E-2</v>
      </c>
      <c r="F287" s="31">
        <f>SUM($E$9:E287)*RLR</f>
        <v>118.20339201988793</v>
      </c>
      <c r="G287" s="32"/>
      <c r="H287" s="36">
        <f>F287-SUM($J$9:J287)</f>
        <v>26.006976352545607</v>
      </c>
      <c r="J287" s="31">
        <f t="shared" si="91"/>
        <v>0.19631952272159783</v>
      </c>
      <c r="K287" s="36">
        <f>SUM($J$9:J287)*RRF</f>
        <v>64.537490967139618</v>
      </c>
      <c r="L287" s="33"/>
      <c r="M287" s="36">
        <f t="shared" si="76"/>
        <v>90.544467319685225</v>
      </c>
      <c r="N287" s="33"/>
      <c r="O287" s="33"/>
      <c r="P287" s="33"/>
      <c r="Q287" s="33"/>
      <c r="R287" s="33"/>
      <c r="S287" s="33"/>
      <c r="T287" s="33"/>
      <c r="U287" s="33"/>
      <c r="V287" s="31">
        <f t="shared" si="77"/>
        <v>1.2576255860783438</v>
      </c>
      <c r="W287" s="31">
        <f t="shared" si="78"/>
        <v>18.204883446781924</v>
      </c>
      <c r="X287" s="31">
        <f t="shared" si="79"/>
        <v>19.462509032860268</v>
      </c>
      <c r="Y287" s="31">
        <f t="shared" si="80"/>
        <v>-6.544467319685225</v>
      </c>
      <c r="Z287" s="31"/>
      <c r="AA287" s="31"/>
      <c r="AB287" s="31"/>
      <c r="AC287" s="31"/>
      <c r="AD287" s="31"/>
      <c r="AE287" s="31"/>
      <c r="AF287" s="31"/>
      <c r="AG287" s="33">
        <f t="shared" si="81"/>
        <v>0.76830346389451931</v>
      </c>
      <c r="AH287" s="33">
        <f t="shared" si="82"/>
        <v>1.0779103252343478</v>
      </c>
      <c r="AI287" s="33">
        <f t="shared" si="83"/>
        <v>0.98502826683239941</v>
      </c>
      <c r="AJ287" s="93">
        <f t="shared" si="84"/>
        <v>0.87569287983422062</v>
      </c>
      <c r="AK287" s="3">
        <f t="shared" si="85"/>
        <v>0.87573386938383957</v>
      </c>
      <c r="AL287" s="3"/>
      <c r="AM287" s="3"/>
      <c r="AN287" s="3"/>
      <c r="AO287" s="3"/>
      <c r="AP287" s="3"/>
      <c r="AQ287" s="90">
        <f t="shared" si="92"/>
        <v>0</v>
      </c>
      <c r="AR287" s="91">
        <f t="shared" si="93"/>
        <v>0</v>
      </c>
      <c r="AS287" s="89">
        <f>SUM(AR$9:AR287)*RLR</f>
        <v>120</v>
      </c>
      <c r="AT287" s="90">
        <f>AS287-SUM(AU$9:AU287)</f>
        <v>14.911935673939254</v>
      </c>
      <c r="AU287" s="89">
        <f t="shared" si="94"/>
        <v>0.11268465244790374</v>
      </c>
      <c r="AV287" s="90">
        <f>SUM(AU$9:AU287)*RRF</f>
        <v>73.561645028242523</v>
      </c>
      <c r="AW287" s="3"/>
      <c r="AX287" s="2">
        <f t="shared" si="86"/>
        <v>1.5</v>
      </c>
      <c r="AY287" s="2">
        <f t="shared" si="87"/>
        <v>0.75</v>
      </c>
    </row>
    <row r="288" spans="1:51" x14ac:dyDescent="0.25">
      <c r="A288" s="14">
        <f t="shared" si="88"/>
        <v>2.79</v>
      </c>
      <c r="B288" s="59">
        <f>IF($B$4="AY",0,IFERROR(P*INDEX('UWYr writing pattern'!$C$4:$C$18,MATCH('Baseline model w.Calcs'!$A288,'UWYr writing pattern'!$A$4:$A$18,0)) / 25,B287))</f>
        <v>0</v>
      </c>
      <c r="C288" s="36">
        <f t="shared" si="89"/>
        <v>1.4747157170085343</v>
      </c>
      <c r="E288" s="34">
        <f t="shared" si="90"/>
        <v>2.2457599751399E-2</v>
      </c>
      <c r="F288" s="31">
        <f>SUM($E$9:E288)*RLR</f>
        <v>118.23034113958961</v>
      </c>
      <c r="G288" s="32"/>
      <c r="H288" s="36">
        <f>F288-SUM($J$9:J288)</f>
        <v>25.838873149603202</v>
      </c>
      <c r="J288" s="31">
        <f t="shared" si="91"/>
        <v>0.19505232264409206</v>
      </c>
      <c r="K288" s="36">
        <f>SUM($J$9:J288)*RRF</f>
        <v>64.674027592990484</v>
      </c>
      <c r="L288" s="33"/>
      <c r="M288" s="36">
        <f t="shared" si="76"/>
        <v>90.512900742593686</v>
      </c>
      <c r="N288" s="33"/>
      <c r="O288" s="33"/>
      <c r="P288" s="33"/>
      <c r="Q288" s="33"/>
      <c r="R288" s="33"/>
      <c r="S288" s="33"/>
      <c r="T288" s="33"/>
      <c r="U288" s="33"/>
      <c r="V288" s="31">
        <f t="shared" si="77"/>
        <v>1.2387612022871688</v>
      </c>
      <c r="W288" s="31">
        <f t="shared" si="78"/>
        <v>18.087211204722241</v>
      </c>
      <c r="X288" s="31">
        <f t="shared" si="79"/>
        <v>19.325972407009409</v>
      </c>
      <c r="Y288" s="31">
        <f t="shared" si="80"/>
        <v>-6.5129007425936862</v>
      </c>
      <c r="Z288" s="31"/>
      <c r="AA288" s="31"/>
      <c r="AB288" s="31"/>
      <c r="AC288" s="31"/>
      <c r="AD288" s="31"/>
      <c r="AE288" s="31"/>
      <c r="AF288" s="31"/>
      <c r="AG288" s="33">
        <f t="shared" si="81"/>
        <v>0.76992889991655333</v>
      </c>
      <c r="AH288" s="33">
        <f t="shared" si="82"/>
        <v>1.0775345326499248</v>
      </c>
      <c r="AI288" s="33">
        <f t="shared" si="83"/>
        <v>0.98525284282991343</v>
      </c>
      <c r="AJ288" s="93">
        <f t="shared" si="84"/>
        <v>0.87662169582169014</v>
      </c>
      <c r="AK288" s="3">
        <f t="shared" si="85"/>
        <v>0.87666586536346069</v>
      </c>
      <c r="AL288" s="3"/>
      <c r="AM288" s="3"/>
      <c r="AN288" s="3"/>
      <c r="AO288" s="3"/>
      <c r="AP288" s="3"/>
      <c r="AQ288" s="90">
        <f t="shared" si="92"/>
        <v>0</v>
      </c>
      <c r="AR288" s="91">
        <f t="shared" si="93"/>
        <v>0</v>
      </c>
      <c r="AS288" s="89">
        <f>SUM(AR$9:AR288)*RLR</f>
        <v>120</v>
      </c>
      <c r="AT288" s="90">
        <f>AS288-SUM(AU$9:AU288)</f>
        <v>14.800096156384711</v>
      </c>
      <c r="AU288" s="89">
        <f t="shared" si="94"/>
        <v>0.11183951755454441</v>
      </c>
      <c r="AV288" s="90">
        <f>SUM(AU$9:AU288)*RRF</f>
        <v>73.639932690530699</v>
      </c>
      <c r="AW288" s="3"/>
      <c r="AX288" s="2">
        <f t="shared" si="86"/>
        <v>1.5</v>
      </c>
      <c r="AY288" s="2">
        <f t="shared" si="87"/>
        <v>0.75</v>
      </c>
    </row>
    <row r="289" spans="1:51" x14ac:dyDescent="0.25">
      <c r="A289" s="14">
        <f t="shared" si="88"/>
        <v>2.8</v>
      </c>
      <c r="B289" s="59">
        <f>IF($B$4="AY",0,IFERROR(P*INDEX('UWYr writing pattern'!$C$4:$C$18,MATCH('Baseline model w.Calcs'!$A289,'UWYr writing pattern'!$A$4:$A$18,0)) / 25,B288))</f>
        <v>0</v>
      </c>
      <c r="C289" s="36">
        <f t="shared" si="89"/>
        <v>1.4525949812534062</v>
      </c>
      <c r="E289" s="34">
        <f t="shared" si="90"/>
        <v>2.2120735755128015E-2</v>
      </c>
      <c r="F289" s="31">
        <f>SUM($E$9:E289)*RLR</f>
        <v>118.25688602249576</v>
      </c>
      <c r="G289" s="32"/>
      <c r="H289" s="36">
        <f>F289-SUM($J$9:J289)</f>
        <v>25.671626483887323</v>
      </c>
      <c r="J289" s="31">
        <f t="shared" si="91"/>
        <v>0.19379154862202402</v>
      </c>
      <c r="K289" s="36">
        <f>SUM($J$9:J289)*RRF</f>
        <v>64.809681677025907</v>
      </c>
      <c r="L289" s="33"/>
      <c r="M289" s="36">
        <f t="shared" si="76"/>
        <v>90.48130816091323</v>
      </c>
      <c r="N289" s="33"/>
      <c r="O289" s="33"/>
      <c r="P289" s="33"/>
      <c r="Q289" s="33"/>
      <c r="R289" s="33"/>
      <c r="S289" s="33"/>
      <c r="T289" s="33"/>
      <c r="U289" s="33"/>
      <c r="V289" s="31">
        <f t="shared" si="77"/>
        <v>1.220179784252861</v>
      </c>
      <c r="W289" s="31">
        <f t="shared" si="78"/>
        <v>17.970138538721123</v>
      </c>
      <c r="X289" s="31">
        <f t="shared" si="79"/>
        <v>19.190318322973983</v>
      </c>
      <c r="Y289" s="31">
        <f t="shared" si="80"/>
        <v>-6.4813081609132297</v>
      </c>
      <c r="Z289" s="31"/>
      <c r="AA289" s="31"/>
      <c r="AB289" s="31"/>
      <c r="AC289" s="31"/>
      <c r="AD289" s="31"/>
      <c r="AE289" s="31"/>
      <c r="AF289" s="31"/>
      <c r="AG289" s="33">
        <f t="shared" si="81"/>
        <v>0.77154382948840361</v>
      </c>
      <c r="AH289" s="33">
        <f t="shared" si="82"/>
        <v>1.0771584304870623</v>
      </c>
      <c r="AI289" s="33">
        <f t="shared" si="83"/>
        <v>0.9854740501874647</v>
      </c>
      <c r="AJ289" s="93">
        <f t="shared" si="84"/>
        <v>0.87754357174701803</v>
      </c>
      <c r="AK289" s="3">
        <f t="shared" si="85"/>
        <v>0.87759087137323477</v>
      </c>
      <c r="AL289" s="3"/>
      <c r="AM289" s="3"/>
      <c r="AN289" s="3"/>
      <c r="AO289" s="3"/>
      <c r="AP289" s="3"/>
      <c r="AQ289" s="90">
        <f t="shared" si="92"/>
        <v>0</v>
      </c>
      <c r="AR289" s="91">
        <f t="shared" si="93"/>
        <v>0</v>
      </c>
      <c r="AS289" s="89">
        <f>SUM(AR$9:AR289)*RLR</f>
        <v>120</v>
      </c>
      <c r="AT289" s="90">
        <f>AS289-SUM(AU$9:AU289)</f>
        <v>14.689095435211826</v>
      </c>
      <c r="AU289" s="89">
        <f t="shared" si="94"/>
        <v>0.11100072117288534</v>
      </c>
      <c r="AV289" s="90">
        <f>SUM(AU$9:AU289)*RRF</f>
        <v>73.717633195351723</v>
      </c>
      <c r="AW289" s="3"/>
      <c r="AX289" s="2">
        <f t="shared" si="86"/>
        <v>1.5</v>
      </c>
      <c r="AY289" s="2">
        <f t="shared" si="87"/>
        <v>0.75</v>
      </c>
    </row>
    <row r="290" spans="1:51" x14ac:dyDescent="0.25">
      <c r="A290" s="14">
        <f t="shared" si="88"/>
        <v>2.81</v>
      </c>
      <c r="B290" s="59">
        <f>IF($B$4="AY",0,IFERROR(P*INDEX('UWYr writing pattern'!$C$4:$C$18,MATCH('Baseline model w.Calcs'!$A290,'UWYr writing pattern'!$A$4:$A$18,0)) / 25,B289))</f>
        <v>0</v>
      </c>
      <c r="C290" s="36">
        <f t="shared" si="89"/>
        <v>1.4308060565346052</v>
      </c>
      <c r="E290" s="34">
        <f t="shared" si="90"/>
        <v>2.1788924718801096E-2</v>
      </c>
      <c r="F290" s="31">
        <f>SUM($E$9:E290)*RLR</f>
        <v>118.28303273215833</v>
      </c>
      <c r="G290" s="32"/>
      <c r="H290" s="36">
        <f>F290-SUM($J$9:J290)</f>
        <v>25.505235994920739</v>
      </c>
      <c r="J290" s="31">
        <f t="shared" si="91"/>
        <v>0.19253719862915492</v>
      </c>
      <c r="K290" s="36">
        <f>SUM($J$9:J290)*RRF</f>
        <v>64.94445771606631</v>
      </c>
      <c r="L290" s="33"/>
      <c r="M290" s="36">
        <f t="shared" si="76"/>
        <v>90.449693710987049</v>
      </c>
      <c r="N290" s="33"/>
      <c r="O290" s="33"/>
      <c r="P290" s="33"/>
      <c r="Q290" s="33"/>
      <c r="R290" s="33"/>
      <c r="S290" s="33"/>
      <c r="T290" s="33"/>
      <c r="U290" s="33"/>
      <c r="V290" s="31">
        <f t="shared" si="77"/>
        <v>1.2018770874890683</v>
      </c>
      <c r="W290" s="31">
        <f t="shared" si="78"/>
        <v>17.853665196444517</v>
      </c>
      <c r="X290" s="31">
        <f t="shared" si="79"/>
        <v>19.055542283933587</v>
      </c>
      <c r="Y290" s="31">
        <f t="shared" si="80"/>
        <v>-6.4496937109870487</v>
      </c>
      <c r="Z290" s="31"/>
      <c r="AA290" s="31"/>
      <c r="AB290" s="31"/>
      <c r="AC290" s="31"/>
      <c r="AD290" s="31"/>
      <c r="AE290" s="31"/>
      <c r="AF290" s="31"/>
      <c r="AG290" s="33">
        <f t="shared" si="81"/>
        <v>0.7731483061436466</v>
      </c>
      <c r="AH290" s="33">
        <f t="shared" si="82"/>
        <v>1.076782067987941</v>
      </c>
      <c r="AI290" s="33">
        <f t="shared" si="83"/>
        <v>0.98569193943465272</v>
      </c>
      <c r="AJ290" s="93">
        <f t="shared" si="84"/>
        <v>0.87845855946596851</v>
      </c>
      <c r="AK290" s="3">
        <f t="shared" si="85"/>
        <v>0.87850893983793554</v>
      </c>
      <c r="AL290" s="3"/>
      <c r="AM290" s="3"/>
      <c r="AN290" s="3"/>
      <c r="AO290" s="3"/>
      <c r="AP290" s="3"/>
      <c r="AQ290" s="90">
        <f t="shared" si="92"/>
        <v>0</v>
      </c>
      <c r="AR290" s="91">
        <f t="shared" si="93"/>
        <v>0</v>
      </c>
      <c r="AS290" s="89">
        <f>SUM(AR$9:AR290)*RLR</f>
        <v>120</v>
      </c>
      <c r="AT290" s="90">
        <f>AS290-SUM(AU$9:AU290)</f>
        <v>14.578927219447735</v>
      </c>
      <c r="AU290" s="89">
        <f t="shared" si="94"/>
        <v>0.11016821576408869</v>
      </c>
      <c r="AV290" s="90">
        <f>SUM(AU$9:AU290)*RRF</f>
        <v>73.794750946386586</v>
      </c>
      <c r="AW290" s="3"/>
      <c r="AX290" s="2">
        <f t="shared" si="86"/>
        <v>1.5</v>
      </c>
      <c r="AY290" s="2">
        <f t="shared" si="87"/>
        <v>0.75</v>
      </c>
    </row>
    <row r="291" spans="1:51" x14ac:dyDescent="0.25">
      <c r="A291" s="14">
        <f t="shared" si="88"/>
        <v>2.82</v>
      </c>
      <c r="B291" s="59">
        <f>IF($B$4="AY",0,IFERROR(P*INDEX('UWYr writing pattern'!$C$4:$C$18,MATCH('Baseline model w.Calcs'!$A291,'UWYr writing pattern'!$A$4:$A$18,0)) / 25,B290))</f>
        <v>0</v>
      </c>
      <c r="C291" s="36">
        <f t="shared" si="89"/>
        <v>1.4093439656865863</v>
      </c>
      <c r="E291" s="34">
        <f t="shared" si="90"/>
        <v>2.1462090848019082E-2</v>
      </c>
      <c r="F291" s="31">
        <f>SUM($E$9:E291)*RLR</f>
        <v>118.30878724117595</v>
      </c>
      <c r="G291" s="32"/>
      <c r="H291" s="36">
        <f>F291-SUM($J$9:J291)</f>
        <v>25.339701233976456</v>
      </c>
      <c r="J291" s="31">
        <f t="shared" si="91"/>
        <v>0.19128926996190554</v>
      </c>
      <c r="K291" s="36">
        <f>SUM($J$9:J291)*RRF</f>
        <v>65.078360205039644</v>
      </c>
      <c r="L291" s="33"/>
      <c r="M291" s="36">
        <f t="shared" si="76"/>
        <v>90.4180614390161</v>
      </c>
      <c r="N291" s="33"/>
      <c r="O291" s="33"/>
      <c r="P291" s="33"/>
      <c r="Q291" s="33"/>
      <c r="R291" s="33"/>
      <c r="S291" s="33"/>
      <c r="T291" s="33"/>
      <c r="U291" s="33"/>
      <c r="V291" s="31">
        <f t="shared" si="77"/>
        <v>1.1838489311767324</v>
      </c>
      <c r="W291" s="31">
        <f t="shared" si="78"/>
        <v>17.737790863783516</v>
      </c>
      <c r="X291" s="31">
        <f t="shared" si="79"/>
        <v>18.92163979496025</v>
      </c>
      <c r="Y291" s="31">
        <f t="shared" si="80"/>
        <v>-6.4180614390160997</v>
      </c>
      <c r="Z291" s="31"/>
      <c r="AA291" s="31"/>
      <c r="AB291" s="31"/>
      <c r="AC291" s="31"/>
      <c r="AD291" s="31"/>
      <c r="AE291" s="31"/>
      <c r="AF291" s="31"/>
      <c r="AG291" s="33">
        <f t="shared" si="81"/>
        <v>0.77474238339332913</v>
      </c>
      <c r="AH291" s="33">
        <f t="shared" si="82"/>
        <v>1.0764054933216203</v>
      </c>
      <c r="AI291" s="33">
        <f t="shared" si="83"/>
        <v>0.98590656034313295</v>
      </c>
      <c r="AJ291" s="93">
        <f t="shared" si="84"/>
        <v>0.87936671044684167</v>
      </c>
      <c r="AK291" s="3">
        <f t="shared" si="85"/>
        <v>0.87942012278915105</v>
      </c>
      <c r="AL291" s="3"/>
      <c r="AM291" s="3"/>
      <c r="AN291" s="3"/>
      <c r="AO291" s="3"/>
      <c r="AP291" s="3"/>
      <c r="AQ291" s="90">
        <f t="shared" si="92"/>
        <v>0</v>
      </c>
      <c r="AR291" s="91">
        <f t="shared" si="93"/>
        <v>0</v>
      </c>
      <c r="AS291" s="89">
        <f>SUM(AR$9:AR291)*RLR</f>
        <v>120</v>
      </c>
      <c r="AT291" s="90">
        <f>AS291-SUM(AU$9:AU291)</f>
        <v>14.469585265301873</v>
      </c>
      <c r="AU291" s="89">
        <f t="shared" si="94"/>
        <v>0.10934195414585801</v>
      </c>
      <c r="AV291" s="90">
        <f>SUM(AU$9:AU291)*RRF</f>
        <v>73.871290314288686</v>
      </c>
      <c r="AW291" s="3"/>
      <c r="AX291" s="2">
        <f t="shared" si="86"/>
        <v>1.5</v>
      </c>
      <c r="AY291" s="2">
        <f t="shared" si="87"/>
        <v>0.75</v>
      </c>
    </row>
    <row r="292" spans="1:51" x14ac:dyDescent="0.25">
      <c r="A292" s="14">
        <f t="shared" si="88"/>
        <v>2.83</v>
      </c>
      <c r="B292" s="59">
        <f>IF($B$4="AY",0,IFERROR(P*INDEX('UWYr writing pattern'!$C$4:$C$18,MATCH('Baseline model w.Calcs'!$A292,'UWYr writing pattern'!$A$4:$A$18,0)) / 25,B291))</f>
        <v>0</v>
      </c>
      <c r="C292" s="36">
        <f t="shared" si="89"/>
        <v>1.3882038062012874</v>
      </c>
      <c r="E292" s="34">
        <f t="shared" si="90"/>
        <v>2.1140159485298793E-2</v>
      </c>
      <c r="F292" s="31">
        <f>SUM($E$9:E292)*RLR</f>
        <v>118.3341554325583</v>
      </c>
      <c r="G292" s="32"/>
      <c r="H292" s="36">
        <f>F292-SUM($J$9:J292)</f>
        <v>25.175021666103987</v>
      </c>
      <c r="J292" s="31">
        <f t="shared" si="91"/>
        <v>0.19004775925482342</v>
      </c>
      <c r="K292" s="36">
        <f>SUM($J$9:J292)*RRF</f>
        <v>65.211393636518025</v>
      </c>
      <c r="L292" s="33"/>
      <c r="M292" s="36">
        <f t="shared" si="76"/>
        <v>90.386415302622012</v>
      </c>
      <c r="N292" s="33"/>
      <c r="O292" s="33"/>
      <c r="P292" s="33"/>
      <c r="Q292" s="33"/>
      <c r="R292" s="33"/>
      <c r="S292" s="33"/>
      <c r="T292" s="33"/>
      <c r="U292" s="33"/>
      <c r="V292" s="31">
        <f t="shared" si="77"/>
        <v>1.1660911972090813</v>
      </c>
      <c r="W292" s="31">
        <f t="shared" si="78"/>
        <v>17.622515166272791</v>
      </c>
      <c r="X292" s="31">
        <f t="shared" si="79"/>
        <v>18.788606363481872</v>
      </c>
      <c r="Y292" s="31">
        <f t="shared" si="80"/>
        <v>-6.3864153026220123</v>
      </c>
      <c r="Z292" s="31"/>
      <c r="AA292" s="31"/>
      <c r="AB292" s="31"/>
      <c r="AC292" s="31"/>
      <c r="AD292" s="31"/>
      <c r="AE292" s="31"/>
      <c r="AF292" s="31"/>
      <c r="AG292" s="33">
        <f t="shared" si="81"/>
        <v>0.77632611472045265</v>
      </c>
      <c r="AH292" s="33">
        <f t="shared" si="82"/>
        <v>1.0760287536026429</v>
      </c>
      <c r="AI292" s="33">
        <f t="shared" si="83"/>
        <v>0.98611796193798584</v>
      </c>
      <c r="AJ292" s="93">
        <f t="shared" si="84"/>
        <v>0.88026807577336996</v>
      </c>
      <c r="AK292" s="3">
        <f t="shared" si="85"/>
        <v>0.88032447186823237</v>
      </c>
      <c r="AL292" s="3"/>
      <c r="AM292" s="3"/>
      <c r="AN292" s="3"/>
      <c r="AO292" s="3"/>
      <c r="AP292" s="3"/>
      <c r="AQ292" s="90">
        <f t="shared" si="92"/>
        <v>0</v>
      </c>
      <c r="AR292" s="91">
        <f t="shared" si="93"/>
        <v>0</v>
      </c>
      <c r="AS292" s="89">
        <f>SUM(AR$9:AR292)*RLR</f>
        <v>120</v>
      </c>
      <c r="AT292" s="90">
        <f>AS292-SUM(AU$9:AU292)</f>
        <v>14.361063375812108</v>
      </c>
      <c r="AU292" s="89">
        <f t="shared" si="94"/>
        <v>0.10852188948976405</v>
      </c>
      <c r="AV292" s="90">
        <f>SUM(AU$9:AU292)*RRF</f>
        <v>73.947255636931516</v>
      </c>
      <c r="AW292" s="3"/>
      <c r="AX292" s="2">
        <f t="shared" si="86"/>
        <v>1.5</v>
      </c>
      <c r="AY292" s="2">
        <f t="shared" si="87"/>
        <v>0.75</v>
      </c>
    </row>
    <row r="293" spans="1:51" x14ac:dyDescent="0.25">
      <c r="A293" s="14">
        <f t="shared" si="88"/>
        <v>2.84</v>
      </c>
      <c r="B293" s="59">
        <f>IF($B$4="AY",0,IFERROR(P*INDEX('UWYr writing pattern'!$C$4:$C$18,MATCH('Baseline model w.Calcs'!$A293,'UWYr writing pattern'!$A$4:$A$18,0)) / 25,B292))</f>
        <v>0</v>
      </c>
      <c r="C293" s="36">
        <f t="shared" si="89"/>
        <v>1.3673807491082681</v>
      </c>
      <c r="E293" s="34">
        <f t="shared" si="90"/>
        <v>2.082305709301931E-2</v>
      </c>
      <c r="F293" s="31">
        <f>SUM($E$9:E293)*RLR</f>
        <v>118.35914310106995</v>
      </c>
      <c r="G293" s="32"/>
      <c r="H293" s="36">
        <f>F293-SUM($J$9:J293)</f>
        <v>25.011196672119851</v>
      </c>
      <c r="J293" s="31">
        <f t="shared" si="91"/>
        <v>0.18881266249577991</v>
      </c>
      <c r="K293" s="36">
        <f>SUM($J$9:J293)*RRF</f>
        <v>65.343562500265065</v>
      </c>
      <c r="L293" s="33"/>
      <c r="M293" s="36">
        <f t="shared" si="76"/>
        <v>90.354759172384917</v>
      </c>
      <c r="N293" s="33"/>
      <c r="O293" s="33"/>
      <c r="P293" s="33"/>
      <c r="Q293" s="33"/>
      <c r="R293" s="33"/>
      <c r="S293" s="33"/>
      <c r="T293" s="33"/>
      <c r="U293" s="33"/>
      <c r="V293" s="31">
        <f t="shared" si="77"/>
        <v>1.1485998292509452</v>
      </c>
      <c r="W293" s="31">
        <f t="shared" si="78"/>
        <v>17.507837670483894</v>
      </c>
      <c r="X293" s="31">
        <f t="shared" si="79"/>
        <v>18.656437499734839</v>
      </c>
      <c r="Y293" s="31">
        <f t="shared" si="80"/>
        <v>-6.3547591723849166</v>
      </c>
      <c r="Z293" s="31"/>
      <c r="AA293" s="31"/>
      <c r="AB293" s="31"/>
      <c r="AC293" s="31"/>
      <c r="AD293" s="31"/>
      <c r="AE293" s="31"/>
      <c r="AF293" s="31"/>
      <c r="AG293" s="33">
        <f t="shared" si="81"/>
        <v>0.77789955357458407</v>
      </c>
      <c r="AH293" s="33">
        <f t="shared" si="82"/>
        <v>1.0756518949093443</v>
      </c>
      <c r="AI293" s="33">
        <f t="shared" si="83"/>
        <v>0.98632619250891618</v>
      </c>
      <c r="AJ293" s="93">
        <f t="shared" si="84"/>
        <v>0.8811627061475904</v>
      </c>
      <c r="AK293" s="3">
        <f t="shared" si="85"/>
        <v>0.88122203832922064</v>
      </c>
      <c r="AL293" s="3"/>
      <c r="AM293" s="3"/>
      <c r="AN293" s="3"/>
      <c r="AO293" s="3"/>
      <c r="AP293" s="3"/>
      <c r="AQ293" s="90">
        <f t="shared" si="92"/>
        <v>0</v>
      </c>
      <c r="AR293" s="91">
        <f t="shared" si="93"/>
        <v>0</v>
      </c>
      <c r="AS293" s="89">
        <f>SUM(AR$9:AR293)*RLR</f>
        <v>120</v>
      </c>
      <c r="AT293" s="90">
        <f>AS293-SUM(AU$9:AU293)</f>
        <v>14.253355400493518</v>
      </c>
      <c r="AU293" s="89">
        <f t="shared" si="94"/>
        <v>0.10770797531859082</v>
      </c>
      <c r="AV293" s="90">
        <f>SUM(AU$9:AU293)*RRF</f>
        <v>74.022651219654534</v>
      </c>
      <c r="AW293" s="3"/>
      <c r="AX293" s="2">
        <f t="shared" si="86"/>
        <v>1.5</v>
      </c>
      <c r="AY293" s="2">
        <f t="shared" si="87"/>
        <v>0.75</v>
      </c>
    </row>
    <row r="294" spans="1:51" x14ac:dyDescent="0.25">
      <c r="A294" s="14">
        <f t="shared" si="88"/>
        <v>2.85</v>
      </c>
      <c r="B294" s="59">
        <f>IF($B$4="AY",0,IFERROR(P*INDEX('UWYr writing pattern'!$C$4:$C$18,MATCH('Baseline model w.Calcs'!$A294,'UWYr writing pattern'!$A$4:$A$18,0)) / 25,B293))</f>
        <v>0</v>
      </c>
      <c r="C294" s="36">
        <f t="shared" si="89"/>
        <v>1.3468700378716441</v>
      </c>
      <c r="E294" s="34">
        <f t="shared" si="90"/>
        <v>2.0510711236624023E-2</v>
      </c>
      <c r="F294" s="31">
        <f>SUM($E$9:E294)*RLR</f>
        <v>118.38375595455389</v>
      </c>
      <c r="G294" s="32"/>
      <c r="H294" s="36">
        <f>F294-SUM($J$9:J294)</f>
        <v>24.848225550562901</v>
      </c>
      <c r="J294" s="31">
        <f t="shared" si="91"/>
        <v>0.18758397504089888</v>
      </c>
      <c r="K294" s="36">
        <f>SUM($J$9:J294)*RRF</f>
        <v>65.474871282793686</v>
      </c>
      <c r="L294" s="33"/>
      <c r="M294" s="36">
        <f t="shared" si="76"/>
        <v>90.323096833356587</v>
      </c>
      <c r="N294" s="33"/>
      <c r="O294" s="33"/>
      <c r="P294" s="33"/>
      <c r="Q294" s="33"/>
      <c r="R294" s="33"/>
      <c r="S294" s="33"/>
      <c r="T294" s="33"/>
      <c r="U294" s="33"/>
      <c r="V294" s="31">
        <f t="shared" si="77"/>
        <v>1.1313708318121809</v>
      </c>
      <c r="W294" s="31">
        <f t="shared" si="78"/>
        <v>17.393757885394031</v>
      </c>
      <c r="X294" s="31">
        <f t="shared" si="79"/>
        <v>18.525128717206211</v>
      </c>
      <c r="Y294" s="31">
        <f t="shared" si="80"/>
        <v>-6.3230968333565869</v>
      </c>
      <c r="Z294" s="31"/>
      <c r="AA294" s="31"/>
      <c r="AB294" s="31"/>
      <c r="AC294" s="31"/>
      <c r="AD294" s="31"/>
      <c r="AE294" s="31"/>
      <c r="AF294" s="31"/>
      <c r="AG294" s="33">
        <f t="shared" si="81"/>
        <v>0.77946275336659154</v>
      </c>
      <c r="AH294" s="33">
        <f t="shared" si="82"/>
        <v>1.075274962301864</v>
      </c>
      <c r="AI294" s="33">
        <f t="shared" si="83"/>
        <v>0.98653129962128239</v>
      </c>
      <c r="AJ294" s="93">
        <f t="shared" si="84"/>
        <v>0.88205065189269749</v>
      </c>
      <c r="AK294" s="3">
        <f t="shared" si="85"/>
        <v>0.88211287304175146</v>
      </c>
      <c r="AL294" s="3"/>
      <c r="AM294" s="3"/>
      <c r="AN294" s="3"/>
      <c r="AO294" s="3"/>
      <c r="AP294" s="3"/>
      <c r="AQ294" s="90">
        <f t="shared" si="92"/>
        <v>0</v>
      </c>
      <c r="AR294" s="91">
        <f t="shared" si="93"/>
        <v>0</v>
      </c>
      <c r="AS294" s="89">
        <f>SUM(AR$9:AR294)*RLR</f>
        <v>120</v>
      </c>
      <c r="AT294" s="90">
        <f>AS294-SUM(AU$9:AU294)</f>
        <v>14.146455234989816</v>
      </c>
      <c r="AU294" s="89">
        <f t="shared" si="94"/>
        <v>0.10690016550370139</v>
      </c>
      <c r="AV294" s="90">
        <f>SUM(AU$9:AU294)*RRF</f>
        <v>74.097481335507126</v>
      </c>
      <c r="AW294" s="3"/>
      <c r="AX294" s="2">
        <f t="shared" si="86"/>
        <v>1.5</v>
      </c>
      <c r="AY294" s="2">
        <f t="shared" si="87"/>
        <v>0.75</v>
      </c>
    </row>
    <row r="295" spans="1:51" x14ac:dyDescent="0.25">
      <c r="A295" s="14">
        <f t="shared" si="88"/>
        <v>2.86</v>
      </c>
      <c r="B295" s="59">
        <f>IF($B$4="AY",0,IFERROR(P*INDEX('UWYr writing pattern'!$C$4:$C$18,MATCH('Baseline model w.Calcs'!$A295,'UWYr writing pattern'!$A$4:$A$18,0)) / 25,B294))</f>
        <v>0</v>
      </c>
      <c r="C295" s="36">
        <f t="shared" si="89"/>
        <v>1.3266669873035695</v>
      </c>
      <c r="E295" s="34">
        <f t="shared" si="90"/>
        <v>2.020305056807466E-2</v>
      </c>
      <c r="F295" s="31">
        <f>SUM($E$9:E295)*RLR</f>
        <v>118.40799961523558</v>
      </c>
      <c r="G295" s="32"/>
      <c r="H295" s="36">
        <f>F295-SUM($J$9:J295)</f>
        <v>24.686107519615376</v>
      </c>
      <c r="J295" s="31">
        <f t="shared" si="91"/>
        <v>0.18636169162922175</v>
      </c>
      <c r="K295" s="36">
        <f>SUM($J$9:J295)*RRF</f>
        <v>65.605324466934135</v>
      </c>
      <c r="L295" s="33"/>
      <c r="M295" s="36">
        <f t="shared" si="76"/>
        <v>90.291431986549512</v>
      </c>
      <c r="N295" s="33"/>
      <c r="O295" s="33"/>
      <c r="P295" s="33"/>
      <c r="Q295" s="33"/>
      <c r="R295" s="33"/>
      <c r="S295" s="33"/>
      <c r="T295" s="33"/>
      <c r="U295" s="33"/>
      <c r="V295" s="31">
        <f t="shared" si="77"/>
        <v>1.1144002693349984</v>
      </c>
      <c r="W295" s="31">
        <f t="shared" si="78"/>
        <v>17.280275263730761</v>
      </c>
      <c r="X295" s="31">
        <f t="shared" si="79"/>
        <v>18.394675533065758</v>
      </c>
      <c r="Y295" s="31">
        <f t="shared" si="80"/>
        <v>-6.2914319865495116</v>
      </c>
      <c r="Z295" s="31"/>
      <c r="AA295" s="31"/>
      <c r="AB295" s="31"/>
      <c r="AC295" s="31"/>
      <c r="AD295" s="31"/>
      <c r="AE295" s="31"/>
      <c r="AF295" s="31"/>
      <c r="AG295" s="33">
        <f t="shared" si="81"/>
        <v>0.78101576746350165</v>
      </c>
      <c r="AH295" s="33">
        <f t="shared" si="82"/>
        <v>1.0748979998398751</v>
      </c>
      <c r="AI295" s="33">
        <f t="shared" si="83"/>
        <v>0.98673333012696318</v>
      </c>
      <c r="AJ295" s="93">
        <f t="shared" si="84"/>
        <v>0.88293196295587362</v>
      </c>
      <c r="AK295" s="3">
        <f t="shared" si="85"/>
        <v>0.88299702649393819</v>
      </c>
      <c r="AL295" s="3"/>
      <c r="AM295" s="3"/>
      <c r="AN295" s="3"/>
      <c r="AO295" s="3"/>
      <c r="AP295" s="3"/>
      <c r="AQ295" s="90">
        <f t="shared" si="92"/>
        <v>0</v>
      </c>
      <c r="AR295" s="91">
        <f t="shared" si="93"/>
        <v>0</v>
      </c>
      <c r="AS295" s="89">
        <f>SUM(AR$9:AR295)*RLR</f>
        <v>120</v>
      </c>
      <c r="AT295" s="90">
        <f>AS295-SUM(AU$9:AU295)</f>
        <v>14.040356820727396</v>
      </c>
      <c r="AU295" s="89">
        <f t="shared" si="94"/>
        <v>0.10609841426242361</v>
      </c>
      <c r="AV295" s="90">
        <f>SUM(AU$9:AU295)*RRF</f>
        <v>74.171750225490811</v>
      </c>
      <c r="AW295" s="3"/>
      <c r="AX295" s="2">
        <f t="shared" si="86"/>
        <v>1.5</v>
      </c>
      <c r="AY295" s="2">
        <f t="shared" si="87"/>
        <v>0.75</v>
      </c>
    </row>
    <row r="296" spans="1:51" x14ac:dyDescent="0.25">
      <c r="A296" s="14">
        <f t="shared" si="88"/>
        <v>2.87</v>
      </c>
      <c r="B296" s="59">
        <f>IF($B$4="AY",0,IFERROR(P*INDEX('UWYr writing pattern'!$C$4:$C$18,MATCH('Baseline model w.Calcs'!$A296,'UWYr writing pattern'!$A$4:$A$18,0)) / 25,B295))</f>
        <v>0</v>
      </c>
      <c r="C296" s="36">
        <f t="shared" si="89"/>
        <v>1.306766982494016</v>
      </c>
      <c r="E296" s="34">
        <f t="shared" si="90"/>
        <v>1.9900004809553541E-2</v>
      </c>
      <c r="F296" s="31">
        <f>SUM($E$9:E296)*RLR</f>
        <v>118.43187962100704</v>
      </c>
      <c r="G296" s="32"/>
      <c r="H296" s="36">
        <f>F296-SUM($J$9:J296)</f>
        <v>24.52484171898972</v>
      </c>
      <c r="J296" s="31">
        <f t="shared" si="91"/>
        <v>0.18514580639711534</v>
      </c>
      <c r="K296" s="36">
        <f>SUM($J$9:J296)*RRF</f>
        <v>65.734926531412128</v>
      </c>
      <c r="L296" s="33"/>
      <c r="M296" s="36">
        <f t="shared" si="76"/>
        <v>90.259768250401848</v>
      </c>
      <c r="N296" s="33"/>
      <c r="O296" s="33"/>
      <c r="P296" s="33"/>
      <c r="Q296" s="33"/>
      <c r="R296" s="33"/>
      <c r="S296" s="33"/>
      <c r="T296" s="33"/>
      <c r="U296" s="33"/>
      <c r="V296" s="31">
        <f t="shared" si="77"/>
        <v>1.0976842652949732</v>
      </c>
      <c r="W296" s="31">
        <f t="shared" si="78"/>
        <v>17.167389203292803</v>
      </c>
      <c r="X296" s="31">
        <f t="shared" si="79"/>
        <v>18.265073468587776</v>
      </c>
      <c r="Y296" s="31">
        <f t="shared" si="80"/>
        <v>-6.2597682504018479</v>
      </c>
      <c r="Z296" s="31"/>
      <c r="AA296" s="31"/>
      <c r="AB296" s="31"/>
      <c r="AC296" s="31"/>
      <c r="AD296" s="31"/>
      <c r="AE296" s="31"/>
      <c r="AF296" s="31"/>
      <c r="AG296" s="33">
        <f t="shared" si="81"/>
        <v>0.78255864918347773</v>
      </c>
      <c r="AH296" s="33">
        <f t="shared" si="82"/>
        <v>1.074521050600022</v>
      </c>
      <c r="AI296" s="33">
        <f t="shared" si="83"/>
        <v>0.98693233017505866</v>
      </c>
      <c r="AJ296" s="93">
        <f t="shared" si="84"/>
        <v>0.88380668891109837</v>
      </c>
      <c r="AK296" s="3">
        <f t="shared" si="85"/>
        <v>0.88387454879523375</v>
      </c>
      <c r="AL296" s="3"/>
      <c r="AM296" s="3"/>
      <c r="AN296" s="3"/>
      <c r="AO296" s="3"/>
      <c r="AP296" s="3"/>
      <c r="AQ296" s="90">
        <f t="shared" si="92"/>
        <v>0</v>
      </c>
      <c r="AR296" s="91">
        <f t="shared" si="93"/>
        <v>0</v>
      </c>
      <c r="AS296" s="89">
        <f>SUM(AR$9:AR296)*RLR</f>
        <v>120</v>
      </c>
      <c r="AT296" s="90">
        <f>AS296-SUM(AU$9:AU296)</f>
        <v>13.935054144571936</v>
      </c>
      <c r="AU296" s="89">
        <f t="shared" si="94"/>
        <v>0.10530267615545548</v>
      </c>
      <c r="AV296" s="90">
        <f>SUM(AU$9:AU296)*RRF</f>
        <v>74.245462098799635</v>
      </c>
      <c r="AW296" s="3"/>
      <c r="AX296" s="2">
        <f t="shared" si="86"/>
        <v>1.5</v>
      </c>
      <c r="AY296" s="2">
        <f t="shared" si="87"/>
        <v>0.75</v>
      </c>
    </row>
    <row r="297" spans="1:51" x14ac:dyDescent="0.25">
      <c r="A297" s="14">
        <f t="shared" si="88"/>
        <v>2.88</v>
      </c>
      <c r="B297" s="59">
        <f>IF($B$4="AY",0,IFERROR(P*INDEX('UWYr writing pattern'!$C$4:$C$18,MATCH('Baseline model w.Calcs'!$A297,'UWYr writing pattern'!$A$4:$A$18,0)) / 25,B296))</f>
        <v>0</v>
      </c>
      <c r="C297" s="36">
        <f t="shared" si="89"/>
        <v>1.2871654777566057</v>
      </c>
      <c r="E297" s="34">
        <f t="shared" si="90"/>
        <v>1.9601504737410239E-2</v>
      </c>
      <c r="F297" s="31">
        <f>SUM($E$9:E297)*RLR</f>
        <v>118.45540142669194</v>
      </c>
      <c r="G297" s="32"/>
      <c r="H297" s="36">
        <f>F297-SUM($J$9:J297)</f>
        <v>24.364427211782186</v>
      </c>
      <c r="J297" s="31">
        <f t="shared" si="91"/>
        <v>0.1839363128924229</v>
      </c>
      <c r="K297" s="36">
        <f>SUM($J$9:J297)*RRF</f>
        <v>65.863681950436828</v>
      </c>
      <c r="L297" s="33"/>
      <c r="M297" s="36">
        <f t="shared" si="76"/>
        <v>90.228109162219013</v>
      </c>
      <c r="N297" s="33"/>
      <c r="O297" s="33"/>
      <c r="P297" s="33"/>
      <c r="Q297" s="33"/>
      <c r="R297" s="33"/>
      <c r="S297" s="33"/>
      <c r="T297" s="33"/>
      <c r="U297" s="33"/>
      <c r="V297" s="31">
        <f t="shared" si="77"/>
        <v>1.0812190013155487</v>
      </c>
      <c r="W297" s="31">
        <f t="shared" si="78"/>
        <v>17.055099048247527</v>
      </c>
      <c r="X297" s="31">
        <f t="shared" si="79"/>
        <v>18.136318049563076</v>
      </c>
      <c r="Y297" s="31">
        <f t="shared" si="80"/>
        <v>-6.2281091622190132</v>
      </c>
      <c r="Z297" s="31"/>
      <c r="AA297" s="31"/>
      <c r="AB297" s="31"/>
      <c r="AC297" s="31"/>
      <c r="AD297" s="31"/>
      <c r="AE297" s="31"/>
      <c r="AF297" s="31"/>
      <c r="AG297" s="33">
        <f t="shared" si="81"/>
        <v>0.78409145179091466</v>
      </c>
      <c r="AH297" s="33">
        <f t="shared" si="82"/>
        <v>1.0741441566930834</v>
      </c>
      <c r="AI297" s="33">
        <f t="shared" si="83"/>
        <v>0.98712834522243276</v>
      </c>
      <c r="AJ297" s="93">
        <f t="shared" si="84"/>
        <v>0.88467487896193753</v>
      </c>
      <c r="AK297" s="3">
        <f t="shared" si="85"/>
        <v>0.88474548967926958</v>
      </c>
      <c r="AL297" s="3"/>
      <c r="AM297" s="3"/>
      <c r="AN297" s="3"/>
      <c r="AO297" s="3"/>
      <c r="AP297" s="3"/>
      <c r="AQ297" s="90">
        <f t="shared" si="92"/>
        <v>0</v>
      </c>
      <c r="AR297" s="91">
        <f t="shared" si="93"/>
        <v>0</v>
      </c>
      <c r="AS297" s="89">
        <f>SUM(AR$9:AR297)*RLR</f>
        <v>120</v>
      </c>
      <c r="AT297" s="90">
        <f>AS297-SUM(AU$9:AU297)</f>
        <v>13.83054123848764</v>
      </c>
      <c r="AU297" s="89">
        <f t="shared" si="94"/>
        <v>0.10451290608428952</v>
      </c>
      <c r="AV297" s="90">
        <f>SUM(AU$9:AU297)*RRF</f>
        <v>74.318621133058642</v>
      </c>
      <c r="AW297" s="3"/>
      <c r="AX297" s="2">
        <f t="shared" si="86"/>
        <v>1.5</v>
      </c>
      <c r="AY297" s="2">
        <f t="shared" si="87"/>
        <v>0.75</v>
      </c>
    </row>
    <row r="298" spans="1:51" x14ac:dyDescent="0.25">
      <c r="A298" s="14">
        <f t="shared" si="88"/>
        <v>2.89</v>
      </c>
      <c r="B298" s="59">
        <f>IF($B$4="AY",0,IFERROR(P*INDEX('UWYr writing pattern'!$C$4:$C$18,MATCH('Baseline model w.Calcs'!$A298,'UWYr writing pattern'!$A$4:$A$18,0)) / 25,B297))</f>
        <v>0</v>
      </c>
      <c r="C298" s="36">
        <f t="shared" si="89"/>
        <v>1.2678579955902567</v>
      </c>
      <c r="E298" s="34">
        <f t="shared" si="90"/>
        <v>1.9307482166349085E-2</v>
      </c>
      <c r="F298" s="31">
        <f>SUM($E$9:E298)*RLR</f>
        <v>118.47857040529156</v>
      </c>
      <c r="G298" s="32"/>
      <c r="H298" s="36">
        <f>F298-SUM($J$9:J298)</f>
        <v>24.204862986293449</v>
      </c>
      <c r="J298" s="31">
        <f t="shared" si="91"/>
        <v>0.18273320408836641</v>
      </c>
      <c r="K298" s="36">
        <f>SUM($J$9:J298)*RRF</f>
        <v>65.991595193298679</v>
      </c>
      <c r="L298" s="33"/>
      <c r="M298" s="36">
        <f t="shared" si="76"/>
        <v>90.196458179592128</v>
      </c>
      <c r="N298" s="33"/>
      <c r="O298" s="33"/>
      <c r="P298" s="33"/>
      <c r="Q298" s="33"/>
      <c r="R298" s="33"/>
      <c r="S298" s="33"/>
      <c r="T298" s="33"/>
      <c r="U298" s="33"/>
      <c r="V298" s="31">
        <f t="shared" si="77"/>
        <v>1.0650007162958155</v>
      </c>
      <c r="W298" s="31">
        <f t="shared" si="78"/>
        <v>16.943404090405412</v>
      </c>
      <c r="X298" s="31">
        <f t="shared" si="79"/>
        <v>18.008404806701229</v>
      </c>
      <c r="Y298" s="31">
        <f t="shared" si="80"/>
        <v>-6.1964581795921276</v>
      </c>
      <c r="Z298" s="31"/>
      <c r="AA298" s="31"/>
      <c r="AB298" s="31"/>
      <c r="AC298" s="31"/>
      <c r="AD298" s="31"/>
      <c r="AE298" s="31"/>
      <c r="AF298" s="31"/>
      <c r="AG298" s="33">
        <f t="shared" si="81"/>
        <v>0.78561422849165097</v>
      </c>
      <c r="AH298" s="33">
        <f t="shared" si="82"/>
        <v>1.0737673592808588</v>
      </c>
      <c r="AI298" s="33">
        <f t="shared" si="83"/>
        <v>0.9873214200440964</v>
      </c>
      <c r="AJ298" s="93">
        <f t="shared" si="84"/>
        <v>0.88553658194431006</v>
      </c>
      <c r="AK298" s="3">
        <f t="shared" si="85"/>
        <v>0.88560989850667493</v>
      </c>
      <c r="AL298" s="3"/>
      <c r="AM298" s="3"/>
      <c r="AN298" s="3"/>
      <c r="AO298" s="3"/>
      <c r="AP298" s="3"/>
      <c r="AQ298" s="90">
        <f t="shared" si="92"/>
        <v>0</v>
      </c>
      <c r="AR298" s="91">
        <f t="shared" si="93"/>
        <v>0</v>
      </c>
      <c r="AS298" s="89">
        <f>SUM(AR$9:AR298)*RLR</f>
        <v>120</v>
      </c>
      <c r="AT298" s="90">
        <f>AS298-SUM(AU$9:AU298)</f>
        <v>13.726812179198987</v>
      </c>
      <c r="AU298" s="89">
        <f t="shared" si="94"/>
        <v>0.1037290592886573</v>
      </c>
      <c r="AV298" s="90">
        <f>SUM(AU$9:AU298)*RRF</f>
        <v>74.391231474560698</v>
      </c>
      <c r="AW298" s="3"/>
      <c r="AX298" s="2">
        <f t="shared" si="86"/>
        <v>1.5</v>
      </c>
      <c r="AY298" s="2">
        <f t="shared" si="87"/>
        <v>0.75</v>
      </c>
    </row>
    <row r="299" spans="1:51" x14ac:dyDescent="0.25">
      <c r="A299" s="14">
        <f t="shared" si="88"/>
        <v>2.9</v>
      </c>
      <c r="B299" s="59">
        <f>IF($B$4="AY",0,IFERROR(P*INDEX('UWYr writing pattern'!$C$4:$C$18,MATCH('Baseline model w.Calcs'!$A299,'UWYr writing pattern'!$A$4:$A$18,0)) / 25,B298))</f>
        <v>0</v>
      </c>
      <c r="C299" s="36">
        <f t="shared" si="89"/>
        <v>1.2488401256564028</v>
      </c>
      <c r="E299" s="34">
        <f t="shared" si="90"/>
        <v>1.9017869933853852E-2</v>
      </c>
      <c r="F299" s="31">
        <f>SUM($E$9:E299)*RLR</f>
        <v>118.50139184921218</v>
      </c>
      <c r="G299" s="32"/>
      <c r="H299" s="36">
        <f>F299-SUM($J$9:J299)</f>
        <v>24.046147957816871</v>
      </c>
      <c r="J299" s="31">
        <f t="shared" si="91"/>
        <v>0.18153647239720086</v>
      </c>
      <c r="K299" s="36">
        <f>SUM($J$9:J299)*RRF</f>
        <v>66.11867072397672</v>
      </c>
      <c r="L299" s="33"/>
      <c r="M299" s="36">
        <f t="shared" si="76"/>
        <v>90.164818681793591</v>
      </c>
      <c r="N299" s="33"/>
      <c r="O299" s="33"/>
      <c r="P299" s="33"/>
      <c r="Q299" s="33"/>
      <c r="R299" s="33"/>
      <c r="S299" s="33"/>
      <c r="T299" s="33"/>
      <c r="U299" s="33"/>
      <c r="V299" s="31">
        <f t="shared" si="77"/>
        <v>1.0490257055513783</v>
      </c>
      <c r="W299" s="31">
        <f t="shared" si="78"/>
        <v>16.832303570471808</v>
      </c>
      <c r="X299" s="31">
        <f t="shared" si="79"/>
        <v>17.881329276023187</v>
      </c>
      <c r="Y299" s="31">
        <f t="shared" si="80"/>
        <v>-6.1648186817935908</v>
      </c>
      <c r="Z299" s="31"/>
      <c r="AA299" s="31"/>
      <c r="AB299" s="31"/>
      <c r="AC299" s="31"/>
      <c r="AD299" s="31"/>
      <c r="AE299" s="31"/>
      <c r="AF299" s="31"/>
      <c r="AG299" s="33">
        <f t="shared" si="81"/>
        <v>0.78712703242829429</v>
      </c>
      <c r="AH299" s="33">
        <f t="shared" si="82"/>
        <v>1.0733906985927808</v>
      </c>
      <c r="AI299" s="33">
        <f t="shared" si="83"/>
        <v>0.98751159874343486</v>
      </c>
      <c r="AJ299" s="93">
        <f t="shared" si="84"/>
        <v>0.88639184632923618</v>
      </c>
      <c r="AK299" s="3">
        <f t="shared" si="85"/>
        <v>0.88646782426787496</v>
      </c>
      <c r="AL299" s="3"/>
      <c r="AM299" s="3"/>
      <c r="AN299" s="3"/>
      <c r="AO299" s="3"/>
      <c r="AP299" s="3"/>
      <c r="AQ299" s="90">
        <f t="shared" si="92"/>
        <v>0</v>
      </c>
      <c r="AR299" s="91">
        <f t="shared" si="93"/>
        <v>0</v>
      </c>
      <c r="AS299" s="89">
        <f>SUM(AR$9:AR299)*RLR</f>
        <v>120</v>
      </c>
      <c r="AT299" s="90">
        <f>AS299-SUM(AU$9:AU299)</f>
        <v>13.623861087854991</v>
      </c>
      <c r="AU299" s="89">
        <f t="shared" si="94"/>
        <v>0.1029510913439924</v>
      </c>
      <c r="AV299" s="90">
        <f>SUM(AU$9:AU299)*RRF</f>
        <v>74.463297238501497</v>
      </c>
      <c r="AW299" s="3"/>
      <c r="AX299" s="2">
        <f t="shared" si="86"/>
        <v>1.5</v>
      </c>
      <c r="AY299" s="2">
        <f t="shared" si="87"/>
        <v>0.75</v>
      </c>
    </row>
    <row r="300" spans="1:51" x14ac:dyDescent="0.25">
      <c r="A300" s="14">
        <f t="shared" si="88"/>
        <v>2.91</v>
      </c>
      <c r="B300" s="59">
        <f>IF($B$4="AY",0,IFERROR(P*INDEX('UWYr writing pattern'!$C$4:$C$18,MATCH('Baseline model w.Calcs'!$A300,'UWYr writing pattern'!$A$4:$A$18,0)) / 25,B299))</f>
        <v>0</v>
      </c>
      <c r="C300" s="36">
        <f t="shared" si="89"/>
        <v>1.2301075237715569</v>
      </c>
      <c r="E300" s="34">
        <f t="shared" si="90"/>
        <v>1.8732601884846042E-2</v>
      </c>
      <c r="F300" s="31">
        <f>SUM($E$9:E300)*RLR</f>
        <v>118.523870971474</v>
      </c>
      <c r="G300" s="32"/>
      <c r="H300" s="36">
        <f>F300-SUM($J$9:J300)</f>
        <v>23.888280970395058</v>
      </c>
      <c r="J300" s="31">
        <f t="shared" si="91"/>
        <v>0.18034610968362652</v>
      </c>
      <c r="K300" s="36">
        <f>SUM($J$9:J300)*RRF</f>
        <v>66.244913000755247</v>
      </c>
      <c r="L300" s="33"/>
      <c r="M300" s="36">
        <f t="shared" si="76"/>
        <v>90.133193971150305</v>
      </c>
      <c r="N300" s="33"/>
      <c r="O300" s="33"/>
      <c r="P300" s="33"/>
      <c r="Q300" s="33"/>
      <c r="R300" s="33"/>
      <c r="S300" s="33"/>
      <c r="T300" s="33"/>
      <c r="U300" s="33"/>
      <c r="V300" s="31">
        <f t="shared" si="77"/>
        <v>1.0332903199681076</v>
      </c>
      <c r="W300" s="31">
        <f t="shared" si="78"/>
        <v>16.72179667927654</v>
      </c>
      <c r="X300" s="31">
        <f t="shared" si="79"/>
        <v>17.755086999244647</v>
      </c>
      <c r="Y300" s="31">
        <f t="shared" si="80"/>
        <v>-6.1331939711503054</v>
      </c>
      <c r="Z300" s="31"/>
      <c r="AA300" s="31"/>
      <c r="AB300" s="31"/>
      <c r="AC300" s="31"/>
      <c r="AD300" s="31"/>
      <c r="AE300" s="31"/>
      <c r="AF300" s="31"/>
      <c r="AG300" s="33">
        <f t="shared" si="81"/>
        <v>0.78862991667565774</v>
      </c>
      <c r="AH300" s="33">
        <f t="shared" si="82"/>
        <v>1.0730142139422656</v>
      </c>
      <c r="AI300" s="33">
        <f t="shared" si="83"/>
        <v>0.98769892476228327</v>
      </c>
      <c r="AJ300" s="93">
        <f t="shared" si="84"/>
        <v>0.88724072022556311</v>
      </c>
      <c r="AK300" s="3">
        <f t="shared" si="85"/>
        <v>0.88731931558586596</v>
      </c>
      <c r="AL300" s="3"/>
      <c r="AM300" s="3"/>
      <c r="AN300" s="3"/>
      <c r="AO300" s="3"/>
      <c r="AP300" s="3"/>
      <c r="AQ300" s="90">
        <f t="shared" si="92"/>
        <v>0</v>
      </c>
      <c r="AR300" s="91">
        <f t="shared" si="93"/>
        <v>0</v>
      </c>
      <c r="AS300" s="89">
        <f>SUM(AR$9:AR300)*RLR</f>
        <v>120</v>
      </c>
      <c r="AT300" s="90">
        <f>AS300-SUM(AU$9:AU300)</f>
        <v>13.521682129696075</v>
      </c>
      <c r="AU300" s="89">
        <f t="shared" si="94"/>
        <v>0.10217895815891243</v>
      </c>
      <c r="AV300" s="90">
        <f>SUM(AU$9:AU300)*RRF</f>
        <v>74.534822509212745</v>
      </c>
      <c r="AW300" s="3"/>
      <c r="AX300" s="2">
        <f t="shared" si="86"/>
        <v>1.5</v>
      </c>
      <c r="AY300" s="2">
        <f t="shared" si="87"/>
        <v>0.75</v>
      </c>
    </row>
    <row r="301" spans="1:51" x14ac:dyDescent="0.25">
      <c r="A301" s="14">
        <f t="shared" si="88"/>
        <v>2.92</v>
      </c>
      <c r="B301" s="59">
        <f>IF($B$4="AY",0,IFERROR(P*INDEX('UWYr writing pattern'!$C$4:$C$18,MATCH('Baseline model w.Calcs'!$A301,'UWYr writing pattern'!$A$4:$A$18,0)) / 25,B300))</f>
        <v>0</v>
      </c>
      <c r="C301" s="36">
        <f t="shared" si="89"/>
        <v>1.2116559109149836</v>
      </c>
      <c r="E301" s="34">
        <f t="shared" si="90"/>
        <v>1.8451612856573353E-2</v>
      </c>
      <c r="F301" s="31">
        <f>SUM($E$9:E301)*RLR</f>
        <v>118.54601290690189</v>
      </c>
      <c r="G301" s="32"/>
      <c r="H301" s="36">
        <f>F301-SUM($J$9:J301)</f>
        <v>23.731260798544994</v>
      </c>
      <c r="J301" s="31">
        <f t="shared" si="91"/>
        <v>0.17916210727796295</v>
      </c>
      <c r="K301" s="36">
        <f>SUM($J$9:J301)*RRF</f>
        <v>66.370326475849822</v>
      </c>
      <c r="L301" s="33"/>
      <c r="M301" s="36">
        <f t="shared" si="76"/>
        <v>90.101587274394817</v>
      </c>
      <c r="N301" s="33"/>
      <c r="O301" s="33"/>
      <c r="P301" s="33"/>
      <c r="Q301" s="33"/>
      <c r="R301" s="33"/>
      <c r="S301" s="33"/>
      <c r="T301" s="33"/>
      <c r="U301" s="33"/>
      <c r="V301" s="31">
        <f t="shared" si="77"/>
        <v>1.0177909651685861</v>
      </c>
      <c r="W301" s="31">
        <f t="shared" si="78"/>
        <v>16.611882558981495</v>
      </c>
      <c r="X301" s="31">
        <f t="shared" si="79"/>
        <v>17.629673524150082</v>
      </c>
      <c r="Y301" s="31">
        <f t="shared" si="80"/>
        <v>-6.1015872743948165</v>
      </c>
      <c r="Z301" s="31"/>
      <c r="AA301" s="31"/>
      <c r="AB301" s="31"/>
      <c r="AC301" s="31"/>
      <c r="AD301" s="31"/>
      <c r="AE301" s="31"/>
      <c r="AF301" s="31"/>
      <c r="AG301" s="33">
        <f t="shared" si="81"/>
        <v>0.79012293423630742</v>
      </c>
      <c r="AH301" s="33">
        <f t="shared" si="82"/>
        <v>1.0726379437427955</v>
      </c>
      <c r="AI301" s="33">
        <f t="shared" si="83"/>
        <v>0.98788344089084912</v>
      </c>
      <c r="AJ301" s="93">
        <f t="shared" si="84"/>
        <v>0.88808325138267108</v>
      </c>
      <c r="AK301" s="3">
        <f t="shared" si="85"/>
        <v>0.88816442071897195</v>
      </c>
      <c r="AL301" s="3"/>
      <c r="AM301" s="3"/>
      <c r="AN301" s="3"/>
      <c r="AO301" s="3"/>
      <c r="AP301" s="3"/>
      <c r="AQ301" s="90">
        <f t="shared" si="92"/>
        <v>0</v>
      </c>
      <c r="AR301" s="91">
        <f t="shared" si="93"/>
        <v>0</v>
      </c>
      <c r="AS301" s="89">
        <f>SUM(AR$9:AR301)*RLR</f>
        <v>120</v>
      </c>
      <c r="AT301" s="90">
        <f>AS301-SUM(AU$9:AU301)</f>
        <v>13.420269513723355</v>
      </c>
      <c r="AU301" s="89">
        <f t="shared" si="94"/>
        <v>0.10141261597272055</v>
      </c>
      <c r="AV301" s="90">
        <f>SUM(AU$9:AU301)*RRF</f>
        <v>74.605811340393643</v>
      </c>
      <c r="AW301" s="3"/>
      <c r="AX301" s="2">
        <f t="shared" si="86"/>
        <v>1.5</v>
      </c>
      <c r="AY301" s="2">
        <f t="shared" si="87"/>
        <v>0.75</v>
      </c>
    </row>
    <row r="302" spans="1:51" x14ac:dyDescent="0.25">
      <c r="A302" s="14">
        <f t="shared" si="88"/>
        <v>2.93</v>
      </c>
      <c r="B302" s="59">
        <f>IF($B$4="AY",0,IFERROR(P*INDEX('UWYr writing pattern'!$C$4:$C$18,MATCH('Baseline model w.Calcs'!$A302,'UWYr writing pattern'!$A$4:$A$18,0)) / 25,B301))</f>
        <v>0</v>
      </c>
      <c r="C302" s="36">
        <f t="shared" si="89"/>
        <v>1.1934810722512588</v>
      </c>
      <c r="E302" s="34">
        <f t="shared" si="90"/>
        <v>1.8174838663724754E-2</v>
      </c>
      <c r="F302" s="31">
        <f>SUM($E$9:E302)*RLR</f>
        <v>118.56782271329837</v>
      </c>
      <c r="G302" s="32"/>
      <c r="H302" s="36">
        <f>F302-SUM($J$9:J302)</f>
        <v>23.57508614895238</v>
      </c>
      <c r="J302" s="31">
        <f t="shared" si="91"/>
        <v>0.17798445598908746</v>
      </c>
      <c r="K302" s="36">
        <f>SUM($J$9:J302)*RRF</f>
        <v>66.494915595042187</v>
      </c>
      <c r="L302" s="33"/>
      <c r="M302" s="36">
        <f t="shared" si="76"/>
        <v>90.070001743994567</v>
      </c>
      <c r="N302" s="33"/>
      <c r="O302" s="33"/>
      <c r="P302" s="33"/>
      <c r="Q302" s="33"/>
      <c r="R302" s="33"/>
      <c r="S302" s="33"/>
      <c r="T302" s="33"/>
      <c r="U302" s="33"/>
      <c r="V302" s="31">
        <f t="shared" si="77"/>
        <v>1.0025241006910572</v>
      </c>
      <c r="W302" s="31">
        <f t="shared" si="78"/>
        <v>16.502560304266666</v>
      </c>
      <c r="X302" s="31">
        <f t="shared" si="79"/>
        <v>17.505084404957724</v>
      </c>
      <c r="Y302" s="31">
        <f t="shared" si="80"/>
        <v>-6.0700017439945668</v>
      </c>
      <c r="Z302" s="31"/>
      <c r="AA302" s="31"/>
      <c r="AB302" s="31"/>
      <c r="AC302" s="31"/>
      <c r="AD302" s="31"/>
      <c r="AE302" s="31"/>
      <c r="AF302" s="31"/>
      <c r="AG302" s="33">
        <f t="shared" si="81"/>
        <v>0.79160613803621649</v>
      </c>
      <c r="AH302" s="33">
        <f t="shared" si="82"/>
        <v>1.0722619255237449</v>
      </c>
      <c r="AI302" s="33">
        <f t="shared" si="83"/>
        <v>0.98806518927748643</v>
      </c>
      <c r="AJ302" s="93">
        <f t="shared" si="84"/>
        <v>0.88891948719316005</v>
      </c>
      <c r="AK302" s="3">
        <f t="shared" si="85"/>
        <v>0.88900318756357977</v>
      </c>
      <c r="AL302" s="3"/>
      <c r="AM302" s="3"/>
      <c r="AN302" s="3"/>
      <c r="AO302" s="3"/>
      <c r="AP302" s="3"/>
      <c r="AQ302" s="90">
        <f t="shared" si="92"/>
        <v>0</v>
      </c>
      <c r="AR302" s="91">
        <f t="shared" si="93"/>
        <v>0</v>
      </c>
      <c r="AS302" s="89">
        <f>SUM(AR$9:AR302)*RLR</f>
        <v>120</v>
      </c>
      <c r="AT302" s="90">
        <f>AS302-SUM(AU$9:AU302)</f>
        <v>13.319617492370426</v>
      </c>
      <c r="AU302" s="89">
        <f t="shared" si="94"/>
        <v>0.10065202135292517</v>
      </c>
      <c r="AV302" s="90">
        <f>SUM(AU$9:AU302)*RRF</f>
        <v>74.676267755340703</v>
      </c>
      <c r="AW302" s="3"/>
      <c r="AX302" s="2">
        <f t="shared" si="86"/>
        <v>1.5</v>
      </c>
      <c r="AY302" s="2">
        <f t="shared" si="87"/>
        <v>0.75</v>
      </c>
    </row>
    <row r="303" spans="1:51" x14ac:dyDescent="0.25">
      <c r="A303" s="14">
        <f t="shared" si="88"/>
        <v>2.94</v>
      </c>
      <c r="B303" s="59">
        <f>IF($B$4="AY",0,IFERROR(P*INDEX('UWYr writing pattern'!$C$4:$C$18,MATCH('Baseline model w.Calcs'!$A303,'UWYr writing pattern'!$A$4:$A$18,0)) / 25,B302))</f>
        <v>0</v>
      </c>
      <c r="C303" s="36">
        <f t="shared" si="89"/>
        <v>1.1755788561674898</v>
      </c>
      <c r="E303" s="34">
        <f t="shared" si="90"/>
        <v>1.7902216083768883E-2</v>
      </c>
      <c r="F303" s="31">
        <f>SUM($E$9:E303)*RLR</f>
        <v>118.58930537259889</v>
      </c>
      <c r="G303" s="32"/>
      <c r="H303" s="36">
        <f>F303-SUM($J$9:J303)</f>
        <v>23.419755662135756</v>
      </c>
      <c r="J303" s="31">
        <f t="shared" si="91"/>
        <v>0.17681314611714286</v>
      </c>
      <c r="K303" s="36">
        <f>SUM($J$9:J303)*RRF</f>
        <v>66.618684797324192</v>
      </c>
      <c r="L303" s="33"/>
      <c r="M303" s="36">
        <f t="shared" si="76"/>
        <v>90.038440459459949</v>
      </c>
      <c r="N303" s="33"/>
      <c r="O303" s="33"/>
      <c r="P303" s="33"/>
      <c r="Q303" s="33"/>
      <c r="R303" s="33"/>
      <c r="S303" s="33"/>
      <c r="T303" s="33"/>
      <c r="U303" s="33"/>
      <c r="V303" s="31">
        <f t="shared" si="77"/>
        <v>0.98748623918069134</v>
      </c>
      <c r="W303" s="31">
        <f t="shared" si="78"/>
        <v>16.393828963495029</v>
      </c>
      <c r="X303" s="31">
        <f t="shared" si="79"/>
        <v>17.381315202675719</v>
      </c>
      <c r="Y303" s="31">
        <f t="shared" si="80"/>
        <v>-6.0384404594599488</v>
      </c>
      <c r="Z303" s="31"/>
      <c r="AA303" s="31"/>
      <c r="AB303" s="31"/>
      <c r="AC303" s="31"/>
      <c r="AD303" s="31"/>
      <c r="AE303" s="31"/>
      <c r="AF303" s="31"/>
      <c r="AG303" s="33">
        <f t="shared" si="81"/>
        <v>0.79307958092052611</v>
      </c>
      <c r="AH303" s="33">
        <f t="shared" si="82"/>
        <v>1.0718861959459518</v>
      </c>
      <c r="AI303" s="33">
        <f t="shared" si="83"/>
        <v>0.98824421143832408</v>
      </c>
      <c r="AJ303" s="93">
        <f t="shared" si="84"/>
        <v>0.8897494746955148</v>
      </c>
      <c r="AK303" s="3">
        <f t="shared" si="85"/>
        <v>0.88983566365685274</v>
      </c>
      <c r="AL303" s="3"/>
      <c r="AM303" s="3"/>
      <c r="AN303" s="3"/>
      <c r="AO303" s="3"/>
      <c r="AP303" s="3"/>
      <c r="AQ303" s="90">
        <f t="shared" si="92"/>
        <v>0</v>
      </c>
      <c r="AR303" s="91">
        <f t="shared" si="93"/>
        <v>0</v>
      </c>
      <c r="AS303" s="89">
        <f>SUM(AR$9:AR303)*RLR</f>
        <v>120</v>
      </c>
      <c r="AT303" s="90">
        <f>AS303-SUM(AU$9:AU303)</f>
        <v>13.21972036117765</v>
      </c>
      <c r="AU303" s="89">
        <f t="shared" si="94"/>
        <v>9.9897131192778196E-2</v>
      </c>
      <c r="AV303" s="90">
        <f>SUM(AU$9:AU303)*RRF</f>
        <v>74.746195747175634</v>
      </c>
      <c r="AW303" s="3"/>
      <c r="AX303" s="2">
        <f t="shared" si="86"/>
        <v>1.5</v>
      </c>
      <c r="AY303" s="2">
        <f t="shared" si="87"/>
        <v>0.75</v>
      </c>
    </row>
    <row r="304" spans="1:51" x14ac:dyDescent="0.25">
      <c r="A304" s="14">
        <f t="shared" si="88"/>
        <v>2.95</v>
      </c>
      <c r="B304" s="59">
        <f>IF($B$4="AY",0,IFERROR(P*INDEX('UWYr writing pattern'!$C$4:$C$18,MATCH('Baseline model w.Calcs'!$A304,'UWYr writing pattern'!$A$4:$A$18,0)) / 25,B303))</f>
        <v>0</v>
      </c>
      <c r="C304" s="36">
        <f t="shared" si="89"/>
        <v>1.1579451733249775</v>
      </c>
      <c r="E304" s="34">
        <f t="shared" si="90"/>
        <v>1.7633682842512349E-2</v>
      </c>
      <c r="F304" s="31">
        <f>SUM($E$9:E304)*RLR</f>
        <v>118.6104657920099</v>
      </c>
      <c r="G304" s="32"/>
      <c r="H304" s="36">
        <f>F304-SUM($J$9:J304)</f>
        <v>23.265267914080752</v>
      </c>
      <c r="J304" s="31">
        <f t="shared" si="91"/>
        <v>0.17564816746601816</v>
      </c>
      <c r="K304" s="36">
        <f>SUM($J$9:J304)*RRF</f>
        <v>66.741638514550402</v>
      </c>
      <c r="L304" s="33"/>
      <c r="M304" s="36">
        <f t="shared" si="76"/>
        <v>90.006906428631154</v>
      </c>
      <c r="N304" s="33"/>
      <c r="O304" s="33"/>
      <c r="P304" s="33"/>
      <c r="Q304" s="33"/>
      <c r="R304" s="33"/>
      <c r="S304" s="33"/>
      <c r="T304" s="33"/>
      <c r="U304" s="33"/>
      <c r="V304" s="31">
        <f t="shared" si="77"/>
        <v>0.97267394559298093</v>
      </c>
      <c r="W304" s="31">
        <f t="shared" si="78"/>
        <v>16.285687539856525</v>
      </c>
      <c r="X304" s="31">
        <f t="shared" si="79"/>
        <v>17.258361485449505</v>
      </c>
      <c r="Y304" s="31">
        <f t="shared" si="80"/>
        <v>-6.0069064286311544</v>
      </c>
      <c r="Z304" s="31"/>
      <c r="AA304" s="31"/>
      <c r="AB304" s="31"/>
      <c r="AC304" s="31"/>
      <c r="AD304" s="31"/>
      <c r="AE304" s="31"/>
      <c r="AF304" s="31"/>
      <c r="AG304" s="33">
        <f t="shared" si="81"/>
        <v>0.7945433156494095</v>
      </c>
      <c r="AH304" s="33">
        <f t="shared" si="82"/>
        <v>1.0715107908170376</v>
      </c>
      <c r="AI304" s="33">
        <f t="shared" si="83"/>
        <v>0.98842054826674919</v>
      </c>
      <c r="AJ304" s="93">
        <f t="shared" si="84"/>
        <v>0.89057326057675112</v>
      </c>
      <c r="AK304" s="3">
        <f t="shared" si="85"/>
        <v>0.89066189617942637</v>
      </c>
      <c r="AL304" s="3"/>
      <c r="AM304" s="3"/>
      <c r="AN304" s="3"/>
      <c r="AO304" s="3"/>
      <c r="AP304" s="3"/>
      <c r="AQ304" s="90">
        <f t="shared" si="92"/>
        <v>0</v>
      </c>
      <c r="AR304" s="91">
        <f t="shared" si="93"/>
        <v>0</v>
      </c>
      <c r="AS304" s="89">
        <f>SUM(AR$9:AR304)*RLR</f>
        <v>120</v>
      </c>
      <c r="AT304" s="90">
        <f>AS304-SUM(AU$9:AU304)</f>
        <v>13.120572458468814</v>
      </c>
      <c r="AU304" s="89">
        <f t="shared" si="94"/>
        <v>9.9147902708832378E-2</v>
      </c>
      <c r="AV304" s="90">
        <f>SUM(AU$9:AU304)*RRF</f>
        <v>74.815599279071819</v>
      </c>
      <c r="AW304" s="3"/>
      <c r="AX304" s="2">
        <f t="shared" si="86"/>
        <v>1.5</v>
      </c>
      <c r="AY304" s="2">
        <f t="shared" si="87"/>
        <v>0.75</v>
      </c>
    </row>
    <row r="305" spans="1:51" x14ac:dyDescent="0.25">
      <c r="A305" s="14">
        <f t="shared" si="88"/>
        <v>2.96</v>
      </c>
      <c r="B305" s="59">
        <f>IF($B$4="AY",0,IFERROR(P*INDEX('UWYr writing pattern'!$C$4:$C$18,MATCH('Baseline model w.Calcs'!$A305,'UWYr writing pattern'!$A$4:$A$18,0)) / 25,B304))</f>
        <v>0</v>
      </c>
      <c r="C305" s="36">
        <f t="shared" si="89"/>
        <v>1.1405759957251029</v>
      </c>
      <c r="E305" s="34">
        <f t="shared" si="90"/>
        <v>1.7369177599874663E-2</v>
      </c>
      <c r="F305" s="31">
        <f>SUM($E$9:E305)*RLR</f>
        <v>118.63130880512975</v>
      </c>
      <c r="G305" s="32"/>
      <c r="H305" s="36">
        <f>F305-SUM($J$9:J305)</f>
        <v>23.111621417844987</v>
      </c>
      <c r="J305" s="31">
        <f t="shared" si="91"/>
        <v>0.17448950935560564</v>
      </c>
      <c r="K305" s="36">
        <f>SUM($J$9:J305)*RRF</f>
        <v>66.863781171099333</v>
      </c>
      <c r="L305" s="33"/>
      <c r="M305" s="36">
        <f t="shared" si="76"/>
        <v>89.97540258894432</v>
      </c>
      <c r="N305" s="33"/>
      <c r="O305" s="33"/>
      <c r="P305" s="33"/>
      <c r="Q305" s="33"/>
      <c r="R305" s="33"/>
      <c r="S305" s="33"/>
      <c r="T305" s="33"/>
      <c r="U305" s="33"/>
      <c r="V305" s="31">
        <f t="shared" si="77"/>
        <v>0.95808383640908634</v>
      </c>
      <c r="W305" s="31">
        <f t="shared" si="78"/>
        <v>16.17813499249149</v>
      </c>
      <c r="X305" s="31">
        <f t="shared" si="79"/>
        <v>17.136218828900578</v>
      </c>
      <c r="Y305" s="31">
        <f t="shared" si="80"/>
        <v>-5.9754025889443199</v>
      </c>
      <c r="Z305" s="31"/>
      <c r="AA305" s="31"/>
      <c r="AB305" s="31"/>
      <c r="AC305" s="31"/>
      <c r="AD305" s="31"/>
      <c r="AE305" s="31"/>
      <c r="AF305" s="31"/>
      <c r="AG305" s="33">
        <f t="shared" si="81"/>
        <v>0.79599739489403964</v>
      </c>
      <c r="AH305" s="33">
        <f t="shared" si="82"/>
        <v>1.07113574510648</v>
      </c>
      <c r="AI305" s="33">
        <f t="shared" si="83"/>
        <v>0.98859424004274787</v>
      </c>
      <c r="AJ305" s="93">
        <f t="shared" si="84"/>
        <v>0.891390891175042</v>
      </c>
      <c r="AK305" s="3">
        <f t="shared" si="85"/>
        <v>0.8914819319580809</v>
      </c>
      <c r="AL305" s="3"/>
      <c r="AM305" s="3"/>
      <c r="AN305" s="3"/>
      <c r="AO305" s="3"/>
      <c r="AP305" s="3"/>
      <c r="AQ305" s="90">
        <f t="shared" si="92"/>
        <v>0</v>
      </c>
      <c r="AR305" s="91">
        <f t="shared" si="93"/>
        <v>0</v>
      </c>
      <c r="AS305" s="89">
        <f>SUM(AR$9:AR305)*RLR</f>
        <v>120</v>
      </c>
      <c r="AT305" s="90">
        <f>AS305-SUM(AU$9:AU305)</f>
        <v>13.022168165030294</v>
      </c>
      <c r="AU305" s="89">
        <f t="shared" si="94"/>
        <v>9.8404293438516102E-2</v>
      </c>
      <c r="AV305" s="90">
        <f>SUM(AU$9:AU305)*RRF</f>
        <v>74.884482284478793</v>
      </c>
      <c r="AW305" s="3"/>
      <c r="AX305" s="2">
        <f t="shared" si="86"/>
        <v>1.5</v>
      </c>
      <c r="AY305" s="2">
        <f t="shared" si="87"/>
        <v>0.75</v>
      </c>
    </row>
    <row r="306" spans="1:51" x14ac:dyDescent="0.25">
      <c r="A306" s="14">
        <f t="shared" si="88"/>
        <v>2.97</v>
      </c>
      <c r="B306" s="59">
        <f>IF($B$4="AY",0,IFERROR(P*INDEX('UWYr writing pattern'!$C$4:$C$18,MATCH('Baseline model w.Calcs'!$A306,'UWYr writing pattern'!$A$4:$A$18,0)) / 25,B305))</f>
        <v>0</v>
      </c>
      <c r="C306" s="36">
        <f t="shared" si="89"/>
        <v>1.1234673557892263</v>
      </c>
      <c r="E306" s="34">
        <f t="shared" si="90"/>
        <v>1.7108639935876545E-2</v>
      </c>
      <c r="F306" s="31">
        <f>SUM($E$9:E306)*RLR</f>
        <v>118.65183917305279</v>
      </c>
      <c r="G306" s="32"/>
      <c r="H306" s="36">
        <f>F306-SUM($J$9:J306)</f>
        <v>22.958814625134195</v>
      </c>
      <c r="J306" s="31">
        <f t="shared" si="91"/>
        <v>0.17333716063383739</v>
      </c>
      <c r="K306" s="36">
        <f>SUM($J$9:J306)*RRF</f>
        <v>66.985117183543011</v>
      </c>
      <c r="L306" s="33"/>
      <c r="M306" s="36">
        <f t="shared" si="76"/>
        <v>89.943931808677206</v>
      </c>
      <c r="N306" s="33"/>
      <c r="O306" s="33"/>
      <c r="P306" s="33"/>
      <c r="Q306" s="33"/>
      <c r="R306" s="33"/>
      <c r="S306" s="33"/>
      <c r="T306" s="33"/>
      <c r="U306" s="33"/>
      <c r="V306" s="31">
        <f t="shared" si="77"/>
        <v>0.94371257886295001</v>
      </c>
      <c r="W306" s="31">
        <f t="shared" si="78"/>
        <v>16.071170237593936</v>
      </c>
      <c r="X306" s="31">
        <f t="shared" si="79"/>
        <v>17.014882816456886</v>
      </c>
      <c r="Y306" s="31">
        <f t="shared" si="80"/>
        <v>-5.9439318086772062</v>
      </c>
      <c r="Z306" s="31"/>
      <c r="AA306" s="31"/>
      <c r="AB306" s="31"/>
      <c r="AC306" s="31"/>
      <c r="AD306" s="31"/>
      <c r="AE306" s="31"/>
      <c r="AF306" s="31"/>
      <c r="AG306" s="33">
        <f t="shared" si="81"/>
        <v>0.79744187123265486</v>
      </c>
      <c r="AH306" s="33">
        <f t="shared" si="82"/>
        <v>1.070761092960443</v>
      </c>
      <c r="AI306" s="33">
        <f t="shared" si="83"/>
        <v>0.98876532644210657</v>
      </c>
      <c r="AJ306" s="93">
        <f t="shared" si="84"/>
        <v>0.89220241248232435</v>
      </c>
      <c r="AK306" s="3">
        <f t="shared" si="85"/>
        <v>0.89229581746839537</v>
      </c>
      <c r="AL306" s="3"/>
      <c r="AM306" s="3"/>
      <c r="AN306" s="3"/>
      <c r="AO306" s="3"/>
      <c r="AP306" s="3"/>
      <c r="AQ306" s="90">
        <f t="shared" si="92"/>
        <v>0</v>
      </c>
      <c r="AR306" s="91">
        <f t="shared" si="93"/>
        <v>0</v>
      </c>
      <c r="AS306" s="89">
        <f>SUM(AR$9:AR306)*RLR</f>
        <v>120</v>
      </c>
      <c r="AT306" s="90">
        <f>AS306-SUM(AU$9:AU306)</f>
        <v>12.92450190379256</v>
      </c>
      <c r="AU306" s="89">
        <f t="shared" si="94"/>
        <v>9.7666261237727203E-2</v>
      </c>
      <c r="AV306" s="90">
        <f>SUM(AU$9:AU306)*RRF</f>
        <v>74.952848667345208</v>
      </c>
      <c r="AW306" s="3"/>
      <c r="AX306" s="2">
        <f t="shared" si="86"/>
        <v>1.5</v>
      </c>
      <c r="AY306" s="2">
        <f t="shared" si="87"/>
        <v>0.75</v>
      </c>
    </row>
    <row r="307" spans="1:51" x14ac:dyDescent="0.25">
      <c r="A307" s="14">
        <f t="shared" si="88"/>
        <v>2.98</v>
      </c>
      <c r="B307" s="59">
        <f>IF($B$4="AY",0,IFERROR(P*INDEX('UWYr writing pattern'!$C$4:$C$18,MATCH('Baseline model w.Calcs'!$A307,'UWYr writing pattern'!$A$4:$A$18,0)) / 25,B306))</f>
        <v>0</v>
      </c>
      <c r="C307" s="36">
        <f t="shared" si="89"/>
        <v>1.1066153454523879</v>
      </c>
      <c r="E307" s="34">
        <f t="shared" si="90"/>
        <v>1.6852010336838395E-2</v>
      </c>
      <c r="F307" s="31">
        <f>SUM($E$9:E307)*RLR</f>
        <v>118.672061585457</v>
      </c>
      <c r="G307" s="32"/>
      <c r="H307" s="36">
        <f>F307-SUM($J$9:J307)</f>
        <v>22.806845927849892</v>
      </c>
      <c r="J307" s="31">
        <f t="shared" si="91"/>
        <v>0.17219110968850646</v>
      </c>
      <c r="K307" s="36">
        <f>SUM($J$9:J307)*RRF</f>
        <v>67.105650960324979</v>
      </c>
      <c r="L307" s="33"/>
      <c r="M307" s="36">
        <f t="shared" si="76"/>
        <v>89.912496888174871</v>
      </c>
      <c r="N307" s="33"/>
      <c r="O307" s="33"/>
      <c r="P307" s="33"/>
      <c r="Q307" s="33"/>
      <c r="R307" s="33"/>
      <c r="S307" s="33"/>
      <c r="T307" s="33"/>
      <c r="U307" s="33"/>
      <c r="V307" s="31">
        <f t="shared" si="77"/>
        <v>0.92955689018000576</v>
      </c>
      <c r="W307" s="31">
        <f t="shared" si="78"/>
        <v>15.964792149494924</v>
      </c>
      <c r="X307" s="31">
        <f t="shared" si="79"/>
        <v>16.894349039674928</v>
      </c>
      <c r="Y307" s="31">
        <f t="shared" si="80"/>
        <v>-5.9124968881748714</v>
      </c>
      <c r="Z307" s="31"/>
      <c r="AA307" s="31"/>
      <c r="AB307" s="31"/>
      <c r="AC307" s="31"/>
      <c r="AD307" s="31"/>
      <c r="AE307" s="31"/>
      <c r="AF307" s="31"/>
      <c r="AG307" s="33">
        <f t="shared" si="81"/>
        <v>0.79887679714672599</v>
      </c>
      <c r="AH307" s="33">
        <f t="shared" si="82"/>
        <v>1.0703868677163675</v>
      </c>
      <c r="AI307" s="33">
        <f t="shared" si="83"/>
        <v>0.988933846545475</v>
      </c>
      <c r="AJ307" s="93">
        <f t="shared" si="84"/>
        <v>0.89300787014688554</v>
      </c>
      <c r="AK307" s="3">
        <f t="shared" si="85"/>
        <v>0.89310359883738233</v>
      </c>
      <c r="AL307" s="3"/>
      <c r="AM307" s="3"/>
      <c r="AN307" s="3"/>
      <c r="AO307" s="3"/>
      <c r="AP307" s="3"/>
      <c r="AQ307" s="90">
        <f t="shared" si="92"/>
        <v>0</v>
      </c>
      <c r="AR307" s="91">
        <f t="shared" si="93"/>
        <v>0</v>
      </c>
      <c r="AS307" s="89">
        <f>SUM(AR$9:AR307)*RLR</f>
        <v>120</v>
      </c>
      <c r="AT307" s="90">
        <f>AS307-SUM(AU$9:AU307)</f>
        <v>12.827568139514113</v>
      </c>
      <c r="AU307" s="89">
        <f t="shared" si="94"/>
        <v>9.6933764278444204E-2</v>
      </c>
      <c r="AV307" s="90">
        <f>SUM(AU$9:AU307)*RRF</f>
        <v>75.020702302340112</v>
      </c>
      <c r="AW307" s="3"/>
      <c r="AX307" s="2">
        <f t="shared" si="86"/>
        <v>1.5</v>
      </c>
      <c r="AY307" s="2">
        <f t="shared" si="87"/>
        <v>0.75</v>
      </c>
    </row>
    <row r="308" spans="1:51" x14ac:dyDescent="0.25">
      <c r="A308" s="14">
        <f t="shared" si="88"/>
        <v>2.99</v>
      </c>
      <c r="B308" s="59">
        <f>IF($B$4="AY",0,IFERROR(P*INDEX('UWYr writing pattern'!$C$4:$C$18,MATCH('Baseline model w.Calcs'!$A308,'UWYr writing pattern'!$A$4:$A$18,0)) / 25,B307))</f>
        <v>0</v>
      </c>
      <c r="C308" s="36">
        <f t="shared" si="89"/>
        <v>1.090016115270602</v>
      </c>
      <c r="E308" s="34">
        <f t="shared" si="90"/>
        <v>1.6599230181785819E-2</v>
      </c>
      <c r="F308" s="31">
        <f>SUM($E$9:E308)*RLR</f>
        <v>118.69198066167513</v>
      </c>
      <c r="G308" s="32"/>
      <c r="H308" s="36">
        <f>F308-SUM($J$9:J308)</f>
        <v>22.655713659609148</v>
      </c>
      <c r="J308" s="31">
        <f t="shared" si="91"/>
        <v>0.17105134445887418</v>
      </c>
      <c r="K308" s="36">
        <f>SUM($J$9:J308)*RRF</f>
        <v>67.225386901446186</v>
      </c>
      <c r="L308" s="33"/>
      <c r="M308" s="36">
        <f t="shared" si="76"/>
        <v>89.881100561055334</v>
      </c>
      <c r="N308" s="33"/>
      <c r="O308" s="33"/>
      <c r="P308" s="33"/>
      <c r="Q308" s="33"/>
      <c r="R308" s="33"/>
      <c r="S308" s="33"/>
      <c r="T308" s="33"/>
      <c r="U308" s="33"/>
      <c r="V308" s="31">
        <f t="shared" si="77"/>
        <v>0.91561353682730573</v>
      </c>
      <c r="W308" s="31">
        <f t="shared" si="78"/>
        <v>15.858999561726403</v>
      </c>
      <c r="X308" s="31">
        <f t="shared" si="79"/>
        <v>16.774613098553708</v>
      </c>
      <c r="Y308" s="31">
        <f t="shared" si="80"/>
        <v>-5.8811005610553337</v>
      </c>
      <c r="Z308" s="31"/>
      <c r="AA308" s="31"/>
      <c r="AB308" s="31"/>
      <c r="AC308" s="31"/>
      <c r="AD308" s="31"/>
      <c r="AE308" s="31"/>
      <c r="AF308" s="31"/>
      <c r="AG308" s="33">
        <f t="shared" si="81"/>
        <v>0.80030222501721648</v>
      </c>
      <c r="AH308" s="33">
        <f t="shared" si="82"/>
        <v>1.0700131019173253</v>
      </c>
      <c r="AI308" s="33">
        <f t="shared" si="83"/>
        <v>0.9890998388472928</v>
      </c>
      <c r="AJ308" s="93">
        <f t="shared" si="84"/>
        <v>0.89380730947593168</v>
      </c>
      <c r="AK308" s="3">
        <f t="shared" si="85"/>
        <v>0.89390532184610194</v>
      </c>
      <c r="AL308" s="3"/>
      <c r="AM308" s="3"/>
      <c r="AN308" s="3"/>
      <c r="AO308" s="3"/>
      <c r="AP308" s="3"/>
      <c r="AQ308" s="90">
        <f t="shared" si="92"/>
        <v>0</v>
      </c>
      <c r="AR308" s="91">
        <f t="shared" si="93"/>
        <v>0</v>
      </c>
      <c r="AS308" s="89">
        <f>SUM(AR$9:AR308)*RLR</f>
        <v>120</v>
      </c>
      <c r="AT308" s="90">
        <f>AS308-SUM(AU$9:AU308)</f>
        <v>12.731361378467753</v>
      </c>
      <c r="AU308" s="89">
        <f t="shared" si="94"/>
        <v>9.6206761046355851E-2</v>
      </c>
      <c r="AV308" s="90">
        <f>SUM(AU$9:AU308)*RRF</f>
        <v>75.088047035072563</v>
      </c>
      <c r="AW308" s="3"/>
      <c r="AX308" s="2">
        <f t="shared" si="86"/>
        <v>1.5</v>
      </c>
      <c r="AY308" s="2">
        <f t="shared" si="87"/>
        <v>0.75</v>
      </c>
    </row>
    <row r="309" spans="1:51" x14ac:dyDescent="0.25">
      <c r="A309" s="14">
        <f t="shared" si="88"/>
        <v>3</v>
      </c>
      <c r="B309" s="59">
        <f>IF($B$4="AY",0,IFERROR(P*INDEX('UWYr writing pattern'!$C$4:$C$18,MATCH('Baseline model w.Calcs'!$A309,'UWYr writing pattern'!$A$4:$A$18,0)) / 25,B308))</f>
        <v>0</v>
      </c>
      <c r="C309" s="36">
        <f t="shared" si="89"/>
        <v>1.073665873541543</v>
      </c>
      <c r="E309" s="34">
        <f t="shared" si="90"/>
        <v>1.635024172905903E-2</v>
      </c>
      <c r="F309" s="31">
        <f>SUM($E$9:E309)*RLR</f>
        <v>118.71160095175</v>
      </c>
      <c r="G309" s="32"/>
      <c r="H309" s="36">
        <f>F309-SUM($J$9:J309)</f>
        <v>22.505416097236946</v>
      </c>
      <c r="J309" s="31">
        <f t="shared" si="91"/>
        <v>0.16991785244706861</v>
      </c>
      <c r="K309" s="36">
        <f>SUM($J$9:J309)*RRF</f>
        <v>67.344329398159132</v>
      </c>
      <c r="L309" s="33"/>
      <c r="M309" s="36">
        <f t="shared" si="76"/>
        <v>89.849745495396078</v>
      </c>
      <c r="N309" s="33"/>
      <c r="O309" s="33"/>
      <c r="P309" s="33"/>
      <c r="Q309" s="33"/>
      <c r="R309" s="33"/>
      <c r="S309" s="33"/>
      <c r="T309" s="33"/>
      <c r="U309" s="33"/>
      <c r="V309" s="31">
        <f t="shared" si="77"/>
        <v>0.90187933377489604</v>
      </c>
      <c r="W309" s="31">
        <f t="shared" si="78"/>
        <v>15.753791268065861</v>
      </c>
      <c r="X309" s="31">
        <f t="shared" si="79"/>
        <v>16.655670601840757</v>
      </c>
      <c r="Y309" s="31">
        <f t="shared" si="80"/>
        <v>-5.8497454953960784</v>
      </c>
      <c r="Z309" s="31"/>
      <c r="AA309" s="31"/>
      <c r="AB309" s="31"/>
      <c r="AC309" s="31"/>
      <c r="AD309" s="31"/>
      <c r="AE309" s="31"/>
      <c r="AF309" s="31"/>
      <c r="AG309" s="33">
        <f t="shared" si="81"/>
        <v>0.80171820712094211</v>
      </c>
      <c r="AH309" s="33">
        <f t="shared" si="82"/>
        <v>1.0696398273261438</v>
      </c>
      <c r="AI309" s="33">
        <f t="shared" si="83"/>
        <v>0.98926334126458337</v>
      </c>
      <c r="AJ309" s="93">
        <f t="shared" si="84"/>
        <v>0.89460077543813565</v>
      </c>
      <c r="AK309" s="3">
        <f t="shared" si="85"/>
        <v>0.89470103193225625</v>
      </c>
      <c r="AL309" s="3"/>
      <c r="AM309" s="3"/>
      <c r="AN309" s="3"/>
      <c r="AO309" s="3"/>
      <c r="AP309" s="3"/>
      <c r="AQ309" s="90">
        <f t="shared" si="92"/>
        <v>0</v>
      </c>
      <c r="AR309" s="91">
        <f t="shared" si="93"/>
        <v>0</v>
      </c>
      <c r="AS309" s="89">
        <f>SUM(AR$9:AR309)*RLR</f>
        <v>120</v>
      </c>
      <c r="AT309" s="90">
        <f>AS309-SUM(AU$9:AU309)</f>
        <v>12.635876168129244</v>
      </c>
      <c r="AU309" s="89">
        <f t="shared" si="94"/>
        <v>9.5485210338508153E-2</v>
      </c>
      <c r="AV309" s="90">
        <f>SUM(AU$9:AU309)*RRF</f>
        <v>75.154886682309524</v>
      </c>
      <c r="AW309" s="3"/>
      <c r="AX309" s="2">
        <f t="shared" si="86"/>
        <v>1.5</v>
      </c>
      <c r="AY309" s="2">
        <f t="shared" si="87"/>
        <v>0.75</v>
      </c>
    </row>
    <row r="310" spans="1:51" x14ac:dyDescent="0.25">
      <c r="A310" s="14">
        <f t="shared" si="88"/>
        <v>3.01</v>
      </c>
      <c r="B310" s="59">
        <f>IF($B$4="AY",0,IFERROR(P*INDEX('UWYr writing pattern'!$C$4:$C$18,MATCH('Baseline model w.Calcs'!$A310,'UWYr writing pattern'!$A$4:$A$18,0)) / 25,B309))</f>
        <v>0</v>
      </c>
      <c r="C310" s="36">
        <f t="shared" si="89"/>
        <v>1.0575608854384198</v>
      </c>
      <c r="E310" s="34">
        <f t="shared" si="90"/>
        <v>1.6104988103123143E-2</v>
      </c>
      <c r="F310" s="31">
        <f>SUM($E$9:E310)*RLR</f>
        <v>118.73092693747375</v>
      </c>
      <c r="G310" s="32"/>
      <c r="H310" s="36">
        <f>F310-SUM($J$9:J310)</f>
        <v>22.355951462231417</v>
      </c>
      <c r="J310" s="31">
        <f t="shared" si="91"/>
        <v>0.16879062072927709</v>
      </c>
      <c r="K310" s="36">
        <f>SUM($J$9:J310)*RRF</f>
        <v>67.462482832669636</v>
      </c>
      <c r="L310" s="33"/>
      <c r="M310" s="36">
        <f t="shared" si="76"/>
        <v>89.818434294901053</v>
      </c>
      <c r="N310" s="33"/>
      <c r="O310" s="33"/>
      <c r="P310" s="33"/>
      <c r="Q310" s="33"/>
      <c r="R310" s="33"/>
      <c r="S310" s="33"/>
      <c r="T310" s="33"/>
      <c r="U310" s="33"/>
      <c r="V310" s="31">
        <f t="shared" si="77"/>
        <v>0.88835114376827251</v>
      </c>
      <c r="W310" s="31">
        <f t="shared" si="78"/>
        <v>15.649166023561991</v>
      </c>
      <c r="X310" s="31">
        <f t="shared" si="79"/>
        <v>16.537517167330265</v>
      </c>
      <c r="Y310" s="31">
        <f t="shared" si="80"/>
        <v>-5.8184342949010528</v>
      </c>
      <c r="Z310" s="31"/>
      <c r="AA310" s="31"/>
      <c r="AB310" s="31"/>
      <c r="AC310" s="31"/>
      <c r="AD310" s="31"/>
      <c r="AE310" s="31"/>
      <c r="AF310" s="31"/>
      <c r="AG310" s="33">
        <f t="shared" si="81"/>
        <v>0.80312479562701944</v>
      </c>
      <c r="AH310" s="33">
        <f t="shared" si="82"/>
        <v>1.0692670749392983</v>
      </c>
      <c r="AI310" s="33">
        <f t="shared" si="83"/>
        <v>0.98942439114561465</v>
      </c>
      <c r="AJ310" s="93">
        <f t="shared" si="84"/>
        <v>0.89538831266616725</v>
      </c>
      <c r="AK310" s="3">
        <f t="shared" si="85"/>
        <v>0.89549077419276435</v>
      </c>
      <c r="AL310" s="3"/>
      <c r="AM310" s="3"/>
      <c r="AN310" s="3"/>
      <c r="AO310" s="3"/>
      <c r="AP310" s="3"/>
      <c r="AQ310" s="90">
        <f t="shared" si="92"/>
        <v>0</v>
      </c>
      <c r="AR310" s="91">
        <f t="shared" si="93"/>
        <v>0</v>
      </c>
      <c r="AS310" s="89">
        <f>SUM(AR$9:AR310)*RLR</f>
        <v>120</v>
      </c>
      <c r="AT310" s="90">
        <f>AS310-SUM(AU$9:AU310)</f>
        <v>12.541107096868274</v>
      </c>
      <c r="AU310" s="89">
        <f t="shared" si="94"/>
        <v>9.4769071260969326E-2</v>
      </c>
      <c r="AV310" s="90">
        <f>SUM(AU$9:AU310)*RRF</f>
        <v>75.221225032192208</v>
      </c>
      <c r="AW310" s="3"/>
      <c r="AX310" s="2">
        <f t="shared" si="86"/>
        <v>1.5</v>
      </c>
      <c r="AY310" s="2">
        <f t="shared" si="87"/>
        <v>0.75</v>
      </c>
    </row>
    <row r="311" spans="1:51" x14ac:dyDescent="0.25">
      <c r="A311" s="14">
        <f t="shared" si="88"/>
        <v>3.02</v>
      </c>
      <c r="B311" s="59">
        <f>IF($B$4="AY",0,IFERROR(P*INDEX('UWYr writing pattern'!$C$4:$C$18,MATCH('Baseline model w.Calcs'!$A311,'UWYr writing pattern'!$A$4:$A$18,0)) / 25,B310))</f>
        <v>0</v>
      </c>
      <c r="C311" s="36">
        <f t="shared" si="89"/>
        <v>1.0416974721568435</v>
      </c>
      <c r="E311" s="34">
        <f t="shared" si="90"/>
        <v>1.5863413281576297E-2</v>
      </c>
      <c r="F311" s="31">
        <f>SUM($E$9:E311)*RLR</f>
        <v>118.74996303341165</v>
      </c>
      <c r="G311" s="32"/>
      <c r="H311" s="36">
        <f>F311-SUM($J$9:J311)</f>
        <v>22.207317922202577</v>
      </c>
      <c r="J311" s="31">
        <f t="shared" si="91"/>
        <v>0.16766963596673562</v>
      </c>
      <c r="K311" s="36">
        <f>SUM($J$9:J311)*RRF</f>
        <v>67.579851577846341</v>
      </c>
      <c r="L311" s="33"/>
      <c r="M311" s="36">
        <f t="shared" si="76"/>
        <v>89.787169500048918</v>
      </c>
      <c r="N311" s="33"/>
      <c r="O311" s="33"/>
      <c r="P311" s="33"/>
      <c r="Q311" s="33"/>
      <c r="R311" s="33"/>
      <c r="S311" s="33"/>
      <c r="T311" s="33"/>
      <c r="U311" s="33"/>
      <c r="V311" s="31">
        <f t="shared" si="77"/>
        <v>0.87502587661174835</v>
      </c>
      <c r="W311" s="31">
        <f t="shared" si="78"/>
        <v>15.545122545541803</v>
      </c>
      <c r="X311" s="31">
        <f t="shared" si="79"/>
        <v>16.420148422153552</v>
      </c>
      <c r="Y311" s="31">
        <f t="shared" si="80"/>
        <v>-5.7871695000489183</v>
      </c>
      <c r="Z311" s="31"/>
      <c r="AA311" s="31"/>
      <c r="AB311" s="31"/>
      <c r="AC311" s="31"/>
      <c r="AD311" s="31"/>
      <c r="AE311" s="31"/>
      <c r="AF311" s="31"/>
      <c r="AG311" s="33">
        <f t="shared" si="81"/>
        <v>0.80452204259340887</v>
      </c>
      <c r="AH311" s="33">
        <f t="shared" si="82"/>
        <v>1.0688948750005824</v>
      </c>
      <c r="AI311" s="33">
        <f t="shared" si="83"/>
        <v>0.98958302527843034</v>
      </c>
      <c r="AJ311" s="93">
        <f t="shared" si="84"/>
        <v>0.89616996545920302</v>
      </c>
      <c r="AK311" s="3">
        <f t="shared" si="85"/>
        <v>0.89627459338631865</v>
      </c>
      <c r="AL311" s="3"/>
      <c r="AM311" s="3"/>
      <c r="AN311" s="3"/>
      <c r="AO311" s="3"/>
      <c r="AP311" s="3"/>
      <c r="AQ311" s="90">
        <f t="shared" si="92"/>
        <v>0</v>
      </c>
      <c r="AR311" s="91">
        <f t="shared" si="93"/>
        <v>0</v>
      </c>
      <c r="AS311" s="89">
        <f>SUM(AR$9:AR311)*RLR</f>
        <v>120</v>
      </c>
      <c r="AT311" s="90">
        <f>AS311-SUM(AU$9:AU311)</f>
        <v>12.447048793641756</v>
      </c>
      <c r="AU311" s="89">
        <f t="shared" si="94"/>
        <v>9.4058303226512055E-2</v>
      </c>
      <c r="AV311" s="90">
        <f>SUM(AU$9:AU311)*RRF</f>
        <v>75.287065844450765</v>
      </c>
      <c r="AW311" s="3"/>
      <c r="AX311" s="2">
        <f t="shared" si="86"/>
        <v>1.5</v>
      </c>
      <c r="AY311" s="2">
        <f t="shared" si="87"/>
        <v>0.75</v>
      </c>
    </row>
    <row r="312" spans="1:51" x14ac:dyDescent="0.25">
      <c r="A312" s="14">
        <f t="shared" si="88"/>
        <v>3.03</v>
      </c>
      <c r="B312" s="59">
        <f>IF($B$4="AY",0,IFERROR(P*INDEX('UWYr writing pattern'!$C$4:$C$18,MATCH('Baseline model w.Calcs'!$A312,'UWYr writing pattern'!$A$4:$A$18,0)) / 25,B311))</f>
        <v>0</v>
      </c>
      <c r="C312" s="36">
        <f t="shared" si="89"/>
        <v>1.0260720100744909</v>
      </c>
      <c r="E312" s="34">
        <f t="shared" si="90"/>
        <v>1.5625462082352652E-2</v>
      </c>
      <c r="F312" s="31">
        <f>SUM($E$9:E312)*RLR</f>
        <v>118.76871358791047</v>
      </c>
      <c r="G312" s="32"/>
      <c r="H312" s="36">
        <f>F312-SUM($J$9:J312)</f>
        <v>22.059513592284887</v>
      </c>
      <c r="J312" s="31">
        <f t="shared" si="91"/>
        <v>0.16655488441651933</v>
      </c>
      <c r="K312" s="36">
        <f>SUM($J$9:J312)*RRF</f>
        <v>67.696439996937897</v>
      </c>
      <c r="L312" s="33"/>
      <c r="M312" s="36">
        <f t="shared" si="76"/>
        <v>89.755953589222784</v>
      </c>
      <c r="N312" s="33"/>
      <c r="O312" s="33"/>
      <c r="P312" s="33"/>
      <c r="Q312" s="33"/>
      <c r="R312" s="33"/>
      <c r="S312" s="33"/>
      <c r="T312" s="33"/>
      <c r="U312" s="33"/>
      <c r="V312" s="31">
        <f t="shared" si="77"/>
        <v>0.86190048846257217</v>
      </c>
      <c r="W312" s="31">
        <f t="shared" si="78"/>
        <v>15.44165951459942</v>
      </c>
      <c r="X312" s="31">
        <f t="shared" si="79"/>
        <v>16.303560003061992</v>
      </c>
      <c r="Y312" s="31">
        <f t="shared" si="80"/>
        <v>-5.7559535892227842</v>
      </c>
      <c r="Z312" s="31"/>
      <c r="AA312" s="31"/>
      <c r="AB312" s="31"/>
      <c r="AC312" s="31"/>
      <c r="AD312" s="31"/>
      <c r="AE312" s="31"/>
      <c r="AF312" s="31"/>
      <c r="AG312" s="33">
        <f t="shared" si="81"/>
        <v>0.8059099999635464</v>
      </c>
      <c r="AH312" s="33">
        <f t="shared" si="82"/>
        <v>1.0685232570145569</v>
      </c>
      <c r="AI312" s="33">
        <f t="shared" si="83"/>
        <v>0.98973927989925392</v>
      </c>
      <c r="AJ312" s="93">
        <f t="shared" si="84"/>
        <v>0.89694577778541884</v>
      </c>
      <c r="AK312" s="3">
        <f t="shared" si="85"/>
        <v>0.89705253393592121</v>
      </c>
      <c r="AL312" s="3"/>
      <c r="AM312" s="3"/>
      <c r="AN312" s="3"/>
      <c r="AO312" s="3"/>
      <c r="AP312" s="3"/>
      <c r="AQ312" s="90">
        <f t="shared" si="92"/>
        <v>0</v>
      </c>
      <c r="AR312" s="91">
        <f t="shared" si="93"/>
        <v>0</v>
      </c>
      <c r="AS312" s="89">
        <f>SUM(AR$9:AR312)*RLR</f>
        <v>120</v>
      </c>
      <c r="AT312" s="90">
        <f>AS312-SUM(AU$9:AU312)</f>
        <v>12.353695927689444</v>
      </c>
      <c r="AU312" s="89">
        <f t="shared" si="94"/>
        <v>9.3352865952313166E-2</v>
      </c>
      <c r="AV312" s="90">
        <f>SUM(AU$9:AU312)*RRF</f>
        <v>75.352412850617384</v>
      </c>
      <c r="AW312" s="3"/>
      <c r="AX312" s="2">
        <f t="shared" si="86"/>
        <v>1.5</v>
      </c>
      <c r="AY312" s="2">
        <f t="shared" si="87"/>
        <v>0.75</v>
      </c>
    </row>
    <row r="313" spans="1:51" x14ac:dyDescent="0.25">
      <c r="A313" s="14">
        <f t="shared" si="88"/>
        <v>3.04</v>
      </c>
      <c r="B313" s="59">
        <f>IF($B$4="AY",0,IFERROR(P*INDEX('UWYr writing pattern'!$C$4:$C$18,MATCH('Baseline model w.Calcs'!$A313,'UWYr writing pattern'!$A$4:$A$18,0)) / 25,B312))</f>
        <v>0</v>
      </c>
      <c r="C313" s="36">
        <f t="shared" si="89"/>
        <v>1.0106809299233734</v>
      </c>
      <c r="E313" s="34">
        <f t="shared" si="90"/>
        <v>1.5391080151117365E-2</v>
      </c>
      <c r="F313" s="31">
        <f>SUM($E$9:E313)*RLR</f>
        <v>118.78718288409182</v>
      </c>
      <c r="G313" s="32"/>
      <c r="H313" s="36">
        <f>F313-SUM($J$9:J313)</f>
        <v>21.912536536524101</v>
      </c>
      <c r="J313" s="31">
        <f t="shared" si="91"/>
        <v>0.16544635194213667</v>
      </c>
      <c r="K313" s="36">
        <f>SUM($J$9:J313)*RRF</f>
        <v>67.812252443297396</v>
      </c>
      <c r="L313" s="33"/>
      <c r="M313" s="36">
        <f t="shared" si="76"/>
        <v>89.724788979821497</v>
      </c>
      <c r="N313" s="33"/>
      <c r="O313" s="33"/>
      <c r="P313" s="33"/>
      <c r="Q313" s="33"/>
      <c r="R313" s="33"/>
      <c r="S313" s="33"/>
      <c r="T313" s="33"/>
      <c r="U313" s="33"/>
      <c r="V313" s="31">
        <f t="shared" si="77"/>
        <v>0.84897198113563366</v>
      </c>
      <c r="W313" s="31">
        <f t="shared" si="78"/>
        <v>15.338775575566869</v>
      </c>
      <c r="X313" s="31">
        <f t="shared" si="79"/>
        <v>16.187747556702501</v>
      </c>
      <c r="Y313" s="31">
        <f t="shared" si="80"/>
        <v>-5.724788979821497</v>
      </c>
      <c r="Z313" s="31"/>
      <c r="AA313" s="31"/>
      <c r="AB313" s="31"/>
      <c r="AC313" s="31"/>
      <c r="AD313" s="31"/>
      <c r="AE313" s="31"/>
      <c r="AF313" s="31"/>
      <c r="AG313" s="33">
        <f t="shared" si="81"/>
        <v>0.80728871956306425</v>
      </c>
      <c r="AH313" s="33">
        <f t="shared" si="82"/>
        <v>1.0681522497597797</v>
      </c>
      <c r="AI313" s="33">
        <f t="shared" si="83"/>
        <v>0.9898931907007652</v>
      </c>
      <c r="AJ313" s="93">
        <f t="shared" si="84"/>
        <v>0.8977157932844626</v>
      </c>
      <c r="AK313" s="3">
        <f t="shared" si="85"/>
        <v>0.89782463993140182</v>
      </c>
      <c r="AL313" s="3"/>
      <c r="AM313" s="3"/>
      <c r="AN313" s="3"/>
      <c r="AO313" s="3"/>
      <c r="AP313" s="3"/>
      <c r="AQ313" s="90">
        <f t="shared" si="92"/>
        <v>0</v>
      </c>
      <c r="AR313" s="91">
        <f t="shared" si="93"/>
        <v>0</v>
      </c>
      <c r="AS313" s="89">
        <f>SUM(AR$9:AR313)*RLR</f>
        <v>120</v>
      </c>
      <c r="AT313" s="90">
        <f>AS313-SUM(AU$9:AU313)</f>
        <v>12.261043208231769</v>
      </c>
      <c r="AU313" s="89">
        <f t="shared" si="94"/>
        <v>9.2652719457670826E-2</v>
      </c>
      <c r="AV313" s="90">
        <f>SUM(AU$9:AU313)*RRF</f>
        <v>75.417269754237751</v>
      </c>
      <c r="AW313" s="3"/>
      <c r="AX313" s="2">
        <f t="shared" si="86"/>
        <v>1.5</v>
      </c>
      <c r="AY313" s="2">
        <f t="shared" si="87"/>
        <v>0.75</v>
      </c>
    </row>
    <row r="314" spans="1:51" x14ac:dyDescent="0.25">
      <c r="A314" s="14">
        <f t="shared" si="88"/>
        <v>3.05</v>
      </c>
      <c r="B314" s="59">
        <f>IF($B$4="AY",0,IFERROR(P*INDEX('UWYr writing pattern'!$C$4:$C$18,MATCH('Baseline model w.Calcs'!$A314,'UWYr writing pattern'!$A$4:$A$18,0)) / 25,B313))</f>
        <v>0</v>
      </c>
      <c r="C314" s="36">
        <f t="shared" si="89"/>
        <v>0.99552071597452285</v>
      </c>
      <c r="E314" s="34">
        <f t="shared" si="90"/>
        <v>1.5160213948850601E-2</v>
      </c>
      <c r="F314" s="31">
        <f>SUM($E$9:E314)*RLR</f>
        <v>118.80537514083044</v>
      </c>
      <c r="G314" s="32"/>
      <c r="H314" s="36">
        <f>F314-SUM($J$9:J314)</f>
        <v>21.766384769238783</v>
      </c>
      <c r="J314" s="31">
        <f t="shared" si="91"/>
        <v>0.16434402402393075</v>
      </c>
      <c r="K314" s="36">
        <f>SUM($J$9:J314)*RRF</f>
        <v>67.927293260114155</v>
      </c>
      <c r="L314" s="33"/>
      <c r="M314" s="36">
        <f t="shared" si="76"/>
        <v>89.693678029352938</v>
      </c>
      <c r="N314" s="33"/>
      <c r="O314" s="33"/>
      <c r="P314" s="33"/>
      <c r="Q314" s="33"/>
      <c r="R314" s="33"/>
      <c r="S314" s="33"/>
      <c r="T314" s="33"/>
      <c r="U314" s="33"/>
      <c r="V314" s="31">
        <f t="shared" si="77"/>
        <v>0.83623740141859904</v>
      </c>
      <c r="W314" s="31">
        <f t="shared" si="78"/>
        <v>15.236469338467147</v>
      </c>
      <c r="X314" s="31">
        <f t="shared" si="79"/>
        <v>16.072706739885746</v>
      </c>
      <c r="Y314" s="31">
        <f t="shared" si="80"/>
        <v>-5.6936780293529381</v>
      </c>
      <c r="Z314" s="31"/>
      <c r="AA314" s="31"/>
      <c r="AB314" s="31"/>
      <c r="AC314" s="31"/>
      <c r="AD314" s="31"/>
      <c r="AE314" s="31"/>
      <c r="AF314" s="31"/>
      <c r="AG314" s="33">
        <f t="shared" si="81"/>
        <v>0.80865825309659711</v>
      </c>
      <c r="AH314" s="33">
        <f t="shared" si="82"/>
        <v>1.0677818813018207</v>
      </c>
      <c r="AI314" s="33">
        <f t="shared" si="83"/>
        <v>0.9900447928402536</v>
      </c>
      <c r="AJ314" s="93">
        <f t="shared" si="84"/>
        <v>0.89848005526990893</v>
      </c>
      <c r="AK314" s="3">
        <f t="shared" si="85"/>
        <v>0.89859095513191634</v>
      </c>
      <c r="AL314" s="3"/>
      <c r="AM314" s="3"/>
      <c r="AN314" s="3"/>
      <c r="AO314" s="3"/>
      <c r="AP314" s="3"/>
      <c r="AQ314" s="90">
        <f t="shared" si="92"/>
        <v>0</v>
      </c>
      <c r="AR314" s="91">
        <f t="shared" si="93"/>
        <v>0</v>
      </c>
      <c r="AS314" s="89">
        <f>SUM(AR$9:AR314)*RLR</f>
        <v>120</v>
      </c>
      <c r="AT314" s="90">
        <f>AS314-SUM(AU$9:AU314)</f>
        <v>12.169085384170032</v>
      </c>
      <c r="AU314" s="89">
        <f t="shared" si="94"/>
        <v>9.1957824061738261E-2</v>
      </c>
      <c r="AV314" s="90">
        <f>SUM(AU$9:AU314)*RRF</f>
        <v>75.481640231080974</v>
      </c>
      <c r="AW314" s="3"/>
      <c r="AX314" s="2">
        <f t="shared" si="86"/>
        <v>1.5</v>
      </c>
      <c r="AY314" s="2">
        <f t="shared" si="87"/>
        <v>0.75</v>
      </c>
    </row>
    <row r="315" spans="1:51" x14ac:dyDescent="0.25">
      <c r="A315" s="14">
        <f t="shared" si="88"/>
        <v>3.06</v>
      </c>
      <c r="B315" s="59">
        <f>IF($B$4="AY",0,IFERROR(P*INDEX('UWYr writing pattern'!$C$4:$C$18,MATCH('Baseline model w.Calcs'!$A315,'UWYr writing pattern'!$A$4:$A$18,0)) / 25,B314))</f>
        <v>0</v>
      </c>
      <c r="C315" s="36">
        <f t="shared" si="89"/>
        <v>0.98058790523490502</v>
      </c>
      <c r="E315" s="34">
        <f t="shared" si="90"/>
        <v>1.4932810739617844E-2</v>
      </c>
      <c r="F315" s="31">
        <f>SUM($E$9:E315)*RLR</f>
        <v>118.82329451371798</v>
      </c>
      <c r="G315" s="32"/>
      <c r="H315" s="36">
        <f>F315-SUM($J$9:J315)</f>
        <v>21.621056256357036</v>
      </c>
      <c r="J315" s="31">
        <f t="shared" si="91"/>
        <v>0.16324788576929089</v>
      </c>
      <c r="K315" s="36">
        <f>SUM($J$9:J315)*RRF</f>
        <v>68.041566780152664</v>
      </c>
      <c r="L315" s="33"/>
      <c r="M315" s="36">
        <f t="shared" si="76"/>
        <v>89.6626230365097</v>
      </c>
      <c r="N315" s="33"/>
      <c r="O315" s="33"/>
      <c r="P315" s="33"/>
      <c r="Q315" s="33"/>
      <c r="R315" s="33"/>
      <c r="S315" s="33"/>
      <c r="T315" s="33"/>
      <c r="U315" s="33"/>
      <c r="V315" s="31">
        <f t="shared" si="77"/>
        <v>0.82369384039732019</v>
      </c>
      <c r="W315" s="31">
        <f t="shared" si="78"/>
        <v>15.134739379449924</v>
      </c>
      <c r="X315" s="31">
        <f t="shared" si="79"/>
        <v>15.958433219847244</v>
      </c>
      <c r="Y315" s="31">
        <f t="shared" si="80"/>
        <v>-5.6626230365097001</v>
      </c>
      <c r="Z315" s="31"/>
      <c r="AA315" s="31"/>
      <c r="AB315" s="31"/>
      <c r="AC315" s="31"/>
      <c r="AD315" s="31"/>
      <c r="AE315" s="31"/>
      <c r="AF315" s="31"/>
      <c r="AG315" s="33">
        <f t="shared" si="81"/>
        <v>0.81001865214467461</v>
      </c>
      <c r="AH315" s="33">
        <f t="shared" si="82"/>
        <v>1.0674121790060678</v>
      </c>
      <c r="AI315" s="33">
        <f t="shared" si="83"/>
        <v>0.9901941209476498</v>
      </c>
      <c r="AJ315" s="93">
        <f t="shared" si="84"/>
        <v>0.89923860673169631</v>
      </c>
      <c r="AK315" s="3">
        <f t="shared" si="85"/>
        <v>0.89935152296842702</v>
      </c>
      <c r="AL315" s="3"/>
      <c r="AM315" s="3"/>
      <c r="AN315" s="3"/>
      <c r="AO315" s="3"/>
      <c r="AP315" s="3"/>
      <c r="AQ315" s="90">
        <f t="shared" si="92"/>
        <v>0</v>
      </c>
      <c r="AR315" s="91">
        <f t="shared" si="93"/>
        <v>0</v>
      </c>
      <c r="AS315" s="89">
        <f>SUM(AR$9:AR315)*RLR</f>
        <v>120</v>
      </c>
      <c r="AT315" s="90">
        <f>AS315-SUM(AU$9:AU315)</f>
        <v>12.077817243788758</v>
      </c>
      <c r="AU315" s="89">
        <f t="shared" si="94"/>
        <v>9.1268140381275245E-2</v>
      </c>
      <c r="AV315" s="90">
        <f>SUM(AU$9:AU315)*RRF</f>
        <v>75.54552792934787</v>
      </c>
      <c r="AW315" s="3"/>
      <c r="AX315" s="2">
        <f t="shared" si="86"/>
        <v>1.5</v>
      </c>
      <c r="AY315" s="2">
        <f t="shared" si="87"/>
        <v>0.75</v>
      </c>
    </row>
    <row r="316" spans="1:51" x14ac:dyDescent="0.25">
      <c r="A316" s="14">
        <f t="shared" si="88"/>
        <v>3.07</v>
      </c>
      <c r="B316" s="59">
        <f>IF($B$4="AY",0,IFERROR(P*INDEX('UWYr writing pattern'!$C$4:$C$18,MATCH('Baseline model w.Calcs'!$A316,'UWYr writing pattern'!$A$4:$A$18,0)) / 25,B315))</f>
        <v>0</v>
      </c>
      <c r="C316" s="36">
        <f t="shared" si="89"/>
        <v>0.96587908665638145</v>
      </c>
      <c r="E316" s="34">
        <f t="shared" si="90"/>
        <v>1.4708818578523575E-2</v>
      </c>
      <c r="F316" s="31">
        <f>SUM($E$9:E316)*RLR</f>
        <v>118.84094509601221</v>
      </c>
      <c r="G316" s="32"/>
      <c r="H316" s="36">
        <f>F316-SUM($J$9:J316)</f>
        <v>21.476548916728575</v>
      </c>
      <c r="J316" s="31">
        <f t="shared" si="91"/>
        <v>0.16215792192267778</v>
      </c>
      <c r="K316" s="36">
        <f>SUM($J$9:J316)*RRF</f>
        <v>68.155077325498539</v>
      </c>
      <c r="L316" s="33"/>
      <c r="M316" s="36">
        <f t="shared" si="76"/>
        <v>89.631626242227114</v>
      </c>
      <c r="N316" s="33"/>
      <c r="O316" s="33"/>
      <c r="P316" s="33"/>
      <c r="Q316" s="33"/>
      <c r="R316" s="33"/>
      <c r="S316" s="33"/>
      <c r="T316" s="33"/>
      <c r="U316" s="33"/>
      <c r="V316" s="31">
        <f t="shared" si="77"/>
        <v>0.81133843279136031</v>
      </c>
      <c r="W316" s="31">
        <f t="shared" si="78"/>
        <v>15.033584241710001</v>
      </c>
      <c r="X316" s="31">
        <f t="shared" si="79"/>
        <v>15.844922674501362</v>
      </c>
      <c r="Y316" s="31">
        <f t="shared" si="80"/>
        <v>-5.6316262422271137</v>
      </c>
      <c r="Z316" s="31"/>
      <c r="AA316" s="31"/>
      <c r="AB316" s="31"/>
      <c r="AC316" s="31"/>
      <c r="AD316" s="31"/>
      <c r="AE316" s="31"/>
      <c r="AF316" s="31"/>
      <c r="AG316" s="33">
        <f t="shared" si="81"/>
        <v>0.81136996816069684</v>
      </c>
      <c r="AH316" s="33">
        <f t="shared" si="82"/>
        <v>1.0670431695503229</v>
      </c>
      <c r="AI316" s="33">
        <f t="shared" si="83"/>
        <v>0.99034120913343504</v>
      </c>
      <c r="AJ316" s="93">
        <f t="shared" si="84"/>
        <v>0.8999914903385442</v>
      </c>
      <c r="AK316" s="3">
        <f t="shared" si="85"/>
        <v>0.90010638654616382</v>
      </c>
      <c r="AL316" s="3"/>
      <c r="AM316" s="3"/>
      <c r="AN316" s="3"/>
      <c r="AO316" s="3"/>
      <c r="AP316" s="3"/>
      <c r="AQ316" s="90">
        <f t="shared" si="92"/>
        <v>0</v>
      </c>
      <c r="AR316" s="91">
        <f t="shared" si="93"/>
        <v>0</v>
      </c>
      <c r="AS316" s="89">
        <f>SUM(AR$9:AR316)*RLR</f>
        <v>120</v>
      </c>
      <c r="AT316" s="90">
        <f>AS316-SUM(AU$9:AU316)</f>
        <v>11.987233614460337</v>
      </c>
      <c r="AU316" s="89">
        <f t="shared" si="94"/>
        <v>9.0583629328415682E-2</v>
      </c>
      <c r="AV316" s="90">
        <f>SUM(AU$9:AU316)*RRF</f>
        <v>75.608936469877762</v>
      </c>
      <c r="AW316" s="3"/>
      <c r="AX316" s="2">
        <f t="shared" si="86"/>
        <v>1.5</v>
      </c>
      <c r="AY316" s="2">
        <f t="shared" si="87"/>
        <v>0.75</v>
      </c>
    </row>
    <row r="317" spans="1:51" x14ac:dyDescent="0.25">
      <c r="A317" s="14">
        <f t="shared" si="88"/>
        <v>3.08</v>
      </c>
      <c r="B317" s="59">
        <f>IF($B$4="AY",0,IFERROR(P*INDEX('UWYr writing pattern'!$C$4:$C$18,MATCH('Baseline model w.Calcs'!$A317,'UWYr writing pattern'!$A$4:$A$18,0)) / 25,B316))</f>
        <v>0</v>
      </c>
      <c r="C317" s="36">
        <f t="shared" si="89"/>
        <v>0.95139090035653573</v>
      </c>
      <c r="E317" s="34">
        <f t="shared" si="90"/>
        <v>1.4488186299845723E-2</v>
      </c>
      <c r="F317" s="31">
        <f>SUM($E$9:E317)*RLR</f>
        <v>118.85833091957203</v>
      </c>
      <c r="G317" s="32"/>
      <c r="H317" s="36">
        <f>F317-SUM($J$9:J317)</f>
        <v>21.332860623412927</v>
      </c>
      <c r="J317" s="31">
        <f t="shared" si="91"/>
        <v>0.16107411687546433</v>
      </c>
      <c r="K317" s="36">
        <f>SUM($J$9:J317)*RRF</f>
        <v>68.267829207311365</v>
      </c>
      <c r="L317" s="33"/>
      <c r="M317" s="36">
        <f t="shared" si="76"/>
        <v>89.600689830724292</v>
      </c>
      <c r="N317" s="33"/>
      <c r="O317" s="33"/>
      <c r="P317" s="33"/>
      <c r="Q317" s="33"/>
      <c r="R317" s="33"/>
      <c r="S317" s="33"/>
      <c r="T317" s="33"/>
      <c r="U317" s="33"/>
      <c r="V317" s="31">
        <f t="shared" si="77"/>
        <v>0.79916835629949001</v>
      </c>
      <c r="W317" s="31">
        <f t="shared" si="78"/>
        <v>14.933002436389048</v>
      </c>
      <c r="X317" s="31">
        <f t="shared" si="79"/>
        <v>15.732170792688537</v>
      </c>
      <c r="Y317" s="31">
        <f t="shared" si="80"/>
        <v>-5.6006898307242921</v>
      </c>
      <c r="Z317" s="31"/>
      <c r="AA317" s="31"/>
      <c r="AB317" s="31"/>
      <c r="AC317" s="31"/>
      <c r="AD317" s="31"/>
      <c r="AE317" s="31"/>
      <c r="AF317" s="31"/>
      <c r="AG317" s="33">
        <f t="shared" si="81"/>
        <v>0.81271225246799239</v>
      </c>
      <c r="AH317" s="33">
        <f t="shared" si="82"/>
        <v>1.066674878937194</v>
      </c>
      <c r="AI317" s="33">
        <f t="shared" si="83"/>
        <v>0.99048609099643359</v>
      </c>
      <c r="AJ317" s="93">
        <f t="shared" si="84"/>
        <v>0.9007387484403544</v>
      </c>
      <c r="AK317" s="3">
        <f t="shared" si="85"/>
        <v>0.90085558864706761</v>
      </c>
      <c r="AL317" s="3"/>
      <c r="AM317" s="3"/>
      <c r="AN317" s="3"/>
      <c r="AO317" s="3"/>
      <c r="AP317" s="3"/>
      <c r="AQ317" s="90">
        <f t="shared" si="92"/>
        <v>0</v>
      </c>
      <c r="AR317" s="91">
        <f t="shared" si="93"/>
        <v>0</v>
      </c>
      <c r="AS317" s="89">
        <f>SUM(AR$9:AR317)*RLR</f>
        <v>120</v>
      </c>
      <c r="AT317" s="90">
        <f>AS317-SUM(AU$9:AU317)</f>
        <v>11.897329362351883</v>
      </c>
      <c r="AU317" s="89">
        <f t="shared" si="94"/>
        <v>8.9904252108452529E-2</v>
      </c>
      <c r="AV317" s="90">
        <f>SUM(AU$9:AU317)*RRF</f>
        <v>75.671869446353682</v>
      </c>
      <c r="AW317" s="3"/>
      <c r="AX317" s="2">
        <f t="shared" si="86"/>
        <v>1.5</v>
      </c>
      <c r="AY317" s="2">
        <f t="shared" si="87"/>
        <v>0.75</v>
      </c>
    </row>
    <row r="318" spans="1:51" x14ac:dyDescent="0.25">
      <c r="A318" s="14">
        <f t="shared" si="88"/>
        <v>3.09</v>
      </c>
      <c r="B318" s="59">
        <f>IF($B$4="AY",0,IFERROR(P*INDEX('UWYr writing pattern'!$C$4:$C$18,MATCH('Baseline model w.Calcs'!$A318,'UWYr writing pattern'!$A$4:$A$18,0)) / 25,B317))</f>
        <v>0</v>
      </c>
      <c r="C318" s="36">
        <f t="shared" si="89"/>
        <v>0.93712003685118772</v>
      </c>
      <c r="E318" s="34">
        <f t="shared" si="90"/>
        <v>1.4270863505348036E-2</v>
      </c>
      <c r="F318" s="31">
        <f>SUM($E$9:E318)*RLR</f>
        <v>118.87545595577843</v>
      </c>
      <c r="G318" s="32"/>
      <c r="H318" s="36">
        <f>F318-SUM($J$9:J318)</f>
        <v>21.189989204943743</v>
      </c>
      <c r="J318" s="31">
        <f t="shared" si="91"/>
        <v>0.15999645467559695</v>
      </c>
      <c r="K318" s="36">
        <f>SUM($J$9:J318)*RRF</f>
        <v>68.37982672558428</v>
      </c>
      <c r="L318" s="33"/>
      <c r="M318" s="36">
        <f t="shared" si="76"/>
        <v>89.569815930528023</v>
      </c>
      <c r="N318" s="33"/>
      <c r="O318" s="33"/>
      <c r="P318" s="33"/>
      <c r="Q318" s="33"/>
      <c r="R318" s="33"/>
      <c r="S318" s="33"/>
      <c r="T318" s="33"/>
      <c r="U318" s="33"/>
      <c r="V318" s="31">
        <f t="shared" si="77"/>
        <v>0.78718083095499758</v>
      </c>
      <c r="W318" s="31">
        <f t="shared" si="78"/>
        <v>14.832992443460618</v>
      </c>
      <c r="X318" s="31">
        <f t="shared" si="79"/>
        <v>15.620173274415617</v>
      </c>
      <c r="Y318" s="31">
        <f t="shared" si="80"/>
        <v>-5.5698159305280228</v>
      </c>
      <c r="Z318" s="31"/>
      <c r="AA318" s="31"/>
      <c r="AB318" s="31"/>
      <c r="AC318" s="31"/>
      <c r="AD318" s="31"/>
      <c r="AE318" s="31"/>
      <c r="AF318" s="31"/>
      <c r="AG318" s="33">
        <f t="shared" si="81"/>
        <v>0.81404555625695574</v>
      </c>
      <c r="AH318" s="33">
        <f t="shared" si="82"/>
        <v>1.066307332506286</v>
      </c>
      <c r="AI318" s="33">
        <f t="shared" si="83"/>
        <v>0.99062879963148698</v>
      </c>
      <c r="AJ318" s="93">
        <f t="shared" si="84"/>
        <v>0.90148042307059173</v>
      </c>
      <c r="AK318" s="3">
        <f t="shared" si="85"/>
        <v>0.9015991717322146</v>
      </c>
      <c r="AL318" s="3"/>
      <c r="AM318" s="3"/>
      <c r="AN318" s="3"/>
      <c r="AO318" s="3"/>
      <c r="AP318" s="3"/>
      <c r="AQ318" s="90">
        <f t="shared" si="92"/>
        <v>0</v>
      </c>
      <c r="AR318" s="91">
        <f t="shared" si="93"/>
        <v>0</v>
      </c>
      <c r="AS318" s="89">
        <f>SUM(AR$9:AR318)*RLR</f>
        <v>120</v>
      </c>
      <c r="AT318" s="90">
        <f>AS318-SUM(AU$9:AU318)</f>
        <v>11.808099392134238</v>
      </c>
      <c r="AU318" s="89">
        <f t="shared" si="94"/>
        <v>8.9229970217639121E-2</v>
      </c>
      <c r="AV318" s="90">
        <f>SUM(AU$9:AU318)*RRF</f>
        <v>75.73433042550603</v>
      </c>
      <c r="AW318" s="3"/>
      <c r="AX318" s="2">
        <f t="shared" si="86"/>
        <v>1.5</v>
      </c>
      <c r="AY318" s="2">
        <f t="shared" si="87"/>
        <v>0.75</v>
      </c>
    </row>
    <row r="319" spans="1:51" x14ac:dyDescent="0.25">
      <c r="A319" s="14">
        <f t="shared" si="88"/>
        <v>3.1</v>
      </c>
      <c r="B319" s="59">
        <f>IF($B$4="AY",0,IFERROR(P*INDEX('UWYr writing pattern'!$C$4:$C$18,MATCH('Baseline model w.Calcs'!$A319,'UWYr writing pattern'!$A$4:$A$18,0)) / 25,B318))</f>
        <v>0</v>
      </c>
      <c r="C319" s="36">
        <f t="shared" si="89"/>
        <v>0.92306323629841991</v>
      </c>
      <c r="E319" s="34">
        <f t="shared" si="90"/>
        <v>1.4056800552767817E-2</v>
      </c>
      <c r="F319" s="31">
        <f>SUM($E$9:E319)*RLR</f>
        <v>118.89232411644176</v>
      </c>
      <c r="G319" s="32"/>
      <c r="H319" s="36">
        <f>F319-SUM($J$9:J319)</f>
        <v>21.047932446569988</v>
      </c>
      <c r="J319" s="31">
        <f t="shared" si="91"/>
        <v>0.15892491903707806</v>
      </c>
      <c r="K319" s="36">
        <f>SUM($J$9:J319)*RRF</f>
        <v>68.491074168910231</v>
      </c>
      <c r="L319" s="33"/>
      <c r="M319" s="36">
        <f t="shared" si="76"/>
        <v>89.539006615480218</v>
      </c>
      <c r="N319" s="33"/>
      <c r="O319" s="33"/>
      <c r="P319" s="33"/>
      <c r="Q319" s="33"/>
      <c r="R319" s="33"/>
      <c r="S319" s="33"/>
      <c r="T319" s="33"/>
      <c r="U319" s="33"/>
      <c r="V319" s="31">
        <f t="shared" si="77"/>
        <v>0.77537311849067259</v>
      </c>
      <c r="W319" s="31">
        <f t="shared" si="78"/>
        <v>14.733552712598991</v>
      </c>
      <c r="X319" s="31">
        <f t="shared" si="79"/>
        <v>15.508925831089664</v>
      </c>
      <c r="Y319" s="31">
        <f t="shared" si="80"/>
        <v>-5.5390066154802184</v>
      </c>
      <c r="Z319" s="31"/>
      <c r="AA319" s="31"/>
      <c r="AB319" s="31"/>
      <c r="AC319" s="31"/>
      <c r="AD319" s="31"/>
      <c r="AE319" s="31"/>
      <c r="AF319" s="31"/>
      <c r="AG319" s="33">
        <f t="shared" si="81"/>
        <v>0.8153699305822647</v>
      </c>
      <c r="AH319" s="33">
        <f t="shared" si="82"/>
        <v>1.0659405549461931</v>
      </c>
      <c r="AI319" s="33">
        <f t="shared" si="83"/>
        <v>0.99076936763701462</v>
      </c>
      <c r="AJ319" s="93">
        <f t="shared" si="84"/>
        <v>0.90221655594864991</v>
      </c>
      <c r="AK319" s="3">
        <f t="shared" si="85"/>
        <v>0.90233717794422308</v>
      </c>
      <c r="AL319" s="3"/>
      <c r="AM319" s="3"/>
      <c r="AN319" s="3"/>
      <c r="AO319" s="3"/>
      <c r="AP319" s="3"/>
      <c r="AQ319" s="90">
        <f t="shared" si="92"/>
        <v>0</v>
      </c>
      <c r="AR319" s="91">
        <f t="shared" si="93"/>
        <v>0</v>
      </c>
      <c r="AS319" s="89">
        <f>SUM(AR$9:AR319)*RLR</f>
        <v>120</v>
      </c>
      <c r="AT319" s="90">
        <f>AS319-SUM(AU$9:AU319)</f>
        <v>11.719538646693238</v>
      </c>
      <c r="AU319" s="89">
        <f t="shared" si="94"/>
        <v>8.8560745441006783E-2</v>
      </c>
      <c r="AV319" s="90">
        <f>SUM(AU$9:AU319)*RRF</f>
        <v>75.796322947314735</v>
      </c>
      <c r="AW319" s="3"/>
      <c r="AX319" s="2">
        <f t="shared" si="86"/>
        <v>1.5</v>
      </c>
      <c r="AY319" s="2">
        <f t="shared" si="87"/>
        <v>0.75</v>
      </c>
    </row>
    <row r="320" spans="1:51" x14ac:dyDescent="0.25">
      <c r="A320" s="14">
        <f t="shared" si="88"/>
        <v>3.11</v>
      </c>
      <c r="B320" s="59">
        <f>IF($B$4="AY",0,IFERROR(P*INDEX('UWYr writing pattern'!$C$4:$C$18,MATCH('Baseline model w.Calcs'!$A320,'UWYr writing pattern'!$A$4:$A$18,0)) / 25,B319))</f>
        <v>0</v>
      </c>
      <c r="C320" s="36">
        <f t="shared" si="89"/>
        <v>0.90921728775394361</v>
      </c>
      <c r="E320" s="34">
        <f t="shared" si="90"/>
        <v>1.3845948544476299E-2</v>
      </c>
      <c r="F320" s="31">
        <f>SUM($E$9:E320)*RLR</f>
        <v>118.90893925469513</v>
      </c>
      <c r="G320" s="32"/>
      <c r="H320" s="36">
        <f>F320-SUM($J$9:J320)</f>
        <v>20.906688091474081</v>
      </c>
      <c r="J320" s="31">
        <f t="shared" si="91"/>
        <v>0.1578594933492749</v>
      </c>
      <c r="K320" s="36">
        <f>SUM($J$9:J320)*RRF</f>
        <v>68.60157581425473</v>
      </c>
      <c r="L320" s="33"/>
      <c r="M320" s="36">
        <f t="shared" si="76"/>
        <v>89.508263905728811</v>
      </c>
      <c r="N320" s="33"/>
      <c r="O320" s="33"/>
      <c r="P320" s="33"/>
      <c r="Q320" s="33"/>
      <c r="R320" s="33"/>
      <c r="S320" s="33"/>
      <c r="T320" s="33"/>
      <c r="U320" s="33"/>
      <c r="V320" s="31">
        <f t="shared" si="77"/>
        <v>0.76374252171331258</v>
      </c>
      <c r="W320" s="31">
        <f t="shared" si="78"/>
        <v>14.634681664031856</v>
      </c>
      <c r="X320" s="31">
        <f t="shared" si="79"/>
        <v>15.398424185745169</v>
      </c>
      <c r="Y320" s="31">
        <f t="shared" si="80"/>
        <v>-5.5082639057288105</v>
      </c>
      <c r="Z320" s="31"/>
      <c r="AA320" s="31"/>
      <c r="AB320" s="31"/>
      <c r="AC320" s="31"/>
      <c r="AD320" s="31"/>
      <c r="AE320" s="31"/>
      <c r="AF320" s="31"/>
      <c r="AG320" s="33">
        <f t="shared" si="81"/>
        <v>0.81668542636017538</v>
      </c>
      <c r="AH320" s="33">
        <f t="shared" si="82"/>
        <v>1.0655745703062953</v>
      </c>
      <c r="AI320" s="33">
        <f t="shared" si="83"/>
        <v>0.99090782712245939</v>
      </c>
      <c r="AJ320" s="93">
        <f t="shared" si="84"/>
        <v>0.90294718848219746</v>
      </c>
      <c r="AK320" s="3">
        <f t="shared" si="85"/>
        <v>0.90306964910964127</v>
      </c>
      <c r="AL320" s="3"/>
      <c r="AM320" s="3"/>
      <c r="AN320" s="3"/>
      <c r="AO320" s="3"/>
      <c r="AP320" s="3"/>
      <c r="AQ320" s="90">
        <f t="shared" si="92"/>
        <v>0</v>
      </c>
      <c r="AR320" s="91">
        <f t="shared" si="93"/>
        <v>0</v>
      </c>
      <c r="AS320" s="89">
        <f>SUM(AR$9:AR320)*RLR</f>
        <v>120</v>
      </c>
      <c r="AT320" s="90">
        <f>AS320-SUM(AU$9:AU320)</f>
        <v>11.631642106843032</v>
      </c>
      <c r="AU320" s="89">
        <f t="shared" si="94"/>
        <v>8.7896539850199282E-2</v>
      </c>
      <c r="AV320" s="90">
        <f>SUM(AU$9:AU320)*RRF</f>
        <v>75.857850525209869</v>
      </c>
      <c r="AW320" s="3"/>
      <c r="AX320" s="2">
        <f t="shared" si="86"/>
        <v>1.5</v>
      </c>
      <c r="AY320" s="2">
        <f t="shared" si="87"/>
        <v>0.75</v>
      </c>
    </row>
    <row r="321" spans="1:51" x14ac:dyDescent="0.25">
      <c r="A321" s="14">
        <f t="shared" si="88"/>
        <v>3.12</v>
      </c>
      <c r="B321" s="59">
        <f>IF($B$4="AY",0,IFERROR(P*INDEX('UWYr writing pattern'!$C$4:$C$18,MATCH('Baseline model w.Calcs'!$A321,'UWYr writing pattern'!$A$4:$A$18,0)) / 25,B320))</f>
        <v>0</v>
      </c>
      <c r="C321" s="36">
        <f t="shared" si="89"/>
        <v>0.89557902843763448</v>
      </c>
      <c r="E321" s="34">
        <f t="shared" si="90"/>
        <v>1.3638259316309154E-2</v>
      </c>
      <c r="F321" s="31">
        <f>SUM($E$9:E321)*RLR</f>
        <v>118.92530516587469</v>
      </c>
      <c r="G321" s="32"/>
      <c r="H321" s="36">
        <f>F321-SUM($J$9:J321)</f>
        <v>20.766253841967583</v>
      </c>
      <c r="J321" s="31">
        <f t="shared" si="91"/>
        <v>0.1568001606860556</v>
      </c>
      <c r="K321" s="36">
        <f>SUM($J$9:J321)*RRF</f>
        <v>68.711335926734975</v>
      </c>
      <c r="L321" s="33"/>
      <c r="M321" s="36">
        <f t="shared" si="76"/>
        <v>89.477589768702558</v>
      </c>
      <c r="N321" s="33"/>
      <c r="O321" s="33"/>
      <c r="P321" s="33"/>
      <c r="Q321" s="33"/>
      <c r="R321" s="33"/>
      <c r="S321" s="33"/>
      <c r="T321" s="33"/>
      <c r="U321" s="33"/>
      <c r="V321" s="31">
        <f t="shared" si="77"/>
        <v>0.75228638388761293</v>
      </c>
      <c r="W321" s="31">
        <f t="shared" si="78"/>
        <v>14.536377689377307</v>
      </c>
      <c r="X321" s="31">
        <f t="shared" si="79"/>
        <v>15.28866407326492</v>
      </c>
      <c r="Y321" s="31">
        <f t="shared" si="80"/>
        <v>-5.4775897687025576</v>
      </c>
      <c r="Z321" s="31"/>
      <c r="AA321" s="31"/>
      <c r="AB321" s="31"/>
      <c r="AC321" s="31"/>
      <c r="AD321" s="31"/>
      <c r="AE321" s="31"/>
      <c r="AF321" s="31"/>
      <c r="AG321" s="33">
        <f t="shared" si="81"/>
        <v>0.8179920943658926</v>
      </c>
      <c r="AH321" s="33">
        <f t="shared" si="82"/>
        <v>1.0652094020083638</v>
      </c>
      <c r="AI321" s="33">
        <f t="shared" si="83"/>
        <v>0.99104420971562246</v>
      </c>
      <c r="AJ321" s="93">
        <f t="shared" si="84"/>
        <v>0.90367236176950694</v>
      </c>
      <c r="AK321" s="3">
        <f t="shared" si="85"/>
        <v>0.90379662674131911</v>
      </c>
      <c r="AL321" s="3"/>
      <c r="AM321" s="3"/>
      <c r="AN321" s="3"/>
      <c r="AO321" s="3"/>
      <c r="AP321" s="3"/>
      <c r="AQ321" s="90">
        <f t="shared" si="92"/>
        <v>0</v>
      </c>
      <c r="AR321" s="91">
        <f t="shared" si="93"/>
        <v>0</v>
      </c>
      <c r="AS321" s="89">
        <f>SUM(AR$9:AR321)*RLR</f>
        <v>120</v>
      </c>
      <c r="AT321" s="90">
        <f>AS321-SUM(AU$9:AU321)</f>
        <v>11.544404791041714</v>
      </c>
      <c r="AU321" s="89">
        <f t="shared" si="94"/>
        <v>8.723731580132274E-2</v>
      </c>
      <c r="AV321" s="90">
        <f>SUM(AU$9:AU321)*RRF</f>
        <v>75.918916646270802</v>
      </c>
      <c r="AW321" s="3"/>
      <c r="AX321" s="2">
        <f t="shared" si="86"/>
        <v>1.5</v>
      </c>
      <c r="AY321" s="2">
        <f t="shared" si="87"/>
        <v>0.75</v>
      </c>
    </row>
    <row r="322" spans="1:51" x14ac:dyDescent="0.25">
      <c r="A322" s="14">
        <f t="shared" si="88"/>
        <v>3.13</v>
      </c>
      <c r="B322" s="59">
        <f>IF($B$4="AY",0,IFERROR(P*INDEX('UWYr writing pattern'!$C$4:$C$18,MATCH('Baseline model w.Calcs'!$A322,'UWYr writing pattern'!$A$4:$A$18,0)) / 25,B321))</f>
        <v>0</v>
      </c>
      <c r="C322" s="36">
        <f t="shared" si="89"/>
        <v>0.88214534301106995</v>
      </c>
      <c r="E322" s="34">
        <f t="shared" si="90"/>
        <v>1.3433685426564517E-2</v>
      </c>
      <c r="F322" s="31">
        <f>SUM($E$9:E322)*RLR</f>
        <v>118.94142558838656</v>
      </c>
      <c r="G322" s="32"/>
      <c r="H322" s="36">
        <f>F322-SUM($J$9:J322)</f>
        <v>20.626627360664699</v>
      </c>
      <c r="J322" s="31">
        <f t="shared" si="91"/>
        <v>0.15574690381475687</v>
      </c>
      <c r="K322" s="36">
        <f>SUM($J$9:J322)*RRF</f>
        <v>68.820358759405295</v>
      </c>
      <c r="L322" s="33"/>
      <c r="M322" s="36">
        <f t="shared" si="76"/>
        <v>89.446986120069994</v>
      </c>
      <c r="N322" s="33"/>
      <c r="O322" s="33"/>
      <c r="P322" s="33"/>
      <c r="Q322" s="33"/>
      <c r="R322" s="33"/>
      <c r="S322" s="33"/>
      <c r="T322" s="33"/>
      <c r="U322" s="33"/>
      <c r="V322" s="31">
        <f t="shared" si="77"/>
        <v>0.74100208812929858</v>
      </c>
      <c r="W322" s="31">
        <f t="shared" si="78"/>
        <v>14.438639152465289</v>
      </c>
      <c r="X322" s="31">
        <f t="shared" si="79"/>
        <v>15.179641240594588</v>
      </c>
      <c r="Y322" s="31">
        <f t="shared" si="80"/>
        <v>-5.4469861200699938</v>
      </c>
      <c r="Z322" s="31"/>
      <c r="AA322" s="31"/>
      <c r="AB322" s="31"/>
      <c r="AC322" s="31"/>
      <c r="AD322" s="31"/>
      <c r="AE322" s="31"/>
      <c r="AF322" s="31"/>
      <c r="AG322" s="33">
        <f t="shared" si="81"/>
        <v>0.81928998523101537</v>
      </c>
      <c r="AH322" s="33">
        <f t="shared" si="82"/>
        <v>1.0648450728579761</v>
      </c>
      <c r="AI322" s="33">
        <f t="shared" si="83"/>
        <v>0.99117854656988802</v>
      </c>
      <c r="AJ322" s="93">
        <f t="shared" si="84"/>
        <v>0.9043921166017671</v>
      </c>
      <c r="AK322" s="3">
        <f t="shared" si="85"/>
        <v>0.90451815204075914</v>
      </c>
      <c r="AL322" s="3"/>
      <c r="AM322" s="3"/>
      <c r="AN322" s="3"/>
      <c r="AO322" s="3"/>
      <c r="AP322" s="3"/>
      <c r="AQ322" s="90">
        <f t="shared" si="92"/>
        <v>0</v>
      </c>
      <c r="AR322" s="91">
        <f t="shared" si="93"/>
        <v>0</v>
      </c>
      <c r="AS322" s="89">
        <f>SUM(AR$9:AR322)*RLR</f>
        <v>120</v>
      </c>
      <c r="AT322" s="90">
        <f>AS322-SUM(AU$9:AU322)</f>
        <v>11.457821755108895</v>
      </c>
      <c r="AU322" s="89">
        <f t="shared" si="94"/>
        <v>8.6583035932812857E-2</v>
      </c>
      <c r="AV322" s="90">
        <f>SUM(AU$9:AU322)*RRF</f>
        <v>75.979524771423769</v>
      </c>
      <c r="AW322" s="3"/>
      <c r="AX322" s="2">
        <f t="shared" si="86"/>
        <v>1.5</v>
      </c>
      <c r="AY322" s="2">
        <f t="shared" si="87"/>
        <v>0.75</v>
      </c>
    </row>
    <row r="323" spans="1:51" x14ac:dyDescent="0.25">
      <c r="A323" s="14">
        <f t="shared" si="88"/>
        <v>3.14</v>
      </c>
      <c r="B323" s="59">
        <f>IF($B$4="AY",0,IFERROR(P*INDEX('UWYr writing pattern'!$C$4:$C$18,MATCH('Baseline model w.Calcs'!$A323,'UWYr writing pattern'!$A$4:$A$18,0)) / 25,B322))</f>
        <v>0</v>
      </c>
      <c r="C323" s="36">
        <f t="shared" si="89"/>
        <v>0.86891316286590392</v>
      </c>
      <c r="E323" s="34">
        <f t="shared" si="90"/>
        <v>1.3232180145166051E-2</v>
      </c>
      <c r="F323" s="31">
        <f>SUM($E$9:E323)*RLR</f>
        <v>118.95730420456077</v>
      </c>
      <c r="G323" s="32"/>
      <c r="H323" s="36">
        <f>F323-SUM($J$9:J323)</f>
        <v>20.487806271633914</v>
      </c>
      <c r="J323" s="31">
        <f t="shared" si="91"/>
        <v>0.15469970520498524</v>
      </c>
      <c r="K323" s="36">
        <f>SUM($J$9:J323)*RRF</f>
        <v>68.928648553048788</v>
      </c>
      <c r="L323" s="33"/>
      <c r="M323" s="36">
        <f t="shared" si="76"/>
        <v>89.416454824682702</v>
      </c>
      <c r="N323" s="33"/>
      <c r="O323" s="33"/>
      <c r="P323" s="33"/>
      <c r="Q323" s="33"/>
      <c r="R323" s="33"/>
      <c r="S323" s="33"/>
      <c r="T323" s="33"/>
      <c r="U323" s="33"/>
      <c r="V323" s="31">
        <f t="shared" si="77"/>
        <v>0.72988705680735932</v>
      </c>
      <c r="W323" s="31">
        <f t="shared" si="78"/>
        <v>14.34146439014374</v>
      </c>
      <c r="X323" s="31">
        <f t="shared" si="79"/>
        <v>15.071351446951098</v>
      </c>
      <c r="Y323" s="31">
        <f t="shared" si="80"/>
        <v>-5.4164548246827025</v>
      </c>
      <c r="Z323" s="31"/>
      <c r="AA323" s="31"/>
      <c r="AB323" s="31"/>
      <c r="AC323" s="31"/>
      <c r="AD323" s="31"/>
      <c r="AE323" s="31"/>
      <c r="AF323" s="31"/>
      <c r="AG323" s="33">
        <f t="shared" si="81"/>
        <v>0.82057914944105703</v>
      </c>
      <c r="AH323" s="33">
        <f t="shared" si="82"/>
        <v>1.0644816050557464</v>
      </c>
      <c r="AI323" s="33">
        <f t="shared" si="83"/>
        <v>0.99131086837133975</v>
      </c>
      <c r="AJ323" s="93">
        <f t="shared" si="84"/>
        <v>0.90510649346537686</v>
      </c>
      <c r="AK323" s="3">
        <f t="shared" si="85"/>
        <v>0.90523426590045342</v>
      </c>
      <c r="AL323" s="3"/>
      <c r="AM323" s="3"/>
      <c r="AN323" s="3"/>
      <c r="AO323" s="3"/>
      <c r="AP323" s="3"/>
      <c r="AQ323" s="90">
        <f t="shared" si="92"/>
        <v>0</v>
      </c>
      <c r="AR323" s="91">
        <f t="shared" si="93"/>
        <v>0</v>
      </c>
      <c r="AS323" s="89">
        <f>SUM(AR$9:AR323)*RLR</f>
        <v>120</v>
      </c>
      <c r="AT323" s="90">
        <f>AS323-SUM(AU$9:AU323)</f>
        <v>11.371888091945578</v>
      </c>
      <c r="AU323" s="89">
        <f t="shared" si="94"/>
        <v>8.5933663163316715E-2</v>
      </c>
      <c r="AV323" s="90">
        <f>SUM(AU$9:AU323)*RRF</f>
        <v>76.039678335638087</v>
      </c>
      <c r="AW323" s="3"/>
      <c r="AX323" s="2">
        <f t="shared" si="86"/>
        <v>1.5</v>
      </c>
      <c r="AY323" s="2">
        <f t="shared" si="87"/>
        <v>0.75</v>
      </c>
    </row>
    <row r="324" spans="1:51" x14ac:dyDescent="0.25">
      <c r="A324" s="14">
        <f t="shared" si="88"/>
        <v>3.15</v>
      </c>
      <c r="B324" s="59">
        <f>IF($B$4="AY",0,IFERROR(P*INDEX('UWYr writing pattern'!$C$4:$C$18,MATCH('Baseline model w.Calcs'!$A324,'UWYr writing pattern'!$A$4:$A$18,0)) / 25,B323))</f>
        <v>0</v>
      </c>
      <c r="C324" s="36">
        <f t="shared" si="89"/>
        <v>0.85587946542291538</v>
      </c>
      <c r="E324" s="34">
        <f t="shared" si="90"/>
        <v>1.3033697442988559E-2</v>
      </c>
      <c r="F324" s="31">
        <f>SUM($E$9:E324)*RLR</f>
        <v>118.97294464149236</v>
      </c>
      <c r="G324" s="32"/>
      <c r="H324" s="36">
        <f>F324-SUM($J$9:J324)</f>
        <v>20.349788161528252</v>
      </c>
      <c r="J324" s="31">
        <f t="shared" si="91"/>
        <v>0.15365854703725437</v>
      </c>
      <c r="K324" s="36">
        <f>SUM($J$9:J324)*RRF</f>
        <v>69.036209535974876</v>
      </c>
      <c r="L324" s="33"/>
      <c r="M324" s="36">
        <f t="shared" si="76"/>
        <v>89.385997697503129</v>
      </c>
      <c r="N324" s="33"/>
      <c r="O324" s="33"/>
      <c r="P324" s="33"/>
      <c r="Q324" s="33"/>
      <c r="R324" s="33"/>
      <c r="S324" s="33"/>
      <c r="T324" s="33"/>
      <c r="U324" s="33"/>
      <c r="V324" s="31">
        <f t="shared" si="77"/>
        <v>0.71893875095524884</v>
      </c>
      <c r="W324" s="31">
        <f t="shared" si="78"/>
        <v>14.244851713069776</v>
      </c>
      <c r="X324" s="31">
        <f t="shared" si="79"/>
        <v>14.963790464025026</v>
      </c>
      <c r="Y324" s="31">
        <f t="shared" si="80"/>
        <v>-5.3859976975031287</v>
      </c>
      <c r="Z324" s="31"/>
      <c r="AA324" s="31"/>
      <c r="AB324" s="31"/>
      <c r="AC324" s="31"/>
      <c r="AD324" s="31"/>
      <c r="AE324" s="31"/>
      <c r="AF324" s="31"/>
      <c r="AG324" s="33">
        <f t="shared" si="81"/>
        <v>0.82185963733303424</v>
      </c>
      <c r="AH324" s="33">
        <f t="shared" si="82"/>
        <v>1.0641190202083706</v>
      </c>
      <c r="AI324" s="33">
        <f t="shared" si="83"/>
        <v>0.99144120534576963</v>
      </c>
      <c r="AJ324" s="93">
        <f t="shared" si="84"/>
        <v>0.90581553254422331</v>
      </c>
      <c r="AK324" s="3">
        <f t="shared" si="85"/>
        <v>0.90594500890620011</v>
      </c>
      <c r="AL324" s="3"/>
      <c r="AM324" s="3"/>
      <c r="AN324" s="3"/>
      <c r="AO324" s="3"/>
      <c r="AP324" s="3"/>
      <c r="AQ324" s="90">
        <f t="shared" si="92"/>
        <v>0</v>
      </c>
      <c r="AR324" s="91">
        <f t="shared" si="93"/>
        <v>0</v>
      </c>
      <c r="AS324" s="89">
        <f>SUM(AR$9:AR324)*RLR</f>
        <v>120</v>
      </c>
      <c r="AT324" s="90">
        <f>AS324-SUM(AU$9:AU324)</f>
        <v>11.28659893125598</v>
      </c>
      <c r="AU324" s="89">
        <f t="shared" si="94"/>
        <v>8.5289160689591845E-2</v>
      </c>
      <c r="AV324" s="90">
        <f>SUM(AU$9:AU324)*RRF</f>
        <v>76.099380748120808</v>
      </c>
      <c r="AW324" s="3"/>
      <c r="AX324" s="2">
        <f t="shared" si="86"/>
        <v>1.5</v>
      </c>
      <c r="AY324" s="2">
        <f t="shared" si="87"/>
        <v>0.75</v>
      </c>
    </row>
    <row r="325" spans="1:51" x14ac:dyDescent="0.25">
      <c r="A325" s="14">
        <f t="shared" si="88"/>
        <v>3.16</v>
      </c>
      <c r="B325" s="59">
        <f>IF($B$4="AY",0,IFERROR(P*INDEX('UWYr writing pattern'!$C$4:$C$18,MATCH('Baseline model w.Calcs'!$A325,'UWYr writing pattern'!$A$4:$A$18,0)) / 25,B324))</f>
        <v>0</v>
      </c>
      <c r="C325" s="36">
        <f t="shared" si="89"/>
        <v>0.84304127344157165</v>
      </c>
      <c r="E325" s="34">
        <f t="shared" si="90"/>
        <v>1.2838191981343733E-2</v>
      </c>
      <c r="F325" s="31">
        <f>SUM($E$9:E325)*RLR</f>
        <v>118.98835047186998</v>
      </c>
      <c r="G325" s="32"/>
      <c r="H325" s="36">
        <f>F325-SUM($J$9:J325)</f>
        <v>20.212570580694404</v>
      </c>
      <c r="J325" s="31">
        <f t="shared" si="91"/>
        <v>0.15262341121146189</v>
      </c>
      <c r="K325" s="36">
        <f>SUM($J$9:J325)*RRF</f>
        <v>69.143045923822896</v>
      </c>
      <c r="L325" s="33"/>
      <c r="M325" s="36">
        <f t="shared" si="76"/>
        <v>89.3556165045173</v>
      </c>
      <c r="N325" s="33"/>
      <c r="O325" s="33"/>
      <c r="P325" s="33"/>
      <c r="Q325" s="33"/>
      <c r="R325" s="33"/>
      <c r="S325" s="33"/>
      <c r="T325" s="33"/>
      <c r="U325" s="33"/>
      <c r="V325" s="31">
        <f t="shared" si="77"/>
        <v>0.70815466969092</v>
      </c>
      <c r="W325" s="31">
        <f t="shared" si="78"/>
        <v>14.148799406486082</v>
      </c>
      <c r="X325" s="31">
        <f t="shared" si="79"/>
        <v>14.856954076177002</v>
      </c>
      <c r="Y325" s="31">
        <f t="shared" si="80"/>
        <v>-5.3556165045173003</v>
      </c>
      <c r="Z325" s="31"/>
      <c r="AA325" s="31"/>
      <c r="AB325" s="31"/>
      <c r="AC325" s="31"/>
      <c r="AD325" s="31"/>
      <c r="AE325" s="31"/>
      <c r="AF325" s="31"/>
      <c r="AG325" s="33">
        <f t="shared" si="81"/>
        <v>0.82313149909312977</v>
      </c>
      <c r="AH325" s="33">
        <f t="shared" si="82"/>
        <v>1.0637573393394917</v>
      </c>
      <c r="AI325" s="33">
        <f t="shared" si="83"/>
        <v>0.9915695872655832</v>
      </c>
      <c r="AJ325" s="93">
        <f t="shared" si="84"/>
        <v>0.90651927372194152</v>
      </c>
      <c r="AK325" s="3">
        <f t="shared" si="85"/>
        <v>0.90665042133940366</v>
      </c>
      <c r="AL325" s="3"/>
      <c r="AM325" s="3"/>
      <c r="AN325" s="3"/>
      <c r="AO325" s="3"/>
      <c r="AP325" s="3"/>
      <c r="AQ325" s="90">
        <f t="shared" si="92"/>
        <v>0</v>
      </c>
      <c r="AR325" s="91">
        <f t="shared" si="93"/>
        <v>0</v>
      </c>
      <c r="AS325" s="89">
        <f>SUM(AR$9:AR325)*RLR</f>
        <v>120</v>
      </c>
      <c r="AT325" s="90">
        <f>AS325-SUM(AU$9:AU325)</f>
        <v>11.201949439271559</v>
      </c>
      <c r="AU325" s="89">
        <f t="shared" si="94"/>
        <v>8.4649491984419858E-2</v>
      </c>
      <c r="AV325" s="90">
        <f>SUM(AU$9:AU325)*RRF</f>
        <v>76.158635392509908</v>
      </c>
      <c r="AW325" s="3"/>
      <c r="AX325" s="2">
        <f t="shared" si="86"/>
        <v>1.5</v>
      </c>
      <c r="AY325" s="2">
        <f t="shared" si="87"/>
        <v>0.75</v>
      </c>
    </row>
    <row r="326" spans="1:51" x14ac:dyDescent="0.25">
      <c r="A326" s="14">
        <f t="shared" si="88"/>
        <v>3.17</v>
      </c>
      <c r="B326" s="59">
        <f>IF($B$4="AY",0,IFERROR(P*INDEX('UWYr writing pattern'!$C$4:$C$18,MATCH('Baseline model w.Calcs'!$A326,'UWYr writing pattern'!$A$4:$A$18,0)) / 25,B325))</f>
        <v>0</v>
      </c>
      <c r="C326" s="36">
        <f t="shared" si="89"/>
        <v>0.83039565433994811</v>
      </c>
      <c r="E326" s="34">
        <f t="shared" si="90"/>
        <v>1.2645619101623576E-2</v>
      </c>
      <c r="F326" s="31">
        <f>SUM($E$9:E326)*RLR</f>
        <v>119.00352521479192</v>
      </c>
      <c r="G326" s="32"/>
      <c r="H326" s="36">
        <f>F326-SUM($J$9:J326)</f>
        <v>20.076151044261138</v>
      </c>
      <c r="J326" s="31">
        <f t="shared" si="91"/>
        <v>0.15159427935520803</v>
      </c>
      <c r="K326" s="36">
        <f>SUM($J$9:J326)*RRF</f>
        <v>69.249161919371545</v>
      </c>
      <c r="L326" s="33"/>
      <c r="M326" s="36">
        <f t="shared" si="76"/>
        <v>89.325312963632683</v>
      </c>
      <c r="N326" s="33"/>
      <c r="O326" s="33"/>
      <c r="P326" s="33"/>
      <c r="Q326" s="33"/>
      <c r="R326" s="33"/>
      <c r="S326" s="33"/>
      <c r="T326" s="33"/>
      <c r="U326" s="33"/>
      <c r="V326" s="31">
        <f t="shared" si="77"/>
        <v>0.69753234964555633</v>
      </c>
      <c r="W326" s="31">
        <f t="shared" si="78"/>
        <v>14.053305730982796</v>
      </c>
      <c r="X326" s="31">
        <f t="shared" si="79"/>
        <v>14.750838080628352</v>
      </c>
      <c r="Y326" s="31">
        <f t="shared" si="80"/>
        <v>-5.3253129636326832</v>
      </c>
      <c r="Z326" s="31"/>
      <c r="AA326" s="31"/>
      <c r="AB326" s="31"/>
      <c r="AC326" s="31"/>
      <c r="AD326" s="31"/>
      <c r="AE326" s="31"/>
      <c r="AF326" s="31"/>
      <c r="AG326" s="33">
        <f t="shared" si="81"/>
        <v>0.82439478475442318</v>
      </c>
      <c r="AH326" s="33">
        <f t="shared" si="82"/>
        <v>1.0633965829003891</v>
      </c>
      <c r="AI326" s="33">
        <f t="shared" si="83"/>
        <v>0.99169604345659934</v>
      </c>
      <c r="AJ326" s="93">
        <f t="shared" si="84"/>
        <v>0.90721775658415826</v>
      </c>
      <c r="AK326" s="3">
        <f t="shared" si="85"/>
        <v>0.90735054317935815</v>
      </c>
      <c r="AL326" s="3"/>
      <c r="AM326" s="3"/>
      <c r="AN326" s="3"/>
      <c r="AO326" s="3"/>
      <c r="AP326" s="3"/>
      <c r="AQ326" s="90">
        <f t="shared" si="92"/>
        <v>0</v>
      </c>
      <c r="AR326" s="91">
        <f t="shared" si="93"/>
        <v>0</v>
      </c>
      <c r="AS326" s="89">
        <f>SUM(AR$9:AR326)*RLR</f>
        <v>120</v>
      </c>
      <c r="AT326" s="90">
        <f>AS326-SUM(AU$9:AU326)</f>
        <v>11.117934818477025</v>
      </c>
      <c r="AU326" s="89">
        <f t="shared" si="94"/>
        <v>8.4014620794536685E-2</v>
      </c>
      <c r="AV326" s="90">
        <f>SUM(AU$9:AU326)*RRF</f>
        <v>76.217445627066084</v>
      </c>
      <c r="AW326" s="3"/>
      <c r="AX326" s="2">
        <f t="shared" si="86"/>
        <v>1.5</v>
      </c>
      <c r="AY326" s="2">
        <f t="shared" si="87"/>
        <v>0.75</v>
      </c>
    </row>
    <row r="327" spans="1:51" x14ac:dyDescent="0.25">
      <c r="A327" s="14">
        <f t="shared" si="88"/>
        <v>3.18</v>
      </c>
      <c r="B327" s="59">
        <f>IF($B$4="AY",0,IFERROR(P*INDEX('UWYr writing pattern'!$C$4:$C$18,MATCH('Baseline model w.Calcs'!$A327,'UWYr writing pattern'!$A$4:$A$18,0)) / 25,B326))</f>
        <v>0</v>
      </c>
      <c r="C327" s="36">
        <f t="shared" si="89"/>
        <v>0.8179397195248489</v>
      </c>
      <c r="E327" s="34">
        <f t="shared" si="90"/>
        <v>1.2455934815099221E-2</v>
      </c>
      <c r="F327" s="31">
        <f>SUM($E$9:E327)*RLR</f>
        <v>119.01847233657003</v>
      </c>
      <c r="G327" s="32"/>
      <c r="H327" s="36">
        <f>F327-SUM($J$9:J327)</f>
        <v>19.940527033207289</v>
      </c>
      <c r="J327" s="31">
        <f t="shared" si="91"/>
        <v>0.15057113283195853</v>
      </c>
      <c r="K327" s="36">
        <f>SUM($J$9:J327)*RRF</f>
        <v>69.354561712353913</v>
      </c>
      <c r="L327" s="33"/>
      <c r="M327" s="36">
        <f t="shared" si="76"/>
        <v>89.295088745561202</v>
      </c>
      <c r="N327" s="33"/>
      <c r="O327" s="33"/>
      <c r="P327" s="33"/>
      <c r="Q327" s="33"/>
      <c r="R327" s="33"/>
      <c r="S327" s="33"/>
      <c r="T327" s="33"/>
      <c r="U327" s="33"/>
      <c r="V327" s="31">
        <f t="shared" si="77"/>
        <v>0.68706936440087307</v>
      </c>
      <c r="W327" s="31">
        <f t="shared" si="78"/>
        <v>13.958368923245102</v>
      </c>
      <c r="X327" s="31">
        <f t="shared" si="79"/>
        <v>14.645438287645975</v>
      </c>
      <c r="Y327" s="31">
        <f t="shared" si="80"/>
        <v>-5.2950887455612019</v>
      </c>
      <c r="Z327" s="31"/>
      <c r="AA327" s="31"/>
      <c r="AB327" s="31"/>
      <c r="AC327" s="31"/>
      <c r="AD327" s="31"/>
      <c r="AE327" s="31"/>
      <c r="AF327" s="31"/>
      <c r="AG327" s="33">
        <f t="shared" si="81"/>
        <v>0.82564954419468939</v>
      </c>
      <c r="AH327" s="33">
        <f t="shared" si="82"/>
        <v>1.0630367707804904</v>
      </c>
      <c r="AI327" s="33">
        <f t="shared" si="83"/>
        <v>0.99182060280475026</v>
      </c>
      <c r="AJ327" s="93">
        <f t="shared" si="84"/>
        <v>0.90791102042071881</v>
      </c>
      <c r="AK327" s="3">
        <f t="shared" si="85"/>
        <v>0.90804541410551298</v>
      </c>
      <c r="AL327" s="3"/>
      <c r="AM327" s="3"/>
      <c r="AN327" s="3"/>
      <c r="AO327" s="3"/>
      <c r="AP327" s="3"/>
      <c r="AQ327" s="90">
        <f t="shared" si="92"/>
        <v>0</v>
      </c>
      <c r="AR327" s="91">
        <f t="shared" si="93"/>
        <v>0</v>
      </c>
      <c r="AS327" s="89">
        <f>SUM(AR$9:AR327)*RLR</f>
        <v>120</v>
      </c>
      <c r="AT327" s="90">
        <f>AS327-SUM(AU$9:AU327)</f>
        <v>11.034550307338449</v>
      </c>
      <c r="AU327" s="89">
        <f t="shared" si="94"/>
        <v>8.3384511138577685E-2</v>
      </c>
      <c r="AV327" s="90">
        <f>SUM(AU$9:AU327)*RRF</f>
        <v>76.275814784863087</v>
      </c>
      <c r="AW327" s="3"/>
      <c r="AX327" s="2">
        <f t="shared" si="86"/>
        <v>1.5</v>
      </c>
      <c r="AY327" s="2">
        <f t="shared" si="87"/>
        <v>0.75</v>
      </c>
    </row>
    <row r="328" spans="1:51" x14ac:dyDescent="0.25">
      <c r="A328" s="14">
        <f t="shared" si="88"/>
        <v>3.19</v>
      </c>
      <c r="B328" s="59">
        <f>IF($B$4="AY",0,IFERROR(P*INDEX('UWYr writing pattern'!$C$4:$C$18,MATCH('Baseline model w.Calcs'!$A328,'UWYr writing pattern'!$A$4:$A$18,0)) / 25,B327))</f>
        <v>0</v>
      </c>
      <c r="C328" s="36">
        <f t="shared" si="89"/>
        <v>0.80567062373197618</v>
      </c>
      <c r="E328" s="34">
        <f t="shared" si="90"/>
        <v>1.2269095792872733E-2</v>
      </c>
      <c r="F328" s="31">
        <f>SUM($E$9:E328)*RLR</f>
        <v>119.03319525152148</v>
      </c>
      <c r="G328" s="32"/>
      <c r="H328" s="36">
        <f>F328-SUM($J$9:J328)</f>
        <v>19.805695995409678</v>
      </c>
      <c r="J328" s="31">
        <f t="shared" si="91"/>
        <v>0.14955395274905467</v>
      </c>
      <c r="K328" s="36">
        <f>SUM($J$9:J328)*RRF</f>
        <v>69.459249479278256</v>
      </c>
      <c r="L328" s="33"/>
      <c r="M328" s="36">
        <f t="shared" si="76"/>
        <v>89.264945474687934</v>
      </c>
      <c r="N328" s="33"/>
      <c r="O328" s="33"/>
      <c r="P328" s="33"/>
      <c r="Q328" s="33"/>
      <c r="R328" s="33"/>
      <c r="S328" s="33"/>
      <c r="T328" s="33"/>
      <c r="U328" s="33"/>
      <c r="V328" s="31">
        <f t="shared" si="77"/>
        <v>0.67676332393485994</v>
      </c>
      <c r="W328" s="31">
        <f t="shared" si="78"/>
        <v>13.863987196786773</v>
      </c>
      <c r="X328" s="31">
        <f t="shared" si="79"/>
        <v>14.540750520721634</v>
      </c>
      <c r="Y328" s="31">
        <f t="shared" si="80"/>
        <v>-5.2649454746879343</v>
      </c>
      <c r="Z328" s="31"/>
      <c r="AA328" s="31"/>
      <c r="AB328" s="31"/>
      <c r="AC328" s="31"/>
      <c r="AD328" s="31"/>
      <c r="AE328" s="31"/>
      <c r="AF328" s="31"/>
      <c r="AG328" s="33">
        <f t="shared" si="81"/>
        <v>0.8268958271342649</v>
      </c>
      <c r="AH328" s="33">
        <f t="shared" si="82"/>
        <v>1.0626779223177134</v>
      </c>
      <c r="AI328" s="33">
        <f t="shared" si="83"/>
        <v>0.99194329376267898</v>
      </c>
      <c r="AJ328" s="93">
        <f t="shared" si="84"/>
        <v>0.90859910422789669</v>
      </c>
      <c r="AK328" s="3">
        <f t="shared" si="85"/>
        <v>0.90873507349972149</v>
      </c>
      <c r="AL328" s="3"/>
      <c r="AM328" s="3"/>
      <c r="AN328" s="3"/>
      <c r="AO328" s="3"/>
      <c r="AP328" s="3"/>
      <c r="AQ328" s="90">
        <f t="shared" si="92"/>
        <v>0</v>
      </c>
      <c r="AR328" s="91">
        <f t="shared" si="93"/>
        <v>0</v>
      </c>
      <c r="AS328" s="89">
        <f>SUM(AR$9:AR328)*RLR</f>
        <v>120</v>
      </c>
      <c r="AT328" s="90">
        <f>AS328-SUM(AU$9:AU328)</f>
        <v>10.95179118003341</v>
      </c>
      <c r="AU328" s="89">
        <f t="shared" si="94"/>
        <v>8.2759127305038371E-2</v>
      </c>
      <c r="AV328" s="90">
        <f>SUM(AU$9:AU328)*RRF</f>
        <v>76.333746173976607</v>
      </c>
      <c r="AW328" s="3"/>
      <c r="AX328" s="2">
        <f t="shared" si="86"/>
        <v>1.5</v>
      </c>
      <c r="AY328" s="2">
        <f t="shared" si="87"/>
        <v>0.75</v>
      </c>
    </row>
    <row r="329" spans="1:51" x14ac:dyDescent="0.25">
      <c r="A329" s="14">
        <f t="shared" si="88"/>
        <v>3.2</v>
      </c>
      <c r="B329" s="59">
        <f>IF($B$4="AY",0,IFERROR(P*INDEX('UWYr writing pattern'!$C$4:$C$18,MATCH('Baseline model w.Calcs'!$A329,'UWYr writing pattern'!$A$4:$A$18,0)) / 25,B328))</f>
        <v>0</v>
      </c>
      <c r="C329" s="36">
        <f t="shared" si="89"/>
        <v>0.79358556437599659</v>
      </c>
      <c r="E329" s="34">
        <f t="shared" si="90"/>
        <v>1.2085059355979642E-2</v>
      </c>
      <c r="F329" s="31">
        <f>SUM($E$9:E329)*RLR</f>
        <v>119.04769732274866</v>
      </c>
      <c r="G329" s="32"/>
      <c r="H329" s="36">
        <f>F329-SUM($J$9:J329)</f>
        <v>19.671655346671287</v>
      </c>
      <c r="J329" s="31">
        <f t="shared" si="91"/>
        <v>0.14854271996557258</v>
      </c>
      <c r="K329" s="36">
        <f>SUM($J$9:J329)*RRF</f>
        <v>69.563229383254154</v>
      </c>
      <c r="L329" s="33"/>
      <c r="M329" s="36">
        <f t="shared" ref="M329:M392" si="95">H329+K329</f>
        <v>89.23488472992544</v>
      </c>
      <c r="N329" s="33"/>
      <c r="O329" s="33"/>
      <c r="P329" s="33"/>
      <c r="Q329" s="33"/>
      <c r="R329" s="33"/>
      <c r="S329" s="33"/>
      <c r="T329" s="33"/>
      <c r="U329" s="33"/>
      <c r="V329" s="31">
        <f t="shared" ref="V329:V392" si="96" xml:space="preserve"> C329*RLR*RRF</f>
        <v>0.66661187407583711</v>
      </c>
      <c r="W329" s="31">
        <f t="shared" ref="W329:W392" si="97">H329*RRF</f>
        <v>13.770158742669899</v>
      </c>
      <c r="X329" s="31">
        <f t="shared" ref="X329:X392" si="98">V329+W329</f>
        <v>14.436770616745736</v>
      </c>
      <c r="Y329" s="31">
        <f t="shared" ref="Y329:Y392" si="99">P*RLR*RRF - M329</f>
        <v>-5.2348847299254402</v>
      </c>
      <c r="Z329" s="31"/>
      <c r="AA329" s="31"/>
      <c r="AB329" s="31"/>
      <c r="AC329" s="31"/>
      <c r="AD329" s="31"/>
      <c r="AE329" s="31"/>
      <c r="AF329" s="31"/>
      <c r="AG329" s="33">
        <f t="shared" ref="AG329:AG392" si="100">K329/(P*RLR*RRF)</f>
        <v>0.82813368313397806</v>
      </c>
      <c r="AH329" s="33">
        <f t="shared" ref="AH329:AH392" si="101">M329/(P*RLR*RRF)</f>
        <v>1.0623200563086361</v>
      </c>
      <c r="AI329" s="33">
        <f t="shared" ref="AI329:AI392" si="102">F329/(P*RLR)</f>
        <v>0.9920641443562388</v>
      </c>
      <c r="AJ329" s="93">
        <f t="shared" ref="AJ329:AJ392" si="103">(1-EXP(-A329*kp))</f>
        <v>0.90928204671058754</v>
      </c>
      <c r="AK329" s="3">
        <f t="shared" ref="AK329:AK392" si="104">AV329/(P*RLR*RRF)</f>
        <v>0.9094195604484735</v>
      </c>
      <c r="AL329" s="3"/>
      <c r="AM329" s="3"/>
      <c r="AN329" s="3"/>
      <c r="AO329" s="3"/>
      <c r="AP329" s="3"/>
      <c r="AQ329" s="90">
        <f t="shared" si="92"/>
        <v>0</v>
      </c>
      <c r="AR329" s="91">
        <f t="shared" si="93"/>
        <v>0</v>
      </c>
      <c r="AS329" s="89">
        <f>SUM(AR$9:AR329)*RLR</f>
        <v>120</v>
      </c>
      <c r="AT329" s="90">
        <f>AS329-SUM(AU$9:AU329)</f>
        <v>10.869652746183164</v>
      </c>
      <c r="AU329" s="89">
        <f t="shared" si="94"/>
        <v>8.2138433850250575E-2</v>
      </c>
      <c r="AV329" s="90">
        <f>SUM(AU$9:AU329)*RRF</f>
        <v>76.391243077671774</v>
      </c>
      <c r="AW329" s="3"/>
      <c r="AX329" s="2">
        <f t="shared" ref="AX329:AX392" si="105">ker</f>
        <v>1.5</v>
      </c>
      <c r="AY329" s="2">
        <f t="shared" ref="AY329:AY392" si="106">kp</f>
        <v>0.75</v>
      </c>
    </row>
    <row r="330" spans="1:51" x14ac:dyDescent="0.25">
      <c r="A330" s="14">
        <f t="shared" ref="A330:A393" si="107">ROUND(A329+delt.t,3)</f>
        <v>3.21</v>
      </c>
      <c r="B330" s="59">
        <f>IF($B$4="AY",0,IFERROR(P*INDEX('UWYr writing pattern'!$C$4:$C$18,MATCH('Baseline model w.Calcs'!$A330,'UWYr writing pattern'!$A$4:$A$18,0)) / 25,B329))</f>
        <v>0</v>
      </c>
      <c r="C330" s="36">
        <f t="shared" ref="C330:C393" si="108">C329-E330+B330</f>
        <v>0.78168178091035667</v>
      </c>
      <c r="E330" s="34">
        <f t="shared" ref="E330:E393" si="109">C329*ker*delt.t</f>
        <v>1.1903783465639948E-2</v>
      </c>
      <c r="F330" s="31">
        <f>SUM($E$9:E330)*RLR</f>
        <v>119.06198186290743</v>
      </c>
      <c r="G330" s="32"/>
      <c r="H330" s="36">
        <f>F330-SUM($J$9:J330)</f>
        <v>19.538402471730024</v>
      </c>
      <c r="J330" s="31">
        <f t="shared" ref="J330:J393" si="110">H329*kp*delt.t</f>
        <v>0.14753741510003465</v>
      </c>
      <c r="K330" s="36">
        <f>SUM($J$9:J330)*RRF</f>
        <v>69.666505573824182</v>
      </c>
      <c r="L330" s="33"/>
      <c r="M330" s="36">
        <f t="shared" si="95"/>
        <v>89.204908045554205</v>
      </c>
      <c r="N330" s="33"/>
      <c r="O330" s="33"/>
      <c r="P330" s="33"/>
      <c r="Q330" s="33"/>
      <c r="R330" s="33"/>
      <c r="S330" s="33"/>
      <c r="T330" s="33"/>
      <c r="U330" s="33"/>
      <c r="V330" s="31">
        <f t="shared" si="96"/>
        <v>0.65661269596469951</v>
      </c>
      <c r="W330" s="31">
        <f t="shared" si="97"/>
        <v>13.676881730211015</v>
      </c>
      <c r="X330" s="31">
        <f t="shared" si="98"/>
        <v>14.333494426175715</v>
      </c>
      <c r="Y330" s="31">
        <f t="shared" si="99"/>
        <v>-5.2049080455542054</v>
      </c>
      <c r="Z330" s="31"/>
      <c r="AA330" s="31"/>
      <c r="AB330" s="31"/>
      <c r="AC330" s="31"/>
      <c r="AD330" s="31"/>
      <c r="AE330" s="31"/>
      <c r="AF330" s="31"/>
      <c r="AG330" s="33">
        <f t="shared" si="100"/>
        <v>0.82936316159314505</v>
      </c>
      <c r="AH330" s="33">
        <f t="shared" si="101"/>
        <v>1.0619631910185023</v>
      </c>
      <c r="AI330" s="33">
        <f t="shared" si="102"/>
        <v>0.9921831821908953</v>
      </c>
      <c r="AJ330" s="93">
        <f t="shared" si="103"/>
        <v>0.90995988628448599</v>
      </c>
      <c r="AK330" s="3">
        <f t="shared" si="104"/>
        <v>0.91009891374511009</v>
      </c>
      <c r="AL330" s="3"/>
      <c r="AM330" s="3"/>
      <c r="AN330" s="3"/>
      <c r="AO330" s="3"/>
      <c r="AP330" s="3"/>
      <c r="AQ330" s="90">
        <f t="shared" ref="AQ330:AQ393" si="111">AQ329-AR330+B330</f>
        <v>0</v>
      </c>
      <c r="AR330" s="91">
        <f t="shared" ref="AR330:AR393" si="112">AQ329*P*delt.t</f>
        <v>0</v>
      </c>
      <c r="AS330" s="89">
        <f>SUM(AR$9:AR330)*RLR</f>
        <v>120</v>
      </c>
      <c r="AT330" s="90">
        <f>AS330-SUM(AU$9:AU330)</f>
        <v>10.788130350586783</v>
      </c>
      <c r="AU330" s="89">
        <f t="shared" ref="AU330:AU393" si="113">AT329*kp*delt.t</f>
        <v>8.1522395596373726E-2</v>
      </c>
      <c r="AV330" s="90">
        <f>SUM(AU$9:AU330)*RRF</f>
        <v>76.448308754589249</v>
      </c>
      <c r="AW330" s="3"/>
      <c r="AX330" s="2">
        <f t="shared" si="105"/>
        <v>1.5</v>
      </c>
      <c r="AY330" s="2">
        <f t="shared" si="106"/>
        <v>0.75</v>
      </c>
    </row>
    <row r="331" spans="1:51" x14ac:dyDescent="0.25">
      <c r="A331" s="14">
        <f t="shared" si="107"/>
        <v>3.22</v>
      </c>
      <c r="B331" s="59">
        <f>IF($B$4="AY",0,IFERROR(P*INDEX('UWYr writing pattern'!$C$4:$C$18,MATCH('Baseline model w.Calcs'!$A331,'UWYr writing pattern'!$A$4:$A$18,0)) / 25,B330))</f>
        <v>0</v>
      </c>
      <c r="C331" s="36">
        <f t="shared" si="108"/>
        <v>0.76995655419670128</v>
      </c>
      <c r="E331" s="34">
        <f t="shared" si="109"/>
        <v>1.172522671365535E-2</v>
      </c>
      <c r="F331" s="31">
        <f>SUM($E$9:E331)*RLR</f>
        <v>119.0760521349638</v>
      </c>
      <c r="G331" s="32"/>
      <c r="H331" s="36">
        <f>F331-SUM($J$9:J331)</f>
        <v>19.405934725248414</v>
      </c>
      <c r="J331" s="31">
        <f t="shared" si="110"/>
        <v>0.14653801853797518</v>
      </c>
      <c r="K331" s="36">
        <f>SUM($J$9:J331)*RRF</f>
        <v>69.769082186800773</v>
      </c>
      <c r="L331" s="33"/>
      <c r="M331" s="36">
        <f t="shared" si="95"/>
        <v>89.175016912049188</v>
      </c>
      <c r="N331" s="33"/>
      <c r="O331" s="33"/>
      <c r="P331" s="33"/>
      <c r="Q331" s="33"/>
      <c r="R331" s="33"/>
      <c r="S331" s="33"/>
      <c r="T331" s="33"/>
      <c r="U331" s="33"/>
      <c r="V331" s="31">
        <f t="shared" si="96"/>
        <v>0.64676350552522899</v>
      </c>
      <c r="W331" s="31">
        <f t="shared" si="97"/>
        <v>13.58415430767389</v>
      </c>
      <c r="X331" s="31">
        <f t="shared" si="98"/>
        <v>14.230917813199119</v>
      </c>
      <c r="Y331" s="31">
        <f t="shared" si="99"/>
        <v>-5.1750169120491876</v>
      </c>
      <c r="Z331" s="31"/>
      <c r="AA331" s="31"/>
      <c r="AB331" s="31"/>
      <c r="AC331" s="31"/>
      <c r="AD331" s="31"/>
      <c r="AE331" s="31"/>
      <c r="AF331" s="31"/>
      <c r="AG331" s="33">
        <f t="shared" si="100"/>
        <v>0.83058431174762826</v>
      </c>
      <c r="AH331" s="33">
        <f t="shared" si="101"/>
        <v>1.0616073441910618</v>
      </c>
      <c r="AI331" s="33">
        <f t="shared" si="102"/>
        <v>0.99230043445803173</v>
      </c>
      <c r="AJ331" s="93">
        <f t="shared" si="103"/>
        <v>0.91063266107824681</v>
      </c>
      <c r="AK331" s="3">
        <f t="shared" si="104"/>
        <v>0.91077317189202167</v>
      </c>
      <c r="AL331" s="3"/>
      <c r="AM331" s="3"/>
      <c r="AN331" s="3"/>
      <c r="AO331" s="3"/>
      <c r="AP331" s="3"/>
      <c r="AQ331" s="90">
        <f t="shared" si="111"/>
        <v>0</v>
      </c>
      <c r="AR331" s="91">
        <f t="shared" si="112"/>
        <v>0</v>
      </c>
      <c r="AS331" s="89">
        <f>SUM(AR$9:AR331)*RLR</f>
        <v>120</v>
      </c>
      <c r="AT331" s="90">
        <f>AS331-SUM(AU$9:AU331)</f>
        <v>10.707219372957383</v>
      </c>
      <c r="AU331" s="89">
        <f t="shared" si="113"/>
        <v>8.0910977629400874E-2</v>
      </c>
      <c r="AV331" s="90">
        <f>SUM(AU$9:AU331)*RRF</f>
        <v>76.504946438929821</v>
      </c>
      <c r="AW331" s="3"/>
      <c r="AX331" s="2">
        <f t="shared" si="105"/>
        <v>1.5</v>
      </c>
      <c r="AY331" s="2">
        <f t="shared" si="106"/>
        <v>0.75</v>
      </c>
    </row>
    <row r="332" spans="1:51" x14ac:dyDescent="0.25">
      <c r="A332" s="14">
        <f t="shared" si="107"/>
        <v>3.23</v>
      </c>
      <c r="B332" s="59">
        <f>IF($B$4="AY",0,IFERROR(P*INDEX('UWYr writing pattern'!$C$4:$C$18,MATCH('Baseline model w.Calcs'!$A332,'UWYr writing pattern'!$A$4:$A$18,0)) / 25,B331))</f>
        <v>0</v>
      </c>
      <c r="C332" s="36">
        <f t="shared" si="108"/>
        <v>0.75840720588375077</v>
      </c>
      <c r="E332" s="34">
        <f t="shared" si="109"/>
        <v>1.1549348312950519E-2</v>
      </c>
      <c r="F332" s="31">
        <f>SUM($E$9:E332)*RLR</f>
        <v>119.08991135293935</v>
      </c>
      <c r="G332" s="32"/>
      <c r="H332" s="36">
        <f>F332-SUM($J$9:J332)</f>
        <v>19.2742494327846</v>
      </c>
      <c r="J332" s="31">
        <f t="shared" si="110"/>
        <v>0.14554451043936312</v>
      </c>
      <c r="K332" s="36">
        <f>SUM($J$9:J332)*RRF</f>
        <v>69.870963344108318</v>
      </c>
      <c r="L332" s="33"/>
      <c r="M332" s="36">
        <f t="shared" si="95"/>
        <v>89.145212776892919</v>
      </c>
      <c r="N332" s="33"/>
      <c r="O332" s="33"/>
      <c r="P332" s="33"/>
      <c r="Q332" s="33"/>
      <c r="R332" s="33"/>
      <c r="S332" s="33"/>
      <c r="T332" s="33"/>
      <c r="U332" s="33"/>
      <c r="V332" s="31">
        <f t="shared" si="96"/>
        <v>0.63706205294235052</v>
      </c>
      <c r="W332" s="31">
        <f t="shared" si="97"/>
        <v>13.49197460294922</v>
      </c>
      <c r="X332" s="31">
        <f t="shared" si="98"/>
        <v>14.129036655891571</v>
      </c>
      <c r="Y332" s="31">
        <f t="shared" si="99"/>
        <v>-5.1452127768929188</v>
      </c>
      <c r="Z332" s="31"/>
      <c r="AA332" s="31"/>
      <c r="AB332" s="31"/>
      <c r="AC332" s="31"/>
      <c r="AD332" s="31"/>
      <c r="AE332" s="31"/>
      <c r="AF332" s="31"/>
      <c r="AG332" s="33">
        <f t="shared" si="100"/>
        <v>0.83179718266795621</v>
      </c>
      <c r="AH332" s="33">
        <f t="shared" si="101"/>
        <v>1.061252533058249</v>
      </c>
      <c r="AI332" s="33">
        <f t="shared" si="102"/>
        <v>0.99241592794116129</v>
      </c>
      <c r="AJ332" s="93">
        <f t="shared" si="103"/>
        <v>0.91130040893562958</v>
      </c>
      <c r="AK332" s="3">
        <f t="shared" si="104"/>
        <v>0.9114423731028316</v>
      </c>
      <c r="AL332" s="3"/>
      <c r="AM332" s="3"/>
      <c r="AN332" s="3"/>
      <c r="AO332" s="3"/>
      <c r="AP332" s="3"/>
      <c r="AQ332" s="90">
        <f t="shared" si="111"/>
        <v>0</v>
      </c>
      <c r="AR332" s="91">
        <f t="shared" si="112"/>
        <v>0</v>
      </c>
      <c r="AS332" s="89">
        <f>SUM(AR$9:AR332)*RLR</f>
        <v>120</v>
      </c>
      <c r="AT332" s="90">
        <f>AS332-SUM(AU$9:AU332)</f>
        <v>10.626915227660206</v>
      </c>
      <c r="AU332" s="89">
        <f t="shared" si="113"/>
        <v>8.0304145297180371E-2</v>
      </c>
      <c r="AV332" s="90">
        <f>SUM(AU$9:AU332)*RRF</f>
        <v>76.561159340637857</v>
      </c>
      <c r="AW332" s="3"/>
      <c r="AX332" s="2">
        <f t="shared" si="105"/>
        <v>1.5</v>
      </c>
      <c r="AY332" s="2">
        <f t="shared" si="106"/>
        <v>0.75</v>
      </c>
    </row>
    <row r="333" spans="1:51" x14ac:dyDescent="0.25">
      <c r="A333" s="14">
        <f t="shared" si="107"/>
        <v>3.24</v>
      </c>
      <c r="B333" s="59">
        <f>IF($B$4="AY",0,IFERROR(P*INDEX('UWYr writing pattern'!$C$4:$C$18,MATCH('Baseline model w.Calcs'!$A333,'UWYr writing pattern'!$A$4:$A$18,0)) / 25,B332))</f>
        <v>0</v>
      </c>
      <c r="C333" s="36">
        <f t="shared" si="108"/>
        <v>0.74703109779549448</v>
      </c>
      <c r="E333" s="34">
        <f t="shared" si="109"/>
        <v>1.1376108088256261E-2</v>
      </c>
      <c r="F333" s="31">
        <f>SUM($E$9:E333)*RLR</f>
        <v>119.10356268264526</v>
      </c>
      <c r="G333" s="32"/>
      <c r="H333" s="36">
        <f>F333-SUM($J$9:J333)</f>
        <v>19.143343891744621</v>
      </c>
      <c r="J333" s="31">
        <f t="shared" si="110"/>
        <v>0.1445568707458845</v>
      </c>
      <c r="K333" s="36">
        <f>SUM($J$9:J333)*RRF</f>
        <v>69.972153153630444</v>
      </c>
      <c r="L333" s="33"/>
      <c r="M333" s="36">
        <f t="shared" si="95"/>
        <v>89.115497045375065</v>
      </c>
      <c r="N333" s="33"/>
      <c r="O333" s="33"/>
      <c r="P333" s="33"/>
      <c r="Q333" s="33"/>
      <c r="R333" s="33"/>
      <c r="S333" s="33"/>
      <c r="T333" s="33"/>
      <c r="U333" s="33"/>
      <c r="V333" s="31">
        <f t="shared" si="96"/>
        <v>0.62750612214821533</v>
      </c>
      <c r="W333" s="31">
        <f t="shared" si="97"/>
        <v>13.400340724221234</v>
      </c>
      <c r="X333" s="31">
        <f t="shared" si="98"/>
        <v>14.027846846369449</v>
      </c>
      <c r="Y333" s="31">
        <f t="shared" si="99"/>
        <v>-5.115497045375065</v>
      </c>
      <c r="Z333" s="31"/>
      <c r="AA333" s="31"/>
      <c r="AB333" s="31"/>
      <c r="AC333" s="31"/>
      <c r="AD333" s="31"/>
      <c r="AE333" s="31"/>
      <c r="AF333" s="31"/>
      <c r="AG333" s="33">
        <f t="shared" si="100"/>
        <v>0.83300182325750527</v>
      </c>
      <c r="AH333" s="33">
        <f t="shared" si="101"/>
        <v>1.0608987743497031</v>
      </c>
      <c r="AI333" s="33">
        <f t="shared" si="102"/>
        <v>0.99252968902204386</v>
      </c>
      <c r="AJ333" s="93">
        <f t="shared" si="103"/>
        <v>0.9119631674176274</v>
      </c>
      <c r="AK333" s="3">
        <f t="shared" si="104"/>
        <v>0.9121065553045602</v>
      </c>
      <c r="AL333" s="3"/>
      <c r="AM333" s="3"/>
      <c r="AN333" s="3"/>
      <c r="AO333" s="3"/>
      <c r="AP333" s="3"/>
      <c r="AQ333" s="90">
        <f t="shared" si="111"/>
        <v>0</v>
      </c>
      <c r="AR333" s="91">
        <f t="shared" si="112"/>
        <v>0</v>
      </c>
      <c r="AS333" s="89">
        <f>SUM(AR$9:AR333)*RLR</f>
        <v>120</v>
      </c>
      <c r="AT333" s="90">
        <f>AS333-SUM(AU$9:AU333)</f>
        <v>10.547213363452755</v>
      </c>
      <c r="AU333" s="89">
        <f t="shared" si="113"/>
        <v>7.9701864207451539E-2</v>
      </c>
      <c r="AV333" s="90">
        <f>SUM(AU$9:AU333)*RRF</f>
        <v>76.61695064558306</v>
      </c>
      <c r="AW333" s="3"/>
      <c r="AX333" s="2">
        <f t="shared" si="105"/>
        <v>1.5</v>
      </c>
      <c r="AY333" s="2">
        <f t="shared" si="106"/>
        <v>0.75</v>
      </c>
    </row>
    <row r="334" spans="1:51" x14ac:dyDescent="0.25">
      <c r="A334" s="14">
        <f t="shared" si="107"/>
        <v>3.25</v>
      </c>
      <c r="B334" s="59">
        <f>IF($B$4="AY",0,IFERROR(P*INDEX('UWYr writing pattern'!$C$4:$C$18,MATCH('Baseline model w.Calcs'!$A334,'UWYr writing pattern'!$A$4:$A$18,0)) / 25,B333))</f>
        <v>0</v>
      </c>
      <c r="C334" s="36">
        <f t="shared" si="108"/>
        <v>0.73582563132856205</v>
      </c>
      <c r="E334" s="34">
        <f t="shared" si="109"/>
        <v>1.1205466466932417E-2</v>
      </c>
      <c r="F334" s="31">
        <f>SUM($E$9:E334)*RLR</f>
        <v>119.11700924240557</v>
      </c>
      <c r="G334" s="32"/>
      <c r="H334" s="36">
        <f>F334-SUM($J$9:J334)</f>
        <v>19.01321537231685</v>
      </c>
      <c r="J334" s="31">
        <f t="shared" si="110"/>
        <v>0.14357507918808465</v>
      </c>
      <c r="K334" s="36">
        <f>SUM($J$9:J334)*RRF</f>
        <v>70.072655709062104</v>
      </c>
      <c r="L334" s="33"/>
      <c r="M334" s="36">
        <f t="shared" si="95"/>
        <v>89.085871081378954</v>
      </c>
      <c r="N334" s="33"/>
      <c r="O334" s="33"/>
      <c r="P334" s="33"/>
      <c r="Q334" s="33"/>
      <c r="R334" s="33"/>
      <c r="S334" s="33"/>
      <c r="T334" s="33"/>
      <c r="U334" s="33"/>
      <c r="V334" s="31">
        <f t="shared" si="96"/>
        <v>0.61809353031599212</v>
      </c>
      <c r="W334" s="31">
        <f t="shared" si="97"/>
        <v>13.309250760621794</v>
      </c>
      <c r="X334" s="31">
        <f t="shared" si="98"/>
        <v>13.927344290937786</v>
      </c>
      <c r="Y334" s="31">
        <f t="shared" si="99"/>
        <v>-5.0858710813789543</v>
      </c>
      <c r="Z334" s="31"/>
      <c r="AA334" s="31"/>
      <c r="AB334" s="31"/>
      <c r="AC334" s="31"/>
      <c r="AD334" s="31"/>
      <c r="AE334" s="31"/>
      <c r="AF334" s="31"/>
      <c r="AG334" s="33">
        <f t="shared" si="100"/>
        <v>0.83419828225073933</v>
      </c>
      <c r="AH334" s="33">
        <f t="shared" si="101"/>
        <v>1.0605460843021304</v>
      </c>
      <c r="AI334" s="33">
        <f t="shared" si="102"/>
        <v>0.9926417436867131</v>
      </c>
      <c r="AJ334" s="93">
        <f t="shared" si="103"/>
        <v>0.91262097380457963</v>
      </c>
      <c r="AK334" s="3">
        <f t="shared" si="104"/>
        <v>0.91276575613977595</v>
      </c>
      <c r="AL334" s="3"/>
      <c r="AM334" s="3"/>
      <c r="AN334" s="3"/>
      <c r="AO334" s="3"/>
      <c r="AP334" s="3"/>
      <c r="AQ334" s="90">
        <f t="shared" si="111"/>
        <v>0</v>
      </c>
      <c r="AR334" s="91">
        <f t="shared" si="112"/>
        <v>0</v>
      </c>
      <c r="AS334" s="89">
        <f>SUM(AR$9:AR334)*RLR</f>
        <v>120</v>
      </c>
      <c r="AT334" s="90">
        <f>AS334-SUM(AU$9:AU334)</f>
        <v>10.468109263226864</v>
      </c>
      <c r="AU334" s="89">
        <f t="shared" si="113"/>
        <v>7.910410022589566E-2</v>
      </c>
      <c r="AV334" s="90">
        <f>SUM(AU$9:AU334)*RRF</f>
        <v>76.672323515741184</v>
      </c>
      <c r="AW334" s="3"/>
      <c r="AX334" s="2">
        <f t="shared" si="105"/>
        <v>1.5</v>
      </c>
      <c r="AY334" s="2">
        <f t="shared" si="106"/>
        <v>0.75</v>
      </c>
    </row>
    <row r="335" spans="1:51" x14ac:dyDescent="0.25">
      <c r="A335" s="14">
        <f t="shared" si="107"/>
        <v>3.26</v>
      </c>
      <c r="B335" s="59">
        <f>IF($B$4="AY",0,IFERROR(P*INDEX('UWYr writing pattern'!$C$4:$C$18,MATCH('Baseline model w.Calcs'!$A335,'UWYr writing pattern'!$A$4:$A$18,0)) / 25,B334))</f>
        <v>0</v>
      </c>
      <c r="C335" s="36">
        <f t="shared" si="108"/>
        <v>0.72478824685863363</v>
      </c>
      <c r="E335" s="34">
        <f t="shared" si="109"/>
        <v>1.103738446992843E-2</v>
      </c>
      <c r="F335" s="31">
        <f>SUM($E$9:E335)*RLR</f>
        <v>119.13025410376949</v>
      </c>
      <c r="G335" s="32"/>
      <c r="H335" s="36">
        <f>F335-SUM($J$9:J335)</f>
        <v>18.883861118388396</v>
      </c>
      <c r="J335" s="31">
        <f t="shared" si="110"/>
        <v>0.14259911529237637</v>
      </c>
      <c r="K335" s="36">
        <f>SUM($J$9:J335)*RRF</f>
        <v>70.172475089766763</v>
      </c>
      <c r="L335" s="33"/>
      <c r="M335" s="36">
        <f t="shared" si="95"/>
        <v>89.056336208155159</v>
      </c>
      <c r="N335" s="33"/>
      <c r="O335" s="33"/>
      <c r="P335" s="33"/>
      <c r="Q335" s="33"/>
      <c r="R335" s="33"/>
      <c r="S335" s="33"/>
      <c r="T335" s="33"/>
      <c r="U335" s="33"/>
      <c r="V335" s="31">
        <f t="shared" si="96"/>
        <v>0.60882212736125219</v>
      </c>
      <c r="W335" s="31">
        <f t="shared" si="97"/>
        <v>13.218702782871876</v>
      </c>
      <c r="X335" s="31">
        <f t="shared" si="98"/>
        <v>13.827524910233128</v>
      </c>
      <c r="Y335" s="31">
        <f t="shared" si="99"/>
        <v>-5.0563362081551588</v>
      </c>
      <c r="Z335" s="31"/>
      <c r="AA335" s="31"/>
      <c r="AB335" s="31"/>
      <c r="AC335" s="31"/>
      <c r="AD335" s="31"/>
      <c r="AE335" s="31"/>
      <c r="AF335" s="31"/>
      <c r="AG335" s="33">
        <f t="shared" si="100"/>
        <v>0.83538660821150912</v>
      </c>
      <c r="AH335" s="33">
        <f t="shared" si="101"/>
        <v>1.0601944786685138</v>
      </c>
      <c r="AI335" s="33">
        <f t="shared" si="102"/>
        <v>0.99275211753141235</v>
      </c>
      <c r="AJ335" s="93">
        <f t="shared" si="103"/>
        <v>0.9132738650982688</v>
      </c>
      <c r="AK335" s="3">
        <f t="shared" si="104"/>
        <v>0.91342001296872777</v>
      </c>
      <c r="AL335" s="3"/>
      <c r="AM335" s="3"/>
      <c r="AN335" s="3"/>
      <c r="AO335" s="3"/>
      <c r="AP335" s="3"/>
      <c r="AQ335" s="90">
        <f t="shared" si="111"/>
        <v>0</v>
      </c>
      <c r="AR335" s="91">
        <f t="shared" si="112"/>
        <v>0</v>
      </c>
      <c r="AS335" s="89">
        <f>SUM(AR$9:AR335)*RLR</f>
        <v>120</v>
      </c>
      <c r="AT335" s="90">
        <f>AS335-SUM(AU$9:AU335)</f>
        <v>10.389598443752661</v>
      </c>
      <c r="AU335" s="89">
        <f t="shared" si="113"/>
        <v>7.8510819474201479E-2</v>
      </c>
      <c r="AV335" s="90">
        <f>SUM(AU$9:AU335)*RRF</f>
        <v>76.727281089373136</v>
      </c>
      <c r="AW335" s="3"/>
      <c r="AX335" s="2">
        <f t="shared" si="105"/>
        <v>1.5</v>
      </c>
      <c r="AY335" s="2">
        <f t="shared" si="106"/>
        <v>0.75</v>
      </c>
    </row>
    <row r="336" spans="1:51" x14ac:dyDescent="0.25">
      <c r="A336" s="14">
        <f t="shared" si="107"/>
        <v>3.27</v>
      </c>
      <c r="B336" s="59">
        <f>IF($B$4="AY",0,IFERROR(P*INDEX('UWYr writing pattern'!$C$4:$C$18,MATCH('Baseline model w.Calcs'!$A336,'UWYr writing pattern'!$A$4:$A$18,0)) / 25,B335))</f>
        <v>0</v>
      </c>
      <c r="C336" s="36">
        <f t="shared" si="108"/>
        <v>0.7139164231557541</v>
      </c>
      <c r="E336" s="34">
        <f t="shared" si="109"/>
        <v>1.0871823702879504E-2</v>
      </c>
      <c r="F336" s="31">
        <f>SUM($E$9:E336)*RLR</f>
        <v>119.14330029221296</v>
      </c>
      <c r="G336" s="32"/>
      <c r="H336" s="36">
        <f>F336-SUM($J$9:J336)</f>
        <v>18.755278348443952</v>
      </c>
      <c r="J336" s="31">
        <f t="shared" si="110"/>
        <v>0.14162895838791298</v>
      </c>
      <c r="K336" s="36">
        <f>SUM($J$9:J336)*RRF</f>
        <v>70.271615360638293</v>
      </c>
      <c r="L336" s="33"/>
      <c r="M336" s="36">
        <f t="shared" si="95"/>
        <v>89.026893709082245</v>
      </c>
      <c r="N336" s="33"/>
      <c r="O336" s="33"/>
      <c r="P336" s="33"/>
      <c r="Q336" s="33"/>
      <c r="R336" s="33"/>
      <c r="S336" s="33"/>
      <c r="T336" s="33"/>
      <c r="U336" s="33"/>
      <c r="V336" s="31">
        <f t="shared" si="96"/>
        <v>0.59968979545083334</v>
      </c>
      <c r="W336" s="31">
        <f t="shared" si="97"/>
        <v>13.128694843910765</v>
      </c>
      <c r="X336" s="31">
        <f t="shared" si="98"/>
        <v>13.728384639361598</v>
      </c>
      <c r="Y336" s="31">
        <f t="shared" si="99"/>
        <v>-5.0268937090822448</v>
      </c>
      <c r="Z336" s="31"/>
      <c r="AA336" s="31"/>
      <c r="AB336" s="31"/>
      <c r="AC336" s="31"/>
      <c r="AD336" s="31"/>
      <c r="AE336" s="31"/>
      <c r="AF336" s="31"/>
      <c r="AG336" s="33">
        <f t="shared" si="100"/>
        <v>0.83656684953140825</v>
      </c>
      <c r="AH336" s="33">
        <f t="shared" si="101"/>
        <v>1.0598439727271696</v>
      </c>
      <c r="AI336" s="33">
        <f t="shared" si="102"/>
        <v>0.99286083576844131</v>
      </c>
      <c r="AJ336" s="93">
        <f t="shared" si="103"/>
        <v>0.9139218780240026</v>
      </c>
      <c r="AK336" s="3">
        <f t="shared" si="104"/>
        <v>0.91406936287146223</v>
      </c>
      <c r="AL336" s="3"/>
      <c r="AM336" s="3"/>
      <c r="AN336" s="3"/>
      <c r="AO336" s="3"/>
      <c r="AP336" s="3"/>
      <c r="AQ336" s="90">
        <f t="shared" si="111"/>
        <v>0</v>
      </c>
      <c r="AR336" s="91">
        <f t="shared" si="112"/>
        <v>0</v>
      </c>
      <c r="AS336" s="89">
        <f>SUM(AR$9:AR336)*RLR</f>
        <v>120</v>
      </c>
      <c r="AT336" s="90">
        <f>AS336-SUM(AU$9:AU336)</f>
        <v>10.311676455424518</v>
      </c>
      <c r="AU336" s="89">
        <f t="shared" si="113"/>
        <v>7.7921988328144953E-2</v>
      </c>
      <c r="AV336" s="90">
        <f>SUM(AU$9:AU336)*RRF</f>
        <v>76.781826481202827</v>
      </c>
      <c r="AW336" s="3"/>
      <c r="AX336" s="2">
        <f t="shared" si="105"/>
        <v>1.5</v>
      </c>
      <c r="AY336" s="2">
        <f t="shared" si="106"/>
        <v>0.75</v>
      </c>
    </row>
    <row r="337" spans="1:51" x14ac:dyDescent="0.25">
      <c r="A337" s="14">
        <f t="shared" si="107"/>
        <v>3.28</v>
      </c>
      <c r="B337" s="59">
        <f>IF($B$4="AY",0,IFERROR(P*INDEX('UWYr writing pattern'!$C$4:$C$18,MATCH('Baseline model w.Calcs'!$A337,'UWYr writing pattern'!$A$4:$A$18,0)) / 25,B336))</f>
        <v>0</v>
      </c>
      <c r="C337" s="36">
        <f t="shared" si="108"/>
        <v>0.70320767680841778</v>
      </c>
      <c r="E337" s="34">
        <f t="shared" si="109"/>
        <v>1.0708746347336311E-2</v>
      </c>
      <c r="F337" s="31">
        <f>SUM($E$9:E337)*RLR</f>
        <v>119.15615078782976</v>
      </c>
      <c r="G337" s="32"/>
      <c r="H337" s="36">
        <f>F337-SUM($J$9:J337)</f>
        <v>18.627464256447425</v>
      </c>
      <c r="J337" s="31">
        <f t="shared" si="110"/>
        <v>0.14066458761332964</v>
      </c>
      <c r="K337" s="36">
        <f>SUM($J$9:J337)*RRF</f>
        <v>70.370080571967634</v>
      </c>
      <c r="L337" s="33"/>
      <c r="M337" s="36">
        <f t="shared" si="95"/>
        <v>88.997544828415059</v>
      </c>
      <c r="N337" s="33"/>
      <c r="O337" s="33"/>
      <c r="P337" s="33"/>
      <c r="Q337" s="33"/>
      <c r="R337" s="33"/>
      <c r="S337" s="33"/>
      <c r="T337" s="33"/>
      <c r="U337" s="33"/>
      <c r="V337" s="31">
        <f t="shared" si="96"/>
        <v>0.59069444851907094</v>
      </c>
      <c r="W337" s="31">
        <f t="shared" si="97"/>
        <v>13.039224979513197</v>
      </c>
      <c r="X337" s="31">
        <f t="shared" si="98"/>
        <v>13.629919428032268</v>
      </c>
      <c r="Y337" s="31">
        <f t="shared" si="99"/>
        <v>-4.9975448284150588</v>
      </c>
      <c r="Z337" s="31"/>
      <c r="AA337" s="31"/>
      <c r="AB337" s="31"/>
      <c r="AC337" s="31"/>
      <c r="AD337" s="31"/>
      <c r="AE337" s="31"/>
      <c r="AF337" s="31"/>
      <c r="AG337" s="33">
        <f t="shared" si="100"/>
        <v>0.83773905442818608</v>
      </c>
      <c r="AH337" s="33">
        <f t="shared" si="101"/>
        <v>1.0594945812906555</v>
      </c>
      <c r="AI337" s="33">
        <f t="shared" si="102"/>
        <v>0.99296792323191463</v>
      </c>
      <c r="AJ337" s="93">
        <f t="shared" si="103"/>
        <v>0.91456504903267877</v>
      </c>
      <c r="AK337" s="3">
        <f t="shared" si="104"/>
        <v>0.91471384264992628</v>
      </c>
      <c r="AL337" s="3"/>
      <c r="AM337" s="3"/>
      <c r="AN337" s="3"/>
      <c r="AO337" s="3"/>
      <c r="AP337" s="3"/>
      <c r="AQ337" s="90">
        <f t="shared" si="111"/>
        <v>0</v>
      </c>
      <c r="AR337" s="91">
        <f t="shared" si="112"/>
        <v>0</v>
      </c>
      <c r="AS337" s="89">
        <f>SUM(AR$9:AR337)*RLR</f>
        <v>120</v>
      </c>
      <c r="AT337" s="90">
        <f>AS337-SUM(AU$9:AU337)</f>
        <v>10.234338882008828</v>
      </c>
      <c r="AU337" s="89">
        <f t="shared" si="113"/>
        <v>7.7337573415683883E-2</v>
      </c>
      <c r="AV337" s="90">
        <f>SUM(AU$9:AU337)*RRF</f>
        <v>76.835962782593811</v>
      </c>
      <c r="AW337" s="3"/>
      <c r="AX337" s="2">
        <f t="shared" si="105"/>
        <v>1.5</v>
      </c>
      <c r="AY337" s="2">
        <f t="shared" si="106"/>
        <v>0.75</v>
      </c>
    </row>
    <row r="338" spans="1:51" x14ac:dyDescent="0.25">
      <c r="A338" s="14">
        <f t="shared" si="107"/>
        <v>3.29</v>
      </c>
      <c r="B338" s="59">
        <f>IF($B$4="AY",0,IFERROR(P*INDEX('UWYr writing pattern'!$C$4:$C$18,MATCH('Baseline model w.Calcs'!$A338,'UWYr writing pattern'!$A$4:$A$18,0)) / 25,B337))</f>
        <v>0</v>
      </c>
      <c r="C338" s="36">
        <f t="shared" si="108"/>
        <v>0.6926595616562915</v>
      </c>
      <c r="E338" s="34">
        <f t="shared" si="109"/>
        <v>1.0548115152126267E-2</v>
      </c>
      <c r="F338" s="31">
        <f>SUM($E$9:E338)*RLR</f>
        <v>119.16880852601231</v>
      </c>
      <c r="G338" s="32"/>
      <c r="H338" s="36">
        <f>F338-SUM($J$9:J338)</f>
        <v>18.500416012706623</v>
      </c>
      <c r="J338" s="31">
        <f t="shared" si="110"/>
        <v>0.13970598192335568</v>
      </c>
      <c r="K338" s="36">
        <f>SUM($J$9:J338)*RRF</f>
        <v>70.467874759313972</v>
      </c>
      <c r="L338" s="33"/>
      <c r="M338" s="36">
        <f t="shared" si="95"/>
        <v>88.968290772020595</v>
      </c>
      <c r="N338" s="33"/>
      <c r="O338" s="33"/>
      <c r="P338" s="33"/>
      <c r="Q338" s="33"/>
      <c r="R338" s="33"/>
      <c r="S338" s="33"/>
      <c r="T338" s="33"/>
      <c r="U338" s="33"/>
      <c r="V338" s="31">
        <f t="shared" si="96"/>
        <v>0.58183403179128479</v>
      </c>
      <c r="W338" s="31">
        <f t="shared" si="97"/>
        <v>12.950291208894635</v>
      </c>
      <c r="X338" s="31">
        <f t="shared" si="98"/>
        <v>13.53212524068592</v>
      </c>
      <c r="Y338" s="31">
        <f t="shared" si="99"/>
        <v>-4.9682907720205947</v>
      </c>
      <c r="Z338" s="31"/>
      <c r="AA338" s="31"/>
      <c r="AB338" s="31"/>
      <c r="AC338" s="31"/>
      <c r="AD338" s="31"/>
      <c r="AE338" s="31"/>
      <c r="AF338" s="31"/>
      <c r="AG338" s="33">
        <f t="shared" si="100"/>
        <v>0.83890327094421391</v>
      </c>
      <c r="AH338" s="33">
        <f t="shared" si="101"/>
        <v>1.0591463187145309</v>
      </c>
      <c r="AI338" s="33">
        <f t="shared" si="102"/>
        <v>0.99307340438343594</v>
      </c>
      <c r="AJ338" s="93">
        <f t="shared" si="103"/>
        <v>0.91520341430283625</v>
      </c>
      <c r="AK338" s="3">
        <f t="shared" si="104"/>
        <v>0.91535348883005185</v>
      </c>
      <c r="AL338" s="3"/>
      <c r="AM338" s="3"/>
      <c r="AN338" s="3"/>
      <c r="AO338" s="3"/>
      <c r="AP338" s="3"/>
      <c r="AQ338" s="90">
        <f t="shared" si="111"/>
        <v>0</v>
      </c>
      <c r="AR338" s="91">
        <f t="shared" si="112"/>
        <v>0</v>
      </c>
      <c r="AS338" s="89">
        <f>SUM(AR$9:AR338)*RLR</f>
        <v>120</v>
      </c>
      <c r="AT338" s="90">
        <f>AS338-SUM(AU$9:AU338)</f>
        <v>10.157581340393762</v>
      </c>
      <c r="AU338" s="89">
        <f t="shared" si="113"/>
        <v>7.6757541615066205E-2</v>
      </c>
      <c r="AV338" s="90">
        <f>SUM(AU$9:AU338)*RRF</f>
        <v>76.889693061724358</v>
      </c>
      <c r="AW338" s="3"/>
      <c r="AX338" s="2">
        <f t="shared" si="105"/>
        <v>1.5</v>
      </c>
      <c r="AY338" s="2">
        <f t="shared" si="106"/>
        <v>0.75</v>
      </c>
    </row>
    <row r="339" spans="1:51" x14ac:dyDescent="0.25">
      <c r="A339" s="14">
        <f t="shared" si="107"/>
        <v>3.3</v>
      </c>
      <c r="B339" s="59">
        <f>IF($B$4="AY",0,IFERROR(P*INDEX('UWYr writing pattern'!$C$4:$C$18,MATCH('Baseline model w.Calcs'!$A339,'UWYr writing pattern'!$A$4:$A$18,0)) / 25,B338))</f>
        <v>0</v>
      </c>
      <c r="C339" s="36">
        <f t="shared" si="108"/>
        <v>0.68226966823144708</v>
      </c>
      <c r="E339" s="34">
        <f t="shared" si="109"/>
        <v>1.0389893424844372E-2</v>
      </c>
      <c r="F339" s="31">
        <f>SUM($E$9:E339)*RLR</f>
        <v>119.18127639812212</v>
      </c>
      <c r="G339" s="32"/>
      <c r="H339" s="36">
        <f>F339-SUM($J$9:J339)</f>
        <v>18.37413076472113</v>
      </c>
      <c r="J339" s="31">
        <f t="shared" si="110"/>
        <v>0.13875312009529966</v>
      </c>
      <c r="K339" s="36">
        <f>SUM($J$9:J339)*RRF</f>
        <v>70.565001943380693</v>
      </c>
      <c r="L339" s="33"/>
      <c r="M339" s="36">
        <f t="shared" si="95"/>
        <v>88.939132708101823</v>
      </c>
      <c r="N339" s="33"/>
      <c r="O339" s="33"/>
      <c r="P339" s="33"/>
      <c r="Q339" s="33"/>
      <c r="R339" s="33"/>
      <c r="S339" s="33"/>
      <c r="T339" s="33"/>
      <c r="U339" s="33"/>
      <c r="V339" s="31">
        <f t="shared" si="96"/>
        <v>0.57310652131441553</v>
      </c>
      <c r="W339" s="31">
        <f t="shared" si="97"/>
        <v>12.861891535304791</v>
      </c>
      <c r="X339" s="31">
        <f t="shared" si="98"/>
        <v>13.434998056619206</v>
      </c>
      <c r="Y339" s="31">
        <f t="shared" si="99"/>
        <v>-4.9391327081018233</v>
      </c>
      <c r="Z339" s="31"/>
      <c r="AA339" s="31"/>
      <c r="AB339" s="31"/>
      <c r="AC339" s="31"/>
      <c r="AD339" s="31"/>
      <c r="AE339" s="31"/>
      <c r="AF339" s="31"/>
      <c r="AG339" s="33">
        <f t="shared" si="100"/>
        <v>0.84005954694500828</v>
      </c>
      <c r="AH339" s="33">
        <f t="shared" si="101"/>
        <v>1.0587991989059742</v>
      </c>
      <c r="AI339" s="33">
        <f t="shared" si="102"/>
        <v>0.99317730331768439</v>
      </c>
      <c r="AJ339" s="93">
        <f t="shared" si="103"/>
        <v>0.91583700974268956</v>
      </c>
      <c r="AK339" s="3">
        <f t="shared" si="104"/>
        <v>0.91598833766382659</v>
      </c>
      <c r="AL339" s="3"/>
      <c r="AM339" s="3"/>
      <c r="AN339" s="3"/>
      <c r="AO339" s="3"/>
      <c r="AP339" s="3"/>
      <c r="AQ339" s="90">
        <f t="shared" si="111"/>
        <v>0</v>
      </c>
      <c r="AR339" s="91">
        <f t="shared" si="112"/>
        <v>0</v>
      </c>
      <c r="AS339" s="89">
        <f>SUM(AR$9:AR339)*RLR</f>
        <v>120</v>
      </c>
      <c r="AT339" s="90">
        <f>AS339-SUM(AU$9:AU339)</f>
        <v>10.081399480340806</v>
      </c>
      <c r="AU339" s="89">
        <f t="shared" si="113"/>
        <v>7.6181860052953215E-2</v>
      </c>
      <c r="AV339" s="90">
        <f>SUM(AU$9:AU339)*RRF</f>
        <v>76.943020363761434</v>
      </c>
      <c r="AW339" s="3"/>
      <c r="AX339" s="2">
        <f t="shared" si="105"/>
        <v>1.5</v>
      </c>
      <c r="AY339" s="2">
        <f t="shared" si="106"/>
        <v>0.75</v>
      </c>
    </row>
    <row r="340" spans="1:51" x14ac:dyDescent="0.25">
      <c r="A340" s="14">
        <f t="shared" si="107"/>
        <v>3.31</v>
      </c>
      <c r="B340" s="59">
        <f>IF($B$4="AY",0,IFERROR(P*INDEX('UWYr writing pattern'!$C$4:$C$18,MATCH('Baseline model w.Calcs'!$A340,'UWYr writing pattern'!$A$4:$A$18,0)) / 25,B339))</f>
        <v>0</v>
      </c>
      <c r="C340" s="36">
        <f t="shared" si="108"/>
        <v>0.67203562320797539</v>
      </c>
      <c r="E340" s="34">
        <f t="shared" si="109"/>
        <v>1.0234045023471708E-2</v>
      </c>
      <c r="F340" s="31">
        <f>SUM($E$9:E340)*RLR</f>
        <v>119.19355725215028</v>
      </c>
      <c r="G340" s="32"/>
      <c r="H340" s="36">
        <f>F340-SUM($J$9:J340)</f>
        <v>18.248605638013885</v>
      </c>
      <c r="J340" s="31">
        <f t="shared" si="110"/>
        <v>0.13780598073540848</v>
      </c>
      <c r="K340" s="36">
        <f>SUM($J$9:J340)*RRF</f>
        <v>70.661466129895473</v>
      </c>
      <c r="L340" s="33"/>
      <c r="M340" s="36">
        <f t="shared" si="95"/>
        <v>88.910071767909358</v>
      </c>
      <c r="N340" s="33"/>
      <c r="O340" s="33"/>
      <c r="P340" s="33"/>
      <c r="Q340" s="33"/>
      <c r="R340" s="33"/>
      <c r="S340" s="33"/>
      <c r="T340" s="33"/>
      <c r="U340" s="33"/>
      <c r="V340" s="31">
        <f t="shared" si="96"/>
        <v>0.56450992349469931</v>
      </c>
      <c r="W340" s="31">
        <f t="shared" si="97"/>
        <v>12.774023946609718</v>
      </c>
      <c r="X340" s="31">
        <f t="shared" si="98"/>
        <v>13.338533870104417</v>
      </c>
      <c r="Y340" s="31">
        <f t="shared" si="99"/>
        <v>-4.9100717679093577</v>
      </c>
      <c r="Z340" s="31"/>
      <c r="AA340" s="31"/>
      <c r="AB340" s="31"/>
      <c r="AC340" s="31"/>
      <c r="AD340" s="31"/>
      <c r="AE340" s="31"/>
      <c r="AF340" s="31"/>
      <c r="AG340" s="33">
        <f t="shared" si="100"/>
        <v>0.84120793011780326</v>
      </c>
      <c r="AH340" s="33">
        <f t="shared" si="101"/>
        <v>1.0584532353322542</v>
      </c>
      <c r="AI340" s="33">
        <f t="shared" si="102"/>
        <v>0.993279643767919</v>
      </c>
      <c r="AJ340" s="93">
        <f t="shared" si="103"/>
        <v>0.9164658709921496</v>
      </c>
      <c r="AK340" s="3">
        <f t="shared" si="104"/>
        <v>0.91661842513134795</v>
      </c>
      <c r="AL340" s="3"/>
      <c r="AM340" s="3"/>
      <c r="AN340" s="3"/>
      <c r="AO340" s="3"/>
      <c r="AP340" s="3"/>
      <c r="AQ340" s="90">
        <f t="shared" si="111"/>
        <v>0</v>
      </c>
      <c r="AR340" s="91">
        <f t="shared" si="112"/>
        <v>0</v>
      </c>
      <c r="AS340" s="89">
        <f>SUM(AR$9:AR340)*RLR</f>
        <v>120</v>
      </c>
      <c r="AT340" s="90">
        <f>AS340-SUM(AU$9:AU340)</f>
        <v>10.005788984238251</v>
      </c>
      <c r="AU340" s="89">
        <f t="shared" si="113"/>
        <v>7.5610496102556046E-2</v>
      </c>
      <c r="AV340" s="90">
        <f>SUM(AU$9:AU340)*RRF</f>
        <v>76.995947711033224</v>
      </c>
      <c r="AW340" s="3"/>
      <c r="AX340" s="2">
        <f t="shared" si="105"/>
        <v>1.5</v>
      </c>
      <c r="AY340" s="2">
        <f t="shared" si="106"/>
        <v>0.75</v>
      </c>
    </row>
    <row r="341" spans="1:51" x14ac:dyDescent="0.25">
      <c r="A341" s="14">
        <f t="shared" si="107"/>
        <v>3.32</v>
      </c>
      <c r="B341" s="59">
        <f>IF($B$4="AY",0,IFERROR(P*INDEX('UWYr writing pattern'!$C$4:$C$18,MATCH('Baseline model w.Calcs'!$A341,'UWYr writing pattern'!$A$4:$A$18,0)) / 25,B340))</f>
        <v>0</v>
      </c>
      <c r="C341" s="36">
        <f t="shared" si="108"/>
        <v>0.66195508885985577</v>
      </c>
      <c r="E341" s="34">
        <f t="shared" si="109"/>
        <v>1.0080534348119632E-2</v>
      </c>
      <c r="F341" s="31">
        <f>SUM($E$9:E341)*RLR</f>
        <v>119.20565389336804</v>
      </c>
      <c r="G341" s="32"/>
      <c r="H341" s="36">
        <f>F341-SUM($J$9:J341)</f>
        <v>18.123837736946527</v>
      </c>
      <c r="J341" s="31">
        <f t="shared" si="110"/>
        <v>0.13686454228510414</v>
      </c>
      <c r="K341" s="36">
        <f>SUM($J$9:J341)*RRF</f>
        <v>70.757271309495053</v>
      </c>
      <c r="L341" s="33"/>
      <c r="M341" s="36">
        <f t="shared" si="95"/>
        <v>88.88110904644158</v>
      </c>
      <c r="N341" s="33"/>
      <c r="O341" s="33"/>
      <c r="P341" s="33"/>
      <c r="Q341" s="33"/>
      <c r="R341" s="33"/>
      <c r="S341" s="33"/>
      <c r="T341" s="33"/>
      <c r="U341" s="33"/>
      <c r="V341" s="31">
        <f t="shared" si="96"/>
        <v>0.55604227464227884</v>
      </c>
      <c r="W341" s="31">
        <f t="shared" si="97"/>
        <v>12.686686415862567</v>
      </c>
      <c r="X341" s="31">
        <f t="shared" si="98"/>
        <v>13.242728690504846</v>
      </c>
      <c r="Y341" s="31">
        <f t="shared" si="99"/>
        <v>-4.8811090464415798</v>
      </c>
      <c r="Z341" s="31"/>
      <c r="AA341" s="31"/>
      <c r="AB341" s="31"/>
      <c r="AC341" s="31"/>
      <c r="AD341" s="31"/>
      <c r="AE341" s="31"/>
      <c r="AF341" s="31"/>
      <c r="AG341" s="33">
        <f t="shared" si="100"/>
        <v>0.84234846797017915</v>
      </c>
      <c r="AH341" s="33">
        <f t="shared" si="101"/>
        <v>1.0581084410290664</v>
      </c>
      <c r="AI341" s="33">
        <f t="shared" si="102"/>
        <v>0.99338044911140033</v>
      </c>
      <c r="AJ341" s="93">
        <f t="shared" si="103"/>
        <v>0.91709003342482731</v>
      </c>
      <c r="AK341" s="3">
        <f t="shared" si="104"/>
        <v>0.9172437869428629</v>
      </c>
      <c r="AL341" s="3"/>
      <c r="AM341" s="3"/>
      <c r="AN341" s="3"/>
      <c r="AO341" s="3"/>
      <c r="AP341" s="3"/>
      <c r="AQ341" s="90">
        <f t="shared" si="111"/>
        <v>0</v>
      </c>
      <c r="AR341" s="91">
        <f t="shared" si="112"/>
        <v>0</v>
      </c>
      <c r="AS341" s="89">
        <f>SUM(AR$9:AR341)*RLR</f>
        <v>120</v>
      </c>
      <c r="AT341" s="90">
        <f>AS341-SUM(AU$9:AU341)</f>
        <v>9.9307455668564586</v>
      </c>
      <c r="AU341" s="89">
        <f t="shared" si="113"/>
        <v>7.5043417381786881E-2</v>
      </c>
      <c r="AV341" s="90">
        <f>SUM(AU$9:AU341)*RRF</f>
        <v>77.04847810320048</v>
      </c>
      <c r="AW341" s="3"/>
      <c r="AX341" s="2">
        <f t="shared" si="105"/>
        <v>1.5</v>
      </c>
      <c r="AY341" s="2">
        <f t="shared" si="106"/>
        <v>0.75</v>
      </c>
    </row>
    <row r="342" spans="1:51" x14ac:dyDescent="0.25">
      <c r="A342" s="14">
        <f t="shared" si="107"/>
        <v>3.33</v>
      </c>
      <c r="B342" s="59">
        <f>IF($B$4="AY",0,IFERROR(P*INDEX('UWYr writing pattern'!$C$4:$C$18,MATCH('Baseline model w.Calcs'!$A342,'UWYr writing pattern'!$A$4:$A$18,0)) / 25,B341))</f>
        <v>0</v>
      </c>
      <c r="C342" s="36">
        <f t="shared" si="108"/>
        <v>0.65202576252695787</v>
      </c>
      <c r="E342" s="34">
        <f t="shared" si="109"/>
        <v>9.9293263328978365E-3</v>
      </c>
      <c r="F342" s="31">
        <f>SUM($E$9:E342)*RLR</f>
        <v>119.21756908496751</v>
      </c>
      <c r="G342" s="32"/>
      <c r="H342" s="36">
        <f>F342-SUM($J$9:J342)</f>
        <v>17.9998241455189</v>
      </c>
      <c r="J342" s="31">
        <f t="shared" si="110"/>
        <v>0.13592878302709896</v>
      </c>
      <c r="K342" s="36">
        <f>SUM($J$9:J342)*RRF</f>
        <v>70.852421457614014</v>
      </c>
      <c r="L342" s="33"/>
      <c r="M342" s="36">
        <f t="shared" si="95"/>
        <v>88.852245603132914</v>
      </c>
      <c r="N342" s="33"/>
      <c r="O342" s="33"/>
      <c r="P342" s="33"/>
      <c r="Q342" s="33"/>
      <c r="R342" s="33"/>
      <c r="S342" s="33"/>
      <c r="T342" s="33"/>
      <c r="U342" s="33"/>
      <c r="V342" s="31">
        <f t="shared" si="96"/>
        <v>0.54770164052264458</v>
      </c>
      <c r="W342" s="31">
        <f t="shared" si="97"/>
        <v>12.59987690186323</v>
      </c>
      <c r="X342" s="31">
        <f t="shared" si="98"/>
        <v>13.147578542385874</v>
      </c>
      <c r="Y342" s="31">
        <f t="shared" si="99"/>
        <v>-4.8522456031329142</v>
      </c>
      <c r="Z342" s="31"/>
      <c r="AA342" s="31"/>
      <c r="AB342" s="31"/>
      <c r="AC342" s="31"/>
      <c r="AD342" s="31"/>
      <c r="AE342" s="31"/>
      <c r="AF342" s="31"/>
      <c r="AG342" s="33">
        <f t="shared" si="100"/>
        <v>0.84348120782873826</v>
      </c>
      <c r="AH342" s="33">
        <f t="shared" si="101"/>
        <v>1.0577648286087251</v>
      </c>
      <c r="AI342" s="33">
        <f t="shared" si="102"/>
        <v>0.99347974237472925</v>
      </c>
      <c r="AJ342" s="93">
        <f t="shared" si="103"/>
        <v>0.91770953215002404</v>
      </c>
      <c r="AK342" s="3">
        <f t="shared" si="104"/>
        <v>0.91786445854079124</v>
      </c>
      <c r="AL342" s="3"/>
      <c r="AM342" s="3"/>
      <c r="AN342" s="3"/>
      <c r="AO342" s="3"/>
      <c r="AP342" s="3"/>
      <c r="AQ342" s="90">
        <f t="shared" si="111"/>
        <v>0</v>
      </c>
      <c r="AR342" s="91">
        <f t="shared" si="112"/>
        <v>0</v>
      </c>
      <c r="AS342" s="89">
        <f>SUM(AR$9:AR342)*RLR</f>
        <v>120</v>
      </c>
      <c r="AT342" s="90">
        <f>AS342-SUM(AU$9:AU342)</f>
        <v>9.8562649751050344</v>
      </c>
      <c r="AU342" s="89">
        <f t="shared" si="113"/>
        <v>7.4480591751423436E-2</v>
      </c>
      <c r="AV342" s="90">
        <f>SUM(AU$9:AU342)*RRF</f>
        <v>77.100614517426465</v>
      </c>
      <c r="AW342" s="3"/>
      <c r="AX342" s="2">
        <f t="shared" si="105"/>
        <v>1.5</v>
      </c>
      <c r="AY342" s="2">
        <f t="shared" si="106"/>
        <v>0.75</v>
      </c>
    </row>
    <row r="343" spans="1:51" x14ac:dyDescent="0.25">
      <c r="A343" s="14">
        <f t="shared" si="107"/>
        <v>3.34</v>
      </c>
      <c r="B343" s="59">
        <f>IF($B$4="AY",0,IFERROR(P*INDEX('UWYr writing pattern'!$C$4:$C$18,MATCH('Baseline model w.Calcs'!$A343,'UWYr writing pattern'!$A$4:$A$18,0)) / 25,B342))</f>
        <v>0</v>
      </c>
      <c r="C343" s="36">
        <f t="shared" si="108"/>
        <v>0.64224537608905352</v>
      </c>
      <c r="E343" s="34">
        <f t="shared" si="109"/>
        <v>9.7803864379043676E-3</v>
      </c>
      <c r="F343" s="31">
        <f>SUM($E$9:E343)*RLR</f>
        <v>119.22930554869299</v>
      </c>
      <c r="G343" s="32"/>
      <c r="H343" s="36">
        <f>F343-SUM($J$9:J343)</f>
        <v>17.876561928152995</v>
      </c>
      <c r="J343" s="31">
        <f t="shared" si="110"/>
        <v>0.13499868109139176</v>
      </c>
      <c r="K343" s="36">
        <f>SUM($J$9:J343)*RRF</f>
        <v>70.946920534377995</v>
      </c>
      <c r="L343" s="33"/>
      <c r="M343" s="36">
        <f t="shared" si="95"/>
        <v>88.82348246253099</v>
      </c>
      <c r="N343" s="33"/>
      <c r="O343" s="33"/>
      <c r="P343" s="33"/>
      <c r="Q343" s="33"/>
      <c r="R343" s="33"/>
      <c r="S343" s="33"/>
      <c r="T343" s="33"/>
      <c r="U343" s="33"/>
      <c r="V343" s="31">
        <f t="shared" si="96"/>
        <v>0.53948611591480489</v>
      </c>
      <c r="W343" s="31">
        <f t="shared" si="97"/>
        <v>12.513593349707095</v>
      </c>
      <c r="X343" s="31">
        <f t="shared" si="98"/>
        <v>13.0530794656219</v>
      </c>
      <c r="Y343" s="31">
        <f t="shared" si="99"/>
        <v>-4.8234824625309898</v>
      </c>
      <c r="Z343" s="31"/>
      <c r="AA343" s="31"/>
      <c r="AB343" s="31"/>
      <c r="AC343" s="31"/>
      <c r="AD343" s="31"/>
      <c r="AE343" s="31"/>
      <c r="AF343" s="31"/>
      <c r="AG343" s="33">
        <f t="shared" si="100"/>
        <v>0.84460619683783322</v>
      </c>
      <c r="AH343" s="33">
        <f t="shared" si="101"/>
        <v>1.0574224102682261</v>
      </c>
      <c r="AI343" s="33">
        <f t="shared" si="102"/>
        <v>0.99357754623910821</v>
      </c>
      <c r="AJ343" s="93">
        <f t="shared" si="103"/>
        <v>0.91832440201470655</v>
      </c>
      <c r="AK343" s="3">
        <f t="shared" si="104"/>
        <v>0.91848047510173547</v>
      </c>
      <c r="AL343" s="3"/>
      <c r="AM343" s="3"/>
      <c r="AN343" s="3"/>
      <c r="AO343" s="3"/>
      <c r="AP343" s="3"/>
      <c r="AQ343" s="90">
        <f t="shared" si="111"/>
        <v>0</v>
      </c>
      <c r="AR343" s="91">
        <f t="shared" si="112"/>
        <v>0</v>
      </c>
      <c r="AS343" s="89">
        <f>SUM(AR$9:AR343)*RLR</f>
        <v>120</v>
      </c>
      <c r="AT343" s="90">
        <f>AS343-SUM(AU$9:AU343)</f>
        <v>9.7823429877917505</v>
      </c>
      <c r="AU343" s="89">
        <f t="shared" si="113"/>
        <v>7.3921987313287765E-2</v>
      </c>
      <c r="AV343" s="90">
        <f>SUM(AU$9:AU343)*RRF</f>
        <v>77.152359908545776</v>
      </c>
      <c r="AW343" s="3"/>
      <c r="AX343" s="2">
        <f t="shared" si="105"/>
        <v>1.5</v>
      </c>
      <c r="AY343" s="2">
        <f t="shared" si="106"/>
        <v>0.75</v>
      </c>
    </row>
    <row r="344" spans="1:51" x14ac:dyDescent="0.25">
      <c r="A344" s="14">
        <f t="shared" si="107"/>
        <v>3.35</v>
      </c>
      <c r="B344" s="59">
        <f>IF($B$4="AY",0,IFERROR(P*INDEX('UWYr writing pattern'!$C$4:$C$18,MATCH('Baseline model w.Calcs'!$A344,'UWYr writing pattern'!$A$4:$A$18,0)) / 25,B343))</f>
        <v>0</v>
      </c>
      <c r="C344" s="36">
        <f t="shared" si="108"/>
        <v>0.63261169544771767</v>
      </c>
      <c r="E344" s="34">
        <f t="shared" si="109"/>
        <v>9.6336806413358025E-3</v>
      </c>
      <c r="F344" s="31">
        <f>SUM($E$9:E344)*RLR</f>
        <v>119.24086596546259</v>
      </c>
      <c r="G344" s="32"/>
      <c r="H344" s="36">
        <f>F344-SUM($J$9:J344)</f>
        <v>17.754048130461442</v>
      </c>
      <c r="J344" s="31">
        <f t="shared" si="110"/>
        <v>0.13407421446114748</v>
      </c>
      <c r="K344" s="36">
        <f>SUM($J$9:J344)*RRF</f>
        <v>71.040772484500792</v>
      </c>
      <c r="L344" s="33"/>
      <c r="M344" s="36">
        <f t="shared" si="95"/>
        <v>88.794820614962234</v>
      </c>
      <c r="N344" s="33"/>
      <c r="O344" s="33"/>
      <c r="P344" s="33"/>
      <c r="Q344" s="33"/>
      <c r="R344" s="33"/>
      <c r="S344" s="33"/>
      <c r="T344" s="33"/>
      <c r="U344" s="33"/>
      <c r="V344" s="31">
        <f t="shared" si="96"/>
        <v>0.53139382417608272</v>
      </c>
      <c r="W344" s="31">
        <f t="shared" si="97"/>
        <v>12.427833691323009</v>
      </c>
      <c r="X344" s="31">
        <f t="shared" si="98"/>
        <v>12.959227515499093</v>
      </c>
      <c r="Y344" s="31">
        <f t="shared" si="99"/>
        <v>-4.7948206149622337</v>
      </c>
      <c r="Z344" s="31"/>
      <c r="AA344" s="31"/>
      <c r="AB344" s="31"/>
      <c r="AC344" s="31"/>
      <c r="AD344" s="31"/>
      <c r="AE344" s="31"/>
      <c r="AF344" s="31"/>
      <c r="AG344" s="33">
        <f t="shared" si="100"/>
        <v>0.84572348195834279</v>
      </c>
      <c r="AH344" s="33">
        <f t="shared" si="101"/>
        <v>1.0570811977971695</v>
      </c>
      <c r="AI344" s="33">
        <f t="shared" si="102"/>
        <v>0.99367388304552162</v>
      </c>
      <c r="AJ344" s="93">
        <f t="shared" si="103"/>
        <v>0.91893467760546677</v>
      </c>
      <c r="AK344" s="3">
        <f t="shared" si="104"/>
        <v>0.91909187153847238</v>
      </c>
      <c r="AL344" s="3"/>
      <c r="AM344" s="3"/>
      <c r="AN344" s="3"/>
      <c r="AO344" s="3"/>
      <c r="AP344" s="3"/>
      <c r="AQ344" s="90">
        <f t="shared" si="111"/>
        <v>0</v>
      </c>
      <c r="AR344" s="91">
        <f t="shared" si="112"/>
        <v>0</v>
      </c>
      <c r="AS344" s="89">
        <f>SUM(AR$9:AR344)*RLR</f>
        <v>120</v>
      </c>
      <c r="AT344" s="90">
        <f>AS344-SUM(AU$9:AU344)</f>
        <v>9.708975415383307</v>
      </c>
      <c r="AU344" s="89">
        <f t="shared" si="113"/>
        <v>7.3367572408438136E-2</v>
      </c>
      <c r="AV344" s="90">
        <f>SUM(AU$9:AU344)*RRF</f>
        <v>77.203717209231684</v>
      </c>
      <c r="AW344" s="3"/>
      <c r="AX344" s="2">
        <f t="shared" si="105"/>
        <v>1.5</v>
      </c>
      <c r="AY344" s="2">
        <f t="shared" si="106"/>
        <v>0.75</v>
      </c>
    </row>
    <row r="345" spans="1:51" x14ac:dyDescent="0.25">
      <c r="A345" s="14">
        <f t="shared" si="107"/>
        <v>3.36</v>
      </c>
      <c r="B345" s="59">
        <f>IF($B$4="AY",0,IFERROR(P*INDEX('UWYr writing pattern'!$C$4:$C$18,MATCH('Baseline model w.Calcs'!$A345,'UWYr writing pattern'!$A$4:$A$18,0)) / 25,B344))</f>
        <v>0</v>
      </c>
      <c r="C345" s="36">
        <f t="shared" si="108"/>
        <v>0.62312252001600188</v>
      </c>
      <c r="E345" s="34">
        <f t="shared" si="109"/>
        <v>9.4891754317157646E-3</v>
      </c>
      <c r="F345" s="31">
        <f>SUM($E$9:E345)*RLR</f>
        <v>119.25225297598064</v>
      </c>
      <c r="G345" s="32"/>
      <c r="H345" s="36">
        <f>F345-SUM($J$9:J345)</f>
        <v>17.632279780001028</v>
      </c>
      <c r="J345" s="31">
        <f t="shared" si="110"/>
        <v>0.13315536097846081</v>
      </c>
      <c r="K345" s="36">
        <f>SUM($J$9:J345)*RRF</f>
        <v>71.133981237185722</v>
      </c>
      <c r="L345" s="33"/>
      <c r="M345" s="36">
        <f t="shared" si="95"/>
        <v>88.76626101718675</v>
      </c>
      <c r="N345" s="33"/>
      <c r="O345" s="33"/>
      <c r="P345" s="33"/>
      <c r="Q345" s="33"/>
      <c r="R345" s="33"/>
      <c r="S345" s="33"/>
      <c r="T345" s="33"/>
      <c r="U345" s="33"/>
      <c r="V345" s="31">
        <f t="shared" si="96"/>
        <v>0.52342291681344155</v>
      </c>
      <c r="W345" s="31">
        <f t="shared" si="97"/>
        <v>12.342595846000719</v>
      </c>
      <c r="X345" s="31">
        <f t="shared" si="98"/>
        <v>12.866018762814161</v>
      </c>
      <c r="Y345" s="31">
        <f t="shared" si="99"/>
        <v>-4.7662610171867499</v>
      </c>
      <c r="Z345" s="31"/>
      <c r="AA345" s="31"/>
      <c r="AB345" s="31"/>
      <c r="AC345" s="31"/>
      <c r="AD345" s="31"/>
      <c r="AE345" s="31"/>
      <c r="AF345" s="31"/>
      <c r="AG345" s="33">
        <f t="shared" si="100"/>
        <v>0.84683310996649674</v>
      </c>
      <c r="AH345" s="33">
        <f t="shared" si="101"/>
        <v>1.0567412025855565</v>
      </c>
      <c r="AI345" s="33">
        <f t="shared" si="102"/>
        <v>0.99376877479983861</v>
      </c>
      <c r="AJ345" s="93">
        <f t="shared" si="103"/>
        <v>0.91954039325046755</v>
      </c>
      <c r="AK345" s="3">
        <f t="shared" si="104"/>
        <v>0.91969868250193387</v>
      </c>
      <c r="AL345" s="3"/>
      <c r="AM345" s="3"/>
      <c r="AN345" s="3"/>
      <c r="AO345" s="3"/>
      <c r="AP345" s="3"/>
      <c r="AQ345" s="90">
        <f t="shared" si="111"/>
        <v>0</v>
      </c>
      <c r="AR345" s="91">
        <f t="shared" si="112"/>
        <v>0</v>
      </c>
      <c r="AS345" s="89">
        <f>SUM(AR$9:AR345)*RLR</f>
        <v>120</v>
      </c>
      <c r="AT345" s="90">
        <f>AS345-SUM(AU$9:AU345)</f>
        <v>9.6361580997679255</v>
      </c>
      <c r="AU345" s="89">
        <f t="shared" si="113"/>
        <v>7.28173156153748E-2</v>
      </c>
      <c r="AV345" s="90">
        <f>SUM(AU$9:AU345)*RRF</f>
        <v>77.254689330162449</v>
      </c>
      <c r="AW345" s="3"/>
      <c r="AX345" s="2">
        <f t="shared" si="105"/>
        <v>1.5</v>
      </c>
      <c r="AY345" s="2">
        <f t="shared" si="106"/>
        <v>0.75</v>
      </c>
    </row>
    <row r="346" spans="1:51" x14ac:dyDescent="0.25">
      <c r="A346" s="14">
        <f t="shared" si="107"/>
        <v>3.37</v>
      </c>
      <c r="B346" s="59">
        <f>IF($B$4="AY",0,IFERROR(P*INDEX('UWYr writing pattern'!$C$4:$C$18,MATCH('Baseline model w.Calcs'!$A346,'UWYr writing pattern'!$A$4:$A$18,0)) / 25,B345))</f>
        <v>0</v>
      </c>
      <c r="C346" s="36">
        <f t="shared" si="108"/>
        <v>0.61377568221576184</v>
      </c>
      <c r="E346" s="34">
        <f t="shared" si="109"/>
        <v>9.346837800240029E-3</v>
      </c>
      <c r="F346" s="31">
        <f>SUM($E$9:E346)*RLR</f>
        <v>119.26346918134092</v>
      </c>
      <c r="G346" s="32"/>
      <c r="H346" s="36">
        <f>F346-SUM($J$9:J346)</f>
        <v>17.511253887011307</v>
      </c>
      <c r="J346" s="31">
        <f t="shared" si="110"/>
        <v>0.13224209835000772</v>
      </c>
      <c r="K346" s="36">
        <f>SUM($J$9:J346)*RRF</f>
        <v>71.226550706030721</v>
      </c>
      <c r="L346" s="33"/>
      <c r="M346" s="36">
        <f t="shared" si="95"/>
        <v>88.737804593042029</v>
      </c>
      <c r="N346" s="33"/>
      <c r="O346" s="33"/>
      <c r="P346" s="33"/>
      <c r="Q346" s="33"/>
      <c r="R346" s="33"/>
      <c r="S346" s="33"/>
      <c r="T346" s="33"/>
      <c r="U346" s="33"/>
      <c r="V346" s="31">
        <f t="shared" si="96"/>
        <v>0.51557157306123991</v>
      </c>
      <c r="W346" s="31">
        <f t="shared" si="97"/>
        <v>12.257877720907913</v>
      </c>
      <c r="X346" s="31">
        <f t="shared" si="98"/>
        <v>12.773449293969154</v>
      </c>
      <c r="Y346" s="31">
        <f t="shared" si="99"/>
        <v>-4.7378045930420285</v>
      </c>
      <c r="Z346" s="31"/>
      <c r="AA346" s="31"/>
      <c r="AB346" s="31"/>
      <c r="AC346" s="31"/>
      <c r="AD346" s="31"/>
      <c r="AE346" s="31"/>
      <c r="AF346" s="31"/>
      <c r="AG346" s="33">
        <f t="shared" si="100"/>
        <v>0.84793512745274668</v>
      </c>
      <c r="AH346" s="33">
        <f t="shared" si="101"/>
        <v>1.0564024356314528</v>
      </c>
      <c r="AI346" s="33">
        <f t="shared" si="102"/>
        <v>0.993862243177841</v>
      </c>
      <c r="AJ346" s="93">
        <f t="shared" si="103"/>
        <v>0.92014158302137372</v>
      </c>
      <c r="AK346" s="3">
        <f t="shared" si="104"/>
        <v>0.9203009423831694</v>
      </c>
      <c r="AL346" s="3"/>
      <c r="AM346" s="3"/>
      <c r="AN346" s="3"/>
      <c r="AO346" s="3"/>
      <c r="AP346" s="3"/>
      <c r="AQ346" s="90">
        <f t="shared" si="111"/>
        <v>0</v>
      </c>
      <c r="AR346" s="91">
        <f t="shared" si="112"/>
        <v>0</v>
      </c>
      <c r="AS346" s="89">
        <f>SUM(AR$9:AR346)*RLR</f>
        <v>120</v>
      </c>
      <c r="AT346" s="90">
        <f>AS346-SUM(AU$9:AU346)</f>
        <v>9.5638869140196618</v>
      </c>
      <c r="AU346" s="89">
        <f t="shared" si="113"/>
        <v>7.2271185748259442E-2</v>
      </c>
      <c r="AV346" s="90">
        <f>SUM(AU$9:AU346)*RRF</f>
        <v>77.305279160186231</v>
      </c>
      <c r="AW346" s="3"/>
      <c r="AX346" s="2">
        <f t="shared" si="105"/>
        <v>1.5</v>
      </c>
      <c r="AY346" s="2">
        <f t="shared" si="106"/>
        <v>0.75</v>
      </c>
    </row>
    <row r="347" spans="1:51" x14ac:dyDescent="0.25">
      <c r="A347" s="14">
        <f t="shared" si="107"/>
        <v>3.38</v>
      </c>
      <c r="B347" s="59">
        <f>IF($B$4="AY",0,IFERROR(P*INDEX('UWYr writing pattern'!$C$4:$C$18,MATCH('Baseline model w.Calcs'!$A347,'UWYr writing pattern'!$A$4:$A$18,0)) / 25,B346))</f>
        <v>0</v>
      </c>
      <c r="C347" s="36">
        <f t="shared" si="108"/>
        <v>0.60456904698252545</v>
      </c>
      <c r="E347" s="34">
        <f t="shared" si="109"/>
        <v>9.2066352332364279E-3</v>
      </c>
      <c r="F347" s="31">
        <f>SUM($E$9:E347)*RLR</f>
        <v>119.27451714362081</v>
      </c>
      <c r="G347" s="32"/>
      <c r="H347" s="36">
        <f>F347-SUM($J$9:J347)</f>
        <v>17.390967445138614</v>
      </c>
      <c r="J347" s="31">
        <f t="shared" si="110"/>
        <v>0.13133440415258479</v>
      </c>
      <c r="K347" s="36">
        <f>SUM($J$9:J347)*RRF</f>
        <v>71.318484788937539</v>
      </c>
      <c r="L347" s="33"/>
      <c r="M347" s="36">
        <f t="shared" si="95"/>
        <v>88.709452234076153</v>
      </c>
      <c r="N347" s="33"/>
      <c r="O347" s="33"/>
      <c r="P347" s="33"/>
      <c r="Q347" s="33"/>
      <c r="R347" s="33"/>
      <c r="S347" s="33"/>
      <c r="T347" s="33"/>
      <c r="U347" s="33"/>
      <c r="V347" s="31">
        <f t="shared" si="96"/>
        <v>0.50783799946532138</v>
      </c>
      <c r="W347" s="31">
        <f t="shared" si="97"/>
        <v>12.173677211597029</v>
      </c>
      <c r="X347" s="31">
        <f t="shared" si="98"/>
        <v>12.681515211062351</v>
      </c>
      <c r="Y347" s="31">
        <f t="shared" si="99"/>
        <v>-4.7094522340761529</v>
      </c>
      <c r="Z347" s="31"/>
      <c r="AA347" s="31"/>
      <c r="AB347" s="31"/>
      <c r="AC347" s="31"/>
      <c r="AD347" s="31"/>
      <c r="AE347" s="31"/>
      <c r="AF347" s="31"/>
      <c r="AG347" s="33">
        <f t="shared" si="100"/>
        <v>0.84902958082068503</v>
      </c>
      <c r="AH347" s="33">
        <f t="shared" si="101"/>
        <v>1.0560649075485256</v>
      </c>
      <c r="AI347" s="33">
        <f t="shared" si="102"/>
        <v>0.99395430953017339</v>
      </c>
      <c r="AJ347" s="93">
        <f t="shared" si="103"/>
        <v>0.92073828073526842</v>
      </c>
      <c r="AK347" s="3">
        <f t="shared" si="104"/>
        <v>0.92089868531529562</v>
      </c>
      <c r="AL347" s="3"/>
      <c r="AM347" s="3"/>
      <c r="AN347" s="3"/>
      <c r="AO347" s="3"/>
      <c r="AP347" s="3"/>
      <c r="AQ347" s="90">
        <f t="shared" si="111"/>
        <v>0</v>
      </c>
      <c r="AR347" s="91">
        <f t="shared" si="112"/>
        <v>0</v>
      </c>
      <c r="AS347" s="89">
        <f>SUM(AR$9:AR347)*RLR</f>
        <v>120</v>
      </c>
      <c r="AT347" s="90">
        <f>AS347-SUM(AU$9:AU347)</f>
        <v>9.4921577621645099</v>
      </c>
      <c r="AU347" s="89">
        <f t="shared" si="113"/>
        <v>7.1729151855147472E-2</v>
      </c>
      <c r="AV347" s="90">
        <f>SUM(AU$9:AU347)*RRF</f>
        <v>77.355489566484835</v>
      </c>
      <c r="AW347" s="3"/>
      <c r="AX347" s="2">
        <f t="shared" si="105"/>
        <v>1.5</v>
      </c>
      <c r="AY347" s="2">
        <f t="shared" si="106"/>
        <v>0.75</v>
      </c>
    </row>
    <row r="348" spans="1:51" x14ac:dyDescent="0.25">
      <c r="A348" s="14">
        <f t="shared" si="107"/>
        <v>3.39</v>
      </c>
      <c r="B348" s="59">
        <f>IF($B$4="AY",0,IFERROR(P*INDEX('UWYr writing pattern'!$C$4:$C$18,MATCH('Baseline model w.Calcs'!$A348,'UWYr writing pattern'!$A$4:$A$18,0)) / 25,B347))</f>
        <v>0</v>
      </c>
      <c r="C348" s="36">
        <f t="shared" si="108"/>
        <v>0.59550051127778758</v>
      </c>
      <c r="E348" s="34">
        <f t="shared" si="109"/>
        <v>9.0685357047378817E-3</v>
      </c>
      <c r="F348" s="31">
        <f>SUM($E$9:E348)*RLR</f>
        <v>119.28539938646651</v>
      </c>
      <c r="G348" s="32"/>
      <c r="H348" s="36">
        <f>F348-SUM($J$9:J348)</f>
        <v>17.271417432145768</v>
      </c>
      <c r="J348" s="31">
        <f t="shared" si="110"/>
        <v>0.1304322558385396</v>
      </c>
      <c r="K348" s="36">
        <f>SUM($J$9:J348)*RRF</f>
        <v>71.40978736802451</v>
      </c>
      <c r="L348" s="33"/>
      <c r="M348" s="36">
        <f t="shared" si="95"/>
        <v>88.681204800170278</v>
      </c>
      <c r="N348" s="33"/>
      <c r="O348" s="33"/>
      <c r="P348" s="33"/>
      <c r="Q348" s="33"/>
      <c r="R348" s="33"/>
      <c r="S348" s="33"/>
      <c r="T348" s="33"/>
      <c r="U348" s="33"/>
      <c r="V348" s="31">
        <f t="shared" si="96"/>
        <v>0.50022042947334144</v>
      </c>
      <c r="W348" s="31">
        <f t="shared" si="97"/>
        <v>12.089992202502037</v>
      </c>
      <c r="X348" s="31">
        <f t="shared" si="98"/>
        <v>12.590212631975378</v>
      </c>
      <c r="Y348" s="31">
        <f t="shared" si="99"/>
        <v>-4.6812048001702777</v>
      </c>
      <c r="Z348" s="31"/>
      <c r="AA348" s="31"/>
      <c r="AB348" s="31"/>
      <c r="AC348" s="31"/>
      <c r="AD348" s="31"/>
      <c r="AE348" s="31"/>
      <c r="AF348" s="31"/>
      <c r="AG348" s="33">
        <f t="shared" si="100"/>
        <v>0.85011651628600604</v>
      </c>
      <c r="AH348" s="33">
        <f t="shared" si="101"/>
        <v>1.0557286285734557</v>
      </c>
      <c r="AI348" s="33">
        <f t="shared" si="102"/>
        <v>0.99404499488722087</v>
      </c>
      <c r="AJ348" s="93">
        <f t="shared" si="103"/>
        <v>0.92133051995655535</v>
      </c>
      <c r="AK348" s="3">
        <f t="shared" si="104"/>
        <v>0.92149194517543098</v>
      </c>
      <c r="AL348" s="3"/>
      <c r="AM348" s="3"/>
      <c r="AN348" s="3"/>
      <c r="AO348" s="3"/>
      <c r="AP348" s="3"/>
      <c r="AQ348" s="90">
        <f t="shared" si="111"/>
        <v>0</v>
      </c>
      <c r="AR348" s="91">
        <f t="shared" si="112"/>
        <v>0</v>
      </c>
      <c r="AS348" s="89">
        <f>SUM(AR$9:AR348)*RLR</f>
        <v>120</v>
      </c>
      <c r="AT348" s="90">
        <f>AS348-SUM(AU$9:AU348)</f>
        <v>9.4209665789482813</v>
      </c>
      <c r="AU348" s="89">
        <f t="shared" si="113"/>
        <v>7.1191183216233828E-2</v>
      </c>
      <c r="AV348" s="90">
        <f>SUM(AU$9:AU348)*RRF</f>
        <v>77.4053233947362</v>
      </c>
      <c r="AW348" s="3"/>
      <c r="AX348" s="2">
        <f t="shared" si="105"/>
        <v>1.5</v>
      </c>
      <c r="AY348" s="2">
        <f t="shared" si="106"/>
        <v>0.75</v>
      </c>
    </row>
    <row r="349" spans="1:51" x14ac:dyDescent="0.25">
      <c r="A349" s="14">
        <f t="shared" si="107"/>
        <v>3.4</v>
      </c>
      <c r="B349" s="59">
        <f>IF($B$4="AY",0,IFERROR(P*INDEX('UWYr writing pattern'!$C$4:$C$18,MATCH('Baseline model w.Calcs'!$A349,'UWYr writing pattern'!$A$4:$A$18,0)) / 25,B348))</f>
        <v>0</v>
      </c>
      <c r="C349" s="36">
        <f t="shared" si="108"/>
        <v>0.58656800360862071</v>
      </c>
      <c r="E349" s="34">
        <f t="shared" si="109"/>
        <v>8.9325076691668132E-3</v>
      </c>
      <c r="F349" s="31">
        <f>SUM($E$9:E349)*RLR</f>
        <v>119.29611839566951</v>
      </c>
      <c r="G349" s="32"/>
      <c r="H349" s="36">
        <f>F349-SUM($J$9:J349)</f>
        <v>17.15260081060768</v>
      </c>
      <c r="J349" s="31">
        <f t="shared" si="110"/>
        <v>0.12953563074109326</v>
      </c>
      <c r="K349" s="36">
        <f>SUM($J$9:J349)*RRF</f>
        <v>71.500462309543281</v>
      </c>
      <c r="L349" s="33"/>
      <c r="M349" s="36">
        <f t="shared" si="95"/>
        <v>88.653063120150961</v>
      </c>
      <c r="N349" s="33"/>
      <c r="O349" s="33"/>
      <c r="P349" s="33"/>
      <c r="Q349" s="33"/>
      <c r="R349" s="33"/>
      <c r="S349" s="33"/>
      <c r="T349" s="33"/>
      <c r="U349" s="33"/>
      <c r="V349" s="31">
        <f t="shared" si="96"/>
        <v>0.49271712303124138</v>
      </c>
      <c r="W349" s="31">
        <f t="shared" si="97"/>
        <v>12.006820567425375</v>
      </c>
      <c r="X349" s="31">
        <f t="shared" si="98"/>
        <v>12.499537690456616</v>
      </c>
      <c r="Y349" s="31">
        <f t="shared" si="99"/>
        <v>-4.6530631201509607</v>
      </c>
      <c r="Z349" s="31"/>
      <c r="AA349" s="31"/>
      <c r="AB349" s="31"/>
      <c r="AC349" s="31"/>
      <c r="AD349" s="31"/>
      <c r="AE349" s="31"/>
      <c r="AF349" s="31"/>
      <c r="AG349" s="33">
        <f t="shared" si="100"/>
        <v>0.85119597987551521</v>
      </c>
      <c r="AH349" s="33">
        <f t="shared" si="101"/>
        <v>1.0553936085732256</v>
      </c>
      <c r="AI349" s="33">
        <f t="shared" si="102"/>
        <v>0.99413431996391255</v>
      </c>
      <c r="AJ349" s="93">
        <f t="shared" si="103"/>
        <v>0.92191833399884682</v>
      </c>
      <c r="AK349" s="3">
        <f t="shared" si="104"/>
        <v>0.92208075558661529</v>
      </c>
      <c r="AL349" s="3"/>
      <c r="AM349" s="3"/>
      <c r="AN349" s="3"/>
      <c r="AO349" s="3"/>
      <c r="AP349" s="3"/>
      <c r="AQ349" s="90">
        <f t="shared" si="111"/>
        <v>0</v>
      </c>
      <c r="AR349" s="91">
        <f t="shared" si="112"/>
        <v>0</v>
      </c>
      <c r="AS349" s="89">
        <f>SUM(AR$9:AR349)*RLR</f>
        <v>120</v>
      </c>
      <c r="AT349" s="90">
        <f>AS349-SUM(AU$9:AU349)</f>
        <v>9.3503093296061621</v>
      </c>
      <c r="AU349" s="89">
        <f t="shared" si="113"/>
        <v>7.0657249342112108E-2</v>
      </c>
      <c r="AV349" s="90">
        <f>SUM(AU$9:AU349)*RRF</f>
        <v>77.454783469275682</v>
      </c>
      <c r="AW349" s="3"/>
      <c r="AX349" s="2">
        <f t="shared" si="105"/>
        <v>1.5</v>
      </c>
      <c r="AY349" s="2">
        <f t="shared" si="106"/>
        <v>0.75</v>
      </c>
    </row>
    <row r="350" spans="1:51" x14ac:dyDescent="0.25">
      <c r="A350" s="14">
        <f t="shared" si="107"/>
        <v>3.41</v>
      </c>
      <c r="B350" s="59">
        <f>IF($B$4="AY",0,IFERROR(P*INDEX('UWYr writing pattern'!$C$4:$C$18,MATCH('Baseline model w.Calcs'!$A350,'UWYr writing pattern'!$A$4:$A$18,0)) / 25,B349))</f>
        <v>0</v>
      </c>
      <c r="C350" s="36">
        <f t="shared" si="108"/>
        <v>0.57776948355449143</v>
      </c>
      <c r="E350" s="34">
        <f t="shared" si="109"/>
        <v>8.7985200541293111E-3</v>
      </c>
      <c r="F350" s="31">
        <f>SUM($E$9:E350)*RLR</f>
        <v>119.30667661973447</v>
      </c>
      <c r="G350" s="32"/>
      <c r="H350" s="36">
        <f>F350-SUM($J$9:J350)</f>
        <v>17.034514528593093</v>
      </c>
      <c r="J350" s="31">
        <f t="shared" si="110"/>
        <v>0.1286445060795576</v>
      </c>
      <c r="K350" s="36">
        <f>SUM($J$9:J350)*RRF</f>
        <v>71.590513463798956</v>
      </c>
      <c r="L350" s="33"/>
      <c r="M350" s="36">
        <f t="shared" si="95"/>
        <v>88.625027992392049</v>
      </c>
      <c r="N350" s="33"/>
      <c r="O350" s="33"/>
      <c r="P350" s="33"/>
      <c r="Q350" s="33"/>
      <c r="R350" s="33"/>
      <c r="S350" s="33"/>
      <c r="T350" s="33"/>
      <c r="U350" s="33"/>
      <c r="V350" s="31">
        <f t="shared" si="96"/>
        <v>0.48532636618577274</v>
      </c>
      <c r="W350" s="31">
        <f t="shared" si="97"/>
        <v>11.924160170015163</v>
      </c>
      <c r="X350" s="31">
        <f t="shared" si="98"/>
        <v>12.409486536200935</v>
      </c>
      <c r="Y350" s="31">
        <f t="shared" si="99"/>
        <v>-4.6250279923920488</v>
      </c>
      <c r="Z350" s="31"/>
      <c r="AA350" s="31"/>
      <c r="AB350" s="31"/>
      <c r="AC350" s="31"/>
      <c r="AD350" s="31"/>
      <c r="AE350" s="31"/>
      <c r="AF350" s="31"/>
      <c r="AG350" s="33">
        <f t="shared" si="100"/>
        <v>0.85226801742617808</v>
      </c>
      <c r="AH350" s="33">
        <f t="shared" si="101"/>
        <v>1.0550598570522862</v>
      </c>
      <c r="AI350" s="33">
        <f t="shared" si="102"/>
        <v>0.99422230516445398</v>
      </c>
      <c r="AJ350" s="93">
        <f t="shared" si="103"/>
        <v>0.92250175592683781</v>
      </c>
      <c r="AK350" s="3">
        <f t="shared" si="104"/>
        <v>0.92266514991971571</v>
      </c>
      <c r="AL350" s="3"/>
      <c r="AM350" s="3"/>
      <c r="AN350" s="3"/>
      <c r="AO350" s="3"/>
      <c r="AP350" s="3"/>
      <c r="AQ350" s="90">
        <f t="shared" si="111"/>
        <v>0</v>
      </c>
      <c r="AR350" s="91">
        <f t="shared" si="112"/>
        <v>0</v>
      </c>
      <c r="AS350" s="89">
        <f>SUM(AR$9:AR350)*RLR</f>
        <v>120</v>
      </c>
      <c r="AT350" s="90">
        <f>AS350-SUM(AU$9:AU350)</f>
        <v>9.2801820096341174</v>
      </c>
      <c r="AU350" s="89">
        <f t="shared" si="113"/>
        <v>7.0127319972046215E-2</v>
      </c>
      <c r="AV350" s="90">
        <f>SUM(AU$9:AU350)*RRF</f>
        <v>77.503872593256119</v>
      </c>
      <c r="AW350" s="3"/>
      <c r="AX350" s="2">
        <f t="shared" si="105"/>
        <v>1.5</v>
      </c>
      <c r="AY350" s="2">
        <f t="shared" si="106"/>
        <v>0.75</v>
      </c>
    </row>
    <row r="351" spans="1:51" x14ac:dyDescent="0.25">
      <c r="A351" s="14">
        <f t="shared" si="107"/>
        <v>3.42</v>
      </c>
      <c r="B351" s="59">
        <f>IF($B$4="AY",0,IFERROR(P*INDEX('UWYr writing pattern'!$C$4:$C$18,MATCH('Baseline model w.Calcs'!$A351,'UWYr writing pattern'!$A$4:$A$18,0)) / 25,B350))</f>
        <v>0</v>
      </c>
      <c r="C351" s="36">
        <f t="shared" si="108"/>
        <v>0.569102941301174</v>
      </c>
      <c r="E351" s="34">
        <f t="shared" si="109"/>
        <v>8.6665422533173716E-3</v>
      </c>
      <c r="F351" s="31">
        <f>SUM($E$9:E351)*RLR</f>
        <v>119.31707647043845</v>
      </c>
      <c r="G351" s="32"/>
      <c r="H351" s="36">
        <f>F351-SUM($J$9:J351)</f>
        <v>16.917155520332614</v>
      </c>
      <c r="J351" s="31">
        <f t="shared" si="110"/>
        <v>0.12775885896444819</v>
      </c>
      <c r="K351" s="36">
        <f>SUM($J$9:J351)*RRF</f>
        <v>71.679944665074075</v>
      </c>
      <c r="L351" s="33"/>
      <c r="M351" s="36">
        <f t="shared" si="95"/>
        <v>88.597100185406688</v>
      </c>
      <c r="N351" s="33"/>
      <c r="O351" s="33"/>
      <c r="P351" s="33"/>
      <c r="Q351" s="33"/>
      <c r="R351" s="33"/>
      <c r="S351" s="33"/>
      <c r="T351" s="33"/>
      <c r="U351" s="33"/>
      <c r="V351" s="31">
        <f t="shared" si="96"/>
        <v>0.47804647069298611</v>
      </c>
      <c r="W351" s="31">
        <f t="shared" si="97"/>
        <v>11.842008864232829</v>
      </c>
      <c r="X351" s="31">
        <f t="shared" si="98"/>
        <v>12.320055334925815</v>
      </c>
      <c r="Y351" s="31">
        <f t="shared" si="99"/>
        <v>-4.5971001854066884</v>
      </c>
      <c r="Z351" s="31"/>
      <c r="AA351" s="31"/>
      <c r="AB351" s="31"/>
      <c r="AC351" s="31"/>
      <c r="AD351" s="31"/>
      <c r="AE351" s="31"/>
      <c r="AF351" s="31"/>
      <c r="AG351" s="33">
        <f t="shared" si="100"/>
        <v>0.85333267458421513</v>
      </c>
      <c r="AH351" s="33">
        <f t="shared" si="101"/>
        <v>1.0547273831596033</v>
      </c>
      <c r="AI351" s="33">
        <f t="shared" si="102"/>
        <v>0.99430897058698708</v>
      </c>
      <c r="AJ351" s="93">
        <f t="shared" si="103"/>
        <v>0.92308081855816548</v>
      </c>
      <c r="AK351" s="3">
        <f t="shared" si="104"/>
        <v>0.92324516129531786</v>
      </c>
      <c r="AL351" s="3"/>
      <c r="AM351" s="3"/>
      <c r="AN351" s="3"/>
      <c r="AO351" s="3"/>
      <c r="AP351" s="3"/>
      <c r="AQ351" s="90">
        <f t="shared" si="111"/>
        <v>0</v>
      </c>
      <c r="AR351" s="91">
        <f t="shared" si="112"/>
        <v>0</v>
      </c>
      <c r="AS351" s="89">
        <f>SUM(AR$9:AR351)*RLR</f>
        <v>120</v>
      </c>
      <c r="AT351" s="90">
        <f>AS351-SUM(AU$9:AU351)</f>
        <v>9.2105806445618583</v>
      </c>
      <c r="AU351" s="89">
        <f t="shared" si="113"/>
        <v>6.960136507225588E-2</v>
      </c>
      <c r="AV351" s="90">
        <f>SUM(AU$9:AU351)*RRF</f>
        <v>77.552593548806698</v>
      </c>
      <c r="AW351" s="3"/>
      <c r="AX351" s="2">
        <f t="shared" si="105"/>
        <v>1.5</v>
      </c>
      <c r="AY351" s="2">
        <f t="shared" si="106"/>
        <v>0.75</v>
      </c>
    </row>
    <row r="352" spans="1:51" x14ac:dyDescent="0.25">
      <c r="A352" s="14">
        <f t="shared" si="107"/>
        <v>3.43</v>
      </c>
      <c r="B352" s="59">
        <f>IF($B$4="AY",0,IFERROR(P*INDEX('UWYr writing pattern'!$C$4:$C$18,MATCH('Baseline model w.Calcs'!$A352,'UWYr writing pattern'!$A$4:$A$18,0)) / 25,B351))</f>
        <v>0</v>
      </c>
      <c r="C352" s="36">
        <f t="shared" si="108"/>
        <v>0.56056639718165635</v>
      </c>
      <c r="E352" s="34">
        <f t="shared" si="109"/>
        <v>8.5365441195176112E-3</v>
      </c>
      <c r="F352" s="31">
        <f>SUM($E$9:E352)*RLR</f>
        <v>119.32732032338188</v>
      </c>
      <c r="G352" s="32"/>
      <c r="H352" s="36">
        <f>F352-SUM($J$9:J352)</f>
        <v>16.800520706873556</v>
      </c>
      <c r="J352" s="31">
        <f t="shared" si="110"/>
        <v>0.12687866640249459</v>
      </c>
      <c r="K352" s="36">
        <f>SUM($J$9:J352)*RRF</f>
        <v>71.768759731555818</v>
      </c>
      <c r="L352" s="33"/>
      <c r="M352" s="36">
        <f t="shared" si="95"/>
        <v>88.569280438429374</v>
      </c>
      <c r="N352" s="33"/>
      <c r="O352" s="33"/>
      <c r="P352" s="33"/>
      <c r="Q352" s="33"/>
      <c r="R352" s="33"/>
      <c r="S352" s="33"/>
      <c r="T352" s="33"/>
      <c r="U352" s="33"/>
      <c r="V352" s="31">
        <f t="shared" si="96"/>
        <v>0.47087577363259125</v>
      </c>
      <c r="W352" s="31">
        <f t="shared" si="97"/>
        <v>11.760364494811489</v>
      </c>
      <c r="X352" s="31">
        <f t="shared" si="98"/>
        <v>12.231240268444079</v>
      </c>
      <c r="Y352" s="31">
        <f t="shared" si="99"/>
        <v>-4.5692804384293737</v>
      </c>
      <c r="Z352" s="31"/>
      <c r="AA352" s="31"/>
      <c r="AB352" s="31"/>
      <c r="AC352" s="31"/>
      <c r="AD352" s="31"/>
      <c r="AE352" s="31"/>
      <c r="AF352" s="31"/>
      <c r="AG352" s="33">
        <f t="shared" si="100"/>
        <v>0.85438999680423589</v>
      </c>
      <c r="AH352" s="33">
        <f t="shared" si="101"/>
        <v>1.0543961956955878</v>
      </c>
      <c r="AI352" s="33">
        <f t="shared" si="102"/>
        <v>0.99439433602818239</v>
      </c>
      <c r="AJ352" s="93">
        <f t="shared" si="103"/>
        <v>0.9236555544652556</v>
      </c>
      <c r="AK352" s="3">
        <f t="shared" si="104"/>
        <v>0.92382082258560294</v>
      </c>
      <c r="AL352" s="3"/>
      <c r="AM352" s="3"/>
      <c r="AN352" s="3"/>
      <c r="AO352" s="3"/>
      <c r="AP352" s="3"/>
      <c r="AQ352" s="90">
        <f t="shared" si="111"/>
        <v>0</v>
      </c>
      <c r="AR352" s="91">
        <f t="shared" si="112"/>
        <v>0</v>
      </c>
      <c r="AS352" s="89">
        <f>SUM(AR$9:AR352)*RLR</f>
        <v>120</v>
      </c>
      <c r="AT352" s="90">
        <f>AS352-SUM(AU$9:AU352)</f>
        <v>9.1415012897276426</v>
      </c>
      <c r="AU352" s="89">
        <f t="shared" si="113"/>
        <v>6.9079354834213944E-2</v>
      </c>
      <c r="AV352" s="90">
        <f>SUM(AU$9:AU352)*RRF</f>
        <v>77.60094909719065</v>
      </c>
      <c r="AW352" s="3"/>
      <c r="AX352" s="2">
        <f t="shared" si="105"/>
        <v>1.5</v>
      </c>
      <c r="AY352" s="2">
        <f t="shared" si="106"/>
        <v>0.75</v>
      </c>
    </row>
    <row r="353" spans="1:51" x14ac:dyDescent="0.25">
      <c r="A353" s="14">
        <f t="shared" si="107"/>
        <v>3.44</v>
      </c>
      <c r="B353" s="59">
        <f>IF($B$4="AY",0,IFERROR(P*INDEX('UWYr writing pattern'!$C$4:$C$18,MATCH('Baseline model w.Calcs'!$A353,'UWYr writing pattern'!$A$4:$A$18,0)) / 25,B352))</f>
        <v>0</v>
      </c>
      <c r="C353" s="36">
        <f t="shared" si="108"/>
        <v>0.55215790122393149</v>
      </c>
      <c r="E353" s="34">
        <f t="shared" si="109"/>
        <v>8.4084959577248458E-3</v>
      </c>
      <c r="F353" s="31">
        <f>SUM($E$9:E353)*RLR</f>
        <v>119.33741051853116</v>
      </c>
      <c r="G353" s="32"/>
      <c r="H353" s="36">
        <f>F353-SUM($J$9:J353)</f>
        <v>16.684606996721286</v>
      </c>
      <c r="J353" s="31">
        <f t="shared" si="110"/>
        <v>0.12600390530155167</v>
      </c>
      <c r="K353" s="36">
        <f>SUM($J$9:J353)*RRF</f>
        <v>71.856962465266903</v>
      </c>
      <c r="L353" s="33"/>
      <c r="M353" s="36">
        <f t="shared" si="95"/>
        <v>88.541569461988189</v>
      </c>
      <c r="N353" s="33"/>
      <c r="O353" s="33"/>
      <c r="P353" s="33"/>
      <c r="Q353" s="33"/>
      <c r="R353" s="33"/>
      <c r="S353" s="33"/>
      <c r="T353" s="33"/>
      <c r="U353" s="33"/>
      <c r="V353" s="31">
        <f t="shared" si="96"/>
        <v>0.46381263702810238</v>
      </c>
      <c r="W353" s="31">
        <f t="shared" si="97"/>
        <v>11.679224897704898</v>
      </c>
      <c r="X353" s="31">
        <f t="shared" si="98"/>
        <v>12.143037534733001</v>
      </c>
      <c r="Y353" s="31">
        <f t="shared" si="99"/>
        <v>-4.541569461988189</v>
      </c>
      <c r="Z353" s="31"/>
      <c r="AA353" s="31"/>
      <c r="AB353" s="31"/>
      <c r="AC353" s="31"/>
      <c r="AD353" s="31"/>
      <c r="AE353" s="31"/>
      <c r="AF353" s="31"/>
      <c r="AG353" s="33">
        <f t="shared" si="100"/>
        <v>0.85544002934841556</v>
      </c>
      <c r="AH353" s="33">
        <f t="shared" si="101"/>
        <v>1.054066303118907</v>
      </c>
      <c r="AI353" s="33">
        <f t="shared" si="102"/>
        <v>0.99447842098775963</v>
      </c>
      <c r="AJ353" s="93">
        <f t="shared" si="103"/>
        <v>0.92422599597715449</v>
      </c>
      <c r="AK353" s="3">
        <f t="shared" si="104"/>
        <v>0.92439216641621091</v>
      </c>
      <c r="AL353" s="3"/>
      <c r="AM353" s="3"/>
      <c r="AN353" s="3"/>
      <c r="AO353" s="3"/>
      <c r="AP353" s="3"/>
      <c r="AQ353" s="90">
        <f t="shared" si="111"/>
        <v>0</v>
      </c>
      <c r="AR353" s="91">
        <f t="shared" si="112"/>
        <v>0</v>
      </c>
      <c r="AS353" s="89">
        <f>SUM(AR$9:AR353)*RLR</f>
        <v>120</v>
      </c>
      <c r="AT353" s="90">
        <f>AS353-SUM(AU$9:AU353)</f>
        <v>9.0729400300546814</v>
      </c>
      <c r="AU353" s="89">
        <f t="shared" si="113"/>
        <v>6.8561259672957328E-2</v>
      </c>
      <c r="AV353" s="90">
        <f>SUM(AU$9:AU353)*RRF</f>
        <v>77.648941978961716</v>
      </c>
      <c r="AW353" s="3"/>
      <c r="AX353" s="2">
        <f t="shared" si="105"/>
        <v>1.5</v>
      </c>
      <c r="AY353" s="2">
        <f t="shared" si="106"/>
        <v>0.75</v>
      </c>
    </row>
    <row r="354" spans="1:51" x14ac:dyDescent="0.25">
      <c r="A354" s="14">
        <f t="shared" si="107"/>
        <v>3.45</v>
      </c>
      <c r="B354" s="59">
        <f>IF($B$4="AY",0,IFERROR(P*INDEX('UWYr writing pattern'!$C$4:$C$18,MATCH('Baseline model w.Calcs'!$A354,'UWYr writing pattern'!$A$4:$A$18,0)) / 25,B353))</f>
        <v>0</v>
      </c>
      <c r="C354" s="36">
        <f t="shared" si="108"/>
        <v>0.54387553270557254</v>
      </c>
      <c r="E354" s="34">
        <f t="shared" si="109"/>
        <v>8.2823685183589721E-3</v>
      </c>
      <c r="F354" s="31">
        <f>SUM($E$9:E354)*RLR</f>
        <v>119.34734936075319</v>
      </c>
      <c r="G354" s="32"/>
      <c r="H354" s="36">
        <f>F354-SUM($J$9:J354)</f>
        <v>16.569411286467897</v>
      </c>
      <c r="J354" s="31">
        <f t="shared" si="110"/>
        <v>0.12513455247540964</v>
      </c>
      <c r="K354" s="36">
        <f>SUM($J$9:J354)*RRF</f>
        <v>71.94455665199969</v>
      </c>
      <c r="L354" s="33"/>
      <c r="M354" s="36">
        <f t="shared" si="95"/>
        <v>88.513967938467587</v>
      </c>
      <c r="N354" s="33"/>
      <c r="O354" s="33"/>
      <c r="P354" s="33"/>
      <c r="Q354" s="33"/>
      <c r="R354" s="33"/>
      <c r="S354" s="33"/>
      <c r="T354" s="33"/>
      <c r="U354" s="33"/>
      <c r="V354" s="31">
        <f t="shared" si="96"/>
        <v>0.45685544747268086</v>
      </c>
      <c r="W354" s="31">
        <f t="shared" si="97"/>
        <v>11.598587900527527</v>
      </c>
      <c r="X354" s="31">
        <f t="shared" si="98"/>
        <v>12.055443348000207</v>
      </c>
      <c r="Y354" s="31">
        <f t="shared" si="99"/>
        <v>-4.5139679384675873</v>
      </c>
      <c r="Z354" s="31"/>
      <c r="AA354" s="31"/>
      <c r="AB354" s="31"/>
      <c r="AC354" s="31"/>
      <c r="AD354" s="31"/>
      <c r="AE354" s="31"/>
      <c r="AF354" s="31"/>
      <c r="AG354" s="33">
        <f t="shared" si="100"/>
        <v>0.85648281728571063</v>
      </c>
      <c r="AH354" s="33">
        <f t="shared" si="101"/>
        <v>1.0537377135531856</v>
      </c>
      <c r="AI354" s="33">
        <f t="shared" si="102"/>
        <v>0.99456124467294316</v>
      </c>
      <c r="AJ354" s="93">
        <f t="shared" si="103"/>
        <v>0.9247921751813476</v>
      </c>
      <c r="AK354" s="3">
        <f t="shared" si="104"/>
        <v>0.92495922516808937</v>
      </c>
      <c r="AL354" s="3"/>
      <c r="AM354" s="3"/>
      <c r="AN354" s="3"/>
      <c r="AO354" s="3"/>
      <c r="AP354" s="3"/>
      <c r="AQ354" s="90">
        <f t="shared" si="111"/>
        <v>0</v>
      </c>
      <c r="AR354" s="91">
        <f t="shared" si="112"/>
        <v>0</v>
      </c>
      <c r="AS354" s="89">
        <f>SUM(AR$9:AR354)*RLR</f>
        <v>120</v>
      </c>
      <c r="AT354" s="90">
        <f>AS354-SUM(AU$9:AU354)</f>
        <v>9.0048929798292647</v>
      </c>
      <c r="AU354" s="89">
        <f t="shared" si="113"/>
        <v>6.8047050225410119E-2</v>
      </c>
      <c r="AV354" s="90">
        <f>SUM(AU$9:AU354)*RRF</f>
        <v>77.696574914119509</v>
      </c>
      <c r="AW354" s="3"/>
      <c r="AX354" s="2">
        <f t="shared" si="105"/>
        <v>1.5</v>
      </c>
      <c r="AY354" s="2">
        <f t="shared" si="106"/>
        <v>0.75</v>
      </c>
    </row>
    <row r="355" spans="1:51" x14ac:dyDescent="0.25">
      <c r="A355" s="14">
        <f t="shared" si="107"/>
        <v>3.46</v>
      </c>
      <c r="B355" s="59">
        <f>IF($B$4="AY",0,IFERROR(P*INDEX('UWYr writing pattern'!$C$4:$C$18,MATCH('Baseline model w.Calcs'!$A355,'UWYr writing pattern'!$A$4:$A$18,0)) / 25,B354))</f>
        <v>0</v>
      </c>
      <c r="C355" s="36">
        <f t="shared" si="108"/>
        <v>0.535717399714989</v>
      </c>
      <c r="E355" s="34">
        <f t="shared" si="109"/>
        <v>8.1581329905835893E-3</v>
      </c>
      <c r="F355" s="31">
        <f>SUM($E$9:E355)*RLR</f>
        <v>119.3571391203419</v>
      </c>
      <c r="G355" s="32"/>
      <c r="H355" s="36">
        <f>F355-SUM($J$9:J355)</f>
        <v>16.454930461408097</v>
      </c>
      <c r="J355" s="31">
        <f t="shared" si="110"/>
        <v>0.12427058464850924</v>
      </c>
      <c r="K355" s="36">
        <f>SUM($J$9:J355)*RRF</f>
        <v>72.03154606125365</v>
      </c>
      <c r="L355" s="33"/>
      <c r="M355" s="36">
        <f t="shared" si="95"/>
        <v>88.486476522661746</v>
      </c>
      <c r="N355" s="33"/>
      <c r="O355" s="33"/>
      <c r="P355" s="33"/>
      <c r="Q355" s="33"/>
      <c r="R355" s="33"/>
      <c r="S355" s="33"/>
      <c r="T355" s="33"/>
      <c r="U355" s="33"/>
      <c r="V355" s="31">
        <f t="shared" si="96"/>
        <v>0.4500026157605907</v>
      </c>
      <c r="W355" s="31">
        <f t="shared" si="97"/>
        <v>11.518451322985667</v>
      </c>
      <c r="X355" s="31">
        <f t="shared" si="98"/>
        <v>11.968453938746258</v>
      </c>
      <c r="Y355" s="31">
        <f t="shared" si="99"/>
        <v>-4.4864765226617465</v>
      </c>
      <c r="Z355" s="31"/>
      <c r="AA355" s="31"/>
      <c r="AB355" s="31"/>
      <c r="AC355" s="31"/>
      <c r="AD355" s="31"/>
      <c r="AE355" s="31"/>
      <c r="AF355" s="31"/>
      <c r="AG355" s="33">
        <f t="shared" si="100"/>
        <v>0.85751840549111491</v>
      </c>
      <c r="AH355" s="33">
        <f t="shared" si="101"/>
        <v>1.0534104347935922</v>
      </c>
      <c r="AI355" s="33">
        <f t="shared" si="102"/>
        <v>0.99464282600284915</v>
      </c>
      <c r="AJ355" s="93">
        <f t="shared" si="103"/>
        <v>0.92535412392556438</v>
      </c>
      <c r="AK355" s="3">
        <f t="shared" si="104"/>
        <v>0.92552203097932861</v>
      </c>
      <c r="AL355" s="3"/>
      <c r="AM355" s="3"/>
      <c r="AN355" s="3"/>
      <c r="AO355" s="3"/>
      <c r="AP355" s="3"/>
      <c r="AQ355" s="90">
        <f t="shared" si="111"/>
        <v>0</v>
      </c>
      <c r="AR355" s="91">
        <f t="shared" si="112"/>
        <v>0</v>
      </c>
      <c r="AS355" s="89">
        <f>SUM(AR$9:AR355)*RLR</f>
        <v>120</v>
      </c>
      <c r="AT355" s="90">
        <f>AS355-SUM(AU$9:AU355)</f>
        <v>8.9373562824805504</v>
      </c>
      <c r="AU355" s="89">
        <f t="shared" si="113"/>
        <v>6.753669734871949E-2</v>
      </c>
      <c r="AV355" s="90">
        <f>SUM(AU$9:AU355)*RRF</f>
        <v>77.743850602263606</v>
      </c>
      <c r="AW355" s="3"/>
      <c r="AX355" s="2">
        <f t="shared" si="105"/>
        <v>1.5</v>
      </c>
      <c r="AY355" s="2">
        <f t="shared" si="106"/>
        <v>0.75</v>
      </c>
    </row>
    <row r="356" spans="1:51" x14ac:dyDescent="0.25">
      <c r="A356" s="14">
        <f t="shared" si="107"/>
        <v>3.47</v>
      </c>
      <c r="B356" s="59">
        <f>IF($B$4="AY",0,IFERROR(P*INDEX('UWYr writing pattern'!$C$4:$C$18,MATCH('Baseline model w.Calcs'!$A356,'UWYr writing pattern'!$A$4:$A$18,0)) / 25,B355))</f>
        <v>0</v>
      </c>
      <c r="C356" s="36">
        <f t="shared" si="108"/>
        <v>0.52768163871926421</v>
      </c>
      <c r="E356" s="34">
        <f t="shared" si="109"/>
        <v>8.0357609957248353E-3</v>
      </c>
      <c r="F356" s="31">
        <f>SUM($E$9:E356)*RLR</f>
        <v>119.36678203353677</v>
      </c>
      <c r="G356" s="32"/>
      <c r="H356" s="36">
        <f>F356-SUM($J$9:J356)</f>
        <v>16.341161396142397</v>
      </c>
      <c r="J356" s="31">
        <f t="shared" si="110"/>
        <v>0.12341197846056073</v>
      </c>
      <c r="K356" s="36">
        <f>SUM($J$9:J356)*RRF</f>
        <v>72.117934446176051</v>
      </c>
      <c r="L356" s="33"/>
      <c r="M356" s="36">
        <f t="shared" si="95"/>
        <v>88.459095842318447</v>
      </c>
      <c r="N356" s="33"/>
      <c r="O356" s="33"/>
      <c r="P356" s="33"/>
      <c r="Q356" s="33"/>
      <c r="R356" s="33"/>
      <c r="S356" s="33"/>
      <c r="T356" s="33"/>
      <c r="U356" s="33"/>
      <c r="V356" s="31">
        <f t="shared" si="96"/>
        <v>0.44325257652418187</v>
      </c>
      <c r="W356" s="31">
        <f t="shared" si="97"/>
        <v>11.438812977299676</v>
      </c>
      <c r="X356" s="31">
        <f t="shared" si="98"/>
        <v>11.882065553823859</v>
      </c>
      <c r="Y356" s="31">
        <f t="shared" si="99"/>
        <v>-4.4590958423184475</v>
      </c>
      <c r="Z356" s="31"/>
      <c r="AA356" s="31"/>
      <c r="AB356" s="31"/>
      <c r="AC356" s="31"/>
      <c r="AD356" s="31"/>
      <c r="AE356" s="31"/>
      <c r="AF356" s="31"/>
      <c r="AG356" s="33">
        <f t="shared" si="100"/>
        <v>0.85854683864495296</v>
      </c>
      <c r="AH356" s="33">
        <f t="shared" si="101"/>
        <v>1.0530844743133148</v>
      </c>
      <c r="AI356" s="33">
        <f t="shared" si="102"/>
        <v>0.99472318361280643</v>
      </c>
      <c r="AJ356" s="93">
        <f t="shared" si="103"/>
        <v>0.92591187381956996</v>
      </c>
      <c r="AK356" s="3">
        <f t="shared" si="104"/>
        <v>0.92608061574698386</v>
      </c>
      <c r="AL356" s="3"/>
      <c r="AM356" s="3"/>
      <c r="AN356" s="3"/>
      <c r="AO356" s="3"/>
      <c r="AP356" s="3"/>
      <c r="AQ356" s="90">
        <f t="shared" si="111"/>
        <v>0</v>
      </c>
      <c r="AR356" s="91">
        <f t="shared" si="112"/>
        <v>0</v>
      </c>
      <c r="AS356" s="89">
        <f>SUM(AR$9:AR356)*RLR</f>
        <v>120</v>
      </c>
      <c r="AT356" s="90">
        <f>AS356-SUM(AU$9:AU356)</f>
        <v>8.870326110361944</v>
      </c>
      <c r="AU356" s="89">
        <f t="shared" si="113"/>
        <v>6.7030172118604125E-2</v>
      </c>
      <c r="AV356" s="90">
        <f>SUM(AU$9:AU356)*RRF</f>
        <v>77.790771722746641</v>
      </c>
      <c r="AW356" s="3"/>
      <c r="AX356" s="2">
        <f t="shared" si="105"/>
        <v>1.5</v>
      </c>
      <c r="AY356" s="2">
        <f t="shared" si="106"/>
        <v>0.75</v>
      </c>
    </row>
    <row r="357" spans="1:51" x14ac:dyDescent="0.25">
      <c r="A357" s="14">
        <f t="shared" si="107"/>
        <v>3.48</v>
      </c>
      <c r="B357" s="59">
        <f>IF($B$4="AY",0,IFERROR(P*INDEX('UWYr writing pattern'!$C$4:$C$18,MATCH('Baseline model w.Calcs'!$A357,'UWYr writing pattern'!$A$4:$A$18,0)) / 25,B356))</f>
        <v>0</v>
      </c>
      <c r="C357" s="36">
        <f t="shared" si="108"/>
        <v>0.51976641413847524</v>
      </c>
      <c r="E357" s="34">
        <f t="shared" si="109"/>
        <v>7.915224580788964E-3</v>
      </c>
      <c r="F357" s="31">
        <f>SUM($E$9:E357)*RLR</f>
        <v>119.37628030303371</v>
      </c>
      <c r="G357" s="32"/>
      <c r="H357" s="36">
        <f>F357-SUM($J$9:J357)</f>
        <v>16.228100955168273</v>
      </c>
      <c r="J357" s="31">
        <f t="shared" si="110"/>
        <v>0.12255871047106798</v>
      </c>
      <c r="K357" s="36">
        <f>SUM($J$9:J357)*RRF</f>
        <v>72.203725543505797</v>
      </c>
      <c r="L357" s="33"/>
      <c r="M357" s="36">
        <f t="shared" si="95"/>
        <v>88.43182649867407</v>
      </c>
      <c r="N357" s="33"/>
      <c r="O357" s="33"/>
      <c r="P357" s="33"/>
      <c r="Q357" s="33"/>
      <c r="R357" s="33"/>
      <c r="S357" s="33"/>
      <c r="T357" s="33"/>
      <c r="U357" s="33"/>
      <c r="V357" s="31">
        <f t="shared" si="96"/>
        <v>0.43660378787631915</v>
      </c>
      <c r="W357" s="31">
        <f t="shared" si="97"/>
        <v>11.35967066861779</v>
      </c>
      <c r="X357" s="31">
        <f t="shared" si="98"/>
        <v>11.796274456494109</v>
      </c>
      <c r="Y357" s="31">
        <f t="shared" si="99"/>
        <v>-4.4318264986740701</v>
      </c>
      <c r="Z357" s="31"/>
      <c r="AA357" s="31"/>
      <c r="AB357" s="31"/>
      <c r="AC357" s="31"/>
      <c r="AD357" s="31"/>
      <c r="AE357" s="31"/>
      <c r="AF357" s="31"/>
      <c r="AG357" s="33">
        <f t="shared" si="100"/>
        <v>0.85956816123221191</v>
      </c>
      <c r="AH357" s="33">
        <f t="shared" si="101"/>
        <v>1.0527598392699293</v>
      </c>
      <c r="AI357" s="33">
        <f t="shared" si="102"/>
        <v>0.99480233585861422</v>
      </c>
      <c r="AJ357" s="93">
        <f t="shared" si="103"/>
        <v>0.92646545623694287</v>
      </c>
      <c r="AK357" s="3">
        <f t="shared" si="104"/>
        <v>0.92663501112888136</v>
      </c>
      <c r="AL357" s="3"/>
      <c r="AM357" s="3"/>
      <c r="AN357" s="3"/>
      <c r="AO357" s="3"/>
      <c r="AP357" s="3"/>
      <c r="AQ357" s="90">
        <f t="shared" si="111"/>
        <v>0</v>
      </c>
      <c r="AR357" s="91">
        <f t="shared" si="112"/>
        <v>0</v>
      </c>
      <c r="AS357" s="89">
        <f>SUM(AR$9:AR357)*RLR</f>
        <v>120</v>
      </c>
      <c r="AT357" s="90">
        <f>AS357-SUM(AU$9:AU357)</f>
        <v>8.8037986645342272</v>
      </c>
      <c r="AU357" s="89">
        <f t="shared" si="113"/>
        <v>6.6527445827714582E-2</v>
      </c>
      <c r="AV357" s="90">
        <f>SUM(AU$9:AU357)*RRF</f>
        <v>77.837340934826031</v>
      </c>
      <c r="AW357" s="3"/>
      <c r="AX357" s="2">
        <f t="shared" si="105"/>
        <v>1.5</v>
      </c>
      <c r="AY357" s="2">
        <f t="shared" si="106"/>
        <v>0.75</v>
      </c>
    </row>
    <row r="358" spans="1:51" x14ac:dyDescent="0.25">
      <c r="A358" s="14">
        <f t="shared" si="107"/>
        <v>3.49</v>
      </c>
      <c r="B358" s="59">
        <f>IF($B$4="AY",0,IFERROR(P*INDEX('UWYr writing pattern'!$C$4:$C$18,MATCH('Baseline model w.Calcs'!$A358,'UWYr writing pattern'!$A$4:$A$18,0)) / 25,B357))</f>
        <v>0</v>
      </c>
      <c r="C358" s="36">
        <f t="shared" si="108"/>
        <v>0.51196991792639812</v>
      </c>
      <c r="E358" s="34">
        <f t="shared" si="109"/>
        <v>7.7964962120771284E-3</v>
      </c>
      <c r="F358" s="31">
        <f>SUM($E$9:E358)*RLR</f>
        <v>119.38563609848821</v>
      </c>
      <c r="G358" s="32"/>
      <c r="H358" s="36">
        <f>F358-SUM($J$9:J358)</f>
        <v>16.115745993459001</v>
      </c>
      <c r="J358" s="31">
        <f t="shared" si="110"/>
        <v>0.12171075716376205</v>
      </c>
      <c r="K358" s="36">
        <f>SUM($J$9:J358)*RRF</f>
        <v>72.288923073520436</v>
      </c>
      <c r="L358" s="33"/>
      <c r="M358" s="36">
        <f t="shared" si="95"/>
        <v>88.404669066979437</v>
      </c>
      <c r="N358" s="33"/>
      <c r="O358" s="33"/>
      <c r="P358" s="33"/>
      <c r="Q358" s="33"/>
      <c r="R358" s="33"/>
      <c r="S358" s="33"/>
      <c r="T358" s="33"/>
      <c r="U358" s="33"/>
      <c r="V358" s="31">
        <f t="shared" si="96"/>
        <v>0.43005473105817438</v>
      </c>
      <c r="W358" s="31">
        <f t="shared" si="97"/>
        <v>11.281022195421301</v>
      </c>
      <c r="X358" s="31">
        <f t="shared" si="98"/>
        <v>11.711076926479475</v>
      </c>
      <c r="Y358" s="31">
        <f t="shared" si="99"/>
        <v>-4.4046690669794373</v>
      </c>
      <c r="Z358" s="31"/>
      <c r="AA358" s="31"/>
      <c r="AB358" s="31"/>
      <c r="AC358" s="31"/>
      <c r="AD358" s="31"/>
      <c r="AE358" s="31"/>
      <c r="AF358" s="31"/>
      <c r="AG358" s="33">
        <f t="shared" si="100"/>
        <v>0.86058241754191001</v>
      </c>
      <c r="AH358" s="33">
        <f t="shared" si="101"/>
        <v>1.0524365365116599</v>
      </c>
      <c r="AI358" s="33">
        <f t="shared" si="102"/>
        <v>0.99488030082073509</v>
      </c>
      <c r="AJ358" s="93">
        <f t="shared" si="103"/>
        <v>0.92701490231684014</v>
      </c>
      <c r="AK358" s="3">
        <f t="shared" si="104"/>
        <v>0.92718524854541484</v>
      </c>
      <c r="AL358" s="3"/>
      <c r="AM358" s="3"/>
      <c r="AN358" s="3"/>
      <c r="AO358" s="3"/>
      <c r="AP358" s="3"/>
      <c r="AQ358" s="90">
        <f t="shared" si="111"/>
        <v>0</v>
      </c>
      <c r="AR358" s="91">
        <f t="shared" si="112"/>
        <v>0</v>
      </c>
      <c r="AS358" s="89">
        <f>SUM(AR$9:AR358)*RLR</f>
        <v>120</v>
      </c>
      <c r="AT358" s="90">
        <f>AS358-SUM(AU$9:AU358)</f>
        <v>8.7377701745502208</v>
      </c>
      <c r="AU358" s="89">
        <f t="shared" si="113"/>
        <v>6.6028489984006705E-2</v>
      </c>
      <c r="AV358" s="90">
        <f>SUM(AU$9:AU358)*RRF</f>
        <v>77.883560877814844</v>
      </c>
      <c r="AW358" s="3"/>
      <c r="AX358" s="2">
        <f t="shared" si="105"/>
        <v>1.5</v>
      </c>
      <c r="AY358" s="2">
        <f t="shared" si="106"/>
        <v>0.75</v>
      </c>
    </row>
    <row r="359" spans="1:51" x14ac:dyDescent="0.25">
      <c r="A359" s="14">
        <f t="shared" si="107"/>
        <v>3.5</v>
      </c>
      <c r="B359" s="59">
        <f>IF($B$4="AY",0,IFERROR(P*INDEX('UWYr writing pattern'!$C$4:$C$18,MATCH('Baseline model w.Calcs'!$A359,'UWYr writing pattern'!$A$4:$A$18,0)) / 25,B358))</f>
        <v>0</v>
      </c>
      <c r="C359" s="36">
        <f t="shared" si="108"/>
        <v>0.50429036915750214</v>
      </c>
      <c r="E359" s="34">
        <f t="shared" si="109"/>
        <v>7.6795487688959716E-3</v>
      </c>
      <c r="F359" s="31">
        <f>SUM($E$9:E359)*RLR</f>
        <v>119.39485155701087</v>
      </c>
      <c r="G359" s="32"/>
      <c r="H359" s="36">
        <f>F359-SUM($J$9:J359)</f>
        <v>16.004093357030726</v>
      </c>
      <c r="J359" s="31">
        <f t="shared" si="110"/>
        <v>0.12086809495094251</v>
      </c>
      <c r="K359" s="36">
        <f>SUM($J$9:J359)*RRF</f>
        <v>72.373530739986094</v>
      </c>
      <c r="L359" s="33"/>
      <c r="M359" s="36">
        <f t="shared" si="95"/>
        <v>88.37762409701682</v>
      </c>
      <c r="N359" s="33"/>
      <c r="O359" s="33"/>
      <c r="P359" s="33"/>
      <c r="Q359" s="33"/>
      <c r="R359" s="33"/>
      <c r="S359" s="33"/>
      <c r="T359" s="33"/>
      <c r="U359" s="33"/>
      <c r="V359" s="31">
        <f t="shared" si="96"/>
        <v>0.42360391009230175</v>
      </c>
      <c r="W359" s="31">
        <f t="shared" si="97"/>
        <v>11.202865349921508</v>
      </c>
      <c r="X359" s="31">
        <f t="shared" si="98"/>
        <v>11.62646926001381</v>
      </c>
      <c r="Y359" s="31">
        <f t="shared" si="99"/>
        <v>-4.3776240970168203</v>
      </c>
      <c r="Z359" s="31"/>
      <c r="AA359" s="31"/>
      <c r="AB359" s="31"/>
      <c r="AC359" s="31"/>
      <c r="AD359" s="31"/>
      <c r="AE359" s="31"/>
      <c r="AF359" s="31"/>
      <c r="AG359" s="33">
        <f t="shared" si="100"/>
        <v>0.86158965166650114</v>
      </c>
      <c r="AH359" s="33">
        <f t="shared" si="101"/>
        <v>1.0521145725835335</v>
      </c>
      <c r="AI359" s="33">
        <f t="shared" si="102"/>
        <v>0.99495709630842388</v>
      </c>
      <c r="AJ359" s="93">
        <f t="shared" si="103"/>
        <v>0.92756024296574857</v>
      </c>
      <c r="AK359" s="3">
        <f t="shared" si="104"/>
        <v>0.9277313591813241</v>
      </c>
      <c r="AL359" s="3"/>
      <c r="AM359" s="3"/>
      <c r="AN359" s="3"/>
      <c r="AO359" s="3"/>
      <c r="AP359" s="3"/>
      <c r="AQ359" s="90">
        <f t="shared" si="111"/>
        <v>0</v>
      </c>
      <c r="AR359" s="91">
        <f t="shared" si="112"/>
        <v>0</v>
      </c>
      <c r="AS359" s="89">
        <f>SUM(AR$9:AR359)*RLR</f>
        <v>120</v>
      </c>
      <c r="AT359" s="90">
        <f>AS359-SUM(AU$9:AU359)</f>
        <v>8.6722368982410956</v>
      </c>
      <c r="AU359" s="89">
        <f t="shared" si="113"/>
        <v>6.5533276309126656E-2</v>
      </c>
      <c r="AV359" s="90">
        <f>SUM(AU$9:AU359)*RRF</f>
        <v>77.929434171231222</v>
      </c>
      <c r="AW359" s="3"/>
      <c r="AX359" s="2">
        <f t="shared" si="105"/>
        <v>1.5</v>
      </c>
      <c r="AY359" s="2">
        <f t="shared" si="106"/>
        <v>0.75</v>
      </c>
    </row>
    <row r="360" spans="1:51" x14ac:dyDescent="0.25">
      <c r="A360" s="14">
        <f t="shared" si="107"/>
        <v>3.51</v>
      </c>
      <c r="B360" s="59">
        <f>IF($B$4="AY",0,IFERROR(P*INDEX('UWYr writing pattern'!$C$4:$C$18,MATCH('Baseline model w.Calcs'!$A360,'UWYr writing pattern'!$A$4:$A$18,0)) / 25,B359))</f>
        <v>0</v>
      </c>
      <c r="C360" s="36">
        <f t="shared" si="108"/>
        <v>0.49672601362013963</v>
      </c>
      <c r="E360" s="34">
        <f t="shared" si="109"/>
        <v>7.564355537362533E-3</v>
      </c>
      <c r="F360" s="31">
        <f>SUM($E$9:E360)*RLR</f>
        <v>119.40392878365572</v>
      </c>
      <c r="G360" s="32"/>
      <c r="H360" s="36">
        <f>F360-SUM($J$9:J360)</f>
        <v>15.893139883497838</v>
      </c>
      <c r="J360" s="31">
        <f t="shared" si="110"/>
        <v>0.12003070017773045</v>
      </c>
      <c r="K360" s="36">
        <f>SUM($J$9:J360)*RRF</f>
        <v>72.457552230110508</v>
      </c>
      <c r="L360" s="33"/>
      <c r="M360" s="36">
        <f t="shared" si="95"/>
        <v>88.350692113608346</v>
      </c>
      <c r="N360" s="33"/>
      <c r="O360" s="33"/>
      <c r="P360" s="33"/>
      <c r="Q360" s="33"/>
      <c r="R360" s="33"/>
      <c r="S360" s="33"/>
      <c r="T360" s="33"/>
      <c r="U360" s="33"/>
      <c r="V360" s="31">
        <f t="shared" si="96"/>
        <v>0.4172498514409172</v>
      </c>
      <c r="W360" s="31">
        <f t="shared" si="97"/>
        <v>11.125197918448485</v>
      </c>
      <c r="X360" s="31">
        <f t="shared" si="98"/>
        <v>11.542447769889403</v>
      </c>
      <c r="Y360" s="31">
        <f t="shared" si="99"/>
        <v>-4.3506921136083463</v>
      </c>
      <c r="Z360" s="31"/>
      <c r="AA360" s="31"/>
      <c r="AB360" s="31"/>
      <c r="AC360" s="31"/>
      <c r="AD360" s="31"/>
      <c r="AE360" s="31"/>
      <c r="AF360" s="31"/>
      <c r="AG360" s="33">
        <f t="shared" si="100"/>
        <v>0.86258990750131559</v>
      </c>
      <c r="AH360" s="33">
        <f t="shared" si="101"/>
        <v>1.0517939537334327</v>
      </c>
      <c r="AI360" s="33">
        <f t="shared" si="102"/>
        <v>0.99503273986379759</v>
      </c>
      <c r="AJ360" s="93">
        <f t="shared" si="103"/>
        <v>0.92810150885922338</v>
      </c>
      <c r="AK360" s="3">
        <f t="shared" si="104"/>
        <v>0.92827337398746423</v>
      </c>
      <c r="AL360" s="3"/>
      <c r="AM360" s="3"/>
      <c r="AN360" s="3"/>
      <c r="AO360" s="3"/>
      <c r="AP360" s="3"/>
      <c r="AQ360" s="90">
        <f t="shared" si="111"/>
        <v>0</v>
      </c>
      <c r="AR360" s="91">
        <f t="shared" si="112"/>
        <v>0</v>
      </c>
      <c r="AS360" s="89">
        <f>SUM(AR$9:AR360)*RLR</f>
        <v>120</v>
      </c>
      <c r="AT360" s="90">
        <f>AS360-SUM(AU$9:AU360)</f>
        <v>8.6071951215042901</v>
      </c>
      <c r="AU360" s="89">
        <f t="shared" si="113"/>
        <v>6.5041776736808221E-2</v>
      </c>
      <c r="AV360" s="90">
        <f>SUM(AU$9:AU360)*RRF</f>
        <v>77.974963414946998</v>
      </c>
      <c r="AW360" s="3"/>
      <c r="AX360" s="2">
        <f t="shared" si="105"/>
        <v>1.5</v>
      </c>
      <c r="AY360" s="2">
        <f t="shared" si="106"/>
        <v>0.75</v>
      </c>
    </row>
    <row r="361" spans="1:51" x14ac:dyDescent="0.25">
      <c r="A361" s="14">
        <f t="shared" si="107"/>
        <v>3.52</v>
      </c>
      <c r="B361" s="59">
        <f>IF($B$4="AY",0,IFERROR(P*INDEX('UWYr writing pattern'!$C$4:$C$18,MATCH('Baseline model w.Calcs'!$A361,'UWYr writing pattern'!$A$4:$A$18,0)) / 25,B360))</f>
        <v>0</v>
      </c>
      <c r="C361" s="36">
        <f t="shared" si="108"/>
        <v>0.48927512341583751</v>
      </c>
      <c r="E361" s="34">
        <f t="shared" si="109"/>
        <v>7.4508902043020943E-3</v>
      </c>
      <c r="F361" s="31">
        <f>SUM($E$9:E361)*RLR</f>
        <v>119.41286985190087</v>
      </c>
      <c r="G361" s="32"/>
      <c r="H361" s="36">
        <f>F361-SUM($J$9:J361)</f>
        <v>15.78288240261675</v>
      </c>
      <c r="J361" s="31">
        <f t="shared" si="110"/>
        <v>0.11919854912623379</v>
      </c>
      <c r="K361" s="36">
        <f>SUM($J$9:J361)*RRF</f>
        <v>72.540991214498874</v>
      </c>
      <c r="L361" s="33"/>
      <c r="M361" s="36">
        <f t="shared" si="95"/>
        <v>88.323873617115623</v>
      </c>
      <c r="N361" s="33"/>
      <c r="O361" s="33"/>
      <c r="P361" s="33"/>
      <c r="Q361" s="33"/>
      <c r="R361" s="33"/>
      <c r="S361" s="33"/>
      <c r="T361" s="33"/>
      <c r="U361" s="33"/>
      <c r="V361" s="31">
        <f t="shared" si="96"/>
        <v>0.41099110366930347</v>
      </c>
      <c r="W361" s="31">
        <f t="shared" si="97"/>
        <v>11.048017681831723</v>
      </c>
      <c r="X361" s="31">
        <f t="shared" si="98"/>
        <v>11.459008785501027</v>
      </c>
      <c r="Y361" s="31">
        <f t="shared" si="99"/>
        <v>-4.3238736171156233</v>
      </c>
      <c r="Z361" s="31"/>
      <c r="AA361" s="31"/>
      <c r="AB361" s="31"/>
      <c r="AC361" s="31"/>
      <c r="AD361" s="31"/>
      <c r="AE361" s="31"/>
      <c r="AF361" s="31"/>
      <c r="AG361" s="33">
        <f t="shared" si="100"/>
        <v>0.86358322874403426</v>
      </c>
      <c r="AH361" s="33">
        <f t="shared" si="101"/>
        <v>1.0514746859180431</v>
      </c>
      <c r="AI361" s="33">
        <f t="shared" si="102"/>
        <v>0.99510724876584056</v>
      </c>
      <c r="AJ361" s="93">
        <f t="shared" si="103"/>
        <v>0.92863873044361389</v>
      </c>
      <c r="AK361" s="3">
        <f t="shared" si="104"/>
        <v>0.92881132368255825</v>
      </c>
      <c r="AL361" s="3"/>
      <c r="AM361" s="3"/>
      <c r="AN361" s="3"/>
      <c r="AO361" s="3"/>
      <c r="AP361" s="3"/>
      <c r="AQ361" s="90">
        <f t="shared" si="111"/>
        <v>0</v>
      </c>
      <c r="AR361" s="91">
        <f t="shared" si="112"/>
        <v>0</v>
      </c>
      <c r="AS361" s="89">
        <f>SUM(AR$9:AR361)*RLR</f>
        <v>120</v>
      </c>
      <c r="AT361" s="90">
        <f>AS361-SUM(AU$9:AU361)</f>
        <v>8.5426411580930051</v>
      </c>
      <c r="AU361" s="89">
        <f t="shared" si="113"/>
        <v>6.4553963411282181E-2</v>
      </c>
      <c r="AV361" s="90">
        <f>SUM(AU$9:AU361)*RRF</f>
        <v>78.020151189334896</v>
      </c>
      <c r="AW361" s="3"/>
      <c r="AX361" s="2">
        <f t="shared" si="105"/>
        <v>1.5</v>
      </c>
      <c r="AY361" s="2">
        <f t="shared" si="106"/>
        <v>0.75</v>
      </c>
    </row>
    <row r="362" spans="1:51" x14ac:dyDescent="0.25">
      <c r="A362" s="14">
        <f t="shared" si="107"/>
        <v>3.53</v>
      </c>
      <c r="B362" s="59">
        <f>IF($B$4="AY",0,IFERROR(P*INDEX('UWYr writing pattern'!$C$4:$C$18,MATCH('Baseline model w.Calcs'!$A362,'UWYr writing pattern'!$A$4:$A$18,0)) / 25,B361))</f>
        <v>0</v>
      </c>
      <c r="C362" s="36">
        <f t="shared" si="108"/>
        <v>0.48193599656459996</v>
      </c>
      <c r="E362" s="34">
        <f t="shared" si="109"/>
        <v>7.3391268512375627E-3</v>
      </c>
      <c r="F362" s="31">
        <f>SUM($E$9:E362)*RLR</f>
        <v>119.42167680412236</v>
      </c>
      <c r="G362" s="32"/>
      <c r="H362" s="36">
        <f>F362-SUM($J$9:J362)</f>
        <v>15.673317736818618</v>
      </c>
      <c r="J362" s="31">
        <f t="shared" si="110"/>
        <v>0.11837161801962562</v>
      </c>
      <c r="K362" s="36">
        <f>SUM($J$9:J362)*RRF</f>
        <v>72.623851347112605</v>
      </c>
      <c r="L362" s="33"/>
      <c r="M362" s="36">
        <f t="shared" si="95"/>
        <v>88.297169083931223</v>
      </c>
      <c r="N362" s="33"/>
      <c r="O362" s="33"/>
      <c r="P362" s="33"/>
      <c r="Q362" s="33"/>
      <c r="R362" s="33"/>
      <c r="S362" s="33"/>
      <c r="T362" s="33"/>
      <c r="U362" s="33"/>
      <c r="V362" s="31">
        <f t="shared" si="96"/>
        <v>0.40482623711426391</v>
      </c>
      <c r="W362" s="31">
        <f t="shared" si="97"/>
        <v>10.971322415773031</v>
      </c>
      <c r="X362" s="31">
        <f t="shared" si="98"/>
        <v>11.376148652887295</v>
      </c>
      <c r="Y362" s="31">
        <f t="shared" si="99"/>
        <v>-4.2971690839312231</v>
      </c>
      <c r="Z362" s="31"/>
      <c r="AA362" s="31"/>
      <c r="AB362" s="31"/>
      <c r="AC362" s="31"/>
      <c r="AD362" s="31"/>
      <c r="AE362" s="31"/>
      <c r="AF362" s="31"/>
      <c r="AG362" s="33">
        <f t="shared" si="100"/>
        <v>0.86456965889419768</v>
      </c>
      <c r="AH362" s="33">
        <f t="shared" si="101"/>
        <v>1.051156774808705</v>
      </c>
      <c r="AI362" s="33">
        <f t="shared" si="102"/>
        <v>0.99518064003435291</v>
      </c>
      <c r="AJ362" s="93">
        <f t="shared" si="103"/>
        <v>0.92917193793777597</v>
      </c>
      <c r="AK362" s="3">
        <f t="shared" si="104"/>
        <v>0.92934523875493913</v>
      </c>
      <c r="AL362" s="3"/>
      <c r="AM362" s="3"/>
      <c r="AN362" s="3"/>
      <c r="AO362" s="3"/>
      <c r="AP362" s="3"/>
      <c r="AQ362" s="90">
        <f t="shared" si="111"/>
        <v>0</v>
      </c>
      <c r="AR362" s="91">
        <f t="shared" si="112"/>
        <v>0</v>
      </c>
      <c r="AS362" s="89">
        <f>SUM(AR$9:AR362)*RLR</f>
        <v>120</v>
      </c>
      <c r="AT362" s="90">
        <f>AS362-SUM(AU$9:AU362)</f>
        <v>8.4785713494073036</v>
      </c>
      <c r="AU362" s="89">
        <f t="shared" si="113"/>
        <v>6.4069808685697532E-2</v>
      </c>
      <c r="AV362" s="90">
        <f>SUM(AU$9:AU362)*RRF</f>
        <v>78.065000055414885</v>
      </c>
      <c r="AW362" s="3"/>
      <c r="AX362" s="2">
        <f t="shared" si="105"/>
        <v>1.5</v>
      </c>
      <c r="AY362" s="2">
        <f t="shared" si="106"/>
        <v>0.75</v>
      </c>
    </row>
    <row r="363" spans="1:51" x14ac:dyDescent="0.25">
      <c r="A363" s="14">
        <f t="shared" si="107"/>
        <v>3.54</v>
      </c>
      <c r="B363" s="59">
        <f>IF($B$4="AY",0,IFERROR(P*INDEX('UWYr writing pattern'!$C$4:$C$18,MATCH('Baseline model w.Calcs'!$A363,'UWYr writing pattern'!$A$4:$A$18,0)) / 25,B362))</f>
        <v>0</v>
      </c>
      <c r="C363" s="36">
        <f t="shared" si="108"/>
        <v>0.47470695661613094</v>
      </c>
      <c r="E363" s="34">
        <f t="shared" si="109"/>
        <v>7.2290399484689991E-3</v>
      </c>
      <c r="F363" s="31">
        <f>SUM($E$9:E363)*RLR</f>
        <v>119.43035165206052</v>
      </c>
      <c r="G363" s="32"/>
      <c r="H363" s="36">
        <f>F363-SUM($J$9:J363)</f>
        <v>15.564442701730641</v>
      </c>
      <c r="J363" s="31">
        <f t="shared" si="110"/>
        <v>0.11754988302613964</v>
      </c>
      <c r="K363" s="36">
        <f>SUM($J$9:J363)*RRF</f>
        <v>72.70613626523091</v>
      </c>
      <c r="L363" s="33"/>
      <c r="M363" s="36">
        <f t="shared" si="95"/>
        <v>88.270578966961551</v>
      </c>
      <c r="N363" s="33"/>
      <c r="O363" s="33"/>
      <c r="P363" s="33"/>
      <c r="Q363" s="33"/>
      <c r="R363" s="33"/>
      <c r="S363" s="33"/>
      <c r="T363" s="33"/>
      <c r="U363" s="33"/>
      <c r="V363" s="31">
        <f t="shared" si="96"/>
        <v>0.39875384355755</v>
      </c>
      <c r="W363" s="31">
        <f t="shared" si="97"/>
        <v>10.895109891211447</v>
      </c>
      <c r="X363" s="31">
        <f t="shared" si="98"/>
        <v>11.293863734768998</v>
      </c>
      <c r="Y363" s="31">
        <f t="shared" si="99"/>
        <v>-4.2705789669615513</v>
      </c>
      <c r="Z363" s="31"/>
      <c r="AA363" s="31"/>
      <c r="AB363" s="31"/>
      <c r="AC363" s="31"/>
      <c r="AD363" s="31"/>
      <c r="AE363" s="31"/>
      <c r="AF363" s="31"/>
      <c r="AG363" s="33">
        <f t="shared" si="100"/>
        <v>0.8655492412527489</v>
      </c>
      <c r="AH363" s="33">
        <f t="shared" si="101"/>
        <v>1.0508402257971614</v>
      </c>
      <c r="AI363" s="33">
        <f t="shared" si="102"/>
        <v>0.99525293043383767</v>
      </c>
      <c r="AJ363" s="93">
        <f t="shared" si="103"/>
        <v>0.92970116133477154</v>
      </c>
      <c r="AK363" s="3">
        <f t="shared" si="104"/>
        <v>0.92987514946427707</v>
      </c>
      <c r="AL363" s="3"/>
      <c r="AM363" s="3"/>
      <c r="AN363" s="3"/>
      <c r="AO363" s="3"/>
      <c r="AP363" s="3"/>
      <c r="AQ363" s="90">
        <f t="shared" si="111"/>
        <v>0</v>
      </c>
      <c r="AR363" s="91">
        <f t="shared" si="112"/>
        <v>0</v>
      </c>
      <c r="AS363" s="89">
        <f>SUM(AR$9:AR363)*RLR</f>
        <v>120</v>
      </c>
      <c r="AT363" s="90">
        <f>AS363-SUM(AU$9:AU363)</f>
        <v>8.4149820642867468</v>
      </c>
      <c r="AU363" s="89">
        <f t="shared" si="113"/>
        <v>6.3589285120554784E-2</v>
      </c>
      <c r="AV363" s="90">
        <f>SUM(AU$9:AU363)*RRF</f>
        <v>78.10951255499927</v>
      </c>
      <c r="AW363" s="3"/>
      <c r="AX363" s="2">
        <f t="shared" si="105"/>
        <v>1.5</v>
      </c>
      <c r="AY363" s="2">
        <f t="shared" si="106"/>
        <v>0.75</v>
      </c>
    </row>
    <row r="364" spans="1:51" x14ac:dyDescent="0.25">
      <c r="A364" s="14">
        <f t="shared" si="107"/>
        <v>3.55</v>
      </c>
      <c r="B364" s="59">
        <f>IF($B$4="AY",0,IFERROR(P*INDEX('UWYr writing pattern'!$C$4:$C$18,MATCH('Baseline model w.Calcs'!$A364,'UWYr writing pattern'!$A$4:$A$18,0)) / 25,B363))</f>
        <v>0</v>
      </c>
      <c r="C364" s="36">
        <f t="shared" si="108"/>
        <v>0.46758635226688899</v>
      </c>
      <c r="E364" s="34">
        <f t="shared" si="109"/>
        <v>7.1206043492419635E-3</v>
      </c>
      <c r="F364" s="31">
        <f>SUM($E$9:E364)*RLR</f>
        <v>119.4388963772796</v>
      </c>
      <c r="G364" s="32"/>
      <c r="H364" s="36">
        <f>F364-SUM($J$9:J364)</f>
        <v>15.456254106686742</v>
      </c>
      <c r="J364" s="31">
        <f t="shared" si="110"/>
        <v>0.11673332026297981</v>
      </c>
      <c r="K364" s="36">
        <f>SUM($J$9:J364)*RRF</f>
        <v>72.787849589415003</v>
      </c>
      <c r="L364" s="33"/>
      <c r="M364" s="36">
        <f t="shared" si="95"/>
        <v>88.244103696101746</v>
      </c>
      <c r="N364" s="33"/>
      <c r="O364" s="33"/>
      <c r="P364" s="33"/>
      <c r="Q364" s="33"/>
      <c r="R364" s="33"/>
      <c r="S364" s="33"/>
      <c r="T364" s="33"/>
      <c r="U364" s="33"/>
      <c r="V364" s="31">
        <f t="shared" si="96"/>
        <v>0.39277253590418676</v>
      </c>
      <c r="W364" s="31">
        <f t="shared" si="97"/>
        <v>10.819377874680718</v>
      </c>
      <c r="X364" s="31">
        <f t="shared" si="98"/>
        <v>11.212150410584906</v>
      </c>
      <c r="Y364" s="31">
        <f t="shared" si="99"/>
        <v>-4.244103696101746</v>
      </c>
      <c r="Z364" s="31"/>
      <c r="AA364" s="31"/>
      <c r="AB364" s="31"/>
      <c r="AC364" s="31"/>
      <c r="AD364" s="31"/>
      <c r="AE364" s="31"/>
      <c r="AF364" s="31"/>
      <c r="AG364" s="33">
        <f t="shared" si="100"/>
        <v>0.86652201892160718</v>
      </c>
      <c r="AH364" s="33">
        <f t="shared" si="101"/>
        <v>1.0505250440012113</v>
      </c>
      <c r="AI364" s="33">
        <f t="shared" si="102"/>
        <v>0.99532413647733009</v>
      </c>
      <c r="AJ364" s="93">
        <f t="shared" si="103"/>
        <v>0.93022643040355635</v>
      </c>
      <c r="AK364" s="3">
        <f t="shared" si="104"/>
        <v>0.93040108584329506</v>
      </c>
      <c r="AL364" s="3"/>
      <c r="AM364" s="3"/>
      <c r="AN364" s="3"/>
      <c r="AO364" s="3"/>
      <c r="AP364" s="3"/>
      <c r="AQ364" s="90">
        <f t="shared" si="111"/>
        <v>0</v>
      </c>
      <c r="AR364" s="91">
        <f t="shared" si="112"/>
        <v>0</v>
      </c>
      <c r="AS364" s="89">
        <f>SUM(AR$9:AR364)*RLR</f>
        <v>120</v>
      </c>
      <c r="AT364" s="90">
        <f>AS364-SUM(AU$9:AU364)</f>
        <v>8.3518696988045917</v>
      </c>
      <c r="AU364" s="89">
        <f t="shared" si="113"/>
        <v>6.3112365482150601E-2</v>
      </c>
      <c r="AV364" s="90">
        <f>SUM(AU$9:AU364)*RRF</f>
        <v>78.153691210836783</v>
      </c>
      <c r="AW364" s="3"/>
      <c r="AX364" s="2">
        <f t="shared" si="105"/>
        <v>1.5</v>
      </c>
      <c r="AY364" s="2">
        <f t="shared" si="106"/>
        <v>0.75</v>
      </c>
    </row>
    <row r="365" spans="1:51" x14ac:dyDescent="0.25">
      <c r="A365" s="14">
        <f t="shared" si="107"/>
        <v>3.56</v>
      </c>
      <c r="B365" s="59">
        <f>IF($B$4="AY",0,IFERROR(P*INDEX('UWYr writing pattern'!$C$4:$C$18,MATCH('Baseline model w.Calcs'!$A365,'UWYr writing pattern'!$A$4:$A$18,0)) / 25,B364))</f>
        <v>0</v>
      </c>
      <c r="C365" s="36">
        <f t="shared" si="108"/>
        <v>0.46057255698288568</v>
      </c>
      <c r="E365" s="34">
        <f t="shared" si="109"/>
        <v>7.0137952840033345E-3</v>
      </c>
      <c r="F365" s="31">
        <f>SUM($E$9:E365)*RLR</f>
        <v>119.44731293162042</v>
      </c>
      <c r="G365" s="32"/>
      <c r="H365" s="36">
        <f>F365-SUM($J$9:J365)</f>
        <v>15.348748755227405</v>
      </c>
      <c r="J365" s="31">
        <f t="shared" si="110"/>
        <v>0.11592190580015058</v>
      </c>
      <c r="K365" s="36">
        <f>SUM($J$9:J365)*RRF</f>
        <v>72.8689949234751</v>
      </c>
      <c r="L365" s="33"/>
      <c r="M365" s="36">
        <f t="shared" si="95"/>
        <v>88.217743678702504</v>
      </c>
      <c r="N365" s="33"/>
      <c r="O365" s="33"/>
      <c r="P365" s="33"/>
      <c r="Q365" s="33"/>
      <c r="R365" s="33"/>
      <c r="S365" s="33"/>
      <c r="T365" s="33"/>
      <c r="U365" s="33"/>
      <c r="V365" s="31">
        <f t="shared" si="96"/>
        <v>0.38688094786562394</v>
      </c>
      <c r="W365" s="31">
        <f t="shared" si="97"/>
        <v>10.744124128659182</v>
      </c>
      <c r="X365" s="31">
        <f t="shared" si="98"/>
        <v>11.131005076524806</v>
      </c>
      <c r="Y365" s="31">
        <f t="shared" si="99"/>
        <v>-4.2177436787025044</v>
      </c>
      <c r="Z365" s="31"/>
      <c r="AA365" s="31"/>
      <c r="AB365" s="31"/>
      <c r="AC365" s="31"/>
      <c r="AD365" s="31"/>
      <c r="AE365" s="31"/>
      <c r="AF365" s="31"/>
      <c r="AG365" s="33">
        <f t="shared" si="100"/>
        <v>0.86748803480327497</v>
      </c>
      <c r="AH365" s="33">
        <f t="shared" si="101"/>
        <v>1.0502112342702679</v>
      </c>
      <c r="AI365" s="33">
        <f t="shared" si="102"/>
        <v>0.99539427443017015</v>
      </c>
      <c r="AJ365" s="93">
        <f t="shared" si="103"/>
        <v>0.93074777469065406</v>
      </c>
      <c r="AK365" s="3">
        <f t="shared" si="104"/>
        <v>0.93092307769947036</v>
      </c>
      <c r="AL365" s="3"/>
      <c r="AM365" s="3"/>
      <c r="AN365" s="3"/>
      <c r="AO365" s="3"/>
      <c r="AP365" s="3"/>
      <c r="AQ365" s="90">
        <f t="shared" si="111"/>
        <v>0</v>
      </c>
      <c r="AR365" s="91">
        <f t="shared" si="112"/>
        <v>0</v>
      </c>
      <c r="AS365" s="89">
        <f>SUM(AR$9:AR365)*RLR</f>
        <v>120</v>
      </c>
      <c r="AT365" s="90">
        <f>AS365-SUM(AU$9:AU365)</f>
        <v>8.2892306760635535</v>
      </c>
      <c r="AU365" s="89">
        <f t="shared" si="113"/>
        <v>6.2639022741034445E-2</v>
      </c>
      <c r="AV365" s="90">
        <f>SUM(AU$9:AU365)*RRF</f>
        <v>78.197538526755508</v>
      </c>
      <c r="AW365" s="3"/>
      <c r="AX365" s="2">
        <f t="shared" si="105"/>
        <v>1.5</v>
      </c>
      <c r="AY365" s="2">
        <f t="shared" si="106"/>
        <v>0.75</v>
      </c>
    </row>
    <row r="366" spans="1:51" x14ac:dyDescent="0.25">
      <c r="A366" s="14">
        <f t="shared" si="107"/>
        <v>3.57</v>
      </c>
      <c r="B366" s="59">
        <f>IF($B$4="AY",0,IFERROR(P*INDEX('UWYr writing pattern'!$C$4:$C$18,MATCH('Baseline model w.Calcs'!$A366,'UWYr writing pattern'!$A$4:$A$18,0)) / 25,B365))</f>
        <v>0</v>
      </c>
      <c r="C366" s="36">
        <f t="shared" si="108"/>
        <v>0.4536639686281424</v>
      </c>
      <c r="E366" s="34">
        <f t="shared" si="109"/>
        <v>6.9085883547432862E-3</v>
      </c>
      <c r="F366" s="31">
        <f>SUM($E$9:E366)*RLR</f>
        <v>119.45560323764612</v>
      </c>
      <c r="G366" s="32"/>
      <c r="H366" s="36">
        <f>F366-SUM($J$9:J366)</f>
        <v>15.241923445588895</v>
      </c>
      <c r="J366" s="31">
        <f t="shared" si="110"/>
        <v>0.11511561566420554</v>
      </c>
      <c r="K366" s="36">
        <f>SUM($J$9:J366)*RRF</f>
        <v>72.949575854440056</v>
      </c>
      <c r="L366" s="33"/>
      <c r="M366" s="36">
        <f t="shared" si="95"/>
        <v>88.191499300028951</v>
      </c>
      <c r="N366" s="33"/>
      <c r="O366" s="33"/>
      <c r="P366" s="33"/>
      <c r="Q366" s="33"/>
      <c r="R366" s="33"/>
      <c r="S366" s="33"/>
      <c r="T366" s="33"/>
      <c r="U366" s="33"/>
      <c r="V366" s="31">
        <f t="shared" si="96"/>
        <v>0.38107773364763958</v>
      </c>
      <c r="W366" s="31">
        <f t="shared" si="97"/>
        <v>10.669346411912226</v>
      </c>
      <c r="X366" s="31">
        <f t="shared" si="98"/>
        <v>11.050424145559866</v>
      </c>
      <c r="Y366" s="31">
        <f t="shared" si="99"/>
        <v>-4.1914993000289513</v>
      </c>
      <c r="Z366" s="31"/>
      <c r="AA366" s="31"/>
      <c r="AB366" s="31"/>
      <c r="AC366" s="31"/>
      <c r="AD366" s="31"/>
      <c r="AE366" s="31"/>
      <c r="AF366" s="31"/>
      <c r="AG366" s="33">
        <f t="shared" si="100"/>
        <v>0.86844733160047682</v>
      </c>
      <c r="AH366" s="33">
        <f t="shared" si="101"/>
        <v>1.0498988011908208</v>
      </c>
      <c r="AI366" s="33">
        <f t="shared" si="102"/>
        <v>0.99546336031371763</v>
      </c>
      <c r="AJ366" s="93">
        <f t="shared" si="103"/>
        <v>0.93126522352181806</v>
      </c>
      <c r="AK366" s="3">
        <f t="shared" si="104"/>
        <v>0.93144115461672428</v>
      </c>
      <c r="AL366" s="3"/>
      <c r="AM366" s="3"/>
      <c r="AN366" s="3"/>
      <c r="AO366" s="3"/>
      <c r="AP366" s="3"/>
      <c r="AQ366" s="90">
        <f t="shared" si="111"/>
        <v>0</v>
      </c>
      <c r="AR366" s="91">
        <f t="shared" si="112"/>
        <v>0</v>
      </c>
      <c r="AS366" s="89">
        <f>SUM(AR$9:AR366)*RLR</f>
        <v>120</v>
      </c>
      <c r="AT366" s="90">
        <f>AS366-SUM(AU$9:AU366)</f>
        <v>8.2270614459930727</v>
      </c>
      <c r="AU366" s="89">
        <f t="shared" si="113"/>
        <v>6.2169230070476651E-2</v>
      </c>
      <c r="AV366" s="90">
        <f>SUM(AU$9:AU366)*RRF</f>
        <v>78.241056987804839</v>
      </c>
      <c r="AW366" s="3"/>
      <c r="AX366" s="2">
        <f t="shared" si="105"/>
        <v>1.5</v>
      </c>
      <c r="AY366" s="2">
        <f t="shared" si="106"/>
        <v>0.75</v>
      </c>
    </row>
    <row r="367" spans="1:51" x14ac:dyDescent="0.25">
      <c r="A367" s="14">
        <f t="shared" si="107"/>
        <v>3.58</v>
      </c>
      <c r="B367" s="59">
        <f>IF($B$4="AY",0,IFERROR(P*INDEX('UWYr writing pattern'!$C$4:$C$18,MATCH('Baseline model w.Calcs'!$A367,'UWYr writing pattern'!$A$4:$A$18,0)) / 25,B366))</f>
        <v>0</v>
      </c>
      <c r="C367" s="36">
        <f t="shared" si="108"/>
        <v>0.44685900909872028</v>
      </c>
      <c r="E367" s="34">
        <f t="shared" si="109"/>
        <v>6.8049595294221365E-3</v>
      </c>
      <c r="F367" s="31">
        <f>SUM($E$9:E367)*RLR</f>
        <v>119.46376918908142</v>
      </c>
      <c r="G367" s="32"/>
      <c r="H367" s="36">
        <f>F367-SUM($J$9:J367)</f>
        <v>15.135774971182286</v>
      </c>
      <c r="J367" s="31">
        <f t="shared" si="110"/>
        <v>0.11431442584191671</v>
      </c>
      <c r="K367" s="36">
        <f>SUM($J$9:J367)*RRF</f>
        <v>73.029595952529391</v>
      </c>
      <c r="L367" s="33"/>
      <c r="M367" s="36">
        <f t="shared" si="95"/>
        <v>88.165370923711677</v>
      </c>
      <c r="N367" s="33"/>
      <c r="O367" s="33"/>
      <c r="P367" s="33"/>
      <c r="Q367" s="33"/>
      <c r="R367" s="33"/>
      <c r="S367" s="33"/>
      <c r="T367" s="33"/>
      <c r="U367" s="33"/>
      <c r="V367" s="31">
        <f t="shared" si="96"/>
        <v>0.37536156764292505</v>
      </c>
      <c r="W367" s="31">
        <f t="shared" si="97"/>
        <v>10.595042479827599</v>
      </c>
      <c r="X367" s="31">
        <f t="shared" si="98"/>
        <v>10.970404047470524</v>
      </c>
      <c r="Y367" s="31">
        <f t="shared" si="99"/>
        <v>-4.1653709237116772</v>
      </c>
      <c r="Z367" s="31"/>
      <c r="AA367" s="31"/>
      <c r="AB367" s="31"/>
      <c r="AC367" s="31"/>
      <c r="AD367" s="31"/>
      <c r="AE367" s="31"/>
      <c r="AF367" s="31"/>
      <c r="AG367" s="33">
        <f t="shared" si="100"/>
        <v>0.86939995181582608</v>
      </c>
      <c r="AH367" s="33">
        <f t="shared" si="101"/>
        <v>1.0495877490918057</v>
      </c>
      <c r="AI367" s="33">
        <f t="shared" si="102"/>
        <v>0.99553140990901179</v>
      </c>
      <c r="AJ367" s="93">
        <f t="shared" si="103"/>
        <v>0.9317788060036819</v>
      </c>
      <c r="AK367" s="3">
        <f t="shared" si="104"/>
        <v>0.93195534595709884</v>
      </c>
      <c r="AL367" s="3"/>
      <c r="AM367" s="3"/>
      <c r="AN367" s="3"/>
      <c r="AO367" s="3"/>
      <c r="AP367" s="3"/>
      <c r="AQ367" s="90">
        <f t="shared" si="111"/>
        <v>0</v>
      </c>
      <c r="AR367" s="91">
        <f t="shared" si="112"/>
        <v>0</v>
      </c>
      <c r="AS367" s="89">
        <f>SUM(AR$9:AR367)*RLR</f>
        <v>120</v>
      </c>
      <c r="AT367" s="90">
        <f>AS367-SUM(AU$9:AU367)</f>
        <v>8.1653584851481185</v>
      </c>
      <c r="AU367" s="89">
        <f t="shared" si="113"/>
        <v>6.1702960844948043E-2</v>
      </c>
      <c r="AV367" s="90">
        <f>SUM(AU$9:AU367)*RRF</f>
        <v>78.284249060396306</v>
      </c>
      <c r="AW367" s="3"/>
      <c r="AX367" s="2">
        <f t="shared" si="105"/>
        <v>1.5</v>
      </c>
      <c r="AY367" s="2">
        <f t="shared" si="106"/>
        <v>0.75</v>
      </c>
    </row>
    <row r="368" spans="1:51" x14ac:dyDescent="0.25">
      <c r="A368" s="14">
        <f t="shared" si="107"/>
        <v>3.59</v>
      </c>
      <c r="B368" s="59">
        <f>IF($B$4="AY",0,IFERROR(P*INDEX('UWYr writing pattern'!$C$4:$C$18,MATCH('Baseline model w.Calcs'!$A368,'UWYr writing pattern'!$A$4:$A$18,0)) / 25,B367))</f>
        <v>0</v>
      </c>
      <c r="C368" s="36">
        <f t="shared" si="108"/>
        <v>0.44015612396223947</v>
      </c>
      <c r="E368" s="34">
        <f t="shared" si="109"/>
        <v>6.7028851364808045E-3</v>
      </c>
      <c r="F368" s="31">
        <f>SUM($E$9:E368)*RLR</f>
        <v>119.47181265124519</v>
      </c>
      <c r="G368" s="32"/>
      <c r="H368" s="36">
        <f>F368-SUM($J$9:J368)</f>
        <v>15.030300121062183</v>
      </c>
      <c r="J368" s="31">
        <f t="shared" si="110"/>
        <v>0.11351831228386715</v>
      </c>
      <c r="K368" s="36">
        <f>SUM($J$9:J368)*RRF</f>
        <v>73.109058771128105</v>
      </c>
      <c r="L368" s="33"/>
      <c r="M368" s="36">
        <f t="shared" si="95"/>
        <v>88.139358892190288</v>
      </c>
      <c r="N368" s="33"/>
      <c r="O368" s="33"/>
      <c r="P368" s="33"/>
      <c r="Q368" s="33"/>
      <c r="R368" s="33"/>
      <c r="S368" s="33"/>
      <c r="T368" s="33"/>
      <c r="U368" s="33"/>
      <c r="V368" s="31">
        <f t="shared" si="96"/>
        <v>0.36973114412828112</v>
      </c>
      <c r="W368" s="31">
        <f t="shared" si="97"/>
        <v>10.521210084743528</v>
      </c>
      <c r="X368" s="31">
        <f t="shared" si="98"/>
        <v>10.890941228871808</v>
      </c>
      <c r="Y368" s="31">
        <f t="shared" si="99"/>
        <v>-4.1393588921902875</v>
      </c>
      <c r="Z368" s="31"/>
      <c r="AA368" s="31"/>
      <c r="AB368" s="31"/>
      <c r="AC368" s="31"/>
      <c r="AD368" s="31"/>
      <c r="AE368" s="31"/>
      <c r="AF368" s="31"/>
      <c r="AG368" s="33">
        <f t="shared" si="100"/>
        <v>0.87034593775152502</v>
      </c>
      <c r="AH368" s="33">
        <f t="shared" si="101"/>
        <v>1.0492780820498844</v>
      </c>
      <c r="AI368" s="33">
        <f t="shared" si="102"/>
        <v>0.99559843876037657</v>
      </c>
      <c r="AJ368" s="93">
        <f t="shared" si="103"/>
        <v>0.93228855102539532</v>
      </c>
      <c r="AK368" s="3">
        <f t="shared" si="104"/>
        <v>0.93246568086242065</v>
      </c>
      <c r="AL368" s="3"/>
      <c r="AM368" s="3"/>
      <c r="AN368" s="3"/>
      <c r="AO368" s="3"/>
      <c r="AP368" s="3"/>
      <c r="AQ368" s="90">
        <f t="shared" si="111"/>
        <v>0</v>
      </c>
      <c r="AR368" s="91">
        <f t="shared" si="112"/>
        <v>0</v>
      </c>
      <c r="AS368" s="89">
        <f>SUM(AR$9:AR368)*RLR</f>
        <v>120</v>
      </c>
      <c r="AT368" s="90">
        <f>AS368-SUM(AU$9:AU368)</f>
        <v>8.1041182965095118</v>
      </c>
      <c r="AU368" s="89">
        <f t="shared" si="113"/>
        <v>6.1240188638610887E-2</v>
      </c>
      <c r="AV368" s="90">
        <f>SUM(AU$9:AU368)*RRF</f>
        <v>78.327117192443339</v>
      </c>
      <c r="AW368" s="3"/>
      <c r="AX368" s="2">
        <f t="shared" si="105"/>
        <v>1.5</v>
      </c>
      <c r="AY368" s="2">
        <f t="shared" si="106"/>
        <v>0.75</v>
      </c>
    </row>
    <row r="369" spans="1:51" x14ac:dyDescent="0.25">
      <c r="A369" s="14">
        <f t="shared" si="107"/>
        <v>3.6</v>
      </c>
      <c r="B369" s="59">
        <f>IF($B$4="AY",0,IFERROR(P*INDEX('UWYr writing pattern'!$C$4:$C$18,MATCH('Baseline model w.Calcs'!$A369,'UWYr writing pattern'!$A$4:$A$18,0)) / 25,B368))</f>
        <v>0</v>
      </c>
      <c r="C369" s="36">
        <f t="shared" si="108"/>
        <v>0.43355378210280587</v>
      </c>
      <c r="E369" s="34">
        <f t="shared" si="109"/>
        <v>6.6023418594335914E-3</v>
      </c>
      <c r="F369" s="31">
        <f>SUM($E$9:E369)*RLR</f>
        <v>119.47973546147651</v>
      </c>
      <c r="G369" s="32"/>
      <c r="H369" s="36">
        <f>F369-SUM($J$9:J369)</f>
        <v>14.925495680385538</v>
      </c>
      <c r="J369" s="31">
        <f t="shared" si="110"/>
        <v>0.11272725090796637</v>
      </c>
      <c r="K369" s="36">
        <f>SUM($J$9:J369)*RRF</f>
        <v>73.187967846763669</v>
      </c>
      <c r="L369" s="33"/>
      <c r="M369" s="36">
        <f t="shared" si="95"/>
        <v>88.113463527149207</v>
      </c>
      <c r="N369" s="33"/>
      <c r="O369" s="33"/>
      <c r="P369" s="33"/>
      <c r="Q369" s="33"/>
      <c r="R369" s="33"/>
      <c r="S369" s="33"/>
      <c r="T369" s="33"/>
      <c r="U369" s="33"/>
      <c r="V369" s="31">
        <f t="shared" si="96"/>
        <v>0.36418517696635694</v>
      </c>
      <c r="W369" s="31">
        <f t="shared" si="97"/>
        <v>10.447846976269876</v>
      </c>
      <c r="X369" s="31">
        <f t="shared" si="98"/>
        <v>10.812032153236233</v>
      </c>
      <c r="Y369" s="31">
        <f t="shared" si="99"/>
        <v>-4.1134635271492073</v>
      </c>
      <c r="Z369" s="31"/>
      <c r="AA369" s="31"/>
      <c r="AB369" s="31"/>
      <c r="AC369" s="31"/>
      <c r="AD369" s="31"/>
      <c r="AE369" s="31"/>
      <c r="AF369" s="31"/>
      <c r="AG369" s="33">
        <f t="shared" si="100"/>
        <v>0.87128533150909127</v>
      </c>
      <c r="AH369" s="33">
        <f t="shared" si="101"/>
        <v>1.0489698038946333</v>
      </c>
      <c r="AI369" s="33">
        <f t="shared" si="102"/>
        <v>0.99566446217897087</v>
      </c>
      <c r="AJ369" s="93">
        <f t="shared" si="103"/>
        <v>0.93279448726025027</v>
      </c>
      <c r="AK369" s="3">
        <f t="shared" si="104"/>
        <v>0.93297218825595252</v>
      </c>
      <c r="AL369" s="3"/>
      <c r="AM369" s="3"/>
      <c r="AN369" s="3"/>
      <c r="AO369" s="3"/>
      <c r="AP369" s="3"/>
      <c r="AQ369" s="90">
        <f t="shared" si="111"/>
        <v>0</v>
      </c>
      <c r="AR369" s="91">
        <f t="shared" si="112"/>
        <v>0</v>
      </c>
      <c r="AS369" s="89">
        <f>SUM(AR$9:AR369)*RLR</f>
        <v>120</v>
      </c>
      <c r="AT369" s="90">
        <f>AS369-SUM(AU$9:AU369)</f>
        <v>8.0433374092856837</v>
      </c>
      <c r="AU369" s="89">
        <f t="shared" si="113"/>
        <v>6.0780887223821342E-2</v>
      </c>
      <c r="AV369" s="90">
        <f>SUM(AU$9:AU369)*RRF</f>
        <v>78.369663813500011</v>
      </c>
      <c r="AW369" s="3"/>
      <c r="AX369" s="2">
        <f t="shared" si="105"/>
        <v>1.5</v>
      </c>
      <c r="AY369" s="2">
        <f t="shared" si="106"/>
        <v>0.75</v>
      </c>
    </row>
    <row r="370" spans="1:51" x14ac:dyDescent="0.25">
      <c r="A370" s="14">
        <f t="shared" si="107"/>
        <v>3.61</v>
      </c>
      <c r="B370" s="59">
        <f>IF($B$4="AY",0,IFERROR(P*INDEX('UWYr writing pattern'!$C$4:$C$18,MATCH('Baseline model w.Calcs'!$A370,'UWYr writing pattern'!$A$4:$A$18,0)) / 25,B369))</f>
        <v>0</v>
      </c>
      <c r="C370" s="36">
        <f t="shared" si="108"/>
        <v>0.42705047537126378</v>
      </c>
      <c r="E370" s="34">
        <f t="shared" si="109"/>
        <v>6.5033067315420877E-3</v>
      </c>
      <c r="F370" s="31">
        <f>SUM($E$9:E370)*RLR</f>
        <v>119.48753942955436</v>
      </c>
      <c r="G370" s="32"/>
      <c r="H370" s="36">
        <f>F370-SUM($J$9:J370)</f>
        <v>14.821358430860499</v>
      </c>
      <c r="J370" s="31">
        <f t="shared" si="110"/>
        <v>0.11194121760289154</v>
      </c>
      <c r="K370" s="36">
        <f>SUM($J$9:J370)*RRF</f>
        <v>73.266326699085695</v>
      </c>
      <c r="L370" s="33"/>
      <c r="M370" s="36">
        <f t="shared" si="95"/>
        <v>88.087685129946195</v>
      </c>
      <c r="N370" s="33"/>
      <c r="O370" s="33"/>
      <c r="P370" s="33"/>
      <c r="Q370" s="33"/>
      <c r="R370" s="33"/>
      <c r="S370" s="33"/>
      <c r="T370" s="33"/>
      <c r="U370" s="33"/>
      <c r="V370" s="31">
        <f t="shared" si="96"/>
        <v>0.35872239931186156</v>
      </c>
      <c r="W370" s="31">
        <f t="shared" si="97"/>
        <v>10.374950901602348</v>
      </c>
      <c r="X370" s="31">
        <f t="shared" si="98"/>
        <v>10.73367330091421</v>
      </c>
      <c r="Y370" s="31">
        <f t="shared" si="99"/>
        <v>-4.0876851299461947</v>
      </c>
      <c r="Z370" s="31"/>
      <c r="AA370" s="31"/>
      <c r="AB370" s="31"/>
      <c r="AC370" s="31"/>
      <c r="AD370" s="31"/>
      <c r="AE370" s="31"/>
      <c r="AF370" s="31"/>
      <c r="AG370" s="33">
        <f t="shared" si="100"/>
        <v>0.87221817498911547</v>
      </c>
      <c r="AH370" s="33">
        <f t="shared" si="101"/>
        <v>1.0486629182136451</v>
      </c>
      <c r="AI370" s="33">
        <f t="shared" si="102"/>
        <v>0.99572949524628629</v>
      </c>
      <c r="AJ370" s="93">
        <f t="shared" si="103"/>
        <v>0.93329664316729333</v>
      </c>
      <c r="AK370" s="3">
        <f t="shared" si="104"/>
        <v>0.93347489684403295</v>
      </c>
      <c r="AL370" s="3"/>
      <c r="AM370" s="3"/>
      <c r="AN370" s="3"/>
      <c r="AO370" s="3"/>
      <c r="AP370" s="3"/>
      <c r="AQ370" s="90">
        <f t="shared" si="111"/>
        <v>0</v>
      </c>
      <c r="AR370" s="91">
        <f t="shared" si="112"/>
        <v>0</v>
      </c>
      <c r="AS370" s="89">
        <f>SUM(AR$9:AR370)*RLR</f>
        <v>120</v>
      </c>
      <c r="AT370" s="90">
        <f>AS370-SUM(AU$9:AU370)</f>
        <v>7.9830123787160403</v>
      </c>
      <c r="AU370" s="89">
        <f t="shared" si="113"/>
        <v>6.0325030569642626E-2</v>
      </c>
      <c r="AV370" s="90">
        <f>SUM(AU$9:AU370)*RRF</f>
        <v>78.411891334898769</v>
      </c>
      <c r="AW370" s="3"/>
      <c r="AX370" s="2">
        <f t="shared" si="105"/>
        <v>1.5</v>
      </c>
      <c r="AY370" s="2">
        <f t="shared" si="106"/>
        <v>0.75</v>
      </c>
    </row>
    <row r="371" spans="1:51" x14ac:dyDescent="0.25">
      <c r="A371" s="14">
        <f t="shared" si="107"/>
        <v>3.62</v>
      </c>
      <c r="B371" s="59">
        <f>IF($B$4="AY",0,IFERROR(P*INDEX('UWYr writing pattern'!$C$4:$C$18,MATCH('Baseline model w.Calcs'!$A371,'UWYr writing pattern'!$A$4:$A$18,0)) / 25,B370))</f>
        <v>0</v>
      </c>
      <c r="C371" s="36">
        <f t="shared" si="108"/>
        <v>0.42064471824069483</v>
      </c>
      <c r="E371" s="34">
        <f t="shared" si="109"/>
        <v>6.4057571305689565E-3</v>
      </c>
      <c r="F371" s="31">
        <f>SUM($E$9:E371)*RLR</f>
        <v>119.49522633811104</v>
      </c>
      <c r="G371" s="32"/>
      <c r="H371" s="36">
        <f>F371-SUM($J$9:J371)</f>
        <v>14.717885151185726</v>
      </c>
      <c r="J371" s="31">
        <f t="shared" si="110"/>
        <v>0.11116018823145375</v>
      </c>
      <c r="K371" s="36">
        <f>SUM($J$9:J371)*RRF</f>
        <v>73.344138830847712</v>
      </c>
      <c r="L371" s="33"/>
      <c r="M371" s="36">
        <f t="shared" si="95"/>
        <v>88.062023982033438</v>
      </c>
      <c r="N371" s="33"/>
      <c r="O371" s="33"/>
      <c r="P371" s="33"/>
      <c r="Q371" s="33"/>
      <c r="R371" s="33"/>
      <c r="S371" s="33"/>
      <c r="T371" s="33"/>
      <c r="U371" s="33"/>
      <c r="V371" s="31">
        <f t="shared" si="96"/>
        <v>0.35334156332218364</v>
      </c>
      <c r="W371" s="31">
        <f t="shared" si="97"/>
        <v>10.302519605830007</v>
      </c>
      <c r="X371" s="31">
        <f t="shared" si="98"/>
        <v>10.655861169152191</v>
      </c>
      <c r="Y371" s="31">
        <f t="shared" si="99"/>
        <v>-4.0620239820334376</v>
      </c>
      <c r="Z371" s="31"/>
      <c r="AA371" s="31"/>
      <c r="AB371" s="31"/>
      <c r="AC371" s="31"/>
      <c r="AD371" s="31"/>
      <c r="AE371" s="31"/>
      <c r="AF371" s="31"/>
      <c r="AG371" s="33">
        <f t="shared" si="100"/>
        <v>0.8731445098910442</v>
      </c>
      <c r="AH371" s="33">
        <f t="shared" si="101"/>
        <v>1.048357428357541</v>
      </c>
      <c r="AI371" s="33">
        <f t="shared" si="102"/>
        <v>0.99579355281759196</v>
      </c>
      <c r="AJ371" s="93">
        <f t="shared" si="103"/>
        <v>0.93379504699292681</v>
      </c>
      <c r="AK371" s="3">
        <f t="shared" si="104"/>
        <v>0.93397383511770271</v>
      </c>
      <c r="AL371" s="3"/>
      <c r="AM371" s="3"/>
      <c r="AN371" s="3"/>
      <c r="AO371" s="3"/>
      <c r="AP371" s="3"/>
      <c r="AQ371" s="90">
        <f t="shared" si="111"/>
        <v>0</v>
      </c>
      <c r="AR371" s="91">
        <f t="shared" si="112"/>
        <v>0</v>
      </c>
      <c r="AS371" s="89">
        <f>SUM(AR$9:AR371)*RLR</f>
        <v>120</v>
      </c>
      <c r="AT371" s="90">
        <f>AS371-SUM(AU$9:AU371)</f>
        <v>7.9231397858756765</v>
      </c>
      <c r="AU371" s="89">
        <f t="shared" si="113"/>
        <v>5.9872592840370303E-2</v>
      </c>
      <c r="AV371" s="90">
        <f>SUM(AU$9:AU371)*RRF</f>
        <v>78.453802149887025</v>
      </c>
      <c r="AW371" s="3"/>
      <c r="AX371" s="2">
        <f t="shared" si="105"/>
        <v>1.5</v>
      </c>
      <c r="AY371" s="2">
        <f t="shared" si="106"/>
        <v>0.75</v>
      </c>
    </row>
    <row r="372" spans="1:51" x14ac:dyDescent="0.25">
      <c r="A372" s="14">
        <f t="shared" si="107"/>
        <v>3.63</v>
      </c>
      <c r="B372" s="59">
        <f>IF($B$4="AY",0,IFERROR(P*INDEX('UWYr writing pattern'!$C$4:$C$18,MATCH('Baseline model w.Calcs'!$A372,'UWYr writing pattern'!$A$4:$A$18,0)) / 25,B371))</f>
        <v>0</v>
      </c>
      <c r="C372" s="36">
        <f t="shared" si="108"/>
        <v>0.41433504746708438</v>
      </c>
      <c r="E372" s="34">
        <f t="shared" si="109"/>
        <v>6.309670773610423E-3</v>
      </c>
      <c r="F372" s="31">
        <f>SUM($E$9:E372)*RLR</f>
        <v>119.50279794303937</v>
      </c>
      <c r="G372" s="32"/>
      <c r="H372" s="36">
        <f>F372-SUM($J$9:J372)</f>
        <v>14.615072617480166</v>
      </c>
      <c r="J372" s="31">
        <f t="shared" si="110"/>
        <v>0.11038413863389294</v>
      </c>
      <c r="K372" s="36">
        <f>SUM($J$9:J372)*RRF</f>
        <v>73.421407727891435</v>
      </c>
      <c r="L372" s="33"/>
      <c r="M372" s="36">
        <f t="shared" si="95"/>
        <v>88.036480345371601</v>
      </c>
      <c r="N372" s="33"/>
      <c r="O372" s="33"/>
      <c r="P372" s="33"/>
      <c r="Q372" s="33"/>
      <c r="R372" s="33"/>
      <c r="S372" s="33"/>
      <c r="T372" s="33"/>
      <c r="U372" s="33"/>
      <c r="V372" s="31">
        <f t="shared" si="96"/>
        <v>0.34804143987235087</v>
      </c>
      <c r="W372" s="31">
        <f t="shared" si="97"/>
        <v>10.230550832236116</v>
      </c>
      <c r="X372" s="31">
        <f t="shared" si="98"/>
        <v>10.578592272108466</v>
      </c>
      <c r="Y372" s="31">
        <f t="shared" si="99"/>
        <v>-4.0364803453716007</v>
      </c>
      <c r="Z372" s="31"/>
      <c r="AA372" s="31"/>
      <c r="AB372" s="31"/>
      <c r="AC372" s="31"/>
      <c r="AD372" s="31"/>
      <c r="AE372" s="31"/>
      <c r="AF372" s="31"/>
      <c r="AG372" s="33">
        <f t="shared" si="100"/>
        <v>0.87406437771299328</v>
      </c>
      <c r="AH372" s="33">
        <f t="shared" si="101"/>
        <v>1.0480533374448999</v>
      </c>
      <c r="AI372" s="33">
        <f t="shared" si="102"/>
        <v>0.99585664952532804</v>
      </c>
      <c r="AJ372" s="93">
        <f t="shared" si="103"/>
        <v>0.93428972677249711</v>
      </c>
      <c r="AK372" s="3">
        <f t="shared" si="104"/>
        <v>0.9344690313543198</v>
      </c>
      <c r="AL372" s="3"/>
      <c r="AM372" s="3"/>
      <c r="AN372" s="3"/>
      <c r="AO372" s="3"/>
      <c r="AP372" s="3"/>
      <c r="AQ372" s="90">
        <f t="shared" si="111"/>
        <v>0</v>
      </c>
      <c r="AR372" s="91">
        <f t="shared" si="112"/>
        <v>0</v>
      </c>
      <c r="AS372" s="89">
        <f>SUM(AR$9:AR372)*RLR</f>
        <v>120</v>
      </c>
      <c r="AT372" s="90">
        <f>AS372-SUM(AU$9:AU372)</f>
        <v>7.8637162374816114</v>
      </c>
      <c r="AU372" s="89">
        <f t="shared" si="113"/>
        <v>5.9423548394067577E-2</v>
      </c>
      <c r="AV372" s="90">
        <f>SUM(AU$9:AU372)*RRF</f>
        <v>78.495398633762861</v>
      </c>
      <c r="AW372" s="3"/>
      <c r="AX372" s="2">
        <f t="shared" si="105"/>
        <v>1.5</v>
      </c>
      <c r="AY372" s="2">
        <f t="shared" si="106"/>
        <v>0.75</v>
      </c>
    </row>
    <row r="373" spans="1:51" x14ac:dyDescent="0.25">
      <c r="A373" s="14">
        <f t="shared" si="107"/>
        <v>3.64</v>
      </c>
      <c r="B373" s="59">
        <f>IF($B$4="AY",0,IFERROR(P*INDEX('UWYr writing pattern'!$C$4:$C$18,MATCH('Baseline model w.Calcs'!$A373,'UWYr writing pattern'!$A$4:$A$18,0)) / 25,B372))</f>
        <v>0</v>
      </c>
      <c r="C373" s="36">
        <f t="shared" si="108"/>
        <v>0.40812002175507811</v>
      </c>
      <c r="E373" s="34">
        <f t="shared" si="109"/>
        <v>6.2150257120062655E-3</v>
      </c>
      <c r="F373" s="31">
        <f>SUM($E$9:E373)*RLR</f>
        <v>119.51025597389378</v>
      </c>
      <c r="G373" s="32"/>
      <c r="H373" s="36">
        <f>F373-SUM($J$9:J373)</f>
        <v>14.512917603703471</v>
      </c>
      <c r="J373" s="31">
        <f t="shared" si="110"/>
        <v>0.10961304463110125</v>
      </c>
      <c r="K373" s="36">
        <f>SUM($J$9:J373)*RRF</f>
        <v>73.498136859133211</v>
      </c>
      <c r="L373" s="33"/>
      <c r="M373" s="36">
        <f t="shared" si="95"/>
        <v>88.011054462836682</v>
      </c>
      <c r="N373" s="33"/>
      <c r="O373" s="33"/>
      <c r="P373" s="33"/>
      <c r="Q373" s="33"/>
      <c r="R373" s="33"/>
      <c r="S373" s="33"/>
      <c r="T373" s="33"/>
      <c r="U373" s="33"/>
      <c r="V373" s="31">
        <f t="shared" si="96"/>
        <v>0.34282081827426558</v>
      </c>
      <c r="W373" s="31">
        <f t="shared" si="97"/>
        <v>10.159042322592429</v>
      </c>
      <c r="X373" s="31">
        <f t="shared" si="98"/>
        <v>10.501863140866694</v>
      </c>
      <c r="Y373" s="31">
        <f t="shared" si="99"/>
        <v>-4.0110544628366824</v>
      </c>
      <c r="Z373" s="31"/>
      <c r="AA373" s="31"/>
      <c r="AB373" s="31"/>
      <c r="AC373" s="31"/>
      <c r="AD373" s="31"/>
      <c r="AE373" s="31"/>
      <c r="AF373" s="31"/>
      <c r="AG373" s="33">
        <f t="shared" si="100"/>
        <v>0.87497781975158584</v>
      </c>
      <c r="AH373" s="33">
        <f t="shared" si="101"/>
        <v>1.0477506483671033</v>
      </c>
      <c r="AI373" s="33">
        <f t="shared" si="102"/>
        <v>0.99591879978244813</v>
      </c>
      <c r="AJ373" s="93">
        <f t="shared" si="103"/>
        <v>0.93478071033187249</v>
      </c>
      <c r="AK373" s="3">
        <f t="shared" si="104"/>
        <v>0.93496051361916244</v>
      </c>
      <c r="AL373" s="3"/>
      <c r="AM373" s="3"/>
      <c r="AN373" s="3"/>
      <c r="AO373" s="3"/>
      <c r="AP373" s="3"/>
      <c r="AQ373" s="90">
        <f t="shared" si="111"/>
        <v>0</v>
      </c>
      <c r="AR373" s="91">
        <f t="shared" si="112"/>
        <v>0</v>
      </c>
      <c r="AS373" s="89">
        <f>SUM(AR$9:AR373)*RLR</f>
        <v>120</v>
      </c>
      <c r="AT373" s="90">
        <f>AS373-SUM(AU$9:AU373)</f>
        <v>7.8047383657005014</v>
      </c>
      <c r="AU373" s="89">
        <f t="shared" si="113"/>
        <v>5.8977871781112086E-2</v>
      </c>
      <c r="AV373" s="90">
        <f>SUM(AU$9:AU373)*RRF</f>
        <v>78.536683144009643</v>
      </c>
      <c r="AW373" s="3"/>
      <c r="AX373" s="2">
        <f t="shared" si="105"/>
        <v>1.5</v>
      </c>
      <c r="AY373" s="2">
        <f t="shared" si="106"/>
        <v>0.75</v>
      </c>
    </row>
    <row r="374" spans="1:51" x14ac:dyDescent="0.25">
      <c r="A374" s="14">
        <f t="shared" si="107"/>
        <v>3.65</v>
      </c>
      <c r="B374" s="59">
        <f>IF($B$4="AY",0,IFERROR(P*INDEX('UWYr writing pattern'!$C$4:$C$18,MATCH('Baseline model w.Calcs'!$A374,'UWYr writing pattern'!$A$4:$A$18,0)) / 25,B373))</f>
        <v>0</v>
      </c>
      <c r="C374" s="36">
        <f t="shared" si="108"/>
        <v>0.40199822142875191</v>
      </c>
      <c r="E374" s="34">
        <f t="shared" si="109"/>
        <v>6.121800326326172E-3</v>
      </c>
      <c r="F374" s="31">
        <f>SUM($E$9:E374)*RLR</f>
        <v>119.51760213428537</v>
      </c>
      <c r="G374" s="32"/>
      <c r="H374" s="36">
        <f>F374-SUM($J$9:J374)</f>
        <v>14.411416882067286</v>
      </c>
      <c r="J374" s="31">
        <f t="shared" si="110"/>
        <v>0.10884688202777604</v>
      </c>
      <c r="K374" s="36">
        <f>SUM($J$9:J374)*RRF</f>
        <v>73.574329676552651</v>
      </c>
      <c r="L374" s="33"/>
      <c r="M374" s="36">
        <f t="shared" si="95"/>
        <v>87.985746558619937</v>
      </c>
      <c r="N374" s="33"/>
      <c r="O374" s="33"/>
      <c r="P374" s="33"/>
      <c r="Q374" s="33"/>
      <c r="R374" s="33"/>
      <c r="S374" s="33"/>
      <c r="T374" s="33"/>
      <c r="U374" s="33"/>
      <c r="V374" s="31">
        <f t="shared" si="96"/>
        <v>0.33767850600015159</v>
      </c>
      <c r="W374" s="31">
        <f t="shared" si="97"/>
        <v>10.087991817447099</v>
      </c>
      <c r="X374" s="31">
        <f t="shared" si="98"/>
        <v>10.425670323447251</v>
      </c>
      <c r="Y374" s="31">
        <f t="shared" si="99"/>
        <v>-3.9857465586199368</v>
      </c>
      <c r="Z374" s="31"/>
      <c r="AA374" s="31"/>
      <c r="AB374" s="31"/>
      <c r="AC374" s="31"/>
      <c r="AD374" s="31"/>
      <c r="AE374" s="31"/>
      <c r="AF374" s="31"/>
      <c r="AG374" s="33">
        <f t="shared" si="100"/>
        <v>0.87588487710181728</v>
      </c>
      <c r="AH374" s="33">
        <f t="shared" si="101"/>
        <v>1.0474493637930944</v>
      </c>
      <c r="AI374" s="33">
        <f t="shared" si="102"/>
        <v>0.99598001778571144</v>
      </c>
      <c r="AJ374" s="93">
        <f t="shared" si="103"/>
        <v>0.93526802528900743</v>
      </c>
      <c r="AK374" s="3">
        <f t="shared" si="104"/>
        <v>0.93544830976701865</v>
      </c>
      <c r="AL374" s="3"/>
      <c r="AM374" s="3"/>
      <c r="AN374" s="3"/>
      <c r="AO374" s="3"/>
      <c r="AP374" s="3"/>
      <c r="AQ374" s="90">
        <f t="shared" si="111"/>
        <v>0</v>
      </c>
      <c r="AR374" s="91">
        <f t="shared" si="112"/>
        <v>0</v>
      </c>
      <c r="AS374" s="89">
        <f>SUM(AR$9:AR374)*RLR</f>
        <v>120</v>
      </c>
      <c r="AT374" s="90">
        <f>AS374-SUM(AU$9:AU374)</f>
        <v>7.7462028279577453</v>
      </c>
      <c r="AU374" s="89">
        <f t="shared" si="113"/>
        <v>5.853553774275376E-2</v>
      </c>
      <c r="AV374" s="90">
        <f>SUM(AU$9:AU374)*RRF</f>
        <v>78.577658020429567</v>
      </c>
      <c r="AW374" s="3"/>
      <c r="AX374" s="2">
        <f t="shared" si="105"/>
        <v>1.5</v>
      </c>
      <c r="AY374" s="2">
        <f t="shared" si="106"/>
        <v>0.75</v>
      </c>
    </row>
    <row r="375" spans="1:51" x14ac:dyDescent="0.25">
      <c r="A375" s="14">
        <f t="shared" si="107"/>
        <v>3.66</v>
      </c>
      <c r="B375" s="59">
        <f>IF($B$4="AY",0,IFERROR(P*INDEX('UWYr writing pattern'!$C$4:$C$18,MATCH('Baseline model w.Calcs'!$A375,'UWYr writing pattern'!$A$4:$A$18,0)) / 25,B374))</f>
        <v>0</v>
      </c>
      <c r="C375" s="36">
        <f t="shared" si="108"/>
        <v>0.39596824810732062</v>
      </c>
      <c r="E375" s="34">
        <f t="shared" si="109"/>
        <v>6.0299733214312793E-3</v>
      </c>
      <c r="F375" s="31">
        <f>SUM($E$9:E375)*RLR</f>
        <v>119.52483810227109</v>
      </c>
      <c r="G375" s="32"/>
      <c r="H375" s="36">
        <f>F375-SUM($J$9:J375)</f>
        <v>14.310567223437502</v>
      </c>
      <c r="J375" s="31">
        <f t="shared" si="110"/>
        <v>0.10808562661550465</v>
      </c>
      <c r="K375" s="36">
        <f>SUM($J$9:J375)*RRF</f>
        <v>73.6499896151835</v>
      </c>
      <c r="L375" s="33"/>
      <c r="M375" s="36">
        <f t="shared" si="95"/>
        <v>87.960556838621002</v>
      </c>
      <c r="N375" s="33"/>
      <c r="O375" s="33"/>
      <c r="P375" s="33"/>
      <c r="Q375" s="33"/>
      <c r="R375" s="33"/>
      <c r="S375" s="33"/>
      <c r="T375" s="33"/>
      <c r="U375" s="33"/>
      <c r="V375" s="31">
        <f t="shared" si="96"/>
        <v>0.33261332841014929</v>
      </c>
      <c r="W375" s="31">
        <f t="shared" si="97"/>
        <v>10.017397056406251</v>
      </c>
      <c r="X375" s="31">
        <f t="shared" si="98"/>
        <v>10.3500103848164</v>
      </c>
      <c r="Y375" s="31">
        <f t="shared" si="99"/>
        <v>-3.9605568386210024</v>
      </c>
      <c r="Z375" s="31"/>
      <c r="AA375" s="31"/>
      <c r="AB375" s="31"/>
      <c r="AC375" s="31"/>
      <c r="AD375" s="31"/>
      <c r="AE375" s="31"/>
      <c r="AF375" s="31"/>
      <c r="AG375" s="33">
        <f t="shared" si="100"/>
        <v>0.87678559065694639</v>
      </c>
      <c r="AH375" s="33">
        <f t="shared" si="101"/>
        <v>1.0471494861740596</v>
      </c>
      <c r="AI375" s="33">
        <f t="shared" si="102"/>
        <v>0.99604031751892574</v>
      </c>
      <c r="AJ375" s="93">
        <f t="shared" si="103"/>
        <v>0.93575169905549693</v>
      </c>
      <c r="AK375" s="3">
        <f t="shared" si="104"/>
        <v>0.93593244744376614</v>
      </c>
      <c r="AL375" s="3"/>
      <c r="AM375" s="3"/>
      <c r="AN375" s="3"/>
      <c r="AO375" s="3"/>
      <c r="AP375" s="3"/>
      <c r="AQ375" s="90">
        <f t="shared" si="111"/>
        <v>0</v>
      </c>
      <c r="AR375" s="91">
        <f t="shared" si="112"/>
        <v>0</v>
      </c>
      <c r="AS375" s="89">
        <f>SUM(AR$9:AR375)*RLR</f>
        <v>120</v>
      </c>
      <c r="AT375" s="90">
        <f>AS375-SUM(AU$9:AU375)</f>
        <v>7.6881063067480682</v>
      </c>
      <c r="AU375" s="89">
        <f t="shared" si="113"/>
        <v>5.8096521209683089E-2</v>
      </c>
      <c r="AV375" s="90">
        <f>SUM(AU$9:AU375)*RRF</f>
        <v>78.618325585276352</v>
      </c>
      <c r="AW375" s="3"/>
      <c r="AX375" s="2">
        <f t="shared" si="105"/>
        <v>1.5</v>
      </c>
      <c r="AY375" s="2">
        <f t="shared" si="106"/>
        <v>0.75</v>
      </c>
    </row>
    <row r="376" spans="1:51" x14ac:dyDescent="0.25">
      <c r="A376" s="14">
        <f t="shared" si="107"/>
        <v>3.67</v>
      </c>
      <c r="B376" s="59">
        <f>IF($B$4="AY",0,IFERROR(P*INDEX('UWYr writing pattern'!$C$4:$C$18,MATCH('Baseline model w.Calcs'!$A376,'UWYr writing pattern'!$A$4:$A$18,0)) / 25,B375))</f>
        <v>0</v>
      </c>
      <c r="C376" s="36">
        <f t="shared" si="108"/>
        <v>0.39002872438571079</v>
      </c>
      <c r="E376" s="34">
        <f t="shared" si="109"/>
        <v>5.9395237216098096E-3</v>
      </c>
      <c r="F376" s="31">
        <f>SUM($E$9:E376)*RLR</f>
        <v>119.53196553073701</v>
      </c>
      <c r="G376" s="32"/>
      <c r="H376" s="36">
        <f>F376-SUM($J$9:J376)</f>
        <v>14.210365397727642</v>
      </c>
      <c r="J376" s="31">
        <f t="shared" si="110"/>
        <v>0.10732925417578126</v>
      </c>
      <c r="K376" s="36">
        <f>SUM($J$9:J376)*RRF</f>
        <v>73.725120093106554</v>
      </c>
      <c r="L376" s="33"/>
      <c r="M376" s="36">
        <f t="shared" si="95"/>
        <v>87.935485490834196</v>
      </c>
      <c r="N376" s="33"/>
      <c r="O376" s="33"/>
      <c r="P376" s="33"/>
      <c r="Q376" s="33"/>
      <c r="R376" s="33"/>
      <c r="S376" s="33"/>
      <c r="T376" s="33"/>
      <c r="U376" s="33"/>
      <c r="V376" s="31">
        <f t="shared" si="96"/>
        <v>0.32762412848399702</v>
      </c>
      <c r="W376" s="31">
        <f t="shared" si="97"/>
        <v>9.9472557784093496</v>
      </c>
      <c r="X376" s="31">
        <f t="shared" si="98"/>
        <v>10.274879906893347</v>
      </c>
      <c r="Y376" s="31">
        <f t="shared" si="99"/>
        <v>-3.9354854908341963</v>
      </c>
      <c r="Z376" s="31"/>
      <c r="AA376" s="31"/>
      <c r="AB376" s="31"/>
      <c r="AC376" s="31"/>
      <c r="AD376" s="31"/>
      <c r="AE376" s="31"/>
      <c r="AF376" s="31"/>
      <c r="AG376" s="33">
        <f t="shared" si="100"/>
        <v>0.87768000110841138</v>
      </c>
      <c r="AH376" s="33">
        <f t="shared" si="101"/>
        <v>1.0468510177480261</v>
      </c>
      <c r="AI376" s="33">
        <f t="shared" si="102"/>
        <v>0.99609971275614173</v>
      </c>
      <c r="AJ376" s="93">
        <f t="shared" si="103"/>
        <v>0.93623175883811771</v>
      </c>
      <c r="AK376" s="3">
        <f t="shared" si="104"/>
        <v>0.9364129540879379</v>
      </c>
      <c r="AL376" s="3"/>
      <c r="AM376" s="3"/>
      <c r="AN376" s="3"/>
      <c r="AO376" s="3"/>
      <c r="AP376" s="3"/>
      <c r="AQ376" s="90">
        <f t="shared" si="111"/>
        <v>0</v>
      </c>
      <c r="AR376" s="91">
        <f t="shared" si="112"/>
        <v>0</v>
      </c>
      <c r="AS376" s="89">
        <f>SUM(AR$9:AR376)*RLR</f>
        <v>120</v>
      </c>
      <c r="AT376" s="90">
        <f>AS376-SUM(AU$9:AU376)</f>
        <v>7.6304455094474548</v>
      </c>
      <c r="AU376" s="89">
        <f t="shared" si="113"/>
        <v>5.7660797300610515E-2</v>
      </c>
      <c r="AV376" s="90">
        <f>SUM(AU$9:AU376)*RRF</f>
        <v>78.658688143386783</v>
      </c>
      <c r="AW376" s="3"/>
      <c r="AX376" s="2">
        <f t="shared" si="105"/>
        <v>1.5</v>
      </c>
      <c r="AY376" s="2">
        <f t="shared" si="106"/>
        <v>0.75</v>
      </c>
    </row>
    <row r="377" spans="1:51" x14ac:dyDescent="0.25">
      <c r="A377" s="14">
        <f t="shared" si="107"/>
        <v>3.68</v>
      </c>
      <c r="B377" s="59">
        <f>IF($B$4="AY",0,IFERROR(P*INDEX('UWYr writing pattern'!$C$4:$C$18,MATCH('Baseline model w.Calcs'!$A377,'UWYr writing pattern'!$A$4:$A$18,0)) / 25,B376))</f>
        <v>0</v>
      </c>
      <c r="C377" s="36">
        <f t="shared" si="108"/>
        <v>0.38417829351992511</v>
      </c>
      <c r="E377" s="34">
        <f t="shared" si="109"/>
        <v>5.8504308657856621E-3</v>
      </c>
      <c r="F377" s="31">
        <f>SUM($E$9:E377)*RLR</f>
        <v>119.53898604777596</v>
      </c>
      <c r="G377" s="32"/>
      <c r="H377" s="36">
        <f>F377-SUM($J$9:J377)</f>
        <v>14.110808174283633</v>
      </c>
      <c r="J377" s="31">
        <f t="shared" si="110"/>
        <v>0.10657774048295732</v>
      </c>
      <c r="K377" s="36">
        <f>SUM($J$9:J377)*RRF</f>
        <v>73.799724511444623</v>
      </c>
      <c r="L377" s="33"/>
      <c r="M377" s="36">
        <f t="shared" si="95"/>
        <v>87.910532685728256</v>
      </c>
      <c r="N377" s="33"/>
      <c r="O377" s="33"/>
      <c r="P377" s="33"/>
      <c r="Q377" s="33"/>
      <c r="R377" s="33"/>
      <c r="S377" s="33"/>
      <c r="T377" s="33"/>
      <c r="U377" s="33"/>
      <c r="V377" s="31">
        <f t="shared" si="96"/>
        <v>0.32270976655673705</v>
      </c>
      <c r="W377" s="31">
        <f t="shared" si="97"/>
        <v>9.8775657219985433</v>
      </c>
      <c r="X377" s="31">
        <f t="shared" si="98"/>
        <v>10.200275488555281</v>
      </c>
      <c r="Y377" s="31">
        <f t="shared" si="99"/>
        <v>-3.9105326857282563</v>
      </c>
      <c r="Z377" s="31"/>
      <c r="AA377" s="31"/>
      <c r="AB377" s="31"/>
      <c r="AC377" s="31"/>
      <c r="AD377" s="31"/>
      <c r="AE377" s="31"/>
      <c r="AF377" s="31"/>
      <c r="AG377" s="33">
        <f t="shared" si="100"/>
        <v>0.87856814894576929</v>
      </c>
      <c r="AH377" s="33">
        <f t="shared" si="101"/>
        <v>1.0465539605443841</v>
      </c>
      <c r="AI377" s="33">
        <f t="shared" si="102"/>
        <v>0.99615821706479968</v>
      </c>
      <c r="AJ377" s="93">
        <f t="shared" si="103"/>
        <v>0.93670823164035932</v>
      </c>
      <c r="AK377" s="3">
        <f t="shared" si="104"/>
        <v>0.93688985693227822</v>
      </c>
      <c r="AL377" s="3"/>
      <c r="AM377" s="3"/>
      <c r="AN377" s="3"/>
      <c r="AO377" s="3"/>
      <c r="AP377" s="3"/>
      <c r="AQ377" s="90">
        <f t="shared" si="111"/>
        <v>0</v>
      </c>
      <c r="AR377" s="91">
        <f t="shared" si="112"/>
        <v>0</v>
      </c>
      <c r="AS377" s="89">
        <f>SUM(AR$9:AR377)*RLR</f>
        <v>120</v>
      </c>
      <c r="AT377" s="90">
        <f>AS377-SUM(AU$9:AU377)</f>
        <v>7.5732171681266038</v>
      </c>
      <c r="AU377" s="89">
        <f t="shared" si="113"/>
        <v>5.7228341320855913E-2</v>
      </c>
      <c r="AV377" s="90">
        <f>SUM(AU$9:AU377)*RRF</f>
        <v>78.698747982311374</v>
      </c>
      <c r="AW377" s="3"/>
      <c r="AX377" s="2">
        <f t="shared" si="105"/>
        <v>1.5</v>
      </c>
      <c r="AY377" s="2">
        <f t="shared" si="106"/>
        <v>0.75</v>
      </c>
    </row>
    <row r="378" spans="1:51" x14ac:dyDescent="0.25">
      <c r="A378" s="14">
        <f t="shared" si="107"/>
        <v>3.69</v>
      </c>
      <c r="B378" s="59">
        <f>IF($B$4="AY",0,IFERROR(P*INDEX('UWYr writing pattern'!$C$4:$C$18,MATCH('Baseline model w.Calcs'!$A378,'UWYr writing pattern'!$A$4:$A$18,0)) / 25,B377))</f>
        <v>0</v>
      </c>
      <c r="C378" s="36">
        <f t="shared" si="108"/>
        <v>0.37841561911712623</v>
      </c>
      <c r="E378" s="34">
        <f t="shared" si="109"/>
        <v>5.7626744027988765E-3</v>
      </c>
      <c r="F378" s="31">
        <f>SUM($E$9:E378)*RLR</f>
        <v>119.54590125705933</v>
      </c>
      <c r="G378" s="32"/>
      <c r="H378" s="36">
        <f>F378-SUM($J$9:J378)</f>
        <v>14.011892322259868</v>
      </c>
      <c r="J378" s="31">
        <f t="shared" si="110"/>
        <v>0.10583106130712726</v>
      </c>
      <c r="K378" s="36">
        <f>SUM($J$9:J378)*RRF</f>
        <v>73.873806254359621</v>
      </c>
      <c r="L378" s="33"/>
      <c r="M378" s="36">
        <f t="shared" si="95"/>
        <v>87.88569857661949</v>
      </c>
      <c r="N378" s="33"/>
      <c r="O378" s="33"/>
      <c r="P378" s="33"/>
      <c r="Q378" s="33"/>
      <c r="R378" s="33"/>
      <c r="S378" s="33"/>
      <c r="T378" s="33"/>
      <c r="U378" s="33"/>
      <c r="V378" s="31">
        <f t="shared" si="96"/>
        <v>0.31786912005838602</v>
      </c>
      <c r="W378" s="31">
        <f t="shared" si="97"/>
        <v>9.808324625581907</v>
      </c>
      <c r="X378" s="31">
        <f t="shared" si="98"/>
        <v>10.126193745640293</v>
      </c>
      <c r="Y378" s="31">
        <f t="shared" si="99"/>
        <v>-3.8856985766194896</v>
      </c>
      <c r="Z378" s="31"/>
      <c r="AA378" s="31"/>
      <c r="AB378" s="31"/>
      <c r="AC378" s="31"/>
      <c r="AD378" s="31"/>
      <c r="AE378" s="31"/>
      <c r="AF378" s="31"/>
      <c r="AG378" s="33">
        <f t="shared" si="100"/>
        <v>0.87945007445666212</v>
      </c>
      <c r="AH378" s="33">
        <f t="shared" si="101"/>
        <v>1.0462583163883272</v>
      </c>
      <c r="AI378" s="33">
        <f t="shared" si="102"/>
        <v>0.99621584380882777</v>
      </c>
      <c r="AJ378" s="93">
        <f t="shared" si="103"/>
        <v>0.93718114426394228</v>
      </c>
      <c r="AK378" s="3">
        <f t="shared" si="104"/>
        <v>0.93736318300528609</v>
      </c>
      <c r="AL378" s="3"/>
      <c r="AM378" s="3"/>
      <c r="AN378" s="3"/>
      <c r="AO378" s="3"/>
      <c r="AP378" s="3"/>
      <c r="AQ378" s="90">
        <f t="shared" si="111"/>
        <v>0</v>
      </c>
      <c r="AR378" s="91">
        <f t="shared" si="112"/>
        <v>0</v>
      </c>
      <c r="AS378" s="89">
        <f>SUM(AR$9:AR378)*RLR</f>
        <v>120</v>
      </c>
      <c r="AT378" s="90">
        <f>AS378-SUM(AU$9:AU378)</f>
        <v>7.5164180393656608</v>
      </c>
      <c r="AU378" s="89">
        <f t="shared" si="113"/>
        <v>5.679912876094953E-2</v>
      </c>
      <c r="AV378" s="90">
        <f>SUM(AU$9:AU378)*RRF</f>
        <v>78.738507372444033</v>
      </c>
      <c r="AW378" s="3"/>
      <c r="AX378" s="2">
        <f t="shared" si="105"/>
        <v>1.5</v>
      </c>
      <c r="AY378" s="2">
        <f t="shared" si="106"/>
        <v>0.75</v>
      </c>
    </row>
    <row r="379" spans="1:51" x14ac:dyDescent="0.25">
      <c r="A379" s="14">
        <f t="shared" si="107"/>
        <v>3.7</v>
      </c>
      <c r="B379" s="59">
        <f>IF($B$4="AY",0,IFERROR(P*INDEX('UWYr writing pattern'!$C$4:$C$18,MATCH('Baseline model w.Calcs'!$A379,'UWYr writing pattern'!$A$4:$A$18,0)) / 25,B378))</f>
        <v>0</v>
      </c>
      <c r="C379" s="36">
        <f t="shared" si="108"/>
        <v>0.37273938483036934</v>
      </c>
      <c r="E379" s="34">
        <f t="shared" si="109"/>
        <v>5.6762342867568939E-3</v>
      </c>
      <c r="F379" s="31">
        <f>SUM($E$9:E379)*RLR</f>
        <v>119.55271273820344</v>
      </c>
      <c r="G379" s="32"/>
      <c r="H379" s="36">
        <f>F379-SUM($J$9:J379)</f>
        <v>13.913614610987025</v>
      </c>
      <c r="J379" s="31">
        <f t="shared" si="110"/>
        <v>0.10508919241694901</v>
      </c>
      <c r="K379" s="36">
        <f>SUM($J$9:J379)*RRF</f>
        <v>73.947368689051487</v>
      </c>
      <c r="L379" s="33"/>
      <c r="M379" s="36">
        <f t="shared" si="95"/>
        <v>87.860983300038512</v>
      </c>
      <c r="N379" s="33"/>
      <c r="O379" s="33"/>
      <c r="P379" s="33"/>
      <c r="Q379" s="33"/>
      <c r="R379" s="33"/>
      <c r="S379" s="33"/>
      <c r="T379" s="33"/>
      <c r="U379" s="33"/>
      <c r="V379" s="31">
        <f t="shared" si="96"/>
        <v>0.31310108325751018</v>
      </c>
      <c r="W379" s="31">
        <f t="shared" si="97"/>
        <v>9.739530227690917</v>
      </c>
      <c r="X379" s="31">
        <f t="shared" si="98"/>
        <v>10.052631310948428</v>
      </c>
      <c r="Y379" s="31">
        <f t="shared" si="99"/>
        <v>-3.8609833000385123</v>
      </c>
      <c r="Z379" s="31"/>
      <c r="AA379" s="31"/>
      <c r="AB379" s="31"/>
      <c r="AC379" s="31"/>
      <c r="AD379" s="31"/>
      <c r="AE379" s="31"/>
      <c r="AF379" s="31"/>
      <c r="AG379" s="33">
        <f t="shared" si="100"/>
        <v>0.88032581772680341</v>
      </c>
      <c r="AH379" s="33">
        <f t="shared" si="101"/>
        <v>1.0459640869052205</v>
      </c>
      <c r="AI379" s="33">
        <f t="shared" si="102"/>
        <v>0.99627260615169533</v>
      </c>
      <c r="AJ379" s="93">
        <f t="shared" si="103"/>
        <v>0.93765052331032661</v>
      </c>
      <c r="AK379" s="3">
        <f t="shared" si="104"/>
        <v>0.93783295913274656</v>
      </c>
      <c r="AL379" s="3"/>
      <c r="AM379" s="3"/>
      <c r="AN379" s="3"/>
      <c r="AO379" s="3"/>
      <c r="AP379" s="3"/>
      <c r="AQ379" s="90">
        <f t="shared" si="111"/>
        <v>0</v>
      </c>
      <c r="AR379" s="91">
        <f t="shared" si="112"/>
        <v>0</v>
      </c>
      <c r="AS379" s="89">
        <f>SUM(AR$9:AR379)*RLR</f>
        <v>120</v>
      </c>
      <c r="AT379" s="90">
        <f>AS379-SUM(AU$9:AU379)</f>
        <v>7.4600449040704149</v>
      </c>
      <c r="AU379" s="89">
        <f t="shared" si="113"/>
        <v>5.637313529524246E-2</v>
      </c>
      <c r="AV379" s="90">
        <f>SUM(AU$9:AU379)*RRF</f>
        <v>78.777968567150708</v>
      </c>
      <c r="AW379" s="3"/>
      <c r="AX379" s="2">
        <f t="shared" si="105"/>
        <v>1.5</v>
      </c>
      <c r="AY379" s="2">
        <f t="shared" si="106"/>
        <v>0.75</v>
      </c>
    </row>
    <row r="380" spans="1:51" x14ac:dyDescent="0.25">
      <c r="A380" s="14">
        <f t="shared" si="107"/>
        <v>3.71</v>
      </c>
      <c r="B380" s="59">
        <f>IF($B$4="AY",0,IFERROR(P*INDEX('UWYr writing pattern'!$C$4:$C$18,MATCH('Baseline model w.Calcs'!$A380,'UWYr writing pattern'!$A$4:$A$18,0)) / 25,B379))</f>
        <v>0</v>
      </c>
      <c r="C380" s="36">
        <f t="shared" si="108"/>
        <v>0.36714829405791377</v>
      </c>
      <c r="E380" s="34">
        <f t="shared" si="109"/>
        <v>5.5910907724555405E-3</v>
      </c>
      <c r="F380" s="31">
        <f>SUM($E$9:E380)*RLR</f>
        <v>119.55942204713038</v>
      </c>
      <c r="G380" s="32"/>
      <c r="H380" s="36">
        <f>F380-SUM($J$9:J380)</f>
        <v>13.815971810331561</v>
      </c>
      <c r="J380" s="31">
        <f t="shared" si="110"/>
        <v>0.10435210958240269</v>
      </c>
      <c r="K380" s="36">
        <f>SUM($J$9:J380)*RRF</f>
        <v>74.020415165759175</v>
      </c>
      <c r="L380" s="33"/>
      <c r="M380" s="36">
        <f t="shared" si="95"/>
        <v>87.836386976090736</v>
      </c>
      <c r="N380" s="33"/>
      <c r="O380" s="33"/>
      <c r="P380" s="33"/>
      <c r="Q380" s="33"/>
      <c r="R380" s="33"/>
      <c r="S380" s="33"/>
      <c r="T380" s="33"/>
      <c r="U380" s="33"/>
      <c r="V380" s="31">
        <f t="shared" si="96"/>
        <v>0.30840456700864755</v>
      </c>
      <c r="W380" s="31">
        <f t="shared" si="97"/>
        <v>9.6711802672320921</v>
      </c>
      <c r="X380" s="31">
        <f t="shared" si="98"/>
        <v>9.9795848342407396</v>
      </c>
      <c r="Y380" s="31">
        <f t="shared" si="99"/>
        <v>-3.8363869760907363</v>
      </c>
      <c r="Z380" s="31"/>
      <c r="AA380" s="31"/>
      <c r="AB380" s="31"/>
      <c r="AC380" s="31"/>
      <c r="AD380" s="31"/>
      <c r="AE380" s="31"/>
      <c r="AF380" s="31"/>
      <c r="AG380" s="33">
        <f t="shared" si="100"/>
        <v>0.88119541863999018</v>
      </c>
      <c r="AH380" s="33">
        <f t="shared" si="101"/>
        <v>1.0456712735248896</v>
      </c>
      <c r="AI380" s="33">
        <f t="shared" si="102"/>
        <v>0.99632851705941983</v>
      </c>
      <c r="AJ380" s="93">
        <f t="shared" si="103"/>
        <v>0.93811639518220724</v>
      </c>
      <c r="AK380" s="3">
        <f t="shared" si="104"/>
        <v>0.93829921193925092</v>
      </c>
      <c r="AL380" s="3"/>
      <c r="AM380" s="3"/>
      <c r="AN380" s="3"/>
      <c r="AO380" s="3"/>
      <c r="AP380" s="3"/>
      <c r="AQ380" s="90">
        <f t="shared" si="111"/>
        <v>0</v>
      </c>
      <c r="AR380" s="91">
        <f t="shared" si="112"/>
        <v>0</v>
      </c>
      <c r="AS380" s="89">
        <f>SUM(AR$9:AR380)*RLR</f>
        <v>120</v>
      </c>
      <c r="AT380" s="90">
        <f>AS380-SUM(AU$9:AU380)</f>
        <v>7.4040945672898886</v>
      </c>
      <c r="AU380" s="89">
        <f t="shared" si="113"/>
        <v>5.5950336780528111E-2</v>
      </c>
      <c r="AV380" s="90">
        <f>SUM(AU$9:AU380)*RRF</f>
        <v>78.817133802897075</v>
      </c>
      <c r="AW380" s="3"/>
      <c r="AX380" s="2">
        <f t="shared" si="105"/>
        <v>1.5</v>
      </c>
      <c r="AY380" s="2">
        <f t="shared" si="106"/>
        <v>0.75</v>
      </c>
    </row>
    <row r="381" spans="1:51" x14ac:dyDescent="0.25">
      <c r="A381" s="14">
        <f t="shared" si="107"/>
        <v>3.72</v>
      </c>
      <c r="B381" s="59">
        <f>IF($B$4="AY",0,IFERROR(P*INDEX('UWYr writing pattern'!$C$4:$C$18,MATCH('Baseline model w.Calcs'!$A381,'UWYr writing pattern'!$A$4:$A$18,0)) / 25,B380))</f>
        <v>0</v>
      </c>
      <c r="C381" s="36">
        <f t="shared" si="108"/>
        <v>0.36164106964704507</v>
      </c>
      <c r="E381" s="34">
        <f t="shared" si="109"/>
        <v>5.507224410868706E-3</v>
      </c>
      <c r="F381" s="31">
        <f>SUM($E$9:E381)*RLR</f>
        <v>119.56603071642341</v>
      </c>
      <c r="G381" s="32"/>
      <c r="H381" s="36">
        <f>F381-SUM($J$9:J381)</f>
        <v>13.718960691047101</v>
      </c>
      <c r="J381" s="31">
        <f t="shared" si="110"/>
        <v>0.10361978857748672</v>
      </c>
      <c r="K381" s="36">
        <f>SUM($J$9:J381)*RRF</f>
        <v>74.092949017763416</v>
      </c>
      <c r="L381" s="33"/>
      <c r="M381" s="36">
        <f t="shared" si="95"/>
        <v>87.811909708810518</v>
      </c>
      <c r="N381" s="33"/>
      <c r="O381" s="33"/>
      <c r="P381" s="33"/>
      <c r="Q381" s="33"/>
      <c r="R381" s="33"/>
      <c r="S381" s="33"/>
      <c r="T381" s="33"/>
      <c r="U381" s="33"/>
      <c r="V381" s="31">
        <f t="shared" si="96"/>
        <v>0.30377849850351785</v>
      </c>
      <c r="W381" s="31">
        <f t="shared" si="97"/>
        <v>9.6032724837329706</v>
      </c>
      <c r="X381" s="31">
        <f t="shared" si="98"/>
        <v>9.9070509822364876</v>
      </c>
      <c r="Y381" s="31">
        <f t="shared" si="99"/>
        <v>-3.8119097088105178</v>
      </c>
      <c r="Z381" s="31"/>
      <c r="AA381" s="31"/>
      <c r="AB381" s="31"/>
      <c r="AC381" s="31"/>
      <c r="AD381" s="31"/>
      <c r="AE381" s="31"/>
      <c r="AF381" s="31"/>
      <c r="AG381" s="33">
        <f t="shared" si="100"/>
        <v>0.88205891687813587</v>
      </c>
      <c r="AH381" s="33">
        <f t="shared" si="101"/>
        <v>1.0453798774858396</v>
      </c>
      <c r="AI381" s="33">
        <f t="shared" si="102"/>
        <v>0.99638358930352844</v>
      </c>
      <c r="AJ381" s="93">
        <f t="shared" si="103"/>
        <v>0.93857878608499989</v>
      </c>
      <c r="AK381" s="3">
        <f t="shared" si="104"/>
        <v>0.93876196784970645</v>
      </c>
      <c r="AL381" s="3"/>
      <c r="AM381" s="3"/>
      <c r="AN381" s="3"/>
      <c r="AO381" s="3"/>
      <c r="AP381" s="3"/>
      <c r="AQ381" s="90">
        <f t="shared" si="111"/>
        <v>0</v>
      </c>
      <c r="AR381" s="91">
        <f t="shared" si="112"/>
        <v>0</v>
      </c>
      <c r="AS381" s="89">
        <f>SUM(AR$9:AR381)*RLR</f>
        <v>120</v>
      </c>
      <c r="AT381" s="90">
        <f>AS381-SUM(AU$9:AU381)</f>
        <v>7.3485638580352202</v>
      </c>
      <c r="AU381" s="89">
        <f t="shared" si="113"/>
        <v>5.5530709254674168E-2</v>
      </c>
      <c r="AV381" s="90">
        <f>SUM(AU$9:AU381)*RRF</f>
        <v>78.85600529937534</v>
      </c>
      <c r="AW381" s="3"/>
      <c r="AX381" s="2">
        <f t="shared" si="105"/>
        <v>1.5</v>
      </c>
      <c r="AY381" s="2">
        <f t="shared" si="106"/>
        <v>0.75</v>
      </c>
    </row>
    <row r="382" spans="1:51" x14ac:dyDescent="0.25">
      <c r="A382" s="14">
        <f t="shared" si="107"/>
        <v>3.73</v>
      </c>
      <c r="B382" s="59">
        <f>IF($B$4="AY",0,IFERROR(P*INDEX('UWYr writing pattern'!$C$4:$C$18,MATCH('Baseline model w.Calcs'!$A382,'UWYr writing pattern'!$A$4:$A$18,0)) / 25,B381))</f>
        <v>0</v>
      </c>
      <c r="C382" s="36">
        <f t="shared" si="108"/>
        <v>0.35621645360233939</v>
      </c>
      <c r="E382" s="34">
        <f t="shared" si="109"/>
        <v>5.424616044705676E-3</v>
      </c>
      <c r="F382" s="31">
        <f>SUM($E$9:E382)*RLR</f>
        <v>119.57254025567707</v>
      </c>
      <c r="G382" s="32"/>
      <c r="H382" s="36">
        <f>F382-SUM($J$9:J382)</f>
        <v>13.622578025117903</v>
      </c>
      <c r="J382" s="31">
        <f t="shared" si="110"/>
        <v>0.10289220518285326</v>
      </c>
      <c r="K382" s="36">
        <f>SUM($J$9:J382)*RRF</f>
        <v>74.164973561391406</v>
      </c>
      <c r="L382" s="33"/>
      <c r="M382" s="36">
        <f t="shared" si="95"/>
        <v>87.787551586509309</v>
      </c>
      <c r="N382" s="33"/>
      <c r="O382" s="33"/>
      <c r="P382" s="33"/>
      <c r="Q382" s="33"/>
      <c r="R382" s="33"/>
      <c r="S382" s="33"/>
      <c r="T382" s="33"/>
      <c r="U382" s="33"/>
      <c r="V382" s="31">
        <f t="shared" si="96"/>
        <v>0.29922182102596506</v>
      </c>
      <c r="W382" s="31">
        <f t="shared" si="97"/>
        <v>9.5358046175825315</v>
      </c>
      <c r="X382" s="31">
        <f t="shared" si="98"/>
        <v>9.8350264386084962</v>
      </c>
      <c r="Y382" s="31">
        <f t="shared" si="99"/>
        <v>-3.7875515865093092</v>
      </c>
      <c r="Z382" s="31"/>
      <c r="AA382" s="31"/>
      <c r="AB382" s="31"/>
      <c r="AC382" s="31"/>
      <c r="AD382" s="31"/>
      <c r="AE382" s="31"/>
      <c r="AF382" s="31"/>
      <c r="AG382" s="33">
        <f t="shared" si="100"/>
        <v>0.88291635192132623</v>
      </c>
      <c r="AH382" s="33">
        <f t="shared" si="101"/>
        <v>1.0450898998393965</v>
      </c>
      <c r="AI382" s="33">
        <f t="shared" si="102"/>
        <v>0.99643783546397557</v>
      </c>
      <c r="AJ382" s="93">
        <f t="shared" si="103"/>
        <v>0.9390377220283147</v>
      </c>
      <c r="AK382" s="3">
        <f t="shared" si="104"/>
        <v>0.93922125309083371</v>
      </c>
      <c r="AL382" s="3"/>
      <c r="AM382" s="3"/>
      <c r="AN382" s="3"/>
      <c r="AO382" s="3"/>
      <c r="AP382" s="3"/>
      <c r="AQ382" s="90">
        <f t="shared" si="111"/>
        <v>0</v>
      </c>
      <c r="AR382" s="91">
        <f t="shared" si="112"/>
        <v>0</v>
      </c>
      <c r="AS382" s="89">
        <f>SUM(AR$9:AR382)*RLR</f>
        <v>120</v>
      </c>
      <c r="AT382" s="90">
        <f>AS382-SUM(AU$9:AU382)</f>
        <v>7.2934496290999533</v>
      </c>
      <c r="AU382" s="89">
        <f t="shared" si="113"/>
        <v>5.5114228935264152E-2</v>
      </c>
      <c r="AV382" s="90">
        <f>SUM(AU$9:AU382)*RRF</f>
        <v>78.894585259630034</v>
      </c>
      <c r="AW382" s="3"/>
      <c r="AX382" s="2">
        <f t="shared" si="105"/>
        <v>1.5</v>
      </c>
      <c r="AY382" s="2">
        <f t="shared" si="106"/>
        <v>0.75</v>
      </c>
    </row>
    <row r="383" spans="1:51" x14ac:dyDescent="0.25">
      <c r="A383" s="14">
        <f t="shared" si="107"/>
        <v>3.74</v>
      </c>
      <c r="B383" s="59">
        <f>IF($B$4="AY",0,IFERROR(P*INDEX('UWYr writing pattern'!$C$4:$C$18,MATCH('Baseline model w.Calcs'!$A383,'UWYr writing pattern'!$A$4:$A$18,0)) / 25,B382))</f>
        <v>0</v>
      </c>
      <c r="C383" s="36">
        <f t="shared" si="108"/>
        <v>0.3508732067983043</v>
      </c>
      <c r="E383" s="34">
        <f t="shared" si="109"/>
        <v>5.3432468040350914E-3</v>
      </c>
      <c r="F383" s="31">
        <f>SUM($E$9:E383)*RLR</f>
        <v>119.5789521518419</v>
      </c>
      <c r="G383" s="32"/>
      <c r="H383" s="36">
        <f>F383-SUM($J$9:J383)</f>
        <v>13.52682058609436</v>
      </c>
      <c r="J383" s="31">
        <f t="shared" si="110"/>
        <v>0.10216933518838428</v>
      </c>
      <c r="K383" s="36">
        <f>SUM($J$9:J383)*RRF</f>
        <v>74.236492096023269</v>
      </c>
      <c r="L383" s="33"/>
      <c r="M383" s="36">
        <f t="shared" si="95"/>
        <v>87.763312682117629</v>
      </c>
      <c r="N383" s="33"/>
      <c r="O383" s="33"/>
      <c r="P383" s="33"/>
      <c r="Q383" s="33"/>
      <c r="R383" s="33"/>
      <c r="S383" s="33"/>
      <c r="T383" s="33"/>
      <c r="U383" s="33"/>
      <c r="V383" s="31">
        <f t="shared" si="96"/>
        <v>0.29473349371057556</v>
      </c>
      <c r="W383" s="31">
        <f t="shared" si="97"/>
        <v>9.4687744102660503</v>
      </c>
      <c r="X383" s="31">
        <f t="shared" si="98"/>
        <v>9.7635079039766257</v>
      </c>
      <c r="Y383" s="31">
        <f t="shared" si="99"/>
        <v>-3.763312682117629</v>
      </c>
      <c r="Z383" s="31"/>
      <c r="AA383" s="31"/>
      <c r="AB383" s="31"/>
      <c r="AC383" s="31"/>
      <c r="AD383" s="31"/>
      <c r="AE383" s="31"/>
      <c r="AF383" s="31"/>
      <c r="AG383" s="33">
        <f t="shared" si="100"/>
        <v>0.88376776304789606</v>
      </c>
      <c r="AH383" s="33">
        <f t="shared" si="101"/>
        <v>1.0448013414537813</v>
      </c>
      <c r="AI383" s="33">
        <f t="shared" si="102"/>
        <v>0.99649126793201581</v>
      </c>
      <c r="AJ383" s="93">
        <f t="shared" si="103"/>
        <v>0.93949322882741959</v>
      </c>
      <c r="AK383" s="3">
        <f t="shared" si="104"/>
        <v>0.9396770936926524</v>
      </c>
      <c r="AL383" s="3"/>
      <c r="AM383" s="3"/>
      <c r="AN383" s="3"/>
      <c r="AO383" s="3"/>
      <c r="AP383" s="3"/>
      <c r="AQ383" s="90">
        <f t="shared" si="111"/>
        <v>0</v>
      </c>
      <c r="AR383" s="91">
        <f t="shared" si="112"/>
        <v>0</v>
      </c>
      <c r="AS383" s="89">
        <f>SUM(AR$9:AR383)*RLR</f>
        <v>120</v>
      </c>
      <c r="AT383" s="90">
        <f>AS383-SUM(AU$9:AU383)</f>
        <v>7.238748756881705</v>
      </c>
      <c r="AU383" s="89">
        <f t="shared" si="113"/>
        <v>5.4700872218249652E-2</v>
      </c>
      <c r="AV383" s="90">
        <f>SUM(AU$9:AU383)*RRF</f>
        <v>78.932875870182798</v>
      </c>
      <c r="AW383" s="3"/>
      <c r="AX383" s="2">
        <f t="shared" si="105"/>
        <v>1.5</v>
      </c>
      <c r="AY383" s="2">
        <f t="shared" si="106"/>
        <v>0.75</v>
      </c>
    </row>
    <row r="384" spans="1:51" x14ac:dyDescent="0.25">
      <c r="A384" s="14">
        <f t="shared" si="107"/>
        <v>3.75</v>
      </c>
      <c r="B384" s="59">
        <f>IF($B$4="AY",0,IFERROR(P*INDEX('UWYr writing pattern'!$C$4:$C$18,MATCH('Baseline model w.Calcs'!$A384,'UWYr writing pattern'!$A$4:$A$18,0)) / 25,B383))</f>
        <v>0</v>
      </c>
      <c r="C384" s="36">
        <f t="shared" si="108"/>
        <v>0.34561010869632974</v>
      </c>
      <c r="E384" s="34">
        <f t="shared" si="109"/>
        <v>5.263098101974565E-3</v>
      </c>
      <c r="F384" s="31">
        <f>SUM($E$9:E384)*RLR</f>
        <v>119.58526786956428</v>
      </c>
      <c r="G384" s="32"/>
      <c r="H384" s="36">
        <f>F384-SUM($J$9:J384)</f>
        <v>13.431685149421028</v>
      </c>
      <c r="J384" s="31">
        <f t="shared" si="110"/>
        <v>0.1014511543957077</v>
      </c>
      <c r="K384" s="36">
        <f>SUM($J$9:J384)*RRF</f>
        <v>74.307507904100262</v>
      </c>
      <c r="L384" s="33"/>
      <c r="M384" s="36">
        <f t="shared" si="95"/>
        <v>87.739193053521291</v>
      </c>
      <c r="N384" s="33"/>
      <c r="O384" s="33"/>
      <c r="P384" s="33"/>
      <c r="Q384" s="33"/>
      <c r="R384" s="33"/>
      <c r="S384" s="33"/>
      <c r="T384" s="33"/>
      <c r="U384" s="33"/>
      <c r="V384" s="31">
        <f t="shared" si="96"/>
        <v>0.29031249130491699</v>
      </c>
      <c r="W384" s="31">
        <f t="shared" si="97"/>
        <v>9.4021796045947195</v>
      </c>
      <c r="X384" s="31">
        <f t="shared" si="98"/>
        <v>9.6924920958996363</v>
      </c>
      <c r="Y384" s="31">
        <f t="shared" si="99"/>
        <v>-3.7391930535212907</v>
      </c>
      <c r="Z384" s="31"/>
      <c r="AA384" s="31"/>
      <c r="AB384" s="31"/>
      <c r="AC384" s="31"/>
      <c r="AD384" s="31"/>
      <c r="AE384" s="31"/>
      <c r="AF384" s="31"/>
      <c r="AG384" s="33">
        <f t="shared" si="100"/>
        <v>0.88461318933452693</v>
      </c>
      <c r="AH384" s="33">
        <f t="shared" si="101"/>
        <v>1.0445142030181107</v>
      </c>
      <c r="AI384" s="33">
        <f t="shared" si="102"/>
        <v>0.99654389891303563</v>
      </c>
      <c r="AJ384" s="93">
        <f t="shared" si="103"/>
        <v>0.939945332104692</v>
      </c>
      <c r="AK384" s="3">
        <f t="shared" si="104"/>
        <v>0.94012951548995749</v>
      </c>
      <c r="AL384" s="3"/>
      <c r="AM384" s="3"/>
      <c r="AN384" s="3"/>
      <c r="AO384" s="3"/>
      <c r="AP384" s="3"/>
      <c r="AQ384" s="90">
        <f t="shared" si="111"/>
        <v>0</v>
      </c>
      <c r="AR384" s="91">
        <f t="shared" si="112"/>
        <v>0</v>
      </c>
      <c r="AS384" s="89">
        <f>SUM(AR$9:AR384)*RLR</f>
        <v>120</v>
      </c>
      <c r="AT384" s="90">
        <f>AS384-SUM(AU$9:AU384)</f>
        <v>7.1844581412050985</v>
      </c>
      <c r="AU384" s="89">
        <f t="shared" si="113"/>
        <v>5.4290615676612787E-2</v>
      </c>
      <c r="AV384" s="90">
        <f>SUM(AU$9:AU384)*RRF</f>
        <v>78.97087930115643</v>
      </c>
      <c r="AW384" s="3"/>
      <c r="AX384" s="2">
        <f t="shared" si="105"/>
        <v>1.5</v>
      </c>
      <c r="AY384" s="2">
        <f t="shared" si="106"/>
        <v>0.75</v>
      </c>
    </row>
    <row r="385" spans="1:51" x14ac:dyDescent="0.25">
      <c r="A385" s="14">
        <f t="shared" si="107"/>
        <v>3.76</v>
      </c>
      <c r="B385" s="59">
        <f>IF($B$4="AY",0,IFERROR(P*INDEX('UWYr writing pattern'!$C$4:$C$18,MATCH('Baseline model w.Calcs'!$A385,'UWYr writing pattern'!$A$4:$A$18,0)) / 25,B384))</f>
        <v>0</v>
      </c>
      <c r="C385" s="36">
        <f t="shared" si="108"/>
        <v>0.3404259570658848</v>
      </c>
      <c r="E385" s="34">
        <f t="shared" si="109"/>
        <v>5.1841516304449468E-3</v>
      </c>
      <c r="F385" s="31">
        <f>SUM($E$9:E385)*RLR</f>
        <v>119.59148885152081</v>
      </c>
      <c r="G385" s="32"/>
      <c r="H385" s="36">
        <f>F385-SUM($J$9:J385)</f>
        <v>13.337168492756902</v>
      </c>
      <c r="J385" s="31">
        <f t="shared" si="110"/>
        <v>0.10073763862065771</v>
      </c>
      <c r="K385" s="36">
        <f>SUM($J$9:J385)*RRF</f>
        <v>74.378024251134732</v>
      </c>
      <c r="L385" s="33"/>
      <c r="M385" s="36">
        <f t="shared" si="95"/>
        <v>87.715192743891635</v>
      </c>
      <c r="N385" s="33"/>
      <c r="O385" s="33"/>
      <c r="P385" s="33"/>
      <c r="Q385" s="33"/>
      <c r="R385" s="33"/>
      <c r="S385" s="33"/>
      <c r="T385" s="33"/>
      <c r="U385" s="33"/>
      <c r="V385" s="31">
        <f t="shared" si="96"/>
        <v>0.2859578039353432</v>
      </c>
      <c r="W385" s="31">
        <f t="shared" si="97"/>
        <v>9.3360179449298304</v>
      </c>
      <c r="X385" s="31">
        <f t="shared" si="98"/>
        <v>9.6219757488651734</v>
      </c>
      <c r="Y385" s="31">
        <f t="shared" si="99"/>
        <v>-3.7151927438916346</v>
      </c>
      <c r="Z385" s="31"/>
      <c r="AA385" s="31"/>
      <c r="AB385" s="31"/>
      <c r="AC385" s="31"/>
      <c r="AD385" s="31"/>
      <c r="AE385" s="31"/>
      <c r="AF385" s="31"/>
      <c r="AG385" s="33">
        <f t="shared" si="100"/>
        <v>0.88545266965636582</v>
      </c>
      <c r="AH385" s="33">
        <f t="shared" si="101"/>
        <v>1.044228485046329</v>
      </c>
      <c r="AI385" s="33">
        <f t="shared" si="102"/>
        <v>0.99659574042934007</v>
      </c>
      <c r="AJ385" s="93">
        <f t="shared" si="103"/>
        <v>0.94039405729106063</v>
      </c>
      <c r="AK385" s="3">
        <f t="shared" si="104"/>
        <v>0.94057854412378272</v>
      </c>
      <c r="AL385" s="3"/>
      <c r="AM385" s="3"/>
      <c r="AN385" s="3"/>
      <c r="AO385" s="3"/>
      <c r="AP385" s="3"/>
      <c r="AQ385" s="90">
        <f t="shared" si="111"/>
        <v>0</v>
      </c>
      <c r="AR385" s="91">
        <f t="shared" si="112"/>
        <v>0</v>
      </c>
      <c r="AS385" s="89">
        <f>SUM(AR$9:AR385)*RLR</f>
        <v>120</v>
      </c>
      <c r="AT385" s="90">
        <f>AS385-SUM(AU$9:AU385)</f>
        <v>7.13057470514606</v>
      </c>
      <c r="AU385" s="89">
        <f t="shared" si="113"/>
        <v>5.3883436059038239E-2</v>
      </c>
      <c r="AV385" s="90">
        <f>SUM(AU$9:AU385)*RRF</f>
        <v>79.008597706397751</v>
      </c>
      <c r="AW385" s="3"/>
      <c r="AX385" s="2">
        <f t="shared" si="105"/>
        <v>1.5</v>
      </c>
      <c r="AY385" s="2">
        <f t="shared" si="106"/>
        <v>0.75</v>
      </c>
    </row>
    <row r="386" spans="1:51" x14ac:dyDescent="0.25">
      <c r="A386" s="14">
        <f t="shared" si="107"/>
        <v>3.77</v>
      </c>
      <c r="B386" s="59">
        <f>IF($B$4="AY",0,IFERROR(P*INDEX('UWYr writing pattern'!$C$4:$C$18,MATCH('Baseline model w.Calcs'!$A386,'UWYr writing pattern'!$A$4:$A$18,0)) / 25,B385))</f>
        <v>0</v>
      </c>
      <c r="C386" s="36">
        <f t="shared" si="108"/>
        <v>0.33531956770989652</v>
      </c>
      <c r="E386" s="34">
        <f t="shared" si="109"/>
        <v>5.1063893559882721E-3</v>
      </c>
      <c r="F386" s="31">
        <f>SUM($E$9:E386)*RLR</f>
        <v>119.597616518748</v>
      </c>
      <c r="G386" s="32"/>
      <c r="H386" s="36">
        <f>F386-SUM($J$9:J386)</f>
        <v>13.243267396288417</v>
      </c>
      <c r="J386" s="31">
        <f t="shared" si="110"/>
        <v>0.10002876369567677</v>
      </c>
      <c r="K386" s="36">
        <f>SUM($J$9:J386)*RRF</f>
        <v>74.448044385721701</v>
      </c>
      <c r="L386" s="33"/>
      <c r="M386" s="36">
        <f t="shared" si="95"/>
        <v>87.691311782010118</v>
      </c>
      <c r="N386" s="33"/>
      <c r="O386" s="33"/>
      <c r="P386" s="33"/>
      <c r="Q386" s="33"/>
      <c r="R386" s="33"/>
      <c r="S386" s="33"/>
      <c r="T386" s="33"/>
      <c r="U386" s="33"/>
      <c r="V386" s="31">
        <f t="shared" si="96"/>
        <v>0.28166843687631304</v>
      </c>
      <c r="W386" s="31">
        <f t="shared" si="97"/>
        <v>9.2702871774018902</v>
      </c>
      <c r="X386" s="31">
        <f t="shared" si="98"/>
        <v>9.5519556142782029</v>
      </c>
      <c r="Y386" s="31">
        <f t="shared" si="99"/>
        <v>-3.6913117820101178</v>
      </c>
      <c r="Z386" s="31"/>
      <c r="AA386" s="31"/>
      <c r="AB386" s="31"/>
      <c r="AC386" s="31"/>
      <c r="AD386" s="31"/>
      <c r="AE386" s="31"/>
      <c r="AF386" s="31"/>
      <c r="AG386" s="33">
        <f t="shared" si="100"/>
        <v>0.88628624268716316</v>
      </c>
      <c r="AH386" s="33">
        <f t="shared" si="101"/>
        <v>1.0439441878810729</v>
      </c>
      <c r="AI386" s="33">
        <f t="shared" si="102"/>
        <v>0.99664680432289998</v>
      </c>
      <c r="AJ386" s="93">
        <f t="shared" si="103"/>
        <v>0.94083942962743539</v>
      </c>
      <c r="AK386" s="3">
        <f t="shared" si="104"/>
        <v>0.94102420504285433</v>
      </c>
      <c r="AL386" s="3"/>
      <c r="AM386" s="3"/>
      <c r="AN386" s="3"/>
      <c r="AO386" s="3"/>
      <c r="AP386" s="3"/>
      <c r="AQ386" s="90">
        <f t="shared" si="111"/>
        <v>0</v>
      </c>
      <c r="AR386" s="91">
        <f t="shared" si="112"/>
        <v>0</v>
      </c>
      <c r="AS386" s="89">
        <f>SUM(AR$9:AR386)*RLR</f>
        <v>120</v>
      </c>
      <c r="AT386" s="90">
        <f>AS386-SUM(AU$9:AU386)</f>
        <v>7.0770953948574657</v>
      </c>
      <c r="AU386" s="89">
        <f t="shared" si="113"/>
        <v>5.3479310288595448E-2</v>
      </c>
      <c r="AV386" s="90">
        <f>SUM(AU$9:AU386)*RRF</f>
        <v>79.046033223599764</v>
      </c>
      <c r="AW386" s="3"/>
      <c r="AX386" s="2">
        <f t="shared" si="105"/>
        <v>1.5</v>
      </c>
      <c r="AY386" s="2">
        <f t="shared" si="106"/>
        <v>0.75</v>
      </c>
    </row>
    <row r="387" spans="1:51" x14ac:dyDescent="0.25">
      <c r="A387" s="14">
        <f t="shared" si="107"/>
        <v>3.78</v>
      </c>
      <c r="B387" s="59">
        <f>IF($B$4="AY",0,IFERROR(P*INDEX('UWYr writing pattern'!$C$4:$C$18,MATCH('Baseline model w.Calcs'!$A387,'UWYr writing pattern'!$A$4:$A$18,0)) / 25,B386))</f>
        <v>0</v>
      </c>
      <c r="C387" s="36">
        <f t="shared" si="108"/>
        <v>0.33028977419424804</v>
      </c>
      <c r="E387" s="34">
        <f t="shared" si="109"/>
        <v>5.0297935156484478E-3</v>
      </c>
      <c r="F387" s="31">
        <f>SUM($E$9:E387)*RLR</f>
        <v>119.60365227096676</v>
      </c>
      <c r="G387" s="32"/>
      <c r="H387" s="36">
        <f>F387-SUM($J$9:J387)</f>
        <v>13.149978643035013</v>
      </c>
      <c r="J387" s="31">
        <f t="shared" si="110"/>
        <v>9.9324505472163122E-2</v>
      </c>
      <c r="K387" s="36">
        <f>SUM($J$9:J387)*RRF</f>
        <v>74.517571539552222</v>
      </c>
      <c r="L387" s="33"/>
      <c r="M387" s="36">
        <f t="shared" si="95"/>
        <v>87.667550182587235</v>
      </c>
      <c r="N387" s="33"/>
      <c r="O387" s="33"/>
      <c r="P387" s="33"/>
      <c r="Q387" s="33"/>
      <c r="R387" s="33"/>
      <c r="S387" s="33"/>
      <c r="T387" s="33"/>
      <c r="U387" s="33"/>
      <c r="V387" s="31">
        <f t="shared" si="96"/>
        <v>0.27744341032316833</v>
      </c>
      <c r="W387" s="31">
        <f t="shared" si="97"/>
        <v>9.2049850501245079</v>
      </c>
      <c r="X387" s="31">
        <f t="shared" si="98"/>
        <v>9.482428460447677</v>
      </c>
      <c r="Y387" s="31">
        <f t="shared" si="99"/>
        <v>-3.6675501825872345</v>
      </c>
      <c r="Z387" s="31"/>
      <c r="AA387" s="31"/>
      <c r="AB387" s="31"/>
      <c r="AC387" s="31"/>
      <c r="AD387" s="31"/>
      <c r="AE387" s="31"/>
      <c r="AF387" s="31"/>
      <c r="AG387" s="33">
        <f t="shared" si="100"/>
        <v>0.88711394689943124</v>
      </c>
      <c r="AH387" s="33">
        <f t="shared" si="101"/>
        <v>1.0436613116974671</v>
      </c>
      <c r="AI387" s="33">
        <f t="shared" si="102"/>
        <v>0.9966971022580563</v>
      </c>
      <c r="AJ387" s="93">
        <f t="shared" si="103"/>
        <v>0.94128147416612773</v>
      </c>
      <c r="AK387" s="3">
        <f t="shared" si="104"/>
        <v>0.94146652350503301</v>
      </c>
      <c r="AL387" s="3"/>
      <c r="AM387" s="3"/>
      <c r="AN387" s="3"/>
      <c r="AO387" s="3"/>
      <c r="AP387" s="3"/>
      <c r="AQ387" s="90">
        <f t="shared" si="111"/>
        <v>0</v>
      </c>
      <c r="AR387" s="91">
        <f t="shared" si="112"/>
        <v>0</v>
      </c>
      <c r="AS387" s="89">
        <f>SUM(AR$9:AR387)*RLR</f>
        <v>120</v>
      </c>
      <c r="AT387" s="90">
        <f>AS387-SUM(AU$9:AU387)</f>
        <v>7.02401717939604</v>
      </c>
      <c r="AU387" s="89">
        <f t="shared" si="113"/>
        <v>5.3078215461430996E-2</v>
      </c>
      <c r="AV387" s="90">
        <f>SUM(AU$9:AU387)*RRF</f>
        <v>79.083187974422771</v>
      </c>
      <c r="AW387" s="3"/>
      <c r="AX387" s="2">
        <f t="shared" si="105"/>
        <v>1.5</v>
      </c>
      <c r="AY387" s="2">
        <f t="shared" si="106"/>
        <v>0.75</v>
      </c>
    </row>
    <row r="388" spans="1:51" x14ac:dyDescent="0.25">
      <c r="A388" s="14">
        <f t="shared" si="107"/>
        <v>3.79</v>
      </c>
      <c r="B388" s="59">
        <f>IF($B$4="AY",0,IFERROR(P*INDEX('UWYr writing pattern'!$C$4:$C$18,MATCH('Baseline model w.Calcs'!$A388,'UWYr writing pattern'!$A$4:$A$18,0)) / 25,B387))</f>
        <v>0</v>
      </c>
      <c r="C388" s="36">
        <f t="shared" si="108"/>
        <v>0.32533542758133432</v>
      </c>
      <c r="E388" s="34">
        <f t="shared" si="109"/>
        <v>4.9543466129137207E-3</v>
      </c>
      <c r="F388" s="31">
        <f>SUM($E$9:E388)*RLR</f>
        <v>119.60959748690227</v>
      </c>
      <c r="G388" s="32"/>
      <c r="H388" s="36">
        <f>F388-SUM($J$9:J388)</f>
        <v>13.057299019147763</v>
      </c>
      <c r="J388" s="31">
        <f t="shared" si="110"/>
        <v>9.86248398227626E-2</v>
      </c>
      <c r="K388" s="36">
        <f>SUM($J$9:J388)*RRF</f>
        <v>74.586608927428159</v>
      </c>
      <c r="L388" s="33"/>
      <c r="M388" s="36">
        <f t="shared" si="95"/>
        <v>87.643907946575922</v>
      </c>
      <c r="N388" s="33"/>
      <c r="O388" s="33"/>
      <c r="P388" s="33"/>
      <c r="Q388" s="33"/>
      <c r="R388" s="33"/>
      <c r="S388" s="33"/>
      <c r="T388" s="33"/>
      <c r="U388" s="33"/>
      <c r="V388" s="31">
        <f t="shared" si="96"/>
        <v>0.27328175916832081</v>
      </c>
      <c r="W388" s="31">
        <f t="shared" si="97"/>
        <v>9.1401093134034337</v>
      </c>
      <c r="X388" s="31">
        <f t="shared" si="98"/>
        <v>9.4133910725717538</v>
      </c>
      <c r="Y388" s="31">
        <f t="shared" si="99"/>
        <v>-3.6439079465759221</v>
      </c>
      <c r="Z388" s="31"/>
      <c r="AA388" s="31"/>
      <c r="AB388" s="31"/>
      <c r="AC388" s="31"/>
      <c r="AD388" s="31"/>
      <c r="AE388" s="31"/>
      <c r="AF388" s="31"/>
      <c r="AG388" s="33">
        <f t="shared" si="100"/>
        <v>0.88793582056462095</v>
      </c>
      <c r="AH388" s="33">
        <f t="shared" si="101"/>
        <v>1.0433798565068562</v>
      </c>
      <c r="AI388" s="33">
        <f t="shared" si="102"/>
        <v>0.99674664572418559</v>
      </c>
      <c r="AJ388" s="93">
        <f t="shared" si="103"/>
        <v>0.94172021577225939</v>
      </c>
      <c r="AK388" s="3">
        <f t="shared" si="104"/>
        <v>0.94190552457874521</v>
      </c>
      <c r="AL388" s="3"/>
      <c r="AM388" s="3"/>
      <c r="AN388" s="3"/>
      <c r="AO388" s="3"/>
      <c r="AP388" s="3"/>
      <c r="AQ388" s="90">
        <f t="shared" si="111"/>
        <v>0</v>
      </c>
      <c r="AR388" s="91">
        <f t="shared" si="112"/>
        <v>0</v>
      </c>
      <c r="AS388" s="89">
        <f>SUM(AR$9:AR388)*RLR</f>
        <v>120</v>
      </c>
      <c r="AT388" s="90">
        <f>AS388-SUM(AU$9:AU388)</f>
        <v>6.9713370505505736</v>
      </c>
      <c r="AU388" s="89">
        <f t="shared" si="113"/>
        <v>5.2680128845470298E-2</v>
      </c>
      <c r="AV388" s="90">
        <f>SUM(AU$9:AU388)*RRF</f>
        <v>79.120064064614596</v>
      </c>
      <c r="AW388" s="3"/>
      <c r="AX388" s="2">
        <f t="shared" si="105"/>
        <v>1.5</v>
      </c>
      <c r="AY388" s="2">
        <f t="shared" si="106"/>
        <v>0.75</v>
      </c>
    </row>
    <row r="389" spans="1:51" x14ac:dyDescent="0.25">
      <c r="A389" s="14">
        <f t="shared" si="107"/>
        <v>3.8</v>
      </c>
      <c r="B389" s="59">
        <f>IF($B$4="AY",0,IFERROR(P*INDEX('UWYr writing pattern'!$C$4:$C$18,MATCH('Baseline model w.Calcs'!$A389,'UWYr writing pattern'!$A$4:$A$18,0)) / 25,B388))</f>
        <v>0</v>
      </c>
      <c r="C389" s="36">
        <f t="shared" si="108"/>
        <v>0.32045539616761431</v>
      </c>
      <c r="E389" s="34">
        <f t="shared" si="109"/>
        <v>4.8800314137200157E-3</v>
      </c>
      <c r="F389" s="31">
        <f>SUM($E$9:E389)*RLR</f>
        <v>119.61545352459873</v>
      </c>
      <c r="G389" s="32"/>
      <c r="H389" s="36">
        <f>F389-SUM($J$9:J389)</f>
        <v>12.965225314200609</v>
      </c>
      <c r="J389" s="31">
        <f t="shared" si="110"/>
        <v>9.7929742643608222E-2</v>
      </c>
      <c r="K389" s="36">
        <f>SUM($J$9:J389)*RRF</f>
        <v>74.655159747278688</v>
      </c>
      <c r="L389" s="33"/>
      <c r="M389" s="36">
        <f t="shared" si="95"/>
        <v>87.620385061479297</v>
      </c>
      <c r="N389" s="33"/>
      <c r="O389" s="33"/>
      <c r="P389" s="33"/>
      <c r="Q389" s="33"/>
      <c r="R389" s="33"/>
      <c r="S389" s="33"/>
      <c r="T389" s="33"/>
      <c r="U389" s="33"/>
      <c r="V389" s="31">
        <f t="shared" si="96"/>
        <v>0.26918253278079601</v>
      </c>
      <c r="W389" s="31">
        <f t="shared" si="97"/>
        <v>9.0756577199404251</v>
      </c>
      <c r="X389" s="31">
        <f t="shared" si="98"/>
        <v>9.3448402527212213</v>
      </c>
      <c r="Y389" s="31">
        <f t="shared" si="99"/>
        <v>-3.620385061479297</v>
      </c>
      <c r="Z389" s="31"/>
      <c r="AA389" s="31"/>
      <c r="AB389" s="31"/>
      <c r="AC389" s="31"/>
      <c r="AD389" s="31"/>
      <c r="AE389" s="31"/>
      <c r="AF389" s="31"/>
      <c r="AG389" s="33">
        <f t="shared" si="100"/>
        <v>0.88875190175331775</v>
      </c>
      <c r="AH389" s="33">
        <f t="shared" si="101"/>
        <v>1.0430998221604679</v>
      </c>
      <c r="AI389" s="33">
        <f t="shared" si="102"/>
        <v>0.99679544603832282</v>
      </c>
      <c r="AJ389" s="93">
        <f t="shared" si="103"/>
        <v>0.94215567912516152</v>
      </c>
      <c r="AK389" s="3">
        <f t="shared" si="104"/>
        <v>0.94234123314440443</v>
      </c>
      <c r="AL389" s="3"/>
      <c r="AM389" s="3"/>
      <c r="AN389" s="3"/>
      <c r="AO389" s="3"/>
      <c r="AP389" s="3"/>
      <c r="AQ389" s="90">
        <f t="shared" si="111"/>
        <v>0</v>
      </c>
      <c r="AR389" s="91">
        <f t="shared" si="112"/>
        <v>0</v>
      </c>
      <c r="AS389" s="89">
        <f>SUM(AR$9:AR389)*RLR</f>
        <v>120</v>
      </c>
      <c r="AT389" s="90">
        <f>AS389-SUM(AU$9:AU389)</f>
        <v>6.9190520226714511</v>
      </c>
      <c r="AU389" s="89">
        <f t="shared" si="113"/>
        <v>5.2285027879129302E-2</v>
      </c>
      <c r="AV389" s="90">
        <f>SUM(AU$9:AU389)*RRF</f>
        <v>79.156663584129973</v>
      </c>
      <c r="AW389" s="3"/>
      <c r="AX389" s="2">
        <f t="shared" si="105"/>
        <v>1.5</v>
      </c>
      <c r="AY389" s="2">
        <f t="shared" si="106"/>
        <v>0.75</v>
      </c>
    </row>
    <row r="390" spans="1:51" x14ac:dyDescent="0.25">
      <c r="A390" s="14">
        <f t="shared" si="107"/>
        <v>3.81</v>
      </c>
      <c r="B390" s="59">
        <f>IF($B$4="AY",0,IFERROR(P*INDEX('UWYr writing pattern'!$C$4:$C$18,MATCH('Baseline model w.Calcs'!$A390,'UWYr writing pattern'!$A$4:$A$18,0)) / 25,B389))</f>
        <v>0</v>
      </c>
      <c r="C390" s="36">
        <f t="shared" si="108"/>
        <v>0.3156485652251001</v>
      </c>
      <c r="E390" s="34">
        <f t="shared" si="109"/>
        <v>4.8068309425142149E-3</v>
      </c>
      <c r="F390" s="31">
        <f>SUM($E$9:E390)*RLR</f>
        <v>119.62122172172975</v>
      </c>
      <c r="G390" s="32"/>
      <c r="H390" s="36">
        <f>F390-SUM($J$9:J390)</f>
        <v>12.873754321475118</v>
      </c>
      <c r="J390" s="31">
        <f t="shared" si="110"/>
        <v>9.7239189856504565E-2</v>
      </c>
      <c r="K390" s="36">
        <f>SUM($J$9:J390)*RRF</f>
        <v>74.723227180178242</v>
      </c>
      <c r="L390" s="33"/>
      <c r="M390" s="36">
        <f t="shared" si="95"/>
        <v>87.59698150165336</v>
      </c>
      <c r="N390" s="33"/>
      <c r="O390" s="33"/>
      <c r="P390" s="33"/>
      <c r="Q390" s="33"/>
      <c r="R390" s="33"/>
      <c r="S390" s="33"/>
      <c r="T390" s="33"/>
      <c r="U390" s="33"/>
      <c r="V390" s="31">
        <f t="shared" si="96"/>
        <v>0.26514479478908404</v>
      </c>
      <c r="W390" s="31">
        <f t="shared" si="97"/>
        <v>9.0116280250325822</v>
      </c>
      <c r="X390" s="31">
        <f t="shared" si="98"/>
        <v>9.2767728198216659</v>
      </c>
      <c r="Y390" s="31">
        <f t="shared" si="99"/>
        <v>-3.5969815016533602</v>
      </c>
      <c r="Z390" s="31"/>
      <c r="AA390" s="31"/>
      <c r="AB390" s="31"/>
      <c r="AC390" s="31"/>
      <c r="AD390" s="31"/>
      <c r="AE390" s="31"/>
      <c r="AF390" s="31"/>
      <c r="AG390" s="33">
        <f t="shared" si="100"/>
        <v>0.88956222833545529</v>
      </c>
      <c r="AH390" s="33">
        <f t="shared" si="101"/>
        <v>1.0428212083530162</v>
      </c>
      <c r="AI390" s="33">
        <f t="shared" si="102"/>
        <v>0.99684351434774798</v>
      </c>
      <c r="AJ390" s="93">
        <f t="shared" si="103"/>
        <v>0.94258788871976251</v>
      </c>
      <c r="AK390" s="3">
        <f t="shared" si="104"/>
        <v>0.94277367389582145</v>
      </c>
      <c r="AL390" s="3"/>
      <c r="AM390" s="3"/>
      <c r="AN390" s="3"/>
      <c r="AO390" s="3"/>
      <c r="AP390" s="3"/>
      <c r="AQ390" s="90">
        <f t="shared" si="111"/>
        <v>0</v>
      </c>
      <c r="AR390" s="91">
        <f t="shared" si="112"/>
        <v>0</v>
      </c>
      <c r="AS390" s="89">
        <f>SUM(AR$9:AR390)*RLR</f>
        <v>120</v>
      </c>
      <c r="AT390" s="90">
        <f>AS390-SUM(AU$9:AU390)</f>
        <v>6.8671591325014134</v>
      </c>
      <c r="AU390" s="89">
        <f t="shared" si="113"/>
        <v>5.1892890170035885E-2</v>
      </c>
      <c r="AV390" s="90">
        <f>SUM(AU$9:AU390)*RRF</f>
        <v>79.192988607249006</v>
      </c>
      <c r="AW390" s="3"/>
      <c r="AX390" s="2">
        <f t="shared" si="105"/>
        <v>1.5</v>
      </c>
      <c r="AY390" s="2">
        <f t="shared" si="106"/>
        <v>0.75</v>
      </c>
    </row>
    <row r="391" spans="1:51" x14ac:dyDescent="0.25">
      <c r="A391" s="14">
        <f t="shared" si="107"/>
        <v>3.82</v>
      </c>
      <c r="B391" s="59">
        <f>IF($B$4="AY",0,IFERROR(P*INDEX('UWYr writing pattern'!$C$4:$C$18,MATCH('Baseline model w.Calcs'!$A391,'UWYr writing pattern'!$A$4:$A$18,0)) / 25,B390))</f>
        <v>0</v>
      </c>
      <c r="C391" s="36">
        <f t="shared" si="108"/>
        <v>0.31091383674672357</v>
      </c>
      <c r="E391" s="34">
        <f t="shared" si="109"/>
        <v>4.7347284783765013E-3</v>
      </c>
      <c r="F391" s="31">
        <f>SUM($E$9:E391)*RLR</f>
        <v>119.62690339590381</v>
      </c>
      <c r="G391" s="32"/>
      <c r="H391" s="36">
        <f>F391-SUM($J$9:J391)</f>
        <v>12.782882838238109</v>
      </c>
      <c r="J391" s="31">
        <f t="shared" si="110"/>
        <v>9.6553157411063392E-2</v>
      </c>
      <c r="K391" s="36">
        <f>SUM($J$9:J391)*RRF</f>
        <v>74.790814390365981</v>
      </c>
      <c r="L391" s="33"/>
      <c r="M391" s="36">
        <f t="shared" si="95"/>
        <v>87.57369722860409</v>
      </c>
      <c r="N391" s="33"/>
      <c r="O391" s="33"/>
      <c r="P391" s="33"/>
      <c r="Q391" s="33"/>
      <c r="R391" s="33"/>
      <c r="S391" s="33"/>
      <c r="T391" s="33"/>
      <c r="U391" s="33"/>
      <c r="V391" s="31">
        <f t="shared" si="96"/>
        <v>0.26116762286724776</v>
      </c>
      <c r="W391" s="31">
        <f t="shared" si="97"/>
        <v>8.9480179867666756</v>
      </c>
      <c r="X391" s="31">
        <f t="shared" si="98"/>
        <v>9.2091856096339235</v>
      </c>
      <c r="Y391" s="31">
        <f t="shared" si="99"/>
        <v>-3.5736972286040896</v>
      </c>
      <c r="Z391" s="31"/>
      <c r="AA391" s="31"/>
      <c r="AB391" s="31"/>
      <c r="AC391" s="31"/>
      <c r="AD391" s="31"/>
      <c r="AE391" s="31"/>
      <c r="AF391" s="31"/>
      <c r="AG391" s="33">
        <f t="shared" si="100"/>
        <v>0.89036683798054739</v>
      </c>
      <c r="AH391" s="33">
        <f t="shared" si="101"/>
        <v>1.0425440146262392</v>
      </c>
      <c r="AI391" s="33">
        <f t="shared" si="102"/>
        <v>0.99689086163253171</v>
      </c>
      <c r="AJ391" s="93">
        <f t="shared" si="103"/>
        <v>0.94301686886796598</v>
      </c>
      <c r="AK391" s="3">
        <f t="shared" si="104"/>
        <v>0.94320287134160286</v>
      </c>
      <c r="AL391" s="3"/>
      <c r="AM391" s="3"/>
      <c r="AN391" s="3"/>
      <c r="AO391" s="3"/>
      <c r="AP391" s="3"/>
      <c r="AQ391" s="90">
        <f t="shared" si="111"/>
        <v>0</v>
      </c>
      <c r="AR391" s="91">
        <f t="shared" si="112"/>
        <v>0</v>
      </c>
      <c r="AS391" s="89">
        <f>SUM(AR$9:AR391)*RLR</f>
        <v>120</v>
      </c>
      <c r="AT391" s="90">
        <f>AS391-SUM(AU$9:AU391)</f>
        <v>6.8156554390076565</v>
      </c>
      <c r="AU391" s="89">
        <f t="shared" si="113"/>
        <v>5.1503693493760605E-2</v>
      </c>
      <c r="AV391" s="90">
        <f>SUM(AU$9:AU391)*RRF</f>
        <v>79.229041192694638</v>
      </c>
      <c r="AW391" s="3"/>
      <c r="AX391" s="2">
        <f t="shared" si="105"/>
        <v>1.5</v>
      </c>
      <c r="AY391" s="2">
        <f t="shared" si="106"/>
        <v>0.75</v>
      </c>
    </row>
    <row r="392" spans="1:51" x14ac:dyDescent="0.25">
      <c r="A392" s="14">
        <f t="shared" si="107"/>
        <v>3.83</v>
      </c>
      <c r="B392" s="59">
        <f>IF($B$4="AY",0,IFERROR(P*INDEX('UWYr writing pattern'!$C$4:$C$18,MATCH('Baseline model w.Calcs'!$A392,'UWYr writing pattern'!$A$4:$A$18,0)) / 25,B391))</f>
        <v>0</v>
      </c>
      <c r="C392" s="36">
        <f t="shared" si="108"/>
        <v>0.30625012919552269</v>
      </c>
      <c r="E392" s="34">
        <f t="shared" si="109"/>
        <v>4.6637075512008536E-3</v>
      </c>
      <c r="F392" s="31">
        <f>SUM($E$9:E392)*RLR</f>
        <v>119.63249984496525</v>
      </c>
      <c r="G392" s="32"/>
      <c r="H392" s="36">
        <f>F392-SUM($J$9:J392)</f>
        <v>12.692607666012762</v>
      </c>
      <c r="J392" s="31">
        <f t="shared" si="110"/>
        <v>9.5871621286785821E-2</v>
      </c>
      <c r="K392" s="36">
        <f>SUM($J$9:J392)*RRF</f>
        <v>74.857924525266739</v>
      </c>
      <c r="L392" s="33"/>
      <c r="M392" s="36">
        <f t="shared" si="95"/>
        <v>87.550532191279501</v>
      </c>
      <c r="N392" s="33"/>
      <c r="O392" s="33"/>
      <c r="P392" s="33"/>
      <c r="Q392" s="33"/>
      <c r="R392" s="33"/>
      <c r="S392" s="33"/>
      <c r="T392" s="33"/>
      <c r="U392" s="33"/>
      <c r="V392" s="31">
        <f t="shared" si="96"/>
        <v>0.25725010852423907</v>
      </c>
      <c r="W392" s="31">
        <f t="shared" si="97"/>
        <v>8.8848253662089327</v>
      </c>
      <c r="X392" s="31">
        <f t="shared" si="98"/>
        <v>9.1420754747331721</v>
      </c>
      <c r="Y392" s="31">
        <f t="shared" si="99"/>
        <v>-3.5505321912795011</v>
      </c>
      <c r="Z392" s="31"/>
      <c r="AA392" s="31"/>
      <c r="AB392" s="31"/>
      <c r="AC392" s="31"/>
      <c r="AD392" s="31"/>
      <c r="AE392" s="31"/>
      <c r="AF392" s="31"/>
      <c r="AG392" s="33">
        <f t="shared" si="100"/>
        <v>0.89116576815793735</v>
      </c>
      <c r="AH392" s="33">
        <f t="shared" si="101"/>
        <v>1.0422682403723751</v>
      </c>
      <c r="AI392" s="33">
        <f t="shared" si="102"/>
        <v>0.99693749870804382</v>
      </c>
      <c r="AJ392" s="93">
        <f t="shared" si="103"/>
        <v>0.9434426437000184</v>
      </c>
      <c r="AK392" s="3">
        <f t="shared" si="104"/>
        <v>0.94362884980654083</v>
      </c>
      <c r="AL392" s="3"/>
      <c r="AM392" s="3"/>
      <c r="AN392" s="3"/>
      <c r="AO392" s="3"/>
      <c r="AP392" s="3"/>
      <c r="AQ392" s="90">
        <f t="shared" si="111"/>
        <v>0</v>
      </c>
      <c r="AR392" s="91">
        <f t="shared" si="112"/>
        <v>0</v>
      </c>
      <c r="AS392" s="89">
        <f>SUM(AR$9:AR392)*RLR</f>
        <v>120</v>
      </c>
      <c r="AT392" s="90">
        <f>AS392-SUM(AU$9:AU392)</f>
        <v>6.7645380232150956</v>
      </c>
      <c r="AU392" s="89">
        <f t="shared" si="113"/>
        <v>5.1117415792557422E-2</v>
      </c>
      <c r="AV392" s="90">
        <f>SUM(AU$9:AU392)*RRF</f>
        <v>79.26482338374943</v>
      </c>
      <c r="AW392" s="3"/>
      <c r="AX392" s="2">
        <f t="shared" si="105"/>
        <v>1.5</v>
      </c>
      <c r="AY392" s="2">
        <f t="shared" si="106"/>
        <v>0.75</v>
      </c>
    </row>
    <row r="393" spans="1:51" x14ac:dyDescent="0.25">
      <c r="A393" s="14">
        <f t="shared" si="107"/>
        <v>3.84</v>
      </c>
      <c r="B393" s="59">
        <f>IF($B$4="AY",0,IFERROR(P*INDEX('UWYr writing pattern'!$C$4:$C$18,MATCH('Baseline model w.Calcs'!$A393,'UWYr writing pattern'!$A$4:$A$18,0)) / 25,B392))</f>
        <v>0</v>
      </c>
      <c r="C393" s="36">
        <f t="shared" si="108"/>
        <v>0.30165637725758987</v>
      </c>
      <c r="E393" s="34">
        <f t="shared" si="109"/>
        <v>4.5937519379328409E-3</v>
      </c>
      <c r="F393" s="31">
        <f>SUM($E$9:E393)*RLR</f>
        <v>119.63801234729077</v>
      </c>
      <c r="G393" s="32"/>
      <c r="H393" s="36">
        <f>F393-SUM($J$9:J393)</f>
        <v>12.602925610843187</v>
      </c>
      <c r="J393" s="31">
        <f t="shared" si="110"/>
        <v>9.5194557495095714E-2</v>
      </c>
      <c r="K393" s="36">
        <f>SUM($J$9:J393)*RRF</f>
        <v>74.924560715513309</v>
      </c>
      <c r="L393" s="33"/>
      <c r="M393" s="36">
        <f t="shared" ref="M393:M456" si="114">H393+K393</f>
        <v>87.527486326356495</v>
      </c>
      <c r="N393" s="33"/>
      <c r="O393" s="33"/>
      <c r="P393" s="33"/>
      <c r="Q393" s="33"/>
      <c r="R393" s="33"/>
      <c r="S393" s="33"/>
      <c r="T393" s="33"/>
      <c r="U393" s="33"/>
      <c r="V393" s="31">
        <f t="shared" ref="V393:V456" si="115" xml:space="preserve"> C393*RLR*RRF</f>
        <v>0.25339135689637549</v>
      </c>
      <c r="W393" s="31">
        <f t="shared" ref="W393:W456" si="116">H393*RRF</f>
        <v>8.8220479275902299</v>
      </c>
      <c r="X393" s="31">
        <f t="shared" ref="X393:X456" si="117">V393+W393</f>
        <v>9.0754392844866061</v>
      </c>
      <c r="Y393" s="31">
        <f t="shared" ref="Y393:Y456" si="118">P*RLR*RRF - M393</f>
        <v>-3.5274863263564953</v>
      </c>
      <c r="Z393" s="31"/>
      <c r="AA393" s="31"/>
      <c r="AB393" s="31"/>
      <c r="AC393" s="31"/>
      <c r="AD393" s="31"/>
      <c r="AE393" s="31"/>
      <c r="AF393" s="31"/>
      <c r="AG393" s="33">
        <f t="shared" ref="AG393:AG456" si="119">K393/(P*RLR*RRF)</f>
        <v>0.89195905613706317</v>
      </c>
      <c r="AH393" s="33">
        <f t="shared" ref="AH393:AH456" si="120">M393/(P*RLR*RRF)</f>
        <v>1.0419938848375774</v>
      </c>
      <c r="AI393" s="33">
        <f t="shared" ref="AI393:AI456" si="121">F393/(P*RLR)</f>
        <v>0.99698343622742303</v>
      </c>
      <c r="AJ393" s="93">
        <f t="shared" ref="AJ393:AJ456" si="122">(1-EXP(-A393*kp))</f>
        <v>0.94386523716586623</v>
      </c>
      <c r="AK393" s="3">
        <f t="shared" ref="AK393:AK456" si="123">AV393/(P*RLR*RRF)</f>
        <v>0.9440516334329917</v>
      </c>
      <c r="AL393" s="3"/>
      <c r="AM393" s="3"/>
      <c r="AN393" s="3"/>
      <c r="AO393" s="3"/>
      <c r="AP393" s="3"/>
      <c r="AQ393" s="90">
        <f t="shared" si="111"/>
        <v>0</v>
      </c>
      <c r="AR393" s="91">
        <f t="shared" si="112"/>
        <v>0</v>
      </c>
      <c r="AS393" s="89">
        <f>SUM(AR$9:AR393)*RLR</f>
        <v>120</v>
      </c>
      <c r="AT393" s="90">
        <f>AS393-SUM(AU$9:AU393)</f>
        <v>6.7138039880409792</v>
      </c>
      <c r="AU393" s="89">
        <f t="shared" si="113"/>
        <v>5.0734035174113221E-2</v>
      </c>
      <c r="AV393" s="90">
        <f>SUM(AU$9:AU393)*RRF</f>
        <v>79.300337208371303</v>
      </c>
      <c r="AW393" s="3"/>
      <c r="AX393" s="2">
        <f t="shared" ref="AX393:AX456" si="124">ker</f>
        <v>1.5</v>
      </c>
      <c r="AY393" s="2">
        <f t="shared" ref="AY393:AY456" si="125">kp</f>
        <v>0.75</v>
      </c>
    </row>
    <row r="394" spans="1:51" x14ac:dyDescent="0.25">
      <c r="A394" s="14">
        <f t="shared" ref="A394:A457" si="126">ROUND(A393+delt.t,3)</f>
        <v>3.85</v>
      </c>
      <c r="B394" s="59">
        <f>IF($B$4="AY",0,IFERROR(P*INDEX('UWYr writing pattern'!$C$4:$C$18,MATCH('Baseline model w.Calcs'!$A394,'UWYr writing pattern'!$A$4:$A$18,0)) / 25,B393))</f>
        <v>0</v>
      </c>
      <c r="C394" s="36">
        <f t="shared" ref="C394:C457" si="127">C393-E394+B394</f>
        <v>0.29713153159872602</v>
      </c>
      <c r="E394" s="34">
        <f t="shared" ref="E394:E457" si="128">C393*ker*delt.t</f>
        <v>4.5248456588638485E-3</v>
      </c>
      <c r="F394" s="31">
        <f>SUM($E$9:E394)*RLR</f>
        <v>119.64344216208141</v>
      </c>
      <c r="G394" s="32"/>
      <c r="H394" s="36">
        <f>F394-SUM($J$9:J394)</f>
        <v>12.513833483552503</v>
      </c>
      <c r="J394" s="31">
        <f t="shared" ref="J394:J457" si="129">H393*kp*delt.t</f>
        <v>9.4521942081323904E-2</v>
      </c>
      <c r="K394" s="36">
        <f>SUM($J$9:J394)*RRF</f>
        <v>74.990726074970226</v>
      </c>
      <c r="L394" s="33"/>
      <c r="M394" s="36">
        <f t="shared" si="114"/>
        <v>87.504559558522729</v>
      </c>
      <c r="N394" s="33"/>
      <c r="O394" s="33"/>
      <c r="P394" s="33"/>
      <c r="Q394" s="33"/>
      <c r="R394" s="33"/>
      <c r="S394" s="33"/>
      <c r="T394" s="33"/>
      <c r="U394" s="33"/>
      <c r="V394" s="31">
        <f t="shared" si="115"/>
        <v>0.24959048654292984</v>
      </c>
      <c r="W394" s="31">
        <f t="shared" si="116"/>
        <v>8.7596834384867517</v>
      </c>
      <c r="X394" s="31">
        <f t="shared" si="117"/>
        <v>9.0092739250296816</v>
      </c>
      <c r="Y394" s="31">
        <f t="shared" si="118"/>
        <v>-3.5045595585227289</v>
      </c>
      <c r="Z394" s="31"/>
      <c r="AA394" s="31"/>
      <c r="AB394" s="31"/>
      <c r="AC394" s="31"/>
      <c r="AD394" s="31"/>
      <c r="AE394" s="31"/>
      <c r="AF394" s="31"/>
      <c r="AG394" s="33">
        <f t="shared" si="119"/>
        <v>0.89274673898774082</v>
      </c>
      <c r="AH394" s="33">
        <f t="shared" si="120"/>
        <v>1.0417209471252706</v>
      </c>
      <c r="AI394" s="33">
        <f t="shared" si="121"/>
        <v>0.99702868468401173</v>
      </c>
      <c r="AJ394" s="93">
        <f t="shared" si="122"/>
        <v>0.94428467303650365</v>
      </c>
      <c r="AK394" s="3">
        <f t="shared" si="123"/>
        <v>0.94447124618224432</v>
      </c>
      <c r="AL394" s="3"/>
      <c r="AM394" s="3"/>
      <c r="AN394" s="3"/>
      <c r="AO394" s="3"/>
      <c r="AP394" s="3"/>
      <c r="AQ394" s="90">
        <f t="shared" ref="AQ394:AQ457" si="130">AQ393-AR394+B394</f>
        <v>0</v>
      </c>
      <c r="AR394" s="91">
        <f t="shared" ref="AR394:AR457" si="131">AQ393*P*delt.t</f>
        <v>0</v>
      </c>
      <c r="AS394" s="89">
        <f>SUM(AR$9:AR394)*RLR</f>
        <v>120</v>
      </c>
      <c r="AT394" s="90">
        <f>AS394-SUM(AU$9:AU394)</f>
        <v>6.6634504581306686</v>
      </c>
      <c r="AU394" s="89">
        <f t="shared" ref="AU394:AU457" si="132">AT393*kp*delt.t</f>
        <v>5.0353529910307344E-2</v>
      </c>
      <c r="AV394" s="90">
        <f>SUM(AU$9:AU394)*RRF</f>
        <v>79.335584679308525</v>
      </c>
      <c r="AW394" s="3"/>
      <c r="AX394" s="2">
        <f t="shared" si="124"/>
        <v>1.5</v>
      </c>
      <c r="AY394" s="2">
        <f t="shared" si="125"/>
        <v>0.75</v>
      </c>
    </row>
    <row r="395" spans="1:51" x14ac:dyDescent="0.25">
      <c r="A395" s="14">
        <f t="shared" si="126"/>
        <v>3.86</v>
      </c>
      <c r="B395" s="59">
        <f>IF($B$4="AY",0,IFERROR(P*INDEX('UWYr writing pattern'!$C$4:$C$18,MATCH('Baseline model w.Calcs'!$A395,'UWYr writing pattern'!$A$4:$A$18,0)) / 25,B394))</f>
        <v>0</v>
      </c>
      <c r="C395" s="36">
        <f t="shared" si="127"/>
        <v>0.29267455862474512</v>
      </c>
      <c r="E395" s="34">
        <f t="shared" si="128"/>
        <v>4.4569729739808907E-3</v>
      </c>
      <c r="F395" s="31">
        <f>SUM($E$9:E395)*RLR</f>
        <v>119.64879052965019</v>
      </c>
      <c r="G395" s="32"/>
      <c r="H395" s="36">
        <f>F395-SUM($J$9:J395)</f>
        <v>12.42532809999463</v>
      </c>
      <c r="J395" s="31">
        <f t="shared" si="129"/>
        <v>9.3853751126643778E-2</v>
      </c>
      <c r="K395" s="36">
        <f>SUM($J$9:J395)*RRF</f>
        <v>75.056423700758884</v>
      </c>
      <c r="L395" s="33"/>
      <c r="M395" s="36">
        <f t="shared" si="114"/>
        <v>87.481751800753514</v>
      </c>
      <c r="N395" s="33"/>
      <c r="O395" s="33"/>
      <c r="P395" s="33"/>
      <c r="Q395" s="33"/>
      <c r="R395" s="33"/>
      <c r="S395" s="33"/>
      <c r="T395" s="33"/>
      <c r="U395" s="33"/>
      <c r="V395" s="31">
        <f t="shared" si="115"/>
        <v>0.24584662924478587</v>
      </c>
      <c r="W395" s="31">
        <f t="shared" si="116"/>
        <v>8.6977296699962405</v>
      </c>
      <c r="X395" s="31">
        <f t="shared" si="117"/>
        <v>8.9435762992410268</v>
      </c>
      <c r="Y395" s="31">
        <f t="shared" si="118"/>
        <v>-3.4817518007535142</v>
      </c>
      <c r="Z395" s="31"/>
      <c r="AA395" s="31"/>
      <c r="AB395" s="31"/>
      <c r="AC395" s="31"/>
      <c r="AD395" s="31"/>
      <c r="AE395" s="31"/>
      <c r="AF395" s="31"/>
      <c r="AG395" s="33">
        <f t="shared" si="119"/>
        <v>0.89352885358046286</v>
      </c>
      <c r="AH395" s="33">
        <f t="shared" si="120"/>
        <v>1.0414494261994467</v>
      </c>
      <c r="AI395" s="33">
        <f t="shared" si="121"/>
        <v>0.9970732544137515</v>
      </c>
      <c r="AJ395" s="93">
        <f t="shared" si="122"/>
        <v>0.94470097490530858</v>
      </c>
      <c r="AK395" s="3">
        <f t="shared" si="123"/>
        <v>0.9448877118358775</v>
      </c>
      <c r="AL395" s="3"/>
      <c r="AM395" s="3"/>
      <c r="AN395" s="3"/>
      <c r="AO395" s="3"/>
      <c r="AP395" s="3"/>
      <c r="AQ395" s="90">
        <f t="shared" si="130"/>
        <v>0</v>
      </c>
      <c r="AR395" s="91">
        <f t="shared" si="131"/>
        <v>0</v>
      </c>
      <c r="AS395" s="89">
        <f>SUM(AR$9:AR395)*RLR</f>
        <v>120</v>
      </c>
      <c r="AT395" s="90">
        <f>AS395-SUM(AU$9:AU395)</f>
        <v>6.6134745796946817</v>
      </c>
      <c r="AU395" s="89">
        <f t="shared" si="132"/>
        <v>4.9975878435980017E-2</v>
      </c>
      <c r="AV395" s="90">
        <f>SUM(AU$9:AU395)*RRF</f>
        <v>79.370567794213713</v>
      </c>
      <c r="AW395" s="3"/>
      <c r="AX395" s="2">
        <f t="shared" si="124"/>
        <v>1.5</v>
      </c>
      <c r="AY395" s="2">
        <f t="shared" si="125"/>
        <v>0.75</v>
      </c>
    </row>
    <row r="396" spans="1:51" x14ac:dyDescent="0.25">
      <c r="A396" s="14">
        <f t="shared" si="126"/>
        <v>3.87</v>
      </c>
      <c r="B396" s="59">
        <f>IF($B$4="AY",0,IFERROR(P*INDEX('UWYr writing pattern'!$C$4:$C$18,MATCH('Baseline model w.Calcs'!$A396,'UWYr writing pattern'!$A$4:$A$18,0)) / 25,B395))</f>
        <v>0</v>
      </c>
      <c r="C396" s="36">
        <f t="shared" si="127"/>
        <v>0.28828444024537392</v>
      </c>
      <c r="E396" s="34">
        <f t="shared" si="128"/>
        <v>4.390118379371177E-3</v>
      </c>
      <c r="F396" s="31">
        <f>SUM($E$9:E396)*RLR</f>
        <v>119.65405867170544</v>
      </c>
      <c r="G396" s="32"/>
      <c r="H396" s="36">
        <f>F396-SUM($J$9:J396)</f>
        <v>12.337406281299934</v>
      </c>
      <c r="J396" s="31">
        <f t="shared" si="129"/>
        <v>9.3189960749959722E-2</v>
      </c>
      <c r="K396" s="36">
        <f>SUM($J$9:J396)*RRF</f>
        <v>75.121656673283852</v>
      </c>
      <c r="L396" s="33"/>
      <c r="M396" s="36">
        <f t="shared" si="114"/>
        <v>87.459062954583786</v>
      </c>
      <c r="N396" s="33"/>
      <c r="O396" s="33"/>
      <c r="P396" s="33"/>
      <c r="Q396" s="33"/>
      <c r="R396" s="33"/>
      <c r="S396" s="33"/>
      <c r="T396" s="33"/>
      <c r="U396" s="33"/>
      <c r="V396" s="31">
        <f t="shared" si="115"/>
        <v>0.24215892980611406</v>
      </c>
      <c r="W396" s="31">
        <f t="shared" si="116"/>
        <v>8.6361843969099539</v>
      </c>
      <c r="X396" s="31">
        <f t="shared" si="117"/>
        <v>8.8783433267160685</v>
      </c>
      <c r="Y396" s="31">
        <f t="shared" si="118"/>
        <v>-3.4590629545837857</v>
      </c>
      <c r="Z396" s="31"/>
      <c r="AA396" s="31"/>
      <c r="AB396" s="31"/>
      <c r="AC396" s="31"/>
      <c r="AD396" s="31"/>
      <c r="AE396" s="31"/>
      <c r="AF396" s="31"/>
      <c r="AG396" s="33">
        <f t="shared" si="119"/>
        <v>0.89430543658671247</v>
      </c>
      <c r="AH396" s="33">
        <f t="shared" si="120"/>
        <v>1.0411793208879021</v>
      </c>
      <c r="AI396" s="33">
        <f t="shared" si="121"/>
        <v>0.99711715559754532</v>
      </c>
      <c r="AJ396" s="93">
        <f t="shared" si="122"/>
        <v>0.94511416618937127</v>
      </c>
      <c r="AK396" s="3">
        <f t="shared" si="123"/>
        <v>0.9453010539971084</v>
      </c>
      <c r="AL396" s="3"/>
      <c r="AM396" s="3"/>
      <c r="AN396" s="3"/>
      <c r="AO396" s="3"/>
      <c r="AP396" s="3"/>
      <c r="AQ396" s="90">
        <f t="shared" si="130"/>
        <v>0</v>
      </c>
      <c r="AR396" s="91">
        <f t="shared" si="131"/>
        <v>0</v>
      </c>
      <c r="AS396" s="89">
        <f>SUM(AR$9:AR396)*RLR</f>
        <v>120</v>
      </c>
      <c r="AT396" s="90">
        <f>AS396-SUM(AU$9:AU396)</f>
        <v>6.5638735203469736</v>
      </c>
      <c r="AU396" s="89">
        <f t="shared" si="132"/>
        <v>4.9601059347710114E-2</v>
      </c>
      <c r="AV396" s="90">
        <f>SUM(AU$9:AU396)*RRF</f>
        <v>79.405288535757109</v>
      </c>
      <c r="AW396" s="3"/>
      <c r="AX396" s="2">
        <f t="shared" si="124"/>
        <v>1.5</v>
      </c>
      <c r="AY396" s="2">
        <f t="shared" si="125"/>
        <v>0.75</v>
      </c>
    </row>
    <row r="397" spans="1:51" x14ac:dyDescent="0.25">
      <c r="A397" s="14">
        <f t="shared" si="126"/>
        <v>3.88</v>
      </c>
      <c r="B397" s="59">
        <f>IF($B$4="AY",0,IFERROR(P*INDEX('UWYr writing pattern'!$C$4:$C$18,MATCH('Baseline model w.Calcs'!$A397,'UWYr writing pattern'!$A$4:$A$18,0)) / 25,B396))</f>
        <v>0</v>
      </c>
      <c r="C397" s="36">
        <f t="shared" si="127"/>
        <v>0.28396017364169329</v>
      </c>
      <c r="E397" s="34">
        <f t="shared" si="128"/>
        <v>4.3242666036806092E-3</v>
      </c>
      <c r="F397" s="31">
        <f>SUM($E$9:E397)*RLR</f>
        <v>119.65924779162985</v>
      </c>
      <c r="G397" s="32"/>
      <c r="H397" s="36">
        <f>F397-SUM($J$9:J397)</f>
        <v>12.250064854114598</v>
      </c>
      <c r="J397" s="31">
        <f t="shared" si="129"/>
        <v>9.2530547109749506E-2</v>
      </c>
      <c r="K397" s="36">
        <f>SUM($J$9:J397)*RRF</f>
        <v>75.186428056260667</v>
      </c>
      <c r="L397" s="33"/>
      <c r="M397" s="36">
        <f t="shared" si="114"/>
        <v>87.436492910375264</v>
      </c>
      <c r="N397" s="33"/>
      <c r="O397" s="33"/>
      <c r="P397" s="33"/>
      <c r="Q397" s="33"/>
      <c r="R397" s="33"/>
      <c r="S397" s="33"/>
      <c r="T397" s="33"/>
      <c r="U397" s="33"/>
      <c r="V397" s="31">
        <f t="shared" si="115"/>
        <v>0.23852654585902236</v>
      </c>
      <c r="W397" s="31">
        <f t="shared" si="116"/>
        <v>8.575045397880217</v>
      </c>
      <c r="X397" s="31">
        <f t="shared" si="117"/>
        <v>8.8135719437392392</v>
      </c>
      <c r="Y397" s="31">
        <f t="shared" si="118"/>
        <v>-3.4364929103752644</v>
      </c>
      <c r="Z397" s="31"/>
      <c r="AA397" s="31"/>
      <c r="AB397" s="31"/>
      <c r="AC397" s="31"/>
      <c r="AD397" s="31"/>
      <c r="AE397" s="31"/>
      <c r="AF397" s="31"/>
      <c r="AG397" s="33">
        <f t="shared" si="119"/>
        <v>0.89507652447929364</v>
      </c>
      <c r="AH397" s="33">
        <f t="shared" si="120"/>
        <v>1.0409106298854198</v>
      </c>
      <c r="AI397" s="33">
        <f t="shared" si="121"/>
        <v>0.99716039826358205</v>
      </c>
      <c r="AJ397" s="93">
        <f t="shared" si="122"/>
        <v>0.9455242701308102</v>
      </c>
      <c r="AK397" s="3">
        <f t="shared" si="123"/>
        <v>0.94571129609213023</v>
      </c>
      <c r="AL397" s="3"/>
      <c r="AM397" s="3"/>
      <c r="AN397" s="3"/>
      <c r="AO397" s="3"/>
      <c r="AP397" s="3"/>
      <c r="AQ397" s="90">
        <f t="shared" si="130"/>
        <v>0</v>
      </c>
      <c r="AR397" s="91">
        <f t="shared" si="131"/>
        <v>0</v>
      </c>
      <c r="AS397" s="89">
        <f>SUM(AR$9:AR397)*RLR</f>
        <v>120</v>
      </c>
      <c r="AT397" s="90">
        <f>AS397-SUM(AU$9:AU397)</f>
        <v>6.5146444689443683</v>
      </c>
      <c r="AU397" s="89">
        <f t="shared" si="132"/>
        <v>4.9229051402602302E-2</v>
      </c>
      <c r="AV397" s="90">
        <f>SUM(AU$9:AU397)*RRF</f>
        <v>79.439748871738942</v>
      </c>
      <c r="AW397" s="3"/>
      <c r="AX397" s="2">
        <f t="shared" si="124"/>
        <v>1.5</v>
      </c>
      <c r="AY397" s="2">
        <f t="shared" si="125"/>
        <v>0.75</v>
      </c>
    </row>
    <row r="398" spans="1:51" x14ac:dyDescent="0.25">
      <c r="A398" s="14">
        <f t="shared" si="126"/>
        <v>3.89</v>
      </c>
      <c r="B398" s="59">
        <f>IF($B$4="AY",0,IFERROR(P*INDEX('UWYr writing pattern'!$C$4:$C$18,MATCH('Baseline model w.Calcs'!$A398,'UWYr writing pattern'!$A$4:$A$18,0)) / 25,B397))</f>
        <v>0</v>
      </c>
      <c r="C398" s="36">
        <f t="shared" si="127"/>
        <v>0.27970077103706792</v>
      </c>
      <c r="E398" s="34">
        <f t="shared" si="128"/>
        <v>4.2594026046253999E-3</v>
      </c>
      <c r="F398" s="31">
        <f>SUM($E$9:E398)*RLR</f>
        <v>119.66435907475541</v>
      </c>
      <c r="G398" s="32"/>
      <c r="H398" s="36">
        <f>F398-SUM($J$9:J398)</f>
        <v>12.163300650834302</v>
      </c>
      <c r="J398" s="31">
        <f t="shared" si="129"/>
        <v>9.1875486405859491E-2</v>
      </c>
      <c r="K398" s="36">
        <f>SUM($J$9:J398)*RRF</f>
        <v>75.250740896744773</v>
      </c>
      <c r="L398" s="33"/>
      <c r="M398" s="36">
        <f t="shared" si="114"/>
        <v>87.414041547579075</v>
      </c>
      <c r="N398" s="33"/>
      <c r="O398" s="33"/>
      <c r="P398" s="33"/>
      <c r="Q398" s="33"/>
      <c r="R398" s="33"/>
      <c r="S398" s="33"/>
      <c r="T398" s="33"/>
      <c r="U398" s="33"/>
      <c r="V398" s="31">
        <f t="shared" si="115"/>
        <v>0.23494864767113702</v>
      </c>
      <c r="W398" s="31">
        <f t="shared" si="116"/>
        <v>8.5143104555840097</v>
      </c>
      <c r="X398" s="31">
        <f t="shared" si="117"/>
        <v>8.749259103255147</v>
      </c>
      <c r="Y398" s="31">
        <f t="shared" si="118"/>
        <v>-3.4140415475790746</v>
      </c>
      <c r="Z398" s="31"/>
      <c r="AA398" s="31"/>
      <c r="AB398" s="31"/>
      <c r="AC398" s="31"/>
      <c r="AD398" s="31"/>
      <c r="AE398" s="31"/>
      <c r="AF398" s="31"/>
      <c r="AG398" s="33">
        <f t="shared" si="119"/>
        <v>0.89584215353267582</v>
      </c>
      <c r="AH398" s="33">
        <f t="shared" si="120"/>
        <v>1.0406433517568938</v>
      </c>
      <c r="AI398" s="33">
        <f t="shared" si="121"/>
        <v>0.99720299228962839</v>
      </c>
      <c r="AJ398" s="93">
        <f t="shared" si="122"/>
        <v>0.94593130979808016</v>
      </c>
      <c r="AK398" s="3">
        <f t="shared" si="123"/>
        <v>0.94611846137143929</v>
      </c>
      <c r="AL398" s="3"/>
      <c r="AM398" s="3"/>
      <c r="AN398" s="3"/>
      <c r="AO398" s="3"/>
      <c r="AP398" s="3"/>
      <c r="AQ398" s="90">
        <f t="shared" si="130"/>
        <v>0</v>
      </c>
      <c r="AR398" s="91">
        <f t="shared" si="131"/>
        <v>0</v>
      </c>
      <c r="AS398" s="89">
        <f>SUM(AR$9:AR398)*RLR</f>
        <v>120</v>
      </c>
      <c r="AT398" s="90">
        <f>AS398-SUM(AU$9:AU398)</f>
        <v>6.4657846354272834</v>
      </c>
      <c r="AU398" s="89">
        <f t="shared" si="132"/>
        <v>4.8859833517082764E-2</v>
      </c>
      <c r="AV398" s="90">
        <f>SUM(AU$9:AU398)*RRF</f>
        <v>79.473950755200903</v>
      </c>
      <c r="AW398" s="3"/>
      <c r="AX398" s="2">
        <f t="shared" si="124"/>
        <v>1.5</v>
      </c>
      <c r="AY398" s="2">
        <f t="shared" si="125"/>
        <v>0.75</v>
      </c>
    </row>
    <row r="399" spans="1:51" x14ac:dyDescent="0.25">
      <c r="A399" s="14">
        <f t="shared" si="126"/>
        <v>3.9</v>
      </c>
      <c r="B399" s="59">
        <f>IF($B$4="AY",0,IFERROR(P*INDEX('UWYr writing pattern'!$C$4:$C$18,MATCH('Baseline model w.Calcs'!$A399,'UWYr writing pattern'!$A$4:$A$18,0)) / 25,B398))</f>
        <v>0</v>
      </c>
      <c r="C399" s="36">
        <f t="shared" si="127"/>
        <v>0.27550525947151189</v>
      </c>
      <c r="E399" s="34">
        <f t="shared" si="128"/>
        <v>4.1955115655560185E-3</v>
      </c>
      <c r="F399" s="31">
        <f>SUM($E$9:E399)*RLR</f>
        <v>119.66939368863407</v>
      </c>
      <c r="G399" s="32"/>
      <c r="H399" s="36">
        <f>F399-SUM($J$9:J399)</f>
        <v>12.077110509831712</v>
      </c>
      <c r="J399" s="31">
        <f t="shared" si="129"/>
        <v>9.1224754881257267E-2</v>
      </c>
      <c r="K399" s="36">
        <f>SUM($J$9:J399)*RRF</f>
        <v>75.314598225161646</v>
      </c>
      <c r="L399" s="33"/>
      <c r="M399" s="36">
        <f t="shared" si="114"/>
        <v>87.391708734993358</v>
      </c>
      <c r="N399" s="33"/>
      <c r="O399" s="33"/>
      <c r="P399" s="33"/>
      <c r="Q399" s="33"/>
      <c r="R399" s="33"/>
      <c r="S399" s="33"/>
      <c r="T399" s="33"/>
      <c r="U399" s="33"/>
      <c r="V399" s="31">
        <f t="shared" si="115"/>
        <v>0.23142441795606997</v>
      </c>
      <c r="W399" s="31">
        <f t="shared" si="116"/>
        <v>8.4539773568821985</v>
      </c>
      <c r="X399" s="31">
        <f t="shared" si="117"/>
        <v>8.6854017748382688</v>
      </c>
      <c r="Y399" s="31">
        <f t="shared" si="118"/>
        <v>-3.3917087349933581</v>
      </c>
      <c r="Z399" s="31"/>
      <c r="AA399" s="31"/>
      <c r="AB399" s="31"/>
      <c r="AC399" s="31"/>
      <c r="AD399" s="31"/>
      <c r="AE399" s="31"/>
      <c r="AF399" s="31"/>
      <c r="AG399" s="33">
        <f t="shared" si="119"/>
        <v>0.8966023598233529</v>
      </c>
      <c r="AH399" s="33">
        <f t="shared" si="120"/>
        <v>1.0403774849403971</v>
      </c>
      <c r="AI399" s="33">
        <f t="shared" si="121"/>
        <v>0.99724494740528391</v>
      </c>
      <c r="AJ399" s="93">
        <f t="shared" si="122"/>
        <v>0.94633530808726984</v>
      </c>
      <c r="AK399" s="3">
        <f t="shared" si="123"/>
        <v>0.94652257291115338</v>
      </c>
      <c r="AL399" s="3"/>
      <c r="AM399" s="3"/>
      <c r="AN399" s="3"/>
      <c r="AO399" s="3"/>
      <c r="AP399" s="3"/>
      <c r="AQ399" s="90">
        <f t="shared" si="130"/>
        <v>0</v>
      </c>
      <c r="AR399" s="91">
        <f t="shared" si="131"/>
        <v>0</v>
      </c>
      <c r="AS399" s="89">
        <f>SUM(AR$9:AR399)*RLR</f>
        <v>120</v>
      </c>
      <c r="AT399" s="90">
        <f>AS399-SUM(AU$9:AU399)</f>
        <v>6.4172912506615774</v>
      </c>
      <c r="AU399" s="89">
        <f t="shared" si="132"/>
        <v>4.8493384765704625E-2</v>
      </c>
      <c r="AV399" s="90">
        <f>SUM(AU$9:AU399)*RRF</f>
        <v>79.507896124536884</v>
      </c>
      <c r="AW399" s="3"/>
      <c r="AX399" s="2">
        <f t="shared" si="124"/>
        <v>1.5</v>
      </c>
      <c r="AY399" s="2">
        <f t="shared" si="125"/>
        <v>0.75</v>
      </c>
    </row>
    <row r="400" spans="1:51" x14ac:dyDescent="0.25">
      <c r="A400" s="14">
        <f t="shared" si="126"/>
        <v>3.91</v>
      </c>
      <c r="B400" s="59">
        <f>IF($B$4="AY",0,IFERROR(P*INDEX('UWYr writing pattern'!$C$4:$C$18,MATCH('Baseline model w.Calcs'!$A400,'UWYr writing pattern'!$A$4:$A$18,0)) / 25,B399))</f>
        <v>0</v>
      </c>
      <c r="C400" s="36">
        <f t="shared" si="127"/>
        <v>0.2713726805794392</v>
      </c>
      <c r="E400" s="34">
        <f t="shared" si="128"/>
        <v>4.1325788920726783E-3</v>
      </c>
      <c r="F400" s="31">
        <f>SUM($E$9:E400)*RLR</f>
        <v>119.67435278330456</v>
      </c>
      <c r="G400" s="32"/>
      <c r="H400" s="36">
        <f>F400-SUM($J$9:J400)</f>
        <v>11.991491275678456</v>
      </c>
      <c r="J400" s="31">
        <f t="shared" si="129"/>
        <v>9.0578328823737841E-2</v>
      </c>
      <c r="K400" s="36">
        <f>SUM($J$9:J400)*RRF</f>
        <v>75.378003055338269</v>
      </c>
      <c r="L400" s="33"/>
      <c r="M400" s="36">
        <f t="shared" si="114"/>
        <v>87.369494331016725</v>
      </c>
      <c r="N400" s="33"/>
      <c r="O400" s="33"/>
      <c r="P400" s="33"/>
      <c r="Q400" s="33"/>
      <c r="R400" s="33"/>
      <c r="S400" s="33"/>
      <c r="T400" s="33"/>
      <c r="U400" s="33"/>
      <c r="V400" s="31">
        <f t="shared" si="115"/>
        <v>0.22795305168672891</v>
      </c>
      <c r="W400" s="31">
        <f t="shared" si="116"/>
        <v>8.3940438929749188</v>
      </c>
      <c r="X400" s="31">
        <f t="shared" si="117"/>
        <v>8.6219969446616478</v>
      </c>
      <c r="Y400" s="31">
        <f t="shared" si="118"/>
        <v>-3.3694943310167247</v>
      </c>
      <c r="Z400" s="31"/>
      <c r="AA400" s="31"/>
      <c r="AB400" s="31"/>
      <c r="AC400" s="31"/>
      <c r="AD400" s="31"/>
      <c r="AE400" s="31"/>
      <c r="AF400" s="31"/>
      <c r="AG400" s="33">
        <f t="shared" si="119"/>
        <v>0.89735717923021752</v>
      </c>
      <c r="AH400" s="33">
        <f t="shared" si="120"/>
        <v>1.0401130277501991</v>
      </c>
      <c r="AI400" s="33">
        <f t="shared" si="121"/>
        <v>0.9972862731942046</v>
      </c>
      <c r="AJ400" s="93">
        <f t="shared" si="122"/>
        <v>0.94673628772338958</v>
      </c>
      <c r="AK400" s="3">
        <f t="shared" si="123"/>
        <v>0.94692365361431974</v>
      </c>
      <c r="AL400" s="3"/>
      <c r="AM400" s="3"/>
      <c r="AN400" s="3"/>
      <c r="AO400" s="3"/>
      <c r="AP400" s="3"/>
      <c r="AQ400" s="90">
        <f t="shared" si="130"/>
        <v>0</v>
      </c>
      <c r="AR400" s="91">
        <f t="shared" si="131"/>
        <v>0</v>
      </c>
      <c r="AS400" s="89">
        <f>SUM(AR$9:AR400)*RLR</f>
        <v>120</v>
      </c>
      <c r="AT400" s="90">
        <f>AS400-SUM(AU$9:AU400)</f>
        <v>6.369161566281619</v>
      </c>
      <c r="AU400" s="89">
        <f t="shared" si="132"/>
        <v>4.8129684379961832E-2</v>
      </c>
      <c r="AV400" s="90">
        <f>SUM(AU$9:AU400)*RRF</f>
        <v>79.541586903602862</v>
      </c>
      <c r="AW400" s="3"/>
      <c r="AX400" s="2">
        <f t="shared" si="124"/>
        <v>1.5</v>
      </c>
      <c r="AY400" s="2">
        <f t="shared" si="125"/>
        <v>0.75</v>
      </c>
    </row>
    <row r="401" spans="1:51" x14ac:dyDescent="0.25">
      <c r="A401" s="14">
        <f t="shared" si="126"/>
        <v>3.92</v>
      </c>
      <c r="B401" s="59">
        <f>IF($B$4="AY",0,IFERROR(P*INDEX('UWYr writing pattern'!$C$4:$C$18,MATCH('Baseline model w.Calcs'!$A401,'UWYr writing pattern'!$A$4:$A$18,0)) / 25,B400))</f>
        <v>0</v>
      </c>
      <c r="C401" s="36">
        <f t="shared" si="127"/>
        <v>0.26730209037074759</v>
      </c>
      <c r="E401" s="34">
        <f t="shared" si="128"/>
        <v>4.0705902086915881E-3</v>
      </c>
      <c r="F401" s="31">
        <f>SUM($E$9:E401)*RLR</f>
        <v>119.679237491555</v>
      </c>
      <c r="G401" s="32"/>
      <c r="H401" s="36">
        <f>F401-SUM($J$9:J401)</f>
        <v>11.906439799361308</v>
      </c>
      <c r="J401" s="31">
        <f t="shared" si="129"/>
        <v>8.9936184567588423E-2</v>
      </c>
      <c r="K401" s="36">
        <f>SUM($J$9:J401)*RRF</f>
        <v>75.440958384535577</v>
      </c>
      <c r="L401" s="33"/>
      <c r="M401" s="36">
        <f t="shared" si="114"/>
        <v>87.347398183896885</v>
      </c>
      <c r="N401" s="33"/>
      <c r="O401" s="33"/>
      <c r="P401" s="33"/>
      <c r="Q401" s="33"/>
      <c r="R401" s="33"/>
      <c r="S401" s="33"/>
      <c r="T401" s="33"/>
      <c r="U401" s="33"/>
      <c r="V401" s="31">
        <f t="shared" si="115"/>
        <v>0.22453375591142796</v>
      </c>
      <c r="W401" s="31">
        <f t="shared" si="116"/>
        <v>8.3345078595529163</v>
      </c>
      <c r="X401" s="31">
        <f t="shared" si="117"/>
        <v>8.5590416154643449</v>
      </c>
      <c r="Y401" s="31">
        <f t="shared" si="118"/>
        <v>-3.3473981838968854</v>
      </c>
      <c r="Z401" s="31"/>
      <c r="AA401" s="31"/>
      <c r="AB401" s="31"/>
      <c r="AC401" s="31"/>
      <c r="AD401" s="31"/>
      <c r="AE401" s="31"/>
      <c r="AF401" s="31"/>
      <c r="AG401" s="33">
        <f t="shared" si="119"/>
        <v>0.89810664743494739</v>
      </c>
      <c r="AH401" s="33">
        <f t="shared" si="120"/>
        <v>1.0398499783797248</v>
      </c>
      <c r="AI401" s="33">
        <f t="shared" si="121"/>
        <v>0.99732697909629164</v>
      </c>
      <c r="AJ401" s="93">
        <f t="shared" si="122"/>
        <v>0.94713427126164962</v>
      </c>
      <c r="AK401" s="3">
        <f t="shared" si="123"/>
        <v>0.94732172621221233</v>
      </c>
      <c r="AL401" s="3"/>
      <c r="AM401" s="3"/>
      <c r="AN401" s="3"/>
      <c r="AO401" s="3"/>
      <c r="AP401" s="3"/>
      <c r="AQ401" s="90">
        <f t="shared" si="130"/>
        <v>0</v>
      </c>
      <c r="AR401" s="91">
        <f t="shared" si="131"/>
        <v>0</v>
      </c>
      <c r="AS401" s="89">
        <f>SUM(AR$9:AR401)*RLR</f>
        <v>120</v>
      </c>
      <c r="AT401" s="90">
        <f>AS401-SUM(AU$9:AU401)</f>
        <v>6.3213928545345084</v>
      </c>
      <c r="AU401" s="89">
        <f t="shared" si="132"/>
        <v>4.7768711747112141E-2</v>
      </c>
      <c r="AV401" s="90">
        <f>SUM(AU$9:AU401)*RRF</f>
        <v>79.575025001825836</v>
      </c>
      <c r="AW401" s="3"/>
      <c r="AX401" s="2">
        <f t="shared" si="124"/>
        <v>1.5</v>
      </c>
      <c r="AY401" s="2">
        <f t="shared" si="125"/>
        <v>0.75</v>
      </c>
    </row>
    <row r="402" spans="1:51" x14ac:dyDescent="0.25">
      <c r="A402" s="14">
        <f t="shared" si="126"/>
        <v>3.93</v>
      </c>
      <c r="B402" s="59">
        <f>IF($B$4="AY",0,IFERROR(P*INDEX('UWYr writing pattern'!$C$4:$C$18,MATCH('Baseline model w.Calcs'!$A402,'UWYr writing pattern'!$A$4:$A$18,0)) / 25,B401))</f>
        <v>0</v>
      </c>
      <c r="C402" s="36">
        <f t="shared" si="127"/>
        <v>0.26329255901518639</v>
      </c>
      <c r="E402" s="34">
        <f t="shared" si="128"/>
        <v>4.0095313555612144E-3</v>
      </c>
      <c r="F402" s="31">
        <f>SUM($E$9:E402)*RLR</f>
        <v>119.68404892918167</v>
      </c>
      <c r="G402" s="32"/>
      <c r="H402" s="36">
        <f>F402-SUM($J$9:J402)</f>
        <v>11.821952938492771</v>
      </c>
      <c r="J402" s="31">
        <f t="shared" si="129"/>
        <v>8.9298298495209816E-2</v>
      </c>
      <c r="K402" s="36">
        <f>SUM($J$9:J402)*RRF</f>
        <v>75.503467193482223</v>
      </c>
      <c r="L402" s="33"/>
      <c r="M402" s="36">
        <f t="shared" si="114"/>
        <v>87.325420131974994</v>
      </c>
      <c r="N402" s="33"/>
      <c r="O402" s="33"/>
      <c r="P402" s="33"/>
      <c r="Q402" s="33"/>
      <c r="R402" s="33"/>
      <c r="S402" s="33"/>
      <c r="T402" s="33"/>
      <c r="U402" s="33"/>
      <c r="V402" s="31">
        <f t="shared" si="115"/>
        <v>0.22116574957275653</v>
      </c>
      <c r="W402" s="31">
        <f t="shared" si="116"/>
        <v>8.2753670569449387</v>
      </c>
      <c r="X402" s="31">
        <f t="shared" si="117"/>
        <v>8.4965328065176955</v>
      </c>
      <c r="Y402" s="31">
        <f t="shared" si="118"/>
        <v>-3.3254201319749939</v>
      </c>
      <c r="Z402" s="31"/>
      <c r="AA402" s="31"/>
      <c r="AB402" s="31"/>
      <c r="AC402" s="31"/>
      <c r="AD402" s="31"/>
      <c r="AE402" s="31"/>
      <c r="AF402" s="31"/>
      <c r="AG402" s="33">
        <f t="shared" si="119"/>
        <v>0.89885079992240746</v>
      </c>
      <c r="AH402" s="33">
        <f t="shared" si="120"/>
        <v>1.0395883349044641</v>
      </c>
      <c r="AI402" s="33">
        <f t="shared" si="121"/>
        <v>0.99736707440984729</v>
      </c>
      <c r="AJ402" s="93">
        <f t="shared" si="122"/>
        <v>0.94752928108872891</v>
      </c>
      <c r="AK402" s="3">
        <f t="shared" si="123"/>
        <v>0.94771681326562074</v>
      </c>
      <c r="AL402" s="3"/>
      <c r="AM402" s="3"/>
      <c r="AN402" s="3"/>
      <c r="AO402" s="3"/>
      <c r="AP402" s="3"/>
      <c r="AQ402" s="90">
        <f t="shared" si="130"/>
        <v>0</v>
      </c>
      <c r="AR402" s="91">
        <f t="shared" si="131"/>
        <v>0</v>
      </c>
      <c r="AS402" s="89">
        <f>SUM(AR$9:AR402)*RLR</f>
        <v>120</v>
      </c>
      <c r="AT402" s="90">
        <f>AS402-SUM(AU$9:AU402)</f>
        <v>6.2739824081255051</v>
      </c>
      <c r="AU402" s="89">
        <f t="shared" si="132"/>
        <v>4.7410446409008815E-2</v>
      </c>
      <c r="AV402" s="90">
        <f>SUM(AU$9:AU402)*RRF</f>
        <v>79.608212314312141</v>
      </c>
      <c r="AW402" s="3"/>
      <c r="AX402" s="2">
        <f t="shared" si="124"/>
        <v>1.5</v>
      </c>
      <c r="AY402" s="2">
        <f t="shared" si="125"/>
        <v>0.75</v>
      </c>
    </row>
    <row r="403" spans="1:51" x14ac:dyDescent="0.25">
      <c r="A403" s="14">
        <f t="shared" si="126"/>
        <v>3.94</v>
      </c>
      <c r="B403" s="59">
        <f>IF($B$4="AY",0,IFERROR(P*INDEX('UWYr writing pattern'!$C$4:$C$18,MATCH('Baseline model w.Calcs'!$A403,'UWYr writing pattern'!$A$4:$A$18,0)) / 25,B402))</f>
        <v>0</v>
      </c>
      <c r="C403" s="36">
        <f t="shared" si="127"/>
        <v>0.2593431706299586</v>
      </c>
      <c r="E403" s="34">
        <f t="shared" si="128"/>
        <v>3.9493883852277957E-3</v>
      </c>
      <c r="F403" s="31">
        <f>SUM($E$9:E403)*RLR</f>
        <v>119.68878819524394</v>
      </c>
      <c r="G403" s="32"/>
      <c r="H403" s="36">
        <f>F403-SUM($J$9:J403)</f>
        <v>11.738027557516347</v>
      </c>
      <c r="J403" s="31">
        <f t="shared" si="129"/>
        <v>8.8664647038695782E-2</v>
      </c>
      <c r="K403" s="36">
        <f>SUM($J$9:J403)*RRF</f>
        <v>75.565532446409307</v>
      </c>
      <c r="L403" s="33"/>
      <c r="M403" s="36">
        <f t="shared" si="114"/>
        <v>87.303560003925654</v>
      </c>
      <c r="N403" s="33"/>
      <c r="O403" s="33"/>
      <c r="P403" s="33"/>
      <c r="Q403" s="33"/>
      <c r="R403" s="33"/>
      <c r="S403" s="33"/>
      <c r="T403" s="33"/>
      <c r="U403" s="33"/>
      <c r="V403" s="31">
        <f t="shared" si="115"/>
        <v>0.21784826332916518</v>
      </c>
      <c r="W403" s="31">
        <f t="shared" si="116"/>
        <v>8.216619290261443</v>
      </c>
      <c r="X403" s="31">
        <f t="shared" si="117"/>
        <v>8.4344675535906077</v>
      </c>
      <c r="Y403" s="31">
        <f t="shared" si="118"/>
        <v>-3.3035600039256536</v>
      </c>
      <c r="Z403" s="31"/>
      <c r="AA403" s="31"/>
      <c r="AB403" s="31"/>
      <c r="AC403" s="31"/>
      <c r="AD403" s="31"/>
      <c r="AE403" s="31"/>
      <c r="AF403" s="31"/>
      <c r="AG403" s="33">
        <f t="shared" si="119"/>
        <v>0.89958967198106321</v>
      </c>
      <c r="AH403" s="33">
        <f t="shared" si="120"/>
        <v>1.0393280952848292</v>
      </c>
      <c r="AI403" s="33">
        <f t="shared" si="121"/>
        <v>0.99740656829369956</v>
      </c>
      <c r="AJ403" s="93">
        <f t="shared" si="122"/>
        <v>0.94792133942403434</v>
      </c>
      <c r="AK403" s="3">
        <f t="shared" si="123"/>
        <v>0.94810893716612854</v>
      </c>
      <c r="AL403" s="3"/>
      <c r="AM403" s="3"/>
      <c r="AN403" s="3"/>
      <c r="AO403" s="3"/>
      <c r="AP403" s="3"/>
      <c r="AQ403" s="90">
        <f t="shared" si="130"/>
        <v>0</v>
      </c>
      <c r="AR403" s="91">
        <f t="shared" si="131"/>
        <v>0</v>
      </c>
      <c r="AS403" s="89">
        <f>SUM(AR$9:AR403)*RLR</f>
        <v>120</v>
      </c>
      <c r="AT403" s="90">
        <f>AS403-SUM(AU$9:AU403)</f>
        <v>6.2269275400645654</v>
      </c>
      <c r="AU403" s="89">
        <f t="shared" si="132"/>
        <v>4.7054868060941286E-2</v>
      </c>
      <c r="AV403" s="90">
        <f>SUM(AU$9:AU403)*RRF</f>
        <v>79.641150721954801</v>
      </c>
      <c r="AW403" s="3"/>
      <c r="AX403" s="2">
        <f t="shared" si="124"/>
        <v>1.5</v>
      </c>
      <c r="AY403" s="2">
        <f t="shared" si="125"/>
        <v>0.75</v>
      </c>
    </row>
    <row r="404" spans="1:51" x14ac:dyDescent="0.25">
      <c r="A404" s="14">
        <f t="shared" si="126"/>
        <v>3.95</v>
      </c>
      <c r="B404" s="59">
        <f>IF($B$4="AY",0,IFERROR(P*INDEX('UWYr writing pattern'!$C$4:$C$18,MATCH('Baseline model w.Calcs'!$A404,'UWYr writing pattern'!$A$4:$A$18,0)) / 25,B403))</f>
        <v>0</v>
      </c>
      <c r="C404" s="36">
        <f t="shared" si="127"/>
        <v>0.25545302307050921</v>
      </c>
      <c r="E404" s="34">
        <f t="shared" si="128"/>
        <v>3.8901475594493792E-3</v>
      </c>
      <c r="F404" s="31">
        <f>SUM($E$9:E404)*RLR</f>
        <v>119.69345637231527</v>
      </c>
      <c r="G404" s="32"/>
      <c r="H404" s="36">
        <f>F404-SUM($J$9:J404)</f>
        <v>11.654660527906302</v>
      </c>
      <c r="J404" s="31">
        <f t="shared" si="129"/>
        <v>8.8035206681372602E-2</v>
      </c>
      <c r="K404" s="36">
        <f>SUM($J$9:J404)*RRF</f>
        <v>75.627157091086275</v>
      </c>
      <c r="L404" s="33"/>
      <c r="M404" s="36">
        <f t="shared" si="114"/>
        <v>87.281817618992577</v>
      </c>
      <c r="N404" s="33"/>
      <c r="O404" s="33"/>
      <c r="P404" s="33"/>
      <c r="Q404" s="33"/>
      <c r="R404" s="33"/>
      <c r="S404" s="33"/>
      <c r="T404" s="33"/>
      <c r="U404" s="33"/>
      <c r="V404" s="31">
        <f t="shared" si="115"/>
        <v>0.21458053937922769</v>
      </c>
      <c r="W404" s="31">
        <f t="shared" si="116"/>
        <v>8.1582623695344108</v>
      </c>
      <c r="X404" s="31">
        <f t="shared" si="117"/>
        <v>8.372842908913638</v>
      </c>
      <c r="Y404" s="31">
        <f t="shared" si="118"/>
        <v>-3.2818176189925765</v>
      </c>
      <c r="Z404" s="31"/>
      <c r="AA404" s="31"/>
      <c r="AB404" s="31"/>
      <c r="AC404" s="31"/>
      <c r="AD404" s="31"/>
      <c r="AE404" s="31"/>
      <c r="AF404" s="31"/>
      <c r="AG404" s="33">
        <f t="shared" si="119"/>
        <v>0.90032329870340799</v>
      </c>
      <c r="AH404" s="33">
        <f t="shared" si="120"/>
        <v>1.0390692573689593</v>
      </c>
      <c r="AI404" s="33">
        <f t="shared" si="121"/>
        <v>0.99744546976929394</v>
      </c>
      <c r="AJ404" s="93">
        <f t="shared" si="122"/>
        <v>0.94831046832095067</v>
      </c>
      <c r="AK404" s="3">
        <f t="shared" si="123"/>
        <v>0.94849812013738255</v>
      </c>
      <c r="AL404" s="3"/>
      <c r="AM404" s="3"/>
      <c r="AN404" s="3"/>
      <c r="AO404" s="3"/>
      <c r="AP404" s="3"/>
      <c r="AQ404" s="90">
        <f t="shared" si="130"/>
        <v>0</v>
      </c>
      <c r="AR404" s="91">
        <f t="shared" si="131"/>
        <v>0</v>
      </c>
      <c r="AS404" s="89">
        <f>SUM(AR$9:AR404)*RLR</f>
        <v>120</v>
      </c>
      <c r="AT404" s="90">
        <f>AS404-SUM(AU$9:AU404)</f>
        <v>6.1802255835140869</v>
      </c>
      <c r="AU404" s="89">
        <f t="shared" si="132"/>
        <v>4.6701956550484244E-2</v>
      </c>
      <c r="AV404" s="90">
        <f>SUM(AU$9:AU404)*RRF</f>
        <v>79.673842091540138</v>
      </c>
      <c r="AW404" s="3"/>
      <c r="AX404" s="2">
        <f t="shared" si="124"/>
        <v>1.5</v>
      </c>
      <c r="AY404" s="2">
        <f t="shared" si="125"/>
        <v>0.75</v>
      </c>
    </row>
    <row r="405" spans="1:51" x14ac:dyDescent="0.25">
      <c r="A405" s="14">
        <f t="shared" si="126"/>
        <v>3.96</v>
      </c>
      <c r="B405" s="59">
        <f>IF($B$4="AY",0,IFERROR(P*INDEX('UWYr writing pattern'!$C$4:$C$18,MATCH('Baseline model w.Calcs'!$A405,'UWYr writing pattern'!$A$4:$A$18,0)) / 25,B404))</f>
        <v>0</v>
      </c>
      <c r="C405" s="36">
        <f t="shared" si="127"/>
        <v>0.25162122772445156</v>
      </c>
      <c r="E405" s="34">
        <f t="shared" si="128"/>
        <v>3.8317953460576381E-3</v>
      </c>
      <c r="F405" s="31">
        <f>SUM($E$9:E405)*RLR</f>
        <v>119.69805452673054</v>
      </c>
      <c r="G405" s="32"/>
      <c r="H405" s="36">
        <f>F405-SUM($J$9:J405)</f>
        <v>11.571848728362284</v>
      </c>
      <c r="J405" s="31">
        <f t="shared" si="129"/>
        <v>8.7409953959297265E-2</v>
      </c>
      <c r="K405" s="36">
        <f>SUM($J$9:J405)*RRF</f>
        <v>75.68834405885778</v>
      </c>
      <c r="L405" s="33"/>
      <c r="M405" s="36">
        <f t="shared" si="114"/>
        <v>87.260192787220063</v>
      </c>
      <c r="N405" s="33"/>
      <c r="O405" s="33"/>
      <c r="P405" s="33"/>
      <c r="Q405" s="33"/>
      <c r="R405" s="33"/>
      <c r="S405" s="33"/>
      <c r="T405" s="33"/>
      <c r="U405" s="33"/>
      <c r="V405" s="31">
        <f t="shared" si="115"/>
        <v>0.21136183128853928</v>
      </c>
      <c r="W405" s="31">
        <f t="shared" si="116"/>
        <v>8.1002941098535981</v>
      </c>
      <c r="X405" s="31">
        <f t="shared" si="117"/>
        <v>8.3116559411421367</v>
      </c>
      <c r="Y405" s="31">
        <f t="shared" si="118"/>
        <v>-3.2601927872200633</v>
      </c>
      <c r="Z405" s="31"/>
      <c r="AA405" s="31"/>
      <c r="AB405" s="31"/>
      <c r="AC405" s="31"/>
      <c r="AD405" s="31"/>
      <c r="AE405" s="31"/>
      <c r="AF405" s="31"/>
      <c r="AG405" s="33">
        <f t="shared" si="119"/>
        <v>0.90105171498640213</v>
      </c>
      <c r="AH405" s="33">
        <f t="shared" si="120"/>
        <v>1.0388118188954769</v>
      </c>
      <c r="AI405" s="33">
        <f t="shared" si="121"/>
        <v>0.99748378772275459</v>
      </c>
      <c r="AJ405" s="93">
        <f t="shared" si="122"/>
        <v>0.94869668966808085</v>
      </c>
      <c r="AK405" s="3">
        <f t="shared" si="123"/>
        <v>0.94888438423635213</v>
      </c>
      <c r="AL405" s="3"/>
      <c r="AM405" s="3"/>
      <c r="AN405" s="3"/>
      <c r="AO405" s="3"/>
      <c r="AP405" s="3"/>
      <c r="AQ405" s="90">
        <f t="shared" si="130"/>
        <v>0</v>
      </c>
      <c r="AR405" s="91">
        <f t="shared" si="131"/>
        <v>0</v>
      </c>
      <c r="AS405" s="89">
        <f>SUM(AR$9:AR405)*RLR</f>
        <v>120</v>
      </c>
      <c r="AT405" s="90">
        <f>AS405-SUM(AU$9:AU405)</f>
        <v>6.1338738916377338</v>
      </c>
      <c r="AU405" s="89">
        <f t="shared" si="132"/>
        <v>4.6351691876355655E-2</v>
      </c>
      <c r="AV405" s="90">
        <f>SUM(AU$9:AU405)*RRF</f>
        <v>79.706288275853581</v>
      </c>
      <c r="AW405" s="3"/>
      <c r="AX405" s="2">
        <f t="shared" si="124"/>
        <v>1.5</v>
      </c>
      <c r="AY405" s="2">
        <f t="shared" si="125"/>
        <v>0.75</v>
      </c>
    </row>
    <row r="406" spans="1:51" x14ac:dyDescent="0.25">
      <c r="A406" s="14">
        <f t="shared" si="126"/>
        <v>3.97</v>
      </c>
      <c r="B406" s="59">
        <f>IF($B$4="AY",0,IFERROR(P*INDEX('UWYr writing pattern'!$C$4:$C$18,MATCH('Baseline model w.Calcs'!$A406,'UWYr writing pattern'!$A$4:$A$18,0)) / 25,B405))</f>
        <v>0</v>
      </c>
      <c r="C406" s="36">
        <f t="shared" si="127"/>
        <v>0.24784690930858477</v>
      </c>
      <c r="E406" s="34">
        <f t="shared" si="128"/>
        <v>3.7743184158667733E-3</v>
      </c>
      <c r="F406" s="31">
        <f>SUM($E$9:E406)*RLR</f>
        <v>119.70258370882958</v>
      </c>
      <c r="G406" s="32"/>
      <c r="H406" s="36">
        <f>F406-SUM($J$9:J406)</f>
        <v>11.489589044998596</v>
      </c>
      <c r="J406" s="31">
        <f t="shared" si="129"/>
        <v>8.6788865462717121E-2</v>
      </c>
      <c r="K406" s="36">
        <f>SUM($J$9:J406)*RRF</f>
        <v>75.749096264681683</v>
      </c>
      <c r="L406" s="33"/>
      <c r="M406" s="36">
        <f t="shared" si="114"/>
        <v>87.238685309680278</v>
      </c>
      <c r="N406" s="33"/>
      <c r="O406" s="33"/>
      <c r="P406" s="33"/>
      <c r="Q406" s="33"/>
      <c r="R406" s="33"/>
      <c r="S406" s="33"/>
      <c r="T406" s="33"/>
      <c r="U406" s="33"/>
      <c r="V406" s="31">
        <f t="shared" si="115"/>
        <v>0.2081914038192112</v>
      </c>
      <c r="W406" s="31">
        <f t="shared" si="116"/>
        <v>8.0427123314990165</v>
      </c>
      <c r="X406" s="31">
        <f t="shared" si="117"/>
        <v>8.2509037353182286</v>
      </c>
      <c r="Y406" s="31">
        <f t="shared" si="118"/>
        <v>-3.2386853096802781</v>
      </c>
      <c r="Z406" s="31"/>
      <c r="AA406" s="31"/>
      <c r="AB406" s="31"/>
      <c r="AC406" s="31"/>
      <c r="AD406" s="31"/>
      <c r="AE406" s="31"/>
      <c r="AF406" s="31"/>
      <c r="AG406" s="33">
        <f t="shared" si="119"/>
        <v>0.90177495553192477</v>
      </c>
      <c r="AH406" s="33">
        <f t="shared" si="120"/>
        <v>1.0385557774961938</v>
      </c>
      <c r="AI406" s="33">
        <f t="shared" si="121"/>
        <v>0.9975215309069132</v>
      </c>
      <c r="AJ406" s="93">
        <f t="shared" si="122"/>
        <v>0.94908002519047774</v>
      </c>
      <c r="AK406" s="3">
        <f t="shared" si="123"/>
        <v>0.94926775135457953</v>
      </c>
      <c r="AL406" s="3"/>
      <c r="AM406" s="3"/>
      <c r="AN406" s="3"/>
      <c r="AO406" s="3"/>
      <c r="AP406" s="3"/>
      <c r="AQ406" s="90">
        <f t="shared" si="130"/>
        <v>0</v>
      </c>
      <c r="AR406" s="91">
        <f t="shared" si="131"/>
        <v>0</v>
      </c>
      <c r="AS406" s="89">
        <f>SUM(AR$9:AR406)*RLR</f>
        <v>120</v>
      </c>
      <c r="AT406" s="90">
        <f>AS406-SUM(AU$9:AU406)</f>
        <v>6.0878698374504552</v>
      </c>
      <c r="AU406" s="89">
        <f t="shared" si="132"/>
        <v>4.6004054187283004E-2</v>
      </c>
      <c r="AV406" s="90">
        <f>SUM(AU$9:AU406)*RRF</f>
        <v>79.738491113784676</v>
      </c>
      <c r="AW406" s="3"/>
      <c r="AX406" s="2">
        <f t="shared" si="124"/>
        <v>1.5</v>
      </c>
      <c r="AY406" s="2">
        <f t="shared" si="125"/>
        <v>0.75</v>
      </c>
    </row>
    <row r="407" spans="1:51" x14ac:dyDescent="0.25">
      <c r="A407" s="14">
        <f t="shared" si="126"/>
        <v>3.98</v>
      </c>
      <c r="B407" s="59">
        <f>IF($B$4="AY",0,IFERROR(P*INDEX('UWYr writing pattern'!$C$4:$C$18,MATCH('Baseline model w.Calcs'!$A407,'UWYr writing pattern'!$A$4:$A$18,0)) / 25,B406))</f>
        <v>0</v>
      </c>
      <c r="C407" s="36">
        <f t="shared" si="127"/>
        <v>0.24412920566895599</v>
      </c>
      <c r="E407" s="34">
        <f t="shared" si="128"/>
        <v>3.7177036396287715E-3</v>
      </c>
      <c r="F407" s="31">
        <f>SUM($E$9:E407)*RLR</f>
        <v>119.70704495319713</v>
      </c>
      <c r="G407" s="32"/>
      <c r="H407" s="36">
        <f>F407-SUM($J$9:J407)</f>
        <v>11.407878371528653</v>
      </c>
      <c r="J407" s="31">
        <f t="shared" si="129"/>
        <v>8.6171917837489467E-2</v>
      </c>
      <c r="K407" s="36">
        <f>SUM($J$9:J407)*RRF</f>
        <v>75.809416607167933</v>
      </c>
      <c r="L407" s="33"/>
      <c r="M407" s="36">
        <f t="shared" si="114"/>
        <v>87.217294978696586</v>
      </c>
      <c r="N407" s="33"/>
      <c r="O407" s="33"/>
      <c r="P407" s="33"/>
      <c r="Q407" s="33"/>
      <c r="R407" s="33"/>
      <c r="S407" s="33"/>
      <c r="T407" s="33"/>
      <c r="U407" s="33"/>
      <c r="V407" s="31">
        <f t="shared" si="115"/>
        <v>0.20506853276192302</v>
      </c>
      <c r="W407" s="31">
        <f t="shared" si="116"/>
        <v>7.9855148600700572</v>
      </c>
      <c r="X407" s="31">
        <f t="shared" si="117"/>
        <v>8.1905833928319804</v>
      </c>
      <c r="Y407" s="31">
        <f t="shared" si="118"/>
        <v>-3.2172949786965859</v>
      </c>
      <c r="Z407" s="31"/>
      <c r="AA407" s="31"/>
      <c r="AB407" s="31"/>
      <c r="AC407" s="31"/>
      <c r="AD407" s="31"/>
      <c r="AE407" s="31"/>
      <c r="AF407" s="31"/>
      <c r="AG407" s="33">
        <f t="shared" si="119"/>
        <v>0.9024930548472373</v>
      </c>
      <c r="AH407" s="33">
        <f t="shared" si="120"/>
        <v>1.0383011306987688</v>
      </c>
      <c r="AI407" s="33">
        <f t="shared" si="121"/>
        <v>0.99755870794330936</v>
      </c>
      <c r="AJ407" s="93">
        <f t="shared" si="122"/>
        <v>0.94946049645086528</v>
      </c>
      <c r="AK407" s="3">
        <f t="shared" si="123"/>
        <v>0.9496482432194201</v>
      </c>
      <c r="AL407" s="3"/>
      <c r="AM407" s="3"/>
      <c r="AN407" s="3"/>
      <c r="AO407" s="3"/>
      <c r="AP407" s="3"/>
      <c r="AQ407" s="90">
        <f t="shared" si="130"/>
        <v>0</v>
      </c>
      <c r="AR407" s="91">
        <f t="shared" si="131"/>
        <v>0</v>
      </c>
      <c r="AS407" s="89">
        <f>SUM(AR$9:AR407)*RLR</f>
        <v>120</v>
      </c>
      <c r="AT407" s="90">
        <f>AS407-SUM(AU$9:AU407)</f>
        <v>6.0422108136695698</v>
      </c>
      <c r="AU407" s="89">
        <f t="shared" si="132"/>
        <v>4.5659023780878417E-2</v>
      </c>
      <c r="AV407" s="90">
        <f>SUM(AU$9:AU407)*RRF</f>
        <v>79.770452430431291</v>
      </c>
      <c r="AW407" s="3"/>
      <c r="AX407" s="2">
        <f t="shared" si="124"/>
        <v>1.5</v>
      </c>
      <c r="AY407" s="2">
        <f t="shared" si="125"/>
        <v>0.75</v>
      </c>
    </row>
    <row r="408" spans="1:51" x14ac:dyDescent="0.25">
      <c r="A408" s="14">
        <f t="shared" si="126"/>
        <v>3.99</v>
      </c>
      <c r="B408" s="59">
        <f>IF($B$4="AY",0,IFERROR(P*INDEX('UWYr writing pattern'!$C$4:$C$18,MATCH('Baseline model w.Calcs'!$A408,'UWYr writing pattern'!$A$4:$A$18,0)) / 25,B407))</f>
        <v>0</v>
      </c>
      <c r="C408" s="36">
        <f t="shared" si="127"/>
        <v>0.24046726758392165</v>
      </c>
      <c r="E408" s="34">
        <f t="shared" si="128"/>
        <v>3.6619380850343398E-3</v>
      </c>
      <c r="F408" s="31">
        <f>SUM($E$9:E408)*RLR</f>
        <v>119.71143927889916</v>
      </c>
      <c r="G408" s="32"/>
      <c r="H408" s="36">
        <f>F408-SUM($J$9:J408)</f>
        <v>11.326713609444226</v>
      </c>
      <c r="J408" s="31">
        <f t="shared" si="129"/>
        <v>8.5559087786464899E-2</v>
      </c>
      <c r="K408" s="36">
        <f>SUM($J$9:J408)*RRF</f>
        <v>75.869307968618457</v>
      </c>
      <c r="L408" s="33"/>
      <c r="M408" s="36">
        <f t="shared" si="114"/>
        <v>87.196021578062684</v>
      </c>
      <c r="N408" s="33"/>
      <c r="O408" s="33"/>
      <c r="P408" s="33"/>
      <c r="Q408" s="33"/>
      <c r="R408" s="33"/>
      <c r="S408" s="33"/>
      <c r="T408" s="33"/>
      <c r="U408" s="33"/>
      <c r="V408" s="31">
        <f t="shared" si="115"/>
        <v>0.20199250477049416</v>
      </c>
      <c r="W408" s="31">
        <f t="shared" si="116"/>
        <v>7.9286995266109583</v>
      </c>
      <c r="X408" s="31">
        <f t="shared" si="117"/>
        <v>8.1306920313814519</v>
      </c>
      <c r="Y408" s="31">
        <f t="shared" si="118"/>
        <v>-3.1960215780626839</v>
      </c>
      <c r="Z408" s="31"/>
      <c r="AA408" s="31"/>
      <c r="AB408" s="31"/>
      <c r="AC408" s="31"/>
      <c r="AD408" s="31"/>
      <c r="AE408" s="31"/>
      <c r="AF408" s="31"/>
      <c r="AG408" s="33">
        <f t="shared" si="119"/>
        <v>0.90320604724545783</v>
      </c>
      <c r="AH408" s="33">
        <f t="shared" si="120"/>
        <v>1.0380478759293177</v>
      </c>
      <c r="AI408" s="33">
        <f t="shared" si="121"/>
        <v>0.99759532732415968</v>
      </c>
      <c r="AJ408" s="93">
        <f t="shared" si="122"/>
        <v>0.94983812485085239</v>
      </c>
      <c r="AK408" s="3">
        <f t="shared" si="123"/>
        <v>0.95002588139527455</v>
      </c>
      <c r="AL408" s="3"/>
      <c r="AM408" s="3"/>
      <c r="AN408" s="3"/>
      <c r="AO408" s="3"/>
      <c r="AP408" s="3"/>
      <c r="AQ408" s="90">
        <f t="shared" si="130"/>
        <v>0</v>
      </c>
      <c r="AR408" s="91">
        <f t="shared" si="131"/>
        <v>0</v>
      </c>
      <c r="AS408" s="89">
        <f>SUM(AR$9:AR408)*RLR</f>
        <v>120</v>
      </c>
      <c r="AT408" s="90">
        <f>AS408-SUM(AU$9:AU408)</f>
        <v>5.996894232567044</v>
      </c>
      <c r="AU408" s="89">
        <f t="shared" si="132"/>
        <v>4.5316581102521777E-2</v>
      </c>
      <c r="AV408" s="90">
        <f>SUM(AU$9:AU408)*RRF</f>
        <v>79.802174037203059</v>
      </c>
      <c r="AW408" s="3"/>
      <c r="AX408" s="2">
        <f t="shared" si="124"/>
        <v>1.5</v>
      </c>
      <c r="AY408" s="2">
        <f t="shared" si="125"/>
        <v>0.75</v>
      </c>
    </row>
    <row r="409" spans="1:51" x14ac:dyDescent="0.25">
      <c r="A409" s="14">
        <f t="shared" si="126"/>
        <v>4</v>
      </c>
      <c r="B409" s="59">
        <f>IF($B$4="AY",0,IFERROR(P*INDEX('UWYr writing pattern'!$C$4:$C$18,MATCH('Baseline model w.Calcs'!$A409,'UWYr writing pattern'!$A$4:$A$18,0)) / 25,B408))</f>
        <v>0</v>
      </c>
      <c r="C409" s="36">
        <f t="shared" si="127"/>
        <v>0.23686025857016282</v>
      </c>
      <c r="E409" s="34">
        <f t="shared" si="128"/>
        <v>3.6070090137588248E-3</v>
      </c>
      <c r="F409" s="31">
        <f>SUM($E$9:E409)*RLR</f>
        <v>119.71576768971568</v>
      </c>
      <c r="G409" s="32"/>
      <c r="H409" s="36">
        <f>F409-SUM($J$9:J409)</f>
        <v>11.246091668189905</v>
      </c>
      <c r="J409" s="31">
        <f t="shared" si="129"/>
        <v>8.4950352070831694E-2</v>
      </c>
      <c r="K409" s="36">
        <f>SUM($J$9:J409)*RRF</f>
        <v>75.928773215068034</v>
      </c>
      <c r="L409" s="33"/>
      <c r="M409" s="36">
        <f t="shared" si="114"/>
        <v>87.174864883257939</v>
      </c>
      <c r="N409" s="33"/>
      <c r="O409" s="33"/>
      <c r="P409" s="33"/>
      <c r="Q409" s="33"/>
      <c r="R409" s="33"/>
      <c r="S409" s="33"/>
      <c r="T409" s="33"/>
      <c r="U409" s="33"/>
      <c r="V409" s="31">
        <f t="shared" si="115"/>
        <v>0.19896261719893676</v>
      </c>
      <c r="W409" s="31">
        <f t="shared" si="116"/>
        <v>7.8722641677329328</v>
      </c>
      <c r="X409" s="31">
        <f t="shared" si="117"/>
        <v>8.07122678493187</v>
      </c>
      <c r="Y409" s="31">
        <f t="shared" si="118"/>
        <v>-3.1748648832579391</v>
      </c>
      <c r="Z409" s="31"/>
      <c r="AA409" s="31"/>
      <c r="AB409" s="31"/>
      <c r="AC409" s="31"/>
      <c r="AD409" s="31"/>
      <c r="AE409" s="31"/>
      <c r="AF409" s="31"/>
      <c r="AG409" s="33">
        <f t="shared" si="119"/>
        <v>0.90391396684604808</v>
      </c>
      <c r="AH409" s="33">
        <f t="shared" si="120"/>
        <v>1.0377960105149755</v>
      </c>
      <c r="AI409" s="33">
        <f t="shared" si="121"/>
        <v>0.99763139741429729</v>
      </c>
      <c r="AJ409" s="93">
        <f t="shared" si="122"/>
        <v>0.95021293163213605</v>
      </c>
      <c r="AK409" s="3">
        <f t="shared" si="123"/>
        <v>0.95040068728480998</v>
      </c>
      <c r="AL409" s="3"/>
      <c r="AM409" s="3"/>
      <c r="AN409" s="3"/>
      <c r="AO409" s="3"/>
      <c r="AP409" s="3"/>
      <c r="AQ409" s="90">
        <f t="shared" si="130"/>
        <v>0</v>
      </c>
      <c r="AR409" s="91">
        <f t="shared" si="131"/>
        <v>0</v>
      </c>
      <c r="AS409" s="89">
        <f>SUM(AR$9:AR409)*RLR</f>
        <v>120</v>
      </c>
      <c r="AT409" s="90">
        <f>AS409-SUM(AU$9:AU409)</f>
        <v>5.9519175258227932</v>
      </c>
      <c r="AU409" s="89">
        <f t="shared" si="132"/>
        <v>4.4976706744252831E-2</v>
      </c>
      <c r="AV409" s="90">
        <f>SUM(AU$9:AU409)*RRF</f>
        <v>79.833657731924035</v>
      </c>
      <c r="AW409" s="3"/>
      <c r="AX409" s="2">
        <f t="shared" si="124"/>
        <v>1.5</v>
      </c>
      <c r="AY409" s="2">
        <f t="shared" si="125"/>
        <v>0.75</v>
      </c>
    </row>
    <row r="410" spans="1:51" x14ac:dyDescent="0.25">
      <c r="A410" s="14">
        <f t="shared" si="126"/>
        <v>4.01</v>
      </c>
      <c r="B410" s="59">
        <f>IF($B$4="AY",0,IFERROR(P*INDEX('UWYr writing pattern'!$C$4:$C$18,MATCH('Baseline model w.Calcs'!$A410,'UWYr writing pattern'!$A$4:$A$18,0)) / 25,B409))</f>
        <v>0</v>
      </c>
      <c r="C410" s="36">
        <f t="shared" si="127"/>
        <v>0.23330735469161037</v>
      </c>
      <c r="E410" s="34">
        <f t="shared" si="128"/>
        <v>3.5529038785524427E-3</v>
      </c>
      <c r="F410" s="31">
        <f>SUM($E$9:E410)*RLR</f>
        <v>119.72003117436995</v>
      </c>
      <c r="G410" s="32"/>
      <c r="H410" s="36">
        <f>F410-SUM($J$9:J410)</f>
        <v>11.166009465332749</v>
      </c>
      <c r="J410" s="31">
        <f t="shared" si="129"/>
        <v>8.4345687511424294E-2</v>
      </c>
      <c r="K410" s="36">
        <f>SUM($J$9:J410)*RRF</f>
        <v>75.987815196326039</v>
      </c>
      <c r="L410" s="33"/>
      <c r="M410" s="36">
        <f t="shared" si="114"/>
        <v>87.153824661658788</v>
      </c>
      <c r="N410" s="33"/>
      <c r="O410" s="33"/>
      <c r="P410" s="33"/>
      <c r="Q410" s="33"/>
      <c r="R410" s="33"/>
      <c r="S410" s="33"/>
      <c r="T410" s="33"/>
      <c r="U410" s="33"/>
      <c r="V410" s="31">
        <f t="shared" si="115"/>
        <v>0.19597817794095268</v>
      </c>
      <c r="W410" s="31">
        <f t="shared" si="116"/>
        <v>7.8162066257329235</v>
      </c>
      <c r="X410" s="31">
        <f t="shared" si="117"/>
        <v>8.0121848036738754</v>
      </c>
      <c r="Y410" s="31">
        <f t="shared" si="118"/>
        <v>-3.1538246616587884</v>
      </c>
      <c r="Z410" s="31"/>
      <c r="AA410" s="31"/>
      <c r="AB410" s="31"/>
      <c r="AC410" s="31"/>
      <c r="AD410" s="31"/>
      <c r="AE410" s="31"/>
      <c r="AF410" s="31"/>
      <c r="AG410" s="33">
        <f t="shared" si="119"/>
        <v>0.90461684757531002</v>
      </c>
      <c r="AH410" s="33">
        <f t="shared" si="120"/>
        <v>1.0375455316864142</v>
      </c>
      <c r="AI410" s="33">
        <f t="shared" si="121"/>
        <v>0.99766692645308297</v>
      </c>
      <c r="AJ410" s="93">
        <f t="shared" si="122"/>
        <v>0.95058493787769649</v>
      </c>
      <c r="AK410" s="3">
        <f t="shared" si="123"/>
        <v>0.95077268213017396</v>
      </c>
      <c r="AL410" s="3"/>
      <c r="AM410" s="3"/>
      <c r="AN410" s="3"/>
      <c r="AO410" s="3"/>
      <c r="AP410" s="3"/>
      <c r="AQ410" s="90">
        <f t="shared" si="130"/>
        <v>0</v>
      </c>
      <c r="AR410" s="91">
        <f t="shared" si="131"/>
        <v>0</v>
      </c>
      <c r="AS410" s="89">
        <f>SUM(AR$9:AR410)*RLR</f>
        <v>120</v>
      </c>
      <c r="AT410" s="90">
        <f>AS410-SUM(AU$9:AU410)</f>
        <v>5.90727814437912</v>
      </c>
      <c r="AU410" s="89">
        <f t="shared" si="132"/>
        <v>4.4639381443670953E-2</v>
      </c>
      <c r="AV410" s="90">
        <f>SUM(AU$9:AU410)*RRF</f>
        <v>79.864905298934616</v>
      </c>
      <c r="AW410" s="3"/>
      <c r="AX410" s="2">
        <f t="shared" si="124"/>
        <v>1.5</v>
      </c>
      <c r="AY410" s="2">
        <f t="shared" si="125"/>
        <v>0.75</v>
      </c>
    </row>
    <row r="411" spans="1:51" x14ac:dyDescent="0.25">
      <c r="A411" s="14">
        <f t="shared" si="126"/>
        <v>4.0199999999999996</v>
      </c>
      <c r="B411" s="59">
        <f>IF($B$4="AY",0,IFERROR(P*INDEX('UWYr writing pattern'!$C$4:$C$18,MATCH('Baseline model w.Calcs'!$A411,'UWYr writing pattern'!$A$4:$A$18,0)) / 25,B410))</f>
        <v>0</v>
      </c>
      <c r="C411" s="36">
        <f t="shared" si="127"/>
        <v>0.22980774437123622</v>
      </c>
      <c r="E411" s="34">
        <f t="shared" si="128"/>
        <v>3.4996103203741558E-3</v>
      </c>
      <c r="F411" s="31">
        <f>SUM($E$9:E411)*RLR</f>
        <v>119.7242307067544</v>
      </c>
      <c r="G411" s="32"/>
      <c r="H411" s="36">
        <f>F411-SUM($J$9:J411)</f>
        <v>11.086463926727205</v>
      </c>
      <c r="J411" s="31">
        <f t="shared" si="129"/>
        <v>8.3745070989995618E-2</v>
      </c>
      <c r="K411" s="36">
        <f>SUM($J$9:J411)*RRF</f>
        <v>76.046436746019026</v>
      </c>
      <c r="L411" s="33"/>
      <c r="M411" s="36">
        <f t="shared" si="114"/>
        <v>87.132900672746231</v>
      </c>
      <c r="N411" s="33"/>
      <c r="O411" s="33"/>
      <c r="P411" s="33"/>
      <c r="Q411" s="33"/>
      <c r="R411" s="33"/>
      <c r="S411" s="33"/>
      <c r="T411" s="33"/>
      <c r="U411" s="33"/>
      <c r="V411" s="31">
        <f t="shared" si="115"/>
        <v>0.19303850527183838</v>
      </c>
      <c r="W411" s="31">
        <f t="shared" si="116"/>
        <v>7.7605247487090434</v>
      </c>
      <c r="X411" s="31">
        <f t="shared" si="117"/>
        <v>7.9535632539808816</v>
      </c>
      <c r="Y411" s="31">
        <f t="shared" si="118"/>
        <v>-3.1329006727462314</v>
      </c>
      <c r="Z411" s="31"/>
      <c r="AA411" s="31"/>
      <c r="AB411" s="31"/>
      <c r="AC411" s="31"/>
      <c r="AD411" s="31"/>
      <c r="AE411" s="31"/>
      <c r="AF411" s="31"/>
      <c r="AG411" s="33">
        <f t="shared" si="119"/>
        <v>0.90531472316689321</v>
      </c>
      <c r="AH411" s="33">
        <f t="shared" si="120"/>
        <v>1.0372964365803123</v>
      </c>
      <c r="AI411" s="33">
        <f t="shared" si="121"/>
        <v>0.99770192255628665</v>
      </c>
      <c r="AJ411" s="93">
        <f t="shared" si="122"/>
        <v>0.9509541645129832</v>
      </c>
      <c r="AK411" s="3">
        <f t="shared" si="123"/>
        <v>0.95114188701419755</v>
      </c>
      <c r="AL411" s="3"/>
      <c r="AM411" s="3"/>
      <c r="AN411" s="3"/>
      <c r="AO411" s="3"/>
      <c r="AP411" s="3"/>
      <c r="AQ411" s="90">
        <f t="shared" si="130"/>
        <v>0</v>
      </c>
      <c r="AR411" s="91">
        <f t="shared" si="131"/>
        <v>0</v>
      </c>
      <c r="AS411" s="89">
        <f>SUM(AR$9:AR411)*RLR</f>
        <v>120</v>
      </c>
      <c r="AT411" s="90">
        <f>AS411-SUM(AU$9:AU411)</f>
        <v>5.8629735582962752</v>
      </c>
      <c r="AU411" s="89">
        <f t="shared" si="132"/>
        <v>4.4304586082843399E-2</v>
      </c>
      <c r="AV411" s="90">
        <f>SUM(AU$9:AU411)*RRF</f>
        <v>79.895918509192597</v>
      </c>
      <c r="AW411" s="3"/>
      <c r="AX411" s="2">
        <f t="shared" si="124"/>
        <v>1.5</v>
      </c>
      <c r="AY411" s="2">
        <f t="shared" si="125"/>
        <v>0.75</v>
      </c>
    </row>
    <row r="412" spans="1:51" x14ac:dyDescent="0.25">
      <c r="A412" s="14">
        <f t="shared" si="126"/>
        <v>4.03</v>
      </c>
      <c r="B412" s="59">
        <f>IF($B$4="AY",0,IFERROR(P*INDEX('UWYr writing pattern'!$C$4:$C$18,MATCH('Baseline model w.Calcs'!$A412,'UWYr writing pattern'!$A$4:$A$18,0)) / 25,B411))</f>
        <v>0</v>
      </c>
      <c r="C412" s="36">
        <f t="shared" si="127"/>
        <v>0.22636062820566769</v>
      </c>
      <c r="E412" s="34">
        <f t="shared" si="128"/>
        <v>3.4471161655685433E-3</v>
      </c>
      <c r="F412" s="31">
        <f>SUM($E$9:E412)*RLR</f>
        <v>119.72836724615308</v>
      </c>
      <c r="G412" s="32"/>
      <c r="H412" s="36">
        <f>F412-SUM($J$9:J412)</f>
        <v>11.007451986675434</v>
      </c>
      <c r="J412" s="31">
        <f t="shared" si="129"/>
        <v>8.3148479450454046E-2</v>
      </c>
      <c r="K412" s="36">
        <f>SUM($J$9:J412)*RRF</f>
        <v>76.104640681634351</v>
      </c>
      <c r="L412" s="33"/>
      <c r="M412" s="36">
        <f t="shared" si="114"/>
        <v>87.112092668309785</v>
      </c>
      <c r="N412" s="33"/>
      <c r="O412" s="33"/>
      <c r="P412" s="33"/>
      <c r="Q412" s="33"/>
      <c r="R412" s="33"/>
      <c r="S412" s="33"/>
      <c r="T412" s="33"/>
      <c r="U412" s="33"/>
      <c r="V412" s="31">
        <f t="shared" si="115"/>
        <v>0.19014292769276081</v>
      </c>
      <c r="W412" s="31">
        <f t="shared" si="116"/>
        <v>7.7052163906728035</v>
      </c>
      <c r="X412" s="31">
        <f t="shared" si="117"/>
        <v>7.8953593183655641</v>
      </c>
      <c r="Y412" s="31">
        <f t="shared" si="118"/>
        <v>-3.1120926683097849</v>
      </c>
      <c r="Z412" s="31"/>
      <c r="AA412" s="31"/>
      <c r="AB412" s="31"/>
      <c r="AC412" s="31"/>
      <c r="AD412" s="31"/>
      <c r="AE412" s="31"/>
      <c r="AF412" s="31"/>
      <c r="AG412" s="33">
        <f t="shared" si="119"/>
        <v>0.90600762716231364</v>
      </c>
      <c r="AH412" s="33">
        <f t="shared" si="120"/>
        <v>1.0370487222417832</v>
      </c>
      <c r="AI412" s="33">
        <f t="shared" si="121"/>
        <v>0.99773639371794232</v>
      </c>
      <c r="AJ412" s="93">
        <f t="shared" si="122"/>
        <v>0.95132063230709185</v>
      </c>
      <c r="AK412" s="3">
        <f t="shared" si="123"/>
        <v>0.95150832286159115</v>
      </c>
      <c r="AL412" s="3"/>
      <c r="AM412" s="3"/>
      <c r="AN412" s="3"/>
      <c r="AO412" s="3"/>
      <c r="AP412" s="3"/>
      <c r="AQ412" s="90">
        <f t="shared" si="130"/>
        <v>0</v>
      </c>
      <c r="AR412" s="91">
        <f t="shared" si="131"/>
        <v>0</v>
      </c>
      <c r="AS412" s="89">
        <f>SUM(AR$9:AR412)*RLR</f>
        <v>120</v>
      </c>
      <c r="AT412" s="90">
        <f>AS412-SUM(AU$9:AU412)</f>
        <v>5.8190012566090559</v>
      </c>
      <c r="AU412" s="89">
        <f t="shared" si="132"/>
        <v>4.3972301687222062E-2</v>
      </c>
      <c r="AV412" s="90">
        <f>SUM(AU$9:AU412)*RRF</f>
        <v>79.926699120373655</v>
      </c>
      <c r="AW412" s="3"/>
      <c r="AX412" s="2">
        <f t="shared" si="124"/>
        <v>1.5</v>
      </c>
      <c r="AY412" s="2">
        <f t="shared" si="125"/>
        <v>0.75</v>
      </c>
    </row>
    <row r="413" spans="1:51" x14ac:dyDescent="0.25">
      <c r="A413" s="14">
        <f t="shared" si="126"/>
        <v>4.04</v>
      </c>
      <c r="B413" s="59">
        <f>IF($B$4="AY",0,IFERROR(P*INDEX('UWYr writing pattern'!$C$4:$C$18,MATCH('Baseline model w.Calcs'!$A413,'UWYr writing pattern'!$A$4:$A$18,0)) / 25,B412))</f>
        <v>0</v>
      </c>
      <c r="C413" s="36">
        <f t="shared" si="127"/>
        <v>0.22296521878258266</v>
      </c>
      <c r="E413" s="34">
        <f t="shared" si="128"/>
        <v>3.3954094230850152E-3</v>
      </c>
      <c r="F413" s="31">
        <f>SUM($E$9:E413)*RLR</f>
        <v>119.73244173746079</v>
      </c>
      <c r="G413" s="32"/>
      <c r="H413" s="36">
        <f>F413-SUM($J$9:J413)</f>
        <v>10.928970588083075</v>
      </c>
      <c r="J413" s="31">
        <f t="shared" si="129"/>
        <v>8.2555889900065765E-2</v>
      </c>
      <c r="K413" s="36">
        <f>SUM($J$9:J413)*RRF</f>
        <v>76.162429804564397</v>
      </c>
      <c r="L413" s="33"/>
      <c r="M413" s="36">
        <f t="shared" si="114"/>
        <v>87.091400392647472</v>
      </c>
      <c r="N413" s="33"/>
      <c r="O413" s="33"/>
      <c r="P413" s="33"/>
      <c r="Q413" s="33"/>
      <c r="R413" s="33"/>
      <c r="S413" s="33"/>
      <c r="T413" s="33"/>
      <c r="U413" s="33"/>
      <c r="V413" s="31">
        <f t="shared" si="115"/>
        <v>0.18729078377736944</v>
      </c>
      <c r="W413" s="31">
        <f t="shared" si="116"/>
        <v>7.6502794116581523</v>
      </c>
      <c r="X413" s="31">
        <f t="shared" si="117"/>
        <v>7.8375701954355215</v>
      </c>
      <c r="Y413" s="31">
        <f t="shared" si="118"/>
        <v>-3.091400392647472</v>
      </c>
      <c r="Z413" s="31"/>
      <c r="AA413" s="31"/>
      <c r="AB413" s="31"/>
      <c r="AC413" s="31"/>
      <c r="AD413" s="31"/>
      <c r="AE413" s="31"/>
      <c r="AF413" s="31"/>
      <c r="AG413" s="33">
        <f t="shared" si="119"/>
        <v>0.90669559291148094</v>
      </c>
      <c r="AH413" s="33">
        <f t="shared" si="120"/>
        <v>1.0368023856267556</v>
      </c>
      <c r="AI413" s="33">
        <f t="shared" si="121"/>
        <v>0.99777034781217322</v>
      </c>
      <c r="AJ413" s="93">
        <f t="shared" si="122"/>
        <v>0.95168436187393224</v>
      </c>
      <c r="AK413" s="3">
        <f t="shared" si="123"/>
        <v>0.95187201044012915</v>
      </c>
      <c r="AL413" s="3"/>
      <c r="AM413" s="3"/>
      <c r="AN413" s="3"/>
      <c r="AO413" s="3"/>
      <c r="AP413" s="3"/>
      <c r="AQ413" s="90">
        <f t="shared" si="130"/>
        <v>0</v>
      </c>
      <c r="AR413" s="91">
        <f t="shared" si="131"/>
        <v>0</v>
      </c>
      <c r="AS413" s="89">
        <f>SUM(AR$9:AR413)*RLR</f>
        <v>120</v>
      </c>
      <c r="AT413" s="90">
        <f>AS413-SUM(AU$9:AU413)</f>
        <v>5.7753587471844838</v>
      </c>
      <c r="AU413" s="89">
        <f t="shared" si="132"/>
        <v>4.3642509424567918E-2</v>
      </c>
      <c r="AV413" s="90">
        <f>SUM(AU$9:AU413)*RRF</f>
        <v>79.957248876970851</v>
      </c>
      <c r="AW413" s="3"/>
      <c r="AX413" s="2">
        <f t="shared" si="124"/>
        <v>1.5</v>
      </c>
      <c r="AY413" s="2">
        <f t="shared" si="125"/>
        <v>0.75</v>
      </c>
    </row>
    <row r="414" spans="1:51" x14ac:dyDescent="0.25">
      <c r="A414" s="14">
        <f t="shared" si="126"/>
        <v>4.05</v>
      </c>
      <c r="B414" s="59">
        <f>IF($B$4="AY",0,IFERROR(P*INDEX('UWYr writing pattern'!$C$4:$C$18,MATCH('Baseline model w.Calcs'!$A414,'UWYr writing pattern'!$A$4:$A$18,0)) / 25,B413))</f>
        <v>0</v>
      </c>
      <c r="C414" s="36">
        <f t="shared" si="127"/>
        <v>0.21962074050084393</v>
      </c>
      <c r="E414" s="34">
        <f t="shared" si="128"/>
        <v>3.3444782817387397E-3</v>
      </c>
      <c r="F414" s="31">
        <f>SUM($E$9:E414)*RLR</f>
        <v>119.73645511139887</v>
      </c>
      <c r="G414" s="32"/>
      <c r="H414" s="36">
        <f>F414-SUM($J$9:J414)</f>
        <v>10.851016682610535</v>
      </c>
      <c r="J414" s="31">
        <f t="shared" si="129"/>
        <v>8.1967279410623067E-2</v>
      </c>
      <c r="K414" s="36">
        <f>SUM($J$9:J414)*RRF</f>
        <v>76.219806900151823</v>
      </c>
      <c r="L414" s="33"/>
      <c r="M414" s="36">
        <f t="shared" si="114"/>
        <v>87.070823582762358</v>
      </c>
      <c r="N414" s="33"/>
      <c r="O414" s="33"/>
      <c r="P414" s="33"/>
      <c r="Q414" s="33"/>
      <c r="R414" s="33"/>
      <c r="S414" s="33"/>
      <c r="T414" s="33"/>
      <c r="U414" s="33"/>
      <c r="V414" s="31">
        <f t="shared" si="115"/>
        <v>0.18448142202070889</v>
      </c>
      <c r="W414" s="31">
        <f t="shared" si="116"/>
        <v>7.5957116778273734</v>
      </c>
      <c r="X414" s="31">
        <f t="shared" si="117"/>
        <v>7.7801930998480824</v>
      </c>
      <c r="Y414" s="31">
        <f t="shared" si="118"/>
        <v>-3.0708235827623582</v>
      </c>
      <c r="Z414" s="31"/>
      <c r="AA414" s="31"/>
      <c r="AB414" s="31"/>
      <c r="AC414" s="31"/>
      <c r="AD414" s="31"/>
      <c r="AE414" s="31"/>
      <c r="AF414" s="31"/>
      <c r="AG414" s="33">
        <f t="shared" si="119"/>
        <v>0.90737865357323599</v>
      </c>
      <c r="AH414" s="33">
        <f t="shared" si="120"/>
        <v>1.0365574236043138</v>
      </c>
      <c r="AI414" s="33">
        <f t="shared" si="121"/>
        <v>0.99780379259499052</v>
      </c>
      <c r="AJ414" s="93">
        <f t="shared" si="122"/>
        <v>0.95204537367338848</v>
      </c>
      <c r="AK414" s="3">
        <f t="shared" si="123"/>
        <v>0.95223297036182819</v>
      </c>
      <c r="AL414" s="3"/>
      <c r="AM414" s="3"/>
      <c r="AN414" s="3"/>
      <c r="AO414" s="3"/>
      <c r="AP414" s="3"/>
      <c r="AQ414" s="90">
        <f t="shared" si="130"/>
        <v>0</v>
      </c>
      <c r="AR414" s="91">
        <f t="shared" si="131"/>
        <v>0</v>
      </c>
      <c r="AS414" s="89">
        <f>SUM(AR$9:AR414)*RLR</f>
        <v>120</v>
      </c>
      <c r="AT414" s="90">
        <f>AS414-SUM(AU$9:AU414)</f>
        <v>5.7320435565806065</v>
      </c>
      <c r="AU414" s="89">
        <f t="shared" si="132"/>
        <v>4.3315190603883627E-2</v>
      </c>
      <c r="AV414" s="90">
        <f>SUM(AU$9:AU414)*RRF</f>
        <v>79.98756951039357</v>
      </c>
      <c r="AW414" s="3"/>
      <c r="AX414" s="2">
        <f t="shared" si="124"/>
        <v>1.5</v>
      </c>
      <c r="AY414" s="2">
        <f t="shared" si="125"/>
        <v>0.75</v>
      </c>
    </row>
    <row r="415" spans="1:51" x14ac:dyDescent="0.25">
      <c r="A415" s="14">
        <f t="shared" si="126"/>
        <v>4.0599999999999996</v>
      </c>
      <c r="B415" s="59">
        <f>IF($B$4="AY",0,IFERROR(P*INDEX('UWYr writing pattern'!$C$4:$C$18,MATCH('Baseline model w.Calcs'!$A415,'UWYr writing pattern'!$A$4:$A$18,0)) / 25,B414))</f>
        <v>0</v>
      </c>
      <c r="C415" s="36">
        <f t="shared" si="127"/>
        <v>0.21632642939333127</v>
      </c>
      <c r="E415" s="34">
        <f t="shared" si="128"/>
        <v>3.2943111075126592E-3</v>
      </c>
      <c r="F415" s="31">
        <f>SUM($E$9:E415)*RLR</f>
        <v>119.74040828472788</v>
      </c>
      <c r="G415" s="32"/>
      <c r="H415" s="36">
        <f>F415-SUM($J$9:J415)</f>
        <v>10.77358723081997</v>
      </c>
      <c r="J415" s="31">
        <f t="shared" si="129"/>
        <v>8.1382625119579013E-2</v>
      </c>
      <c r="K415" s="36">
        <f>SUM($J$9:J415)*RRF</f>
        <v>76.276774737735536</v>
      </c>
      <c r="L415" s="33"/>
      <c r="M415" s="36">
        <f t="shared" si="114"/>
        <v>87.050361968555507</v>
      </c>
      <c r="N415" s="33"/>
      <c r="O415" s="33"/>
      <c r="P415" s="33"/>
      <c r="Q415" s="33"/>
      <c r="R415" s="33"/>
      <c r="S415" s="33"/>
      <c r="T415" s="33"/>
      <c r="U415" s="33"/>
      <c r="V415" s="31">
        <f t="shared" si="115"/>
        <v>0.18171420069039826</v>
      </c>
      <c r="W415" s="31">
        <f t="shared" si="116"/>
        <v>7.5415110615739787</v>
      </c>
      <c r="X415" s="31">
        <f t="shared" si="117"/>
        <v>7.7232252622643767</v>
      </c>
      <c r="Y415" s="31">
        <f t="shared" si="118"/>
        <v>-3.0503619685555066</v>
      </c>
      <c r="Z415" s="31"/>
      <c r="AA415" s="31"/>
      <c r="AB415" s="31"/>
      <c r="AC415" s="31"/>
      <c r="AD415" s="31"/>
      <c r="AE415" s="31"/>
      <c r="AF415" s="31"/>
      <c r="AG415" s="33">
        <f t="shared" si="119"/>
        <v>0.90805684211589921</v>
      </c>
      <c r="AH415" s="33">
        <f t="shared" si="120"/>
        <v>1.036313832958994</v>
      </c>
      <c r="AI415" s="33">
        <f t="shared" si="121"/>
        <v>0.99783673570606568</v>
      </c>
      <c r="AJ415" s="93">
        <f t="shared" si="122"/>
        <v>0.95240368801246966</v>
      </c>
      <c r="AK415" s="3">
        <f t="shared" si="123"/>
        <v>0.95259122308411448</v>
      </c>
      <c r="AL415" s="3"/>
      <c r="AM415" s="3"/>
      <c r="AN415" s="3"/>
      <c r="AO415" s="3"/>
      <c r="AP415" s="3"/>
      <c r="AQ415" s="90">
        <f t="shared" si="130"/>
        <v>0</v>
      </c>
      <c r="AR415" s="91">
        <f t="shared" si="131"/>
        <v>0</v>
      </c>
      <c r="AS415" s="89">
        <f>SUM(AR$9:AR415)*RLR</f>
        <v>120</v>
      </c>
      <c r="AT415" s="90">
        <f>AS415-SUM(AU$9:AU415)</f>
        <v>5.68905322990625</v>
      </c>
      <c r="AU415" s="89">
        <f t="shared" si="132"/>
        <v>4.2990326674354547E-2</v>
      </c>
      <c r="AV415" s="90">
        <f>SUM(AU$9:AU415)*RRF</f>
        <v>80.017662739065614</v>
      </c>
      <c r="AW415" s="3"/>
      <c r="AX415" s="2">
        <f t="shared" si="124"/>
        <v>1.5</v>
      </c>
      <c r="AY415" s="2">
        <f t="shared" si="125"/>
        <v>0.75</v>
      </c>
    </row>
    <row r="416" spans="1:51" x14ac:dyDescent="0.25">
      <c r="A416" s="14">
        <f t="shared" si="126"/>
        <v>4.07</v>
      </c>
      <c r="B416" s="59">
        <f>IF($B$4="AY",0,IFERROR(P*INDEX('UWYr writing pattern'!$C$4:$C$18,MATCH('Baseline model w.Calcs'!$A416,'UWYr writing pattern'!$A$4:$A$18,0)) / 25,B415))</f>
        <v>0</v>
      </c>
      <c r="C416" s="36">
        <f t="shared" si="127"/>
        <v>0.21308153295243129</v>
      </c>
      <c r="E416" s="34">
        <f t="shared" si="128"/>
        <v>3.2448964408999695E-3</v>
      </c>
      <c r="F416" s="31">
        <f>SUM($E$9:E416)*RLR</f>
        <v>119.74430216045695</v>
      </c>
      <c r="G416" s="32"/>
      <c r="H416" s="36">
        <f>F416-SUM($J$9:J416)</f>
        <v>10.696679202317895</v>
      </c>
      <c r="J416" s="31">
        <f t="shared" si="129"/>
        <v>8.0801904231149774E-2</v>
      </c>
      <c r="K416" s="36">
        <f>SUM($J$9:J416)*RRF</f>
        <v>76.333336070697342</v>
      </c>
      <c r="L416" s="33"/>
      <c r="M416" s="36">
        <f t="shared" si="114"/>
        <v>87.030015273015238</v>
      </c>
      <c r="N416" s="33"/>
      <c r="O416" s="33"/>
      <c r="P416" s="33"/>
      <c r="Q416" s="33"/>
      <c r="R416" s="33"/>
      <c r="S416" s="33"/>
      <c r="T416" s="33"/>
      <c r="U416" s="33"/>
      <c r="V416" s="31">
        <f t="shared" si="115"/>
        <v>0.17898848768004225</v>
      </c>
      <c r="W416" s="31">
        <f t="shared" si="116"/>
        <v>7.4876754416225264</v>
      </c>
      <c r="X416" s="31">
        <f t="shared" si="117"/>
        <v>7.6666639293025689</v>
      </c>
      <c r="Y416" s="31">
        <f t="shared" si="118"/>
        <v>-3.0300152730152377</v>
      </c>
      <c r="Z416" s="31"/>
      <c r="AA416" s="31"/>
      <c r="AB416" s="31"/>
      <c r="AC416" s="31"/>
      <c r="AD416" s="31"/>
      <c r="AE416" s="31"/>
      <c r="AF416" s="31"/>
      <c r="AG416" s="33">
        <f t="shared" si="119"/>
        <v>0.90873019131782551</v>
      </c>
      <c r="AH416" s="33">
        <f t="shared" si="120"/>
        <v>1.0360716103930385</v>
      </c>
      <c r="AI416" s="33">
        <f t="shared" si="121"/>
        <v>0.99786918467047458</v>
      </c>
      <c r="AJ416" s="93">
        <f t="shared" si="122"/>
        <v>0.95275932504645167</v>
      </c>
      <c r="AK416" s="3">
        <f t="shared" si="123"/>
        <v>0.95294678891098372</v>
      </c>
      <c r="AL416" s="3"/>
      <c r="AM416" s="3"/>
      <c r="AN416" s="3"/>
      <c r="AO416" s="3"/>
      <c r="AP416" s="3"/>
      <c r="AQ416" s="90">
        <f t="shared" si="130"/>
        <v>0</v>
      </c>
      <c r="AR416" s="91">
        <f t="shared" si="131"/>
        <v>0</v>
      </c>
      <c r="AS416" s="89">
        <f>SUM(AR$9:AR416)*RLR</f>
        <v>120</v>
      </c>
      <c r="AT416" s="90">
        <f>AS416-SUM(AU$9:AU416)</f>
        <v>5.6463853306819516</v>
      </c>
      <c r="AU416" s="89">
        <f t="shared" si="132"/>
        <v>4.2667899224296875E-2</v>
      </c>
      <c r="AV416" s="90">
        <f>SUM(AU$9:AU416)*RRF</f>
        <v>80.047530268522635</v>
      </c>
      <c r="AW416" s="3"/>
      <c r="AX416" s="2">
        <f t="shared" si="124"/>
        <v>1.5</v>
      </c>
      <c r="AY416" s="2">
        <f t="shared" si="125"/>
        <v>0.75</v>
      </c>
    </row>
    <row r="417" spans="1:51" x14ac:dyDescent="0.25">
      <c r="A417" s="14">
        <f t="shared" si="126"/>
        <v>4.08</v>
      </c>
      <c r="B417" s="59">
        <f>IF($B$4="AY",0,IFERROR(P*INDEX('UWYr writing pattern'!$C$4:$C$18,MATCH('Baseline model w.Calcs'!$A417,'UWYr writing pattern'!$A$4:$A$18,0)) / 25,B416))</f>
        <v>0</v>
      </c>
      <c r="C417" s="36">
        <f t="shared" si="127"/>
        <v>0.20988530995814483</v>
      </c>
      <c r="E417" s="34">
        <f t="shared" si="128"/>
        <v>3.1962229942864694E-3</v>
      </c>
      <c r="F417" s="31">
        <f>SUM($E$9:E417)*RLR</f>
        <v>119.7481376280501</v>
      </c>
      <c r="G417" s="32"/>
      <c r="H417" s="36">
        <f>F417-SUM($J$9:J417)</f>
        <v>10.620289575893665</v>
      </c>
      <c r="J417" s="31">
        <f t="shared" si="129"/>
        <v>8.0225094017384216E-2</v>
      </c>
      <c r="K417" s="36">
        <f>SUM($J$9:J417)*RRF</f>
        <v>76.389493636509499</v>
      </c>
      <c r="L417" s="33"/>
      <c r="M417" s="36">
        <f t="shared" si="114"/>
        <v>87.009783212403164</v>
      </c>
      <c r="N417" s="33"/>
      <c r="O417" s="33"/>
      <c r="P417" s="33"/>
      <c r="Q417" s="33"/>
      <c r="R417" s="33"/>
      <c r="S417" s="33"/>
      <c r="T417" s="33"/>
      <c r="U417" s="33"/>
      <c r="V417" s="31">
        <f t="shared" si="115"/>
        <v>0.17630366036484163</v>
      </c>
      <c r="W417" s="31">
        <f t="shared" si="116"/>
        <v>7.4342027031255649</v>
      </c>
      <c r="X417" s="31">
        <f t="shared" si="117"/>
        <v>7.6105063634904067</v>
      </c>
      <c r="Y417" s="31">
        <f t="shared" si="118"/>
        <v>-3.009783212403164</v>
      </c>
      <c r="Z417" s="31"/>
      <c r="AA417" s="31"/>
      <c r="AB417" s="31"/>
      <c r="AC417" s="31"/>
      <c r="AD417" s="31"/>
      <c r="AE417" s="31"/>
      <c r="AF417" s="31"/>
      <c r="AG417" s="33">
        <f t="shared" si="119"/>
        <v>0.9093987337679702</v>
      </c>
      <c r="AH417" s="33">
        <f t="shared" si="120"/>
        <v>1.035830752528609</v>
      </c>
      <c r="AI417" s="33">
        <f t="shared" si="121"/>
        <v>0.99790114690041753</v>
      </c>
      <c r="AJ417" s="93">
        <f t="shared" si="122"/>
        <v>0.95311230478001152</v>
      </c>
      <c r="AK417" s="3">
        <f t="shared" si="123"/>
        <v>0.95329968799415132</v>
      </c>
      <c r="AL417" s="3"/>
      <c r="AM417" s="3"/>
      <c r="AN417" s="3"/>
      <c r="AO417" s="3"/>
      <c r="AP417" s="3"/>
      <c r="AQ417" s="90">
        <f t="shared" si="130"/>
        <v>0</v>
      </c>
      <c r="AR417" s="91">
        <f t="shared" si="131"/>
        <v>0</v>
      </c>
      <c r="AS417" s="89">
        <f>SUM(AR$9:AR417)*RLR</f>
        <v>120</v>
      </c>
      <c r="AT417" s="90">
        <f>AS417-SUM(AU$9:AU417)</f>
        <v>5.6040374407018305</v>
      </c>
      <c r="AU417" s="89">
        <f t="shared" si="132"/>
        <v>4.2347889980114635E-2</v>
      </c>
      <c r="AV417" s="90">
        <f>SUM(AU$9:AU417)*RRF</f>
        <v>80.077173791508713</v>
      </c>
      <c r="AW417" s="3"/>
      <c r="AX417" s="2">
        <f t="shared" si="124"/>
        <v>1.5</v>
      </c>
      <c r="AY417" s="2">
        <f t="shared" si="125"/>
        <v>0.75</v>
      </c>
    </row>
    <row r="418" spans="1:51" x14ac:dyDescent="0.25">
      <c r="A418" s="14">
        <f t="shared" si="126"/>
        <v>4.09</v>
      </c>
      <c r="B418" s="59">
        <f>IF($B$4="AY",0,IFERROR(P*INDEX('UWYr writing pattern'!$C$4:$C$18,MATCH('Baseline model w.Calcs'!$A418,'UWYr writing pattern'!$A$4:$A$18,0)) / 25,B417))</f>
        <v>0</v>
      </c>
      <c r="C418" s="36">
        <f t="shared" si="127"/>
        <v>0.20673703030877266</v>
      </c>
      <c r="E418" s="34">
        <f t="shared" si="128"/>
        <v>3.1482796493721727E-3</v>
      </c>
      <c r="F418" s="31">
        <f>SUM($E$9:E418)*RLR</f>
        <v>119.75191556362935</v>
      </c>
      <c r="G418" s="32"/>
      <c r="H418" s="36">
        <f>F418-SUM($J$9:J418)</f>
        <v>10.54441533965371</v>
      </c>
      <c r="J418" s="31">
        <f t="shared" si="129"/>
        <v>7.9652171819202491E-2</v>
      </c>
      <c r="K418" s="36">
        <f>SUM($J$9:J418)*RRF</f>
        <v>76.445250156782947</v>
      </c>
      <c r="L418" s="33"/>
      <c r="M418" s="36">
        <f t="shared" si="114"/>
        <v>86.989665496436658</v>
      </c>
      <c r="N418" s="33"/>
      <c r="O418" s="33"/>
      <c r="P418" s="33"/>
      <c r="Q418" s="33"/>
      <c r="R418" s="33"/>
      <c r="S418" s="33"/>
      <c r="T418" s="33"/>
      <c r="U418" s="33"/>
      <c r="V418" s="31">
        <f t="shared" si="115"/>
        <v>0.17365910545936902</v>
      </c>
      <c r="W418" s="31">
        <f t="shared" si="116"/>
        <v>7.3810907377575967</v>
      </c>
      <c r="X418" s="31">
        <f t="shared" si="117"/>
        <v>7.5547498432169657</v>
      </c>
      <c r="Y418" s="31">
        <f t="shared" si="118"/>
        <v>-2.9896654964366576</v>
      </c>
      <c r="Z418" s="31"/>
      <c r="AA418" s="31"/>
      <c r="AB418" s="31"/>
      <c r="AC418" s="31"/>
      <c r="AD418" s="31"/>
      <c r="AE418" s="31"/>
      <c r="AF418" s="31"/>
      <c r="AG418" s="33">
        <f t="shared" si="119"/>
        <v>0.91006250186646365</v>
      </c>
      <c r="AH418" s="33">
        <f t="shared" si="120"/>
        <v>1.0355912559099603</v>
      </c>
      <c r="AI418" s="33">
        <f t="shared" si="121"/>
        <v>0.99793262969691132</v>
      </c>
      <c r="AJ418" s="93">
        <f t="shared" si="122"/>
        <v>0.95346264706835215</v>
      </c>
      <c r="AK418" s="3">
        <f t="shared" si="123"/>
        <v>0.95364994033419526</v>
      </c>
      <c r="AL418" s="3"/>
      <c r="AM418" s="3"/>
      <c r="AN418" s="3"/>
      <c r="AO418" s="3"/>
      <c r="AP418" s="3"/>
      <c r="AQ418" s="90">
        <f t="shared" si="130"/>
        <v>0</v>
      </c>
      <c r="AR418" s="91">
        <f t="shared" si="131"/>
        <v>0</v>
      </c>
      <c r="AS418" s="89">
        <f>SUM(AR$9:AR418)*RLR</f>
        <v>120</v>
      </c>
      <c r="AT418" s="90">
        <f>AS418-SUM(AU$9:AU418)</f>
        <v>5.5620071598965666</v>
      </c>
      <c r="AU418" s="89">
        <f t="shared" si="132"/>
        <v>4.2030280805263727E-2</v>
      </c>
      <c r="AV418" s="90">
        <f>SUM(AU$9:AU418)*RRF</f>
        <v>80.106594988072402</v>
      </c>
      <c r="AW418" s="3"/>
      <c r="AX418" s="2">
        <f t="shared" si="124"/>
        <v>1.5</v>
      </c>
      <c r="AY418" s="2">
        <f t="shared" si="125"/>
        <v>0.75</v>
      </c>
    </row>
    <row r="419" spans="1:51" x14ac:dyDescent="0.25">
      <c r="A419" s="14">
        <f t="shared" si="126"/>
        <v>4.0999999999999996</v>
      </c>
      <c r="B419" s="59">
        <f>IF($B$4="AY",0,IFERROR(P*INDEX('UWYr writing pattern'!$C$4:$C$18,MATCH('Baseline model w.Calcs'!$A419,'UWYr writing pattern'!$A$4:$A$18,0)) / 25,B418))</f>
        <v>0</v>
      </c>
      <c r="C419" s="36">
        <f t="shared" si="127"/>
        <v>0.20363597485414106</v>
      </c>
      <c r="E419" s="34">
        <f t="shared" si="128"/>
        <v>3.1010554546315899E-3</v>
      </c>
      <c r="F419" s="31">
        <f>SUM($E$9:E419)*RLR</f>
        <v>119.75563683017491</v>
      </c>
      <c r="G419" s="32"/>
      <c r="H419" s="36">
        <f>F419-SUM($J$9:J419)</f>
        <v>10.469053491151868</v>
      </c>
      <c r="J419" s="31">
        <f t="shared" si="129"/>
        <v>7.9083115047402827E-2</v>
      </c>
      <c r="K419" s="36">
        <f>SUM($J$9:J419)*RRF</f>
        <v>76.500608337316123</v>
      </c>
      <c r="L419" s="33"/>
      <c r="M419" s="36">
        <f t="shared" si="114"/>
        <v>86.969661828467991</v>
      </c>
      <c r="N419" s="33"/>
      <c r="O419" s="33"/>
      <c r="P419" s="33"/>
      <c r="Q419" s="33"/>
      <c r="R419" s="33"/>
      <c r="S419" s="33"/>
      <c r="T419" s="33"/>
      <c r="U419" s="33"/>
      <c r="V419" s="31">
        <f t="shared" si="115"/>
        <v>0.17105421887747846</v>
      </c>
      <c r="W419" s="31">
        <f t="shared" si="116"/>
        <v>7.3283374438063076</v>
      </c>
      <c r="X419" s="31">
        <f t="shared" si="117"/>
        <v>7.4993916626837862</v>
      </c>
      <c r="Y419" s="31">
        <f t="shared" si="118"/>
        <v>-2.9696618284679914</v>
      </c>
      <c r="Z419" s="31"/>
      <c r="AA419" s="31"/>
      <c r="AB419" s="31"/>
      <c r="AC419" s="31"/>
      <c r="AD419" s="31"/>
      <c r="AE419" s="31"/>
      <c r="AF419" s="31"/>
      <c r="AG419" s="33">
        <f t="shared" si="119"/>
        <v>0.91072152782519189</v>
      </c>
      <c r="AH419" s="33">
        <f t="shared" si="120"/>
        <v>1.0353531170055714</v>
      </c>
      <c r="AI419" s="33">
        <f t="shared" si="121"/>
        <v>0.99796364025145756</v>
      </c>
      <c r="AJ419" s="93">
        <f t="shared" si="122"/>
        <v>0.95381037161831983</v>
      </c>
      <c r="AK419" s="3">
        <f t="shared" si="123"/>
        <v>0.95399756578168871</v>
      </c>
      <c r="AL419" s="3"/>
      <c r="AM419" s="3"/>
      <c r="AN419" s="3"/>
      <c r="AO419" s="3"/>
      <c r="AP419" s="3"/>
      <c r="AQ419" s="90">
        <f t="shared" si="130"/>
        <v>0</v>
      </c>
      <c r="AR419" s="91">
        <f t="shared" si="131"/>
        <v>0</v>
      </c>
      <c r="AS419" s="89">
        <f>SUM(AR$9:AR419)*RLR</f>
        <v>120</v>
      </c>
      <c r="AT419" s="90">
        <f>AS419-SUM(AU$9:AU419)</f>
        <v>5.5202921061973456</v>
      </c>
      <c r="AU419" s="89">
        <f t="shared" si="132"/>
        <v>4.171505369922425E-2</v>
      </c>
      <c r="AV419" s="90">
        <f>SUM(AU$9:AU419)*RRF</f>
        <v>80.135795525661848</v>
      </c>
      <c r="AW419" s="3"/>
      <c r="AX419" s="2">
        <f t="shared" si="124"/>
        <v>1.5</v>
      </c>
      <c r="AY419" s="2">
        <f t="shared" si="125"/>
        <v>0.75</v>
      </c>
    </row>
    <row r="420" spans="1:51" x14ac:dyDescent="0.25">
      <c r="A420" s="14">
        <f t="shared" si="126"/>
        <v>4.1100000000000003</v>
      </c>
      <c r="B420" s="59">
        <f>IF($B$4="AY",0,IFERROR(P*INDEX('UWYr writing pattern'!$C$4:$C$18,MATCH('Baseline model w.Calcs'!$A420,'UWYr writing pattern'!$A$4:$A$18,0)) / 25,B419))</f>
        <v>0</v>
      </c>
      <c r="C420" s="36">
        <f t="shared" si="127"/>
        <v>0.20058143523132896</v>
      </c>
      <c r="E420" s="34">
        <f t="shared" si="128"/>
        <v>3.0545396228121159E-3</v>
      </c>
      <c r="F420" s="31">
        <f>SUM($E$9:E420)*RLR</f>
        <v>119.75930227772228</v>
      </c>
      <c r="G420" s="32"/>
      <c r="H420" s="36">
        <f>F420-SUM($J$9:J420)</f>
        <v>10.3942010375156</v>
      </c>
      <c r="J420" s="31">
        <f t="shared" si="129"/>
        <v>7.8517901183639008E-2</v>
      </c>
      <c r="K420" s="36">
        <f>SUM($J$9:J420)*RRF</f>
        <v>76.55557086814467</v>
      </c>
      <c r="L420" s="33"/>
      <c r="M420" s="36">
        <f t="shared" si="114"/>
        <v>86.94977190566027</v>
      </c>
      <c r="N420" s="33"/>
      <c r="O420" s="33"/>
      <c r="P420" s="33"/>
      <c r="Q420" s="33"/>
      <c r="R420" s="33"/>
      <c r="S420" s="33"/>
      <c r="T420" s="33"/>
      <c r="U420" s="33"/>
      <c r="V420" s="31">
        <f t="shared" si="115"/>
        <v>0.1684884055943163</v>
      </c>
      <c r="W420" s="31">
        <f t="shared" si="116"/>
        <v>7.2759407262609193</v>
      </c>
      <c r="X420" s="31">
        <f t="shared" si="117"/>
        <v>7.4444291318552356</v>
      </c>
      <c r="Y420" s="31">
        <f t="shared" si="118"/>
        <v>-2.9497719056602705</v>
      </c>
      <c r="Z420" s="31"/>
      <c r="AA420" s="31"/>
      <c r="AB420" s="31"/>
      <c r="AC420" s="31"/>
      <c r="AD420" s="31"/>
      <c r="AE420" s="31"/>
      <c r="AF420" s="31"/>
      <c r="AG420" s="33">
        <f t="shared" si="119"/>
        <v>0.91137584366838897</v>
      </c>
      <c r="AH420" s="33">
        <f t="shared" si="120"/>
        <v>1.0351163322102412</v>
      </c>
      <c r="AI420" s="33">
        <f t="shared" si="121"/>
        <v>0.99799418564768572</v>
      </c>
      <c r="AJ420" s="93">
        <f t="shared" si="122"/>
        <v>0.95415549798951216</v>
      </c>
      <c r="AK420" s="3">
        <f t="shared" si="123"/>
        <v>0.95434258403832606</v>
      </c>
      <c r="AL420" s="3"/>
      <c r="AM420" s="3"/>
      <c r="AN420" s="3"/>
      <c r="AO420" s="3"/>
      <c r="AP420" s="3"/>
      <c r="AQ420" s="90">
        <f t="shared" si="130"/>
        <v>0</v>
      </c>
      <c r="AR420" s="91">
        <f t="shared" si="131"/>
        <v>0</v>
      </c>
      <c r="AS420" s="89">
        <f>SUM(AR$9:AR420)*RLR</f>
        <v>120</v>
      </c>
      <c r="AT420" s="90">
        <f>AS420-SUM(AU$9:AU420)</f>
        <v>5.4788899154008703</v>
      </c>
      <c r="AU420" s="89">
        <f t="shared" si="132"/>
        <v>4.1402190796480096E-2</v>
      </c>
      <c r="AV420" s="90">
        <f>SUM(AU$9:AU420)*RRF</f>
        <v>80.164777059219389</v>
      </c>
      <c r="AW420" s="3"/>
      <c r="AX420" s="2">
        <f t="shared" si="124"/>
        <v>1.5</v>
      </c>
      <c r="AY420" s="2">
        <f t="shared" si="125"/>
        <v>0.75</v>
      </c>
    </row>
    <row r="421" spans="1:51" x14ac:dyDescent="0.25">
      <c r="A421" s="14">
        <f t="shared" si="126"/>
        <v>4.12</v>
      </c>
      <c r="B421" s="59">
        <f>IF($B$4="AY",0,IFERROR(P*INDEX('UWYr writing pattern'!$C$4:$C$18,MATCH('Baseline model w.Calcs'!$A421,'UWYr writing pattern'!$A$4:$A$18,0)) / 25,B420))</f>
        <v>0</v>
      </c>
      <c r="C421" s="36">
        <f t="shared" si="127"/>
        <v>0.19757271370285903</v>
      </c>
      <c r="E421" s="34">
        <f t="shared" si="128"/>
        <v>3.0087215284699343E-3</v>
      </c>
      <c r="F421" s="31">
        <f>SUM($E$9:E421)*RLR</f>
        <v>119.76291274355646</v>
      </c>
      <c r="G421" s="32"/>
      <c r="H421" s="36">
        <f>F421-SUM($J$9:J421)</f>
        <v>10.319854995568406</v>
      </c>
      <c r="J421" s="31">
        <f t="shared" si="129"/>
        <v>7.7956507781367007E-2</v>
      </c>
      <c r="K421" s="36">
        <f>SUM($J$9:J421)*RRF</f>
        <v>76.610140423591631</v>
      </c>
      <c r="L421" s="33"/>
      <c r="M421" s="36">
        <f t="shared" si="114"/>
        <v>86.929995419160036</v>
      </c>
      <c r="N421" s="33"/>
      <c r="O421" s="33"/>
      <c r="P421" s="33"/>
      <c r="Q421" s="33"/>
      <c r="R421" s="33"/>
      <c r="S421" s="33"/>
      <c r="T421" s="33"/>
      <c r="U421" s="33"/>
      <c r="V421" s="31">
        <f t="shared" si="115"/>
        <v>0.16596107951040157</v>
      </c>
      <c r="W421" s="31">
        <f t="shared" si="116"/>
        <v>7.2238984968978839</v>
      </c>
      <c r="X421" s="31">
        <f t="shared" si="117"/>
        <v>7.3898595764082851</v>
      </c>
      <c r="Y421" s="31">
        <f t="shared" si="118"/>
        <v>-2.9299954191600364</v>
      </c>
      <c r="Z421" s="31"/>
      <c r="AA421" s="31"/>
      <c r="AB421" s="31"/>
      <c r="AC421" s="31"/>
      <c r="AD421" s="31"/>
      <c r="AE421" s="31"/>
      <c r="AF421" s="31"/>
      <c r="AG421" s="33">
        <f t="shared" si="119"/>
        <v>0.91202548123323368</v>
      </c>
      <c r="AH421" s="33">
        <f t="shared" si="120"/>
        <v>1.0348808978471433</v>
      </c>
      <c r="AI421" s="33">
        <f t="shared" si="121"/>
        <v>0.99802427286297046</v>
      </c>
      <c r="AJ421" s="93">
        <f t="shared" si="122"/>
        <v>0.95449804559537843</v>
      </c>
      <c r="AK421" s="3">
        <f t="shared" si="123"/>
        <v>0.95468501465803846</v>
      </c>
      <c r="AL421" s="3"/>
      <c r="AM421" s="3"/>
      <c r="AN421" s="3"/>
      <c r="AO421" s="3"/>
      <c r="AP421" s="3"/>
      <c r="AQ421" s="90">
        <f t="shared" si="130"/>
        <v>0</v>
      </c>
      <c r="AR421" s="91">
        <f t="shared" si="131"/>
        <v>0</v>
      </c>
      <c r="AS421" s="89">
        <f>SUM(AR$9:AR421)*RLR</f>
        <v>120</v>
      </c>
      <c r="AT421" s="90">
        <f>AS421-SUM(AU$9:AU421)</f>
        <v>5.4377982410353667</v>
      </c>
      <c r="AU421" s="89">
        <f t="shared" si="132"/>
        <v>4.1091674365506529E-2</v>
      </c>
      <c r="AV421" s="90">
        <f>SUM(AU$9:AU421)*RRF</f>
        <v>80.193541231275233</v>
      </c>
      <c r="AW421" s="3"/>
      <c r="AX421" s="2">
        <f t="shared" si="124"/>
        <v>1.5</v>
      </c>
      <c r="AY421" s="2">
        <f t="shared" si="125"/>
        <v>0.75</v>
      </c>
    </row>
    <row r="422" spans="1:51" x14ac:dyDescent="0.25">
      <c r="A422" s="14">
        <f t="shared" si="126"/>
        <v>4.13</v>
      </c>
      <c r="B422" s="59">
        <f>IF($B$4="AY",0,IFERROR(P*INDEX('UWYr writing pattern'!$C$4:$C$18,MATCH('Baseline model w.Calcs'!$A422,'UWYr writing pattern'!$A$4:$A$18,0)) / 25,B421))</f>
        <v>0</v>
      </c>
      <c r="C422" s="36">
        <f t="shared" si="127"/>
        <v>0.19460912299731614</v>
      </c>
      <c r="E422" s="34">
        <f t="shared" si="128"/>
        <v>2.9635907055428857E-3</v>
      </c>
      <c r="F422" s="31">
        <f>SUM($E$9:E422)*RLR</f>
        <v>119.76646905240311</v>
      </c>
      <c r="G422" s="32"/>
      <c r="H422" s="36">
        <f>F422-SUM($J$9:J422)</f>
        <v>10.246012391948298</v>
      </c>
      <c r="J422" s="31">
        <f t="shared" si="129"/>
        <v>7.7398912466763045E-2</v>
      </c>
      <c r="K422" s="36">
        <f>SUM($J$9:J422)*RRF</f>
        <v>76.664319662318363</v>
      </c>
      <c r="L422" s="33"/>
      <c r="M422" s="36">
        <f t="shared" si="114"/>
        <v>86.910332054266661</v>
      </c>
      <c r="N422" s="33"/>
      <c r="O422" s="33"/>
      <c r="P422" s="33"/>
      <c r="Q422" s="33"/>
      <c r="R422" s="33"/>
      <c r="S422" s="33"/>
      <c r="T422" s="33"/>
      <c r="U422" s="33"/>
      <c r="V422" s="31">
        <f t="shared" si="115"/>
        <v>0.16347166331774554</v>
      </c>
      <c r="W422" s="31">
        <f t="shared" si="116"/>
        <v>7.1722086743638078</v>
      </c>
      <c r="X422" s="31">
        <f t="shared" si="117"/>
        <v>7.3356803376815538</v>
      </c>
      <c r="Y422" s="31">
        <f t="shared" si="118"/>
        <v>-2.9103320542666609</v>
      </c>
      <c r="Z422" s="31"/>
      <c r="AA422" s="31"/>
      <c r="AB422" s="31"/>
      <c r="AC422" s="31"/>
      <c r="AD422" s="31"/>
      <c r="AE422" s="31"/>
      <c r="AF422" s="31"/>
      <c r="AG422" s="33">
        <f t="shared" si="119"/>
        <v>0.91267047217045671</v>
      </c>
      <c r="AH422" s="33">
        <f t="shared" si="120"/>
        <v>1.0346468101698412</v>
      </c>
      <c r="AI422" s="33">
        <f t="shared" si="121"/>
        <v>0.99805390877002587</v>
      </c>
      <c r="AJ422" s="93">
        <f t="shared" si="122"/>
        <v>0.95483803370431186</v>
      </c>
      <c r="AK422" s="3">
        <f t="shared" si="123"/>
        <v>0.95502487704810335</v>
      </c>
      <c r="AL422" s="3"/>
      <c r="AM422" s="3"/>
      <c r="AN422" s="3"/>
      <c r="AO422" s="3"/>
      <c r="AP422" s="3"/>
      <c r="AQ422" s="90">
        <f t="shared" si="130"/>
        <v>0</v>
      </c>
      <c r="AR422" s="91">
        <f t="shared" si="131"/>
        <v>0</v>
      </c>
      <c r="AS422" s="89">
        <f>SUM(AR$9:AR422)*RLR</f>
        <v>120</v>
      </c>
      <c r="AT422" s="90">
        <f>AS422-SUM(AU$9:AU422)</f>
        <v>5.3970147542275981</v>
      </c>
      <c r="AU422" s="89">
        <f t="shared" si="132"/>
        <v>4.0783486807765251E-2</v>
      </c>
      <c r="AV422" s="90">
        <f>SUM(AU$9:AU422)*RRF</f>
        <v>80.222089672040681</v>
      </c>
      <c r="AW422" s="3"/>
      <c r="AX422" s="2">
        <f t="shared" si="124"/>
        <v>1.5</v>
      </c>
      <c r="AY422" s="2">
        <f t="shared" si="125"/>
        <v>0.75</v>
      </c>
    </row>
    <row r="423" spans="1:51" x14ac:dyDescent="0.25">
      <c r="A423" s="14">
        <f t="shared" si="126"/>
        <v>4.1399999999999997</v>
      </c>
      <c r="B423" s="59">
        <f>IF($B$4="AY",0,IFERROR(P*INDEX('UWYr writing pattern'!$C$4:$C$18,MATCH('Baseline model w.Calcs'!$A423,'UWYr writing pattern'!$A$4:$A$18,0)) / 25,B422))</f>
        <v>0</v>
      </c>
      <c r="C423" s="36">
        <f t="shared" si="127"/>
        <v>0.19168998615235641</v>
      </c>
      <c r="E423" s="34">
        <f t="shared" si="128"/>
        <v>2.9191368449597421E-3</v>
      </c>
      <c r="F423" s="31">
        <f>SUM($E$9:E423)*RLR</f>
        <v>119.76997201661706</v>
      </c>
      <c r="G423" s="32"/>
      <c r="H423" s="36">
        <f>F423-SUM($J$9:J423)</f>
        <v>10.172670263222642</v>
      </c>
      <c r="J423" s="31">
        <f t="shared" si="129"/>
        <v>7.6845092939612239E-2</v>
      </c>
      <c r="K423" s="36">
        <f>SUM($J$9:J423)*RRF</f>
        <v>76.718111227376085</v>
      </c>
      <c r="L423" s="33"/>
      <c r="M423" s="36">
        <f t="shared" si="114"/>
        <v>86.890781490598727</v>
      </c>
      <c r="N423" s="33"/>
      <c r="O423" s="33"/>
      <c r="P423" s="33"/>
      <c r="Q423" s="33"/>
      <c r="R423" s="33"/>
      <c r="S423" s="33"/>
      <c r="T423" s="33"/>
      <c r="U423" s="33"/>
      <c r="V423" s="31">
        <f t="shared" si="115"/>
        <v>0.16101958836797936</v>
      </c>
      <c r="W423" s="31">
        <f t="shared" si="116"/>
        <v>7.1208691842558487</v>
      </c>
      <c r="X423" s="31">
        <f t="shared" si="117"/>
        <v>7.2818887726238284</v>
      </c>
      <c r="Y423" s="31">
        <f t="shared" si="118"/>
        <v>-2.8907814905987266</v>
      </c>
      <c r="Z423" s="31"/>
      <c r="AA423" s="31"/>
      <c r="AB423" s="31"/>
      <c r="AC423" s="31"/>
      <c r="AD423" s="31"/>
      <c r="AE423" s="31"/>
      <c r="AF423" s="31"/>
      <c r="AG423" s="33">
        <f t="shared" si="119"/>
        <v>0.91331084794495343</v>
      </c>
      <c r="AH423" s="33">
        <f t="shared" si="120"/>
        <v>1.0344140653642706</v>
      </c>
      <c r="AI423" s="33">
        <f t="shared" si="121"/>
        <v>0.99808310013847545</v>
      </c>
      <c r="AJ423" s="93">
        <f t="shared" si="122"/>
        <v>0.95517548144073317</v>
      </c>
      <c r="AK423" s="3">
        <f t="shared" si="123"/>
        <v>0.95536219047024251</v>
      </c>
      <c r="AL423" s="3"/>
      <c r="AM423" s="3"/>
      <c r="AN423" s="3"/>
      <c r="AO423" s="3"/>
      <c r="AP423" s="3"/>
      <c r="AQ423" s="90">
        <f t="shared" si="130"/>
        <v>0</v>
      </c>
      <c r="AR423" s="91">
        <f t="shared" si="131"/>
        <v>0</v>
      </c>
      <c r="AS423" s="89">
        <f>SUM(AR$9:AR423)*RLR</f>
        <v>120</v>
      </c>
      <c r="AT423" s="90">
        <f>AS423-SUM(AU$9:AU423)</f>
        <v>5.3565371435708897</v>
      </c>
      <c r="AU423" s="89">
        <f t="shared" si="132"/>
        <v>4.0477610656706985E-2</v>
      </c>
      <c r="AV423" s="90">
        <f>SUM(AU$9:AU423)*RRF</f>
        <v>80.25042399950037</v>
      </c>
      <c r="AW423" s="3"/>
      <c r="AX423" s="2">
        <f t="shared" si="124"/>
        <v>1.5</v>
      </c>
      <c r="AY423" s="2">
        <f t="shared" si="125"/>
        <v>0.75</v>
      </c>
    </row>
    <row r="424" spans="1:51" x14ac:dyDescent="0.25">
      <c r="A424" s="14">
        <f t="shared" si="126"/>
        <v>4.1500000000000004</v>
      </c>
      <c r="B424" s="59">
        <f>IF($B$4="AY",0,IFERROR(P*INDEX('UWYr writing pattern'!$C$4:$C$18,MATCH('Baseline model w.Calcs'!$A424,'UWYr writing pattern'!$A$4:$A$18,0)) / 25,B423))</f>
        <v>0</v>
      </c>
      <c r="C424" s="36">
        <f t="shared" si="127"/>
        <v>0.18881463636007106</v>
      </c>
      <c r="E424" s="34">
        <f t="shared" si="128"/>
        <v>2.875349792285346E-3</v>
      </c>
      <c r="F424" s="31">
        <f>SUM($E$9:E424)*RLR</f>
        <v>119.77342243636781</v>
      </c>
      <c r="G424" s="32"/>
      <c r="H424" s="36">
        <f>F424-SUM($J$9:J424)</f>
        <v>10.099825655999226</v>
      </c>
      <c r="J424" s="31">
        <f t="shared" si="129"/>
        <v>7.6295026974169816E-2</v>
      </c>
      <c r="K424" s="36">
        <f>SUM($J$9:J424)*RRF</f>
        <v>76.771517746257999</v>
      </c>
      <c r="L424" s="33"/>
      <c r="M424" s="36">
        <f t="shared" si="114"/>
        <v>86.871343402257224</v>
      </c>
      <c r="N424" s="33"/>
      <c r="O424" s="33"/>
      <c r="P424" s="33"/>
      <c r="Q424" s="33"/>
      <c r="R424" s="33"/>
      <c r="S424" s="33"/>
      <c r="T424" s="33"/>
      <c r="U424" s="33"/>
      <c r="V424" s="31">
        <f t="shared" si="115"/>
        <v>0.15860429454245967</v>
      </c>
      <c r="W424" s="31">
        <f t="shared" si="116"/>
        <v>7.0698779591994576</v>
      </c>
      <c r="X424" s="31">
        <f t="shared" si="117"/>
        <v>7.2284822537419169</v>
      </c>
      <c r="Y424" s="31">
        <f t="shared" si="118"/>
        <v>-2.8713434022572244</v>
      </c>
      <c r="Z424" s="31"/>
      <c r="AA424" s="31"/>
      <c r="AB424" s="31"/>
      <c r="AC424" s="31"/>
      <c r="AD424" s="31"/>
      <c r="AE424" s="31"/>
      <c r="AF424" s="31"/>
      <c r="AG424" s="33">
        <f t="shared" si="119"/>
        <v>0.91394663983640478</v>
      </c>
      <c r="AH424" s="33">
        <f t="shared" si="120"/>
        <v>1.0341826595506813</v>
      </c>
      <c r="AI424" s="33">
        <f t="shared" si="121"/>
        <v>0.99811185363639843</v>
      </c>
      <c r="AJ424" s="93">
        <f t="shared" si="122"/>
        <v>0.95551040778616647</v>
      </c>
      <c r="AK424" s="3">
        <f t="shared" si="123"/>
        <v>0.95569697404171572</v>
      </c>
      <c r="AL424" s="3"/>
      <c r="AM424" s="3"/>
      <c r="AN424" s="3"/>
      <c r="AO424" s="3"/>
      <c r="AP424" s="3"/>
      <c r="AQ424" s="90">
        <f t="shared" si="130"/>
        <v>0</v>
      </c>
      <c r="AR424" s="91">
        <f t="shared" si="131"/>
        <v>0</v>
      </c>
      <c r="AS424" s="89">
        <f>SUM(AR$9:AR424)*RLR</f>
        <v>120</v>
      </c>
      <c r="AT424" s="90">
        <f>AS424-SUM(AU$9:AU424)</f>
        <v>5.316363114994104</v>
      </c>
      <c r="AU424" s="89">
        <f t="shared" si="132"/>
        <v>4.0174028576781672E-2</v>
      </c>
      <c r="AV424" s="90">
        <f>SUM(AU$9:AU424)*RRF</f>
        <v>80.278545819504117</v>
      </c>
      <c r="AW424" s="3"/>
      <c r="AX424" s="2">
        <f t="shared" si="124"/>
        <v>1.5</v>
      </c>
      <c r="AY424" s="2">
        <f t="shared" si="125"/>
        <v>0.75</v>
      </c>
    </row>
    <row r="425" spans="1:51" x14ac:dyDescent="0.25">
      <c r="A425" s="14">
        <f t="shared" si="126"/>
        <v>4.16</v>
      </c>
      <c r="B425" s="59">
        <f>IF($B$4="AY",0,IFERROR(P*INDEX('UWYr writing pattern'!$C$4:$C$18,MATCH('Baseline model w.Calcs'!$A425,'UWYr writing pattern'!$A$4:$A$18,0)) / 25,B424))</f>
        <v>0</v>
      </c>
      <c r="C425" s="36">
        <f t="shared" si="127"/>
        <v>0.18598241681467001</v>
      </c>
      <c r="E425" s="34">
        <f t="shared" si="128"/>
        <v>2.8322195454010659E-3</v>
      </c>
      <c r="F425" s="31">
        <f>SUM($E$9:E425)*RLR</f>
        <v>119.77682109982229</v>
      </c>
      <c r="G425" s="32"/>
      <c r="H425" s="36">
        <f>F425-SUM($J$9:J425)</f>
        <v>10.027475627033709</v>
      </c>
      <c r="J425" s="31">
        <f t="shared" si="129"/>
        <v>7.5748692419994199E-2</v>
      </c>
      <c r="K425" s="36">
        <f>SUM($J$9:J425)*RRF</f>
        <v>76.824541830952001</v>
      </c>
      <c r="L425" s="33"/>
      <c r="M425" s="36">
        <f t="shared" si="114"/>
        <v>86.85201745798571</v>
      </c>
      <c r="N425" s="33"/>
      <c r="O425" s="33"/>
      <c r="P425" s="33"/>
      <c r="Q425" s="33"/>
      <c r="R425" s="33"/>
      <c r="S425" s="33"/>
      <c r="T425" s="33"/>
      <c r="U425" s="33"/>
      <c r="V425" s="31">
        <f t="shared" si="115"/>
        <v>0.15622523012432279</v>
      </c>
      <c r="W425" s="31">
        <f t="shared" si="116"/>
        <v>7.0192329389235963</v>
      </c>
      <c r="X425" s="31">
        <f t="shared" si="117"/>
        <v>7.1754581690479196</v>
      </c>
      <c r="Y425" s="31">
        <f t="shared" si="118"/>
        <v>-2.8520174579857098</v>
      </c>
      <c r="Z425" s="31"/>
      <c r="AA425" s="31"/>
      <c r="AB425" s="31"/>
      <c r="AC425" s="31"/>
      <c r="AD425" s="31"/>
      <c r="AE425" s="31"/>
      <c r="AF425" s="31"/>
      <c r="AG425" s="33">
        <f t="shared" si="119"/>
        <v>0.91457787893990472</v>
      </c>
      <c r="AH425" s="33">
        <f t="shared" si="120"/>
        <v>1.0339525887855441</v>
      </c>
      <c r="AI425" s="33">
        <f t="shared" si="121"/>
        <v>0.99814017583185233</v>
      </c>
      <c r="AJ425" s="93">
        <f t="shared" si="122"/>
        <v>0.95584283158030714</v>
      </c>
      <c r="AK425" s="3">
        <f t="shared" si="123"/>
        <v>0.95602924673640288</v>
      </c>
      <c r="AL425" s="3"/>
      <c r="AM425" s="3"/>
      <c r="AN425" s="3"/>
      <c r="AO425" s="3"/>
      <c r="AP425" s="3"/>
      <c r="AQ425" s="90">
        <f t="shared" si="130"/>
        <v>0</v>
      </c>
      <c r="AR425" s="91">
        <f t="shared" si="131"/>
        <v>0</v>
      </c>
      <c r="AS425" s="89">
        <f>SUM(AR$9:AR425)*RLR</f>
        <v>120</v>
      </c>
      <c r="AT425" s="90">
        <f>AS425-SUM(AU$9:AU425)</f>
        <v>5.2764903916316541</v>
      </c>
      <c r="AU425" s="89">
        <f t="shared" si="132"/>
        <v>3.9872723362455779E-2</v>
      </c>
      <c r="AV425" s="90">
        <f>SUM(AU$9:AU425)*RRF</f>
        <v>80.306456725857842</v>
      </c>
      <c r="AW425" s="3"/>
      <c r="AX425" s="2">
        <f t="shared" si="124"/>
        <v>1.5</v>
      </c>
      <c r="AY425" s="2">
        <f t="shared" si="125"/>
        <v>0.75</v>
      </c>
    </row>
    <row r="426" spans="1:51" x14ac:dyDescent="0.25">
      <c r="A426" s="14">
        <f t="shared" si="126"/>
        <v>4.17</v>
      </c>
      <c r="B426" s="59">
        <f>IF($B$4="AY",0,IFERROR(P*INDEX('UWYr writing pattern'!$C$4:$C$18,MATCH('Baseline model w.Calcs'!$A426,'UWYr writing pattern'!$A$4:$A$18,0)) / 25,B425))</f>
        <v>0</v>
      </c>
      <c r="C426" s="36">
        <f t="shared" si="127"/>
        <v>0.18319268056244997</v>
      </c>
      <c r="E426" s="34">
        <f t="shared" si="128"/>
        <v>2.7897362522200505E-3</v>
      </c>
      <c r="F426" s="31">
        <f>SUM($E$9:E426)*RLR</f>
        <v>119.78016878332497</v>
      </c>
      <c r="G426" s="32"/>
      <c r="H426" s="36">
        <f>F426-SUM($J$9:J426)</f>
        <v>9.9556172433336343</v>
      </c>
      <c r="J426" s="31">
        <f t="shared" si="129"/>
        <v>7.5206067202752816E-2</v>
      </c>
      <c r="K426" s="36">
        <f>SUM($J$9:J426)*RRF</f>
        <v>76.877186077993926</v>
      </c>
      <c r="L426" s="33"/>
      <c r="M426" s="36">
        <f t="shared" si="114"/>
        <v>86.83280332132756</v>
      </c>
      <c r="N426" s="33"/>
      <c r="O426" s="33"/>
      <c r="P426" s="33"/>
      <c r="Q426" s="33"/>
      <c r="R426" s="33"/>
      <c r="S426" s="33"/>
      <c r="T426" s="33"/>
      <c r="U426" s="33"/>
      <c r="V426" s="31">
        <f t="shared" si="115"/>
        <v>0.15388185167245796</v>
      </c>
      <c r="W426" s="31">
        <f t="shared" si="116"/>
        <v>6.968932070333544</v>
      </c>
      <c r="X426" s="31">
        <f t="shared" si="117"/>
        <v>7.1228139220060021</v>
      </c>
      <c r="Y426" s="31">
        <f t="shared" si="118"/>
        <v>-2.8328033213275603</v>
      </c>
      <c r="Z426" s="31"/>
      <c r="AA426" s="31"/>
      <c r="AB426" s="31"/>
      <c r="AC426" s="31"/>
      <c r="AD426" s="31"/>
      <c r="AE426" s="31"/>
      <c r="AF426" s="31"/>
      <c r="AG426" s="33">
        <f t="shared" si="119"/>
        <v>0.91520459616659433</v>
      </c>
      <c r="AH426" s="33">
        <f t="shared" si="120"/>
        <v>1.0337238490634233</v>
      </c>
      <c r="AI426" s="33">
        <f t="shared" si="121"/>
        <v>0.99816807319437473</v>
      </c>
      <c r="AJ426" s="93">
        <f t="shared" si="122"/>
        <v>0.95617277152208113</v>
      </c>
      <c r="AK426" s="3">
        <f t="shared" si="123"/>
        <v>0.95635902738587986</v>
      </c>
      <c r="AL426" s="3"/>
      <c r="AM426" s="3"/>
      <c r="AN426" s="3"/>
      <c r="AO426" s="3"/>
      <c r="AP426" s="3"/>
      <c r="AQ426" s="90">
        <f t="shared" si="130"/>
        <v>0</v>
      </c>
      <c r="AR426" s="91">
        <f t="shared" si="131"/>
        <v>0</v>
      </c>
      <c r="AS426" s="89">
        <f>SUM(AR$9:AR426)*RLR</f>
        <v>120</v>
      </c>
      <c r="AT426" s="90">
        <f>AS426-SUM(AU$9:AU426)</f>
        <v>5.2369167136944128</v>
      </c>
      <c r="AU426" s="89">
        <f t="shared" si="132"/>
        <v>3.9573677937237407E-2</v>
      </c>
      <c r="AV426" s="90">
        <f>SUM(AU$9:AU426)*RRF</f>
        <v>80.334158300413904</v>
      </c>
      <c r="AW426" s="3"/>
      <c r="AX426" s="2">
        <f t="shared" si="124"/>
        <v>1.5</v>
      </c>
      <c r="AY426" s="2">
        <f t="shared" si="125"/>
        <v>0.75</v>
      </c>
    </row>
    <row r="427" spans="1:51" x14ac:dyDescent="0.25">
      <c r="A427" s="14">
        <f t="shared" si="126"/>
        <v>4.18</v>
      </c>
      <c r="B427" s="59">
        <f>IF($B$4="AY",0,IFERROR(P*INDEX('UWYr writing pattern'!$C$4:$C$18,MATCH('Baseline model w.Calcs'!$A427,'UWYr writing pattern'!$A$4:$A$18,0)) / 25,B426))</f>
        <v>0</v>
      </c>
      <c r="C427" s="36">
        <f t="shared" si="127"/>
        <v>0.18044479035401323</v>
      </c>
      <c r="E427" s="34">
        <f t="shared" si="128"/>
        <v>2.7478902084367494E-3</v>
      </c>
      <c r="F427" s="31">
        <f>SUM($E$9:E427)*RLR</f>
        <v>119.78346625157509</v>
      </c>
      <c r="G427" s="32"/>
      <c r="H427" s="36">
        <f>F427-SUM($J$9:J427)</f>
        <v>9.8842475822587517</v>
      </c>
      <c r="J427" s="31">
        <f t="shared" si="129"/>
        <v>7.466712932500226E-2</v>
      </c>
      <c r="K427" s="36">
        <f>SUM($J$9:J427)*RRF</f>
        <v>76.92945306852144</v>
      </c>
      <c r="L427" s="33"/>
      <c r="M427" s="36">
        <f t="shared" si="114"/>
        <v>86.813700650780191</v>
      </c>
      <c r="N427" s="33"/>
      <c r="O427" s="33"/>
      <c r="P427" s="33"/>
      <c r="Q427" s="33"/>
      <c r="R427" s="33"/>
      <c r="S427" s="33"/>
      <c r="T427" s="33"/>
      <c r="U427" s="33"/>
      <c r="V427" s="31">
        <f t="shared" si="115"/>
        <v>0.15157362389737111</v>
      </c>
      <c r="W427" s="31">
        <f t="shared" si="116"/>
        <v>6.9189733075811262</v>
      </c>
      <c r="X427" s="31">
        <f t="shared" si="117"/>
        <v>7.0705469314784972</v>
      </c>
      <c r="Y427" s="31">
        <f t="shared" si="118"/>
        <v>-2.8137006507801914</v>
      </c>
      <c r="Z427" s="31"/>
      <c r="AA427" s="31"/>
      <c r="AB427" s="31"/>
      <c r="AC427" s="31"/>
      <c r="AD427" s="31"/>
      <c r="AE427" s="31"/>
      <c r="AF427" s="31"/>
      <c r="AG427" s="33">
        <f t="shared" si="119"/>
        <v>0.9158268222443029</v>
      </c>
      <c r="AH427" s="33">
        <f t="shared" si="120"/>
        <v>1.0334964363188117</v>
      </c>
      <c r="AI427" s="33">
        <f t="shared" si="121"/>
        <v>0.99819555209645905</v>
      </c>
      <c r="AJ427" s="93">
        <f t="shared" si="122"/>
        <v>0.95650024617069729</v>
      </c>
      <c r="AK427" s="3">
        <f t="shared" si="123"/>
        <v>0.95668633468048569</v>
      </c>
      <c r="AL427" s="3"/>
      <c r="AM427" s="3"/>
      <c r="AN427" s="3"/>
      <c r="AO427" s="3"/>
      <c r="AP427" s="3"/>
      <c r="AQ427" s="90">
        <f t="shared" si="130"/>
        <v>0</v>
      </c>
      <c r="AR427" s="91">
        <f t="shared" si="131"/>
        <v>0</v>
      </c>
      <c r="AS427" s="89">
        <f>SUM(AR$9:AR427)*RLR</f>
        <v>120</v>
      </c>
      <c r="AT427" s="90">
        <f>AS427-SUM(AU$9:AU427)</f>
        <v>5.1976398383417006</v>
      </c>
      <c r="AU427" s="89">
        <f t="shared" si="132"/>
        <v>3.9276875352708095E-2</v>
      </c>
      <c r="AV427" s="90">
        <f>SUM(AU$9:AU427)*RRF</f>
        <v>80.361652113160801</v>
      </c>
      <c r="AW427" s="3"/>
      <c r="AX427" s="2">
        <f t="shared" si="124"/>
        <v>1.5</v>
      </c>
      <c r="AY427" s="2">
        <f t="shared" si="125"/>
        <v>0.75</v>
      </c>
    </row>
    <row r="428" spans="1:51" x14ac:dyDescent="0.25">
      <c r="A428" s="14">
        <f t="shared" si="126"/>
        <v>4.1900000000000004</v>
      </c>
      <c r="B428" s="59">
        <f>IF($B$4="AY",0,IFERROR(P*INDEX('UWYr writing pattern'!$C$4:$C$18,MATCH('Baseline model w.Calcs'!$A428,'UWYr writing pattern'!$A$4:$A$18,0)) / 25,B427))</f>
        <v>0</v>
      </c>
      <c r="C428" s="36">
        <f t="shared" si="127"/>
        <v>0.17773811849870302</v>
      </c>
      <c r="E428" s="34">
        <f t="shared" si="128"/>
        <v>2.7066718553101989E-3</v>
      </c>
      <c r="F428" s="31">
        <f>SUM($E$9:E428)*RLR</f>
        <v>119.78671425780146</v>
      </c>
      <c r="G428" s="32"/>
      <c r="H428" s="36">
        <f>F428-SUM($J$9:J428)</f>
        <v>9.8133637316181819</v>
      </c>
      <c r="J428" s="31">
        <f t="shared" si="129"/>
        <v>7.413185686694064E-2</v>
      </c>
      <c r="K428" s="36">
        <f>SUM($J$9:J428)*RRF</f>
        <v>76.981345368328292</v>
      </c>
      <c r="L428" s="33"/>
      <c r="M428" s="36">
        <f t="shared" si="114"/>
        <v>86.794709099946473</v>
      </c>
      <c r="N428" s="33"/>
      <c r="O428" s="33"/>
      <c r="P428" s="33"/>
      <c r="Q428" s="33"/>
      <c r="R428" s="33"/>
      <c r="S428" s="33"/>
      <c r="T428" s="33"/>
      <c r="U428" s="33"/>
      <c r="V428" s="31">
        <f t="shared" si="115"/>
        <v>0.14930001953891053</v>
      </c>
      <c r="W428" s="31">
        <f t="shared" si="116"/>
        <v>6.8693546121327271</v>
      </c>
      <c r="X428" s="31">
        <f t="shared" si="117"/>
        <v>7.0186546316716374</v>
      </c>
      <c r="Y428" s="31">
        <f t="shared" si="118"/>
        <v>-2.7947090999464734</v>
      </c>
      <c r="Z428" s="31"/>
      <c r="AA428" s="31"/>
      <c r="AB428" s="31"/>
      <c r="AC428" s="31"/>
      <c r="AD428" s="31"/>
      <c r="AE428" s="31"/>
      <c r="AF428" s="31"/>
      <c r="AG428" s="33">
        <f t="shared" si="119"/>
        <v>0.91644458771819393</v>
      </c>
      <c r="AH428" s="33">
        <f t="shared" si="120"/>
        <v>1.0332703464279342</v>
      </c>
      <c r="AI428" s="33">
        <f t="shared" si="121"/>
        <v>0.99822261881501217</v>
      </c>
      <c r="AJ428" s="93">
        <f t="shared" si="122"/>
        <v>0.95682527394669081</v>
      </c>
      <c r="AK428" s="3">
        <f t="shared" si="123"/>
        <v>0.95701118717038214</v>
      </c>
      <c r="AL428" s="3"/>
      <c r="AM428" s="3"/>
      <c r="AN428" s="3"/>
      <c r="AO428" s="3"/>
      <c r="AP428" s="3"/>
      <c r="AQ428" s="90">
        <f t="shared" si="130"/>
        <v>0</v>
      </c>
      <c r="AR428" s="91">
        <f t="shared" si="131"/>
        <v>0</v>
      </c>
      <c r="AS428" s="89">
        <f>SUM(AR$9:AR428)*RLR</f>
        <v>120</v>
      </c>
      <c r="AT428" s="90">
        <f>AS428-SUM(AU$9:AU428)</f>
        <v>5.1586575395541416</v>
      </c>
      <c r="AU428" s="89">
        <f t="shared" si="132"/>
        <v>3.8982298787562757E-2</v>
      </c>
      <c r="AV428" s="90">
        <f>SUM(AU$9:AU428)*RRF</f>
        <v>80.388939722312102</v>
      </c>
      <c r="AW428" s="3"/>
      <c r="AX428" s="2">
        <f t="shared" si="124"/>
        <v>1.5</v>
      </c>
      <c r="AY428" s="2">
        <f t="shared" si="125"/>
        <v>0.75</v>
      </c>
    </row>
    <row r="429" spans="1:51" x14ac:dyDescent="0.25">
      <c r="A429" s="14">
        <f t="shared" si="126"/>
        <v>4.2</v>
      </c>
      <c r="B429" s="59">
        <f>IF($B$4="AY",0,IFERROR(P*INDEX('UWYr writing pattern'!$C$4:$C$18,MATCH('Baseline model w.Calcs'!$A429,'UWYr writing pattern'!$A$4:$A$18,0)) / 25,B428))</f>
        <v>0</v>
      </c>
      <c r="C429" s="36">
        <f t="shared" si="127"/>
        <v>0.17507204672122248</v>
      </c>
      <c r="E429" s="34">
        <f t="shared" si="128"/>
        <v>2.6660717774805455E-3</v>
      </c>
      <c r="F429" s="31">
        <f>SUM($E$9:E429)*RLR</f>
        <v>119.78991354393443</v>
      </c>
      <c r="G429" s="32"/>
      <c r="H429" s="36">
        <f>F429-SUM($J$9:J429)</f>
        <v>9.7429627897640074</v>
      </c>
      <c r="J429" s="31">
        <f t="shared" si="129"/>
        <v>7.3600227987136363E-2</v>
      </c>
      <c r="K429" s="36">
        <f>SUM($J$9:J429)*RRF</f>
        <v>77.032865527919299</v>
      </c>
      <c r="L429" s="33"/>
      <c r="M429" s="36">
        <f t="shared" si="114"/>
        <v>86.775828317683306</v>
      </c>
      <c r="N429" s="33"/>
      <c r="O429" s="33"/>
      <c r="P429" s="33"/>
      <c r="Q429" s="33"/>
      <c r="R429" s="33"/>
      <c r="S429" s="33"/>
      <c r="T429" s="33"/>
      <c r="U429" s="33"/>
      <c r="V429" s="31">
        <f t="shared" si="115"/>
        <v>0.14706051924582686</v>
      </c>
      <c r="W429" s="31">
        <f t="shared" si="116"/>
        <v>6.8200739528348047</v>
      </c>
      <c r="X429" s="31">
        <f t="shared" si="117"/>
        <v>6.9671344720806312</v>
      </c>
      <c r="Y429" s="31">
        <f t="shared" si="118"/>
        <v>-2.7758283176833061</v>
      </c>
      <c r="Z429" s="31"/>
      <c r="AA429" s="31"/>
      <c r="AB429" s="31"/>
      <c r="AC429" s="31"/>
      <c r="AD429" s="31"/>
      <c r="AE429" s="31"/>
      <c r="AF429" s="31"/>
      <c r="AG429" s="33">
        <f t="shared" si="119"/>
        <v>0.91705792295142019</v>
      </c>
      <c r="AH429" s="33">
        <f t="shared" si="120"/>
        <v>1.0330455752105157</v>
      </c>
      <c r="AI429" s="33">
        <f t="shared" si="121"/>
        <v>0.99824927953278697</v>
      </c>
      <c r="AJ429" s="93">
        <f t="shared" si="122"/>
        <v>0.95714787313295979</v>
      </c>
      <c r="AK429" s="3">
        <f t="shared" si="123"/>
        <v>0.95733360326660422</v>
      </c>
      <c r="AL429" s="3"/>
      <c r="AM429" s="3"/>
      <c r="AN429" s="3"/>
      <c r="AO429" s="3"/>
      <c r="AP429" s="3"/>
      <c r="AQ429" s="90">
        <f t="shared" si="130"/>
        <v>0</v>
      </c>
      <c r="AR429" s="91">
        <f t="shared" si="131"/>
        <v>0</v>
      </c>
      <c r="AS429" s="89">
        <f>SUM(AR$9:AR429)*RLR</f>
        <v>120</v>
      </c>
      <c r="AT429" s="90">
        <f>AS429-SUM(AU$9:AU429)</f>
        <v>5.1199676080074852</v>
      </c>
      <c r="AU429" s="89">
        <f t="shared" si="132"/>
        <v>3.8689931546656064E-2</v>
      </c>
      <c r="AV429" s="90">
        <f>SUM(AU$9:AU429)*RRF</f>
        <v>80.416022674394753</v>
      </c>
      <c r="AW429" s="3"/>
      <c r="AX429" s="2">
        <f t="shared" si="124"/>
        <v>1.5</v>
      </c>
      <c r="AY429" s="2">
        <f t="shared" si="125"/>
        <v>0.75</v>
      </c>
    </row>
    <row r="430" spans="1:51" x14ac:dyDescent="0.25">
      <c r="A430" s="14">
        <f t="shared" si="126"/>
        <v>4.21</v>
      </c>
      <c r="B430" s="59">
        <f>IF($B$4="AY",0,IFERROR(P*INDEX('UWYr writing pattern'!$C$4:$C$18,MATCH('Baseline model w.Calcs'!$A430,'UWYr writing pattern'!$A$4:$A$18,0)) / 25,B429))</f>
        <v>0</v>
      </c>
      <c r="C430" s="36">
        <f t="shared" si="127"/>
        <v>0.17244596602040413</v>
      </c>
      <c r="E430" s="34">
        <f t="shared" si="128"/>
        <v>2.6260807008183372E-3</v>
      </c>
      <c r="F430" s="31">
        <f>SUM($E$9:E430)*RLR</f>
        <v>119.79306484077543</v>
      </c>
      <c r="G430" s="32"/>
      <c r="H430" s="36">
        <f>F430-SUM($J$9:J430)</f>
        <v>9.6730418656817676</v>
      </c>
      <c r="J430" s="31">
        <f t="shared" si="129"/>
        <v>7.3072220923230055E-2</v>
      </c>
      <c r="K430" s="36">
        <f>SUM($J$9:J430)*RRF</f>
        <v>77.084016082565554</v>
      </c>
      <c r="L430" s="33"/>
      <c r="M430" s="36">
        <f t="shared" si="114"/>
        <v>86.757057948247322</v>
      </c>
      <c r="N430" s="33"/>
      <c r="O430" s="33"/>
      <c r="P430" s="33"/>
      <c r="Q430" s="33"/>
      <c r="R430" s="33"/>
      <c r="S430" s="33"/>
      <c r="T430" s="33"/>
      <c r="U430" s="33"/>
      <c r="V430" s="31">
        <f t="shared" si="115"/>
        <v>0.14485461145713946</v>
      </c>
      <c r="W430" s="31">
        <f t="shared" si="116"/>
        <v>6.7711293059772366</v>
      </c>
      <c r="X430" s="31">
        <f t="shared" si="117"/>
        <v>6.9159839174343762</v>
      </c>
      <c r="Y430" s="31">
        <f t="shared" si="118"/>
        <v>-2.7570579482473221</v>
      </c>
      <c r="Z430" s="31"/>
      <c r="AA430" s="31"/>
      <c r="AB430" s="31"/>
      <c r="AC430" s="31"/>
      <c r="AD430" s="31"/>
      <c r="AE430" s="31"/>
      <c r="AF430" s="31"/>
      <c r="AG430" s="33">
        <f t="shared" si="119"/>
        <v>0.91766685812578042</v>
      </c>
      <c r="AH430" s="33">
        <f t="shared" si="120"/>
        <v>1.0328221184315158</v>
      </c>
      <c r="AI430" s="33">
        <f t="shared" si="121"/>
        <v>0.99827554033979526</v>
      </c>
      <c r="AJ430" s="93">
        <f t="shared" si="122"/>
        <v>0.9574680618757937</v>
      </c>
      <c r="AK430" s="3">
        <f t="shared" si="123"/>
        <v>0.95765360124210475</v>
      </c>
      <c r="AL430" s="3"/>
      <c r="AM430" s="3"/>
      <c r="AN430" s="3"/>
      <c r="AO430" s="3"/>
      <c r="AP430" s="3"/>
      <c r="AQ430" s="90">
        <f t="shared" si="130"/>
        <v>0</v>
      </c>
      <c r="AR430" s="91">
        <f t="shared" si="131"/>
        <v>0</v>
      </c>
      <c r="AS430" s="89">
        <f>SUM(AR$9:AR430)*RLR</f>
        <v>120</v>
      </c>
      <c r="AT430" s="90">
        <f>AS430-SUM(AU$9:AU430)</f>
        <v>5.0815678509474225</v>
      </c>
      <c r="AU430" s="89">
        <f t="shared" si="132"/>
        <v>3.839975706005614E-2</v>
      </c>
      <c r="AV430" s="90">
        <f>SUM(AU$9:AU430)*RRF</f>
        <v>80.4429025043368</v>
      </c>
      <c r="AW430" s="3"/>
      <c r="AX430" s="2">
        <f t="shared" si="124"/>
        <v>1.5</v>
      </c>
      <c r="AY430" s="2">
        <f t="shared" si="125"/>
        <v>0.75</v>
      </c>
    </row>
    <row r="431" spans="1:51" x14ac:dyDescent="0.25">
      <c r="A431" s="14">
        <f t="shared" si="126"/>
        <v>4.22</v>
      </c>
      <c r="B431" s="59">
        <f>IF($B$4="AY",0,IFERROR(P*INDEX('UWYr writing pattern'!$C$4:$C$18,MATCH('Baseline model w.Calcs'!$A431,'UWYr writing pattern'!$A$4:$A$18,0)) / 25,B430))</f>
        <v>0</v>
      </c>
      <c r="C431" s="36">
        <f t="shared" si="127"/>
        <v>0.16985927653009808</v>
      </c>
      <c r="E431" s="34">
        <f t="shared" si="128"/>
        <v>2.5866894903060623E-3</v>
      </c>
      <c r="F431" s="31">
        <f>SUM($E$9:E431)*RLR</f>
        <v>119.79616886816379</v>
      </c>
      <c r="G431" s="32"/>
      <c r="H431" s="36">
        <f>F431-SUM($J$9:J431)</f>
        <v>9.6035980790775142</v>
      </c>
      <c r="J431" s="31">
        <f t="shared" si="129"/>
        <v>7.2547813992613258E-2</v>
      </c>
      <c r="K431" s="36">
        <f>SUM($J$9:J431)*RRF</f>
        <v>77.134799552360391</v>
      </c>
      <c r="L431" s="33"/>
      <c r="M431" s="36">
        <f t="shared" si="114"/>
        <v>86.738397631437905</v>
      </c>
      <c r="N431" s="33"/>
      <c r="O431" s="33"/>
      <c r="P431" s="33"/>
      <c r="Q431" s="33"/>
      <c r="R431" s="33"/>
      <c r="S431" s="33"/>
      <c r="T431" s="33"/>
      <c r="U431" s="33"/>
      <c r="V431" s="31">
        <f t="shared" si="115"/>
        <v>0.14268179228528238</v>
      </c>
      <c r="W431" s="31">
        <f t="shared" si="116"/>
        <v>6.7225186553542597</v>
      </c>
      <c r="X431" s="31">
        <f t="shared" si="117"/>
        <v>6.8652004476395421</v>
      </c>
      <c r="Y431" s="31">
        <f t="shared" si="118"/>
        <v>-2.7383976314379055</v>
      </c>
      <c r="Z431" s="31"/>
      <c r="AA431" s="31"/>
      <c r="AB431" s="31"/>
      <c r="AC431" s="31"/>
      <c r="AD431" s="31"/>
      <c r="AE431" s="31"/>
      <c r="AF431" s="31"/>
      <c r="AG431" s="33">
        <f t="shared" si="119"/>
        <v>0.91827142324238564</v>
      </c>
      <c r="AH431" s="33">
        <f t="shared" si="120"/>
        <v>1.0325999718028323</v>
      </c>
      <c r="AI431" s="33">
        <f t="shared" si="121"/>
        <v>0.99830140723469829</v>
      </c>
      <c r="AJ431" s="93">
        <f t="shared" si="122"/>
        <v>0.95778585818589357</v>
      </c>
      <c r="AK431" s="3">
        <f t="shared" si="123"/>
        <v>0.95797119923278895</v>
      </c>
      <c r="AL431" s="3"/>
      <c r="AM431" s="3"/>
      <c r="AN431" s="3"/>
      <c r="AO431" s="3"/>
      <c r="AP431" s="3"/>
      <c r="AQ431" s="90">
        <f t="shared" si="130"/>
        <v>0</v>
      </c>
      <c r="AR431" s="91">
        <f t="shared" si="131"/>
        <v>0</v>
      </c>
      <c r="AS431" s="89">
        <f>SUM(AR$9:AR431)*RLR</f>
        <v>120</v>
      </c>
      <c r="AT431" s="90">
        <f>AS431-SUM(AU$9:AU431)</f>
        <v>5.0434560920653126</v>
      </c>
      <c r="AU431" s="89">
        <f t="shared" si="132"/>
        <v>3.8111758882105669E-2</v>
      </c>
      <c r="AV431" s="90">
        <f>SUM(AU$9:AU431)*RRF</f>
        <v>80.469580735554274</v>
      </c>
      <c r="AW431" s="3"/>
      <c r="AX431" s="2">
        <f t="shared" si="124"/>
        <v>1.5</v>
      </c>
      <c r="AY431" s="2">
        <f t="shared" si="125"/>
        <v>0.75</v>
      </c>
    </row>
    <row r="432" spans="1:51" x14ac:dyDescent="0.25">
      <c r="A432" s="14">
        <f t="shared" si="126"/>
        <v>4.2300000000000004</v>
      </c>
      <c r="B432" s="59">
        <f>IF($B$4="AY",0,IFERROR(P*INDEX('UWYr writing pattern'!$C$4:$C$18,MATCH('Baseline model w.Calcs'!$A432,'UWYr writing pattern'!$A$4:$A$18,0)) / 25,B431))</f>
        <v>0</v>
      </c>
      <c r="C432" s="36">
        <f t="shared" si="127"/>
        <v>0.1673113873821466</v>
      </c>
      <c r="E432" s="34">
        <f t="shared" si="128"/>
        <v>2.5478891479514712E-3</v>
      </c>
      <c r="F432" s="31">
        <f>SUM($E$9:E432)*RLR</f>
        <v>119.79922633514133</v>
      </c>
      <c r="G432" s="32"/>
      <c r="H432" s="36">
        <f>F432-SUM($J$9:J432)</f>
        <v>9.534628560461968</v>
      </c>
      <c r="J432" s="31">
        <f t="shared" si="129"/>
        <v>7.2026985593081364E-2</v>
      </c>
      <c r="K432" s="36">
        <f>SUM($J$9:J432)*RRF</f>
        <v>77.185218442275541</v>
      </c>
      <c r="L432" s="33"/>
      <c r="M432" s="36">
        <f t="shared" si="114"/>
        <v>86.719847002737509</v>
      </c>
      <c r="N432" s="33"/>
      <c r="O432" s="33"/>
      <c r="P432" s="33"/>
      <c r="Q432" s="33"/>
      <c r="R432" s="33"/>
      <c r="S432" s="33"/>
      <c r="T432" s="33"/>
      <c r="U432" s="33"/>
      <c r="V432" s="31">
        <f t="shared" si="115"/>
        <v>0.14054156540100313</v>
      </c>
      <c r="W432" s="31">
        <f t="shared" si="116"/>
        <v>6.6742399923233773</v>
      </c>
      <c r="X432" s="31">
        <f t="shared" si="117"/>
        <v>6.8147815577243804</v>
      </c>
      <c r="Y432" s="31">
        <f t="shared" si="118"/>
        <v>-2.7198470027375095</v>
      </c>
      <c r="Z432" s="31"/>
      <c r="AA432" s="31"/>
      <c r="AB432" s="31"/>
      <c r="AC432" s="31"/>
      <c r="AD432" s="31"/>
      <c r="AE432" s="31"/>
      <c r="AF432" s="31"/>
      <c r="AG432" s="33">
        <f t="shared" si="119"/>
        <v>0.91887164812232791</v>
      </c>
      <c r="AH432" s="33">
        <f t="shared" si="120"/>
        <v>1.0323791309849704</v>
      </c>
      <c r="AI432" s="33">
        <f t="shared" si="121"/>
        <v>0.9983268861261777</v>
      </c>
      <c r="AJ432" s="93">
        <f t="shared" si="122"/>
        <v>0.95810127993938565</v>
      </c>
      <c r="AK432" s="3">
        <f t="shared" si="123"/>
        <v>0.95828641523854308</v>
      </c>
      <c r="AL432" s="3"/>
      <c r="AM432" s="3"/>
      <c r="AN432" s="3"/>
      <c r="AO432" s="3"/>
      <c r="AP432" s="3"/>
      <c r="AQ432" s="90">
        <f t="shared" si="130"/>
        <v>0</v>
      </c>
      <c r="AR432" s="91">
        <f t="shared" si="131"/>
        <v>0</v>
      </c>
      <c r="AS432" s="89">
        <f>SUM(AR$9:AR432)*RLR</f>
        <v>120</v>
      </c>
      <c r="AT432" s="90">
        <f>AS432-SUM(AU$9:AU432)</f>
        <v>5.0056301713748184</v>
      </c>
      <c r="AU432" s="89">
        <f t="shared" si="132"/>
        <v>3.7825920690489845E-2</v>
      </c>
      <c r="AV432" s="90">
        <f>SUM(AU$9:AU432)*RRF</f>
        <v>80.496058880037623</v>
      </c>
      <c r="AW432" s="3"/>
      <c r="AX432" s="2">
        <f t="shared" si="124"/>
        <v>1.5</v>
      </c>
      <c r="AY432" s="2">
        <f t="shared" si="125"/>
        <v>0.75</v>
      </c>
    </row>
    <row r="433" spans="1:51" x14ac:dyDescent="0.25">
      <c r="A433" s="14">
        <f t="shared" si="126"/>
        <v>4.24</v>
      </c>
      <c r="B433" s="59">
        <f>IF($B$4="AY",0,IFERROR(P*INDEX('UWYr writing pattern'!$C$4:$C$18,MATCH('Baseline model w.Calcs'!$A433,'UWYr writing pattern'!$A$4:$A$18,0)) / 25,B432))</f>
        <v>0</v>
      </c>
      <c r="C433" s="36">
        <f t="shared" si="127"/>
        <v>0.1648017165714144</v>
      </c>
      <c r="E433" s="34">
        <f t="shared" si="128"/>
        <v>2.5096708107321991E-3</v>
      </c>
      <c r="F433" s="31">
        <f>SUM($E$9:E433)*RLR</f>
        <v>119.80223794011421</v>
      </c>
      <c r="G433" s="32"/>
      <c r="H433" s="36">
        <f>F433-SUM($J$9:J433)</f>
        <v>9.4661304512313933</v>
      </c>
      <c r="J433" s="31">
        <f t="shared" si="129"/>
        <v>7.1509714203464761E-2</v>
      </c>
      <c r="K433" s="36">
        <f>SUM($J$9:J433)*RRF</f>
        <v>77.235275242217966</v>
      </c>
      <c r="L433" s="33"/>
      <c r="M433" s="36">
        <f t="shared" si="114"/>
        <v>86.70140569344936</v>
      </c>
      <c r="N433" s="33"/>
      <c r="O433" s="33"/>
      <c r="P433" s="33"/>
      <c r="Q433" s="33"/>
      <c r="R433" s="33"/>
      <c r="S433" s="33"/>
      <c r="T433" s="33"/>
      <c r="U433" s="33"/>
      <c r="V433" s="31">
        <f t="shared" si="115"/>
        <v>0.13843344191998808</v>
      </c>
      <c r="W433" s="31">
        <f t="shared" si="116"/>
        <v>6.626291315861975</v>
      </c>
      <c r="X433" s="31">
        <f t="shared" si="117"/>
        <v>6.7647247577819627</v>
      </c>
      <c r="Y433" s="31">
        <f t="shared" si="118"/>
        <v>-2.7014056934493595</v>
      </c>
      <c r="Z433" s="31"/>
      <c r="AA433" s="31"/>
      <c r="AB433" s="31"/>
      <c r="AC433" s="31"/>
      <c r="AD433" s="31"/>
      <c r="AE433" s="31"/>
      <c r="AF433" s="31"/>
      <c r="AG433" s="33">
        <f t="shared" si="119"/>
        <v>0.91946756240735672</v>
      </c>
      <c r="AH433" s="33">
        <f t="shared" si="120"/>
        <v>1.0321595915886828</v>
      </c>
      <c r="AI433" s="33">
        <f t="shared" si="121"/>
        <v>0.99835198283428506</v>
      </c>
      <c r="AJ433" s="93">
        <f t="shared" si="122"/>
        <v>0.95841434487882682</v>
      </c>
      <c r="AK433" s="3">
        <f t="shared" si="123"/>
        <v>0.95859926712425414</v>
      </c>
      <c r="AL433" s="3"/>
      <c r="AM433" s="3"/>
      <c r="AN433" s="3"/>
      <c r="AO433" s="3"/>
      <c r="AP433" s="3"/>
      <c r="AQ433" s="90">
        <f t="shared" si="130"/>
        <v>0</v>
      </c>
      <c r="AR433" s="91">
        <f t="shared" si="131"/>
        <v>0</v>
      </c>
      <c r="AS433" s="89">
        <f>SUM(AR$9:AR433)*RLR</f>
        <v>120</v>
      </c>
      <c r="AT433" s="90">
        <f>AS433-SUM(AU$9:AU433)</f>
        <v>4.9680879450895077</v>
      </c>
      <c r="AU433" s="89">
        <f t="shared" si="132"/>
        <v>3.7542226285311141E-2</v>
      </c>
      <c r="AV433" s="90">
        <f>SUM(AU$9:AU433)*RRF</f>
        <v>80.522338438437345</v>
      </c>
      <c r="AW433" s="3"/>
      <c r="AX433" s="2">
        <f t="shared" si="124"/>
        <v>1.5</v>
      </c>
      <c r="AY433" s="2">
        <f t="shared" si="125"/>
        <v>0.75</v>
      </c>
    </row>
    <row r="434" spans="1:51" x14ac:dyDescent="0.25">
      <c r="A434" s="14">
        <f t="shared" si="126"/>
        <v>4.25</v>
      </c>
      <c r="B434" s="59">
        <f>IF($B$4="AY",0,IFERROR(P*INDEX('UWYr writing pattern'!$C$4:$C$18,MATCH('Baseline model w.Calcs'!$A434,'UWYr writing pattern'!$A$4:$A$18,0)) / 25,B433))</f>
        <v>0</v>
      </c>
      <c r="C434" s="36">
        <f t="shared" si="127"/>
        <v>0.16232969082284318</v>
      </c>
      <c r="E434" s="34">
        <f t="shared" si="128"/>
        <v>2.472025748571216E-3</v>
      </c>
      <c r="F434" s="31">
        <f>SUM($E$9:E434)*RLR</f>
        <v>119.80520437101249</v>
      </c>
      <c r="G434" s="32"/>
      <c r="H434" s="36">
        <f>F434-SUM($J$9:J434)</f>
        <v>9.3981009037454442</v>
      </c>
      <c r="J434" s="31">
        <f t="shared" si="129"/>
        <v>7.099597838423545E-2</v>
      </c>
      <c r="K434" s="36">
        <f>SUM($J$9:J434)*RRF</f>
        <v>77.284972427086927</v>
      </c>
      <c r="L434" s="33"/>
      <c r="M434" s="36">
        <f t="shared" si="114"/>
        <v>86.683073330832372</v>
      </c>
      <c r="N434" s="33"/>
      <c r="O434" s="33"/>
      <c r="P434" s="33"/>
      <c r="Q434" s="33"/>
      <c r="R434" s="33"/>
      <c r="S434" s="33"/>
      <c r="T434" s="33"/>
      <c r="U434" s="33"/>
      <c r="V434" s="31">
        <f t="shared" si="115"/>
        <v>0.13635694029118825</v>
      </c>
      <c r="W434" s="31">
        <f t="shared" si="116"/>
        <v>6.5786706326218107</v>
      </c>
      <c r="X434" s="31">
        <f t="shared" si="117"/>
        <v>6.7150275729129989</v>
      </c>
      <c r="Y434" s="31">
        <f t="shared" si="118"/>
        <v>-2.6830733308323715</v>
      </c>
      <c r="Z434" s="31"/>
      <c r="AA434" s="31"/>
      <c r="AB434" s="31"/>
      <c r="AC434" s="31"/>
      <c r="AD434" s="31"/>
      <c r="AE434" s="31"/>
      <c r="AF434" s="31"/>
      <c r="AG434" s="33">
        <f t="shared" si="119"/>
        <v>0.92005919556055871</v>
      </c>
      <c r="AH434" s="33">
        <f t="shared" si="120"/>
        <v>1.0319413491765759</v>
      </c>
      <c r="AI434" s="33">
        <f t="shared" si="121"/>
        <v>0.99837670309177073</v>
      </c>
      <c r="AJ434" s="93">
        <f t="shared" si="122"/>
        <v>0.95872507061420242</v>
      </c>
      <c r="AK434" s="3">
        <f t="shared" si="123"/>
        <v>0.95890977262082211</v>
      </c>
      <c r="AL434" s="3"/>
      <c r="AM434" s="3"/>
      <c r="AN434" s="3"/>
      <c r="AO434" s="3"/>
      <c r="AP434" s="3"/>
      <c r="AQ434" s="90">
        <f t="shared" si="130"/>
        <v>0</v>
      </c>
      <c r="AR434" s="91">
        <f t="shared" si="131"/>
        <v>0</v>
      </c>
      <c r="AS434" s="89">
        <f>SUM(AR$9:AR434)*RLR</f>
        <v>120</v>
      </c>
      <c r="AT434" s="90">
        <f>AS434-SUM(AU$9:AU434)</f>
        <v>4.9308272855013371</v>
      </c>
      <c r="AU434" s="89">
        <f t="shared" si="132"/>
        <v>3.7260659588171312E-2</v>
      </c>
      <c r="AV434" s="90">
        <f>SUM(AU$9:AU434)*RRF</f>
        <v>80.548420900149054</v>
      </c>
      <c r="AW434" s="3"/>
      <c r="AX434" s="2">
        <f t="shared" si="124"/>
        <v>1.5</v>
      </c>
      <c r="AY434" s="2">
        <f t="shared" si="125"/>
        <v>0.75</v>
      </c>
    </row>
    <row r="435" spans="1:51" x14ac:dyDescent="0.25">
      <c r="A435" s="14">
        <f t="shared" si="126"/>
        <v>4.26</v>
      </c>
      <c r="B435" s="59">
        <f>IF($B$4="AY",0,IFERROR(P*INDEX('UWYr writing pattern'!$C$4:$C$18,MATCH('Baseline model w.Calcs'!$A435,'UWYr writing pattern'!$A$4:$A$18,0)) / 25,B434))</f>
        <v>0</v>
      </c>
      <c r="C435" s="36">
        <f t="shared" si="127"/>
        <v>0.15989474546050053</v>
      </c>
      <c r="E435" s="34">
        <f t="shared" si="128"/>
        <v>2.4349453623426476E-3</v>
      </c>
      <c r="F435" s="31">
        <f>SUM($E$9:E435)*RLR</f>
        <v>119.8081263054473</v>
      </c>
      <c r="G435" s="32"/>
      <c r="H435" s="36">
        <f>F435-SUM($J$9:J435)</f>
        <v>9.3305370814021558</v>
      </c>
      <c r="J435" s="31">
        <f t="shared" si="129"/>
        <v>7.0485756778090838E-2</v>
      </c>
      <c r="K435" s="36">
        <f>SUM($J$9:J435)*RRF</f>
        <v>77.334312456831597</v>
      </c>
      <c r="L435" s="33"/>
      <c r="M435" s="36">
        <f t="shared" si="114"/>
        <v>86.664849538233753</v>
      </c>
      <c r="N435" s="33"/>
      <c r="O435" s="33"/>
      <c r="P435" s="33"/>
      <c r="Q435" s="33"/>
      <c r="R435" s="33"/>
      <c r="S435" s="33"/>
      <c r="T435" s="33"/>
      <c r="U435" s="33"/>
      <c r="V435" s="31">
        <f t="shared" si="115"/>
        <v>0.13431158618682043</v>
      </c>
      <c r="W435" s="31">
        <f t="shared" si="116"/>
        <v>6.5313759569815089</v>
      </c>
      <c r="X435" s="31">
        <f t="shared" si="117"/>
        <v>6.6656875431683291</v>
      </c>
      <c r="Y435" s="31">
        <f t="shared" si="118"/>
        <v>-2.6648495382337529</v>
      </c>
      <c r="Z435" s="31"/>
      <c r="AA435" s="31"/>
      <c r="AB435" s="31"/>
      <c r="AC435" s="31"/>
      <c r="AD435" s="31"/>
      <c r="AE435" s="31"/>
      <c r="AF435" s="31"/>
      <c r="AG435" s="33">
        <f t="shared" si="119"/>
        <v>0.92064657686704288</v>
      </c>
      <c r="AH435" s="33">
        <f t="shared" si="120"/>
        <v>1.0317243992646876</v>
      </c>
      <c r="AI435" s="33">
        <f t="shared" si="121"/>
        <v>0.99840105254539424</v>
      </c>
      <c r="AJ435" s="93">
        <f t="shared" si="122"/>
        <v>0.95903347462391708</v>
      </c>
      <c r="AK435" s="3">
        <f t="shared" si="123"/>
        <v>0.95921794932616589</v>
      </c>
      <c r="AL435" s="3"/>
      <c r="AM435" s="3"/>
      <c r="AN435" s="3"/>
      <c r="AO435" s="3"/>
      <c r="AP435" s="3"/>
      <c r="AQ435" s="90">
        <f t="shared" si="130"/>
        <v>0</v>
      </c>
      <c r="AR435" s="91">
        <f t="shared" si="131"/>
        <v>0</v>
      </c>
      <c r="AS435" s="89">
        <f>SUM(AR$9:AR435)*RLR</f>
        <v>120</v>
      </c>
      <c r="AT435" s="90">
        <f>AS435-SUM(AU$9:AU435)</f>
        <v>4.8938460808600723</v>
      </c>
      <c r="AU435" s="89">
        <f t="shared" si="132"/>
        <v>3.6981204641260028E-2</v>
      </c>
      <c r="AV435" s="90">
        <f>SUM(AU$9:AU435)*RRF</f>
        <v>80.574307743397938</v>
      </c>
      <c r="AW435" s="3"/>
      <c r="AX435" s="2">
        <f t="shared" si="124"/>
        <v>1.5</v>
      </c>
      <c r="AY435" s="2">
        <f t="shared" si="125"/>
        <v>0.75</v>
      </c>
    </row>
    <row r="436" spans="1:51" x14ac:dyDescent="0.25">
      <c r="A436" s="14">
        <f t="shared" si="126"/>
        <v>4.2699999999999996</v>
      </c>
      <c r="B436" s="59">
        <f>IF($B$4="AY",0,IFERROR(P*INDEX('UWYr writing pattern'!$C$4:$C$18,MATCH('Baseline model w.Calcs'!$A436,'UWYr writing pattern'!$A$4:$A$18,0)) / 25,B435))</f>
        <v>0</v>
      </c>
      <c r="C436" s="36">
        <f t="shared" si="127"/>
        <v>0.15749632427859303</v>
      </c>
      <c r="E436" s="34">
        <f t="shared" si="128"/>
        <v>2.3984211819075081E-3</v>
      </c>
      <c r="F436" s="31">
        <f>SUM($E$9:E436)*RLR</f>
        <v>119.81100441086559</v>
      </c>
      <c r="G436" s="32"/>
      <c r="H436" s="36">
        <f>F436-SUM($J$9:J436)</f>
        <v>9.2634361587099363</v>
      </c>
      <c r="J436" s="31">
        <f t="shared" si="129"/>
        <v>6.9979028110516164E-2</v>
      </c>
      <c r="K436" s="36">
        <f>SUM($J$9:J436)*RRF</f>
        <v>77.383297776508954</v>
      </c>
      <c r="L436" s="33"/>
      <c r="M436" s="36">
        <f t="shared" si="114"/>
        <v>86.64673393521889</v>
      </c>
      <c r="N436" s="33"/>
      <c r="O436" s="33"/>
      <c r="P436" s="33"/>
      <c r="Q436" s="33"/>
      <c r="R436" s="33"/>
      <c r="S436" s="33"/>
      <c r="T436" s="33"/>
      <c r="U436" s="33"/>
      <c r="V436" s="31">
        <f t="shared" si="115"/>
        <v>0.13229691239401814</v>
      </c>
      <c r="W436" s="31">
        <f t="shared" si="116"/>
        <v>6.4844053110969551</v>
      </c>
      <c r="X436" s="31">
        <f t="shared" si="117"/>
        <v>6.6167022234909734</v>
      </c>
      <c r="Y436" s="31">
        <f t="shared" si="118"/>
        <v>-2.6467339352188901</v>
      </c>
      <c r="Z436" s="31"/>
      <c r="AA436" s="31"/>
      <c r="AB436" s="31"/>
      <c r="AC436" s="31"/>
      <c r="AD436" s="31"/>
      <c r="AE436" s="31"/>
      <c r="AF436" s="31"/>
      <c r="AG436" s="33">
        <f t="shared" si="119"/>
        <v>0.92122973543463038</v>
      </c>
      <c r="AH436" s="33">
        <f t="shared" si="120"/>
        <v>1.0315087373240344</v>
      </c>
      <c r="AI436" s="33">
        <f t="shared" si="121"/>
        <v>0.99842503675721328</v>
      </c>
      <c r="AJ436" s="93">
        <f t="shared" si="122"/>
        <v>0.95933957425577754</v>
      </c>
      <c r="AK436" s="3">
        <f t="shared" si="123"/>
        <v>0.95952381470621972</v>
      </c>
      <c r="AL436" s="3"/>
      <c r="AM436" s="3"/>
      <c r="AN436" s="3"/>
      <c r="AO436" s="3"/>
      <c r="AP436" s="3"/>
      <c r="AQ436" s="90">
        <f t="shared" si="130"/>
        <v>0</v>
      </c>
      <c r="AR436" s="91">
        <f t="shared" si="131"/>
        <v>0</v>
      </c>
      <c r="AS436" s="89">
        <f>SUM(AR$9:AR436)*RLR</f>
        <v>120</v>
      </c>
      <c r="AT436" s="90">
        <f>AS436-SUM(AU$9:AU436)</f>
        <v>4.8571422352536189</v>
      </c>
      <c r="AU436" s="89">
        <f t="shared" si="132"/>
        <v>3.6703845606450541E-2</v>
      </c>
      <c r="AV436" s="90">
        <f>SUM(AU$9:AU436)*RRF</f>
        <v>80.600000435322457</v>
      </c>
      <c r="AW436" s="3"/>
      <c r="AX436" s="2">
        <f t="shared" si="124"/>
        <v>1.5</v>
      </c>
      <c r="AY436" s="2">
        <f t="shared" si="125"/>
        <v>0.75</v>
      </c>
    </row>
    <row r="437" spans="1:51" x14ac:dyDescent="0.25">
      <c r="A437" s="14">
        <f t="shared" si="126"/>
        <v>4.28</v>
      </c>
      <c r="B437" s="59">
        <f>IF($B$4="AY",0,IFERROR(P*INDEX('UWYr writing pattern'!$C$4:$C$18,MATCH('Baseline model w.Calcs'!$A437,'UWYr writing pattern'!$A$4:$A$18,0)) / 25,B436))</f>
        <v>0</v>
      </c>
      <c r="C437" s="36">
        <f t="shared" si="127"/>
        <v>0.15513387941441414</v>
      </c>
      <c r="E437" s="34">
        <f t="shared" si="128"/>
        <v>2.3624448641788955E-3</v>
      </c>
      <c r="F437" s="31">
        <f>SUM($E$9:E437)*RLR</f>
        <v>119.8138393447026</v>
      </c>
      <c r="G437" s="32"/>
      <c r="H437" s="36">
        <f>F437-SUM($J$9:J437)</f>
        <v>9.1967953213566176</v>
      </c>
      <c r="J437" s="31">
        <f t="shared" si="129"/>
        <v>6.9475771190324526E-2</v>
      </c>
      <c r="K437" s="36">
        <f>SUM($J$9:J437)*RRF</f>
        <v>77.431930816342188</v>
      </c>
      <c r="L437" s="33"/>
      <c r="M437" s="36">
        <f t="shared" si="114"/>
        <v>86.628726137698806</v>
      </c>
      <c r="N437" s="33"/>
      <c r="O437" s="33"/>
      <c r="P437" s="33"/>
      <c r="Q437" s="33"/>
      <c r="R437" s="33"/>
      <c r="S437" s="33"/>
      <c r="T437" s="33"/>
      <c r="U437" s="33"/>
      <c r="V437" s="31">
        <f t="shared" si="115"/>
        <v>0.13031245870810787</v>
      </c>
      <c r="W437" s="31">
        <f t="shared" si="116"/>
        <v>6.4377567249496321</v>
      </c>
      <c r="X437" s="31">
        <f t="shared" si="117"/>
        <v>6.5680691836577401</v>
      </c>
      <c r="Y437" s="31">
        <f t="shared" si="118"/>
        <v>-2.6287261376988056</v>
      </c>
      <c r="Z437" s="31"/>
      <c r="AA437" s="31"/>
      <c r="AB437" s="31"/>
      <c r="AC437" s="31"/>
      <c r="AD437" s="31"/>
      <c r="AE437" s="31"/>
      <c r="AF437" s="31"/>
      <c r="AG437" s="33">
        <f t="shared" si="119"/>
        <v>0.92180870019454986</v>
      </c>
      <c r="AH437" s="33">
        <f t="shared" si="120"/>
        <v>1.0312943587821286</v>
      </c>
      <c r="AI437" s="33">
        <f t="shared" si="121"/>
        <v>0.99844866120585496</v>
      </c>
      <c r="AJ437" s="93">
        <f t="shared" si="122"/>
        <v>0.95964338672796889</v>
      </c>
      <c r="AK437" s="3">
        <f t="shared" si="123"/>
        <v>0.959827386095923</v>
      </c>
      <c r="AL437" s="3"/>
      <c r="AM437" s="3"/>
      <c r="AN437" s="3"/>
      <c r="AO437" s="3"/>
      <c r="AP437" s="3"/>
      <c r="AQ437" s="90">
        <f t="shared" si="130"/>
        <v>0</v>
      </c>
      <c r="AR437" s="91">
        <f t="shared" si="131"/>
        <v>0</v>
      </c>
      <c r="AS437" s="89">
        <f>SUM(AR$9:AR437)*RLR</f>
        <v>120</v>
      </c>
      <c r="AT437" s="90">
        <f>AS437-SUM(AU$9:AU437)</f>
        <v>4.8207136684892191</v>
      </c>
      <c r="AU437" s="89">
        <f t="shared" si="132"/>
        <v>3.6428566764402141E-2</v>
      </c>
      <c r="AV437" s="90">
        <f>SUM(AU$9:AU437)*RRF</f>
        <v>80.625500432057535</v>
      </c>
      <c r="AW437" s="3"/>
      <c r="AX437" s="2">
        <f t="shared" si="124"/>
        <v>1.5</v>
      </c>
      <c r="AY437" s="2">
        <f t="shared" si="125"/>
        <v>0.75</v>
      </c>
    </row>
    <row r="438" spans="1:51" x14ac:dyDescent="0.25">
      <c r="A438" s="14">
        <f t="shared" si="126"/>
        <v>4.29</v>
      </c>
      <c r="B438" s="59">
        <f>IF($B$4="AY",0,IFERROR(P*INDEX('UWYr writing pattern'!$C$4:$C$18,MATCH('Baseline model w.Calcs'!$A438,'UWYr writing pattern'!$A$4:$A$18,0)) / 25,B437))</f>
        <v>0</v>
      </c>
      <c r="C438" s="36">
        <f t="shared" si="127"/>
        <v>0.15280687122319794</v>
      </c>
      <c r="E438" s="34">
        <f t="shared" si="128"/>
        <v>2.3270081912162123E-3</v>
      </c>
      <c r="F438" s="31">
        <f>SUM($E$9:E438)*RLR</f>
        <v>119.81663175453207</v>
      </c>
      <c r="G438" s="32"/>
      <c r="H438" s="36">
        <f>F438-SUM($J$9:J438)</f>
        <v>9.130611766275905</v>
      </c>
      <c r="J438" s="31">
        <f t="shared" si="129"/>
        <v>6.8975964910174631E-2</v>
      </c>
      <c r="K438" s="36">
        <f>SUM($J$9:J438)*RRF</f>
        <v>77.480213991779308</v>
      </c>
      <c r="L438" s="33"/>
      <c r="M438" s="36">
        <f t="shared" si="114"/>
        <v>86.610825758055213</v>
      </c>
      <c r="N438" s="33"/>
      <c r="O438" s="33"/>
      <c r="P438" s="33"/>
      <c r="Q438" s="33"/>
      <c r="R438" s="33"/>
      <c r="S438" s="33"/>
      <c r="T438" s="33"/>
      <c r="U438" s="33"/>
      <c r="V438" s="31">
        <f t="shared" si="115"/>
        <v>0.12835777182748626</v>
      </c>
      <c r="W438" s="31">
        <f t="shared" si="116"/>
        <v>6.391428236393133</v>
      </c>
      <c r="X438" s="31">
        <f t="shared" si="117"/>
        <v>6.5197860082206196</v>
      </c>
      <c r="Y438" s="31">
        <f t="shared" si="118"/>
        <v>-2.6108257580552134</v>
      </c>
      <c r="Z438" s="31"/>
      <c r="AA438" s="31"/>
      <c r="AB438" s="31"/>
      <c r="AC438" s="31"/>
      <c r="AD438" s="31"/>
      <c r="AE438" s="31"/>
      <c r="AF438" s="31"/>
      <c r="AG438" s="33">
        <f t="shared" si="119"/>
        <v>0.92238349990213464</v>
      </c>
      <c r="AH438" s="33">
        <f t="shared" si="120"/>
        <v>1.0310812590244669</v>
      </c>
      <c r="AI438" s="33">
        <f t="shared" si="121"/>
        <v>0.99847193128776723</v>
      </c>
      <c r="AJ438" s="93">
        <f t="shared" si="122"/>
        <v>0.95994492913002272</v>
      </c>
      <c r="AK438" s="3">
        <f t="shared" si="123"/>
        <v>0.96012868070020374</v>
      </c>
      <c r="AL438" s="3"/>
      <c r="AM438" s="3"/>
      <c r="AN438" s="3"/>
      <c r="AO438" s="3"/>
      <c r="AP438" s="3"/>
      <c r="AQ438" s="90">
        <f t="shared" si="130"/>
        <v>0</v>
      </c>
      <c r="AR438" s="91">
        <f t="shared" si="131"/>
        <v>0</v>
      </c>
      <c r="AS438" s="89">
        <f>SUM(AR$9:AR438)*RLR</f>
        <v>120</v>
      </c>
      <c r="AT438" s="90">
        <f>AS438-SUM(AU$9:AU438)</f>
        <v>4.7845583159755449</v>
      </c>
      <c r="AU438" s="89">
        <f t="shared" si="132"/>
        <v>3.6155352513669144E-2</v>
      </c>
      <c r="AV438" s="90">
        <f>SUM(AU$9:AU438)*RRF</f>
        <v>80.650809178817113</v>
      </c>
      <c r="AW438" s="3"/>
      <c r="AX438" s="2">
        <f t="shared" si="124"/>
        <v>1.5</v>
      </c>
      <c r="AY438" s="2">
        <f t="shared" si="125"/>
        <v>0.75</v>
      </c>
    </row>
    <row r="439" spans="1:51" x14ac:dyDescent="0.25">
      <c r="A439" s="14">
        <f t="shared" si="126"/>
        <v>4.3</v>
      </c>
      <c r="B439" s="59">
        <f>IF($B$4="AY",0,IFERROR(P*INDEX('UWYr writing pattern'!$C$4:$C$18,MATCH('Baseline model w.Calcs'!$A439,'UWYr writing pattern'!$A$4:$A$18,0)) / 25,B438))</f>
        <v>0</v>
      </c>
      <c r="C439" s="36">
        <f t="shared" si="127"/>
        <v>0.15051476815484999</v>
      </c>
      <c r="E439" s="34">
        <f t="shared" si="128"/>
        <v>2.2921030683479694E-3</v>
      </c>
      <c r="F439" s="31">
        <f>SUM($E$9:E439)*RLR</f>
        <v>119.81938227821408</v>
      </c>
      <c r="G439" s="32"/>
      <c r="H439" s="36">
        <f>F439-SUM($J$9:J439)</f>
        <v>9.0648827017108431</v>
      </c>
      <c r="J439" s="31">
        <f t="shared" si="129"/>
        <v>6.847958824706929E-2</v>
      </c>
      <c r="K439" s="36">
        <f>SUM($J$9:J439)*RRF</f>
        <v>77.528149703552259</v>
      </c>
      <c r="L439" s="33"/>
      <c r="M439" s="36">
        <f t="shared" si="114"/>
        <v>86.593032405263102</v>
      </c>
      <c r="N439" s="33"/>
      <c r="O439" s="33"/>
      <c r="P439" s="33"/>
      <c r="Q439" s="33"/>
      <c r="R439" s="33"/>
      <c r="S439" s="33"/>
      <c r="T439" s="33"/>
      <c r="U439" s="33"/>
      <c r="V439" s="31">
        <f t="shared" si="115"/>
        <v>0.12643240525007399</v>
      </c>
      <c r="W439" s="31">
        <f t="shared" si="116"/>
        <v>6.3454178911975898</v>
      </c>
      <c r="X439" s="31">
        <f t="shared" si="117"/>
        <v>6.4718502964476636</v>
      </c>
      <c r="Y439" s="31">
        <f t="shared" si="118"/>
        <v>-2.5930324052631022</v>
      </c>
      <c r="Z439" s="31"/>
      <c r="AA439" s="31"/>
      <c r="AB439" s="31"/>
      <c r="AC439" s="31"/>
      <c r="AD439" s="31"/>
      <c r="AE439" s="31"/>
      <c r="AF439" s="31"/>
      <c r="AG439" s="33">
        <f t="shared" si="119"/>
        <v>0.92295416313752687</v>
      </c>
      <c r="AH439" s="33">
        <f t="shared" si="120"/>
        <v>1.0308694333959894</v>
      </c>
      <c r="AI439" s="33">
        <f t="shared" si="121"/>
        <v>0.9984948523184507</v>
      </c>
      <c r="AJ439" s="93">
        <f t="shared" si="122"/>
        <v>0.96024421842377872</v>
      </c>
      <c r="AK439" s="3">
        <f t="shared" si="123"/>
        <v>0.96042771559495221</v>
      </c>
      <c r="AL439" s="3"/>
      <c r="AM439" s="3"/>
      <c r="AN439" s="3"/>
      <c r="AO439" s="3"/>
      <c r="AP439" s="3"/>
      <c r="AQ439" s="90">
        <f t="shared" si="130"/>
        <v>0</v>
      </c>
      <c r="AR439" s="91">
        <f t="shared" si="131"/>
        <v>0</v>
      </c>
      <c r="AS439" s="89">
        <f>SUM(AR$9:AR439)*RLR</f>
        <v>120</v>
      </c>
      <c r="AT439" s="90">
        <f>AS439-SUM(AU$9:AU439)</f>
        <v>4.7486741286057281</v>
      </c>
      <c r="AU439" s="89">
        <f t="shared" si="132"/>
        <v>3.5884187369816585E-2</v>
      </c>
      <c r="AV439" s="90">
        <f>SUM(AU$9:AU439)*RRF</f>
        <v>80.675928109975985</v>
      </c>
      <c r="AW439" s="3"/>
      <c r="AX439" s="2">
        <f t="shared" si="124"/>
        <v>1.5</v>
      </c>
      <c r="AY439" s="2">
        <f t="shared" si="125"/>
        <v>0.75</v>
      </c>
    </row>
    <row r="440" spans="1:51" x14ac:dyDescent="0.25">
      <c r="A440" s="14">
        <f t="shared" si="126"/>
        <v>4.3099999999999996</v>
      </c>
      <c r="B440" s="59">
        <f>IF($B$4="AY",0,IFERROR(P*INDEX('UWYr writing pattern'!$C$4:$C$18,MATCH('Baseline model w.Calcs'!$A440,'UWYr writing pattern'!$A$4:$A$18,0)) / 25,B439))</f>
        <v>0</v>
      </c>
      <c r="C440" s="36">
        <f t="shared" si="127"/>
        <v>0.14825704663252723</v>
      </c>
      <c r="E440" s="34">
        <f t="shared" si="128"/>
        <v>2.25772152232275E-3</v>
      </c>
      <c r="F440" s="31">
        <f>SUM($E$9:E440)*RLR</f>
        <v>119.82209154404086</v>
      </c>
      <c r="G440" s="32"/>
      <c r="H440" s="36">
        <f>F440-SUM($J$9:J440)</f>
        <v>8.9996053472747946</v>
      </c>
      <c r="J440" s="31">
        <f t="shared" si="129"/>
        <v>6.7986620262831324E-2</v>
      </c>
      <c r="K440" s="36">
        <f>SUM($J$9:J440)*RRF</f>
        <v>77.575740337736235</v>
      </c>
      <c r="L440" s="33"/>
      <c r="M440" s="36">
        <f t="shared" si="114"/>
        <v>86.57534568501103</v>
      </c>
      <c r="N440" s="33"/>
      <c r="O440" s="33"/>
      <c r="P440" s="33"/>
      <c r="Q440" s="33"/>
      <c r="R440" s="33"/>
      <c r="S440" s="33"/>
      <c r="T440" s="33"/>
      <c r="U440" s="33"/>
      <c r="V440" s="31">
        <f t="shared" si="115"/>
        <v>0.12453591917132287</v>
      </c>
      <c r="W440" s="31">
        <f t="shared" si="116"/>
        <v>6.2997237430923558</v>
      </c>
      <c r="X440" s="31">
        <f t="shared" si="117"/>
        <v>6.4242596622636787</v>
      </c>
      <c r="Y440" s="31">
        <f t="shared" si="118"/>
        <v>-2.5753456850110297</v>
      </c>
      <c r="Z440" s="31"/>
      <c r="AA440" s="31"/>
      <c r="AB440" s="31"/>
      <c r="AC440" s="31"/>
      <c r="AD440" s="31"/>
      <c r="AE440" s="31"/>
      <c r="AF440" s="31"/>
      <c r="AG440" s="33">
        <f t="shared" si="119"/>
        <v>0.92352071830638371</v>
      </c>
      <c r="AH440" s="33">
        <f t="shared" si="120"/>
        <v>1.0306588772025123</v>
      </c>
      <c r="AI440" s="33">
        <f t="shared" si="121"/>
        <v>0.99851742953367384</v>
      </c>
      <c r="AJ440" s="93">
        <f t="shared" si="122"/>
        <v>0.96054127144433854</v>
      </c>
      <c r="AK440" s="3">
        <f t="shared" si="123"/>
        <v>0.96072450772799001</v>
      </c>
      <c r="AL440" s="3"/>
      <c r="AM440" s="3"/>
      <c r="AN440" s="3"/>
      <c r="AO440" s="3"/>
      <c r="AP440" s="3"/>
      <c r="AQ440" s="90">
        <f t="shared" si="130"/>
        <v>0</v>
      </c>
      <c r="AR440" s="91">
        <f t="shared" si="131"/>
        <v>0</v>
      </c>
      <c r="AS440" s="89">
        <f>SUM(AR$9:AR440)*RLR</f>
        <v>120</v>
      </c>
      <c r="AT440" s="90">
        <f>AS440-SUM(AU$9:AU440)</f>
        <v>4.7130590726411867</v>
      </c>
      <c r="AU440" s="89">
        <f t="shared" si="132"/>
        <v>3.5615055964542959E-2</v>
      </c>
      <c r="AV440" s="90">
        <f>SUM(AU$9:AU440)*RRF</f>
        <v>80.700858649151158</v>
      </c>
      <c r="AW440" s="3"/>
      <c r="AX440" s="2">
        <f t="shared" si="124"/>
        <v>1.5</v>
      </c>
      <c r="AY440" s="2">
        <f t="shared" si="125"/>
        <v>0.75</v>
      </c>
    </row>
    <row r="441" spans="1:51" x14ac:dyDescent="0.25">
      <c r="A441" s="14">
        <f t="shared" si="126"/>
        <v>4.32</v>
      </c>
      <c r="B441" s="59">
        <f>IF($B$4="AY",0,IFERROR(P*INDEX('UWYr writing pattern'!$C$4:$C$18,MATCH('Baseline model w.Calcs'!$A441,'UWYr writing pattern'!$A$4:$A$18,0)) / 25,B440))</f>
        <v>0</v>
      </c>
      <c r="C441" s="36">
        <f t="shared" si="127"/>
        <v>0.14603319093303932</v>
      </c>
      <c r="E441" s="34">
        <f t="shared" si="128"/>
        <v>2.2238556994879084E-3</v>
      </c>
      <c r="F441" s="31">
        <f>SUM($E$9:E441)*RLR</f>
        <v>119.82476017088024</v>
      </c>
      <c r="G441" s="32"/>
      <c r="H441" s="36">
        <f>F441-SUM($J$9:J441)</f>
        <v>8.9347769340096193</v>
      </c>
      <c r="J441" s="31">
        <f t="shared" si="129"/>
        <v>6.7497040104560965E-2</v>
      </c>
      <c r="K441" s="36">
        <f>SUM($J$9:J441)*RRF</f>
        <v>77.622988265809425</v>
      </c>
      <c r="L441" s="33"/>
      <c r="M441" s="36">
        <f t="shared" si="114"/>
        <v>86.557765199819045</v>
      </c>
      <c r="N441" s="33"/>
      <c r="O441" s="33"/>
      <c r="P441" s="33"/>
      <c r="Q441" s="33"/>
      <c r="R441" s="33"/>
      <c r="S441" s="33"/>
      <c r="T441" s="33"/>
      <c r="U441" s="33"/>
      <c r="V441" s="31">
        <f t="shared" si="115"/>
        <v>0.12266788038375301</v>
      </c>
      <c r="W441" s="31">
        <f t="shared" si="116"/>
        <v>6.2543438538067333</v>
      </c>
      <c r="X441" s="31">
        <f t="shared" si="117"/>
        <v>6.3770117341904866</v>
      </c>
      <c r="Y441" s="31">
        <f t="shared" si="118"/>
        <v>-2.5577651998190447</v>
      </c>
      <c r="Z441" s="31"/>
      <c r="AA441" s="31"/>
      <c r="AB441" s="31"/>
      <c r="AC441" s="31"/>
      <c r="AD441" s="31"/>
      <c r="AE441" s="31"/>
      <c r="AF441" s="31"/>
      <c r="AG441" s="33">
        <f t="shared" si="119"/>
        <v>0.92408319364058844</v>
      </c>
      <c r="AH441" s="33">
        <f t="shared" si="120"/>
        <v>1.0304495857121314</v>
      </c>
      <c r="AI441" s="33">
        <f t="shared" si="121"/>
        <v>0.99853966809066863</v>
      </c>
      <c r="AJ441" s="93">
        <f t="shared" si="122"/>
        <v>0.9608361049010129</v>
      </c>
      <c r="AK441" s="3">
        <f t="shared" si="123"/>
        <v>0.96101907392003005</v>
      </c>
      <c r="AL441" s="3"/>
      <c r="AM441" s="3"/>
      <c r="AN441" s="3"/>
      <c r="AO441" s="3"/>
      <c r="AP441" s="3"/>
      <c r="AQ441" s="90">
        <f t="shared" si="130"/>
        <v>0</v>
      </c>
      <c r="AR441" s="91">
        <f t="shared" si="131"/>
        <v>0</v>
      </c>
      <c r="AS441" s="89">
        <f>SUM(AR$9:AR441)*RLR</f>
        <v>120</v>
      </c>
      <c r="AT441" s="90">
        <f>AS441-SUM(AU$9:AU441)</f>
        <v>4.6777111295963749</v>
      </c>
      <c r="AU441" s="89">
        <f t="shared" si="132"/>
        <v>3.5347943044808899E-2</v>
      </c>
      <c r="AV441" s="90">
        <f>SUM(AU$9:AU441)*RRF</f>
        <v>80.725602209282528</v>
      </c>
      <c r="AW441" s="3"/>
      <c r="AX441" s="2">
        <f t="shared" si="124"/>
        <v>1.5</v>
      </c>
      <c r="AY441" s="2">
        <f t="shared" si="125"/>
        <v>0.75</v>
      </c>
    </row>
    <row r="442" spans="1:51" x14ac:dyDescent="0.25">
      <c r="A442" s="14">
        <f t="shared" si="126"/>
        <v>4.33</v>
      </c>
      <c r="B442" s="59">
        <f>IF($B$4="AY",0,IFERROR(P*INDEX('UWYr writing pattern'!$C$4:$C$18,MATCH('Baseline model w.Calcs'!$A442,'UWYr writing pattern'!$A$4:$A$18,0)) / 25,B441))</f>
        <v>0</v>
      </c>
      <c r="C442" s="36">
        <f t="shared" si="127"/>
        <v>0.14384269306904374</v>
      </c>
      <c r="E442" s="34">
        <f t="shared" si="128"/>
        <v>2.1904978639955895E-3</v>
      </c>
      <c r="F442" s="31">
        <f>SUM($E$9:E442)*RLR</f>
        <v>119.82738876831704</v>
      </c>
      <c r="G442" s="32"/>
      <c r="H442" s="36">
        <f>F442-SUM($J$9:J442)</f>
        <v>8.8703947044413383</v>
      </c>
      <c r="J442" s="31">
        <f t="shared" si="129"/>
        <v>6.7010827005072146E-2</v>
      </c>
      <c r="K442" s="36">
        <f>SUM($J$9:J442)*RRF</f>
        <v>77.669895844712983</v>
      </c>
      <c r="L442" s="33"/>
      <c r="M442" s="36">
        <f t="shared" si="114"/>
        <v>86.540290549154321</v>
      </c>
      <c r="N442" s="33"/>
      <c r="O442" s="33"/>
      <c r="P442" s="33"/>
      <c r="Q442" s="33"/>
      <c r="R442" s="33"/>
      <c r="S442" s="33"/>
      <c r="T442" s="33"/>
      <c r="U442" s="33"/>
      <c r="V442" s="31">
        <f t="shared" si="115"/>
        <v>0.12082786217799672</v>
      </c>
      <c r="W442" s="31">
        <f t="shared" si="116"/>
        <v>6.2092762931089363</v>
      </c>
      <c r="X442" s="31">
        <f t="shared" si="117"/>
        <v>6.330104155286933</v>
      </c>
      <c r="Y442" s="31">
        <f t="shared" si="118"/>
        <v>-2.5402905491543208</v>
      </c>
      <c r="Z442" s="31"/>
      <c r="AA442" s="31"/>
      <c r="AB442" s="31"/>
      <c r="AC442" s="31"/>
      <c r="AD442" s="31"/>
      <c r="AE442" s="31"/>
      <c r="AF442" s="31"/>
      <c r="AG442" s="33">
        <f t="shared" si="119"/>
        <v>0.92464161719896409</v>
      </c>
      <c r="AH442" s="33">
        <f t="shared" si="120"/>
        <v>1.030241554156599</v>
      </c>
      <c r="AI442" s="33">
        <f t="shared" si="121"/>
        <v>0.99856157306930859</v>
      </c>
      <c r="AJ442" s="93">
        <f t="shared" si="122"/>
        <v>0.9611287353782616</v>
      </c>
      <c r="AK442" s="3">
        <f t="shared" si="123"/>
        <v>0.96131143086562987</v>
      </c>
      <c r="AL442" s="3"/>
      <c r="AM442" s="3"/>
      <c r="AN442" s="3"/>
      <c r="AO442" s="3"/>
      <c r="AP442" s="3"/>
      <c r="AQ442" s="90">
        <f t="shared" si="130"/>
        <v>0</v>
      </c>
      <c r="AR442" s="91">
        <f t="shared" si="131"/>
        <v>0</v>
      </c>
      <c r="AS442" s="89">
        <f>SUM(AR$9:AR442)*RLR</f>
        <v>120</v>
      </c>
      <c r="AT442" s="90">
        <f>AS442-SUM(AU$9:AU442)</f>
        <v>4.6426282961243999</v>
      </c>
      <c r="AU442" s="89">
        <f t="shared" si="132"/>
        <v>3.5082833471972816E-2</v>
      </c>
      <c r="AV442" s="90">
        <f>SUM(AU$9:AU442)*RRF</f>
        <v>80.750160192712912</v>
      </c>
      <c r="AW442" s="3"/>
      <c r="AX442" s="2">
        <f t="shared" si="124"/>
        <v>1.5</v>
      </c>
      <c r="AY442" s="2">
        <f t="shared" si="125"/>
        <v>0.75</v>
      </c>
    </row>
    <row r="443" spans="1:51" x14ac:dyDescent="0.25">
      <c r="A443" s="14">
        <f t="shared" si="126"/>
        <v>4.34</v>
      </c>
      <c r="B443" s="59">
        <f>IF($B$4="AY",0,IFERROR(P*INDEX('UWYr writing pattern'!$C$4:$C$18,MATCH('Baseline model w.Calcs'!$A443,'UWYr writing pattern'!$A$4:$A$18,0)) / 25,B442))</f>
        <v>0</v>
      </c>
      <c r="C443" s="36">
        <f t="shared" si="127"/>
        <v>0.14168505267300807</v>
      </c>
      <c r="E443" s="34">
        <f t="shared" si="128"/>
        <v>2.1576403960356563E-3</v>
      </c>
      <c r="F443" s="31">
        <f>SUM($E$9:E443)*RLR</f>
        <v>119.82997793679228</v>
      </c>
      <c r="G443" s="32"/>
      <c r="H443" s="36">
        <f>F443-SUM($J$9:J443)</f>
        <v>8.8064559126332682</v>
      </c>
      <c r="J443" s="31">
        <f t="shared" si="129"/>
        <v>6.6527960283310039E-2</v>
      </c>
      <c r="K443" s="36">
        <f>SUM($J$9:J443)*RRF</f>
        <v>77.716465416911305</v>
      </c>
      <c r="L443" s="33"/>
      <c r="M443" s="36">
        <f t="shared" si="114"/>
        <v>86.522921329544573</v>
      </c>
      <c r="N443" s="33"/>
      <c r="O443" s="33"/>
      <c r="P443" s="33"/>
      <c r="Q443" s="33"/>
      <c r="R443" s="33"/>
      <c r="S443" s="33"/>
      <c r="T443" s="33"/>
      <c r="U443" s="33"/>
      <c r="V443" s="31">
        <f t="shared" si="115"/>
        <v>0.11901544424532677</v>
      </c>
      <c r="W443" s="31">
        <f t="shared" si="116"/>
        <v>6.1645191388432874</v>
      </c>
      <c r="X443" s="31">
        <f t="shared" si="117"/>
        <v>6.2835345830886142</v>
      </c>
      <c r="Y443" s="31">
        <f t="shared" si="118"/>
        <v>-2.5229213295445732</v>
      </c>
      <c r="Z443" s="31"/>
      <c r="AA443" s="31"/>
      <c r="AB443" s="31"/>
      <c r="AC443" s="31"/>
      <c r="AD443" s="31"/>
      <c r="AE443" s="31"/>
      <c r="AF443" s="31"/>
      <c r="AG443" s="33">
        <f t="shared" si="119"/>
        <v>0.92519601686799169</v>
      </c>
      <c r="AH443" s="33">
        <f t="shared" si="120"/>
        <v>1.0300347777326735</v>
      </c>
      <c r="AI443" s="33">
        <f t="shared" si="121"/>
        <v>0.99858314947326898</v>
      </c>
      <c r="AJ443" s="93">
        <f t="shared" si="122"/>
        <v>0.96141917933662602</v>
      </c>
      <c r="AK443" s="3">
        <f t="shared" si="123"/>
        <v>0.96160159513413779</v>
      </c>
      <c r="AL443" s="3"/>
      <c r="AM443" s="3"/>
      <c r="AN443" s="3"/>
      <c r="AO443" s="3"/>
      <c r="AP443" s="3"/>
      <c r="AQ443" s="90">
        <f t="shared" si="130"/>
        <v>0</v>
      </c>
      <c r="AR443" s="91">
        <f t="shared" si="131"/>
        <v>0</v>
      </c>
      <c r="AS443" s="89">
        <f>SUM(AR$9:AR443)*RLR</f>
        <v>120</v>
      </c>
      <c r="AT443" s="90">
        <f>AS443-SUM(AU$9:AU443)</f>
        <v>4.6078085839034628</v>
      </c>
      <c r="AU443" s="89">
        <f t="shared" si="132"/>
        <v>3.4819712220932997E-2</v>
      </c>
      <c r="AV443" s="90">
        <f>SUM(AU$9:AU443)*RRF</f>
        <v>80.774533991267575</v>
      </c>
      <c r="AW443" s="3"/>
      <c r="AX443" s="2">
        <f t="shared" si="124"/>
        <v>1.5</v>
      </c>
      <c r="AY443" s="2">
        <f t="shared" si="125"/>
        <v>0.75</v>
      </c>
    </row>
    <row r="444" spans="1:51" x14ac:dyDescent="0.25">
      <c r="A444" s="14">
        <f t="shared" si="126"/>
        <v>4.3499999999999996</v>
      </c>
      <c r="B444" s="59">
        <f>IF($B$4="AY",0,IFERROR(P*INDEX('UWYr writing pattern'!$C$4:$C$18,MATCH('Baseline model w.Calcs'!$A444,'UWYr writing pattern'!$A$4:$A$18,0)) / 25,B443))</f>
        <v>0</v>
      </c>
      <c r="C444" s="36">
        <f t="shared" si="127"/>
        <v>0.13955977688291296</v>
      </c>
      <c r="E444" s="34">
        <f t="shared" si="128"/>
        <v>2.1252757900951211E-3</v>
      </c>
      <c r="F444" s="31">
        <f>SUM($E$9:E444)*RLR</f>
        <v>119.83252826774039</v>
      </c>
      <c r="G444" s="32"/>
      <c r="H444" s="36">
        <f>F444-SUM($J$9:J444)</f>
        <v>8.7429578242366262</v>
      </c>
      <c r="J444" s="31">
        <f t="shared" si="129"/>
        <v>6.6048419344749518E-2</v>
      </c>
      <c r="K444" s="36">
        <f>SUM($J$9:J444)*RRF</f>
        <v>77.762699310452632</v>
      </c>
      <c r="L444" s="33"/>
      <c r="M444" s="36">
        <f t="shared" si="114"/>
        <v>86.505657134689258</v>
      </c>
      <c r="N444" s="33"/>
      <c r="O444" s="33"/>
      <c r="P444" s="33"/>
      <c r="Q444" s="33"/>
      <c r="R444" s="33"/>
      <c r="S444" s="33"/>
      <c r="T444" s="33"/>
      <c r="U444" s="33"/>
      <c r="V444" s="31">
        <f t="shared" si="115"/>
        <v>0.11723021258164687</v>
      </c>
      <c r="W444" s="31">
        <f t="shared" si="116"/>
        <v>6.1200704769656378</v>
      </c>
      <c r="X444" s="31">
        <f t="shared" si="117"/>
        <v>6.2373006895472844</v>
      </c>
      <c r="Y444" s="31">
        <f t="shared" si="118"/>
        <v>-2.5056571346892582</v>
      </c>
      <c r="Z444" s="31"/>
      <c r="AA444" s="31"/>
      <c r="AB444" s="31"/>
      <c r="AC444" s="31"/>
      <c r="AD444" s="31"/>
      <c r="AE444" s="31"/>
      <c r="AF444" s="31"/>
      <c r="AG444" s="33">
        <f t="shared" si="119"/>
        <v>0.9257464203625313</v>
      </c>
      <c r="AH444" s="33">
        <f t="shared" si="120"/>
        <v>1.0298292516034435</v>
      </c>
      <c r="AI444" s="33">
        <f t="shared" si="121"/>
        <v>0.99860440223116986</v>
      </c>
      <c r="AJ444" s="93">
        <f t="shared" si="122"/>
        <v>0.96170745311365535</v>
      </c>
      <c r="AK444" s="3">
        <f t="shared" si="123"/>
        <v>0.96188958317063178</v>
      </c>
      <c r="AL444" s="3"/>
      <c r="AM444" s="3"/>
      <c r="AN444" s="3"/>
      <c r="AO444" s="3"/>
      <c r="AP444" s="3"/>
      <c r="AQ444" s="90">
        <f t="shared" si="130"/>
        <v>0</v>
      </c>
      <c r="AR444" s="91">
        <f t="shared" si="131"/>
        <v>0</v>
      </c>
      <c r="AS444" s="89">
        <f>SUM(AR$9:AR444)*RLR</f>
        <v>120</v>
      </c>
      <c r="AT444" s="90">
        <f>AS444-SUM(AU$9:AU444)</f>
        <v>4.5732500195241812</v>
      </c>
      <c r="AU444" s="89">
        <f t="shared" si="132"/>
        <v>3.4558564379275972E-2</v>
      </c>
      <c r="AV444" s="90">
        <f>SUM(AU$9:AU444)*RRF</f>
        <v>80.79872498633307</v>
      </c>
      <c r="AW444" s="3"/>
      <c r="AX444" s="2">
        <f t="shared" si="124"/>
        <v>1.5</v>
      </c>
      <c r="AY444" s="2">
        <f t="shared" si="125"/>
        <v>0.75</v>
      </c>
    </row>
    <row r="445" spans="1:51" x14ac:dyDescent="0.25">
      <c r="A445" s="14">
        <f t="shared" si="126"/>
        <v>4.3600000000000003</v>
      </c>
      <c r="B445" s="59">
        <f>IF($B$4="AY",0,IFERROR(P*INDEX('UWYr writing pattern'!$C$4:$C$18,MATCH('Baseline model w.Calcs'!$A445,'UWYr writing pattern'!$A$4:$A$18,0)) / 25,B444))</f>
        <v>0</v>
      </c>
      <c r="C445" s="36">
        <f t="shared" si="127"/>
        <v>0.13746638022966925</v>
      </c>
      <c r="E445" s="34">
        <f t="shared" si="128"/>
        <v>2.0933966532436944E-3</v>
      </c>
      <c r="F445" s="31">
        <f>SUM($E$9:E445)*RLR</f>
        <v>119.83504034372427</v>
      </c>
      <c r="G445" s="32"/>
      <c r="H445" s="36">
        <f>F445-SUM($J$9:J445)</f>
        <v>8.6798977165387328</v>
      </c>
      <c r="J445" s="31">
        <f t="shared" si="129"/>
        <v>6.5572183681774698E-2</v>
      </c>
      <c r="K445" s="36">
        <f>SUM($J$9:J445)*RRF</f>
        <v>77.808599839029867</v>
      </c>
      <c r="L445" s="33"/>
      <c r="M445" s="36">
        <f t="shared" si="114"/>
        <v>86.4884975555686</v>
      </c>
      <c r="N445" s="33"/>
      <c r="O445" s="33"/>
      <c r="P445" s="33"/>
      <c r="Q445" s="33"/>
      <c r="R445" s="33"/>
      <c r="S445" s="33"/>
      <c r="T445" s="33"/>
      <c r="U445" s="33"/>
      <c r="V445" s="31">
        <f t="shared" si="115"/>
        <v>0.11547175939292216</v>
      </c>
      <c r="W445" s="31">
        <f t="shared" si="116"/>
        <v>6.0759284015771122</v>
      </c>
      <c r="X445" s="31">
        <f t="shared" si="117"/>
        <v>6.1914001609700344</v>
      </c>
      <c r="Y445" s="31">
        <f t="shared" si="118"/>
        <v>-2.4884975555685998</v>
      </c>
      <c r="Z445" s="31"/>
      <c r="AA445" s="31"/>
      <c r="AB445" s="31"/>
      <c r="AC445" s="31"/>
      <c r="AD445" s="31"/>
      <c r="AE445" s="31"/>
      <c r="AF445" s="31"/>
      <c r="AG445" s="33">
        <f t="shared" si="119"/>
        <v>0.92629285522654603</v>
      </c>
      <c r="AH445" s="33">
        <f t="shared" si="120"/>
        <v>1.0296249708996261</v>
      </c>
      <c r="AI445" s="33">
        <f t="shared" si="121"/>
        <v>0.99862533619770233</v>
      </c>
      <c r="AJ445" s="93">
        <f t="shared" si="122"/>
        <v>0.96199357292482568</v>
      </c>
      <c r="AK445" s="3">
        <f t="shared" si="123"/>
        <v>0.96217541129685202</v>
      </c>
      <c r="AL445" s="3"/>
      <c r="AM445" s="3"/>
      <c r="AN445" s="3"/>
      <c r="AO445" s="3"/>
      <c r="AP445" s="3"/>
      <c r="AQ445" s="90">
        <f t="shared" si="130"/>
        <v>0</v>
      </c>
      <c r="AR445" s="91">
        <f t="shared" si="131"/>
        <v>0</v>
      </c>
      <c r="AS445" s="89">
        <f>SUM(AR$9:AR445)*RLR</f>
        <v>120</v>
      </c>
      <c r="AT445" s="90">
        <f>AS445-SUM(AU$9:AU445)</f>
        <v>4.5389506443777492</v>
      </c>
      <c r="AU445" s="89">
        <f t="shared" si="132"/>
        <v>3.429937514643136E-2</v>
      </c>
      <c r="AV445" s="90">
        <f>SUM(AU$9:AU445)*RRF</f>
        <v>80.822734548935571</v>
      </c>
      <c r="AW445" s="3"/>
      <c r="AX445" s="2">
        <f t="shared" si="124"/>
        <v>1.5</v>
      </c>
      <c r="AY445" s="2">
        <f t="shared" si="125"/>
        <v>0.75</v>
      </c>
    </row>
    <row r="446" spans="1:51" x14ac:dyDescent="0.25">
      <c r="A446" s="14">
        <f t="shared" si="126"/>
        <v>4.37</v>
      </c>
      <c r="B446" s="59">
        <f>IF($B$4="AY",0,IFERROR(P*INDEX('UWYr writing pattern'!$C$4:$C$18,MATCH('Baseline model w.Calcs'!$A446,'UWYr writing pattern'!$A$4:$A$18,0)) / 25,B445))</f>
        <v>0</v>
      </c>
      <c r="C446" s="36">
        <f t="shared" si="127"/>
        <v>0.13540438452622422</v>
      </c>
      <c r="E446" s="34">
        <f t="shared" si="128"/>
        <v>2.0619957034450388E-3</v>
      </c>
      <c r="F446" s="31">
        <f>SUM($E$9:E446)*RLR</f>
        <v>119.8375147385684</v>
      </c>
      <c r="G446" s="32"/>
      <c r="H446" s="36">
        <f>F446-SUM($J$9:J446)</f>
        <v>8.617272878508814</v>
      </c>
      <c r="J446" s="31">
        <f t="shared" si="129"/>
        <v>6.50992328740405E-2</v>
      </c>
      <c r="K446" s="36">
        <f>SUM($J$9:J446)*RRF</f>
        <v>77.854169302041711</v>
      </c>
      <c r="L446" s="33"/>
      <c r="M446" s="36">
        <f t="shared" si="114"/>
        <v>86.471442180550525</v>
      </c>
      <c r="N446" s="33"/>
      <c r="O446" s="33"/>
      <c r="P446" s="33"/>
      <c r="Q446" s="33"/>
      <c r="R446" s="33"/>
      <c r="S446" s="33"/>
      <c r="T446" s="33"/>
      <c r="U446" s="33"/>
      <c r="V446" s="31">
        <f t="shared" si="115"/>
        <v>0.11373968300202833</v>
      </c>
      <c r="W446" s="31">
        <f t="shared" si="116"/>
        <v>6.0320910149561691</v>
      </c>
      <c r="X446" s="31">
        <f t="shared" si="117"/>
        <v>6.1458306979581971</v>
      </c>
      <c r="Y446" s="31">
        <f t="shared" si="118"/>
        <v>-2.4714421805505253</v>
      </c>
      <c r="Z446" s="31"/>
      <c r="AA446" s="31"/>
      <c r="AB446" s="31"/>
      <c r="AC446" s="31"/>
      <c r="AD446" s="31"/>
      <c r="AE446" s="31"/>
      <c r="AF446" s="31"/>
      <c r="AG446" s="33">
        <f t="shared" si="119"/>
        <v>0.9268353488338299</v>
      </c>
      <c r="AH446" s="33">
        <f t="shared" si="120"/>
        <v>1.0294219307208397</v>
      </c>
      <c r="AI446" s="33">
        <f t="shared" si="121"/>
        <v>0.99864595615473672</v>
      </c>
      <c r="AJ446" s="93">
        <f t="shared" si="122"/>
        <v>0.96227755486445177</v>
      </c>
      <c r="AK446" s="3">
        <f t="shared" si="123"/>
        <v>0.96245909571212551</v>
      </c>
      <c r="AL446" s="3"/>
      <c r="AM446" s="3"/>
      <c r="AN446" s="3"/>
      <c r="AO446" s="3"/>
      <c r="AP446" s="3"/>
      <c r="AQ446" s="90">
        <f t="shared" si="130"/>
        <v>0</v>
      </c>
      <c r="AR446" s="91">
        <f t="shared" si="131"/>
        <v>0</v>
      </c>
      <c r="AS446" s="89">
        <f>SUM(AR$9:AR446)*RLR</f>
        <v>120</v>
      </c>
      <c r="AT446" s="90">
        <f>AS446-SUM(AU$9:AU446)</f>
        <v>4.5049085145449226</v>
      </c>
      <c r="AU446" s="89">
        <f t="shared" si="132"/>
        <v>3.4042129832833119E-2</v>
      </c>
      <c r="AV446" s="90">
        <f>SUM(AU$9:AU446)*RRF</f>
        <v>80.846564039818546</v>
      </c>
      <c r="AW446" s="3"/>
      <c r="AX446" s="2">
        <f t="shared" si="124"/>
        <v>1.5</v>
      </c>
      <c r="AY446" s="2">
        <f t="shared" si="125"/>
        <v>0.75</v>
      </c>
    </row>
    <row r="447" spans="1:51" x14ac:dyDescent="0.25">
      <c r="A447" s="14">
        <f t="shared" si="126"/>
        <v>4.38</v>
      </c>
      <c r="B447" s="59">
        <f>IF($B$4="AY",0,IFERROR(P*INDEX('UWYr writing pattern'!$C$4:$C$18,MATCH('Baseline model w.Calcs'!$A447,'UWYr writing pattern'!$A$4:$A$18,0)) / 25,B446))</f>
        <v>0</v>
      </c>
      <c r="C447" s="36">
        <f t="shared" si="127"/>
        <v>0.13337331875833086</v>
      </c>
      <c r="E447" s="34">
        <f t="shared" si="128"/>
        <v>2.0310657678933633E-3</v>
      </c>
      <c r="F447" s="31">
        <f>SUM($E$9:E447)*RLR</f>
        <v>119.83995201748988</v>
      </c>
      <c r="G447" s="32"/>
      <c r="H447" s="36">
        <f>F447-SUM($J$9:J447)</f>
        <v>8.5550806108414719</v>
      </c>
      <c r="J447" s="31">
        <f t="shared" si="129"/>
        <v>6.4629546588816103E-2</v>
      </c>
      <c r="K447" s="36">
        <f>SUM($J$9:J447)*RRF</f>
        <v>77.899409984653886</v>
      </c>
      <c r="L447" s="33"/>
      <c r="M447" s="36">
        <f t="shared" si="114"/>
        <v>86.454490595495358</v>
      </c>
      <c r="N447" s="33"/>
      <c r="O447" s="33"/>
      <c r="P447" s="33"/>
      <c r="Q447" s="33"/>
      <c r="R447" s="33"/>
      <c r="S447" s="33"/>
      <c r="T447" s="33"/>
      <c r="U447" s="33"/>
      <c r="V447" s="31">
        <f t="shared" si="115"/>
        <v>0.11203358775699791</v>
      </c>
      <c r="W447" s="31">
        <f t="shared" si="116"/>
        <v>5.98855642758903</v>
      </c>
      <c r="X447" s="31">
        <f t="shared" si="117"/>
        <v>6.100590015346028</v>
      </c>
      <c r="Y447" s="31">
        <f t="shared" si="118"/>
        <v>-2.4544905954953578</v>
      </c>
      <c r="Z447" s="31"/>
      <c r="AA447" s="31"/>
      <c r="AB447" s="31"/>
      <c r="AC447" s="31"/>
      <c r="AD447" s="31"/>
      <c r="AE447" s="31"/>
      <c r="AF447" s="31"/>
      <c r="AG447" s="33">
        <f t="shared" si="119"/>
        <v>0.92737392838873678</v>
      </c>
      <c r="AH447" s="33">
        <f t="shared" si="120"/>
        <v>1.0292201261368494</v>
      </c>
      <c r="AI447" s="33">
        <f t="shared" si="121"/>
        <v>0.99866626681241566</v>
      </c>
      <c r="AJ447" s="93">
        <f t="shared" si="122"/>
        <v>0.96255941490659269</v>
      </c>
      <c r="AK447" s="3">
        <f t="shared" si="123"/>
        <v>0.96274065249428464</v>
      </c>
      <c r="AL447" s="3"/>
      <c r="AM447" s="3"/>
      <c r="AN447" s="3"/>
      <c r="AO447" s="3"/>
      <c r="AP447" s="3"/>
      <c r="AQ447" s="90">
        <f t="shared" si="130"/>
        <v>0</v>
      </c>
      <c r="AR447" s="91">
        <f t="shared" si="131"/>
        <v>0</v>
      </c>
      <c r="AS447" s="89">
        <f>SUM(AR$9:AR447)*RLR</f>
        <v>120</v>
      </c>
      <c r="AT447" s="90">
        <f>AS447-SUM(AU$9:AU447)</f>
        <v>4.4711217006858419</v>
      </c>
      <c r="AU447" s="89">
        <f t="shared" si="132"/>
        <v>3.3786813859086919E-2</v>
      </c>
      <c r="AV447" s="90">
        <f>SUM(AU$9:AU447)*RRF</f>
        <v>80.870214809519908</v>
      </c>
      <c r="AW447" s="3"/>
      <c r="AX447" s="2">
        <f t="shared" si="124"/>
        <v>1.5</v>
      </c>
      <c r="AY447" s="2">
        <f t="shared" si="125"/>
        <v>0.75</v>
      </c>
    </row>
    <row r="448" spans="1:51" x14ac:dyDescent="0.25">
      <c r="A448" s="14">
        <f t="shared" si="126"/>
        <v>4.3899999999999997</v>
      </c>
      <c r="B448" s="59">
        <f>IF($B$4="AY",0,IFERROR(P*INDEX('UWYr writing pattern'!$C$4:$C$18,MATCH('Baseline model w.Calcs'!$A448,'UWYr writing pattern'!$A$4:$A$18,0)) / 25,B447))</f>
        <v>0</v>
      </c>
      <c r="C448" s="36">
        <f t="shared" si="127"/>
        <v>0.1313727189769559</v>
      </c>
      <c r="E448" s="34">
        <f t="shared" si="128"/>
        <v>2.000599781374963E-3</v>
      </c>
      <c r="F448" s="31">
        <f>SUM($E$9:E448)*RLR</f>
        <v>119.84235273722751</v>
      </c>
      <c r="G448" s="32"/>
      <c r="H448" s="36">
        <f>F448-SUM($J$9:J448)</f>
        <v>8.4933182259977968</v>
      </c>
      <c r="J448" s="31">
        <f t="shared" si="129"/>
        <v>6.416310458131104E-2</v>
      </c>
      <c r="K448" s="36">
        <f>SUM($J$9:J448)*RRF</f>
        <v>77.944324157860791</v>
      </c>
      <c r="L448" s="33"/>
      <c r="M448" s="36">
        <f t="shared" si="114"/>
        <v>86.437642383858588</v>
      </c>
      <c r="N448" s="33"/>
      <c r="O448" s="33"/>
      <c r="P448" s="33"/>
      <c r="Q448" s="33"/>
      <c r="R448" s="33"/>
      <c r="S448" s="33"/>
      <c r="T448" s="33"/>
      <c r="U448" s="33"/>
      <c r="V448" s="31">
        <f t="shared" si="115"/>
        <v>0.11035308394064296</v>
      </c>
      <c r="W448" s="31">
        <f t="shared" si="116"/>
        <v>5.9453227581984578</v>
      </c>
      <c r="X448" s="31">
        <f t="shared" si="117"/>
        <v>6.0556758421391006</v>
      </c>
      <c r="Y448" s="31">
        <f t="shared" si="118"/>
        <v>-2.4376423838585879</v>
      </c>
      <c r="Z448" s="31"/>
      <c r="AA448" s="31"/>
      <c r="AB448" s="31"/>
      <c r="AC448" s="31"/>
      <c r="AD448" s="31"/>
      <c r="AE448" s="31"/>
      <c r="AF448" s="31"/>
      <c r="AG448" s="33">
        <f t="shared" si="119"/>
        <v>0.92790862092691417</v>
      </c>
      <c r="AH448" s="33">
        <f t="shared" si="120"/>
        <v>1.0290195521887928</v>
      </c>
      <c r="AI448" s="33">
        <f t="shared" si="121"/>
        <v>0.99868627281022926</v>
      </c>
      <c r="AJ448" s="93">
        <f t="shared" si="122"/>
        <v>0.96283916890595</v>
      </c>
      <c r="AK448" s="3">
        <f t="shared" si="123"/>
        <v>0.96302009760057761</v>
      </c>
      <c r="AL448" s="3"/>
      <c r="AM448" s="3"/>
      <c r="AN448" s="3"/>
      <c r="AO448" s="3"/>
      <c r="AP448" s="3"/>
      <c r="AQ448" s="90">
        <f t="shared" si="130"/>
        <v>0</v>
      </c>
      <c r="AR448" s="91">
        <f t="shared" si="131"/>
        <v>0</v>
      </c>
      <c r="AS448" s="89">
        <f>SUM(AR$9:AR448)*RLR</f>
        <v>120</v>
      </c>
      <c r="AT448" s="90">
        <f>AS448-SUM(AU$9:AU448)</f>
        <v>4.4375882879306943</v>
      </c>
      <c r="AU448" s="89">
        <f t="shared" si="132"/>
        <v>3.3533412755143814E-2</v>
      </c>
      <c r="AV448" s="90">
        <f>SUM(AU$9:AU448)*RRF</f>
        <v>80.893688198448515</v>
      </c>
      <c r="AW448" s="3"/>
      <c r="AX448" s="2">
        <f t="shared" si="124"/>
        <v>1.5</v>
      </c>
      <c r="AY448" s="2">
        <f t="shared" si="125"/>
        <v>0.75</v>
      </c>
    </row>
    <row r="449" spans="1:51" x14ac:dyDescent="0.25">
      <c r="A449" s="14">
        <f t="shared" si="126"/>
        <v>4.4000000000000004</v>
      </c>
      <c r="B449" s="59">
        <f>IF($B$4="AY",0,IFERROR(P*INDEX('UWYr writing pattern'!$C$4:$C$18,MATCH('Baseline model w.Calcs'!$A449,'UWYr writing pattern'!$A$4:$A$18,0)) / 25,B448))</f>
        <v>0</v>
      </c>
      <c r="C449" s="36">
        <f t="shared" si="127"/>
        <v>0.12940212819230157</v>
      </c>
      <c r="E449" s="34">
        <f t="shared" si="128"/>
        <v>1.9705907846543384E-3</v>
      </c>
      <c r="F449" s="31">
        <f>SUM($E$9:E449)*RLR</f>
        <v>119.8447174461691</v>
      </c>
      <c r="G449" s="32"/>
      <c r="H449" s="36">
        <f>F449-SUM($J$9:J449)</f>
        <v>8.4319830482444047</v>
      </c>
      <c r="J449" s="31">
        <f t="shared" si="129"/>
        <v>6.3699886694983471E-2</v>
      </c>
      <c r="K449" s="36">
        <f>SUM($J$9:J449)*RRF</f>
        <v>77.988914078547282</v>
      </c>
      <c r="L449" s="33"/>
      <c r="M449" s="36">
        <f t="shared" si="114"/>
        <v>86.420897126791687</v>
      </c>
      <c r="N449" s="33"/>
      <c r="O449" s="33"/>
      <c r="P449" s="33"/>
      <c r="Q449" s="33"/>
      <c r="R449" s="33"/>
      <c r="S449" s="33"/>
      <c r="T449" s="33"/>
      <c r="U449" s="33"/>
      <c r="V449" s="31">
        <f t="shared" si="115"/>
        <v>0.10869778768153331</v>
      </c>
      <c r="W449" s="31">
        <f t="shared" si="116"/>
        <v>5.9023881337710833</v>
      </c>
      <c r="X449" s="31">
        <f t="shared" si="117"/>
        <v>6.0110859214526169</v>
      </c>
      <c r="Y449" s="31">
        <f t="shared" si="118"/>
        <v>-2.4208971267916866</v>
      </c>
      <c r="Z449" s="31"/>
      <c r="AA449" s="31"/>
      <c r="AB449" s="31"/>
      <c r="AC449" s="31"/>
      <c r="AD449" s="31"/>
      <c r="AE449" s="31"/>
      <c r="AF449" s="31"/>
      <c r="AG449" s="33">
        <f t="shared" si="119"/>
        <v>0.92843945331603905</v>
      </c>
      <c r="AH449" s="33">
        <f t="shared" si="120"/>
        <v>1.0288202038903773</v>
      </c>
      <c r="AI449" s="33">
        <f t="shared" si="121"/>
        <v>0.99870597871807587</v>
      </c>
      <c r="AJ449" s="93">
        <f t="shared" si="122"/>
        <v>0.96311683259876002</v>
      </c>
      <c r="AK449" s="3">
        <f t="shared" si="123"/>
        <v>0.9632974468685731</v>
      </c>
      <c r="AL449" s="3"/>
      <c r="AM449" s="3"/>
      <c r="AN449" s="3"/>
      <c r="AO449" s="3"/>
      <c r="AP449" s="3"/>
      <c r="AQ449" s="90">
        <f t="shared" si="130"/>
        <v>0</v>
      </c>
      <c r="AR449" s="91">
        <f t="shared" si="131"/>
        <v>0</v>
      </c>
      <c r="AS449" s="89">
        <f>SUM(AR$9:AR449)*RLR</f>
        <v>120</v>
      </c>
      <c r="AT449" s="90">
        <f>AS449-SUM(AU$9:AU449)</f>
        <v>4.4043063757712133</v>
      </c>
      <c r="AU449" s="89">
        <f t="shared" si="132"/>
        <v>3.3281912159480211E-2</v>
      </c>
      <c r="AV449" s="90">
        <f>SUM(AU$9:AU449)*RRF</f>
        <v>80.916985536960141</v>
      </c>
      <c r="AW449" s="3"/>
      <c r="AX449" s="2">
        <f t="shared" si="124"/>
        <v>1.5</v>
      </c>
      <c r="AY449" s="2">
        <f t="shared" si="125"/>
        <v>0.75</v>
      </c>
    </row>
    <row r="450" spans="1:51" x14ac:dyDescent="0.25">
      <c r="A450" s="14">
        <f t="shared" si="126"/>
        <v>4.41</v>
      </c>
      <c r="B450" s="59">
        <f>IF($B$4="AY",0,IFERROR(P*INDEX('UWYr writing pattern'!$C$4:$C$18,MATCH('Baseline model w.Calcs'!$A450,'UWYr writing pattern'!$A$4:$A$18,0)) / 25,B449))</f>
        <v>0</v>
      </c>
      <c r="C450" s="36">
        <f t="shared" si="127"/>
        <v>0.12746109626941704</v>
      </c>
      <c r="E450" s="34">
        <f t="shared" si="128"/>
        <v>1.9410319228845235E-3</v>
      </c>
      <c r="F450" s="31">
        <f>SUM($E$9:E450)*RLR</f>
        <v>119.84704668447657</v>
      </c>
      <c r="G450" s="32"/>
      <c r="H450" s="36">
        <f>F450-SUM($J$9:J450)</f>
        <v>8.3710724136900438</v>
      </c>
      <c r="J450" s="31">
        <f t="shared" si="129"/>
        <v>6.3239872861833038E-2</v>
      </c>
      <c r="K450" s="36">
        <f>SUM($J$9:J450)*RRF</f>
        <v>78.033181989550556</v>
      </c>
      <c r="L450" s="33"/>
      <c r="M450" s="36">
        <f t="shared" si="114"/>
        <v>86.4042544032406</v>
      </c>
      <c r="N450" s="33"/>
      <c r="O450" s="33"/>
      <c r="P450" s="33"/>
      <c r="Q450" s="33"/>
      <c r="R450" s="33"/>
      <c r="S450" s="33"/>
      <c r="T450" s="33"/>
      <c r="U450" s="33"/>
      <c r="V450" s="31">
        <f t="shared" si="115"/>
        <v>0.10706732086631029</v>
      </c>
      <c r="W450" s="31">
        <f t="shared" si="116"/>
        <v>5.8597506895830307</v>
      </c>
      <c r="X450" s="31">
        <f t="shared" si="117"/>
        <v>5.9668180104493409</v>
      </c>
      <c r="Y450" s="31">
        <f t="shared" si="118"/>
        <v>-2.4042544032405999</v>
      </c>
      <c r="Z450" s="31"/>
      <c r="AA450" s="31"/>
      <c r="AB450" s="31"/>
      <c r="AC450" s="31"/>
      <c r="AD450" s="31"/>
      <c r="AE450" s="31"/>
      <c r="AF450" s="31"/>
      <c r="AG450" s="33">
        <f t="shared" si="119"/>
        <v>0.92896645225655428</v>
      </c>
      <c r="AH450" s="33">
        <f t="shared" si="120"/>
        <v>1.0286220762290548</v>
      </c>
      <c r="AI450" s="33">
        <f t="shared" si="121"/>
        <v>0.99872538903730468</v>
      </c>
      <c r="AJ450" s="93">
        <f t="shared" si="122"/>
        <v>0.96339242160367866</v>
      </c>
      <c r="AK450" s="3">
        <f t="shared" si="123"/>
        <v>0.96357271601705885</v>
      </c>
      <c r="AL450" s="3"/>
      <c r="AM450" s="3"/>
      <c r="AN450" s="3"/>
      <c r="AO450" s="3"/>
      <c r="AP450" s="3"/>
      <c r="AQ450" s="90">
        <f t="shared" si="130"/>
        <v>0</v>
      </c>
      <c r="AR450" s="91">
        <f t="shared" si="131"/>
        <v>0</v>
      </c>
      <c r="AS450" s="89">
        <f>SUM(AR$9:AR450)*RLR</f>
        <v>120</v>
      </c>
      <c r="AT450" s="90">
        <f>AS450-SUM(AU$9:AU450)</f>
        <v>4.3712740779529327</v>
      </c>
      <c r="AU450" s="89">
        <f t="shared" si="132"/>
        <v>3.3032297818284102E-2</v>
      </c>
      <c r="AV450" s="90">
        <f>SUM(AU$9:AU450)*RRF</f>
        <v>80.940108145432944</v>
      </c>
      <c r="AW450" s="3"/>
      <c r="AX450" s="2">
        <f t="shared" si="124"/>
        <v>1.5</v>
      </c>
      <c r="AY450" s="2">
        <f t="shared" si="125"/>
        <v>0.75</v>
      </c>
    </row>
    <row r="451" spans="1:51" x14ac:dyDescent="0.25">
      <c r="A451" s="14">
        <f t="shared" si="126"/>
        <v>4.42</v>
      </c>
      <c r="B451" s="59">
        <f>IF($B$4="AY",0,IFERROR(P*INDEX('UWYr writing pattern'!$C$4:$C$18,MATCH('Baseline model w.Calcs'!$A451,'UWYr writing pattern'!$A$4:$A$18,0)) / 25,B450))</f>
        <v>0</v>
      </c>
      <c r="C451" s="36">
        <f t="shared" si="127"/>
        <v>0.12554917982537578</v>
      </c>
      <c r="E451" s="34">
        <f t="shared" si="128"/>
        <v>1.9119164440412556E-3</v>
      </c>
      <c r="F451" s="31">
        <f>SUM($E$9:E451)*RLR</f>
        <v>119.84934098420942</v>
      </c>
      <c r="G451" s="32"/>
      <c r="H451" s="36">
        <f>F451-SUM($J$9:J451)</f>
        <v>8.3105836703202272</v>
      </c>
      <c r="J451" s="31">
        <f t="shared" si="129"/>
        <v>6.2783043102675323E-2</v>
      </c>
      <c r="K451" s="36">
        <f>SUM($J$9:J451)*RRF</f>
        <v>78.077130119722426</v>
      </c>
      <c r="L451" s="33"/>
      <c r="M451" s="36">
        <f t="shared" si="114"/>
        <v>86.387713790042653</v>
      </c>
      <c r="N451" s="33"/>
      <c r="O451" s="33"/>
      <c r="P451" s="33"/>
      <c r="Q451" s="33"/>
      <c r="R451" s="33"/>
      <c r="S451" s="33"/>
      <c r="T451" s="33"/>
      <c r="U451" s="33"/>
      <c r="V451" s="31">
        <f t="shared" si="115"/>
        <v>0.10546131105331565</v>
      </c>
      <c r="W451" s="31">
        <f t="shared" si="116"/>
        <v>5.8174085692241588</v>
      </c>
      <c r="X451" s="31">
        <f t="shared" si="117"/>
        <v>5.9228698802774744</v>
      </c>
      <c r="Y451" s="31">
        <f t="shared" si="118"/>
        <v>-2.3877137900426533</v>
      </c>
      <c r="Z451" s="31"/>
      <c r="AA451" s="31"/>
      <c r="AB451" s="31"/>
      <c r="AC451" s="31"/>
      <c r="AD451" s="31"/>
      <c r="AE451" s="31"/>
      <c r="AF451" s="31"/>
      <c r="AG451" s="33">
        <f t="shared" si="119"/>
        <v>0.92948964428240988</v>
      </c>
      <c r="AH451" s="33">
        <f t="shared" si="120"/>
        <v>1.0284251641671744</v>
      </c>
      <c r="AI451" s="33">
        <f t="shared" si="121"/>
        <v>0.99874450820174521</v>
      </c>
      <c r="AJ451" s="93">
        <f t="shared" si="122"/>
        <v>0.96366595142265998</v>
      </c>
      <c r="AK451" s="3">
        <f t="shared" si="123"/>
        <v>0.96384592064693086</v>
      </c>
      <c r="AL451" s="3"/>
      <c r="AM451" s="3"/>
      <c r="AN451" s="3"/>
      <c r="AO451" s="3"/>
      <c r="AP451" s="3"/>
      <c r="AQ451" s="90">
        <f t="shared" si="130"/>
        <v>0</v>
      </c>
      <c r="AR451" s="91">
        <f t="shared" si="131"/>
        <v>0</v>
      </c>
      <c r="AS451" s="89">
        <f>SUM(AR$9:AR451)*RLR</f>
        <v>120</v>
      </c>
      <c r="AT451" s="90">
        <f>AS451-SUM(AU$9:AU451)</f>
        <v>4.3384895223682918</v>
      </c>
      <c r="AU451" s="89">
        <f t="shared" si="132"/>
        <v>3.2784555584646997E-2</v>
      </c>
      <c r="AV451" s="90">
        <f>SUM(AU$9:AU451)*RRF</f>
        <v>80.963057334342196</v>
      </c>
      <c r="AW451" s="3"/>
      <c r="AX451" s="2">
        <f t="shared" si="124"/>
        <v>1.5</v>
      </c>
      <c r="AY451" s="2">
        <f t="shared" si="125"/>
        <v>0.75</v>
      </c>
    </row>
    <row r="452" spans="1:51" x14ac:dyDescent="0.25">
      <c r="A452" s="14">
        <f t="shared" si="126"/>
        <v>4.43</v>
      </c>
      <c r="B452" s="59">
        <f>IF($B$4="AY",0,IFERROR(P*INDEX('UWYr writing pattern'!$C$4:$C$18,MATCH('Baseline model w.Calcs'!$A452,'UWYr writing pattern'!$A$4:$A$18,0)) / 25,B451))</f>
        <v>0</v>
      </c>
      <c r="C452" s="36">
        <f t="shared" si="127"/>
        <v>0.12366594212799514</v>
      </c>
      <c r="E452" s="34">
        <f t="shared" si="128"/>
        <v>1.8832376973806368E-3</v>
      </c>
      <c r="F452" s="31">
        <f>SUM($E$9:E452)*RLR</f>
        <v>119.85160086944627</v>
      </c>
      <c r="G452" s="32"/>
      <c r="H452" s="36">
        <f>F452-SUM($J$9:J452)</f>
        <v>8.2505141780296753</v>
      </c>
      <c r="J452" s="31">
        <f t="shared" si="129"/>
        <v>6.2329377527401704E-2</v>
      </c>
      <c r="K452" s="36">
        <f>SUM($J$9:J452)*RRF</f>
        <v>78.12076068399162</v>
      </c>
      <c r="L452" s="33"/>
      <c r="M452" s="36">
        <f t="shared" si="114"/>
        <v>86.371274862021295</v>
      </c>
      <c r="N452" s="33"/>
      <c r="O452" s="33"/>
      <c r="P452" s="33"/>
      <c r="Q452" s="33"/>
      <c r="R452" s="33"/>
      <c r="S452" s="33"/>
      <c r="T452" s="33"/>
      <c r="U452" s="33"/>
      <c r="V452" s="31">
        <f t="shared" si="115"/>
        <v>0.10387939138751591</v>
      </c>
      <c r="W452" s="31">
        <f t="shared" si="116"/>
        <v>5.7753599246207727</v>
      </c>
      <c r="X452" s="31">
        <f t="shared" si="117"/>
        <v>5.879239316008289</v>
      </c>
      <c r="Y452" s="31">
        <f t="shared" si="118"/>
        <v>-2.3712748620212949</v>
      </c>
      <c r="Z452" s="31"/>
      <c r="AA452" s="31"/>
      <c r="AB452" s="31"/>
      <c r="AC452" s="31"/>
      <c r="AD452" s="31"/>
      <c r="AE452" s="31"/>
      <c r="AF452" s="31"/>
      <c r="AG452" s="33">
        <f t="shared" si="119"/>
        <v>0.93000905576180504</v>
      </c>
      <c r="AH452" s="33">
        <f t="shared" si="120"/>
        <v>1.0282294626431105</v>
      </c>
      <c r="AI452" s="33">
        <f t="shared" si="121"/>
        <v>0.99876334057871896</v>
      </c>
      <c r="AJ452" s="93">
        <f t="shared" si="122"/>
        <v>0.96393743744182869</v>
      </c>
      <c r="AK452" s="3">
        <f t="shared" si="123"/>
        <v>0.96411707624207887</v>
      </c>
      <c r="AL452" s="3"/>
      <c r="AM452" s="3"/>
      <c r="AN452" s="3"/>
      <c r="AO452" s="3"/>
      <c r="AP452" s="3"/>
      <c r="AQ452" s="90">
        <f t="shared" si="130"/>
        <v>0</v>
      </c>
      <c r="AR452" s="91">
        <f t="shared" si="131"/>
        <v>0</v>
      </c>
      <c r="AS452" s="89">
        <f>SUM(AR$9:AR452)*RLR</f>
        <v>120</v>
      </c>
      <c r="AT452" s="90">
        <f>AS452-SUM(AU$9:AU452)</f>
        <v>4.3059508509505235</v>
      </c>
      <c r="AU452" s="89">
        <f t="shared" si="132"/>
        <v>3.2538671417762191E-2</v>
      </c>
      <c r="AV452" s="90">
        <f>SUM(AU$9:AU452)*RRF</f>
        <v>80.985834404334625</v>
      </c>
      <c r="AW452" s="3"/>
      <c r="AX452" s="2">
        <f t="shared" si="124"/>
        <v>1.5</v>
      </c>
      <c r="AY452" s="2">
        <f t="shared" si="125"/>
        <v>0.75</v>
      </c>
    </row>
    <row r="453" spans="1:51" x14ac:dyDescent="0.25">
      <c r="A453" s="14">
        <f t="shared" si="126"/>
        <v>4.4400000000000004</v>
      </c>
      <c r="B453" s="59">
        <f>IF($B$4="AY",0,IFERROR(P*INDEX('UWYr writing pattern'!$C$4:$C$18,MATCH('Baseline model w.Calcs'!$A453,'UWYr writing pattern'!$A$4:$A$18,0)) / 25,B452))</f>
        <v>0</v>
      </c>
      <c r="C453" s="36">
        <f t="shared" si="127"/>
        <v>0.12181095299607522</v>
      </c>
      <c r="E453" s="34">
        <f t="shared" si="128"/>
        <v>1.8549891319199273E-3</v>
      </c>
      <c r="F453" s="31">
        <f>SUM($E$9:E453)*RLR</f>
        <v>119.85382685640457</v>
      </c>
      <c r="G453" s="32"/>
      <c r="H453" s="36">
        <f>F453-SUM($J$9:J453)</f>
        <v>8.1908613086527424</v>
      </c>
      <c r="J453" s="31">
        <f t="shared" si="129"/>
        <v>6.1878856335222568E-2</v>
      </c>
      <c r="K453" s="36">
        <f>SUM($J$9:J453)*RRF</f>
        <v>78.164075883426278</v>
      </c>
      <c r="L453" s="33"/>
      <c r="M453" s="36">
        <f t="shared" si="114"/>
        <v>86.354937192079021</v>
      </c>
      <c r="N453" s="33"/>
      <c r="O453" s="33"/>
      <c r="P453" s="33"/>
      <c r="Q453" s="33"/>
      <c r="R453" s="33"/>
      <c r="S453" s="33"/>
      <c r="T453" s="33"/>
      <c r="U453" s="33"/>
      <c r="V453" s="31">
        <f t="shared" si="115"/>
        <v>0.10232120051670318</v>
      </c>
      <c r="W453" s="31">
        <f t="shared" si="116"/>
        <v>5.7336029160569195</v>
      </c>
      <c r="X453" s="31">
        <f t="shared" si="117"/>
        <v>5.8359241165736231</v>
      </c>
      <c r="Y453" s="31">
        <f t="shared" si="118"/>
        <v>-2.3549371920790207</v>
      </c>
      <c r="Z453" s="31"/>
      <c r="AA453" s="31"/>
      <c r="AB453" s="31"/>
      <c r="AC453" s="31"/>
      <c r="AD453" s="31"/>
      <c r="AE453" s="31"/>
      <c r="AF453" s="31"/>
      <c r="AG453" s="33">
        <f t="shared" si="119"/>
        <v>0.93052471289793193</v>
      </c>
      <c r="AH453" s="33">
        <f t="shared" si="120"/>
        <v>1.0280349665723694</v>
      </c>
      <c r="AI453" s="33">
        <f t="shared" si="121"/>
        <v>0.99878189047003807</v>
      </c>
      <c r="AJ453" s="93">
        <f t="shared" si="122"/>
        <v>0.96420689493234468</v>
      </c>
      <c r="AK453" s="3">
        <f t="shared" si="123"/>
        <v>0.96438619817026328</v>
      </c>
      <c r="AL453" s="3"/>
      <c r="AM453" s="3"/>
      <c r="AN453" s="3"/>
      <c r="AO453" s="3"/>
      <c r="AP453" s="3"/>
      <c r="AQ453" s="90">
        <f t="shared" si="130"/>
        <v>0</v>
      </c>
      <c r="AR453" s="91">
        <f t="shared" si="131"/>
        <v>0</v>
      </c>
      <c r="AS453" s="89">
        <f>SUM(AR$9:AR453)*RLR</f>
        <v>120</v>
      </c>
      <c r="AT453" s="90">
        <f>AS453-SUM(AU$9:AU453)</f>
        <v>4.2736562195683945</v>
      </c>
      <c r="AU453" s="89">
        <f t="shared" si="132"/>
        <v>3.229463138212893E-2</v>
      </c>
      <c r="AV453" s="90">
        <f>SUM(AU$9:AU453)*RRF</f>
        <v>81.00844064630212</v>
      </c>
      <c r="AW453" s="3"/>
      <c r="AX453" s="2">
        <f t="shared" si="124"/>
        <v>1.5</v>
      </c>
      <c r="AY453" s="2">
        <f t="shared" si="125"/>
        <v>0.75</v>
      </c>
    </row>
    <row r="454" spans="1:51" x14ac:dyDescent="0.25">
      <c r="A454" s="14">
        <f t="shared" si="126"/>
        <v>4.45</v>
      </c>
      <c r="B454" s="59">
        <f>IF($B$4="AY",0,IFERROR(P*INDEX('UWYr writing pattern'!$C$4:$C$18,MATCH('Baseline model w.Calcs'!$A454,'UWYr writing pattern'!$A$4:$A$18,0)) / 25,B453))</f>
        <v>0</v>
      </c>
      <c r="C454" s="36">
        <f t="shared" si="127"/>
        <v>0.11998378870113409</v>
      </c>
      <c r="E454" s="34">
        <f t="shared" si="128"/>
        <v>1.8271642949411282E-3</v>
      </c>
      <c r="F454" s="31">
        <f>SUM($E$9:E454)*RLR</f>
        <v>119.8560194535585</v>
      </c>
      <c r="G454" s="32"/>
      <c r="H454" s="36">
        <f>F454-SUM($J$9:J454)</f>
        <v>8.1316224459917805</v>
      </c>
      <c r="J454" s="31">
        <f t="shared" si="129"/>
        <v>6.1431459814895568E-2</v>
      </c>
      <c r="K454" s="36">
        <f>SUM($J$9:J454)*RRF</f>
        <v>78.2070779052967</v>
      </c>
      <c r="L454" s="33"/>
      <c r="M454" s="36">
        <f t="shared" si="114"/>
        <v>86.33870035128848</v>
      </c>
      <c r="N454" s="33"/>
      <c r="O454" s="33"/>
      <c r="P454" s="33"/>
      <c r="Q454" s="33"/>
      <c r="R454" s="33"/>
      <c r="S454" s="33"/>
      <c r="T454" s="33"/>
      <c r="U454" s="33"/>
      <c r="V454" s="31">
        <f t="shared" si="115"/>
        <v>0.10078638250895262</v>
      </c>
      <c r="W454" s="31">
        <f t="shared" si="116"/>
        <v>5.6921357121942462</v>
      </c>
      <c r="X454" s="31">
        <f t="shared" si="117"/>
        <v>5.792922094703199</v>
      </c>
      <c r="Y454" s="31">
        <f t="shared" si="118"/>
        <v>-2.3387003512884803</v>
      </c>
      <c r="Z454" s="31"/>
      <c r="AA454" s="31"/>
      <c r="AB454" s="31"/>
      <c r="AC454" s="31"/>
      <c r="AD454" s="31"/>
      <c r="AE454" s="31"/>
      <c r="AF454" s="31"/>
      <c r="AG454" s="33">
        <f t="shared" si="119"/>
        <v>0.93103664172972267</v>
      </c>
      <c r="AH454" s="33">
        <f t="shared" si="120"/>
        <v>1.0278416708486724</v>
      </c>
      <c r="AI454" s="33">
        <f t="shared" si="121"/>
        <v>0.9988001621129875</v>
      </c>
      <c r="AJ454" s="93">
        <f t="shared" si="122"/>
        <v>0.96447433905126301</v>
      </c>
      <c r="AK454" s="3">
        <f t="shared" si="123"/>
        <v>0.96465330168398633</v>
      </c>
      <c r="AL454" s="3"/>
      <c r="AM454" s="3"/>
      <c r="AN454" s="3"/>
      <c r="AO454" s="3"/>
      <c r="AP454" s="3"/>
      <c r="AQ454" s="90">
        <f t="shared" si="130"/>
        <v>0</v>
      </c>
      <c r="AR454" s="91">
        <f t="shared" si="131"/>
        <v>0</v>
      </c>
      <c r="AS454" s="89">
        <f>SUM(AR$9:AR454)*RLR</f>
        <v>120</v>
      </c>
      <c r="AT454" s="90">
        <f>AS454-SUM(AU$9:AU454)</f>
        <v>4.241603797921627</v>
      </c>
      <c r="AU454" s="89">
        <f t="shared" si="132"/>
        <v>3.205242164676296E-2</v>
      </c>
      <c r="AV454" s="90">
        <f>SUM(AU$9:AU454)*RRF</f>
        <v>81.030877341454854</v>
      </c>
      <c r="AW454" s="3"/>
      <c r="AX454" s="2">
        <f t="shared" si="124"/>
        <v>1.5</v>
      </c>
      <c r="AY454" s="2">
        <f t="shared" si="125"/>
        <v>0.75</v>
      </c>
    </row>
    <row r="455" spans="1:51" x14ac:dyDescent="0.25">
      <c r="A455" s="14">
        <f t="shared" si="126"/>
        <v>4.46</v>
      </c>
      <c r="B455" s="59">
        <f>IF($B$4="AY",0,IFERROR(P*INDEX('UWYr writing pattern'!$C$4:$C$18,MATCH('Baseline model w.Calcs'!$A455,'UWYr writing pattern'!$A$4:$A$18,0)) / 25,B454))</f>
        <v>0</v>
      </c>
      <c r="C455" s="36">
        <f t="shared" si="127"/>
        <v>0.11818403187061707</v>
      </c>
      <c r="E455" s="34">
        <f t="shared" si="128"/>
        <v>1.7997568305170115E-3</v>
      </c>
      <c r="F455" s="31">
        <f>SUM($E$9:E455)*RLR</f>
        <v>119.85817916175512</v>
      </c>
      <c r="G455" s="32"/>
      <c r="H455" s="36">
        <f>F455-SUM($J$9:J455)</f>
        <v>8.0727949858434584</v>
      </c>
      <c r="J455" s="31">
        <f t="shared" si="129"/>
        <v>6.0987168344938357E-2</v>
      </c>
      <c r="K455" s="36">
        <f>SUM($J$9:J455)*RRF</f>
        <v>78.249768923138163</v>
      </c>
      <c r="L455" s="33"/>
      <c r="M455" s="36">
        <f t="shared" si="114"/>
        <v>86.322563908981621</v>
      </c>
      <c r="N455" s="33"/>
      <c r="O455" s="33"/>
      <c r="P455" s="33"/>
      <c r="Q455" s="33"/>
      <c r="R455" s="33"/>
      <c r="S455" s="33"/>
      <c r="T455" s="33"/>
      <c r="U455" s="33"/>
      <c r="V455" s="31">
        <f t="shared" si="115"/>
        <v>9.9274586771318327E-2</v>
      </c>
      <c r="W455" s="31">
        <f t="shared" si="116"/>
        <v>5.6509564900904206</v>
      </c>
      <c r="X455" s="31">
        <f t="shared" si="117"/>
        <v>5.7502310768617386</v>
      </c>
      <c r="Y455" s="31">
        <f t="shared" si="118"/>
        <v>-2.3225639089816212</v>
      </c>
      <c r="Z455" s="31"/>
      <c r="AA455" s="31"/>
      <c r="AB455" s="31"/>
      <c r="AC455" s="31"/>
      <c r="AD455" s="31"/>
      <c r="AE455" s="31"/>
      <c r="AF455" s="31"/>
      <c r="AG455" s="33">
        <f t="shared" si="119"/>
        <v>0.93154486813259718</v>
      </c>
      <c r="AH455" s="33">
        <f t="shared" si="120"/>
        <v>1.0276495703450192</v>
      </c>
      <c r="AI455" s="33">
        <f t="shared" si="121"/>
        <v>0.99881815968129262</v>
      </c>
      <c r="AJ455" s="93">
        <f t="shared" si="122"/>
        <v>0.96473978484238587</v>
      </c>
      <c r="AK455" s="3">
        <f t="shared" si="123"/>
        <v>0.96491840192135658</v>
      </c>
      <c r="AL455" s="3"/>
      <c r="AM455" s="3"/>
      <c r="AN455" s="3"/>
      <c r="AO455" s="3"/>
      <c r="AP455" s="3"/>
      <c r="AQ455" s="90">
        <f t="shared" si="130"/>
        <v>0</v>
      </c>
      <c r="AR455" s="91">
        <f t="shared" si="131"/>
        <v>0</v>
      </c>
      <c r="AS455" s="89">
        <f>SUM(AR$9:AR455)*RLR</f>
        <v>120</v>
      </c>
      <c r="AT455" s="90">
        <f>AS455-SUM(AU$9:AU455)</f>
        <v>4.2097917694372171</v>
      </c>
      <c r="AU455" s="89">
        <f t="shared" si="132"/>
        <v>3.1812028484412204E-2</v>
      </c>
      <c r="AV455" s="90">
        <f>SUM(AU$9:AU455)*RRF</f>
        <v>81.053145761393949</v>
      </c>
      <c r="AW455" s="3"/>
      <c r="AX455" s="2">
        <f t="shared" si="124"/>
        <v>1.5</v>
      </c>
      <c r="AY455" s="2">
        <f t="shared" si="125"/>
        <v>0.75</v>
      </c>
    </row>
    <row r="456" spans="1:51" x14ac:dyDescent="0.25">
      <c r="A456" s="14">
        <f t="shared" si="126"/>
        <v>4.47</v>
      </c>
      <c r="B456" s="59">
        <f>IF($B$4="AY",0,IFERROR(P*INDEX('UWYr writing pattern'!$C$4:$C$18,MATCH('Baseline model w.Calcs'!$A456,'UWYr writing pattern'!$A$4:$A$18,0)) / 25,B455))</f>
        <v>0</v>
      </c>
      <c r="C456" s="36">
        <f t="shared" si="127"/>
        <v>0.11641127139255782</v>
      </c>
      <c r="E456" s="34">
        <f t="shared" si="128"/>
        <v>1.772760478059256E-3</v>
      </c>
      <c r="F456" s="31">
        <f>SUM($E$9:E456)*RLR</f>
        <v>119.86030647432879</v>
      </c>
      <c r="G456" s="32"/>
      <c r="H456" s="36">
        <f>F456-SUM($J$9:J456)</f>
        <v>8.0143763360233038</v>
      </c>
      <c r="J456" s="31">
        <f t="shared" si="129"/>
        <v>6.0545962393825939E-2</v>
      </c>
      <c r="K456" s="36">
        <f>SUM($J$9:J456)*RRF</f>
        <v>78.292151096813839</v>
      </c>
      <c r="L456" s="33"/>
      <c r="M456" s="36">
        <f t="shared" si="114"/>
        <v>86.306527432837143</v>
      </c>
      <c r="N456" s="33"/>
      <c r="O456" s="33"/>
      <c r="P456" s="33"/>
      <c r="Q456" s="33"/>
      <c r="R456" s="33"/>
      <c r="S456" s="33"/>
      <c r="T456" s="33"/>
      <c r="U456" s="33"/>
      <c r="V456" s="31">
        <f t="shared" si="115"/>
        <v>9.778546796974856E-2</v>
      </c>
      <c r="W456" s="31">
        <f t="shared" si="116"/>
        <v>5.6100634352163121</v>
      </c>
      <c r="X456" s="31">
        <f t="shared" si="117"/>
        <v>5.7078489031860604</v>
      </c>
      <c r="Y456" s="31">
        <f t="shared" si="118"/>
        <v>-2.306527432837143</v>
      </c>
      <c r="Z456" s="31"/>
      <c r="AA456" s="31"/>
      <c r="AB456" s="31"/>
      <c r="AC456" s="31"/>
      <c r="AD456" s="31"/>
      <c r="AE456" s="31"/>
      <c r="AF456" s="31"/>
      <c r="AG456" s="33">
        <f t="shared" si="119"/>
        <v>0.93204941781921236</v>
      </c>
      <c r="AH456" s="33">
        <f t="shared" si="120"/>
        <v>1.027458659914728</v>
      </c>
      <c r="AI456" s="33">
        <f t="shared" si="121"/>
        <v>0.99883588728607331</v>
      </c>
      <c r="AJ456" s="93">
        <f t="shared" si="122"/>
        <v>0.96500324723710895</v>
      </c>
      <c r="AK456" s="3">
        <f t="shared" si="123"/>
        <v>0.9651815139069464</v>
      </c>
      <c r="AL456" s="3"/>
      <c r="AM456" s="3"/>
      <c r="AN456" s="3"/>
      <c r="AO456" s="3"/>
      <c r="AP456" s="3"/>
      <c r="AQ456" s="90">
        <f t="shared" si="130"/>
        <v>0</v>
      </c>
      <c r="AR456" s="91">
        <f t="shared" si="131"/>
        <v>0</v>
      </c>
      <c r="AS456" s="89">
        <f>SUM(AR$9:AR456)*RLR</f>
        <v>120</v>
      </c>
      <c r="AT456" s="90">
        <f>AS456-SUM(AU$9:AU456)</f>
        <v>4.178218331166434</v>
      </c>
      <c r="AU456" s="89">
        <f t="shared" si="132"/>
        <v>3.1573438270779131E-2</v>
      </c>
      <c r="AV456" s="90">
        <f>SUM(AU$9:AU456)*RRF</f>
        <v>81.075247168183495</v>
      </c>
      <c r="AW456" s="3"/>
      <c r="AX456" s="2">
        <f t="shared" si="124"/>
        <v>1.5</v>
      </c>
      <c r="AY456" s="2">
        <f t="shared" si="125"/>
        <v>0.75</v>
      </c>
    </row>
    <row r="457" spans="1:51" x14ac:dyDescent="0.25">
      <c r="A457" s="14">
        <f t="shared" si="126"/>
        <v>4.4800000000000004</v>
      </c>
      <c r="B457" s="59">
        <f>IF($B$4="AY",0,IFERROR(P*INDEX('UWYr writing pattern'!$C$4:$C$18,MATCH('Baseline model w.Calcs'!$A457,'UWYr writing pattern'!$A$4:$A$18,0)) / 25,B456))</f>
        <v>0</v>
      </c>
      <c r="C457" s="36">
        <f t="shared" si="127"/>
        <v>0.11466510232166945</v>
      </c>
      <c r="E457" s="34">
        <f t="shared" si="128"/>
        <v>1.7461690708883673E-3</v>
      </c>
      <c r="F457" s="31">
        <f>SUM($E$9:E457)*RLR</f>
        <v>119.86240187721386</v>
      </c>
      <c r="G457" s="32"/>
      <c r="H457" s="36">
        <f>F457-SUM($J$9:J457)</f>
        <v>7.9563639163881845</v>
      </c>
      <c r="J457" s="31">
        <f t="shared" si="129"/>
        <v>6.0107822520174777E-2</v>
      </c>
      <c r="K457" s="36">
        <f>SUM($J$9:J457)*RRF</f>
        <v>78.334226572577961</v>
      </c>
      <c r="L457" s="33"/>
      <c r="M457" s="36">
        <f t="shared" ref="M457:M520" si="133">H457+K457</f>
        <v>86.290590488966146</v>
      </c>
      <c r="N457" s="33"/>
      <c r="O457" s="33"/>
      <c r="P457" s="33"/>
      <c r="Q457" s="33"/>
      <c r="R457" s="33"/>
      <c r="S457" s="33"/>
      <c r="T457" s="33"/>
      <c r="U457" s="33"/>
      <c r="V457" s="31">
        <f t="shared" ref="V457:V520" si="134" xml:space="preserve"> C457*RLR*RRF</f>
        <v>9.6318685950202335E-2</v>
      </c>
      <c r="W457" s="31">
        <f t="shared" ref="W457:W520" si="135">H457*RRF</f>
        <v>5.5694547414717288</v>
      </c>
      <c r="X457" s="31">
        <f t="shared" ref="X457:X520" si="136">V457+W457</f>
        <v>5.6657734274219314</v>
      </c>
      <c r="Y457" s="31">
        <f t="shared" ref="Y457:Y520" si="137">P*RLR*RRF - M457</f>
        <v>-2.2905904889661457</v>
      </c>
      <c r="Z457" s="31"/>
      <c r="AA457" s="31"/>
      <c r="AB457" s="31"/>
      <c r="AC457" s="31"/>
      <c r="AD457" s="31"/>
      <c r="AE457" s="31"/>
      <c r="AF457" s="31"/>
      <c r="AG457" s="33">
        <f t="shared" ref="AG457:AG520" si="138">K457/(P*RLR*RRF)</f>
        <v>0.93255031634021379</v>
      </c>
      <c r="AH457" s="33">
        <f t="shared" ref="AH457:AH520" si="139">M457/(P*RLR*RRF)</f>
        <v>1.0272689343924541</v>
      </c>
      <c r="AI457" s="33">
        <f t="shared" ref="AI457:AI520" si="140">F457/(P*RLR)</f>
        <v>0.99885334897678213</v>
      </c>
      <c r="AJ457" s="93">
        <f t="shared" ref="AJ457:AJ520" si="141">(1-EXP(-A457*kp))</f>
        <v>0.9652647410552615</v>
      </c>
      <c r="AK457" s="3">
        <f t="shared" ref="AK457:AK520" si="142">AV457/(P*RLR*RRF)</f>
        <v>0.96544265255264416</v>
      </c>
      <c r="AL457" s="3"/>
      <c r="AM457" s="3"/>
      <c r="AN457" s="3"/>
      <c r="AO457" s="3"/>
      <c r="AP457" s="3"/>
      <c r="AQ457" s="90">
        <f t="shared" si="130"/>
        <v>0</v>
      </c>
      <c r="AR457" s="91">
        <f t="shared" si="131"/>
        <v>0</v>
      </c>
      <c r="AS457" s="89">
        <f>SUM(AR$9:AR457)*RLR</f>
        <v>120</v>
      </c>
      <c r="AT457" s="90">
        <f>AS457-SUM(AU$9:AU457)</f>
        <v>4.1468816936826869</v>
      </c>
      <c r="AU457" s="89">
        <f t="shared" si="132"/>
        <v>3.1336637483748257E-2</v>
      </c>
      <c r="AV457" s="90">
        <f>SUM(AU$9:AU457)*RRF</f>
        <v>81.097182814422112</v>
      </c>
      <c r="AW457" s="3"/>
      <c r="AX457" s="2">
        <f t="shared" ref="AX457:AX520" si="143">ker</f>
        <v>1.5</v>
      </c>
      <c r="AY457" s="2">
        <f t="shared" ref="AY457:AY520" si="144">kp</f>
        <v>0.75</v>
      </c>
    </row>
    <row r="458" spans="1:51" x14ac:dyDescent="0.25">
      <c r="A458" s="14">
        <f t="shared" ref="A458:A521" si="145">ROUND(A457+delt.t,3)</f>
        <v>4.49</v>
      </c>
      <c r="B458" s="59">
        <f>IF($B$4="AY",0,IFERROR(P*INDEX('UWYr writing pattern'!$C$4:$C$18,MATCH('Baseline model w.Calcs'!$A458,'UWYr writing pattern'!$A$4:$A$18,0)) / 25,B457))</f>
        <v>0</v>
      </c>
      <c r="C458" s="36">
        <f t="shared" ref="C458:C521" si="146">C457-E458+B458</f>
        <v>0.1129451257868444</v>
      </c>
      <c r="E458" s="34">
        <f t="shared" ref="E458:E521" si="147">C457*ker*delt.t</f>
        <v>1.7199765348250417E-3</v>
      </c>
      <c r="F458" s="31">
        <f>SUM($E$9:E458)*RLR</f>
        <v>119.86446584905565</v>
      </c>
      <c r="G458" s="32"/>
      <c r="H458" s="36">
        <f>F458-SUM($J$9:J458)</f>
        <v>7.898755158857071</v>
      </c>
      <c r="J458" s="31">
        <f t="shared" ref="J458:J521" si="148">H457*kp*delt.t</f>
        <v>5.9672729372911383E-2</v>
      </c>
      <c r="K458" s="36">
        <f>SUM($J$9:J458)*RRF</f>
        <v>78.375997483139002</v>
      </c>
      <c r="L458" s="33"/>
      <c r="M458" s="36">
        <f t="shared" si="133"/>
        <v>86.274752641996074</v>
      </c>
      <c r="N458" s="33"/>
      <c r="O458" s="33"/>
      <c r="P458" s="33"/>
      <c r="Q458" s="33"/>
      <c r="R458" s="33"/>
      <c r="S458" s="33"/>
      <c r="T458" s="33"/>
      <c r="U458" s="33"/>
      <c r="V458" s="31">
        <f t="shared" si="134"/>
        <v>9.487390566094929E-2</v>
      </c>
      <c r="W458" s="31">
        <f t="shared" si="135"/>
        <v>5.5291286111999494</v>
      </c>
      <c r="X458" s="31">
        <f t="shared" si="136"/>
        <v>5.6240025168608989</v>
      </c>
      <c r="Y458" s="31">
        <f t="shared" si="137"/>
        <v>-2.2747526419960735</v>
      </c>
      <c r="Z458" s="31"/>
      <c r="AA458" s="31"/>
      <c r="AB458" s="31"/>
      <c r="AC458" s="31"/>
      <c r="AD458" s="31"/>
      <c r="AE458" s="31"/>
      <c r="AF458" s="31"/>
      <c r="AG458" s="33">
        <f t="shared" si="138"/>
        <v>0.93304758908498808</v>
      </c>
      <c r="AH458" s="33">
        <f t="shared" si="139"/>
        <v>1.0270803885951914</v>
      </c>
      <c r="AI458" s="33">
        <f t="shared" si="140"/>
        <v>0.99887054874213044</v>
      </c>
      <c r="AJ458" s="93">
        <f t="shared" si="141"/>
        <v>0.96552428100593957</v>
      </c>
      <c r="AK458" s="3">
        <f t="shared" si="142"/>
        <v>0.96570183265849929</v>
      </c>
      <c r="AL458" s="3"/>
      <c r="AM458" s="3"/>
      <c r="AN458" s="3"/>
      <c r="AO458" s="3"/>
      <c r="AP458" s="3"/>
      <c r="AQ458" s="90">
        <f t="shared" ref="AQ458:AQ521" si="149">AQ457-AR458+B458</f>
        <v>0</v>
      </c>
      <c r="AR458" s="91">
        <f t="shared" ref="AR458:AR521" si="150">AQ457*P*delt.t</f>
        <v>0</v>
      </c>
      <c r="AS458" s="89">
        <f>SUM(AR$9:AR458)*RLR</f>
        <v>120</v>
      </c>
      <c r="AT458" s="90">
        <f>AS458-SUM(AU$9:AU458)</f>
        <v>4.1157800809800733</v>
      </c>
      <c r="AU458" s="89">
        <f t="shared" ref="AU458:AU521" si="151">AT457*kp*delt.t</f>
        <v>3.1101612702620154E-2</v>
      </c>
      <c r="AV458" s="90">
        <f>SUM(AU$9:AU458)*RRF</f>
        <v>81.11895394331394</v>
      </c>
      <c r="AW458" s="3"/>
      <c r="AX458" s="2">
        <f t="shared" si="143"/>
        <v>1.5</v>
      </c>
      <c r="AY458" s="2">
        <f t="shared" si="144"/>
        <v>0.75</v>
      </c>
    </row>
    <row r="459" spans="1:51" x14ac:dyDescent="0.25">
      <c r="A459" s="14">
        <f t="shared" si="145"/>
        <v>4.5</v>
      </c>
      <c r="B459" s="59">
        <f>IF($B$4="AY",0,IFERROR(P*INDEX('UWYr writing pattern'!$C$4:$C$18,MATCH('Baseline model w.Calcs'!$A459,'UWYr writing pattern'!$A$4:$A$18,0)) / 25,B458))</f>
        <v>0</v>
      </c>
      <c r="C459" s="36">
        <f t="shared" si="146"/>
        <v>0.11125094890004174</v>
      </c>
      <c r="E459" s="34">
        <f t="shared" si="147"/>
        <v>1.6941768868026662E-3</v>
      </c>
      <c r="F459" s="31">
        <f>SUM($E$9:E459)*RLR</f>
        <v>119.86649886131981</v>
      </c>
      <c r="G459" s="32"/>
      <c r="H459" s="36">
        <f>F459-SUM($J$9:J459)</f>
        <v>7.8415475074298087</v>
      </c>
      <c r="J459" s="31">
        <f t="shared" si="148"/>
        <v>5.9240663691428032E-2</v>
      </c>
      <c r="K459" s="36">
        <f>SUM($J$9:J459)*RRF</f>
        <v>78.417465947723002</v>
      </c>
      <c r="L459" s="33"/>
      <c r="M459" s="36">
        <f t="shared" si="133"/>
        <v>86.259013455152811</v>
      </c>
      <c r="N459" s="33"/>
      <c r="O459" s="33"/>
      <c r="P459" s="33"/>
      <c r="Q459" s="33"/>
      <c r="R459" s="33"/>
      <c r="S459" s="33"/>
      <c r="T459" s="33"/>
      <c r="U459" s="33"/>
      <c r="V459" s="31">
        <f t="shared" si="134"/>
        <v>9.3450797076035055E-2</v>
      </c>
      <c r="W459" s="31">
        <f t="shared" si="135"/>
        <v>5.4890832552008657</v>
      </c>
      <c r="X459" s="31">
        <f t="shared" si="136"/>
        <v>5.5825340522769009</v>
      </c>
      <c r="Y459" s="31">
        <f t="shared" si="137"/>
        <v>-2.2590134551528109</v>
      </c>
      <c r="Z459" s="31"/>
      <c r="AA459" s="31"/>
      <c r="AB459" s="31"/>
      <c r="AC459" s="31"/>
      <c r="AD459" s="31"/>
      <c r="AE459" s="31"/>
      <c r="AF459" s="31"/>
      <c r="AG459" s="33">
        <f t="shared" si="138"/>
        <v>0.93354126128241666</v>
      </c>
      <c r="AH459" s="33">
        <f t="shared" si="139"/>
        <v>1.0268930173232478</v>
      </c>
      <c r="AI459" s="33">
        <f t="shared" si="140"/>
        <v>0.99888749051099845</v>
      </c>
      <c r="AJ459" s="93">
        <f t="shared" si="141"/>
        <v>0.96578188168833401</v>
      </c>
      <c r="AK459" s="3">
        <f t="shared" si="142"/>
        <v>0.96595906891356065</v>
      </c>
      <c r="AL459" s="3"/>
      <c r="AM459" s="3"/>
      <c r="AN459" s="3"/>
      <c r="AO459" s="3"/>
      <c r="AP459" s="3"/>
      <c r="AQ459" s="90">
        <f t="shared" si="149"/>
        <v>0</v>
      </c>
      <c r="AR459" s="91">
        <f t="shared" si="150"/>
        <v>0</v>
      </c>
      <c r="AS459" s="89">
        <f>SUM(AR$9:AR459)*RLR</f>
        <v>120</v>
      </c>
      <c r="AT459" s="90">
        <f>AS459-SUM(AU$9:AU459)</f>
        <v>4.084911730372724</v>
      </c>
      <c r="AU459" s="89">
        <f t="shared" si="151"/>
        <v>3.0868350607350551E-2</v>
      </c>
      <c r="AV459" s="90">
        <f>SUM(AU$9:AU459)*RRF</f>
        <v>81.140561788739092</v>
      </c>
      <c r="AW459" s="3"/>
      <c r="AX459" s="2">
        <f t="shared" si="143"/>
        <v>1.5</v>
      </c>
      <c r="AY459" s="2">
        <f t="shared" si="144"/>
        <v>0.75</v>
      </c>
    </row>
    <row r="460" spans="1:51" x14ac:dyDescent="0.25">
      <c r="A460" s="14">
        <f t="shared" si="145"/>
        <v>4.51</v>
      </c>
      <c r="B460" s="59">
        <f>IF($B$4="AY",0,IFERROR(P*INDEX('UWYr writing pattern'!$C$4:$C$18,MATCH('Baseline model w.Calcs'!$A460,'UWYr writing pattern'!$A$4:$A$18,0)) / 25,B459))</f>
        <v>0</v>
      </c>
      <c r="C460" s="36">
        <f t="shared" si="146"/>
        <v>0.10958218466654111</v>
      </c>
      <c r="E460" s="34">
        <f t="shared" si="147"/>
        <v>1.6687642335006263E-3</v>
      </c>
      <c r="F460" s="31">
        <f>SUM($E$9:E460)*RLR</f>
        <v>119.86850137840001</v>
      </c>
      <c r="G460" s="32"/>
      <c r="H460" s="36">
        <f>F460-SUM($J$9:J460)</f>
        <v>7.7847384182042845</v>
      </c>
      <c r="J460" s="31">
        <f t="shared" si="148"/>
        <v>5.8811606305723567E-2</v>
      </c>
      <c r="K460" s="36">
        <f>SUM($J$9:J460)*RRF</f>
        <v>78.458634072137002</v>
      </c>
      <c r="L460" s="33"/>
      <c r="M460" s="36">
        <f t="shared" si="133"/>
        <v>86.243372490341287</v>
      </c>
      <c r="N460" s="33"/>
      <c r="O460" s="33"/>
      <c r="P460" s="33"/>
      <c r="Q460" s="33"/>
      <c r="R460" s="33"/>
      <c r="S460" s="33"/>
      <c r="T460" s="33"/>
      <c r="U460" s="33"/>
      <c r="V460" s="31">
        <f t="shared" si="134"/>
        <v>9.2049035119894512E-2</v>
      </c>
      <c r="W460" s="31">
        <f t="shared" si="135"/>
        <v>5.4493168927429991</v>
      </c>
      <c r="X460" s="31">
        <f t="shared" si="136"/>
        <v>5.5413659278628939</v>
      </c>
      <c r="Y460" s="31">
        <f t="shared" si="137"/>
        <v>-2.2433724903412866</v>
      </c>
      <c r="Z460" s="31"/>
      <c r="AA460" s="31"/>
      <c r="AB460" s="31"/>
      <c r="AC460" s="31"/>
      <c r="AD460" s="31"/>
      <c r="AE460" s="31"/>
      <c r="AF460" s="31"/>
      <c r="AG460" s="33">
        <f t="shared" si="138"/>
        <v>0.93403135800163095</v>
      </c>
      <c r="AH460" s="33">
        <f t="shared" si="139"/>
        <v>1.0267068153612058</v>
      </c>
      <c r="AI460" s="33">
        <f t="shared" si="140"/>
        <v>0.99890417815333343</v>
      </c>
      <c r="AJ460" s="93">
        <f t="shared" si="141"/>
        <v>0.96603755759255094</v>
      </c>
      <c r="AK460" s="3">
        <f t="shared" si="142"/>
        <v>0.96621437589670889</v>
      </c>
      <c r="AL460" s="3"/>
      <c r="AM460" s="3"/>
      <c r="AN460" s="3"/>
      <c r="AO460" s="3"/>
      <c r="AP460" s="3"/>
      <c r="AQ460" s="90">
        <f t="shared" si="149"/>
        <v>0</v>
      </c>
      <c r="AR460" s="91">
        <f t="shared" si="150"/>
        <v>0</v>
      </c>
      <c r="AS460" s="89">
        <f>SUM(AR$9:AR460)*RLR</f>
        <v>120</v>
      </c>
      <c r="AT460" s="90">
        <f>AS460-SUM(AU$9:AU460)</f>
        <v>4.054274892394929</v>
      </c>
      <c r="AU460" s="89">
        <f t="shared" si="151"/>
        <v>3.0636837977795432E-2</v>
      </c>
      <c r="AV460" s="90">
        <f>SUM(AU$9:AU460)*RRF</f>
        <v>81.162007575323543</v>
      </c>
      <c r="AW460" s="3"/>
      <c r="AX460" s="2">
        <f t="shared" si="143"/>
        <v>1.5</v>
      </c>
      <c r="AY460" s="2">
        <f t="shared" si="144"/>
        <v>0.75</v>
      </c>
    </row>
    <row r="461" spans="1:51" x14ac:dyDescent="0.25">
      <c r="A461" s="14">
        <f t="shared" si="145"/>
        <v>4.5199999999999996</v>
      </c>
      <c r="B461" s="59">
        <f>IF($B$4="AY",0,IFERROR(P*INDEX('UWYr writing pattern'!$C$4:$C$18,MATCH('Baseline model w.Calcs'!$A461,'UWYr writing pattern'!$A$4:$A$18,0)) / 25,B460))</f>
        <v>0</v>
      </c>
      <c r="C461" s="36">
        <f t="shared" si="146"/>
        <v>0.107938451896543</v>
      </c>
      <c r="E461" s="34">
        <f t="shared" si="147"/>
        <v>1.6437327699981167E-3</v>
      </c>
      <c r="F461" s="31">
        <f>SUM($E$9:E461)*RLR</f>
        <v>119.87047385772401</v>
      </c>
      <c r="G461" s="32"/>
      <c r="H461" s="36">
        <f>F461-SUM($J$9:J461)</f>
        <v>7.7283253593917465</v>
      </c>
      <c r="J461" s="31">
        <f t="shared" si="148"/>
        <v>5.8385538136532134E-2</v>
      </c>
      <c r="K461" s="36">
        <f>SUM($J$9:J461)*RRF</f>
        <v>78.499503948832583</v>
      </c>
      <c r="L461" s="33"/>
      <c r="M461" s="36">
        <f t="shared" si="133"/>
        <v>86.227829308224329</v>
      </c>
      <c r="N461" s="33"/>
      <c r="O461" s="33"/>
      <c r="P461" s="33"/>
      <c r="Q461" s="33"/>
      <c r="R461" s="33"/>
      <c r="S461" s="33"/>
      <c r="T461" s="33"/>
      <c r="U461" s="33"/>
      <c r="V461" s="31">
        <f t="shared" si="134"/>
        <v>9.0668299593096122E-2</v>
      </c>
      <c r="W461" s="31">
        <f t="shared" si="135"/>
        <v>5.4098277515742224</v>
      </c>
      <c r="X461" s="31">
        <f t="shared" si="136"/>
        <v>5.5004960511673184</v>
      </c>
      <c r="Y461" s="31">
        <f t="shared" si="137"/>
        <v>-2.2278293082243295</v>
      </c>
      <c r="Z461" s="31"/>
      <c r="AA461" s="31"/>
      <c r="AB461" s="31"/>
      <c r="AC461" s="31"/>
      <c r="AD461" s="31"/>
      <c r="AE461" s="31"/>
      <c r="AF461" s="31"/>
      <c r="AG461" s="33">
        <f t="shared" si="138"/>
        <v>0.93451790415276881</v>
      </c>
      <c r="AH461" s="33">
        <f t="shared" si="139"/>
        <v>1.0265217774788611</v>
      </c>
      <c r="AI461" s="33">
        <f t="shared" si="140"/>
        <v>0.99892061548103339</v>
      </c>
      <c r="AJ461" s="93">
        <f t="shared" si="141"/>
        <v>0.96629132310042753</v>
      </c>
      <c r="AK461" s="3">
        <f t="shared" si="142"/>
        <v>0.96646776807748347</v>
      </c>
      <c r="AL461" s="3"/>
      <c r="AM461" s="3"/>
      <c r="AN461" s="3"/>
      <c r="AO461" s="3"/>
      <c r="AP461" s="3"/>
      <c r="AQ461" s="90">
        <f t="shared" si="149"/>
        <v>0</v>
      </c>
      <c r="AR461" s="91">
        <f t="shared" si="150"/>
        <v>0</v>
      </c>
      <c r="AS461" s="89">
        <f>SUM(AR$9:AR461)*RLR</f>
        <v>120</v>
      </c>
      <c r="AT461" s="90">
        <f>AS461-SUM(AU$9:AU461)</f>
        <v>4.023867830701974</v>
      </c>
      <c r="AU461" s="89">
        <f t="shared" si="151"/>
        <v>3.0407061692961968E-2</v>
      </c>
      <c r="AV461" s="90">
        <f>SUM(AU$9:AU461)*RRF</f>
        <v>81.183292518508608</v>
      </c>
      <c r="AW461" s="3"/>
      <c r="AX461" s="2">
        <f t="shared" si="143"/>
        <v>1.5</v>
      </c>
      <c r="AY461" s="2">
        <f t="shared" si="144"/>
        <v>0.75</v>
      </c>
    </row>
    <row r="462" spans="1:51" x14ac:dyDescent="0.25">
      <c r="A462" s="14">
        <f t="shared" si="145"/>
        <v>4.53</v>
      </c>
      <c r="B462" s="59">
        <f>IF($B$4="AY",0,IFERROR(P*INDEX('UWYr writing pattern'!$C$4:$C$18,MATCH('Baseline model w.Calcs'!$A462,'UWYr writing pattern'!$A$4:$A$18,0)) / 25,B461))</f>
        <v>0</v>
      </c>
      <c r="C462" s="36">
        <f t="shared" si="146"/>
        <v>0.10631937511809485</v>
      </c>
      <c r="E462" s="34">
        <f t="shared" si="147"/>
        <v>1.619076778448145E-3</v>
      </c>
      <c r="F462" s="31">
        <f>SUM($E$9:E462)*RLR</f>
        <v>119.87241674985815</v>
      </c>
      <c r="G462" s="32"/>
      <c r="H462" s="36">
        <f>F462-SUM($J$9:J462)</f>
        <v>7.6723058113304461</v>
      </c>
      <c r="J462" s="31">
        <f t="shared" si="148"/>
        <v>5.79624401954381E-2</v>
      </c>
      <c r="K462" s="36">
        <f>SUM($J$9:J462)*RRF</f>
        <v>78.540077656969387</v>
      </c>
      <c r="L462" s="33"/>
      <c r="M462" s="36">
        <f t="shared" si="133"/>
        <v>86.212383468299834</v>
      </c>
      <c r="N462" s="33"/>
      <c r="O462" s="33"/>
      <c r="P462" s="33"/>
      <c r="Q462" s="33"/>
      <c r="R462" s="33"/>
      <c r="S462" s="33"/>
      <c r="T462" s="33"/>
      <c r="U462" s="33"/>
      <c r="V462" s="31">
        <f t="shared" si="134"/>
        <v>8.9308275099199669E-2</v>
      </c>
      <c r="W462" s="31">
        <f t="shared" si="135"/>
        <v>5.3706140679313119</v>
      </c>
      <c r="X462" s="31">
        <f t="shared" si="136"/>
        <v>5.4599223430305113</v>
      </c>
      <c r="Y462" s="31">
        <f t="shared" si="137"/>
        <v>-2.2123834682998336</v>
      </c>
      <c r="Z462" s="31"/>
      <c r="AA462" s="31"/>
      <c r="AB462" s="31"/>
      <c r="AC462" s="31"/>
      <c r="AD462" s="31"/>
      <c r="AE462" s="31"/>
      <c r="AF462" s="31"/>
      <c r="AG462" s="33">
        <f t="shared" si="138"/>
        <v>0.93500092448773076</v>
      </c>
      <c r="AH462" s="33">
        <f t="shared" si="139"/>
        <v>1.026337898432141</v>
      </c>
      <c r="AI462" s="33">
        <f t="shared" si="140"/>
        <v>0.99893680624881787</v>
      </c>
      <c r="AJ462" s="93">
        <f t="shared" si="141"/>
        <v>0.96654319248634057</v>
      </c>
      <c r="AK462" s="3">
        <f t="shared" si="142"/>
        <v>0.96671925981690232</v>
      </c>
      <c r="AL462" s="3"/>
      <c r="AM462" s="3"/>
      <c r="AN462" s="3"/>
      <c r="AO462" s="3"/>
      <c r="AP462" s="3"/>
      <c r="AQ462" s="90">
        <f t="shared" si="149"/>
        <v>0</v>
      </c>
      <c r="AR462" s="91">
        <f t="shared" si="150"/>
        <v>0</v>
      </c>
      <c r="AS462" s="89">
        <f>SUM(AR$9:AR462)*RLR</f>
        <v>120</v>
      </c>
      <c r="AT462" s="90">
        <f>AS462-SUM(AU$9:AU462)</f>
        <v>3.9936888219717162</v>
      </c>
      <c r="AU462" s="89">
        <f t="shared" si="151"/>
        <v>3.0179008730264804E-2</v>
      </c>
      <c r="AV462" s="90">
        <f>SUM(AU$9:AU462)*RRF</f>
        <v>81.204417824619796</v>
      </c>
      <c r="AW462" s="3"/>
      <c r="AX462" s="2">
        <f t="shared" si="143"/>
        <v>1.5</v>
      </c>
      <c r="AY462" s="2">
        <f t="shared" si="144"/>
        <v>0.75</v>
      </c>
    </row>
    <row r="463" spans="1:51" x14ac:dyDescent="0.25">
      <c r="A463" s="14">
        <f t="shared" si="145"/>
        <v>4.54</v>
      </c>
      <c r="B463" s="59">
        <f>IF($B$4="AY",0,IFERROR(P*INDEX('UWYr writing pattern'!$C$4:$C$18,MATCH('Baseline model w.Calcs'!$A463,'UWYr writing pattern'!$A$4:$A$18,0)) / 25,B462))</f>
        <v>0</v>
      </c>
      <c r="C463" s="36">
        <f t="shared" si="146"/>
        <v>0.10472458449132342</v>
      </c>
      <c r="E463" s="34">
        <f t="shared" si="147"/>
        <v>1.5947906267714227E-3</v>
      </c>
      <c r="F463" s="31">
        <f>SUM($E$9:E463)*RLR</f>
        <v>119.87433049861028</v>
      </c>
      <c r="G463" s="32"/>
      <c r="H463" s="36">
        <f>F463-SUM($J$9:J463)</f>
        <v>7.6166772664976037</v>
      </c>
      <c r="J463" s="31">
        <f t="shared" si="148"/>
        <v>5.7542293584978345E-2</v>
      </c>
      <c r="K463" s="36">
        <f>SUM($J$9:J463)*RRF</f>
        <v>78.58035726247887</v>
      </c>
      <c r="L463" s="33"/>
      <c r="M463" s="36">
        <f t="shared" si="133"/>
        <v>86.197034528976474</v>
      </c>
      <c r="N463" s="33"/>
      <c r="O463" s="33"/>
      <c r="P463" s="33"/>
      <c r="Q463" s="33"/>
      <c r="R463" s="33"/>
      <c r="S463" s="33"/>
      <c r="T463" s="33"/>
      <c r="U463" s="33"/>
      <c r="V463" s="31">
        <f t="shared" si="134"/>
        <v>8.7968650972711671E-2</v>
      </c>
      <c r="W463" s="31">
        <f t="shared" si="135"/>
        <v>5.3316740865483219</v>
      </c>
      <c r="X463" s="31">
        <f t="shared" si="136"/>
        <v>5.4196427375210332</v>
      </c>
      <c r="Y463" s="31">
        <f t="shared" si="137"/>
        <v>-2.1970345289764737</v>
      </c>
      <c r="Z463" s="31"/>
      <c r="AA463" s="31"/>
      <c r="AB463" s="31"/>
      <c r="AC463" s="31"/>
      <c r="AD463" s="31"/>
      <c r="AE463" s="31"/>
      <c r="AF463" s="31"/>
      <c r="AG463" s="33">
        <f t="shared" si="138"/>
        <v>0.93548044360093896</v>
      </c>
      <c r="AH463" s="33">
        <f t="shared" si="139"/>
        <v>1.0261551729640057</v>
      </c>
      <c r="AI463" s="33">
        <f t="shared" si="140"/>
        <v>0.99895275415508566</v>
      </c>
      <c r="AJ463" s="93">
        <f t="shared" si="141"/>
        <v>0.96679317991800928</v>
      </c>
      <c r="AK463" s="3">
        <f t="shared" si="142"/>
        <v>0.96696886536827553</v>
      </c>
      <c r="AL463" s="3"/>
      <c r="AM463" s="3"/>
      <c r="AN463" s="3"/>
      <c r="AO463" s="3"/>
      <c r="AP463" s="3"/>
      <c r="AQ463" s="90">
        <f t="shared" si="149"/>
        <v>0</v>
      </c>
      <c r="AR463" s="91">
        <f t="shared" si="150"/>
        <v>0</v>
      </c>
      <c r="AS463" s="89">
        <f>SUM(AR$9:AR463)*RLR</f>
        <v>120</v>
      </c>
      <c r="AT463" s="90">
        <f>AS463-SUM(AU$9:AU463)</f>
        <v>3.9637361558069273</v>
      </c>
      <c r="AU463" s="89">
        <f t="shared" si="151"/>
        <v>2.995266616478787E-2</v>
      </c>
      <c r="AV463" s="90">
        <f>SUM(AU$9:AU463)*RRF</f>
        <v>81.225384690935144</v>
      </c>
      <c r="AW463" s="3"/>
      <c r="AX463" s="2">
        <f t="shared" si="143"/>
        <v>1.5</v>
      </c>
      <c r="AY463" s="2">
        <f t="shared" si="144"/>
        <v>0.75</v>
      </c>
    </row>
    <row r="464" spans="1:51" x14ac:dyDescent="0.25">
      <c r="A464" s="14">
        <f t="shared" si="145"/>
        <v>4.55</v>
      </c>
      <c r="B464" s="59">
        <f>IF($B$4="AY",0,IFERROR(P*INDEX('UWYr writing pattern'!$C$4:$C$18,MATCH('Baseline model w.Calcs'!$A464,'UWYr writing pattern'!$A$4:$A$18,0)) / 25,B463))</f>
        <v>0</v>
      </c>
      <c r="C464" s="36">
        <f t="shared" si="146"/>
        <v>0.10315371572395357</v>
      </c>
      <c r="E464" s="34">
        <f t="shared" si="147"/>
        <v>1.5708687673698513E-3</v>
      </c>
      <c r="F464" s="31">
        <f>SUM($E$9:E464)*RLR</f>
        <v>119.87621554113112</v>
      </c>
      <c r="G464" s="32"/>
      <c r="H464" s="36">
        <f>F464-SUM($J$9:J464)</f>
        <v>7.5614372295197114</v>
      </c>
      <c r="J464" s="31">
        <f t="shared" si="148"/>
        <v>5.712507949873203E-2</v>
      </c>
      <c r="K464" s="36">
        <f>SUM($J$9:J464)*RRF</f>
        <v>78.620344818127975</v>
      </c>
      <c r="L464" s="33"/>
      <c r="M464" s="36">
        <f t="shared" si="133"/>
        <v>86.181782047647687</v>
      </c>
      <c r="N464" s="33"/>
      <c r="O464" s="33"/>
      <c r="P464" s="33"/>
      <c r="Q464" s="33"/>
      <c r="R464" s="33"/>
      <c r="S464" s="33"/>
      <c r="T464" s="33"/>
      <c r="U464" s="33"/>
      <c r="V464" s="31">
        <f t="shared" si="134"/>
        <v>8.6649121208120988E-2</v>
      </c>
      <c r="W464" s="31">
        <f t="shared" si="135"/>
        <v>5.2930060606637976</v>
      </c>
      <c r="X464" s="31">
        <f t="shared" si="136"/>
        <v>5.3796551818719189</v>
      </c>
      <c r="Y464" s="31">
        <f t="shared" si="137"/>
        <v>-2.1817820476476868</v>
      </c>
      <c r="Z464" s="31"/>
      <c r="AA464" s="31"/>
      <c r="AB464" s="31"/>
      <c r="AC464" s="31"/>
      <c r="AD464" s="31"/>
      <c r="AE464" s="31"/>
      <c r="AF464" s="31"/>
      <c r="AG464" s="33">
        <f t="shared" si="138"/>
        <v>0.93595648593009495</v>
      </c>
      <c r="AH464" s="33">
        <f t="shared" si="139"/>
        <v>1.0259735958053295</v>
      </c>
      <c r="AI464" s="33">
        <f t="shared" si="140"/>
        <v>0.99896846284275931</v>
      </c>
      <c r="AJ464" s="93">
        <f t="shared" si="141"/>
        <v>0.96704129945729267</v>
      </c>
      <c r="AK464" s="3">
        <f t="shared" si="142"/>
        <v>0.96721659887801348</v>
      </c>
      <c r="AL464" s="3"/>
      <c r="AM464" s="3"/>
      <c r="AN464" s="3"/>
      <c r="AO464" s="3"/>
      <c r="AP464" s="3"/>
      <c r="AQ464" s="90">
        <f t="shared" si="149"/>
        <v>0</v>
      </c>
      <c r="AR464" s="91">
        <f t="shared" si="150"/>
        <v>0</v>
      </c>
      <c r="AS464" s="89">
        <f>SUM(AR$9:AR464)*RLR</f>
        <v>120</v>
      </c>
      <c r="AT464" s="90">
        <f>AS464-SUM(AU$9:AU464)</f>
        <v>3.9340081346383755</v>
      </c>
      <c r="AU464" s="89">
        <f t="shared" si="151"/>
        <v>2.9728021168551954E-2</v>
      </c>
      <c r="AV464" s="90">
        <f>SUM(AU$9:AU464)*RRF</f>
        <v>81.246194305753136</v>
      </c>
      <c r="AW464" s="3"/>
      <c r="AX464" s="2">
        <f t="shared" si="143"/>
        <v>1.5</v>
      </c>
      <c r="AY464" s="2">
        <f t="shared" si="144"/>
        <v>0.75</v>
      </c>
    </row>
    <row r="465" spans="1:51" x14ac:dyDescent="0.25">
      <c r="A465" s="14">
        <f t="shared" si="145"/>
        <v>4.5599999999999996</v>
      </c>
      <c r="B465" s="59">
        <f>IF($B$4="AY",0,IFERROR(P*INDEX('UWYr writing pattern'!$C$4:$C$18,MATCH('Baseline model w.Calcs'!$A465,'UWYr writing pattern'!$A$4:$A$18,0)) / 25,B464))</f>
        <v>0</v>
      </c>
      <c r="C465" s="36">
        <f t="shared" si="146"/>
        <v>0.10160640998809427</v>
      </c>
      <c r="E465" s="34">
        <f t="shared" si="147"/>
        <v>1.5473057358593035E-3</v>
      </c>
      <c r="F465" s="31">
        <f>SUM($E$9:E465)*RLR</f>
        <v>119.87807230801414</v>
      </c>
      <c r="G465" s="32"/>
      <c r="H465" s="36">
        <f>F465-SUM($J$9:J465)</f>
        <v>7.5065832171813298</v>
      </c>
      <c r="J465" s="31">
        <f t="shared" si="148"/>
        <v>5.6710779221397833E-2</v>
      </c>
      <c r="K465" s="36">
        <f>SUM($J$9:J465)*RRF</f>
        <v>78.66004236358296</v>
      </c>
      <c r="L465" s="33"/>
      <c r="M465" s="36">
        <f t="shared" si="133"/>
        <v>86.16662558076429</v>
      </c>
      <c r="N465" s="33"/>
      <c r="O465" s="33"/>
      <c r="P465" s="33"/>
      <c r="Q465" s="33"/>
      <c r="R465" s="33"/>
      <c r="S465" s="33"/>
      <c r="T465" s="33"/>
      <c r="U465" s="33"/>
      <c r="V465" s="31">
        <f t="shared" si="134"/>
        <v>8.5349384389999172E-2</v>
      </c>
      <c r="W465" s="31">
        <f t="shared" si="135"/>
        <v>5.2546082520269302</v>
      </c>
      <c r="X465" s="31">
        <f t="shared" si="136"/>
        <v>5.339957636416929</v>
      </c>
      <c r="Y465" s="31">
        <f t="shared" si="137"/>
        <v>-2.1666255807642898</v>
      </c>
      <c r="Z465" s="31"/>
      <c r="AA465" s="31"/>
      <c r="AB465" s="31"/>
      <c r="AC465" s="31"/>
      <c r="AD465" s="31"/>
      <c r="AE465" s="31"/>
      <c r="AF465" s="31"/>
      <c r="AG465" s="33">
        <f t="shared" si="138"/>
        <v>0.93642907575694001</v>
      </c>
      <c r="AH465" s="33">
        <f t="shared" si="139"/>
        <v>1.0257931616757654</v>
      </c>
      <c r="AI465" s="33">
        <f t="shared" si="140"/>
        <v>0.9989839359001178</v>
      </c>
      <c r="AJ465" s="93">
        <f t="shared" si="141"/>
        <v>0.96728756506098024</v>
      </c>
      <c r="AK465" s="3">
        <f t="shared" si="142"/>
        <v>0.96746247438642841</v>
      </c>
      <c r="AL465" s="3"/>
      <c r="AM465" s="3"/>
      <c r="AN465" s="3"/>
      <c r="AO465" s="3"/>
      <c r="AP465" s="3"/>
      <c r="AQ465" s="90">
        <f t="shared" si="149"/>
        <v>0</v>
      </c>
      <c r="AR465" s="91">
        <f t="shared" si="150"/>
        <v>0</v>
      </c>
      <c r="AS465" s="89">
        <f>SUM(AR$9:AR465)*RLR</f>
        <v>120</v>
      </c>
      <c r="AT465" s="90">
        <f>AS465-SUM(AU$9:AU465)</f>
        <v>3.9045030736285895</v>
      </c>
      <c r="AU465" s="89">
        <f t="shared" si="151"/>
        <v>2.9505061009787815E-2</v>
      </c>
      <c r="AV465" s="90">
        <f>SUM(AU$9:AU465)*RRF</f>
        <v>81.266847848459989</v>
      </c>
      <c r="AW465" s="3"/>
      <c r="AX465" s="2">
        <f t="shared" si="143"/>
        <v>1.5</v>
      </c>
      <c r="AY465" s="2">
        <f t="shared" si="144"/>
        <v>0.75</v>
      </c>
    </row>
    <row r="466" spans="1:51" x14ac:dyDescent="0.25">
      <c r="A466" s="14">
        <f t="shared" si="145"/>
        <v>4.57</v>
      </c>
      <c r="B466" s="59">
        <f>IF($B$4="AY",0,IFERROR(P*INDEX('UWYr writing pattern'!$C$4:$C$18,MATCH('Baseline model w.Calcs'!$A466,'UWYr writing pattern'!$A$4:$A$18,0)) / 25,B465))</f>
        <v>0</v>
      </c>
      <c r="C466" s="36">
        <f t="shared" si="146"/>
        <v>0.10008231383827286</v>
      </c>
      <c r="E466" s="34">
        <f t="shared" si="147"/>
        <v>1.5240961498214139E-3</v>
      </c>
      <c r="F466" s="31">
        <f>SUM($E$9:E466)*RLR</f>
        <v>119.87990122339393</v>
      </c>
      <c r="G466" s="32"/>
      <c r="H466" s="36">
        <f>F466-SUM($J$9:J466)</f>
        <v>7.4521127584322642</v>
      </c>
      <c r="J466" s="31">
        <f t="shared" si="148"/>
        <v>5.6299374128859977E-2</v>
      </c>
      <c r="K466" s="36">
        <f>SUM($J$9:J466)*RRF</f>
        <v>78.699451925473156</v>
      </c>
      <c r="L466" s="33"/>
      <c r="M466" s="36">
        <f t="shared" si="133"/>
        <v>86.15156468390542</v>
      </c>
      <c r="N466" s="33"/>
      <c r="O466" s="33"/>
      <c r="P466" s="33"/>
      <c r="Q466" s="33"/>
      <c r="R466" s="33"/>
      <c r="S466" s="33"/>
      <c r="T466" s="33"/>
      <c r="U466" s="33"/>
      <c r="V466" s="31">
        <f t="shared" si="134"/>
        <v>8.406914362414919E-2</v>
      </c>
      <c r="W466" s="31">
        <f t="shared" si="135"/>
        <v>5.2164789309025847</v>
      </c>
      <c r="X466" s="31">
        <f t="shared" si="136"/>
        <v>5.3005480745267342</v>
      </c>
      <c r="Y466" s="31">
        <f t="shared" si="137"/>
        <v>-2.1515646839054199</v>
      </c>
      <c r="Z466" s="31"/>
      <c r="AA466" s="31"/>
      <c r="AB466" s="31"/>
      <c r="AC466" s="31"/>
      <c r="AD466" s="31"/>
      <c r="AE466" s="31"/>
      <c r="AF466" s="31"/>
      <c r="AG466" s="33">
        <f t="shared" si="138"/>
        <v>0.9368982372080138</v>
      </c>
      <c r="AH466" s="33">
        <f t="shared" si="139"/>
        <v>1.0256138652845883</v>
      </c>
      <c r="AI466" s="33">
        <f t="shared" si="140"/>
        <v>0.9989991768616161</v>
      </c>
      <c r="AJ466" s="93">
        <f t="shared" si="141"/>
        <v>0.96753199058157702</v>
      </c>
      <c r="AK466" s="3">
        <f t="shared" si="142"/>
        <v>0.96770650582853013</v>
      </c>
      <c r="AL466" s="3"/>
      <c r="AM466" s="3"/>
      <c r="AN466" s="3"/>
      <c r="AO466" s="3"/>
      <c r="AP466" s="3"/>
      <c r="AQ466" s="90">
        <f t="shared" si="149"/>
        <v>0</v>
      </c>
      <c r="AR466" s="91">
        <f t="shared" si="150"/>
        <v>0</v>
      </c>
      <c r="AS466" s="89">
        <f>SUM(AR$9:AR466)*RLR</f>
        <v>120</v>
      </c>
      <c r="AT466" s="90">
        <f>AS466-SUM(AU$9:AU466)</f>
        <v>3.8752193005763758</v>
      </c>
      <c r="AU466" s="89">
        <f t="shared" si="151"/>
        <v>2.9283773052214423E-2</v>
      </c>
      <c r="AV466" s="90">
        <f>SUM(AU$9:AU466)*RRF</f>
        <v>81.28734648959653</v>
      </c>
      <c r="AW466" s="3"/>
      <c r="AX466" s="2">
        <f t="shared" si="143"/>
        <v>1.5</v>
      </c>
      <c r="AY466" s="2">
        <f t="shared" si="144"/>
        <v>0.75</v>
      </c>
    </row>
    <row r="467" spans="1:51" x14ac:dyDescent="0.25">
      <c r="A467" s="14">
        <f t="shared" si="145"/>
        <v>4.58</v>
      </c>
      <c r="B467" s="59">
        <f>IF($B$4="AY",0,IFERROR(P*INDEX('UWYr writing pattern'!$C$4:$C$18,MATCH('Baseline model w.Calcs'!$A467,'UWYr writing pattern'!$A$4:$A$18,0)) / 25,B466))</f>
        <v>0</v>
      </c>
      <c r="C467" s="36">
        <f t="shared" si="146"/>
        <v>9.8581079130698773E-2</v>
      </c>
      <c r="E467" s="34">
        <f t="shared" si="147"/>
        <v>1.5012347075740928E-3</v>
      </c>
      <c r="F467" s="31">
        <f>SUM($E$9:E467)*RLR</f>
        <v>119.88170270504303</v>
      </c>
      <c r="G467" s="32"/>
      <c r="H467" s="36">
        <f>F467-SUM($J$9:J467)</f>
        <v>7.3980233943931211</v>
      </c>
      <c r="J467" s="31">
        <f t="shared" si="148"/>
        <v>5.5890845688241986E-2</v>
      </c>
      <c r="K467" s="36">
        <f>SUM($J$9:J467)*RRF</f>
        <v>78.738575517454933</v>
      </c>
      <c r="L467" s="33"/>
      <c r="M467" s="36">
        <f t="shared" si="133"/>
        <v>86.136598911848054</v>
      </c>
      <c r="N467" s="33"/>
      <c r="O467" s="33"/>
      <c r="P467" s="33"/>
      <c r="Q467" s="33"/>
      <c r="R467" s="33"/>
      <c r="S467" s="33"/>
      <c r="T467" s="33"/>
      <c r="U467" s="33"/>
      <c r="V467" s="31">
        <f t="shared" si="134"/>
        <v>8.2808106469786966E-2</v>
      </c>
      <c r="W467" s="31">
        <f t="shared" si="135"/>
        <v>5.1786163760751842</v>
      </c>
      <c r="X467" s="31">
        <f t="shared" si="136"/>
        <v>5.261424482544971</v>
      </c>
      <c r="Y467" s="31">
        <f t="shared" si="137"/>
        <v>-2.1365989118480542</v>
      </c>
      <c r="Z467" s="31"/>
      <c r="AA467" s="31"/>
      <c r="AB467" s="31"/>
      <c r="AC467" s="31"/>
      <c r="AD467" s="31"/>
      <c r="AE467" s="31"/>
      <c r="AF467" s="31"/>
      <c r="AG467" s="33">
        <f t="shared" si="138"/>
        <v>0.93736399425541583</v>
      </c>
      <c r="AH467" s="33">
        <f t="shared" si="139"/>
        <v>1.0254357013315245</v>
      </c>
      <c r="AI467" s="33">
        <f t="shared" si="140"/>
        <v>0.99901418920869189</v>
      </c>
      <c r="AJ467" s="93">
        <f t="shared" si="141"/>
        <v>0.96777458976808317</v>
      </c>
      <c r="AK467" s="3">
        <f t="shared" si="142"/>
        <v>0.96794870703481617</v>
      </c>
      <c r="AL467" s="3"/>
      <c r="AM467" s="3"/>
      <c r="AN467" s="3"/>
      <c r="AO467" s="3"/>
      <c r="AP467" s="3"/>
      <c r="AQ467" s="90">
        <f t="shared" si="149"/>
        <v>0</v>
      </c>
      <c r="AR467" s="91">
        <f t="shared" si="150"/>
        <v>0</v>
      </c>
      <c r="AS467" s="89">
        <f>SUM(AR$9:AR467)*RLR</f>
        <v>120</v>
      </c>
      <c r="AT467" s="90">
        <f>AS467-SUM(AU$9:AU467)</f>
        <v>3.8461551558220464</v>
      </c>
      <c r="AU467" s="89">
        <f t="shared" si="151"/>
        <v>2.906414475432282E-2</v>
      </c>
      <c r="AV467" s="90">
        <f>SUM(AU$9:AU467)*RRF</f>
        <v>81.30769139092456</v>
      </c>
      <c r="AW467" s="3"/>
      <c r="AX467" s="2">
        <f t="shared" si="143"/>
        <v>1.5</v>
      </c>
      <c r="AY467" s="2">
        <f t="shared" si="144"/>
        <v>0.75</v>
      </c>
    </row>
    <row r="468" spans="1:51" x14ac:dyDescent="0.25">
      <c r="A468" s="14">
        <f t="shared" si="145"/>
        <v>4.59</v>
      </c>
      <c r="B468" s="59">
        <f>IF($B$4="AY",0,IFERROR(P*INDEX('UWYr writing pattern'!$C$4:$C$18,MATCH('Baseline model w.Calcs'!$A468,'UWYr writing pattern'!$A$4:$A$18,0)) / 25,B467))</f>
        <v>0</v>
      </c>
      <c r="C468" s="36">
        <f t="shared" si="146"/>
        <v>9.7102362943738293E-2</v>
      </c>
      <c r="E468" s="34">
        <f t="shared" si="147"/>
        <v>1.4787161869604815E-3</v>
      </c>
      <c r="F468" s="31">
        <f>SUM($E$9:E468)*RLR</f>
        <v>119.88347716446738</v>
      </c>
      <c r="G468" s="32"/>
      <c r="H468" s="36">
        <f>F468-SUM($J$9:J468)</f>
        <v>7.3443126783595289</v>
      </c>
      <c r="J468" s="31">
        <f t="shared" si="148"/>
        <v>5.5485175457948406E-2</v>
      </c>
      <c r="K468" s="36">
        <f>SUM($J$9:J468)*RRF</f>
        <v>78.777415140275494</v>
      </c>
      <c r="L468" s="33"/>
      <c r="M468" s="36">
        <f t="shared" si="133"/>
        <v>86.121727818635023</v>
      </c>
      <c r="N468" s="33"/>
      <c r="O468" s="33"/>
      <c r="P468" s="33"/>
      <c r="Q468" s="33"/>
      <c r="R468" s="33"/>
      <c r="S468" s="33"/>
      <c r="T468" s="33"/>
      <c r="U468" s="33"/>
      <c r="V468" s="31">
        <f t="shared" si="134"/>
        <v>8.1565984872740166E-2</v>
      </c>
      <c r="W468" s="31">
        <f t="shared" si="135"/>
        <v>5.1410188748516701</v>
      </c>
      <c r="X468" s="31">
        <f t="shared" si="136"/>
        <v>5.2225848597244102</v>
      </c>
      <c r="Y468" s="31">
        <f t="shared" si="137"/>
        <v>-2.1217278186350228</v>
      </c>
      <c r="Z468" s="31"/>
      <c r="AA468" s="31"/>
      <c r="AB468" s="31"/>
      <c r="AC468" s="31"/>
      <c r="AD468" s="31"/>
      <c r="AE468" s="31"/>
      <c r="AF468" s="31"/>
      <c r="AG468" s="33">
        <f t="shared" si="138"/>
        <v>0.93782637071756536</v>
      </c>
      <c r="AH468" s="33">
        <f t="shared" si="139"/>
        <v>1.0252586645075599</v>
      </c>
      <c r="AI468" s="33">
        <f t="shared" si="140"/>
        <v>0.99902897637056154</v>
      </c>
      <c r="AJ468" s="93">
        <f t="shared" si="141"/>
        <v>0.96801537626676681</v>
      </c>
      <c r="AK468" s="3">
        <f t="shared" si="142"/>
        <v>0.96818909173205503</v>
      </c>
      <c r="AL468" s="3"/>
      <c r="AM468" s="3"/>
      <c r="AN468" s="3"/>
      <c r="AO468" s="3"/>
      <c r="AP468" s="3"/>
      <c r="AQ468" s="90">
        <f t="shared" si="149"/>
        <v>0</v>
      </c>
      <c r="AR468" s="91">
        <f t="shared" si="150"/>
        <v>0</v>
      </c>
      <c r="AS468" s="89">
        <f>SUM(AR$9:AR468)*RLR</f>
        <v>120</v>
      </c>
      <c r="AT468" s="90">
        <f>AS468-SUM(AU$9:AU468)</f>
        <v>3.8173089921533858</v>
      </c>
      <c r="AU468" s="89">
        <f t="shared" si="151"/>
        <v>2.884616366866535E-2</v>
      </c>
      <c r="AV468" s="90">
        <f>SUM(AU$9:AU468)*RRF</f>
        <v>81.327883705492624</v>
      </c>
      <c r="AW468" s="3"/>
      <c r="AX468" s="2">
        <f t="shared" si="143"/>
        <v>1.5</v>
      </c>
      <c r="AY468" s="2">
        <f t="shared" si="144"/>
        <v>0.75</v>
      </c>
    </row>
    <row r="469" spans="1:51" x14ac:dyDescent="0.25">
      <c r="A469" s="14">
        <f t="shared" si="145"/>
        <v>4.5999999999999996</v>
      </c>
      <c r="B469" s="59">
        <f>IF($B$4="AY",0,IFERROR(P*INDEX('UWYr writing pattern'!$C$4:$C$18,MATCH('Baseline model w.Calcs'!$A469,'UWYr writing pattern'!$A$4:$A$18,0)) / 25,B468))</f>
        <v>0</v>
      </c>
      <c r="C469" s="36">
        <f t="shared" si="146"/>
        <v>9.5645827499582226E-2</v>
      </c>
      <c r="E469" s="34">
        <f t="shared" si="147"/>
        <v>1.4565354441560745E-3</v>
      </c>
      <c r="F469" s="31">
        <f>SUM($E$9:E469)*RLR</f>
        <v>119.88522500700037</v>
      </c>
      <c r="G469" s="32"/>
      <c r="H469" s="36">
        <f>F469-SUM($J$9:J469)</f>
        <v>7.290978175804824</v>
      </c>
      <c r="J469" s="31">
        <f t="shared" si="148"/>
        <v>5.5082345087696466E-2</v>
      </c>
      <c r="K469" s="36">
        <f>SUM($J$9:J469)*RRF</f>
        <v>78.815972781836876</v>
      </c>
      <c r="L469" s="33"/>
      <c r="M469" s="36">
        <f t="shared" si="133"/>
        <v>86.1069509576417</v>
      </c>
      <c r="N469" s="33"/>
      <c r="O469" s="33"/>
      <c r="P469" s="33"/>
      <c r="Q469" s="33"/>
      <c r="R469" s="33"/>
      <c r="S469" s="33"/>
      <c r="T469" s="33"/>
      <c r="U469" s="33"/>
      <c r="V469" s="31">
        <f t="shared" si="134"/>
        <v>8.0342495099649067E-2</v>
      </c>
      <c r="W469" s="31">
        <f t="shared" si="135"/>
        <v>5.1036847230633766</v>
      </c>
      <c r="X469" s="31">
        <f t="shared" si="136"/>
        <v>5.1840272181630258</v>
      </c>
      <c r="Y469" s="31">
        <f t="shared" si="137"/>
        <v>-2.1069509576417005</v>
      </c>
      <c r="Z469" s="31"/>
      <c r="AA469" s="31"/>
      <c r="AB469" s="31"/>
      <c r="AC469" s="31"/>
      <c r="AD469" s="31"/>
      <c r="AE469" s="31"/>
      <c r="AF469" s="31"/>
      <c r="AG469" s="33">
        <f t="shared" si="138"/>
        <v>0.93828539025996283</v>
      </c>
      <c r="AH469" s="33">
        <f t="shared" si="139"/>
        <v>1.0250827494957346</v>
      </c>
      <c r="AI469" s="33">
        <f t="shared" si="140"/>
        <v>0.99904354172500309</v>
      </c>
      <c r="AJ469" s="93">
        <f t="shared" si="141"/>
        <v>0.96825436362193207</v>
      </c>
      <c r="AK469" s="3">
        <f t="shared" si="142"/>
        <v>0.96842767354406467</v>
      </c>
      <c r="AL469" s="3"/>
      <c r="AM469" s="3"/>
      <c r="AN469" s="3"/>
      <c r="AO469" s="3"/>
      <c r="AP469" s="3"/>
      <c r="AQ469" s="90">
        <f t="shared" si="149"/>
        <v>0</v>
      </c>
      <c r="AR469" s="91">
        <f t="shared" si="150"/>
        <v>0</v>
      </c>
      <c r="AS469" s="89">
        <f>SUM(AR$9:AR469)*RLR</f>
        <v>120</v>
      </c>
      <c r="AT469" s="90">
        <f>AS469-SUM(AU$9:AU469)</f>
        <v>3.7886791747122288</v>
      </c>
      <c r="AU469" s="89">
        <f t="shared" si="151"/>
        <v>2.8629817441150396E-2</v>
      </c>
      <c r="AV469" s="90">
        <f>SUM(AU$9:AU469)*RRF</f>
        <v>81.347924577701434</v>
      </c>
      <c r="AW469" s="3"/>
      <c r="AX469" s="2">
        <f t="shared" si="143"/>
        <v>1.5</v>
      </c>
      <c r="AY469" s="2">
        <f t="shared" si="144"/>
        <v>0.75</v>
      </c>
    </row>
    <row r="470" spans="1:51" x14ac:dyDescent="0.25">
      <c r="A470" s="14">
        <f t="shared" si="145"/>
        <v>4.6100000000000003</v>
      </c>
      <c r="B470" s="59">
        <f>IF($B$4="AY",0,IFERROR(P*INDEX('UWYr writing pattern'!$C$4:$C$18,MATCH('Baseline model w.Calcs'!$A470,'UWYr writing pattern'!$A$4:$A$18,0)) / 25,B469))</f>
        <v>0</v>
      </c>
      <c r="C470" s="36">
        <f t="shared" si="146"/>
        <v>9.4211140087088488E-2</v>
      </c>
      <c r="E470" s="34">
        <f t="shared" si="147"/>
        <v>1.4346874124937334E-3</v>
      </c>
      <c r="F470" s="31">
        <f>SUM($E$9:E470)*RLR</f>
        <v>119.88694663189537</v>
      </c>
      <c r="G470" s="32"/>
      <c r="H470" s="36">
        <f>F470-SUM($J$9:J470)</f>
        <v>7.2380174643812865</v>
      </c>
      <c r="J470" s="31">
        <f t="shared" si="148"/>
        <v>5.4682336318536182E-2</v>
      </c>
      <c r="K470" s="36">
        <f>SUM($J$9:J470)*RRF</f>
        <v>78.854250417259848</v>
      </c>
      <c r="L470" s="33"/>
      <c r="M470" s="36">
        <f t="shared" si="133"/>
        <v>86.092267881641135</v>
      </c>
      <c r="N470" s="33"/>
      <c r="O470" s="33"/>
      <c r="P470" s="33"/>
      <c r="Q470" s="33"/>
      <c r="R470" s="33"/>
      <c r="S470" s="33"/>
      <c r="T470" s="33"/>
      <c r="U470" s="33"/>
      <c r="V470" s="31">
        <f t="shared" si="134"/>
        <v>7.9137357673154329E-2</v>
      </c>
      <c r="W470" s="31">
        <f t="shared" si="135"/>
        <v>5.0666122250669003</v>
      </c>
      <c r="X470" s="31">
        <f t="shared" si="136"/>
        <v>5.1457495827400548</v>
      </c>
      <c r="Y470" s="31">
        <f t="shared" si="137"/>
        <v>-2.0922678816411349</v>
      </c>
      <c r="Z470" s="31"/>
      <c r="AA470" s="31"/>
      <c r="AB470" s="31"/>
      <c r="AC470" s="31"/>
      <c r="AD470" s="31"/>
      <c r="AE470" s="31"/>
      <c r="AF470" s="31"/>
      <c r="AG470" s="33">
        <f t="shared" si="138"/>
        <v>0.93874107639595061</v>
      </c>
      <c r="AH470" s="33">
        <f t="shared" si="139"/>
        <v>1.0249079509719183</v>
      </c>
      <c r="AI470" s="33">
        <f t="shared" si="140"/>
        <v>0.99905788859912803</v>
      </c>
      <c r="AJ470" s="93">
        <f t="shared" si="141"/>
        <v>0.96849156527668057</v>
      </c>
      <c r="AK470" s="3">
        <f t="shared" si="142"/>
        <v>0.96866446599248424</v>
      </c>
      <c r="AL470" s="3"/>
      <c r="AM470" s="3"/>
      <c r="AN470" s="3"/>
      <c r="AO470" s="3"/>
      <c r="AP470" s="3"/>
      <c r="AQ470" s="90">
        <f t="shared" si="149"/>
        <v>0</v>
      </c>
      <c r="AR470" s="91">
        <f t="shared" si="150"/>
        <v>0</v>
      </c>
      <c r="AS470" s="89">
        <f>SUM(AR$9:AR470)*RLR</f>
        <v>120</v>
      </c>
      <c r="AT470" s="90">
        <f>AS470-SUM(AU$9:AU470)</f>
        <v>3.7602640809018908</v>
      </c>
      <c r="AU470" s="89">
        <f t="shared" si="151"/>
        <v>2.8415093810341716E-2</v>
      </c>
      <c r="AV470" s="90">
        <f>SUM(AU$9:AU470)*RRF</f>
        <v>81.367815143368674</v>
      </c>
      <c r="AW470" s="3"/>
      <c r="AX470" s="2">
        <f t="shared" si="143"/>
        <v>1.5</v>
      </c>
      <c r="AY470" s="2">
        <f t="shared" si="144"/>
        <v>0.75</v>
      </c>
    </row>
    <row r="471" spans="1:51" x14ac:dyDescent="0.25">
      <c r="A471" s="14">
        <f t="shared" si="145"/>
        <v>4.62</v>
      </c>
      <c r="B471" s="59">
        <f>IF($B$4="AY",0,IFERROR(P*INDEX('UWYr writing pattern'!$C$4:$C$18,MATCH('Baseline model w.Calcs'!$A471,'UWYr writing pattern'!$A$4:$A$18,0)) / 25,B470))</f>
        <v>0</v>
      </c>
      <c r="C471" s="36">
        <f t="shared" si="146"/>
        <v>9.2797972985782157E-2</v>
      </c>
      <c r="E471" s="34">
        <f t="shared" si="147"/>
        <v>1.4131671013063274E-3</v>
      </c>
      <c r="F471" s="31">
        <f>SUM($E$9:E471)*RLR</f>
        <v>119.88864243241694</v>
      </c>
      <c r="G471" s="32"/>
      <c r="H471" s="36">
        <f>F471-SUM($J$9:J471)</f>
        <v>7.1854281339199986</v>
      </c>
      <c r="J471" s="31">
        <f t="shared" si="148"/>
        <v>5.4285130982859649E-2</v>
      </c>
      <c r="K471" s="36">
        <f>SUM($J$9:J471)*RRF</f>
        <v>78.892250008947855</v>
      </c>
      <c r="L471" s="33"/>
      <c r="M471" s="36">
        <f t="shared" si="133"/>
        <v>86.077678142867853</v>
      </c>
      <c r="N471" s="33"/>
      <c r="O471" s="33"/>
      <c r="P471" s="33"/>
      <c r="Q471" s="33"/>
      <c r="R471" s="33"/>
      <c r="S471" s="33"/>
      <c r="T471" s="33"/>
      <c r="U471" s="33"/>
      <c r="V471" s="31">
        <f t="shared" si="134"/>
        <v>7.7950297308057012E-2</v>
      </c>
      <c r="W471" s="31">
        <f t="shared" si="135"/>
        <v>5.0297996937439988</v>
      </c>
      <c r="X471" s="31">
        <f t="shared" si="136"/>
        <v>5.1077499910520556</v>
      </c>
      <c r="Y471" s="31">
        <f t="shared" si="137"/>
        <v>-2.0776781428678532</v>
      </c>
      <c r="Z471" s="31"/>
      <c r="AA471" s="31"/>
      <c r="AB471" s="31"/>
      <c r="AC471" s="31"/>
      <c r="AD471" s="31"/>
      <c r="AE471" s="31"/>
      <c r="AF471" s="31"/>
      <c r="AG471" s="33">
        <f t="shared" si="138"/>
        <v>0.93919345248747443</v>
      </c>
      <c r="AH471" s="33">
        <f t="shared" si="139"/>
        <v>1.0247342636055696</v>
      </c>
      <c r="AI471" s="33">
        <f t="shared" si="140"/>
        <v>0.99907202027014119</v>
      </c>
      <c r="AJ471" s="93">
        <f t="shared" si="141"/>
        <v>0.96872699457366795</v>
      </c>
      <c r="AK471" s="3">
        <f t="shared" si="142"/>
        <v>0.96889948249754065</v>
      </c>
      <c r="AL471" s="3"/>
      <c r="AM471" s="3"/>
      <c r="AN471" s="3"/>
      <c r="AO471" s="3"/>
      <c r="AP471" s="3"/>
      <c r="AQ471" s="90">
        <f t="shared" si="149"/>
        <v>0</v>
      </c>
      <c r="AR471" s="91">
        <f t="shared" si="150"/>
        <v>0</v>
      </c>
      <c r="AS471" s="89">
        <f>SUM(AR$9:AR471)*RLR</f>
        <v>120</v>
      </c>
      <c r="AT471" s="90">
        <f>AS471-SUM(AU$9:AU471)</f>
        <v>3.7320621002951242</v>
      </c>
      <c r="AU471" s="89">
        <f t="shared" si="151"/>
        <v>2.8201980606764182E-2</v>
      </c>
      <c r="AV471" s="90">
        <f>SUM(AU$9:AU471)*RRF</f>
        <v>81.387556529793414</v>
      </c>
      <c r="AW471" s="3"/>
      <c r="AX471" s="2">
        <f t="shared" si="143"/>
        <v>1.5</v>
      </c>
      <c r="AY471" s="2">
        <f t="shared" si="144"/>
        <v>0.75</v>
      </c>
    </row>
    <row r="472" spans="1:51" x14ac:dyDescent="0.25">
      <c r="A472" s="14">
        <f t="shared" si="145"/>
        <v>4.63</v>
      </c>
      <c r="B472" s="59">
        <f>IF($B$4="AY",0,IFERROR(P*INDEX('UWYr writing pattern'!$C$4:$C$18,MATCH('Baseline model w.Calcs'!$A472,'UWYr writing pattern'!$A$4:$A$18,0)) / 25,B471))</f>
        <v>0</v>
      </c>
      <c r="C472" s="36">
        <f t="shared" si="146"/>
        <v>9.140600339099543E-2</v>
      </c>
      <c r="E472" s="34">
        <f t="shared" si="147"/>
        <v>1.3919695947867323E-3</v>
      </c>
      <c r="F472" s="31">
        <f>SUM($E$9:E472)*RLR</f>
        <v>119.8903127959307</v>
      </c>
      <c r="G472" s="32"/>
      <c r="H472" s="36">
        <f>F472-SUM($J$9:J472)</f>
        <v>7.1332077864293524</v>
      </c>
      <c r="J472" s="31">
        <f t="shared" si="148"/>
        <v>5.3890711004399988E-2</v>
      </c>
      <c r="K472" s="36">
        <f>SUM($J$9:J472)*RRF</f>
        <v>78.929973506650938</v>
      </c>
      <c r="L472" s="33"/>
      <c r="M472" s="36">
        <f t="shared" si="133"/>
        <v>86.063181293080291</v>
      </c>
      <c r="N472" s="33"/>
      <c r="O472" s="33"/>
      <c r="P472" s="33"/>
      <c r="Q472" s="33"/>
      <c r="R472" s="33"/>
      <c r="S472" s="33"/>
      <c r="T472" s="33"/>
      <c r="U472" s="33"/>
      <c r="V472" s="31">
        <f t="shared" si="134"/>
        <v>7.6781042848436148E-2</v>
      </c>
      <c r="W472" s="31">
        <f t="shared" si="135"/>
        <v>4.9932454505005461</v>
      </c>
      <c r="X472" s="31">
        <f t="shared" si="136"/>
        <v>5.0700264933489825</v>
      </c>
      <c r="Y472" s="31">
        <f t="shared" si="137"/>
        <v>-2.0631812930802909</v>
      </c>
      <c r="Z472" s="31"/>
      <c r="AA472" s="31"/>
      <c r="AB472" s="31"/>
      <c r="AC472" s="31"/>
      <c r="AD472" s="31"/>
      <c r="AE472" s="31"/>
      <c r="AF472" s="31"/>
      <c r="AG472" s="33">
        <f t="shared" si="138"/>
        <v>0.9396425417458445</v>
      </c>
      <c r="AH472" s="33">
        <f t="shared" si="139"/>
        <v>1.0245616820604797</v>
      </c>
      <c r="AI472" s="33">
        <f t="shared" si="140"/>
        <v>0.99908593996608919</v>
      </c>
      <c r="AJ472" s="93">
        <f t="shared" si="141"/>
        <v>0.9689606647558543</v>
      </c>
      <c r="AK472" s="3">
        <f t="shared" si="142"/>
        <v>0.96913273637880892</v>
      </c>
      <c r="AL472" s="3"/>
      <c r="AM472" s="3"/>
      <c r="AN472" s="3"/>
      <c r="AO472" s="3"/>
      <c r="AP472" s="3"/>
      <c r="AQ472" s="90">
        <f t="shared" si="149"/>
        <v>0</v>
      </c>
      <c r="AR472" s="91">
        <f t="shared" si="150"/>
        <v>0</v>
      </c>
      <c r="AS472" s="89">
        <f>SUM(AR$9:AR472)*RLR</f>
        <v>120</v>
      </c>
      <c r="AT472" s="90">
        <f>AS472-SUM(AU$9:AU472)</f>
        <v>3.7040716345429132</v>
      </c>
      <c r="AU472" s="89">
        <f t="shared" si="151"/>
        <v>2.7990465752213433E-2</v>
      </c>
      <c r="AV472" s="90">
        <f>SUM(AU$9:AU472)*RRF</f>
        <v>81.407149855819952</v>
      </c>
      <c r="AW472" s="3"/>
      <c r="AX472" s="2">
        <f t="shared" si="143"/>
        <v>1.5</v>
      </c>
      <c r="AY472" s="2">
        <f t="shared" si="144"/>
        <v>0.75</v>
      </c>
    </row>
    <row r="473" spans="1:51" x14ac:dyDescent="0.25">
      <c r="A473" s="14">
        <f t="shared" si="145"/>
        <v>4.6399999999999997</v>
      </c>
      <c r="B473" s="59">
        <f>IF($B$4="AY",0,IFERROR(P*INDEX('UWYr writing pattern'!$C$4:$C$18,MATCH('Baseline model w.Calcs'!$A473,'UWYr writing pattern'!$A$4:$A$18,0)) / 25,B472))</f>
        <v>0</v>
      </c>
      <c r="C473" s="36">
        <f t="shared" si="146"/>
        <v>9.0034913340130501E-2</v>
      </c>
      <c r="E473" s="34">
        <f t="shared" si="147"/>
        <v>1.3710900508649316E-3</v>
      </c>
      <c r="F473" s="31">
        <f>SUM($E$9:E473)*RLR</f>
        <v>119.89195810399173</v>
      </c>
      <c r="G473" s="32"/>
      <c r="H473" s="36">
        <f>F473-SUM($J$9:J473)</f>
        <v>7.081354036092165</v>
      </c>
      <c r="J473" s="31">
        <f t="shared" si="148"/>
        <v>5.3499058398220146E-2</v>
      </c>
      <c r="K473" s="36">
        <f>SUM($J$9:J473)*RRF</f>
        <v>78.96742284752969</v>
      </c>
      <c r="L473" s="33"/>
      <c r="M473" s="36">
        <f t="shared" si="133"/>
        <v>86.048776883621855</v>
      </c>
      <c r="N473" s="33"/>
      <c r="O473" s="33"/>
      <c r="P473" s="33"/>
      <c r="Q473" s="33"/>
      <c r="R473" s="33"/>
      <c r="S473" s="33"/>
      <c r="T473" s="33"/>
      <c r="U473" s="33"/>
      <c r="V473" s="31">
        <f t="shared" si="134"/>
        <v>7.5629327205709612E-2</v>
      </c>
      <c r="W473" s="31">
        <f t="shared" si="135"/>
        <v>4.9569478252645149</v>
      </c>
      <c r="X473" s="31">
        <f t="shared" si="136"/>
        <v>5.0325771524702247</v>
      </c>
      <c r="Y473" s="31">
        <f t="shared" si="137"/>
        <v>-2.0487768836218549</v>
      </c>
      <c r="Z473" s="31"/>
      <c r="AA473" s="31"/>
      <c r="AB473" s="31"/>
      <c r="AC473" s="31"/>
      <c r="AD473" s="31"/>
      <c r="AE473" s="31"/>
      <c r="AF473" s="31"/>
      <c r="AG473" s="33">
        <f t="shared" si="138"/>
        <v>0.94008836723249634</v>
      </c>
      <c r="AH473" s="33">
        <f t="shared" si="139"/>
        <v>1.0243902009954984</v>
      </c>
      <c r="AI473" s="33">
        <f t="shared" si="140"/>
        <v>0.99909965086659769</v>
      </c>
      <c r="AJ473" s="93">
        <f t="shared" si="141"/>
        <v>0.96919258896724891</v>
      </c>
      <c r="AK473" s="3">
        <f t="shared" si="142"/>
        <v>0.96936424085596806</v>
      </c>
      <c r="AL473" s="3"/>
      <c r="AM473" s="3"/>
      <c r="AN473" s="3"/>
      <c r="AO473" s="3"/>
      <c r="AP473" s="3"/>
      <c r="AQ473" s="90">
        <f t="shared" si="149"/>
        <v>0</v>
      </c>
      <c r="AR473" s="91">
        <f t="shared" si="150"/>
        <v>0</v>
      </c>
      <c r="AS473" s="89">
        <f>SUM(AR$9:AR473)*RLR</f>
        <v>120</v>
      </c>
      <c r="AT473" s="90">
        <f>AS473-SUM(AU$9:AU473)</f>
        <v>3.676291097283837</v>
      </c>
      <c r="AU473" s="89">
        <f t="shared" si="151"/>
        <v>2.7780537259071848E-2</v>
      </c>
      <c r="AV473" s="90">
        <f>SUM(AU$9:AU473)*RRF</f>
        <v>81.426596231901314</v>
      </c>
      <c r="AW473" s="3"/>
      <c r="AX473" s="2">
        <f t="shared" si="143"/>
        <v>1.5</v>
      </c>
      <c r="AY473" s="2">
        <f t="shared" si="144"/>
        <v>0.75</v>
      </c>
    </row>
    <row r="474" spans="1:51" x14ac:dyDescent="0.25">
      <c r="A474" s="14">
        <f t="shared" si="145"/>
        <v>4.6500000000000004</v>
      </c>
      <c r="B474" s="59">
        <f>IF($B$4="AY",0,IFERROR(P*INDEX('UWYr writing pattern'!$C$4:$C$18,MATCH('Baseline model w.Calcs'!$A474,'UWYr writing pattern'!$A$4:$A$18,0)) / 25,B473))</f>
        <v>0</v>
      </c>
      <c r="C474" s="36">
        <f t="shared" si="146"/>
        <v>8.8684389640028546E-2</v>
      </c>
      <c r="E474" s="34">
        <f t="shared" si="147"/>
        <v>1.3505237001019577E-3</v>
      </c>
      <c r="F474" s="31">
        <f>SUM($E$9:E474)*RLR</f>
        <v>119.89357873243185</v>
      </c>
      <c r="G474" s="32"/>
      <c r="H474" s="36">
        <f>F474-SUM($J$9:J474)</f>
        <v>7.0298645092615999</v>
      </c>
      <c r="J474" s="31">
        <f t="shared" si="148"/>
        <v>5.3110155270691239E-2</v>
      </c>
      <c r="K474" s="36">
        <f>SUM($J$9:J474)*RRF</f>
        <v>79.004599956219167</v>
      </c>
      <c r="L474" s="33"/>
      <c r="M474" s="36">
        <f t="shared" si="133"/>
        <v>86.034464465480767</v>
      </c>
      <c r="N474" s="33"/>
      <c r="O474" s="33"/>
      <c r="P474" s="33"/>
      <c r="Q474" s="33"/>
      <c r="R474" s="33"/>
      <c r="S474" s="33"/>
      <c r="T474" s="33"/>
      <c r="U474" s="33"/>
      <c r="V474" s="31">
        <f t="shared" si="134"/>
        <v>7.4494887297623977E-2</v>
      </c>
      <c r="W474" s="31">
        <f t="shared" si="135"/>
        <v>4.9209051564831192</v>
      </c>
      <c r="X474" s="31">
        <f t="shared" si="136"/>
        <v>4.9954000437807435</v>
      </c>
      <c r="Y474" s="31">
        <f t="shared" si="137"/>
        <v>-2.0344644654807666</v>
      </c>
      <c r="Z474" s="31"/>
      <c r="AA474" s="31"/>
      <c r="AB474" s="31"/>
      <c r="AC474" s="31"/>
      <c r="AD474" s="31"/>
      <c r="AE474" s="31"/>
      <c r="AF474" s="31"/>
      <c r="AG474" s="33">
        <f t="shared" si="138"/>
        <v>0.940530951859752</v>
      </c>
      <c r="AH474" s="33">
        <f t="shared" si="139"/>
        <v>1.0242198150652473</v>
      </c>
      <c r="AI474" s="33">
        <f t="shared" si="140"/>
        <v>0.99911315610359874</v>
      </c>
      <c r="AJ474" s="93">
        <f t="shared" si="141"/>
        <v>0.96942278025364992</v>
      </c>
      <c r="AK474" s="3">
        <f t="shared" si="142"/>
        <v>0.96959400904954818</v>
      </c>
      <c r="AL474" s="3"/>
      <c r="AM474" s="3"/>
      <c r="AN474" s="3"/>
      <c r="AO474" s="3"/>
      <c r="AP474" s="3"/>
      <c r="AQ474" s="90">
        <f t="shared" si="149"/>
        <v>0</v>
      </c>
      <c r="AR474" s="91">
        <f t="shared" si="150"/>
        <v>0</v>
      </c>
      <c r="AS474" s="89">
        <f>SUM(AR$9:AR474)*RLR</f>
        <v>120</v>
      </c>
      <c r="AT474" s="90">
        <f>AS474-SUM(AU$9:AU474)</f>
        <v>3.6487189140542142</v>
      </c>
      <c r="AU474" s="89">
        <f t="shared" si="151"/>
        <v>2.7572183229628778E-2</v>
      </c>
      <c r="AV474" s="90">
        <f>SUM(AU$9:AU474)*RRF</f>
        <v>81.445896760162043</v>
      </c>
      <c r="AW474" s="3"/>
      <c r="AX474" s="2">
        <f t="shared" si="143"/>
        <v>1.5</v>
      </c>
      <c r="AY474" s="2">
        <f t="shared" si="144"/>
        <v>0.75</v>
      </c>
    </row>
    <row r="475" spans="1:51" x14ac:dyDescent="0.25">
      <c r="A475" s="14">
        <f t="shared" si="145"/>
        <v>4.66</v>
      </c>
      <c r="B475" s="59">
        <f>IF($B$4="AY",0,IFERROR(P*INDEX('UWYr writing pattern'!$C$4:$C$18,MATCH('Baseline model w.Calcs'!$A475,'UWYr writing pattern'!$A$4:$A$18,0)) / 25,B474))</f>
        <v>0</v>
      </c>
      <c r="C475" s="36">
        <f t="shared" si="146"/>
        <v>8.7354123795428118E-2</v>
      </c>
      <c r="E475" s="34">
        <f t="shared" si="147"/>
        <v>1.3302658446004282E-3</v>
      </c>
      <c r="F475" s="31">
        <f>SUM($E$9:E475)*RLR</f>
        <v>119.89517505144536</v>
      </c>
      <c r="G475" s="32"/>
      <c r="H475" s="36">
        <f>F475-SUM($J$9:J475)</f>
        <v>6.9787368444556535</v>
      </c>
      <c r="J475" s="31">
        <f t="shared" si="148"/>
        <v>5.2723983819462E-2</v>
      </c>
      <c r="K475" s="36">
        <f>SUM($J$9:J475)*RRF</f>
        <v>79.041506744892786</v>
      </c>
      <c r="L475" s="33"/>
      <c r="M475" s="36">
        <f t="shared" si="133"/>
        <v>86.020243589348439</v>
      </c>
      <c r="N475" s="33"/>
      <c r="O475" s="33"/>
      <c r="P475" s="33"/>
      <c r="Q475" s="33"/>
      <c r="R475" s="33"/>
      <c r="S475" s="33"/>
      <c r="T475" s="33"/>
      <c r="U475" s="33"/>
      <c r="V475" s="31">
        <f t="shared" si="134"/>
        <v>7.3377463988159614E-2</v>
      </c>
      <c r="W475" s="31">
        <f t="shared" si="135"/>
        <v>4.8851157911189569</v>
      </c>
      <c r="X475" s="31">
        <f t="shared" si="136"/>
        <v>4.9584932551071166</v>
      </c>
      <c r="Y475" s="31">
        <f t="shared" si="137"/>
        <v>-2.0202435893484392</v>
      </c>
      <c r="Z475" s="31"/>
      <c r="AA475" s="31"/>
      <c r="AB475" s="31"/>
      <c r="AC475" s="31"/>
      <c r="AD475" s="31"/>
      <c r="AE475" s="31"/>
      <c r="AF475" s="31"/>
      <c r="AG475" s="33">
        <f t="shared" si="138"/>
        <v>0.94097031839158074</v>
      </c>
      <c r="AH475" s="33">
        <f t="shared" si="139"/>
        <v>1.0240505189208147</v>
      </c>
      <c r="AI475" s="33">
        <f t="shared" si="140"/>
        <v>0.99912645876204464</v>
      </c>
      <c r="AJ475" s="93">
        <f t="shared" si="141"/>
        <v>0.96965125156337784</v>
      </c>
      <c r="AK475" s="3">
        <f t="shared" si="142"/>
        <v>0.96982205398167665</v>
      </c>
      <c r="AL475" s="3"/>
      <c r="AM475" s="3"/>
      <c r="AN475" s="3"/>
      <c r="AO475" s="3"/>
      <c r="AP475" s="3"/>
      <c r="AQ475" s="90">
        <f t="shared" si="149"/>
        <v>0</v>
      </c>
      <c r="AR475" s="91">
        <f t="shared" si="150"/>
        <v>0</v>
      </c>
      <c r="AS475" s="89">
        <f>SUM(AR$9:AR475)*RLR</f>
        <v>120</v>
      </c>
      <c r="AT475" s="90">
        <f>AS475-SUM(AU$9:AU475)</f>
        <v>3.6213535221988025</v>
      </c>
      <c r="AU475" s="89">
        <f t="shared" si="151"/>
        <v>2.7365391855406606E-2</v>
      </c>
      <c r="AV475" s="90">
        <f>SUM(AU$9:AU475)*RRF</f>
        <v>81.465052534460838</v>
      </c>
      <c r="AW475" s="3"/>
      <c r="AX475" s="2">
        <f t="shared" si="143"/>
        <v>1.5</v>
      </c>
      <c r="AY475" s="2">
        <f t="shared" si="144"/>
        <v>0.75</v>
      </c>
    </row>
    <row r="476" spans="1:51" x14ac:dyDescent="0.25">
      <c r="A476" s="14">
        <f t="shared" si="145"/>
        <v>4.67</v>
      </c>
      <c r="B476" s="59">
        <f>IF($B$4="AY",0,IFERROR(P*INDEX('UWYr writing pattern'!$C$4:$C$18,MATCH('Baseline model w.Calcs'!$A476,'UWYr writing pattern'!$A$4:$A$18,0)) / 25,B475))</f>
        <v>0</v>
      </c>
      <c r="C476" s="36">
        <f t="shared" si="146"/>
        <v>8.6043811938496695E-2</v>
      </c>
      <c r="E476" s="34">
        <f t="shared" si="147"/>
        <v>1.3103118569314219E-3</v>
      </c>
      <c r="F476" s="31">
        <f>SUM($E$9:E476)*RLR</f>
        <v>119.89674742567368</v>
      </c>
      <c r="G476" s="32"/>
      <c r="H476" s="36">
        <f>F476-SUM($J$9:J476)</f>
        <v>6.9279686923505466</v>
      </c>
      <c r="J476" s="31">
        <f t="shared" si="148"/>
        <v>5.2340526333417403E-2</v>
      </c>
      <c r="K476" s="36">
        <f>SUM($J$9:J476)*RRF</f>
        <v>79.078145113326187</v>
      </c>
      <c r="L476" s="33"/>
      <c r="M476" s="36">
        <f t="shared" si="133"/>
        <v>86.006113805676733</v>
      </c>
      <c r="N476" s="33"/>
      <c r="O476" s="33"/>
      <c r="P476" s="33"/>
      <c r="Q476" s="33"/>
      <c r="R476" s="33"/>
      <c r="S476" s="33"/>
      <c r="T476" s="33"/>
      <c r="U476" s="33"/>
      <c r="V476" s="31">
        <f t="shared" si="134"/>
        <v>7.2276802028337209E-2</v>
      </c>
      <c r="W476" s="31">
        <f t="shared" si="135"/>
        <v>4.8495780846453824</v>
      </c>
      <c r="X476" s="31">
        <f t="shared" si="136"/>
        <v>4.92185488667372</v>
      </c>
      <c r="Y476" s="31">
        <f t="shared" si="137"/>
        <v>-2.0061138056767334</v>
      </c>
      <c r="Z476" s="31"/>
      <c r="AA476" s="31"/>
      <c r="AB476" s="31"/>
      <c r="AC476" s="31"/>
      <c r="AD476" s="31"/>
      <c r="AE476" s="31"/>
      <c r="AF476" s="31"/>
      <c r="AG476" s="33">
        <f t="shared" si="138"/>
        <v>0.94140648944435934</v>
      </c>
      <c r="AH476" s="33">
        <f t="shared" si="139"/>
        <v>1.0238823072104373</v>
      </c>
      <c r="AI476" s="33">
        <f t="shared" si="140"/>
        <v>0.99913956188061404</v>
      </c>
      <c r="AJ476" s="93">
        <f t="shared" si="141"/>
        <v>0.96987801574800403</v>
      </c>
      <c r="AK476" s="3">
        <f t="shared" si="142"/>
        <v>0.97004838857681397</v>
      </c>
      <c r="AL476" s="3"/>
      <c r="AM476" s="3"/>
      <c r="AN476" s="3"/>
      <c r="AO476" s="3"/>
      <c r="AP476" s="3"/>
      <c r="AQ476" s="90">
        <f t="shared" si="149"/>
        <v>0</v>
      </c>
      <c r="AR476" s="91">
        <f t="shared" si="150"/>
        <v>0</v>
      </c>
      <c r="AS476" s="89">
        <f>SUM(AR$9:AR476)*RLR</f>
        <v>120</v>
      </c>
      <c r="AT476" s="90">
        <f>AS476-SUM(AU$9:AU476)</f>
        <v>3.5941933707823068</v>
      </c>
      <c r="AU476" s="89">
        <f t="shared" si="151"/>
        <v>2.7160151416491019E-2</v>
      </c>
      <c r="AV476" s="90">
        <f>SUM(AU$9:AU476)*RRF</f>
        <v>81.484064640452374</v>
      </c>
      <c r="AW476" s="3"/>
      <c r="AX476" s="2">
        <f t="shared" si="143"/>
        <v>1.5</v>
      </c>
      <c r="AY476" s="2">
        <f t="shared" si="144"/>
        <v>0.75</v>
      </c>
    </row>
    <row r="477" spans="1:51" x14ac:dyDescent="0.25">
      <c r="A477" s="14">
        <f t="shared" si="145"/>
        <v>4.68</v>
      </c>
      <c r="B477" s="59">
        <f>IF($B$4="AY",0,IFERROR(P*INDEX('UWYr writing pattern'!$C$4:$C$18,MATCH('Baseline model w.Calcs'!$A477,'UWYr writing pattern'!$A$4:$A$18,0)) / 25,B476))</f>
        <v>0</v>
      </c>
      <c r="C477" s="36">
        <f t="shared" si="146"/>
        <v>8.4753154759419247E-2</v>
      </c>
      <c r="E477" s="34">
        <f t="shared" si="147"/>
        <v>1.2906571790774505E-3</v>
      </c>
      <c r="F477" s="31">
        <f>SUM($E$9:E477)*RLR</f>
        <v>119.89829621428858</v>
      </c>
      <c r="G477" s="32"/>
      <c r="H477" s="36">
        <f>F477-SUM($J$9:J477)</f>
        <v>6.8775577157728094</v>
      </c>
      <c r="J477" s="31">
        <f t="shared" si="148"/>
        <v>5.1959765192629098E-2</v>
      </c>
      <c r="K477" s="36">
        <f>SUM($J$9:J477)*RRF</f>
        <v>79.11451694896104</v>
      </c>
      <c r="L477" s="33"/>
      <c r="M477" s="36">
        <f t="shared" si="133"/>
        <v>85.992074664733849</v>
      </c>
      <c r="N477" s="33"/>
      <c r="O477" s="33"/>
      <c r="P477" s="33"/>
      <c r="Q477" s="33"/>
      <c r="R477" s="33"/>
      <c r="S477" s="33"/>
      <c r="T477" s="33"/>
      <c r="U477" s="33"/>
      <c r="V477" s="31">
        <f t="shared" si="134"/>
        <v>7.1192649997912152E-2</v>
      </c>
      <c r="W477" s="31">
        <f t="shared" si="135"/>
        <v>4.8142904010409664</v>
      </c>
      <c r="X477" s="31">
        <f t="shared" si="136"/>
        <v>4.8854830510388787</v>
      </c>
      <c r="Y477" s="31">
        <f t="shared" si="137"/>
        <v>-1.992074664733849</v>
      </c>
      <c r="Z477" s="31"/>
      <c r="AA477" s="31"/>
      <c r="AB477" s="31"/>
      <c r="AC477" s="31"/>
      <c r="AD477" s="31"/>
      <c r="AE477" s="31"/>
      <c r="AF477" s="31"/>
      <c r="AG477" s="33">
        <f t="shared" si="138"/>
        <v>0.94183948748763147</v>
      </c>
      <c r="AH477" s="33">
        <f t="shared" si="139"/>
        <v>1.0237151745801649</v>
      </c>
      <c r="AI477" s="33">
        <f t="shared" si="140"/>
        <v>0.9991524684524048</v>
      </c>
      <c r="AJ477" s="93">
        <f t="shared" si="141"/>
        <v>0.97010308556307367</v>
      </c>
      <c r="AK477" s="3">
        <f t="shared" si="142"/>
        <v>0.97027302566248796</v>
      </c>
      <c r="AL477" s="3"/>
      <c r="AM477" s="3"/>
      <c r="AN477" s="3"/>
      <c r="AO477" s="3"/>
      <c r="AP477" s="3"/>
      <c r="AQ477" s="90">
        <f t="shared" si="149"/>
        <v>0</v>
      </c>
      <c r="AR477" s="91">
        <f t="shared" si="150"/>
        <v>0</v>
      </c>
      <c r="AS477" s="89">
        <f>SUM(AR$9:AR477)*RLR</f>
        <v>120</v>
      </c>
      <c r="AT477" s="90">
        <f>AS477-SUM(AU$9:AU477)</f>
        <v>3.5672369205014434</v>
      </c>
      <c r="AU477" s="89">
        <f t="shared" si="151"/>
        <v>2.6956450280867301E-2</v>
      </c>
      <c r="AV477" s="90">
        <f>SUM(AU$9:AU477)*RRF</f>
        <v>81.502934155648987</v>
      </c>
      <c r="AW477" s="3"/>
      <c r="AX477" s="2">
        <f t="shared" si="143"/>
        <v>1.5</v>
      </c>
      <c r="AY477" s="2">
        <f t="shared" si="144"/>
        <v>0.75</v>
      </c>
    </row>
    <row r="478" spans="1:51" x14ac:dyDescent="0.25">
      <c r="A478" s="14">
        <f t="shared" si="145"/>
        <v>4.6900000000000004</v>
      </c>
      <c r="B478" s="59">
        <f>IF($B$4="AY",0,IFERROR(P*INDEX('UWYr writing pattern'!$C$4:$C$18,MATCH('Baseline model w.Calcs'!$A478,'UWYr writing pattern'!$A$4:$A$18,0)) / 25,B477))</f>
        <v>0</v>
      </c>
      <c r="C478" s="36">
        <f t="shared" si="146"/>
        <v>8.3481857438027954E-2</v>
      </c>
      <c r="E478" s="34">
        <f t="shared" si="147"/>
        <v>1.2712973213912888E-3</v>
      </c>
      <c r="F478" s="31">
        <f>SUM($E$9:E478)*RLR</f>
        <v>119.89982177107426</v>
      </c>
      <c r="G478" s="32"/>
      <c r="H478" s="36">
        <f>F478-SUM($J$9:J478)</f>
        <v>6.8275015896901863</v>
      </c>
      <c r="J478" s="31">
        <f t="shared" si="148"/>
        <v>5.1581682868296071E-2</v>
      </c>
      <c r="K478" s="36">
        <f>SUM($J$9:J478)*RRF</f>
        <v>79.15062412696885</v>
      </c>
      <c r="L478" s="33"/>
      <c r="M478" s="36">
        <f t="shared" si="133"/>
        <v>85.978125716659036</v>
      </c>
      <c r="N478" s="33"/>
      <c r="O478" s="33"/>
      <c r="P478" s="33"/>
      <c r="Q478" s="33"/>
      <c r="R478" s="33"/>
      <c r="S478" s="33"/>
      <c r="T478" s="33"/>
      <c r="U478" s="33"/>
      <c r="V478" s="31">
        <f t="shared" si="134"/>
        <v>7.0124760247943466E-2</v>
      </c>
      <c r="W478" s="31">
        <f t="shared" si="135"/>
        <v>4.7792511127831299</v>
      </c>
      <c r="X478" s="31">
        <f t="shared" si="136"/>
        <v>4.8493758730310734</v>
      </c>
      <c r="Y478" s="31">
        <f t="shared" si="137"/>
        <v>-1.9781257166590365</v>
      </c>
      <c r="Z478" s="31"/>
      <c r="AA478" s="31"/>
      <c r="AB478" s="31"/>
      <c r="AC478" s="31"/>
      <c r="AD478" s="31"/>
      <c r="AE478" s="31"/>
      <c r="AF478" s="31"/>
      <c r="AG478" s="33">
        <f t="shared" si="138"/>
        <v>0.9422693348448673</v>
      </c>
      <c r="AH478" s="33">
        <f t="shared" si="139"/>
        <v>1.0235491156745122</v>
      </c>
      <c r="AI478" s="33">
        <f t="shared" si="140"/>
        <v>0.99916518142561883</v>
      </c>
      <c r="AJ478" s="93">
        <f t="shared" si="141"/>
        <v>0.9703264736688233</v>
      </c>
      <c r="AK478" s="3">
        <f t="shared" si="142"/>
        <v>0.97049597797001919</v>
      </c>
      <c r="AL478" s="3"/>
      <c r="AM478" s="3"/>
      <c r="AN478" s="3"/>
      <c r="AO478" s="3"/>
      <c r="AP478" s="3"/>
      <c r="AQ478" s="90">
        <f t="shared" si="149"/>
        <v>0</v>
      </c>
      <c r="AR478" s="91">
        <f t="shared" si="150"/>
        <v>0</v>
      </c>
      <c r="AS478" s="89">
        <f>SUM(AR$9:AR478)*RLR</f>
        <v>120</v>
      </c>
      <c r="AT478" s="90">
        <f>AS478-SUM(AU$9:AU478)</f>
        <v>3.5404826435976844</v>
      </c>
      <c r="AU478" s="89">
        <f t="shared" si="151"/>
        <v>2.6754276903760827E-2</v>
      </c>
      <c r="AV478" s="90">
        <f>SUM(AU$9:AU478)*RRF</f>
        <v>81.521662149481614</v>
      </c>
      <c r="AW478" s="3"/>
      <c r="AX478" s="2">
        <f t="shared" si="143"/>
        <v>1.5</v>
      </c>
      <c r="AY478" s="2">
        <f t="shared" si="144"/>
        <v>0.75</v>
      </c>
    </row>
    <row r="479" spans="1:51" x14ac:dyDescent="0.25">
      <c r="A479" s="14">
        <f t="shared" si="145"/>
        <v>4.7</v>
      </c>
      <c r="B479" s="59">
        <f>IF($B$4="AY",0,IFERROR(P*INDEX('UWYr writing pattern'!$C$4:$C$18,MATCH('Baseline model w.Calcs'!$A479,'UWYr writing pattern'!$A$4:$A$18,0)) / 25,B478))</f>
        <v>0</v>
      </c>
      <c r="C479" s="36">
        <f t="shared" si="146"/>
        <v>8.2229629576457533E-2</v>
      </c>
      <c r="E479" s="34">
        <f t="shared" si="147"/>
        <v>1.2522278615704195E-3</v>
      </c>
      <c r="F479" s="31">
        <f>SUM($E$9:E479)*RLR</f>
        <v>119.90132444450813</v>
      </c>
      <c r="G479" s="32"/>
      <c r="H479" s="36">
        <f>F479-SUM($J$9:J479)</f>
        <v>6.7777980012013899</v>
      </c>
      <c r="J479" s="31">
        <f t="shared" si="148"/>
        <v>5.1206261922676397E-2</v>
      </c>
      <c r="K479" s="36">
        <f>SUM($J$9:J479)*RRF</f>
        <v>79.186468510314711</v>
      </c>
      <c r="L479" s="33"/>
      <c r="M479" s="36">
        <f t="shared" si="133"/>
        <v>85.964266511516101</v>
      </c>
      <c r="N479" s="33"/>
      <c r="O479" s="33"/>
      <c r="P479" s="33"/>
      <c r="Q479" s="33"/>
      <c r="R479" s="33"/>
      <c r="S479" s="33"/>
      <c r="T479" s="33"/>
      <c r="U479" s="33"/>
      <c r="V479" s="31">
        <f t="shared" si="134"/>
        <v>6.9072888844224328E-2</v>
      </c>
      <c r="W479" s="31">
        <f t="shared" si="135"/>
        <v>4.7444586008409724</v>
      </c>
      <c r="X479" s="31">
        <f t="shared" si="136"/>
        <v>4.8135314896851966</v>
      </c>
      <c r="Y479" s="31">
        <f t="shared" si="137"/>
        <v>-1.9642665115161009</v>
      </c>
      <c r="Z479" s="31"/>
      <c r="AA479" s="31"/>
      <c r="AB479" s="31"/>
      <c r="AC479" s="31"/>
      <c r="AD479" s="31"/>
      <c r="AE479" s="31"/>
      <c r="AF479" s="31"/>
      <c r="AG479" s="33">
        <f t="shared" si="138"/>
        <v>0.94269605369422271</v>
      </c>
      <c r="AH479" s="33">
        <f t="shared" si="139"/>
        <v>1.0233841251370965</v>
      </c>
      <c r="AI479" s="33">
        <f t="shared" si="140"/>
        <v>0.99917770370423442</v>
      </c>
      <c r="AJ479" s="93">
        <f t="shared" si="141"/>
        <v>0.97054819263089276</v>
      </c>
      <c r="AK479" s="3">
        <f t="shared" si="142"/>
        <v>0.97071725813524401</v>
      </c>
      <c r="AL479" s="3"/>
      <c r="AM479" s="3"/>
      <c r="AN479" s="3"/>
      <c r="AO479" s="3"/>
      <c r="AP479" s="3"/>
      <c r="AQ479" s="90">
        <f t="shared" si="149"/>
        <v>0</v>
      </c>
      <c r="AR479" s="91">
        <f t="shared" si="150"/>
        <v>0</v>
      </c>
      <c r="AS479" s="89">
        <f>SUM(AR$9:AR479)*RLR</f>
        <v>120</v>
      </c>
      <c r="AT479" s="90">
        <f>AS479-SUM(AU$9:AU479)</f>
        <v>3.5139290237707002</v>
      </c>
      <c r="AU479" s="89">
        <f t="shared" si="151"/>
        <v>2.6553619826982632E-2</v>
      </c>
      <c r="AV479" s="90">
        <f>SUM(AU$9:AU479)*RRF</f>
        <v>81.5402496833605</v>
      </c>
      <c r="AW479" s="3"/>
      <c r="AX479" s="2">
        <f t="shared" si="143"/>
        <v>1.5</v>
      </c>
      <c r="AY479" s="2">
        <f t="shared" si="144"/>
        <v>0.75</v>
      </c>
    </row>
    <row r="480" spans="1:51" x14ac:dyDescent="0.25">
      <c r="A480" s="14">
        <f t="shared" si="145"/>
        <v>4.71</v>
      </c>
      <c r="B480" s="59">
        <f>IF($B$4="AY",0,IFERROR(P*INDEX('UWYr writing pattern'!$C$4:$C$18,MATCH('Baseline model w.Calcs'!$A480,'UWYr writing pattern'!$A$4:$A$18,0)) / 25,B479))</f>
        <v>0</v>
      </c>
      <c r="C480" s="36">
        <f t="shared" si="146"/>
        <v>8.0996185132810664E-2</v>
      </c>
      <c r="E480" s="34">
        <f t="shared" si="147"/>
        <v>1.2334444436468632E-3</v>
      </c>
      <c r="F480" s="31">
        <f>SUM($E$9:E480)*RLR</f>
        <v>119.90280457784051</v>
      </c>
      <c r="G480" s="32"/>
      <c r="H480" s="36">
        <f>F480-SUM($J$9:J480)</f>
        <v>6.7284446495247607</v>
      </c>
      <c r="J480" s="31">
        <f t="shared" si="148"/>
        <v>5.0833485009010422E-2</v>
      </c>
      <c r="K480" s="36">
        <f>SUM($J$9:J480)*RRF</f>
        <v>79.222051949821022</v>
      </c>
      <c r="L480" s="33"/>
      <c r="M480" s="36">
        <f t="shared" si="133"/>
        <v>85.950496599345783</v>
      </c>
      <c r="N480" s="33"/>
      <c r="O480" s="33"/>
      <c r="P480" s="33"/>
      <c r="Q480" s="33"/>
      <c r="R480" s="33"/>
      <c r="S480" s="33"/>
      <c r="T480" s="33"/>
      <c r="U480" s="33"/>
      <c r="V480" s="31">
        <f t="shared" si="134"/>
        <v>6.8036795511560957E-2</v>
      </c>
      <c r="W480" s="31">
        <f t="shared" si="135"/>
        <v>4.7099112546673325</v>
      </c>
      <c r="X480" s="31">
        <f t="shared" si="136"/>
        <v>4.7779480501788933</v>
      </c>
      <c r="Y480" s="31">
        <f t="shared" si="137"/>
        <v>-1.950496599345783</v>
      </c>
      <c r="Z480" s="31"/>
      <c r="AA480" s="31"/>
      <c r="AB480" s="31"/>
      <c r="AC480" s="31"/>
      <c r="AD480" s="31"/>
      <c r="AE480" s="31"/>
      <c r="AF480" s="31"/>
      <c r="AG480" s="33">
        <f t="shared" si="138"/>
        <v>0.94311966606929787</v>
      </c>
      <c r="AH480" s="33">
        <f t="shared" si="139"/>
        <v>1.0232201976112594</v>
      </c>
      <c r="AI480" s="33">
        <f t="shared" si="140"/>
        <v>0.99919003814867091</v>
      </c>
      <c r="AJ480" s="93">
        <f t="shared" si="141"/>
        <v>0.97076825492103191</v>
      </c>
      <c r="AK480" s="3">
        <f t="shared" si="142"/>
        <v>0.97093687869922973</v>
      </c>
      <c r="AL480" s="3"/>
      <c r="AM480" s="3"/>
      <c r="AN480" s="3"/>
      <c r="AO480" s="3"/>
      <c r="AP480" s="3"/>
      <c r="AQ480" s="90">
        <f t="shared" si="149"/>
        <v>0</v>
      </c>
      <c r="AR480" s="91">
        <f t="shared" si="150"/>
        <v>0</v>
      </c>
      <c r="AS480" s="89">
        <f>SUM(AR$9:AR480)*RLR</f>
        <v>120</v>
      </c>
      <c r="AT480" s="90">
        <f>AS480-SUM(AU$9:AU480)</f>
        <v>3.4875745560924258</v>
      </c>
      <c r="AU480" s="89">
        <f t="shared" si="151"/>
        <v>2.6354467678280251E-2</v>
      </c>
      <c r="AV480" s="90">
        <f>SUM(AU$9:AU480)*RRF</f>
        <v>81.558697810735296</v>
      </c>
      <c r="AW480" s="3"/>
      <c r="AX480" s="2">
        <f t="shared" si="143"/>
        <v>1.5</v>
      </c>
      <c r="AY480" s="2">
        <f t="shared" si="144"/>
        <v>0.75</v>
      </c>
    </row>
    <row r="481" spans="1:51" x14ac:dyDescent="0.25">
      <c r="A481" s="14">
        <f t="shared" si="145"/>
        <v>4.72</v>
      </c>
      <c r="B481" s="59">
        <f>IF($B$4="AY",0,IFERROR(P*INDEX('UWYr writing pattern'!$C$4:$C$18,MATCH('Baseline model w.Calcs'!$A481,'UWYr writing pattern'!$A$4:$A$18,0)) / 25,B480))</f>
        <v>0</v>
      </c>
      <c r="C481" s="36">
        <f t="shared" si="146"/>
        <v>7.9781242355818502E-2</v>
      </c>
      <c r="E481" s="34">
        <f t="shared" si="147"/>
        <v>1.21494277699216E-3</v>
      </c>
      <c r="F481" s="31">
        <f>SUM($E$9:E481)*RLR</f>
        <v>119.90426250917291</v>
      </c>
      <c r="G481" s="32"/>
      <c r="H481" s="36">
        <f>F481-SUM($J$9:J481)</f>
        <v>6.6794392459857193</v>
      </c>
      <c r="J481" s="31">
        <f t="shared" si="148"/>
        <v>5.0463334871435707E-2</v>
      </c>
      <c r="K481" s="36">
        <f>SUM($J$9:J481)*RRF</f>
        <v>79.257376284231029</v>
      </c>
      <c r="L481" s="33"/>
      <c r="M481" s="36">
        <f t="shared" si="133"/>
        <v>85.936815530216748</v>
      </c>
      <c r="N481" s="33"/>
      <c r="O481" s="33"/>
      <c r="P481" s="33"/>
      <c r="Q481" s="33"/>
      <c r="R481" s="33"/>
      <c r="S481" s="33"/>
      <c r="T481" s="33"/>
      <c r="U481" s="33"/>
      <c r="V481" s="31">
        <f t="shared" si="134"/>
        <v>6.7016243578887538E-2</v>
      </c>
      <c r="W481" s="31">
        <f t="shared" si="135"/>
        <v>4.6756074721900029</v>
      </c>
      <c r="X481" s="31">
        <f t="shared" si="136"/>
        <v>4.7426237157688904</v>
      </c>
      <c r="Y481" s="31">
        <f t="shared" si="137"/>
        <v>-1.936815530216748</v>
      </c>
      <c r="Z481" s="31"/>
      <c r="AA481" s="31"/>
      <c r="AB481" s="31"/>
      <c r="AC481" s="31"/>
      <c r="AD481" s="31"/>
      <c r="AE481" s="31"/>
      <c r="AF481" s="31"/>
      <c r="AG481" s="33">
        <f t="shared" si="138"/>
        <v>0.94354019385989318</v>
      </c>
      <c r="AH481" s="33">
        <f t="shared" si="139"/>
        <v>1.0230573277406756</v>
      </c>
      <c r="AI481" s="33">
        <f t="shared" si="140"/>
        <v>0.99920218757644086</v>
      </c>
      <c r="AJ481" s="93">
        <f t="shared" si="141"/>
        <v>0.97098667291780294</v>
      </c>
      <c r="AK481" s="3">
        <f t="shared" si="142"/>
        <v>0.97115485210898544</v>
      </c>
      <c r="AL481" s="3"/>
      <c r="AM481" s="3"/>
      <c r="AN481" s="3"/>
      <c r="AO481" s="3"/>
      <c r="AP481" s="3"/>
      <c r="AQ481" s="90">
        <f t="shared" si="149"/>
        <v>0</v>
      </c>
      <c r="AR481" s="91">
        <f t="shared" si="150"/>
        <v>0</v>
      </c>
      <c r="AS481" s="89">
        <f>SUM(AR$9:AR481)*RLR</f>
        <v>120</v>
      </c>
      <c r="AT481" s="90">
        <f>AS481-SUM(AU$9:AU481)</f>
        <v>3.4614177469217395</v>
      </c>
      <c r="AU481" s="89">
        <f t="shared" si="151"/>
        <v>2.6156809170693195E-2</v>
      </c>
      <c r="AV481" s="90">
        <f>SUM(AU$9:AU481)*RRF</f>
        <v>81.577007577154774</v>
      </c>
      <c r="AW481" s="3"/>
      <c r="AX481" s="2">
        <f t="shared" si="143"/>
        <v>1.5</v>
      </c>
      <c r="AY481" s="2">
        <f t="shared" si="144"/>
        <v>0.75</v>
      </c>
    </row>
    <row r="482" spans="1:51" x14ac:dyDescent="0.25">
      <c r="A482" s="14">
        <f t="shared" si="145"/>
        <v>4.7300000000000004</v>
      </c>
      <c r="B482" s="59">
        <f>IF($B$4="AY",0,IFERROR(P*INDEX('UWYr writing pattern'!$C$4:$C$18,MATCH('Baseline model w.Calcs'!$A482,'UWYr writing pattern'!$A$4:$A$18,0)) / 25,B481))</f>
        <v>0</v>
      </c>
      <c r="C482" s="36">
        <f t="shared" si="146"/>
        <v>7.858452372048122E-2</v>
      </c>
      <c r="E482" s="34">
        <f t="shared" si="147"/>
        <v>1.1967186353372774E-3</v>
      </c>
      <c r="F482" s="31">
        <f>SUM($E$9:E482)*RLR</f>
        <v>119.90569857153531</v>
      </c>
      <c r="G482" s="32"/>
      <c r="H482" s="36">
        <f>F482-SUM($J$9:J482)</f>
        <v>6.6307795140032226</v>
      </c>
      <c r="J482" s="31">
        <f t="shared" si="148"/>
        <v>5.0095794344892898E-2</v>
      </c>
      <c r="K482" s="36">
        <f>SUM($J$9:J482)*RRF</f>
        <v>79.292443340272456</v>
      </c>
      <c r="L482" s="33"/>
      <c r="M482" s="36">
        <f t="shared" si="133"/>
        <v>85.923222854275679</v>
      </c>
      <c r="N482" s="33"/>
      <c r="O482" s="33"/>
      <c r="P482" s="33"/>
      <c r="Q482" s="33"/>
      <c r="R482" s="33"/>
      <c r="S482" s="33"/>
      <c r="T482" s="33"/>
      <c r="U482" s="33"/>
      <c r="V482" s="31">
        <f t="shared" si="134"/>
        <v>6.601099992520422E-2</v>
      </c>
      <c r="W482" s="31">
        <f t="shared" si="135"/>
        <v>4.6415456598022553</v>
      </c>
      <c r="X482" s="31">
        <f t="shared" si="136"/>
        <v>4.7075566597274596</v>
      </c>
      <c r="Y482" s="31">
        <f t="shared" si="137"/>
        <v>-1.9232228542756786</v>
      </c>
      <c r="Z482" s="31"/>
      <c r="AA482" s="31"/>
      <c r="AB482" s="31"/>
      <c r="AC482" s="31"/>
      <c r="AD482" s="31"/>
      <c r="AE482" s="31"/>
      <c r="AF482" s="31"/>
      <c r="AG482" s="33">
        <f t="shared" si="138"/>
        <v>0.94395765881276739</v>
      </c>
      <c r="AH482" s="33">
        <f t="shared" si="139"/>
        <v>1.0228955101699486</v>
      </c>
      <c r="AI482" s="33">
        <f t="shared" si="140"/>
        <v>0.99921415476279429</v>
      </c>
      <c r="AJ482" s="93">
        <f t="shared" si="141"/>
        <v>0.97120345890727555</v>
      </c>
      <c r="AK482" s="3">
        <f t="shared" si="142"/>
        <v>0.97137119071816813</v>
      </c>
      <c r="AL482" s="3"/>
      <c r="AM482" s="3"/>
      <c r="AN482" s="3"/>
      <c r="AO482" s="3"/>
      <c r="AP482" s="3"/>
      <c r="AQ482" s="90">
        <f t="shared" si="149"/>
        <v>0</v>
      </c>
      <c r="AR482" s="91">
        <f t="shared" si="150"/>
        <v>0</v>
      </c>
      <c r="AS482" s="89">
        <f>SUM(AR$9:AR482)*RLR</f>
        <v>120</v>
      </c>
      <c r="AT482" s="90">
        <f>AS482-SUM(AU$9:AU482)</f>
        <v>3.4354571138198224</v>
      </c>
      <c r="AU482" s="89">
        <f t="shared" si="151"/>
        <v>2.5960633101913048E-2</v>
      </c>
      <c r="AV482" s="90">
        <f>SUM(AU$9:AU482)*RRF</f>
        <v>81.595180020326126</v>
      </c>
      <c r="AW482" s="3"/>
      <c r="AX482" s="2">
        <f t="shared" si="143"/>
        <v>1.5</v>
      </c>
      <c r="AY482" s="2">
        <f t="shared" si="144"/>
        <v>0.75</v>
      </c>
    </row>
    <row r="483" spans="1:51" x14ac:dyDescent="0.25">
      <c r="A483" s="14">
        <f t="shared" si="145"/>
        <v>4.74</v>
      </c>
      <c r="B483" s="59">
        <f>IF($B$4="AY",0,IFERROR(P*INDEX('UWYr writing pattern'!$C$4:$C$18,MATCH('Baseline model w.Calcs'!$A483,'UWYr writing pattern'!$A$4:$A$18,0)) / 25,B482))</f>
        <v>0</v>
      </c>
      <c r="C483" s="36">
        <f t="shared" si="146"/>
        <v>7.7405755864674006E-2</v>
      </c>
      <c r="E483" s="34">
        <f t="shared" si="147"/>
        <v>1.1787678558072183E-3</v>
      </c>
      <c r="F483" s="31">
        <f>SUM($E$9:E483)*RLR</f>
        <v>119.90711309296228</v>
      </c>
      <c r="G483" s="32"/>
      <c r="H483" s="36">
        <f>F483-SUM($J$9:J483)</f>
        <v>6.5824631890751704</v>
      </c>
      <c r="J483" s="31">
        <f t="shared" si="148"/>
        <v>4.9730846355024172E-2</v>
      </c>
      <c r="K483" s="36">
        <f>SUM($J$9:J483)*RRF</f>
        <v>79.327254932720976</v>
      </c>
      <c r="L483" s="33"/>
      <c r="M483" s="36">
        <f t="shared" si="133"/>
        <v>85.909718121796146</v>
      </c>
      <c r="N483" s="33"/>
      <c r="O483" s="33"/>
      <c r="P483" s="33"/>
      <c r="Q483" s="33"/>
      <c r="R483" s="33"/>
      <c r="S483" s="33"/>
      <c r="T483" s="33"/>
      <c r="U483" s="33"/>
      <c r="V483" s="31">
        <f t="shared" si="134"/>
        <v>6.5020834926326168E-2</v>
      </c>
      <c r="W483" s="31">
        <f t="shared" si="135"/>
        <v>4.6077242323526191</v>
      </c>
      <c r="X483" s="31">
        <f t="shared" si="136"/>
        <v>4.672745067278945</v>
      </c>
      <c r="Y483" s="31">
        <f t="shared" si="137"/>
        <v>-1.9097181217961463</v>
      </c>
      <c r="Z483" s="31"/>
      <c r="AA483" s="31"/>
      <c r="AB483" s="31"/>
      <c r="AC483" s="31"/>
      <c r="AD483" s="31"/>
      <c r="AE483" s="31"/>
      <c r="AF483" s="31"/>
      <c r="AG483" s="33">
        <f t="shared" si="138"/>
        <v>0.94437208253239258</v>
      </c>
      <c r="AH483" s="33">
        <f t="shared" si="139"/>
        <v>1.0227347395451922</v>
      </c>
      <c r="AI483" s="33">
        <f t="shared" si="140"/>
        <v>0.99922594244135232</v>
      </c>
      <c r="AJ483" s="93">
        <f t="shared" si="141"/>
        <v>0.97141862508371879</v>
      </c>
      <c r="AK483" s="3">
        <f t="shared" si="142"/>
        <v>0.97158590678778178</v>
      </c>
      <c r="AL483" s="3"/>
      <c r="AM483" s="3"/>
      <c r="AN483" s="3"/>
      <c r="AO483" s="3"/>
      <c r="AP483" s="3"/>
      <c r="AQ483" s="90">
        <f t="shared" si="149"/>
        <v>0</v>
      </c>
      <c r="AR483" s="91">
        <f t="shared" si="150"/>
        <v>0</v>
      </c>
      <c r="AS483" s="89">
        <f>SUM(AR$9:AR483)*RLR</f>
        <v>120</v>
      </c>
      <c r="AT483" s="90">
        <f>AS483-SUM(AU$9:AU483)</f>
        <v>3.4096911854661727</v>
      </c>
      <c r="AU483" s="89">
        <f t="shared" si="151"/>
        <v>2.576592835364867E-2</v>
      </c>
      <c r="AV483" s="90">
        <f>SUM(AU$9:AU483)*RRF</f>
        <v>81.613216170173672</v>
      </c>
      <c r="AW483" s="3"/>
      <c r="AX483" s="2">
        <f t="shared" si="143"/>
        <v>1.5</v>
      </c>
      <c r="AY483" s="2">
        <f t="shared" si="144"/>
        <v>0.75</v>
      </c>
    </row>
    <row r="484" spans="1:51" x14ac:dyDescent="0.25">
      <c r="A484" s="14">
        <f t="shared" si="145"/>
        <v>4.75</v>
      </c>
      <c r="B484" s="59">
        <f>IF($B$4="AY",0,IFERROR(P*INDEX('UWYr writing pattern'!$C$4:$C$18,MATCH('Baseline model w.Calcs'!$A484,'UWYr writing pattern'!$A$4:$A$18,0)) / 25,B483))</f>
        <v>0</v>
      </c>
      <c r="C484" s="36">
        <f t="shared" si="146"/>
        <v>7.624466952670389E-2</v>
      </c>
      <c r="E484" s="34">
        <f t="shared" si="147"/>
        <v>1.16108633797011E-3</v>
      </c>
      <c r="F484" s="31">
        <f>SUM($E$9:E484)*RLR</f>
        <v>119.90850639656784</v>
      </c>
      <c r="G484" s="32"/>
      <c r="H484" s="36">
        <f>F484-SUM($J$9:J484)</f>
        <v>6.5344880187626728</v>
      </c>
      <c r="J484" s="31">
        <f t="shared" si="148"/>
        <v>4.9368473918063781E-2</v>
      </c>
      <c r="K484" s="36">
        <f>SUM($J$9:J484)*RRF</f>
        <v>79.361812864463616</v>
      </c>
      <c r="L484" s="33"/>
      <c r="M484" s="36">
        <f t="shared" si="133"/>
        <v>85.896300883226289</v>
      </c>
      <c r="N484" s="33"/>
      <c r="O484" s="33"/>
      <c r="P484" s="33"/>
      <c r="Q484" s="33"/>
      <c r="R484" s="33"/>
      <c r="S484" s="33"/>
      <c r="T484" s="33"/>
      <c r="U484" s="33"/>
      <c r="V484" s="31">
        <f t="shared" si="134"/>
        <v>6.4045522402431262E-2</v>
      </c>
      <c r="W484" s="31">
        <f t="shared" si="135"/>
        <v>4.5741416131338708</v>
      </c>
      <c r="X484" s="31">
        <f t="shared" si="136"/>
        <v>4.6381871355363025</v>
      </c>
      <c r="Y484" s="31">
        <f t="shared" si="137"/>
        <v>-1.8963008832262886</v>
      </c>
      <c r="Z484" s="31"/>
      <c r="AA484" s="31"/>
      <c r="AB484" s="31"/>
      <c r="AC484" s="31"/>
      <c r="AD484" s="31"/>
      <c r="AE484" s="31"/>
      <c r="AF484" s="31"/>
      <c r="AG484" s="33">
        <f t="shared" si="138"/>
        <v>0.94478348648170973</v>
      </c>
      <c r="AH484" s="33">
        <f t="shared" si="139"/>
        <v>1.0225750105145988</v>
      </c>
      <c r="AI484" s="33">
        <f t="shared" si="140"/>
        <v>0.99923755330473207</v>
      </c>
      <c r="AJ484" s="93">
        <f t="shared" si="141"/>
        <v>0.97163218355028691</v>
      </c>
      <c r="AK484" s="3">
        <f t="shared" si="142"/>
        <v>0.97179901248687361</v>
      </c>
      <c r="AL484" s="3"/>
      <c r="AM484" s="3"/>
      <c r="AN484" s="3"/>
      <c r="AO484" s="3"/>
      <c r="AP484" s="3"/>
      <c r="AQ484" s="90">
        <f t="shared" si="149"/>
        <v>0</v>
      </c>
      <c r="AR484" s="91">
        <f t="shared" si="150"/>
        <v>0</v>
      </c>
      <c r="AS484" s="89">
        <f>SUM(AR$9:AR484)*RLR</f>
        <v>120</v>
      </c>
      <c r="AT484" s="90">
        <f>AS484-SUM(AU$9:AU484)</f>
        <v>3.3841185015751734</v>
      </c>
      <c r="AU484" s="89">
        <f t="shared" si="151"/>
        <v>2.5572683890996296E-2</v>
      </c>
      <c r="AV484" s="90">
        <f>SUM(AU$9:AU484)*RRF</f>
        <v>81.63111704889738</v>
      </c>
      <c r="AW484" s="3"/>
      <c r="AX484" s="2">
        <f t="shared" si="143"/>
        <v>1.5</v>
      </c>
      <c r="AY484" s="2">
        <f t="shared" si="144"/>
        <v>0.75</v>
      </c>
    </row>
    <row r="485" spans="1:51" x14ac:dyDescent="0.25">
      <c r="A485" s="14">
        <f t="shared" si="145"/>
        <v>4.76</v>
      </c>
      <c r="B485" s="59">
        <f>IF($B$4="AY",0,IFERROR(P*INDEX('UWYr writing pattern'!$C$4:$C$18,MATCH('Baseline model w.Calcs'!$A485,'UWYr writing pattern'!$A$4:$A$18,0)) / 25,B484))</f>
        <v>0</v>
      </c>
      <c r="C485" s="36">
        <f t="shared" si="146"/>
        <v>7.5100999483803332E-2</v>
      </c>
      <c r="E485" s="34">
        <f t="shared" si="147"/>
        <v>1.1436700429005584E-3</v>
      </c>
      <c r="F485" s="31">
        <f>SUM($E$9:E485)*RLR</f>
        <v>119.90987880061934</v>
      </c>
      <c r="G485" s="32"/>
      <c r="H485" s="36">
        <f>F485-SUM($J$9:J485)</f>
        <v>6.486851762673453</v>
      </c>
      <c r="J485" s="31">
        <f t="shared" si="148"/>
        <v>4.9008660140720049E-2</v>
      </c>
      <c r="K485" s="36">
        <f>SUM($J$9:J485)*RRF</f>
        <v>79.39611892656211</v>
      </c>
      <c r="L485" s="33"/>
      <c r="M485" s="36">
        <f t="shared" si="133"/>
        <v>85.882970689235563</v>
      </c>
      <c r="N485" s="33"/>
      <c r="O485" s="33"/>
      <c r="P485" s="33"/>
      <c r="Q485" s="33"/>
      <c r="R485" s="33"/>
      <c r="S485" s="33"/>
      <c r="T485" s="33"/>
      <c r="U485" s="33"/>
      <c r="V485" s="31">
        <f t="shared" si="134"/>
        <v>6.3084839566394796E-2</v>
      </c>
      <c r="W485" s="31">
        <f t="shared" si="135"/>
        <v>4.5407962338714167</v>
      </c>
      <c r="X485" s="31">
        <f t="shared" si="136"/>
        <v>4.6038810734378117</v>
      </c>
      <c r="Y485" s="31">
        <f t="shared" si="137"/>
        <v>-1.8829706892355631</v>
      </c>
      <c r="Z485" s="31"/>
      <c r="AA485" s="31"/>
      <c r="AB485" s="31"/>
      <c r="AC485" s="31"/>
      <c r="AD485" s="31"/>
      <c r="AE485" s="31"/>
      <c r="AF485" s="31"/>
      <c r="AG485" s="33">
        <f t="shared" si="138"/>
        <v>0.94519189198288223</v>
      </c>
      <c r="AH485" s="33">
        <f t="shared" si="139"/>
        <v>1.0224163177289949</v>
      </c>
      <c r="AI485" s="33">
        <f t="shared" si="140"/>
        <v>0.99924899000516121</v>
      </c>
      <c r="AJ485" s="93">
        <f t="shared" si="141"/>
        <v>0.97184414631969984</v>
      </c>
      <c r="AK485" s="3">
        <f t="shared" si="142"/>
        <v>0.97201051989322196</v>
      </c>
      <c r="AL485" s="3"/>
      <c r="AM485" s="3"/>
      <c r="AN485" s="3"/>
      <c r="AO485" s="3"/>
      <c r="AP485" s="3"/>
      <c r="AQ485" s="90">
        <f t="shared" si="149"/>
        <v>0</v>
      </c>
      <c r="AR485" s="91">
        <f t="shared" si="150"/>
        <v>0</v>
      </c>
      <c r="AS485" s="89">
        <f>SUM(AR$9:AR485)*RLR</f>
        <v>120</v>
      </c>
      <c r="AT485" s="90">
        <f>AS485-SUM(AU$9:AU485)</f>
        <v>3.358737612813357</v>
      </c>
      <c r="AU485" s="89">
        <f t="shared" si="151"/>
        <v>2.53808887618138E-2</v>
      </c>
      <c r="AV485" s="90">
        <f>SUM(AU$9:AU485)*RRF</f>
        <v>81.648883671030646</v>
      </c>
      <c r="AW485" s="3"/>
      <c r="AX485" s="2">
        <f t="shared" si="143"/>
        <v>1.5</v>
      </c>
      <c r="AY485" s="2">
        <f t="shared" si="144"/>
        <v>0.75</v>
      </c>
    </row>
    <row r="486" spans="1:51" x14ac:dyDescent="0.25">
      <c r="A486" s="14">
        <f t="shared" si="145"/>
        <v>4.7699999999999996</v>
      </c>
      <c r="B486" s="59">
        <f>IF($B$4="AY",0,IFERROR(P*INDEX('UWYr writing pattern'!$C$4:$C$18,MATCH('Baseline model w.Calcs'!$A486,'UWYr writing pattern'!$A$4:$A$18,0)) / 25,B485))</f>
        <v>0</v>
      </c>
      <c r="C486" s="36">
        <f t="shared" si="146"/>
        <v>7.3974484491546283E-2</v>
      </c>
      <c r="E486" s="34">
        <f t="shared" si="147"/>
        <v>1.1265149922570501E-3</v>
      </c>
      <c r="F486" s="31">
        <f>SUM($E$9:E486)*RLR</f>
        <v>119.91123061861003</v>
      </c>
      <c r="G486" s="32"/>
      <c r="H486" s="36">
        <f>F486-SUM($J$9:J486)</f>
        <v>6.439552192444097</v>
      </c>
      <c r="J486" s="31">
        <f t="shared" si="148"/>
        <v>4.8651388220050898E-2</v>
      </c>
      <c r="K486" s="36">
        <f>SUM($J$9:J486)*RRF</f>
        <v>79.430174898316153</v>
      </c>
      <c r="L486" s="33"/>
      <c r="M486" s="36">
        <f t="shared" si="133"/>
        <v>85.86972709076025</v>
      </c>
      <c r="N486" s="33"/>
      <c r="O486" s="33"/>
      <c r="P486" s="33"/>
      <c r="Q486" s="33"/>
      <c r="R486" s="33"/>
      <c r="S486" s="33"/>
      <c r="T486" s="33"/>
      <c r="U486" s="33"/>
      <c r="V486" s="31">
        <f t="shared" si="134"/>
        <v>6.2138566972898865E-2</v>
      </c>
      <c r="W486" s="31">
        <f t="shared" si="135"/>
        <v>4.5076865347108672</v>
      </c>
      <c r="X486" s="31">
        <f t="shared" si="136"/>
        <v>4.5698251016837661</v>
      </c>
      <c r="Y486" s="31">
        <f t="shared" si="137"/>
        <v>-1.8697270907602501</v>
      </c>
      <c r="Z486" s="31"/>
      <c r="AA486" s="31"/>
      <c r="AB486" s="31"/>
      <c r="AC486" s="31"/>
      <c r="AD486" s="31"/>
      <c r="AE486" s="31"/>
      <c r="AF486" s="31"/>
      <c r="AG486" s="33">
        <f t="shared" si="138"/>
        <v>0.94559732021804943</v>
      </c>
      <c r="AH486" s="33">
        <f t="shared" si="139"/>
        <v>1.0222586558423838</v>
      </c>
      <c r="AI486" s="33">
        <f t="shared" si="140"/>
        <v>0.99926025515508365</v>
      </c>
      <c r="AJ486" s="93">
        <f t="shared" si="141"/>
        <v>0.97205452531491943</v>
      </c>
      <c r="AK486" s="3">
        <f t="shared" si="142"/>
        <v>0.97222044099402283</v>
      </c>
      <c r="AL486" s="3"/>
      <c r="AM486" s="3"/>
      <c r="AN486" s="3"/>
      <c r="AO486" s="3"/>
      <c r="AP486" s="3"/>
      <c r="AQ486" s="90">
        <f t="shared" si="149"/>
        <v>0</v>
      </c>
      <c r="AR486" s="91">
        <f t="shared" si="150"/>
        <v>0</v>
      </c>
      <c r="AS486" s="89">
        <f>SUM(AR$9:AR486)*RLR</f>
        <v>120</v>
      </c>
      <c r="AT486" s="90">
        <f>AS486-SUM(AU$9:AU486)</f>
        <v>3.3335470807172527</v>
      </c>
      <c r="AU486" s="89">
        <f t="shared" si="151"/>
        <v>2.5190532096100178E-2</v>
      </c>
      <c r="AV486" s="90">
        <f>SUM(AU$9:AU486)*RRF</f>
        <v>81.666517043497919</v>
      </c>
      <c r="AW486" s="3"/>
      <c r="AX486" s="2">
        <f t="shared" si="143"/>
        <v>1.5</v>
      </c>
      <c r="AY486" s="2">
        <f t="shared" si="144"/>
        <v>0.75</v>
      </c>
    </row>
    <row r="487" spans="1:51" x14ac:dyDescent="0.25">
      <c r="A487" s="14">
        <f t="shared" si="145"/>
        <v>4.78</v>
      </c>
      <c r="B487" s="59">
        <f>IF($B$4="AY",0,IFERROR(P*INDEX('UWYr writing pattern'!$C$4:$C$18,MATCH('Baseline model w.Calcs'!$A487,'UWYr writing pattern'!$A$4:$A$18,0)) / 25,B486))</f>
        <v>0</v>
      </c>
      <c r="C487" s="36">
        <f t="shared" si="146"/>
        <v>7.2864867224173083E-2</v>
      </c>
      <c r="E487" s="34">
        <f t="shared" si="147"/>
        <v>1.1096172673731944E-3</v>
      </c>
      <c r="F487" s="31">
        <f>SUM($E$9:E487)*RLR</f>
        <v>119.91256215933089</v>
      </c>
      <c r="G487" s="32"/>
      <c r="H487" s="36">
        <f>F487-SUM($J$9:J487)</f>
        <v>6.392587091721623</v>
      </c>
      <c r="J487" s="31">
        <f t="shared" si="148"/>
        <v>4.8296641443330728E-2</v>
      </c>
      <c r="K487" s="36">
        <f>SUM($J$9:J487)*RRF</f>
        <v>79.463982547326481</v>
      </c>
      <c r="L487" s="33"/>
      <c r="M487" s="36">
        <f t="shared" si="133"/>
        <v>85.856569639048104</v>
      </c>
      <c r="N487" s="33"/>
      <c r="O487" s="33"/>
      <c r="P487" s="33"/>
      <c r="Q487" s="33"/>
      <c r="R487" s="33"/>
      <c r="S487" s="33"/>
      <c r="T487" s="33"/>
      <c r="U487" s="33"/>
      <c r="V487" s="31">
        <f t="shared" si="134"/>
        <v>6.1206488468305384E-2</v>
      </c>
      <c r="W487" s="31">
        <f t="shared" si="135"/>
        <v>4.4748109642051359</v>
      </c>
      <c r="X487" s="31">
        <f t="shared" si="136"/>
        <v>4.5360174526734411</v>
      </c>
      <c r="Y487" s="31">
        <f t="shared" si="137"/>
        <v>-1.8565696390481037</v>
      </c>
      <c r="Z487" s="31"/>
      <c r="AA487" s="31"/>
      <c r="AB487" s="31"/>
      <c r="AC487" s="31"/>
      <c r="AD487" s="31"/>
      <c r="AE487" s="31"/>
      <c r="AF487" s="31"/>
      <c r="AG487" s="33">
        <f t="shared" si="138"/>
        <v>0.94599979223007713</v>
      </c>
      <c r="AH487" s="33">
        <f t="shared" si="139"/>
        <v>1.0221020195124775</v>
      </c>
      <c r="AI487" s="33">
        <f t="shared" si="140"/>
        <v>0.99927135132775746</v>
      </c>
      <c r="AJ487" s="93">
        <f t="shared" si="141"/>
        <v>0.97226333236981954</v>
      </c>
      <c r="AK487" s="3">
        <f t="shared" si="142"/>
        <v>0.97242878768656771</v>
      </c>
      <c r="AL487" s="3"/>
      <c r="AM487" s="3"/>
      <c r="AN487" s="3"/>
      <c r="AO487" s="3"/>
      <c r="AP487" s="3"/>
      <c r="AQ487" s="90">
        <f t="shared" si="149"/>
        <v>0</v>
      </c>
      <c r="AR487" s="91">
        <f t="shared" si="150"/>
        <v>0</v>
      </c>
      <c r="AS487" s="89">
        <f>SUM(AR$9:AR487)*RLR</f>
        <v>120</v>
      </c>
      <c r="AT487" s="90">
        <f>AS487-SUM(AU$9:AU487)</f>
        <v>3.3085454776118723</v>
      </c>
      <c r="AU487" s="89">
        <f t="shared" si="151"/>
        <v>2.5001603105379397E-2</v>
      </c>
      <c r="AV487" s="90">
        <f>SUM(AU$9:AU487)*RRF</f>
        <v>81.684018165671688</v>
      </c>
      <c r="AW487" s="3"/>
      <c r="AX487" s="2">
        <f t="shared" si="143"/>
        <v>1.5</v>
      </c>
      <c r="AY487" s="2">
        <f t="shared" si="144"/>
        <v>0.75</v>
      </c>
    </row>
    <row r="488" spans="1:51" x14ac:dyDescent="0.25">
      <c r="A488" s="14">
        <f t="shared" si="145"/>
        <v>4.79</v>
      </c>
      <c r="B488" s="59">
        <f>IF($B$4="AY",0,IFERROR(P*INDEX('UWYr writing pattern'!$C$4:$C$18,MATCH('Baseline model w.Calcs'!$A488,'UWYr writing pattern'!$A$4:$A$18,0)) / 25,B487))</f>
        <v>0</v>
      </c>
      <c r="C488" s="36">
        <f t="shared" si="146"/>
        <v>7.1771894215810483E-2</v>
      </c>
      <c r="E488" s="34">
        <f t="shared" si="147"/>
        <v>1.0929730083625963E-3</v>
      </c>
      <c r="F488" s="31">
        <f>SUM($E$9:E488)*RLR</f>
        <v>119.91387372694093</v>
      </c>
      <c r="G488" s="32"/>
      <c r="H488" s="36">
        <f>F488-SUM($J$9:J488)</f>
        <v>6.3459542561437559</v>
      </c>
      <c r="J488" s="31">
        <f t="shared" si="148"/>
        <v>4.7944403187912175E-2</v>
      </c>
      <c r="K488" s="36">
        <f>SUM($J$9:J488)*RRF</f>
        <v>79.497543629558024</v>
      </c>
      <c r="L488" s="33"/>
      <c r="M488" s="36">
        <f t="shared" si="133"/>
        <v>85.84349788570178</v>
      </c>
      <c r="N488" s="33"/>
      <c r="O488" s="33"/>
      <c r="P488" s="33"/>
      <c r="Q488" s="33"/>
      <c r="R488" s="33"/>
      <c r="S488" s="33"/>
      <c r="T488" s="33"/>
      <c r="U488" s="33"/>
      <c r="V488" s="31">
        <f t="shared" si="134"/>
        <v>6.0288391141280803E-2</v>
      </c>
      <c r="W488" s="31">
        <f t="shared" si="135"/>
        <v>4.4421679793006286</v>
      </c>
      <c r="X488" s="31">
        <f t="shared" si="136"/>
        <v>4.5024563704419096</v>
      </c>
      <c r="Y488" s="31">
        <f t="shared" si="137"/>
        <v>-1.8434978857017796</v>
      </c>
      <c r="Z488" s="31"/>
      <c r="AA488" s="31"/>
      <c r="AB488" s="31"/>
      <c r="AC488" s="31"/>
      <c r="AD488" s="31"/>
      <c r="AE488" s="31"/>
      <c r="AF488" s="31"/>
      <c r="AG488" s="33">
        <f t="shared" si="138"/>
        <v>0.9463993289233098</v>
      </c>
      <c r="AH488" s="33">
        <f t="shared" si="139"/>
        <v>1.0219464034012116</v>
      </c>
      <c r="AI488" s="33">
        <f t="shared" si="140"/>
        <v>0.99928228105784112</v>
      </c>
      <c r="AJ488" s="93">
        <f t="shared" si="141"/>
        <v>0.97247057922985203</v>
      </c>
      <c r="AK488" s="3">
        <f t="shared" si="142"/>
        <v>0.97263557177891846</v>
      </c>
      <c r="AL488" s="3"/>
      <c r="AM488" s="3"/>
      <c r="AN488" s="3"/>
      <c r="AO488" s="3"/>
      <c r="AP488" s="3"/>
      <c r="AQ488" s="90">
        <f t="shared" si="149"/>
        <v>0</v>
      </c>
      <c r="AR488" s="91">
        <f t="shared" si="150"/>
        <v>0</v>
      </c>
      <c r="AS488" s="89">
        <f>SUM(AR$9:AR488)*RLR</f>
        <v>120</v>
      </c>
      <c r="AT488" s="90">
        <f>AS488-SUM(AU$9:AU488)</f>
        <v>3.2837313865297801</v>
      </c>
      <c r="AU488" s="89">
        <f t="shared" si="151"/>
        <v>2.4814091082089044E-2</v>
      </c>
      <c r="AV488" s="90">
        <f>SUM(AU$9:AU488)*RRF</f>
        <v>81.701388029429154</v>
      </c>
      <c r="AW488" s="3"/>
      <c r="AX488" s="2">
        <f t="shared" si="143"/>
        <v>1.5</v>
      </c>
      <c r="AY488" s="2">
        <f t="shared" si="144"/>
        <v>0.75</v>
      </c>
    </row>
    <row r="489" spans="1:51" x14ac:dyDescent="0.25">
      <c r="A489" s="14">
        <f t="shared" si="145"/>
        <v>4.8</v>
      </c>
      <c r="B489" s="59">
        <f>IF($B$4="AY",0,IFERROR(P*INDEX('UWYr writing pattern'!$C$4:$C$18,MATCH('Baseline model w.Calcs'!$A489,'UWYr writing pattern'!$A$4:$A$18,0)) / 25,B488))</f>
        <v>0</v>
      </c>
      <c r="C489" s="36">
        <f t="shared" si="146"/>
        <v>7.0695315802573322E-2</v>
      </c>
      <c r="E489" s="34">
        <f t="shared" si="147"/>
        <v>1.0765784132371573E-3</v>
      </c>
      <c r="F489" s="31">
        <f>SUM($E$9:E489)*RLR</f>
        <v>119.91516562103681</v>
      </c>
      <c r="G489" s="32"/>
      <c r="H489" s="36">
        <f>F489-SUM($J$9:J489)</f>
        <v>6.2996514933185495</v>
      </c>
      <c r="J489" s="31">
        <f t="shared" si="148"/>
        <v>4.7594656921078171E-2</v>
      </c>
      <c r="K489" s="36">
        <f>SUM($J$9:J489)*RRF</f>
        <v>79.530859889402777</v>
      </c>
      <c r="L489" s="33"/>
      <c r="M489" s="36">
        <f t="shared" si="133"/>
        <v>85.830511382721326</v>
      </c>
      <c r="N489" s="33"/>
      <c r="O489" s="33"/>
      <c r="P489" s="33"/>
      <c r="Q489" s="33"/>
      <c r="R489" s="33"/>
      <c r="S489" s="33"/>
      <c r="T489" s="33"/>
      <c r="U489" s="33"/>
      <c r="V489" s="31">
        <f t="shared" si="134"/>
        <v>5.9384065274161589E-2</v>
      </c>
      <c r="W489" s="31">
        <f t="shared" si="135"/>
        <v>4.4097560453229843</v>
      </c>
      <c r="X489" s="31">
        <f t="shared" si="136"/>
        <v>4.469140110597146</v>
      </c>
      <c r="Y489" s="31">
        <f t="shared" si="137"/>
        <v>-1.8305113827213262</v>
      </c>
      <c r="Z489" s="31"/>
      <c r="AA489" s="31"/>
      <c r="AB489" s="31"/>
      <c r="AC489" s="31"/>
      <c r="AD489" s="31"/>
      <c r="AE489" s="31"/>
      <c r="AF489" s="31"/>
      <c r="AG489" s="33">
        <f t="shared" si="138"/>
        <v>0.9467959510643188</v>
      </c>
      <c r="AH489" s="33">
        <f t="shared" si="139"/>
        <v>1.0217918021752539</v>
      </c>
      <c r="AI489" s="33">
        <f t="shared" si="140"/>
        <v>0.9992930468419734</v>
      </c>
      <c r="AJ489" s="93">
        <f t="shared" si="141"/>
        <v>0.97267627755270747</v>
      </c>
      <c r="AK489" s="3">
        <f t="shared" si="142"/>
        <v>0.97284080499057657</v>
      </c>
      <c r="AL489" s="3"/>
      <c r="AM489" s="3"/>
      <c r="AN489" s="3"/>
      <c r="AO489" s="3"/>
      <c r="AP489" s="3"/>
      <c r="AQ489" s="90">
        <f t="shared" si="149"/>
        <v>0</v>
      </c>
      <c r="AR489" s="91">
        <f t="shared" si="150"/>
        <v>0</v>
      </c>
      <c r="AS489" s="89">
        <f>SUM(AR$9:AR489)*RLR</f>
        <v>120</v>
      </c>
      <c r="AT489" s="90">
        <f>AS489-SUM(AU$9:AU489)</f>
        <v>3.2591034011308011</v>
      </c>
      <c r="AU489" s="89">
        <f t="shared" si="151"/>
        <v>2.4627985398973352E-2</v>
      </c>
      <c r="AV489" s="90">
        <f>SUM(AU$9:AU489)*RRF</f>
        <v>81.718627619208434</v>
      </c>
      <c r="AW489" s="3"/>
      <c r="AX489" s="2">
        <f t="shared" si="143"/>
        <v>1.5</v>
      </c>
      <c r="AY489" s="2">
        <f t="shared" si="144"/>
        <v>0.75</v>
      </c>
    </row>
    <row r="490" spans="1:51" x14ac:dyDescent="0.25">
      <c r="A490" s="14">
        <f t="shared" si="145"/>
        <v>4.8099999999999996</v>
      </c>
      <c r="B490" s="59">
        <f>IF($B$4="AY",0,IFERROR(P*INDEX('UWYr writing pattern'!$C$4:$C$18,MATCH('Baseline model w.Calcs'!$A490,'UWYr writing pattern'!$A$4:$A$18,0)) / 25,B489))</f>
        <v>0</v>
      </c>
      <c r="C490" s="36">
        <f t="shared" si="146"/>
        <v>6.9634886065534723E-2</v>
      </c>
      <c r="E490" s="34">
        <f t="shared" si="147"/>
        <v>1.0604297370386E-3</v>
      </c>
      <c r="F490" s="31">
        <f>SUM($E$9:E490)*RLR</f>
        <v>119.91643813672125</v>
      </c>
      <c r="G490" s="32"/>
      <c r="H490" s="36">
        <f>F490-SUM($J$9:J490)</f>
        <v>6.2536766228031127</v>
      </c>
      <c r="J490" s="31">
        <f t="shared" si="148"/>
        <v>4.7247386199889121E-2</v>
      </c>
      <c r="K490" s="36">
        <f>SUM($J$9:J490)*RRF</f>
        <v>79.563933059742695</v>
      </c>
      <c r="L490" s="33"/>
      <c r="M490" s="36">
        <f t="shared" si="133"/>
        <v>85.817609682545807</v>
      </c>
      <c r="N490" s="33"/>
      <c r="O490" s="33"/>
      <c r="P490" s="33"/>
      <c r="Q490" s="33"/>
      <c r="R490" s="33"/>
      <c r="S490" s="33"/>
      <c r="T490" s="33"/>
      <c r="U490" s="33"/>
      <c r="V490" s="31">
        <f t="shared" si="134"/>
        <v>5.8493304295049162E-2</v>
      </c>
      <c r="W490" s="31">
        <f t="shared" si="135"/>
        <v>4.3775736359621789</v>
      </c>
      <c r="X490" s="31">
        <f t="shared" si="136"/>
        <v>4.4360669402572279</v>
      </c>
      <c r="Y490" s="31">
        <f t="shared" si="137"/>
        <v>-1.8176096825458075</v>
      </c>
      <c r="Z490" s="31"/>
      <c r="AA490" s="31"/>
      <c r="AB490" s="31"/>
      <c r="AC490" s="31"/>
      <c r="AD490" s="31"/>
      <c r="AE490" s="31"/>
      <c r="AF490" s="31"/>
      <c r="AG490" s="33">
        <f t="shared" si="138"/>
        <v>0.94718967928265108</v>
      </c>
      <c r="AH490" s="33">
        <f t="shared" si="139"/>
        <v>1.0216382105064976</v>
      </c>
      <c r="AI490" s="33">
        <f t="shared" si="140"/>
        <v>0.99930365113934383</v>
      </c>
      <c r="AJ490" s="93">
        <f t="shared" si="141"/>
        <v>0.97288043890897069</v>
      </c>
      <c r="AK490" s="3">
        <f t="shared" si="142"/>
        <v>0.97304449895314726</v>
      </c>
      <c r="AL490" s="3"/>
      <c r="AM490" s="3"/>
      <c r="AN490" s="3"/>
      <c r="AO490" s="3"/>
      <c r="AP490" s="3"/>
      <c r="AQ490" s="90">
        <f t="shared" si="149"/>
        <v>0</v>
      </c>
      <c r="AR490" s="91">
        <f t="shared" si="150"/>
        <v>0</v>
      </c>
      <c r="AS490" s="89">
        <f>SUM(AR$9:AR490)*RLR</f>
        <v>120</v>
      </c>
      <c r="AT490" s="90">
        <f>AS490-SUM(AU$9:AU490)</f>
        <v>3.2346601256223266</v>
      </c>
      <c r="AU490" s="89">
        <f t="shared" si="151"/>
        <v>2.4443275508481008E-2</v>
      </c>
      <c r="AV490" s="90">
        <f>SUM(AU$9:AU490)*RRF</f>
        <v>81.735737912064366</v>
      </c>
      <c r="AW490" s="3"/>
      <c r="AX490" s="2">
        <f t="shared" si="143"/>
        <v>1.5</v>
      </c>
      <c r="AY490" s="2">
        <f t="shared" si="144"/>
        <v>0.75</v>
      </c>
    </row>
    <row r="491" spans="1:51" x14ac:dyDescent="0.25">
      <c r="A491" s="14">
        <f t="shared" si="145"/>
        <v>4.82</v>
      </c>
      <c r="B491" s="59">
        <f>IF($B$4="AY",0,IFERROR(P*INDEX('UWYr writing pattern'!$C$4:$C$18,MATCH('Baseline model w.Calcs'!$A491,'UWYr writing pattern'!$A$4:$A$18,0)) / 25,B490))</f>
        <v>0</v>
      </c>
      <c r="C491" s="36">
        <f t="shared" si="146"/>
        <v>6.8590362774551702E-2</v>
      </c>
      <c r="E491" s="34">
        <f t="shared" si="147"/>
        <v>1.0445232909830208E-3</v>
      </c>
      <c r="F491" s="31">
        <f>SUM($E$9:E491)*RLR</f>
        <v>119.91769156467043</v>
      </c>
      <c r="G491" s="32"/>
      <c r="H491" s="36">
        <f>F491-SUM($J$9:J491)</f>
        <v>6.2080274760812699</v>
      </c>
      <c r="J491" s="31">
        <f t="shared" si="148"/>
        <v>4.6902574671023343E-2</v>
      </c>
      <c r="K491" s="36">
        <f>SUM($J$9:J491)*RRF</f>
        <v>79.596764862012407</v>
      </c>
      <c r="L491" s="33"/>
      <c r="M491" s="36">
        <f t="shared" si="133"/>
        <v>85.804792338093677</v>
      </c>
      <c r="N491" s="33"/>
      <c r="O491" s="33"/>
      <c r="P491" s="33"/>
      <c r="Q491" s="33"/>
      <c r="R491" s="33"/>
      <c r="S491" s="33"/>
      <c r="T491" s="33"/>
      <c r="U491" s="33"/>
      <c r="V491" s="31">
        <f t="shared" si="134"/>
        <v>5.7615904730623425E-2</v>
      </c>
      <c r="W491" s="31">
        <f t="shared" si="135"/>
        <v>4.3456192332568886</v>
      </c>
      <c r="X491" s="31">
        <f t="shared" si="136"/>
        <v>4.4032351379875116</v>
      </c>
      <c r="Y491" s="31">
        <f t="shared" si="137"/>
        <v>-1.8047923380936766</v>
      </c>
      <c r="Z491" s="31"/>
      <c r="AA491" s="31"/>
      <c r="AB491" s="31"/>
      <c r="AC491" s="31"/>
      <c r="AD491" s="31"/>
      <c r="AE491" s="31"/>
      <c r="AF491" s="31"/>
      <c r="AG491" s="33">
        <f t="shared" si="138"/>
        <v>0.94758053407157627</v>
      </c>
      <c r="AH491" s="33">
        <f t="shared" si="139"/>
        <v>1.0214856230725438</v>
      </c>
      <c r="AI491" s="33">
        <f t="shared" si="140"/>
        <v>0.99931409637225366</v>
      </c>
      <c r="AJ491" s="93">
        <f t="shared" si="141"/>
        <v>0.9730830747827719</v>
      </c>
      <c r="AK491" s="3">
        <f t="shared" si="142"/>
        <v>0.97324666521099856</v>
      </c>
      <c r="AL491" s="3"/>
      <c r="AM491" s="3"/>
      <c r="AN491" s="3"/>
      <c r="AO491" s="3"/>
      <c r="AP491" s="3"/>
      <c r="AQ491" s="90">
        <f t="shared" si="149"/>
        <v>0</v>
      </c>
      <c r="AR491" s="91">
        <f t="shared" si="150"/>
        <v>0</v>
      </c>
      <c r="AS491" s="89">
        <f>SUM(AR$9:AR491)*RLR</f>
        <v>120</v>
      </c>
      <c r="AT491" s="90">
        <f>AS491-SUM(AU$9:AU491)</f>
        <v>3.21040017468016</v>
      </c>
      <c r="AU491" s="89">
        <f t="shared" si="151"/>
        <v>2.4259950942167451E-2</v>
      </c>
      <c r="AV491" s="90">
        <f>SUM(AU$9:AU491)*RRF</f>
        <v>81.752719877723877</v>
      </c>
      <c r="AW491" s="3"/>
      <c r="AX491" s="2">
        <f t="shared" si="143"/>
        <v>1.5</v>
      </c>
      <c r="AY491" s="2">
        <f t="shared" si="144"/>
        <v>0.75</v>
      </c>
    </row>
    <row r="492" spans="1:51" x14ac:dyDescent="0.25">
      <c r="A492" s="14">
        <f t="shared" si="145"/>
        <v>4.83</v>
      </c>
      <c r="B492" s="59">
        <f>IF($B$4="AY",0,IFERROR(P*INDEX('UWYr writing pattern'!$C$4:$C$18,MATCH('Baseline model w.Calcs'!$A492,'UWYr writing pattern'!$A$4:$A$18,0)) / 25,B491))</f>
        <v>0</v>
      </c>
      <c r="C492" s="36">
        <f t="shared" si="146"/>
        <v>6.7561507332933424E-2</v>
      </c>
      <c r="E492" s="34">
        <f t="shared" si="147"/>
        <v>1.0288554416182755E-3</v>
      </c>
      <c r="F492" s="31">
        <f>SUM($E$9:E492)*RLR</f>
        <v>119.91892619120038</v>
      </c>
      <c r="G492" s="32"/>
      <c r="H492" s="36">
        <f>F492-SUM($J$9:J492)</f>
        <v>6.1627018965406108</v>
      </c>
      <c r="J492" s="31">
        <f t="shared" si="148"/>
        <v>4.6560206070609525E-2</v>
      </c>
      <c r="K492" s="36">
        <f>SUM($J$9:J492)*RRF</f>
        <v>79.629357006261841</v>
      </c>
      <c r="L492" s="33"/>
      <c r="M492" s="36">
        <f t="shared" si="133"/>
        <v>85.792058902802452</v>
      </c>
      <c r="N492" s="33"/>
      <c r="O492" s="33"/>
      <c r="P492" s="33"/>
      <c r="Q492" s="33"/>
      <c r="R492" s="33"/>
      <c r="S492" s="33"/>
      <c r="T492" s="33"/>
      <c r="U492" s="33"/>
      <c r="V492" s="31">
        <f t="shared" si="134"/>
        <v>5.6751666159664066E-2</v>
      </c>
      <c r="W492" s="31">
        <f t="shared" si="135"/>
        <v>4.3138913275784274</v>
      </c>
      <c r="X492" s="31">
        <f t="shared" si="136"/>
        <v>4.3706429937380911</v>
      </c>
      <c r="Y492" s="31">
        <f t="shared" si="137"/>
        <v>-1.7920589028024523</v>
      </c>
      <c r="Z492" s="31"/>
      <c r="AA492" s="31"/>
      <c r="AB492" s="31"/>
      <c r="AC492" s="31"/>
      <c r="AD492" s="31"/>
      <c r="AE492" s="31"/>
      <c r="AF492" s="31"/>
      <c r="AG492" s="33">
        <f t="shared" si="138"/>
        <v>0.94796853578883145</v>
      </c>
      <c r="AH492" s="33">
        <f t="shared" si="139"/>
        <v>1.021334034557172</v>
      </c>
      <c r="AI492" s="33">
        <f t="shared" si="140"/>
        <v>0.99932438492666986</v>
      </c>
      <c r="AJ492" s="93">
        <f t="shared" si="141"/>
        <v>0.97328419657243237</v>
      </c>
      <c r="AK492" s="3">
        <f t="shared" si="142"/>
        <v>0.97344731522191608</v>
      </c>
      <c r="AL492" s="3"/>
      <c r="AM492" s="3"/>
      <c r="AN492" s="3"/>
      <c r="AO492" s="3"/>
      <c r="AP492" s="3"/>
      <c r="AQ492" s="90">
        <f t="shared" si="149"/>
        <v>0</v>
      </c>
      <c r="AR492" s="91">
        <f t="shared" si="150"/>
        <v>0</v>
      </c>
      <c r="AS492" s="89">
        <f>SUM(AR$9:AR492)*RLR</f>
        <v>120</v>
      </c>
      <c r="AT492" s="90">
        <f>AS492-SUM(AU$9:AU492)</f>
        <v>3.1863221733700584</v>
      </c>
      <c r="AU492" s="89">
        <f t="shared" si="151"/>
        <v>2.40780013101012E-2</v>
      </c>
      <c r="AV492" s="90">
        <f>SUM(AU$9:AU492)*RRF</f>
        <v>81.769574478640948</v>
      </c>
      <c r="AW492" s="3"/>
      <c r="AX492" s="2">
        <f t="shared" si="143"/>
        <v>1.5</v>
      </c>
      <c r="AY492" s="2">
        <f t="shared" si="144"/>
        <v>0.75</v>
      </c>
    </row>
    <row r="493" spans="1:51" x14ac:dyDescent="0.25">
      <c r="A493" s="14">
        <f t="shared" si="145"/>
        <v>4.84</v>
      </c>
      <c r="B493" s="59">
        <f>IF($B$4="AY",0,IFERROR(P*INDEX('UWYr writing pattern'!$C$4:$C$18,MATCH('Baseline model w.Calcs'!$A493,'UWYr writing pattern'!$A$4:$A$18,0)) / 25,B492))</f>
        <v>0</v>
      </c>
      <c r="C493" s="36">
        <f t="shared" si="146"/>
        <v>6.6548084722939424E-2</v>
      </c>
      <c r="E493" s="34">
        <f t="shared" si="147"/>
        <v>1.0134226099940014E-3</v>
      </c>
      <c r="F493" s="31">
        <f>SUM($E$9:E493)*RLR</f>
        <v>119.92014229833238</v>
      </c>
      <c r="G493" s="32"/>
      <c r="H493" s="36">
        <f>F493-SUM($J$9:J493)</f>
        <v>6.1176977394485448</v>
      </c>
      <c r="J493" s="31">
        <f t="shared" si="148"/>
        <v>4.6220264224054584E-2</v>
      </c>
      <c r="K493" s="36">
        <f>SUM($J$9:J493)*RRF</f>
        <v>79.661711191218686</v>
      </c>
      <c r="L493" s="33"/>
      <c r="M493" s="36">
        <f t="shared" si="133"/>
        <v>85.77940893066723</v>
      </c>
      <c r="N493" s="33"/>
      <c r="O493" s="33"/>
      <c r="P493" s="33"/>
      <c r="Q493" s="33"/>
      <c r="R493" s="33"/>
      <c r="S493" s="33"/>
      <c r="T493" s="33"/>
      <c r="U493" s="33"/>
      <c r="V493" s="31">
        <f t="shared" si="134"/>
        <v>5.5900391167269109E-2</v>
      </c>
      <c r="W493" s="31">
        <f t="shared" si="135"/>
        <v>4.2823884176139808</v>
      </c>
      <c r="X493" s="31">
        <f t="shared" si="136"/>
        <v>4.3382888087812503</v>
      </c>
      <c r="Y493" s="31">
        <f t="shared" si="137"/>
        <v>-1.7794089306672305</v>
      </c>
      <c r="Z493" s="31"/>
      <c r="AA493" s="31"/>
      <c r="AB493" s="31"/>
      <c r="AC493" s="31"/>
      <c r="AD493" s="31"/>
      <c r="AE493" s="31"/>
      <c r="AF493" s="31"/>
      <c r="AG493" s="33">
        <f t="shared" si="138"/>
        <v>0.94835370465736535</v>
      </c>
      <c r="AH493" s="33">
        <f t="shared" si="139"/>
        <v>1.0211834396508004</v>
      </c>
      <c r="AI493" s="33">
        <f t="shared" si="140"/>
        <v>0.99933451915276983</v>
      </c>
      <c r="AJ493" s="93">
        <f t="shared" si="141"/>
        <v>0.97348381559110586</v>
      </c>
      <c r="AK493" s="3">
        <f t="shared" si="142"/>
        <v>0.97364646035775171</v>
      </c>
      <c r="AL493" s="3"/>
      <c r="AM493" s="3"/>
      <c r="AN493" s="3"/>
      <c r="AO493" s="3"/>
      <c r="AP493" s="3"/>
      <c r="AQ493" s="90">
        <f t="shared" si="149"/>
        <v>0</v>
      </c>
      <c r="AR493" s="91">
        <f t="shared" si="150"/>
        <v>0</v>
      </c>
      <c r="AS493" s="89">
        <f>SUM(AR$9:AR493)*RLR</f>
        <v>120</v>
      </c>
      <c r="AT493" s="90">
        <f>AS493-SUM(AU$9:AU493)</f>
        <v>3.1624247570697861</v>
      </c>
      <c r="AU493" s="89">
        <f t="shared" si="151"/>
        <v>2.3897416300275438E-2</v>
      </c>
      <c r="AV493" s="90">
        <f>SUM(AU$9:AU493)*RRF</f>
        <v>81.786302670051143</v>
      </c>
      <c r="AW493" s="3"/>
      <c r="AX493" s="2">
        <f t="shared" si="143"/>
        <v>1.5</v>
      </c>
      <c r="AY493" s="2">
        <f t="shared" si="144"/>
        <v>0.75</v>
      </c>
    </row>
    <row r="494" spans="1:51" x14ac:dyDescent="0.25">
      <c r="A494" s="14">
        <f t="shared" si="145"/>
        <v>4.8499999999999996</v>
      </c>
      <c r="B494" s="59">
        <f>IF($B$4="AY",0,IFERROR(P*INDEX('UWYr writing pattern'!$C$4:$C$18,MATCH('Baseline model w.Calcs'!$A494,'UWYr writing pattern'!$A$4:$A$18,0)) / 25,B493))</f>
        <v>0</v>
      </c>
      <c r="C494" s="36">
        <f t="shared" si="146"/>
        <v>6.5549863452095333E-2</v>
      </c>
      <c r="E494" s="34">
        <f t="shared" si="147"/>
        <v>9.9822127084409139E-4</v>
      </c>
      <c r="F494" s="31">
        <f>SUM($E$9:E494)*RLR</f>
        <v>119.92134016385739</v>
      </c>
      <c r="G494" s="32"/>
      <c r="H494" s="36">
        <f>F494-SUM($J$9:J494)</f>
        <v>6.0730128719277019</v>
      </c>
      <c r="J494" s="31">
        <f t="shared" si="148"/>
        <v>4.5882733045864085E-2</v>
      </c>
      <c r="K494" s="36">
        <f>SUM($J$9:J494)*RRF</f>
        <v>79.693829104350783</v>
      </c>
      <c r="L494" s="33"/>
      <c r="M494" s="36">
        <f t="shared" si="133"/>
        <v>85.766841976278485</v>
      </c>
      <c r="N494" s="33"/>
      <c r="O494" s="33"/>
      <c r="P494" s="33"/>
      <c r="Q494" s="33"/>
      <c r="R494" s="33"/>
      <c r="S494" s="33"/>
      <c r="T494" s="33"/>
      <c r="U494" s="33"/>
      <c r="V494" s="31">
        <f t="shared" si="134"/>
        <v>5.5061885299760076E-2</v>
      </c>
      <c r="W494" s="31">
        <f t="shared" si="135"/>
        <v>4.2511090103493911</v>
      </c>
      <c r="X494" s="31">
        <f t="shared" si="136"/>
        <v>4.3061708956491511</v>
      </c>
      <c r="Y494" s="31">
        <f t="shared" si="137"/>
        <v>-1.766841976278485</v>
      </c>
      <c r="Z494" s="31"/>
      <c r="AA494" s="31"/>
      <c r="AB494" s="31"/>
      <c r="AC494" s="31"/>
      <c r="AD494" s="31"/>
      <c r="AE494" s="31"/>
      <c r="AF494" s="31"/>
      <c r="AG494" s="33">
        <f t="shared" si="138"/>
        <v>0.94873606076608075</v>
      </c>
      <c r="AH494" s="33">
        <f t="shared" si="139"/>
        <v>1.0210338330509343</v>
      </c>
      <c r="AI494" s="33">
        <f t="shared" si="140"/>
        <v>0.99934450136547825</v>
      </c>
      <c r="AJ494" s="93">
        <f t="shared" si="141"/>
        <v>0.97368194306741473</v>
      </c>
      <c r="AK494" s="3">
        <f t="shared" si="142"/>
        <v>0.97384411190506859</v>
      </c>
      <c r="AL494" s="3"/>
      <c r="AM494" s="3"/>
      <c r="AN494" s="3"/>
      <c r="AO494" s="3"/>
      <c r="AP494" s="3"/>
      <c r="AQ494" s="90">
        <f t="shared" si="149"/>
        <v>0</v>
      </c>
      <c r="AR494" s="91">
        <f t="shared" si="150"/>
        <v>0</v>
      </c>
      <c r="AS494" s="89">
        <f>SUM(AR$9:AR494)*RLR</f>
        <v>120</v>
      </c>
      <c r="AT494" s="90">
        <f>AS494-SUM(AU$9:AU494)</f>
        <v>3.138706571391765</v>
      </c>
      <c r="AU494" s="89">
        <f t="shared" si="151"/>
        <v>2.3718185678023397E-2</v>
      </c>
      <c r="AV494" s="90">
        <f>SUM(AU$9:AU494)*RRF</f>
        <v>81.802905400025764</v>
      </c>
      <c r="AW494" s="3"/>
      <c r="AX494" s="2">
        <f t="shared" si="143"/>
        <v>1.5</v>
      </c>
      <c r="AY494" s="2">
        <f t="shared" si="144"/>
        <v>0.75</v>
      </c>
    </row>
    <row r="495" spans="1:51" x14ac:dyDescent="0.25">
      <c r="A495" s="14">
        <f t="shared" si="145"/>
        <v>4.8600000000000003</v>
      </c>
      <c r="B495" s="59">
        <f>IF($B$4="AY",0,IFERROR(P*INDEX('UWYr writing pattern'!$C$4:$C$18,MATCH('Baseline model w.Calcs'!$A495,'UWYr writing pattern'!$A$4:$A$18,0)) / 25,B494))</f>
        <v>0</v>
      </c>
      <c r="C495" s="36">
        <f t="shared" si="146"/>
        <v>6.4566615500313909E-2</v>
      </c>
      <c r="E495" s="34">
        <f t="shared" si="147"/>
        <v>9.8324795178142996E-4</v>
      </c>
      <c r="F495" s="31">
        <f>SUM($E$9:E495)*RLR</f>
        <v>119.92252006139954</v>
      </c>
      <c r="G495" s="32"/>
      <c r="H495" s="36">
        <f>F495-SUM($J$9:J495)</f>
        <v>6.028645172930382</v>
      </c>
      <c r="J495" s="31">
        <f t="shared" si="148"/>
        <v>4.5547596539457766E-2</v>
      </c>
      <c r="K495" s="36">
        <f>SUM($J$9:J495)*RRF</f>
        <v>79.725712421928407</v>
      </c>
      <c r="L495" s="33"/>
      <c r="M495" s="36">
        <f t="shared" si="133"/>
        <v>85.754357594858789</v>
      </c>
      <c r="N495" s="33"/>
      <c r="O495" s="33"/>
      <c r="P495" s="33"/>
      <c r="Q495" s="33"/>
      <c r="R495" s="33"/>
      <c r="S495" s="33"/>
      <c r="T495" s="33"/>
      <c r="U495" s="33"/>
      <c r="V495" s="31">
        <f t="shared" si="134"/>
        <v>5.4235957020263681E-2</v>
      </c>
      <c r="W495" s="31">
        <f t="shared" si="135"/>
        <v>4.2200516210512671</v>
      </c>
      <c r="X495" s="31">
        <f t="shared" si="136"/>
        <v>4.2742875780715304</v>
      </c>
      <c r="Y495" s="31">
        <f t="shared" si="137"/>
        <v>-1.7543575948587886</v>
      </c>
      <c r="Z495" s="31"/>
      <c r="AA495" s="31"/>
      <c r="AB495" s="31"/>
      <c r="AC495" s="31"/>
      <c r="AD495" s="31"/>
      <c r="AE495" s="31"/>
      <c r="AF495" s="31"/>
      <c r="AG495" s="33">
        <f t="shared" si="138"/>
        <v>0.94911562407057626</v>
      </c>
      <c r="AH495" s="33">
        <f t="shared" si="139"/>
        <v>1.0208852094626046</v>
      </c>
      <c r="AI495" s="33">
        <f t="shared" si="140"/>
        <v>0.99935433384499617</v>
      </c>
      <c r="AJ495" s="93">
        <f t="shared" si="141"/>
        <v>0.9738785901460818</v>
      </c>
      <c r="AK495" s="3">
        <f t="shared" si="142"/>
        <v>0.97404028106578067</v>
      </c>
      <c r="AL495" s="3"/>
      <c r="AM495" s="3"/>
      <c r="AN495" s="3"/>
      <c r="AO495" s="3"/>
      <c r="AP495" s="3"/>
      <c r="AQ495" s="90">
        <f t="shared" si="149"/>
        <v>0</v>
      </c>
      <c r="AR495" s="91">
        <f t="shared" si="150"/>
        <v>0</v>
      </c>
      <c r="AS495" s="89">
        <f>SUM(AR$9:AR495)*RLR</f>
        <v>120</v>
      </c>
      <c r="AT495" s="90">
        <f>AS495-SUM(AU$9:AU495)</f>
        <v>3.1151662721063218</v>
      </c>
      <c r="AU495" s="89">
        <f t="shared" si="151"/>
        <v>2.354029928543824E-2</v>
      </c>
      <c r="AV495" s="90">
        <f>SUM(AU$9:AU495)*RRF</f>
        <v>81.819383609525573</v>
      </c>
      <c r="AW495" s="3"/>
      <c r="AX495" s="2">
        <f t="shared" si="143"/>
        <v>1.5</v>
      </c>
      <c r="AY495" s="2">
        <f t="shared" si="144"/>
        <v>0.75</v>
      </c>
    </row>
    <row r="496" spans="1:51" x14ac:dyDescent="0.25">
      <c r="A496" s="14">
        <f t="shared" si="145"/>
        <v>4.87</v>
      </c>
      <c r="B496" s="59">
        <f>IF($B$4="AY",0,IFERROR(P*INDEX('UWYr writing pattern'!$C$4:$C$18,MATCH('Baseline model w.Calcs'!$A496,'UWYr writing pattern'!$A$4:$A$18,0)) / 25,B495))</f>
        <v>0</v>
      </c>
      <c r="C496" s="36">
        <f t="shared" si="146"/>
        <v>6.3598116267809202E-2</v>
      </c>
      <c r="E496" s="34">
        <f t="shared" si="147"/>
        <v>9.6849923250470868E-4</v>
      </c>
      <c r="F496" s="31">
        <f>SUM($E$9:E496)*RLR</f>
        <v>119.92368226047853</v>
      </c>
      <c r="G496" s="32"/>
      <c r="H496" s="36">
        <f>F496-SUM($J$9:J496)</f>
        <v>5.9845925332123926</v>
      </c>
      <c r="J496" s="31">
        <f t="shared" si="148"/>
        <v>4.5214838796977866E-2</v>
      </c>
      <c r="K496" s="36">
        <f>SUM($J$9:J496)*RRF</f>
        <v>79.757362809086288</v>
      </c>
      <c r="L496" s="33"/>
      <c r="M496" s="36">
        <f t="shared" si="133"/>
        <v>85.741955342298681</v>
      </c>
      <c r="N496" s="33"/>
      <c r="O496" s="33"/>
      <c r="P496" s="33"/>
      <c r="Q496" s="33"/>
      <c r="R496" s="33"/>
      <c r="S496" s="33"/>
      <c r="T496" s="33"/>
      <c r="U496" s="33"/>
      <c r="V496" s="31">
        <f t="shared" si="134"/>
        <v>5.3422417664959726E-2</v>
      </c>
      <c r="W496" s="31">
        <f t="shared" si="135"/>
        <v>4.1892147732486746</v>
      </c>
      <c r="X496" s="31">
        <f t="shared" si="136"/>
        <v>4.2426371909136344</v>
      </c>
      <c r="Y496" s="31">
        <f t="shared" si="137"/>
        <v>-1.7419553422986809</v>
      </c>
      <c r="Z496" s="31"/>
      <c r="AA496" s="31"/>
      <c r="AB496" s="31"/>
      <c r="AC496" s="31"/>
      <c r="AD496" s="31"/>
      <c r="AE496" s="31"/>
      <c r="AF496" s="31"/>
      <c r="AG496" s="33">
        <f t="shared" si="138"/>
        <v>0.94949241439388443</v>
      </c>
      <c r="AH496" s="33">
        <f t="shared" si="139"/>
        <v>1.0207375635987939</v>
      </c>
      <c r="AI496" s="33">
        <f t="shared" si="140"/>
        <v>0.99936401883732107</v>
      </c>
      <c r="AJ496" s="93">
        <f t="shared" si="141"/>
        <v>0.97407376788855704</v>
      </c>
      <c r="AK496" s="3">
        <f t="shared" si="142"/>
        <v>0.97423497895778732</v>
      </c>
      <c r="AL496" s="3"/>
      <c r="AM496" s="3"/>
      <c r="AN496" s="3"/>
      <c r="AO496" s="3"/>
      <c r="AP496" s="3"/>
      <c r="AQ496" s="90">
        <f t="shared" si="149"/>
        <v>0</v>
      </c>
      <c r="AR496" s="91">
        <f t="shared" si="150"/>
        <v>0</v>
      </c>
      <c r="AS496" s="89">
        <f>SUM(AR$9:AR496)*RLR</f>
        <v>120</v>
      </c>
      <c r="AT496" s="90">
        <f>AS496-SUM(AU$9:AU496)</f>
        <v>3.0918025250655177</v>
      </c>
      <c r="AU496" s="89">
        <f t="shared" si="151"/>
        <v>2.3363747040797415E-2</v>
      </c>
      <c r="AV496" s="90">
        <f>SUM(AU$9:AU496)*RRF</f>
        <v>81.835738232454133</v>
      </c>
      <c r="AW496" s="3"/>
      <c r="AX496" s="2">
        <f t="shared" si="143"/>
        <v>1.5</v>
      </c>
      <c r="AY496" s="2">
        <f t="shared" si="144"/>
        <v>0.75</v>
      </c>
    </row>
    <row r="497" spans="1:51" x14ac:dyDescent="0.25">
      <c r="A497" s="14">
        <f t="shared" si="145"/>
        <v>4.88</v>
      </c>
      <c r="B497" s="59">
        <f>IF($B$4="AY",0,IFERROR(P*INDEX('UWYr writing pattern'!$C$4:$C$18,MATCH('Baseline model w.Calcs'!$A497,'UWYr writing pattern'!$A$4:$A$18,0)) / 25,B496))</f>
        <v>0</v>
      </c>
      <c r="C497" s="36">
        <f t="shared" si="146"/>
        <v>6.2644144523792064E-2</v>
      </c>
      <c r="E497" s="34">
        <f t="shared" si="147"/>
        <v>9.5397174401713801E-4</v>
      </c>
      <c r="F497" s="31">
        <f>SUM($E$9:E497)*RLR</f>
        <v>119.92482702657135</v>
      </c>
      <c r="G497" s="32"/>
      <c r="H497" s="36">
        <f>F497-SUM($J$9:J497)</f>
        <v>5.9408528553061188</v>
      </c>
      <c r="J497" s="31">
        <f t="shared" si="148"/>
        <v>4.4884443999092943E-2</v>
      </c>
      <c r="K497" s="36">
        <f>SUM($J$9:J497)*RRF</f>
        <v>79.78878191988565</v>
      </c>
      <c r="L497" s="33"/>
      <c r="M497" s="36">
        <f t="shared" si="133"/>
        <v>85.729634775191769</v>
      </c>
      <c r="N497" s="33"/>
      <c r="O497" s="33"/>
      <c r="P497" s="33"/>
      <c r="Q497" s="33"/>
      <c r="R497" s="33"/>
      <c r="S497" s="33"/>
      <c r="T497" s="33"/>
      <c r="U497" s="33"/>
      <c r="V497" s="31">
        <f t="shared" si="134"/>
        <v>5.262108139998533E-2</v>
      </c>
      <c r="W497" s="31">
        <f t="shared" si="135"/>
        <v>4.158596998714283</v>
      </c>
      <c r="X497" s="31">
        <f t="shared" si="136"/>
        <v>4.2112180801142687</v>
      </c>
      <c r="Y497" s="31">
        <f t="shared" si="137"/>
        <v>-1.7296347751917693</v>
      </c>
      <c r="Z497" s="31"/>
      <c r="AA497" s="31"/>
      <c r="AB497" s="31"/>
      <c r="AC497" s="31"/>
      <c r="AD497" s="31"/>
      <c r="AE497" s="31"/>
      <c r="AF497" s="31"/>
      <c r="AG497" s="33">
        <f t="shared" si="138"/>
        <v>0.94986645142721016</v>
      </c>
      <c r="AH497" s="33">
        <f t="shared" si="139"/>
        <v>1.0205908901808545</v>
      </c>
      <c r="AI497" s="33">
        <f t="shared" si="140"/>
        <v>0.99937355855476129</v>
      </c>
      <c r="AJ497" s="93">
        <f t="shared" si="141"/>
        <v>0.9742674872736401</v>
      </c>
      <c r="AK497" s="3">
        <f t="shared" si="142"/>
        <v>0.97442821661560386</v>
      </c>
      <c r="AL497" s="3"/>
      <c r="AM497" s="3"/>
      <c r="AN497" s="3"/>
      <c r="AO497" s="3"/>
      <c r="AP497" s="3"/>
      <c r="AQ497" s="90">
        <f t="shared" si="149"/>
        <v>0</v>
      </c>
      <c r="AR497" s="91">
        <f t="shared" si="150"/>
        <v>0</v>
      </c>
      <c r="AS497" s="89">
        <f>SUM(AR$9:AR497)*RLR</f>
        <v>120</v>
      </c>
      <c r="AT497" s="90">
        <f>AS497-SUM(AU$9:AU497)</f>
        <v>3.0686140061275324</v>
      </c>
      <c r="AU497" s="89">
        <f t="shared" si="151"/>
        <v>2.3188518937991384E-2</v>
      </c>
      <c r="AV497" s="90">
        <f>SUM(AU$9:AU497)*RRF</f>
        <v>81.85197019571072</v>
      </c>
      <c r="AW497" s="3"/>
      <c r="AX497" s="2">
        <f t="shared" si="143"/>
        <v>1.5</v>
      </c>
      <c r="AY497" s="2">
        <f t="shared" si="144"/>
        <v>0.75</v>
      </c>
    </row>
    <row r="498" spans="1:51" x14ac:dyDescent="0.25">
      <c r="A498" s="14">
        <f t="shared" si="145"/>
        <v>4.8899999999999997</v>
      </c>
      <c r="B498" s="59">
        <f>IF($B$4="AY",0,IFERROR(P*INDEX('UWYr writing pattern'!$C$4:$C$18,MATCH('Baseline model w.Calcs'!$A498,'UWYr writing pattern'!$A$4:$A$18,0)) / 25,B497))</f>
        <v>0</v>
      </c>
      <c r="C498" s="36">
        <f t="shared" si="146"/>
        <v>6.1704482355935182E-2</v>
      </c>
      <c r="E498" s="34">
        <f t="shared" si="147"/>
        <v>9.3966216785688092E-4</v>
      </c>
      <c r="F498" s="31">
        <f>SUM($E$9:E498)*RLR</f>
        <v>119.92595462117276</v>
      </c>
      <c r="G498" s="32"/>
      <c r="H498" s="36">
        <f>F498-SUM($J$9:J498)</f>
        <v>5.8974240534927418</v>
      </c>
      <c r="J498" s="31">
        <f t="shared" si="148"/>
        <v>4.455639641479589E-2</v>
      </c>
      <c r="K498" s="36">
        <f>SUM($J$9:J498)*RRF</f>
        <v>79.819971397376008</v>
      </c>
      <c r="L498" s="33"/>
      <c r="M498" s="36">
        <f t="shared" si="133"/>
        <v>85.71739545086875</v>
      </c>
      <c r="N498" s="33"/>
      <c r="O498" s="33"/>
      <c r="P498" s="33"/>
      <c r="Q498" s="33"/>
      <c r="R498" s="33"/>
      <c r="S498" s="33"/>
      <c r="T498" s="33"/>
      <c r="U498" s="33"/>
      <c r="V498" s="31">
        <f t="shared" si="134"/>
        <v>5.1831765178985544E-2</v>
      </c>
      <c r="W498" s="31">
        <f t="shared" si="135"/>
        <v>4.1281968374449187</v>
      </c>
      <c r="X498" s="31">
        <f t="shared" si="136"/>
        <v>4.1800286026239046</v>
      </c>
      <c r="Y498" s="31">
        <f t="shared" si="137"/>
        <v>-1.7173954508687501</v>
      </c>
      <c r="Z498" s="31"/>
      <c r="AA498" s="31"/>
      <c r="AB498" s="31"/>
      <c r="AC498" s="31"/>
      <c r="AD498" s="31"/>
      <c r="AE498" s="31"/>
      <c r="AF498" s="31"/>
      <c r="AG498" s="33">
        <f t="shared" si="138"/>
        <v>0.95023775473066674</v>
      </c>
      <c r="AH498" s="33">
        <f t="shared" si="139"/>
        <v>1.0204451839389137</v>
      </c>
      <c r="AI498" s="33">
        <f t="shared" si="140"/>
        <v>0.99938295517643971</v>
      </c>
      <c r="AJ498" s="93">
        <f t="shared" si="141"/>
        <v>0.97445975919809724</v>
      </c>
      <c r="AK498" s="3">
        <f t="shared" si="142"/>
        <v>0.97462000499098678</v>
      </c>
      <c r="AL498" s="3"/>
      <c r="AM498" s="3"/>
      <c r="AN498" s="3"/>
      <c r="AO498" s="3"/>
      <c r="AP498" s="3"/>
      <c r="AQ498" s="90">
        <f t="shared" si="149"/>
        <v>0</v>
      </c>
      <c r="AR498" s="91">
        <f t="shared" si="150"/>
        <v>0</v>
      </c>
      <c r="AS498" s="89">
        <f>SUM(AR$9:AR498)*RLR</f>
        <v>120</v>
      </c>
      <c r="AT498" s="90">
        <f>AS498-SUM(AU$9:AU498)</f>
        <v>3.0455994010815743</v>
      </c>
      <c r="AU498" s="89">
        <f t="shared" si="151"/>
        <v>2.3014605045956493E-2</v>
      </c>
      <c r="AV498" s="90">
        <f>SUM(AU$9:AU498)*RRF</f>
        <v>81.868080419242887</v>
      </c>
      <c r="AW498" s="3"/>
      <c r="AX498" s="2">
        <f t="shared" si="143"/>
        <v>1.5</v>
      </c>
      <c r="AY498" s="2">
        <f t="shared" si="144"/>
        <v>0.75</v>
      </c>
    </row>
    <row r="499" spans="1:51" x14ac:dyDescent="0.25">
      <c r="A499" s="14">
        <f t="shared" si="145"/>
        <v>4.9000000000000004</v>
      </c>
      <c r="B499" s="59">
        <f>IF($B$4="AY",0,IFERROR(P*INDEX('UWYr writing pattern'!$C$4:$C$18,MATCH('Baseline model w.Calcs'!$A499,'UWYr writing pattern'!$A$4:$A$18,0)) / 25,B498))</f>
        <v>0</v>
      </c>
      <c r="C499" s="36">
        <f t="shared" si="146"/>
        <v>6.0778915120596154E-2</v>
      </c>
      <c r="E499" s="34">
        <f t="shared" si="147"/>
        <v>9.2556723533902775E-4</v>
      </c>
      <c r="F499" s="31">
        <f>SUM($E$9:E499)*RLR</f>
        <v>119.92706530185518</v>
      </c>
      <c r="G499" s="32"/>
      <c r="H499" s="36">
        <f>F499-SUM($J$9:J499)</f>
        <v>5.8543040537739586</v>
      </c>
      <c r="J499" s="31">
        <f t="shared" si="148"/>
        <v>4.4230680401195564E-2</v>
      </c>
      <c r="K499" s="36">
        <f>SUM($J$9:J499)*RRF</f>
        <v>79.850932873656845</v>
      </c>
      <c r="L499" s="33"/>
      <c r="M499" s="36">
        <f t="shared" si="133"/>
        <v>85.705236927430803</v>
      </c>
      <c r="N499" s="33"/>
      <c r="O499" s="33"/>
      <c r="P499" s="33"/>
      <c r="Q499" s="33"/>
      <c r="R499" s="33"/>
      <c r="S499" s="33"/>
      <c r="T499" s="33"/>
      <c r="U499" s="33"/>
      <c r="V499" s="31">
        <f t="shared" si="134"/>
        <v>5.1054288701300764E-2</v>
      </c>
      <c r="W499" s="31">
        <f t="shared" si="135"/>
        <v>4.0980128376417708</v>
      </c>
      <c r="X499" s="31">
        <f t="shared" si="136"/>
        <v>4.1490671263430716</v>
      </c>
      <c r="Y499" s="31">
        <f t="shared" si="137"/>
        <v>-1.7052369274308035</v>
      </c>
      <c r="Z499" s="31"/>
      <c r="AA499" s="31"/>
      <c r="AB499" s="31"/>
      <c r="AC499" s="31"/>
      <c r="AD499" s="31"/>
      <c r="AE499" s="31"/>
      <c r="AF499" s="31"/>
      <c r="AG499" s="33">
        <f t="shared" si="138"/>
        <v>0.9506063437340101</v>
      </c>
      <c r="AH499" s="33">
        <f t="shared" si="139"/>
        <v>1.0203004396122715</v>
      </c>
      <c r="AI499" s="33">
        <f t="shared" si="140"/>
        <v>0.99939221084879315</v>
      </c>
      <c r="AJ499" s="93">
        <f t="shared" si="141"/>
        <v>0.97465059447727509</v>
      </c>
      <c r="AK499" s="3">
        <f t="shared" si="142"/>
        <v>0.9748103549535545</v>
      </c>
      <c r="AL499" s="3"/>
      <c r="AM499" s="3"/>
      <c r="AN499" s="3"/>
      <c r="AO499" s="3"/>
      <c r="AP499" s="3"/>
      <c r="AQ499" s="90">
        <f t="shared" si="149"/>
        <v>0</v>
      </c>
      <c r="AR499" s="91">
        <f t="shared" si="150"/>
        <v>0</v>
      </c>
      <c r="AS499" s="89">
        <f>SUM(AR$9:AR499)*RLR</f>
        <v>120</v>
      </c>
      <c r="AT499" s="90">
        <f>AS499-SUM(AU$9:AU499)</f>
        <v>3.0227574055734578</v>
      </c>
      <c r="AU499" s="89">
        <f t="shared" si="151"/>
        <v>2.2841995508111806E-2</v>
      </c>
      <c r="AV499" s="90">
        <f>SUM(AU$9:AU499)*RRF</f>
        <v>81.884069816098574</v>
      </c>
      <c r="AW499" s="3"/>
      <c r="AX499" s="2">
        <f t="shared" si="143"/>
        <v>1.5</v>
      </c>
      <c r="AY499" s="2">
        <f t="shared" si="144"/>
        <v>0.75</v>
      </c>
    </row>
    <row r="500" spans="1:51" x14ac:dyDescent="0.25">
      <c r="A500" s="14">
        <f t="shared" si="145"/>
        <v>4.91</v>
      </c>
      <c r="B500" s="59">
        <f>IF($B$4="AY",0,IFERROR(P*INDEX('UWYr writing pattern'!$C$4:$C$18,MATCH('Baseline model w.Calcs'!$A500,'UWYr writing pattern'!$A$4:$A$18,0)) / 25,B499))</f>
        <v>0</v>
      </c>
      <c r="C500" s="36">
        <f t="shared" si="146"/>
        <v>5.9867231393787211E-2</v>
      </c>
      <c r="E500" s="34">
        <f t="shared" si="147"/>
        <v>9.1168372680894229E-4</v>
      </c>
      <c r="F500" s="31">
        <f>SUM($E$9:E500)*RLR</f>
        <v>119.92815932232736</v>
      </c>
      <c r="G500" s="32"/>
      <c r="H500" s="36">
        <f>F500-SUM($J$9:J500)</f>
        <v>5.811490793842836</v>
      </c>
      <c r="J500" s="31">
        <f t="shared" si="148"/>
        <v>4.3907280403304688E-2</v>
      </c>
      <c r="K500" s="36">
        <f>SUM($J$9:J500)*RRF</f>
        <v>79.881667969939159</v>
      </c>
      <c r="L500" s="33"/>
      <c r="M500" s="36">
        <f t="shared" si="133"/>
        <v>85.693158763781994</v>
      </c>
      <c r="N500" s="33"/>
      <c r="O500" s="33"/>
      <c r="P500" s="33"/>
      <c r="Q500" s="33"/>
      <c r="R500" s="33"/>
      <c r="S500" s="33"/>
      <c r="T500" s="33"/>
      <c r="U500" s="33"/>
      <c r="V500" s="31">
        <f t="shared" si="134"/>
        <v>5.0288474370781253E-2</v>
      </c>
      <c r="W500" s="31">
        <f t="shared" si="135"/>
        <v>4.068043555689985</v>
      </c>
      <c r="X500" s="31">
        <f t="shared" si="136"/>
        <v>4.118332030060766</v>
      </c>
      <c r="Y500" s="31">
        <f t="shared" si="137"/>
        <v>-1.6931587637819945</v>
      </c>
      <c r="Z500" s="31"/>
      <c r="AA500" s="31"/>
      <c r="AB500" s="31"/>
      <c r="AC500" s="31"/>
      <c r="AD500" s="31"/>
      <c r="AE500" s="31"/>
      <c r="AF500" s="31"/>
      <c r="AG500" s="33">
        <f t="shared" si="138"/>
        <v>0.95097223773737094</v>
      </c>
      <c r="AH500" s="33">
        <f t="shared" si="139"/>
        <v>1.0201566519497856</v>
      </c>
      <c r="AI500" s="33">
        <f t="shared" si="140"/>
        <v>0.99940132768606138</v>
      </c>
      <c r="AJ500" s="93">
        <f t="shared" si="141"/>
        <v>0.97484000384570835</v>
      </c>
      <c r="AK500" s="3">
        <f t="shared" si="142"/>
        <v>0.9749992772914029</v>
      </c>
      <c r="AL500" s="3"/>
      <c r="AM500" s="3"/>
      <c r="AN500" s="3"/>
      <c r="AO500" s="3"/>
      <c r="AP500" s="3"/>
      <c r="AQ500" s="90">
        <f t="shared" si="149"/>
        <v>0</v>
      </c>
      <c r="AR500" s="91">
        <f t="shared" si="150"/>
        <v>0</v>
      </c>
      <c r="AS500" s="89">
        <f>SUM(AR$9:AR500)*RLR</f>
        <v>120</v>
      </c>
      <c r="AT500" s="90">
        <f>AS500-SUM(AU$9:AU500)</f>
        <v>3.0000867250316503</v>
      </c>
      <c r="AU500" s="89">
        <f t="shared" si="151"/>
        <v>2.2670680541800933E-2</v>
      </c>
      <c r="AV500" s="90">
        <f>SUM(AU$9:AU500)*RRF</f>
        <v>81.899939292477839</v>
      </c>
      <c r="AW500" s="3"/>
      <c r="AX500" s="2">
        <f t="shared" si="143"/>
        <v>1.5</v>
      </c>
      <c r="AY500" s="2">
        <f t="shared" si="144"/>
        <v>0.75</v>
      </c>
    </row>
    <row r="501" spans="1:51" x14ac:dyDescent="0.25">
      <c r="A501" s="14">
        <f t="shared" si="145"/>
        <v>4.92</v>
      </c>
      <c r="B501" s="59">
        <f>IF($B$4="AY",0,IFERROR(P*INDEX('UWYr writing pattern'!$C$4:$C$18,MATCH('Baseline model w.Calcs'!$A501,'UWYr writing pattern'!$A$4:$A$18,0)) / 25,B500))</f>
        <v>0</v>
      </c>
      <c r="C501" s="36">
        <f t="shared" si="146"/>
        <v>5.8969222922880406E-2</v>
      </c>
      <c r="E501" s="34">
        <f t="shared" si="147"/>
        <v>8.9800847090680818E-4</v>
      </c>
      <c r="F501" s="31">
        <f>SUM($E$9:E501)*RLR</f>
        <v>119.92923693249244</v>
      </c>
      <c r="G501" s="32"/>
      <c r="H501" s="36">
        <f>F501-SUM($J$9:J501)</f>
        <v>5.7689822230540955</v>
      </c>
      <c r="J501" s="31">
        <f t="shared" si="148"/>
        <v>4.3586180953821267E-2</v>
      </c>
      <c r="K501" s="36">
        <f>SUM($J$9:J501)*RRF</f>
        <v>79.912178296606839</v>
      </c>
      <c r="L501" s="33"/>
      <c r="M501" s="36">
        <f t="shared" si="133"/>
        <v>85.681160519660935</v>
      </c>
      <c r="N501" s="33"/>
      <c r="O501" s="33"/>
      <c r="P501" s="33"/>
      <c r="Q501" s="33"/>
      <c r="R501" s="33"/>
      <c r="S501" s="33"/>
      <c r="T501" s="33"/>
      <c r="U501" s="33"/>
      <c r="V501" s="31">
        <f t="shared" si="134"/>
        <v>4.9534147255219534E-2</v>
      </c>
      <c r="W501" s="31">
        <f t="shared" si="135"/>
        <v>4.0382875561378668</v>
      </c>
      <c r="X501" s="31">
        <f t="shared" si="136"/>
        <v>4.0878217033930859</v>
      </c>
      <c r="Y501" s="31">
        <f t="shared" si="137"/>
        <v>-1.6811605196609349</v>
      </c>
      <c r="Z501" s="31"/>
      <c r="AA501" s="31"/>
      <c r="AB501" s="31"/>
      <c r="AC501" s="31"/>
      <c r="AD501" s="31"/>
      <c r="AE501" s="31"/>
      <c r="AF501" s="31"/>
      <c r="AG501" s="33">
        <f t="shared" si="138"/>
        <v>0.95133545591198621</v>
      </c>
      <c r="AH501" s="33">
        <f t="shared" si="139"/>
        <v>1.0200138157102492</v>
      </c>
      <c r="AI501" s="33">
        <f t="shared" si="140"/>
        <v>0.99941030777077033</v>
      </c>
      <c r="AJ501" s="93">
        <f t="shared" si="141"/>
        <v>0.97502799795772388</v>
      </c>
      <c r="AK501" s="3">
        <f t="shared" si="142"/>
        <v>0.97518678271171733</v>
      </c>
      <c r="AL501" s="3"/>
      <c r="AM501" s="3"/>
      <c r="AN501" s="3"/>
      <c r="AO501" s="3"/>
      <c r="AP501" s="3"/>
      <c r="AQ501" s="90">
        <f t="shared" si="149"/>
        <v>0</v>
      </c>
      <c r="AR501" s="91">
        <f t="shared" si="150"/>
        <v>0</v>
      </c>
      <c r="AS501" s="89">
        <f>SUM(AR$9:AR501)*RLR</f>
        <v>120</v>
      </c>
      <c r="AT501" s="90">
        <f>AS501-SUM(AU$9:AU501)</f>
        <v>2.9775860745939156</v>
      </c>
      <c r="AU501" s="89">
        <f t="shared" si="151"/>
        <v>2.2500650437737378E-2</v>
      </c>
      <c r="AV501" s="90">
        <f>SUM(AU$9:AU501)*RRF</f>
        <v>81.915689747784256</v>
      </c>
      <c r="AW501" s="3"/>
      <c r="AX501" s="2">
        <f t="shared" si="143"/>
        <v>1.5</v>
      </c>
      <c r="AY501" s="2">
        <f t="shared" si="144"/>
        <v>0.75</v>
      </c>
    </row>
    <row r="502" spans="1:51" x14ac:dyDescent="0.25">
      <c r="A502" s="14">
        <f t="shared" si="145"/>
        <v>4.93</v>
      </c>
      <c r="B502" s="59">
        <f>IF($B$4="AY",0,IFERROR(P*INDEX('UWYr writing pattern'!$C$4:$C$18,MATCH('Baseline model w.Calcs'!$A502,'UWYr writing pattern'!$A$4:$A$18,0)) / 25,B501))</f>
        <v>0</v>
      </c>
      <c r="C502" s="36">
        <f t="shared" si="146"/>
        <v>5.8084684579037198E-2</v>
      </c>
      <c r="E502" s="34">
        <f t="shared" si="147"/>
        <v>8.8453834384320611E-4</v>
      </c>
      <c r="F502" s="31">
        <f>SUM($E$9:E502)*RLR</f>
        <v>119.93029837850506</v>
      </c>
      <c r="G502" s="32"/>
      <c r="H502" s="36">
        <f>F502-SUM($J$9:J502)</f>
        <v>5.7267763023938016</v>
      </c>
      <c r="J502" s="31">
        <f t="shared" si="148"/>
        <v>4.3267366672905719E-2</v>
      </c>
      <c r="K502" s="36">
        <f>SUM($J$9:J502)*RRF</f>
        <v>79.942465453277876</v>
      </c>
      <c r="L502" s="33"/>
      <c r="M502" s="36">
        <f t="shared" si="133"/>
        <v>85.669241755671678</v>
      </c>
      <c r="N502" s="33"/>
      <c r="O502" s="33"/>
      <c r="P502" s="33"/>
      <c r="Q502" s="33"/>
      <c r="R502" s="33"/>
      <c r="S502" s="33"/>
      <c r="T502" s="33"/>
      <c r="U502" s="33"/>
      <c r="V502" s="31">
        <f t="shared" si="134"/>
        <v>4.8791135046391237E-2</v>
      </c>
      <c r="W502" s="31">
        <f t="shared" si="135"/>
        <v>4.0087434116756606</v>
      </c>
      <c r="X502" s="31">
        <f t="shared" si="136"/>
        <v>4.057534546722052</v>
      </c>
      <c r="Y502" s="31">
        <f t="shared" si="137"/>
        <v>-1.6692417556716777</v>
      </c>
      <c r="Z502" s="31"/>
      <c r="AA502" s="31"/>
      <c r="AB502" s="31"/>
      <c r="AC502" s="31"/>
      <c r="AD502" s="31"/>
      <c r="AE502" s="31"/>
      <c r="AF502" s="31"/>
      <c r="AG502" s="33">
        <f t="shared" si="138"/>
        <v>0.95169601730092712</v>
      </c>
      <c r="AH502" s="33">
        <f t="shared" si="139"/>
        <v>1.019871925662758</v>
      </c>
      <c r="AI502" s="33">
        <f t="shared" si="140"/>
        <v>0.99941915315420882</v>
      </c>
      <c r="AJ502" s="93">
        <f t="shared" si="141"/>
        <v>0.97521458738804012</v>
      </c>
      <c r="AK502" s="3">
        <f t="shared" si="142"/>
        <v>0.97537288184137949</v>
      </c>
      <c r="AL502" s="3"/>
      <c r="AM502" s="3"/>
      <c r="AN502" s="3"/>
      <c r="AO502" s="3"/>
      <c r="AP502" s="3"/>
      <c r="AQ502" s="90">
        <f t="shared" si="149"/>
        <v>0</v>
      </c>
      <c r="AR502" s="91">
        <f t="shared" si="150"/>
        <v>0</v>
      </c>
      <c r="AS502" s="89">
        <f>SUM(AR$9:AR502)*RLR</f>
        <v>120</v>
      </c>
      <c r="AT502" s="90">
        <f>AS502-SUM(AU$9:AU502)</f>
        <v>2.9552541790344549</v>
      </c>
      <c r="AU502" s="89">
        <f t="shared" si="151"/>
        <v>2.2331895559454366E-2</v>
      </c>
      <c r="AV502" s="90">
        <f>SUM(AU$9:AU502)*RRF</f>
        <v>81.931322074675876</v>
      </c>
      <c r="AW502" s="3"/>
      <c r="AX502" s="2">
        <f t="shared" si="143"/>
        <v>1.5</v>
      </c>
      <c r="AY502" s="2">
        <f t="shared" si="144"/>
        <v>0.75</v>
      </c>
    </row>
    <row r="503" spans="1:51" x14ac:dyDescent="0.25">
      <c r="A503" s="14">
        <f t="shared" si="145"/>
        <v>4.9400000000000004</v>
      </c>
      <c r="B503" s="59">
        <f>IF($B$4="AY",0,IFERROR(P*INDEX('UWYr writing pattern'!$C$4:$C$18,MATCH('Baseline model w.Calcs'!$A503,'UWYr writing pattern'!$A$4:$A$18,0)) / 25,B502))</f>
        <v>0</v>
      </c>
      <c r="C503" s="36">
        <f t="shared" si="146"/>
        <v>5.7213414310351637E-2</v>
      </c>
      <c r="E503" s="34">
        <f t="shared" si="147"/>
        <v>8.712702686855579E-4</v>
      </c>
      <c r="F503" s="31">
        <f>SUM($E$9:E503)*RLR</f>
        <v>119.93134390282748</v>
      </c>
      <c r="G503" s="32"/>
      <c r="H503" s="36">
        <f>F503-SUM($J$9:J503)</f>
        <v>5.6848710044482686</v>
      </c>
      <c r="J503" s="31">
        <f t="shared" si="148"/>
        <v>4.2950822267953513E-2</v>
      </c>
      <c r="K503" s="36">
        <f>SUM($J$9:J503)*RRF</f>
        <v>79.972531028865447</v>
      </c>
      <c r="L503" s="33"/>
      <c r="M503" s="36">
        <f t="shared" si="133"/>
        <v>85.657402033313716</v>
      </c>
      <c r="N503" s="33"/>
      <c r="O503" s="33"/>
      <c r="P503" s="33"/>
      <c r="Q503" s="33"/>
      <c r="R503" s="33"/>
      <c r="S503" s="33"/>
      <c r="T503" s="33"/>
      <c r="U503" s="33"/>
      <c r="V503" s="31">
        <f t="shared" si="134"/>
        <v>4.8059268020695371E-2</v>
      </c>
      <c r="W503" s="31">
        <f t="shared" si="135"/>
        <v>3.9794097031137876</v>
      </c>
      <c r="X503" s="31">
        <f t="shared" si="136"/>
        <v>4.0274689711344829</v>
      </c>
      <c r="Y503" s="31">
        <f t="shared" si="137"/>
        <v>-1.6574020333137156</v>
      </c>
      <c r="Z503" s="31"/>
      <c r="AA503" s="31"/>
      <c r="AB503" s="31"/>
      <c r="AC503" s="31"/>
      <c r="AD503" s="31"/>
      <c r="AE503" s="31"/>
      <c r="AF503" s="31"/>
      <c r="AG503" s="33">
        <f t="shared" si="138"/>
        <v>0.95205394081982675</v>
      </c>
      <c r="AH503" s="33">
        <f t="shared" si="139"/>
        <v>1.0197309765870681</v>
      </c>
      <c r="AI503" s="33">
        <f t="shared" si="140"/>
        <v>0.99942786585689569</v>
      </c>
      <c r="AJ503" s="93">
        <f t="shared" si="141"/>
        <v>0.97539978263236171</v>
      </c>
      <c r="AK503" s="3">
        <f t="shared" si="142"/>
        <v>0.97555758522756908</v>
      </c>
      <c r="AL503" s="3"/>
      <c r="AM503" s="3"/>
      <c r="AN503" s="3"/>
      <c r="AO503" s="3"/>
      <c r="AP503" s="3"/>
      <c r="AQ503" s="90">
        <f t="shared" si="149"/>
        <v>0</v>
      </c>
      <c r="AR503" s="91">
        <f t="shared" si="150"/>
        <v>0</v>
      </c>
      <c r="AS503" s="89">
        <f>SUM(AR$9:AR503)*RLR</f>
        <v>120</v>
      </c>
      <c r="AT503" s="90">
        <f>AS503-SUM(AU$9:AU503)</f>
        <v>2.9330897726917016</v>
      </c>
      <c r="AU503" s="89">
        <f t="shared" si="151"/>
        <v>2.2164406342758413E-2</v>
      </c>
      <c r="AV503" s="90">
        <f>SUM(AU$9:AU503)*RRF</f>
        <v>81.946837159115802</v>
      </c>
      <c r="AW503" s="3"/>
      <c r="AX503" s="2">
        <f t="shared" si="143"/>
        <v>1.5</v>
      </c>
      <c r="AY503" s="2">
        <f t="shared" si="144"/>
        <v>0.75</v>
      </c>
    </row>
    <row r="504" spans="1:51" x14ac:dyDescent="0.25">
      <c r="A504" s="14">
        <f t="shared" si="145"/>
        <v>4.95</v>
      </c>
      <c r="B504" s="59">
        <f>IF($B$4="AY",0,IFERROR(P*INDEX('UWYr writing pattern'!$C$4:$C$18,MATCH('Baseline model w.Calcs'!$A504,'UWYr writing pattern'!$A$4:$A$18,0)) / 25,B503))</f>
        <v>0</v>
      </c>
      <c r="C504" s="36">
        <f t="shared" si="146"/>
        <v>5.6355213095696362E-2</v>
      </c>
      <c r="E504" s="34">
        <f t="shared" si="147"/>
        <v>8.5820121465527452E-4</v>
      </c>
      <c r="F504" s="31">
        <f>SUM($E$9:E504)*RLR</f>
        <v>119.93237374428507</v>
      </c>
      <c r="G504" s="32"/>
      <c r="H504" s="36">
        <f>F504-SUM($J$9:J504)</f>
        <v>5.643264313372498</v>
      </c>
      <c r="J504" s="31">
        <f t="shared" si="148"/>
        <v>4.2636532533362019E-2</v>
      </c>
      <c r="K504" s="36">
        <f>SUM($J$9:J504)*RRF</f>
        <v>80.002376601638801</v>
      </c>
      <c r="L504" s="33"/>
      <c r="M504" s="36">
        <f t="shared" si="133"/>
        <v>85.645640915011299</v>
      </c>
      <c r="N504" s="33"/>
      <c r="O504" s="33"/>
      <c r="P504" s="33"/>
      <c r="Q504" s="33"/>
      <c r="R504" s="33"/>
      <c r="S504" s="33"/>
      <c r="T504" s="33"/>
      <c r="U504" s="33"/>
      <c r="V504" s="31">
        <f t="shared" si="134"/>
        <v>4.7338379000384942E-2</v>
      </c>
      <c r="W504" s="31">
        <f t="shared" si="135"/>
        <v>3.9502850193607482</v>
      </c>
      <c r="X504" s="31">
        <f t="shared" si="136"/>
        <v>3.9976233983611329</v>
      </c>
      <c r="Y504" s="31">
        <f t="shared" si="137"/>
        <v>-1.6456409150112989</v>
      </c>
      <c r="Z504" s="31"/>
      <c r="AA504" s="31"/>
      <c r="AB504" s="31"/>
      <c r="AC504" s="31"/>
      <c r="AD504" s="31"/>
      <c r="AE504" s="31"/>
      <c r="AF504" s="31"/>
      <c r="AG504" s="33">
        <f t="shared" si="138"/>
        <v>0.95240924525760473</v>
      </c>
      <c r="AH504" s="33">
        <f t="shared" si="139"/>
        <v>1.0195909632739439</v>
      </c>
      <c r="AI504" s="33">
        <f t="shared" si="140"/>
        <v>0.99943644786904229</v>
      </c>
      <c r="AJ504" s="93">
        <f t="shared" si="141"/>
        <v>0.97558359410797002</v>
      </c>
      <c r="AK504" s="3">
        <f t="shared" si="142"/>
        <v>0.97574090333836239</v>
      </c>
      <c r="AL504" s="3"/>
      <c r="AM504" s="3"/>
      <c r="AN504" s="3"/>
      <c r="AO504" s="3"/>
      <c r="AP504" s="3"/>
      <c r="AQ504" s="90">
        <f t="shared" si="149"/>
        <v>0</v>
      </c>
      <c r="AR504" s="91">
        <f t="shared" si="150"/>
        <v>0</v>
      </c>
      <c r="AS504" s="89">
        <f>SUM(AR$9:AR504)*RLR</f>
        <v>120</v>
      </c>
      <c r="AT504" s="90">
        <f>AS504-SUM(AU$9:AU504)</f>
        <v>2.9110915993965136</v>
      </c>
      <c r="AU504" s="89">
        <f t="shared" si="151"/>
        <v>2.1998173295187762E-2</v>
      </c>
      <c r="AV504" s="90">
        <f>SUM(AU$9:AU504)*RRF</f>
        <v>81.96223588042244</v>
      </c>
      <c r="AW504" s="3"/>
      <c r="AX504" s="2">
        <f t="shared" si="143"/>
        <v>1.5</v>
      </c>
      <c r="AY504" s="2">
        <f t="shared" si="144"/>
        <v>0.75</v>
      </c>
    </row>
    <row r="505" spans="1:51" x14ac:dyDescent="0.25">
      <c r="A505" s="14">
        <f t="shared" si="145"/>
        <v>4.96</v>
      </c>
      <c r="B505" s="59">
        <f>IF($B$4="AY",0,IFERROR(P*INDEX('UWYr writing pattern'!$C$4:$C$18,MATCH('Baseline model w.Calcs'!$A505,'UWYr writing pattern'!$A$4:$A$18,0)) / 25,B504))</f>
        <v>0</v>
      </c>
      <c r="C505" s="36">
        <f t="shared" si="146"/>
        <v>5.5509884899260918E-2</v>
      </c>
      <c r="E505" s="34">
        <f t="shared" si="147"/>
        <v>8.453281964354455E-4</v>
      </c>
      <c r="F505" s="31">
        <f>SUM($E$9:E505)*RLR</f>
        <v>119.93338813812079</v>
      </c>
      <c r="G505" s="32"/>
      <c r="H505" s="36">
        <f>F505-SUM($J$9:J505)</f>
        <v>5.6019542248579199</v>
      </c>
      <c r="J505" s="31">
        <f t="shared" si="148"/>
        <v>4.2324482350293735E-2</v>
      </c>
      <c r="K505" s="36">
        <f>SUM($J$9:J505)*RRF</f>
        <v>80.032003739284008</v>
      </c>
      <c r="L505" s="33"/>
      <c r="M505" s="36">
        <f t="shared" si="133"/>
        <v>85.633957964141928</v>
      </c>
      <c r="N505" s="33"/>
      <c r="O505" s="33"/>
      <c r="P505" s="33"/>
      <c r="Q505" s="33"/>
      <c r="R505" s="33"/>
      <c r="S505" s="33"/>
      <c r="T505" s="33"/>
      <c r="U505" s="33"/>
      <c r="V505" s="31">
        <f t="shared" si="134"/>
        <v>4.6628303315379163E-2</v>
      </c>
      <c r="W505" s="31">
        <f t="shared" si="135"/>
        <v>3.9213679574005438</v>
      </c>
      <c r="X505" s="31">
        <f t="shared" si="136"/>
        <v>3.9679962607159229</v>
      </c>
      <c r="Y505" s="31">
        <f t="shared" si="137"/>
        <v>-1.6339579641419277</v>
      </c>
      <c r="Z505" s="31"/>
      <c r="AA505" s="31"/>
      <c r="AB505" s="31"/>
      <c r="AC505" s="31"/>
      <c r="AD505" s="31"/>
      <c r="AE505" s="31"/>
      <c r="AF505" s="31"/>
      <c r="AG505" s="33">
        <f t="shared" si="138"/>
        <v>0.9527619492771906</v>
      </c>
      <c r="AH505" s="33">
        <f t="shared" si="139"/>
        <v>1.0194518805254991</v>
      </c>
      <c r="AI505" s="33">
        <f t="shared" si="140"/>
        <v>0.99944490115100659</v>
      </c>
      <c r="AJ505" s="93">
        <f t="shared" si="141"/>
        <v>0.9757660321543089</v>
      </c>
      <c r="AK505" s="3">
        <f t="shared" si="142"/>
        <v>0.97592284656332462</v>
      </c>
      <c r="AL505" s="3"/>
      <c r="AM505" s="3"/>
      <c r="AN505" s="3"/>
      <c r="AO505" s="3"/>
      <c r="AP505" s="3"/>
      <c r="AQ505" s="90">
        <f t="shared" si="149"/>
        <v>0</v>
      </c>
      <c r="AR505" s="91">
        <f t="shared" si="150"/>
        <v>0</v>
      </c>
      <c r="AS505" s="89">
        <f>SUM(AR$9:AR505)*RLR</f>
        <v>120</v>
      </c>
      <c r="AT505" s="90">
        <f>AS505-SUM(AU$9:AU505)</f>
        <v>2.8892584124010341</v>
      </c>
      <c r="AU505" s="89">
        <f t="shared" si="151"/>
        <v>2.1833186995473854E-2</v>
      </c>
      <c r="AV505" s="90">
        <f>SUM(AU$9:AU505)*RRF</f>
        <v>81.977519111319268</v>
      </c>
      <c r="AW505" s="3"/>
      <c r="AX505" s="2">
        <f t="shared" si="143"/>
        <v>1.5</v>
      </c>
      <c r="AY505" s="2">
        <f t="shared" si="144"/>
        <v>0.75</v>
      </c>
    </row>
    <row r="506" spans="1:51" x14ac:dyDescent="0.25">
      <c r="A506" s="14">
        <f t="shared" si="145"/>
        <v>4.97</v>
      </c>
      <c r="B506" s="59">
        <f>IF($B$4="AY",0,IFERROR(P*INDEX('UWYr writing pattern'!$C$4:$C$18,MATCH('Baseline model w.Calcs'!$A506,'UWYr writing pattern'!$A$4:$A$18,0)) / 25,B505))</f>
        <v>0</v>
      </c>
      <c r="C506" s="36">
        <f t="shared" si="146"/>
        <v>5.4677236625772008E-2</v>
      </c>
      <c r="E506" s="34">
        <f t="shared" si="147"/>
        <v>8.3264827348891377E-4</v>
      </c>
      <c r="F506" s="31">
        <f>SUM($E$9:E506)*RLR</f>
        <v>119.93438731604897</v>
      </c>
      <c r="G506" s="32"/>
      <c r="H506" s="36">
        <f>F506-SUM($J$9:J506)</f>
        <v>5.5609387460996658</v>
      </c>
      <c r="J506" s="31">
        <f t="shared" si="148"/>
        <v>4.20146566864344E-2</v>
      </c>
      <c r="K506" s="36">
        <f>SUM($J$9:J506)*RRF</f>
        <v>80.061413998964511</v>
      </c>
      <c r="L506" s="33"/>
      <c r="M506" s="36">
        <f t="shared" si="133"/>
        <v>85.622352745064177</v>
      </c>
      <c r="N506" s="33"/>
      <c r="O506" s="33"/>
      <c r="P506" s="33"/>
      <c r="Q506" s="33"/>
      <c r="R506" s="33"/>
      <c r="S506" s="33"/>
      <c r="T506" s="33"/>
      <c r="U506" s="33"/>
      <c r="V506" s="31">
        <f t="shared" si="134"/>
        <v>4.5928878765648488E-2</v>
      </c>
      <c r="W506" s="31">
        <f t="shared" si="135"/>
        <v>3.8926571222697657</v>
      </c>
      <c r="X506" s="31">
        <f t="shared" si="136"/>
        <v>3.9385860010354143</v>
      </c>
      <c r="Y506" s="31">
        <f t="shared" si="137"/>
        <v>-1.6223527450641768</v>
      </c>
      <c r="Z506" s="31"/>
      <c r="AA506" s="31"/>
      <c r="AB506" s="31"/>
      <c r="AC506" s="31"/>
      <c r="AD506" s="31"/>
      <c r="AE506" s="31"/>
      <c r="AF506" s="31"/>
      <c r="AG506" s="33">
        <f t="shared" si="138"/>
        <v>0.95311207141624421</v>
      </c>
      <c r="AH506" s="33">
        <f t="shared" si="139"/>
        <v>1.0193137231555258</v>
      </c>
      <c r="AI506" s="33">
        <f t="shared" si="140"/>
        <v>0.99945322763374145</v>
      </c>
      <c r="AJ506" s="93">
        <f t="shared" si="141"/>
        <v>0.97594710703356669</v>
      </c>
      <c r="AK506" s="3">
        <f t="shared" si="142"/>
        <v>0.97610342521409976</v>
      </c>
      <c r="AL506" s="3"/>
      <c r="AM506" s="3"/>
      <c r="AN506" s="3"/>
      <c r="AO506" s="3"/>
      <c r="AP506" s="3"/>
      <c r="AQ506" s="90">
        <f t="shared" si="149"/>
        <v>0</v>
      </c>
      <c r="AR506" s="91">
        <f t="shared" si="150"/>
        <v>0</v>
      </c>
      <c r="AS506" s="89">
        <f>SUM(AR$9:AR506)*RLR</f>
        <v>120</v>
      </c>
      <c r="AT506" s="90">
        <f>AS506-SUM(AU$9:AU506)</f>
        <v>2.8675889743080205</v>
      </c>
      <c r="AU506" s="89">
        <f t="shared" si="151"/>
        <v>2.1669438093007757E-2</v>
      </c>
      <c r="AV506" s="90">
        <f>SUM(AU$9:AU506)*RRF</f>
        <v>81.992687717984381</v>
      </c>
      <c r="AW506" s="3"/>
      <c r="AX506" s="2">
        <f t="shared" si="143"/>
        <v>1.5</v>
      </c>
      <c r="AY506" s="2">
        <f t="shared" si="144"/>
        <v>0.75</v>
      </c>
    </row>
    <row r="507" spans="1:51" x14ac:dyDescent="0.25">
      <c r="A507" s="14">
        <f t="shared" si="145"/>
        <v>4.9800000000000004</v>
      </c>
      <c r="B507" s="59">
        <f>IF($B$4="AY",0,IFERROR(P*INDEX('UWYr writing pattern'!$C$4:$C$18,MATCH('Baseline model w.Calcs'!$A507,'UWYr writing pattern'!$A$4:$A$18,0)) / 25,B506))</f>
        <v>0</v>
      </c>
      <c r="C507" s="36">
        <f t="shared" si="146"/>
        <v>5.3857078076385428E-2</v>
      </c>
      <c r="E507" s="34">
        <f t="shared" si="147"/>
        <v>8.2015854938658015E-4</v>
      </c>
      <c r="F507" s="31">
        <f>SUM($E$9:E507)*RLR</f>
        <v>119.93537150630824</v>
      </c>
      <c r="G507" s="32"/>
      <c r="H507" s="36">
        <f>F507-SUM($J$9:J507)</f>
        <v>5.5202158957631866</v>
      </c>
      <c r="J507" s="31">
        <f t="shared" si="148"/>
        <v>4.1707040595747494E-2</v>
      </c>
      <c r="K507" s="36">
        <f>SUM($J$9:J507)*RRF</f>
        <v>80.090608927381538</v>
      </c>
      <c r="L507" s="33"/>
      <c r="M507" s="36">
        <f t="shared" si="133"/>
        <v>85.610824823144725</v>
      </c>
      <c r="N507" s="33"/>
      <c r="O507" s="33"/>
      <c r="P507" s="33"/>
      <c r="Q507" s="33"/>
      <c r="R507" s="33"/>
      <c r="S507" s="33"/>
      <c r="T507" s="33"/>
      <c r="U507" s="33"/>
      <c r="V507" s="31">
        <f t="shared" si="134"/>
        <v>4.5239945584163756E-2</v>
      </c>
      <c r="W507" s="31">
        <f t="shared" si="135"/>
        <v>3.8641511270342304</v>
      </c>
      <c r="X507" s="31">
        <f t="shared" si="136"/>
        <v>3.9093910726183942</v>
      </c>
      <c r="Y507" s="31">
        <f t="shared" si="137"/>
        <v>-1.6108248231447249</v>
      </c>
      <c r="Z507" s="31"/>
      <c r="AA507" s="31"/>
      <c r="AB507" s="31"/>
      <c r="AC507" s="31"/>
      <c r="AD507" s="31"/>
      <c r="AE507" s="31"/>
      <c r="AF507" s="31"/>
      <c r="AG507" s="33">
        <f t="shared" si="138"/>
        <v>0.95345963008787549</v>
      </c>
      <c r="AH507" s="33">
        <f t="shared" si="139"/>
        <v>1.0191764859898182</v>
      </c>
      <c r="AI507" s="33">
        <f t="shared" si="140"/>
        <v>0.99946142921923531</v>
      </c>
      <c r="AJ507" s="93">
        <f t="shared" si="141"/>
        <v>0.97612682893125302</v>
      </c>
      <c r="AK507" s="3">
        <f t="shared" si="142"/>
        <v>0.97628264952499411</v>
      </c>
      <c r="AL507" s="3"/>
      <c r="AM507" s="3"/>
      <c r="AN507" s="3"/>
      <c r="AO507" s="3"/>
      <c r="AP507" s="3"/>
      <c r="AQ507" s="90">
        <f t="shared" si="149"/>
        <v>0</v>
      </c>
      <c r="AR507" s="91">
        <f t="shared" si="150"/>
        <v>0</v>
      </c>
      <c r="AS507" s="89">
        <f>SUM(AR$9:AR507)*RLR</f>
        <v>120</v>
      </c>
      <c r="AT507" s="90">
        <f>AS507-SUM(AU$9:AU507)</f>
        <v>2.8460820570007144</v>
      </c>
      <c r="AU507" s="89">
        <f t="shared" si="151"/>
        <v>2.1506917307310153E-2</v>
      </c>
      <c r="AV507" s="90">
        <f>SUM(AU$9:AU507)*RRF</f>
        <v>82.007742560099501</v>
      </c>
      <c r="AW507" s="3"/>
      <c r="AX507" s="2">
        <f t="shared" si="143"/>
        <v>1.5</v>
      </c>
      <c r="AY507" s="2">
        <f t="shared" si="144"/>
        <v>0.75</v>
      </c>
    </row>
    <row r="508" spans="1:51" x14ac:dyDescent="0.25">
      <c r="A508" s="14">
        <f t="shared" si="145"/>
        <v>4.99</v>
      </c>
      <c r="B508" s="59">
        <f>IF($B$4="AY",0,IFERROR(P*INDEX('UWYr writing pattern'!$C$4:$C$18,MATCH('Baseline model w.Calcs'!$A508,'UWYr writing pattern'!$A$4:$A$18,0)) / 25,B507))</f>
        <v>0</v>
      </c>
      <c r="C508" s="36">
        <f t="shared" si="146"/>
        <v>5.3049221905239648E-2</v>
      </c>
      <c r="E508" s="34">
        <f t="shared" si="147"/>
        <v>8.0785617114578149E-4</v>
      </c>
      <c r="F508" s="31">
        <f>SUM($E$9:E508)*RLR</f>
        <v>119.93634093371362</v>
      </c>
      <c r="G508" s="32"/>
      <c r="H508" s="36">
        <f>F508-SUM($J$9:J508)</f>
        <v>5.4797837039503463</v>
      </c>
      <c r="J508" s="31">
        <f t="shared" si="148"/>
        <v>4.1401619218223898E-2</v>
      </c>
      <c r="K508" s="36">
        <f>SUM($J$9:J508)*RRF</f>
        <v>80.119590060834284</v>
      </c>
      <c r="L508" s="33"/>
      <c r="M508" s="36">
        <f t="shared" si="133"/>
        <v>85.59937376478463</v>
      </c>
      <c r="N508" s="33"/>
      <c r="O508" s="33"/>
      <c r="P508" s="33"/>
      <c r="Q508" s="33"/>
      <c r="R508" s="33"/>
      <c r="S508" s="33"/>
      <c r="T508" s="33"/>
      <c r="U508" s="33"/>
      <c r="V508" s="31">
        <f t="shared" si="134"/>
        <v>4.4561346400401304E-2</v>
      </c>
      <c r="W508" s="31">
        <f t="shared" si="135"/>
        <v>3.8358485927652421</v>
      </c>
      <c r="X508" s="31">
        <f t="shared" si="136"/>
        <v>3.8804099391656433</v>
      </c>
      <c r="Y508" s="31">
        <f t="shared" si="137"/>
        <v>-1.5993737647846302</v>
      </c>
      <c r="Z508" s="31"/>
      <c r="AA508" s="31"/>
      <c r="AB508" s="31"/>
      <c r="AC508" s="31"/>
      <c r="AD508" s="31"/>
      <c r="AE508" s="31"/>
      <c r="AF508" s="31"/>
      <c r="AG508" s="33">
        <f t="shared" si="138"/>
        <v>0.95380464358136052</v>
      </c>
      <c r="AH508" s="33">
        <f t="shared" si="139"/>
        <v>1.0190401638664837</v>
      </c>
      <c r="AI508" s="33">
        <f t="shared" si="140"/>
        <v>0.9994695077809469</v>
      </c>
      <c r="AJ508" s="93">
        <f t="shared" si="141"/>
        <v>0.976305207956772</v>
      </c>
      <c r="AK508" s="3">
        <f t="shared" si="142"/>
        <v>0.97646052965355656</v>
      </c>
      <c r="AL508" s="3"/>
      <c r="AM508" s="3"/>
      <c r="AN508" s="3"/>
      <c r="AO508" s="3"/>
      <c r="AP508" s="3"/>
      <c r="AQ508" s="90">
        <f t="shared" si="149"/>
        <v>0</v>
      </c>
      <c r="AR508" s="91">
        <f t="shared" si="150"/>
        <v>0</v>
      </c>
      <c r="AS508" s="89">
        <f>SUM(AR$9:AR508)*RLR</f>
        <v>120</v>
      </c>
      <c r="AT508" s="90">
        <f>AS508-SUM(AU$9:AU508)</f>
        <v>2.8247364415732079</v>
      </c>
      <c r="AU508" s="89">
        <f t="shared" si="151"/>
        <v>2.1345615427505359E-2</v>
      </c>
      <c r="AV508" s="90">
        <f>SUM(AU$9:AU508)*RRF</f>
        <v>82.022684490898754</v>
      </c>
      <c r="AW508" s="3"/>
      <c r="AX508" s="2">
        <f t="shared" si="143"/>
        <v>1.5</v>
      </c>
      <c r="AY508" s="2">
        <f t="shared" si="144"/>
        <v>0.75</v>
      </c>
    </row>
    <row r="509" spans="1:51" x14ac:dyDescent="0.25">
      <c r="A509" s="14">
        <f t="shared" si="145"/>
        <v>5</v>
      </c>
      <c r="B509" s="59">
        <f>IF($B$4="AY",0,IFERROR(P*INDEX('UWYr writing pattern'!$C$4:$C$18,MATCH('Baseline model w.Calcs'!$A509,'UWYr writing pattern'!$A$4:$A$18,0)) / 25,B508))</f>
        <v>0</v>
      </c>
      <c r="C509" s="36">
        <f t="shared" si="146"/>
        <v>5.2253483576661056E-2</v>
      </c>
      <c r="E509" s="34">
        <f t="shared" si="147"/>
        <v>7.9573832857859472E-4</v>
      </c>
      <c r="F509" s="31">
        <f>SUM($E$9:E509)*RLR</f>
        <v>119.93729581970791</v>
      </c>
      <c r="G509" s="32"/>
      <c r="H509" s="36">
        <f>F509-SUM($J$9:J509)</f>
        <v>5.4396402121650027</v>
      </c>
      <c r="J509" s="31">
        <f t="shared" si="148"/>
        <v>4.1098377779627597E-2</v>
      </c>
      <c r="K509" s="36">
        <f>SUM($J$9:J509)*RRF</f>
        <v>80.148358925280036</v>
      </c>
      <c r="L509" s="33"/>
      <c r="M509" s="36">
        <f t="shared" si="133"/>
        <v>85.587999137445038</v>
      </c>
      <c r="N509" s="33"/>
      <c r="O509" s="33"/>
      <c r="P509" s="33"/>
      <c r="Q509" s="33"/>
      <c r="R509" s="33"/>
      <c r="S509" s="33"/>
      <c r="T509" s="33"/>
      <c r="U509" s="33"/>
      <c r="V509" s="31">
        <f t="shared" si="134"/>
        <v>4.3892926204395277E-2</v>
      </c>
      <c r="W509" s="31">
        <f t="shared" si="135"/>
        <v>3.8077481485155018</v>
      </c>
      <c r="X509" s="31">
        <f t="shared" si="136"/>
        <v>3.8516410747198973</v>
      </c>
      <c r="Y509" s="31">
        <f t="shared" si="137"/>
        <v>-1.5879991374450384</v>
      </c>
      <c r="Z509" s="31"/>
      <c r="AA509" s="31"/>
      <c r="AB509" s="31"/>
      <c r="AC509" s="31"/>
      <c r="AD509" s="31"/>
      <c r="AE509" s="31"/>
      <c r="AF509" s="31"/>
      <c r="AG509" s="33">
        <f t="shared" si="138"/>
        <v>0.95414713006285756</v>
      </c>
      <c r="AH509" s="33">
        <f t="shared" si="139"/>
        <v>1.0189047516362504</v>
      </c>
      <c r="AI509" s="33">
        <f t="shared" si="140"/>
        <v>0.99947746516423264</v>
      </c>
      <c r="AJ509" s="93">
        <f t="shared" si="141"/>
        <v>0.97648225414399092</v>
      </c>
      <c r="AK509" s="3">
        <f t="shared" si="142"/>
        <v>0.97663707568115488</v>
      </c>
      <c r="AL509" s="3"/>
      <c r="AM509" s="3"/>
      <c r="AN509" s="3"/>
      <c r="AO509" s="3"/>
      <c r="AP509" s="3"/>
      <c r="AQ509" s="90">
        <f t="shared" si="149"/>
        <v>0</v>
      </c>
      <c r="AR509" s="91">
        <f t="shared" si="150"/>
        <v>0</v>
      </c>
      <c r="AS509" s="89">
        <f>SUM(AR$9:AR509)*RLR</f>
        <v>120</v>
      </c>
      <c r="AT509" s="90">
        <f>AS509-SUM(AU$9:AU509)</f>
        <v>2.8035509182614078</v>
      </c>
      <c r="AU509" s="89">
        <f t="shared" si="151"/>
        <v>2.118552331179906E-2</v>
      </c>
      <c r="AV509" s="90">
        <f>SUM(AU$9:AU509)*RRF</f>
        <v>82.037514357217006</v>
      </c>
      <c r="AW509" s="3"/>
      <c r="AX509" s="2">
        <f t="shared" si="143"/>
        <v>1.5</v>
      </c>
      <c r="AY509" s="2">
        <f t="shared" si="144"/>
        <v>0.75</v>
      </c>
    </row>
    <row r="510" spans="1:51" x14ac:dyDescent="0.25">
      <c r="A510" s="14">
        <f t="shared" si="145"/>
        <v>5.01</v>
      </c>
      <c r="B510" s="59">
        <f>IF($B$4="AY",0,IFERROR(P*INDEX('UWYr writing pattern'!$C$4:$C$18,MATCH('Baseline model w.Calcs'!$A510,'UWYr writing pattern'!$A$4:$A$18,0)) / 25,B509))</f>
        <v>0</v>
      </c>
      <c r="C510" s="36">
        <f t="shared" si="146"/>
        <v>5.1469681323011142E-2</v>
      </c>
      <c r="E510" s="34">
        <f t="shared" si="147"/>
        <v>7.8380225364991596E-4</v>
      </c>
      <c r="F510" s="31">
        <f>SUM($E$9:E510)*RLR</f>
        <v>119.9382363824123</v>
      </c>
      <c r="G510" s="32"/>
      <c r="H510" s="36">
        <f>F510-SUM($J$9:J510)</f>
        <v>5.3997834732781484</v>
      </c>
      <c r="J510" s="31">
        <f t="shared" si="148"/>
        <v>4.0797301591237518E-2</v>
      </c>
      <c r="K510" s="36">
        <f>SUM($J$9:J510)*RRF</f>
        <v>80.176917036393903</v>
      </c>
      <c r="L510" s="33"/>
      <c r="M510" s="36">
        <f t="shared" si="133"/>
        <v>85.576700509672051</v>
      </c>
      <c r="N510" s="33"/>
      <c r="O510" s="33"/>
      <c r="P510" s="33"/>
      <c r="Q510" s="33"/>
      <c r="R510" s="33"/>
      <c r="S510" s="33"/>
      <c r="T510" s="33"/>
      <c r="U510" s="33"/>
      <c r="V510" s="31">
        <f t="shared" si="134"/>
        <v>4.3234532311329357E-2</v>
      </c>
      <c r="W510" s="31">
        <f t="shared" si="135"/>
        <v>3.7798484312947038</v>
      </c>
      <c r="X510" s="31">
        <f t="shared" si="136"/>
        <v>3.8230829636060331</v>
      </c>
      <c r="Y510" s="31">
        <f t="shared" si="137"/>
        <v>-1.576700509672051</v>
      </c>
      <c r="Z510" s="31"/>
      <c r="AA510" s="31"/>
      <c r="AB510" s="31"/>
      <c r="AC510" s="31"/>
      <c r="AD510" s="31"/>
      <c r="AE510" s="31"/>
      <c r="AF510" s="31"/>
      <c r="AG510" s="33">
        <f t="shared" si="138"/>
        <v>0.95448710757611788</v>
      </c>
      <c r="AH510" s="33">
        <f t="shared" si="139"/>
        <v>1.0187702441627624</v>
      </c>
      <c r="AI510" s="33">
        <f t="shared" si="140"/>
        <v>0.9994853031867692</v>
      </c>
      <c r="AJ510" s="93">
        <f t="shared" si="141"/>
        <v>0.97665797745180438</v>
      </c>
      <c r="AK510" s="3">
        <f t="shared" si="142"/>
        <v>0.97681229761354615</v>
      </c>
      <c r="AL510" s="3"/>
      <c r="AM510" s="3"/>
      <c r="AN510" s="3"/>
      <c r="AO510" s="3"/>
      <c r="AP510" s="3"/>
      <c r="AQ510" s="90">
        <f t="shared" si="149"/>
        <v>0</v>
      </c>
      <c r="AR510" s="91">
        <f t="shared" si="150"/>
        <v>0</v>
      </c>
      <c r="AS510" s="89">
        <f>SUM(AR$9:AR510)*RLR</f>
        <v>120</v>
      </c>
      <c r="AT510" s="90">
        <f>AS510-SUM(AU$9:AU510)</f>
        <v>2.7825242863744535</v>
      </c>
      <c r="AU510" s="89">
        <f t="shared" si="151"/>
        <v>2.1026631886960558E-2</v>
      </c>
      <c r="AV510" s="90">
        <f>SUM(AU$9:AU510)*RRF</f>
        <v>82.052232999537878</v>
      </c>
      <c r="AW510" s="3"/>
      <c r="AX510" s="2">
        <f t="shared" si="143"/>
        <v>1.5</v>
      </c>
      <c r="AY510" s="2">
        <f t="shared" si="144"/>
        <v>0.75</v>
      </c>
    </row>
    <row r="511" spans="1:51" x14ac:dyDescent="0.25">
      <c r="A511" s="14">
        <f t="shared" si="145"/>
        <v>5.0199999999999996</v>
      </c>
      <c r="B511" s="59">
        <f>IF($B$4="AY",0,IFERROR(P*INDEX('UWYr writing pattern'!$C$4:$C$18,MATCH('Baseline model w.Calcs'!$A511,'UWYr writing pattern'!$A$4:$A$18,0)) / 25,B510))</f>
        <v>0</v>
      </c>
      <c r="C511" s="36">
        <f t="shared" si="146"/>
        <v>5.0697636103165973E-2</v>
      </c>
      <c r="E511" s="34">
        <f t="shared" si="147"/>
        <v>7.720452198451672E-4</v>
      </c>
      <c r="F511" s="31">
        <f>SUM($E$9:E511)*RLR</f>
        <v>119.9391628366761</v>
      </c>
      <c r="G511" s="32"/>
      <c r="H511" s="36">
        <f>F511-SUM($J$9:J511)</f>
        <v>5.3602115514923696</v>
      </c>
      <c r="J511" s="31">
        <f t="shared" si="148"/>
        <v>4.0498376049586116E-2</v>
      </c>
      <c r="K511" s="36">
        <f>SUM($J$9:J511)*RRF</f>
        <v>80.205265899628614</v>
      </c>
      <c r="L511" s="33"/>
      <c r="M511" s="36">
        <f t="shared" si="133"/>
        <v>85.565477451120984</v>
      </c>
      <c r="N511" s="33"/>
      <c r="O511" s="33"/>
      <c r="P511" s="33"/>
      <c r="Q511" s="33"/>
      <c r="R511" s="33"/>
      <c r="S511" s="33"/>
      <c r="T511" s="33"/>
      <c r="U511" s="33"/>
      <c r="V511" s="31">
        <f t="shared" si="134"/>
        <v>4.2586014326659413E-2</v>
      </c>
      <c r="W511" s="31">
        <f t="shared" si="135"/>
        <v>3.7521480860446585</v>
      </c>
      <c r="X511" s="31">
        <f t="shared" si="136"/>
        <v>3.794734100371318</v>
      </c>
      <c r="Y511" s="31">
        <f t="shared" si="137"/>
        <v>-1.5654774511209837</v>
      </c>
      <c r="Z511" s="31"/>
      <c r="AA511" s="31"/>
      <c r="AB511" s="31"/>
      <c r="AC511" s="31"/>
      <c r="AD511" s="31"/>
      <c r="AE511" s="31"/>
      <c r="AF511" s="31"/>
      <c r="AG511" s="33">
        <f t="shared" si="138"/>
        <v>0.95482459404319775</v>
      </c>
      <c r="AH511" s="33">
        <f t="shared" si="139"/>
        <v>1.0186366363228689</v>
      </c>
      <c r="AI511" s="33">
        <f t="shared" si="140"/>
        <v>0.99949302363896753</v>
      </c>
      <c r="AJ511" s="93">
        <f t="shared" si="141"/>
        <v>0.97683238776469494</v>
      </c>
      <c r="AK511" s="3">
        <f t="shared" si="142"/>
        <v>0.97698620538144454</v>
      </c>
      <c r="AL511" s="3"/>
      <c r="AM511" s="3"/>
      <c r="AN511" s="3"/>
      <c r="AO511" s="3"/>
      <c r="AP511" s="3"/>
      <c r="AQ511" s="90">
        <f t="shared" si="149"/>
        <v>0</v>
      </c>
      <c r="AR511" s="91">
        <f t="shared" si="150"/>
        <v>0</v>
      </c>
      <c r="AS511" s="89">
        <f>SUM(AR$9:AR511)*RLR</f>
        <v>120</v>
      </c>
      <c r="AT511" s="90">
        <f>AS511-SUM(AU$9:AU511)</f>
        <v>2.7616553542266473</v>
      </c>
      <c r="AU511" s="89">
        <f t="shared" si="151"/>
        <v>2.0868932147808401E-2</v>
      </c>
      <c r="AV511" s="90">
        <f>SUM(AU$9:AU511)*RRF</f>
        <v>82.066841252041343</v>
      </c>
      <c r="AW511" s="3"/>
      <c r="AX511" s="2">
        <f t="shared" si="143"/>
        <v>1.5</v>
      </c>
      <c r="AY511" s="2">
        <f t="shared" si="144"/>
        <v>0.75</v>
      </c>
    </row>
    <row r="512" spans="1:51" x14ac:dyDescent="0.25">
      <c r="A512" s="14">
        <f t="shared" si="145"/>
        <v>5.03</v>
      </c>
      <c r="B512" s="59">
        <f>IF($B$4="AY",0,IFERROR(P*INDEX('UWYr writing pattern'!$C$4:$C$18,MATCH('Baseline model w.Calcs'!$A512,'UWYr writing pattern'!$A$4:$A$18,0)) / 25,B511))</f>
        <v>0</v>
      </c>
      <c r="C512" s="36">
        <f t="shared" si="146"/>
        <v>4.9937171561618483E-2</v>
      </c>
      <c r="E512" s="34">
        <f t="shared" si="147"/>
        <v>7.6046454154748966E-4</v>
      </c>
      <c r="F512" s="31">
        <f>SUM($E$9:E512)*RLR</f>
        <v>119.94007539412596</v>
      </c>
      <c r="G512" s="32"/>
      <c r="H512" s="36">
        <f>F512-SUM($J$9:J512)</f>
        <v>5.3209225223060344</v>
      </c>
      <c r="J512" s="31">
        <f t="shared" si="148"/>
        <v>4.020158663619277E-2</v>
      </c>
      <c r="K512" s="36">
        <f>SUM($J$9:J512)*RRF</f>
        <v>80.233407010273936</v>
      </c>
      <c r="L512" s="33"/>
      <c r="M512" s="36">
        <f t="shared" si="133"/>
        <v>85.55432953257997</v>
      </c>
      <c r="N512" s="33"/>
      <c r="O512" s="33"/>
      <c r="P512" s="33"/>
      <c r="Q512" s="33"/>
      <c r="R512" s="33"/>
      <c r="S512" s="33"/>
      <c r="T512" s="33"/>
      <c r="U512" s="33"/>
      <c r="V512" s="31">
        <f t="shared" si="134"/>
        <v>4.1947224111759517E-2</v>
      </c>
      <c r="W512" s="31">
        <f t="shared" si="135"/>
        <v>3.7246457656142238</v>
      </c>
      <c r="X512" s="31">
        <f t="shared" si="136"/>
        <v>3.7665929897259831</v>
      </c>
      <c r="Y512" s="31">
        <f t="shared" si="137"/>
        <v>-1.5543295325799704</v>
      </c>
      <c r="Z512" s="31"/>
      <c r="AA512" s="31"/>
      <c r="AB512" s="31"/>
      <c r="AC512" s="31"/>
      <c r="AD512" s="31"/>
      <c r="AE512" s="31"/>
      <c r="AF512" s="31"/>
      <c r="AG512" s="33">
        <f t="shared" si="138"/>
        <v>0.95515960726516591</v>
      </c>
      <c r="AH512" s="33">
        <f t="shared" si="139"/>
        <v>1.0185039230069044</v>
      </c>
      <c r="AI512" s="33">
        <f t="shared" si="140"/>
        <v>0.99950062828438291</v>
      </c>
      <c r="AJ512" s="93">
        <f t="shared" si="141"/>
        <v>0.97700549489328858</v>
      </c>
      <c r="AK512" s="3">
        <f t="shared" si="142"/>
        <v>0.97715880884108364</v>
      </c>
      <c r="AL512" s="3"/>
      <c r="AM512" s="3"/>
      <c r="AN512" s="3"/>
      <c r="AO512" s="3"/>
      <c r="AP512" s="3"/>
      <c r="AQ512" s="90">
        <f t="shared" si="149"/>
        <v>0</v>
      </c>
      <c r="AR512" s="91">
        <f t="shared" si="150"/>
        <v>0</v>
      </c>
      <c r="AS512" s="89">
        <f>SUM(AR$9:AR512)*RLR</f>
        <v>120</v>
      </c>
      <c r="AT512" s="90">
        <f>AS512-SUM(AU$9:AU512)</f>
        <v>2.7409429390699529</v>
      </c>
      <c r="AU512" s="89">
        <f t="shared" si="151"/>
        <v>2.0712415156699856E-2</v>
      </c>
      <c r="AV512" s="90">
        <f>SUM(AU$9:AU512)*RRF</f>
        <v>82.081339942651027</v>
      </c>
      <c r="AW512" s="3"/>
      <c r="AX512" s="2">
        <f t="shared" si="143"/>
        <v>1.5</v>
      </c>
      <c r="AY512" s="2">
        <f t="shared" si="144"/>
        <v>0.75</v>
      </c>
    </row>
    <row r="513" spans="1:51" x14ac:dyDescent="0.25">
      <c r="A513" s="14">
        <f t="shared" si="145"/>
        <v>5.04</v>
      </c>
      <c r="B513" s="59">
        <f>IF($B$4="AY",0,IFERROR(P*INDEX('UWYr writing pattern'!$C$4:$C$18,MATCH('Baseline model w.Calcs'!$A513,'UWYr writing pattern'!$A$4:$A$18,0)) / 25,B512))</f>
        <v>0</v>
      </c>
      <c r="C513" s="36">
        <f t="shared" si="146"/>
        <v>4.9188113988194206E-2</v>
      </c>
      <c r="E513" s="34">
        <f t="shared" si="147"/>
        <v>7.4905757342427727E-4</v>
      </c>
      <c r="F513" s="31">
        <f>SUM($E$9:E513)*RLR</f>
        <v>119.94097426321407</v>
      </c>
      <c r="G513" s="32"/>
      <c r="H513" s="36">
        <f>F513-SUM($J$9:J513)</f>
        <v>5.2819144724768563</v>
      </c>
      <c r="J513" s="31">
        <f t="shared" si="148"/>
        <v>3.990691891729526E-2</v>
      </c>
      <c r="K513" s="36">
        <f>SUM($J$9:J513)*RRF</f>
        <v>80.261341853516043</v>
      </c>
      <c r="L513" s="33"/>
      <c r="M513" s="36">
        <f t="shared" si="133"/>
        <v>85.5432563259929</v>
      </c>
      <c r="N513" s="33"/>
      <c r="O513" s="33"/>
      <c r="P513" s="33"/>
      <c r="Q513" s="33"/>
      <c r="R513" s="33"/>
      <c r="S513" s="33"/>
      <c r="T513" s="33"/>
      <c r="U513" s="33"/>
      <c r="V513" s="31">
        <f t="shared" si="134"/>
        <v>4.1318015750083127E-2</v>
      </c>
      <c r="W513" s="31">
        <f t="shared" si="135"/>
        <v>3.697340130733799</v>
      </c>
      <c r="X513" s="31">
        <f t="shared" si="136"/>
        <v>3.7386581464838819</v>
      </c>
      <c r="Y513" s="31">
        <f t="shared" si="137"/>
        <v>-1.5432563259928997</v>
      </c>
      <c r="Z513" s="31"/>
      <c r="AA513" s="31"/>
      <c r="AB513" s="31"/>
      <c r="AC513" s="31"/>
      <c r="AD513" s="31"/>
      <c r="AE513" s="31"/>
      <c r="AF513" s="31"/>
      <c r="AG513" s="33">
        <f t="shared" si="138"/>
        <v>0.95549216492281008</v>
      </c>
      <c r="AH513" s="33">
        <f t="shared" si="139"/>
        <v>1.0183720991189631</v>
      </c>
      <c r="AI513" s="33">
        <f t="shared" si="140"/>
        <v>0.99950811886011726</v>
      </c>
      <c r="AJ513" s="93">
        <f t="shared" si="141"/>
        <v>0.97717730857490703</v>
      </c>
      <c r="AK513" s="3">
        <f t="shared" si="142"/>
        <v>0.97733011777477552</v>
      </c>
      <c r="AL513" s="3"/>
      <c r="AM513" s="3"/>
      <c r="AN513" s="3"/>
      <c r="AO513" s="3"/>
      <c r="AP513" s="3"/>
      <c r="AQ513" s="90">
        <f t="shared" si="149"/>
        <v>0</v>
      </c>
      <c r="AR513" s="91">
        <f t="shared" si="150"/>
        <v>0</v>
      </c>
      <c r="AS513" s="89">
        <f>SUM(AR$9:AR513)*RLR</f>
        <v>120</v>
      </c>
      <c r="AT513" s="90">
        <f>AS513-SUM(AU$9:AU513)</f>
        <v>2.7203858670269341</v>
      </c>
      <c r="AU513" s="89">
        <f t="shared" si="151"/>
        <v>2.0557072043024645E-2</v>
      </c>
      <c r="AV513" s="90">
        <f>SUM(AU$9:AU513)*RRF</f>
        <v>82.095729893081142</v>
      </c>
      <c r="AW513" s="3"/>
      <c r="AX513" s="2">
        <f t="shared" si="143"/>
        <v>1.5</v>
      </c>
      <c r="AY513" s="2">
        <f t="shared" si="144"/>
        <v>0.75</v>
      </c>
    </row>
    <row r="514" spans="1:51" x14ac:dyDescent="0.25">
      <c r="A514" s="14">
        <f t="shared" si="145"/>
        <v>5.05</v>
      </c>
      <c r="B514" s="59">
        <f>IF($B$4="AY",0,IFERROR(P*INDEX('UWYr writing pattern'!$C$4:$C$18,MATCH('Baseline model w.Calcs'!$A514,'UWYr writing pattern'!$A$4:$A$18,0)) / 25,B513))</f>
        <v>0</v>
      </c>
      <c r="C514" s="36">
        <f t="shared" si="146"/>
        <v>4.845029227837129E-2</v>
      </c>
      <c r="E514" s="34">
        <f t="shared" si="147"/>
        <v>7.3782170982291317E-4</v>
      </c>
      <c r="F514" s="31">
        <f>SUM($E$9:E514)*RLR</f>
        <v>119.94185964926587</v>
      </c>
      <c r="G514" s="32"/>
      <c r="H514" s="36">
        <f>F514-SUM($J$9:J514)</f>
        <v>5.2431854999850742</v>
      </c>
      <c r="J514" s="31">
        <f t="shared" si="148"/>
        <v>3.9614358543576422E-2</v>
      </c>
      <c r="K514" s="36">
        <f>SUM($J$9:J514)*RRF</f>
        <v>80.289071904496552</v>
      </c>
      <c r="L514" s="33"/>
      <c r="M514" s="36">
        <f t="shared" si="133"/>
        <v>85.532257404481626</v>
      </c>
      <c r="N514" s="33"/>
      <c r="O514" s="33"/>
      <c r="P514" s="33"/>
      <c r="Q514" s="33"/>
      <c r="R514" s="33"/>
      <c r="S514" s="33"/>
      <c r="T514" s="33"/>
      <c r="U514" s="33"/>
      <c r="V514" s="31">
        <f t="shared" si="134"/>
        <v>4.0698245513831881E-2</v>
      </c>
      <c r="W514" s="31">
        <f t="shared" si="135"/>
        <v>3.6702298499895516</v>
      </c>
      <c r="X514" s="31">
        <f t="shared" si="136"/>
        <v>3.7109280955033834</v>
      </c>
      <c r="Y514" s="31">
        <f t="shared" si="137"/>
        <v>-1.5322574044816264</v>
      </c>
      <c r="Z514" s="31"/>
      <c r="AA514" s="31"/>
      <c r="AB514" s="31"/>
      <c r="AC514" s="31"/>
      <c r="AD514" s="31"/>
      <c r="AE514" s="31"/>
      <c r="AF514" s="31"/>
      <c r="AG514" s="33">
        <f t="shared" si="138"/>
        <v>0.95582228457733986</v>
      </c>
      <c r="AH514" s="33">
        <f t="shared" si="139"/>
        <v>1.0182411595771623</v>
      </c>
      <c r="AI514" s="33">
        <f t="shared" si="140"/>
        <v>0.99951549707721554</v>
      </c>
      <c r="AJ514" s="93">
        <f t="shared" si="141"/>
        <v>0.97734783847411499</v>
      </c>
      <c r="AK514" s="3">
        <f t="shared" si="142"/>
        <v>0.97750014189146461</v>
      </c>
      <c r="AL514" s="3"/>
      <c r="AM514" s="3"/>
      <c r="AN514" s="3"/>
      <c r="AO514" s="3"/>
      <c r="AP514" s="3"/>
      <c r="AQ514" s="90">
        <f t="shared" si="149"/>
        <v>0</v>
      </c>
      <c r="AR514" s="91">
        <f t="shared" si="150"/>
        <v>0</v>
      </c>
      <c r="AS514" s="89">
        <f>SUM(AR$9:AR514)*RLR</f>
        <v>120</v>
      </c>
      <c r="AT514" s="90">
        <f>AS514-SUM(AU$9:AU514)</f>
        <v>2.699982973024234</v>
      </c>
      <c r="AU514" s="89">
        <f t="shared" si="151"/>
        <v>2.0402894002702007E-2</v>
      </c>
      <c r="AV514" s="90">
        <f>SUM(AU$9:AU514)*RRF</f>
        <v>82.110011918883032</v>
      </c>
      <c r="AW514" s="3"/>
      <c r="AX514" s="2">
        <f t="shared" si="143"/>
        <v>1.5</v>
      </c>
      <c r="AY514" s="2">
        <f t="shared" si="144"/>
        <v>0.75</v>
      </c>
    </row>
    <row r="515" spans="1:51" x14ac:dyDescent="0.25">
      <c r="A515" s="14">
        <f t="shared" si="145"/>
        <v>5.0599999999999996</v>
      </c>
      <c r="B515" s="59">
        <f>IF($B$4="AY",0,IFERROR(P*INDEX('UWYr writing pattern'!$C$4:$C$18,MATCH('Baseline model w.Calcs'!$A515,'UWYr writing pattern'!$A$4:$A$18,0)) / 25,B514))</f>
        <v>0</v>
      </c>
      <c r="C515" s="36">
        <f t="shared" si="146"/>
        <v>4.7723537894195721E-2</v>
      </c>
      <c r="E515" s="34">
        <f t="shared" si="147"/>
        <v>7.2675438417556942E-4</v>
      </c>
      <c r="F515" s="31">
        <f>SUM($E$9:E515)*RLR</f>
        <v>119.94273175452687</v>
      </c>
      <c r="G515" s="32"/>
      <c r="H515" s="36">
        <f>F515-SUM($J$9:J515)</f>
        <v>5.2047337139961911</v>
      </c>
      <c r="J515" s="31">
        <f t="shared" si="148"/>
        <v>3.9323891249888054E-2</v>
      </c>
      <c r="K515" s="36">
        <f>SUM($J$9:J515)*RRF</f>
        <v>80.31659862837148</v>
      </c>
      <c r="L515" s="33"/>
      <c r="M515" s="36">
        <f t="shared" si="133"/>
        <v>85.521332342367671</v>
      </c>
      <c r="N515" s="33"/>
      <c r="O515" s="33"/>
      <c r="P515" s="33"/>
      <c r="Q515" s="33"/>
      <c r="R515" s="33"/>
      <c r="S515" s="33"/>
      <c r="T515" s="33"/>
      <c r="U515" s="33"/>
      <c r="V515" s="31">
        <f t="shared" si="134"/>
        <v>4.00877718311244E-2</v>
      </c>
      <c r="W515" s="31">
        <f t="shared" si="135"/>
        <v>3.6433135997973336</v>
      </c>
      <c r="X515" s="31">
        <f t="shared" si="136"/>
        <v>3.6834013716284582</v>
      </c>
      <c r="Y515" s="31">
        <f t="shared" si="137"/>
        <v>-1.5213323423676712</v>
      </c>
      <c r="Z515" s="31"/>
      <c r="AA515" s="31"/>
      <c r="AB515" s="31"/>
      <c r="AC515" s="31"/>
      <c r="AD515" s="31"/>
      <c r="AE515" s="31"/>
      <c r="AF515" s="31"/>
      <c r="AG515" s="33">
        <f t="shared" si="138"/>
        <v>0.95614998367108905</v>
      </c>
      <c r="AH515" s="33">
        <f t="shared" si="139"/>
        <v>1.0181110993139009</v>
      </c>
      <c r="AI515" s="33">
        <f t="shared" si="140"/>
        <v>0.99952276462105727</v>
      </c>
      <c r="AJ515" s="93">
        <f t="shared" si="141"/>
        <v>0.97751709418326449</v>
      </c>
      <c r="AK515" s="3">
        <f t="shared" si="142"/>
        <v>0.9776688908272787</v>
      </c>
      <c r="AL515" s="3"/>
      <c r="AM515" s="3"/>
      <c r="AN515" s="3"/>
      <c r="AO515" s="3"/>
      <c r="AP515" s="3"/>
      <c r="AQ515" s="90">
        <f t="shared" si="149"/>
        <v>0</v>
      </c>
      <c r="AR515" s="91">
        <f t="shared" si="150"/>
        <v>0</v>
      </c>
      <c r="AS515" s="89">
        <f>SUM(AR$9:AR515)*RLR</f>
        <v>120</v>
      </c>
      <c r="AT515" s="90">
        <f>AS515-SUM(AU$9:AU515)</f>
        <v>2.6797331007265512</v>
      </c>
      <c r="AU515" s="89">
        <f t="shared" si="151"/>
        <v>2.0249872297681756E-2</v>
      </c>
      <c r="AV515" s="90">
        <f>SUM(AU$9:AU515)*RRF</f>
        <v>82.124186829491407</v>
      </c>
      <c r="AW515" s="3"/>
      <c r="AX515" s="2">
        <f t="shared" si="143"/>
        <v>1.5</v>
      </c>
      <c r="AY515" s="2">
        <f t="shared" si="144"/>
        <v>0.75</v>
      </c>
    </row>
    <row r="516" spans="1:51" x14ac:dyDescent="0.25">
      <c r="A516" s="14">
        <f t="shared" si="145"/>
        <v>5.07</v>
      </c>
      <c r="B516" s="59">
        <f>IF($B$4="AY",0,IFERROR(P*INDEX('UWYr writing pattern'!$C$4:$C$18,MATCH('Baseline model w.Calcs'!$A516,'UWYr writing pattern'!$A$4:$A$18,0)) / 25,B515))</f>
        <v>0</v>
      </c>
      <c r="C516" s="36">
        <f t="shared" si="146"/>
        <v>4.7007684825782783E-2</v>
      </c>
      <c r="E516" s="34">
        <f t="shared" si="147"/>
        <v>7.1585306841293582E-4</v>
      </c>
      <c r="F516" s="31">
        <f>SUM($E$9:E516)*RLR</f>
        <v>119.94359077820897</v>
      </c>
      <c r="G516" s="32"/>
      <c r="H516" s="36">
        <f>F516-SUM($J$9:J516)</f>
        <v>5.1665572348233155</v>
      </c>
      <c r="J516" s="31">
        <f t="shared" si="148"/>
        <v>3.9035502854971434E-2</v>
      </c>
      <c r="K516" s="36">
        <f>SUM($J$9:J516)*RRF</f>
        <v>80.343923480369952</v>
      </c>
      <c r="L516" s="33"/>
      <c r="M516" s="36">
        <f t="shared" si="133"/>
        <v>85.510480715193268</v>
      </c>
      <c r="N516" s="33"/>
      <c r="O516" s="33"/>
      <c r="P516" s="33"/>
      <c r="Q516" s="33"/>
      <c r="R516" s="33"/>
      <c r="S516" s="33"/>
      <c r="T516" s="33"/>
      <c r="U516" s="33"/>
      <c r="V516" s="31">
        <f t="shared" si="134"/>
        <v>3.9486455253657536E-2</v>
      </c>
      <c r="W516" s="31">
        <f t="shared" si="135"/>
        <v>3.6165900643763207</v>
      </c>
      <c r="X516" s="31">
        <f t="shared" si="136"/>
        <v>3.6560765196299783</v>
      </c>
      <c r="Y516" s="31">
        <f t="shared" si="137"/>
        <v>-1.5104807151932675</v>
      </c>
      <c r="Z516" s="31"/>
      <c r="AA516" s="31"/>
      <c r="AB516" s="31"/>
      <c r="AC516" s="31"/>
      <c r="AD516" s="31"/>
      <c r="AE516" s="31"/>
      <c r="AF516" s="31"/>
      <c r="AG516" s="33">
        <f t="shared" si="138"/>
        <v>0.95647527952821376</v>
      </c>
      <c r="AH516" s="33">
        <f t="shared" si="139"/>
        <v>1.0179819132761103</v>
      </c>
      <c r="AI516" s="33">
        <f t="shared" si="140"/>
        <v>0.99952992315174138</v>
      </c>
      <c r="AJ516" s="93">
        <f t="shared" si="141"/>
        <v>0.97768508522303355</v>
      </c>
      <c r="AK516" s="3">
        <f t="shared" si="142"/>
        <v>0.97783637414607416</v>
      </c>
      <c r="AL516" s="3"/>
      <c r="AM516" s="3"/>
      <c r="AN516" s="3"/>
      <c r="AO516" s="3"/>
      <c r="AP516" s="3"/>
      <c r="AQ516" s="90">
        <f t="shared" si="149"/>
        <v>0</v>
      </c>
      <c r="AR516" s="91">
        <f t="shared" si="150"/>
        <v>0</v>
      </c>
      <c r="AS516" s="89">
        <f>SUM(AR$9:AR516)*RLR</f>
        <v>120</v>
      </c>
      <c r="AT516" s="90">
        <f>AS516-SUM(AU$9:AU516)</f>
        <v>2.6596351024710998</v>
      </c>
      <c r="AU516" s="89">
        <f t="shared" si="151"/>
        <v>2.0097998255449136E-2</v>
      </c>
      <c r="AV516" s="90">
        <f>SUM(AU$9:AU516)*RRF</f>
        <v>82.138255428270227</v>
      </c>
      <c r="AW516" s="3"/>
      <c r="AX516" s="2">
        <f t="shared" si="143"/>
        <v>1.5</v>
      </c>
      <c r="AY516" s="2">
        <f t="shared" si="144"/>
        <v>0.75</v>
      </c>
    </row>
    <row r="517" spans="1:51" x14ac:dyDescent="0.25">
      <c r="A517" s="14">
        <f t="shared" si="145"/>
        <v>5.08</v>
      </c>
      <c r="B517" s="59">
        <f>IF($B$4="AY",0,IFERROR(P*INDEX('UWYr writing pattern'!$C$4:$C$18,MATCH('Baseline model w.Calcs'!$A517,'UWYr writing pattern'!$A$4:$A$18,0)) / 25,B516))</f>
        <v>0</v>
      </c>
      <c r="C517" s="36">
        <f t="shared" si="146"/>
        <v>4.6302569553396039E-2</v>
      </c>
      <c r="E517" s="34">
        <f t="shared" si="147"/>
        <v>7.0511527238674182E-4</v>
      </c>
      <c r="F517" s="31">
        <f>SUM($E$9:E517)*RLR</f>
        <v>119.94443691653582</v>
      </c>
      <c r="G517" s="32"/>
      <c r="H517" s="36">
        <f>F517-SUM($J$9:J517)</f>
        <v>5.1286541938889911</v>
      </c>
      <c r="J517" s="31">
        <f t="shared" si="148"/>
        <v>3.8749179261174868E-2</v>
      </c>
      <c r="K517" s="36">
        <f>SUM($J$9:J517)*RRF</f>
        <v>80.371047905852777</v>
      </c>
      <c r="L517" s="33"/>
      <c r="M517" s="36">
        <f t="shared" si="133"/>
        <v>85.499702099741768</v>
      </c>
      <c r="N517" s="33"/>
      <c r="O517" s="33"/>
      <c r="P517" s="33"/>
      <c r="Q517" s="33"/>
      <c r="R517" s="33"/>
      <c r="S517" s="33"/>
      <c r="T517" s="33"/>
      <c r="U517" s="33"/>
      <c r="V517" s="31">
        <f t="shared" si="134"/>
        <v>3.8894158424852665E-2</v>
      </c>
      <c r="W517" s="31">
        <f t="shared" si="135"/>
        <v>3.5900579357222937</v>
      </c>
      <c r="X517" s="31">
        <f t="shared" si="136"/>
        <v>3.6289520941471465</v>
      </c>
      <c r="Y517" s="31">
        <f t="shared" si="137"/>
        <v>-1.4997020997417678</v>
      </c>
      <c r="Z517" s="31"/>
      <c r="AA517" s="31"/>
      <c r="AB517" s="31"/>
      <c r="AC517" s="31"/>
      <c r="AD517" s="31"/>
      <c r="AE517" s="31"/>
      <c r="AF517" s="31"/>
      <c r="AG517" s="33">
        <f t="shared" si="138"/>
        <v>0.95679818935539018</v>
      </c>
      <c r="AH517" s="33">
        <f t="shared" si="139"/>
        <v>1.0178535964254973</v>
      </c>
      <c r="AI517" s="33">
        <f t="shared" si="140"/>
        <v>0.9995369743044652</v>
      </c>
      <c r="AJ517" s="93">
        <f t="shared" si="141"/>
        <v>0.97785182104296264</v>
      </c>
      <c r="AK517" s="3">
        <f t="shared" si="142"/>
        <v>0.97800260133997852</v>
      </c>
      <c r="AL517" s="3"/>
      <c r="AM517" s="3"/>
      <c r="AN517" s="3"/>
      <c r="AO517" s="3"/>
      <c r="AP517" s="3"/>
      <c r="AQ517" s="90">
        <f t="shared" si="149"/>
        <v>0</v>
      </c>
      <c r="AR517" s="91">
        <f t="shared" si="150"/>
        <v>0</v>
      </c>
      <c r="AS517" s="89">
        <f>SUM(AR$9:AR517)*RLR</f>
        <v>120</v>
      </c>
      <c r="AT517" s="90">
        <f>AS517-SUM(AU$9:AU517)</f>
        <v>2.6396878392025656</v>
      </c>
      <c r="AU517" s="89">
        <f t="shared" si="151"/>
        <v>1.9947263268533248E-2</v>
      </c>
      <c r="AV517" s="90">
        <f>SUM(AU$9:AU517)*RRF</f>
        <v>82.152218512558193</v>
      </c>
      <c r="AW517" s="3"/>
      <c r="AX517" s="2">
        <f t="shared" si="143"/>
        <v>1.5</v>
      </c>
      <c r="AY517" s="2">
        <f t="shared" si="144"/>
        <v>0.75</v>
      </c>
    </row>
    <row r="518" spans="1:51" x14ac:dyDescent="0.25">
      <c r="A518" s="14">
        <f t="shared" si="145"/>
        <v>5.09</v>
      </c>
      <c r="B518" s="59">
        <f>IF($B$4="AY",0,IFERROR(P*INDEX('UWYr writing pattern'!$C$4:$C$18,MATCH('Baseline model w.Calcs'!$A518,'UWYr writing pattern'!$A$4:$A$18,0)) / 25,B517))</f>
        <v>0</v>
      </c>
      <c r="C518" s="36">
        <f t="shared" si="146"/>
        <v>4.5608031010095099E-2</v>
      </c>
      <c r="E518" s="34">
        <f t="shared" si="147"/>
        <v>6.9453854330094056E-4</v>
      </c>
      <c r="F518" s="31">
        <f>SUM($E$9:E518)*RLR</f>
        <v>119.94527036278778</v>
      </c>
      <c r="G518" s="32"/>
      <c r="H518" s="36">
        <f>F518-SUM($J$9:J518)</f>
        <v>5.0910227336867848</v>
      </c>
      <c r="J518" s="31">
        <f t="shared" si="148"/>
        <v>3.8464906454167433E-2</v>
      </c>
      <c r="K518" s="36">
        <f>SUM($J$9:J518)*RRF</f>
        <v>80.397973340370697</v>
      </c>
      <c r="L518" s="33"/>
      <c r="M518" s="36">
        <f t="shared" si="133"/>
        <v>85.488996074057482</v>
      </c>
      <c r="N518" s="33"/>
      <c r="O518" s="33"/>
      <c r="P518" s="33"/>
      <c r="Q518" s="33"/>
      <c r="R518" s="33"/>
      <c r="S518" s="33"/>
      <c r="T518" s="33"/>
      <c r="U518" s="33"/>
      <c r="V518" s="31">
        <f t="shared" si="134"/>
        <v>3.831074604847988E-2</v>
      </c>
      <c r="W518" s="31">
        <f t="shared" si="135"/>
        <v>3.563715913580749</v>
      </c>
      <c r="X518" s="31">
        <f t="shared" si="136"/>
        <v>3.602026659629229</v>
      </c>
      <c r="Y518" s="31">
        <f t="shared" si="137"/>
        <v>-1.4889960740574821</v>
      </c>
      <c r="Z518" s="31"/>
      <c r="AA518" s="31"/>
      <c r="AB518" s="31"/>
      <c r="AC518" s="31"/>
      <c r="AD518" s="31"/>
      <c r="AE518" s="31"/>
      <c r="AF518" s="31"/>
      <c r="AG518" s="33">
        <f t="shared" si="138"/>
        <v>0.95711873024250826</v>
      </c>
      <c r="AH518" s="33">
        <f t="shared" si="139"/>
        <v>1.0177261437387795</v>
      </c>
      <c r="AI518" s="33">
        <f t="shared" si="140"/>
        <v>0.9995439196898982</v>
      </c>
      <c r="AJ518" s="93">
        <f t="shared" si="141"/>
        <v>0.97801731102198552</v>
      </c>
      <c r="AK518" s="3">
        <f t="shared" si="142"/>
        <v>0.9781675818299288</v>
      </c>
      <c r="AL518" s="3"/>
      <c r="AM518" s="3"/>
      <c r="AN518" s="3"/>
      <c r="AO518" s="3"/>
      <c r="AP518" s="3"/>
      <c r="AQ518" s="90">
        <f t="shared" si="149"/>
        <v>0</v>
      </c>
      <c r="AR518" s="91">
        <f t="shared" si="150"/>
        <v>0</v>
      </c>
      <c r="AS518" s="89">
        <f>SUM(AR$9:AR518)*RLR</f>
        <v>120</v>
      </c>
      <c r="AT518" s="90">
        <f>AS518-SUM(AU$9:AU518)</f>
        <v>2.6198901804085466</v>
      </c>
      <c r="AU518" s="89">
        <f t="shared" si="151"/>
        <v>1.9797658794019242E-2</v>
      </c>
      <c r="AV518" s="90">
        <f>SUM(AU$9:AU518)*RRF</f>
        <v>82.166076873714019</v>
      </c>
      <c r="AW518" s="3"/>
      <c r="AX518" s="2">
        <f t="shared" si="143"/>
        <v>1.5</v>
      </c>
      <c r="AY518" s="2">
        <f t="shared" si="144"/>
        <v>0.75</v>
      </c>
    </row>
    <row r="519" spans="1:51" x14ac:dyDescent="0.25">
      <c r="A519" s="14">
        <f t="shared" si="145"/>
        <v>5.0999999999999996</v>
      </c>
      <c r="B519" s="59">
        <f>IF($B$4="AY",0,IFERROR(P*INDEX('UWYr writing pattern'!$C$4:$C$18,MATCH('Baseline model w.Calcs'!$A519,'UWYr writing pattern'!$A$4:$A$18,0)) / 25,B518))</f>
        <v>0</v>
      </c>
      <c r="C519" s="36">
        <f t="shared" si="146"/>
        <v>4.4923910544943671E-2</v>
      </c>
      <c r="E519" s="34">
        <f t="shared" si="147"/>
        <v>6.8412046515142657E-4</v>
      </c>
      <c r="F519" s="31">
        <f>SUM($E$9:E519)*RLR</f>
        <v>119.94609130734597</v>
      </c>
      <c r="G519" s="32"/>
      <c r="H519" s="36">
        <f>F519-SUM($J$9:J519)</f>
        <v>5.0536610077423205</v>
      </c>
      <c r="J519" s="31">
        <f t="shared" si="148"/>
        <v>3.8182670502650888E-2</v>
      </c>
      <c r="K519" s="36">
        <f>SUM($J$9:J519)*RRF</f>
        <v>80.424701209722542</v>
      </c>
      <c r="L519" s="33"/>
      <c r="M519" s="36">
        <f t="shared" si="133"/>
        <v>85.478362217464863</v>
      </c>
      <c r="N519" s="33"/>
      <c r="O519" s="33"/>
      <c r="P519" s="33"/>
      <c r="Q519" s="33"/>
      <c r="R519" s="33"/>
      <c r="S519" s="33"/>
      <c r="T519" s="33"/>
      <c r="U519" s="33"/>
      <c r="V519" s="31">
        <f t="shared" si="134"/>
        <v>3.7736084857752678E-2</v>
      </c>
      <c r="W519" s="31">
        <f t="shared" si="135"/>
        <v>3.5375627054196239</v>
      </c>
      <c r="X519" s="31">
        <f t="shared" si="136"/>
        <v>3.5752987902773765</v>
      </c>
      <c r="Y519" s="31">
        <f t="shared" si="137"/>
        <v>-1.4783622174648627</v>
      </c>
      <c r="Z519" s="31"/>
      <c r="AA519" s="31"/>
      <c r="AB519" s="31"/>
      <c r="AC519" s="31"/>
      <c r="AD519" s="31"/>
      <c r="AE519" s="31"/>
      <c r="AF519" s="31"/>
      <c r="AG519" s="33">
        <f t="shared" si="138"/>
        <v>0.9574369191633636</v>
      </c>
      <c r="AH519" s="33">
        <f t="shared" si="139"/>
        <v>1.0175995502079149</v>
      </c>
      <c r="AI519" s="33">
        <f t="shared" si="140"/>
        <v>0.99955076089454975</v>
      </c>
      <c r="AJ519" s="93">
        <f t="shared" si="141"/>
        <v>0.97818156446895721</v>
      </c>
      <c r="AK519" s="3">
        <f t="shared" si="142"/>
        <v>0.97833132496620423</v>
      </c>
      <c r="AL519" s="3"/>
      <c r="AM519" s="3"/>
      <c r="AN519" s="3"/>
      <c r="AO519" s="3"/>
      <c r="AP519" s="3"/>
      <c r="AQ519" s="90">
        <f t="shared" si="149"/>
        <v>0</v>
      </c>
      <c r="AR519" s="91">
        <f t="shared" si="150"/>
        <v>0</v>
      </c>
      <c r="AS519" s="89">
        <f>SUM(AR$9:AR519)*RLR</f>
        <v>120</v>
      </c>
      <c r="AT519" s="90">
        <f>AS519-SUM(AU$9:AU519)</f>
        <v>2.6002410040554764</v>
      </c>
      <c r="AU519" s="89">
        <f t="shared" si="151"/>
        <v>1.96491763530641E-2</v>
      </c>
      <c r="AV519" s="90">
        <f>SUM(AU$9:AU519)*RRF</f>
        <v>82.179831297161158</v>
      </c>
      <c r="AW519" s="3"/>
      <c r="AX519" s="2">
        <f t="shared" si="143"/>
        <v>1.5</v>
      </c>
      <c r="AY519" s="2">
        <f t="shared" si="144"/>
        <v>0.75</v>
      </c>
    </row>
    <row r="520" spans="1:51" x14ac:dyDescent="0.25">
      <c r="A520" s="14">
        <f t="shared" si="145"/>
        <v>5.1100000000000003</v>
      </c>
      <c r="B520" s="59">
        <f>IF($B$4="AY",0,IFERROR(P*INDEX('UWYr writing pattern'!$C$4:$C$18,MATCH('Baseline model w.Calcs'!$A520,'UWYr writing pattern'!$A$4:$A$18,0)) / 25,B519))</f>
        <v>0</v>
      </c>
      <c r="C520" s="36">
        <f t="shared" si="146"/>
        <v>4.4250051886769518E-2</v>
      </c>
      <c r="E520" s="34">
        <f t="shared" si="147"/>
        <v>6.7385865817415509E-4</v>
      </c>
      <c r="F520" s="31">
        <f>SUM($E$9:E520)*RLR</f>
        <v>119.94689993773578</v>
      </c>
      <c r="G520" s="32"/>
      <c r="H520" s="36">
        <f>F520-SUM($J$9:J520)</f>
        <v>5.0165671805740715</v>
      </c>
      <c r="J520" s="31">
        <f t="shared" si="148"/>
        <v>3.7902457558067405E-2</v>
      </c>
      <c r="K520" s="36">
        <f>SUM($J$9:J520)*RRF</f>
        <v>80.451232930013191</v>
      </c>
      <c r="L520" s="33"/>
      <c r="M520" s="36">
        <f t="shared" si="133"/>
        <v>85.467800110587262</v>
      </c>
      <c r="N520" s="33"/>
      <c r="O520" s="33"/>
      <c r="P520" s="33"/>
      <c r="Q520" s="33"/>
      <c r="R520" s="33"/>
      <c r="S520" s="33"/>
      <c r="T520" s="33"/>
      <c r="U520" s="33"/>
      <c r="V520" s="31">
        <f t="shared" si="134"/>
        <v>3.7170043584886389E-2</v>
      </c>
      <c r="W520" s="31">
        <f t="shared" si="135"/>
        <v>3.5115970264018497</v>
      </c>
      <c r="X520" s="31">
        <f t="shared" si="136"/>
        <v>3.5487670699867362</v>
      </c>
      <c r="Y520" s="31">
        <f t="shared" si="137"/>
        <v>-1.4678001105872625</v>
      </c>
      <c r="Z520" s="31"/>
      <c r="AA520" s="31"/>
      <c r="AB520" s="31"/>
      <c r="AC520" s="31"/>
      <c r="AD520" s="31"/>
      <c r="AE520" s="31"/>
      <c r="AF520" s="31"/>
      <c r="AG520" s="33">
        <f t="shared" si="138"/>
        <v>0.95775277297634753</v>
      </c>
      <c r="AH520" s="33">
        <f t="shared" si="139"/>
        <v>1.0174738108403245</v>
      </c>
      <c r="AI520" s="33">
        <f t="shared" si="140"/>
        <v>0.99955749948113148</v>
      </c>
      <c r="AJ520" s="93">
        <f t="shared" si="141"/>
        <v>0.97834459062317736</v>
      </c>
      <c r="AK520" s="3">
        <f t="shared" si="142"/>
        <v>0.97849384002895778</v>
      </c>
      <c r="AL520" s="3"/>
      <c r="AM520" s="3"/>
      <c r="AN520" s="3"/>
      <c r="AO520" s="3"/>
      <c r="AP520" s="3"/>
      <c r="AQ520" s="90">
        <f t="shared" si="149"/>
        <v>0</v>
      </c>
      <c r="AR520" s="91">
        <f t="shared" si="150"/>
        <v>0</v>
      </c>
      <c r="AS520" s="89">
        <f>SUM(AR$9:AR520)*RLR</f>
        <v>120</v>
      </c>
      <c r="AT520" s="90">
        <f>AS520-SUM(AU$9:AU520)</f>
        <v>2.5807391965250588</v>
      </c>
      <c r="AU520" s="89">
        <f t="shared" si="151"/>
        <v>1.9501807530416075E-2</v>
      </c>
      <c r="AV520" s="90">
        <f>SUM(AU$9:AU520)*RRF</f>
        <v>82.19348256243245</v>
      </c>
      <c r="AW520" s="3"/>
      <c r="AX520" s="2">
        <f t="shared" si="143"/>
        <v>1.5</v>
      </c>
      <c r="AY520" s="2">
        <f t="shared" si="144"/>
        <v>0.75</v>
      </c>
    </row>
    <row r="521" spans="1:51" x14ac:dyDescent="0.25">
      <c r="A521" s="14">
        <f t="shared" si="145"/>
        <v>5.12</v>
      </c>
      <c r="B521" s="59">
        <f>IF($B$4="AY",0,IFERROR(P*INDEX('UWYr writing pattern'!$C$4:$C$18,MATCH('Baseline model w.Calcs'!$A521,'UWYr writing pattern'!$A$4:$A$18,0)) / 25,B520))</f>
        <v>0</v>
      </c>
      <c r="C521" s="36">
        <f t="shared" si="146"/>
        <v>4.3586301108467972E-2</v>
      </c>
      <c r="E521" s="34">
        <f t="shared" si="147"/>
        <v>6.6375077830154285E-4</v>
      </c>
      <c r="F521" s="31">
        <f>SUM($E$9:E521)*RLR</f>
        <v>119.94769643866974</v>
      </c>
      <c r="G521" s="32"/>
      <c r="H521" s="36">
        <f>F521-SUM($J$9:J521)</f>
        <v>4.9797394276537261</v>
      </c>
      <c r="J521" s="31">
        <f t="shared" si="148"/>
        <v>3.7624253854305539E-2</v>
      </c>
      <c r="K521" s="36">
        <f>SUM($J$9:J521)*RRF</f>
        <v>80.477569907711199</v>
      </c>
      <c r="L521" s="33"/>
      <c r="M521" s="36">
        <f t="shared" ref="M521:M584" si="152">H521+K521</f>
        <v>85.457309335364926</v>
      </c>
      <c r="N521" s="33"/>
      <c r="O521" s="33"/>
      <c r="P521" s="33"/>
      <c r="Q521" s="33"/>
      <c r="R521" s="33"/>
      <c r="S521" s="33"/>
      <c r="T521" s="33"/>
      <c r="U521" s="33"/>
      <c r="V521" s="31">
        <f t="shared" ref="V521:V584" si="153" xml:space="preserve"> C521*RLR*RRF</f>
        <v>3.6612492931113093E-2</v>
      </c>
      <c r="W521" s="31">
        <f t="shared" ref="W521:W584" si="154">H521*RRF</f>
        <v>3.4858175993576079</v>
      </c>
      <c r="X521" s="31">
        <f t="shared" ref="X521:X584" si="155">V521+W521</f>
        <v>3.5224300922887211</v>
      </c>
      <c r="Y521" s="31">
        <f t="shared" ref="Y521:Y584" si="156">P*RLR*RRF - M521</f>
        <v>-1.4573093353649256</v>
      </c>
      <c r="Z521" s="31"/>
      <c r="AA521" s="31"/>
      <c r="AB521" s="31"/>
      <c r="AC521" s="31"/>
      <c r="AD521" s="31"/>
      <c r="AE521" s="31"/>
      <c r="AF521" s="31"/>
      <c r="AG521" s="33">
        <f t="shared" ref="AG521:AG584" si="157">K521/(P*RLR*RRF)</f>
        <v>0.9580663084251333</v>
      </c>
      <c r="AH521" s="33">
        <f t="shared" ref="AH521:AH584" si="158">M521/(P*RLR*RRF)</f>
        <v>1.0173489206591062</v>
      </c>
      <c r="AI521" s="33">
        <f t="shared" ref="AI521:AI584" si="159">F521/(P*RLR)</f>
        <v>0.99956413698891444</v>
      </c>
      <c r="AJ521" s="93">
        <f t="shared" ref="AJ521:AJ584" si="160">(1-EXP(-A521*kp))</f>
        <v>0.97850639865491007</v>
      </c>
      <c r="AK521" s="3">
        <f t="shared" ref="AK521:AK584" si="161">AV521/(P*RLR*RRF)</f>
        <v>0.97865513622874067</v>
      </c>
      <c r="AL521" s="3"/>
      <c r="AM521" s="3"/>
      <c r="AN521" s="3"/>
      <c r="AO521" s="3"/>
      <c r="AP521" s="3"/>
      <c r="AQ521" s="90">
        <f t="shared" si="149"/>
        <v>0</v>
      </c>
      <c r="AR521" s="91">
        <f t="shared" si="150"/>
        <v>0</v>
      </c>
      <c r="AS521" s="89">
        <f>SUM(AR$9:AR521)*RLR</f>
        <v>120</v>
      </c>
      <c r="AT521" s="90">
        <f>AS521-SUM(AU$9:AU521)</f>
        <v>2.5613836525511147</v>
      </c>
      <c r="AU521" s="89">
        <f t="shared" si="151"/>
        <v>1.935554397393794E-2</v>
      </c>
      <c r="AV521" s="90">
        <f>SUM(AU$9:AU521)*RRF</f>
        <v>82.20703144321422</v>
      </c>
      <c r="AW521" s="3"/>
      <c r="AX521" s="2">
        <f t="shared" ref="AX521:AX584" si="162">ker</f>
        <v>1.5</v>
      </c>
      <c r="AY521" s="2">
        <f t="shared" ref="AY521:AY584" si="163">kp</f>
        <v>0.75</v>
      </c>
    </row>
    <row r="522" spans="1:51" x14ac:dyDescent="0.25">
      <c r="A522" s="14">
        <f t="shared" ref="A522:A585" si="164">ROUND(A521+delt.t,3)</f>
        <v>5.13</v>
      </c>
      <c r="B522" s="59">
        <f>IF($B$4="AY",0,IFERROR(P*INDEX('UWYr writing pattern'!$C$4:$C$18,MATCH('Baseline model w.Calcs'!$A522,'UWYr writing pattern'!$A$4:$A$18,0)) / 25,B521))</f>
        <v>0</v>
      </c>
      <c r="C522" s="36">
        <f t="shared" ref="C522:C585" si="165">C521-E522+B522</f>
        <v>4.2932506591840953E-2</v>
      </c>
      <c r="E522" s="34">
        <f t="shared" ref="E522:E585" si="166">C521*ker*delt.t</f>
        <v>6.5379451662701956E-4</v>
      </c>
      <c r="F522" s="31">
        <f>SUM($E$9:E522)*RLR</f>
        <v>119.94848099208969</v>
      </c>
      <c r="G522" s="32"/>
      <c r="H522" s="36">
        <f>F522-SUM($J$9:J522)</f>
        <v>4.9431759353662699</v>
      </c>
      <c r="J522" s="31">
        <f t="shared" ref="J522:J585" si="167">H521*kp*delt.t</f>
        <v>3.7348045707402945E-2</v>
      </c>
      <c r="K522" s="36">
        <f>SUM($J$9:J522)*RRF</f>
        <v>80.503713539706382</v>
      </c>
      <c r="L522" s="33"/>
      <c r="M522" s="36">
        <f t="shared" si="152"/>
        <v>85.446889475072652</v>
      </c>
      <c r="N522" s="33"/>
      <c r="O522" s="33"/>
      <c r="P522" s="33"/>
      <c r="Q522" s="33"/>
      <c r="R522" s="33"/>
      <c r="S522" s="33"/>
      <c r="T522" s="33"/>
      <c r="U522" s="33"/>
      <c r="V522" s="31">
        <f t="shared" si="153"/>
        <v>3.6063305537146401E-2</v>
      </c>
      <c r="W522" s="31">
        <f t="shared" si="154"/>
        <v>3.4602231547563886</v>
      </c>
      <c r="X522" s="31">
        <f t="shared" si="155"/>
        <v>3.4962864602935348</v>
      </c>
      <c r="Y522" s="31">
        <f t="shared" si="156"/>
        <v>-1.446889475072652</v>
      </c>
      <c r="Z522" s="31"/>
      <c r="AA522" s="31"/>
      <c r="AB522" s="31"/>
      <c r="AC522" s="31"/>
      <c r="AD522" s="31"/>
      <c r="AE522" s="31"/>
      <c r="AF522" s="31"/>
      <c r="AG522" s="33">
        <f t="shared" si="157"/>
        <v>0.95837754213936166</v>
      </c>
      <c r="AH522" s="33">
        <f t="shared" si="158"/>
        <v>1.017224874703246</v>
      </c>
      <c r="AI522" s="33">
        <f t="shared" si="159"/>
        <v>0.99957067493408069</v>
      </c>
      <c r="AJ522" s="93">
        <f t="shared" si="160"/>
        <v>0.97866699766589993</v>
      </c>
      <c r="AK522" s="3">
        <f t="shared" si="161"/>
        <v>0.97881522270702503</v>
      </c>
      <c r="AL522" s="3"/>
      <c r="AM522" s="3"/>
      <c r="AN522" s="3"/>
      <c r="AO522" s="3"/>
      <c r="AP522" s="3"/>
      <c r="AQ522" s="90">
        <f t="shared" ref="AQ522:AQ585" si="168">AQ521-AR522+B522</f>
        <v>0</v>
      </c>
      <c r="AR522" s="91">
        <f t="shared" ref="AR522:AR585" si="169">AQ521*P*delt.t</f>
        <v>0</v>
      </c>
      <c r="AS522" s="89">
        <f>SUM(AR$9:AR522)*RLR</f>
        <v>120</v>
      </c>
      <c r="AT522" s="90">
        <f>AS522-SUM(AU$9:AU522)</f>
        <v>2.5421732751569834</v>
      </c>
      <c r="AU522" s="89">
        <f t="shared" ref="AU522:AU585" si="170">AT521*kp*delt.t</f>
        <v>1.9210377394133362E-2</v>
      </c>
      <c r="AV522" s="90">
        <f>SUM(AU$9:AU522)*RRF</f>
        <v>82.2204787073901</v>
      </c>
      <c r="AW522" s="3"/>
      <c r="AX522" s="2">
        <f t="shared" si="162"/>
        <v>1.5</v>
      </c>
      <c r="AY522" s="2">
        <f t="shared" si="163"/>
        <v>0.75</v>
      </c>
    </row>
    <row r="523" spans="1:51" x14ac:dyDescent="0.25">
      <c r="A523" s="14">
        <f t="shared" si="164"/>
        <v>5.14</v>
      </c>
      <c r="B523" s="59">
        <f>IF($B$4="AY",0,IFERROR(P*INDEX('UWYr writing pattern'!$C$4:$C$18,MATCH('Baseline model w.Calcs'!$A523,'UWYr writing pattern'!$A$4:$A$18,0)) / 25,B522))</f>
        <v>0</v>
      </c>
      <c r="C523" s="36">
        <f t="shared" si="165"/>
        <v>4.2288518992963341E-2</v>
      </c>
      <c r="E523" s="34">
        <f t="shared" si="166"/>
        <v>6.4398759887761433E-4</v>
      </c>
      <c r="F523" s="31">
        <f>SUM($E$9:E523)*RLR</f>
        <v>119.94925377720834</v>
      </c>
      <c r="G523" s="32"/>
      <c r="H523" s="36">
        <f>F523-SUM($J$9:J523)</f>
        <v>4.906874900969683</v>
      </c>
      <c r="J523" s="31">
        <f t="shared" si="167"/>
        <v>3.7073819515247027E-2</v>
      </c>
      <c r="K523" s="36">
        <f>SUM($J$9:J523)*RRF</f>
        <v>80.529665213367053</v>
      </c>
      <c r="L523" s="33"/>
      <c r="M523" s="36">
        <f t="shared" si="152"/>
        <v>85.436540114336736</v>
      </c>
      <c r="N523" s="33"/>
      <c r="O523" s="33"/>
      <c r="P523" s="33"/>
      <c r="Q523" s="33"/>
      <c r="R523" s="33"/>
      <c r="S523" s="33"/>
      <c r="T523" s="33"/>
      <c r="U523" s="33"/>
      <c r="V523" s="31">
        <f t="shared" si="153"/>
        <v>3.5522355954089202E-2</v>
      </c>
      <c r="W523" s="31">
        <f t="shared" si="154"/>
        <v>3.434812430678778</v>
      </c>
      <c r="X523" s="31">
        <f t="shared" si="155"/>
        <v>3.4703347866328671</v>
      </c>
      <c r="Y523" s="31">
        <f t="shared" si="156"/>
        <v>-1.4365401143367365</v>
      </c>
      <c r="Z523" s="31"/>
      <c r="AA523" s="31"/>
      <c r="AB523" s="31"/>
      <c r="AC523" s="31"/>
      <c r="AD523" s="31"/>
      <c r="AE523" s="31"/>
      <c r="AF523" s="31"/>
      <c r="AG523" s="33">
        <f t="shared" si="157"/>
        <v>0.95868649063532207</v>
      </c>
      <c r="AH523" s="33">
        <f t="shared" si="158"/>
        <v>1.0171016680278182</v>
      </c>
      <c r="AI523" s="33">
        <f t="shared" si="159"/>
        <v>0.9995771148100695</v>
      </c>
      <c r="AJ523" s="93">
        <f t="shared" si="160"/>
        <v>0.97882639668988347</v>
      </c>
      <c r="AK523" s="3">
        <f t="shared" si="161"/>
        <v>0.9789741085367224</v>
      </c>
      <c r="AL523" s="3"/>
      <c r="AM523" s="3"/>
      <c r="AN523" s="3"/>
      <c r="AO523" s="3"/>
      <c r="AP523" s="3"/>
      <c r="AQ523" s="90">
        <f t="shared" si="168"/>
        <v>0</v>
      </c>
      <c r="AR523" s="91">
        <f t="shared" si="169"/>
        <v>0</v>
      </c>
      <c r="AS523" s="89">
        <f>SUM(AR$9:AR523)*RLR</f>
        <v>120</v>
      </c>
      <c r="AT523" s="90">
        <f>AS523-SUM(AU$9:AU523)</f>
        <v>2.5231069755933078</v>
      </c>
      <c r="AU523" s="89">
        <f t="shared" si="170"/>
        <v>1.9066299563677377E-2</v>
      </c>
      <c r="AV523" s="90">
        <f>SUM(AU$9:AU523)*RRF</f>
        <v>82.233825117084677</v>
      </c>
      <c r="AW523" s="3"/>
      <c r="AX523" s="2">
        <f t="shared" si="162"/>
        <v>1.5</v>
      </c>
      <c r="AY523" s="2">
        <f t="shared" si="163"/>
        <v>0.75</v>
      </c>
    </row>
    <row r="524" spans="1:51" x14ac:dyDescent="0.25">
      <c r="A524" s="14">
        <f t="shared" si="164"/>
        <v>5.15</v>
      </c>
      <c r="B524" s="59">
        <f>IF($B$4="AY",0,IFERROR(P*INDEX('UWYr writing pattern'!$C$4:$C$18,MATCH('Baseline model w.Calcs'!$A524,'UWYr writing pattern'!$A$4:$A$18,0)) / 25,B523))</f>
        <v>0</v>
      </c>
      <c r="C524" s="36">
        <f t="shared" si="165"/>
        <v>4.1654191208068889E-2</v>
      </c>
      <c r="E524" s="34">
        <f t="shared" si="166"/>
        <v>6.3432778489445007E-4</v>
      </c>
      <c r="F524" s="31">
        <f>SUM($E$9:E524)*RLR</f>
        <v>119.95001497055021</v>
      </c>
      <c r="G524" s="32"/>
      <c r="H524" s="36">
        <f>F524-SUM($J$9:J524)</f>
        <v>4.8708345325542837</v>
      </c>
      <c r="J524" s="31">
        <f t="shared" si="167"/>
        <v>3.6801561757272623E-2</v>
      </c>
      <c r="K524" s="36">
        <f>SUM($J$9:J524)*RRF</f>
        <v>80.555426306597141</v>
      </c>
      <c r="L524" s="33"/>
      <c r="M524" s="36">
        <f t="shared" si="152"/>
        <v>85.426260839151425</v>
      </c>
      <c r="N524" s="33"/>
      <c r="O524" s="33"/>
      <c r="P524" s="33"/>
      <c r="Q524" s="33"/>
      <c r="R524" s="33"/>
      <c r="S524" s="33"/>
      <c r="T524" s="33"/>
      <c r="U524" s="33"/>
      <c r="V524" s="31">
        <f t="shared" si="153"/>
        <v>3.4989520614777864E-2</v>
      </c>
      <c r="W524" s="31">
        <f t="shared" si="154"/>
        <v>3.4095841727879983</v>
      </c>
      <c r="X524" s="31">
        <f t="shared" si="155"/>
        <v>3.4445736934027762</v>
      </c>
      <c r="Y524" s="31">
        <f t="shared" si="156"/>
        <v>-1.4262608391514249</v>
      </c>
      <c r="Z524" s="31"/>
      <c r="AA524" s="31"/>
      <c r="AB524" s="31"/>
      <c r="AC524" s="31"/>
      <c r="AD524" s="31"/>
      <c r="AE524" s="31"/>
      <c r="AF524" s="31"/>
      <c r="AG524" s="33">
        <f t="shared" si="157"/>
        <v>0.95899317031663267</v>
      </c>
      <c r="AH524" s="33">
        <f t="shared" si="158"/>
        <v>1.0169792957041837</v>
      </c>
      <c r="AI524" s="33">
        <f t="shared" si="159"/>
        <v>0.99958345808791849</v>
      </c>
      <c r="AJ524" s="93">
        <f t="shared" si="160"/>
        <v>0.978984604693098</v>
      </c>
      <c r="AK524" s="3">
        <f t="shared" si="161"/>
        <v>0.97913180272269695</v>
      </c>
      <c r="AL524" s="3"/>
      <c r="AM524" s="3"/>
      <c r="AN524" s="3"/>
      <c r="AO524" s="3"/>
      <c r="AP524" s="3"/>
      <c r="AQ524" s="90">
        <f t="shared" si="168"/>
        <v>0</v>
      </c>
      <c r="AR524" s="91">
        <f t="shared" si="169"/>
        <v>0</v>
      </c>
      <c r="AS524" s="89">
        <f>SUM(AR$9:AR524)*RLR</f>
        <v>120</v>
      </c>
      <c r="AT524" s="90">
        <f>AS524-SUM(AU$9:AU524)</f>
        <v>2.5041836732763585</v>
      </c>
      <c r="AU524" s="89">
        <f t="shared" si="170"/>
        <v>1.892330231694981E-2</v>
      </c>
      <c r="AV524" s="90">
        <f>SUM(AU$9:AU524)*RRF</f>
        <v>82.247071428706548</v>
      </c>
      <c r="AW524" s="3"/>
      <c r="AX524" s="2">
        <f t="shared" si="162"/>
        <v>1.5</v>
      </c>
      <c r="AY524" s="2">
        <f t="shared" si="163"/>
        <v>0.75</v>
      </c>
    </row>
    <row r="525" spans="1:51" x14ac:dyDescent="0.25">
      <c r="A525" s="14">
        <f t="shared" si="164"/>
        <v>5.16</v>
      </c>
      <c r="B525" s="59">
        <f>IF($B$4="AY",0,IFERROR(P*INDEX('UWYr writing pattern'!$C$4:$C$18,MATCH('Baseline model w.Calcs'!$A525,'UWYr writing pattern'!$A$4:$A$18,0)) / 25,B524))</f>
        <v>0</v>
      </c>
      <c r="C525" s="36">
        <f t="shared" si="165"/>
        <v>4.1029378339947853E-2</v>
      </c>
      <c r="E525" s="34">
        <f t="shared" si="166"/>
        <v>6.2481286812103337E-4</v>
      </c>
      <c r="F525" s="31">
        <f>SUM($E$9:E525)*RLR</f>
        <v>119.95076474599196</v>
      </c>
      <c r="G525" s="32"/>
      <c r="H525" s="36">
        <f>F525-SUM($J$9:J525)</f>
        <v>4.8350530490018713</v>
      </c>
      <c r="J525" s="31">
        <f t="shared" si="167"/>
        <v>3.6531258994157129E-2</v>
      </c>
      <c r="K525" s="36">
        <f>SUM($J$9:J525)*RRF</f>
        <v>80.580998187893059</v>
      </c>
      <c r="L525" s="33"/>
      <c r="M525" s="36">
        <f t="shared" si="152"/>
        <v>85.41605123689493</v>
      </c>
      <c r="N525" s="33"/>
      <c r="O525" s="33"/>
      <c r="P525" s="33"/>
      <c r="Q525" s="33"/>
      <c r="R525" s="33"/>
      <c r="S525" s="33"/>
      <c r="T525" s="33"/>
      <c r="U525" s="33"/>
      <c r="V525" s="31">
        <f t="shared" si="153"/>
        <v>3.446467780555619E-2</v>
      </c>
      <c r="W525" s="31">
        <f t="shared" si="154"/>
        <v>3.3845371343013095</v>
      </c>
      <c r="X525" s="31">
        <f t="shared" si="155"/>
        <v>3.4190018121068659</v>
      </c>
      <c r="Y525" s="31">
        <f t="shared" si="156"/>
        <v>-1.4160512368949298</v>
      </c>
      <c r="Z525" s="31"/>
      <c r="AA525" s="31"/>
      <c r="AB525" s="31"/>
      <c r="AC525" s="31"/>
      <c r="AD525" s="31"/>
      <c r="AE525" s="31"/>
      <c r="AF525" s="31"/>
      <c r="AG525" s="33">
        <f t="shared" si="157"/>
        <v>0.95929759747491739</v>
      </c>
      <c r="AH525" s="33">
        <f t="shared" si="158"/>
        <v>1.0168577528201777</v>
      </c>
      <c r="AI525" s="33">
        <f t="shared" si="159"/>
        <v>0.9995897062165997</v>
      </c>
      <c r="AJ525" s="93">
        <f t="shared" si="160"/>
        <v>0.97914163057478532</v>
      </c>
      <c r="AK525" s="3">
        <f t="shared" si="161"/>
        <v>0.9792883142022768</v>
      </c>
      <c r="AL525" s="3"/>
      <c r="AM525" s="3"/>
      <c r="AN525" s="3"/>
      <c r="AO525" s="3"/>
      <c r="AP525" s="3"/>
      <c r="AQ525" s="90">
        <f t="shared" si="168"/>
        <v>0</v>
      </c>
      <c r="AR525" s="91">
        <f t="shared" si="169"/>
        <v>0</v>
      </c>
      <c r="AS525" s="89">
        <f>SUM(AR$9:AR525)*RLR</f>
        <v>120</v>
      </c>
      <c r="AT525" s="90">
        <f>AS525-SUM(AU$9:AU525)</f>
        <v>2.4854022957267858</v>
      </c>
      <c r="AU525" s="89">
        <f t="shared" si="170"/>
        <v>1.8781377549572688E-2</v>
      </c>
      <c r="AV525" s="90">
        <f>SUM(AU$9:AU525)*RRF</f>
        <v>82.260218392991248</v>
      </c>
      <c r="AW525" s="3"/>
      <c r="AX525" s="2">
        <f t="shared" si="162"/>
        <v>1.5</v>
      </c>
      <c r="AY525" s="2">
        <f t="shared" si="163"/>
        <v>0.75</v>
      </c>
    </row>
    <row r="526" spans="1:51" x14ac:dyDescent="0.25">
      <c r="A526" s="14">
        <f t="shared" si="164"/>
        <v>5.17</v>
      </c>
      <c r="B526" s="59">
        <f>IF($B$4="AY",0,IFERROR(P*INDEX('UWYr writing pattern'!$C$4:$C$18,MATCH('Baseline model w.Calcs'!$A526,'UWYr writing pattern'!$A$4:$A$18,0)) / 25,B525))</f>
        <v>0</v>
      </c>
      <c r="C526" s="36">
        <f t="shared" si="165"/>
        <v>4.0413937664848638E-2</v>
      </c>
      <c r="E526" s="34">
        <f t="shared" si="166"/>
        <v>6.1544067509921782E-4</v>
      </c>
      <c r="F526" s="31">
        <f>SUM($E$9:E526)*RLR</f>
        <v>119.95150327480209</v>
      </c>
      <c r="G526" s="32"/>
      <c r="H526" s="36">
        <f>F526-SUM($J$9:J526)</f>
        <v>4.799528679944487</v>
      </c>
      <c r="J526" s="31">
        <f t="shared" si="167"/>
        <v>3.6262897867514035E-2</v>
      </c>
      <c r="K526" s="36">
        <f>SUM($J$9:J526)*RRF</f>
        <v>80.60638221640032</v>
      </c>
      <c r="L526" s="33"/>
      <c r="M526" s="36">
        <f t="shared" si="152"/>
        <v>85.405910896344807</v>
      </c>
      <c r="N526" s="33"/>
      <c r="O526" s="33"/>
      <c r="P526" s="33"/>
      <c r="Q526" s="33"/>
      <c r="R526" s="33"/>
      <c r="S526" s="33"/>
      <c r="T526" s="33"/>
      <c r="U526" s="33"/>
      <c r="V526" s="31">
        <f t="shared" si="153"/>
        <v>3.3947707638472852E-2</v>
      </c>
      <c r="W526" s="31">
        <f t="shared" si="154"/>
        <v>3.3596700759611409</v>
      </c>
      <c r="X526" s="31">
        <f t="shared" si="155"/>
        <v>3.3936177835996135</v>
      </c>
      <c r="Y526" s="31">
        <f t="shared" si="156"/>
        <v>-1.4059108963448068</v>
      </c>
      <c r="Z526" s="31"/>
      <c r="AA526" s="31"/>
      <c r="AB526" s="31"/>
      <c r="AC526" s="31"/>
      <c r="AD526" s="31"/>
      <c r="AE526" s="31"/>
      <c r="AF526" s="31"/>
      <c r="AG526" s="33">
        <f t="shared" si="157"/>
        <v>0.95959978829047998</v>
      </c>
      <c r="AH526" s="33">
        <f t="shared" si="158"/>
        <v>1.0167370344802953</v>
      </c>
      <c r="AI526" s="33">
        <f t="shared" si="159"/>
        <v>0.99959586062335082</v>
      </c>
      <c r="AJ526" s="93">
        <f t="shared" si="160"/>
        <v>0.97929748316769261</v>
      </c>
      <c r="AK526" s="3">
        <f t="shared" si="161"/>
        <v>0.97944365184575966</v>
      </c>
      <c r="AL526" s="3"/>
      <c r="AM526" s="3"/>
      <c r="AN526" s="3"/>
      <c r="AO526" s="3"/>
      <c r="AP526" s="3"/>
      <c r="AQ526" s="90">
        <f t="shared" si="168"/>
        <v>0</v>
      </c>
      <c r="AR526" s="91">
        <f t="shared" si="169"/>
        <v>0</v>
      </c>
      <c r="AS526" s="89">
        <f>SUM(AR$9:AR526)*RLR</f>
        <v>120</v>
      </c>
      <c r="AT526" s="90">
        <f>AS526-SUM(AU$9:AU526)</f>
        <v>2.4667617785088396</v>
      </c>
      <c r="AU526" s="89">
        <f t="shared" si="170"/>
        <v>1.8640517217950896E-2</v>
      </c>
      <c r="AV526" s="90">
        <f>SUM(AU$9:AU526)*RRF</f>
        <v>82.273266755043807</v>
      </c>
      <c r="AW526" s="3"/>
      <c r="AX526" s="2">
        <f t="shared" si="162"/>
        <v>1.5</v>
      </c>
      <c r="AY526" s="2">
        <f t="shared" si="163"/>
        <v>0.75</v>
      </c>
    </row>
    <row r="527" spans="1:51" x14ac:dyDescent="0.25">
      <c r="A527" s="14">
        <f t="shared" si="164"/>
        <v>5.18</v>
      </c>
      <c r="B527" s="59">
        <f>IF($B$4="AY",0,IFERROR(P*INDEX('UWYr writing pattern'!$C$4:$C$18,MATCH('Baseline model w.Calcs'!$A527,'UWYr writing pattern'!$A$4:$A$18,0)) / 25,B526))</f>
        <v>0</v>
      </c>
      <c r="C527" s="36">
        <f t="shared" si="165"/>
        <v>3.9807728599875906E-2</v>
      </c>
      <c r="E527" s="34">
        <f t="shared" si="166"/>
        <v>6.0620906497272958E-4</v>
      </c>
      <c r="F527" s="31">
        <f>SUM($E$9:E527)*RLR</f>
        <v>119.95223072568005</v>
      </c>
      <c r="G527" s="32"/>
      <c r="H527" s="36">
        <f>F527-SUM($J$9:J527)</f>
        <v>4.7642596657228609</v>
      </c>
      <c r="J527" s="31">
        <f t="shared" si="167"/>
        <v>3.5996465099583652E-2</v>
      </c>
      <c r="K527" s="36">
        <f>SUM($J$9:J527)*RRF</f>
        <v>80.631579741970029</v>
      </c>
      <c r="L527" s="33"/>
      <c r="M527" s="36">
        <f t="shared" si="152"/>
        <v>85.39583940769289</v>
      </c>
      <c r="N527" s="33"/>
      <c r="O527" s="33"/>
      <c r="P527" s="33"/>
      <c r="Q527" s="33"/>
      <c r="R527" s="33"/>
      <c r="S527" s="33"/>
      <c r="T527" s="33"/>
      <c r="U527" s="33"/>
      <c r="V527" s="31">
        <f t="shared" si="153"/>
        <v>3.3438492023895754E-2</v>
      </c>
      <c r="W527" s="31">
        <f t="shared" si="154"/>
        <v>3.3349817660060026</v>
      </c>
      <c r="X527" s="31">
        <f t="shared" si="155"/>
        <v>3.3684202580298983</v>
      </c>
      <c r="Y527" s="31">
        <f t="shared" si="156"/>
        <v>-1.3958394076928897</v>
      </c>
      <c r="Z527" s="31"/>
      <c r="AA527" s="31"/>
      <c r="AB527" s="31"/>
      <c r="AC527" s="31"/>
      <c r="AD527" s="31"/>
      <c r="AE527" s="31"/>
      <c r="AF527" s="31"/>
      <c r="AG527" s="33">
        <f t="shared" si="157"/>
        <v>0.95989975883297651</v>
      </c>
      <c r="AH527" s="33">
        <f t="shared" si="158"/>
        <v>1.0166171358058678</v>
      </c>
      <c r="AI527" s="33">
        <f t="shared" si="159"/>
        <v>0.99960192271400039</v>
      </c>
      <c r="AJ527" s="93">
        <f t="shared" si="160"/>
        <v>0.97945217123856954</v>
      </c>
      <c r="AK527" s="3">
        <f t="shared" si="161"/>
        <v>0.97959782445691634</v>
      </c>
      <c r="AL527" s="3"/>
      <c r="AM527" s="3"/>
      <c r="AN527" s="3"/>
      <c r="AO527" s="3"/>
      <c r="AP527" s="3"/>
      <c r="AQ527" s="90">
        <f t="shared" si="168"/>
        <v>0</v>
      </c>
      <c r="AR527" s="91">
        <f t="shared" si="169"/>
        <v>0</v>
      </c>
      <c r="AS527" s="89">
        <f>SUM(AR$9:AR527)*RLR</f>
        <v>120</v>
      </c>
      <c r="AT527" s="90">
        <f>AS527-SUM(AU$9:AU527)</f>
        <v>2.4482610651700298</v>
      </c>
      <c r="AU527" s="89">
        <f t="shared" si="170"/>
        <v>1.8500713338816296E-2</v>
      </c>
      <c r="AV527" s="90">
        <f>SUM(AU$9:AU527)*RRF</f>
        <v>82.286217254380972</v>
      </c>
      <c r="AW527" s="3"/>
      <c r="AX527" s="2">
        <f t="shared" si="162"/>
        <v>1.5</v>
      </c>
      <c r="AY527" s="2">
        <f t="shared" si="163"/>
        <v>0.75</v>
      </c>
    </row>
    <row r="528" spans="1:51" x14ac:dyDescent="0.25">
      <c r="A528" s="14">
        <f t="shared" si="164"/>
        <v>5.19</v>
      </c>
      <c r="B528" s="59">
        <f>IF($B$4="AY",0,IFERROR(P*INDEX('UWYr writing pattern'!$C$4:$C$18,MATCH('Baseline model w.Calcs'!$A528,'UWYr writing pattern'!$A$4:$A$18,0)) / 25,B527))</f>
        <v>0</v>
      </c>
      <c r="C528" s="36">
        <f t="shared" si="165"/>
        <v>3.9210612670877769E-2</v>
      </c>
      <c r="E528" s="34">
        <f t="shared" si="166"/>
        <v>5.9711592899813857E-4</v>
      </c>
      <c r="F528" s="31">
        <f>SUM($E$9:E528)*RLR</f>
        <v>119.95294726479484</v>
      </c>
      <c r="G528" s="32"/>
      <c r="H528" s="36">
        <f>F528-SUM($J$9:J528)</f>
        <v>4.7292442573447317</v>
      </c>
      <c r="J528" s="31">
        <f t="shared" si="167"/>
        <v>3.5731947492921461E-2</v>
      </c>
      <c r="K528" s="36">
        <f>SUM($J$9:J528)*RRF</f>
        <v>80.656592105215069</v>
      </c>
      <c r="L528" s="33"/>
      <c r="M528" s="36">
        <f t="shared" si="152"/>
        <v>85.3858363625598</v>
      </c>
      <c r="N528" s="33"/>
      <c r="O528" s="33"/>
      <c r="P528" s="33"/>
      <c r="Q528" s="33"/>
      <c r="R528" s="33"/>
      <c r="S528" s="33"/>
      <c r="T528" s="33"/>
      <c r="U528" s="33"/>
      <c r="V528" s="31">
        <f t="shared" si="153"/>
        <v>3.2936914643537318E-2</v>
      </c>
      <c r="W528" s="31">
        <f t="shared" si="154"/>
        <v>3.3104709801413121</v>
      </c>
      <c r="X528" s="31">
        <f t="shared" si="155"/>
        <v>3.3434078947848493</v>
      </c>
      <c r="Y528" s="31">
        <f t="shared" si="156"/>
        <v>-1.3858363625598002</v>
      </c>
      <c r="Z528" s="31"/>
      <c r="AA528" s="31"/>
      <c r="AB528" s="31"/>
      <c r="AC528" s="31"/>
      <c r="AD528" s="31"/>
      <c r="AE528" s="31"/>
      <c r="AF528" s="31"/>
      <c r="AG528" s="33">
        <f t="shared" si="157"/>
        <v>0.96019752506208411</v>
      </c>
      <c r="AH528" s="33">
        <f t="shared" si="158"/>
        <v>1.0164980519352358</v>
      </c>
      <c r="AI528" s="33">
        <f t="shared" si="159"/>
        <v>0.99960789387329041</v>
      </c>
      <c r="AJ528" s="93">
        <f t="shared" si="160"/>
        <v>0.97960570348866061</v>
      </c>
      <c r="AK528" s="3">
        <f t="shared" si="161"/>
        <v>0.9797508407734894</v>
      </c>
      <c r="AL528" s="3"/>
      <c r="AM528" s="3"/>
      <c r="AN528" s="3"/>
      <c r="AO528" s="3"/>
      <c r="AP528" s="3"/>
      <c r="AQ528" s="90">
        <f t="shared" si="168"/>
        <v>0</v>
      </c>
      <c r="AR528" s="91">
        <f t="shared" si="169"/>
        <v>0</v>
      </c>
      <c r="AS528" s="89">
        <f>SUM(AR$9:AR528)*RLR</f>
        <v>120</v>
      </c>
      <c r="AT528" s="90">
        <f>AS528-SUM(AU$9:AU528)</f>
        <v>2.4298991071812566</v>
      </c>
      <c r="AU528" s="89">
        <f t="shared" si="170"/>
        <v>1.8361957988775223E-2</v>
      </c>
      <c r="AV528" s="90">
        <f>SUM(AU$9:AU528)*RRF</f>
        <v>82.299070624973112</v>
      </c>
      <c r="AW528" s="3"/>
      <c r="AX528" s="2">
        <f t="shared" si="162"/>
        <v>1.5</v>
      </c>
      <c r="AY528" s="2">
        <f t="shared" si="163"/>
        <v>0.75</v>
      </c>
    </row>
    <row r="529" spans="1:51" x14ac:dyDescent="0.25">
      <c r="A529" s="14">
        <f t="shared" si="164"/>
        <v>5.2</v>
      </c>
      <c r="B529" s="59">
        <f>IF($B$4="AY",0,IFERROR(P*INDEX('UWYr writing pattern'!$C$4:$C$18,MATCH('Baseline model w.Calcs'!$A529,'UWYr writing pattern'!$A$4:$A$18,0)) / 25,B528))</f>
        <v>0</v>
      </c>
      <c r="C529" s="36">
        <f t="shared" si="165"/>
        <v>3.8622453480814604E-2</v>
      </c>
      <c r="E529" s="34">
        <f t="shared" si="166"/>
        <v>5.8815919006316648E-4</v>
      </c>
      <c r="F529" s="31">
        <f>SUM($E$9:E529)*RLR</f>
        <v>119.95365305582291</v>
      </c>
      <c r="G529" s="32"/>
      <c r="H529" s="36">
        <f>F529-SUM($J$9:J529)</f>
        <v>4.6944807164427118</v>
      </c>
      <c r="J529" s="31">
        <f t="shared" si="167"/>
        <v>3.5469331930085488E-2</v>
      </c>
      <c r="K529" s="36">
        <f>SUM($J$9:J529)*RRF</f>
        <v>80.681420637566134</v>
      </c>
      <c r="L529" s="33"/>
      <c r="M529" s="36">
        <f t="shared" si="152"/>
        <v>85.375901354008846</v>
      </c>
      <c r="N529" s="33"/>
      <c r="O529" s="33"/>
      <c r="P529" s="33"/>
      <c r="Q529" s="33"/>
      <c r="R529" s="33"/>
      <c r="S529" s="33"/>
      <c r="T529" s="33"/>
      <c r="U529" s="33"/>
      <c r="V529" s="31">
        <f t="shared" si="153"/>
        <v>3.2442860923884265E-2</v>
      </c>
      <c r="W529" s="31">
        <f t="shared" si="154"/>
        <v>3.286136501509898</v>
      </c>
      <c r="X529" s="31">
        <f t="shared" si="155"/>
        <v>3.3185793624337823</v>
      </c>
      <c r="Y529" s="31">
        <f t="shared" si="156"/>
        <v>-1.3759013540088461</v>
      </c>
      <c r="Z529" s="31"/>
      <c r="AA529" s="31"/>
      <c r="AB529" s="31"/>
      <c r="AC529" s="31"/>
      <c r="AD529" s="31"/>
      <c r="AE529" s="31"/>
      <c r="AF529" s="31"/>
      <c r="AG529" s="33">
        <f t="shared" si="157"/>
        <v>0.96049310282816824</v>
      </c>
      <c r="AH529" s="33">
        <f t="shared" si="158"/>
        <v>1.0163797780239148</v>
      </c>
      <c r="AI529" s="33">
        <f t="shared" si="159"/>
        <v>0.99961377546519092</v>
      </c>
      <c r="AJ529" s="93">
        <f t="shared" si="160"/>
        <v>0.97975808855419566</v>
      </c>
      <c r="AK529" s="3">
        <f t="shared" si="161"/>
        <v>0.97990270946768832</v>
      </c>
      <c r="AL529" s="3"/>
      <c r="AM529" s="3"/>
      <c r="AN529" s="3"/>
      <c r="AO529" s="3"/>
      <c r="AP529" s="3"/>
      <c r="AQ529" s="90">
        <f t="shared" si="168"/>
        <v>0</v>
      </c>
      <c r="AR529" s="91">
        <f t="shared" si="169"/>
        <v>0</v>
      </c>
      <c r="AS529" s="89">
        <f>SUM(AR$9:AR529)*RLR</f>
        <v>120</v>
      </c>
      <c r="AT529" s="90">
        <f>AS529-SUM(AU$9:AU529)</f>
        <v>2.4116748638773942</v>
      </c>
      <c r="AU529" s="89">
        <f t="shared" si="170"/>
        <v>1.8224243303859425E-2</v>
      </c>
      <c r="AV529" s="90">
        <f>SUM(AU$9:AU529)*RRF</f>
        <v>82.31182759528582</v>
      </c>
      <c r="AW529" s="3"/>
      <c r="AX529" s="2">
        <f t="shared" si="162"/>
        <v>1.5</v>
      </c>
      <c r="AY529" s="2">
        <f t="shared" si="163"/>
        <v>0.75</v>
      </c>
    </row>
    <row r="530" spans="1:51" x14ac:dyDescent="0.25">
      <c r="A530" s="14">
        <f t="shared" si="164"/>
        <v>5.21</v>
      </c>
      <c r="B530" s="59">
        <f>IF($B$4="AY",0,IFERROR(P*INDEX('UWYr writing pattern'!$C$4:$C$18,MATCH('Baseline model w.Calcs'!$A530,'UWYr writing pattern'!$A$4:$A$18,0)) / 25,B529))</f>
        <v>0</v>
      </c>
      <c r="C530" s="36">
        <f t="shared" si="165"/>
        <v>3.8043116678602384E-2</v>
      </c>
      <c r="E530" s="34">
        <f t="shared" si="166"/>
        <v>5.7933680221221903E-4</v>
      </c>
      <c r="F530" s="31">
        <f>SUM($E$9:E530)*RLR</f>
        <v>119.95434825998558</v>
      </c>
      <c r="G530" s="32"/>
      <c r="H530" s="36">
        <f>F530-SUM($J$9:J530)</f>
        <v>4.659967315232052</v>
      </c>
      <c r="J530" s="31">
        <f t="shared" si="167"/>
        <v>3.5208605373320337E-2</v>
      </c>
      <c r="K530" s="36">
        <f>SUM($J$9:J530)*RRF</f>
        <v>80.706066661327469</v>
      </c>
      <c r="L530" s="33"/>
      <c r="M530" s="36">
        <f t="shared" si="152"/>
        <v>85.366033976559521</v>
      </c>
      <c r="N530" s="33"/>
      <c r="O530" s="33"/>
      <c r="P530" s="33"/>
      <c r="Q530" s="33"/>
      <c r="R530" s="33"/>
      <c r="S530" s="33"/>
      <c r="T530" s="33"/>
      <c r="U530" s="33"/>
      <c r="V530" s="31">
        <f t="shared" si="153"/>
        <v>3.1956218010026002E-2</v>
      </c>
      <c r="W530" s="31">
        <f t="shared" si="154"/>
        <v>3.2619771206624364</v>
      </c>
      <c r="X530" s="31">
        <f t="shared" si="155"/>
        <v>3.2939333386724625</v>
      </c>
      <c r="Y530" s="31">
        <f t="shared" si="156"/>
        <v>-1.3660339765595211</v>
      </c>
      <c r="Z530" s="31"/>
      <c r="AA530" s="31"/>
      <c r="AB530" s="31"/>
      <c r="AC530" s="31"/>
      <c r="AD530" s="31"/>
      <c r="AE530" s="31"/>
      <c r="AF530" s="31"/>
      <c r="AG530" s="33">
        <f t="shared" si="157"/>
        <v>0.96078650787294606</v>
      </c>
      <c r="AH530" s="33">
        <f t="shared" si="158"/>
        <v>1.0162623092447562</v>
      </c>
      <c r="AI530" s="33">
        <f t="shared" si="159"/>
        <v>0.99961956883321312</v>
      </c>
      <c r="AJ530" s="93">
        <f t="shared" si="160"/>
        <v>0.97990933500687449</v>
      </c>
      <c r="AK530" s="3">
        <f t="shared" si="161"/>
        <v>0.98005343914668064</v>
      </c>
      <c r="AL530" s="3"/>
      <c r="AM530" s="3"/>
      <c r="AN530" s="3"/>
      <c r="AO530" s="3"/>
      <c r="AP530" s="3"/>
      <c r="AQ530" s="90">
        <f t="shared" si="168"/>
        <v>0</v>
      </c>
      <c r="AR530" s="91">
        <f t="shared" si="169"/>
        <v>0</v>
      </c>
      <c r="AS530" s="89">
        <f>SUM(AR$9:AR530)*RLR</f>
        <v>120</v>
      </c>
      <c r="AT530" s="90">
        <f>AS530-SUM(AU$9:AU530)</f>
        <v>2.3935873023983163</v>
      </c>
      <c r="AU530" s="89">
        <f t="shared" si="170"/>
        <v>1.8087561479080458E-2</v>
      </c>
      <c r="AV530" s="90">
        <f>SUM(AU$9:AU530)*RRF</f>
        <v>82.32448888832117</v>
      </c>
      <c r="AW530" s="3"/>
      <c r="AX530" s="2">
        <f t="shared" si="162"/>
        <v>1.5</v>
      </c>
      <c r="AY530" s="2">
        <f t="shared" si="163"/>
        <v>0.75</v>
      </c>
    </row>
    <row r="531" spans="1:51" x14ac:dyDescent="0.25">
      <c r="A531" s="14">
        <f t="shared" si="164"/>
        <v>5.22</v>
      </c>
      <c r="B531" s="59">
        <f>IF($B$4="AY",0,IFERROR(P*INDEX('UWYr writing pattern'!$C$4:$C$18,MATCH('Baseline model w.Calcs'!$A531,'UWYr writing pattern'!$A$4:$A$18,0)) / 25,B530))</f>
        <v>0</v>
      </c>
      <c r="C531" s="36">
        <f t="shared" si="165"/>
        <v>3.7472469928423346E-2</v>
      </c>
      <c r="E531" s="34">
        <f t="shared" si="166"/>
        <v>5.7064675017903582E-4</v>
      </c>
      <c r="F531" s="31">
        <f>SUM($E$9:E531)*RLR</f>
        <v>119.95503303608579</v>
      </c>
      <c r="G531" s="32"/>
      <c r="H531" s="36">
        <f>F531-SUM($J$9:J531)</f>
        <v>4.6257023364680236</v>
      </c>
      <c r="J531" s="31">
        <f t="shared" si="167"/>
        <v>3.4949754864240394E-2</v>
      </c>
      <c r="K531" s="36">
        <f>SUM($J$9:J531)*RRF</f>
        <v>80.730531489732428</v>
      </c>
      <c r="L531" s="33"/>
      <c r="M531" s="36">
        <f t="shared" si="152"/>
        <v>85.356233826200452</v>
      </c>
      <c r="N531" s="33"/>
      <c r="O531" s="33"/>
      <c r="P531" s="33"/>
      <c r="Q531" s="33"/>
      <c r="R531" s="33"/>
      <c r="S531" s="33"/>
      <c r="T531" s="33"/>
      <c r="U531" s="33"/>
      <c r="V531" s="31">
        <f t="shared" si="153"/>
        <v>3.1476874739875607E-2</v>
      </c>
      <c r="W531" s="31">
        <f t="shared" si="154"/>
        <v>3.2379916355276164</v>
      </c>
      <c r="X531" s="31">
        <f t="shared" si="155"/>
        <v>3.2694685102674921</v>
      </c>
      <c r="Y531" s="31">
        <f t="shared" si="156"/>
        <v>-1.3562338262004516</v>
      </c>
      <c r="Z531" s="31"/>
      <c r="AA531" s="31"/>
      <c r="AB531" s="31"/>
      <c r="AC531" s="31"/>
      <c r="AD531" s="31"/>
      <c r="AE531" s="31"/>
      <c r="AF531" s="31"/>
      <c r="AG531" s="33">
        <f t="shared" si="157"/>
        <v>0.96107775583014798</v>
      </c>
      <c r="AH531" s="33">
        <f t="shared" si="158"/>
        <v>1.0161456407881007</v>
      </c>
      <c r="AI531" s="33">
        <f t="shared" si="159"/>
        <v>0.99962527530071499</v>
      </c>
      <c r="AJ531" s="93">
        <f t="shared" si="160"/>
        <v>0.98005945135435024</v>
      </c>
      <c r="AK531" s="3">
        <f t="shared" si="161"/>
        <v>0.98020303835308042</v>
      </c>
      <c r="AL531" s="3"/>
      <c r="AM531" s="3"/>
      <c r="AN531" s="3"/>
      <c r="AO531" s="3"/>
      <c r="AP531" s="3"/>
      <c r="AQ531" s="90">
        <f t="shared" si="168"/>
        <v>0</v>
      </c>
      <c r="AR531" s="91">
        <f t="shared" si="169"/>
        <v>0</v>
      </c>
      <c r="AS531" s="89">
        <f>SUM(AR$9:AR531)*RLR</f>
        <v>120</v>
      </c>
      <c r="AT531" s="90">
        <f>AS531-SUM(AU$9:AU531)</f>
        <v>2.375635397630333</v>
      </c>
      <c r="AU531" s="89">
        <f t="shared" si="170"/>
        <v>1.7951904767987373E-2</v>
      </c>
      <c r="AV531" s="90">
        <f>SUM(AU$9:AU531)*RRF</f>
        <v>82.337055221658758</v>
      </c>
      <c r="AW531" s="3"/>
      <c r="AX531" s="2">
        <f t="shared" si="162"/>
        <v>1.5</v>
      </c>
      <c r="AY531" s="2">
        <f t="shared" si="163"/>
        <v>0.75</v>
      </c>
    </row>
    <row r="532" spans="1:51" x14ac:dyDescent="0.25">
      <c r="A532" s="14">
        <f t="shared" si="164"/>
        <v>5.23</v>
      </c>
      <c r="B532" s="59">
        <f>IF($B$4="AY",0,IFERROR(P*INDEX('UWYr writing pattern'!$C$4:$C$18,MATCH('Baseline model w.Calcs'!$A532,'UWYr writing pattern'!$A$4:$A$18,0)) / 25,B531))</f>
        <v>0</v>
      </c>
      <c r="C532" s="36">
        <f t="shared" si="165"/>
        <v>3.6910382879496995E-2</v>
      </c>
      <c r="E532" s="34">
        <f t="shared" si="166"/>
        <v>5.6208704892635024E-4</v>
      </c>
      <c r="F532" s="31">
        <f>SUM($E$9:E532)*RLR</f>
        <v>119.95570754054449</v>
      </c>
      <c r="G532" s="32"/>
      <c r="H532" s="36">
        <f>F532-SUM($J$9:J532)</f>
        <v>4.5916840734032149</v>
      </c>
      <c r="J532" s="31">
        <f t="shared" si="167"/>
        <v>3.4692767523510179E-2</v>
      </c>
      <c r="K532" s="36">
        <f>SUM($J$9:J532)*RRF</f>
        <v>80.754816426998886</v>
      </c>
      <c r="L532" s="33"/>
      <c r="M532" s="36">
        <f t="shared" si="152"/>
        <v>85.346500500402101</v>
      </c>
      <c r="N532" s="33"/>
      <c r="O532" s="33"/>
      <c r="P532" s="33"/>
      <c r="Q532" s="33"/>
      <c r="R532" s="33"/>
      <c r="S532" s="33"/>
      <c r="T532" s="33"/>
      <c r="U532" s="33"/>
      <c r="V532" s="31">
        <f t="shared" si="153"/>
        <v>3.1004721618777473E-2</v>
      </c>
      <c r="W532" s="31">
        <f t="shared" si="154"/>
        <v>3.2141788513822505</v>
      </c>
      <c r="X532" s="31">
        <f t="shared" si="155"/>
        <v>3.2451835730010279</v>
      </c>
      <c r="Y532" s="31">
        <f t="shared" si="156"/>
        <v>-1.3465005004021009</v>
      </c>
      <c r="Z532" s="31"/>
      <c r="AA532" s="31"/>
      <c r="AB532" s="31"/>
      <c r="AC532" s="31"/>
      <c r="AD532" s="31"/>
      <c r="AE532" s="31"/>
      <c r="AF532" s="31"/>
      <c r="AG532" s="33">
        <f t="shared" si="157"/>
        <v>0.96136686222617718</v>
      </c>
      <c r="AH532" s="33">
        <f t="shared" si="158"/>
        <v>1.0160297678619297</v>
      </c>
      <c r="AI532" s="33">
        <f t="shared" si="159"/>
        <v>0.99963089617120415</v>
      </c>
      <c r="AJ532" s="93">
        <f t="shared" si="160"/>
        <v>0.98020844604070678</v>
      </c>
      <c r="AK532" s="3">
        <f t="shared" si="161"/>
        <v>0.98035151556543232</v>
      </c>
      <c r="AL532" s="3"/>
      <c r="AM532" s="3"/>
      <c r="AN532" s="3"/>
      <c r="AO532" s="3"/>
      <c r="AP532" s="3"/>
      <c r="AQ532" s="90">
        <f t="shared" si="168"/>
        <v>0</v>
      </c>
      <c r="AR532" s="91">
        <f t="shared" si="169"/>
        <v>0</v>
      </c>
      <c r="AS532" s="89">
        <f>SUM(AR$9:AR532)*RLR</f>
        <v>120</v>
      </c>
      <c r="AT532" s="90">
        <f>AS532-SUM(AU$9:AU532)</f>
        <v>2.3578181321481111</v>
      </c>
      <c r="AU532" s="89">
        <f t="shared" si="170"/>
        <v>1.78172654822275E-2</v>
      </c>
      <c r="AV532" s="90">
        <f>SUM(AU$9:AU532)*RRF</f>
        <v>82.349527307496317</v>
      </c>
      <c r="AW532" s="3"/>
      <c r="AX532" s="2">
        <f t="shared" si="162"/>
        <v>1.5</v>
      </c>
      <c r="AY532" s="2">
        <f t="shared" si="163"/>
        <v>0.75</v>
      </c>
    </row>
    <row r="533" spans="1:51" x14ac:dyDescent="0.25">
      <c r="A533" s="14">
        <f t="shared" si="164"/>
        <v>5.24</v>
      </c>
      <c r="B533" s="59">
        <f>IF($B$4="AY",0,IFERROR(P*INDEX('UWYr writing pattern'!$C$4:$C$18,MATCH('Baseline model w.Calcs'!$A533,'UWYr writing pattern'!$A$4:$A$18,0)) / 25,B532))</f>
        <v>0</v>
      </c>
      <c r="C533" s="36">
        <f t="shared" si="165"/>
        <v>3.6356727136304542E-2</v>
      </c>
      <c r="E533" s="34">
        <f t="shared" si="166"/>
        <v>5.5365574319245496E-4</v>
      </c>
      <c r="F533" s="31">
        <f>SUM($E$9:E533)*RLR</f>
        <v>119.95637192743632</v>
      </c>
      <c r="G533" s="32"/>
      <c r="H533" s="36">
        <f>F533-SUM($J$9:J533)</f>
        <v>4.5579108297445146</v>
      </c>
      <c r="J533" s="31">
        <f t="shared" si="167"/>
        <v>3.4437630550524116E-2</v>
      </c>
      <c r="K533" s="36">
        <f>SUM($J$9:J533)*RRF</f>
        <v>80.778922768384263</v>
      </c>
      <c r="L533" s="33"/>
      <c r="M533" s="36">
        <f t="shared" si="152"/>
        <v>85.336833598128777</v>
      </c>
      <c r="N533" s="33"/>
      <c r="O533" s="33"/>
      <c r="P533" s="33"/>
      <c r="Q533" s="33"/>
      <c r="R533" s="33"/>
      <c r="S533" s="33"/>
      <c r="T533" s="33"/>
      <c r="U533" s="33"/>
      <c r="V533" s="31">
        <f t="shared" si="153"/>
        <v>3.0539650794495811E-2</v>
      </c>
      <c r="W533" s="31">
        <f t="shared" si="154"/>
        <v>3.19053758082116</v>
      </c>
      <c r="X533" s="31">
        <f t="shared" si="155"/>
        <v>3.2210772316156557</v>
      </c>
      <c r="Y533" s="31">
        <f t="shared" si="156"/>
        <v>-1.3368335981287771</v>
      </c>
      <c r="Z533" s="31"/>
      <c r="AA533" s="31"/>
      <c r="AB533" s="31"/>
      <c r="AC533" s="31"/>
      <c r="AD533" s="31"/>
      <c r="AE533" s="31"/>
      <c r="AF533" s="31"/>
      <c r="AG533" s="33">
        <f t="shared" si="157"/>
        <v>0.96165384248076502</v>
      </c>
      <c r="AH533" s="33">
        <f t="shared" si="158"/>
        <v>1.0159146856920092</v>
      </c>
      <c r="AI533" s="33">
        <f t="shared" si="159"/>
        <v>0.999636432728636</v>
      </c>
      <c r="AJ533" s="93">
        <f t="shared" si="160"/>
        <v>0.98035632744693468</v>
      </c>
      <c r="AK533" s="3">
        <f t="shared" si="161"/>
        <v>0.9804988791986915</v>
      </c>
      <c r="AL533" s="3"/>
      <c r="AM533" s="3"/>
      <c r="AN533" s="3"/>
      <c r="AO533" s="3"/>
      <c r="AP533" s="3"/>
      <c r="AQ533" s="90">
        <f t="shared" si="168"/>
        <v>0</v>
      </c>
      <c r="AR533" s="91">
        <f t="shared" si="169"/>
        <v>0</v>
      </c>
      <c r="AS533" s="89">
        <f>SUM(AR$9:AR533)*RLR</f>
        <v>120</v>
      </c>
      <c r="AT533" s="90">
        <f>AS533-SUM(AU$9:AU533)</f>
        <v>2.3401344961570061</v>
      </c>
      <c r="AU533" s="89">
        <f t="shared" si="170"/>
        <v>1.7683635991110832E-2</v>
      </c>
      <c r="AV533" s="90">
        <f>SUM(AU$9:AU533)*RRF</f>
        <v>82.361905852690086</v>
      </c>
      <c r="AW533" s="3"/>
      <c r="AX533" s="2">
        <f t="shared" si="162"/>
        <v>1.5</v>
      </c>
      <c r="AY533" s="2">
        <f t="shared" si="163"/>
        <v>0.75</v>
      </c>
    </row>
    <row r="534" spans="1:51" x14ac:dyDescent="0.25">
      <c r="A534" s="14">
        <f t="shared" si="164"/>
        <v>5.25</v>
      </c>
      <c r="B534" s="59">
        <f>IF($B$4="AY",0,IFERROR(P*INDEX('UWYr writing pattern'!$C$4:$C$18,MATCH('Baseline model w.Calcs'!$A534,'UWYr writing pattern'!$A$4:$A$18,0)) / 25,B533))</f>
        <v>0</v>
      </c>
      <c r="C534" s="36">
        <f t="shared" si="165"/>
        <v>3.5811376229259971E-2</v>
      </c>
      <c r="E534" s="34">
        <f t="shared" si="166"/>
        <v>5.4535090704456815E-4</v>
      </c>
      <c r="F534" s="31">
        <f>SUM($E$9:E534)*RLR</f>
        <v>119.95702634852478</v>
      </c>
      <c r="G534" s="32"/>
      <c r="H534" s="36">
        <f>F534-SUM($J$9:J534)</f>
        <v>4.5243809196098823</v>
      </c>
      <c r="J534" s="31">
        <f t="shared" si="167"/>
        <v>3.4184331223083862E-2</v>
      </c>
      <c r="K534" s="36">
        <f>SUM($J$9:J534)*RRF</f>
        <v>80.802851800240418</v>
      </c>
      <c r="L534" s="33"/>
      <c r="M534" s="36">
        <f t="shared" si="152"/>
        <v>85.327232719850301</v>
      </c>
      <c r="N534" s="33"/>
      <c r="O534" s="33"/>
      <c r="P534" s="33"/>
      <c r="Q534" s="33"/>
      <c r="R534" s="33"/>
      <c r="S534" s="33"/>
      <c r="T534" s="33"/>
      <c r="U534" s="33"/>
      <c r="V534" s="31">
        <f t="shared" si="153"/>
        <v>3.0081556032578373E-2</v>
      </c>
      <c r="W534" s="31">
        <f t="shared" si="154"/>
        <v>3.1670666437269173</v>
      </c>
      <c r="X534" s="31">
        <f t="shared" si="155"/>
        <v>3.1971481997594955</v>
      </c>
      <c r="Y534" s="31">
        <f t="shared" si="156"/>
        <v>-1.3272327198503007</v>
      </c>
      <c r="Z534" s="31"/>
      <c r="AA534" s="31"/>
      <c r="AB534" s="31"/>
      <c r="AC534" s="31"/>
      <c r="AD534" s="31"/>
      <c r="AE534" s="31"/>
      <c r="AF534" s="31"/>
      <c r="AG534" s="33">
        <f t="shared" si="157"/>
        <v>0.96193871190762403</v>
      </c>
      <c r="AH534" s="33">
        <f t="shared" si="158"/>
        <v>1.0158003895220273</v>
      </c>
      <c r="AI534" s="33">
        <f t="shared" si="159"/>
        <v>0.99964188623770645</v>
      </c>
      <c r="AJ534" s="93">
        <f t="shared" si="160"/>
        <v>0.98050310389140205</v>
      </c>
      <c r="AK534" s="3">
        <f t="shared" si="161"/>
        <v>0.98064513760470129</v>
      </c>
      <c r="AL534" s="3"/>
      <c r="AM534" s="3"/>
      <c r="AN534" s="3"/>
      <c r="AO534" s="3"/>
      <c r="AP534" s="3"/>
      <c r="AQ534" s="90">
        <f t="shared" si="168"/>
        <v>0</v>
      </c>
      <c r="AR534" s="91">
        <f t="shared" si="169"/>
        <v>0</v>
      </c>
      <c r="AS534" s="89">
        <f>SUM(AR$9:AR534)*RLR</f>
        <v>120</v>
      </c>
      <c r="AT534" s="90">
        <f>AS534-SUM(AU$9:AU534)</f>
        <v>2.3225834874358355</v>
      </c>
      <c r="AU534" s="89">
        <f t="shared" si="170"/>
        <v>1.7551008721177545E-2</v>
      </c>
      <c r="AV534" s="90">
        <f>SUM(AU$9:AU534)*RRF</f>
        <v>82.374191558794905</v>
      </c>
      <c r="AW534" s="3"/>
      <c r="AX534" s="2">
        <f t="shared" si="162"/>
        <v>1.5</v>
      </c>
      <c r="AY534" s="2">
        <f t="shared" si="163"/>
        <v>0.75</v>
      </c>
    </row>
    <row r="535" spans="1:51" x14ac:dyDescent="0.25">
      <c r="A535" s="14">
        <f t="shared" si="164"/>
        <v>5.26</v>
      </c>
      <c r="B535" s="59">
        <f>IF($B$4="AY",0,IFERROR(P*INDEX('UWYr writing pattern'!$C$4:$C$18,MATCH('Baseline model w.Calcs'!$A535,'UWYr writing pattern'!$A$4:$A$18,0)) / 25,B534))</f>
        <v>0</v>
      </c>
      <c r="C535" s="36">
        <f t="shared" si="165"/>
        <v>3.5274205585821068E-2</v>
      </c>
      <c r="E535" s="34">
        <f t="shared" si="166"/>
        <v>5.371706434388995E-4</v>
      </c>
      <c r="F535" s="31">
        <f>SUM($E$9:E535)*RLR</f>
        <v>119.95767095329691</v>
      </c>
      <c r="G535" s="32"/>
      <c r="H535" s="36">
        <f>F535-SUM($J$9:J535)</f>
        <v>4.4910926674849492</v>
      </c>
      <c r="J535" s="31">
        <f t="shared" si="167"/>
        <v>3.3932856897074121E-2</v>
      </c>
      <c r="K535" s="36">
        <f>SUM($J$9:J535)*RRF</f>
        <v>80.826604800068367</v>
      </c>
      <c r="L535" s="33"/>
      <c r="M535" s="36">
        <f t="shared" si="152"/>
        <v>85.317697467553316</v>
      </c>
      <c r="N535" s="33"/>
      <c r="O535" s="33"/>
      <c r="P535" s="33"/>
      <c r="Q535" s="33"/>
      <c r="R535" s="33"/>
      <c r="S535" s="33"/>
      <c r="T535" s="33"/>
      <c r="U535" s="33"/>
      <c r="V535" s="31">
        <f t="shared" si="153"/>
        <v>2.9630332692089697E-2</v>
      </c>
      <c r="W535" s="31">
        <f t="shared" si="154"/>
        <v>3.1437648672394642</v>
      </c>
      <c r="X535" s="31">
        <f t="shared" si="155"/>
        <v>3.1733951999315537</v>
      </c>
      <c r="Y535" s="31">
        <f t="shared" si="156"/>
        <v>-1.317697467553316</v>
      </c>
      <c r="Z535" s="31"/>
      <c r="AA535" s="31"/>
      <c r="AB535" s="31"/>
      <c r="AC535" s="31"/>
      <c r="AD535" s="31"/>
      <c r="AE535" s="31"/>
      <c r="AF535" s="31"/>
      <c r="AG535" s="33">
        <f t="shared" si="157"/>
        <v>0.96222148571509958</v>
      </c>
      <c r="AH535" s="33">
        <f t="shared" si="158"/>
        <v>1.01568687461373</v>
      </c>
      <c r="AI535" s="33">
        <f t="shared" si="159"/>
        <v>0.99964725794414089</v>
      </c>
      <c r="AJ535" s="93">
        <f t="shared" si="160"/>
        <v>0.98064878363032237</v>
      </c>
      <c r="AK535" s="3">
        <f t="shared" si="161"/>
        <v>0.98079029907266602</v>
      </c>
      <c r="AL535" s="3"/>
      <c r="AM535" s="3"/>
      <c r="AN535" s="3"/>
      <c r="AO535" s="3"/>
      <c r="AP535" s="3"/>
      <c r="AQ535" s="90">
        <f t="shared" si="168"/>
        <v>0</v>
      </c>
      <c r="AR535" s="91">
        <f t="shared" si="169"/>
        <v>0</v>
      </c>
      <c r="AS535" s="89">
        <f>SUM(AR$9:AR535)*RLR</f>
        <v>120</v>
      </c>
      <c r="AT535" s="90">
        <f>AS535-SUM(AU$9:AU535)</f>
        <v>2.3051641112800638</v>
      </c>
      <c r="AU535" s="89">
        <f t="shared" si="170"/>
        <v>1.7419376155768766E-2</v>
      </c>
      <c r="AV535" s="90">
        <f>SUM(AU$9:AU535)*RRF</f>
        <v>82.386385122103945</v>
      </c>
      <c r="AW535" s="3"/>
      <c r="AX535" s="2">
        <f t="shared" si="162"/>
        <v>1.5</v>
      </c>
      <c r="AY535" s="2">
        <f t="shared" si="163"/>
        <v>0.75</v>
      </c>
    </row>
    <row r="536" spans="1:51" x14ac:dyDescent="0.25">
      <c r="A536" s="14">
        <f t="shared" si="164"/>
        <v>5.27</v>
      </c>
      <c r="B536" s="59">
        <f>IF($B$4="AY",0,IFERROR(P*INDEX('UWYr writing pattern'!$C$4:$C$18,MATCH('Baseline model w.Calcs'!$A536,'UWYr writing pattern'!$A$4:$A$18,0)) / 25,B535))</f>
        <v>0</v>
      </c>
      <c r="C536" s="36">
        <f t="shared" si="165"/>
        <v>3.4745092502033753E-2</v>
      </c>
      <c r="E536" s="34">
        <f t="shared" si="166"/>
        <v>5.2911308378731606E-4</v>
      </c>
      <c r="F536" s="31">
        <f>SUM($E$9:E536)*RLR</f>
        <v>119.95830588899744</v>
      </c>
      <c r="G536" s="32"/>
      <c r="H536" s="36">
        <f>F536-SUM($J$9:J536)</f>
        <v>4.4580444081793473</v>
      </c>
      <c r="J536" s="31">
        <f t="shared" si="167"/>
        <v>3.3683195006137118E-2</v>
      </c>
      <c r="K536" s="36">
        <f>SUM($J$9:J536)*RRF</f>
        <v>80.850183036572659</v>
      </c>
      <c r="L536" s="33"/>
      <c r="M536" s="36">
        <f t="shared" si="152"/>
        <v>85.308227444752006</v>
      </c>
      <c r="N536" s="33"/>
      <c r="O536" s="33"/>
      <c r="P536" s="33"/>
      <c r="Q536" s="33"/>
      <c r="R536" s="33"/>
      <c r="S536" s="33"/>
      <c r="T536" s="33"/>
      <c r="U536" s="33"/>
      <c r="V536" s="31">
        <f t="shared" si="153"/>
        <v>2.918587770170835E-2</v>
      </c>
      <c r="W536" s="31">
        <f t="shared" si="154"/>
        <v>3.120631085725543</v>
      </c>
      <c r="X536" s="31">
        <f t="shared" si="155"/>
        <v>3.1498169634272513</v>
      </c>
      <c r="Y536" s="31">
        <f t="shared" si="156"/>
        <v>-1.3082274447520064</v>
      </c>
      <c r="Z536" s="31"/>
      <c r="AA536" s="31"/>
      <c r="AB536" s="31"/>
      <c r="AC536" s="31"/>
      <c r="AD536" s="31"/>
      <c r="AE536" s="31"/>
      <c r="AF536" s="31"/>
      <c r="AG536" s="33">
        <f t="shared" si="157"/>
        <v>0.96250217900681734</v>
      </c>
      <c r="AH536" s="33">
        <f t="shared" si="158"/>
        <v>1.0155741362470476</v>
      </c>
      <c r="AI536" s="33">
        <f t="shared" si="159"/>
        <v>0.99965254907497869</v>
      </c>
      <c r="AJ536" s="93">
        <f t="shared" si="160"/>
        <v>0.9807933748582196</v>
      </c>
      <c r="AK536" s="3">
        <f t="shared" si="161"/>
        <v>0.98093437182962107</v>
      </c>
      <c r="AL536" s="3"/>
      <c r="AM536" s="3"/>
      <c r="AN536" s="3"/>
      <c r="AO536" s="3"/>
      <c r="AP536" s="3"/>
      <c r="AQ536" s="90">
        <f t="shared" si="168"/>
        <v>0</v>
      </c>
      <c r="AR536" s="91">
        <f t="shared" si="169"/>
        <v>0</v>
      </c>
      <c r="AS536" s="89">
        <f>SUM(AR$9:AR536)*RLR</f>
        <v>120</v>
      </c>
      <c r="AT536" s="90">
        <f>AS536-SUM(AU$9:AU536)</f>
        <v>2.2878753804454703</v>
      </c>
      <c r="AU536" s="89">
        <f t="shared" si="170"/>
        <v>1.7288730834600478E-2</v>
      </c>
      <c r="AV536" s="90">
        <f>SUM(AU$9:AU536)*RRF</f>
        <v>82.398487233688172</v>
      </c>
      <c r="AW536" s="3"/>
      <c r="AX536" s="2">
        <f t="shared" si="162"/>
        <v>1.5</v>
      </c>
      <c r="AY536" s="2">
        <f t="shared" si="163"/>
        <v>0.75</v>
      </c>
    </row>
    <row r="537" spans="1:51" x14ac:dyDescent="0.25">
      <c r="A537" s="14">
        <f t="shared" si="164"/>
        <v>5.28</v>
      </c>
      <c r="B537" s="59">
        <f>IF($B$4="AY",0,IFERROR(P*INDEX('UWYr writing pattern'!$C$4:$C$18,MATCH('Baseline model w.Calcs'!$A537,'UWYr writing pattern'!$A$4:$A$18,0)) / 25,B536))</f>
        <v>0</v>
      </c>
      <c r="C537" s="36">
        <f t="shared" si="165"/>
        <v>3.4223916114503247E-2</v>
      </c>
      <c r="E537" s="34">
        <f t="shared" si="166"/>
        <v>5.2117638753050631E-4</v>
      </c>
      <c r="F537" s="31">
        <f>SUM($E$9:E537)*RLR</f>
        <v>119.9589313006625</v>
      </c>
      <c r="G537" s="32"/>
      <c r="H537" s="36">
        <f>F537-SUM($J$9:J537)</f>
        <v>4.4252344867830544</v>
      </c>
      <c r="J537" s="31">
        <f t="shared" si="167"/>
        <v>3.3435333061345107E-2</v>
      </c>
      <c r="K537" s="36">
        <f>SUM($J$9:J537)*RRF</f>
        <v>80.873587769715613</v>
      </c>
      <c r="L537" s="33"/>
      <c r="M537" s="36">
        <f t="shared" si="152"/>
        <v>85.298822256498667</v>
      </c>
      <c r="N537" s="33"/>
      <c r="O537" s="33"/>
      <c r="P537" s="33"/>
      <c r="Q537" s="33"/>
      <c r="R537" s="33"/>
      <c r="S537" s="33"/>
      <c r="T537" s="33"/>
      <c r="U537" s="33"/>
      <c r="V537" s="31">
        <f t="shared" si="153"/>
        <v>2.8748089536182724E-2</v>
      </c>
      <c r="W537" s="31">
        <f t="shared" si="154"/>
        <v>3.097664140748138</v>
      </c>
      <c r="X537" s="31">
        <f t="shared" si="155"/>
        <v>3.1264122302843207</v>
      </c>
      <c r="Y537" s="31">
        <f t="shared" si="156"/>
        <v>-1.2988222564986671</v>
      </c>
      <c r="Z537" s="31"/>
      <c r="AA537" s="31"/>
      <c r="AB537" s="31"/>
      <c r="AC537" s="31"/>
      <c r="AD537" s="31"/>
      <c r="AE537" s="31"/>
      <c r="AF537" s="31"/>
      <c r="AG537" s="33">
        <f t="shared" si="157"/>
        <v>0.96278080678232869</v>
      </c>
      <c r="AH537" s="33">
        <f t="shared" si="158"/>
        <v>1.0154621697202222</v>
      </c>
      <c r="AI537" s="33">
        <f t="shared" si="159"/>
        <v>0.99965776083885416</v>
      </c>
      <c r="AJ537" s="93">
        <f t="shared" si="160"/>
        <v>0.98093688570838833</v>
      </c>
      <c r="AK537" s="3">
        <f t="shared" si="161"/>
        <v>0.98107736404089874</v>
      </c>
      <c r="AL537" s="3"/>
      <c r="AM537" s="3"/>
      <c r="AN537" s="3"/>
      <c r="AO537" s="3"/>
      <c r="AP537" s="3"/>
      <c r="AQ537" s="90">
        <f t="shared" si="168"/>
        <v>0</v>
      </c>
      <c r="AR537" s="91">
        <f t="shared" si="169"/>
        <v>0</v>
      </c>
      <c r="AS537" s="89">
        <f>SUM(AR$9:AR537)*RLR</f>
        <v>120</v>
      </c>
      <c r="AT537" s="90">
        <f>AS537-SUM(AU$9:AU537)</f>
        <v>2.2707163150921303</v>
      </c>
      <c r="AU537" s="89">
        <f t="shared" si="170"/>
        <v>1.7159065353341028E-2</v>
      </c>
      <c r="AV537" s="90">
        <f>SUM(AU$9:AU537)*RRF</f>
        <v>82.410498579435497</v>
      </c>
      <c r="AW537" s="3"/>
      <c r="AX537" s="2">
        <f t="shared" si="162"/>
        <v>1.5</v>
      </c>
      <c r="AY537" s="2">
        <f t="shared" si="163"/>
        <v>0.75</v>
      </c>
    </row>
    <row r="538" spans="1:51" x14ac:dyDescent="0.25">
      <c r="A538" s="14">
        <f t="shared" si="164"/>
        <v>5.29</v>
      </c>
      <c r="B538" s="59">
        <f>IF($B$4="AY",0,IFERROR(P*INDEX('UWYr writing pattern'!$C$4:$C$18,MATCH('Baseline model w.Calcs'!$A538,'UWYr writing pattern'!$A$4:$A$18,0)) / 25,B537))</f>
        <v>0</v>
      </c>
      <c r="C538" s="36">
        <f t="shared" si="165"/>
        <v>3.37105573727857E-2</v>
      </c>
      <c r="E538" s="34">
        <f t="shared" si="166"/>
        <v>5.1335874171754871E-4</v>
      </c>
      <c r="F538" s="31">
        <f>SUM($E$9:E538)*RLR</f>
        <v>119.95954733115255</v>
      </c>
      <c r="G538" s="32"/>
      <c r="H538" s="36">
        <f>F538-SUM($J$9:J538)</f>
        <v>4.3926612586222262</v>
      </c>
      <c r="J538" s="31">
        <f t="shared" si="167"/>
        <v>3.318925865087291E-2</v>
      </c>
      <c r="K538" s="36">
        <f>SUM($J$9:J538)*RRF</f>
        <v>80.896820250771228</v>
      </c>
      <c r="L538" s="33"/>
      <c r="M538" s="36">
        <f t="shared" si="152"/>
        <v>85.289481509393454</v>
      </c>
      <c r="N538" s="33"/>
      <c r="O538" s="33"/>
      <c r="P538" s="33"/>
      <c r="Q538" s="33"/>
      <c r="R538" s="33"/>
      <c r="S538" s="33"/>
      <c r="T538" s="33"/>
      <c r="U538" s="33"/>
      <c r="V538" s="31">
        <f t="shared" si="153"/>
        <v>2.8316868193139985E-2</v>
      </c>
      <c r="W538" s="31">
        <f t="shared" si="154"/>
        <v>3.0748628810355583</v>
      </c>
      <c r="X538" s="31">
        <f t="shared" si="155"/>
        <v>3.1031797492286981</v>
      </c>
      <c r="Y538" s="31">
        <f t="shared" si="156"/>
        <v>-1.289481509393454</v>
      </c>
      <c r="Z538" s="31"/>
      <c r="AA538" s="31"/>
      <c r="AB538" s="31"/>
      <c r="AC538" s="31"/>
      <c r="AD538" s="31"/>
      <c r="AE538" s="31"/>
      <c r="AF538" s="31"/>
      <c r="AG538" s="33">
        <f t="shared" si="157"/>
        <v>0.96305738393775275</v>
      </c>
      <c r="AH538" s="33">
        <f t="shared" si="158"/>
        <v>1.0153509703499222</v>
      </c>
      <c r="AI538" s="33">
        <f t="shared" si="159"/>
        <v>0.99966289442627121</v>
      </c>
      <c r="AJ538" s="93">
        <f t="shared" si="160"/>
        <v>0.98107932425335176</v>
      </c>
      <c r="AK538" s="3">
        <f t="shared" si="161"/>
        <v>0.9812192838105922</v>
      </c>
      <c r="AL538" s="3"/>
      <c r="AM538" s="3"/>
      <c r="AN538" s="3"/>
      <c r="AO538" s="3"/>
      <c r="AP538" s="3"/>
      <c r="AQ538" s="90">
        <f t="shared" si="168"/>
        <v>0</v>
      </c>
      <c r="AR538" s="91">
        <f t="shared" si="169"/>
        <v>0</v>
      </c>
      <c r="AS538" s="89">
        <f>SUM(AR$9:AR538)*RLR</f>
        <v>120</v>
      </c>
      <c r="AT538" s="90">
        <f>AS538-SUM(AU$9:AU538)</f>
        <v>2.2536859427289357</v>
      </c>
      <c r="AU538" s="89">
        <f t="shared" si="170"/>
        <v>1.7030372363190979E-2</v>
      </c>
      <c r="AV538" s="90">
        <f>SUM(AU$9:AU538)*RRF</f>
        <v>82.422419840089745</v>
      </c>
      <c r="AW538" s="3"/>
      <c r="AX538" s="2">
        <f t="shared" si="162"/>
        <v>1.5</v>
      </c>
      <c r="AY538" s="2">
        <f t="shared" si="163"/>
        <v>0.75</v>
      </c>
    </row>
    <row r="539" spans="1:51" x14ac:dyDescent="0.25">
      <c r="A539" s="14">
        <f t="shared" si="164"/>
        <v>5.3</v>
      </c>
      <c r="B539" s="59">
        <f>IF($B$4="AY",0,IFERROR(P*INDEX('UWYr writing pattern'!$C$4:$C$18,MATCH('Baseline model w.Calcs'!$A539,'UWYr writing pattern'!$A$4:$A$18,0)) / 25,B538))</f>
        <v>0</v>
      </c>
      <c r="C539" s="36">
        <f t="shared" si="165"/>
        <v>3.3204899012193916E-2</v>
      </c>
      <c r="E539" s="34">
        <f t="shared" si="166"/>
        <v>5.0565836059178557E-4</v>
      </c>
      <c r="F539" s="31">
        <f>SUM($E$9:E539)*RLR</f>
        <v>119.96015412118527</v>
      </c>
      <c r="G539" s="32"/>
      <c r="H539" s="36">
        <f>F539-SUM($J$9:J539)</f>
        <v>4.3603230892152851</v>
      </c>
      <c r="J539" s="31">
        <f t="shared" si="167"/>
        <v>3.2944959439666695E-2</v>
      </c>
      <c r="K539" s="36">
        <f>SUM($J$9:J539)*RRF</f>
        <v>80.919881722378989</v>
      </c>
      <c r="L539" s="33"/>
      <c r="M539" s="36">
        <f t="shared" si="152"/>
        <v>85.280204811594274</v>
      </c>
      <c r="N539" s="33"/>
      <c r="O539" s="33"/>
      <c r="P539" s="33"/>
      <c r="Q539" s="33"/>
      <c r="R539" s="33"/>
      <c r="S539" s="33"/>
      <c r="T539" s="33"/>
      <c r="U539" s="33"/>
      <c r="V539" s="31">
        <f t="shared" si="153"/>
        <v>2.7892115170242884E-2</v>
      </c>
      <c r="W539" s="31">
        <f t="shared" si="154"/>
        <v>3.0522261624506992</v>
      </c>
      <c r="X539" s="31">
        <f t="shared" si="155"/>
        <v>3.0801182776209419</v>
      </c>
      <c r="Y539" s="31">
        <f t="shared" si="156"/>
        <v>-1.2802048115942739</v>
      </c>
      <c r="Z539" s="31"/>
      <c r="AA539" s="31"/>
      <c r="AB539" s="31"/>
      <c r="AC539" s="31"/>
      <c r="AD539" s="31"/>
      <c r="AE539" s="31"/>
      <c r="AF539" s="31"/>
      <c r="AG539" s="33">
        <f t="shared" si="157"/>
        <v>0.96333192526641653</v>
      </c>
      <c r="AH539" s="33">
        <f t="shared" si="158"/>
        <v>1.0152405334713603</v>
      </c>
      <c r="AI539" s="33">
        <f t="shared" si="159"/>
        <v>0.99966795100987726</v>
      </c>
      <c r="AJ539" s="93">
        <f t="shared" si="160"/>
        <v>0.98122069850531557</v>
      </c>
      <c r="AK539" s="3">
        <f t="shared" si="161"/>
        <v>0.9813601391820127</v>
      </c>
      <c r="AL539" s="3"/>
      <c r="AM539" s="3"/>
      <c r="AN539" s="3"/>
      <c r="AO539" s="3"/>
      <c r="AP539" s="3"/>
      <c r="AQ539" s="90">
        <f t="shared" si="168"/>
        <v>0</v>
      </c>
      <c r="AR539" s="91">
        <f t="shared" si="169"/>
        <v>0</v>
      </c>
      <c r="AS539" s="89">
        <f>SUM(AR$9:AR539)*RLR</f>
        <v>120</v>
      </c>
      <c r="AT539" s="90">
        <f>AS539-SUM(AU$9:AU539)</f>
        <v>2.2367832981584712</v>
      </c>
      <c r="AU539" s="89">
        <f t="shared" si="170"/>
        <v>1.6902644570467019E-2</v>
      </c>
      <c r="AV539" s="90">
        <f>SUM(AU$9:AU539)*RRF</f>
        <v>82.434251691289063</v>
      </c>
      <c r="AW539" s="3"/>
      <c r="AX539" s="2">
        <f t="shared" si="162"/>
        <v>1.5</v>
      </c>
      <c r="AY539" s="2">
        <f t="shared" si="163"/>
        <v>0.75</v>
      </c>
    </row>
    <row r="540" spans="1:51" x14ac:dyDescent="0.25">
      <c r="A540" s="14">
        <f t="shared" si="164"/>
        <v>5.31</v>
      </c>
      <c r="B540" s="59">
        <f>IF($B$4="AY",0,IFERROR(P*INDEX('UWYr writing pattern'!$C$4:$C$18,MATCH('Baseline model w.Calcs'!$A540,'UWYr writing pattern'!$A$4:$A$18,0)) / 25,B539))</f>
        <v>0</v>
      </c>
      <c r="C540" s="36">
        <f t="shared" si="165"/>
        <v>3.2706825527011006E-2</v>
      </c>
      <c r="E540" s="34">
        <f t="shared" si="166"/>
        <v>4.9807348518290874E-4</v>
      </c>
      <c r="F540" s="31">
        <f>SUM($E$9:E540)*RLR</f>
        <v>119.96075180936749</v>
      </c>
      <c r="G540" s="32"/>
      <c r="H540" s="36">
        <f>F540-SUM($J$9:J540)</f>
        <v>4.3282183542283974</v>
      </c>
      <c r="J540" s="31">
        <f t="shared" si="167"/>
        <v>3.270242316911464E-2</v>
      </c>
      <c r="K540" s="36">
        <f>SUM($J$9:J540)*RRF</f>
        <v>80.942773418597369</v>
      </c>
      <c r="L540" s="33"/>
      <c r="M540" s="36">
        <f t="shared" si="152"/>
        <v>85.270991772825766</v>
      </c>
      <c r="N540" s="33"/>
      <c r="O540" s="33"/>
      <c r="P540" s="33"/>
      <c r="Q540" s="33"/>
      <c r="R540" s="33"/>
      <c r="S540" s="33"/>
      <c r="T540" s="33"/>
      <c r="U540" s="33"/>
      <c r="V540" s="31">
        <f t="shared" si="153"/>
        <v>2.7473733442689243E-2</v>
      </c>
      <c r="W540" s="31">
        <f t="shared" si="154"/>
        <v>3.0297528479598781</v>
      </c>
      <c r="X540" s="31">
        <f t="shared" si="155"/>
        <v>3.0572265814025674</v>
      </c>
      <c r="Y540" s="31">
        <f t="shared" si="156"/>
        <v>-1.2709917728257665</v>
      </c>
      <c r="Z540" s="31"/>
      <c r="AA540" s="31"/>
      <c r="AB540" s="31"/>
      <c r="AC540" s="31"/>
      <c r="AD540" s="31"/>
      <c r="AE540" s="31"/>
      <c r="AF540" s="31"/>
      <c r="AG540" s="33">
        <f t="shared" si="157"/>
        <v>0.96360444545949253</v>
      </c>
      <c r="AH540" s="33">
        <f t="shared" si="158"/>
        <v>1.0151308544384019</v>
      </c>
      <c r="AI540" s="33">
        <f t="shared" si="159"/>
        <v>0.99967293174472915</v>
      </c>
      <c r="AJ540" s="93">
        <f t="shared" si="160"/>
        <v>0.98136101641661877</v>
      </c>
      <c r="AK540" s="3">
        <f t="shared" si="161"/>
        <v>0.98149993813814751</v>
      </c>
      <c r="AL540" s="3"/>
      <c r="AM540" s="3"/>
      <c r="AN540" s="3"/>
      <c r="AO540" s="3"/>
      <c r="AP540" s="3"/>
      <c r="AQ540" s="90">
        <f t="shared" si="168"/>
        <v>0</v>
      </c>
      <c r="AR540" s="91">
        <f t="shared" si="169"/>
        <v>0</v>
      </c>
      <c r="AS540" s="89">
        <f>SUM(AR$9:AR540)*RLR</f>
        <v>120</v>
      </c>
      <c r="AT540" s="90">
        <f>AS540-SUM(AU$9:AU540)</f>
        <v>2.2200074234222882</v>
      </c>
      <c r="AU540" s="89">
        <f t="shared" si="170"/>
        <v>1.6775874736188533E-2</v>
      </c>
      <c r="AV540" s="90">
        <f>SUM(AU$9:AU540)*RRF</f>
        <v>82.445994803604393</v>
      </c>
      <c r="AW540" s="3"/>
      <c r="AX540" s="2">
        <f t="shared" si="162"/>
        <v>1.5</v>
      </c>
      <c r="AY540" s="2">
        <f t="shared" si="163"/>
        <v>0.75</v>
      </c>
    </row>
    <row r="541" spans="1:51" x14ac:dyDescent="0.25">
      <c r="A541" s="14">
        <f t="shared" si="164"/>
        <v>5.32</v>
      </c>
      <c r="B541" s="59">
        <f>IF($B$4="AY",0,IFERROR(P*INDEX('UWYr writing pattern'!$C$4:$C$18,MATCH('Baseline model w.Calcs'!$A541,'UWYr writing pattern'!$A$4:$A$18,0)) / 25,B540))</f>
        <v>0</v>
      </c>
      <c r="C541" s="36">
        <f t="shared" si="165"/>
        <v>3.2216223144105841E-2</v>
      </c>
      <c r="E541" s="34">
        <f t="shared" si="166"/>
        <v>4.9060238290516507E-4</v>
      </c>
      <c r="F541" s="31">
        <f>SUM($E$9:E541)*RLR</f>
        <v>119.96134053222698</v>
      </c>
      <c r="G541" s="32"/>
      <c r="H541" s="36">
        <f>F541-SUM($J$9:J541)</f>
        <v>4.2963454394311782</v>
      </c>
      <c r="J541" s="31">
        <f t="shared" si="167"/>
        <v>3.2461637656712984E-2</v>
      </c>
      <c r="K541" s="36">
        <f>SUM($J$9:J541)*RRF</f>
        <v>80.965496564957064</v>
      </c>
      <c r="L541" s="33"/>
      <c r="M541" s="36">
        <f t="shared" si="152"/>
        <v>85.261842004388242</v>
      </c>
      <c r="N541" s="33"/>
      <c r="O541" s="33"/>
      <c r="P541" s="33"/>
      <c r="Q541" s="33"/>
      <c r="R541" s="33"/>
      <c r="S541" s="33"/>
      <c r="T541" s="33"/>
      <c r="U541" s="33"/>
      <c r="V541" s="31">
        <f t="shared" si="153"/>
        <v>2.7061627441048907E-2</v>
      </c>
      <c r="W541" s="31">
        <f t="shared" si="154"/>
        <v>3.0074418076018246</v>
      </c>
      <c r="X541" s="31">
        <f t="shared" si="155"/>
        <v>3.0345034350428737</v>
      </c>
      <c r="Y541" s="31">
        <f t="shared" si="156"/>
        <v>-1.2618420043882423</v>
      </c>
      <c r="Z541" s="31"/>
      <c r="AA541" s="31"/>
      <c r="AB541" s="31"/>
      <c r="AC541" s="31"/>
      <c r="AD541" s="31"/>
      <c r="AE541" s="31"/>
      <c r="AF541" s="31"/>
      <c r="AG541" s="33">
        <f t="shared" si="157"/>
        <v>0.96387495910663168</v>
      </c>
      <c r="AH541" s="33">
        <f t="shared" si="158"/>
        <v>1.0150219286236695</v>
      </c>
      <c r="AI541" s="33">
        <f t="shared" si="159"/>
        <v>0.99967783776855823</v>
      </c>
      <c r="AJ541" s="93">
        <f t="shared" si="160"/>
        <v>0.98150028588018079</v>
      </c>
      <c r="AK541" s="3">
        <f t="shared" si="161"/>
        <v>0.98163868860211156</v>
      </c>
      <c r="AL541" s="3"/>
      <c r="AM541" s="3"/>
      <c r="AN541" s="3"/>
      <c r="AO541" s="3"/>
      <c r="AP541" s="3"/>
      <c r="AQ541" s="90">
        <f t="shared" si="168"/>
        <v>0</v>
      </c>
      <c r="AR541" s="91">
        <f t="shared" si="169"/>
        <v>0</v>
      </c>
      <c r="AS541" s="89">
        <f>SUM(AR$9:AR541)*RLR</f>
        <v>120</v>
      </c>
      <c r="AT541" s="90">
        <f>AS541-SUM(AU$9:AU541)</f>
        <v>2.2033573677466194</v>
      </c>
      <c r="AU541" s="89">
        <f t="shared" si="170"/>
        <v>1.6650055675667162E-2</v>
      </c>
      <c r="AV541" s="90">
        <f>SUM(AU$9:AU541)*RRF</f>
        <v>82.457649842577368</v>
      </c>
      <c r="AW541" s="3"/>
      <c r="AX541" s="2">
        <f t="shared" si="162"/>
        <v>1.5</v>
      </c>
      <c r="AY541" s="2">
        <f t="shared" si="163"/>
        <v>0.75</v>
      </c>
    </row>
    <row r="542" spans="1:51" x14ac:dyDescent="0.25">
      <c r="A542" s="14">
        <f t="shared" si="164"/>
        <v>5.33</v>
      </c>
      <c r="B542" s="59">
        <f>IF($B$4="AY",0,IFERROR(P*INDEX('UWYr writing pattern'!$C$4:$C$18,MATCH('Baseline model w.Calcs'!$A542,'UWYr writing pattern'!$A$4:$A$18,0)) / 25,B541))</f>
        <v>0</v>
      </c>
      <c r="C542" s="36">
        <f t="shared" si="165"/>
        <v>3.1732979796944255E-2</v>
      </c>
      <c r="E542" s="34">
        <f t="shared" si="166"/>
        <v>4.8324334716158763E-4</v>
      </c>
      <c r="F542" s="31">
        <f>SUM($E$9:E542)*RLR</f>
        <v>119.96192042424357</v>
      </c>
      <c r="G542" s="32"/>
      <c r="H542" s="36">
        <f>F542-SUM($J$9:J542)</f>
        <v>4.2647027406520266</v>
      </c>
      <c r="J542" s="31">
        <f t="shared" si="167"/>
        <v>3.2222590795733835E-2</v>
      </c>
      <c r="K542" s="36">
        <f>SUM($J$9:J542)*RRF</f>
        <v>80.988052378514084</v>
      </c>
      <c r="L542" s="33"/>
      <c r="M542" s="36">
        <f t="shared" si="152"/>
        <v>85.25275511916611</v>
      </c>
      <c r="N542" s="33"/>
      <c r="O542" s="33"/>
      <c r="P542" s="33"/>
      <c r="Q542" s="33"/>
      <c r="R542" s="33"/>
      <c r="S542" s="33"/>
      <c r="T542" s="33"/>
      <c r="U542" s="33"/>
      <c r="V542" s="31">
        <f t="shared" si="153"/>
        <v>2.6655703029433171E-2</v>
      </c>
      <c r="W542" s="31">
        <f t="shared" si="154"/>
        <v>2.9852919184564186</v>
      </c>
      <c r="X542" s="31">
        <f t="shared" si="155"/>
        <v>3.0119476214858518</v>
      </c>
      <c r="Y542" s="31">
        <f t="shared" si="156"/>
        <v>-1.2527551191661104</v>
      </c>
      <c r="Z542" s="31"/>
      <c r="AA542" s="31"/>
      <c r="AB542" s="31"/>
      <c r="AC542" s="31"/>
      <c r="AD542" s="31"/>
      <c r="AE542" s="31"/>
      <c r="AF542" s="31"/>
      <c r="AG542" s="33">
        <f t="shared" si="157"/>
        <v>0.96414348069659628</v>
      </c>
      <c r="AH542" s="33">
        <f t="shared" si="158"/>
        <v>1.0149137514186441</v>
      </c>
      <c r="AI542" s="33">
        <f t="shared" si="159"/>
        <v>0.99968267020202972</v>
      </c>
      <c r="AJ542" s="93">
        <f t="shared" si="160"/>
        <v>0.98163851472994568</v>
      </c>
      <c r="AK542" s="3">
        <f t="shared" si="161"/>
        <v>0.98177639843759557</v>
      </c>
      <c r="AL542" s="3"/>
      <c r="AM542" s="3"/>
      <c r="AN542" s="3"/>
      <c r="AO542" s="3"/>
      <c r="AP542" s="3"/>
      <c r="AQ542" s="90">
        <f t="shared" si="168"/>
        <v>0</v>
      </c>
      <c r="AR542" s="91">
        <f t="shared" si="169"/>
        <v>0</v>
      </c>
      <c r="AS542" s="89">
        <f>SUM(AR$9:AR542)*RLR</f>
        <v>120</v>
      </c>
      <c r="AT542" s="90">
        <f>AS542-SUM(AU$9:AU542)</f>
        <v>2.1868321874885197</v>
      </c>
      <c r="AU542" s="89">
        <f t="shared" si="170"/>
        <v>1.6525180258099646E-2</v>
      </c>
      <c r="AV542" s="90">
        <f>SUM(AU$9:AU542)*RRF</f>
        <v>82.469217468758032</v>
      </c>
      <c r="AW542" s="3"/>
      <c r="AX542" s="2">
        <f t="shared" si="162"/>
        <v>1.5</v>
      </c>
      <c r="AY542" s="2">
        <f t="shared" si="163"/>
        <v>0.75</v>
      </c>
    </row>
    <row r="543" spans="1:51" x14ac:dyDescent="0.25">
      <c r="A543" s="14">
        <f t="shared" si="164"/>
        <v>5.34</v>
      </c>
      <c r="B543" s="59">
        <f>IF($B$4="AY",0,IFERROR(P*INDEX('UWYr writing pattern'!$C$4:$C$18,MATCH('Baseline model w.Calcs'!$A543,'UWYr writing pattern'!$A$4:$A$18,0)) / 25,B542))</f>
        <v>0</v>
      </c>
      <c r="C543" s="36">
        <f t="shared" si="165"/>
        <v>3.1256985099990094E-2</v>
      </c>
      <c r="E543" s="34">
        <f t="shared" si="166"/>
        <v>4.7599469695416385E-4</v>
      </c>
      <c r="F543" s="31">
        <f>SUM($E$9:E543)*RLR</f>
        <v>119.96249161787992</v>
      </c>
      <c r="G543" s="32"/>
      <c r="H543" s="36">
        <f>F543-SUM($J$9:J543)</f>
        <v>4.2332886637334894</v>
      </c>
      <c r="J543" s="31">
        <f t="shared" si="167"/>
        <v>3.1985270554890199E-2</v>
      </c>
      <c r="K543" s="36">
        <f>SUM($J$9:J543)*RRF</f>
        <v>81.010442067902503</v>
      </c>
      <c r="L543" s="33"/>
      <c r="M543" s="36">
        <f t="shared" si="152"/>
        <v>85.243730731635992</v>
      </c>
      <c r="N543" s="33"/>
      <c r="O543" s="33"/>
      <c r="P543" s="33"/>
      <c r="Q543" s="33"/>
      <c r="R543" s="33"/>
      <c r="S543" s="33"/>
      <c r="T543" s="33"/>
      <c r="U543" s="33"/>
      <c r="V543" s="31">
        <f t="shared" si="153"/>
        <v>2.6255867483991675E-2</v>
      </c>
      <c r="W543" s="31">
        <f t="shared" si="154"/>
        <v>2.9633020646134423</v>
      </c>
      <c r="X543" s="31">
        <f t="shared" si="155"/>
        <v>2.9895579320974339</v>
      </c>
      <c r="Y543" s="31">
        <f t="shared" si="156"/>
        <v>-1.243730731635992</v>
      </c>
      <c r="Z543" s="31"/>
      <c r="AA543" s="31"/>
      <c r="AB543" s="31"/>
      <c r="AC543" s="31"/>
      <c r="AD543" s="31"/>
      <c r="AE543" s="31"/>
      <c r="AF543" s="31"/>
      <c r="AG543" s="33">
        <f t="shared" si="157"/>
        <v>0.96441002461788694</v>
      </c>
      <c r="AH543" s="33">
        <f t="shared" si="158"/>
        <v>1.0148063182337619</v>
      </c>
      <c r="AI543" s="33">
        <f t="shared" si="159"/>
        <v>0.9996874301489993</v>
      </c>
      <c r="AJ543" s="93">
        <f t="shared" si="160"/>
        <v>0.98177571074132275</v>
      </c>
      <c r="AK543" s="3">
        <f t="shared" si="161"/>
        <v>0.98191307544931361</v>
      </c>
      <c r="AL543" s="3"/>
      <c r="AM543" s="3"/>
      <c r="AN543" s="3"/>
      <c r="AO543" s="3"/>
      <c r="AP543" s="3"/>
      <c r="AQ543" s="90">
        <f t="shared" si="168"/>
        <v>0</v>
      </c>
      <c r="AR543" s="91">
        <f t="shared" si="169"/>
        <v>0</v>
      </c>
      <c r="AS543" s="89">
        <f>SUM(AR$9:AR543)*RLR</f>
        <v>120</v>
      </c>
      <c r="AT543" s="90">
        <f>AS543-SUM(AU$9:AU543)</f>
        <v>2.1704309460823623</v>
      </c>
      <c r="AU543" s="89">
        <f t="shared" si="170"/>
        <v>1.6401241406163898E-2</v>
      </c>
      <c r="AV543" s="90">
        <f>SUM(AU$9:AU543)*RRF</f>
        <v>82.480698337742339</v>
      </c>
      <c r="AW543" s="3"/>
      <c r="AX543" s="2">
        <f t="shared" si="162"/>
        <v>1.5</v>
      </c>
      <c r="AY543" s="2">
        <f t="shared" si="163"/>
        <v>0.75</v>
      </c>
    </row>
    <row r="544" spans="1:51" x14ac:dyDescent="0.25">
      <c r="A544" s="14">
        <f t="shared" si="164"/>
        <v>5.35</v>
      </c>
      <c r="B544" s="59">
        <f>IF($B$4="AY",0,IFERROR(P*INDEX('UWYr writing pattern'!$C$4:$C$18,MATCH('Baseline model w.Calcs'!$A544,'UWYr writing pattern'!$A$4:$A$18,0)) / 25,B543))</f>
        <v>0</v>
      </c>
      <c r="C544" s="36">
        <f t="shared" si="165"/>
        <v>3.0788130323490242E-2</v>
      </c>
      <c r="E544" s="34">
        <f t="shared" si="166"/>
        <v>4.6885477649985145E-4</v>
      </c>
      <c r="F544" s="31">
        <f>SUM($E$9:E544)*RLR</f>
        <v>119.96305424361172</v>
      </c>
      <c r="G544" s="32"/>
      <c r="H544" s="36">
        <f>F544-SUM($J$9:J544)</f>
        <v>4.202101624487284</v>
      </c>
      <c r="J544" s="31">
        <f t="shared" si="167"/>
        <v>3.174966497800117E-2</v>
      </c>
      <c r="K544" s="36">
        <f>SUM($J$9:J544)*RRF</f>
        <v>81.032666833387097</v>
      </c>
      <c r="L544" s="33"/>
      <c r="M544" s="36">
        <f t="shared" si="152"/>
        <v>85.234768457874381</v>
      </c>
      <c r="N544" s="33"/>
      <c r="O544" s="33"/>
      <c r="P544" s="33"/>
      <c r="Q544" s="33"/>
      <c r="R544" s="33"/>
      <c r="S544" s="33"/>
      <c r="T544" s="33"/>
      <c r="U544" s="33"/>
      <c r="V544" s="31">
        <f t="shared" si="153"/>
        <v>2.5862029471731801E-2</v>
      </c>
      <c r="W544" s="31">
        <f t="shared" si="154"/>
        <v>2.9414711371410984</v>
      </c>
      <c r="X544" s="31">
        <f t="shared" si="155"/>
        <v>2.9673331666128302</v>
      </c>
      <c r="Y544" s="31">
        <f t="shared" si="156"/>
        <v>-1.2347684578743809</v>
      </c>
      <c r="Z544" s="31"/>
      <c r="AA544" s="31"/>
      <c r="AB544" s="31"/>
      <c r="AC544" s="31"/>
      <c r="AD544" s="31"/>
      <c r="AE544" s="31"/>
      <c r="AF544" s="31"/>
      <c r="AG544" s="33">
        <f t="shared" si="157"/>
        <v>0.9646746051593702</v>
      </c>
      <c r="AH544" s="33">
        <f t="shared" si="158"/>
        <v>1.0146996244985045</v>
      </c>
      <c r="AI544" s="33">
        <f t="shared" si="159"/>
        <v>0.99969211869676433</v>
      </c>
      <c r="AJ544" s="93">
        <f t="shared" si="160"/>
        <v>0.98191188163162368</v>
      </c>
      <c r="AK544" s="3">
        <f t="shared" si="161"/>
        <v>0.98204872738344373</v>
      </c>
      <c r="AL544" s="3"/>
      <c r="AM544" s="3"/>
      <c r="AN544" s="3"/>
      <c r="AO544" s="3"/>
      <c r="AP544" s="3"/>
      <c r="AQ544" s="90">
        <f t="shared" si="168"/>
        <v>0</v>
      </c>
      <c r="AR544" s="91">
        <f t="shared" si="169"/>
        <v>0</v>
      </c>
      <c r="AS544" s="89">
        <f>SUM(AR$9:AR544)*RLR</f>
        <v>120</v>
      </c>
      <c r="AT544" s="90">
        <f>AS544-SUM(AU$9:AU544)</f>
        <v>2.1541527139867469</v>
      </c>
      <c r="AU544" s="89">
        <f t="shared" si="170"/>
        <v>1.6278232095617719E-2</v>
      </c>
      <c r="AV544" s="90">
        <f>SUM(AU$9:AU544)*RRF</f>
        <v>82.492093100209274</v>
      </c>
      <c r="AW544" s="3"/>
      <c r="AX544" s="2">
        <f t="shared" si="162"/>
        <v>1.5</v>
      </c>
      <c r="AY544" s="2">
        <f t="shared" si="163"/>
        <v>0.75</v>
      </c>
    </row>
    <row r="545" spans="1:51" x14ac:dyDescent="0.25">
      <c r="A545" s="14">
        <f t="shared" si="164"/>
        <v>5.36</v>
      </c>
      <c r="B545" s="59">
        <f>IF($B$4="AY",0,IFERROR(P*INDEX('UWYr writing pattern'!$C$4:$C$18,MATCH('Baseline model w.Calcs'!$A545,'UWYr writing pattern'!$A$4:$A$18,0)) / 25,B544))</f>
        <v>0</v>
      </c>
      <c r="C545" s="36">
        <f t="shared" si="165"/>
        <v>3.0326308368637887E-2</v>
      </c>
      <c r="E545" s="34">
        <f t="shared" si="166"/>
        <v>4.6182195485235361E-4</v>
      </c>
      <c r="F545" s="31">
        <f>SUM($E$9:E545)*RLR</f>
        <v>119.96360842995756</v>
      </c>
      <c r="G545" s="32"/>
      <c r="H545" s="36">
        <f>F545-SUM($J$9:J545)</f>
        <v>4.1711400486494625</v>
      </c>
      <c r="J545" s="31">
        <f t="shared" si="167"/>
        <v>3.1515762183654629E-2</v>
      </c>
      <c r="K545" s="36">
        <f>SUM($J$9:J545)*RRF</f>
        <v>81.05472786691567</v>
      </c>
      <c r="L545" s="33"/>
      <c r="M545" s="36">
        <f t="shared" si="152"/>
        <v>85.225867915565132</v>
      </c>
      <c r="N545" s="33"/>
      <c r="O545" s="33"/>
      <c r="P545" s="33"/>
      <c r="Q545" s="33"/>
      <c r="R545" s="33"/>
      <c r="S545" s="33"/>
      <c r="T545" s="33"/>
      <c r="U545" s="33"/>
      <c r="V545" s="31">
        <f t="shared" si="153"/>
        <v>2.5474099029655823E-2</v>
      </c>
      <c r="W545" s="31">
        <f t="shared" si="154"/>
        <v>2.9197980340546237</v>
      </c>
      <c r="X545" s="31">
        <f t="shared" si="155"/>
        <v>2.9452721330842797</v>
      </c>
      <c r="Y545" s="31">
        <f t="shared" si="156"/>
        <v>-1.2258679155651322</v>
      </c>
      <c r="Z545" s="31"/>
      <c r="AA545" s="31"/>
      <c r="AB545" s="31"/>
      <c r="AC545" s="31"/>
      <c r="AD545" s="31"/>
      <c r="AE545" s="31"/>
      <c r="AF545" s="31"/>
      <c r="AG545" s="33">
        <f t="shared" si="157"/>
        <v>0.9649372365109008</v>
      </c>
      <c r="AH545" s="33">
        <f t="shared" si="158"/>
        <v>1.0145936656614896</v>
      </c>
      <c r="AI545" s="33">
        <f t="shared" si="159"/>
        <v>0.999696736916313</v>
      </c>
      <c r="AJ545" s="93">
        <f t="shared" si="160"/>
        <v>0.98204703506049718</v>
      </c>
      <c r="AK545" s="3">
        <f t="shared" si="161"/>
        <v>0.98218336192806788</v>
      </c>
      <c r="AL545" s="3"/>
      <c r="AM545" s="3"/>
      <c r="AN545" s="3"/>
      <c r="AO545" s="3"/>
      <c r="AP545" s="3"/>
      <c r="AQ545" s="90">
        <f t="shared" si="168"/>
        <v>0</v>
      </c>
      <c r="AR545" s="91">
        <f t="shared" si="169"/>
        <v>0</v>
      </c>
      <c r="AS545" s="89">
        <f>SUM(AR$9:AR545)*RLR</f>
        <v>120</v>
      </c>
      <c r="AT545" s="90">
        <f>AS545-SUM(AU$9:AU545)</f>
        <v>2.1379965686318485</v>
      </c>
      <c r="AU545" s="89">
        <f t="shared" si="170"/>
        <v>1.6156145354900602E-2</v>
      </c>
      <c r="AV545" s="90">
        <f>SUM(AU$9:AU545)*RRF</f>
        <v>82.5034024019577</v>
      </c>
      <c r="AW545" s="3"/>
      <c r="AX545" s="2">
        <f t="shared" si="162"/>
        <v>1.5</v>
      </c>
      <c r="AY545" s="2">
        <f t="shared" si="163"/>
        <v>0.75</v>
      </c>
    </row>
    <row r="546" spans="1:51" x14ac:dyDescent="0.25">
      <c r="A546" s="14">
        <f t="shared" si="164"/>
        <v>5.37</v>
      </c>
      <c r="B546" s="59">
        <f>IF($B$4="AY",0,IFERROR(P*INDEX('UWYr writing pattern'!$C$4:$C$18,MATCH('Baseline model w.Calcs'!$A546,'UWYr writing pattern'!$A$4:$A$18,0)) / 25,B545))</f>
        <v>0</v>
      </c>
      <c r="C546" s="36">
        <f t="shared" si="165"/>
        <v>2.9871413743108317E-2</v>
      </c>
      <c r="E546" s="34">
        <f t="shared" si="166"/>
        <v>4.5489462552956826E-4</v>
      </c>
      <c r="F546" s="31">
        <f>SUM($E$9:E546)*RLR</f>
        <v>119.9641543035082</v>
      </c>
      <c r="G546" s="32"/>
      <c r="H546" s="36">
        <f>F546-SUM($J$9:J546)</f>
        <v>4.1404023718352221</v>
      </c>
      <c r="J546" s="31">
        <f t="shared" si="167"/>
        <v>3.1283550364870967E-2</v>
      </c>
      <c r="K546" s="36">
        <f>SUM($J$9:J546)*RRF</f>
        <v>81.076626352171075</v>
      </c>
      <c r="L546" s="33"/>
      <c r="M546" s="36">
        <f t="shared" si="152"/>
        <v>85.217028724006298</v>
      </c>
      <c r="N546" s="33"/>
      <c r="O546" s="33"/>
      <c r="P546" s="33"/>
      <c r="Q546" s="33"/>
      <c r="R546" s="33"/>
      <c r="S546" s="33"/>
      <c r="T546" s="33"/>
      <c r="U546" s="33"/>
      <c r="V546" s="31">
        <f t="shared" si="153"/>
        <v>2.5091987544210985E-2</v>
      </c>
      <c r="W546" s="31">
        <f t="shared" si="154"/>
        <v>2.8982816602846553</v>
      </c>
      <c r="X546" s="31">
        <f t="shared" si="155"/>
        <v>2.9233736478288663</v>
      </c>
      <c r="Y546" s="31">
        <f t="shared" si="156"/>
        <v>-1.2170287240062976</v>
      </c>
      <c r="Z546" s="31"/>
      <c r="AA546" s="31"/>
      <c r="AB546" s="31"/>
      <c r="AC546" s="31"/>
      <c r="AD546" s="31"/>
      <c r="AE546" s="31"/>
      <c r="AF546" s="31"/>
      <c r="AG546" s="33">
        <f t="shared" si="157"/>
        <v>0.96519793276394139</v>
      </c>
      <c r="AH546" s="33">
        <f t="shared" si="158"/>
        <v>1.0144884371905512</v>
      </c>
      <c r="AI546" s="33">
        <f t="shared" si="159"/>
        <v>0.99970128586256835</v>
      </c>
      <c r="AJ546" s="93">
        <f t="shared" si="160"/>
        <v>0.98218117863035903</v>
      </c>
      <c r="AK546" s="3">
        <f t="shared" si="161"/>
        <v>0.98231698671360745</v>
      </c>
      <c r="AL546" s="3"/>
      <c r="AM546" s="3"/>
      <c r="AN546" s="3"/>
      <c r="AO546" s="3"/>
      <c r="AP546" s="3"/>
      <c r="AQ546" s="90">
        <f t="shared" si="168"/>
        <v>0</v>
      </c>
      <c r="AR546" s="91">
        <f t="shared" si="169"/>
        <v>0</v>
      </c>
      <c r="AS546" s="89">
        <f>SUM(AR$9:AR546)*RLR</f>
        <v>120</v>
      </c>
      <c r="AT546" s="90">
        <f>AS546-SUM(AU$9:AU546)</f>
        <v>2.1219615943671073</v>
      </c>
      <c r="AU546" s="89">
        <f t="shared" si="170"/>
        <v>1.6034974264738863E-2</v>
      </c>
      <c r="AV546" s="90">
        <f>SUM(AU$9:AU546)*RRF</f>
        <v>82.514626883943023</v>
      </c>
      <c r="AW546" s="3"/>
      <c r="AX546" s="2">
        <f t="shared" si="162"/>
        <v>1.5</v>
      </c>
      <c r="AY546" s="2">
        <f t="shared" si="163"/>
        <v>0.75</v>
      </c>
    </row>
    <row r="547" spans="1:51" x14ac:dyDescent="0.25">
      <c r="A547" s="14">
        <f t="shared" si="164"/>
        <v>5.38</v>
      </c>
      <c r="B547" s="59">
        <f>IF($B$4="AY",0,IFERROR(P*INDEX('UWYr writing pattern'!$C$4:$C$18,MATCH('Baseline model w.Calcs'!$A547,'UWYr writing pattern'!$A$4:$A$18,0)) / 25,B546))</f>
        <v>0</v>
      </c>
      <c r="C547" s="36">
        <f t="shared" si="165"/>
        <v>2.9423342536961692E-2</v>
      </c>
      <c r="E547" s="34">
        <f t="shared" si="166"/>
        <v>4.4807120614662481E-4</v>
      </c>
      <c r="F547" s="31">
        <f>SUM($E$9:E547)*RLR</f>
        <v>119.96469198895558</v>
      </c>
      <c r="G547" s="32"/>
      <c r="H547" s="36">
        <f>F547-SUM($J$9:J547)</f>
        <v>4.1098870394938416</v>
      </c>
      <c r="J547" s="31">
        <f t="shared" si="167"/>
        <v>3.1053017788764167E-2</v>
      </c>
      <c r="K547" s="36">
        <f>SUM($J$9:J547)*RRF</f>
        <v>81.098363464623205</v>
      </c>
      <c r="L547" s="33"/>
      <c r="M547" s="36">
        <f t="shared" si="152"/>
        <v>85.208250504117046</v>
      </c>
      <c r="N547" s="33"/>
      <c r="O547" s="33"/>
      <c r="P547" s="33"/>
      <c r="Q547" s="33"/>
      <c r="R547" s="33"/>
      <c r="S547" s="33"/>
      <c r="T547" s="33"/>
      <c r="U547" s="33"/>
      <c r="V547" s="31">
        <f t="shared" si="153"/>
        <v>2.4715607731047817E-2</v>
      </c>
      <c r="W547" s="31">
        <f t="shared" si="154"/>
        <v>2.8769209276456889</v>
      </c>
      <c r="X547" s="31">
        <f t="shared" si="155"/>
        <v>2.9016365353767366</v>
      </c>
      <c r="Y547" s="31">
        <f t="shared" si="156"/>
        <v>-1.2082505041170464</v>
      </c>
      <c r="Z547" s="31"/>
      <c r="AA547" s="31"/>
      <c r="AB547" s="31"/>
      <c r="AC547" s="31"/>
      <c r="AD547" s="31"/>
      <c r="AE547" s="31"/>
      <c r="AF547" s="31"/>
      <c r="AG547" s="33">
        <f t="shared" si="157"/>
        <v>0.96545670791218097</v>
      </c>
      <c r="AH547" s="33">
        <f t="shared" si="158"/>
        <v>1.0143839345728221</v>
      </c>
      <c r="AI547" s="33">
        <f t="shared" si="159"/>
        <v>0.99970576657462984</v>
      </c>
      <c r="AJ547" s="93">
        <f t="shared" si="160"/>
        <v>0.98231431988682061</v>
      </c>
      <c r="AK547" s="3">
        <f t="shared" si="161"/>
        <v>0.98244960931325531</v>
      </c>
      <c r="AL547" s="3"/>
      <c r="AM547" s="3"/>
      <c r="AN547" s="3"/>
      <c r="AO547" s="3"/>
      <c r="AP547" s="3"/>
      <c r="AQ547" s="90">
        <f t="shared" si="168"/>
        <v>0</v>
      </c>
      <c r="AR547" s="91">
        <f t="shared" si="169"/>
        <v>0</v>
      </c>
      <c r="AS547" s="89">
        <f>SUM(AR$9:AR547)*RLR</f>
        <v>120</v>
      </c>
      <c r="AT547" s="90">
        <f>AS547-SUM(AU$9:AU547)</f>
        <v>2.106046882409359</v>
      </c>
      <c r="AU547" s="89">
        <f t="shared" si="170"/>
        <v>1.5914711957753305E-2</v>
      </c>
      <c r="AV547" s="90">
        <f>SUM(AU$9:AU547)*RRF</f>
        <v>82.525767182313444</v>
      </c>
      <c r="AW547" s="3"/>
      <c r="AX547" s="2">
        <f t="shared" si="162"/>
        <v>1.5</v>
      </c>
      <c r="AY547" s="2">
        <f t="shared" si="163"/>
        <v>0.75</v>
      </c>
    </row>
    <row r="548" spans="1:51" x14ac:dyDescent="0.25">
      <c r="A548" s="14">
        <f t="shared" si="164"/>
        <v>5.39</v>
      </c>
      <c r="B548" s="59">
        <f>IF($B$4="AY",0,IFERROR(P*INDEX('UWYr writing pattern'!$C$4:$C$18,MATCH('Baseline model w.Calcs'!$A548,'UWYr writing pattern'!$A$4:$A$18,0)) / 25,B547))</f>
        <v>0</v>
      </c>
      <c r="C548" s="36">
        <f t="shared" si="165"/>
        <v>2.8981992398907266E-2</v>
      </c>
      <c r="E548" s="34">
        <f t="shared" si="166"/>
        <v>4.4135013805442539E-4</v>
      </c>
      <c r="F548" s="31">
        <f>SUM($E$9:E548)*RLR</f>
        <v>119.96522160912124</v>
      </c>
      <c r="G548" s="32"/>
      <c r="H548" s="36">
        <f>F548-SUM($J$9:J548)</f>
        <v>4.0795925068633068</v>
      </c>
      <c r="J548" s="31">
        <f t="shared" si="167"/>
        <v>3.0824152796203812E-2</v>
      </c>
      <c r="K548" s="36">
        <f>SUM($J$9:J548)*RRF</f>
        <v>81.119940371580554</v>
      </c>
      <c r="L548" s="33"/>
      <c r="M548" s="36">
        <f t="shared" si="152"/>
        <v>85.199532878443861</v>
      </c>
      <c r="N548" s="33"/>
      <c r="O548" s="33"/>
      <c r="P548" s="33"/>
      <c r="Q548" s="33"/>
      <c r="R548" s="33"/>
      <c r="S548" s="33"/>
      <c r="T548" s="33"/>
      <c r="U548" s="33"/>
      <c r="V548" s="31">
        <f t="shared" si="153"/>
        <v>2.4344873615082103E-2</v>
      </c>
      <c r="W548" s="31">
        <f t="shared" si="154"/>
        <v>2.8557147548043145</v>
      </c>
      <c r="X548" s="31">
        <f t="shared" si="155"/>
        <v>2.8800596284193967</v>
      </c>
      <c r="Y548" s="31">
        <f t="shared" si="156"/>
        <v>-1.1995328784438613</v>
      </c>
      <c r="Z548" s="31"/>
      <c r="AA548" s="31"/>
      <c r="AB548" s="31"/>
      <c r="AC548" s="31"/>
      <c r="AD548" s="31"/>
      <c r="AE548" s="31"/>
      <c r="AF548" s="31"/>
      <c r="AG548" s="33">
        <f t="shared" si="157"/>
        <v>0.96571357585214945</v>
      </c>
      <c r="AH548" s="33">
        <f t="shared" si="158"/>
        <v>1.0142801533148078</v>
      </c>
      <c r="AI548" s="33">
        <f t="shared" si="159"/>
        <v>0.99971018007601031</v>
      </c>
      <c r="AJ548" s="93">
        <f t="shared" si="160"/>
        <v>0.98244646631911248</v>
      </c>
      <c r="AK548" s="3">
        <f t="shared" si="161"/>
        <v>0.98258123724340596</v>
      </c>
      <c r="AL548" s="3"/>
      <c r="AM548" s="3"/>
      <c r="AN548" s="3"/>
      <c r="AO548" s="3"/>
      <c r="AP548" s="3"/>
      <c r="AQ548" s="90">
        <f t="shared" si="168"/>
        <v>0</v>
      </c>
      <c r="AR548" s="91">
        <f t="shared" si="169"/>
        <v>0</v>
      </c>
      <c r="AS548" s="89">
        <f>SUM(AR$9:AR548)*RLR</f>
        <v>120</v>
      </c>
      <c r="AT548" s="90">
        <f>AS548-SUM(AU$9:AU548)</f>
        <v>2.0902515307912921</v>
      </c>
      <c r="AU548" s="89">
        <f t="shared" si="170"/>
        <v>1.5795351618070191E-2</v>
      </c>
      <c r="AV548" s="90">
        <f>SUM(AU$9:AU548)*RRF</f>
        <v>82.536823928446097</v>
      </c>
      <c r="AW548" s="3"/>
      <c r="AX548" s="2">
        <f t="shared" si="162"/>
        <v>1.5</v>
      </c>
      <c r="AY548" s="2">
        <f t="shared" si="163"/>
        <v>0.75</v>
      </c>
    </row>
    <row r="549" spans="1:51" x14ac:dyDescent="0.25">
      <c r="A549" s="14">
        <f t="shared" si="164"/>
        <v>5.4</v>
      </c>
      <c r="B549" s="59">
        <f>IF($B$4="AY",0,IFERROR(P*INDEX('UWYr writing pattern'!$C$4:$C$18,MATCH('Baseline model w.Calcs'!$A549,'UWYr writing pattern'!$A$4:$A$18,0)) / 25,B548))</f>
        <v>0</v>
      </c>
      <c r="C549" s="36">
        <f t="shared" si="165"/>
        <v>2.8547262512923659E-2</v>
      </c>
      <c r="E549" s="34">
        <f t="shared" si="166"/>
        <v>4.3472988598360898E-4</v>
      </c>
      <c r="F549" s="31">
        <f>SUM($E$9:E549)*RLR</f>
        <v>119.96574328498443</v>
      </c>
      <c r="G549" s="32"/>
      <c r="H549" s="36">
        <f>F549-SUM($J$9:J549)</f>
        <v>4.04951723892502</v>
      </c>
      <c r="J549" s="31">
        <f t="shared" si="167"/>
        <v>3.0596943801474801E-2</v>
      </c>
      <c r="K549" s="36">
        <f>SUM($J$9:J549)*RRF</f>
        <v>81.141358232241586</v>
      </c>
      <c r="L549" s="33"/>
      <c r="M549" s="36">
        <f t="shared" si="152"/>
        <v>85.190875471166606</v>
      </c>
      <c r="N549" s="33"/>
      <c r="O549" s="33"/>
      <c r="P549" s="33"/>
      <c r="Q549" s="33"/>
      <c r="R549" s="33"/>
      <c r="S549" s="33"/>
      <c r="T549" s="33"/>
      <c r="U549" s="33"/>
      <c r="V549" s="31">
        <f t="shared" si="153"/>
        <v>2.3979700510855868E-2</v>
      </c>
      <c r="W549" s="31">
        <f t="shared" si="154"/>
        <v>2.834662067247514</v>
      </c>
      <c r="X549" s="31">
        <f t="shared" si="155"/>
        <v>2.8586417677583698</v>
      </c>
      <c r="Y549" s="31">
        <f t="shared" si="156"/>
        <v>-1.1908754711666063</v>
      </c>
      <c r="Z549" s="31"/>
      <c r="AA549" s="31"/>
      <c r="AB549" s="31"/>
      <c r="AC549" s="31"/>
      <c r="AD549" s="31"/>
      <c r="AE549" s="31"/>
      <c r="AF549" s="31"/>
      <c r="AG549" s="33">
        <f t="shared" si="157"/>
        <v>0.96596855038382845</v>
      </c>
      <c r="AH549" s="33">
        <f t="shared" si="158"/>
        <v>1.0141770889424595</v>
      </c>
      <c r="AI549" s="33">
        <f t="shared" si="159"/>
        <v>0.99971452737487021</v>
      </c>
      <c r="AJ549" s="93">
        <f t="shared" si="160"/>
        <v>0.98257762536050652</v>
      </c>
      <c r="AK549" s="3">
        <f t="shared" si="161"/>
        <v>0.98271187796408033</v>
      </c>
      <c r="AL549" s="3"/>
      <c r="AM549" s="3"/>
      <c r="AN549" s="3"/>
      <c r="AO549" s="3"/>
      <c r="AP549" s="3"/>
      <c r="AQ549" s="90">
        <f t="shared" si="168"/>
        <v>0</v>
      </c>
      <c r="AR549" s="91">
        <f t="shared" si="169"/>
        <v>0</v>
      </c>
      <c r="AS549" s="89">
        <f>SUM(AR$9:AR549)*RLR</f>
        <v>120</v>
      </c>
      <c r="AT549" s="90">
        <f>AS549-SUM(AU$9:AU549)</f>
        <v>2.0745746443103599</v>
      </c>
      <c r="AU549" s="89">
        <f t="shared" si="170"/>
        <v>1.5676886480934692E-2</v>
      </c>
      <c r="AV549" s="90">
        <f>SUM(AU$9:AU549)*RRF</f>
        <v>82.547797748982745</v>
      </c>
      <c r="AW549" s="3"/>
      <c r="AX549" s="2">
        <f t="shared" si="162"/>
        <v>1.5</v>
      </c>
      <c r="AY549" s="2">
        <f t="shared" si="163"/>
        <v>0.75</v>
      </c>
    </row>
    <row r="550" spans="1:51" x14ac:dyDescent="0.25">
      <c r="A550" s="14">
        <f t="shared" si="164"/>
        <v>5.41</v>
      </c>
      <c r="B550" s="59">
        <f>IF($B$4="AY",0,IFERROR(P*INDEX('UWYr writing pattern'!$C$4:$C$18,MATCH('Baseline model w.Calcs'!$A550,'UWYr writing pattern'!$A$4:$A$18,0)) / 25,B549))</f>
        <v>0</v>
      </c>
      <c r="C550" s="36">
        <f t="shared" si="165"/>
        <v>2.8119053575229803E-2</v>
      </c>
      <c r="E550" s="34">
        <f t="shared" si="166"/>
        <v>4.2820893769385487E-4</v>
      </c>
      <c r="F550" s="31">
        <f>SUM($E$9:E550)*RLR</f>
        <v>119.96625713570965</v>
      </c>
      <c r="G550" s="32"/>
      <c r="H550" s="36">
        <f>F550-SUM($J$9:J550)</f>
        <v>4.0196597103583116</v>
      </c>
      <c r="J550" s="31">
        <f t="shared" si="167"/>
        <v>3.0371379291937652E-2</v>
      </c>
      <c r="K550" s="36">
        <f>SUM($J$9:J550)*RRF</f>
        <v>81.162618197745928</v>
      </c>
      <c r="L550" s="33"/>
      <c r="M550" s="36">
        <f t="shared" si="152"/>
        <v>85.18227790810424</v>
      </c>
      <c r="N550" s="33"/>
      <c r="O550" s="33"/>
      <c r="P550" s="33"/>
      <c r="Q550" s="33"/>
      <c r="R550" s="33"/>
      <c r="S550" s="33"/>
      <c r="T550" s="33"/>
      <c r="U550" s="33"/>
      <c r="V550" s="31">
        <f t="shared" si="153"/>
        <v>2.3620005003193029E-2</v>
      </c>
      <c r="W550" s="31">
        <f t="shared" si="154"/>
        <v>2.8137617972508178</v>
      </c>
      <c r="X550" s="31">
        <f t="shared" si="155"/>
        <v>2.8373818022540109</v>
      </c>
      <c r="Y550" s="31">
        <f t="shared" si="156"/>
        <v>-1.1822779081042398</v>
      </c>
      <c r="Z550" s="31"/>
      <c r="AA550" s="31"/>
      <c r="AB550" s="31"/>
      <c r="AC550" s="31"/>
      <c r="AD550" s="31"/>
      <c r="AE550" s="31"/>
      <c r="AF550" s="31"/>
      <c r="AG550" s="33">
        <f t="shared" si="157"/>
        <v>0.96622164521126108</v>
      </c>
      <c r="AH550" s="33">
        <f t="shared" si="158"/>
        <v>1.0140747370012408</v>
      </c>
      <c r="AI550" s="33">
        <f t="shared" si="159"/>
        <v>0.99971880946424707</v>
      </c>
      <c r="AJ550" s="93">
        <f t="shared" si="160"/>
        <v>0.98270780438873317</v>
      </c>
      <c r="AK550" s="3">
        <f t="shared" si="161"/>
        <v>0.98284153887934966</v>
      </c>
      <c r="AL550" s="3"/>
      <c r="AM550" s="3"/>
      <c r="AN550" s="3"/>
      <c r="AO550" s="3"/>
      <c r="AP550" s="3"/>
      <c r="AQ550" s="90">
        <f t="shared" si="168"/>
        <v>0</v>
      </c>
      <c r="AR550" s="91">
        <f t="shared" si="169"/>
        <v>0</v>
      </c>
      <c r="AS550" s="89">
        <f>SUM(AR$9:AR550)*RLR</f>
        <v>120</v>
      </c>
      <c r="AT550" s="90">
        <f>AS550-SUM(AU$9:AU550)</f>
        <v>2.0590153344780333</v>
      </c>
      <c r="AU550" s="89">
        <f t="shared" si="170"/>
        <v>1.55593098323277E-2</v>
      </c>
      <c r="AV550" s="90">
        <f>SUM(AU$9:AU550)*RRF</f>
        <v>82.558689265865368</v>
      </c>
      <c r="AW550" s="3"/>
      <c r="AX550" s="2">
        <f t="shared" si="162"/>
        <v>1.5</v>
      </c>
      <c r="AY550" s="2">
        <f t="shared" si="163"/>
        <v>0.75</v>
      </c>
    </row>
    <row r="551" spans="1:51" x14ac:dyDescent="0.25">
      <c r="A551" s="14">
        <f t="shared" si="164"/>
        <v>5.42</v>
      </c>
      <c r="B551" s="59">
        <f>IF($B$4="AY",0,IFERROR(P*INDEX('UWYr writing pattern'!$C$4:$C$18,MATCH('Baseline model w.Calcs'!$A551,'UWYr writing pattern'!$A$4:$A$18,0)) / 25,B550))</f>
        <v>0</v>
      </c>
      <c r="C551" s="36">
        <f t="shared" si="165"/>
        <v>2.7697267771601357E-2</v>
      </c>
      <c r="E551" s="34">
        <f t="shared" si="166"/>
        <v>4.2178580362844709E-4</v>
      </c>
      <c r="F551" s="31">
        <f>SUM($E$9:E551)*RLR</f>
        <v>119.96676327867401</v>
      </c>
      <c r="G551" s="32"/>
      <c r="H551" s="36">
        <f>F551-SUM($J$9:J551)</f>
        <v>3.990018405494979</v>
      </c>
      <c r="J551" s="31">
        <f t="shared" si="167"/>
        <v>3.0147447827687336E-2</v>
      </c>
      <c r="K551" s="36">
        <f>SUM($J$9:J551)*RRF</f>
        <v>81.183721411225321</v>
      </c>
      <c r="L551" s="33"/>
      <c r="M551" s="36">
        <f t="shared" si="152"/>
        <v>85.1737398167203</v>
      </c>
      <c r="N551" s="33"/>
      <c r="O551" s="33"/>
      <c r="P551" s="33"/>
      <c r="Q551" s="33"/>
      <c r="R551" s="33"/>
      <c r="S551" s="33"/>
      <c r="T551" s="33"/>
      <c r="U551" s="33"/>
      <c r="V551" s="31">
        <f t="shared" si="153"/>
        <v>2.3265704928145139E-2</v>
      </c>
      <c r="W551" s="31">
        <f t="shared" si="154"/>
        <v>2.7930128838464849</v>
      </c>
      <c r="X551" s="31">
        <f t="shared" si="155"/>
        <v>2.81627858877463</v>
      </c>
      <c r="Y551" s="31">
        <f t="shared" si="156"/>
        <v>-1.1737398167202997</v>
      </c>
      <c r="Z551" s="31"/>
      <c r="AA551" s="31"/>
      <c r="AB551" s="31"/>
      <c r="AC551" s="31"/>
      <c r="AD551" s="31"/>
      <c r="AE551" s="31"/>
      <c r="AF551" s="31"/>
      <c r="AG551" s="33">
        <f t="shared" si="157"/>
        <v>0.96647287394315862</v>
      </c>
      <c r="AH551" s="33">
        <f t="shared" si="158"/>
        <v>1.0139730930561941</v>
      </c>
      <c r="AI551" s="33">
        <f t="shared" si="159"/>
        <v>0.99972302732228335</v>
      </c>
      <c r="AJ551" s="93">
        <f t="shared" si="160"/>
        <v>0.98283701072639729</v>
      </c>
      <c r="AK551" s="3">
        <f t="shared" si="161"/>
        <v>0.98297022733775441</v>
      </c>
      <c r="AL551" s="3"/>
      <c r="AM551" s="3"/>
      <c r="AN551" s="3"/>
      <c r="AO551" s="3"/>
      <c r="AP551" s="3"/>
      <c r="AQ551" s="90">
        <f t="shared" si="168"/>
        <v>0</v>
      </c>
      <c r="AR551" s="91">
        <f t="shared" si="169"/>
        <v>0</v>
      </c>
      <c r="AS551" s="89">
        <f>SUM(AR$9:AR551)*RLR</f>
        <v>120</v>
      </c>
      <c r="AT551" s="90">
        <f>AS551-SUM(AU$9:AU551)</f>
        <v>2.0435727194694522</v>
      </c>
      <c r="AU551" s="89">
        <f t="shared" si="170"/>
        <v>1.544261500858525E-2</v>
      </c>
      <c r="AV551" s="90">
        <f>SUM(AU$9:AU551)*RRF</f>
        <v>82.569499096371374</v>
      </c>
      <c r="AW551" s="3"/>
      <c r="AX551" s="2">
        <f t="shared" si="162"/>
        <v>1.5</v>
      </c>
      <c r="AY551" s="2">
        <f t="shared" si="163"/>
        <v>0.75</v>
      </c>
    </row>
    <row r="552" spans="1:51" x14ac:dyDescent="0.25">
      <c r="A552" s="14">
        <f t="shared" si="164"/>
        <v>5.43</v>
      </c>
      <c r="B552" s="59">
        <f>IF($B$4="AY",0,IFERROR(P*INDEX('UWYr writing pattern'!$C$4:$C$18,MATCH('Baseline model w.Calcs'!$A552,'UWYr writing pattern'!$A$4:$A$18,0)) / 25,B551))</f>
        <v>0</v>
      </c>
      <c r="C552" s="36">
        <f t="shared" si="165"/>
        <v>2.7281808755027337E-2</v>
      </c>
      <c r="E552" s="34">
        <f t="shared" si="166"/>
        <v>4.1545901657402034E-4</v>
      </c>
      <c r="F552" s="31">
        <f>SUM($E$9:E552)*RLR</f>
        <v>119.96726182949391</v>
      </c>
      <c r="G552" s="32"/>
      <c r="H552" s="36">
        <f>F552-SUM($J$9:J552)</f>
        <v>3.9605918182736701</v>
      </c>
      <c r="J552" s="31">
        <f t="shared" si="167"/>
        <v>2.9925138041212343E-2</v>
      </c>
      <c r="K552" s="36">
        <f>SUM($J$9:J552)*RRF</f>
        <v>81.204669007854164</v>
      </c>
      <c r="L552" s="33"/>
      <c r="M552" s="36">
        <f t="shared" si="152"/>
        <v>85.165260826127835</v>
      </c>
      <c r="N552" s="33"/>
      <c r="O552" s="33"/>
      <c r="P552" s="33"/>
      <c r="Q552" s="33"/>
      <c r="R552" s="33"/>
      <c r="S552" s="33"/>
      <c r="T552" s="33"/>
      <c r="U552" s="33"/>
      <c r="V552" s="31">
        <f t="shared" si="153"/>
        <v>2.2916719354222962E-2</v>
      </c>
      <c r="W552" s="31">
        <f t="shared" si="154"/>
        <v>2.7724142727915688</v>
      </c>
      <c r="X552" s="31">
        <f t="shared" si="155"/>
        <v>2.7953309921457916</v>
      </c>
      <c r="Y552" s="31">
        <f t="shared" si="156"/>
        <v>-1.1652608261278345</v>
      </c>
      <c r="Z552" s="31"/>
      <c r="AA552" s="31"/>
      <c r="AB552" s="31"/>
      <c r="AC552" s="31"/>
      <c r="AD552" s="31"/>
      <c r="AE552" s="31"/>
      <c r="AF552" s="31"/>
      <c r="AG552" s="33">
        <f t="shared" si="157"/>
        <v>0.96672225009350199</v>
      </c>
      <c r="AH552" s="33">
        <f t="shared" si="158"/>
        <v>1.013872152691998</v>
      </c>
      <c r="AI552" s="33">
        <f t="shared" si="159"/>
        <v>0.99972718191244925</v>
      </c>
      <c r="AJ552" s="93">
        <f t="shared" si="160"/>
        <v>0.98296525164138937</v>
      </c>
      <c r="AK552" s="3">
        <f t="shared" si="161"/>
        <v>0.98309795063272143</v>
      </c>
      <c r="AL552" s="3"/>
      <c r="AM552" s="3"/>
      <c r="AN552" s="3"/>
      <c r="AO552" s="3"/>
      <c r="AP552" s="3"/>
      <c r="AQ552" s="90">
        <f t="shared" si="168"/>
        <v>0</v>
      </c>
      <c r="AR552" s="91">
        <f t="shared" si="169"/>
        <v>0</v>
      </c>
      <c r="AS552" s="89">
        <f>SUM(AR$9:AR552)*RLR</f>
        <v>120</v>
      </c>
      <c r="AT552" s="90">
        <f>AS552-SUM(AU$9:AU552)</f>
        <v>2.0282459240734312</v>
      </c>
      <c r="AU552" s="89">
        <f t="shared" si="170"/>
        <v>1.5326795396020892E-2</v>
      </c>
      <c r="AV552" s="90">
        <f>SUM(AU$9:AU552)*RRF</f>
        <v>82.5802278531486</v>
      </c>
      <c r="AW552" s="3"/>
      <c r="AX552" s="2">
        <f t="shared" si="162"/>
        <v>1.5</v>
      </c>
      <c r="AY552" s="2">
        <f t="shared" si="163"/>
        <v>0.75</v>
      </c>
    </row>
    <row r="553" spans="1:51" x14ac:dyDescent="0.25">
      <c r="A553" s="14">
        <f t="shared" si="164"/>
        <v>5.44</v>
      </c>
      <c r="B553" s="59">
        <f>IF($B$4="AY",0,IFERROR(P*INDEX('UWYr writing pattern'!$C$4:$C$18,MATCH('Baseline model w.Calcs'!$A553,'UWYr writing pattern'!$A$4:$A$18,0)) / 25,B552))</f>
        <v>0</v>
      </c>
      <c r="C553" s="36">
        <f t="shared" si="165"/>
        <v>2.6872581623701926E-2</v>
      </c>
      <c r="E553" s="34">
        <f t="shared" si="166"/>
        <v>4.0922713132541004E-4</v>
      </c>
      <c r="F553" s="31">
        <f>SUM($E$9:E553)*RLR</f>
        <v>119.9677529020515</v>
      </c>
      <c r="G553" s="32"/>
      <c r="H553" s="36">
        <f>F553-SUM($J$9:J553)</f>
        <v>3.9313784521942097</v>
      </c>
      <c r="J553" s="31">
        <f t="shared" si="167"/>
        <v>2.9704438637052525E-2</v>
      </c>
      <c r="K553" s="36">
        <f>SUM($J$9:J553)*RRF</f>
        <v>81.225462114900097</v>
      </c>
      <c r="L553" s="33"/>
      <c r="M553" s="36">
        <f t="shared" si="152"/>
        <v>85.156840567094306</v>
      </c>
      <c r="N553" s="33"/>
      <c r="O553" s="33"/>
      <c r="P553" s="33"/>
      <c r="Q553" s="33"/>
      <c r="R553" s="33"/>
      <c r="S553" s="33"/>
      <c r="T553" s="33"/>
      <c r="U553" s="33"/>
      <c r="V553" s="31">
        <f t="shared" si="153"/>
        <v>2.2572968563909619E-2</v>
      </c>
      <c r="W553" s="31">
        <f t="shared" si="154"/>
        <v>2.7519649165359468</v>
      </c>
      <c r="X553" s="31">
        <f t="shared" si="155"/>
        <v>2.7745378850998565</v>
      </c>
      <c r="Y553" s="31">
        <f t="shared" si="156"/>
        <v>-1.1568405670943065</v>
      </c>
      <c r="Z553" s="31"/>
      <c r="AA553" s="31"/>
      <c r="AB553" s="31"/>
      <c r="AC553" s="31"/>
      <c r="AD553" s="31"/>
      <c r="AE553" s="31"/>
      <c r="AF553" s="31"/>
      <c r="AG553" s="33">
        <f t="shared" si="157"/>
        <v>0.96696978708214398</v>
      </c>
      <c r="AH553" s="33">
        <f t="shared" si="158"/>
        <v>1.0137719115130275</v>
      </c>
      <c r="AI553" s="33">
        <f t="shared" si="159"/>
        <v>0.99973127418376251</v>
      </c>
      <c r="AJ553" s="93">
        <f t="shared" si="160"/>
        <v>0.98309253434729471</v>
      </c>
      <c r="AK553" s="3">
        <f t="shared" si="161"/>
        <v>0.9832247160029759</v>
      </c>
      <c r="AL553" s="3"/>
      <c r="AM553" s="3"/>
      <c r="AN553" s="3"/>
      <c r="AO553" s="3"/>
      <c r="AP553" s="3"/>
      <c r="AQ553" s="90">
        <f t="shared" si="168"/>
        <v>0</v>
      </c>
      <c r="AR553" s="91">
        <f t="shared" si="169"/>
        <v>0</v>
      </c>
      <c r="AS553" s="89">
        <f>SUM(AR$9:AR553)*RLR</f>
        <v>120</v>
      </c>
      <c r="AT553" s="90">
        <f>AS553-SUM(AU$9:AU553)</f>
        <v>2.0130340796428783</v>
      </c>
      <c r="AU553" s="89">
        <f t="shared" si="170"/>
        <v>1.5211844430550734E-2</v>
      </c>
      <c r="AV553" s="90">
        <f>SUM(AU$9:AU553)*RRF</f>
        <v>82.590876144249975</v>
      </c>
      <c r="AW553" s="3"/>
      <c r="AX553" s="2">
        <f t="shared" si="162"/>
        <v>1.5</v>
      </c>
      <c r="AY553" s="2">
        <f t="shared" si="163"/>
        <v>0.75</v>
      </c>
    </row>
    <row r="554" spans="1:51" x14ac:dyDescent="0.25">
      <c r="A554" s="14">
        <f t="shared" si="164"/>
        <v>5.45</v>
      </c>
      <c r="B554" s="59">
        <f>IF($B$4="AY",0,IFERROR(P*INDEX('UWYr writing pattern'!$C$4:$C$18,MATCH('Baseline model w.Calcs'!$A554,'UWYr writing pattern'!$A$4:$A$18,0)) / 25,B553))</f>
        <v>0</v>
      </c>
      <c r="C554" s="36">
        <f t="shared" si="165"/>
        <v>2.6469492899346397E-2</v>
      </c>
      <c r="E554" s="34">
        <f t="shared" si="166"/>
        <v>4.0308872435552891E-4</v>
      </c>
      <c r="F554" s="31">
        <f>SUM($E$9:E554)*RLR</f>
        <v>119.96823660852073</v>
      </c>
      <c r="G554" s="32"/>
      <c r="H554" s="36">
        <f>F554-SUM($J$9:J554)</f>
        <v>3.9023768202719822</v>
      </c>
      <c r="J554" s="31">
        <f t="shared" si="167"/>
        <v>2.9485338391456572E-2</v>
      </c>
      <c r="K554" s="36">
        <f>SUM($J$9:J554)*RRF</f>
        <v>81.246101851774114</v>
      </c>
      <c r="L554" s="33"/>
      <c r="M554" s="36">
        <f t="shared" si="152"/>
        <v>85.148478672046096</v>
      </c>
      <c r="N554" s="33"/>
      <c r="O554" s="33"/>
      <c r="P554" s="33"/>
      <c r="Q554" s="33"/>
      <c r="R554" s="33"/>
      <c r="S554" s="33"/>
      <c r="T554" s="33"/>
      <c r="U554" s="33"/>
      <c r="V554" s="31">
        <f t="shared" si="153"/>
        <v>2.2234374035450973E-2</v>
      </c>
      <c r="W554" s="31">
        <f t="shared" si="154"/>
        <v>2.7316637741903875</v>
      </c>
      <c r="X554" s="31">
        <f t="shared" si="155"/>
        <v>2.7538981482258387</v>
      </c>
      <c r="Y554" s="31">
        <f t="shared" si="156"/>
        <v>-1.148478672046096</v>
      </c>
      <c r="Z554" s="31"/>
      <c r="AA554" s="31"/>
      <c r="AB554" s="31"/>
      <c r="AC554" s="31"/>
      <c r="AD554" s="31"/>
      <c r="AE554" s="31"/>
      <c r="AF554" s="31"/>
      <c r="AG554" s="33">
        <f t="shared" si="157"/>
        <v>0.96721549823540609</v>
      </c>
      <c r="AH554" s="33">
        <f t="shared" si="158"/>
        <v>1.0136723651434059</v>
      </c>
      <c r="AI554" s="33">
        <f t="shared" si="159"/>
        <v>0.99973530507100605</v>
      </c>
      <c r="AJ554" s="93">
        <f t="shared" si="160"/>
        <v>0.98321886600379904</v>
      </c>
      <c r="AK554" s="3">
        <f t="shared" si="161"/>
        <v>0.98335053063295363</v>
      </c>
      <c r="AL554" s="3"/>
      <c r="AM554" s="3"/>
      <c r="AN554" s="3"/>
      <c r="AO554" s="3"/>
      <c r="AP554" s="3"/>
      <c r="AQ554" s="90">
        <f t="shared" si="168"/>
        <v>0</v>
      </c>
      <c r="AR554" s="91">
        <f t="shared" si="169"/>
        <v>0</v>
      </c>
      <c r="AS554" s="89">
        <f>SUM(AR$9:AR554)*RLR</f>
        <v>120</v>
      </c>
      <c r="AT554" s="90">
        <f>AS554-SUM(AU$9:AU554)</f>
        <v>1.9979363240455541</v>
      </c>
      <c r="AU554" s="89">
        <f t="shared" si="170"/>
        <v>1.5097755597321587E-2</v>
      </c>
      <c r="AV554" s="90">
        <f>SUM(AU$9:AU554)*RRF</f>
        <v>82.601444573168109</v>
      </c>
      <c r="AW554" s="3"/>
      <c r="AX554" s="2">
        <f t="shared" si="162"/>
        <v>1.5</v>
      </c>
      <c r="AY554" s="2">
        <f t="shared" si="163"/>
        <v>0.75</v>
      </c>
    </row>
    <row r="555" spans="1:51" x14ac:dyDescent="0.25">
      <c r="A555" s="14">
        <f t="shared" si="164"/>
        <v>5.46</v>
      </c>
      <c r="B555" s="59">
        <f>IF($B$4="AY",0,IFERROR(P*INDEX('UWYr writing pattern'!$C$4:$C$18,MATCH('Baseline model w.Calcs'!$A555,'UWYr writing pattern'!$A$4:$A$18,0)) / 25,B554))</f>
        <v>0</v>
      </c>
      <c r="C555" s="36">
        <f t="shared" si="165"/>
        <v>2.6072450505856201E-2</v>
      </c>
      <c r="E555" s="34">
        <f t="shared" si="166"/>
        <v>3.9704239349019595E-4</v>
      </c>
      <c r="F555" s="31">
        <f>SUM($E$9:E555)*RLR</f>
        <v>119.96871305939291</v>
      </c>
      <c r="G555" s="32"/>
      <c r="H555" s="36">
        <f>F555-SUM($J$9:J555)</f>
        <v>3.8735854449921305</v>
      </c>
      <c r="J555" s="31">
        <f t="shared" si="167"/>
        <v>2.9267826152039867E-2</v>
      </c>
      <c r="K555" s="36">
        <f>SUM($J$9:J555)*RRF</f>
        <v>81.266589330080535</v>
      </c>
      <c r="L555" s="33"/>
      <c r="M555" s="36">
        <f t="shared" si="152"/>
        <v>85.140174775072666</v>
      </c>
      <c r="N555" s="33"/>
      <c r="O555" s="33"/>
      <c r="P555" s="33"/>
      <c r="Q555" s="33"/>
      <c r="R555" s="33"/>
      <c r="S555" s="33"/>
      <c r="T555" s="33"/>
      <c r="U555" s="33"/>
      <c r="V555" s="31">
        <f t="shared" si="153"/>
        <v>2.1900858424919206E-2</v>
      </c>
      <c r="W555" s="31">
        <f t="shared" si="154"/>
        <v>2.7115098114944911</v>
      </c>
      <c r="X555" s="31">
        <f t="shared" si="155"/>
        <v>2.7334106699194103</v>
      </c>
      <c r="Y555" s="31">
        <f t="shared" si="156"/>
        <v>-1.1401747750726656</v>
      </c>
      <c r="Z555" s="31"/>
      <c r="AA555" s="31"/>
      <c r="AB555" s="31"/>
      <c r="AC555" s="31"/>
      <c r="AD555" s="31"/>
      <c r="AE555" s="31"/>
      <c r="AF555" s="31"/>
      <c r="AG555" s="33">
        <f t="shared" si="157"/>
        <v>0.96745939678667303</v>
      </c>
      <c r="AH555" s="33">
        <f t="shared" si="158"/>
        <v>1.0135735092270555</v>
      </c>
      <c r="AI555" s="33">
        <f t="shared" si="159"/>
        <v>0.9997392754949409</v>
      </c>
      <c r="AJ555" s="93">
        <f t="shared" si="160"/>
        <v>0.98334425371709133</v>
      </c>
      <c r="AK555" s="3">
        <f t="shared" si="161"/>
        <v>0.98347540165320646</v>
      </c>
      <c r="AL555" s="3"/>
      <c r="AM555" s="3"/>
      <c r="AN555" s="3"/>
      <c r="AO555" s="3"/>
      <c r="AP555" s="3"/>
      <c r="AQ555" s="90">
        <f t="shared" si="168"/>
        <v>0</v>
      </c>
      <c r="AR555" s="91">
        <f t="shared" si="169"/>
        <v>0</v>
      </c>
      <c r="AS555" s="89">
        <f>SUM(AR$9:AR555)*RLR</f>
        <v>120</v>
      </c>
      <c r="AT555" s="90">
        <f>AS555-SUM(AU$9:AU555)</f>
        <v>1.982951801615215</v>
      </c>
      <c r="AU555" s="89">
        <f t="shared" si="170"/>
        <v>1.4984522430341657E-2</v>
      </c>
      <c r="AV555" s="90">
        <f>SUM(AU$9:AU555)*RRF</f>
        <v>82.61193373886934</v>
      </c>
      <c r="AW555" s="3"/>
      <c r="AX555" s="2">
        <f t="shared" si="162"/>
        <v>1.5</v>
      </c>
      <c r="AY555" s="2">
        <f t="shared" si="163"/>
        <v>0.75</v>
      </c>
    </row>
    <row r="556" spans="1:51" x14ac:dyDescent="0.25">
      <c r="A556" s="14">
        <f t="shared" si="164"/>
        <v>5.47</v>
      </c>
      <c r="B556" s="59">
        <f>IF($B$4="AY",0,IFERROR(P*INDEX('UWYr writing pattern'!$C$4:$C$18,MATCH('Baseline model w.Calcs'!$A556,'UWYr writing pattern'!$A$4:$A$18,0)) / 25,B555))</f>
        <v>0</v>
      </c>
      <c r="C556" s="36">
        <f t="shared" si="165"/>
        <v>2.5681363748268359E-2</v>
      </c>
      <c r="E556" s="34">
        <f t="shared" si="166"/>
        <v>3.9108675758784301E-4</v>
      </c>
      <c r="F556" s="31">
        <f>SUM($E$9:E556)*RLR</f>
        <v>119.96918236350201</v>
      </c>
      <c r="G556" s="32"/>
      <c r="H556" s="36">
        <f>F556-SUM($J$9:J556)</f>
        <v>3.845002858263797</v>
      </c>
      <c r="J556" s="31">
        <f t="shared" si="167"/>
        <v>2.9051890837440978E-2</v>
      </c>
      <c r="K556" s="36">
        <f>SUM($J$9:J556)*RRF</f>
        <v>81.286925653666742</v>
      </c>
      <c r="L556" s="33"/>
      <c r="M556" s="36">
        <f t="shared" si="152"/>
        <v>85.131928511930539</v>
      </c>
      <c r="N556" s="33"/>
      <c r="O556" s="33"/>
      <c r="P556" s="33"/>
      <c r="Q556" s="33"/>
      <c r="R556" s="33"/>
      <c r="S556" s="33"/>
      <c r="T556" s="33"/>
      <c r="U556" s="33"/>
      <c r="V556" s="31">
        <f t="shared" si="153"/>
        <v>2.1572345548545421E-2</v>
      </c>
      <c r="W556" s="31">
        <f t="shared" si="154"/>
        <v>2.6915020007846575</v>
      </c>
      <c r="X556" s="31">
        <f t="shared" si="155"/>
        <v>2.7130743463332028</v>
      </c>
      <c r="Y556" s="31">
        <f t="shared" si="156"/>
        <v>-1.1319285119305391</v>
      </c>
      <c r="Z556" s="31"/>
      <c r="AA556" s="31"/>
      <c r="AB556" s="31"/>
      <c r="AC556" s="31"/>
      <c r="AD556" s="31"/>
      <c r="AE556" s="31"/>
      <c r="AF556" s="31"/>
      <c r="AG556" s="33">
        <f t="shared" si="157"/>
        <v>0.96770149587698506</v>
      </c>
      <c r="AH556" s="33">
        <f t="shared" si="158"/>
        <v>1.0134753394277445</v>
      </c>
      <c r="AI556" s="33">
        <f t="shared" si="159"/>
        <v>0.9997431863625168</v>
      </c>
      <c r="AJ556" s="93">
        <f t="shared" si="160"/>
        <v>0.98346870454026358</v>
      </c>
      <c r="AK556" s="3">
        <f t="shared" si="161"/>
        <v>0.98359933614080741</v>
      </c>
      <c r="AL556" s="3"/>
      <c r="AM556" s="3"/>
      <c r="AN556" s="3"/>
      <c r="AO556" s="3"/>
      <c r="AP556" s="3"/>
      <c r="AQ556" s="90">
        <f t="shared" si="168"/>
        <v>0</v>
      </c>
      <c r="AR556" s="91">
        <f t="shared" si="169"/>
        <v>0</v>
      </c>
      <c r="AS556" s="89">
        <f>SUM(AR$9:AR556)*RLR</f>
        <v>120</v>
      </c>
      <c r="AT556" s="90">
        <f>AS556-SUM(AU$9:AU556)</f>
        <v>1.9680796631030972</v>
      </c>
      <c r="AU556" s="89">
        <f t="shared" si="170"/>
        <v>1.4872138512114113E-2</v>
      </c>
      <c r="AV556" s="90">
        <f>SUM(AU$9:AU556)*RRF</f>
        <v>82.622344235827825</v>
      </c>
      <c r="AW556" s="3"/>
      <c r="AX556" s="2">
        <f t="shared" si="162"/>
        <v>1.5</v>
      </c>
      <c r="AY556" s="2">
        <f t="shared" si="163"/>
        <v>0.75</v>
      </c>
    </row>
    <row r="557" spans="1:51" x14ac:dyDescent="0.25">
      <c r="A557" s="14">
        <f t="shared" si="164"/>
        <v>5.48</v>
      </c>
      <c r="B557" s="59">
        <f>IF($B$4="AY",0,IFERROR(P*INDEX('UWYr writing pattern'!$C$4:$C$18,MATCH('Baseline model w.Calcs'!$A557,'UWYr writing pattern'!$A$4:$A$18,0)) / 25,B556))</f>
        <v>0</v>
      </c>
      <c r="C557" s="36">
        <f t="shared" si="165"/>
        <v>2.5296143292044333E-2</v>
      </c>
      <c r="E557" s="34">
        <f t="shared" si="166"/>
        <v>3.8522045622402538E-4</v>
      </c>
      <c r="F557" s="31">
        <f>SUM($E$9:E557)*RLR</f>
        <v>119.96964462804948</v>
      </c>
      <c r="G557" s="32"/>
      <c r="H557" s="36">
        <f>F557-SUM($J$9:J557)</f>
        <v>3.8166276013742788</v>
      </c>
      <c r="J557" s="31">
        <f t="shared" si="167"/>
        <v>2.8837521436978479E-2</v>
      </c>
      <c r="K557" s="36">
        <f>SUM($J$9:J557)*RRF</f>
        <v>81.307111918672632</v>
      </c>
      <c r="L557" s="33"/>
      <c r="M557" s="36">
        <f t="shared" si="152"/>
        <v>85.123739520046911</v>
      </c>
      <c r="N557" s="33"/>
      <c r="O557" s="33"/>
      <c r="P557" s="33"/>
      <c r="Q557" s="33"/>
      <c r="R557" s="33"/>
      <c r="S557" s="33"/>
      <c r="T557" s="33"/>
      <c r="U557" s="33"/>
      <c r="V557" s="31">
        <f t="shared" si="153"/>
        <v>2.1248760365317237E-2</v>
      </c>
      <c r="W557" s="31">
        <f t="shared" si="154"/>
        <v>2.6716393209619951</v>
      </c>
      <c r="X557" s="31">
        <f t="shared" si="155"/>
        <v>2.6928880813273124</v>
      </c>
      <c r="Y557" s="31">
        <f t="shared" si="156"/>
        <v>-1.1237395200469109</v>
      </c>
      <c r="Z557" s="31"/>
      <c r="AA557" s="31"/>
      <c r="AB557" s="31"/>
      <c r="AC557" s="31"/>
      <c r="AD557" s="31"/>
      <c r="AE557" s="31"/>
      <c r="AF557" s="31"/>
      <c r="AG557" s="33">
        <f t="shared" si="157"/>
        <v>0.96794180855562661</v>
      </c>
      <c r="AH557" s="33">
        <f t="shared" si="158"/>
        <v>1.0133778514291298</v>
      </c>
      <c r="AI557" s="33">
        <f t="shared" si="159"/>
        <v>0.99974703856707903</v>
      </c>
      <c r="AJ557" s="93">
        <f t="shared" si="160"/>
        <v>0.98359222547370739</v>
      </c>
      <c r="AK557" s="3">
        <f t="shared" si="161"/>
        <v>0.98372234111975132</v>
      </c>
      <c r="AL557" s="3"/>
      <c r="AM557" s="3"/>
      <c r="AN557" s="3"/>
      <c r="AO557" s="3"/>
      <c r="AP557" s="3"/>
      <c r="AQ557" s="90">
        <f t="shared" si="168"/>
        <v>0</v>
      </c>
      <c r="AR557" s="91">
        <f t="shared" si="169"/>
        <v>0</v>
      </c>
      <c r="AS557" s="89">
        <f>SUM(AR$9:AR557)*RLR</f>
        <v>120</v>
      </c>
      <c r="AT557" s="90">
        <f>AS557-SUM(AU$9:AU557)</f>
        <v>1.9533190656298274</v>
      </c>
      <c r="AU557" s="89">
        <f t="shared" si="170"/>
        <v>1.476059747327323E-2</v>
      </c>
      <c r="AV557" s="90">
        <f>SUM(AU$9:AU557)*RRF</f>
        <v>82.632676654059111</v>
      </c>
      <c r="AW557" s="3"/>
      <c r="AX557" s="2">
        <f t="shared" si="162"/>
        <v>1.5</v>
      </c>
      <c r="AY557" s="2">
        <f t="shared" si="163"/>
        <v>0.75</v>
      </c>
    </row>
    <row r="558" spans="1:51" x14ac:dyDescent="0.25">
      <c r="A558" s="14">
        <f t="shared" si="164"/>
        <v>5.49</v>
      </c>
      <c r="B558" s="59">
        <f>IF($B$4="AY",0,IFERROR(P*INDEX('UWYr writing pattern'!$C$4:$C$18,MATCH('Baseline model w.Calcs'!$A558,'UWYr writing pattern'!$A$4:$A$18,0)) / 25,B557))</f>
        <v>0</v>
      </c>
      <c r="C558" s="36">
        <f t="shared" si="165"/>
        <v>2.4916701142663669E-2</v>
      </c>
      <c r="E558" s="34">
        <f t="shared" si="166"/>
        <v>3.7944214938066503E-4</v>
      </c>
      <c r="F558" s="31">
        <f>SUM($E$9:E558)*RLR</f>
        <v>119.97009995862874</v>
      </c>
      <c r="G558" s="32"/>
      <c r="H558" s="36">
        <f>F558-SUM($J$9:J558)</f>
        <v>3.788458224943227</v>
      </c>
      <c r="J558" s="31">
        <f t="shared" si="167"/>
        <v>2.8624707010307091E-2</v>
      </c>
      <c r="K558" s="36">
        <f>SUM($J$9:J558)*RRF</f>
        <v>81.327149213579858</v>
      </c>
      <c r="L558" s="33"/>
      <c r="M558" s="36">
        <f t="shared" si="152"/>
        <v>85.115607438523085</v>
      </c>
      <c r="N558" s="33"/>
      <c r="O558" s="33"/>
      <c r="P558" s="33"/>
      <c r="Q558" s="33"/>
      <c r="R558" s="33"/>
      <c r="S558" s="33"/>
      <c r="T558" s="33"/>
      <c r="U558" s="33"/>
      <c r="V558" s="31">
        <f t="shared" si="153"/>
        <v>2.093002895983748E-2</v>
      </c>
      <c r="W558" s="31">
        <f t="shared" si="154"/>
        <v>2.6519207574602586</v>
      </c>
      <c r="X558" s="31">
        <f t="shared" si="155"/>
        <v>2.6728507864200961</v>
      </c>
      <c r="Y558" s="31">
        <f t="shared" si="156"/>
        <v>-1.1156074385230852</v>
      </c>
      <c r="Z558" s="31"/>
      <c r="AA558" s="31"/>
      <c r="AB558" s="31"/>
      <c r="AC558" s="31"/>
      <c r="AD558" s="31"/>
      <c r="AE558" s="31"/>
      <c r="AF558" s="31"/>
      <c r="AG558" s="33">
        <f t="shared" si="157"/>
        <v>0.9681803477807126</v>
      </c>
      <c r="AH558" s="33">
        <f t="shared" si="158"/>
        <v>1.0132810409347985</v>
      </c>
      <c r="AI558" s="33">
        <f t="shared" si="159"/>
        <v>0.99975083298857281</v>
      </c>
      <c r="AJ558" s="93">
        <f t="shared" si="160"/>
        <v>0.98371482346550776</v>
      </c>
      <c r="AK558" s="3">
        <f t="shared" si="161"/>
        <v>0.98384442356135315</v>
      </c>
      <c r="AL558" s="3"/>
      <c r="AM558" s="3"/>
      <c r="AN558" s="3"/>
      <c r="AO558" s="3"/>
      <c r="AP558" s="3"/>
      <c r="AQ558" s="90">
        <f t="shared" si="168"/>
        <v>0</v>
      </c>
      <c r="AR558" s="91">
        <f t="shared" si="169"/>
        <v>0</v>
      </c>
      <c r="AS558" s="89">
        <f>SUM(AR$9:AR558)*RLR</f>
        <v>120</v>
      </c>
      <c r="AT558" s="90">
        <f>AS558-SUM(AU$9:AU558)</f>
        <v>1.9386691726376029</v>
      </c>
      <c r="AU558" s="89">
        <f t="shared" si="170"/>
        <v>1.4649892992223705E-2</v>
      </c>
      <c r="AV558" s="90">
        <f>SUM(AU$9:AU558)*RRF</f>
        <v>82.642931579153668</v>
      </c>
      <c r="AW558" s="3"/>
      <c r="AX558" s="2">
        <f t="shared" si="162"/>
        <v>1.5</v>
      </c>
      <c r="AY558" s="2">
        <f t="shared" si="163"/>
        <v>0.75</v>
      </c>
    </row>
    <row r="559" spans="1:51" x14ac:dyDescent="0.25">
      <c r="A559" s="14">
        <f t="shared" si="164"/>
        <v>5.5</v>
      </c>
      <c r="B559" s="59">
        <f>IF($B$4="AY",0,IFERROR(P*INDEX('UWYr writing pattern'!$C$4:$C$18,MATCH('Baseline model w.Calcs'!$A559,'UWYr writing pattern'!$A$4:$A$18,0)) / 25,B558))</f>
        <v>0</v>
      </c>
      <c r="C559" s="36">
        <f t="shared" si="165"/>
        <v>2.4542950625523714E-2</v>
      </c>
      <c r="E559" s="34">
        <f t="shared" si="166"/>
        <v>3.73750517139955E-4</v>
      </c>
      <c r="F559" s="31">
        <f>SUM($E$9:E559)*RLR</f>
        <v>119.9705484592493</v>
      </c>
      <c r="G559" s="32"/>
      <c r="H559" s="36">
        <f>F559-SUM($J$9:J559)</f>
        <v>3.7604932888767166</v>
      </c>
      <c r="J559" s="31">
        <f t="shared" si="167"/>
        <v>2.8413436687074203E-2</v>
      </c>
      <c r="K559" s="36">
        <f>SUM($J$9:J559)*RRF</f>
        <v>81.3470386192608</v>
      </c>
      <c r="L559" s="33"/>
      <c r="M559" s="36">
        <f t="shared" si="152"/>
        <v>85.107531908137517</v>
      </c>
      <c r="N559" s="33"/>
      <c r="O559" s="33"/>
      <c r="P559" s="33"/>
      <c r="Q559" s="33"/>
      <c r="R559" s="33"/>
      <c r="S559" s="33"/>
      <c r="T559" s="33"/>
      <c r="U559" s="33"/>
      <c r="V559" s="31">
        <f t="shared" si="153"/>
        <v>2.0616078525439917E-2</v>
      </c>
      <c r="W559" s="31">
        <f t="shared" si="154"/>
        <v>2.6323453022137016</v>
      </c>
      <c r="X559" s="31">
        <f t="shared" si="155"/>
        <v>2.6529613807391415</v>
      </c>
      <c r="Y559" s="31">
        <f t="shared" si="156"/>
        <v>-1.107531908137517</v>
      </c>
      <c r="Z559" s="31"/>
      <c r="AA559" s="31"/>
      <c r="AB559" s="31"/>
      <c r="AC559" s="31"/>
      <c r="AD559" s="31"/>
      <c r="AE559" s="31"/>
      <c r="AF559" s="31"/>
      <c r="AG559" s="33">
        <f t="shared" si="157"/>
        <v>0.9684171264197714</v>
      </c>
      <c r="AH559" s="33">
        <f t="shared" si="158"/>
        <v>1.0131849036683038</v>
      </c>
      <c r="AI559" s="33">
        <f t="shared" si="159"/>
        <v>0.99975457049374417</v>
      </c>
      <c r="AJ559" s="93">
        <f t="shared" si="160"/>
        <v>0.98383650541183409</v>
      </c>
      <c r="AK559" s="3">
        <f t="shared" si="161"/>
        <v>0.98396559038464304</v>
      </c>
      <c r="AL559" s="3"/>
      <c r="AM559" s="3"/>
      <c r="AN559" s="3"/>
      <c r="AO559" s="3"/>
      <c r="AP559" s="3"/>
      <c r="AQ559" s="90">
        <f t="shared" si="168"/>
        <v>0</v>
      </c>
      <c r="AR559" s="91">
        <f t="shared" si="169"/>
        <v>0</v>
      </c>
      <c r="AS559" s="89">
        <f>SUM(AR$9:AR559)*RLR</f>
        <v>120</v>
      </c>
      <c r="AT559" s="90">
        <f>AS559-SUM(AU$9:AU559)</f>
        <v>1.9241291538428271</v>
      </c>
      <c r="AU559" s="89">
        <f t="shared" si="170"/>
        <v>1.4540018794782021E-2</v>
      </c>
      <c r="AV559" s="90">
        <f>SUM(AU$9:AU559)*RRF</f>
        <v>82.653109592310017</v>
      </c>
      <c r="AW559" s="3"/>
      <c r="AX559" s="2">
        <f t="shared" si="162"/>
        <v>1.5</v>
      </c>
      <c r="AY559" s="2">
        <f t="shared" si="163"/>
        <v>0.75</v>
      </c>
    </row>
    <row r="560" spans="1:51" x14ac:dyDescent="0.25">
      <c r="A560" s="14">
        <f t="shared" si="164"/>
        <v>5.51</v>
      </c>
      <c r="B560" s="59">
        <f>IF($B$4="AY",0,IFERROR(P*INDEX('UWYr writing pattern'!$C$4:$C$18,MATCH('Baseline model w.Calcs'!$A560,'UWYr writing pattern'!$A$4:$A$18,0)) / 25,B559))</f>
        <v>0</v>
      </c>
      <c r="C560" s="36">
        <f t="shared" si="165"/>
        <v>2.4174806366140857E-2</v>
      </c>
      <c r="E560" s="34">
        <f t="shared" si="166"/>
        <v>3.6814425938285573E-4</v>
      </c>
      <c r="F560" s="31">
        <f>SUM($E$9:E560)*RLR</f>
        <v>119.97099023236056</v>
      </c>
      <c r="G560" s="32"/>
      <c r="H560" s="36">
        <f>F560-SUM($J$9:J560)</f>
        <v>3.7327313623214025</v>
      </c>
      <c r="J560" s="31">
        <f t="shared" si="167"/>
        <v>2.8203699666575377E-2</v>
      </c>
      <c r="K560" s="36">
        <f>SUM($J$9:J560)*RRF</f>
        <v>81.366781209027408</v>
      </c>
      <c r="L560" s="33"/>
      <c r="M560" s="36">
        <f t="shared" si="152"/>
        <v>85.099512571348811</v>
      </c>
      <c r="N560" s="33"/>
      <c r="O560" s="33"/>
      <c r="P560" s="33"/>
      <c r="Q560" s="33"/>
      <c r="R560" s="33"/>
      <c r="S560" s="33"/>
      <c r="T560" s="33"/>
      <c r="U560" s="33"/>
      <c r="V560" s="31">
        <f t="shared" si="153"/>
        <v>2.030683734755832E-2</v>
      </c>
      <c r="W560" s="31">
        <f t="shared" si="154"/>
        <v>2.6129119536249816</v>
      </c>
      <c r="X560" s="31">
        <f t="shared" si="155"/>
        <v>2.6332187909725397</v>
      </c>
      <c r="Y560" s="31">
        <f t="shared" si="156"/>
        <v>-1.0995125713488108</v>
      </c>
      <c r="Z560" s="31"/>
      <c r="AA560" s="31"/>
      <c r="AB560" s="31"/>
      <c r="AC560" s="31"/>
      <c r="AD560" s="31"/>
      <c r="AE560" s="31"/>
      <c r="AF560" s="31"/>
      <c r="AG560" s="33">
        <f t="shared" si="157"/>
        <v>0.96865215725032627</v>
      </c>
      <c r="AH560" s="33">
        <f t="shared" si="158"/>
        <v>1.0130894353732001</v>
      </c>
      <c r="AI560" s="33">
        <f t="shared" si="159"/>
        <v>0.99975825193633805</v>
      </c>
      <c r="AJ560" s="93">
        <f t="shared" si="160"/>
        <v>0.98395727815732803</v>
      </c>
      <c r="AK560" s="3">
        <f t="shared" si="161"/>
        <v>0.98408584845675828</v>
      </c>
      <c r="AL560" s="3"/>
      <c r="AM560" s="3"/>
      <c r="AN560" s="3"/>
      <c r="AO560" s="3"/>
      <c r="AP560" s="3"/>
      <c r="AQ560" s="90">
        <f t="shared" si="168"/>
        <v>0</v>
      </c>
      <c r="AR560" s="91">
        <f t="shared" si="169"/>
        <v>0</v>
      </c>
      <c r="AS560" s="89">
        <f>SUM(AR$9:AR560)*RLR</f>
        <v>120</v>
      </c>
      <c r="AT560" s="90">
        <f>AS560-SUM(AU$9:AU560)</f>
        <v>1.9096981851890007</v>
      </c>
      <c r="AU560" s="89">
        <f t="shared" si="170"/>
        <v>1.4430968653821204E-2</v>
      </c>
      <c r="AV560" s="90">
        <f>SUM(AU$9:AU560)*RRF</f>
        <v>82.663211270367697</v>
      </c>
      <c r="AW560" s="3"/>
      <c r="AX560" s="2">
        <f t="shared" si="162"/>
        <v>1.5</v>
      </c>
      <c r="AY560" s="2">
        <f t="shared" si="163"/>
        <v>0.75</v>
      </c>
    </row>
    <row r="561" spans="1:51" x14ac:dyDescent="0.25">
      <c r="A561" s="14">
        <f t="shared" si="164"/>
        <v>5.52</v>
      </c>
      <c r="B561" s="59">
        <f>IF($B$4="AY",0,IFERROR(P*INDEX('UWYr writing pattern'!$C$4:$C$18,MATCH('Baseline model w.Calcs'!$A561,'UWYr writing pattern'!$A$4:$A$18,0)) / 25,B560))</f>
        <v>0</v>
      </c>
      <c r="C561" s="36">
        <f t="shared" si="165"/>
        <v>2.3812184270648743E-2</v>
      </c>
      <c r="E561" s="34">
        <f t="shared" si="166"/>
        <v>3.6262209549211286E-4</v>
      </c>
      <c r="F561" s="31">
        <f>SUM($E$9:E561)*RLR</f>
        <v>119.97142537887515</v>
      </c>
      <c r="G561" s="32"/>
      <c r="H561" s="36">
        <f>F561-SUM($J$9:J561)</f>
        <v>3.7051710236185755</v>
      </c>
      <c r="J561" s="31">
        <f t="shared" si="167"/>
        <v>2.7995485217410521E-2</v>
      </c>
      <c r="K561" s="36">
        <f>SUM($J$9:J561)*RRF</f>
        <v>81.386378048679603</v>
      </c>
      <c r="L561" s="33"/>
      <c r="M561" s="36">
        <f t="shared" si="152"/>
        <v>85.091549072298179</v>
      </c>
      <c r="N561" s="33"/>
      <c r="O561" s="33"/>
      <c r="P561" s="33"/>
      <c r="Q561" s="33"/>
      <c r="R561" s="33"/>
      <c r="S561" s="33"/>
      <c r="T561" s="33"/>
      <c r="U561" s="33"/>
      <c r="V561" s="31">
        <f t="shared" si="153"/>
        <v>2.0002234787344943E-2</v>
      </c>
      <c r="W561" s="31">
        <f t="shared" si="154"/>
        <v>2.5936197165330026</v>
      </c>
      <c r="X561" s="31">
        <f t="shared" si="155"/>
        <v>2.6136219513203476</v>
      </c>
      <c r="Y561" s="31">
        <f t="shared" si="156"/>
        <v>-1.0915490722981787</v>
      </c>
      <c r="Z561" s="31"/>
      <c r="AA561" s="31"/>
      <c r="AB561" s="31"/>
      <c r="AC561" s="31"/>
      <c r="AD561" s="31"/>
      <c r="AE561" s="31"/>
      <c r="AF561" s="31"/>
      <c r="AG561" s="33">
        <f t="shared" si="157"/>
        <v>0.96888545296047146</v>
      </c>
      <c r="AH561" s="33">
        <f t="shared" si="158"/>
        <v>1.0129946318130736</v>
      </c>
      <c r="AI561" s="33">
        <f t="shared" si="159"/>
        <v>0.99976187815729289</v>
      </c>
      <c r="AJ561" s="93">
        <f t="shared" si="160"/>
        <v>0.98407714849548833</v>
      </c>
      <c r="AK561" s="3">
        <f t="shared" si="161"/>
        <v>0.98420520459333261</v>
      </c>
      <c r="AL561" s="3"/>
      <c r="AM561" s="3"/>
      <c r="AN561" s="3"/>
      <c r="AO561" s="3"/>
      <c r="AP561" s="3"/>
      <c r="AQ561" s="90">
        <f t="shared" si="168"/>
        <v>0</v>
      </c>
      <c r="AR561" s="91">
        <f t="shared" si="169"/>
        <v>0</v>
      </c>
      <c r="AS561" s="89">
        <f>SUM(AR$9:AR561)*RLR</f>
        <v>120</v>
      </c>
      <c r="AT561" s="90">
        <f>AS561-SUM(AU$9:AU561)</f>
        <v>1.8953754488000811</v>
      </c>
      <c r="AU561" s="89">
        <f t="shared" si="170"/>
        <v>1.4322736388917505E-2</v>
      </c>
      <c r="AV561" s="90">
        <f>SUM(AU$9:AU561)*RRF</f>
        <v>82.673237185839938</v>
      </c>
      <c r="AW561" s="3"/>
      <c r="AX561" s="2">
        <f t="shared" si="162"/>
        <v>1.5</v>
      </c>
      <c r="AY561" s="2">
        <f t="shared" si="163"/>
        <v>0.75</v>
      </c>
    </row>
    <row r="562" spans="1:51" x14ac:dyDescent="0.25">
      <c r="A562" s="14">
        <f t="shared" si="164"/>
        <v>5.53</v>
      </c>
      <c r="B562" s="59">
        <f>IF($B$4="AY",0,IFERROR(P*INDEX('UWYr writing pattern'!$C$4:$C$18,MATCH('Baseline model w.Calcs'!$A562,'UWYr writing pattern'!$A$4:$A$18,0)) / 25,B561))</f>
        <v>0</v>
      </c>
      <c r="C562" s="36">
        <f t="shared" si="165"/>
        <v>2.3455001506589013E-2</v>
      </c>
      <c r="E562" s="34">
        <f t="shared" si="166"/>
        <v>3.5718276405973117E-4</v>
      </c>
      <c r="F562" s="31">
        <f>SUM($E$9:E562)*RLR</f>
        <v>119.97185399819203</v>
      </c>
      <c r="G562" s="32"/>
      <c r="H562" s="36">
        <f>F562-SUM($J$9:J562)</f>
        <v>3.6778108602583188</v>
      </c>
      <c r="J562" s="31">
        <f t="shared" si="167"/>
        <v>2.7788782677139318E-2</v>
      </c>
      <c r="K562" s="36">
        <f>SUM($J$9:J562)*RRF</f>
        <v>81.405830196553595</v>
      </c>
      <c r="L562" s="33"/>
      <c r="M562" s="36">
        <f t="shared" si="152"/>
        <v>85.083641056811913</v>
      </c>
      <c r="N562" s="33"/>
      <c r="O562" s="33"/>
      <c r="P562" s="33"/>
      <c r="Q562" s="33"/>
      <c r="R562" s="33"/>
      <c r="S562" s="33"/>
      <c r="T562" s="33"/>
      <c r="U562" s="33"/>
      <c r="V562" s="31">
        <f t="shared" si="153"/>
        <v>1.970220126553477E-2</v>
      </c>
      <c r="W562" s="31">
        <f t="shared" si="154"/>
        <v>2.5744676021808228</v>
      </c>
      <c r="X562" s="31">
        <f t="shared" si="155"/>
        <v>2.5941698034463574</v>
      </c>
      <c r="Y562" s="31">
        <f t="shared" si="156"/>
        <v>-1.0836410568119135</v>
      </c>
      <c r="Z562" s="31"/>
      <c r="AA562" s="31"/>
      <c r="AB562" s="31"/>
      <c r="AC562" s="31"/>
      <c r="AD562" s="31"/>
      <c r="AE562" s="31"/>
      <c r="AF562" s="31"/>
      <c r="AG562" s="33">
        <f t="shared" si="157"/>
        <v>0.9691170261494475</v>
      </c>
      <c r="AH562" s="33">
        <f t="shared" si="158"/>
        <v>1.0129004887715705</v>
      </c>
      <c r="AI562" s="33">
        <f t="shared" si="159"/>
        <v>0.99976544998493355</v>
      </c>
      <c r="AJ562" s="93">
        <f t="shared" si="160"/>
        <v>0.98419612316905303</v>
      </c>
      <c r="AK562" s="3">
        <f t="shared" si="161"/>
        <v>0.98432366555888251</v>
      </c>
      <c r="AL562" s="3"/>
      <c r="AM562" s="3"/>
      <c r="AN562" s="3"/>
      <c r="AO562" s="3"/>
      <c r="AP562" s="3"/>
      <c r="AQ562" s="90">
        <f t="shared" si="168"/>
        <v>0</v>
      </c>
      <c r="AR562" s="91">
        <f t="shared" si="169"/>
        <v>0</v>
      </c>
      <c r="AS562" s="89">
        <f>SUM(AR$9:AR562)*RLR</f>
        <v>120</v>
      </c>
      <c r="AT562" s="90">
        <f>AS562-SUM(AU$9:AU562)</f>
        <v>1.8811601329340846</v>
      </c>
      <c r="AU562" s="89">
        <f t="shared" si="170"/>
        <v>1.4215315866000609E-2</v>
      </c>
      <c r="AV562" s="90">
        <f>SUM(AU$9:AU562)*RRF</f>
        <v>82.683187906946131</v>
      </c>
      <c r="AW562" s="3"/>
      <c r="AX562" s="2">
        <f t="shared" si="162"/>
        <v>1.5</v>
      </c>
      <c r="AY562" s="2">
        <f t="shared" si="163"/>
        <v>0.75</v>
      </c>
    </row>
    <row r="563" spans="1:51" x14ac:dyDescent="0.25">
      <c r="A563" s="14">
        <f t="shared" si="164"/>
        <v>5.54</v>
      </c>
      <c r="B563" s="59">
        <f>IF($B$4="AY",0,IFERROR(P*INDEX('UWYr writing pattern'!$C$4:$C$18,MATCH('Baseline model w.Calcs'!$A563,'UWYr writing pattern'!$A$4:$A$18,0)) / 25,B562))</f>
        <v>0</v>
      </c>
      <c r="C563" s="36">
        <f t="shared" si="165"/>
        <v>2.3103176483990177E-2</v>
      </c>
      <c r="E563" s="34">
        <f t="shared" si="166"/>
        <v>3.5182502259883524E-4</v>
      </c>
      <c r="F563" s="31">
        <f>SUM($E$9:E563)*RLR</f>
        <v>119.97227618821915</v>
      </c>
      <c r="G563" s="32"/>
      <c r="H563" s="36">
        <f>F563-SUM($J$9:J563)</f>
        <v>3.6506494688335067</v>
      </c>
      <c r="J563" s="31">
        <f t="shared" si="167"/>
        <v>2.7583581451937393E-2</v>
      </c>
      <c r="K563" s="36">
        <f>SUM($J$9:J563)*RRF</f>
        <v>81.425138703569942</v>
      </c>
      <c r="L563" s="33"/>
      <c r="M563" s="36">
        <f t="shared" si="152"/>
        <v>85.075788172403449</v>
      </c>
      <c r="N563" s="33"/>
      <c r="O563" s="33"/>
      <c r="P563" s="33"/>
      <c r="Q563" s="33"/>
      <c r="R563" s="33"/>
      <c r="S563" s="33"/>
      <c r="T563" s="33"/>
      <c r="U563" s="33"/>
      <c r="V563" s="31">
        <f t="shared" si="153"/>
        <v>1.9406668246551746E-2</v>
      </c>
      <c r="W563" s="31">
        <f t="shared" si="154"/>
        <v>2.5554546281834547</v>
      </c>
      <c r="X563" s="31">
        <f t="shared" si="155"/>
        <v>2.5748612964300066</v>
      </c>
      <c r="Y563" s="31">
        <f t="shared" si="156"/>
        <v>-1.075788172403449</v>
      </c>
      <c r="Z563" s="31"/>
      <c r="AA563" s="31"/>
      <c r="AB563" s="31"/>
      <c r="AC563" s="31"/>
      <c r="AD563" s="31"/>
      <c r="AE563" s="31"/>
      <c r="AF563" s="31"/>
      <c r="AG563" s="33">
        <f t="shared" si="157"/>
        <v>0.96934688932821356</v>
      </c>
      <c r="AH563" s="33">
        <f t="shared" si="158"/>
        <v>1.012807002052422</v>
      </c>
      <c r="AI563" s="33">
        <f t="shared" si="159"/>
        <v>0.99976896823515959</v>
      </c>
      <c r="AJ563" s="93">
        <f t="shared" si="160"/>
        <v>0.9843142088703789</v>
      </c>
      <c r="AK563" s="3">
        <f t="shared" si="161"/>
        <v>0.98444123806719086</v>
      </c>
      <c r="AL563" s="3"/>
      <c r="AM563" s="3"/>
      <c r="AN563" s="3"/>
      <c r="AO563" s="3"/>
      <c r="AP563" s="3"/>
      <c r="AQ563" s="90">
        <f t="shared" si="168"/>
        <v>0</v>
      </c>
      <c r="AR563" s="91">
        <f t="shared" si="169"/>
        <v>0</v>
      </c>
      <c r="AS563" s="89">
        <f>SUM(AR$9:AR563)*RLR</f>
        <v>120</v>
      </c>
      <c r="AT563" s="90">
        <f>AS563-SUM(AU$9:AU563)</f>
        <v>1.8670514319370852</v>
      </c>
      <c r="AU563" s="89">
        <f t="shared" si="170"/>
        <v>1.4108700997005634E-2</v>
      </c>
      <c r="AV563" s="90">
        <f>SUM(AU$9:AU563)*RRF</f>
        <v>82.693063997644032</v>
      </c>
      <c r="AW563" s="3"/>
      <c r="AX563" s="2">
        <f t="shared" si="162"/>
        <v>1.5</v>
      </c>
      <c r="AY563" s="2">
        <f t="shared" si="163"/>
        <v>0.75</v>
      </c>
    </row>
    <row r="564" spans="1:51" x14ac:dyDescent="0.25">
      <c r="A564" s="14">
        <f t="shared" si="164"/>
        <v>5.55</v>
      </c>
      <c r="B564" s="59">
        <f>IF($B$4="AY",0,IFERROR(P*INDEX('UWYr writing pattern'!$C$4:$C$18,MATCH('Baseline model w.Calcs'!$A564,'UWYr writing pattern'!$A$4:$A$18,0)) / 25,B563))</f>
        <v>0</v>
      </c>
      <c r="C564" s="36">
        <f t="shared" si="165"/>
        <v>2.2756628836730325E-2</v>
      </c>
      <c r="E564" s="34">
        <f t="shared" si="166"/>
        <v>3.4654764725985265E-4</v>
      </c>
      <c r="F564" s="31">
        <f>SUM($E$9:E564)*RLR</f>
        <v>119.97269204539586</v>
      </c>
      <c r="G564" s="32"/>
      <c r="H564" s="36">
        <f>F564-SUM($J$9:J564)</f>
        <v>3.6236854549939608</v>
      </c>
      <c r="J564" s="31">
        <f t="shared" si="167"/>
        <v>2.7379871016251302E-2</v>
      </c>
      <c r="K564" s="36">
        <f>SUM($J$9:J564)*RRF</f>
        <v>81.444304613281318</v>
      </c>
      <c r="L564" s="33"/>
      <c r="M564" s="36">
        <f t="shared" si="152"/>
        <v>85.067990068275279</v>
      </c>
      <c r="N564" s="33"/>
      <c r="O564" s="33"/>
      <c r="P564" s="33"/>
      <c r="Q564" s="33"/>
      <c r="R564" s="33"/>
      <c r="S564" s="33"/>
      <c r="T564" s="33"/>
      <c r="U564" s="33"/>
      <c r="V564" s="31">
        <f t="shared" si="153"/>
        <v>1.9115568222853471E-2</v>
      </c>
      <c r="W564" s="31">
        <f t="shared" si="154"/>
        <v>2.5365798184957722</v>
      </c>
      <c r="X564" s="31">
        <f t="shared" si="155"/>
        <v>2.5556953867186256</v>
      </c>
      <c r="Y564" s="31">
        <f t="shared" si="156"/>
        <v>-1.0679900682752788</v>
      </c>
      <c r="Z564" s="31"/>
      <c r="AA564" s="31"/>
      <c r="AB564" s="31"/>
      <c r="AC564" s="31"/>
      <c r="AD564" s="31"/>
      <c r="AE564" s="31"/>
      <c r="AF564" s="31"/>
      <c r="AG564" s="33">
        <f t="shared" si="157"/>
        <v>0.96957505492001572</v>
      </c>
      <c r="AH564" s="33">
        <f t="shared" si="158"/>
        <v>1.0127141674794675</v>
      </c>
      <c r="AI564" s="33">
        <f t="shared" si="159"/>
        <v>0.99977243371163216</v>
      </c>
      <c r="AJ564" s="93">
        <f t="shared" si="160"/>
        <v>0.98443141224181796</v>
      </c>
      <c r="AK564" s="3">
        <f t="shared" si="161"/>
        <v>0.98455792878168702</v>
      </c>
      <c r="AL564" s="3"/>
      <c r="AM564" s="3"/>
      <c r="AN564" s="3"/>
      <c r="AO564" s="3"/>
      <c r="AP564" s="3"/>
      <c r="AQ564" s="90">
        <f t="shared" si="168"/>
        <v>0</v>
      </c>
      <c r="AR564" s="91">
        <f t="shared" si="169"/>
        <v>0</v>
      </c>
      <c r="AS564" s="89">
        <f>SUM(AR$9:AR564)*RLR</f>
        <v>120</v>
      </c>
      <c r="AT564" s="90">
        <f>AS564-SUM(AU$9:AU564)</f>
        <v>1.8530485461975559</v>
      </c>
      <c r="AU564" s="89">
        <f t="shared" si="170"/>
        <v>1.400288573952814E-2</v>
      </c>
      <c r="AV564" s="90">
        <f>SUM(AU$9:AU564)*RRF</f>
        <v>82.702866017661705</v>
      </c>
      <c r="AW564" s="3"/>
      <c r="AX564" s="2">
        <f t="shared" si="162"/>
        <v>1.5</v>
      </c>
      <c r="AY564" s="2">
        <f t="shared" si="163"/>
        <v>0.75</v>
      </c>
    </row>
    <row r="565" spans="1:51" x14ac:dyDescent="0.25">
      <c r="A565" s="14">
        <f t="shared" si="164"/>
        <v>5.56</v>
      </c>
      <c r="B565" s="59">
        <f>IF($B$4="AY",0,IFERROR(P*INDEX('UWYr writing pattern'!$C$4:$C$18,MATCH('Baseline model w.Calcs'!$A565,'UWYr writing pattern'!$A$4:$A$18,0)) / 25,B564))</f>
        <v>0</v>
      </c>
      <c r="C565" s="36">
        <f t="shared" si="165"/>
        <v>2.241527940417937E-2</v>
      </c>
      <c r="E565" s="34">
        <f t="shared" si="166"/>
        <v>3.4134943255095487E-4</v>
      </c>
      <c r="F565" s="31">
        <f>SUM($E$9:E565)*RLR</f>
        <v>119.97310166471492</v>
      </c>
      <c r="G565" s="32"/>
      <c r="H565" s="36">
        <f>F565-SUM($J$9:J565)</f>
        <v>3.5969174334005629</v>
      </c>
      <c r="J565" s="31">
        <f t="shared" si="167"/>
        <v>2.7177640912454705E-2</v>
      </c>
      <c r="K565" s="36">
        <f>SUM($J$9:J565)*RRF</f>
        <v>81.463328961920041</v>
      </c>
      <c r="L565" s="33"/>
      <c r="M565" s="36">
        <f t="shared" si="152"/>
        <v>85.060246395320604</v>
      </c>
      <c r="N565" s="33"/>
      <c r="O565" s="33"/>
      <c r="P565" s="33"/>
      <c r="Q565" s="33"/>
      <c r="R565" s="33"/>
      <c r="S565" s="33"/>
      <c r="T565" s="33"/>
      <c r="U565" s="33"/>
      <c r="V565" s="31">
        <f t="shared" si="153"/>
        <v>1.8828834699510667E-2</v>
      </c>
      <c r="W565" s="31">
        <f t="shared" si="154"/>
        <v>2.5178422033803938</v>
      </c>
      <c r="X565" s="31">
        <f t="shared" si="155"/>
        <v>2.5366710380799042</v>
      </c>
      <c r="Y565" s="31">
        <f t="shared" si="156"/>
        <v>-1.0602463953206041</v>
      </c>
      <c r="Z565" s="31"/>
      <c r="AA565" s="31"/>
      <c r="AB565" s="31"/>
      <c r="AC565" s="31"/>
      <c r="AD565" s="31"/>
      <c r="AE565" s="31"/>
      <c r="AF565" s="31"/>
      <c r="AG565" s="33">
        <f t="shared" si="157"/>
        <v>0.96980153526095292</v>
      </c>
      <c r="AH565" s="33">
        <f t="shared" si="158"/>
        <v>1.0126219808966739</v>
      </c>
      <c r="AI565" s="33">
        <f t="shared" si="159"/>
        <v>0.99977584720595769</v>
      </c>
      <c r="AJ565" s="93">
        <f t="shared" si="160"/>
        <v>0.98454773987609046</v>
      </c>
      <c r="AK565" s="3">
        <f t="shared" si="161"/>
        <v>0.98467374431582433</v>
      </c>
      <c r="AL565" s="3"/>
      <c r="AM565" s="3"/>
      <c r="AN565" s="3"/>
      <c r="AO565" s="3"/>
      <c r="AP565" s="3"/>
      <c r="AQ565" s="90">
        <f t="shared" si="168"/>
        <v>0</v>
      </c>
      <c r="AR565" s="91">
        <f t="shared" si="169"/>
        <v>0</v>
      </c>
      <c r="AS565" s="89">
        <f>SUM(AR$9:AR565)*RLR</f>
        <v>120</v>
      </c>
      <c r="AT565" s="90">
        <f>AS565-SUM(AU$9:AU565)</f>
        <v>1.8391506821010779</v>
      </c>
      <c r="AU565" s="89">
        <f t="shared" si="170"/>
        <v>1.3897864096481669E-2</v>
      </c>
      <c r="AV565" s="90">
        <f>SUM(AU$9:AU565)*RRF</f>
        <v>82.712594522529244</v>
      </c>
      <c r="AW565" s="3"/>
      <c r="AX565" s="2">
        <f t="shared" si="162"/>
        <v>1.5</v>
      </c>
      <c r="AY565" s="2">
        <f t="shared" si="163"/>
        <v>0.75</v>
      </c>
    </row>
    <row r="566" spans="1:51" x14ac:dyDescent="0.25">
      <c r="A566" s="14">
        <f t="shared" si="164"/>
        <v>5.57</v>
      </c>
      <c r="B566" s="59">
        <f>IF($B$4="AY",0,IFERROR(P*INDEX('UWYr writing pattern'!$C$4:$C$18,MATCH('Baseline model w.Calcs'!$A566,'UWYr writing pattern'!$A$4:$A$18,0)) / 25,B565))</f>
        <v>0</v>
      </c>
      <c r="C566" s="36">
        <f t="shared" si="165"/>
        <v>2.207905021311668E-2</v>
      </c>
      <c r="E566" s="34">
        <f t="shared" si="166"/>
        <v>3.3622919106269058E-4</v>
      </c>
      <c r="F566" s="31">
        <f>SUM($E$9:E566)*RLR</f>
        <v>119.97350513974419</v>
      </c>
      <c r="G566" s="32"/>
      <c r="H566" s="36">
        <f>F566-SUM($J$9:J566)</f>
        <v>3.5703440276793259</v>
      </c>
      <c r="J566" s="31">
        <f t="shared" si="167"/>
        <v>2.6976880750504223E-2</v>
      </c>
      <c r="K566" s="36">
        <f>SUM($J$9:J566)*RRF</f>
        <v>81.482212778445401</v>
      </c>
      <c r="L566" s="33"/>
      <c r="M566" s="36">
        <f t="shared" si="152"/>
        <v>85.052556806124727</v>
      </c>
      <c r="N566" s="33"/>
      <c r="O566" s="33"/>
      <c r="P566" s="33"/>
      <c r="Q566" s="33"/>
      <c r="R566" s="33"/>
      <c r="S566" s="33"/>
      <c r="T566" s="33"/>
      <c r="U566" s="33"/>
      <c r="V566" s="31">
        <f t="shared" si="153"/>
        <v>1.8546402179018009E-2</v>
      </c>
      <c r="W566" s="31">
        <f t="shared" si="154"/>
        <v>2.4992408193755278</v>
      </c>
      <c r="X566" s="31">
        <f t="shared" si="155"/>
        <v>2.5177872215545456</v>
      </c>
      <c r="Y566" s="31">
        <f t="shared" si="156"/>
        <v>-1.052556806124727</v>
      </c>
      <c r="Z566" s="31"/>
      <c r="AA566" s="31"/>
      <c r="AB566" s="31"/>
      <c r="AC566" s="31"/>
      <c r="AD566" s="31"/>
      <c r="AE566" s="31"/>
      <c r="AF566" s="31"/>
      <c r="AG566" s="33">
        <f t="shared" si="157"/>
        <v>0.97002634260054044</v>
      </c>
      <c r="AH566" s="33">
        <f t="shared" si="158"/>
        <v>1.0125304381681515</v>
      </c>
      <c r="AI566" s="33">
        <f t="shared" si="159"/>
        <v>0.99977920949786825</v>
      </c>
      <c r="AJ566" s="93">
        <f t="shared" si="160"/>
        <v>0.98466319831665672</v>
      </c>
      <c r="AK566" s="3">
        <f t="shared" si="161"/>
        <v>0.98478869123345569</v>
      </c>
      <c r="AL566" s="3"/>
      <c r="AM566" s="3"/>
      <c r="AN566" s="3"/>
      <c r="AO566" s="3"/>
      <c r="AP566" s="3"/>
      <c r="AQ566" s="90">
        <f t="shared" si="168"/>
        <v>0</v>
      </c>
      <c r="AR566" s="91">
        <f t="shared" si="169"/>
        <v>0</v>
      </c>
      <c r="AS566" s="89">
        <f>SUM(AR$9:AR566)*RLR</f>
        <v>120</v>
      </c>
      <c r="AT566" s="90">
        <f>AS566-SUM(AU$9:AU566)</f>
        <v>1.8253570519853213</v>
      </c>
      <c r="AU566" s="89">
        <f t="shared" si="170"/>
        <v>1.3793630115758085E-2</v>
      </c>
      <c r="AV566" s="90">
        <f>SUM(AU$9:AU566)*RRF</f>
        <v>82.722250063610275</v>
      </c>
      <c r="AW566" s="3"/>
      <c r="AX566" s="2">
        <f t="shared" si="162"/>
        <v>1.5</v>
      </c>
      <c r="AY566" s="2">
        <f t="shared" si="163"/>
        <v>0.75</v>
      </c>
    </row>
    <row r="567" spans="1:51" x14ac:dyDescent="0.25">
      <c r="A567" s="14">
        <f t="shared" si="164"/>
        <v>5.58</v>
      </c>
      <c r="B567" s="59">
        <f>IF($B$4="AY",0,IFERROR(P*INDEX('UWYr writing pattern'!$C$4:$C$18,MATCH('Baseline model w.Calcs'!$A567,'UWYr writing pattern'!$A$4:$A$18,0)) / 25,B566))</f>
        <v>0</v>
      </c>
      <c r="C567" s="36">
        <f t="shared" si="165"/>
        <v>2.1747864459919931E-2</v>
      </c>
      <c r="E567" s="34">
        <f t="shared" si="166"/>
        <v>3.311857531967502E-4</v>
      </c>
      <c r="F567" s="31">
        <f>SUM($E$9:E567)*RLR</f>
        <v>119.97390256264804</v>
      </c>
      <c r="G567" s="32"/>
      <c r="H567" s="36">
        <f>F567-SUM($J$9:J567)</f>
        <v>3.5439638703755776</v>
      </c>
      <c r="J567" s="31">
        <f t="shared" si="167"/>
        <v>2.6777580207594943E-2</v>
      </c>
      <c r="K567" s="36">
        <f>SUM($J$9:J567)*RRF</f>
        <v>81.500957084590709</v>
      </c>
      <c r="L567" s="33"/>
      <c r="M567" s="36">
        <f t="shared" si="152"/>
        <v>85.044920954966287</v>
      </c>
      <c r="N567" s="33"/>
      <c r="O567" s="33"/>
      <c r="P567" s="33"/>
      <c r="Q567" s="33"/>
      <c r="R567" s="33"/>
      <c r="S567" s="33"/>
      <c r="T567" s="33"/>
      <c r="U567" s="33"/>
      <c r="V567" s="31">
        <f t="shared" si="153"/>
        <v>1.826820614633274E-2</v>
      </c>
      <c r="W567" s="31">
        <f t="shared" si="154"/>
        <v>2.4807747092629042</v>
      </c>
      <c r="X567" s="31">
        <f t="shared" si="155"/>
        <v>2.4990429154092371</v>
      </c>
      <c r="Y567" s="31">
        <f t="shared" si="156"/>
        <v>-1.0449209549662868</v>
      </c>
      <c r="Z567" s="31"/>
      <c r="AA567" s="31"/>
      <c r="AB567" s="31"/>
      <c r="AC567" s="31"/>
      <c r="AD567" s="31"/>
      <c r="AE567" s="31"/>
      <c r="AF567" s="31"/>
      <c r="AG567" s="33">
        <f t="shared" si="157"/>
        <v>0.97024948910227038</v>
      </c>
      <c r="AH567" s="33">
        <f t="shared" si="158"/>
        <v>1.0124395351781701</v>
      </c>
      <c r="AI567" s="33">
        <f t="shared" si="159"/>
        <v>0.99978252135540024</v>
      </c>
      <c r="AJ567" s="93">
        <f t="shared" si="160"/>
        <v>0.98477779405808441</v>
      </c>
      <c r="AK567" s="3">
        <f t="shared" si="161"/>
        <v>0.98490277604920473</v>
      </c>
      <c r="AL567" s="3"/>
      <c r="AM567" s="3"/>
      <c r="AN567" s="3"/>
      <c r="AO567" s="3"/>
      <c r="AP567" s="3"/>
      <c r="AQ567" s="90">
        <f t="shared" si="168"/>
        <v>0</v>
      </c>
      <c r="AR567" s="91">
        <f t="shared" si="169"/>
        <v>0</v>
      </c>
      <c r="AS567" s="89">
        <f>SUM(AR$9:AR567)*RLR</f>
        <v>120</v>
      </c>
      <c r="AT567" s="90">
        <f>AS567-SUM(AU$9:AU567)</f>
        <v>1.8116668740954367</v>
      </c>
      <c r="AU567" s="89">
        <f t="shared" si="170"/>
        <v>1.369017788988991E-2</v>
      </c>
      <c r="AV567" s="90">
        <f>SUM(AU$9:AU567)*RRF</f>
        <v>82.731833188133194</v>
      </c>
      <c r="AW567" s="3"/>
      <c r="AX567" s="2">
        <f t="shared" si="162"/>
        <v>1.5</v>
      </c>
      <c r="AY567" s="2">
        <f t="shared" si="163"/>
        <v>0.75</v>
      </c>
    </row>
    <row r="568" spans="1:51" x14ac:dyDescent="0.25">
      <c r="A568" s="14">
        <f t="shared" si="164"/>
        <v>5.59</v>
      </c>
      <c r="B568" s="59">
        <f>IF($B$4="AY",0,IFERROR(P*INDEX('UWYr writing pattern'!$C$4:$C$18,MATCH('Baseline model w.Calcs'!$A568,'UWYr writing pattern'!$A$4:$A$18,0)) / 25,B567))</f>
        <v>0</v>
      </c>
      <c r="C568" s="36">
        <f t="shared" si="165"/>
        <v>2.1421646493021133E-2</v>
      </c>
      <c r="E568" s="34">
        <f t="shared" si="166"/>
        <v>3.2621796689879899E-4</v>
      </c>
      <c r="F568" s="31">
        <f>SUM($E$9:E568)*RLR</f>
        <v>119.97429402420832</v>
      </c>
      <c r="G568" s="32"/>
      <c r="H568" s="36">
        <f>F568-SUM($J$9:J568)</f>
        <v>3.5177756029080456</v>
      </c>
      <c r="J568" s="31">
        <f t="shared" si="167"/>
        <v>2.6579729027816832E-2</v>
      </c>
      <c r="K568" s="36">
        <f>SUM($J$9:J568)*RRF</f>
        <v>81.51956289491018</v>
      </c>
      <c r="L568" s="33"/>
      <c r="M568" s="36">
        <f t="shared" si="152"/>
        <v>85.037338497818226</v>
      </c>
      <c r="N568" s="33"/>
      <c r="O568" s="33"/>
      <c r="P568" s="33"/>
      <c r="Q568" s="33"/>
      <c r="R568" s="33"/>
      <c r="S568" s="33"/>
      <c r="T568" s="33"/>
      <c r="U568" s="33"/>
      <c r="V568" s="31">
        <f t="shared" si="153"/>
        <v>1.799418305413775E-2</v>
      </c>
      <c r="W568" s="31">
        <f t="shared" si="154"/>
        <v>2.4624429220356316</v>
      </c>
      <c r="X568" s="31">
        <f t="shared" si="155"/>
        <v>2.4804371050897696</v>
      </c>
      <c r="Y568" s="31">
        <f t="shared" si="156"/>
        <v>-1.0373384978182258</v>
      </c>
      <c r="Z568" s="31"/>
      <c r="AA568" s="31"/>
      <c r="AB568" s="31"/>
      <c r="AC568" s="31"/>
      <c r="AD568" s="31"/>
      <c r="AE568" s="31"/>
      <c r="AF568" s="31"/>
      <c r="AG568" s="33">
        <f t="shared" si="157"/>
        <v>0.97047098684416877</v>
      </c>
      <c r="AH568" s="33">
        <f t="shared" si="158"/>
        <v>1.0123492678311694</v>
      </c>
      <c r="AI568" s="33">
        <f t="shared" si="159"/>
        <v>0.99978578353506931</v>
      </c>
      <c r="AJ568" s="93">
        <f t="shared" si="160"/>
        <v>0.98489153354641423</v>
      </c>
      <c r="AK568" s="3">
        <f t="shared" si="161"/>
        <v>0.98501600522883559</v>
      </c>
      <c r="AL568" s="3"/>
      <c r="AM568" s="3"/>
      <c r="AN568" s="3"/>
      <c r="AO568" s="3"/>
      <c r="AP568" s="3"/>
      <c r="AQ568" s="90">
        <f t="shared" si="168"/>
        <v>0</v>
      </c>
      <c r="AR568" s="91">
        <f t="shared" si="169"/>
        <v>0</v>
      </c>
      <c r="AS568" s="89">
        <f>SUM(AR$9:AR568)*RLR</f>
        <v>120</v>
      </c>
      <c r="AT568" s="90">
        <f>AS568-SUM(AU$9:AU568)</f>
        <v>1.7980793725397177</v>
      </c>
      <c r="AU568" s="89">
        <f t="shared" si="170"/>
        <v>1.3587501555715776E-2</v>
      </c>
      <c r="AV568" s="90">
        <f>SUM(AU$9:AU568)*RRF</f>
        <v>82.741344439222189</v>
      </c>
      <c r="AW568" s="3"/>
      <c r="AX568" s="2">
        <f t="shared" si="162"/>
        <v>1.5</v>
      </c>
      <c r="AY568" s="2">
        <f t="shared" si="163"/>
        <v>0.75</v>
      </c>
    </row>
    <row r="569" spans="1:51" x14ac:dyDescent="0.25">
      <c r="A569" s="14">
        <f t="shared" si="164"/>
        <v>5.6</v>
      </c>
      <c r="B569" s="59">
        <f>IF($B$4="AY",0,IFERROR(P*INDEX('UWYr writing pattern'!$C$4:$C$18,MATCH('Baseline model w.Calcs'!$A569,'UWYr writing pattern'!$A$4:$A$18,0)) / 25,B568))</f>
        <v>0</v>
      </c>
      <c r="C569" s="36">
        <f t="shared" si="165"/>
        <v>2.1100321795625817E-2</v>
      </c>
      <c r="E569" s="34">
        <f t="shared" si="166"/>
        <v>3.2132469739531695E-4</v>
      </c>
      <c r="F569" s="31">
        <f>SUM($E$9:E569)*RLR</f>
        <v>119.97467961384518</v>
      </c>
      <c r="G569" s="32"/>
      <c r="H569" s="36">
        <f>F569-SUM($J$9:J569)</f>
        <v>3.4917778755230984</v>
      </c>
      <c r="J569" s="31">
        <f t="shared" si="167"/>
        <v>2.6383317021810342E-2</v>
      </c>
      <c r="K569" s="36">
        <f>SUM($J$9:J569)*RRF</f>
        <v>81.538031216825459</v>
      </c>
      <c r="L569" s="33"/>
      <c r="M569" s="36">
        <f t="shared" si="152"/>
        <v>85.029809092348557</v>
      </c>
      <c r="N569" s="33"/>
      <c r="O569" s="33"/>
      <c r="P569" s="33"/>
      <c r="Q569" s="33"/>
      <c r="R569" s="33"/>
      <c r="S569" s="33"/>
      <c r="T569" s="33"/>
      <c r="U569" s="33"/>
      <c r="V569" s="31">
        <f t="shared" si="153"/>
        <v>1.7724270308325685E-2</v>
      </c>
      <c r="W569" s="31">
        <f t="shared" si="154"/>
        <v>2.4442445128661685</v>
      </c>
      <c r="X569" s="31">
        <f t="shared" si="155"/>
        <v>2.4619687831744943</v>
      </c>
      <c r="Y569" s="31">
        <f t="shared" si="156"/>
        <v>-1.0298090923485574</v>
      </c>
      <c r="Z569" s="31"/>
      <c r="AA569" s="31"/>
      <c r="AB569" s="31"/>
      <c r="AC569" s="31"/>
      <c r="AD569" s="31"/>
      <c r="AE569" s="31"/>
      <c r="AF569" s="31"/>
      <c r="AG569" s="33">
        <f t="shared" si="157"/>
        <v>0.97069084781935067</v>
      </c>
      <c r="AH569" s="33">
        <f t="shared" si="158"/>
        <v>1.0122596320517685</v>
      </c>
      <c r="AI569" s="33">
        <f t="shared" si="159"/>
        <v>0.99978899678204314</v>
      </c>
      <c r="AJ569" s="93">
        <f t="shared" si="160"/>
        <v>0.9850044231795223</v>
      </c>
      <c r="AK569" s="3">
        <f t="shared" si="161"/>
        <v>0.98512838518961932</v>
      </c>
      <c r="AL569" s="3"/>
      <c r="AM569" s="3"/>
      <c r="AN569" s="3"/>
      <c r="AO569" s="3"/>
      <c r="AP569" s="3"/>
      <c r="AQ569" s="90">
        <f t="shared" si="168"/>
        <v>0</v>
      </c>
      <c r="AR569" s="91">
        <f t="shared" si="169"/>
        <v>0</v>
      </c>
      <c r="AS569" s="89">
        <f>SUM(AR$9:AR569)*RLR</f>
        <v>120</v>
      </c>
      <c r="AT569" s="90">
        <f>AS569-SUM(AU$9:AU569)</f>
        <v>1.784593777245675</v>
      </c>
      <c r="AU569" s="89">
        <f t="shared" si="170"/>
        <v>1.3485595294047883E-2</v>
      </c>
      <c r="AV569" s="90">
        <f>SUM(AU$9:AU569)*RRF</f>
        <v>82.750784355928019</v>
      </c>
      <c r="AW569" s="3"/>
      <c r="AX569" s="2">
        <f t="shared" si="162"/>
        <v>1.5</v>
      </c>
      <c r="AY569" s="2">
        <f t="shared" si="163"/>
        <v>0.75</v>
      </c>
    </row>
    <row r="570" spans="1:51" x14ac:dyDescent="0.25">
      <c r="A570" s="14">
        <f t="shared" si="164"/>
        <v>5.61</v>
      </c>
      <c r="B570" s="59">
        <f>IF($B$4="AY",0,IFERROR(P*INDEX('UWYr writing pattern'!$C$4:$C$18,MATCH('Baseline model w.Calcs'!$A570,'UWYr writing pattern'!$A$4:$A$18,0)) / 25,B569))</f>
        <v>0</v>
      </c>
      <c r="C570" s="36">
        <f t="shared" si="165"/>
        <v>2.0783816968691429E-2</v>
      </c>
      <c r="E570" s="34">
        <f t="shared" si="166"/>
        <v>3.1650482693438724E-4</v>
      </c>
      <c r="F570" s="31">
        <f>SUM($E$9:E570)*RLR</f>
        <v>119.97505941963752</v>
      </c>
      <c r="G570" s="32"/>
      <c r="H570" s="36">
        <f>F570-SUM($J$9:J570)</f>
        <v>3.4659693472490147</v>
      </c>
      <c r="J570" s="31">
        <f t="shared" si="167"/>
        <v>2.6188334066423239E-2</v>
      </c>
      <c r="K570" s="36">
        <f>SUM($J$9:J570)*RRF</f>
        <v>81.556363050671948</v>
      </c>
      <c r="L570" s="33"/>
      <c r="M570" s="36">
        <f t="shared" si="152"/>
        <v>85.022332397920962</v>
      </c>
      <c r="N570" s="33"/>
      <c r="O570" s="33"/>
      <c r="P570" s="33"/>
      <c r="Q570" s="33"/>
      <c r="R570" s="33"/>
      <c r="S570" s="33"/>
      <c r="T570" s="33"/>
      <c r="U570" s="33"/>
      <c r="V570" s="31">
        <f t="shared" si="153"/>
        <v>1.7458406253700799E-2</v>
      </c>
      <c r="W570" s="31">
        <f t="shared" si="154"/>
        <v>2.4261785430743101</v>
      </c>
      <c r="X570" s="31">
        <f t="shared" si="155"/>
        <v>2.443636949328011</v>
      </c>
      <c r="Y570" s="31">
        <f t="shared" si="156"/>
        <v>-1.0223323979209624</v>
      </c>
      <c r="Z570" s="31"/>
      <c r="AA570" s="31"/>
      <c r="AB570" s="31"/>
      <c r="AC570" s="31"/>
      <c r="AD570" s="31"/>
      <c r="AE570" s="31"/>
      <c r="AF570" s="31"/>
      <c r="AG570" s="33">
        <f t="shared" si="157"/>
        <v>0.97090908393657083</v>
      </c>
      <c r="AH570" s="33">
        <f t="shared" si="158"/>
        <v>1.0121706237847734</v>
      </c>
      <c r="AI570" s="33">
        <f t="shared" si="159"/>
        <v>0.99979216183031261</v>
      </c>
      <c r="AJ570" s="93">
        <f t="shared" si="160"/>
        <v>0.98511646930748031</v>
      </c>
      <c r="AK570" s="3">
        <f t="shared" si="161"/>
        <v>0.98523992230069712</v>
      </c>
      <c r="AL570" s="3"/>
      <c r="AM570" s="3"/>
      <c r="AN570" s="3"/>
      <c r="AO570" s="3"/>
      <c r="AP570" s="3"/>
      <c r="AQ570" s="90">
        <f t="shared" si="168"/>
        <v>0</v>
      </c>
      <c r="AR570" s="91">
        <f t="shared" si="169"/>
        <v>0</v>
      </c>
      <c r="AS570" s="89">
        <f>SUM(AR$9:AR570)*RLR</f>
        <v>120</v>
      </c>
      <c r="AT570" s="90">
        <f>AS570-SUM(AU$9:AU570)</f>
        <v>1.771209323916338</v>
      </c>
      <c r="AU570" s="89">
        <f t="shared" si="170"/>
        <v>1.3384453329342563E-2</v>
      </c>
      <c r="AV570" s="90">
        <f>SUM(AU$9:AU570)*RRF</f>
        <v>82.760153473258555</v>
      </c>
      <c r="AW570" s="3"/>
      <c r="AX570" s="2">
        <f t="shared" si="162"/>
        <v>1.5</v>
      </c>
      <c r="AY570" s="2">
        <f t="shared" si="163"/>
        <v>0.75</v>
      </c>
    </row>
    <row r="571" spans="1:51" x14ac:dyDescent="0.25">
      <c r="A571" s="14">
        <f t="shared" si="164"/>
        <v>5.62</v>
      </c>
      <c r="B571" s="59">
        <f>IF($B$4="AY",0,IFERROR(P*INDEX('UWYr writing pattern'!$C$4:$C$18,MATCH('Baseline model w.Calcs'!$A571,'UWYr writing pattern'!$A$4:$A$18,0)) / 25,B570))</f>
        <v>0</v>
      </c>
      <c r="C571" s="36">
        <f t="shared" si="165"/>
        <v>2.0472059714161057E-2</v>
      </c>
      <c r="E571" s="34">
        <f t="shared" si="166"/>
        <v>3.1175725453037146E-4</v>
      </c>
      <c r="F571" s="31">
        <f>SUM($E$9:E571)*RLR</f>
        <v>119.97543352834296</v>
      </c>
      <c r="G571" s="32"/>
      <c r="H571" s="36">
        <f>F571-SUM($J$9:J571)</f>
        <v>3.4403486858500969</v>
      </c>
      <c r="J571" s="31">
        <f t="shared" si="167"/>
        <v>2.5994770104367612E-2</v>
      </c>
      <c r="K571" s="36">
        <f>SUM($J$9:J571)*RRF</f>
        <v>81.574559389745005</v>
      </c>
      <c r="L571" s="33"/>
      <c r="M571" s="36">
        <f t="shared" si="152"/>
        <v>85.014908075595102</v>
      </c>
      <c r="N571" s="33"/>
      <c r="O571" s="33"/>
      <c r="P571" s="33"/>
      <c r="Q571" s="33"/>
      <c r="R571" s="33"/>
      <c r="S571" s="33"/>
      <c r="T571" s="33"/>
      <c r="U571" s="33"/>
      <c r="V571" s="31">
        <f t="shared" si="153"/>
        <v>1.7196530159895286E-2</v>
      </c>
      <c r="W571" s="31">
        <f t="shared" si="154"/>
        <v>2.4082440800950677</v>
      </c>
      <c r="X571" s="31">
        <f t="shared" si="155"/>
        <v>2.425440610254963</v>
      </c>
      <c r="Y571" s="31">
        <f t="shared" si="156"/>
        <v>-1.0149080755951019</v>
      </c>
      <c r="Z571" s="31"/>
      <c r="AA571" s="31"/>
      <c r="AB571" s="31"/>
      <c r="AC571" s="31"/>
      <c r="AD571" s="31"/>
      <c r="AE571" s="31"/>
      <c r="AF571" s="31"/>
      <c r="AG571" s="33">
        <f t="shared" si="157"/>
        <v>0.97112570702077383</v>
      </c>
      <c r="AH571" s="33">
        <f t="shared" si="158"/>
        <v>1.0120822389951798</v>
      </c>
      <c r="AI571" s="33">
        <f t="shared" si="159"/>
        <v>0.99979527940285806</v>
      </c>
      <c r="AJ571" s="93">
        <f t="shared" si="160"/>
        <v>0.98522767823291246</v>
      </c>
      <c r="AK571" s="3">
        <f t="shared" si="161"/>
        <v>0.98535062288344188</v>
      </c>
      <c r="AL571" s="3"/>
      <c r="AM571" s="3"/>
      <c r="AN571" s="3"/>
      <c r="AO571" s="3"/>
      <c r="AP571" s="3"/>
      <c r="AQ571" s="90">
        <f t="shared" si="168"/>
        <v>0</v>
      </c>
      <c r="AR571" s="91">
        <f t="shared" si="169"/>
        <v>0</v>
      </c>
      <c r="AS571" s="89">
        <f>SUM(AR$9:AR571)*RLR</f>
        <v>120</v>
      </c>
      <c r="AT571" s="90">
        <f>AS571-SUM(AU$9:AU571)</f>
        <v>1.7579252539869685</v>
      </c>
      <c r="AU571" s="89">
        <f t="shared" si="170"/>
        <v>1.3284069929372535E-2</v>
      </c>
      <c r="AV571" s="90">
        <f>SUM(AU$9:AU571)*RRF</f>
        <v>82.769452322209119</v>
      </c>
      <c r="AW571" s="3"/>
      <c r="AX571" s="2">
        <f t="shared" si="162"/>
        <v>1.5</v>
      </c>
      <c r="AY571" s="2">
        <f t="shared" si="163"/>
        <v>0.75</v>
      </c>
    </row>
    <row r="572" spans="1:51" x14ac:dyDescent="0.25">
      <c r="A572" s="14">
        <f t="shared" si="164"/>
        <v>5.63</v>
      </c>
      <c r="B572" s="59">
        <f>IF($B$4="AY",0,IFERROR(P*INDEX('UWYr writing pattern'!$C$4:$C$18,MATCH('Baseline model w.Calcs'!$A572,'UWYr writing pattern'!$A$4:$A$18,0)) / 25,B571))</f>
        <v>0</v>
      </c>
      <c r="C572" s="36">
        <f t="shared" si="165"/>
        <v>2.0164978818448642E-2</v>
      </c>
      <c r="E572" s="34">
        <f t="shared" si="166"/>
        <v>3.0708089571241585E-4</v>
      </c>
      <c r="F572" s="31">
        <f>SUM($E$9:E572)*RLR</f>
        <v>119.97580202541781</v>
      </c>
      <c r="G572" s="32"/>
      <c r="H572" s="36">
        <f>F572-SUM($J$9:J572)</f>
        <v>3.4149145677810679</v>
      </c>
      <c r="J572" s="31">
        <f t="shared" si="167"/>
        <v>2.5802615143875728E-2</v>
      </c>
      <c r="K572" s="36">
        <f>SUM($J$9:J572)*RRF</f>
        <v>81.592621220345706</v>
      </c>
      <c r="L572" s="33"/>
      <c r="M572" s="36">
        <f t="shared" si="152"/>
        <v>85.007535788126773</v>
      </c>
      <c r="N572" s="33"/>
      <c r="O572" s="33"/>
      <c r="P572" s="33"/>
      <c r="Q572" s="33"/>
      <c r="R572" s="33"/>
      <c r="S572" s="33"/>
      <c r="T572" s="33"/>
      <c r="U572" s="33"/>
      <c r="V572" s="31">
        <f t="shared" si="153"/>
        <v>1.6938582207496857E-2</v>
      </c>
      <c r="W572" s="31">
        <f t="shared" si="154"/>
        <v>2.3904401974467473</v>
      </c>
      <c r="X572" s="31">
        <f t="shared" si="155"/>
        <v>2.4073787796542443</v>
      </c>
      <c r="Y572" s="31">
        <f t="shared" si="156"/>
        <v>-1.0075357881267735</v>
      </c>
      <c r="Z572" s="31"/>
      <c r="AA572" s="31"/>
      <c r="AB572" s="31"/>
      <c r="AC572" s="31"/>
      <c r="AD572" s="31"/>
      <c r="AE572" s="31"/>
      <c r="AF572" s="31"/>
      <c r="AG572" s="33">
        <f t="shared" si="157"/>
        <v>0.97134072881363931</v>
      </c>
      <c r="AH572" s="33">
        <f t="shared" si="158"/>
        <v>1.0119944736681759</v>
      </c>
      <c r="AI572" s="33">
        <f t="shared" si="159"/>
        <v>0.99979835021181507</v>
      </c>
      <c r="AJ572" s="93">
        <f t="shared" si="160"/>
        <v>0.98533805621135018</v>
      </c>
      <c r="AK572" s="3">
        <f t="shared" si="161"/>
        <v>0.98546049321181595</v>
      </c>
      <c r="AL572" s="3"/>
      <c r="AM572" s="3"/>
      <c r="AN572" s="3"/>
      <c r="AO572" s="3"/>
      <c r="AP572" s="3"/>
      <c r="AQ572" s="90">
        <f t="shared" si="168"/>
        <v>0</v>
      </c>
      <c r="AR572" s="91">
        <f t="shared" si="169"/>
        <v>0</v>
      </c>
      <c r="AS572" s="89">
        <f>SUM(AR$9:AR572)*RLR</f>
        <v>120</v>
      </c>
      <c r="AT572" s="90">
        <f>AS572-SUM(AU$9:AU572)</f>
        <v>1.7447408145820731</v>
      </c>
      <c r="AU572" s="89">
        <f t="shared" si="170"/>
        <v>1.3184439404902264E-2</v>
      </c>
      <c r="AV572" s="90">
        <f>SUM(AU$9:AU572)*RRF</f>
        <v>82.778681429792542</v>
      </c>
      <c r="AW572" s="3"/>
      <c r="AX572" s="2">
        <f t="shared" si="162"/>
        <v>1.5</v>
      </c>
      <c r="AY572" s="2">
        <f t="shared" si="163"/>
        <v>0.75</v>
      </c>
    </row>
    <row r="573" spans="1:51" x14ac:dyDescent="0.25">
      <c r="A573" s="14">
        <f t="shared" si="164"/>
        <v>5.64</v>
      </c>
      <c r="B573" s="59">
        <f>IF($B$4="AY",0,IFERROR(P*INDEX('UWYr writing pattern'!$C$4:$C$18,MATCH('Baseline model w.Calcs'!$A573,'UWYr writing pattern'!$A$4:$A$18,0)) / 25,B572))</f>
        <v>0</v>
      </c>
      <c r="C573" s="36">
        <f t="shared" si="165"/>
        <v>1.9862504136171914E-2</v>
      </c>
      <c r="E573" s="34">
        <f t="shared" si="166"/>
        <v>3.0247468227672964E-4</v>
      </c>
      <c r="F573" s="31">
        <f>SUM($E$9:E573)*RLR</f>
        <v>119.97616499503654</v>
      </c>
      <c r="G573" s="32"/>
      <c r="H573" s="36">
        <f>F573-SUM($J$9:J573)</f>
        <v>3.3896656781414407</v>
      </c>
      <c r="J573" s="31">
        <f t="shared" si="167"/>
        <v>2.5611859258358009E-2</v>
      </c>
      <c r="K573" s="36">
        <f>SUM($J$9:J573)*RRF</f>
        <v>81.61054952182657</v>
      </c>
      <c r="L573" s="33"/>
      <c r="M573" s="36">
        <f t="shared" si="152"/>
        <v>85.000215199968011</v>
      </c>
      <c r="N573" s="33"/>
      <c r="O573" s="33"/>
      <c r="P573" s="33"/>
      <c r="Q573" s="33"/>
      <c r="R573" s="33"/>
      <c r="S573" s="33"/>
      <c r="T573" s="33"/>
      <c r="U573" s="33"/>
      <c r="V573" s="31">
        <f t="shared" si="153"/>
        <v>1.6684503474384407E-2</v>
      </c>
      <c r="W573" s="31">
        <f t="shared" si="154"/>
        <v>2.3727659746990084</v>
      </c>
      <c r="X573" s="31">
        <f t="shared" si="155"/>
        <v>2.389450478173393</v>
      </c>
      <c r="Y573" s="31">
        <f t="shared" si="156"/>
        <v>-1.0002151999680109</v>
      </c>
      <c r="Z573" s="31"/>
      <c r="AA573" s="31"/>
      <c r="AB573" s="31"/>
      <c r="AC573" s="31"/>
      <c r="AD573" s="31"/>
      <c r="AE573" s="31"/>
      <c r="AF573" s="31"/>
      <c r="AG573" s="33">
        <f t="shared" si="157"/>
        <v>0.97155416097412584</v>
      </c>
      <c r="AH573" s="33">
        <f t="shared" si="158"/>
        <v>1.0119073238091429</v>
      </c>
      <c r="AI573" s="33">
        <f t="shared" si="159"/>
        <v>0.99980137495863786</v>
      </c>
      <c r="AJ573" s="93">
        <f t="shared" si="160"/>
        <v>0.98544760945158383</v>
      </c>
      <c r="AK573" s="3">
        <f t="shared" si="161"/>
        <v>0.98556953951272741</v>
      </c>
      <c r="AL573" s="3"/>
      <c r="AM573" s="3"/>
      <c r="AN573" s="3"/>
      <c r="AO573" s="3"/>
      <c r="AP573" s="3"/>
      <c r="AQ573" s="90">
        <f t="shared" si="168"/>
        <v>0</v>
      </c>
      <c r="AR573" s="91">
        <f t="shared" si="169"/>
        <v>0</v>
      </c>
      <c r="AS573" s="89">
        <f>SUM(AR$9:AR573)*RLR</f>
        <v>120</v>
      </c>
      <c r="AT573" s="90">
        <f>AS573-SUM(AU$9:AU573)</f>
        <v>1.7316552584727134</v>
      </c>
      <c r="AU573" s="89">
        <f t="shared" si="170"/>
        <v>1.3085556109365548E-2</v>
      </c>
      <c r="AV573" s="90">
        <f>SUM(AU$9:AU573)*RRF</f>
        <v>82.787841319069102</v>
      </c>
      <c r="AW573" s="3"/>
      <c r="AX573" s="2">
        <f t="shared" si="162"/>
        <v>1.5</v>
      </c>
      <c r="AY573" s="2">
        <f t="shared" si="163"/>
        <v>0.75</v>
      </c>
    </row>
    <row r="574" spans="1:51" x14ac:dyDescent="0.25">
      <c r="A574" s="14">
        <f t="shared" si="164"/>
        <v>5.65</v>
      </c>
      <c r="B574" s="59">
        <f>IF($B$4="AY",0,IFERROR(P*INDEX('UWYr writing pattern'!$C$4:$C$18,MATCH('Baseline model w.Calcs'!$A574,'UWYr writing pattern'!$A$4:$A$18,0)) / 25,B573))</f>
        <v>0</v>
      </c>
      <c r="C574" s="36">
        <f t="shared" si="165"/>
        <v>1.9564566574129336E-2</v>
      </c>
      <c r="E574" s="34">
        <f t="shared" si="166"/>
        <v>2.9793756204257873E-4</v>
      </c>
      <c r="F574" s="31">
        <f>SUM($E$9:E574)*RLR</f>
        <v>119.97652252011099</v>
      </c>
      <c r="G574" s="32"/>
      <c r="H574" s="36">
        <f>F574-SUM($J$9:J574)</f>
        <v>3.3646007106298299</v>
      </c>
      <c r="J574" s="31">
        <f t="shared" si="167"/>
        <v>2.5422492586060805E-2</v>
      </c>
      <c r="K574" s="36">
        <f>SUM($J$9:J574)*RRF</f>
        <v>81.628345266636813</v>
      </c>
      <c r="L574" s="33"/>
      <c r="M574" s="36">
        <f t="shared" si="152"/>
        <v>84.992945977266643</v>
      </c>
      <c r="N574" s="33"/>
      <c r="O574" s="33"/>
      <c r="P574" s="33"/>
      <c r="Q574" s="33"/>
      <c r="R574" s="33"/>
      <c r="S574" s="33"/>
      <c r="T574" s="33"/>
      <c r="U574" s="33"/>
      <c r="V574" s="31">
        <f t="shared" si="153"/>
        <v>1.6434235922268642E-2</v>
      </c>
      <c r="W574" s="31">
        <f t="shared" si="154"/>
        <v>2.3552204974408806</v>
      </c>
      <c r="X574" s="31">
        <f t="shared" si="155"/>
        <v>2.3716547333631492</v>
      </c>
      <c r="Y574" s="31">
        <f t="shared" si="156"/>
        <v>-0.99294597726664335</v>
      </c>
      <c r="Z574" s="31"/>
      <c r="AA574" s="31"/>
      <c r="AB574" s="31"/>
      <c r="AC574" s="31"/>
      <c r="AD574" s="31"/>
      <c r="AE574" s="31"/>
      <c r="AF574" s="31"/>
      <c r="AG574" s="33">
        <f t="shared" si="157"/>
        <v>0.97176601507900973</v>
      </c>
      <c r="AH574" s="33">
        <f t="shared" si="158"/>
        <v>1.0118207854436505</v>
      </c>
      <c r="AI574" s="33">
        <f t="shared" si="159"/>
        <v>0.99980435433425829</v>
      </c>
      <c r="AJ574" s="93">
        <f t="shared" si="160"/>
        <v>0.98555634411601212</v>
      </c>
      <c r="AK574" s="3">
        <f t="shared" si="161"/>
        <v>0.98567776796638185</v>
      </c>
      <c r="AL574" s="3"/>
      <c r="AM574" s="3"/>
      <c r="AN574" s="3"/>
      <c r="AO574" s="3"/>
      <c r="AP574" s="3"/>
      <c r="AQ574" s="90">
        <f t="shared" si="168"/>
        <v>0</v>
      </c>
      <c r="AR574" s="91">
        <f t="shared" si="169"/>
        <v>0</v>
      </c>
      <c r="AS574" s="89">
        <f>SUM(AR$9:AR574)*RLR</f>
        <v>120</v>
      </c>
      <c r="AT574" s="90">
        <f>AS574-SUM(AU$9:AU574)</f>
        <v>1.7186678440341723</v>
      </c>
      <c r="AU574" s="89">
        <f t="shared" si="170"/>
        <v>1.298741443854535E-2</v>
      </c>
      <c r="AV574" s="90">
        <f>SUM(AU$9:AU574)*RRF</f>
        <v>82.796932509176074</v>
      </c>
      <c r="AW574" s="3"/>
      <c r="AX574" s="2">
        <f t="shared" si="162"/>
        <v>1.5</v>
      </c>
      <c r="AY574" s="2">
        <f t="shared" si="163"/>
        <v>0.75</v>
      </c>
    </row>
    <row r="575" spans="1:51" x14ac:dyDescent="0.25">
      <c r="A575" s="14">
        <f t="shared" si="164"/>
        <v>5.66</v>
      </c>
      <c r="B575" s="59">
        <f>IF($B$4="AY",0,IFERROR(P*INDEX('UWYr writing pattern'!$C$4:$C$18,MATCH('Baseline model w.Calcs'!$A575,'UWYr writing pattern'!$A$4:$A$18,0)) / 25,B574))</f>
        <v>0</v>
      </c>
      <c r="C575" s="36">
        <f t="shared" si="165"/>
        <v>1.9271098075517395E-2</v>
      </c>
      <c r="E575" s="34">
        <f t="shared" si="166"/>
        <v>2.9346849861194006E-4</v>
      </c>
      <c r="F575" s="31">
        <f>SUM($E$9:E575)*RLR</f>
        <v>119.97687468230932</v>
      </c>
      <c r="G575" s="32"/>
      <c r="H575" s="36">
        <f>F575-SUM($J$9:J575)</f>
        <v>3.3397183674984348</v>
      </c>
      <c r="J575" s="31">
        <f t="shared" si="167"/>
        <v>2.5234505329723725E-2</v>
      </c>
      <c r="K575" s="36">
        <f>SUM($J$9:J575)*RRF</f>
        <v>81.646009420367605</v>
      </c>
      <c r="L575" s="33"/>
      <c r="M575" s="36">
        <f t="shared" si="152"/>
        <v>84.98572778786604</v>
      </c>
      <c r="N575" s="33"/>
      <c r="O575" s="33"/>
      <c r="P575" s="33"/>
      <c r="Q575" s="33"/>
      <c r="R575" s="33"/>
      <c r="S575" s="33"/>
      <c r="T575" s="33"/>
      <c r="U575" s="33"/>
      <c r="V575" s="31">
        <f t="shared" si="153"/>
        <v>1.6187722383434609E-2</v>
      </c>
      <c r="W575" s="31">
        <f t="shared" si="154"/>
        <v>2.3378028572489042</v>
      </c>
      <c r="X575" s="31">
        <f t="shared" si="155"/>
        <v>2.353990579632339</v>
      </c>
      <c r="Y575" s="31">
        <f t="shared" si="156"/>
        <v>-0.98572778786603976</v>
      </c>
      <c r="Z575" s="31"/>
      <c r="AA575" s="31"/>
      <c r="AB575" s="31"/>
      <c r="AC575" s="31"/>
      <c r="AD575" s="31"/>
      <c r="AE575" s="31"/>
      <c r="AF575" s="31"/>
      <c r="AG575" s="33">
        <f t="shared" si="157"/>
        <v>0.97197630262342383</v>
      </c>
      <c r="AH575" s="33">
        <f t="shared" si="158"/>
        <v>1.0117348546174529</v>
      </c>
      <c r="AI575" s="33">
        <f t="shared" si="159"/>
        <v>0.99980728901924432</v>
      </c>
      <c r="AJ575" s="93">
        <f t="shared" si="160"/>
        <v>0.98566426632098847</v>
      </c>
      <c r="AK575" s="3">
        <f t="shared" si="161"/>
        <v>0.98578518470663401</v>
      </c>
      <c r="AL575" s="3"/>
      <c r="AM575" s="3"/>
      <c r="AN575" s="3"/>
      <c r="AO575" s="3"/>
      <c r="AP575" s="3"/>
      <c r="AQ575" s="90">
        <f t="shared" si="168"/>
        <v>0</v>
      </c>
      <c r="AR575" s="91">
        <f t="shared" si="169"/>
        <v>0</v>
      </c>
      <c r="AS575" s="89">
        <f>SUM(AR$9:AR575)*RLR</f>
        <v>120</v>
      </c>
      <c r="AT575" s="90">
        <f>AS575-SUM(AU$9:AU575)</f>
        <v>1.7057778352039179</v>
      </c>
      <c r="AU575" s="89">
        <f t="shared" si="170"/>
        <v>1.2890008830256292E-2</v>
      </c>
      <c r="AV575" s="90">
        <f>SUM(AU$9:AU575)*RRF</f>
        <v>82.805955515357255</v>
      </c>
      <c r="AW575" s="3"/>
      <c r="AX575" s="2">
        <f t="shared" si="162"/>
        <v>1.5</v>
      </c>
      <c r="AY575" s="2">
        <f t="shared" si="163"/>
        <v>0.75</v>
      </c>
    </row>
    <row r="576" spans="1:51" x14ac:dyDescent="0.25">
      <c r="A576" s="14">
        <f t="shared" si="164"/>
        <v>5.67</v>
      </c>
      <c r="B576" s="59">
        <f>IF($B$4="AY",0,IFERROR(P*INDEX('UWYr writing pattern'!$C$4:$C$18,MATCH('Baseline model w.Calcs'!$A576,'UWYr writing pattern'!$A$4:$A$18,0)) / 25,B575))</f>
        <v>0</v>
      </c>
      <c r="C576" s="36">
        <f t="shared" si="165"/>
        <v>1.8982031604384633E-2</v>
      </c>
      <c r="E576" s="34">
        <f t="shared" si="166"/>
        <v>2.8906647113276094E-4</v>
      </c>
      <c r="F576" s="31">
        <f>SUM($E$9:E576)*RLR</f>
        <v>119.97722156207467</v>
      </c>
      <c r="G576" s="32"/>
      <c r="H576" s="36">
        <f>F576-SUM($J$9:J576)</f>
        <v>3.3150173595075501</v>
      </c>
      <c r="J576" s="31">
        <f t="shared" si="167"/>
        <v>2.5047887756238261E-2</v>
      </c>
      <c r="K576" s="36">
        <f>SUM($J$9:J576)*RRF</f>
        <v>81.663542941796976</v>
      </c>
      <c r="L576" s="33"/>
      <c r="M576" s="36">
        <f t="shared" si="152"/>
        <v>84.978560301304526</v>
      </c>
      <c r="N576" s="33"/>
      <c r="O576" s="33"/>
      <c r="P576" s="33"/>
      <c r="Q576" s="33"/>
      <c r="R576" s="33"/>
      <c r="S576" s="33"/>
      <c r="T576" s="33"/>
      <c r="U576" s="33"/>
      <c r="V576" s="31">
        <f t="shared" si="153"/>
        <v>1.5944906547683088E-2</v>
      </c>
      <c r="W576" s="31">
        <f t="shared" si="154"/>
        <v>2.3205121516552847</v>
      </c>
      <c r="X576" s="31">
        <f t="shared" si="155"/>
        <v>2.3364570582029676</v>
      </c>
      <c r="Y576" s="31">
        <f t="shared" si="156"/>
        <v>-0.97856030130452609</v>
      </c>
      <c r="Z576" s="31"/>
      <c r="AA576" s="31"/>
      <c r="AB576" s="31"/>
      <c r="AC576" s="31"/>
      <c r="AD576" s="31"/>
      <c r="AE576" s="31"/>
      <c r="AF576" s="31"/>
      <c r="AG576" s="33">
        <f t="shared" si="157"/>
        <v>0.97218503502139253</v>
      </c>
      <c r="AH576" s="33">
        <f t="shared" si="158"/>
        <v>1.0116495273964825</v>
      </c>
      <c r="AI576" s="33">
        <f t="shared" si="159"/>
        <v>0.99981017968395558</v>
      </c>
      <c r="AJ576" s="93">
        <f t="shared" si="160"/>
        <v>0.98577138213716553</v>
      </c>
      <c r="AK576" s="3">
        <f t="shared" si="161"/>
        <v>0.98589179582133413</v>
      </c>
      <c r="AL576" s="3"/>
      <c r="AM576" s="3"/>
      <c r="AN576" s="3"/>
      <c r="AO576" s="3"/>
      <c r="AP576" s="3"/>
      <c r="AQ576" s="90">
        <f t="shared" si="168"/>
        <v>0</v>
      </c>
      <c r="AR576" s="91">
        <f t="shared" si="169"/>
        <v>0</v>
      </c>
      <c r="AS576" s="89">
        <f>SUM(AR$9:AR576)*RLR</f>
        <v>120</v>
      </c>
      <c r="AT576" s="90">
        <f>AS576-SUM(AU$9:AU576)</f>
        <v>1.692984501439895</v>
      </c>
      <c r="AU576" s="89">
        <f t="shared" si="170"/>
        <v>1.2793333764029385E-2</v>
      </c>
      <c r="AV576" s="90">
        <f>SUM(AU$9:AU576)*RRF</f>
        <v>82.814910848992071</v>
      </c>
      <c r="AW576" s="3"/>
      <c r="AX576" s="2">
        <f t="shared" si="162"/>
        <v>1.5</v>
      </c>
      <c r="AY576" s="2">
        <f t="shared" si="163"/>
        <v>0.75</v>
      </c>
    </row>
    <row r="577" spans="1:51" x14ac:dyDescent="0.25">
      <c r="A577" s="14">
        <f t="shared" si="164"/>
        <v>5.68</v>
      </c>
      <c r="B577" s="59">
        <f>IF($B$4="AY",0,IFERROR(P*INDEX('UWYr writing pattern'!$C$4:$C$18,MATCH('Baseline model w.Calcs'!$A577,'UWYr writing pattern'!$A$4:$A$18,0)) / 25,B576))</f>
        <v>0</v>
      </c>
      <c r="C577" s="36">
        <f t="shared" si="165"/>
        <v>1.8697301130318863E-2</v>
      </c>
      <c r="E577" s="34">
        <f t="shared" si="166"/>
        <v>2.8473047406576946E-4</v>
      </c>
      <c r="F577" s="31">
        <f>SUM($E$9:E577)*RLR</f>
        <v>119.97756323864354</v>
      </c>
      <c r="G577" s="32"/>
      <c r="H577" s="36">
        <f>F577-SUM($J$9:J577)</f>
        <v>3.2904964058801056</v>
      </c>
      <c r="J577" s="31">
        <f t="shared" si="167"/>
        <v>2.4862630196306627E-2</v>
      </c>
      <c r="K577" s="36">
        <f>SUM($J$9:J577)*RRF</f>
        <v>81.680946782934399</v>
      </c>
      <c r="L577" s="33"/>
      <c r="M577" s="36">
        <f t="shared" si="152"/>
        <v>84.971443188814504</v>
      </c>
      <c r="N577" s="33"/>
      <c r="O577" s="33"/>
      <c r="P577" s="33"/>
      <c r="Q577" s="33"/>
      <c r="R577" s="33"/>
      <c r="S577" s="33"/>
      <c r="T577" s="33"/>
      <c r="U577" s="33"/>
      <c r="V577" s="31">
        <f t="shared" si="153"/>
        <v>1.5705732949467845E-2</v>
      </c>
      <c r="W577" s="31">
        <f t="shared" si="154"/>
        <v>2.3033474841160739</v>
      </c>
      <c r="X577" s="31">
        <f t="shared" si="155"/>
        <v>2.3190532170655418</v>
      </c>
      <c r="Y577" s="31">
        <f t="shared" si="156"/>
        <v>-0.97144318881450431</v>
      </c>
      <c r="Z577" s="31"/>
      <c r="AA577" s="31"/>
      <c r="AB577" s="31"/>
      <c r="AC577" s="31"/>
      <c r="AD577" s="31"/>
      <c r="AE577" s="31"/>
      <c r="AF577" s="31"/>
      <c r="AG577" s="33">
        <f t="shared" si="157"/>
        <v>0.97239222360636191</v>
      </c>
      <c r="AH577" s="33">
        <f t="shared" si="158"/>
        <v>1.0115647998668393</v>
      </c>
      <c r="AI577" s="33">
        <f t="shared" si="159"/>
        <v>0.99981302698869612</v>
      </c>
      <c r="AJ577" s="93">
        <f t="shared" si="160"/>
        <v>0.98587769758983601</v>
      </c>
      <c r="AK577" s="3">
        <f t="shared" si="161"/>
        <v>0.98599760735267405</v>
      </c>
      <c r="AL577" s="3"/>
      <c r="AM577" s="3"/>
      <c r="AN577" s="3"/>
      <c r="AO577" s="3"/>
      <c r="AP577" s="3"/>
      <c r="AQ577" s="90">
        <f t="shared" si="168"/>
        <v>0</v>
      </c>
      <c r="AR577" s="91">
        <f t="shared" si="169"/>
        <v>0</v>
      </c>
      <c r="AS577" s="89">
        <f>SUM(AR$9:AR577)*RLR</f>
        <v>120</v>
      </c>
      <c r="AT577" s="90">
        <f>AS577-SUM(AU$9:AU577)</f>
        <v>1.6802871176791001</v>
      </c>
      <c r="AU577" s="89">
        <f t="shared" si="170"/>
        <v>1.2697383760799213E-2</v>
      </c>
      <c r="AV577" s="90">
        <f>SUM(AU$9:AU577)*RRF</f>
        <v>82.823799017624623</v>
      </c>
      <c r="AW577" s="3"/>
      <c r="AX577" s="2">
        <f t="shared" si="162"/>
        <v>1.5</v>
      </c>
      <c r="AY577" s="2">
        <f t="shared" si="163"/>
        <v>0.75</v>
      </c>
    </row>
    <row r="578" spans="1:51" x14ac:dyDescent="0.25">
      <c r="A578" s="14">
        <f t="shared" si="164"/>
        <v>5.69</v>
      </c>
      <c r="B578" s="59">
        <f>IF($B$4="AY",0,IFERROR(P*INDEX('UWYr writing pattern'!$C$4:$C$18,MATCH('Baseline model w.Calcs'!$A578,'UWYr writing pattern'!$A$4:$A$18,0)) / 25,B577))</f>
        <v>0</v>
      </c>
      <c r="C578" s="36">
        <f t="shared" si="165"/>
        <v>1.8416841613364082E-2</v>
      </c>
      <c r="E578" s="34">
        <f t="shared" si="166"/>
        <v>2.8045951695478296E-4</v>
      </c>
      <c r="F578" s="31">
        <f>SUM($E$9:E578)*RLR</f>
        <v>119.9778997900639</v>
      </c>
      <c r="G578" s="32"/>
      <c r="H578" s="36">
        <f>F578-SUM($J$9:J578)</f>
        <v>3.2661542342563621</v>
      </c>
      <c r="J578" s="31">
        <f t="shared" si="167"/>
        <v>2.4678723044100792E-2</v>
      </c>
      <c r="K578" s="36">
        <f>SUM($J$9:J578)*RRF</f>
        <v>81.698221889065266</v>
      </c>
      <c r="L578" s="33"/>
      <c r="M578" s="36">
        <f t="shared" si="152"/>
        <v>84.964376123321628</v>
      </c>
      <c r="N578" s="33"/>
      <c r="O578" s="33"/>
      <c r="P578" s="33"/>
      <c r="Q578" s="33"/>
      <c r="R578" s="33"/>
      <c r="S578" s="33"/>
      <c r="T578" s="33"/>
      <c r="U578" s="33"/>
      <c r="V578" s="31">
        <f t="shared" si="153"/>
        <v>1.5470146955225826E-2</v>
      </c>
      <c r="W578" s="31">
        <f t="shared" si="154"/>
        <v>2.2863079639794535</v>
      </c>
      <c r="X578" s="31">
        <f t="shared" si="155"/>
        <v>2.3017781109346793</v>
      </c>
      <c r="Y578" s="31">
        <f t="shared" si="156"/>
        <v>-0.96437612332162814</v>
      </c>
      <c r="Z578" s="31"/>
      <c r="AA578" s="31"/>
      <c r="AB578" s="31"/>
      <c r="AC578" s="31"/>
      <c r="AD578" s="31"/>
      <c r="AE578" s="31"/>
      <c r="AF578" s="31"/>
      <c r="AG578" s="33">
        <f t="shared" si="157"/>
        <v>0.97259787963172939</v>
      </c>
      <c r="AH578" s="33">
        <f t="shared" si="158"/>
        <v>1.0114806681347812</v>
      </c>
      <c r="AI578" s="33">
        <f t="shared" si="159"/>
        <v>0.99981583158386589</v>
      </c>
      <c r="AJ578" s="93">
        <f t="shared" si="160"/>
        <v>0.9859832186592723</v>
      </c>
      <c r="AK578" s="3">
        <f t="shared" si="161"/>
        <v>0.98610262529752901</v>
      </c>
      <c r="AL578" s="3"/>
      <c r="AM578" s="3"/>
      <c r="AN578" s="3"/>
      <c r="AO578" s="3"/>
      <c r="AP578" s="3"/>
      <c r="AQ578" s="90">
        <f t="shared" si="168"/>
        <v>0</v>
      </c>
      <c r="AR578" s="91">
        <f t="shared" si="169"/>
        <v>0</v>
      </c>
      <c r="AS578" s="89">
        <f>SUM(AR$9:AR578)*RLR</f>
        <v>120</v>
      </c>
      <c r="AT578" s="90">
        <f>AS578-SUM(AU$9:AU578)</f>
        <v>1.6676849642965124</v>
      </c>
      <c r="AU578" s="89">
        <f t="shared" si="170"/>
        <v>1.2602153382593252E-2</v>
      </c>
      <c r="AV578" s="90">
        <f>SUM(AU$9:AU578)*RRF</f>
        <v>82.832620524992436</v>
      </c>
      <c r="AW578" s="3"/>
      <c r="AX578" s="2">
        <f t="shared" si="162"/>
        <v>1.5</v>
      </c>
      <c r="AY578" s="2">
        <f t="shared" si="163"/>
        <v>0.75</v>
      </c>
    </row>
    <row r="579" spans="1:51" x14ac:dyDescent="0.25">
      <c r="A579" s="14">
        <f t="shared" si="164"/>
        <v>5.7</v>
      </c>
      <c r="B579" s="59">
        <f>IF($B$4="AY",0,IFERROR(P*INDEX('UWYr writing pattern'!$C$4:$C$18,MATCH('Baseline model w.Calcs'!$A579,'UWYr writing pattern'!$A$4:$A$18,0)) / 25,B578))</f>
        <v>0</v>
      </c>
      <c r="C579" s="36">
        <f t="shared" si="165"/>
        <v>1.8140588989163622E-2</v>
      </c>
      <c r="E579" s="34">
        <f t="shared" si="166"/>
        <v>2.7625262420046123E-4</v>
      </c>
      <c r="F579" s="31">
        <f>SUM($E$9:E579)*RLR</f>
        <v>119.97823129321294</v>
      </c>
      <c r="G579" s="32"/>
      <c r="H579" s="36">
        <f>F579-SUM($J$9:J579)</f>
        <v>3.2419895806484789</v>
      </c>
      <c r="J579" s="31">
        <f t="shared" si="167"/>
        <v>2.4496156756922717E-2</v>
      </c>
      <c r="K579" s="36">
        <f>SUM($J$9:J579)*RRF</f>
        <v>81.715369198795116</v>
      </c>
      <c r="L579" s="33"/>
      <c r="M579" s="36">
        <f t="shared" si="152"/>
        <v>84.957358779443595</v>
      </c>
      <c r="N579" s="33"/>
      <c r="O579" s="33"/>
      <c r="P579" s="33"/>
      <c r="Q579" s="33"/>
      <c r="R579" s="33"/>
      <c r="S579" s="33"/>
      <c r="T579" s="33"/>
      <c r="U579" s="33"/>
      <c r="V579" s="31">
        <f t="shared" si="153"/>
        <v>1.523809475089744E-2</v>
      </c>
      <c r="W579" s="31">
        <f t="shared" si="154"/>
        <v>2.2693927064539352</v>
      </c>
      <c r="X579" s="31">
        <f t="shared" si="155"/>
        <v>2.2846308012048326</v>
      </c>
      <c r="Y579" s="31">
        <f t="shared" si="156"/>
        <v>-0.95735877944359515</v>
      </c>
      <c r="Z579" s="31"/>
      <c r="AA579" s="31"/>
      <c r="AB579" s="31"/>
      <c r="AC579" s="31"/>
      <c r="AD579" s="31"/>
      <c r="AE579" s="31"/>
      <c r="AF579" s="31"/>
      <c r="AG579" s="33">
        <f t="shared" si="157"/>
        <v>0.97280201427137047</v>
      </c>
      <c r="AH579" s="33">
        <f t="shared" si="158"/>
        <v>1.0113971283267094</v>
      </c>
      <c r="AI579" s="33">
        <f t="shared" si="159"/>
        <v>0.99981859411010787</v>
      </c>
      <c r="AJ579" s="93">
        <f t="shared" si="160"/>
        <v>0.98608795128106241</v>
      </c>
      <c r="AK579" s="3">
        <f t="shared" si="161"/>
        <v>0.98620685560779753</v>
      </c>
      <c r="AL579" s="3"/>
      <c r="AM579" s="3"/>
      <c r="AN579" s="3"/>
      <c r="AO579" s="3"/>
      <c r="AP579" s="3"/>
      <c r="AQ579" s="90">
        <f t="shared" si="168"/>
        <v>0</v>
      </c>
      <c r="AR579" s="91">
        <f t="shared" si="169"/>
        <v>0</v>
      </c>
      <c r="AS579" s="89">
        <f>SUM(AR$9:AR579)*RLR</f>
        <v>120</v>
      </c>
      <c r="AT579" s="90">
        <f>AS579-SUM(AU$9:AU579)</f>
        <v>1.655177327064294</v>
      </c>
      <c r="AU579" s="89">
        <f t="shared" si="170"/>
        <v>1.2507637232223843E-2</v>
      </c>
      <c r="AV579" s="90">
        <f>SUM(AU$9:AU579)*RRF</f>
        <v>82.841375871054993</v>
      </c>
      <c r="AW579" s="3"/>
      <c r="AX579" s="2">
        <f t="shared" si="162"/>
        <v>1.5</v>
      </c>
      <c r="AY579" s="2">
        <f t="shared" si="163"/>
        <v>0.75</v>
      </c>
    </row>
    <row r="580" spans="1:51" x14ac:dyDescent="0.25">
      <c r="A580" s="14">
        <f t="shared" si="164"/>
        <v>5.71</v>
      </c>
      <c r="B580" s="59">
        <f>IF($B$4="AY",0,IFERROR(P*INDEX('UWYr writing pattern'!$C$4:$C$18,MATCH('Baseline model w.Calcs'!$A580,'UWYr writing pattern'!$A$4:$A$18,0)) / 25,B579))</f>
        <v>0</v>
      </c>
      <c r="C580" s="36">
        <f t="shared" si="165"/>
        <v>1.7868480154326169E-2</v>
      </c>
      <c r="E580" s="34">
        <f t="shared" si="166"/>
        <v>2.7210883483745434E-4</v>
      </c>
      <c r="F580" s="31">
        <f>SUM($E$9:E580)*RLR</f>
        <v>119.97855782381474</v>
      </c>
      <c r="G580" s="32"/>
      <c r="H580" s="36">
        <f>F580-SUM($J$9:J580)</f>
        <v>3.2180011893954088</v>
      </c>
      <c r="J580" s="31">
        <f t="shared" si="167"/>
        <v>2.4314921854863593E-2</v>
      </c>
      <c r="K580" s="36">
        <f>SUM($J$9:J580)*RRF</f>
        <v>81.73238964409353</v>
      </c>
      <c r="L580" s="33"/>
      <c r="M580" s="36">
        <f t="shared" si="152"/>
        <v>84.950390833488939</v>
      </c>
      <c r="N580" s="33"/>
      <c r="O580" s="33"/>
      <c r="P580" s="33"/>
      <c r="Q580" s="33"/>
      <c r="R580" s="33"/>
      <c r="S580" s="33"/>
      <c r="T580" s="33"/>
      <c r="U580" s="33"/>
      <c r="V580" s="31">
        <f t="shared" si="153"/>
        <v>1.500952332963398E-2</v>
      </c>
      <c r="W580" s="31">
        <f t="shared" si="154"/>
        <v>2.2526008325767859</v>
      </c>
      <c r="X580" s="31">
        <f t="shared" si="155"/>
        <v>2.2676103559064198</v>
      </c>
      <c r="Y580" s="31">
        <f t="shared" si="156"/>
        <v>-0.95039083348893882</v>
      </c>
      <c r="Z580" s="31"/>
      <c r="AA580" s="31"/>
      <c r="AB580" s="31"/>
      <c r="AC580" s="31"/>
      <c r="AD580" s="31"/>
      <c r="AE580" s="31"/>
      <c r="AF580" s="31"/>
      <c r="AG580" s="33">
        <f t="shared" si="157"/>
        <v>0.97300463862016107</v>
      </c>
      <c r="AH580" s="33">
        <f t="shared" si="158"/>
        <v>1.011314176589154</v>
      </c>
      <c r="AI580" s="33">
        <f t="shared" si="159"/>
        <v>0.99982131519845618</v>
      </c>
      <c r="AJ580" s="93">
        <f t="shared" si="160"/>
        <v>0.98619190134644374</v>
      </c>
      <c r="AK580" s="3">
        <f t="shared" si="161"/>
        <v>0.98631030419073895</v>
      </c>
      <c r="AL580" s="3"/>
      <c r="AM580" s="3"/>
      <c r="AN580" s="3"/>
      <c r="AO580" s="3"/>
      <c r="AP580" s="3"/>
      <c r="AQ580" s="90">
        <f t="shared" si="168"/>
        <v>0</v>
      </c>
      <c r="AR580" s="91">
        <f t="shared" si="169"/>
        <v>0</v>
      </c>
      <c r="AS580" s="89">
        <f>SUM(AR$9:AR580)*RLR</f>
        <v>120</v>
      </c>
      <c r="AT580" s="90">
        <f>AS580-SUM(AU$9:AU580)</f>
        <v>1.6427634971113179</v>
      </c>
      <c r="AU580" s="89">
        <f t="shared" si="170"/>
        <v>1.2413829952982205E-2</v>
      </c>
      <c r="AV580" s="90">
        <f>SUM(AU$9:AU580)*RRF</f>
        <v>82.850065552022073</v>
      </c>
      <c r="AW580" s="3"/>
      <c r="AX580" s="2">
        <f t="shared" si="162"/>
        <v>1.5</v>
      </c>
      <c r="AY580" s="2">
        <f t="shared" si="163"/>
        <v>0.75</v>
      </c>
    </row>
    <row r="581" spans="1:51" x14ac:dyDescent="0.25">
      <c r="A581" s="14">
        <f t="shared" si="164"/>
        <v>5.72</v>
      </c>
      <c r="B581" s="59">
        <f>IF($B$4="AY",0,IFERROR(P*INDEX('UWYr writing pattern'!$C$4:$C$18,MATCH('Baseline model w.Calcs'!$A581,'UWYr writing pattern'!$A$4:$A$18,0)) / 25,B580))</f>
        <v>0</v>
      </c>
      <c r="C581" s="36">
        <f t="shared" si="165"/>
        <v>1.7600452952011278E-2</v>
      </c>
      <c r="E581" s="34">
        <f t="shared" si="166"/>
        <v>2.6802720231489254E-4</v>
      </c>
      <c r="F581" s="31">
        <f>SUM($E$9:E581)*RLR</f>
        <v>119.97887945645752</v>
      </c>
      <c r="G581" s="32"/>
      <c r="H581" s="36">
        <f>F581-SUM($J$9:J581)</f>
        <v>3.1941878131177219</v>
      </c>
      <c r="J581" s="31">
        <f t="shared" si="167"/>
        <v>2.4135008920465568E-2</v>
      </c>
      <c r="K581" s="36">
        <f>SUM($J$9:J581)*RRF</f>
        <v>81.749284150337857</v>
      </c>
      <c r="L581" s="33"/>
      <c r="M581" s="36">
        <f t="shared" si="152"/>
        <v>84.943471963455579</v>
      </c>
      <c r="N581" s="33"/>
      <c r="O581" s="33"/>
      <c r="P581" s="33"/>
      <c r="Q581" s="33"/>
      <c r="R581" s="33"/>
      <c r="S581" s="33"/>
      <c r="T581" s="33"/>
      <c r="U581" s="33"/>
      <c r="V581" s="31">
        <f t="shared" si="153"/>
        <v>1.4784380479689472E-2</v>
      </c>
      <c r="W581" s="31">
        <f t="shared" si="154"/>
        <v>2.2359314691824053</v>
      </c>
      <c r="X581" s="31">
        <f t="shared" si="155"/>
        <v>2.2507158496620949</v>
      </c>
      <c r="Y581" s="31">
        <f t="shared" si="156"/>
        <v>-0.94347196345557904</v>
      </c>
      <c r="Z581" s="31"/>
      <c r="AA581" s="31"/>
      <c r="AB581" s="31"/>
      <c r="AC581" s="31"/>
      <c r="AD581" s="31"/>
      <c r="AE581" s="31"/>
      <c r="AF581" s="31"/>
      <c r="AG581" s="33">
        <f t="shared" si="157"/>
        <v>0.97320576369449829</v>
      </c>
      <c r="AH581" s="33">
        <f t="shared" si="158"/>
        <v>1.0112318090887569</v>
      </c>
      <c r="AI581" s="33">
        <f t="shared" si="159"/>
        <v>0.99982399547047929</v>
      </c>
      <c r="AJ581" s="93">
        <f t="shared" si="160"/>
        <v>0.98629507470263511</v>
      </c>
      <c r="AK581" s="3">
        <f t="shared" si="161"/>
        <v>0.9864129769093084</v>
      </c>
      <c r="AL581" s="3"/>
      <c r="AM581" s="3"/>
      <c r="AN581" s="3"/>
      <c r="AO581" s="3"/>
      <c r="AP581" s="3"/>
      <c r="AQ581" s="90">
        <f t="shared" si="168"/>
        <v>0</v>
      </c>
      <c r="AR581" s="91">
        <f t="shared" si="169"/>
        <v>0</v>
      </c>
      <c r="AS581" s="89">
        <f>SUM(AR$9:AR581)*RLR</f>
        <v>120</v>
      </c>
      <c r="AT581" s="90">
        <f>AS581-SUM(AU$9:AU581)</f>
        <v>1.6304427708829792</v>
      </c>
      <c r="AU581" s="89">
        <f t="shared" si="170"/>
        <v>1.2320726228334885E-2</v>
      </c>
      <c r="AV581" s="90">
        <f>SUM(AU$9:AU581)*RRF</f>
        <v>82.858690060381903</v>
      </c>
      <c r="AW581" s="3"/>
      <c r="AX581" s="2">
        <f t="shared" si="162"/>
        <v>1.5</v>
      </c>
      <c r="AY581" s="2">
        <f t="shared" si="163"/>
        <v>0.75</v>
      </c>
    </row>
    <row r="582" spans="1:51" x14ac:dyDescent="0.25">
      <c r="A582" s="14">
        <f t="shared" si="164"/>
        <v>5.73</v>
      </c>
      <c r="B582" s="59">
        <f>IF($B$4="AY",0,IFERROR(P*INDEX('UWYr writing pattern'!$C$4:$C$18,MATCH('Baseline model w.Calcs'!$A582,'UWYr writing pattern'!$A$4:$A$18,0)) / 25,B581))</f>
        <v>0</v>
      </c>
      <c r="C582" s="36">
        <f t="shared" si="165"/>
        <v>1.7336446157731108E-2</v>
      </c>
      <c r="E582" s="34">
        <f t="shared" si="166"/>
        <v>2.6400679428016915E-4</v>
      </c>
      <c r="F582" s="31">
        <f>SUM($E$9:E582)*RLR</f>
        <v>119.97919626461065</v>
      </c>
      <c r="G582" s="32"/>
      <c r="H582" s="36">
        <f>F582-SUM($J$9:J582)</f>
        <v>3.1705482126724718</v>
      </c>
      <c r="J582" s="31">
        <f t="shared" si="167"/>
        <v>2.3956408598382915E-2</v>
      </c>
      <c r="K582" s="36">
        <f>SUM($J$9:J582)*RRF</f>
        <v>81.766053636356716</v>
      </c>
      <c r="L582" s="33"/>
      <c r="M582" s="36">
        <f t="shared" si="152"/>
        <v>84.936601849029188</v>
      </c>
      <c r="N582" s="33"/>
      <c r="O582" s="33"/>
      <c r="P582" s="33"/>
      <c r="Q582" s="33"/>
      <c r="R582" s="33"/>
      <c r="S582" s="33"/>
      <c r="T582" s="33"/>
      <c r="U582" s="33"/>
      <c r="V582" s="31">
        <f t="shared" si="153"/>
        <v>1.4562614772494129E-2</v>
      </c>
      <c r="W582" s="31">
        <f t="shared" si="154"/>
        <v>2.21938374887073</v>
      </c>
      <c r="X582" s="31">
        <f t="shared" si="155"/>
        <v>2.233946363643224</v>
      </c>
      <c r="Y582" s="31">
        <f t="shared" si="156"/>
        <v>-0.93660184902918786</v>
      </c>
      <c r="Z582" s="31"/>
      <c r="AA582" s="31"/>
      <c r="AB582" s="31"/>
      <c r="AC582" s="31"/>
      <c r="AD582" s="31"/>
      <c r="AE582" s="31"/>
      <c r="AF582" s="31"/>
      <c r="AG582" s="33">
        <f t="shared" si="157"/>
        <v>0.97340540043281809</v>
      </c>
      <c r="AH582" s="33">
        <f t="shared" si="158"/>
        <v>1.0111500220122522</v>
      </c>
      <c r="AI582" s="33">
        <f t="shared" si="159"/>
        <v>0.9998266355384221</v>
      </c>
      <c r="AJ582" s="93">
        <f t="shared" si="160"/>
        <v>0.98639747715316473</v>
      </c>
      <c r="AK582" s="3">
        <f t="shared" si="161"/>
        <v>0.98651487958248851</v>
      </c>
      <c r="AL582" s="3"/>
      <c r="AM582" s="3"/>
      <c r="AN582" s="3"/>
      <c r="AO582" s="3"/>
      <c r="AP582" s="3"/>
      <c r="AQ582" s="90">
        <f t="shared" si="168"/>
        <v>0</v>
      </c>
      <c r="AR582" s="91">
        <f t="shared" si="169"/>
        <v>0</v>
      </c>
      <c r="AS582" s="89">
        <f>SUM(AR$9:AR582)*RLR</f>
        <v>120</v>
      </c>
      <c r="AT582" s="90">
        <f>AS582-SUM(AU$9:AU582)</f>
        <v>1.6182144501013624</v>
      </c>
      <c r="AU582" s="89">
        <f t="shared" si="170"/>
        <v>1.2228320781622344E-2</v>
      </c>
      <c r="AV582" s="90">
        <f>SUM(AU$9:AU582)*RRF</f>
        <v>82.867249884929038</v>
      </c>
      <c r="AW582" s="3"/>
      <c r="AX582" s="2">
        <f t="shared" si="162"/>
        <v>1.5</v>
      </c>
      <c r="AY582" s="2">
        <f t="shared" si="163"/>
        <v>0.75</v>
      </c>
    </row>
    <row r="583" spans="1:51" x14ac:dyDescent="0.25">
      <c r="A583" s="14">
        <f t="shared" si="164"/>
        <v>5.74</v>
      </c>
      <c r="B583" s="59">
        <f>IF($B$4="AY",0,IFERROR(P*INDEX('UWYr writing pattern'!$C$4:$C$18,MATCH('Baseline model w.Calcs'!$A583,'UWYr writing pattern'!$A$4:$A$18,0)) / 25,B582))</f>
        <v>0</v>
      </c>
      <c r="C583" s="36">
        <f t="shared" si="165"/>
        <v>1.7076399465365141E-2</v>
      </c>
      <c r="E583" s="34">
        <f t="shared" si="166"/>
        <v>2.6004669236596659E-4</v>
      </c>
      <c r="F583" s="31">
        <f>SUM($E$9:E583)*RLR</f>
        <v>119.97950832064149</v>
      </c>
      <c r="G583" s="32"/>
      <c r="H583" s="36">
        <f>F583-SUM($J$9:J583)</f>
        <v>3.1470811571082606</v>
      </c>
      <c r="J583" s="31">
        <f t="shared" si="167"/>
        <v>2.3779111595043537E-2</v>
      </c>
      <c r="K583" s="36">
        <f>SUM($J$9:J583)*RRF</f>
        <v>81.782699014473252</v>
      </c>
      <c r="L583" s="33"/>
      <c r="M583" s="36">
        <f t="shared" si="152"/>
        <v>84.929780171581513</v>
      </c>
      <c r="N583" s="33"/>
      <c r="O583" s="33"/>
      <c r="P583" s="33"/>
      <c r="Q583" s="33"/>
      <c r="R583" s="33"/>
      <c r="S583" s="33"/>
      <c r="T583" s="33"/>
      <c r="U583" s="33"/>
      <c r="V583" s="31">
        <f t="shared" si="153"/>
        <v>1.4344175550906718E-2</v>
      </c>
      <c r="W583" s="31">
        <f t="shared" si="154"/>
        <v>2.2029568099757824</v>
      </c>
      <c r="X583" s="31">
        <f t="shared" si="155"/>
        <v>2.217300985526689</v>
      </c>
      <c r="Y583" s="31">
        <f t="shared" si="156"/>
        <v>-0.9297801715815126</v>
      </c>
      <c r="Z583" s="31"/>
      <c r="AA583" s="31"/>
      <c r="AB583" s="31"/>
      <c r="AC583" s="31"/>
      <c r="AD583" s="31"/>
      <c r="AE583" s="31"/>
      <c r="AF583" s="31"/>
      <c r="AG583" s="33">
        <f t="shared" si="157"/>
        <v>0.97360355969611012</v>
      </c>
      <c r="AH583" s="33">
        <f t="shared" si="158"/>
        <v>1.0110688115664466</v>
      </c>
      <c r="AI583" s="33">
        <f t="shared" si="159"/>
        <v>0.99982923600534568</v>
      </c>
      <c r="AJ583" s="93">
        <f t="shared" si="160"/>
        <v>0.98649911445819771</v>
      </c>
      <c r="AK583" s="3">
        <f t="shared" si="161"/>
        <v>0.98661601798561993</v>
      </c>
      <c r="AL583" s="3"/>
      <c r="AM583" s="3"/>
      <c r="AN583" s="3"/>
      <c r="AO583" s="3"/>
      <c r="AP583" s="3"/>
      <c r="AQ583" s="90">
        <f t="shared" si="168"/>
        <v>0</v>
      </c>
      <c r="AR583" s="91">
        <f t="shared" si="169"/>
        <v>0</v>
      </c>
      <c r="AS583" s="89">
        <f>SUM(AR$9:AR583)*RLR</f>
        <v>120</v>
      </c>
      <c r="AT583" s="90">
        <f>AS583-SUM(AU$9:AU583)</f>
        <v>1.6060778417256074</v>
      </c>
      <c r="AU583" s="89">
        <f t="shared" si="170"/>
        <v>1.2136608375760218E-2</v>
      </c>
      <c r="AV583" s="90">
        <f>SUM(AU$9:AU583)*RRF</f>
        <v>82.875745510792072</v>
      </c>
      <c r="AW583" s="3"/>
      <c r="AX583" s="2">
        <f t="shared" si="162"/>
        <v>1.5</v>
      </c>
      <c r="AY583" s="2">
        <f t="shared" si="163"/>
        <v>0.75</v>
      </c>
    </row>
    <row r="584" spans="1:51" x14ac:dyDescent="0.25">
      <c r="A584" s="14">
        <f t="shared" si="164"/>
        <v>5.75</v>
      </c>
      <c r="B584" s="59">
        <f>IF($B$4="AY",0,IFERROR(P*INDEX('UWYr writing pattern'!$C$4:$C$18,MATCH('Baseline model w.Calcs'!$A584,'UWYr writing pattern'!$A$4:$A$18,0)) / 25,B583))</f>
        <v>0</v>
      </c>
      <c r="C584" s="36">
        <f t="shared" si="165"/>
        <v>1.6820253473384665E-2</v>
      </c>
      <c r="E584" s="34">
        <f t="shared" si="166"/>
        <v>2.5614599198047714E-4</v>
      </c>
      <c r="F584" s="31">
        <f>SUM($E$9:E584)*RLR</f>
        <v>119.97981569583186</v>
      </c>
      <c r="G584" s="32"/>
      <c r="H584" s="36">
        <f>F584-SUM($J$9:J584)</f>
        <v>3.1237854236203191</v>
      </c>
      <c r="J584" s="31">
        <f t="shared" si="167"/>
        <v>2.3603108678311956E-2</v>
      </c>
      <c r="K584" s="36">
        <f>SUM($J$9:J584)*RRF</f>
        <v>81.799221190548067</v>
      </c>
      <c r="L584" s="33"/>
      <c r="M584" s="36">
        <f t="shared" si="152"/>
        <v>84.923006614168386</v>
      </c>
      <c r="N584" s="33"/>
      <c r="O584" s="33"/>
      <c r="P584" s="33"/>
      <c r="Q584" s="33"/>
      <c r="R584" s="33"/>
      <c r="S584" s="33"/>
      <c r="T584" s="33"/>
      <c r="U584" s="33"/>
      <c r="V584" s="31">
        <f t="shared" si="153"/>
        <v>1.4129012917643116E-2</v>
      </c>
      <c r="W584" s="31">
        <f t="shared" si="154"/>
        <v>2.1866497965342231</v>
      </c>
      <c r="X584" s="31">
        <f t="shared" si="155"/>
        <v>2.2007788094518661</v>
      </c>
      <c r="Y584" s="31">
        <f t="shared" si="156"/>
        <v>-0.92300661416838636</v>
      </c>
      <c r="Z584" s="31"/>
      <c r="AA584" s="31"/>
      <c r="AB584" s="31"/>
      <c r="AC584" s="31"/>
      <c r="AD584" s="31"/>
      <c r="AE584" s="31"/>
      <c r="AF584" s="31"/>
      <c r="AG584" s="33">
        <f t="shared" si="157"/>
        <v>0.97380025226842937</v>
      </c>
      <c r="AH584" s="33">
        <f t="shared" si="158"/>
        <v>1.0109881739781952</v>
      </c>
      <c r="AI584" s="33">
        <f t="shared" si="159"/>
        <v>0.99983179746526551</v>
      </c>
      <c r="AJ584" s="93">
        <f t="shared" si="160"/>
        <v>0.98659999233485918</v>
      </c>
      <c r="AK584" s="3">
        <f t="shared" si="161"/>
        <v>0.98671639785072784</v>
      </c>
      <c r="AL584" s="3"/>
      <c r="AM584" s="3"/>
      <c r="AN584" s="3"/>
      <c r="AO584" s="3"/>
      <c r="AP584" s="3"/>
      <c r="AQ584" s="90">
        <f t="shared" si="168"/>
        <v>0</v>
      </c>
      <c r="AR584" s="91">
        <f t="shared" si="169"/>
        <v>0</v>
      </c>
      <c r="AS584" s="89">
        <f>SUM(AR$9:AR584)*RLR</f>
        <v>120</v>
      </c>
      <c r="AT584" s="90">
        <f>AS584-SUM(AU$9:AU584)</f>
        <v>1.5940322579126587</v>
      </c>
      <c r="AU584" s="89">
        <f t="shared" si="170"/>
        <v>1.2045583812942056E-2</v>
      </c>
      <c r="AV584" s="90">
        <f>SUM(AU$9:AU584)*RRF</f>
        <v>82.884177419461139</v>
      </c>
      <c r="AW584" s="3"/>
      <c r="AX584" s="2">
        <f t="shared" si="162"/>
        <v>1.5</v>
      </c>
      <c r="AY584" s="2">
        <f t="shared" si="163"/>
        <v>0.75</v>
      </c>
    </row>
    <row r="585" spans="1:51" x14ac:dyDescent="0.25">
      <c r="A585" s="14">
        <f t="shared" si="164"/>
        <v>5.76</v>
      </c>
      <c r="B585" s="59">
        <f>IF($B$4="AY",0,IFERROR(P*INDEX('UWYr writing pattern'!$C$4:$C$18,MATCH('Baseline model w.Calcs'!$A585,'UWYr writing pattern'!$A$4:$A$18,0)) / 25,B584))</f>
        <v>0</v>
      </c>
      <c r="C585" s="36">
        <f t="shared" si="165"/>
        <v>1.6567949671283895E-2</v>
      </c>
      <c r="E585" s="34">
        <f t="shared" si="166"/>
        <v>2.5230380210076997E-4</v>
      </c>
      <c r="F585" s="31">
        <f>SUM($E$9:E585)*RLR</f>
        <v>119.98011846039438</v>
      </c>
      <c r="G585" s="32"/>
      <c r="H585" s="36">
        <f>F585-SUM($J$9:J585)</f>
        <v>3.1006597975056849</v>
      </c>
      <c r="J585" s="31">
        <f t="shared" si="167"/>
        <v>2.3428390677152394E-2</v>
      </c>
      <c r="K585" s="36">
        <f>SUM($J$9:J585)*RRF</f>
        <v>81.815621064022082</v>
      </c>
      <c r="L585" s="33"/>
      <c r="M585" s="36">
        <f t="shared" ref="M585:M648" si="171">H585+K585</f>
        <v>84.916280861527767</v>
      </c>
      <c r="N585" s="33"/>
      <c r="O585" s="33"/>
      <c r="P585" s="33"/>
      <c r="Q585" s="33"/>
      <c r="R585" s="33"/>
      <c r="S585" s="33"/>
      <c r="T585" s="33"/>
      <c r="U585" s="33"/>
      <c r="V585" s="31">
        <f t="shared" ref="V585:V648" si="172" xml:space="preserve"> C585*RLR*RRF</f>
        <v>1.3917077723878471E-2</v>
      </c>
      <c r="W585" s="31">
        <f t="shared" ref="W585:W648" si="173">H585*RRF</f>
        <v>2.1704618582539794</v>
      </c>
      <c r="X585" s="31">
        <f t="shared" ref="X585:X648" si="174">V585+W585</f>
        <v>2.184378935977858</v>
      </c>
      <c r="Y585" s="31">
        <f t="shared" ref="Y585:Y648" si="175">P*RLR*RRF - M585</f>
        <v>-0.91628086152776689</v>
      </c>
      <c r="Z585" s="31"/>
      <c r="AA585" s="31"/>
      <c r="AB585" s="31"/>
      <c r="AC585" s="31"/>
      <c r="AD585" s="31"/>
      <c r="AE585" s="31"/>
      <c r="AF585" s="31"/>
      <c r="AG585" s="33">
        <f t="shared" ref="AG585:AG648" si="176">K585/(P*RLR*RRF)</f>
        <v>0.97399548885740572</v>
      </c>
      <c r="AH585" s="33">
        <f t="shared" ref="AH585:AH648" si="177">M585/(P*RLR*RRF)</f>
        <v>1.0109081054943783</v>
      </c>
      <c r="AI585" s="33">
        <f t="shared" ref="AI585:AI648" si="178">F585/(P*RLR)</f>
        <v>0.99983432050328647</v>
      </c>
      <c r="AJ585" s="93">
        <f t="shared" ref="AJ585:AJ648" si="179">(1-EXP(-A585*kp))</f>
        <v>0.98670011645755629</v>
      </c>
      <c r="AK585" s="3">
        <f t="shared" ref="AK585:AK648" si="180">AV585/(P*RLR*RRF)</f>
        <v>0.98681602486684739</v>
      </c>
      <c r="AL585" s="3"/>
      <c r="AM585" s="3"/>
      <c r="AN585" s="3"/>
      <c r="AO585" s="3"/>
      <c r="AP585" s="3"/>
      <c r="AQ585" s="90">
        <f t="shared" si="168"/>
        <v>0</v>
      </c>
      <c r="AR585" s="91">
        <f t="shared" si="169"/>
        <v>0</v>
      </c>
      <c r="AS585" s="89">
        <f>SUM(AR$9:AR585)*RLR</f>
        <v>120</v>
      </c>
      <c r="AT585" s="90">
        <f>AS585-SUM(AU$9:AU585)</f>
        <v>1.5820770159783137</v>
      </c>
      <c r="AU585" s="89">
        <f t="shared" si="170"/>
        <v>1.195524193434494E-2</v>
      </c>
      <c r="AV585" s="90">
        <f>SUM(AU$9:AU585)*RRF</f>
        <v>82.89254608881518</v>
      </c>
      <c r="AW585" s="3"/>
      <c r="AX585" s="2">
        <f t="shared" ref="AX585:AX648" si="181">ker</f>
        <v>1.5</v>
      </c>
      <c r="AY585" s="2">
        <f t="shared" ref="AY585:AY648" si="182">kp</f>
        <v>0.75</v>
      </c>
    </row>
    <row r="586" spans="1:51" x14ac:dyDescent="0.25">
      <c r="A586" s="14">
        <f t="shared" ref="A586:A649" si="183">ROUND(A585+delt.t,3)</f>
        <v>5.77</v>
      </c>
      <c r="B586" s="59">
        <f>IF($B$4="AY",0,IFERROR(P*INDEX('UWYr writing pattern'!$C$4:$C$18,MATCH('Baseline model w.Calcs'!$A586,'UWYr writing pattern'!$A$4:$A$18,0)) / 25,B585))</f>
        <v>0</v>
      </c>
      <c r="C586" s="36">
        <f t="shared" ref="C586:C649" si="184">C585-E586+B586</f>
        <v>1.6319430426214636E-2</v>
      </c>
      <c r="E586" s="34">
        <f t="shared" ref="E586:E649" si="185">C585*ker*delt.t</f>
        <v>2.4851924506925845E-4</v>
      </c>
      <c r="F586" s="31">
        <f>SUM($E$9:E586)*RLR</f>
        <v>119.98041668348847</v>
      </c>
      <c r="G586" s="32"/>
      <c r="H586" s="36">
        <f>F586-SUM($J$9:J586)</f>
        <v>3.0777030721184815</v>
      </c>
      <c r="J586" s="31">
        <f t="shared" ref="J586:J649" si="186">H585*kp*delt.t</f>
        <v>2.3254948481292639E-2</v>
      </c>
      <c r="K586" s="36">
        <f>SUM($J$9:J586)*RRF</f>
        <v>81.831899527958981</v>
      </c>
      <c r="L586" s="33"/>
      <c r="M586" s="36">
        <f t="shared" si="171"/>
        <v>84.909602600077463</v>
      </c>
      <c r="N586" s="33"/>
      <c r="O586" s="33"/>
      <c r="P586" s="33"/>
      <c r="Q586" s="33"/>
      <c r="R586" s="33"/>
      <c r="S586" s="33"/>
      <c r="T586" s="33"/>
      <c r="U586" s="33"/>
      <c r="V586" s="31">
        <f t="shared" si="172"/>
        <v>1.3708321558020294E-2</v>
      </c>
      <c r="W586" s="31">
        <f t="shared" si="173"/>
        <v>2.1543921504829369</v>
      </c>
      <c r="X586" s="31">
        <f t="shared" si="174"/>
        <v>2.1681004720409573</v>
      </c>
      <c r="Y586" s="31">
        <f t="shared" si="175"/>
        <v>-0.90960260007746285</v>
      </c>
      <c r="Z586" s="31"/>
      <c r="AA586" s="31"/>
      <c r="AB586" s="31"/>
      <c r="AC586" s="31"/>
      <c r="AD586" s="31"/>
      <c r="AE586" s="31"/>
      <c r="AF586" s="31"/>
      <c r="AG586" s="33">
        <f t="shared" si="176"/>
        <v>0.97418928009474981</v>
      </c>
      <c r="AH586" s="33">
        <f t="shared" si="177"/>
        <v>1.0108286023818747</v>
      </c>
      <c r="AI586" s="33">
        <f t="shared" si="178"/>
        <v>0.9998368056957373</v>
      </c>
      <c r="AJ586" s="93">
        <f t="shared" si="179"/>
        <v>0.98679949245829723</v>
      </c>
      <c r="AK586" s="3">
        <f t="shared" si="180"/>
        <v>0.98691490468034593</v>
      </c>
      <c r="AL586" s="3"/>
      <c r="AM586" s="3"/>
      <c r="AN586" s="3"/>
      <c r="AO586" s="3"/>
      <c r="AP586" s="3"/>
      <c r="AQ586" s="90">
        <f t="shared" ref="AQ586:AQ649" si="187">AQ585-AR586+B586</f>
        <v>0</v>
      </c>
      <c r="AR586" s="91">
        <f t="shared" ref="AR586:AR649" si="188">AQ585*P*delt.t</f>
        <v>0</v>
      </c>
      <c r="AS586" s="89">
        <f>SUM(AR$9:AR586)*RLR</f>
        <v>120</v>
      </c>
      <c r="AT586" s="90">
        <f>AS586-SUM(AU$9:AU586)</f>
        <v>1.57021143835847</v>
      </c>
      <c r="AU586" s="89">
        <f t="shared" ref="AU586:AU649" si="189">AT585*kp*delt.t</f>
        <v>1.1865577619837354E-2</v>
      </c>
      <c r="AV586" s="90">
        <f>SUM(AU$9:AU586)*RRF</f>
        <v>82.900851993149061</v>
      </c>
      <c r="AW586" s="3"/>
      <c r="AX586" s="2">
        <f t="shared" si="181"/>
        <v>1.5</v>
      </c>
      <c r="AY586" s="2">
        <f t="shared" si="182"/>
        <v>0.75</v>
      </c>
    </row>
    <row r="587" spans="1:51" x14ac:dyDescent="0.25">
      <c r="A587" s="14">
        <f t="shared" si="183"/>
        <v>5.78</v>
      </c>
      <c r="B587" s="59">
        <f>IF($B$4="AY",0,IFERROR(P*INDEX('UWYr writing pattern'!$C$4:$C$18,MATCH('Baseline model w.Calcs'!$A587,'UWYr writing pattern'!$A$4:$A$18,0)) / 25,B586))</f>
        <v>0</v>
      </c>
      <c r="C587" s="36">
        <f t="shared" si="184"/>
        <v>1.6074638969821416E-2</v>
      </c>
      <c r="E587" s="34">
        <f t="shared" si="185"/>
        <v>2.4479145639321956E-4</v>
      </c>
      <c r="F587" s="31">
        <f>SUM($E$9:E587)*RLR</f>
        <v>119.98071043323615</v>
      </c>
      <c r="G587" s="32"/>
      <c r="H587" s="36">
        <f>F587-SUM($J$9:J587)</f>
        <v>3.0549140488252817</v>
      </c>
      <c r="J587" s="31">
        <f t="shared" si="186"/>
        <v>2.3082773040888613E-2</v>
      </c>
      <c r="K587" s="36">
        <f>SUM($J$9:J587)*RRF</f>
        <v>81.848057469087607</v>
      </c>
      <c r="L587" s="33"/>
      <c r="M587" s="36">
        <f t="shared" si="171"/>
        <v>84.902971517912889</v>
      </c>
      <c r="N587" s="33"/>
      <c r="O587" s="33"/>
      <c r="P587" s="33"/>
      <c r="Q587" s="33"/>
      <c r="R587" s="33"/>
      <c r="S587" s="33"/>
      <c r="T587" s="33"/>
      <c r="U587" s="33"/>
      <c r="V587" s="31">
        <f t="shared" si="172"/>
        <v>1.3502696734649988E-2</v>
      </c>
      <c r="W587" s="31">
        <f t="shared" si="173"/>
        <v>2.1384398341776971</v>
      </c>
      <c r="X587" s="31">
        <f t="shared" si="174"/>
        <v>2.151942530912347</v>
      </c>
      <c r="Y587" s="31">
        <f t="shared" si="175"/>
        <v>-0.90297151791288854</v>
      </c>
      <c r="Z587" s="31"/>
      <c r="AA587" s="31"/>
      <c r="AB587" s="31"/>
      <c r="AC587" s="31"/>
      <c r="AD587" s="31"/>
      <c r="AE587" s="31"/>
      <c r="AF587" s="31"/>
      <c r="AG587" s="33">
        <f t="shared" si="176"/>
        <v>0.97438163653675725</v>
      </c>
      <c r="AH587" s="33">
        <f t="shared" si="177"/>
        <v>1.0107496609275344</v>
      </c>
      <c r="AI587" s="33">
        <f t="shared" si="178"/>
        <v>0.99983925361030124</v>
      </c>
      <c r="AJ587" s="93">
        <f t="shared" si="179"/>
        <v>0.98689812592700832</v>
      </c>
      <c r="AK587" s="3">
        <f t="shared" si="180"/>
        <v>0.98701304289524339</v>
      </c>
      <c r="AL587" s="3"/>
      <c r="AM587" s="3"/>
      <c r="AN587" s="3"/>
      <c r="AO587" s="3"/>
      <c r="AP587" s="3"/>
      <c r="AQ587" s="90">
        <f t="shared" si="187"/>
        <v>0</v>
      </c>
      <c r="AR587" s="91">
        <f t="shared" si="188"/>
        <v>0</v>
      </c>
      <c r="AS587" s="89">
        <f>SUM(AR$9:AR587)*RLR</f>
        <v>120</v>
      </c>
      <c r="AT587" s="90">
        <f>AS587-SUM(AU$9:AU587)</f>
        <v>1.5584348525707838</v>
      </c>
      <c r="AU587" s="89">
        <f t="shared" si="189"/>
        <v>1.1776585787688525E-2</v>
      </c>
      <c r="AV587" s="90">
        <f>SUM(AU$9:AU587)*RRF</f>
        <v>82.909095603200441</v>
      </c>
      <c r="AW587" s="3"/>
      <c r="AX587" s="2">
        <f t="shared" si="181"/>
        <v>1.5</v>
      </c>
      <c r="AY587" s="2">
        <f t="shared" si="182"/>
        <v>0.75</v>
      </c>
    </row>
    <row r="588" spans="1:51" x14ac:dyDescent="0.25">
      <c r="A588" s="14">
        <f t="shared" si="183"/>
        <v>5.79</v>
      </c>
      <c r="B588" s="59">
        <f>IF($B$4="AY",0,IFERROR(P*INDEX('UWYr writing pattern'!$C$4:$C$18,MATCH('Baseline model w.Calcs'!$A588,'UWYr writing pattern'!$A$4:$A$18,0)) / 25,B587))</f>
        <v>0</v>
      </c>
      <c r="C588" s="36">
        <f t="shared" si="184"/>
        <v>1.5833519385274095E-2</v>
      </c>
      <c r="E588" s="34">
        <f t="shared" si="185"/>
        <v>2.4111958454732123E-4</v>
      </c>
      <c r="F588" s="31">
        <f>SUM($E$9:E588)*RLR</f>
        <v>119.9809997767376</v>
      </c>
      <c r="G588" s="32"/>
      <c r="H588" s="36">
        <f>F588-SUM($J$9:J588)</f>
        <v>3.0322915369605425</v>
      </c>
      <c r="J588" s="31">
        <f t="shared" si="186"/>
        <v>2.2911855366189612E-2</v>
      </c>
      <c r="K588" s="36">
        <f>SUM($J$9:J588)*RRF</f>
        <v>81.864095767843935</v>
      </c>
      <c r="L588" s="33"/>
      <c r="M588" s="36">
        <f t="shared" si="171"/>
        <v>84.896387304804477</v>
      </c>
      <c r="N588" s="33"/>
      <c r="O588" s="33"/>
      <c r="P588" s="33"/>
      <c r="Q588" s="33"/>
      <c r="R588" s="33"/>
      <c r="S588" s="33"/>
      <c r="T588" s="33"/>
      <c r="U588" s="33"/>
      <c r="V588" s="31">
        <f t="shared" si="172"/>
        <v>1.3300156283630238E-2</v>
      </c>
      <c r="W588" s="31">
        <f t="shared" si="173"/>
        <v>2.1226040758723794</v>
      </c>
      <c r="X588" s="31">
        <f t="shared" si="174"/>
        <v>2.1359042321560096</v>
      </c>
      <c r="Y588" s="31">
        <f t="shared" si="175"/>
        <v>-0.89638730480447748</v>
      </c>
      <c r="Z588" s="31"/>
      <c r="AA588" s="31"/>
      <c r="AB588" s="31"/>
      <c r="AC588" s="31"/>
      <c r="AD588" s="31"/>
      <c r="AE588" s="31"/>
      <c r="AF588" s="31"/>
      <c r="AG588" s="33">
        <f t="shared" si="176"/>
        <v>0.97457256866480879</v>
      </c>
      <c r="AH588" s="33">
        <f t="shared" si="177"/>
        <v>1.0106712774381486</v>
      </c>
      <c r="AI588" s="33">
        <f t="shared" si="178"/>
        <v>0.99984166480614667</v>
      </c>
      <c r="AJ588" s="93">
        <f t="shared" si="179"/>
        <v>0.98699602241184836</v>
      </c>
      <c r="AK588" s="3">
        <f t="shared" si="180"/>
        <v>0.98711044507352919</v>
      </c>
      <c r="AL588" s="3"/>
      <c r="AM588" s="3"/>
      <c r="AN588" s="3"/>
      <c r="AO588" s="3"/>
      <c r="AP588" s="3"/>
      <c r="AQ588" s="90">
        <f t="shared" si="187"/>
        <v>0</v>
      </c>
      <c r="AR588" s="91">
        <f t="shared" si="188"/>
        <v>0</v>
      </c>
      <c r="AS588" s="89">
        <f>SUM(AR$9:AR588)*RLR</f>
        <v>120</v>
      </c>
      <c r="AT588" s="90">
        <f>AS588-SUM(AU$9:AU588)</f>
        <v>1.5467465911765004</v>
      </c>
      <c r="AU588" s="89">
        <f t="shared" si="189"/>
        <v>1.1688261394280879E-2</v>
      </c>
      <c r="AV588" s="90">
        <f>SUM(AU$9:AU588)*RRF</f>
        <v>82.917277386176451</v>
      </c>
      <c r="AW588" s="3"/>
      <c r="AX588" s="2">
        <f t="shared" si="181"/>
        <v>1.5</v>
      </c>
      <c r="AY588" s="2">
        <f t="shared" si="182"/>
        <v>0.75</v>
      </c>
    </row>
    <row r="589" spans="1:51" x14ac:dyDescent="0.25">
      <c r="A589" s="14">
        <f t="shared" si="183"/>
        <v>5.8</v>
      </c>
      <c r="B589" s="59">
        <f>IF($B$4="AY",0,IFERROR(P*INDEX('UWYr writing pattern'!$C$4:$C$18,MATCH('Baseline model w.Calcs'!$A589,'UWYr writing pattern'!$A$4:$A$18,0)) / 25,B588))</f>
        <v>0</v>
      </c>
      <c r="C589" s="36">
        <f t="shared" si="184"/>
        <v>1.5596016594494983E-2</v>
      </c>
      <c r="E589" s="34">
        <f t="shared" si="185"/>
        <v>2.3750279077911141E-4</v>
      </c>
      <c r="F589" s="31">
        <f>SUM($E$9:E589)*RLR</f>
        <v>119.98128478008654</v>
      </c>
      <c r="G589" s="32"/>
      <c r="H589" s="36">
        <f>F589-SUM($J$9:J589)</f>
        <v>3.0098343537822672</v>
      </c>
      <c r="J589" s="31">
        <f t="shared" si="186"/>
        <v>2.274218652720407E-2</v>
      </c>
      <c r="K589" s="36">
        <f>SUM($J$9:J589)*RRF</f>
        <v>81.880015298412985</v>
      </c>
      <c r="L589" s="33"/>
      <c r="M589" s="36">
        <f t="shared" si="171"/>
        <v>84.889849652195252</v>
      </c>
      <c r="N589" s="33"/>
      <c r="O589" s="33"/>
      <c r="P589" s="33"/>
      <c r="Q589" s="33"/>
      <c r="R589" s="33"/>
      <c r="S589" s="33"/>
      <c r="T589" s="33"/>
      <c r="U589" s="33"/>
      <c r="V589" s="31">
        <f t="shared" si="172"/>
        <v>1.3100653939375786E-2</v>
      </c>
      <c r="W589" s="31">
        <f t="shared" si="173"/>
        <v>2.1068840476475867</v>
      </c>
      <c r="X589" s="31">
        <f t="shared" si="174"/>
        <v>2.1199847015869624</v>
      </c>
      <c r="Y589" s="31">
        <f t="shared" si="175"/>
        <v>-0.88984965219525236</v>
      </c>
      <c r="Z589" s="31"/>
      <c r="AA589" s="31"/>
      <c r="AB589" s="31"/>
      <c r="AC589" s="31"/>
      <c r="AD589" s="31"/>
      <c r="AE589" s="31"/>
      <c r="AF589" s="31"/>
      <c r="AG589" s="33">
        <f t="shared" si="176"/>
        <v>0.97476208688586885</v>
      </c>
      <c r="AH589" s="33">
        <f t="shared" si="177"/>
        <v>1.0105934482404197</v>
      </c>
      <c r="AI589" s="33">
        <f t="shared" si="178"/>
        <v>0.99984403983405445</v>
      </c>
      <c r="AJ589" s="93">
        <f t="shared" si="179"/>
        <v>0.98709318741952012</v>
      </c>
      <c r="AK589" s="3">
        <f t="shared" si="180"/>
        <v>0.98720711673547767</v>
      </c>
      <c r="AL589" s="3"/>
      <c r="AM589" s="3"/>
      <c r="AN589" s="3"/>
      <c r="AO589" s="3"/>
      <c r="AP589" s="3"/>
      <c r="AQ589" s="90">
        <f t="shared" si="187"/>
        <v>0</v>
      </c>
      <c r="AR589" s="91">
        <f t="shared" si="188"/>
        <v>0</v>
      </c>
      <c r="AS589" s="89">
        <f>SUM(AR$9:AR589)*RLR</f>
        <v>120</v>
      </c>
      <c r="AT589" s="90">
        <f>AS589-SUM(AU$9:AU589)</f>
        <v>1.5351459917426808</v>
      </c>
      <c r="AU589" s="89">
        <f t="shared" si="189"/>
        <v>1.1600599433823753E-2</v>
      </c>
      <c r="AV589" s="90">
        <f>SUM(AU$9:AU589)*RRF</f>
        <v>82.925397805780122</v>
      </c>
      <c r="AW589" s="3"/>
      <c r="AX589" s="2">
        <f t="shared" si="181"/>
        <v>1.5</v>
      </c>
      <c r="AY589" s="2">
        <f t="shared" si="182"/>
        <v>0.75</v>
      </c>
    </row>
    <row r="590" spans="1:51" x14ac:dyDescent="0.25">
      <c r="A590" s="14">
        <f t="shared" si="183"/>
        <v>5.81</v>
      </c>
      <c r="B590" s="59">
        <f>IF($B$4="AY",0,IFERROR(P*INDEX('UWYr writing pattern'!$C$4:$C$18,MATCH('Baseline model w.Calcs'!$A590,'UWYr writing pattern'!$A$4:$A$18,0)) / 25,B589))</f>
        <v>0</v>
      </c>
      <c r="C590" s="36">
        <f t="shared" si="184"/>
        <v>1.5362076345577558E-2</v>
      </c>
      <c r="E590" s="34">
        <f t="shared" si="185"/>
        <v>2.3394024891742476E-4</v>
      </c>
      <c r="F590" s="31">
        <f>SUM($E$9:E590)*RLR</f>
        <v>119.98156550838524</v>
      </c>
      <c r="G590" s="32"/>
      <c r="H590" s="36">
        <f>F590-SUM($J$9:J590)</f>
        <v>2.9875413244276103</v>
      </c>
      <c r="J590" s="31">
        <f t="shared" si="186"/>
        <v>2.2573757653367003E-2</v>
      </c>
      <c r="K590" s="36">
        <f>SUM($J$9:J590)*RRF</f>
        <v>81.895816928770344</v>
      </c>
      <c r="L590" s="33"/>
      <c r="M590" s="36">
        <f t="shared" si="171"/>
        <v>84.883358253197954</v>
      </c>
      <c r="N590" s="33"/>
      <c r="O590" s="33"/>
      <c r="P590" s="33"/>
      <c r="Q590" s="33"/>
      <c r="R590" s="33"/>
      <c r="S590" s="33"/>
      <c r="T590" s="33"/>
      <c r="U590" s="33"/>
      <c r="V590" s="31">
        <f t="shared" si="172"/>
        <v>1.2904144130285147E-2</v>
      </c>
      <c r="W590" s="31">
        <f t="shared" si="173"/>
        <v>2.0912789270993271</v>
      </c>
      <c r="X590" s="31">
        <f t="shared" si="174"/>
        <v>2.1041830712296123</v>
      </c>
      <c r="Y590" s="31">
        <f t="shared" si="175"/>
        <v>-0.88335825319795447</v>
      </c>
      <c r="Z590" s="31"/>
      <c r="AA590" s="31"/>
      <c r="AB590" s="31"/>
      <c r="AC590" s="31"/>
      <c r="AD590" s="31"/>
      <c r="AE590" s="31"/>
      <c r="AF590" s="31"/>
      <c r="AG590" s="33">
        <f t="shared" si="176"/>
        <v>0.97495020153298029</v>
      </c>
      <c r="AH590" s="33">
        <f t="shared" si="177"/>
        <v>1.0105161696809279</v>
      </c>
      <c r="AI590" s="33">
        <f t="shared" si="178"/>
        <v>0.99984637923654374</v>
      </c>
      <c r="AJ590" s="93">
        <f t="shared" si="179"/>
        <v>0.98718962641558117</v>
      </c>
      <c r="AK590" s="3">
        <f t="shared" si="180"/>
        <v>0.98730306335996143</v>
      </c>
      <c r="AL590" s="3"/>
      <c r="AM590" s="3"/>
      <c r="AN590" s="3"/>
      <c r="AO590" s="3"/>
      <c r="AP590" s="3"/>
      <c r="AQ590" s="90">
        <f t="shared" si="187"/>
        <v>0</v>
      </c>
      <c r="AR590" s="91">
        <f t="shared" si="188"/>
        <v>0</v>
      </c>
      <c r="AS590" s="89">
        <f>SUM(AR$9:AR590)*RLR</f>
        <v>120</v>
      </c>
      <c r="AT590" s="90">
        <f>AS590-SUM(AU$9:AU590)</f>
        <v>1.523632396804615</v>
      </c>
      <c r="AU590" s="89">
        <f t="shared" si="189"/>
        <v>1.1513594938070106E-2</v>
      </c>
      <c r="AV590" s="90">
        <f>SUM(AU$9:AU590)*RRF</f>
        <v>82.933457322236762</v>
      </c>
      <c r="AW590" s="3"/>
      <c r="AX590" s="2">
        <f t="shared" si="181"/>
        <v>1.5</v>
      </c>
      <c r="AY590" s="2">
        <f t="shared" si="182"/>
        <v>0.75</v>
      </c>
    </row>
    <row r="591" spans="1:51" x14ac:dyDescent="0.25">
      <c r="A591" s="14">
        <f t="shared" si="183"/>
        <v>5.82</v>
      </c>
      <c r="B591" s="59">
        <f>IF($B$4="AY",0,IFERROR(P*INDEX('UWYr writing pattern'!$C$4:$C$18,MATCH('Baseline model w.Calcs'!$A591,'UWYr writing pattern'!$A$4:$A$18,0)) / 25,B590))</f>
        <v>0</v>
      </c>
      <c r="C591" s="36">
        <f t="shared" si="184"/>
        <v>1.5131645200393895E-2</v>
      </c>
      <c r="E591" s="34">
        <f t="shared" si="185"/>
        <v>2.3043114518366339E-4</v>
      </c>
      <c r="F591" s="31">
        <f>SUM($E$9:E591)*RLR</f>
        <v>119.98184202575946</v>
      </c>
      <c r="G591" s="32"/>
      <c r="H591" s="36">
        <f>F591-SUM($J$9:J591)</f>
        <v>2.9654112818686258</v>
      </c>
      <c r="J591" s="31">
        <f t="shared" si="186"/>
        <v>2.2406559933207077E-2</v>
      </c>
      <c r="K591" s="36">
        <f>SUM($J$9:J591)*RRF</f>
        <v>81.911501520723576</v>
      </c>
      <c r="L591" s="33"/>
      <c r="M591" s="36">
        <f t="shared" si="171"/>
        <v>84.876912802592202</v>
      </c>
      <c r="N591" s="33"/>
      <c r="O591" s="33"/>
      <c r="P591" s="33"/>
      <c r="Q591" s="33"/>
      <c r="R591" s="33"/>
      <c r="S591" s="33"/>
      <c r="T591" s="33"/>
      <c r="U591" s="33"/>
      <c r="V591" s="31">
        <f t="shared" si="172"/>
        <v>1.2710581968330871E-2</v>
      </c>
      <c r="W591" s="31">
        <f t="shared" si="173"/>
        <v>2.0757878973080381</v>
      </c>
      <c r="X591" s="31">
        <f t="shared" si="174"/>
        <v>2.0884984792763692</v>
      </c>
      <c r="Y591" s="31">
        <f t="shared" si="175"/>
        <v>-0.8769128025922015</v>
      </c>
      <c r="Z591" s="31"/>
      <c r="AA591" s="31"/>
      <c r="AB591" s="31"/>
      <c r="AC591" s="31"/>
      <c r="AD591" s="31"/>
      <c r="AE591" s="31"/>
      <c r="AF591" s="31"/>
      <c r="AG591" s="33">
        <f t="shared" si="176"/>
        <v>0.97513692286575682</v>
      </c>
      <c r="AH591" s="33">
        <f t="shared" si="177"/>
        <v>1.0104394381260977</v>
      </c>
      <c r="AI591" s="33">
        <f t="shared" si="178"/>
        <v>0.9998486835479955</v>
      </c>
      <c r="AJ591" s="93">
        <f t="shared" si="179"/>
        <v>0.98728534482475028</v>
      </c>
      <c r="AK591" s="3">
        <f t="shared" si="180"/>
        <v>0.98739829038476179</v>
      </c>
      <c r="AL591" s="3"/>
      <c r="AM591" s="3"/>
      <c r="AN591" s="3"/>
      <c r="AO591" s="3"/>
      <c r="AP591" s="3"/>
      <c r="AQ591" s="90">
        <f t="shared" si="187"/>
        <v>0</v>
      </c>
      <c r="AR591" s="91">
        <f t="shared" si="188"/>
        <v>0</v>
      </c>
      <c r="AS591" s="89">
        <f>SUM(AR$9:AR591)*RLR</f>
        <v>120</v>
      </c>
      <c r="AT591" s="90">
        <f>AS591-SUM(AU$9:AU591)</f>
        <v>1.5122051538285746</v>
      </c>
      <c r="AU591" s="89">
        <f t="shared" si="189"/>
        <v>1.1427242976034613E-2</v>
      </c>
      <c r="AV591" s="90">
        <f>SUM(AU$9:AU591)*RRF</f>
        <v>82.941456392319992</v>
      </c>
      <c r="AW591" s="3"/>
      <c r="AX591" s="2">
        <f t="shared" si="181"/>
        <v>1.5</v>
      </c>
      <c r="AY591" s="2">
        <f t="shared" si="182"/>
        <v>0.75</v>
      </c>
    </row>
    <row r="592" spans="1:51" x14ac:dyDescent="0.25">
      <c r="A592" s="14">
        <f t="shared" si="183"/>
        <v>5.83</v>
      </c>
      <c r="B592" s="59">
        <f>IF($B$4="AY",0,IFERROR(P*INDEX('UWYr writing pattern'!$C$4:$C$18,MATCH('Baseline model w.Calcs'!$A592,'UWYr writing pattern'!$A$4:$A$18,0)) / 25,B591))</f>
        <v>0</v>
      </c>
      <c r="C592" s="36">
        <f t="shared" si="184"/>
        <v>1.4904670522387987E-2</v>
      </c>
      <c r="E592" s="34">
        <f t="shared" si="185"/>
        <v>2.2697467800590843E-4</v>
      </c>
      <c r="F592" s="31">
        <f>SUM($E$9:E592)*RLR</f>
        <v>119.98211439537306</v>
      </c>
      <c r="G592" s="32"/>
      <c r="H592" s="36">
        <f>F592-SUM($J$9:J592)</f>
        <v>2.9434430668682126</v>
      </c>
      <c r="J592" s="31">
        <f t="shared" si="186"/>
        <v>2.2240584614014694E-2</v>
      </c>
      <c r="K592" s="36">
        <f>SUM($J$9:J592)*RRF</f>
        <v>81.92706992995339</v>
      </c>
      <c r="L592" s="33"/>
      <c r="M592" s="36">
        <f t="shared" si="171"/>
        <v>84.870512996821603</v>
      </c>
      <c r="N592" s="33"/>
      <c r="O592" s="33"/>
      <c r="P592" s="33"/>
      <c r="Q592" s="33"/>
      <c r="R592" s="33"/>
      <c r="S592" s="33"/>
      <c r="T592" s="33"/>
      <c r="U592" s="33"/>
      <c r="V592" s="31">
        <f t="shared" si="172"/>
        <v>1.2519923238805908E-2</v>
      </c>
      <c r="W592" s="31">
        <f t="shared" si="173"/>
        <v>2.0604101468077487</v>
      </c>
      <c r="X592" s="31">
        <f t="shared" si="174"/>
        <v>2.0729300700465547</v>
      </c>
      <c r="Y592" s="31">
        <f t="shared" si="175"/>
        <v>-0.87051299682160277</v>
      </c>
      <c r="Z592" s="31"/>
      <c r="AA592" s="31"/>
      <c r="AB592" s="31"/>
      <c r="AC592" s="31"/>
      <c r="AD592" s="31"/>
      <c r="AE592" s="31"/>
      <c r="AF592" s="31"/>
      <c r="AG592" s="33">
        <f t="shared" si="176"/>
        <v>0.97532226107087372</v>
      </c>
      <c r="AH592" s="33">
        <f t="shared" si="177"/>
        <v>1.010363249962162</v>
      </c>
      <c r="AI592" s="33">
        <f t="shared" si="178"/>
        <v>0.99985095329477547</v>
      </c>
      <c r="AJ592" s="93">
        <f t="shared" si="179"/>
        <v>0.98738034803121333</v>
      </c>
      <c r="AK592" s="3">
        <f t="shared" si="180"/>
        <v>0.98749280320687605</v>
      </c>
      <c r="AL592" s="3"/>
      <c r="AM592" s="3"/>
      <c r="AN592" s="3"/>
      <c r="AO592" s="3"/>
      <c r="AP592" s="3"/>
      <c r="AQ592" s="90">
        <f t="shared" si="187"/>
        <v>0</v>
      </c>
      <c r="AR592" s="91">
        <f t="shared" si="188"/>
        <v>0</v>
      </c>
      <c r="AS592" s="89">
        <f>SUM(AR$9:AR592)*RLR</f>
        <v>120</v>
      </c>
      <c r="AT592" s="90">
        <f>AS592-SUM(AU$9:AU592)</f>
        <v>1.5008636151748647</v>
      </c>
      <c r="AU592" s="89">
        <f t="shared" si="189"/>
        <v>1.134153865371431E-2</v>
      </c>
      <c r="AV592" s="90">
        <f>SUM(AU$9:AU592)*RRF</f>
        <v>82.949395469377592</v>
      </c>
      <c r="AW592" s="3"/>
      <c r="AX592" s="2">
        <f t="shared" si="181"/>
        <v>1.5</v>
      </c>
      <c r="AY592" s="2">
        <f t="shared" si="182"/>
        <v>0.75</v>
      </c>
    </row>
    <row r="593" spans="1:51" x14ac:dyDescent="0.25">
      <c r="A593" s="14">
        <f t="shared" si="183"/>
        <v>5.84</v>
      </c>
      <c r="B593" s="59">
        <f>IF($B$4="AY",0,IFERROR(P*INDEX('UWYr writing pattern'!$C$4:$C$18,MATCH('Baseline model w.Calcs'!$A593,'UWYr writing pattern'!$A$4:$A$18,0)) / 25,B592))</f>
        <v>0</v>
      </c>
      <c r="C593" s="36">
        <f t="shared" si="184"/>
        <v>1.4681100464552167E-2</v>
      </c>
      <c r="E593" s="34">
        <f t="shared" si="185"/>
        <v>2.2357005783581979E-4</v>
      </c>
      <c r="F593" s="31">
        <f>SUM($E$9:E593)*RLR</f>
        <v>119.98238267944248</v>
      </c>
      <c r="G593" s="32"/>
      <c r="H593" s="36">
        <f>F593-SUM($J$9:J593)</f>
        <v>2.9216355279361181</v>
      </c>
      <c r="J593" s="31">
        <f t="shared" si="186"/>
        <v>2.2075823001511594E-2</v>
      </c>
      <c r="K593" s="36">
        <f>SUM($J$9:J593)*RRF</f>
        <v>81.942523006054444</v>
      </c>
      <c r="L593" s="33"/>
      <c r="M593" s="36">
        <f t="shared" si="171"/>
        <v>84.864158533990562</v>
      </c>
      <c r="N593" s="33"/>
      <c r="O593" s="33"/>
      <c r="P593" s="33"/>
      <c r="Q593" s="33"/>
      <c r="R593" s="33"/>
      <c r="S593" s="33"/>
      <c r="T593" s="33"/>
      <c r="U593" s="33"/>
      <c r="V593" s="31">
        <f t="shared" si="172"/>
        <v>1.2332124390223818E-2</v>
      </c>
      <c r="W593" s="31">
        <f t="shared" si="173"/>
        <v>2.0451448695552825</v>
      </c>
      <c r="X593" s="31">
        <f t="shared" si="174"/>
        <v>2.0574769939455062</v>
      </c>
      <c r="Y593" s="31">
        <f t="shared" si="175"/>
        <v>-0.86415853399056175</v>
      </c>
      <c r="Z593" s="31"/>
      <c r="AA593" s="31"/>
      <c r="AB593" s="31"/>
      <c r="AC593" s="31"/>
      <c r="AD593" s="31"/>
      <c r="AE593" s="31"/>
      <c r="AF593" s="31"/>
      <c r="AG593" s="33">
        <f t="shared" si="176"/>
        <v>0.9755062262625529</v>
      </c>
      <c r="AH593" s="33">
        <f t="shared" si="177"/>
        <v>1.0102876015951257</v>
      </c>
      <c r="AI593" s="33">
        <f t="shared" si="178"/>
        <v>0.99985318899535403</v>
      </c>
      <c r="AJ593" s="93">
        <f t="shared" si="179"/>
        <v>0.9874746413789256</v>
      </c>
      <c r="AK593" s="3">
        <f t="shared" si="180"/>
        <v>0.98758660718282465</v>
      </c>
      <c r="AL593" s="3"/>
      <c r="AM593" s="3"/>
      <c r="AN593" s="3"/>
      <c r="AO593" s="3"/>
      <c r="AP593" s="3"/>
      <c r="AQ593" s="90">
        <f t="shared" si="187"/>
        <v>0</v>
      </c>
      <c r="AR593" s="91">
        <f t="shared" si="188"/>
        <v>0</v>
      </c>
      <c r="AS593" s="89">
        <f>SUM(AR$9:AR593)*RLR</f>
        <v>120</v>
      </c>
      <c r="AT593" s="90">
        <f>AS593-SUM(AU$9:AU593)</f>
        <v>1.4896071380610465</v>
      </c>
      <c r="AU593" s="89">
        <f t="shared" si="189"/>
        <v>1.1256477113811485E-2</v>
      </c>
      <c r="AV593" s="90">
        <f>SUM(AU$9:AU593)*RRF</f>
        <v>82.957275003357267</v>
      </c>
      <c r="AW593" s="3"/>
      <c r="AX593" s="2">
        <f t="shared" si="181"/>
        <v>1.5</v>
      </c>
      <c r="AY593" s="2">
        <f t="shared" si="182"/>
        <v>0.75</v>
      </c>
    </row>
    <row r="594" spans="1:51" x14ac:dyDescent="0.25">
      <c r="A594" s="14">
        <f t="shared" si="183"/>
        <v>5.85</v>
      </c>
      <c r="B594" s="59">
        <f>IF($B$4="AY",0,IFERROR(P*INDEX('UWYr writing pattern'!$C$4:$C$18,MATCH('Baseline model w.Calcs'!$A594,'UWYr writing pattern'!$A$4:$A$18,0)) / 25,B593))</f>
        <v>0</v>
      </c>
      <c r="C594" s="36">
        <f t="shared" si="184"/>
        <v>1.4460883957583884E-2</v>
      </c>
      <c r="E594" s="34">
        <f t="shared" si="185"/>
        <v>2.2021650696828253E-4</v>
      </c>
      <c r="F594" s="31">
        <f>SUM($E$9:E594)*RLR</f>
        <v>119.98264693925084</v>
      </c>
      <c r="G594" s="32"/>
      <c r="H594" s="36">
        <f>F594-SUM($J$9:J594)</f>
        <v>2.899987521284956</v>
      </c>
      <c r="J594" s="31">
        <f t="shared" si="186"/>
        <v>2.1912266459520886E-2</v>
      </c>
      <c r="K594" s="36">
        <f>SUM($J$9:J594)*RRF</f>
        <v>81.957861592576108</v>
      </c>
      <c r="L594" s="33"/>
      <c r="M594" s="36">
        <f t="shared" si="171"/>
        <v>84.857849113861064</v>
      </c>
      <c r="N594" s="33"/>
      <c r="O594" s="33"/>
      <c r="P594" s="33"/>
      <c r="Q594" s="33"/>
      <c r="R594" s="33"/>
      <c r="S594" s="33"/>
      <c r="T594" s="33"/>
      <c r="U594" s="33"/>
      <c r="V594" s="31">
        <f t="shared" si="172"/>
        <v>1.2147142524370462E-2</v>
      </c>
      <c r="W594" s="31">
        <f t="shared" si="173"/>
        <v>2.0299912648994689</v>
      </c>
      <c r="X594" s="31">
        <f t="shared" si="174"/>
        <v>2.0421384074238396</v>
      </c>
      <c r="Y594" s="31">
        <f t="shared" si="175"/>
        <v>-0.85784911386106444</v>
      </c>
      <c r="Z594" s="31"/>
      <c r="AA594" s="31"/>
      <c r="AB594" s="31"/>
      <c r="AC594" s="31"/>
      <c r="AD594" s="31"/>
      <c r="AE594" s="31"/>
      <c r="AF594" s="31"/>
      <c r="AG594" s="33">
        <f t="shared" si="176"/>
        <v>0.97568882848304894</v>
      </c>
      <c r="AH594" s="33">
        <f t="shared" si="177"/>
        <v>1.0102124894507269</v>
      </c>
      <c r="AI594" s="33">
        <f t="shared" si="178"/>
        <v>0.99985539116042366</v>
      </c>
      <c r="AJ594" s="93">
        <f t="shared" si="179"/>
        <v>0.98756823017191286</v>
      </c>
      <c r="AK594" s="3">
        <f t="shared" si="180"/>
        <v>0.98767970762895341</v>
      </c>
      <c r="AL594" s="3"/>
      <c r="AM594" s="3"/>
      <c r="AN594" s="3"/>
      <c r="AO594" s="3"/>
      <c r="AP594" s="3"/>
      <c r="AQ594" s="90">
        <f t="shared" si="187"/>
        <v>0</v>
      </c>
      <c r="AR594" s="91">
        <f t="shared" si="188"/>
        <v>0</v>
      </c>
      <c r="AS594" s="89">
        <f>SUM(AR$9:AR594)*RLR</f>
        <v>120</v>
      </c>
      <c r="AT594" s="90">
        <f>AS594-SUM(AU$9:AU594)</f>
        <v>1.4784350845255858</v>
      </c>
      <c r="AU594" s="89">
        <f t="shared" si="189"/>
        <v>1.1172053535457849E-2</v>
      </c>
      <c r="AV594" s="90">
        <f>SUM(AU$9:AU594)*RRF</f>
        <v>82.965095440832087</v>
      </c>
      <c r="AW594" s="3"/>
      <c r="AX594" s="2">
        <f t="shared" si="181"/>
        <v>1.5</v>
      </c>
      <c r="AY594" s="2">
        <f t="shared" si="182"/>
        <v>0.75</v>
      </c>
    </row>
    <row r="595" spans="1:51" x14ac:dyDescent="0.25">
      <c r="A595" s="14">
        <f t="shared" si="183"/>
        <v>5.86</v>
      </c>
      <c r="B595" s="59">
        <f>IF($B$4="AY",0,IFERROR(P*INDEX('UWYr writing pattern'!$C$4:$C$18,MATCH('Baseline model w.Calcs'!$A595,'UWYr writing pattern'!$A$4:$A$18,0)) / 25,B594))</f>
        <v>0</v>
      </c>
      <c r="C595" s="36">
        <f t="shared" si="184"/>
        <v>1.4243970698220126E-2</v>
      </c>
      <c r="E595" s="34">
        <f t="shared" si="185"/>
        <v>2.1691325936375828E-4</v>
      </c>
      <c r="F595" s="31">
        <f>SUM($E$9:E595)*RLR</f>
        <v>119.98290723516209</v>
      </c>
      <c r="G595" s="32"/>
      <c r="H595" s="36">
        <f>F595-SUM($J$9:J595)</f>
        <v>2.8784979107865638</v>
      </c>
      <c r="J595" s="31">
        <f t="shared" si="186"/>
        <v>2.1749906409637171E-2</v>
      </c>
      <c r="K595" s="36">
        <f>SUM($J$9:J595)*RRF</f>
        <v>81.973086527062861</v>
      </c>
      <c r="L595" s="33"/>
      <c r="M595" s="36">
        <f t="shared" si="171"/>
        <v>84.851584437849425</v>
      </c>
      <c r="N595" s="33"/>
      <c r="O595" s="33"/>
      <c r="P595" s="33"/>
      <c r="Q595" s="33"/>
      <c r="R595" s="33"/>
      <c r="S595" s="33"/>
      <c r="T595" s="33"/>
      <c r="U595" s="33"/>
      <c r="V595" s="31">
        <f t="shared" si="172"/>
        <v>1.1964935386504904E-2</v>
      </c>
      <c r="W595" s="31">
        <f t="shared" si="173"/>
        <v>2.0149485375505947</v>
      </c>
      <c r="X595" s="31">
        <f t="shared" si="174"/>
        <v>2.0269134729370997</v>
      </c>
      <c r="Y595" s="31">
        <f t="shared" si="175"/>
        <v>-0.85158443784942506</v>
      </c>
      <c r="Z595" s="31"/>
      <c r="AA595" s="31"/>
      <c r="AB595" s="31"/>
      <c r="AC595" s="31"/>
      <c r="AD595" s="31"/>
      <c r="AE595" s="31"/>
      <c r="AF595" s="31"/>
      <c r="AG595" s="33">
        <f t="shared" si="176"/>
        <v>0.97587007770312928</v>
      </c>
      <c r="AH595" s="33">
        <f t="shared" si="177"/>
        <v>1.0101379099743979</v>
      </c>
      <c r="AI595" s="33">
        <f t="shared" si="178"/>
        <v>0.99985756029301742</v>
      </c>
      <c r="AJ595" s="93">
        <f t="shared" si="179"/>
        <v>0.98766111967456949</v>
      </c>
      <c r="AK595" s="3">
        <f t="shared" si="180"/>
        <v>0.98777210982173624</v>
      </c>
      <c r="AL595" s="3"/>
      <c r="AM595" s="3"/>
      <c r="AN595" s="3"/>
      <c r="AO595" s="3"/>
      <c r="AP595" s="3"/>
      <c r="AQ595" s="90">
        <f t="shared" si="187"/>
        <v>0</v>
      </c>
      <c r="AR595" s="91">
        <f t="shared" si="188"/>
        <v>0</v>
      </c>
      <c r="AS595" s="89">
        <f>SUM(AR$9:AR595)*RLR</f>
        <v>120</v>
      </c>
      <c r="AT595" s="90">
        <f>AS595-SUM(AU$9:AU595)</f>
        <v>1.4673468213916436</v>
      </c>
      <c r="AU595" s="89">
        <f t="shared" si="189"/>
        <v>1.1088263133941893E-2</v>
      </c>
      <c r="AV595" s="90">
        <f>SUM(AU$9:AU595)*RRF</f>
        <v>82.972857225025848</v>
      </c>
      <c r="AW595" s="3"/>
      <c r="AX595" s="2">
        <f t="shared" si="181"/>
        <v>1.5</v>
      </c>
      <c r="AY595" s="2">
        <f t="shared" si="182"/>
        <v>0.75</v>
      </c>
    </row>
    <row r="596" spans="1:51" x14ac:dyDescent="0.25">
      <c r="A596" s="14">
        <f t="shared" si="183"/>
        <v>5.87</v>
      </c>
      <c r="B596" s="59">
        <f>IF($B$4="AY",0,IFERROR(P*INDEX('UWYr writing pattern'!$C$4:$C$18,MATCH('Baseline model w.Calcs'!$A596,'UWYr writing pattern'!$A$4:$A$18,0)) / 25,B595))</f>
        <v>0</v>
      </c>
      <c r="C596" s="36">
        <f t="shared" si="184"/>
        <v>1.4030311137746825E-2</v>
      </c>
      <c r="E596" s="34">
        <f t="shared" si="185"/>
        <v>2.1365956047330188E-4</v>
      </c>
      <c r="F596" s="31">
        <f>SUM($E$9:E596)*RLR</f>
        <v>119.98316362663465</v>
      </c>
      <c r="G596" s="32"/>
      <c r="H596" s="36">
        <f>F596-SUM($J$9:J596)</f>
        <v>2.8571655679282202</v>
      </c>
      <c r="J596" s="31">
        <f t="shared" si="186"/>
        <v>2.158873433089923E-2</v>
      </c>
      <c r="K596" s="36">
        <f>SUM($J$9:J596)*RRF</f>
        <v>81.988198641094499</v>
      </c>
      <c r="L596" s="33"/>
      <c r="M596" s="36">
        <f t="shared" si="171"/>
        <v>84.845364209022719</v>
      </c>
      <c r="N596" s="33"/>
      <c r="O596" s="33"/>
      <c r="P596" s="33"/>
      <c r="Q596" s="33"/>
      <c r="R596" s="33"/>
      <c r="S596" s="33"/>
      <c r="T596" s="33"/>
      <c r="U596" s="33"/>
      <c r="V596" s="31">
        <f t="shared" si="172"/>
        <v>1.178546135570733E-2</v>
      </c>
      <c r="W596" s="31">
        <f t="shared" si="173"/>
        <v>2.000015897549754</v>
      </c>
      <c r="X596" s="31">
        <f t="shared" si="174"/>
        <v>2.0118013589054611</v>
      </c>
      <c r="Y596" s="31">
        <f t="shared" si="175"/>
        <v>-0.84536420902271914</v>
      </c>
      <c r="Z596" s="31"/>
      <c r="AA596" s="31"/>
      <c r="AB596" s="31"/>
      <c r="AC596" s="31"/>
      <c r="AD596" s="31"/>
      <c r="AE596" s="31"/>
      <c r="AF596" s="31"/>
      <c r="AG596" s="33">
        <f t="shared" si="176"/>
        <v>0.97604998382255359</v>
      </c>
      <c r="AH596" s="33">
        <f t="shared" si="177"/>
        <v>1.0100638596312228</v>
      </c>
      <c r="AI596" s="33">
        <f t="shared" si="178"/>
        <v>0.99985969688862208</v>
      </c>
      <c r="AJ596" s="93">
        <f t="shared" si="179"/>
        <v>0.9877533151119543</v>
      </c>
      <c r="AK596" s="3">
        <f t="shared" si="180"/>
        <v>0.98786381899807318</v>
      </c>
      <c r="AL596" s="3"/>
      <c r="AM596" s="3"/>
      <c r="AN596" s="3"/>
      <c r="AO596" s="3"/>
      <c r="AP596" s="3"/>
      <c r="AQ596" s="90">
        <f t="shared" si="187"/>
        <v>0</v>
      </c>
      <c r="AR596" s="91">
        <f t="shared" si="188"/>
        <v>0</v>
      </c>
      <c r="AS596" s="89">
        <f>SUM(AR$9:AR596)*RLR</f>
        <v>120</v>
      </c>
      <c r="AT596" s="90">
        <f>AS596-SUM(AU$9:AU596)</f>
        <v>1.4563417202312081</v>
      </c>
      <c r="AU596" s="89">
        <f t="shared" si="189"/>
        <v>1.1005101160437328E-2</v>
      </c>
      <c r="AV596" s="90">
        <f>SUM(AU$9:AU596)*RRF</f>
        <v>82.980560795838144</v>
      </c>
      <c r="AW596" s="3"/>
      <c r="AX596" s="2">
        <f t="shared" si="181"/>
        <v>1.5</v>
      </c>
      <c r="AY596" s="2">
        <f t="shared" si="182"/>
        <v>0.75</v>
      </c>
    </row>
    <row r="597" spans="1:51" x14ac:dyDescent="0.25">
      <c r="A597" s="14">
        <f t="shared" si="183"/>
        <v>5.88</v>
      </c>
      <c r="B597" s="59">
        <f>IF($B$4="AY",0,IFERROR(P*INDEX('UWYr writing pattern'!$C$4:$C$18,MATCH('Baseline model w.Calcs'!$A597,'UWYr writing pattern'!$A$4:$A$18,0)) / 25,B596))</f>
        <v>0</v>
      </c>
      <c r="C597" s="36">
        <f t="shared" si="184"/>
        <v>1.3819856470680621E-2</v>
      </c>
      <c r="E597" s="34">
        <f t="shared" si="185"/>
        <v>2.1045466706620238E-4</v>
      </c>
      <c r="F597" s="31">
        <f>SUM($E$9:E597)*RLR</f>
        <v>119.98341617223514</v>
      </c>
      <c r="G597" s="32"/>
      <c r="H597" s="36">
        <f>F597-SUM($J$9:J597)</f>
        <v>2.8359893717692444</v>
      </c>
      <c r="J597" s="31">
        <f t="shared" si="186"/>
        <v>2.1428741759461651E-2</v>
      </c>
      <c r="K597" s="36">
        <f>SUM($J$9:J597)*RRF</f>
        <v>82.003198760326114</v>
      </c>
      <c r="L597" s="33"/>
      <c r="M597" s="36">
        <f t="shared" si="171"/>
        <v>84.839188132095359</v>
      </c>
      <c r="N597" s="33"/>
      <c r="O597" s="33"/>
      <c r="P597" s="33"/>
      <c r="Q597" s="33"/>
      <c r="R597" s="33"/>
      <c r="S597" s="33"/>
      <c r="T597" s="33"/>
      <c r="U597" s="33"/>
      <c r="V597" s="31">
        <f t="shared" si="172"/>
        <v>1.160867943537172E-2</v>
      </c>
      <c r="W597" s="31">
        <f t="shared" si="173"/>
        <v>1.985192560238471</v>
      </c>
      <c r="X597" s="31">
        <f t="shared" si="174"/>
        <v>1.9968012396738428</v>
      </c>
      <c r="Y597" s="31">
        <f t="shared" si="175"/>
        <v>-0.8391881320953587</v>
      </c>
      <c r="Z597" s="31"/>
      <c r="AA597" s="31"/>
      <c r="AB597" s="31"/>
      <c r="AC597" s="31"/>
      <c r="AD597" s="31"/>
      <c r="AE597" s="31"/>
      <c r="AF597" s="31"/>
      <c r="AG597" s="33">
        <f t="shared" si="176"/>
        <v>0.97622855667054897</v>
      </c>
      <c r="AH597" s="33">
        <f t="shared" si="177"/>
        <v>1.0099903349058972</v>
      </c>
      <c r="AI597" s="33">
        <f t="shared" si="178"/>
        <v>0.9998618014352928</v>
      </c>
      <c r="AJ597" s="93">
        <f t="shared" si="179"/>
        <v>0.98784482167008503</v>
      </c>
      <c r="AK597" s="3">
        <f t="shared" si="180"/>
        <v>0.98795484035558767</v>
      </c>
      <c r="AL597" s="3"/>
      <c r="AM597" s="3"/>
      <c r="AN597" s="3"/>
      <c r="AO597" s="3"/>
      <c r="AP597" s="3"/>
      <c r="AQ597" s="90">
        <f t="shared" si="187"/>
        <v>0</v>
      </c>
      <c r="AR597" s="91">
        <f t="shared" si="188"/>
        <v>0</v>
      </c>
      <c r="AS597" s="89">
        <f>SUM(AR$9:AR597)*RLR</f>
        <v>120</v>
      </c>
      <c r="AT597" s="90">
        <f>AS597-SUM(AU$9:AU597)</f>
        <v>1.4454191573294679</v>
      </c>
      <c r="AU597" s="89">
        <f t="shared" si="189"/>
        <v>1.0922562901734061E-2</v>
      </c>
      <c r="AV597" s="90">
        <f>SUM(AU$9:AU597)*RRF</f>
        <v>82.988206589869364</v>
      </c>
      <c r="AW597" s="3"/>
      <c r="AX597" s="2">
        <f t="shared" si="181"/>
        <v>1.5</v>
      </c>
      <c r="AY597" s="2">
        <f t="shared" si="182"/>
        <v>0.75</v>
      </c>
    </row>
    <row r="598" spans="1:51" x14ac:dyDescent="0.25">
      <c r="A598" s="14">
        <f t="shared" si="183"/>
        <v>5.89</v>
      </c>
      <c r="B598" s="59">
        <f>IF($B$4="AY",0,IFERROR(P*INDEX('UWYr writing pattern'!$C$4:$C$18,MATCH('Baseline model w.Calcs'!$A598,'UWYr writing pattern'!$A$4:$A$18,0)) / 25,B597))</f>
        <v>0</v>
      </c>
      <c r="C598" s="36">
        <f t="shared" si="184"/>
        <v>1.3612558623620413E-2</v>
      </c>
      <c r="E598" s="34">
        <f t="shared" si="185"/>
        <v>2.0729784706020931E-4</v>
      </c>
      <c r="F598" s="31">
        <f>SUM($E$9:E598)*RLR</f>
        <v>119.9836649296516</v>
      </c>
      <c r="G598" s="32"/>
      <c r="H598" s="36">
        <f>F598-SUM($J$9:J598)</f>
        <v>2.8149682088974259</v>
      </c>
      <c r="J598" s="31">
        <f t="shared" si="186"/>
        <v>2.1269920288269333E-2</v>
      </c>
      <c r="K598" s="36">
        <f>SUM($J$9:J598)*RRF</f>
        <v>82.018087704527915</v>
      </c>
      <c r="L598" s="33"/>
      <c r="M598" s="36">
        <f t="shared" si="171"/>
        <v>84.833055913425341</v>
      </c>
      <c r="N598" s="33"/>
      <c r="O598" s="33"/>
      <c r="P598" s="33"/>
      <c r="Q598" s="33"/>
      <c r="R598" s="33"/>
      <c r="S598" s="33"/>
      <c r="T598" s="33"/>
      <c r="U598" s="33"/>
      <c r="V598" s="31">
        <f t="shared" si="172"/>
        <v>1.1434549243841146E-2</v>
      </c>
      <c r="W598" s="31">
        <f t="shared" si="173"/>
        <v>1.9704777462281979</v>
      </c>
      <c r="X598" s="31">
        <f t="shared" si="174"/>
        <v>1.9819122954720392</v>
      </c>
      <c r="Y598" s="31">
        <f t="shared" si="175"/>
        <v>-0.83305591342534058</v>
      </c>
      <c r="Z598" s="31"/>
      <c r="AA598" s="31"/>
      <c r="AB598" s="31"/>
      <c r="AC598" s="31"/>
      <c r="AD598" s="31"/>
      <c r="AE598" s="31"/>
      <c r="AF598" s="31"/>
      <c r="AG598" s="33">
        <f t="shared" si="176"/>
        <v>0.97640580600628468</v>
      </c>
      <c r="AH598" s="33">
        <f t="shared" si="177"/>
        <v>1.0099173323026827</v>
      </c>
      <c r="AI598" s="33">
        <f t="shared" si="178"/>
        <v>0.99986387441376334</v>
      </c>
      <c r="AJ598" s="93">
        <f t="shared" si="179"/>
        <v>0.98793564449622973</v>
      </c>
      <c r="AK598" s="3">
        <f t="shared" si="180"/>
        <v>0.98804517905292077</v>
      </c>
      <c r="AL598" s="3"/>
      <c r="AM598" s="3"/>
      <c r="AN598" s="3"/>
      <c r="AO598" s="3"/>
      <c r="AP598" s="3"/>
      <c r="AQ598" s="90">
        <f t="shared" si="187"/>
        <v>0</v>
      </c>
      <c r="AR598" s="91">
        <f t="shared" si="188"/>
        <v>0</v>
      </c>
      <c r="AS598" s="89">
        <f>SUM(AR$9:AR598)*RLR</f>
        <v>120</v>
      </c>
      <c r="AT598" s="90">
        <f>AS598-SUM(AU$9:AU598)</f>
        <v>1.4345785136494982</v>
      </c>
      <c r="AU598" s="89">
        <f t="shared" si="189"/>
        <v>1.0840643679971009E-2</v>
      </c>
      <c r="AV598" s="90">
        <f>SUM(AU$9:AU598)*RRF</f>
        <v>82.995795040445344</v>
      </c>
      <c r="AW598" s="3"/>
      <c r="AX598" s="2">
        <f t="shared" si="181"/>
        <v>1.5</v>
      </c>
      <c r="AY598" s="2">
        <f t="shared" si="182"/>
        <v>0.75</v>
      </c>
    </row>
    <row r="599" spans="1:51" x14ac:dyDescent="0.25">
      <c r="A599" s="14">
        <f t="shared" si="183"/>
        <v>5.9</v>
      </c>
      <c r="B599" s="59">
        <f>IF($B$4="AY",0,IFERROR(P*INDEX('UWYr writing pattern'!$C$4:$C$18,MATCH('Baseline model w.Calcs'!$A599,'UWYr writing pattern'!$A$4:$A$18,0)) / 25,B598))</f>
        <v>0</v>
      </c>
      <c r="C599" s="36">
        <f t="shared" si="184"/>
        <v>1.3408370244266107E-2</v>
      </c>
      <c r="E599" s="34">
        <f t="shared" si="185"/>
        <v>2.0418837935430616E-4</v>
      </c>
      <c r="F599" s="31">
        <f>SUM($E$9:E599)*RLR</f>
        <v>119.98390995570682</v>
      </c>
      <c r="G599" s="32"/>
      <c r="H599" s="36">
        <f>F599-SUM($J$9:J599)</f>
        <v>2.7941009733859232</v>
      </c>
      <c r="J599" s="31">
        <f t="shared" si="186"/>
        <v>2.1112261566730694E-2</v>
      </c>
      <c r="K599" s="36">
        <f>SUM($J$9:J599)*RRF</f>
        <v>82.032866287624628</v>
      </c>
      <c r="L599" s="33"/>
      <c r="M599" s="36">
        <f t="shared" si="171"/>
        <v>84.826967261010552</v>
      </c>
      <c r="N599" s="33"/>
      <c r="O599" s="33"/>
      <c r="P599" s="33"/>
      <c r="Q599" s="33"/>
      <c r="R599" s="33"/>
      <c r="S599" s="33"/>
      <c r="T599" s="33"/>
      <c r="U599" s="33"/>
      <c r="V599" s="31">
        <f t="shared" si="172"/>
        <v>1.1263031005183529E-2</v>
      </c>
      <c r="W599" s="31">
        <f t="shared" si="173"/>
        <v>1.9558706813701461</v>
      </c>
      <c r="X599" s="31">
        <f t="shared" si="174"/>
        <v>1.9671337123753296</v>
      </c>
      <c r="Y599" s="31">
        <f t="shared" si="175"/>
        <v>-0.82696726101055162</v>
      </c>
      <c r="Z599" s="31"/>
      <c r="AA599" s="31"/>
      <c r="AB599" s="31"/>
      <c r="AC599" s="31"/>
      <c r="AD599" s="31"/>
      <c r="AE599" s="31"/>
      <c r="AF599" s="31"/>
      <c r="AG599" s="33">
        <f t="shared" si="176"/>
        <v>0.97658174151934085</v>
      </c>
      <c r="AH599" s="33">
        <f t="shared" si="177"/>
        <v>1.0098448483453637</v>
      </c>
      <c r="AI599" s="33">
        <f t="shared" si="178"/>
        <v>0.99986591629755683</v>
      </c>
      <c r="AJ599" s="93">
        <f t="shared" si="179"/>
        <v>0.98802578869919644</v>
      </c>
      <c r="AK599" s="3">
        <f t="shared" si="180"/>
        <v>0.98813484021002385</v>
      </c>
      <c r="AL599" s="3"/>
      <c r="AM599" s="3"/>
      <c r="AN599" s="3"/>
      <c r="AO599" s="3"/>
      <c r="AP599" s="3"/>
      <c r="AQ599" s="90">
        <f t="shared" si="187"/>
        <v>0</v>
      </c>
      <c r="AR599" s="91">
        <f t="shared" si="188"/>
        <v>0</v>
      </c>
      <c r="AS599" s="89">
        <f>SUM(AR$9:AR599)*RLR</f>
        <v>120</v>
      </c>
      <c r="AT599" s="90">
        <f>AS599-SUM(AU$9:AU599)</f>
        <v>1.4238191747971314</v>
      </c>
      <c r="AU599" s="89">
        <f t="shared" si="189"/>
        <v>1.0759338852371236E-2</v>
      </c>
      <c r="AV599" s="90">
        <f>SUM(AU$9:AU599)*RRF</f>
        <v>83.003326577642</v>
      </c>
      <c r="AW599" s="3"/>
      <c r="AX599" s="2">
        <f t="shared" si="181"/>
        <v>1.5</v>
      </c>
      <c r="AY599" s="2">
        <f t="shared" si="182"/>
        <v>0.75</v>
      </c>
    </row>
    <row r="600" spans="1:51" x14ac:dyDescent="0.25">
      <c r="A600" s="14">
        <f t="shared" si="183"/>
        <v>5.91</v>
      </c>
      <c r="B600" s="59">
        <f>IF($B$4="AY",0,IFERROR(P*INDEX('UWYr writing pattern'!$C$4:$C$18,MATCH('Baseline model w.Calcs'!$A600,'UWYr writing pattern'!$A$4:$A$18,0)) / 25,B599))</f>
        <v>0</v>
      </c>
      <c r="C600" s="36">
        <f t="shared" si="184"/>
        <v>1.3207244690602115E-2</v>
      </c>
      <c r="E600" s="34">
        <f t="shared" si="185"/>
        <v>2.0112555366399158E-4</v>
      </c>
      <c r="F600" s="31">
        <f>SUM($E$9:E600)*RLR</f>
        <v>119.98415130637122</v>
      </c>
      <c r="G600" s="32"/>
      <c r="H600" s="36">
        <f>F600-SUM($J$9:J600)</f>
        <v>2.7733865667499202</v>
      </c>
      <c r="J600" s="31">
        <f t="shared" si="186"/>
        <v>2.0955757300394423E-2</v>
      </c>
      <c r="K600" s="36">
        <f>SUM($J$9:J600)*RRF</f>
        <v>82.047535317734898</v>
      </c>
      <c r="L600" s="33"/>
      <c r="M600" s="36">
        <f t="shared" si="171"/>
        <v>84.820921884484818</v>
      </c>
      <c r="N600" s="33"/>
      <c r="O600" s="33"/>
      <c r="P600" s="33"/>
      <c r="Q600" s="33"/>
      <c r="R600" s="33"/>
      <c r="S600" s="33"/>
      <c r="T600" s="33"/>
      <c r="U600" s="33"/>
      <c r="V600" s="31">
        <f t="shared" si="172"/>
        <v>1.1094085540105774E-2</v>
      </c>
      <c r="W600" s="31">
        <f t="shared" si="173"/>
        <v>1.9413705967249439</v>
      </c>
      <c r="X600" s="31">
        <f t="shared" si="174"/>
        <v>1.9524646822650498</v>
      </c>
      <c r="Y600" s="31">
        <f t="shared" si="175"/>
        <v>-0.82092188448481807</v>
      </c>
      <c r="Z600" s="31"/>
      <c r="AA600" s="31"/>
      <c r="AB600" s="31"/>
      <c r="AC600" s="31"/>
      <c r="AD600" s="31"/>
      <c r="AE600" s="31"/>
      <c r="AF600" s="31"/>
      <c r="AG600" s="33">
        <f t="shared" si="176"/>
        <v>0.97675637283017736</v>
      </c>
      <c r="AH600" s="33">
        <f t="shared" si="177"/>
        <v>1.0097728795772003</v>
      </c>
      <c r="AI600" s="33">
        <f t="shared" si="178"/>
        <v>0.99986792755309351</v>
      </c>
      <c r="AJ600" s="93">
        <f t="shared" si="179"/>
        <v>0.98811525934962008</v>
      </c>
      <c r="AK600" s="3">
        <f t="shared" si="180"/>
        <v>0.98822382890844873</v>
      </c>
      <c r="AL600" s="3"/>
      <c r="AM600" s="3"/>
      <c r="AN600" s="3"/>
      <c r="AO600" s="3"/>
      <c r="AP600" s="3"/>
      <c r="AQ600" s="90">
        <f t="shared" si="187"/>
        <v>0</v>
      </c>
      <c r="AR600" s="91">
        <f t="shared" si="188"/>
        <v>0</v>
      </c>
      <c r="AS600" s="89">
        <f>SUM(AR$9:AR600)*RLR</f>
        <v>120</v>
      </c>
      <c r="AT600" s="90">
        <f>AS600-SUM(AU$9:AU600)</f>
        <v>1.4131405309861549</v>
      </c>
      <c r="AU600" s="89">
        <f t="shared" si="189"/>
        <v>1.0678643810978486E-2</v>
      </c>
      <c r="AV600" s="90">
        <f>SUM(AU$9:AU600)*RRF</f>
        <v>83.010801628309693</v>
      </c>
      <c r="AW600" s="3"/>
      <c r="AX600" s="2">
        <f t="shared" si="181"/>
        <v>1.5</v>
      </c>
      <c r="AY600" s="2">
        <f t="shared" si="182"/>
        <v>0.75</v>
      </c>
    </row>
    <row r="601" spans="1:51" x14ac:dyDescent="0.25">
      <c r="A601" s="14">
        <f t="shared" si="183"/>
        <v>5.92</v>
      </c>
      <c r="B601" s="59">
        <f>IF($B$4="AY",0,IFERROR(P*INDEX('UWYr writing pattern'!$C$4:$C$18,MATCH('Baseline model w.Calcs'!$A601,'UWYr writing pattern'!$A$4:$A$18,0)) / 25,B600))</f>
        <v>0</v>
      </c>
      <c r="C601" s="36">
        <f t="shared" si="184"/>
        <v>1.3009136020243084E-2</v>
      </c>
      <c r="E601" s="34">
        <f t="shared" si="185"/>
        <v>1.9810867035903172E-4</v>
      </c>
      <c r="F601" s="31">
        <f>SUM($E$9:E601)*RLR</f>
        <v>119.98438903677565</v>
      </c>
      <c r="G601" s="32"/>
      <c r="H601" s="36">
        <f>F601-SUM($J$9:J601)</f>
        <v>2.7528238979037383</v>
      </c>
      <c r="J601" s="31">
        <f t="shared" si="186"/>
        <v>2.0800399250624404E-2</v>
      </c>
      <c r="K601" s="36">
        <f>SUM($J$9:J601)*RRF</f>
        <v>82.06209559721033</v>
      </c>
      <c r="L601" s="33"/>
      <c r="M601" s="36">
        <f t="shared" si="171"/>
        <v>84.814919495114069</v>
      </c>
      <c r="N601" s="33"/>
      <c r="O601" s="33"/>
      <c r="P601" s="33"/>
      <c r="Q601" s="33"/>
      <c r="R601" s="33"/>
      <c r="S601" s="33"/>
      <c r="T601" s="33"/>
      <c r="U601" s="33"/>
      <c r="V601" s="31">
        <f t="shared" si="172"/>
        <v>1.0927674257004189E-2</v>
      </c>
      <c r="W601" s="31">
        <f t="shared" si="173"/>
        <v>1.9269767285326167</v>
      </c>
      <c r="X601" s="31">
        <f t="shared" si="174"/>
        <v>1.9379044027896208</v>
      </c>
      <c r="Y601" s="31">
        <f t="shared" si="175"/>
        <v>-0.81491949511406858</v>
      </c>
      <c r="Z601" s="31"/>
      <c r="AA601" s="31"/>
      <c r="AB601" s="31"/>
      <c r="AC601" s="31"/>
      <c r="AD601" s="31"/>
      <c r="AE601" s="31"/>
      <c r="AF601" s="31"/>
      <c r="AG601" s="33">
        <f t="shared" si="176"/>
        <v>0.97692970949059921</v>
      </c>
      <c r="AH601" s="33">
        <f t="shared" si="177"/>
        <v>1.0097014225608818</v>
      </c>
      <c r="AI601" s="33">
        <f t="shared" si="178"/>
        <v>0.99986990863979708</v>
      </c>
      <c r="AJ601" s="93">
        <f t="shared" si="179"/>
        <v>0.98820406148024842</v>
      </c>
      <c r="AK601" s="3">
        <f t="shared" si="180"/>
        <v>0.98831215019163532</v>
      </c>
      <c r="AL601" s="3"/>
      <c r="AM601" s="3"/>
      <c r="AN601" s="3"/>
      <c r="AO601" s="3"/>
      <c r="AP601" s="3"/>
      <c r="AQ601" s="90">
        <f t="shared" si="187"/>
        <v>0</v>
      </c>
      <c r="AR601" s="91">
        <f t="shared" si="188"/>
        <v>0</v>
      </c>
      <c r="AS601" s="89">
        <f>SUM(AR$9:AR601)*RLR</f>
        <v>120</v>
      </c>
      <c r="AT601" s="90">
        <f>AS601-SUM(AU$9:AU601)</f>
        <v>1.4025419770037644</v>
      </c>
      <c r="AU601" s="89">
        <f t="shared" si="189"/>
        <v>1.0598553982396161E-2</v>
      </c>
      <c r="AV601" s="90">
        <f>SUM(AU$9:AU601)*RRF</f>
        <v>83.018220616097366</v>
      </c>
      <c r="AW601" s="3"/>
      <c r="AX601" s="2">
        <f t="shared" si="181"/>
        <v>1.5</v>
      </c>
      <c r="AY601" s="2">
        <f t="shared" si="182"/>
        <v>0.75</v>
      </c>
    </row>
    <row r="602" spans="1:51" x14ac:dyDescent="0.25">
      <c r="A602" s="14">
        <f t="shared" si="183"/>
        <v>5.93</v>
      </c>
      <c r="B602" s="59">
        <f>IF($B$4="AY",0,IFERROR(P*INDEX('UWYr writing pattern'!$C$4:$C$18,MATCH('Baseline model w.Calcs'!$A602,'UWYr writing pattern'!$A$4:$A$18,0)) / 25,B601))</f>
        <v>0</v>
      </c>
      <c r="C602" s="36">
        <f t="shared" si="184"/>
        <v>1.2813998979939439E-2</v>
      </c>
      <c r="E602" s="34">
        <f t="shared" si="185"/>
        <v>1.9513704030364628E-4</v>
      </c>
      <c r="F602" s="31">
        <f>SUM($E$9:E602)*RLR</f>
        <v>119.98462320122403</v>
      </c>
      <c r="G602" s="32"/>
      <c r="H602" s="36">
        <f>F602-SUM($J$9:J602)</f>
        <v>2.7324118831178339</v>
      </c>
      <c r="J602" s="31">
        <f t="shared" si="186"/>
        <v>2.0646179234278039E-2</v>
      </c>
      <c r="K602" s="36">
        <f>SUM($J$9:J602)*RRF</f>
        <v>82.076547922674322</v>
      </c>
      <c r="L602" s="33"/>
      <c r="M602" s="36">
        <f t="shared" si="171"/>
        <v>84.808959805792156</v>
      </c>
      <c r="N602" s="33"/>
      <c r="O602" s="33"/>
      <c r="P602" s="33"/>
      <c r="Q602" s="33"/>
      <c r="R602" s="33"/>
      <c r="S602" s="33"/>
      <c r="T602" s="33"/>
      <c r="U602" s="33"/>
      <c r="V602" s="31">
        <f t="shared" si="172"/>
        <v>1.0763759143149127E-2</v>
      </c>
      <c r="W602" s="31">
        <f t="shared" si="173"/>
        <v>1.9126883181824836</v>
      </c>
      <c r="X602" s="31">
        <f t="shared" si="174"/>
        <v>1.9234520773256327</v>
      </c>
      <c r="Y602" s="31">
        <f t="shared" si="175"/>
        <v>-0.80895980579215632</v>
      </c>
      <c r="Z602" s="31"/>
      <c r="AA602" s="31"/>
      <c r="AB602" s="31"/>
      <c r="AC602" s="31"/>
      <c r="AD602" s="31"/>
      <c r="AE602" s="31"/>
      <c r="AF602" s="31"/>
      <c r="AG602" s="33">
        <f t="shared" si="176"/>
        <v>0.97710176098421808</v>
      </c>
      <c r="AH602" s="33">
        <f t="shared" si="177"/>
        <v>1.009630473878478</v>
      </c>
      <c r="AI602" s="33">
        <f t="shared" si="178"/>
        <v>0.99987186001020023</v>
      </c>
      <c r="AJ602" s="93">
        <f t="shared" si="179"/>
        <v>0.98829220008622487</v>
      </c>
      <c r="AK602" s="3">
        <f t="shared" si="180"/>
        <v>0.98839980906519798</v>
      </c>
      <c r="AL602" s="3"/>
      <c r="AM602" s="3"/>
      <c r="AN602" s="3"/>
      <c r="AO602" s="3"/>
      <c r="AP602" s="3"/>
      <c r="AQ602" s="90">
        <f t="shared" si="187"/>
        <v>0</v>
      </c>
      <c r="AR602" s="91">
        <f t="shared" si="188"/>
        <v>0</v>
      </c>
      <c r="AS602" s="89">
        <f>SUM(AR$9:AR602)*RLR</f>
        <v>120</v>
      </c>
      <c r="AT602" s="90">
        <f>AS602-SUM(AU$9:AU602)</f>
        <v>1.3920229121762304</v>
      </c>
      <c r="AU602" s="89">
        <f t="shared" si="189"/>
        <v>1.0519064827528233E-2</v>
      </c>
      <c r="AV602" s="90">
        <f>SUM(AU$9:AU602)*RRF</f>
        <v>83.025583961476627</v>
      </c>
      <c r="AW602" s="3"/>
      <c r="AX602" s="2">
        <f t="shared" si="181"/>
        <v>1.5</v>
      </c>
      <c r="AY602" s="2">
        <f t="shared" si="182"/>
        <v>0.75</v>
      </c>
    </row>
    <row r="603" spans="1:51" x14ac:dyDescent="0.25">
      <c r="A603" s="14">
        <f t="shared" si="183"/>
        <v>5.94</v>
      </c>
      <c r="B603" s="59">
        <f>IF($B$4="AY",0,IFERROR(P*INDEX('UWYr writing pattern'!$C$4:$C$18,MATCH('Baseline model w.Calcs'!$A603,'UWYr writing pattern'!$A$4:$A$18,0)) / 25,B602))</f>
        <v>0</v>
      </c>
      <c r="C603" s="36">
        <f t="shared" si="184"/>
        <v>1.2621788995240347E-2</v>
      </c>
      <c r="E603" s="34">
        <f t="shared" si="185"/>
        <v>1.9220998469909157E-4</v>
      </c>
      <c r="F603" s="31">
        <f>SUM($E$9:E603)*RLR</f>
        <v>119.98485385320566</v>
      </c>
      <c r="G603" s="32"/>
      <c r="H603" s="36">
        <f>F603-SUM($J$9:J603)</f>
        <v>2.7121494459760953</v>
      </c>
      <c r="J603" s="31">
        <f t="shared" si="186"/>
        <v>2.0493089123383754E-2</v>
      </c>
      <c r="K603" s="36">
        <f>SUM($J$9:J603)*RRF</f>
        <v>82.090893085060699</v>
      </c>
      <c r="L603" s="33"/>
      <c r="M603" s="36">
        <f t="shared" si="171"/>
        <v>84.803042531036795</v>
      </c>
      <c r="N603" s="33"/>
      <c r="O603" s="33"/>
      <c r="P603" s="33"/>
      <c r="Q603" s="33"/>
      <c r="R603" s="33"/>
      <c r="S603" s="33"/>
      <c r="T603" s="33"/>
      <c r="U603" s="33"/>
      <c r="V603" s="31">
        <f t="shared" si="172"/>
        <v>1.0602302756001891E-2</v>
      </c>
      <c r="W603" s="31">
        <f t="shared" si="173"/>
        <v>1.8985046121832665</v>
      </c>
      <c r="X603" s="31">
        <f t="shared" si="174"/>
        <v>1.9091069149392683</v>
      </c>
      <c r="Y603" s="31">
        <f t="shared" si="175"/>
        <v>-0.80304253103679457</v>
      </c>
      <c r="Z603" s="31"/>
      <c r="AA603" s="31"/>
      <c r="AB603" s="31"/>
      <c r="AC603" s="31"/>
      <c r="AD603" s="31"/>
      <c r="AE603" s="31"/>
      <c r="AF603" s="31"/>
      <c r="AG603" s="33">
        <f t="shared" si="176"/>
        <v>0.97727253672691305</v>
      </c>
      <c r="AH603" s="33">
        <f t="shared" si="177"/>
        <v>1.0095600301313905</v>
      </c>
      <c r="AI603" s="33">
        <f t="shared" si="178"/>
        <v>0.99987378211004718</v>
      </c>
      <c r="AJ603" s="93">
        <f t="shared" si="179"/>
        <v>0.98837968012536903</v>
      </c>
      <c r="AK603" s="3">
        <f t="shared" si="180"/>
        <v>0.9884868104972091</v>
      </c>
      <c r="AL603" s="3"/>
      <c r="AM603" s="3"/>
      <c r="AN603" s="3"/>
      <c r="AO603" s="3"/>
      <c r="AP603" s="3"/>
      <c r="AQ603" s="90">
        <f t="shared" si="187"/>
        <v>0</v>
      </c>
      <c r="AR603" s="91">
        <f t="shared" si="188"/>
        <v>0</v>
      </c>
      <c r="AS603" s="89">
        <f>SUM(AR$9:AR603)*RLR</f>
        <v>120</v>
      </c>
      <c r="AT603" s="90">
        <f>AS603-SUM(AU$9:AU603)</f>
        <v>1.3815827403349061</v>
      </c>
      <c r="AU603" s="89">
        <f t="shared" si="189"/>
        <v>1.0440171841321729E-2</v>
      </c>
      <c r="AV603" s="90">
        <f>SUM(AU$9:AU603)*RRF</f>
        <v>83.032892081765567</v>
      </c>
      <c r="AW603" s="3"/>
      <c r="AX603" s="2">
        <f t="shared" si="181"/>
        <v>1.5</v>
      </c>
      <c r="AY603" s="2">
        <f t="shared" si="182"/>
        <v>0.75</v>
      </c>
    </row>
    <row r="604" spans="1:51" x14ac:dyDescent="0.25">
      <c r="A604" s="14">
        <f t="shared" si="183"/>
        <v>5.95</v>
      </c>
      <c r="B604" s="59">
        <f>IF($B$4="AY",0,IFERROR(P*INDEX('UWYr writing pattern'!$C$4:$C$18,MATCH('Baseline model w.Calcs'!$A604,'UWYr writing pattern'!$A$4:$A$18,0)) / 25,B603))</f>
        <v>0</v>
      </c>
      <c r="C604" s="36">
        <f t="shared" si="184"/>
        <v>1.2432462160311741E-2</v>
      </c>
      <c r="E604" s="34">
        <f t="shared" si="185"/>
        <v>1.8932683492860523E-4</v>
      </c>
      <c r="F604" s="31">
        <f>SUM($E$9:E604)*RLR</f>
        <v>119.98508104540758</v>
      </c>
      <c r="G604" s="32"/>
      <c r="H604" s="36">
        <f>F604-SUM($J$9:J604)</f>
        <v>2.6920355173331956</v>
      </c>
      <c r="J604" s="31">
        <f t="shared" si="186"/>
        <v>2.0341120844820714E-2</v>
      </c>
      <c r="K604" s="36">
        <f>SUM($J$9:J604)*RRF</f>
        <v>82.10513186965207</v>
      </c>
      <c r="L604" s="33"/>
      <c r="M604" s="36">
        <f t="shared" si="171"/>
        <v>84.797167386985265</v>
      </c>
      <c r="N604" s="33"/>
      <c r="O604" s="33"/>
      <c r="P604" s="33"/>
      <c r="Q604" s="33"/>
      <c r="R604" s="33"/>
      <c r="S604" s="33"/>
      <c r="T604" s="33"/>
      <c r="U604" s="33"/>
      <c r="V604" s="31">
        <f t="shared" si="172"/>
        <v>1.0443268214661862E-2</v>
      </c>
      <c r="W604" s="31">
        <f t="shared" si="173"/>
        <v>1.8844248621332367</v>
      </c>
      <c r="X604" s="31">
        <f t="shared" si="174"/>
        <v>1.8948681303478985</v>
      </c>
      <c r="Y604" s="31">
        <f t="shared" si="175"/>
        <v>-0.79716738698526513</v>
      </c>
      <c r="Z604" s="31"/>
      <c r="AA604" s="31"/>
      <c r="AB604" s="31"/>
      <c r="AC604" s="31"/>
      <c r="AD604" s="31"/>
      <c r="AE604" s="31"/>
      <c r="AF604" s="31"/>
      <c r="AG604" s="33">
        <f t="shared" si="176"/>
        <v>0.97744204606728657</v>
      </c>
      <c r="AH604" s="33">
        <f t="shared" si="177"/>
        <v>1.0094900879403008</v>
      </c>
      <c r="AI604" s="33">
        <f t="shared" si="178"/>
        <v>0.9998756753783965</v>
      </c>
      <c r="AJ604" s="93">
        <f t="shared" si="179"/>
        <v>0.98846650651845636</v>
      </c>
      <c r="AK604" s="3">
        <f t="shared" si="180"/>
        <v>0.98857315941848001</v>
      </c>
      <c r="AL604" s="3"/>
      <c r="AM604" s="3"/>
      <c r="AN604" s="3"/>
      <c r="AO604" s="3"/>
      <c r="AP604" s="3"/>
      <c r="AQ604" s="90">
        <f t="shared" si="187"/>
        <v>0</v>
      </c>
      <c r="AR604" s="91">
        <f t="shared" si="188"/>
        <v>0</v>
      </c>
      <c r="AS604" s="89">
        <f>SUM(AR$9:AR604)*RLR</f>
        <v>120</v>
      </c>
      <c r="AT604" s="90">
        <f>AS604-SUM(AU$9:AU604)</f>
        <v>1.3712208697823911</v>
      </c>
      <c r="AU604" s="89">
        <f t="shared" si="189"/>
        <v>1.0361870552511795E-2</v>
      </c>
      <c r="AV604" s="90">
        <f>SUM(AU$9:AU604)*RRF</f>
        <v>83.040145391152322</v>
      </c>
      <c r="AW604" s="3"/>
      <c r="AX604" s="2">
        <f t="shared" si="181"/>
        <v>1.5</v>
      </c>
      <c r="AY604" s="2">
        <f t="shared" si="182"/>
        <v>0.75</v>
      </c>
    </row>
    <row r="605" spans="1:51" x14ac:dyDescent="0.25">
      <c r="A605" s="14">
        <f t="shared" si="183"/>
        <v>5.96</v>
      </c>
      <c r="B605" s="59">
        <f>IF($B$4="AY",0,IFERROR(P*INDEX('UWYr writing pattern'!$C$4:$C$18,MATCH('Baseline model w.Calcs'!$A605,'UWYr writing pattern'!$A$4:$A$18,0)) / 25,B604))</f>
        <v>0</v>
      </c>
      <c r="C605" s="36">
        <f t="shared" si="184"/>
        <v>1.2245975227907066E-2</v>
      </c>
      <c r="E605" s="34">
        <f t="shared" si="185"/>
        <v>1.8648693240467612E-4</v>
      </c>
      <c r="F605" s="31">
        <f>SUM($E$9:E605)*RLR</f>
        <v>119.98530482972646</v>
      </c>
      <c r="G605" s="32"/>
      <c r="H605" s="36">
        <f>F605-SUM($J$9:J605)</f>
        <v>2.6720690352720737</v>
      </c>
      <c r="J605" s="31">
        <f t="shared" si="186"/>
        <v>2.0190266379998968E-2</v>
      </c>
      <c r="K605" s="36">
        <f>SUM($J$9:J605)*RRF</f>
        <v>82.119265056118067</v>
      </c>
      <c r="L605" s="33"/>
      <c r="M605" s="36">
        <f t="shared" si="171"/>
        <v>84.791334091390141</v>
      </c>
      <c r="N605" s="33"/>
      <c r="O605" s="33"/>
      <c r="P605" s="33"/>
      <c r="Q605" s="33"/>
      <c r="R605" s="33"/>
      <c r="S605" s="33"/>
      <c r="T605" s="33"/>
      <c r="U605" s="33"/>
      <c r="V605" s="31">
        <f t="shared" si="172"/>
        <v>1.0286619191441934E-2</v>
      </c>
      <c r="W605" s="31">
        <f t="shared" si="173"/>
        <v>1.8704483246904515</v>
      </c>
      <c r="X605" s="31">
        <f t="shared" si="174"/>
        <v>1.8807349438818934</v>
      </c>
      <c r="Y605" s="31">
        <f t="shared" si="175"/>
        <v>-0.79133409139014077</v>
      </c>
      <c r="Z605" s="31"/>
      <c r="AA605" s="31"/>
      <c r="AB605" s="31"/>
      <c r="AC605" s="31"/>
      <c r="AD605" s="31"/>
      <c r="AE605" s="31"/>
      <c r="AF605" s="31"/>
      <c r="AG605" s="33">
        <f t="shared" si="176"/>
        <v>0.97761029828711987</v>
      </c>
      <c r="AH605" s="33">
        <f t="shared" si="177"/>
        <v>1.0094206439451208</v>
      </c>
      <c r="AI605" s="33">
        <f t="shared" si="178"/>
        <v>0.99987754024772046</v>
      </c>
      <c r="AJ605" s="93">
        <f t="shared" si="179"/>
        <v>0.98855268414949427</v>
      </c>
      <c r="AK605" s="3">
        <f t="shared" si="180"/>
        <v>0.98865886072284137</v>
      </c>
      <c r="AL605" s="3"/>
      <c r="AM605" s="3"/>
      <c r="AN605" s="3"/>
      <c r="AO605" s="3"/>
      <c r="AP605" s="3"/>
      <c r="AQ605" s="90">
        <f t="shared" si="187"/>
        <v>0</v>
      </c>
      <c r="AR605" s="91">
        <f t="shared" si="188"/>
        <v>0</v>
      </c>
      <c r="AS605" s="89">
        <f>SUM(AR$9:AR605)*RLR</f>
        <v>120</v>
      </c>
      <c r="AT605" s="90">
        <f>AS605-SUM(AU$9:AU605)</f>
        <v>1.3609367132590222</v>
      </c>
      <c r="AU605" s="89">
        <f t="shared" si="189"/>
        <v>1.0284156523367933E-2</v>
      </c>
      <c r="AV605" s="90">
        <f>SUM(AU$9:AU605)*RRF</f>
        <v>83.047344300718677</v>
      </c>
      <c r="AW605" s="3"/>
      <c r="AX605" s="2">
        <f t="shared" si="181"/>
        <v>1.5</v>
      </c>
      <c r="AY605" s="2">
        <f t="shared" si="182"/>
        <v>0.75</v>
      </c>
    </row>
    <row r="606" spans="1:51" x14ac:dyDescent="0.25">
      <c r="A606" s="14">
        <f t="shared" si="183"/>
        <v>5.97</v>
      </c>
      <c r="B606" s="59">
        <f>IF($B$4="AY",0,IFERROR(P*INDEX('UWYr writing pattern'!$C$4:$C$18,MATCH('Baseline model w.Calcs'!$A606,'UWYr writing pattern'!$A$4:$A$18,0)) / 25,B605))</f>
        <v>0</v>
      </c>
      <c r="C606" s="36">
        <f t="shared" si="184"/>
        <v>1.206228559948846E-2</v>
      </c>
      <c r="E606" s="34">
        <f t="shared" si="185"/>
        <v>1.8368962841860598E-4</v>
      </c>
      <c r="F606" s="31">
        <f>SUM($E$9:E606)*RLR</f>
        <v>119.98552525728056</v>
      </c>
      <c r="G606" s="32"/>
      <c r="H606" s="36">
        <f>F606-SUM($J$9:J606)</f>
        <v>2.6522489450616291</v>
      </c>
      <c r="J606" s="31">
        <f t="shared" si="186"/>
        <v>2.0040517764540553E-2</v>
      </c>
      <c r="K606" s="36">
        <f>SUM($J$9:J606)*RRF</f>
        <v>82.133293418553251</v>
      </c>
      <c r="L606" s="33"/>
      <c r="M606" s="36">
        <f t="shared" si="171"/>
        <v>84.78554236361488</v>
      </c>
      <c r="N606" s="33"/>
      <c r="O606" s="33"/>
      <c r="P606" s="33"/>
      <c r="Q606" s="33"/>
      <c r="R606" s="33"/>
      <c r="S606" s="33"/>
      <c r="T606" s="33"/>
      <c r="U606" s="33"/>
      <c r="V606" s="31">
        <f t="shared" si="172"/>
        <v>1.0132319903570304E-2</v>
      </c>
      <c r="W606" s="31">
        <f t="shared" si="173"/>
        <v>1.8565742615431402</v>
      </c>
      <c r="X606" s="31">
        <f t="shared" si="174"/>
        <v>1.8667065814467105</v>
      </c>
      <c r="Y606" s="31">
        <f t="shared" si="175"/>
        <v>-0.78554236361487995</v>
      </c>
      <c r="Z606" s="31"/>
      <c r="AA606" s="31"/>
      <c r="AB606" s="31"/>
      <c r="AC606" s="31"/>
      <c r="AD606" s="31"/>
      <c r="AE606" s="31"/>
      <c r="AF606" s="31"/>
      <c r="AG606" s="33">
        <f t="shared" si="176"/>
        <v>0.97777730260182438</v>
      </c>
      <c r="AH606" s="33">
        <f t="shared" si="177"/>
        <v>1.009351694804939</v>
      </c>
      <c r="AI606" s="33">
        <f t="shared" si="178"/>
        <v>0.99987937714400466</v>
      </c>
      <c r="AJ606" s="93">
        <f t="shared" si="179"/>
        <v>0.98863821786599726</v>
      </c>
      <c r="AK606" s="3">
        <f t="shared" si="180"/>
        <v>0.98874391926742011</v>
      </c>
      <c r="AL606" s="3"/>
      <c r="AM606" s="3"/>
      <c r="AN606" s="3"/>
      <c r="AO606" s="3"/>
      <c r="AP606" s="3"/>
      <c r="AQ606" s="90">
        <f t="shared" si="187"/>
        <v>0</v>
      </c>
      <c r="AR606" s="91">
        <f t="shared" si="188"/>
        <v>0</v>
      </c>
      <c r="AS606" s="89">
        <f>SUM(AR$9:AR606)*RLR</f>
        <v>120</v>
      </c>
      <c r="AT606" s="90">
        <f>AS606-SUM(AU$9:AU606)</f>
        <v>1.3507296879095776</v>
      </c>
      <c r="AU606" s="89">
        <f t="shared" si="189"/>
        <v>1.0207025349442667E-2</v>
      </c>
      <c r="AV606" s="90">
        <f>SUM(AU$9:AU606)*RRF</f>
        <v>83.054489218463289</v>
      </c>
      <c r="AW606" s="3"/>
      <c r="AX606" s="2">
        <f t="shared" si="181"/>
        <v>1.5</v>
      </c>
      <c r="AY606" s="2">
        <f t="shared" si="182"/>
        <v>0.75</v>
      </c>
    </row>
    <row r="607" spans="1:51" x14ac:dyDescent="0.25">
      <c r="A607" s="14">
        <f t="shared" si="183"/>
        <v>5.98</v>
      </c>
      <c r="B607" s="59">
        <f>IF($B$4="AY",0,IFERROR(P*INDEX('UWYr writing pattern'!$C$4:$C$18,MATCH('Baseline model w.Calcs'!$A607,'UWYr writing pattern'!$A$4:$A$18,0)) / 25,B606))</f>
        <v>0</v>
      </c>
      <c r="C607" s="36">
        <f t="shared" si="184"/>
        <v>1.1881351315496133E-2</v>
      </c>
      <c r="E607" s="34">
        <f t="shared" si="185"/>
        <v>1.8093428399232691E-4</v>
      </c>
      <c r="F607" s="31">
        <f>SUM($E$9:E607)*RLR</f>
        <v>119.98574237842135</v>
      </c>
      <c r="G607" s="32"/>
      <c r="H607" s="36">
        <f>F607-SUM($J$9:J607)</f>
        <v>2.6325741991144582</v>
      </c>
      <c r="J607" s="31">
        <f t="shared" si="186"/>
        <v>1.9891867087962218E-2</v>
      </c>
      <c r="K607" s="36">
        <f>SUM($J$9:J607)*RRF</f>
        <v>82.147217725514821</v>
      </c>
      <c r="L607" s="33"/>
      <c r="M607" s="36">
        <f t="shared" si="171"/>
        <v>84.779791924629279</v>
      </c>
      <c r="N607" s="33"/>
      <c r="O607" s="33"/>
      <c r="P607" s="33"/>
      <c r="Q607" s="33"/>
      <c r="R607" s="33"/>
      <c r="S607" s="33"/>
      <c r="T607" s="33"/>
      <c r="U607" s="33"/>
      <c r="V607" s="31">
        <f t="shared" si="172"/>
        <v>9.9803351050167504E-3</v>
      </c>
      <c r="W607" s="31">
        <f t="shared" si="173"/>
        <v>1.8428019393801207</v>
      </c>
      <c r="X607" s="31">
        <f t="shared" si="174"/>
        <v>1.8527822744851374</v>
      </c>
      <c r="Y607" s="31">
        <f t="shared" si="175"/>
        <v>-0.77979192462927926</v>
      </c>
      <c r="Z607" s="31"/>
      <c r="AA607" s="31"/>
      <c r="AB607" s="31"/>
      <c r="AC607" s="31"/>
      <c r="AD607" s="31"/>
      <c r="AE607" s="31"/>
      <c r="AF607" s="31"/>
      <c r="AG607" s="33">
        <f t="shared" si="176"/>
        <v>0.97794306816089072</v>
      </c>
      <c r="AH607" s="33">
        <f t="shared" si="177"/>
        <v>1.0092832371979676</v>
      </c>
      <c r="AI607" s="33">
        <f t="shared" si="178"/>
        <v>0.99988118648684454</v>
      </c>
      <c r="AJ607" s="93">
        <f t="shared" si="179"/>
        <v>0.98872311247925948</v>
      </c>
      <c r="AK607" s="3">
        <f t="shared" si="180"/>
        <v>0.98882833987291452</v>
      </c>
      <c r="AL607" s="3"/>
      <c r="AM607" s="3"/>
      <c r="AN607" s="3"/>
      <c r="AO607" s="3"/>
      <c r="AP607" s="3"/>
      <c r="AQ607" s="90">
        <f t="shared" si="187"/>
        <v>0</v>
      </c>
      <c r="AR607" s="91">
        <f t="shared" si="188"/>
        <v>0</v>
      </c>
      <c r="AS607" s="89">
        <f>SUM(AR$9:AR607)*RLR</f>
        <v>120</v>
      </c>
      <c r="AT607" s="90">
        <f>AS607-SUM(AU$9:AU607)</f>
        <v>1.3405992152502506</v>
      </c>
      <c r="AU607" s="89">
        <f t="shared" si="189"/>
        <v>1.0130472659321833E-2</v>
      </c>
      <c r="AV607" s="90">
        <f>SUM(AU$9:AU607)*RRF</f>
        <v>83.061580549324816</v>
      </c>
      <c r="AW607" s="3"/>
      <c r="AX607" s="2">
        <f t="shared" si="181"/>
        <v>1.5</v>
      </c>
      <c r="AY607" s="2">
        <f t="shared" si="182"/>
        <v>0.75</v>
      </c>
    </row>
    <row r="608" spans="1:51" x14ac:dyDescent="0.25">
      <c r="A608" s="14">
        <f t="shared" si="183"/>
        <v>5.99</v>
      </c>
      <c r="B608" s="59">
        <f>IF($B$4="AY",0,IFERROR(P*INDEX('UWYr writing pattern'!$C$4:$C$18,MATCH('Baseline model w.Calcs'!$A608,'UWYr writing pattern'!$A$4:$A$18,0)) / 25,B607))</f>
        <v>0</v>
      </c>
      <c r="C608" s="36">
        <f t="shared" si="184"/>
        <v>1.170313104576369E-2</v>
      </c>
      <c r="E608" s="34">
        <f t="shared" si="185"/>
        <v>1.7822026973244199E-4</v>
      </c>
      <c r="F608" s="31">
        <f>SUM($E$9:E608)*RLR</f>
        <v>119.98595624274503</v>
      </c>
      <c r="G608" s="32"/>
      <c r="H608" s="36">
        <f>F608-SUM($J$9:J608)</f>
        <v>2.6130437569447764</v>
      </c>
      <c r="J608" s="31">
        <f t="shared" si="186"/>
        <v>1.9744306493358437E-2</v>
      </c>
      <c r="K608" s="36">
        <f>SUM($J$9:J608)*RRF</f>
        <v>82.161038740060178</v>
      </c>
      <c r="L608" s="33"/>
      <c r="M608" s="36">
        <f t="shared" si="171"/>
        <v>84.774082497004954</v>
      </c>
      <c r="N608" s="33"/>
      <c r="O608" s="33"/>
      <c r="P608" s="33"/>
      <c r="Q608" s="33"/>
      <c r="R608" s="33"/>
      <c r="S608" s="33"/>
      <c r="T608" s="33"/>
      <c r="U608" s="33"/>
      <c r="V608" s="31">
        <f t="shared" si="172"/>
        <v>9.830630078441498E-3</v>
      </c>
      <c r="W608" s="31">
        <f t="shared" si="173"/>
        <v>1.8291306298613434</v>
      </c>
      <c r="X608" s="31">
        <f t="shared" si="174"/>
        <v>1.8389612599397849</v>
      </c>
      <c r="Y608" s="31">
        <f t="shared" si="175"/>
        <v>-0.77408249700495446</v>
      </c>
      <c r="Z608" s="31"/>
      <c r="AA608" s="31"/>
      <c r="AB608" s="31"/>
      <c r="AC608" s="31"/>
      <c r="AD608" s="31"/>
      <c r="AE608" s="31"/>
      <c r="AF608" s="31"/>
      <c r="AG608" s="33">
        <f t="shared" si="176"/>
        <v>0.97810760404833541</v>
      </c>
      <c r="AH608" s="33">
        <f t="shared" si="177"/>
        <v>1.0092152678214876</v>
      </c>
      <c r="AI608" s="33">
        <f t="shared" si="178"/>
        <v>0.99988296868954196</v>
      </c>
      <c r="AJ608" s="93">
        <f t="shared" si="179"/>
        <v>0.98880737276462516</v>
      </c>
      <c r="AK608" s="3">
        <f t="shared" si="180"/>
        <v>0.98891212732386757</v>
      </c>
      <c r="AL608" s="3"/>
      <c r="AM608" s="3"/>
      <c r="AN608" s="3"/>
      <c r="AO608" s="3"/>
      <c r="AP608" s="3"/>
      <c r="AQ608" s="90">
        <f t="shared" si="187"/>
        <v>0</v>
      </c>
      <c r="AR608" s="91">
        <f t="shared" si="188"/>
        <v>0</v>
      </c>
      <c r="AS608" s="89">
        <f>SUM(AR$9:AR608)*RLR</f>
        <v>120</v>
      </c>
      <c r="AT608" s="90">
        <f>AS608-SUM(AU$9:AU608)</f>
        <v>1.3305447211358796</v>
      </c>
      <c r="AU608" s="89">
        <f t="shared" si="189"/>
        <v>1.005449411437688E-2</v>
      </c>
      <c r="AV608" s="90">
        <f>SUM(AU$9:AU608)*RRF</f>
        <v>83.068618695204876</v>
      </c>
      <c r="AW608" s="3"/>
      <c r="AX608" s="2">
        <f t="shared" si="181"/>
        <v>1.5</v>
      </c>
      <c r="AY608" s="2">
        <f t="shared" si="182"/>
        <v>0.75</v>
      </c>
    </row>
    <row r="609" spans="1:51" x14ac:dyDescent="0.25">
      <c r="A609" s="14">
        <f t="shared" si="183"/>
        <v>6</v>
      </c>
      <c r="B609" s="59">
        <f>IF($B$4="AY",0,IFERROR(P*INDEX('UWYr writing pattern'!$C$4:$C$18,MATCH('Baseline model w.Calcs'!$A609,'UWYr writing pattern'!$A$4:$A$18,0)) / 25,B608))</f>
        <v>0</v>
      </c>
      <c r="C609" s="36">
        <f t="shared" si="184"/>
        <v>1.1527584080077235E-2</v>
      </c>
      <c r="E609" s="34">
        <f t="shared" si="185"/>
        <v>1.7554696568645536E-4</v>
      </c>
      <c r="F609" s="31">
        <f>SUM($E$9:E609)*RLR</f>
        <v>119.98616689910386</v>
      </c>
      <c r="G609" s="32"/>
      <c r="H609" s="36">
        <f>F609-SUM($J$9:J609)</f>
        <v>2.5936565851265243</v>
      </c>
      <c r="J609" s="31">
        <f t="shared" si="186"/>
        <v>1.9597828177085823E-2</v>
      </c>
      <c r="K609" s="36">
        <f>SUM($J$9:J609)*RRF</f>
        <v>82.174757219784127</v>
      </c>
      <c r="L609" s="33"/>
      <c r="M609" s="36">
        <f t="shared" si="171"/>
        <v>84.768413804910651</v>
      </c>
      <c r="N609" s="33"/>
      <c r="O609" s="33"/>
      <c r="P609" s="33"/>
      <c r="Q609" s="33"/>
      <c r="R609" s="33"/>
      <c r="S609" s="33"/>
      <c r="T609" s="33"/>
      <c r="U609" s="33"/>
      <c r="V609" s="31">
        <f t="shared" si="172"/>
        <v>9.6831706272648768E-3</v>
      </c>
      <c r="W609" s="31">
        <f t="shared" si="173"/>
        <v>1.8155596095885669</v>
      </c>
      <c r="X609" s="31">
        <f t="shared" si="174"/>
        <v>1.8252427802158318</v>
      </c>
      <c r="Y609" s="31">
        <f t="shared" si="175"/>
        <v>-0.76841380491065081</v>
      </c>
      <c r="Z609" s="31"/>
      <c r="AA609" s="31"/>
      <c r="AB609" s="31"/>
      <c r="AC609" s="31"/>
      <c r="AD609" s="31"/>
      <c r="AE609" s="31"/>
      <c r="AF609" s="31"/>
      <c r="AG609" s="33">
        <f t="shared" si="176"/>
        <v>0.97827091928314436</v>
      </c>
      <c r="AH609" s="33">
        <f t="shared" si="177"/>
        <v>1.0091477833917935</v>
      </c>
      <c r="AI609" s="33">
        <f t="shared" si="178"/>
        <v>0.99988472415919882</v>
      </c>
      <c r="AJ609" s="93">
        <f t="shared" si="179"/>
        <v>0.98889100346175773</v>
      </c>
      <c r="AK609" s="3">
        <f t="shared" si="180"/>
        <v>0.98899528636893863</v>
      </c>
      <c r="AL609" s="3"/>
      <c r="AM609" s="3"/>
      <c r="AN609" s="3"/>
      <c r="AO609" s="3"/>
      <c r="AP609" s="3"/>
      <c r="AQ609" s="90">
        <f t="shared" si="187"/>
        <v>0</v>
      </c>
      <c r="AR609" s="91">
        <f t="shared" si="188"/>
        <v>0</v>
      </c>
      <c r="AS609" s="89">
        <f>SUM(AR$9:AR609)*RLR</f>
        <v>120</v>
      </c>
      <c r="AT609" s="90">
        <f>AS609-SUM(AU$9:AU609)</f>
        <v>1.3205656357273625</v>
      </c>
      <c r="AU609" s="89">
        <f t="shared" si="189"/>
        <v>9.9790854085190974E-3</v>
      </c>
      <c r="AV609" s="90">
        <f>SUM(AU$9:AU609)*RRF</f>
        <v>83.075604054990848</v>
      </c>
      <c r="AW609" s="3"/>
      <c r="AX609" s="2">
        <f t="shared" si="181"/>
        <v>1.5</v>
      </c>
      <c r="AY609" s="2">
        <f t="shared" si="182"/>
        <v>0.75</v>
      </c>
    </row>
    <row r="610" spans="1:51" x14ac:dyDescent="0.25">
      <c r="A610" s="14">
        <f t="shared" si="183"/>
        <v>6.01</v>
      </c>
      <c r="B610" s="59">
        <f>IF($B$4="AY",0,IFERROR(P*INDEX('UWYr writing pattern'!$C$4:$C$18,MATCH('Baseline model w.Calcs'!$A610,'UWYr writing pattern'!$A$4:$A$18,0)) / 25,B609))</f>
        <v>0</v>
      </c>
      <c r="C610" s="36">
        <f t="shared" si="184"/>
        <v>1.1354670318876077E-2</v>
      </c>
      <c r="E610" s="34">
        <f t="shared" si="185"/>
        <v>1.7291376120115852E-4</v>
      </c>
      <c r="F610" s="31">
        <f>SUM($E$9:E610)*RLR</f>
        <v>119.9863743956173</v>
      </c>
      <c r="G610" s="32"/>
      <c r="H610" s="36">
        <f>F610-SUM($J$9:J610)</f>
        <v>2.5744116572515168</v>
      </c>
      <c r="J610" s="31">
        <f t="shared" si="186"/>
        <v>1.9452424388448932E-2</v>
      </c>
      <c r="K610" s="36">
        <f>SUM($J$9:J610)*RRF</f>
        <v>82.188373916856051</v>
      </c>
      <c r="L610" s="33"/>
      <c r="M610" s="36">
        <f t="shared" si="171"/>
        <v>84.762785574107568</v>
      </c>
      <c r="N610" s="33"/>
      <c r="O610" s="33"/>
      <c r="P610" s="33"/>
      <c r="Q610" s="33"/>
      <c r="R610" s="33"/>
      <c r="S610" s="33"/>
      <c r="T610" s="33"/>
      <c r="U610" s="33"/>
      <c r="V610" s="31">
        <f t="shared" si="172"/>
        <v>9.5379230678559034E-3</v>
      </c>
      <c r="W610" s="31">
        <f t="shared" si="173"/>
        <v>1.8020881600760617</v>
      </c>
      <c r="X610" s="31">
        <f t="shared" si="174"/>
        <v>1.8116260831439175</v>
      </c>
      <c r="Y610" s="31">
        <f t="shared" si="175"/>
        <v>-0.76278557410756775</v>
      </c>
      <c r="Z610" s="31"/>
      <c r="AA610" s="31"/>
      <c r="AB610" s="31"/>
      <c r="AC610" s="31"/>
      <c r="AD610" s="31"/>
      <c r="AE610" s="31"/>
      <c r="AF610" s="31"/>
      <c r="AG610" s="33">
        <f t="shared" si="176"/>
        <v>0.97843302281971489</v>
      </c>
      <c r="AH610" s="33">
        <f t="shared" si="177"/>
        <v>1.0090807806441378</v>
      </c>
      <c r="AI610" s="33">
        <f t="shared" si="178"/>
        <v>0.99988645329681092</v>
      </c>
      <c r="AJ610" s="93">
        <f t="shared" si="179"/>
        <v>0.98897400927490586</v>
      </c>
      <c r="AK610" s="3">
        <f t="shared" si="180"/>
        <v>0.98907782172117142</v>
      </c>
      <c r="AL610" s="3"/>
      <c r="AM610" s="3"/>
      <c r="AN610" s="3"/>
      <c r="AO610" s="3"/>
      <c r="AP610" s="3"/>
      <c r="AQ610" s="90">
        <f t="shared" si="187"/>
        <v>0</v>
      </c>
      <c r="AR610" s="91">
        <f t="shared" si="188"/>
        <v>0</v>
      </c>
      <c r="AS610" s="89">
        <f>SUM(AR$9:AR610)*RLR</f>
        <v>120</v>
      </c>
      <c r="AT610" s="90">
        <f>AS610-SUM(AU$9:AU610)</f>
        <v>1.3106613934594122</v>
      </c>
      <c r="AU610" s="89">
        <f t="shared" si="189"/>
        <v>9.9042422679552194E-3</v>
      </c>
      <c r="AV610" s="90">
        <f>SUM(AU$9:AU610)*RRF</f>
        <v>83.0825370245784</v>
      </c>
      <c r="AW610" s="3"/>
      <c r="AX610" s="2">
        <f t="shared" si="181"/>
        <v>1.5</v>
      </c>
      <c r="AY610" s="2">
        <f t="shared" si="182"/>
        <v>0.75</v>
      </c>
    </row>
    <row r="611" spans="1:51" x14ac:dyDescent="0.25">
      <c r="A611" s="14">
        <f t="shared" si="183"/>
        <v>6.02</v>
      </c>
      <c r="B611" s="59">
        <f>IF($B$4="AY",0,IFERROR(P*INDEX('UWYr writing pattern'!$C$4:$C$18,MATCH('Baseline model w.Calcs'!$A611,'UWYr writing pattern'!$A$4:$A$18,0)) / 25,B610))</f>
        <v>0</v>
      </c>
      <c r="C611" s="36">
        <f t="shared" si="184"/>
        <v>1.1184350264092936E-2</v>
      </c>
      <c r="E611" s="34">
        <f t="shared" si="185"/>
        <v>1.7032005478314117E-4</v>
      </c>
      <c r="F611" s="31">
        <f>SUM($E$9:E611)*RLR</f>
        <v>119.98657877968304</v>
      </c>
      <c r="G611" s="32"/>
      <c r="H611" s="36">
        <f>F611-SUM($J$9:J611)</f>
        <v>2.5553079538878762</v>
      </c>
      <c r="J611" s="31">
        <f t="shared" si="186"/>
        <v>1.9308087429386375E-2</v>
      </c>
      <c r="K611" s="36">
        <f>SUM($J$9:J611)*RRF</f>
        <v>82.201889578056608</v>
      </c>
      <c r="L611" s="33"/>
      <c r="M611" s="36">
        <f t="shared" si="171"/>
        <v>84.757197531944485</v>
      </c>
      <c r="N611" s="33"/>
      <c r="O611" s="33"/>
      <c r="P611" s="33"/>
      <c r="Q611" s="33"/>
      <c r="R611" s="33"/>
      <c r="S611" s="33"/>
      <c r="T611" s="33"/>
      <c r="U611" s="33"/>
      <c r="V611" s="31">
        <f t="shared" si="172"/>
        <v>9.3948542218380646E-3</v>
      </c>
      <c r="W611" s="31">
        <f t="shared" si="173"/>
        <v>1.7887155677215132</v>
      </c>
      <c r="X611" s="31">
        <f t="shared" si="174"/>
        <v>1.7981104219433512</v>
      </c>
      <c r="Y611" s="31">
        <f t="shared" si="175"/>
        <v>-0.75719753194448458</v>
      </c>
      <c r="Z611" s="31"/>
      <c r="AA611" s="31"/>
      <c r="AB611" s="31"/>
      <c r="AC611" s="31"/>
      <c r="AD611" s="31"/>
      <c r="AE611" s="31"/>
      <c r="AF611" s="31"/>
      <c r="AG611" s="33">
        <f t="shared" si="176"/>
        <v>0.978593923548293</v>
      </c>
      <c r="AH611" s="33">
        <f t="shared" si="177"/>
        <v>1.0090142563326725</v>
      </c>
      <c r="AI611" s="33">
        <f t="shared" si="178"/>
        <v>0.99988815649735874</v>
      </c>
      <c r="AJ611" s="93">
        <f t="shared" si="179"/>
        <v>0.98905639487316843</v>
      </c>
      <c r="AK611" s="3">
        <f t="shared" si="180"/>
        <v>0.98915973805826274</v>
      </c>
      <c r="AL611" s="3"/>
      <c r="AM611" s="3"/>
      <c r="AN611" s="3"/>
      <c r="AO611" s="3"/>
      <c r="AP611" s="3"/>
      <c r="AQ611" s="90">
        <f t="shared" si="187"/>
        <v>0</v>
      </c>
      <c r="AR611" s="91">
        <f t="shared" si="188"/>
        <v>0</v>
      </c>
      <c r="AS611" s="89">
        <f>SUM(AR$9:AR611)*RLR</f>
        <v>120</v>
      </c>
      <c r="AT611" s="90">
        <f>AS611-SUM(AU$9:AU611)</f>
        <v>1.3008314330084687</v>
      </c>
      <c r="AU611" s="89">
        <f t="shared" si="189"/>
        <v>9.8299604509455921E-3</v>
      </c>
      <c r="AV611" s="90">
        <f>SUM(AU$9:AU611)*RRF</f>
        <v>83.08941799689407</v>
      </c>
      <c r="AW611" s="3"/>
      <c r="AX611" s="2">
        <f t="shared" si="181"/>
        <v>1.5</v>
      </c>
      <c r="AY611" s="2">
        <f t="shared" si="182"/>
        <v>0.75</v>
      </c>
    </row>
    <row r="612" spans="1:51" x14ac:dyDescent="0.25">
      <c r="A612" s="14">
        <f t="shared" si="183"/>
        <v>6.03</v>
      </c>
      <c r="B612" s="59">
        <f>IF($B$4="AY",0,IFERROR(P*INDEX('UWYr writing pattern'!$C$4:$C$18,MATCH('Baseline model w.Calcs'!$A612,'UWYr writing pattern'!$A$4:$A$18,0)) / 25,B611))</f>
        <v>0</v>
      </c>
      <c r="C612" s="36">
        <f t="shared" si="184"/>
        <v>1.1016585010131542E-2</v>
      </c>
      <c r="E612" s="34">
        <f t="shared" si="185"/>
        <v>1.6776525396139405E-4</v>
      </c>
      <c r="F612" s="31">
        <f>SUM($E$9:E612)*RLR</f>
        <v>119.98678009798779</v>
      </c>
      <c r="G612" s="32"/>
      <c r="H612" s="36">
        <f>F612-SUM($J$9:J612)</f>
        <v>2.5363444625384659</v>
      </c>
      <c r="J612" s="31">
        <f t="shared" si="186"/>
        <v>1.9164809654159072E-2</v>
      </c>
      <c r="K612" s="36">
        <f>SUM($J$9:J612)*RRF</f>
        <v>82.21530494481452</v>
      </c>
      <c r="L612" s="33"/>
      <c r="M612" s="36">
        <f t="shared" si="171"/>
        <v>84.751649407352986</v>
      </c>
      <c r="N612" s="33"/>
      <c r="O612" s="33"/>
      <c r="P612" s="33"/>
      <c r="Q612" s="33"/>
      <c r="R612" s="33"/>
      <c r="S612" s="33"/>
      <c r="T612" s="33"/>
      <c r="U612" s="33"/>
      <c r="V612" s="31">
        <f t="shared" si="172"/>
        <v>9.2539314085104945E-3</v>
      </c>
      <c r="W612" s="31">
        <f t="shared" si="173"/>
        <v>1.7754411237769261</v>
      </c>
      <c r="X612" s="31">
        <f t="shared" si="174"/>
        <v>1.7846950551854366</v>
      </c>
      <c r="Y612" s="31">
        <f t="shared" si="175"/>
        <v>-0.75164940735298558</v>
      </c>
      <c r="Z612" s="31"/>
      <c r="AA612" s="31"/>
      <c r="AB612" s="31"/>
      <c r="AC612" s="31"/>
      <c r="AD612" s="31"/>
      <c r="AE612" s="31"/>
      <c r="AF612" s="31"/>
      <c r="AG612" s="33">
        <f t="shared" si="176"/>
        <v>0.97875363029541096</v>
      </c>
      <c r="AH612" s="33">
        <f t="shared" si="177"/>
        <v>1.0089482072303926</v>
      </c>
      <c r="AI612" s="33">
        <f t="shared" si="178"/>
        <v>0.99988983414989829</v>
      </c>
      <c r="AJ612" s="93">
        <f t="shared" si="179"/>
        <v>0.98913816489075712</v>
      </c>
      <c r="AK612" s="3">
        <f t="shared" si="180"/>
        <v>0.98924104002282576</v>
      </c>
      <c r="AL612" s="3"/>
      <c r="AM612" s="3"/>
      <c r="AN612" s="3"/>
      <c r="AO612" s="3"/>
      <c r="AP612" s="3"/>
      <c r="AQ612" s="90">
        <f t="shared" si="187"/>
        <v>0</v>
      </c>
      <c r="AR612" s="91">
        <f t="shared" si="188"/>
        <v>0</v>
      </c>
      <c r="AS612" s="89">
        <f>SUM(AR$9:AR612)*RLR</f>
        <v>120</v>
      </c>
      <c r="AT612" s="90">
        <f>AS612-SUM(AU$9:AU612)</f>
        <v>1.2910751972609091</v>
      </c>
      <c r="AU612" s="89">
        <f t="shared" si="189"/>
        <v>9.7562357475635148E-3</v>
      </c>
      <c r="AV612" s="90">
        <f>SUM(AU$9:AU612)*RRF</f>
        <v>83.096247361917364</v>
      </c>
      <c r="AW612" s="3"/>
      <c r="AX612" s="2">
        <f t="shared" si="181"/>
        <v>1.5</v>
      </c>
      <c r="AY612" s="2">
        <f t="shared" si="182"/>
        <v>0.75</v>
      </c>
    </row>
    <row r="613" spans="1:51" x14ac:dyDescent="0.25">
      <c r="A613" s="14">
        <f t="shared" si="183"/>
        <v>6.04</v>
      </c>
      <c r="B613" s="59">
        <f>IF($B$4="AY",0,IFERROR(P*INDEX('UWYr writing pattern'!$C$4:$C$18,MATCH('Baseline model w.Calcs'!$A613,'UWYr writing pattern'!$A$4:$A$18,0)) / 25,B612))</f>
        <v>0</v>
      </c>
      <c r="C613" s="36">
        <f t="shared" si="184"/>
        <v>1.0851336234979568E-2</v>
      </c>
      <c r="E613" s="34">
        <f t="shared" si="185"/>
        <v>1.6524877515197313E-4</v>
      </c>
      <c r="F613" s="31">
        <f>SUM($E$9:E613)*RLR</f>
        <v>119.98697839651797</v>
      </c>
      <c r="G613" s="32"/>
      <c r="H613" s="36">
        <f>F613-SUM($J$9:J613)</f>
        <v>2.5175201775996072</v>
      </c>
      <c r="J613" s="31">
        <f t="shared" si="186"/>
        <v>1.9022583469038495E-2</v>
      </c>
      <c r="K613" s="36">
        <f>SUM($J$9:J613)*RRF</f>
        <v>82.228620753242851</v>
      </c>
      <c r="L613" s="33"/>
      <c r="M613" s="36">
        <f t="shared" si="171"/>
        <v>84.746140930842458</v>
      </c>
      <c r="N613" s="33"/>
      <c r="O613" s="33"/>
      <c r="P613" s="33"/>
      <c r="Q613" s="33"/>
      <c r="R613" s="33"/>
      <c r="S613" s="33"/>
      <c r="T613" s="33"/>
      <c r="U613" s="33"/>
      <c r="V613" s="31">
        <f t="shared" si="172"/>
        <v>9.1151224373828364E-3</v>
      </c>
      <c r="W613" s="31">
        <f t="shared" si="173"/>
        <v>1.762264124319725</v>
      </c>
      <c r="X613" s="31">
        <f t="shared" si="174"/>
        <v>1.7713792467571079</v>
      </c>
      <c r="Y613" s="31">
        <f t="shared" si="175"/>
        <v>-0.74614093084245781</v>
      </c>
      <c r="Z613" s="31"/>
      <c r="AA613" s="31"/>
      <c r="AB613" s="31"/>
      <c r="AC613" s="31"/>
      <c r="AD613" s="31"/>
      <c r="AE613" s="31"/>
      <c r="AF613" s="31"/>
      <c r="AG613" s="33">
        <f t="shared" si="176"/>
        <v>0.97891215182431968</v>
      </c>
      <c r="AH613" s="33">
        <f t="shared" si="177"/>
        <v>1.008882630129077</v>
      </c>
      <c r="AI613" s="33">
        <f t="shared" si="178"/>
        <v>0.99989148663764971</v>
      </c>
      <c r="AJ613" s="93">
        <f t="shared" si="179"/>
        <v>0.98921932392725687</v>
      </c>
      <c r="AK613" s="3">
        <f t="shared" si="180"/>
        <v>0.98932173222265452</v>
      </c>
      <c r="AL613" s="3"/>
      <c r="AM613" s="3"/>
      <c r="AN613" s="3"/>
      <c r="AO613" s="3"/>
      <c r="AP613" s="3"/>
      <c r="AQ613" s="90">
        <f t="shared" si="187"/>
        <v>0</v>
      </c>
      <c r="AR613" s="91">
        <f t="shared" si="188"/>
        <v>0</v>
      </c>
      <c r="AS613" s="89">
        <f>SUM(AR$9:AR613)*RLR</f>
        <v>120</v>
      </c>
      <c r="AT613" s="90">
        <f>AS613-SUM(AU$9:AU613)</f>
        <v>1.2813921332814573</v>
      </c>
      <c r="AU613" s="89">
        <f t="shared" si="189"/>
        <v>9.6830639794568182E-3</v>
      </c>
      <c r="AV613" s="90">
        <f>SUM(AU$9:AU613)*RRF</f>
        <v>83.103025506702977</v>
      </c>
      <c r="AW613" s="3"/>
      <c r="AX613" s="2">
        <f t="shared" si="181"/>
        <v>1.5</v>
      </c>
      <c r="AY613" s="2">
        <f t="shared" si="182"/>
        <v>0.75</v>
      </c>
    </row>
    <row r="614" spans="1:51" x14ac:dyDescent="0.25">
      <c r="A614" s="14">
        <f t="shared" si="183"/>
        <v>6.05</v>
      </c>
      <c r="B614" s="59">
        <f>IF($B$4="AY",0,IFERROR(P*INDEX('UWYr writing pattern'!$C$4:$C$18,MATCH('Baseline model w.Calcs'!$A614,'UWYr writing pattern'!$A$4:$A$18,0)) / 25,B613))</f>
        <v>0</v>
      </c>
      <c r="C614" s="36">
        <f t="shared" si="184"/>
        <v>1.0688566191454875E-2</v>
      </c>
      <c r="E614" s="34">
        <f t="shared" si="185"/>
        <v>1.6277004352469355E-4</v>
      </c>
      <c r="F614" s="31">
        <f>SUM($E$9:E614)*RLR</f>
        <v>119.98717372057021</v>
      </c>
      <c r="G614" s="32"/>
      <c r="H614" s="36">
        <f>F614-SUM($J$9:J614)</f>
        <v>2.4988341003198542</v>
      </c>
      <c r="J614" s="31">
        <f t="shared" si="186"/>
        <v>1.8881401331997054E-2</v>
      </c>
      <c r="K614" s="36">
        <f>SUM($J$9:J614)*RRF</f>
        <v>82.241837734175249</v>
      </c>
      <c r="L614" s="33"/>
      <c r="M614" s="36">
        <f t="shared" si="171"/>
        <v>84.740671834495103</v>
      </c>
      <c r="N614" s="33"/>
      <c r="O614" s="33"/>
      <c r="P614" s="33"/>
      <c r="Q614" s="33"/>
      <c r="R614" s="33"/>
      <c r="S614" s="33"/>
      <c r="T614" s="33"/>
      <c r="U614" s="33"/>
      <c r="V614" s="31">
        <f t="shared" si="172"/>
        <v>8.9783956008220936E-3</v>
      </c>
      <c r="W614" s="31">
        <f t="shared" si="173"/>
        <v>1.7491838702238978</v>
      </c>
      <c r="X614" s="31">
        <f t="shared" si="174"/>
        <v>1.7581622658247198</v>
      </c>
      <c r="Y614" s="31">
        <f t="shared" si="175"/>
        <v>-0.7406718344951031</v>
      </c>
      <c r="Z614" s="31"/>
      <c r="AA614" s="31"/>
      <c r="AB614" s="31"/>
      <c r="AC614" s="31"/>
      <c r="AD614" s="31"/>
      <c r="AE614" s="31"/>
      <c r="AF614" s="31"/>
      <c r="AG614" s="33">
        <f t="shared" si="176"/>
        <v>0.97906949683541966</v>
      </c>
      <c r="AH614" s="33">
        <f t="shared" si="177"/>
        <v>1.0088175218392275</v>
      </c>
      <c r="AI614" s="33">
        <f t="shared" si="178"/>
        <v>0.99989311433808514</v>
      </c>
      <c r="AJ614" s="93">
        <f t="shared" si="179"/>
        <v>0.98929987654788509</v>
      </c>
      <c r="AK614" s="3">
        <f t="shared" si="180"/>
        <v>0.98940181923098458</v>
      </c>
      <c r="AL614" s="3"/>
      <c r="AM614" s="3"/>
      <c r="AN614" s="3"/>
      <c r="AO614" s="3"/>
      <c r="AP614" s="3"/>
      <c r="AQ614" s="90">
        <f t="shared" si="187"/>
        <v>0</v>
      </c>
      <c r="AR614" s="91">
        <f t="shared" si="188"/>
        <v>0</v>
      </c>
      <c r="AS614" s="89">
        <f>SUM(AR$9:AR614)*RLR</f>
        <v>120</v>
      </c>
      <c r="AT614" s="90">
        <f>AS614-SUM(AU$9:AU614)</f>
        <v>1.2717816922818486</v>
      </c>
      <c r="AU614" s="89">
        <f t="shared" si="189"/>
        <v>9.6104409996109301E-3</v>
      </c>
      <c r="AV614" s="90">
        <f>SUM(AU$9:AU614)*RRF</f>
        <v>83.1097528154027</v>
      </c>
      <c r="AW614" s="3"/>
      <c r="AX614" s="2">
        <f t="shared" si="181"/>
        <v>1.5</v>
      </c>
      <c r="AY614" s="2">
        <f t="shared" si="182"/>
        <v>0.75</v>
      </c>
    </row>
    <row r="615" spans="1:51" x14ac:dyDescent="0.25">
      <c r="A615" s="14">
        <f t="shared" si="183"/>
        <v>6.06</v>
      </c>
      <c r="B615" s="59">
        <f>IF($B$4="AY",0,IFERROR(P*INDEX('UWYr writing pattern'!$C$4:$C$18,MATCH('Baseline model w.Calcs'!$A615,'UWYr writing pattern'!$A$4:$A$18,0)) / 25,B614))</f>
        <v>0</v>
      </c>
      <c r="C615" s="36">
        <f t="shared" si="184"/>
        <v>1.0528237698583052E-2</v>
      </c>
      <c r="E615" s="34">
        <f t="shared" si="185"/>
        <v>1.6032849287182311E-4</v>
      </c>
      <c r="F615" s="31">
        <f>SUM($E$9:E615)*RLR</f>
        <v>119.98736611476164</v>
      </c>
      <c r="G615" s="32"/>
      <c r="H615" s="36">
        <f>F615-SUM($J$9:J615)</f>
        <v>2.4802852387588814</v>
      </c>
      <c r="J615" s="31">
        <f t="shared" si="186"/>
        <v>1.8741255752398905E-2</v>
      </c>
      <c r="K615" s="36">
        <f>SUM($J$9:J615)*RRF</f>
        <v>82.254956613201927</v>
      </c>
      <c r="L615" s="33"/>
      <c r="M615" s="36">
        <f t="shared" si="171"/>
        <v>84.735241851960808</v>
      </c>
      <c r="N615" s="33"/>
      <c r="O615" s="33"/>
      <c r="P615" s="33"/>
      <c r="Q615" s="33"/>
      <c r="R615" s="33"/>
      <c r="S615" s="33"/>
      <c r="T615" s="33"/>
      <c r="U615" s="33"/>
      <c r="V615" s="31">
        <f t="shared" si="172"/>
        <v>8.8437196668097635E-3</v>
      </c>
      <c r="W615" s="31">
        <f t="shared" si="173"/>
        <v>1.736199667131217</v>
      </c>
      <c r="X615" s="31">
        <f t="shared" si="174"/>
        <v>1.7450433867980268</v>
      </c>
      <c r="Y615" s="31">
        <f t="shared" si="175"/>
        <v>-0.73524185196080794</v>
      </c>
      <c r="Z615" s="31"/>
      <c r="AA615" s="31"/>
      <c r="AB615" s="31"/>
      <c r="AC615" s="31"/>
      <c r="AD615" s="31"/>
      <c r="AE615" s="31"/>
      <c r="AF615" s="31"/>
      <c r="AG615" s="33">
        <f t="shared" si="176"/>
        <v>0.97922567396668958</v>
      </c>
      <c r="AH615" s="33">
        <f t="shared" si="177"/>
        <v>1.0087528791900096</v>
      </c>
      <c r="AI615" s="33">
        <f t="shared" si="178"/>
        <v>0.99989471762301363</v>
      </c>
      <c r="AJ615" s="93">
        <f t="shared" si="179"/>
        <v>0.98937982728374774</v>
      </c>
      <c r="AK615" s="3">
        <f t="shared" si="180"/>
        <v>0.98948130558675218</v>
      </c>
      <c r="AL615" s="3"/>
      <c r="AM615" s="3"/>
      <c r="AN615" s="3"/>
      <c r="AO615" s="3"/>
      <c r="AP615" s="3"/>
      <c r="AQ615" s="90">
        <f t="shared" si="187"/>
        <v>0</v>
      </c>
      <c r="AR615" s="91">
        <f t="shared" si="188"/>
        <v>0</v>
      </c>
      <c r="AS615" s="89">
        <f>SUM(AR$9:AR615)*RLR</f>
        <v>120</v>
      </c>
      <c r="AT615" s="90">
        <f>AS615-SUM(AU$9:AU615)</f>
        <v>1.2622433295897366</v>
      </c>
      <c r="AU615" s="89">
        <f t="shared" si="189"/>
        <v>9.5383626921138644E-3</v>
      </c>
      <c r="AV615" s="90">
        <f>SUM(AU$9:AU615)*RRF</f>
        <v>83.116429669287186</v>
      </c>
      <c r="AW615" s="3"/>
      <c r="AX615" s="2">
        <f t="shared" si="181"/>
        <v>1.5</v>
      </c>
      <c r="AY615" s="2">
        <f t="shared" si="182"/>
        <v>0.75</v>
      </c>
    </row>
    <row r="616" spans="1:51" x14ac:dyDescent="0.25">
      <c r="A616" s="14">
        <f t="shared" si="183"/>
        <v>6.07</v>
      </c>
      <c r="B616" s="59">
        <f>IF($B$4="AY",0,IFERROR(P*INDEX('UWYr writing pattern'!$C$4:$C$18,MATCH('Baseline model w.Calcs'!$A616,'UWYr writing pattern'!$A$4:$A$18,0)) / 25,B615))</f>
        <v>0</v>
      </c>
      <c r="C616" s="36">
        <f t="shared" si="184"/>
        <v>1.0370314133104306E-2</v>
      </c>
      <c r="E616" s="34">
        <f t="shared" si="185"/>
        <v>1.579235654787458E-4</v>
      </c>
      <c r="F616" s="31">
        <f>SUM($E$9:E616)*RLR</f>
        <v>119.98755562304022</v>
      </c>
      <c r="G616" s="32"/>
      <c r="H616" s="36">
        <f>F616-SUM($J$9:J616)</f>
        <v>2.4618726077467699</v>
      </c>
      <c r="J616" s="31">
        <f t="shared" si="186"/>
        <v>1.860213929069161E-2</v>
      </c>
      <c r="K616" s="36">
        <f>SUM($J$9:J616)*RRF</f>
        <v>82.267978110705414</v>
      </c>
      <c r="L616" s="33"/>
      <c r="M616" s="36">
        <f t="shared" si="171"/>
        <v>84.729850718452184</v>
      </c>
      <c r="N616" s="33"/>
      <c r="O616" s="33"/>
      <c r="P616" s="33"/>
      <c r="Q616" s="33"/>
      <c r="R616" s="33"/>
      <c r="S616" s="33"/>
      <c r="T616" s="33"/>
      <c r="U616" s="33"/>
      <c r="V616" s="31">
        <f t="shared" si="172"/>
        <v>8.7110638718076155E-3</v>
      </c>
      <c r="W616" s="31">
        <f t="shared" si="173"/>
        <v>1.7233108254227387</v>
      </c>
      <c r="X616" s="31">
        <f t="shared" si="174"/>
        <v>1.7320218892945463</v>
      </c>
      <c r="Y616" s="31">
        <f t="shared" si="175"/>
        <v>-0.72985071845218386</v>
      </c>
      <c r="Z616" s="31"/>
      <c r="AA616" s="31"/>
      <c r="AB616" s="31"/>
      <c r="AC616" s="31"/>
      <c r="AD616" s="31"/>
      <c r="AE616" s="31"/>
      <c r="AF616" s="31"/>
      <c r="AG616" s="33">
        <f t="shared" si="176"/>
        <v>0.97938069179411202</v>
      </c>
      <c r="AH616" s="33">
        <f t="shared" si="177"/>
        <v>1.0086886990291926</v>
      </c>
      <c r="AI616" s="33">
        <f t="shared" si="178"/>
        <v>0.99989629685866854</v>
      </c>
      <c r="AJ616" s="93">
        <f t="shared" si="179"/>
        <v>0.98945918063209481</v>
      </c>
      <c r="AK616" s="3">
        <f t="shared" si="180"/>
        <v>0.98956019579485144</v>
      </c>
      <c r="AL616" s="3"/>
      <c r="AM616" s="3"/>
      <c r="AN616" s="3"/>
      <c r="AO616" s="3"/>
      <c r="AP616" s="3"/>
      <c r="AQ616" s="90">
        <f t="shared" si="187"/>
        <v>0</v>
      </c>
      <c r="AR616" s="91">
        <f t="shared" si="188"/>
        <v>0</v>
      </c>
      <c r="AS616" s="89">
        <f>SUM(AR$9:AR616)*RLR</f>
        <v>120</v>
      </c>
      <c r="AT616" s="90">
        <f>AS616-SUM(AU$9:AU616)</f>
        <v>1.2527765046178132</v>
      </c>
      <c r="AU616" s="89">
        <f t="shared" si="189"/>
        <v>9.4668249719230251E-3</v>
      </c>
      <c r="AV616" s="90">
        <f>SUM(AU$9:AU616)*RRF</f>
        <v>83.123056446767521</v>
      </c>
      <c r="AW616" s="3"/>
      <c r="AX616" s="2">
        <f t="shared" si="181"/>
        <v>1.5</v>
      </c>
      <c r="AY616" s="2">
        <f t="shared" si="182"/>
        <v>0.75</v>
      </c>
    </row>
    <row r="617" spans="1:51" x14ac:dyDescent="0.25">
      <c r="A617" s="14">
        <f t="shared" si="183"/>
        <v>6.08</v>
      </c>
      <c r="B617" s="59">
        <f>IF($B$4="AY",0,IFERROR(P*INDEX('UWYr writing pattern'!$C$4:$C$18,MATCH('Baseline model w.Calcs'!$A617,'UWYr writing pattern'!$A$4:$A$18,0)) / 25,B616))</f>
        <v>0</v>
      </c>
      <c r="C617" s="36">
        <f t="shared" si="184"/>
        <v>1.0214759421107741E-2</v>
      </c>
      <c r="E617" s="34">
        <f t="shared" si="185"/>
        <v>1.5555471199656459E-4</v>
      </c>
      <c r="F617" s="31">
        <f>SUM($E$9:E617)*RLR</f>
        <v>119.98774228869462</v>
      </c>
      <c r="G617" s="32"/>
      <c r="H617" s="36">
        <f>F617-SUM($J$9:J617)</f>
        <v>2.4435952288430656</v>
      </c>
      <c r="J617" s="31">
        <f t="shared" si="186"/>
        <v>1.8464044558100773E-2</v>
      </c>
      <c r="K617" s="36">
        <f>SUM($J$9:J617)*RRF</f>
        <v>82.280902941896088</v>
      </c>
      <c r="L617" s="33"/>
      <c r="M617" s="36">
        <f t="shared" si="171"/>
        <v>84.724498170739153</v>
      </c>
      <c r="N617" s="33"/>
      <c r="O617" s="33"/>
      <c r="P617" s="33"/>
      <c r="Q617" s="33"/>
      <c r="R617" s="33"/>
      <c r="S617" s="33"/>
      <c r="T617" s="33"/>
      <c r="U617" s="33"/>
      <c r="V617" s="31">
        <f t="shared" si="172"/>
        <v>8.580397913730501E-3</v>
      </c>
      <c r="W617" s="31">
        <f t="shared" si="173"/>
        <v>1.7105166601901458</v>
      </c>
      <c r="X617" s="31">
        <f t="shared" si="174"/>
        <v>1.7190970581038763</v>
      </c>
      <c r="Y617" s="31">
        <f t="shared" si="175"/>
        <v>-0.72449817073915312</v>
      </c>
      <c r="Z617" s="31"/>
      <c r="AA617" s="31"/>
      <c r="AB617" s="31"/>
      <c r="AC617" s="31"/>
      <c r="AD617" s="31"/>
      <c r="AE617" s="31"/>
      <c r="AF617" s="31"/>
      <c r="AG617" s="33">
        <f t="shared" si="176"/>
        <v>0.97953455883209628</v>
      </c>
      <c r="AH617" s="33">
        <f t="shared" si="177"/>
        <v>1.0086249782230852</v>
      </c>
      <c r="AI617" s="33">
        <f t="shared" si="178"/>
        <v>0.99989785240578855</v>
      </c>
      <c r="AJ617" s="93">
        <f t="shared" si="179"/>
        <v>0.98953794105657322</v>
      </c>
      <c r="AK617" s="3">
        <f t="shared" si="180"/>
        <v>0.98963849432639017</v>
      </c>
      <c r="AL617" s="3"/>
      <c r="AM617" s="3"/>
      <c r="AN617" s="3"/>
      <c r="AO617" s="3"/>
      <c r="AP617" s="3"/>
      <c r="AQ617" s="90">
        <f t="shared" si="187"/>
        <v>0</v>
      </c>
      <c r="AR617" s="91">
        <f t="shared" si="188"/>
        <v>0</v>
      </c>
      <c r="AS617" s="89">
        <f>SUM(AR$9:AR617)*RLR</f>
        <v>120</v>
      </c>
      <c r="AT617" s="90">
        <f>AS617-SUM(AU$9:AU617)</f>
        <v>1.2433806808331838</v>
      </c>
      <c r="AU617" s="89">
        <f t="shared" si="189"/>
        <v>9.3958237846335987E-3</v>
      </c>
      <c r="AV617" s="90">
        <f>SUM(AU$9:AU617)*RRF</f>
        <v>83.129633523416771</v>
      </c>
      <c r="AW617" s="3"/>
      <c r="AX617" s="2">
        <f t="shared" si="181"/>
        <v>1.5</v>
      </c>
      <c r="AY617" s="2">
        <f t="shared" si="182"/>
        <v>0.75</v>
      </c>
    </row>
    <row r="618" spans="1:51" x14ac:dyDescent="0.25">
      <c r="A618" s="14">
        <f t="shared" si="183"/>
        <v>6.09</v>
      </c>
      <c r="B618" s="59">
        <f>IF($B$4="AY",0,IFERROR(P*INDEX('UWYr writing pattern'!$C$4:$C$18,MATCH('Baseline model w.Calcs'!$A618,'UWYr writing pattern'!$A$4:$A$18,0)) / 25,B617))</f>
        <v>0</v>
      </c>
      <c r="C618" s="36">
        <f t="shared" si="184"/>
        <v>1.0061538029791125E-2</v>
      </c>
      <c r="E618" s="34">
        <f t="shared" si="185"/>
        <v>1.5322139131661612E-4</v>
      </c>
      <c r="F618" s="31">
        <f>SUM($E$9:E618)*RLR</f>
        <v>119.9879261543642</v>
      </c>
      <c r="G618" s="32"/>
      <c r="H618" s="36">
        <f>F618-SUM($J$9:J618)</f>
        <v>2.4254521302963212</v>
      </c>
      <c r="J618" s="31">
        <f t="shared" si="186"/>
        <v>1.8326964216322992E-2</v>
      </c>
      <c r="K618" s="36">
        <f>SUM($J$9:J618)*RRF</f>
        <v>82.293731816847512</v>
      </c>
      <c r="L618" s="33"/>
      <c r="M618" s="36">
        <f t="shared" si="171"/>
        <v>84.719183947143833</v>
      </c>
      <c r="N618" s="33"/>
      <c r="O618" s="33"/>
      <c r="P618" s="33"/>
      <c r="Q618" s="33"/>
      <c r="R618" s="33"/>
      <c r="S618" s="33"/>
      <c r="T618" s="33"/>
      <c r="U618" s="33"/>
      <c r="V618" s="31">
        <f t="shared" si="172"/>
        <v>8.4516919450245438E-3</v>
      </c>
      <c r="W618" s="31">
        <f t="shared" si="173"/>
        <v>1.6978164912074247</v>
      </c>
      <c r="X618" s="31">
        <f t="shared" si="174"/>
        <v>1.7062681831524493</v>
      </c>
      <c r="Y618" s="31">
        <f t="shared" si="175"/>
        <v>-0.71918394714383282</v>
      </c>
      <c r="Z618" s="31"/>
      <c r="AA618" s="31"/>
      <c r="AB618" s="31"/>
      <c r="AC618" s="31"/>
      <c r="AD618" s="31"/>
      <c r="AE618" s="31"/>
      <c r="AF618" s="31"/>
      <c r="AG618" s="33">
        <f t="shared" si="176"/>
        <v>0.979687283533899</v>
      </c>
      <c r="AH618" s="33">
        <f t="shared" si="177"/>
        <v>1.0085617136564742</v>
      </c>
      <c r="AI618" s="33">
        <f t="shared" si="178"/>
        <v>0.99989938461970174</v>
      </c>
      <c r="AJ618" s="93">
        <f t="shared" si="179"/>
        <v>0.98961611298747743</v>
      </c>
      <c r="AK618" s="3">
        <f t="shared" si="180"/>
        <v>0.98971620561894214</v>
      </c>
      <c r="AL618" s="3"/>
      <c r="AM618" s="3"/>
      <c r="AN618" s="3"/>
      <c r="AO618" s="3"/>
      <c r="AP618" s="3"/>
      <c r="AQ618" s="90">
        <f t="shared" si="187"/>
        <v>0</v>
      </c>
      <c r="AR618" s="91">
        <f t="shared" si="188"/>
        <v>0</v>
      </c>
      <c r="AS618" s="89">
        <f>SUM(AR$9:AR618)*RLR</f>
        <v>120</v>
      </c>
      <c r="AT618" s="90">
        <f>AS618-SUM(AU$9:AU618)</f>
        <v>1.2340553257269278</v>
      </c>
      <c r="AU618" s="89">
        <f t="shared" si="189"/>
        <v>9.3253551062488782E-3</v>
      </c>
      <c r="AV618" s="90">
        <f>SUM(AU$9:AU618)*RRF</f>
        <v>83.136161271991142</v>
      </c>
      <c r="AW618" s="3"/>
      <c r="AX618" s="2">
        <f t="shared" si="181"/>
        <v>1.5</v>
      </c>
      <c r="AY618" s="2">
        <f t="shared" si="182"/>
        <v>0.75</v>
      </c>
    </row>
    <row r="619" spans="1:51" x14ac:dyDescent="0.25">
      <c r="A619" s="14">
        <f t="shared" si="183"/>
        <v>6.1</v>
      </c>
      <c r="B619" s="59">
        <f>IF($B$4="AY",0,IFERROR(P*INDEX('UWYr writing pattern'!$C$4:$C$18,MATCH('Baseline model w.Calcs'!$A619,'UWYr writing pattern'!$A$4:$A$18,0)) / 25,B618))</f>
        <v>0</v>
      </c>
      <c r="C619" s="36">
        <f t="shared" si="184"/>
        <v>9.9106149593442584E-3</v>
      </c>
      <c r="E619" s="34">
        <f t="shared" si="185"/>
        <v>1.5092307044686689E-4</v>
      </c>
      <c r="F619" s="31">
        <f>SUM($E$9:E619)*RLR</f>
        <v>119.98810726204874</v>
      </c>
      <c r="G619" s="32"/>
      <c r="H619" s="36">
        <f>F619-SUM($J$9:J619)</f>
        <v>2.4074423470036379</v>
      </c>
      <c r="J619" s="31">
        <f t="shared" si="186"/>
        <v>1.8190890977222408E-2</v>
      </c>
      <c r="K619" s="36">
        <f>SUM($J$9:J619)*RRF</f>
        <v>82.306465440531568</v>
      </c>
      <c r="L619" s="33"/>
      <c r="M619" s="36">
        <f t="shared" si="171"/>
        <v>84.713907787535206</v>
      </c>
      <c r="N619" s="33"/>
      <c r="O619" s="33"/>
      <c r="P619" s="33"/>
      <c r="Q619" s="33"/>
      <c r="R619" s="33"/>
      <c r="S619" s="33"/>
      <c r="T619" s="33"/>
      <c r="U619" s="33"/>
      <c r="V619" s="31">
        <f t="shared" si="172"/>
        <v>8.3249165658491765E-3</v>
      </c>
      <c r="W619" s="31">
        <f t="shared" si="173"/>
        <v>1.6852096429025465</v>
      </c>
      <c r="X619" s="31">
        <f t="shared" si="174"/>
        <v>1.6935345594683957</v>
      </c>
      <c r="Y619" s="31">
        <f t="shared" si="175"/>
        <v>-0.71390778753520578</v>
      </c>
      <c r="Z619" s="31"/>
      <c r="AA619" s="31"/>
      <c r="AB619" s="31"/>
      <c r="AC619" s="31"/>
      <c r="AD619" s="31"/>
      <c r="AE619" s="31"/>
      <c r="AF619" s="31"/>
      <c r="AG619" s="33">
        <f t="shared" si="176"/>
        <v>0.97983887429204253</v>
      </c>
      <c r="AH619" s="33">
        <f t="shared" si="177"/>
        <v>1.0084989022325619</v>
      </c>
      <c r="AI619" s="33">
        <f t="shared" si="178"/>
        <v>0.99990089385040615</v>
      </c>
      <c r="AJ619" s="93">
        <f t="shared" si="179"/>
        <v>0.98969370082199926</v>
      </c>
      <c r="AK619" s="3">
        <f t="shared" si="180"/>
        <v>0.98979333407680026</v>
      </c>
      <c r="AL619" s="3"/>
      <c r="AM619" s="3"/>
      <c r="AN619" s="3"/>
      <c r="AO619" s="3"/>
      <c r="AP619" s="3"/>
      <c r="AQ619" s="90">
        <f t="shared" si="187"/>
        <v>0</v>
      </c>
      <c r="AR619" s="91">
        <f t="shared" si="188"/>
        <v>0</v>
      </c>
      <c r="AS619" s="89">
        <f>SUM(AR$9:AR619)*RLR</f>
        <v>120</v>
      </c>
      <c r="AT619" s="90">
        <f>AS619-SUM(AU$9:AU619)</f>
        <v>1.2247999107839718</v>
      </c>
      <c r="AU619" s="89">
        <f t="shared" si="189"/>
        <v>9.2554149429519578E-3</v>
      </c>
      <c r="AV619" s="90">
        <f>SUM(AU$9:AU619)*RRF</f>
        <v>83.142640062451221</v>
      </c>
      <c r="AW619" s="3"/>
      <c r="AX619" s="2">
        <f t="shared" si="181"/>
        <v>1.5</v>
      </c>
      <c r="AY619" s="2">
        <f t="shared" si="182"/>
        <v>0.75</v>
      </c>
    </row>
    <row r="620" spans="1:51" x14ac:dyDescent="0.25">
      <c r="A620" s="14">
        <f t="shared" si="183"/>
        <v>6.11</v>
      </c>
      <c r="B620" s="59">
        <f>IF($B$4="AY",0,IFERROR(P*INDEX('UWYr writing pattern'!$C$4:$C$18,MATCH('Baseline model w.Calcs'!$A620,'UWYr writing pattern'!$A$4:$A$18,0)) / 25,B619))</f>
        <v>0</v>
      </c>
      <c r="C620" s="36">
        <f t="shared" si="184"/>
        <v>9.7619557349540951E-3</v>
      </c>
      <c r="E620" s="34">
        <f t="shared" si="185"/>
        <v>1.4865922439016388E-4</v>
      </c>
      <c r="F620" s="31">
        <f>SUM($E$9:E620)*RLR</f>
        <v>119.98828565311801</v>
      </c>
      <c r="G620" s="32"/>
      <c r="H620" s="36">
        <f>F620-SUM($J$9:J620)</f>
        <v>2.3895649204703773</v>
      </c>
      <c r="J620" s="31">
        <f t="shared" si="186"/>
        <v>1.8055817602527283E-2</v>
      </c>
      <c r="K620" s="36">
        <f>SUM($J$9:J620)*RRF</f>
        <v>82.319104512853343</v>
      </c>
      <c r="L620" s="33"/>
      <c r="M620" s="36">
        <f t="shared" si="171"/>
        <v>84.70866943332372</v>
      </c>
      <c r="N620" s="33"/>
      <c r="O620" s="33"/>
      <c r="P620" s="33"/>
      <c r="Q620" s="33"/>
      <c r="R620" s="33"/>
      <c r="S620" s="33"/>
      <c r="T620" s="33"/>
      <c r="U620" s="33"/>
      <c r="V620" s="31">
        <f t="shared" si="172"/>
        <v>8.2000428173614383E-3</v>
      </c>
      <c r="W620" s="31">
        <f t="shared" si="173"/>
        <v>1.6726954443292641</v>
      </c>
      <c r="X620" s="31">
        <f t="shared" si="174"/>
        <v>1.6808954871466255</v>
      </c>
      <c r="Y620" s="31">
        <f t="shared" si="175"/>
        <v>-0.70866943332372045</v>
      </c>
      <c r="Z620" s="31"/>
      <c r="AA620" s="31"/>
      <c r="AB620" s="31"/>
      <c r="AC620" s="31"/>
      <c r="AD620" s="31"/>
      <c r="AE620" s="31"/>
      <c r="AF620" s="31"/>
      <c r="AG620" s="33">
        <f t="shared" si="176"/>
        <v>0.97998933943873023</v>
      </c>
      <c r="AH620" s="33">
        <f t="shared" si="177"/>
        <v>1.0084365408729015</v>
      </c>
      <c r="AI620" s="33">
        <f t="shared" si="178"/>
        <v>0.99990238044265012</v>
      </c>
      <c r="AJ620" s="93">
        <f t="shared" si="179"/>
        <v>0.98977070892447483</v>
      </c>
      <c r="AK620" s="3">
        <f t="shared" si="180"/>
        <v>0.98986988407122412</v>
      </c>
      <c r="AL620" s="3"/>
      <c r="AM620" s="3"/>
      <c r="AN620" s="3"/>
      <c r="AO620" s="3"/>
      <c r="AP620" s="3"/>
      <c r="AQ620" s="90">
        <f t="shared" si="187"/>
        <v>0</v>
      </c>
      <c r="AR620" s="91">
        <f t="shared" si="188"/>
        <v>0</v>
      </c>
      <c r="AS620" s="89">
        <f>SUM(AR$9:AR620)*RLR</f>
        <v>120</v>
      </c>
      <c r="AT620" s="90">
        <f>AS620-SUM(AU$9:AU620)</f>
        <v>1.2156139114530902</v>
      </c>
      <c r="AU620" s="89">
        <f t="shared" si="189"/>
        <v>9.1859993308797891E-3</v>
      </c>
      <c r="AV620" s="90">
        <f>SUM(AU$9:AU620)*RRF</f>
        <v>83.149070261982828</v>
      </c>
      <c r="AW620" s="3"/>
      <c r="AX620" s="2">
        <f t="shared" si="181"/>
        <v>1.5</v>
      </c>
      <c r="AY620" s="2">
        <f t="shared" si="182"/>
        <v>0.75</v>
      </c>
    </row>
    <row r="621" spans="1:51" x14ac:dyDescent="0.25">
      <c r="A621" s="14">
        <f t="shared" si="183"/>
        <v>6.12</v>
      </c>
      <c r="B621" s="59">
        <f>IF($B$4="AY",0,IFERROR(P*INDEX('UWYr writing pattern'!$C$4:$C$18,MATCH('Baseline model w.Calcs'!$A621,'UWYr writing pattern'!$A$4:$A$18,0)) / 25,B620))</f>
        <v>0</v>
      </c>
      <c r="C621" s="36">
        <f t="shared" si="184"/>
        <v>9.6155263989297843E-3</v>
      </c>
      <c r="E621" s="34">
        <f t="shared" si="185"/>
        <v>1.4642933602431143E-4</v>
      </c>
      <c r="F621" s="31">
        <f>SUM($E$9:E621)*RLR</f>
        <v>119.98846136832124</v>
      </c>
      <c r="G621" s="32"/>
      <c r="H621" s="36">
        <f>F621-SUM($J$9:J621)</f>
        <v>2.3718188987700728</v>
      </c>
      <c r="J621" s="31">
        <f t="shared" si="186"/>
        <v>1.792173690352783E-2</v>
      </c>
      <c r="K621" s="36">
        <f>SUM($J$9:J621)*RRF</f>
        <v>82.331649728685818</v>
      </c>
      <c r="L621" s="33"/>
      <c r="M621" s="36">
        <f t="shared" si="171"/>
        <v>84.703468627455891</v>
      </c>
      <c r="N621" s="33"/>
      <c r="O621" s="33"/>
      <c r="P621" s="33"/>
      <c r="Q621" s="33"/>
      <c r="R621" s="33"/>
      <c r="S621" s="33"/>
      <c r="T621" s="33"/>
      <c r="U621" s="33"/>
      <c r="V621" s="31">
        <f t="shared" si="172"/>
        <v>8.0770421751010183E-3</v>
      </c>
      <c r="W621" s="31">
        <f t="shared" si="173"/>
        <v>1.660273229139051</v>
      </c>
      <c r="X621" s="31">
        <f t="shared" si="174"/>
        <v>1.668350271314152</v>
      </c>
      <c r="Y621" s="31">
        <f t="shared" si="175"/>
        <v>-0.70346862745589078</v>
      </c>
      <c r="Z621" s="31"/>
      <c r="AA621" s="31"/>
      <c r="AB621" s="31"/>
      <c r="AC621" s="31"/>
      <c r="AD621" s="31"/>
      <c r="AE621" s="31"/>
      <c r="AF621" s="31"/>
      <c r="AG621" s="33">
        <f t="shared" si="176"/>
        <v>0.98013868724625974</v>
      </c>
      <c r="AH621" s="33">
        <f t="shared" si="177"/>
        <v>1.0083746265173321</v>
      </c>
      <c r="AI621" s="33">
        <f t="shared" si="178"/>
        <v>0.99990384473601035</v>
      </c>
      <c r="AJ621" s="93">
        <f t="shared" si="179"/>
        <v>0.98984714162663023</v>
      </c>
      <c r="AK621" s="3">
        <f t="shared" si="180"/>
        <v>0.98994585994069006</v>
      </c>
      <c r="AL621" s="3"/>
      <c r="AM621" s="3"/>
      <c r="AN621" s="3"/>
      <c r="AO621" s="3"/>
      <c r="AP621" s="3"/>
      <c r="AQ621" s="90">
        <f t="shared" si="187"/>
        <v>0</v>
      </c>
      <c r="AR621" s="91">
        <f t="shared" si="188"/>
        <v>0</v>
      </c>
      <c r="AS621" s="89">
        <f>SUM(AR$9:AR621)*RLR</f>
        <v>120</v>
      </c>
      <c r="AT621" s="90">
        <f>AS621-SUM(AU$9:AU621)</f>
        <v>1.2064968071171904</v>
      </c>
      <c r="AU621" s="89">
        <f t="shared" si="189"/>
        <v>9.1171043358981765E-3</v>
      </c>
      <c r="AV621" s="90">
        <f>SUM(AU$9:AU621)*RRF</f>
        <v>83.155452235017961</v>
      </c>
      <c r="AW621" s="3"/>
      <c r="AX621" s="2">
        <f t="shared" si="181"/>
        <v>1.5</v>
      </c>
      <c r="AY621" s="2">
        <f t="shared" si="182"/>
        <v>0.75</v>
      </c>
    </row>
    <row r="622" spans="1:51" x14ac:dyDescent="0.25">
      <c r="A622" s="14">
        <f t="shared" si="183"/>
        <v>6.13</v>
      </c>
      <c r="B622" s="59">
        <f>IF($B$4="AY",0,IFERROR(P*INDEX('UWYr writing pattern'!$C$4:$C$18,MATCH('Baseline model w.Calcs'!$A622,'UWYr writing pattern'!$A$4:$A$18,0)) / 25,B621))</f>
        <v>0</v>
      </c>
      <c r="C622" s="36">
        <f t="shared" si="184"/>
        <v>9.4712935029458382E-3</v>
      </c>
      <c r="E622" s="34">
        <f t="shared" si="185"/>
        <v>1.4423289598394676E-4</v>
      </c>
      <c r="F622" s="31">
        <f>SUM($E$9:E622)*RLR</f>
        <v>119.98863444779641</v>
      </c>
      <c r="G622" s="32"/>
      <c r="H622" s="36">
        <f>F622-SUM($J$9:J622)</f>
        <v>2.3542033365044688</v>
      </c>
      <c r="J622" s="31">
        <f t="shared" si="186"/>
        <v>1.7788641740775546E-2</v>
      </c>
      <c r="K622" s="36">
        <f>SUM($J$9:J622)*RRF</f>
        <v>82.344101777904356</v>
      </c>
      <c r="L622" s="33"/>
      <c r="M622" s="36">
        <f t="shared" si="171"/>
        <v>84.698305114408825</v>
      </c>
      <c r="N622" s="33"/>
      <c r="O622" s="33"/>
      <c r="P622" s="33"/>
      <c r="Q622" s="33"/>
      <c r="R622" s="33"/>
      <c r="S622" s="33"/>
      <c r="T622" s="33"/>
      <c r="U622" s="33"/>
      <c r="V622" s="31">
        <f t="shared" si="172"/>
        <v>7.9558865424745034E-3</v>
      </c>
      <c r="W622" s="31">
        <f t="shared" si="173"/>
        <v>1.647942335553128</v>
      </c>
      <c r="X622" s="31">
        <f t="shared" si="174"/>
        <v>1.6558982220956024</v>
      </c>
      <c r="Y622" s="31">
        <f t="shared" si="175"/>
        <v>-0.69830511440882503</v>
      </c>
      <c r="Z622" s="31"/>
      <c r="AA622" s="31"/>
      <c r="AB622" s="31"/>
      <c r="AC622" s="31"/>
      <c r="AD622" s="31"/>
      <c r="AE622" s="31"/>
      <c r="AF622" s="31"/>
      <c r="AG622" s="33">
        <f t="shared" si="176"/>
        <v>0.98028692592743283</v>
      </c>
      <c r="AH622" s="33">
        <f t="shared" si="177"/>
        <v>1.0083131561239145</v>
      </c>
      <c r="AI622" s="33">
        <f t="shared" si="178"/>
        <v>0.99990528706497017</v>
      </c>
      <c r="AJ622" s="93">
        <f t="shared" si="179"/>
        <v>0.98992300322782512</v>
      </c>
      <c r="AK622" s="3">
        <f t="shared" si="180"/>
        <v>0.99002126599113482</v>
      </c>
      <c r="AL622" s="3"/>
      <c r="AM622" s="3"/>
      <c r="AN622" s="3"/>
      <c r="AO622" s="3"/>
      <c r="AP622" s="3"/>
      <c r="AQ622" s="90">
        <f t="shared" si="187"/>
        <v>0</v>
      </c>
      <c r="AR622" s="91">
        <f t="shared" si="188"/>
        <v>0</v>
      </c>
      <c r="AS622" s="89">
        <f>SUM(AR$9:AR622)*RLR</f>
        <v>120</v>
      </c>
      <c r="AT622" s="90">
        <f>AS622-SUM(AU$9:AU622)</f>
        <v>1.1974480810638113</v>
      </c>
      <c r="AU622" s="89">
        <f t="shared" si="189"/>
        <v>9.048726053378928E-3</v>
      </c>
      <c r="AV622" s="90">
        <f>SUM(AU$9:AU622)*RRF</f>
        <v>83.161786343255329</v>
      </c>
      <c r="AW622" s="3"/>
      <c r="AX622" s="2">
        <f t="shared" si="181"/>
        <v>1.5</v>
      </c>
      <c r="AY622" s="2">
        <f t="shared" si="182"/>
        <v>0.75</v>
      </c>
    </row>
    <row r="623" spans="1:51" x14ac:dyDescent="0.25">
      <c r="A623" s="14">
        <f t="shared" si="183"/>
        <v>6.14</v>
      </c>
      <c r="B623" s="59">
        <f>IF($B$4="AY",0,IFERROR(P*INDEX('UWYr writing pattern'!$C$4:$C$18,MATCH('Baseline model w.Calcs'!$A623,'UWYr writing pattern'!$A$4:$A$18,0)) / 25,B622))</f>
        <v>0</v>
      </c>
      <c r="C623" s="36">
        <f t="shared" si="184"/>
        <v>9.3292241004016511E-3</v>
      </c>
      <c r="E623" s="34">
        <f t="shared" si="185"/>
        <v>1.4206940254418758E-4</v>
      </c>
      <c r="F623" s="31">
        <f>SUM($E$9:E623)*RLR</f>
        <v>119.98880493107947</v>
      </c>
      <c r="G623" s="32"/>
      <c r="H623" s="36">
        <f>F623-SUM($J$9:J623)</f>
        <v>2.3367172947637442</v>
      </c>
      <c r="J623" s="31">
        <f t="shared" si="186"/>
        <v>1.7656525023783516E-2</v>
      </c>
      <c r="K623" s="36">
        <f>SUM($J$9:J623)*RRF</f>
        <v>82.35646134542101</v>
      </c>
      <c r="L623" s="33"/>
      <c r="M623" s="36">
        <f t="shared" si="171"/>
        <v>84.693178640184755</v>
      </c>
      <c r="N623" s="33"/>
      <c r="O623" s="33"/>
      <c r="P623" s="33"/>
      <c r="Q623" s="33"/>
      <c r="R623" s="33"/>
      <c r="S623" s="33"/>
      <c r="T623" s="33"/>
      <c r="U623" s="33"/>
      <c r="V623" s="31">
        <f t="shared" si="172"/>
        <v>7.8365482443373859E-3</v>
      </c>
      <c r="W623" s="31">
        <f t="shared" si="173"/>
        <v>1.6357021063346209</v>
      </c>
      <c r="X623" s="31">
        <f t="shared" si="174"/>
        <v>1.6435386545789583</v>
      </c>
      <c r="Y623" s="31">
        <f t="shared" si="175"/>
        <v>-0.69317864018475461</v>
      </c>
      <c r="Z623" s="31"/>
      <c r="AA623" s="31"/>
      <c r="AB623" s="31"/>
      <c r="AC623" s="31"/>
      <c r="AD623" s="31"/>
      <c r="AE623" s="31"/>
      <c r="AF623" s="31"/>
      <c r="AG623" s="33">
        <f t="shared" si="176"/>
        <v>0.98043406363596441</v>
      </c>
      <c r="AH623" s="33">
        <f t="shared" si="177"/>
        <v>1.0082521266688662</v>
      </c>
      <c r="AI623" s="33">
        <f t="shared" si="178"/>
        <v>0.99990670775899559</v>
      </c>
      <c r="AJ623" s="93">
        <f t="shared" si="179"/>
        <v>0.98999829799529449</v>
      </c>
      <c r="AK623" s="3">
        <f t="shared" si="180"/>
        <v>0.99009610649620128</v>
      </c>
      <c r="AL623" s="3"/>
      <c r="AM623" s="3"/>
      <c r="AN623" s="3"/>
      <c r="AO623" s="3"/>
      <c r="AP623" s="3"/>
      <c r="AQ623" s="90">
        <f t="shared" si="187"/>
        <v>0</v>
      </c>
      <c r="AR623" s="91">
        <f t="shared" si="188"/>
        <v>0</v>
      </c>
      <c r="AS623" s="89">
        <f>SUM(AR$9:AR623)*RLR</f>
        <v>120</v>
      </c>
      <c r="AT623" s="90">
        <f>AS623-SUM(AU$9:AU623)</f>
        <v>1.1884672204558342</v>
      </c>
      <c r="AU623" s="89">
        <f t="shared" si="189"/>
        <v>8.9808606079785844E-3</v>
      </c>
      <c r="AV623" s="90">
        <f>SUM(AU$9:AU623)*RRF</f>
        <v>83.168072945680905</v>
      </c>
      <c r="AW623" s="3"/>
      <c r="AX623" s="2">
        <f t="shared" si="181"/>
        <v>1.5</v>
      </c>
      <c r="AY623" s="2">
        <f t="shared" si="182"/>
        <v>0.75</v>
      </c>
    </row>
    <row r="624" spans="1:51" x14ac:dyDescent="0.25">
      <c r="A624" s="14">
        <f t="shared" si="183"/>
        <v>6.15</v>
      </c>
      <c r="B624" s="59">
        <f>IF($B$4="AY",0,IFERROR(P*INDEX('UWYr writing pattern'!$C$4:$C$18,MATCH('Baseline model w.Calcs'!$A624,'UWYr writing pattern'!$A$4:$A$18,0)) / 25,B623))</f>
        <v>0</v>
      </c>
      <c r="C624" s="36">
        <f t="shared" si="184"/>
        <v>9.1892857388956271E-3</v>
      </c>
      <c r="E624" s="34">
        <f t="shared" si="185"/>
        <v>1.3993836150602478E-4</v>
      </c>
      <c r="F624" s="31">
        <f>SUM($E$9:E624)*RLR</f>
        <v>119.98897285711327</v>
      </c>
      <c r="G624" s="32"/>
      <c r="H624" s="36">
        <f>F624-SUM($J$9:J624)</f>
        <v>2.3193598410868077</v>
      </c>
      <c r="J624" s="31">
        <f t="shared" si="186"/>
        <v>1.7525379710728081E-2</v>
      </c>
      <c r="K624" s="36">
        <f>SUM($J$9:J624)*RRF</f>
        <v>82.368729111218514</v>
      </c>
      <c r="L624" s="33"/>
      <c r="M624" s="36">
        <f t="shared" si="171"/>
        <v>84.688088952305321</v>
      </c>
      <c r="N624" s="33"/>
      <c r="O624" s="33"/>
      <c r="P624" s="33"/>
      <c r="Q624" s="33"/>
      <c r="R624" s="33"/>
      <c r="S624" s="33"/>
      <c r="T624" s="33"/>
      <c r="U624" s="33"/>
      <c r="V624" s="31">
        <f t="shared" si="172"/>
        <v>7.7190000206723269E-3</v>
      </c>
      <c r="W624" s="31">
        <f t="shared" si="173"/>
        <v>1.6235518887607654</v>
      </c>
      <c r="X624" s="31">
        <f t="shared" si="174"/>
        <v>1.6312708887814378</v>
      </c>
      <c r="Y624" s="31">
        <f t="shared" si="175"/>
        <v>-0.6880889523053213</v>
      </c>
      <c r="Z624" s="31"/>
      <c r="AA624" s="31"/>
      <c r="AB624" s="31"/>
      <c r="AC624" s="31"/>
      <c r="AD624" s="31"/>
      <c r="AE624" s="31"/>
      <c r="AF624" s="31"/>
      <c r="AG624" s="33">
        <f t="shared" si="176"/>
        <v>0.98058010846688703</v>
      </c>
      <c r="AH624" s="33">
        <f t="shared" si="177"/>
        <v>1.0081915351464918</v>
      </c>
      <c r="AI624" s="33">
        <f t="shared" si="178"/>
        <v>0.99990810714261058</v>
      </c>
      <c r="AJ624" s="93">
        <f t="shared" si="179"/>
        <v>0.99007303016438897</v>
      </c>
      <c r="AK624" s="3">
        <f t="shared" si="180"/>
        <v>0.99017038569747973</v>
      </c>
      <c r="AL624" s="3"/>
      <c r="AM624" s="3"/>
      <c r="AN624" s="3"/>
      <c r="AO624" s="3"/>
      <c r="AP624" s="3"/>
      <c r="AQ624" s="90">
        <f t="shared" si="187"/>
        <v>0</v>
      </c>
      <c r="AR624" s="91">
        <f t="shared" si="188"/>
        <v>0</v>
      </c>
      <c r="AS624" s="89">
        <f>SUM(AR$9:AR624)*RLR</f>
        <v>120</v>
      </c>
      <c r="AT624" s="90">
        <f>AS624-SUM(AU$9:AU624)</f>
        <v>1.1795537163024221</v>
      </c>
      <c r="AU624" s="89">
        <f t="shared" si="189"/>
        <v>8.913504153418756E-3</v>
      </c>
      <c r="AV624" s="90">
        <f>SUM(AU$9:AU624)*RRF</f>
        <v>83.174312398588299</v>
      </c>
      <c r="AW624" s="3"/>
      <c r="AX624" s="2">
        <f t="shared" si="181"/>
        <v>1.5</v>
      </c>
      <c r="AY624" s="2">
        <f t="shared" si="182"/>
        <v>0.75</v>
      </c>
    </row>
    <row r="625" spans="1:51" x14ac:dyDescent="0.25">
      <c r="A625" s="14">
        <f t="shared" si="183"/>
        <v>6.16</v>
      </c>
      <c r="B625" s="59">
        <f>IF($B$4="AY",0,IFERROR(P*INDEX('UWYr writing pattern'!$C$4:$C$18,MATCH('Baseline model w.Calcs'!$A625,'UWYr writing pattern'!$A$4:$A$18,0)) / 25,B624))</f>
        <v>0</v>
      </c>
      <c r="C625" s="36">
        <f t="shared" si="184"/>
        <v>9.0514464528121934E-3</v>
      </c>
      <c r="E625" s="34">
        <f t="shared" si="185"/>
        <v>1.378392860834344E-4</v>
      </c>
      <c r="F625" s="31">
        <f>SUM($E$9:E625)*RLR</f>
        <v>119.98913826425657</v>
      </c>
      <c r="G625" s="32"/>
      <c r="H625" s="36">
        <f>F625-SUM($J$9:J625)</f>
        <v>2.3021300494219616</v>
      </c>
      <c r="J625" s="31">
        <f t="shared" si="186"/>
        <v>1.7395198808151057E-2</v>
      </c>
      <c r="K625" s="36">
        <f>SUM($J$9:J625)*RRF</f>
        <v>82.380905750384215</v>
      </c>
      <c r="L625" s="33"/>
      <c r="M625" s="36">
        <f t="shared" si="171"/>
        <v>84.683035799806177</v>
      </c>
      <c r="N625" s="33"/>
      <c r="O625" s="33"/>
      <c r="P625" s="33"/>
      <c r="Q625" s="33"/>
      <c r="R625" s="33"/>
      <c r="S625" s="33"/>
      <c r="T625" s="33"/>
      <c r="U625" s="33"/>
      <c r="V625" s="31">
        <f t="shared" si="172"/>
        <v>7.6032150203622414E-3</v>
      </c>
      <c r="W625" s="31">
        <f t="shared" si="173"/>
        <v>1.611491034595373</v>
      </c>
      <c r="X625" s="31">
        <f t="shared" si="174"/>
        <v>1.6190942496157352</v>
      </c>
      <c r="Y625" s="31">
        <f t="shared" si="175"/>
        <v>-0.68303579980617712</v>
      </c>
      <c r="Z625" s="31"/>
      <c r="AA625" s="31"/>
      <c r="AB625" s="31"/>
      <c r="AC625" s="31"/>
      <c r="AD625" s="31"/>
      <c r="AE625" s="31"/>
      <c r="AF625" s="31"/>
      <c r="AG625" s="33">
        <f t="shared" si="176"/>
        <v>0.98072506845695495</v>
      </c>
      <c r="AH625" s="33">
        <f t="shared" si="177"/>
        <v>1.0081313785691211</v>
      </c>
      <c r="AI625" s="33">
        <f t="shared" si="178"/>
        <v>0.99990948553547143</v>
      </c>
      <c r="AJ625" s="93">
        <f t="shared" si="179"/>
        <v>0.99014720393881273</v>
      </c>
      <c r="AK625" s="3">
        <f t="shared" si="180"/>
        <v>0.99024410780474859</v>
      </c>
      <c r="AL625" s="3"/>
      <c r="AM625" s="3"/>
      <c r="AN625" s="3"/>
      <c r="AO625" s="3"/>
      <c r="AP625" s="3"/>
      <c r="AQ625" s="90">
        <f t="shared" si="187"/>
        <v>0</v>
      </c>
      <c r="AR625" s="91">
        <f t="shared" si="188"/>
        <v>0</v>
      </c>
      <c r="AS625" s="89">
        <f>SUM(AR$9:AR625)*RLR</f>
        <v>120</v>
      </c>
      <c r="AT625" s="90">
        <f>AS625-SUM(AU$9:AU625)</f>
        <v>1.1707070634301573</v>
      </c>
      <c r="AU625" s="89">
        <f t="shared" si="189"/>
        <v>8.8466528722681657E-3</v>
      </c>
      <c r="AV625" s="90">
        <f>SUM(AU$9:AU625)*RRF</f>
        <v>83.180505055598886</v>
      </c>
      <c r="AW625" s="3"/>
      <c r="AX625" s="2">
        <f t="shared" si="181"/>
        <v>1.5</v>
      </c>
      <c r="AY625" s="2">
        <f t="shared" si="182"/>
        <v>0.75</v>
      </c>
    </row>
    <row r="626" spans="1:51" x14ac:dyDescent="0.25">
      <c r="A626" s="14">
        <f t="shared" si="183"/>
        <v>6.17</v>
      </c>
      <c r="B626" s="59">
        <f>IF($B$4="AY",0,IFERROR(P*INDEX('UWYr writing pattern'!$C$4:$C$18,MATCH('Baseline model w.Calcs'!$A626,'UWYr writing pattern'!$A$4:$A$18,0)) / 25,B625))</f>
        <v>0</v>
      </c>
      <c r="C626" s="36">
        <f t="shared" si="184"/>
        <v>8.9156747560200107E-3</v>
      </c>
      <c r="E626" s="34">
        <f t="shared" si="185"/>
        <v>1.357716967921829E-4</v>
      </c>
      <c r="F626" s="31">
        <f>SUM($E$9:E626)*RLR</f>
        <v>119.98930119029271</v>
      </c>
      <c r="G626" s="32"/>
      <c r="H626" s="36">
        <f>F626-SUM($J$9:J626)</f>
        <v>2.2850270000874389</v>
      </c>
      <c r="J626" s="31">
        <f t="shared" si="186"/>
        <v>1.7265975370664714E-2</v>
      </c>
      <c r="K626" s="36">
        <f>SUM($J$9:J626)*RRF</f>
        <v>82.392991933143676</v>
      </c>
      <c r="L626" s="33"/>
      <c r="M626" s="36">
        <f t="shared" si="171"/>
        <v>84.678018933231115</v>
      </c>
      <c r="N626" s="33"/>
      <c r="O626" s="33"/>
      <c r="P626" s="33"/>
      <c r="Q626" s="33"/>
      <c r="R626" s="33"/>
      <c r="S626" s="33"/>
      <c r="T626" s="33"/>
      <c r="U626" s="33"/>
      <c r="V626" s="31">
        <f t="shared" si="172"/>
        <v>7.4891667950568079E-3</v>
      </c>
      <c r="W626" s="31">
        <f t="shared" si="173"/>
        <v>1.5995189000612071</v>
      </c>
      <c r="X626" s="31">
        <f t="shared" si="174"/>
        <v>1.6070080668562639</v>
      </c>
      <c r="Y626" s="31">
        <f t="shared" si="175"/>
        <v>-0.67801893323111528</v>
      </c>
      <c r="Z626" s="31"/>
      <c r="AA626" s="31"/>
      <c r="AB626" s="31"/>
      <c r="AC626" s="31"/>
      <c r="AD626" s="31"/>
      <c r="AE626" s="31"/>
      <c r="AF626" s="31"/>
      <c r="AG626" s="33">
        <f t="shared" si="176"/>
        <v>0.98086895158504372</v>
      </c>
      <c r="AH626" s="33">
        <f t="shared" si="177"/>
        <v>1.0080716539670371</v>
      </c>
      <c r="AI626" s="33">
        <f t="shared" si="178"/>
        <v>0.99991084325243917</v>
      </c>
      <c r="AJ626" s="93">
        <f t="shared" si="179"/>
        <v>0.99022082349086016</v>
      </c>
      <c r="AK626" s="3">
        <f t="shared" si="180"/>
        <v>0.99031727699621308</v>
      </c>
      <c r="AL626" s="3"/>
      <c r="AM626" s="3"/>
      <c r="AN626" s="3"/>
      <c r="AO626" s="3"/>
      <c r="AP626" s="3"/>
      <c r="AQ626" s="90">
        <f t="shared" si="187"/>
        <v>0</v>
      </c>
      <c r="AR626" s="91">
        <f t="shared" si="188"/>
        <v>0</v>
      </c>
      <c r="AS626" s="89">
        <f>SUM(AR$9:AR626)*RLR</f>
        <v>120</v>
      </c>
      <c r="AT626" s="90">
        <f>AS626-SUM(AU$9:AU626)</f>
        <v>1.1619267604544348</v>
      </c>
      <c r="AU626" s="89">
        <f t="shared" si="189"/>
        <v>8.7803029757261807E-3</v>
      </c>
      <c r="AV626" s="90">
        <f>SUM(AU$9:AU626)*RRF</f>
        <v>83.186651267681896</v>
      </c>
      <c r="AW626" s="3"/>
      <c r="AX626" s="2">
        <f t="shared" si="181"/>
        <v>1.5</v>
      </c>
      <c r="AY626" s="2">
        <f t="shared" si="182"/>
        <v>0.75</v>
      </c>
    </row>
    <row r="627" spans="1:51" x14ac:dyDescent="0.25">
      <c r="A627" s="14">
        <f t="shared" si="183"/>
        <v>6.18</v>
      </c>
      <c r="B627" s="59">
        <f>IF($B$4="AY",0,IFERROR(P*INDEX('UWYr writing pattern'!$C$4:$C$18,MATCH('Baseline model w.Calcs'!$A627,'UWYr writing pattern'!$A$4:$A$18,0)) / 25,B626))</f>
        <v>0</v>
      </c>
      <c r="C627" s="36">
        <f t="shared" si="184"/>
        <v>8.7819396346797106E-3</v>
      </c>
      <c r="E627" s="34">
        <f t="shared" si="185"/>
        <v>1.3373512134030017E-4</v>
      </c>
      <c r="F627" s="31">
        <f>SUM($E$9:E627)*RLR</f>
        <v>119.98946167243832</v>
      </c>
      <c r="G627" s="32"/>
      <c r="H627" s="36">
        <f>F627-SUM($J$9:J627)</f>
        <v>2.2680497797323937</v>
      </c>
      <c r="J627" s="31">
        <f t="shared" si="186"/>
        <v>1.7137702500655792E-2</v>
      </c>
      <c r="K627" s="36">
        <f>SUM($J$9:J627)*RRF</f>
        <v>82.404988324894148</v>
      </c>
      <c r="L627" s="33"/>
      <c r="M627" s="36">
        <f t="shared" si="171"/>
        <v>84.673038104626542</v>
      </c>
      <c r="N627" s="33"/>
      <c r="O627" s="33"/>
      <c r="P627" s="33"/>
      <c r="Q627" s="33"/>
      <c r="R627" s="33"/>
      <c r="S627" s="33"/>
      <c r="T627" s="33"/>
      <c r="U627" s="33"/>
      <c r="V627" s="31">
        <f t="shared" si="172"/>
        <v>7.3768292931309558E-3</v>
      </c>
      <c r="W627" s="31">
        <f t="shared" si="173"/>
        <v>1.5876348458126754</v>
      </c>
      <c r="X627" s="31">
        <f t="shared" si="174"/>
        <v>1.5950116751058063</v>
      </c>
      <c r="Y627" s="31">
        <f t="shared" si="175"/>
        <v>-0.67303810462654212</v>
      </c>
      <c r="Z627" s="31"/>
      <c r="AA627" s="31"/>
      <c r="AB627" s="31"/>
      <c r="AC627" s="31"/>
      <c r="AD627" s="31"/>
      <c r="AE627" s="31"/>
      <c r="AF627" s="31"/>
      <c r="AG627" s="33">
        <f t="shared" si="176"/>
        <v>0.98101176577254934</v>
      </c>
      <c r="AH627" s="33">
        <f t="shared" si="177"/>
        <v>1.0080123583884113</v>
      </c>
      <c r="AI627" s="33">
        <f t="shared" si="178"/>
        <v>0.99991218060365272</v>
      </c>
      <c r="AJ627" s="93">
        <f t="shared" si="179"/>
        <v>0.99029389296165038</v>
      </c>
      <c r="AK627" s="3">
        <f t="shared" si="180"/>
        <v>0.9903898974187415</v>
      </c>
      <c r="AL627" s="3"/>
      <c r="AM627" s="3"/>
      <c r="AN627" s="3"/>
      <c r="AO627" s="3"/>
      <c r="AP627" s="3"/>
      <c r="AQ627" s="90">
        <f t="shared" si="187"/>
        <v>0</v>
      </c>
      <c r="AR627" s="91">
        <f t="shared" si="188"/>
        <v>0</v>
      </c>
      <c r="AS627" s="89">
        <f>SUM(AR$9:AR627)*RLR</f>
        <v>120</v>
      </c>
      <c r="AT627" s="90">
        <f>AS627-SUM(AU$9:AU627)</f>
        <v>1.1532123097510265</v>
      </c>
      <c r="AU627" s="89">
        <f t="shared" si="189"/>
        <v>8.7144507034082608E-3</v>
      </c>
      <c r="AV627" s="90">
        <f>SUM(AU$9:AU627)*RRF</f>
        <v>83.192751383174283</v>
      </c>
      <c r="AW627" s="3"/>
      <c r="AX627" s="2">
        <f t="shared" si="181"/>
        <v>1.5</v>
      </c>
      <c r="AY627" s="2">
        <f t="shared" si="182"/>
        <v>0.75</v>
      </c>
    </row>
    <row r="628" spans="1:51" x14ac:dyDescent="0.25">
      <c r="A628" s="14">
        <f t="shared" si="183"/>
        <v>6.19</v>
      </c>
      <c r="B628" s="59">
        <f>IF($B$4="AY",0,IFERROR(P*INDEX('UWYr writing pattern'!$C$4:$C$18,MATCH('Baseline model w.Calcs'!$A628,'UWYr writing pattern'!$A$4:$A$18,0)) / 25,B627))</f>
        <v>0</v>
      </c>
      <c r="C628" s="36">
        <f t="shared" si="184"/>
        <v>8.6502105401595145E-3</v>
      </c>
      <c r="E628" s="34">
        <f t="shared" si="185"/>
        <v>1.3172909452019565E-4</v>
      </c>
      <c r="F628" s="31">
        <f>SUM($E$9:E628)*RLR</f>
        <v>119.98961974735174</v>
      </c>
      <c r="G628" s="32"/>
      <c r="H628" s="36">
        <f>F628-SUM($J$9:J628)</f>
        <v>2.2511974812978224</v>
      </c>
      <c r="J628" s="31">
        <f t="shared" si="186"/>
        <v>1.7010373347992953E-2</v>
      </c>
      <c r="K628" s="36">
        <f>SUM($J$9:J628)*RRF</f>
        <v>82.416895586237743</v>
      </c>
      <c r="L628" s="33"/>
      <c r="M628" s="36">
        <f t="shared" si="171"/>
        <v>84.668093067535565</v>
      </c>
      <c r="N628" s="33"/>
      <c r="O628" s="33"/>
      <c r="P628" s="33"/>
      <c r="Q628" s="33"/>
      <c r="R628" s="33"/>
      <c r="S628" s="33"/>
      <c r="T628" s="33"/>
      <c r="U628" s="33"/>
      <c r="V628" s="31">
        <f t="shared" si="172"/>
        <v>7.2661768537339915E-3</v>
      </c>
      <c r="W628" s="31">
        <f t="shared" si="173"/>
        <v>1.5758382369084756</v>
      </c>
      <c r="X628" s="31">
        <f t="shared" si="174"/>
        <v>1.5831044137622097</v>
      </c>
      <c r="Y628" s="31">
        <f t="shared" si="175"/>
        <v>-0.66809306753556541</v>
      </c>
      <c r="Z628" s="31"/>
      <c r="AA628" s="31"/>
      <c r="AB628" s="31"/>
      <c r="AC628" s="31"/>
      <c r="AD628" s="31"/>
      <c r="AE628" s="31"/>
      <c r="AF628" s="31"/>
      <c r="AG628" s="33">
        <f t="shared" si="176"/>
        <v>0.98115351888378266</v>
      </c>
      <c r="AH628" s="33">
        <f t="shared" si="177"/>
        <v>1.007953488899233</v>
      </c>
      <c r="AI628" s="33">
        <f t="shared" si="178"/>
        <v>0.99991349789459782</v>
      </c>
      <c r="AJ628" s="93">
        <f t="shared" si="179"/>
        <v>0.99036641646136048</v>
      </c>
      <c r="AK628" s="3">
        <f t="shared" si="180"/>
        <v>0.99046197318810092</v>
      </c>
      <c r="AL628" s="3"/>
      <c r="AM628" s="3"/>
      <c r="AN628" s="3"/>
      <c r="AO628" s="3"/>
      <c r="AP628" s="3"/>
      <c r="AQ628" s="90">
        <f t="shared" si="187"/>
        <v>0</v>
      </c>
      <c r="AR628" s="91">
        <f t="shared" si="188"/>
        <v>0</v>
      </c>
      <c r="AS628" s="89">
        <f>SUM(AR$9:AR628)*RLR</f>
        <v>120</v>
      </c>
      <c r="AT628" s="90">
        <f>AS628-SUM(AU$9:AU628)</f>
        <v>1.144563217427887</v>
      </c>
      <c r="AU628" s="89">
        <f t="shared" si="189"/>
        <v>8.6490923231326983E-3</v>
      </c>
      <c r="AV628" s="90">
        <f>SUM(AU$9:AU628)*RRF</f>
        <v>83.198805747800478</v>
      </c>
      <c r="AW628" s="3"/>
      <c r="AX628" s="2">
        <f t="shared" si="181"/>
        <v>1.5</v>
      </c>
      <c r="AY628" s="2">
        <f t="shared" si="182"/>
        <v>0.75</v>
      </c>
    </row>
    <row r="629" spans="1:51" x14ac:dyDescent="0.25">
      <c r="A629" s="14">
        <f t="shared" si="183"/>
        <v>6.2</v>
      </c>
      <c r="B629" s="59">
        <f>IF($B$4="AY",0,IFERROR(P*INDEX('UWYr writing pattern'!$C$4:$C$18,MATCH('Baseline model w.Calcs'!$A629,'UWYr writing pattern'!$A$4:$A$18,0)) / 25,B628))</f>
        <v>0</v>
      </c>
      <c r="C629" s="36">
        <f t="shared" si="184"/>
        <v>8.5204573820571224E-3</v>
      </c>
      <c r="E629" s="34">
        <f t="shared" si="185"/>
        <v>1.2975315810239273E-4</v>
      </c>
      <c r="F629" s="31">
        <f>SUM($E$9:E629)*RLR</f>
        <v>119.98977545114147</v>
      </c>
      <c r="G629" s="32"/>
      <c r="H629" s="36">
        <f>F629-SUM($J$9:J629)</f>
        <v>2.2344692039778238</v>
      </c>
      <c r="J629" s="31">
        <f t="shared" si="186"/>
        <v>1.6883981109733669E-2</v>
      </c>
      <c r="K629" s="36">
        <f>SUM($J$9:J629)*RRF</f>
        <v>82.428714373014543</v>
      </c>
      <c r="L629" s="33"/>
      <c r="M629" s="36">
        <f t="shared" si="171"/>
        <v>84.663183576992367</v>
      </c>
      <c r="N629" s="33"/>
      <c r="O629" s="33"/>
      <c r="P629" s="33"/>
      <c r="Q629" s="33"/>
      <c r="R629" s="33"/>
      <c r="S629" s="33"/>
      <c r="T629" s="33"/>
      <c r="U629" s="33"/>
      <c r="V629" s="31">
        <f t="shared" si="172"/>
        <v>7.1571842009279822E-3</v>
      </c>
      <c r="W629" s="31">
        <f t="shared" si="173"/>
        <v>1.5641284427844766</v>
      </c>
      <c r="X629" s="31">
        <f t="shared" si="174"/>
        <v>1.5712856269854045</v>
      </c>
      <c r="Y629" s="31">
        <f t="shared" si="175"/>
        <v>-0.66318357699236685</v>
      </c>
      <c r="Z629" s="31"/>
      <c r="AA629" s="31"/>
      <c r="AB629" s="31"/>
      <c r="AC629" s="31"/>
      <c r="AD629" s="31"/>
      <c r="AE629" s="31"/>
      <c r="AF629" s="31"/>
      <c r="AG629" s="33">
        <f t="shared" si="176"/>
        <v>0.98129421872636358</v>
      </c>
      <c r="AH629" s="33">
        <f t="shared" si="177"/>
        <v>1.0078950425832425</v>
      </c>
      <c r="AI629" s="33">
        <f t="shared" si="178"/>
        <v>0.99991479542617889</v>
      </c>
      <c r="AJ629" s="93">
        <f t="shared" si="179"/>
        <v>0.99043839806945655</v>
      </c>
      <c r="AK629" s="3">
        <f t="shared" si="180"/>
        <v>0.99053350838919008</v>
      </c>
      <c r="AL629" s="3"/>
      <c r="AM629" s="3"/>
      <c r="AN629" s="3"/>
      <c r="AO629" s="3"/>
      <c r="AP629" s="3"/>
      <c r="AQ629" s="90">
        <f t="shared" si="187"/>
        <v>0</v>
      </c>
      <c r="AR629" s="91">
        <f t="shared" si="188"/>
        <v>0</v>
      </c>
      <c r="AS629" s="89">
        <f>SUM(AR$9:AR629)*RLR</f>
        <v>120</v>
      </c>
      <c r="AT629" s="90">
        <f>AS629-SUM(AU$9:AU629)</f>
        <v>1.1359789932971722</v>
      </c>
      <c r="AU629" s="89">
        <f t="shared" si="189"/>
        <v>8.5842241307091532E-3</v>
      </c>
      <c r="AV629" s="90">
        <f>SUM(AU$9:AU629)*RRF</f>
        <v>83.204814704691969</v>
      </c>
      <c r="AW629" s="3"/>
      <c r="AX629" s="2">
        <f t="shared" si="181"/>
        <v>1.5</v>
      </c>
      <c r="AY629" s="2">
        <f t="shared" si="182"/>
        <v>0.75</v>
      </c>
    </row>
    <row r="630" spans="1:51" x14ac:dyDescent="0.25">
      <c r="A630" s="14">
        <f t="shared" si="183"/>
        <v>6.21</v>
      </c>
      <c r="B630" s="59">
        <f>IF($B$4="AY",0,IFERROR(P*INDEX('UWYr writing pattern'!$C$4:$C$18,MATCH('Baseline model w.Calcs'!$A630,'UWYr writing pattern'!$A$4:$A$18,0)) / 25,B629))</f>
        <v>0</v>
      </c>
      <c r="C630" s="36">
        <f t="shared" si="184"/>
        <v>8.3926505213262649E-3</v>
      </c>
      <c r="E630" s="34">
        <f t="shared" si="185"/>
        <v>1.2780686073085682E-4</v>
      </c>
      <c r="F630" s="31">
        <f>SUM($E$9:E630)*RLR</f>
        <v>119.98992881937434</v>
      </c>
      <c r="G630" s="32"/>
      <c r="H630" s="36">
        <f>F630-SUM($J$9:J630)</f>
        <v>2.2178640531808611</v>
      </c>
      <c r="J630" s="31">
        <f t="shared" si="186"/>
        <v>1.675851902983368E-2</v>
      </c>
      <c r="K630" s="36">
        <f>SUM($J$9:J630)*RRF</f>
        <v>82.440445336335429</v>
      </c>
      <c r="L630" s="33"/>
      <c r="M630" s="36">
        <f t="shared" si="171"/>
        <v>84.65830938951629</v>
      </c>
      <c r="N630" s="33"/>
      <c r="O630" s="33"/>
      <c r="P630" s="33"/>
      <c r="Q630" s="33"/>
      <c r="R630" s="33"/>
      <c r="S630" s="33"/>
      <c r="T630" s="33"/>
      <c r="U630" s="33"/>
      <c r="V630" s="31">
        <f t="shared" si="172"/>
        <v>7.0498264379140613E-3</v>
      </c>
      <c r="W630" s="31">
        <f t="shared" si="173"/>
        <v>1.5525048372266026</v>
      </c>
      <c r="X630" s="31">
        <f t="shared" si="174"/>
        <v>1.5595546636645166</v>
      </c>
      <c r="Y630" s="31">
        <f t="shared" si="175"/>
        <v>-0.65830938951629037</v>
      </c>
      <c r="Z630" s="31"/>
      <c r="AA630" s="31"/>
      <c r="AB630" s="31"/>
      <c r="AC630" s="31"/>
      <c r="AD630" s="31"/>
      <c r="AE630" s="31"/>
      <c r="AF630" s="31"/>
      <c r="AG630" s="33">
        <f t="shared" si="176"/>
        <v>0.98143387305161223</v>
      </c>
      <c r="AH630" s="33">
        <f t="shared" si="177"/>
        <v>1.0078370165418606</v>
      </c>
      <c r="AI630" s="33">
        <f t="shared" si="178"/>
        <v>0.99991607349478617</v>
      </c>
      <c r="AJ630" s="93">
        <f t="shared" si="179"/>
        <v>0.99050984183492274</v>
      </c>
      <c r="AK630" s="3">
        <f t="shared" si="180"/>
        <v>0.99060450707627135</v>
      </c>
      <c r="AL630" s="3"/>
      <c r="AM630" s="3"/>
      <c r="AN630" s="3"/>
      <c r="AO630" s="3"/>
      <c r="AP630" s="3"/>
      <c r="AQ630" s="90">
        <f t="shared" si="187"/>
        <v>0</v>
      </c>
      <c r="AR630" s="91">
        <f t="shared" si="188"/>
        <v>0</v>
      </c>
      <c r="AS630" s="89">
        <f>SUM(AR$9:AR630)*RLR</f>
        <v>120</v>
      </c>
      <c r="AT630" s="90">
        <f>AS630-SUM(AU$9:AU630)</f>
        <v>1.127459150847443</v>
      </c>
      <c r="AU630" s="89">
        <f t="shared" si="189"/>
        <v>8.5198424497287921E-3</v>
      </c>
      <c r="AV630" s="90">
        <f>SUM(AU$9:AU630)*RRF</f>
        <v>83.21077859440679</v>
      </c>
      <c r="AW630" s="3"/>
      <c r="AX630" s="2">
        <f t="shared" si="181"/>
        <v>1.5</v>
      </c>
      <c r="AY630" s="2">
        <f t="shared" si="182"/>
        <v>0.75</v>
      </c>
    </row>
    <row r="631" spans="1:51" x14ac:dyDescent="0.25">
      <c r="A631" s="14">
        <f t="shared" si="183"/>
        <v>6.22</v>
      </c>
      <c r="B631" s="59">
        <f>IF($B$4="AY",0,IFERROR(P*INDEX('UWYr writing pattern'!$C$4:$C$18,MATCH('Baseline model w.Calcs'!$A631,'UWYr writing pattern'!$A$4:$A$18,0)) / 25,B630))</f>
        <v>0</v>
      </c>
      <c r="C631" s="36">
        <f t="shared" si="184"/>
        <v>8.2667607635063707E-3</v>
      </c>
      <c r="E631" s="34">
        <f t="shared" si="185"/>
        <v>1.2588975781989398E-4</v>
      </c>
      <c r="F631" s="31">
        <f>SUM($E$9:E631)*RLR</f>
        <v>119.99007988708374</v>
      </c>
      <c r="G631" s="32"/>
      <c r="H631" s="36">
        <f>F631-SUM($J$9:J631)</f>
        <v>2.2013811404914065</v>
      </c>
      <c r="J631" s="31">
        <f t="shared" si="186"/>
        <v>1.6633980398856458E-2</v>
      </c>
      <c r="K631" s="36">
        <f>SUM($J$9:J631)*RRF</f>
        <v>82.452089122614623</v>
      </c>
      <c r="L631" s="33"/>
      <c r="M631" s="36">
        <f t="shared" si="171"/>
        <v>84.65347026310603</v>
      </c>
      <c r="N631" s="33"/>
      <c r="O631" s="33"/>
      <c r="P631" s="33"/>
      <c r="Q631" s="33"/>
      <c r="R631" s="33"/>
      <c r="S631" s="33"/>
      <c r="T631" s="33"/>
      <c r="U631" s="33"/>
      <c r="V631" s="31">
        <f t="shared" si="172"/>
        <v>6.9440790413453505E-3</v>
      </c>
      <c r="W631" s="31">
        <f t="shared" si="173"/>
        <v>1.5409667983439845</v>
      </c>
      <c r="X631" s="31">
        <f t="shared" si="174"/>
        <v>1.5479108773853298</v>
      </c>
      <c r="Y631" s="31">
        <f t="shared" si="175"/>
        <v>-0.65347026310602985</v>
      </c>
      <c r="Z631" s="31"/>
      <c r="AA631" s="31"/>
      <c r="AB631" s="31"/>
      <c r="AC631" s="31"/>
      <c r="AD631" s="31"/>
      <c r="AE631" s="31"/>
      <c r="AF631" s="31"/>
      <c r="AG631" s="33">
        <f t="shared" si="176"/>
        <v>0.98157248955493603</v>
      </c>
      <c r="AH631" s="33">
        <f t="shared" si="177"/>
        <v>1.0077794078941194</v>
      </c>
      <c r="AI631" s="33">
        <f t="shared" si="178"/>
        <v>0.99991733239236447</v>
      </c>
      <c r="AJ631" s="93">
        <f t="shared" si="179"/>
        <v>0.99058075177648985</v>
      </c>
      <c r="AK631" s="3">
        <f t="shared" si="180"/>
        <v>0.99067497327319931</v>
      </c>
      <c r="AL631" s="3"/>
      <c r="AM631" s="3"/>
      <c r="AN631" s="3"/>
      <c r="AO631" s="3"/>
      <c r="AP631" s="3"/>
      <c r="AQ631" s="90">
        <f t="shared" si="187"/>
        <v>0</v>
      </c>
      <c r="AR631" s="91">
        <f t="shared" si="188"/>
        <v>0</v>
      </c>
      <c r="AS631" s="89">
        <f>SUM(AR$9:AR631)*RLR</f>
        <v>120</v>
      </c>
      <c r="AT631" s="90">
        <f>AS631-SUM(AU$9:AU631)</f>
        <v>1.1190032072160818</v>
      </c>
      <c r="AU631" s="89">
        <f t="shared" si="189"/>
        <v>8.4559436313558223E-3</v>
      </c>
      <c r="AV631" s="90">
        <f>SUM(AU$9:AU631)*RRF</f>
        <v>83.21669775494874</v>
      </c>
      <c r="AW631" s="3"/>
      <c r="AX631" s="2">
        <f t="shared" si="181"/>
        <v>1.5</v>
      </c>
      <c r="AY631" s="2">
        <f t="shared" si="182"/>
        <v>0.75</v>
      </c>
    </row>
    <row r="632" spans="1:51" x14ac:dyDescent="0.25">
      <c r="A632" s="14">
        <f t="shared" si="183"/>
        <v>6.23</v>
      </c>
      <c r="B632" s="59">
        <f>IF($B$4="AY",0,IFERROR(P*INDEX('UWYr writing pattern'!$C$4:$C$18,MATCH('Baseline model w.Calcs'!$A632,'UWYr writing pattern'!$A$4:$A$18,0)) / 25,B631))</f>
        <v>0</v>
      </c>
      <c r="C632" s="36">
        <f t="shared" si="184"/>
        <v>8.1427593520537744E-3</v>
      </c>
      <c r="E632" s="34">
        <f t="shared" si="185"/>
        <v>1.2400141145259557E-4</v>
      </c>
      <c r="F632" s="31">
        <f>SUM($E$9:E632)*RLR</f>
        <v>119.99022868877748</v>
      </c>
      <c r="G632" s="32"/>
      <c r="H632" s="36">
        <f>F632-SUM($J$9:J632)</f>
        <v>2.1850195836314583</v>
      </c>
      <c r="J632" s="31">
        <f t="shared" si="186"/>
        <v>1.6510358553685548E-2</v>
      </c>
      <c r="K632" s="36">
        <f>SUM($J$9:J632)*RRF</f>
        <v>82.463646373602202</v>
      </c>
      <c r="L632" s="33"/>
      <c r="M632" s="36">
        <f t="shared" si="171"/>
        <v>84.648665957233661</v>
      </c>
      <c r="N632" s="33"/>
      <c r="O632" s="33"/>
      <c r="P632" s="33"/>
      <c r="Q632" s="33"/>
      <c r="R632" s="33"/>
      <c r="S632" s="33"/>
      <c r="T632" s="33"/>
      <c r="U632" s="33"/>
      <c r="V632" s="31">
        <f t="shared" si="172"/>
        <v>6.8399178557251696E-3</v>
      </c>
      <c r="W632" s="31">
        <f t="shared" si="173"/>
        <v>1.5295137085420207</v>
      </c>
      <c r="X632" s="31">
        <f t="shared" si="174"/>
        <v>1.536353626397746</v>
      </c>
      <c r="Y632" s="31">
        <f t="shared" si="175"/>
        <v>-0.64866595723366061</v>
      </c>
      <c r="Z632" s="31"/>
      <c r="AA632" s="31"/>
      <c r="AB632" s="31"/>
      <c r="AC632" s="31"/>
      <c r="AD632" s="31"/>
      <c r="AE632" s="31"/>
      <c r="AF632" s="31"/>
      <c r="AG632" s="33">
        <f t="shared" si="176"/>
        <v>0.98171007587621673</v>
      </c>
      <c r="AH632" s="33">
        <f t="shared" si="177"/>
        <v>1.0077222137765911</v>
      </c>
      <c r="AI632" s="33">
        <f t="shared" si="178"/>
        <v>0.99991857240647897</v>
      </c>
      <c r="AJ632" s="93">
        <f t="shared" si="179"/>
        <v>0.99065113188286091</v>
      </c>
      <c r="AK632" s="3">
        <f t="shared" si="180"/>
        <v>0.99074491097365025</v>
      </c>
      <c r="AL632" s="3"/>
      <c r="AM632" s="3"/>
      <c r="AN632" s="3"/>
      <c r="AO632" s="3"/>
      <c r="AP632" s="3"/>
      <c r="AQ632" s="90">
        <f t="shared" si="187"/>
        <v>0</v>
      </c>
      <c r="AR632" s="91">
        <f t="shared" si="188"/>
        <v>0</v>
      </c>
      <c r="AS632" s="89">
        <f>SUM(AR$9:AR632)*RLR</f>
        <v>120</v>
      </c>
      <c r="AT632" s="90">
        <f>AS632-SUM(AU$9:AU632)</f>
        <v>1.1106106831619655</v>
      </c>
      <c r="AU632" s="89">
        <f t="shared" si="189"/>
        <v>8.3925240541206144E-3</v>
      </c>
      <c r="AV632" s="90">
        <f>SUM(AU$9:AU632)*RRF</f>
        <v>83.222572521786617</v>
      </c>
      <c r="AW632" s="3"/>
      <c r="AX632" s="2">
        <f t="shared" si="181"/>
        <v>1.5</v>
      </c>
      <c r="AY632" s="2">
        <f t="shared" si="182"/>
        <v>0.75</v>
      </c>
    </row>
    <row r="633" spans="1:51" x14ac:dyDescent="0.25">
      <c r="A633" s="14">
        <f t="shared" si="183"/>
        <v>6.24</v>
      </c>
      <c r="B633" s="59">
        <f>IF($B$4="AY",0,IFERROR(P*INDEX('UWYr writing pattern'!$C$4:$C$18,MATCH('Baseline model w.Calcs'!$A633,'UWYr writing pattern'!$A$4:$A$18,0)) / 25,B632))</f>
        <v>0</v>
      </c>
      <c r="C633" s="36">
        <f t="shared" si="184"/>
        <v>8.0206179617729675E-3</v>
      </c>
      <c r="E633" s="34">
        <f t="shared" si="185"/>
        <v>1.2214139028080662E-4</v>
      </c>
      <c r="F633" s="31">
        <f>SUM($E$9:E633)*RLR</f>
        <v>119.99037525844581</v>
      </c>
      <c r="G633" s="32"/>
      <c r="H633" s="36">
        <f>F633-SUM($J$9:J633)</f>
        <v>2.1687785064225551</v>
      </c>
      <c r="J633" s="31">
        <f t="shared" si="186"/>
        <v>1.6387646877235939E-2</v>
      </c>
      <c r="K633" s="36">
        <f>SUM($J$9:J633)*RRF</f>
        <v>82.475117726416272</v>
      </c>
      <c r="L633" s="33"/>
      <c r="M633" s="36">
        <f t="shared" si="171"/>
        <v>84.643896232838827</v>
      </c>
      <c r="N633" s="33"/>
      <c r="O633" s="33"/>
      <c r="P633" s="33"/>
      <c r="Q633" s="33"/>
      <c r="R633" s="33"/>
      <c r="S633" s="33"/>
      <c r="T633" s="33"/>
      <c r="U633" s="33"/>
      <c r="V633" s="31">
        <f t="shared" si="172"/>
        <v>6.7373190878892925E-3</v>
      </c>
      <c r="W633" s="31">
        <f t="shared" si="173"/>
        <v>1.5181449544957886</v>
      </c>
      <c r="X633" s="31">
        <f t="shared" si="174"/>
        <v>1.5248822735836778</v>
      </c>
      <c r="Y633" s="31">
        <f t="shared" si="175"/>
        <v>-0.64389623283882713</v>
      </c>
      <c r="Z633" s="31"/>
      <c r="AA633" s="31"/>
      <c r="AB633" s="31"/>
      <c r="AC633" s="31"/>
      <c r="AD633" s="31"/>
      <c r="AE633" s="31"/>
      <c r="AF633" s="31"/>
      <c r="AG633" s="33">
        <f t="shared" si="176"/>
        <v>0.98184663960019369</v>
      </c>
      <c r="AH633" s="33">
        <f t="shared" si="177"/>
        <v>1.0076654313433193</v>
      </c>
      <c r="AI633" s="33">
        <f t="shared" si="178"/>
        <v>0.99991979382038176</v>
      </c>
      <c r="AJ633" s="93">
        <f t="shared" si="179"/>
        <v>0.99072098611293524</v>
      </c>
      <c r="AK633" s="3">
        <f t="shared" si="180"/>
        <v>0.99081432414134785</v>
      </c>
      <c r="AL633" s="3"/>
      <c r="AM633" s="3"/>
      <c r="AN633" s="3"/>
      <c r="AO633" s="3"/>
      <c r="AP633" s="3"/>
      <c r="AQ633" s="90">
        <f t="shared" si="187"/>
        <v>0</v>
      </c>
      <c r="AR633" s="91">
        <f t="shared" si="188"/>
        <v>0</v>
      </c>
      <c r="AS633" s="89">
        <f>SUM(AR$9:AR633)*RLR</f>
        <v>120</v>
      </c>
      <c r="AT633" s="90">
        <f>AS633-SUM(AU$9:AU633)</f>
        <v>1.1022811030382513</v>
      </c>
      <c r="AU633" s="89">
        <f t="shared" si="189"/>
        <v>8.3295801237147412E-3</v>
      </c>
      <c r="AV633" s="90">
        <f>SUM(AU$9:AU633)*RRF</f>
        <v>83.228403227873216</v>
      </c>
      <c r="AW633" s="3"/>
      <c r="AX633" s="2">
        <f t="shared" si="181"/>
        <v>1.5</v>
      </c>
      <c r="AY633" s="2">
        <f t="shared" si="182"/>
        <v>0.75</v>
      </c>
    </row>
    <row r="634" spans="1:51" x14ac:dyDescent="0.25">
      <c r="A634" s="14">
        <f t="shared" si="183"/>
        <v>6.25</v>
      </c>
      <c r="B634" s="59">
        <f>IF($B$4="AY",0,IFERROR(P*INDEX('UWYr writing pattern'!$C$4:$C$18,MATCH('Baseline model w.Calcs'!$A634,'UWYr writing pattern'!$A$4:$A$18,0)) / 25,B633))</f>
        <v>0</v>
      </c>
      <c r="C634" s="36">
        <f t="shared" si="184"/>
        <v>7.9003086923463729E-3</v>
      </c>
      <c r="E634" s="34">
        <f t="shared" si="185"/>
        <v>1.2030926942659452E-4</v>
      </c>
      <c r="F634" s="31">
        <f>SUM($E$9:E634)*RLR</f>
        <v>119.99051962956912</v>
      </c>
      <c r="G634" s="32"/>
      <c r="H634" s="36">
        <f>F634-SUM($J$9:J634)</f>
        <v>2.1526570387477051</v>
      </c>
      <c r="J634" s="31">
        <f t="shared" si="186"/>
        <v>1.6265838798169164E-2</v>
      </c>
      <c r="K634" s="36">
        <f>SUM($J$9:J634)*RRF</f>
        <v>82.486503813574984</v>
      </c>
      <c r="L634" s="33"/>
      <c r="M634" s="36">
        <f t="shared" si="171"/>
        <v>84.639160852322689</v>
      </c>
      <c r="N634" s="33"/>
      <c r="O634" s="33"/>
      <c r="P634" s="33"/>
      <c r="Q634" s="33"/>
      <c r="R634" s="33"/>
      <c r="S634" s="33"/>
      <c r="T634" s="33"/>
      <c r="U634" s="33"/>
      <c r="V634" s="31">
        <f t="shared" si="172"/>
        <v>6.6362593015709525E-3</v>
      </c>
      <c r="W634" s="31">
        <f t="shared" si="173"/>
        <v>1.5068599271233936</v>
      </c>
      <c r="X634" s="31">
        <f t="shared" si="174"/>
        <v>1.5134961864249645</v>
      </c>
      <c r="Y634" s="31">
        <f t="shared" si="175"/>
        <v>-0.63916085232268927</v>
      </c>
      <c r="Z634" s="31"/>
      <c r="AA634" s="31"/>
      <c r="AB634" s="31"/>
      <c r="AC634" s="31"/>
      <c r="AD634" s="31"/>
      <c r="AE634" s="31"/>
      <c r="AF634" s="31"/>
      <c r="AG634" s="33">
        <f t="shared" si="176"/>
        <v>0.98198218825684502</v>
      </c>
      <c r="AH634" s="33">
        <f t="shared" si="177"/>
        <v>1.0076090577657464</v>
      </c>
      <c r="AI634" s="33">
        <f t="shared" si="178"/>
        <v>0.99992099691307601</v>
      </c>
      <c r="AJ634" s="93">
        <f t="shared" si="179"/>
        <v>0.99079031839603182</v>
      </c>
      <c r="AK634" s="3">
        <f t="shared" si="180"/>
        <v>0.99088321671028778</v>
      </c>
      <c r="AL634" s="3"/>
      <c r="AM634" s="3"/>
      <c r="AN634" s="3"/>
      <c r="AO634" s="3"/>
      <c r="AP634" s="3"/>
      <c r="AQ634" s="90">
        <f t="shared" si="187"/>
        <v>0</v>
      </c>
      <c r="AR634" s="91">
        <f t="shared" si="188"/>
        <v>0</v>
      </c>
      <c r="AS634" s="89">
        <f>SUM(AR$9:AR634)*RLR</f>
        <v>120</v>
      </c>
      <c r="AT634" s="90">
        <f>AS634-SUM(AU$9:AU634)</f>
        <v>1.0940139947654615</v>
      </c>
      <c r="AU634" s="89">
        <f t="shared" si="189"/>
        <v>8.2671082727868855E-3</v>
      </c>
      <c r="AV634" s="90">
        <f>SUM(AU$9:AU634)*RRF</f>
        <v>83.23419020366417</v>
      </c>
      <c r="AW634" s="3"/>
      <c r="AX634" s="2">
        <f t="shared" si="181"/>
        <v>1.5</v>
      </c>
      <c r="AY634" s="2">
        <f t="shared" si="182"/>
        <v>0.75</v>
      </c>
    </row>
    <row r="635" spans="1:51" x14ac:dyDescent="0.25">
      <c r="A635" s="14">
        <f t="shared" si="183"/>
        <v>6.26</v>
      </c>
      <c r="B635" s="59">
        <f>IF($B$4="AY",0,IFERROR(P*INDEX('UWYr writing pattern'!$C$4:$C$18,MATCH('Baseline model w.Calcs'!$A635,'UWYr writing pattern'!$A$4:$A$18,0)) / 25,B634))</f>
        <v>0</v>
      </c>
      <c r="C635" s="36">
        <f t="shared" si="184"/>
        <v>7.7818040619611773E-3</v>
      </c>
      <c r="E635" s="34">
        <f t="shared" si="185"/>
        <v>1.185046303851956E-4</v>
      </c>
      <c r="F635" s="31">
        <f>SUM($E$9:E635)*RLR</f>
        <v>119.99066183512556</v>
      </c>
      <c r="G635" s="32"/>
      <c r="H635" s="36">
        <f>F635-SUM($J$9:J635)</f>
        <v>2.1366543165135425</v>
      </c>
      <c r="J635" s="31">
        <f t="shared" si="186"/>
        <v>1.6144927790607787E-2</v>
      </c>
      <c r="K635" s="36">
        <f>SUM($J$9:J635)*RRF</f>
        <v>82.497805263028411</v>
      </c>
      <c r="L635" s="33"/>
      <c r="M635" s="36">
        <f t="shared" si="171"/>
        <v>84.634459579541954</v>
      </c>
      <c r="N635" s="33"/>
      <c r="O635" s="33"/>
      <c r="P635" s="33"/>
      <c r="Q635" s="33"/>
      <c r="R635" s="33"/>
      <c r="S635" s="33"/>
      <c r="T635" s="33"/>
      <c r="U635" s="33"/>
      <c r="V635" s="31">
        <f t="shared" si="172"/>
        <v>6.5367154120473878E-3</v>
      </c>
      <c r="W635" s="31">
        <f t="shared" si="173"/>
        <v>1.4956580215594797</v>
      </c>
      <c r="X635" s="31">
        <f t="shared" si="174"/>
        <v>1.5021947369715272</v>
      </c>
      <c r="Y635" s="31">
        <f t="shared" si="175"/>
        <v>-0.63445957954195364</v>
      </c>
      <c r="Z635" s="31"/>
      <c r="AA635" s="31"/>
      <c r="AB635" s="31"/>
      <c r="AC635" s="31"/>
      <c r="AD635" s="31"/>
      <c r="AE635" s="31"/>
      <c r="AF635" s="31"/>
      <c r="AG635" s="33">
        <f t="shared" si="176"/>
        <v>0.98211672932176675</v>
      </c>
      <c r="AH635" s="33">
        <f t="shared" si="177"/>
        <v>1.0075530902326424</v>
      </c>
      <c r="AI635" s="33">
        <f t="shared" si="178"/>
        <v>0.99992218195937965</v>
      </c>
      <c r="AJ635" s="93">
        <f t="shared" si="179"/>
        <v>0.9908591326321099</v>
      </c>
      <c r="AK635" s="3">
        <f t="shared" si="180"/>
        <v>0.99095159258496057</v>
      </c>
      <c r="AL635" s="3"/>
      <c r="AM635" s="3"/>
      <c r="AN635" s="3"/>
      <c r="AO635" s="3"/>
      <c r="AP635" s="3"/>
      <c r="AQ635" s="90">
        <f t="shared" si="187"/>
        <v>0</v>
      </c>
      <c r="AR635" s="91">
        <f t="shared" si="188"/>
        <v>0</v>
      </c>
      <c r="AS635" s="89">
        <f>SUM(AR$9:AR635)*RLR</f>
        <v>120</v>
      </c>
      <c r="AT635" s="90">
        <f>AS635-SUM(AU$9:AU635)</f>
        <v>1.0858088898047242</v>
      </c>
      <c r="AU635" s="89">
        <f t="shared" si="189"/>
        <v>8.2051049607409603E-3</v>
      </c>
      <c r="AV635" s="90">
        <f>SUM(AU$9:AU635)*RRF</f>
        <v>83.239933777136685</v>
      </c>
      <c r="AW635" s="3"/>
      <c r="AX635" s="2">
        <f t="shared" si="181"/>
        <v>1.5</v>
      </c>
      <c r="AY635" s="2">
        <f t="shared" si="182"/>
        <v>0.75</v>
      </c>
    </row>
    <row r="636" spans="1:51" x14ac:dyDescent="0.25">
      <c r="A636" s="14">
        <f t="shared" si="183"/>
        <v>6.27</v>
      </c>
      <c r="B636" s="59">
        <f>IF($B$4="AY",0,IFERROR(P*INDEX('UWYr writing pattern'!$C$4:$C$18,MATCH('Baseline model w.Calcs'!$A636,'UWYr writing pattern'!$A$4:$A$18,0)) / 25,B635))</f>
        <v>0</v>
      </c>
      <c r="C636" s="36">
        <f t="shared" si="184"/>
        <v>7.6650770010317599E-3</v>
      </c>
      <c r="E636" s="34">
        <f t="shared" si="185"/>
        <v>1.1672706092941768E-4</v>
      </c>
      <c r="F636" s="31">
        <f>SUM($E$9:E636)*RLR</f>
        <v>119.99080190759868</v>
      </c>
      <c r="G636" s="32"/>
      <c r="H636" s="36">
        <f>F636-SUM($J$9:J636)</f>
        <v>2.1207694816128111</v>
      </c>
      <c r="J636" s="31">
        <f t="shared" si="186"/>
        <v>1.6024907373851569E-2</v>
      </c>
      <c r="K636" s="36">
        <f>SUM($J$9:J636)*RRF</f>
        <v>82.509022698190108</v>
      </c>
      <c r="L636" s="33"/>
      <c r="M636" s="36">
        <f t="shared" si="171"/>
        <v>84.629792179802919</v>
      </c>
      <c r="N636" s="33"/>
      <c r="O636" s="33"/>
      <c r="P636" s="33"/>
      <c r="Q636" s="33"/>
      <c r="R636" s="33"/>
      <c r="S636" s="33"/>
      <c r="T636" s="33"/>
      <c r="U636" s="33"/>
      <c r="V636" s="31">
        <f t="shared" si="172"/>
        <v>6.4386646808666783E-3</v>
      </c>
      <c r="W636" s="31">
        <f t="shared" si="173"/>
        <v>1.4845386371289677</v>
      </c>
      <c r="X636" s="31">
        <f t="shared" si="174"/>
        <v>1.4909773018098345</v>
      </c>
      <c r="Y636" s="31">
        <f t="shared" si="175"/>
        <v>-0.62979217980291935</v>
      </c>
      <c r="Z636" s="31"/>
      <c r="AA636" s="31"/>
      <c r="AB636" s="31"/>
      <c r="AC636" s="31"/>
      <c r="AD636" s="31"/>
      <c r="AE636" s="31"/>
      <c r="AF636" s="31"/>
      <c r="AG636" s="33">
        <f t="shared" si="176"/>
        <v>0.98225027021654887</v>
      </c>
      <c r="AH636" s="33">
        <f t="shared" si="177"/>
        <v>1.0074975259500347</v>
      </c>
      <c r="AI636" s="33">
        <f t="shared" si="178"/>
        <v>0.99992334922998904</v>
      </c>
      <c r="AJ636" s="93">
        <f t="shared" si="179"/>
        <v>0.99092743269198835</v>
      </c>
      <c r="AK636" s="3">
        <f t="shared" si="180"/>
        <v>0.99101945564057337</v>
      </c>
      <c r="AL636" s="3"/>
      <c r="AM636" s="3"/>
      <c r="AN636" s="3"/>
      <c r="AO636" s="3"/>
      <c r="AP636" s="3"/>
      <c r="AQ636" s="90">
        <f t="shared" si="187"/>
        <v>0</v>
      </c>
      <c r="AR636" s="91">
        <f t="shared" si="188"/>
        <v>0</v>
      </c>
      <c r="AS636" s="89">
        <f>SUM(AR$9:AR636)*RLR</f>
        <v>120</v>
      </c>
      <c r="AT636" s="90">
        <f>AS636-SUM(AU$9:AU636)</f>
        <v>1.0776653231311855</v>
      </c>
      <c r="AU636" s="89">
        <f t="shared" si="189"/>
        <v>8.1435666735354319E-3</v>
      </c>
      <c r="AV636" s="90">
        <f>SUM(AU$9:AU636)*RRF</f>
        <v>83.245634273808164</v>
      </c>
      <c r="AW636" s="3"/>
      <c r="AX636" s="2">
        <f t="shared" si="181"/>
        <v>1.5</v>
      </c>
      <c r="AY636" s="2">
        <f t="shared" si="182"/>
        <v>0.75</v>
      </c>
    </row>
    <row r="637" spans="1:51" x14ac:dyDescent="0.25">
      <c r="A637" s="14">
        <f t="shared" si="183"/>
        <v>6.28</v>
      </c>
      <c r="B637" s="59">
        <f>IF($B$4="AY",0,IFERROR(P*INDEX('UWYr writing pattern'!$C$4:$C$18,MATCH('Baseline model w.Calcs'!$A637,'UWYr writing pattern'!$A$4:$A$18,0)) / 25,B636))</f>
        <v>0</v>
      </c>
      <c r="C637" s="36">
        <f t="shared" si="184"/>
        <v>7.5501008460162836E-3</v>
      </c>
      <c r="E637" s="34">
        <f t="shared" si="185"/>
        <v>1.149761550154764E-4</v>
      </c>
      <c r="F637" s="31">
        <f>SUM($E$9:E637)*RLR</f>
        <v>119.9909398789847</v>
      </c>
      <c r="G637" s="32"/>
      <c r="H637" s="36">
        <f>F637-SUM($J$9:J637)</f>
        <v>2.1050016818867334</v>
      </c>
      <c r="J637" s="31">
        <f t="shared" si="186"/>
        <v>1.5905771112096085E-2</v>
      </c>
      <c r="K637" s="36">
        <f>SUM($J$9:J637)*RRF</f>
        <v>82.520156737968577</v>
      </c>
      <c r="L637" s="33"/>
      <c r="M637" s="36">
        <f t="shared" si="171"/>
        <v>84.62515841985531</v>
      </c>
      <c r="N637" s="33"/>
      <c r="O637" s="33"/>
      <c r="P637" s="33"/>
      <c r="Q637" s="33"/>
      <c r="R637" s="33"/>
      <c r="S637" s="33"/>
      <c r="T637" s="33"/>
      <c r="U637" s="33"/>
      <c r="V637" s="31">
        <f t="shared" si="172"/>
        <v>6.3420847106536778E-3</v>
      </c>
      <c r="W637" s="31">
        <f t="shared" si="173"/>
        <v>1.4735011773207134</v>
      </c>
      <c r="X637" s="31">
        <f t="shared" si="174"/>
        <v>1.4798432620313671</v>
      </c>
      <c r="Y637" s="31">
        <f t="shared" si="175"/>
        <v>-0.6251584198553104</v>
      </c>
      <c r="Z637" s="31"/>
      <c r="AA637" s="31"/>
      <c r="AB637" s="31"/>
      <c r="AC637" s="31"/>
      <c r="AD637" s="31"/>
      <c r="AE637" s="31"/>
      <c r="AF637" s="31"/>
      <c r="AG637" s="33">
        <f t="shared" si="176"/>
        <v>0.98238281830914975</v>
      </c>
      <c r="AH637" s="33">
        <f t="shared" si="177"/>
        <v>1.0074423621411346</v>
      </c>
      <c r="AI637" s="33">
        <f t="shared" si="178"/>
        <v>0.99992449899153923</v>
      </c>
      <c r="AJ637" s="93">
        <f t="shared" si="179"/>
        <v>0.99099522241756344</v>
      </c>
      <c r="AK637" s="3">
        <f t="shared" si="180"/>
        <v>0.99108680972326912</v>
      </c>
      <c r="AL637" s="3"/>
      <c r="AM637" s="3"/>
      <c r="AN637" s="3"/>
      <c r="AO637" s="3"/>
      <c r="AP637" s="3"/>
      <c r="AQ637" s="90">
        <f t="shared" si="187"/>
        <v>0</v>
      </c>
      <c r="AR637" s="91">
        <f t="shared" si="188"/>
        <v>0</v>
      </c>
      <c r="AS637" s="89">
        <f>SUM(AR$9:AR637)*RLR</f>
        <v>120</v>
      </c>
      <c r="AT637" s="90">
        <f>AS637-SUM(AU$9:AU637)</f>
        <v>1.0695828332077042</v>
      </c>
      <c r="AU637" s="89">
        <f t="shared" si="189"/>
        <v>8.0824899234838918E-3</v>
      </c>
      <c r="AV637" s="90">
        <f>SUM(AU$9:AU637)*RRF</f>
        <v>83.251292016754604</v>
      </c>
      <c r="AW637" s="3"/>
      <c r="AX637" s="2">
        <f t="shared" si="181"/>
        <v>1.5</v>
      </c>
      <c r="AY637" s="2">
        <f t="shared" si="182"/>
        <v>0.75</v>
      </c>
    </row>
    <row r="638" spans="1:51" x14ac:dyDescent="0.25">
      <c r="A638" s="14">
        <f t="shared" si="183"/>
        <v>6.29</v>
      </c>
      <c r="B638" s="59">
        <f>IF($B$4="AY",0,IFERROR(P*INDEX('UWYr writing pattern'!$C$4:$C$18,MATCH('Baseline model w.Calcs'!$A638,'UWYr writing pattern'!$A$4:$A$18,0)) / 25,B637))</f>
        <v>0</v>
      </c>
      <c r="C638" s="36">
        <f t="shared" si="184"/>
        <v>7.4368493333260392E-3</v>
      </c>
      <c r="E638" s="34">
        <f t="shared" si="185"/>
        <v>1.1325151269024427E-4</v>
      </c>
      <c r="F638" s="31">
        <f>SUM($E$9:E638)*RLR</f>
        <v>119.99107578079993</v>
      </c>
      <c r="G638" s="32"/>
      <c r="H638" s="36">
        <f>F638-SUM($J$9:J638)</f>
        <v>2.0893500710878072</v>
      </c>
      <c r="J638" s="31">
        <f t="shared" si="186"/>
        <v>1.5787512614150501E-2</v>
      </c>
      <c r="K638" s="36">
        <f>SUM($J$9:J638)*RRF</f>
        <v>82.531207996798486</v>
      </c>
      <c r="L638" s="33"/>
      <c r="M638" s="36">
        <f t="shared" si="171"/>
        <v>84.620558067886293</v>
      </c>
      <c r="N638" s="33"/>
      <c r="O638" s="33"/>
      <c r="P638" s="33"/>
      <c r="Q638" s="33"/>
      <c r="R638" s="33"/>
      <c r="S638" s="33"/>
      <c r="T638" s="33"/>
      <c r="U638" s="33"/>
      <c r="V638" s="31">
        <f t="shared" si="172"/>
        <v>6.2469534399938725E-3</v>
      </c>
      <c r="W638" s="31">
        <f t="shared" si="173"/>
        <v>1.4625450497614649</v>
      </c>
      <c r="X638" s="31">
        <f t="shared" si="174"/>
        <v>1.4687920032014588</v>
      </c>
      <c r="Y638" s="31">
        <f t="shared" si="175"/>
        <v>-0.62055806788629297</v>
      </c>
      <c r="Z638" s="31"/>
      <c r="AA638" s="31"/>
      <c r="AB638" s="31"/>
      <c r="AC638" s="31"/>
      <c r="AD638" s="31"/>
      <c r="AE638" s="31"/>
      <c r="AF638" s="31"/>
      <c r="AG638" s="33">
        <f t="shared" si="176"/>
        <v>0.98251438091426768</v>
      </c>
      <c r="AH638" s="33">
        <f t="shared" si="177"/>
        <v>1.0073875960462655</v>
      </c>
      <c r="AI638" s="33">
        <f t="shared" si="178"/>
        <v>0.99992563150666613</v>
      </c>
      <c r="AJ638" s="93">
        <f t="shared" si="179"/>
        <v>0.99106250562202525</v>
      </c>
      <c r="AK638" s="3">
        <f t="shared" si="180"/>
        <v>0.99115365865034466</v>
      </c>
      <c r="AL638" s="3"/>
      <c r="AM638" s="3"/>
      <c r="AN638" s="3"/>
      <c r="AO638" s="3"/>
      <c r="AP638" s="3"/>
      <c r="AQ638" s="90">
        <f t="shared" si="187"/>
        <v>0</v>
      </c>
      <c r="AR638" s="91">
        <f t="shared" si="188"/>
        <v>0</v>
      </c>
      <c r="AS638" s="89">
        <f>SUM(AR$9:AR638)*RLR</f>
        <v>120</v>
      </c>
      <c r="AT638" s="90">
        <f>AS638-SUM(AU$9:AU638)</f>
        <v>1.0615609619586479</v>
      </c>
      <c r="AU638" s="89">
        <f t="shared" si="189"/>
        <v>8.0218712490577812E-3</v>
      </c>
      <c r="AV638" s="90">
        <f>SUM(AU$9:AU638)*RRF</f>
        <v>83.256907326628948</v>
      </c>
      <c r="AW638" s="3"/>
      <c r="AX638" s="2">
        <f t="shared" si="181"/>
        <v>1.5</v>
      </c>
      <c r="AY638" s="2">
        <f t="shared" si="182"/>
        <v>0.75</v>
      </c>
    </row>
    <row r="639" spans="1:51" x14ac:dyDescent="0.25">
      <c r="A639" s="14">
        <f t="shared" si="183"/>
        <v>6.3</v>
      </c>
      <c r="B639" s="59">
        <f>IF($B$4="AY",0,IFERROR(P*INDEX('UWYr writing pattern'!$C$4:$C$18,MATCH('Baseline model w.Calcs'!$A639,'UWYr writing pattern'!$A$4:$A$18,0)) / 25,B638))</f>
        <v>0</v>
      </c>
      <c r="C639" s="36">
        <f t="shared" si="184"/>
        <v>7.3252965933261489E-3</v>
      </c>
      <c r="E639" s="34">
        <f t="shared" si="185"/>
        <v>1.1155273999989059E-4</v>
      </c>
      <c r="F639" s="31">
        <f>SUM($E$9:E639)*RLR</f>
        <v>119.99120964408792</v>
      </c>
      <c r="G639" s="32"/>
      <c r="H639" s="36">
        <f>F639-SUM($J$9:J639)</f>
        <v>2.0738138088426297</v>
      </c>
      <c r="J639" s="31">
        <f t="shared" si="186"/>
        <v>1.5670125533158556E-2</v>
      </c>
      <c r="K639" s="36">
        <f>SUM($J$9:J639)*RRF</f>
        <v>82.542177084671692</v>
      </c>
      <c r="L639" s="33"/>
      <c r="M639" s="36">
        <f t="shared" si="171"/>
        <v>84.615990893514322</v>
      </c>
      <c r="N639" s="33"/>
      <c r="O639" s="33"/>
      <c r="P639" s="33"/>
      <c r="Q639" s="33"/>
      <c r="R639" s="33"/>
      <c r="S639" s="33"/>
      <c r="T639" s="33"/>
      <c r="U639" s="33"/>
      <c r="V639" s="31">
        <f t="shared" si="172"/>
        <v>6.1532491383939642E-3</v>
      </c>
      <c r="W639" s="31">
        <f t="shared" si="173"/>
        <v>1.4516696661898407</v>
      </c>
      <c r="X639" s="31">
        <f t="shared" si="174"/>
        <v>1.4578229153282347</v>
      </c>
      <c r="Y639" s="31">
        <f t="shared" si="175"/>
        <v>-0.61599089351432212</v>
      </c>
      <c r="Z639" s="31"/>
      <c r="AA639" s="31"/>
      <c r="AB639" s="31"/>
      <c r="AC639" s="31"/>
      <c r="AD639" s="31"/>
      <c r="AE639" s="31"/>
      <c r="AF639" s="31"/>
      <c r="AG639" s="33">
        <f t="shared" si="176"/>
        <v>0.98264496529371059</v>
      </c>
      <c r="AH639" s="33">
        <f t="shared" si="177"/>
        <v>1.0073332249227895</v>
      </c>
      <c r="AI639" s="33">
        <f t="shared" si="178"/>
        <v>0.99992674703406592</v>
      </c>
      <c r="AJ639" s="93">
        <f t="shared" si="179"/>
        <v>0.99112928609007178</v>
      </c>
      <c r="AK639" s="3">
        <f t="shared" si="180"/>
        <v>0.99122000621046691</v>
      </c>
      <c r="AL639" s="3"/>
      <c r="AM639" s="3"/>
      <c r="AN639" s="3"/>
      <c r="AO639" s="3"/>
      <c r="AP639" s="3"/>
      <c r="AQ639" s="90">
        <f t="shared" si="187"/>
        <v>0</v>
      </c>
      <c r="AR639" s="91">
        <f t="shared" si="188"/>
        <v>0</v>
      </c>
      <c r="AS639" s="89">
        <f>SUM(AR$9:AR639)*RLR</f>
        <v>120</v>
      </c>
      <c r="AT639" s="90">
        <f>AS639-SUM(AU$9:AU639)</f>
        <v>1.0535992547439577</v>
      </c>
      <c r="AU639" s="89">
        <f t="shared" si="189"/>
        <v>7.9617072146898598E-3</v>
      </c>
      <c r="AV639" s="90">
        <f>SUM(AU$9:AU639)*RRF</f>
        <v>83.262480521679223</v>
      </c>
      <c r="AW639" s="3"/>
      <c r="AX639" s="2">
        <f t="shared" si="181"/>
        <v>1.5</v>
      </c>
      <c r="AY639" s="2">
        <f t="shared" si="182"/>
        <v>0.75</v>
      </c>
    </row>
    <row r="640" spans="1:51" x14ac:dyDescent="0.25">
      <c r="A640" s="14">
        <f t="shared" si="183"/>
        <v>6.31</v>
      </c>
      <c r="B640" s="59">
        <f>IF($B$4="AY",0,IFERROR(P*INDEX('UWYr writing pattern'!$C$4:$C$18,MATCH('Baseline model w.Calcs'!$A640,'UWYr writing pattern'!$A$4:$A$18,0)) / 25,B639))</f>
        <v>0</v>
      </c>
      <c r="C640" s="36">
        <f t="shared" si="184"/>
        <v>7.2154171444262566E-3</v>
      </c>
      <c r="E640" s="34">
        <f t="shared" si="185"/>
        <v>1.0987944889989224E-4</v>
      </c>
      <c r="F640" s="31">
        <f>SUM($E$9:E640)*RLR</f>
        <v>119.9913414994266</v>
      </c>
      <c r="G640" s="32"/>
      <c r="H640" s="36">
        <f>F640-SUM($J$9:J640)</f>
        <v>2.0583920606149917</v>
      </c>
      <c r="J640" s="31">
        <f t="shared" si="186"/>
        <v>1.5553603566319723E-2</v>
      </c>
      <c r="K640" s="36">
        <f>SUM($J$9:J640)*RRF</f>
        <v>82.553064607168125</v>
      </c>
      <c r="L640" s="33"/>
      <c r="M640" s="36">
        <f t="shared" si="171"/>
        <v>84.611456667783116</v>
      </c>
      <c r="N640" s="33"/>
      <c r="O640" s="33"/>
      <c r="P640" s="33"/>
      <c r="Q640" s="33"/>
      <c r="R640" s="33"/>
      <c r="S640" s="33"/>
      <c r="T640" s="33"/>
      <c r="U640" s="33"/>
      <c r="V640" s="31">
        <f t="shared" si="172"/>
        <v>6.060950401318055E-3</v>
      </c>
      <c r="W640" s="31">
        <f t="shared" si="173"/>
        <v>1.440874442430494</v>
      </c>
      <c r="X640" s="31">
        <f t="shared" si="174"/>
        <v>1.4469353928318121</v>
      </c>
      <c r="Y640" s="31">
        <f t="shared" si="175"/>
        <v>-0.61145666778311636</v>
      </c>
      <c r="Z640" s="31"/>
      <c r="AA640" s="31"/>
      <c r="AB640" s="31"/>
      <c r="AC640" s="31"/>
      <c r="AD640" s="31"/>
      <c r="AE640" s="31"/>
      <c r="AF640" s="31"/>
      <c r="AG640" s="33">
        <f t="shared" si="176"/>
        <v>0.98277457865676343</v>
      </c>
      <c r="AH640" s="33">
        <f t="shared" si="177"/>
        <v>1.007279246045037</v>
      </c>
      <c r="AI640" s="33">
        <f t="shared" si="178"/>
        <v>0.99992784582855498</v>
      </c>
      <c r="AJ640" s="93">
        <f t="shared" si="179"/>
        <v>0.99119556757812188</v>
      </c>
      <c r="AK640" s="3">
        <f t="shared" si="180"/>
        <v>0.99128585616388842</v>
      </c>
      <c r="AL640" s="3"/>
      <c r="AM640" s="3"/>
      <c r="AN640" s="3"/>
      <c r="AO640" s="3"/>
      <c r="AP640" s="3"/>
      <c r="AQ640" s="90">
        <f t="shared" si="187"/>
        <v>0</v>
      </c>
      <c r="AR640" s="91">
        <f t="shared" si="188"/>
        <v>0</v>
      </c>
      <c r="AS640" s="89">
        <f>SUM(AR$9:AR640)*RLR</f>
        <v>120</v>
      </c>
      <c r="AT640" s="90">
        <f>AS640-SUM(AU$9:AU640)</f>
        <v>1.0456972603333838</v>
      </c>
      <c r="AU640" s="89">
        <f t="shared" si="189"/>
        <v>7.9019944105796821E-3</v>
      </c>
      <c r="AV640" s="90">
        <f>SUM(AU$9:AU640)*RRF</f>
        <v>83.268011917766628</v>
      </c>
      <c r="AW640" s="3"/>
      <c r="AX640" s="2">
        <f t="shared" si="181"/>
        <v>1.5</v>
      </c>
      <c r="AY640" s="2">
        <f t="shared" si="182"/>
        <v>0.75</v>
      </c>
    </row>
    <row r="641" spans="1:51" x14ac:dyDescent="0.25">
      <c r="A641" s="14">
        <f t="shared" si="183"/>
        <v>6.32</v>
      </c>
      <c r="B641" s="59">
        <f>IF($B$4="AY",0,IFERROR(P*INDEX('UWYr writing pattern'!$C$4:$C$18,MATCH('Baseline model w.Calcs'!$A641,'UWYr writing pattern'!$A$4:$A$18,0)) / 25,B640))</f>
        <v>0</v>
      </c>
      <c r="C641" s="36">
        <f t="shared" si="184"/>
        <v>7.107185887259863E-3</v>
      </c>
      <c r="E641" s="34">
        <f t="shared" si="185"/>
        <v>1.0823125716639384E-4</v>
      </c>
      <c r="F641" s="31">
        <f>SUM($E$9:E641)*RLR</f>
        <v>119.99147137693521</v>
      </c>
      <c r="G641" s="32"/>
      <c r="H641" s="36">
        <f>F641-SUM($J$9:J641)</f>
        <v>2.0430839976689867</v>
      </c>
      <c r="J641" s="31">
        <f t="shared" si="186"/>
        <v>1.5437940454612439E-2</v>
      </c>
      <c r="K641" s="36">
        <f>SUM($J$9:J641)*RRF</f>
        <v>82.563871165486347</v>
      </c>
      <c r="L641" s="33"/>
      <c r="M641" s="36">
        <f t="shared" si="171"/>
        <v>84.606955163155334</v>
      </c>
      <c r="N641" s="33"/>
      <c r="O641" s="33"/>
      <c r="P641" s="33"/>
      <c r="Q641" s="33"/>
      <c r="R641" s="33"/>
      <c r="S641" s="33"/>
      <c r="T641" s="33"/>
      <c r="U641" s="33"/>
      <c r="V641" s="31">
        <f t="shared" si="172"/>
        <v>5.9700361452982844E-3</v>
      </c>
      <c r="W641" s="31">
        <f t="shared" si="173"/>
        <v>1.4301587983682906</v>
      </c>
      <c r="X641" s="31">
        <f t="shared" si="174"/>
        <v>1.436128834513589</v>
      </c>
      <c r="Y641" s="31">
        <f t="shared" si="175"/>
        <v>-0.60695516315533382</v>
      </c>
      <c r="Z641" s="31"/>
      <c r="AA641" s="31"/>
      <c r="AB641" s="31"/>
      <c r="AC641" s="31"/>
      <c r="AD641" s="31"/>
      <c r="AE641" s="31"/>
      <c r="AF641" s="31"/>
      <c r="AG641" s="33">
        <f t="shared" si="176"/>
        <v>0.98290322816055176</v>
      </c>
      <c r="AH641" s="33">
        <f t="shared" si="177"/>
        <v>1.0072256567042301</v>
      </c>
      <c r="AI641" s="33">
        <f t="shared" si="178"/>
        <v>0.99992892814112677</v>
      </c>
      <c r="AJ641" s="93">
        <f t="shared" si="179"/>
        <v>0.99126135381452674</v>
      </c>
      <c r="AK641" s="3">
        <f t="shared" si="180"/>
        <v>0.99135121224265921</v>
      </c>
      <c r="AL641" s="3"/>
      <c r="AM641" s="3"/>
      <c r="AN641" s="3"/>
      <c r="AO641" s="3"/>
      <c r="AP641" s="3"/>
      <c r="AQ641" s="90">
        <f t="shared" si="187"/>
        <v>0</v>
      </c>
      <c r="AR641" s="91">
        <f t="shared" si="188"/>
        <v>0</v>
      </c>
      <c r="AS641" s="89">
        <f>SUM(AR$9:AR641)*RLR</f>
        <v>120</v>
      </c>
      <c r="AT641" s="90">
        <f>AS641-SUM(AU$9:AU641)</f>
        <v>1.0378545308808782</v>
      </c>
      <c r="AU641" s="89">
        <f t="shared" si="189"/>
        <v>7.8427294525003789E-3</v>
      </c>
      <c r="AV641" s="90">
        <f>SUM(AU$9:AU641)*RRF</f>
        <v>83.273501828383374</v>
      </c>
      <c r="AW641" s="3"/>
      <c r="AX641" s="2">
        <f t="shared" si="181"/>
        <v>1.5</v>
      </c>
      <c r="AY641" s="2">
        <f t="shared" si="182"/>
        <v>0.75</v>
      </c>
    </row>
    <row r="642" spans="1:51" x14ac:dyDescent="0.25">
      <c r="A642" s="14">
        <f t="shared" si="183"/>
        <v>6.33</v>
      </c>
      <c r="B642" s="59">
        <f>IF($B$4="AY",0,IFERROR(P*INDEX('UWYr writing pattern'!$C$4:$C$18,MATCH('Baseline model w.Calcs'!$A642,'UWYr writing pattern'!$A$4:$A$18,0)) / 25,B641))</f>
        <v>0</v>
      </c>
      <c r="C642" s="36">
        <f t="shared" si="184"/>
        <v>7.000578098950965E-3</v>
      </c>
      <c r="E642" s="34">
        <f t="shared" si="185"/>
        <v>1.0660778830889794E-4</v>
      </c>
      <c r="F642" s="31">
        <f>SUM($E$9:E642)*RLR</f>
        <v>119.99159930628119</v>
      </c>
      <c r="G642" s="32"/>
      <c r="H642" s="36">
        <f>F642-SUM($J$9:J642)</f>
        <v>2.0278887970324462</v>
      </c>
      <c r="J642" s="31">
        <f t="shared" si="186"/>
        <v>1.53231299825174E-2</v>
      </c>
      <c r="K642" s="36">
        <f>SUM($J$9:J642)*RRF</f>
        <v>82.574597356474115</v>
      </c>
      <c r="L642" s="33"/>
      <c r="M642" s="36">
        <f t="shared" si="171"/>
        <v>84.602486153506561</v>
      </c>
      <c r="N642" s="33"/>
      <c r="O642" s="33"/>
      <c r="P642" s="33"/>
      <c r="Q642" s="33"/>
      <c r="R642" s="33"/>
      <c r="S642" s="33"/>
      <c r="T642" s="33"/>
      <c r="U642" s="33"/>
      <c r="V642" s="31">
        <f t="shared" si="172"/>
        <v>5.8804856031188096E-3</v>
      </c>
      <c r="W642" s="31">
        <f t="shared" si="173"/>
        <v>1.4195221579227122</v>
      </c>
      <c r="X642" s="31">
        <f t="shared" si="174"/>
        <v>1.4254026435258309</v>
      </c>
      <c r="Y642" s="31">
        <f t="shared" si="175"/>
        <v>-0.6024861535065611</v>
      </c>
      <c r="Z642" s="31"/>
      <c r="AA642" s="31"/>
      <c r="AB642" s="31"/>
      <c r="AC642" s="31"/>
      <c r="AD642" s="31"/>
      <c r="AE642" s="31"/>
      <c r="AF642" s="31"/>
      <c r="AG642" s="33">
        <f t="shared" si="176"/>
        <v>0.98303092091040611</v>
      </c>
      <c r="AH642" s="33">
        <f t="shared" si="177"/>
        <v>1.0071724542084115</v>
      </c>
      <c r="AI642" s="33">
        <f t="shared" si="178"/>
        <v>0.99992999421900985</v>
      </c>
      <c r="AJ642" s="93">
        <f t="shared" si="179"/>
        <v>0.99132664849977947</v>
      </c>
      <c r="AK642" s="3">
        <f t="shared" si="180"/>
        <v>0.99141607815083943</v>
      </c>
      <c r="AL642" s="3"/>
      <c r="AM642" s="3"/>
      <c r="AN642" s="3"/>
      <c r="AO642" s="3"/>
      <c r="AP642" s="3"/>
      <c r="AQ642" s="90">
        <f t="shared" si="187"/>
        <v>0</v>
      </c>
      <c r="AR642" s="91">
        <f t="shared" si="188"/>
        <v>0</v>
      </c>
      <c r="AS642" s="89">
        <f>SUM(AR$9:AR642)*RLR</f>
        <v>120</v>
      </c>
      <c r="AT642" s="90">
        <f>AS642-SUM(AU$9:AU642)</f>
        <v>1.0300706218992701</v>
      </c>
      <c r="AU642" s="89">
        <f t="shared" si="189"/>
        <v>7.7839089816065868E-3</v>
      </c>
      <c r="AV642" s="90">
        <f>SUM(AU$9:AU642)*RRF</f>
        <v>83.278950564670509</v>
      </c>
      <c r="AW642" s="3"/>
      <c r="AX642" s="2">
        <f t="shared" si="181"/>
        <v>1.5</v>
      </c>
      <c r="AY642" s="2">
        <f t="shared" si="182"/>
        <v>0.75</v>
      </c>
    </row>
    <row r="643" spans="1:51" x14ac:dyDescent="0.25">
      <c r="A643" s="14">
        <f t="shared" si="183"/>
        <v>6.34</v>
      </c>
      <c r="B643" s="59">
        <f>IF($B$4="AY",0,IFERROR(P*INDEX('UWYr writing pattern'!$C$4:$C$18,MATCH('Baseline model w.Calcs'!$A643,'UWYr writing pattern'!$A$4:$A$18,0)) / 25,B642))</f>
        <v>0</v>
      </c>
      <c r="C643" s="36">
        <f t="shared" si="184"/>
        <v>6.8955694274667008E-3</v>
      </c>
      <c r="E643" s="34">
        <f t="shared" si="185"/>
        <v>1.0500867148426447E-4</v>
      </c>
      <c r="F643" s="31">
        <f>SUM($E$9:E643)*RLR</f>
        <v>119.99172531668697</v>
      </c>
      <c r="G643" s="32"/>
      <c r="H643" s="36">
        <f>F643-SUM($J$9:J643)</f>
        <v>2.0128056414604885</v>
      </c>
      <c r="J643" s="31">
        <f t="shared" si="186"/>
        <v>1.5209165977743347E-2</v>
      </c>
      <c r="K643" s="36">
        <f>SUM($J$9:J643)*RRF</f>
        <v>82.585243772658529</v>
      </c>
      <c r="L643" s="33"/>
      <c r="M643" s="36">
        <f t="shared" si="171"/>
        <v>84.598049414119018</v>
      </c>
      <c r="N643" s="33"/>
      <c r="O643" s="33"/>
      <c r="P643" s="33"/>
      <c r="Q643" s="33"/>
      <c r="R643" s="33"/>
      <c r="S643" s="33"/>
      <c r="T643" s="33"/>
      <c r="U643" s="33"/>
      <c r="V643" s="31">
        <f t="shared" si="172"/>
        <v>5.7922783190720289E-3</v>
      </c>
      <c r="W643" s="31">
        <f t="shared" si="173"/>
        <v>1.4089639490223418</v>
      </c>
      <c r="X643" s="31">
        <f t="shared" si="174"/>
        <v>1.4147562273414138</v>
      </c>
      <c r="Y643" s="31">
        <f t="shared" si="175"/>
        <v>-0.5980494141190178</v>
      </c>
      <c r="Z643" s="31"/>
      <c r="AA643" s="31"/>
      <c r="AB643" s="31"/>
      <c r="AC643" s="31"/>
      <c r="AD643" s="31"/>
      <c r="AE643" s="31"/>
      <c r="AF643" s="31"/>
      <c r="AG643" s="33">
        <f t="shared" si="176"/>
        <v>0.98315766396022064</v>
      </c>
      <c r="AH643" s="33">
        <f t="shared" si="177"/>
        <v>1.0071196358823693</v>
      </c>
      <c r="AI643" s="33">
        <f t="shared" si="178"/>
        <v>0.99993104430572477</v>
      </c>
      <c r="AJ643" s="93">
        <f t="shared" si="179"/>
        <v>0.99139145530672346</v>
      </c>
      <c r="AK643" s="3">
        <f t="shared" si="180"/>
        <v>0.99148045756470804</v>
      </c>
      <c r="AL643" s="3"/>
      <c r="AM643" s="3"/>
      <c r="AN643" s="3"/>
      <c r="AO643" s="3"/>
      <c r="AP643" s="3"/>
      <c r="AQ643" s="90">
        <f t="shared" si="187"/>
        <v>0</v>
      </c>
      <c r="AR643" s="91">
        <f t="shared" si="188"/>
        <v>0</v>
      </c>
      <c r="AS643" s="89">
        <f>SUM(AR$9:AR643)*RLR</f>
        <v>120</v>
      </c>
      <c r="AT643" s="90">
        <f>AS643-SUM(AU$9:AU643)</f>
        <v>1.0223450922350281</v>
      </c>
      <c r="AU643" s="89">
        <f t="shared" si="189"/>
        <v>7.7255296642445258E-3</v>
      </c>
      <c r="AV643" s="90">
        <f>SUM(AU$9:AU643)*RRF</f>
        <v>83.284358435435479</v>
      </c>
      <c r="AW643" s="3"/>
      <c r="AX643" s="2">
        <f t="shared" si="181"/>
        <v>1.5</v>
      </c>
      <c r="AY643" s="2">
        <f t="shared" si="182"/>
        <v>0.75</v>
      </c>
    </row>
    <row r="644" spans="1:51" x14ac:dyDescent="0.25">
      <c r="A644" s="14">
        <f t="shared" si="183"/>
        <v>6.35</v>
      </c>
      <c r="B644" s="59">
        <f>IF($B$4="AY",0,IFERROR(P*INDEX('UWYr writing pattern'!$C$4:$C$18,MATCH('Baseline model w.Calcs'!$A644,'UWYr writing pattern'!$A$4:$A$18,0)) / 25,B643))</f>
        <v>0</v>
      </c>
      <c r="C644" s="36">
        <f t="shared" si="184"/>
        <v>6.7921358860547005E-3</v>
      </c>
      <c r="E644" s="34">
        <f t="shared" si="185"/>
        <v>1.0343354141200052E-4</v>
      </c>
      <c r="F644" s="31">
        <f>SUM($E$9:E644)*RLR</f>
        <v>119.99184943693666</v>
      </c>
      <c r="G644" s="32"/>
      <c r="H644" s="36">
        <f>F644-SUM($J$9:J644)</f>
        <v>1.9978337193992246</v>
      </c>
      <c r="J644" s="31">
        <f t="shared" si="186"/>
        <v>1.5096042310953664E-2</v>
      </c>
      <c r="K644" s="36">
        <f>SUM($J$9:J644)*RRF</f>
        <v>82.595811002276207</v>
      </c>
      <c r="L644" s="33"/>
      <c r="M644" s="36">
        <f t="shared" si="171"/>
        <v>84.593644721675432</v>
      </c>
      <c r="N644" s="33"/>
      <c r="O644" s="33"/>
      <c r="P644" s="33"/>
      <c r="Q644" s="33"/>
      <c r="R644" s="33"/>
      <c r="S644" s="33"/>
      <c r="T644" s="33"/>
      <c r="U644" s="33"/>
      <c r="V644" s="31">
        <f t="shared" si="172"/>
        <v>5.7053941442859477E-3</v>
      </c>
      <c r="W644" s="31">
        <f t="shared" si="173"/>
        <v>1.3984836035794572</v>
      </c>
      <c r="X644" s="31">
        <f t="shared" si="174"/>
        <v>1.4041889977237432</v>
      </c>
      <c r="Y644" s="31">
        <f t="shared" si="175"/>
        <v>-0.5936447216754317</v>
      </c>
      <c r="Z644" s="31"/>
      <c r="AA644" s="31"/>
      <c r="AB644" s="31"/>
      <c r="AC644" s="31"/>
      <c r="AD644" s="31"/>
      <c r="AE644" s="31"/>
      <c r="AF644" s="31"/>
      <c r="AG644" s="33">
        <f t="shared" si="176"/>
        <v>0.98328346431281199</v>
      </c>
      <c r="AH644" s="33">
        <f t="shared" si="177"/>
        <v>1.0070671990675646</v>
      </c>
      <c r="AI644" s="33">
        <f t="shared" si="178"/>
        <v>0.99993207864113887</v>
      </c>
      <c r="AJ644" s="93">
        <f t="shared" si="179"/>
        <v>0.99145577788075867</v>
      </c>
      <c r="AK644" s="3">
        <f t="shared" si="180"/>
        <v>0.99154435413297271</v>
      </c>
      <c r="AL644" s="3"/>
      <c r="AM644" s="3"/>
      <c r="AN644" s="3"/>
      <c r="AO644" s="3"/>
      <c r="AP644" s="3"/>
      <c r="AQ644" s="90">
        <f t="shared" si="187"/>
        <v>0</v>
      </c>
      <c r="AR644" s="91">
        <f t="shared" si="188"/>
        <v>0</v>
      </c>
      <c r="AS644" s="89">
        <f>SUM(AR$9:AR644)*RLR</f>
        <v>120</v>
      </c>
      <c r="AT644" s="90">
        <f>AS644-SUM(AU$9:AU644)</f>
        <v>1.014677504043263</v>
      </c>
      <c r="AU644" s="89">
        <f t="shared" si="189"/>
        <v>7.6675881917627111E-3</v>
      </c>
      <c r="AV644" s="90">
        <f>SUM(AU$9:AU644)*RRF</f>
        <v>83.289725747169712</v>
      </c>
      <c r="AW644" s="3"/>
      <c r="AX644" s="2">
        <f t="shared" si="181"/>
        <v>1.5</v>
      </c>
      <c r="AY644" s="2">
        <f t="shared" si="182"/>
        <v>0.75</v>
      </c>
    </row>
    <row r="645" spans="1:51" x14ac:dyDescent="0.25">
      <c r="A645" s="14">
        <f t="shared" si="183"/>
        <v>6.36</v>
      </c>
      <c r="B645" s="59">
        <f>IF($B$4="AY",0,IFERROR(P*INDEX('UWYr writing pattern'!$C$4:$C$18,MATCH('Baseline model w.Calcs'!$A645,'UWYr writing pattern'!$A$4:$A$18,0)) / 25,B644))</f>
        <v>0</v>
      </c>
      <c r="C645" s="36">
        <f t="shared" si="184"/>
        <v>6.6902538477638801E-3</v>
      </c>
      <c r="E645" s="34">
        <f t="shared" si="185"/>
        <v>1.0188203829082052E-4</v>
      </c>
      <c r="F645" s="31">
        <f>SUM($E$9:E645)*RLR</f>
        <v>119.9919716953826</v>
      </c>
      <c r="G645" s="32"/>
      <c r="H645" s="36">
        <f>F645-SUM($J$9:J645)</f>
        <v>1.9829722249496768</v>
      </c>
      <c r="J645" s="31">
        <f t="shared" si="186"/>
        <v>1.4983752895494185E-2</v>
      </c>
      <c r="K645" s="36">
        <f>SUM($J$9:J645)*RRF</f>
        <v>82.606299629303038</v>
      </c>
      <c r="L645" s="33"/>
      <c r="M645" s="36">
        <f t="shared" si="171"/>
        <v>84.589271854252715</v>
      </c>
      <c r="N645" s="33"/>
      <c r="O645" s="33"/>
      <c r="P645" s="33"/>
      <c r="Q645" s="33"/>
      <c r="R645" s="33"/>
      <c r="S645" s="33"/>
      <c r="T645" s="33"/>
      <c r="U645" s="33"/>
      <c r="V645" s="31">
        <f t="shared" si="172"/>
        <v>5.6198132321216591E-3</v>
      </c>
      <c r="W645" s="31">
        <f t="shared" si="173"/>
        <v>1.3880805574647737</v>
      </c>
      <c r="X645" s="31">
        <f t="shared" si="174"/>
        <v>1.3937003706968953</v>
      </c>
      <c r="Y645" s="31">
        <f t="shared" si="175"/>
        <v>-0.58927185425271489</v>
      </c>
      <c r="Z645" s="31"/>
      <c r="AA645" s="31"/>
      <c r="AB645" s="31"/>
      <c r="AC645" s="31"/>
      <c r="AD645" s="31"/>
      <c r="AE645" s="31"/>
      <c r="AF645" s="31"/>
      <c r="AG645" s="33">
        <f t="shared" si="176"/>
        <v>0.9834083289202743</v>
      </c>
      <c r="AH645" s="33">
        <f t="shared" si="177"/>
        <v>1.007015141122056</v>
      </c>
      <c r="AI645" s="33">
        <f t="shared" si="178"/>
        <v>0.9999330974615217</v>
      </c>
      <c r="AJ645" s="93">
        <f t="shared" si="179"/>
        <v>0.99151961984004677</v>
      </c>
      <c r="AK645" s="3">
        <f t="shared" si="180"/>
        <v>0.99160777147697543</v>
      </c>
      <c r="AL645" s="3"/>
      <c r="AM645" s="3"/>
      <c r="AN645" s="3"/>
      <c r="AO645" s="3"/>
      <c r="AP645" s="3"/>
      <c r="AQ645" s="90">
        <f t="shared" si="187"/>
        <v>0</v>
      </c>
      <c r="AR645" s="91">
        <f t="shared" si="188"/>
        <v>0</v>
      </c>
      <c r="AS645" s="89">
        <f>SUM(AR$9:AR645)*RLR</f>
        <v>120</v>
      </c>
      <c r="AT645" s="90">
        <f>AS645-SUM(AU$9:AU645)</f>
        <v>1.0070674227629439</v>
      </c>
      <c r="AU645" s="89">
        <f t="shared" si="189"/>
        <v>7.6100812803244723E-3</v>
      </c>
      <c r="AV645" s="90">
        <f>SUM(AU$9:AU645)*RRF</f>
        <v>83.295052804065932</v>
      </c>
      <c r="AW645" s="3"/>
      <c r="AX645" s="2">
        <f t="shared" si="181"/>
        <v>1.5</v>
      </c>
      <c r="AY645" s="2">
        <f t="shared" si="182"/>
        <v>0.75</v>
      </c>
    </row>
    <row r="646" spans="1:51" x14ac:dyDescent="0.25">
      <c r="A646" s="14">
        <f t="shared" si="183"/>
        <v>6.37</v>
      </c>
      <c r="B646" s="59">
        <f>IF($B$4="AY",0,IFERROR(P*INDEX('UWYr writing pattern'!$C$4:$C$18,MATCH('Baseline model w.Calcs'!$A646,'UWYr writing pattern'!$A$4:$A$18,0)) / 25,B645))</f>
        <v>0</v>
      </c>
      <c r="C646" s="36">
        <f t="shared" si="184"/>
        <v>6.5899000400474221E-3</v>
      </c>
      <c r="E646" s="34">
        <f t="shared" si="185"/>
        <v>1.003538077164582E-4</v>
      </c>
      <c r="F646" s="31">
        <f>SUM($E$9:E646)*RLR</f>
        <v>119.99209211995186</v>
      </c>
      <c r="G646" s="32"/>
      <c r="H646" s="36">
        <f>F646-SUM($J$9:J646)</f>
        <v>1.9682203578318109</v>
      </c>
      <c r="J646" s="31">
        <f t="shared" si="186"/>
        <v>1.4872291687122577E-2</v>
      </c>
      <c r="K646" s="36">
        <f>SUM($J$9:J646)*RRF</f>
        <v>82.616710233484028</v>
      </c>
      <c r="L646" s="33"/>
      <c r="M646" s="36">
        <f t="shared" si="171"/>
        <v>84.584930591315839</v>
      </c>
      <c r="N646" s="33"/>
      <c r="O646" s="33"/>
      <c r="P646" s="33"/>
      <c r="Q646" s="33"/>
      <c r="R646" s="33"/>
      <c r="S646" s="33"/>
      <c r="T646" s="33"/>
      <c r="U646" s="33"/>
      <c r="V646" s="31">
        <f t="shared" si="172"/>
        <v>5.5355160336398338E-3</v>
      </c>
      <c r="W646" s="31">
        <f t="shared" si="173"/>
        <v>1.3777542504822675</v>
      </c>
      <c r="X646" s="31">
        <f t="shared" si="174"/>
        <v>1.3832897665159074</v>
      </c>
      <c r="Y646" s="31">
        <f t="shared" si="175"/>
        <v>-0.58493059131583891</v>
      </c>
      <c r="Z646" s="31"/>
      <c r="AA646" s="31"/>
      <c r="AB646" s="31"/>
      <c r="AC646" s="31"/>
      <c r="AD646" s="31"/>
      <c r="AE646" s="31"/>
      <c r="AF646" s="31"/>
      <c r="AG646" s="33">
        <f t="shared" si="176"/>
        <v>0.98353226468433363</v>
      </c>
      <c r="AH646" s="33">
        <f t="shared" si="177"/>
        <v>1.0069634594204266</v>
      </c>
      <c r="AI646" s="33">
        <f t="shared" si="178"/>
        <v>0.9999341009995989</v>
      </c>
      <c r="AJ646" s="93">
        <f t="shared" si="179"/>
        <v>0.99158298477571472</v>
      </c>
      <c r="AK646" s="3">
        <f t="shared" si="180"/>
        <v>0.99167071319089806</v>
      </c>
      <c r="AL646" s="3"/>
      <c r="AM646" s="3"/>
      <c r="AN646" s="3"/>
      <c r="AO646" s="3"/>
      <c r="AP646" s="3"/>
      <c r="AQ646" s="90">
        <f t="shared" si="187"/>
        <v>0</v>
      </c>
      <c r="AR646" s="91">
        <f t="shared" si="188"/>
        <v>0</v>
      </c>
      <c r="AS646" s="89">
        <f>SUM(AR$9:AR646)*RLR</f>
        <v>120</v>
      </c>
      <c r="AT646" s="90">
        <f>AS646-SUM(AU$9:AU646)</f>
        <v>0.99951441709222877</v>
      </c>
      <c r="AU646" s="89">
        <f t="shared" si="189"/>
        <v>7.5530056707220792E-3</v>
      </c>
      <c r="AV646" s="90">
        <f>SUM(AU$9:AU646)*RRF</f>
        <v>83.30033990803544</v>
      </c>
      <c r="AW646" s="3"/>
      <c r="AX646" s="2">
        <f t="shared" si="181"/>
        <v>1.5</v>
      </c>
      <c r="AY646" s="2">
        <f t="shared" si="182"/>
        <v>0.75</v>
      </c>
    </row>
    <row r="647" spans="1:51" x14ac:dyDescent="0.25">
      <c r="A647" s="14">
        <f t="shared" si="183"/>
        <v>6.38</v>
      </c>
      <c r="B647" s="59">
        <f>IF($B$4="AY",0,IFERROR(P*INDEX('UWYr writing pattern'!$C$4:$C$18,MATCH('Baseline model w.Calcs'!$A647,'UWYr writing pattern'!$A$4:$A$18,0)) / 25,B646))</f>
        <v>0</v>
      </c>
      <c r="C647" s="36">
        <f t="shared" si="184"/>
        <v>6.4910515394467107E-3</v>
      </c>
      <c r="E647" s="34">
        <f t="shared" si="185"/>
        <v>9.8848500600711328E-5</v>
      </c>
      <c r="F647" s="31">
        <f>SUM($E$9:E647)*RLR</f>
        <v>119.99221073815258</v>
      </c>
      <c r="G647" s="32"/>
      <c r="H647" s="36">
        <f>F647-SUM($J$9:J647)</f>
        <v>1.9535773233487816</v>
      </c>
      <c r="J647" s="31">
        <f t="shared" si="186"/>
        <v>1.4761652683738581E-2</v>
      </c>
      <c r="K647" s="36">
        <f>SUM($J$9:J647)*RRF</f>
        <v>82.627043390362658</v>
      </c>
      <c r="L647" s="33"/>
      <c r="M647" s="36">
        <f t="shared" si="171"/>
        <v>84.58062071371144</v>
      </c>
      <c r="N647" s="33"/>
      <c r="O647" s="33"/>
      <c r="P647" s="33"/>
      <c r="Q647" s="33"/>
      <c r="R647" s="33"/>
      <c r="S647" s="33"/>
      <c r="T647" s="33"/>
      <c r="U647" s="33"/>
      <c r="V647" s="31">
        <f t="shared" si="172"/>
        <v>5.4524832931352367E-3</v>
      </c>
      <c r="W647" s="31">
        <f t="shared" si="173"/>
        <v>1.367504126344147</v>
      </c>
      <c r="X647" s="31">
        <f t="shared" si="174"/>
        <v>1.3729566096372823</v>
      </c>
      <c r="Y647" s="31">
        <f t="shared" si="175"/>
        <v>-0.58062071371143986</v>
      </c>
      <c r="Z647" s="31"/>
      <c r="AA647" s="31"/>
      <c r="AB647" s="31"/>
      <c r="AC647" s="31"/>
      <c r="AD647" s="31"/>
      <c r="AE647" s="31"/>
      <c r="AF647" s="31"/>
      <c r="AG647" s="33">
        <f t="shared" si="176"/>
        <v>0.98365527845669831</v>
      </c>
      <c r="AH647" s="33">
        <f t="shared" si="177"/>
        <v>1.0069121513537076</v>
      </c>
      <c r="AI647" s="33">
        <f t="shared" si="178"/>
        <v>0.99993508948460486</v>
      </c>
      <c r="AJ647" s="93">
        <f t="shared" si="179"/>
        <v>0.99164587625205713</v>
      </c>
      <c r="AK647" s="3">
        <f t="shared" si="180"/>
        <v>0.99173318284196643</v>
      </c>
      <c r="AL647" s="3"/>
      <c r="AM647" s="3"/>
      <c r="AN647" s="3"/>
      <c r="AO647" s="3"/>
      <c r="AP647" s="3"/>
      <c r="AQ647" s="90">
        <f t="shared" si="187"/>
        <v>0</v>
      </c>
      <c r="AR647" s="91">
        <f t="shared" si="188"/>
        <v>0</v>
      </c>
      <c r="AS647" s="89">
        <f>SUM(AR$9:AR647)*RLR</f>
        <v>120</v>
      </c>
      <c r="AT647" s="90">
        <f>AS647-SUM(AU$9:AU647)</f>
        <v>0.99201805896403528</v>
      </c>
      <c r="AU647" s="89">
        <f t="shared" si="189"/>
        <v>7.4963581281917158E-3</v>
      </c>
      <c r="AV647" s="90">
        <f>SUM(AU$9:AU647)*RRF</f>
        <v>83.305587358725177</v>
      </c>
      <c r="AW647" s="3"/>
      <c r="AX647" s="2">
        <f t="shared" si="181"/>
        <v>1.5</v>
      </c>
      <c r="AY647" s="2">
        <f t="shared" si="182"/>
        <v>0.75</v>
      </c>
    </row>
    <row r="648" spans="1:51" x14ac:dyDescent="0.25">
      <c r="A648" s="14">
        <f t="shared" si="183"/>
        <v>6.39</v>
      </c>
      <c r="B648" s="59">
        <f>IF($B$4="AY",0,IFERROR(P*INDEX('UWYr writing pattern'!$C$4:$C$18,MATCH('Baseline model w.Calcs'!$A648,'UWYr writing pattern'!$A$4:$A$18,0)) / 25,B647))</f>
        <v>0</v>
      </c>
      <c r="C648" s="36">
        <f t="shared" si="184"/>
        <v>6.3936857663550103E-3</v>
      </c>
      <c r="E648" s="34">
        <f t="shared" si="185"/>
        <v>9.7365773091700656E-5</v>
      </c>
      <c r="F648" s="31">
        <f>SUM($E$9:E648)*RLR</f>
        <v>119.99232757708029</v>
      </c>
      <c r="G648" s="32"/>
      <c r="H648" s="36">
        <f>F648-SUM($J$9:J648)</f>
        <v>1.9390423323513772</v>
      </c>
      <c r="J648" s="31">
        <f t="shared" si="186"/>
        <v>1.4651829925115862E-2</v>
      </c>
      <c r="K648" s="36">
        <f>SUM($J$9:J648)*RRF</f>
        <v>82.637299671310231</v>
      </c>
      <c r="L648" s="33"/>
      <c r="M648" s="36">
        <f t="shared" si="171"/>
        <v>84.576342003661608</v>
      </c>
      <c r="N648" s="33"/>
      <c r="O648" s="33"/>
      <c r="P648" s="33"/>
      <c r="Q648" s="33"/>
      <c r="R648" s="33"/>
      <c r="S648" s="33"/>
      <c r="T648" s="33"/>
      <c r="U648" s="33"/>
      <c r="V648" s="31">
        <f t="shared" si="172"/>
        <v>5.3706960437382087E-3</v>
      </c>
      <c r="W648" s="31">
        <f t="shared" si="173"/>
        <v>1.3573296326459641</v>
      </c>
      <c r="X648" s="31">
        <f t="shared" si="174"/>
        <v>1.3627003286897024</v>
      </c>
      <c r="Y648" s="31">
        <f t="shared" si="175"/>
        <v>-0.57634200366160826</v>
      </c>
      <c r="Z648" s="31"/>
      <c r="AA648" s="31"/>
      <c r="AB648" s="31"/>
      <c r="AC648" s="31"/>
      <c r="AD648" s="31"/>
      <c r="AE648" s="31"/>
      <c r="AF648" s="31"/>
      <c r="AG648" s="33">
        <f t="shared" si="176"/>
        <v>0.98377737703940749</v>
      </c>
      <c r="AH648" s="33">
        <f t="shared" si="177"/>
        <v>1.0068612143293048</v>
      </c>
      <c r="AI648" s="33">
        <f t="shared" si="178"/>
        <v>0.99993606314233574</v>
      </c>
      <c r="AJ648" s="93">
        <f t="shared" si="179"/>
        <v>0.99170829780673586</v>
      </c>
      <c r="AK648" s="3">
        <f t="shared" si="180"/>
        <v>0.99179518397065147</v>
      </c>
      <c r="AL648" s="3"/>
      <c r="AM648" s="3"/>
      <c r="AN648" s="3"/>
      <c r="AO648" s="3"/>
      <c r="AP648" s="3"/>
      <c r="AQ648" s="90">
        <f t="shared" si="187"/>
        <v>0</v>
      </c>
      <c r="AR648" s="91">
        <f t="shared" si="188"/>
        <v>0</v>
      </c>
      <c r="AS648" s="89">
        <f>SUM(AR$9:AR648)*RLR</f>
        <v>120</v>
      </c>
      <c r="AT648" s="90">
        <f>AS648-SUM(AU$9:AU648)</f>
        <v>0.98457792352181173</v>
      </c>
      <c r="AU648" s="89">
        <f t="shared" si="189"/>
        <v>7.4401354422302651E-3</v>
      </c>
      <c r="AV648" s="90">
        <f>SUM(AU$9:AU648)*RRF</f>
        <v>83.310795453534723</v>
      </c>
      <c r="AW648" s="3"/>
      <c r="AX648" s="2">
        <f t="shared" si="181"/>
        <v>1.5</v>
      </c>
      <c r="AY648" s="2">
        <f t="shared" si="182"/>
        <v>0.75</v>
      </c>
    </row>
    <row r="649" spans="1:51" x14ac:dyDescent="0.25">
      <c r="A649" s="14">
        <f t="shared" si="183"/>
        <v>6.4</v>
      </c>
      <c r="B649" s="59">
        <f>IF($B$4="AY",0,IFERROR(P*INDEX('UWYr writing pattern'!$C$4:$C$18,MATCH('Baseline model w.Calcs'!$A649,'UWYr writing pattern'!$A$4:$A$18,0)) / 25,B648))</f>
        <v>0</v>
      </c>
      <c r="C649" s="36">
        <f t="shared" si="184"/>
        <v>6.2977804798596852E-3</v>
      </c>
      <c r="E649" s="34">
        <f t="shared" si="185"/>
        <v>9.5905286495325155E-5</v>
      </c>
      <c r="F649" s="31">
        <f>SUM($E$9:E649)*RLR</f>
        <v>119.99244266342409</v>
      </c>
      <c r="G649" s="32"/>
      <c r="H649" s="36">
        <f>F649-SUM($J$9:J649)</f>
        <v>1.9246146012025349</v>
      </c>
      <c r="J649" s="31">
        <f t="shared" si="186"/>
        <v>1.454281749263533E-2</v>
      </c>
      <c r="K649" s="36">
        <f>SUM($J$9:J649)*RRF</f>
        <v>82.647479643555087</v>
      </c>
      <c r="L649" s="33"/>
      <c r="M649" s="36">
        <f t="shared" ref="M649:M712" si="190">H649+K649</f>
        <v>84.572094244757622</v>
      </c>
      <c r="N649" s="33"/>
      <c r="O649" s="33"/>
      <c r="P649" s="33"/>
      <c r="Q649" s="33"/>
      <c r="R649" s="33"/>
      <c r="S649" s="33"/>
      <c r="T649" s="33"/>
      <c r="U649" s="33"/>
      <c r="V649" s="31">
        <f t="shared" ref="V649:V712" si="191" xml:space="preserve"> C649*RLR*RRF</f>
        <v>5.2901356030821351E-3</v>
      </c>
      <c r="W649" s="31">
        <f t="shared" ref="W649:W712" si="192">H649*RRF</f>
        <v>1.3472302208417744</v>
      </c>
      <c r="X649" s="31">
        <f t="shared" ref="X649:X712" si="193">V649+W649</f>
        <v>1.3525203564448565</v>
      </c>
      <c r="Y649" s="31">
        <f t="shared" ref="Y649:Y712" si="194">P*RLR*RRF - M649</f>
        <v>-0.57209424475762205</v>
      </c>
      <c r="Z649" s="31"/>
      <c r="AA649" s="31"/>
      <c r="AB649" s="31"/>
      <c r="AC649" s="31"/>
      <c r="AD649" s="31"/>
      <c r="AE649" s="31"/>
      <c r="AF649" s="31"/>
      <c r="AG649" s="33">
        <f t="shared" ref="AG649:AG712" si="195">K649/(P*RLR*RRF)</f>
        <v>0.98389856718517965</v>
      </c>
      <c r="AH649" s="33">
        <f t="shared" ref="AH649:AH712" si="196">M649/(P*RLR*RRF)</f>
        <v>1.0068106457709241</v>
      </c>
      <c r="AI649" s="33">
        <f t="shared" ref="AI649:AI712" si="197">F649/(P*RLR)</f>
        <v>0.99993702219520075</v>
      </c>
      <c r="AJ649" s="93">
        <f t="shared" ref="AJ649:AJ712" si="198">(1-EXP(-A649*kp))</f>
        <v>0.99177025295097998</v>
      </c>
      <c r="AK649" s="3">
        <f t="shared" ref="AK649:AK712" si="199">AV649/(P*RLR*RRF)</f>
        <v>0.99185672009087167</v>
      </c>
      <c r="AL649" s="3"/>
      <c r="AM649" s="3"/>
      <c r="AN649" s="3"/>
      <c r="AO649" s="3"/>
      <c r="AP649" s="3"/>
      <c r="AQ649" s="90">
        <f t="shared" si="187"/>
        <v>0</v>
      </c>
      <c r="AR649" s="91">
        <f t="shared" si="188"/>
        <v>0</v>
      </c>
      <c r="AS649" s="89">
        <f>SUM(AR$9:AR649)*RLR</f>
        <v>120</v>
      </c>
      <c r="AT649" s="90">
        <f>AS649-SUM(AU$9:AU649)</f>
        <v>0.97719358909539267</v>
      </c>
      <c r="AU649" s="89">
        <f t="shared" si="189"/>
        <v>7.3843344264135878E-3</v>
      </c>
      <c r="AV649" s="90">
        <f>SUM(AU$9:AU649)*RRF</f>
        <v>83.315964487633224</v>
      </c>
      <c r="AW649" s="3"/>
      <c r="AX649" s="2">
        <f t="shared" ref="AX649:AX712" si="200">ker</f>
        <v>1.5</v>
      </c>
      <c r="AY649" s="2">
        <f t="shared" ref="AY649:AY712" si="201">kp</f>
        <v>0.75</v>
      </c>
    </row>
    <row r="650" spans="1:51" x14ac:dyDescent="0.25">
      <c r="A650" s="14">
        <f t="shared" ref="A650:A713" si="202">ROUND(A649+delt.t,3)</f>
        <v>6.41</v>
      </c>
      <c r="B650" s="59">
        <f>IF($B$4="AY",0,IFERROR(P*INDEX('UWYr writing pattern'!$C$4:$C$18,MATCH('Baseline model w.Calcs'!$A650,'UWYr writing pattern'!$A$4:$A$18,0)) / 25,B649))</f>
        <v>0</v>
      </c>
      <c r="C650" s="36">
        <f t="shared" ref="C650:C713" si="203">C649-E650+B650</f>
        <v>6.2033137726617898E-3</v>
      </c>
      <c r="E650" s="34">
        <f t="shared" ref="E650:E713" si="204">C649*ker*delt.t</f>
        <v>9.4466707197895269E-5</v>
      </c>
      <c r="F650" s="31">
        <f>SUM($E$9:E650)*RLR</f>
        <v>119.99255602347272</v>
      </c>
      <c r="G650" s="32"/>
      <c r="H650" s="36">
        <f>F650-SUM($J$9:J650)</f>
        <v>1.9102933517421405</v>
      </c>
      <c r="J650" s="31">
        <f t="shared" ref="J650:J713" si="205">H649*kp*delt.t</f>
        <v>1.4434609509019012E-2</v>
      </c>
      <c r="K650" s="36">
        <f>SUM($J$9:J650)*RRF</f>
        <v>82.657583870211397</v>
      </c>
      <c r="L650" s="33"/>
      <c r="M650" s="36">
        <f t="shared" si="190"/>
        <v>84.567877221953538</v>
      </c>
      <c r="N650" s="33"/>
      <c r="O650" s="33"/>
      <c r="P650" s="33"/>
      <c r="Q650" s="33"/>
      <c r="R650" s="33"/>
      <c r="S650" s="33"/>
      <c r="T650" s="33"/>
      <c r="U650" s="33"/>
      <c r="V650" s="31">
        <f t="shared" si="191"/>
        <v>5.2107835690359027E-3</v>
      </c>
      <c r="W650" s="31">
        <f t="shared" si="192"/>
        <v>1.3372053462194984</v>
      </c>
      <c r="X650" s="31">
        <f t="shared" si="193"/>
        <v>1.3424161297885342</v>
      </c>
      <c r="Y650" s="31">
        <f t="shared" si="194"/>
        <v>-0.56787722195353751</v>
      </c>
      <c r="Z650" s="31"/>
      <c r="AA650" s="31"/>
      <c r="AB650" s="31"/>
      <c r="AC650" s="31"/>
      <c r="AD650" s="31"/>
      <c r="AE650" s="31"/>
      <c r="AF650" s="31"/>
      <c r="AG650" s="33">
        <f t="shared" si="195"/>
        <v>0.9840188555977547</v>
      </c>
      <c r="AH650" s="33">
        <f t="shared" si="196"/>
        <v>1.0067604431184944</v>
      </c>
      <c r="AI650" s="33">
        <f t="shared" si="197"/>
        <v>0.99993796686227265</v>
      </c>
      <c r="AJ650" s="93">
        <f t="shared" si="198"/>
        <v>0.99183174516978256</v>
      </c>
      <c r="AK650" s="3">
        <f t="shared" si="199"/>
        <v>0.99191779469019015</v>
      </c>
      <c r="AL650" s="3"/>
      <c r="AM650" s="3"/>
      <c r="AN650" s="3"/>
      <c r="AO650" s="3"/>
      <c r="AP650" s="3"/>
      <c r="AQ650" s="90">
        <f t="shared" ref="AQ650:AQ713" si="206">AQ649-AR650+B650</f>
        <v>0</v>
      </c>
      <c r="AR650" s="91">
        <f t="shared" ref="AR650:AR713" si="207">AQ649*P*delt.t</f>
        <v>0</v>
      </c>
      <c r="AS650" s="89">
        <f>SUM(AR$9:AR650)*RLR</f>
        <v>120</v>
      </c>
      <c r="AT650" s="90">
        <f>AS650-SUM(AU$9:AU650)</f>
        <v>0.96986463717718152</v>
      </c>
      <c r="AU650" s="89">
        <f t="shared" ref="AU650:AU713" si="208">AT649*kp*delt.t</f>
        <v>7.3289519182154449E-3</v>
      </c>
      <c r="AV650" s="90">
        <f>SUM(AU$9:AU650)*RRF</f>
        <v>83.32109475397597</v>
      </c>
      <c r="AW650" s="3"/>
      <c r="AX650" s="2">
        <f t="shared" si="200"/>
        <v>1.5</v>
      </c>
      <c r="AY650" s="2">
        <f t="shared" si="201"/>
        <v>0.75</v>
      </c>
    </row>
    <row r="651" spans="1:51" x14ac:dyDescent="0.25">
      <c r="A651" s="14">
        <f t="shared" si="202"/>
        <v>6.42</v>
      </c>
      <c r="B651" s="59">
        <f>IF($B$4="AY",0,IFERROR(P*INDEX('UWYr writing pattern'!$C$4:$C$18,MATCH('Baseline model w.Calcs'!$A651,'UWYr writing pattern'!$A$4:$A$18,0)) / 25,B650))</f>
        <v>0</v>
      </c>
      <c r="C651" s="36">
        <f t="shared" si="203"/>
        <v>6.1102640660718631E-3</v>
      </c>
      <c r="E651" s="34">
        <f t="shared" si="204"/>
        <v>9.3049706589926851E-5</v>
      </c>
      <c r="F651" s="31">
        <f>SUM($E$9:E651)*RLR</f>
        <v>119.99266768312063</v>
      </c>
      <c r="G651" s="32"/>
      <c r="H651" s="36">
        <f>F651-SUM($J$9:J651)</f>
        <v>1.8960778112519847</v>
      </c>
      <c r="J651" s="31">
        <f t="shared" si="205"/>
        <v>1.4327200138066055E-2</v>
      </c>
      <c r="K651" s="36">
        <f>SUM($J$9:J651)*RRF</f>
        <v>82.667612910308051</v>
      </c>
      <c r="L651" s="33"/>
      <c r="M651" s="36">
        <f t="shared" si="190"/>
        <v>84.563690721560036</v>
      </c>
      <c r="N651" s="33"/>
      <c r="O651" s="33"/>
      <c r="P651" s="33"/>
      <c r="Q651" s="33"/>
      <c r="R651" s="33"/>
      <c r="S651" s="33"/>
      <c r="T651" s="33"/>
      <c r="U651" s="33"/>
      <c r="V651" s="31">
        <f t="shared" si="191"/>
        <v>5.1326218155003647E-3</v>
      </c>
      <c r="W651" s="31">
        <f t="shared" si="192"/>
        <v>1.3272544678763891</v>
      </c>
      <c r="X651" s="31">
        <f t="shared" si="193"/>
        <v>1.3323870896918895</v>
      </c>
      <c r="Y651" s="31">
        <f t="shared" si="194"/>
        <v>-0.56369072156003597</v>
      </c>
      <c r="Z651" s="31"/>
      <c r="AA651" s="31"/>
      <c r="AB651" s="31"/>
      <c r="AC651" s="31"/>
      <c r="AD651" s="31"/>
      <c r="AE651" s="31"/>
      <c r="AF651" s="31"/>
      <c r="AG651" s="33">
        <f t="shared" si="195"/>
        <v>0.98413824893223867</v>
      </c>
      <c r="AH651" s="33">
        <f t="shared" si="196"/>
        <v>1.0067106038280957</v>
      </c>
      <c r="AI651" s="33">
        <f t="shared" si="197"/>
        <v>0.99993889735933861</v>
      </c>
      <c r="AJ651" s="93">
        <f t="shared" si="198"/>
        <v>0.99189277792209729</v>
      </c>
      <c r="AK651" s="3">
        <f t="shared" si="199"/>
        <v>0.99197841123001373</v>
      </c>
      <c r="AL651" s="3"/>
      <c r="AM651" s="3"/>
      <c r="AN651" s="3"/>
      <c r="AO651" s="3"/>
      <c r="AP651" s="3"/>
      <c r="AQ651" s="90">
        <f t="shared" si="206"/>
        <v>0</v>
      </c>
      <c r="AR651" s="91">
        <f t="shared" si="207"/>
        <v>0</v>
      </c>
      <c r="AS651" s="89">
        <f>SUM(AR$9:AR651)*RLR</f>
        <v>120</v>
      </c>
      <c r="AT651" s="90">
        <f>AS651-SUM(AU$9:AU651)</f>
        <v>0.9625906523983474</v>
      </c>
      <c r="AU651" s="89">
        <f t="shared" si="208"/>
        <v>7.2739847788288615E-3</v>
      </c>
      <c r="AV651" s="90">
        <f>SUM(AU$9:AU651)*RRF</f>
        <v>83.326186543321157</v>
      </c>
      <c r="AW651" s="3"/>
      <c r="AX651" s="2">
        <f t="shared" si="200"/>
        <v>1.5</v>
      </c>
      <c r="AY651" s="2">
        <f t="shared" si="201"/>
        <v>0.75</v>
      </c>
    </row>
    <row r="652" spans="1:51" x14ac:dyDescent="0.25">
      <c r="A652" s="14">
        <f t="shared" si="202"/>
        <v>6.43</v>
      </c>
      <c r="B652" s="59">
        <f>IF($B$4="AY",0,IFERROR(P*INDEX('UWYr writing pattern'!$C$4:$C$18,MATCH('Baseline model w.Calcs'!$A652,'UWYr writing pattern'!$A$4:$A$18,0)) / 25,B651))</f>
        <v>0</v>
      </c>
      <c r="C652" s="36">
        <f t="shared" si="203"/>
        <v>6.018610105080785E-3</v>
      </c>
      <c r="E652" s="34">
        <f t="shared" si="204"/>
        <v>9.1653960991077945E-5</v>
      </c>
      <c r="F652" s="31">
        <f>SUM($E$9:E652)*RLR</f>
        <v>119.99277766787382</v>
      </c>
      <c r="G652" s="32"/>
      <c r="H652" s="36">
        <f>F652-SUM($J$9:J652)</f>
        <v>1.8819672124207898</v>
      </c>
      <c r="J652" s="31">
        <f t="shared" si="205"/>
        <v>1.4220583584389886E-2</v>
      </c>
      <c r="K652" s="36">
        <f>SUM($J$9:J652)*RRF</f>
        <v>82.677567318817125</v>
      </c>
      <c r="L652" s="33"/>
      <c r="M652" s="36">
        <f t="shared" si="190"/>
        <v>84.559534531237915</v>
      </c>
      <c r="N652" s="33"/>
      <c r="O652" s="33"/>
      <c r="P652" s="33"/>
      <c r="Q652" s="33"/>
      <c r="R652" s="33"/>
      <c r="S652" s="33"/>
      <c r="T652" s="33"/>
      <c r="U652" s="33"/>
      <c r="V652" s="31">
        <f t="shared" si="191"/>
        <v>5.0556324882678584E-3</v>
      </c>
      <c r="W652" s="31">
        <f t="shared" si="192"/>
        <v>1.3173770486945529</v>
      </c>
      <c r="X652" s="31">
        <f t="shared" si="193"/>
        <v>1.3224326811828206</v>
      </c>
      <c r="Y652" s="31">
        <f t="shared" si="194"/>
        <v>-0.55953453123791519</v>
      </c>
      <c r="Z652" s="31"/>
      <c r="AA652" s="31"/>
      <c r="AB652" s="31"/>
      <c r="AC652" s="31"/>
      <c r="AD652" s="31"/>
      <c r="AE652" s="31"/>
      <c r="AF652" s="31"/>
      <c r="AG652" s="33">
        <f t="shared" si="195"/>
        <v>0.98425675379544197</v>
      </c>
      <c r="AH652" s="33">
        <f t="shared" si="196"/>
        <v>1.00666112537188</v>
      </c>
      <c r="AI652" s="33">
        <f t="shared" si="197"/>
        <v>0.99993981389894848</v>
      </c>
      <c r="AJ652" s="93">
        <f t="shared" si="198"/>
        <v>0.9919533546410324</v>
      </c>
      <c r="AK652" s="3">
        <f t="shared" si="199"/>
        <v>0.99203857314578858</v>
      </c>
      <c r="AL652" s="3"/>
      <c r="AM652" s="3"/>
      <c r="AN652" s="3"/>
      <c r="AO652" s="3"/>
      <c r="AP652" s="3"/>
      <c r="AQ652" s="90">
        <f t="shared" si="206"/>
        <v>0</v>
      </c>
      <c r="AR652" s="91">
        <f t="shared" si="207"/>
        <v>0</v>
      </c>
      <c r="AS652" s="89">
        <f>SUM(AR$9:AR652)*RLR</f>
        <v>120</v>
      </c>
      <c r="AT652" s="90">
        <f>AS652-SUM(AU$9:AU652)</f>
        <v>0.95537122250536299</v>
      </c>
      <c r="AU652" s="89">
        <f t="shared" si="208"/>
        <v>7.219429892987606E-3</v>
      </c>
      <c r="AV652" s="90">
        <f>SUM(AU$9:AU652)*RRF</f>
        <v>83.331240144246237</v>
      </c>
      <c r="AW652" s="3"/>
      <c r="AX652" s="2">
        <f t="shared" si="200"/>
        <v>1.5</v>
      </c>
      <c r="AY652" s="2">
        <f t="shared" si="201"/>
        <v>0.75</v>
      </c>
    </row>
    <row r="653" spans="1:51" x14ac:dyDescent="0.25">
      <c r="A653" s="14">
        <f t="shared" si="202"/>
        <v>6.44</v>
      </c>
      <c r="B653" s="59">
        <f>IF($B$4="AY",0,IFERROR(P*INDEX('UWYr writing pattern'!$C$4:$C$18,MATCH('Baseline model w.Calcs'!$A653,'UWYr writing pattern'!$A$4:$A$18,0)) / 25,B652))</f>
        <v>0</v>
      </c>
      <c r="C653" s="36">
        <f t="shared" si="203"/>
        <v>5.9283309535045729E-3</v>
      </c>
      <c r="E653" s="34">
        <f t="shared" si="204"/>
        <v>9.0279151576211781E-5</v>
      </c>
      <c r="F653" s="31">
        <f>SUM($E$9:E653)*RLR</f>
        <v>119.99288600285571</v>
      </c>
      <c r="G653" s="32"/>
      <c r="H653" s="36">
        <f>F653-SUM($J$9:J653)</f>
        <v>1.8679607933095213</v>
      </c>
      <c r="J653" s="31">
        <f t="shared" si="205"/>
        <v>1.4114754093155924E-2</v>
      </c>
      <c r="K653" s="36">
        <f>SUM($J$9:J653)*RRF</f>
        <v>82.68744764668233</v>
      </c>
      <c r="L653" s="33"/>
      <c r="M653" s="36">
        <f t="shared" si="190"/>
        <v>84.555408439991851</v>
      </c>
      <c r="N653" s="33"/>
      <c r="O653" s="33"/>
      <c r="P653" s="33"/>
      <c r="Q653" s="33"/>
      <c r="R653" s="33"/>
      <c r="S653" s="33"/>
      <c r="T653" s="33"/>
      <c r="U653" s="33"/>
      <c r="V653" s="31">
        <f t="shared" si="191"/>
        <v>4.979798000943841E-3</v>
      </c>
      <c r="W653" s="31">
        <f t="shared" si="192"/>
        <v>1.3075725553166648</v>
      </c>
      <c r="X653" s="31">
        <f t="shared" si="193"/>
        <v>1.3125523533176087</v>
      </c>
      <c r="Y653" s="31">
        <f t="shared" si="194"/>
        <v>-0.55540843999185086</v>
      </c>
      <c r="Z653" s="31"/>
      <c r="AA653" s="31"/>
      <c r="AB653" s="31"/>
      <c r="AC653" s="31"/>
      <c r="AD653" s="31"/>
      <c r="AE653" s="31"/>
      <c r="AF653" s="31"/>
      <c r="AG653" s="33">
        <f t="shared" si="195"/>
        <v>0.98437437674621819</v>
      </c>
      <c r="AH653" s="33">
        <f t="shared" si="196"/>
        <v>1.0066120052379983</v>
      </c>
      <c r="AI653" s="33">
        <f t="shared" si="197"/>
        <v>0.99994071669046425</v>
      </c>
      <c r="AJ653" s="93">
        <f t="shared" si="198"/>
        <v>0.99201347873404455</v>
      </c>
      <c r="AK653" s="3">
        <f t="shared" si="199"/>
        <v>0.99209828384719523</v>
      </c>
      <c r="AL653" s="3"/>
      <c r="AM653" s="3"/>
      <c r="AN653" s="3"/>
      <c r="AO653" s="3"/>
      <c r="AP653" s="3"/>
      <c r="AQ653" s="90">
        <f t="shared" si="206"/>
        <v>0</v>
      </c>
      <c r="AR653" s="91">
        <f t="shared" si="207"/>
        <v>0</v>
      </c>
      <c r="AS653" s="89">
        <f>SUM(AR$9:AR653)*RLR</f>
        <v>120</v>
      </c>
      <c r="AT653" s="90">
        <f>AS653-SUM(AU$9:AU653)</f>
        <v>0.94820593833657085</v>
      </c>
      <c r="AU653" s="89">
        <f t="shared" si="208"/>
        <v>7.1652841687902223E-3</v>
      </c>
      <c r="AV653" s="90">
        <f>SUM(AU$9:AU653)*RRF</f>
        <v>83.336255843164395</v>
      </c>
      <c r="AW653" s="3"/>
      <c r="AX653" s="2">
        <f t="shared" si="200"/>
        <v>1.5</v>
      </c>
      <c r="AY653" s="2">
        <f t="shared" si="201"/>
        <v>0.75</v>
      </c>
    </row>
    <row r="654" spans="1:51" x14ac:dyDescent="0.25">
      <c r="A654" s="14">
        <f t="shared" si="202"/>
        <v>6.45</v>
      </c>
      <c r="B654" s="59">
        <f>IF($B$4="AY",0,IFERROR(P*INDEX('UWYr writing pattern'!$C$4:$C$18,MATCH('Baseline model w.Calcs'!$A654,'UWYr writing pattern'!$A$4:$A$18,0)) / 25,B653))</f>
        <v>0</v>
      </c>
      <c r="C654" s="36">
        <f t="shared" si="203"/>
        <v>5.8394059892020039E-3</v>
      </c>
      <c r="E654" s="34">
        <f t="shared" si="204"/>
        <v>8.89249643025686E-5</v>
      </c>
      <c r="F654" s="31">
        <f>SUM($E$9:E654)*RLR</f>
        <v>119.99299271281288</v>
      </c>
      <c r="G654" s="32"/>
      <c r="H654" s="36">
        <f>F654-SUM($J$9:J654)</f>
        <v>1.8540577973168695</v>
      </c>
      <c r="J654" s="31">
        <f t="shared" si="205"/>
        <v>1.400970594982141E-2</v>
      </c>
      <c r="K654" s="36">
        <f>SUM($J$9:J654)*RRF</f>
        <v>82.697254440847203</v>
      </c>
      <c r="L654" s="33"/>
      <c r="M654" s="36">
        <f t="shared" si="190"/>
        <v>84.551312238164073</v>
      </c>
      <c r="N654" s="33"/>
      <c r="O654" s="33"/>
      <c r="P654" s="33"/>
      <c r="Q654" s="33"/>
      <c r="R654" s="33"/>
      <c r="S654" s="33"/>
      <c r="T654" s="33"/>
      <c r="U654" s="33"/>
      <c r="V654" s="31">
        <f t="shared" si="191"/>
        <v>4.9051010309296827E-3</v>
      </c>
      <c r="W654" s="31">
        <f t="shared" si="192"/>
        <v>1.2978404581218086</v>
      </c>
      <c r="X654" s="31">
        <f t="shared" si="193"/>
        <v>1.3027455591527384</v>
      </c>
      <c r="Y654" s="31">
        <f t="shared" si="194"/>
        <v>-0.55131223816407271</v>
      </c>
      <c r="Z654" s="31"/>
      <c r="AA654" s="31"/>
      <c r="AB654" s="31"/>
      <c r="AC654" s="31"/>
      <c r="AD654" s="31"/>
      <c r="AE654" s="31"/>
      <c r="AF654" s="31"/>
      <c r="AG654" s="33">
        <f t="shared" si="195"/>
        <v>0.98449112429579999</v>
      </c>
      <c r="AH654" s="33">
        <f t="shared" si="196"/>
        <v>1.0065632409305247</v>
      </c>
      <c r="AI654" s="33">
        <f t="shared" si="197"/>
        <v>0.99994160594010728</v>
      </c>
      <c r="AJ654" s="93">
        <f t="shared" si="198"/>
        <v>0.99207315358312953</v>
      </c>
      <c r="AK654" s="3">
        <f t="shared" si="199"/>
        <v>0.99215754671834111</v>
      </c>
      <c r="AL654" s="3"/>
      <c r="AM654" s="3"/>
      <c r="AN654" s="3"/>
      <c r="AO654" s="3"/>
      <c r="AP654" s="3"/>
      <c r="AQ654" s="90">
        <f t="shared" si="206"/>
        <v>0</v>
      </c>
      <c r="AR654" s="91">
        <f t="shared" si="207"/>
        <v>0</v>
      </c>
      <c r="AS654" s="89">
        <f>SUM(AR$9:AR654)*RLR</f>
        <v>120</v>
      </c>
      <c r="AT654" s="90">
        <f>AS654-SUM(AU$9:AU654)</f>
        <v>0.94109439379904813</v>
      </c>
      <c r="AU654" s="89">
        <f t="shared" si="208"/>
        <v>7.1115445375242812E-3</v>
      </c>
      <c r="AV654" s="90">
        <f>SUM(AU$9:AU654)*RRF</f>
        <v>83.341233924340656</v>
      </c>
      <c r="AW654" s="3"/>
      <c r="AX654" s="2">
        <f t="shared" si="200"/>
        <v>1.5</v>
      </c>
      <c r="AY654" s="2">
        <f t="shared" si="201"/>
        <v>0.75</v>
      </c>
    </row>
    <row r="655" spans="1:51" x14ac:dyDescent="0.25">
      <c r="A655" s="14">
        <f t="shared" si="202"/>
        <v>6.46</v>
      </c>
      <c r="B655" s="59">
        <f>IF($B$4="AY",0,IFERROR(P*INDEX('UWYr writing pattern'!$C$4:$C$18,MATCH('Baseline model w.Calcs'!$A655,'UWYr writing pattern'!$A$4:$A$18,0)) / 25,B654))</f>
        <v>0</v>
      </c>
      <c r="C655" s="36">
        <f t="shared" si="203"/>
        <v>5.751814899363974E-3</v>
      </c>
      <c r="E655" s="34">
        <f t="shared" si="204"/>
        <v>8.7591089838030063E-5</v>
      </c>
      <c r="F655" s="31">
        <f>SUM($E$9:E655)*RLR</f>
        <v>119.99309782212069</v>
      </c>
      <c r="G655" s="32"/>
      <c r="H655" s="36">
        <f>F655-SUM($J$9:J655)</f>
        <v>1.8402574731448027</v>
      </c>
      <c r="J655" s="31">
        <f t="shared" si="205"/>
        <v>1.3905433479876522E-2</v>
      </c>
      <c r="K655" s="36">
        <f>SUM($J$9:J655)*RRF</f>
        <v>82.70698824428311</v>
      </c>
      <c r="L655" s="33"/>
      <c r="M655" s="36">
        <f t="shared" si="190"/>
        <v>84.547245717427913</v>
      </c>
      <c r="N655" s="33"/>
      <c r="O655" s="33"/>
      <c r="P655" s="33"/>
      <c r="Q655" s="33"/>
      <c r="R655" s="33"/>
      <c r="S655" s="33"/>
      <c r="T655" s="33"/>
      <c r="U655" s="33"/>
      <c r="V655" s="31">
        <f t="shared" si="191"/>
        <v>4.8315245154657372E-3</v>
      </c>
      <c r="W655" s="31">
        <f t="shared" si="192"/>
        <v>1.2881802312013617</v>
      </c>
      <c r="X655" s="31">
        <f t="shared" si="193"/>
        <v>1.2930117557168275</v>
      </c>
      <c r="Y655" s="31">
        <f t="shared" si="194"/>
        <v>-0.54724571742791284</v>
      </c>
      <c r="Z655" s="31"/>
      <c r="AA655" s="31"/>
      <c r="AB655" s="31"/>
      <c r="AC655" s="31"/>
      <c r="AD655" s="31"/>
      <c r="AE655" s="31"/>
      <c r="AF655" s="31"/>
      <c r="AG655" s="33">
        <f t="shared" si="195"/>
        <v>0.9846070029081323</v>
      </c>
      <c r="AH655" s="33">
        <f t="shared" si="196"/>
        <v>1.00651482996938</v>
      </c>
      <c r="AI655" s="33">
        <f t="shared" si="197"/>
        <v>0.99994248185100576</v>
      </c>
      <c r="AJ655" s="93">
        <f t="shared" si="198"/>
        <v>0.99213238254501346</v>
      </c>
      <c r="AK655" s="3">
        <f t="shared" si="199"/>
        <v>0.99221636511795364</v>
      </c>
      <c r="AL655" s="3"/>
      <c r="AM655" s="3"/>
      <c r="AN655" s="3"/>
      <c r="AO655" s="3"/>
      <c r="AP655" s="3"/>
      <c r="AQ655" s="90">
        <f t="shared" si="206"/>
        <v>0</v>
      </c>
      <c r="AR655" s="91">
        <f t="shared" si="207"/>
        <v>0</v>
      </c>
      <c r="AS655" s="89">
        <f>SUM(AR$9:AR655)*RLR</f>
        <v>120</v>
      </c>
      <c r="AT655" s="90">
        <f>AS655-SUM(AU$9:AU655)</f>
        <v>0.93403618584555659</v>
      </c>
      <c r="AU655" s="89">
        <f t="shared" si="208"/>
        <v>7.0582079534928614E-3</v>
      </c>
      <c r="AV655" s="90">
        <f>SUM(AU$9:AU655)*RRF</f>
        <v>83.346174669908109</v>
      </c>
      <c r="AW655" s="3"/>
      <c r="AX655" s="2">
        <f t="shared" si="200"/>
        <v>1.5</v>
      </c>
      <c r="AY655" s="2">
        <f t="shared" si="201"/>
        <v>0.75</v>
      </c>
    </row>
    <row r="656" spans="1:51" x14ac:dyDescent="0.25">
      <c r="A656" s="14">
        <f t="shared" si="202"/>
        <v>6.47</v>
      </c>
      <c r="B656" s="59">
        <f>IF($B$4="AY",0,IFERROR(P*INDEX('UWYr writing pattern'!$C$4:$C$18,MATCH('Baseline model w.Calcs'!$A656,'UWYr writing pattern'!$A$4:$A$18,0)) / 25,B655))</f>
        <v>0</v>
      </c>
      <c r="C656" s="36">
        <f t="shared" si="203"/>
        <v>5.6655376758735143E-3</v>
      </c>
      <c r="E656" s="34">
        <f t="shared" si="204"/>
        <v>8.6277223490459619E-5</v>
      </c>
      <c r="F656" s="31">
        <f>SUM($E$9:E656)*RLR</f>
        <v>119.99320135478887</v>
      </c>
      <c r="G656" s="32"/>
      <c r="H656" s="36">
        <f>F656-SUM($J$9:J656)</f>
        <v>1.8265590747643898</v>
      </c>
      <c r="J656" s="31">
        <f t="shared" si="205"/>
        <v>1.3801931048586021E-2</v>
      </c>
      <c r="K656" s="36">
        <f>SUM($J$9:J656)*RRF</f>
        <v>82.716649596017135</v>
      </c>
      <c r="L656" s="33"/>
      <c r="M656" s="36">
        <f t="shared" si="190"/>
        <v>84.543208670781524</v>
      </c>
      <c r="N656" s="33"/>
      <c r="O656" s="33"/>
      <c r="P656" s="33"/>
      <c r="Q656" s="33"/>
      <c r="R656" s="33"/>
      <c r="S656" s="33"/>
      <c r="T656" s="33"/>
      <c r="U656" s="33"/>
      <c r="V656" s="31">
        <f t="shared" si="191"/>
        <v>4.7590516477337514E-3</v>
      </c>
      <c r="W656" s="31">
        <f t="shared" si="192"/>
        <v>1.2785913523350727</v>
      </c>
      <c r="X656" s="31">
        <f t="shared" si="193"/>
        <v>1.2833504039828065</v>
      </c>
      <c r="Y656" s="31">
        <f t="shared" si="194"/>
        <v>-0.54320867078152446</v>
      </c>
      <c r="Z656" s="31"/>
      <c r="AA656" s="31"/>
      <c r="AB656" s="31"/>
      <c r="AC656" s="31"/>
      <c r="AD656" s="31"/>
      <c r="AE656" s="31"/>
      <c r="AF656" s="31"/>
      <c r="AG656" s="33">
        <f t="shared" si="195"/>
        <v>0.98472201900020395</v>
      </c>
      <c r="AH656" s="33">
        <f t="shared" si="196"/>
        <v>1.0064667698902563</v>
      </c>
      <c r="AI656" s="33">
        <f t="shared" si="197"/>
        <v>0.99994334462324053</v>
      </c>
      <c r="AJ656" s="93">
        <f t="shared" si="198"/>
        <v>0.99219116895134107</v>
      </c>
      <c r="AK656" s="3">
        <f t="shared" si="199"/>
        <v>0.99227474237956892</v>
      </c>
      <c r="AL656" s="3"/>
      <c r="AM656" s="3"/>
      <c r="AN656" s="3"/>
      <c r="AO656" s="3"/>
      <c r="AP656" s="3"/>
      <c r="AQ656" s="90">
        <f t="shared" si="206"/>
        <v>0</v>
      </c>
      <c r="AR656" s="91">
        <f t="shared" si="207"/>
        <v>0</v>
      </c>
      <c r="AS656" s="89">
        <f>SUM(AR$9:AR656)*RLR</f>
        <v>120</v>
      </c>
      <c r="AT656" s="90">
        <f>AS656-SUM(AU$9:AU656)</f>
        <v>0.92703091445171992</v>
      </c>
      <c r="AU656" s="89">
        <f t="shared" si="208"/>
        <v>7.005271393841675E-3</v>
      </c>
      <c r="AV656" s="90">
        <f>SUM(AU$9:AU656)*RRF</f>
        <v>83.351078359883786</v>
      </c>
      <c r="AW656" s="3"/>
      <c r="AX656" s="2">
        <f t="shared" si="200"/>
        <v>1.5</v>
      </c>
      <c r="AY656" s="2">
        <f t="shared" si="201"/>
        <v>0.75</v>
      </c>
    </row>
    <row r="657" spans="1:51" x14ac:dyDescent="0.25">
      <c r="A657" s="14">
        <f t="shared" si="202"/>
        <v>6.48</v>
      </c>
      <c r="B657" s="59">
        <f>IF($B$4="AY",0,IFERROR(P*INDEX('UWYr writing pattern'!$C$4:$C$18,MATCH('Baseline model w.Calcs'!$A657,'UWYr writing pattern'!$A$4:$A$18,0)) / 25,B656))</f>
        <v>0</v>
      </c>
      <c r="C657" s="36">
        <f t="shared" si="203"/>
        <v>5.5805546107354116E-3</v>
      </c>
      <c r="E657" s="34">
        <f t="shared" si="204"/>
        <v>8.4983065138102712E-5</v>
      </c>
      <c r="F657" s="31">
        <f>SUM($E$9:E657)*RLR</f>
        <v>119.99330333446703</v>
      </c>
      <c r="G657" s="32"/>
      <c r="H657" s="36">
        <f>F657-SUM($J$9:J657)</f>
        <v>1.8129618613818224</v>
      </c>
      <c r="J657" s="31">
        <f t="shared" si="205"/>
        <v>1.3699193060732924E-2</v>
      </c>
      <c r="K657" s="36">
        <f>SUM($J$9:J657)*RRF</f>
        <v>82.726239031159636</v>
      </c>
      <c r="L657" s="33"/>
      <c r="M657" s="36">
        <f t="shared" si="190"/>
        <v>84.539200892541459</v>
      </c>
      <c r="N657" s="33"/>
      <c r="O657" s="33"/>
      <c r="P657" s="33"/>
      <c r="Q657" s="33"/>
      <c r="R657" s="33"/>
      <c r="S657" s="33"/>
      <c r="T657" s="33"/>
      <c r="U657" s="33"/>
      <c r="V657" s="31">
        <f t="shared" si="191"/>
        <v>4.6876658730177455E-3</v>
      </c>
      <c r="W657" s="31">
        <f t="shared" si="192"/>
        <v>1.2690733029672756</v>
      </c>
      <c r="X657" s="31">
        <f t="shared" si="193"/>
        <v>1.2737609688402933</v>
      </c>
      <c r="Y657" s="31">
        <f t="shared" si="194"/>
        <v>-0.53920089254145864</v>
      </c>
      <c r="Z657" s="31"/>
      <c r="AA657" s="31"/>
      <c r="AB657" s="31"/>
      <c r="AC657" s="31"/>
      <c r="AD657" s="31"/>
      <c r="AE657" s="31"/>
      <c r="AF657" s="31"/>
      <c r="AG657" s="33">
        <f t="shared" si="195"/>
        <v>0.98483617894237663</v>
      </c>
      <c r="AH657" s="33">
        <f t="shared" si="196"/>
        <v>1.0064190582445411</v>
      </c>
      <c r="AI657" s="33">
        <f t="shared" si="197"/>
        <v>0.99994419445389193</v>
      </c>
      <c r="AJ657" s="93">
        <f t="shared" si="198"/>
        <v>0.99224951610886336</v>
      </c>
      <c r="AK657" s="3">
        <f t="shared" si="199"/>
        <v>0.99233268181172229</v>
      </c>
      <c r="AL657" s="3"/>
      <c r="AM657" s="3"/>
      <c r="AN657" s="3"/>
      <c r="AO657" s="3"/>
      <c r="AP657" s="3"/>
      <c r="AQ657" s="90">
        <f t="shared" si="206"/>
        <v>0</v>
      </c>
      <c r="AR657" s="91">
        <f t="shared" si="207"/>
        <v>0</v>
      </c>
      <c r="AS657" s="89">
        <f>SUM(AR$9:AR657)*RLR</f>
        <v>120</v>
      </c>
      <c r="AT657" s="90">
        <f>AS657-SUM(AU$9:AU657)</f>
        <v>0.92007818259332907</v>
      </c>
      <c r="AU657" s="89">
        <f t="shared" si="208"/>
        <v>6.9527318583878991E-3</v>
      </c>
      <c r="AV657" s="90">
        <f>SUM(AU$9:AU657)*RRF</f>
        <v>83.35594527218467</v>
      </c>
      <c r="AW657" s="3"/>
      <c r="AX657" s="2">
        <f t="shared" si="200"/>
        <v>1.5</v>
      </c>
      <c r="AY657" s="2">
        <f t="shared" si="201"/>
        <v>0.75</v>
      </c>
    </row>
    <row r="658" spans="1:51" x14ac:dyDescent="0.25">
      <c r="A658" s="14">
        <f t="shared" si="202"/>
        <v>6.49</v>
      </c>
      <c r="B658" s="59">
        <f>IF($B$4="AY",0,IFERROR(P*INDEX('UWYr writing pattern'!$C$4:$C$18,MATCH('Baseline model w.Calcs'!$A658,'UWYr writing pattern'!$A$4:$A$18,0)) / 25,B657))</f>
        <v>0</v>
      </c>
      <c r="C658" s="36">
        <f t="shared" si="203"/>
        <v>5.4968462915743806E-3</v>
      </c>
      <c r="E658" s="34">
        <f t="shared" si="204"/>
        <v>8.3708319161031173E-5</v>
      </c>
      <c r="F658" s="31">
        <f>SUM($E$9:E658)*RLR</f>
        <v>119.99340378445004</v>
      </c>
      <c r="G658" s="32"/>
      <c r="H658" s="36">
        <f>F658-SUM($J$9:J658)</f>
        <v>1.7994650974044646</v>
      </c>
      <c r="J658" s="31">
        <f t="shared" si="205"/>
        <v>1.3597213960363667E-2</v>
      </c>
      <c r="K658" s="36">
        <f>SUM($J$9:J658)*RRF</f>
        <v>82.73575708093189</v>
      </c>
      <c r="L658" s="33"/>
      <c r="M658" s="36">
        <f t="shared" si="190"/>
        <v>84.535222178336355</v>
      </c>
      <c r="N658" s="33"/>
      <c r="O658" s="33"/>
      <c r="P658" s="33"/>
      <c r="Q658" s="33"/>
      <c r="R658" s="33"/>
      <c r="S658" s="33"/>
      <c r="T658" s="33"/>
      <c r="U658" s="33"/>
      <c r="V658" s="31">
        <f t="shared" si="191"/>
        <v>4.6173508849224791E-3</v>
      </c>
      <c r="W658" s="31">
        <f t="shared" si="192"/>
        <v>1.2596255681831252</v>
      </c>
      <c r="X658" s="31">
        <f t="shared" si="193"/>
        <v>1.2642429190680478</v>
      </c>
      <c r="Y658" s="31">
        <f t="shared" si="194"/>
        <v>-0.53522217833635466</v>
      </c>
      <c r="Z658" s="31"/>
      <c r="AA658" s="31"/>
      <c r="AB658" s="31"/>
      <c r="AC658" s="31"/>
      <c r="AD658" s="31"/>
      <c r="AE658" s="31"/>
      <c r="AF658" s="31"/>
      <c r="AG658" s="33">
        <f t="shared" si="195"/>
        <v>0.98494948905871293</v>
      </c>
      <c r="AH658" s="33">
        <f t="shared" si="196"/>
        <v>1.0063716925992423</v>
      </c>
      <c r="AI658" s="33">
        <f t="shared" si="197"/>
        <v>0.9999450315370837</v>
      </c>
      <c r="AJ658" s="93">
        <f t="shared" si="198"/>
        <v>0.99230742729962307</v>
      </c>
      <c r="AK658" s="3">
        <f t="shared" si="199"/>
        <v>0.99239018669813428</v>
      </c>
      <c r="AL658" s="3"/>
      <c r="AM658" s="3"/>
      <c r="AN658" s="3"/>
      <c r="AO658" s="3"/>
      <c r="AP658" s="3"/>
      <c r="AQ658" s="90">
        <f t="shared" si="206"/>
        <v>0</v>
      </c>
      <c r="AR658" s="91">
        <f t="shared" si="207"/>
        <v>0</v>
      </c>
      <c r="AS658" s="89">
        <f>SUM(AR$9:AR658)*RLR</f>
        <v>120</v>
      </c>
      <c r="AT658" s="90">
        <f>AS658-SUM(AU$9:AU658)</f>
        <v>0.91317759622387484</v>
      </c>
      <c r="AU658" s="89">
        <f t="shared" si="208"/>
        <v>6.9005863694499682E-3</v>
      </c>
      <c r="AV658" s="90">
        <f>SUM(AU$9:AU658)*RRF</f>
        <v>83.360775682643279</v>
      </c>
      <c r="AW658" s="3"/>
      <c r="AX658" s="2">
        <f t="shared" si="200"/>
        <v>1.5</v>
      </c>
      <c r="AY658" s="2">
        <f t="shared" si="201"/>
        <v>0.75</v>
      </c>
    </row>
    <row r="659" spans="1:51" x14ac:dyDescent="0.25">
      <c r="A659" s="14">
        <f t="shared" si="202"/>
        <v>6.5</v>
      </c>
      <c r="B659" s="59">
        <f>IF($B$4="AY",0,IFERROR(P*INDEX('UWYr writing pattern'!$C$4:$C$18,MATCH('Baseline model w.Calcs'!$A659,'UWYr writing pattern'!$A$4:$A$18,0)) / 25,B658))</f>
        <v>0</v>
      </c>
      <c r="C659" s="36">
        <f t="shared" si="203"/>
        <v>5.4143935972007645E-3</v>
      </c>
      <c r="E659" s="34">
        <f t="shared" si="204"/>
        <v>8.2452694373615697E-5</v>
      </c>
      <c r="F659" s="31">
        <f>SUM($E$9:E659)*RLR</f>
        <v>119.99350272768328</v>
      </c>
      <c r="G659" s="32"/>
      <c r="H659" s="36">
        <f>F659-SUM($J$9:J659)</f>
        <v>1.7860680524071739</v>
      </c>
      <c r="J659" s="31">
        <f t="shared" si="205"/>
        <v>1.3495988230533485E-2</v>
      </c>
      <c r="K659" s="36">
        <f>SUM($J$9:J659)*RRF</f>
        <v>82.745204272693272</v>
      </c>
      <c r="L659" s="33"/>
      <c r="M659" s="36">
        <f t="shared" si="190"/>
        <v>84.531272325100446</v>
      </c>
      <c r="N659" s="33"/>
      <c r="O659" s="33"/>
      <c r="P659" s="33"/>
      <c r="Q659" s="33"/>
      <c r="R659" s="33"/>
      <c r="S659" s="33"/>
      <c r="T659" s="33"/>
      <c r="U659" s="33"/>
      <c r="V659" s="31">
        <f t="shared" si="191"/>
        <v>4.5480906216486417E-3</v>
      </c>
      <c r="W659" s="31">
        <f t="shared" si="192"/>
        <v>1.2502476366850217</v>
      </c>
      <c r="X659" s="31">
        <f t="shared" si="193"/>
        <v>1.2547957273066703</v>
      </c>
      <c r="Y659" s="31">
        <f t="shared" si="194"/>
        <v>-0.53127232510044564</v>
      </c>
      <c r="Z659" s="31"/>
      <c r="AA659" s="31"/>
      <c r="AB659" s="31"/>
      <c r="AC659" s="31"/>
      <c r="AD659" s="31"/>
      <c r="AE659" s="31"/>
      <c r="AF659" s="31"/>
      <c r="AG659" s="33">
        <f t="shared" si="195"/>
        <v>0.98506195562730081</v>
      </c>
      <c r="AH659" s="33">
        <f t="shared" si="196"/>
        <v>1.00632467053691</v>
      </c>
      <c r="AI659" s="33">
        <f t="shared" si="197"/>
        <v>0.99994585606402731</v>
      </c>
      <c r="AJ659" s="93">
        <f t="shared" si="198"/>
        <v>0.99236490578114001</v>
      </c>
      <c r="AK659" s="3">
        <f t="shared" si="199"/>
        <v>0.99244726029789831</v>
      </c>
      <c r="AL659" s="3"/>
      <c r="AM659" s="3"/>
      <c r="AN659" s="3"/>
      <c r="AO659" s="3"/>
      <c r="AP659" s="3"/>
      <c r="AQ659" s="90">
        <f t="shared" si="206"/>
        <v>0</v>
      </c>
      <c r="AR659" s="91">
        <f t="shared" si="207"/>
        <v>0</v>
      </c>
      <c r="AS659" s="89">
        <f>SUM(AR$9:AR659)*RLR</f>
        <v>120</v>
      </c>
      <c r="AT659" s="90">
        <f>AS659-SUM(AU$9:AU659)</f>
        <v>0.90632876425219422</v>
      </c>
      <c r="AU659" s="89">
        <f t="shared" si="208"/>
        <v>6.8488319716790615E-3</v>
      </c>
      <c r="AV659" s="90">
        <f>SUM(AU$9:AU659)*RRF</f>
        <v>83.36556986502346</v>
      </c>
      <c r="AW659" s="3"/>
      <c r="AX659" s="2">
        <f t="shared" si="200"/>
        <v>1.5</v>
      </c>
      <c r="AY659" s="2">
        <f t="shared" si="201"/>
        <v>0.75</v>
      </c>
    </row>
    <row r="660" spans="1:51" x14ac:dyDescent="0.25">
      <c r="A660" s="14">
        <f t="shared" si="202"/>
        <v>6.51</v>
      </c>
      <c r="B660" s="59">
        <f>IF($B$4="AY",0,IFERROR(P*INDEX('UWYr writing pattern'!$C$4:$C$18,MATCH('Baseline model w.Calcs'!$A660,'UWYr writing pattern'!$A$4:$A$18,0)) / 25,B659))</f>
        <v>0</v>
      </c>
      <c r="C660" s="36">
        <f t="shared" si="203"/>
        <v>5.3331776932427528E-3</v>
      </c>
      <c r="E660" s="34">
        <f t="shared" si="204"/>
        <v>8.1215903958011473E-5</v>
      </c>
      <c r="F660" s="31">
        <f>SUM($E$9:E660)*RLR</f>
        <v>119.99360018676803</v>
      </c>
      <c r="G660" s="32"/>
      <c r="H660" s="36">
        <f>F660-SUM($J$9:J660)</f>
        <v>1.7727700010988769</v>
      </c>
      <c r="J660" s="31">
        <f t="shared" si="205"/>
        <v>1.3395510393053804E-2</v>
      </c>
      <c r="K660" s="36">
        <f>SUM($J$9:J660)*RRF</f>
        <v>82.7545811299684</v>
      </c>
      <c r="L660" s="33"/>
      <c r="M660" s="36">
        <f t="shared" si="190"/>
        <v>84.527351131067277</v>
      </c>
      <c r="N660" s="33"/>
      <c r="O660" s="33"/>
      <c r="P660" s="33"/>
      <c r="Q660" s="33"/>
      <c r="R660" s="33"/>
      <c r="S660" s="33"/>
      <c r="T660" s="33"/>
      <c r="U660" s="33"/>
      <c r="V660" s="31">
        <f t="shared" si="191"/>
        <v>4.4798692623239118E-3</v>
      </c>
      <c r="W660" s="31">
        <f t="shared" si="192"/>
        <v>1.2409390007692138</v>
      </c>
      <c r="X660" s="31">
        <f t="shared" si="193"/>
        <v>1.2454188700315378</v>
      </c>
      <c r="Y660" s="31">
        <f t="shared" si="194"/>
        <v>-0.52735113106727738</v>
      </c>
      <c r="Z660" s="31"/>
      <c r="AA660" s="31"/>
      <c r="AB660" s="31"/>
      <c r="AC660" s="31"/>
      <c r="AD660" s="31"/>
      <c r="AE660" s="31"/>
      <c r="AF660" s="31"/>
      <c r="AG660" s="33">
        <f t="shared" si="195"/>
        <v>0.98517358488057616</v>
      </c>
      <c r="AH660" s="33">
        <f t="shared" si="196"/>
        <v>1.0062779896555629</v>
      </c>
      <c r="AI660" s="33">
        <f t="shared" si="197"/>
        <v>0.99994666822306699</v>
      </c>
      <c r="AJ660" s="93">
        <f t="shared" si="198"/>
        <v>0.99242195478659412</v>
      </c>
      <c r="AK660" s="3">
        <f t="shared" si="199"/>
        <v>0.99250390584566417</v>
      </c>
      <c r="AL660" s="3"/>
      <c r="AM660" s="3"/>
      <c r="AN660" s="3"/>
      <c r="AO660" s="3"/>
      <c r="AP660" s="3"/>
      <c r="AQ660" s="90">
        <f t="shared" si="206"/>
        <v>0</v>
      </c>
      <c r="AR660" s="91">
        <f t="shared" si="207"/>
        <v>0</v>
      </c>
      <c r="AS660" s="89">
        <f>SUM(AR$9:AR660)*RLR</f>
        <v>120</v>
      </c>
      <c r="AT660" s="90">
        <f>AS660-SUM(AU$9:AU660)</f>
        <v>0.89953129852030145</v>
      </c>
      <c r="AU660" s="89">
        <f t="shared" si="208"/>
        <v>6.7974657318914571E-3</v>
      </c>
      <c r="AV660" s="90">
        <f>SUM(AU$9:AU660)*RRF</f>
        <v>83.370328091035788</v>
      </c>
      <c r="AW660" s="3"/>
      <c r="AX660" s="2">
        <f t="shared" si="200"/>
        <v>1.5</v>
      </c>
      <c r="AY660" s="2">
        <f t="shared" si="201"/>
        <v>0.75</v>
      </c>
    </row>
    <row r="661" spans="1:51" x14ac:dyDescent="0.25">
      <c r="A661" s="14">
        <f t="shared" si="202"/>
        <v>6.52</v>
      </c>
      <c r="B661" s="59">
        <f>IF($B$4="AY",0,IFERROR(P*INDEX('UWYr writing pattern'!$C$4:$C$18,MATCH('Baseline model w.Calcs'!$A661,'UWYr writing pattern'!$A$4:$A$18,0)) / 25,B660))</f>
        <v>0</v>
      </c>
      <c r="C661" s="36">
        <f t="shared" si="203"/>
        <v>5.2531800278441112E-3</v>
      </c>
      <c r="E661" s="34">
        <f t="shared" si="204"/>
        <v>7.9997665398641297E-5</v>
      </c>
      <c r="F661" s="31">
        <f>SUM($E$9:E661)*RLR</f>
        <v>119.99369618396651</v>
      </c>
      <c r="G661" s="32"/>
      <c r="H661" s="36">
        <f>F661-SUM($J$9:J661)</f>
        <v>1.7595702232891028</v>
      </c>
      <c r="J661" s="31">
        <f t="shared" si="205"/>
        <v>1.3295775008241577E-2</v>
      </c>
      <c r="K661" s="36">
        <f>SUM($J$9:J661)*RRF</f>
        <v>82.763888172474182</v>
      </c>
      <c r="L661" s="33"/>
      <c r="M661" s="36">
        <f t="shared" si="190"/>
        <v>84.523458395763285</v>
      </c>
      <c r="N661" s="33"/>
      <c r="O661" s="33"/>
      <c r="P661" s="33"/>
      <c r="Q661" s="33"/>
      <c r="R661" s="33"/>
      <c r="S661" s="33"/>
      <c r="T661" s="33"/>
      <c r="U661" s="33"/>
      <c r="V661" s="31">
        <f t="shared" si="191"/>
        <v>4.4126712233890529E-3</v>
      </c>
      <c r="W661" s="31">
        <f t="shared" si="192"/>
        <v>1.2316991563023718</v>
      </c>
      <c r="X661" s="31">
        <f t="shared" si="193"/>
        <v>1.2361118275257608</v>
      </c>
      <c r="Y661" s="31">
        <f t="shared" si="194"/>
        <v>-0.52345839576328501</v>
      </c>
      <c r="Z661" s="31"/>
      <c r="AA661" s="31"/>
      <c r="AB661" s="31"/>
      <c r="AC661" s="31"/>
      <c r="AD661" s="31"/>
      <c r="AE661" s="31"/>
      <c r="AF661" s="31"/>
      <c r="AG661" s="33">
        <f t="shared" si="195"/>
        <v>0.98528438300564503</v>
      </c>
      <c r="AH661" s="33">
        <f t="shared" si="196"/>
        <v>1.0062316475686106</v>
      </c>
      <c r="AI661" s="33">
        <f t="shared" si="197"/>
        <v>0.99994746819972091</v>
      </c>
      <c r="AJ661" s="93">
        <f t="shared" si="198"/>
        <v>0.99247857752500668</v>
      </c>
      <c r="AK661" s="3">
        <f t="shared" si="199"/>
        <v>0.99256012655182158</v>
      </c>
      <c r="AL661" s="3"/>
      <c r="AM661" s="3"/>
      <c r="AN661" s="3"/>
      <c r="AO661" s="3"/>
      <c r="AP661" s="3"/>
      <c r="AQ661" s="90">
        <f t="shared" si="206"/>
        <v>0</v>
      </c>
      <c r="AR661" s="91">
        <f t="shared" si="207"/>
        <v>0</v>
      </c>
      <c r="AS661" s="89">
        <f>SUM(AR$9:AR661)*RLR</f>
        <v>120</v>
      </c>
      <c r="AT661" s="90">
        <f>AS661-SUM(AU$9:AU661)</f>
        <v>0.89278481378140384</v>
      </c>
      <c r="AU661" s="89">
        <f t="shared" si="208"/>
        <v>6.7464847389022611E-3</v>
      </c>
      <c r="AV661" s="90">
        <f>SUM(AU$9:AU661)*RRF</f>
        <v>83.375050630353016</v>
      </c>
      <c r="AW661" s="3"/>
      <c r="AX661" s="2">
        <f t="shared" si="200"/>
        <v>1.5</v>
      </c>
      <c r="AY661" s="2">
        <f t="shared" si="201"/>
        <v>0.75</v>
      </c>
    </row>
    <row r="662" spans="1:51" x14ac:dyDescent="0.25">
      <c r="A662" s="14">
        <f t="shared" si="202"/>
        <v>6.53</v>
      </c>
      <c r="B662" s="59">
        <f>IF($B$4="AY",0,IFERROR(P*INDEX('UWYr writing pattern'!$C$4:$C$18,MATCH('Baseline model w.Calcs'!$A662,'UWYr writing pattern'!$A$4:$A$18,0)) / 25,B661))</f>
        <v>0</v>
      </c>
      <c r="C662" s="36">
        <f t="shared" si="203"/>
        <v>5.1743823274264496E-3</v>
      </c>
      <c r="E662" s="34">
        <f t="shared" si="204"/>
        <v>7.8797700417661666E-5</v>
      </c>
      <c r="F662" s="31">
        <f>SUM($E$9:E662)*RLR</f>
        <v>119.99379074120699</v>
      </c>
      <c r="G662" s="32"/>
      <c r="H662" s="36">
        <f>F662-SUM($J$9:J662)</f>
        <v>1.746468003854929</v>
      </c>
      <c r="J662" s="31">
        <f t="shared" si="205"/>
        <v>1.3196776674668271E-2</v>
      </c>
      <c r="K662" s="36">
        <f>SUM($J$9:J662)*RRF</f>
        <v>82.773125916146441</v>
      </c>
      <c r="L662" s="33"/>
      <c r="M662" s="36">
        <f t="shared" si="190"/>
        <v>84.51959392000137</v>
      </c>
      <c r="N662" s="33"/>
      <c r="O662" s="33"/>
      <c r="P662" s="33"/>
      <c r="Q662" s="33"/>
      <c r="R662" s="33"/>
      <c r="S662" s="33"/>
      <c r="T662" s="33"/>
      <c r="U662" s="33"/>
      <c r="V662" s="31">
        <f t="shared" si="191"/>
        <v>4.3464811550382176E-3</v>
      </c>
      <c r="W662" s="31">
        <f t="shared" si="192"/>
        <v>1.2225276026984502</v>
      </c>
      <c r="X662" s="31">
        <f t="shared" si="193"/>
        <v>1.2268740838534884</v>
      </c>
      <c r="Y662" s="31">
        <f t="shared" si="194"/>
        <v>-0.51959392000136972</v>
      </c>
      <c r="Z662" s="31"/>
      <c r="AA662" s="31"/>
      <c r="AB662" s="31"/>
      <c r="AC662" s="31"/>
      <c r="AD662" s="31"/>
      <c r="AE662" s="31"/>
      <c r="AF662" s="31"/>
      <c r="AG662" s="33">
        <f t="shared" si="195"/>
        <v>0.98539435614460047</v>
      </c>
      <c r="AH662" s="33">
        <f t="shared" si="196"/>
        <v>1.0061856419047781</v>
      </c>
      <c r="AI662" s="33">
        <f t="shared" si="197"/>
        <v>0.99994825617672489</v>
      </c>
      <c r="AJ662" s="93">
        <f t="shared" si="198"/>
        <v>0.99253477718142202</v>
      </c>
      <c r="AK662" s="3">
        <f t="shared" si="199"/>
        <v>0.99261592560268297</v>
      </c>
      <c r="AL662" s="3"/>
      <c r="AM662" s="3"/>
      <c r="AN662" s="3"/>
      <c r="AO662" s="3"/>
      <c r="AP662" s="3"/>
      <c r="AQ662" s="90">
        <f t="shared" si="206"/>
        <v>0</v>
      </c>
      <c r="AR662" s="91">
        <f t="shared" si="207"/>
        <v>0</v>
      </c>
      <c r="AS662" s="89">
        <f>SUM(AR$9:AR662)*RLR</f>
        <v>120</v>
      </c>
      <c r="AT662" s="90">
        <f>AS662-SUM(AU$9:AU662)</f>
        <v>0.88608892767804548</v>
      </c>
      <c r="AU662" s="89">
        <f t="shared" si="208"/>
        <v>6.6958861033605292E-3</v>
      </c>
      <c r="AV662" s="90">
        <f>SUM(AU$9:AU662)*RRF</f>
        <v>83.379737750625367</v>
      </c>
      <c r="AW662" s="3"/>
      <c r="AX662" s="2">
        <f t="shared" si="200"/>
        <v>1.5</v>
      </c>
      <c r="AY662" s="2">
        <f t="shared" si="201"/>
        <v>0.75</v>
      </c>
    </row>
    <row r="663" spans="1:51" x14ac:dyDescent="0.25">
      <c r="A663" s="14">
        <f t="shared" si="202"/>
        <v>6.54</v>
      </c>
      <c r="B663" s="59">
        <f>IF($B$4="AY",0,IFERROR(P*INDEX('UWYr writing pattern'!$C$4:$C$18,MATCH('Baseline model w.Calcs'!$A663,'UWYr writing pattern'!$A$4:$A$18,0)) / 25,B662))</f>
        <v>0</v>
      </c>
      <c r="C663" s="36">
        <f t="shared" si="203"/>
        <v>5.0967665925150526E-3</v>
      </c>
      <c r="E663" s="34">
        <f t="shared" si="204"/>
        <v>7.7615734911396747E-5</v>
      </c>
      <c r="F663" s="31">
        <f>SUM($E$9:E663)*RLR</f>
        <v>119.99388388008889</v>
      </c>
      <c r="G663" s="32"/>
      <c r="H663" s="36">
        <f>F663-SUM($J$9:J663)</f>
        <v>1.7334626327079121</v>
      </c>
      <c r="J663" s="31">
        <f t="shared" si="205"/>
        <v>1.3098510028911967E-2</v>
      </c>
      <c r="K663" s="36">
        <f>SUM($J$9:J663)*RRF</f>
        <v>82.782294873166677</v>
      </c>
      <c r="L663" s="33"/>
      <c r="M663" s="36">
        <f t="shared" si="190"/>
        <v>84.515757505874589</v>
      </c>
      <c r="N663" s="33"/>
      <c r="O663" s="33"/>
      <c r="P663" s="33"/>
      <c r="Q663" s="33"/>
      <c r="R663" s="33"/>
      <c r="S663" s="33"/>
      <c r="T663" s="33"/>
      <c r="U663" s="33"/>
      <c r="V663" s="31">
        <f t="shared" si="191"/>
        <v>4.281283937712644E-3</v>
      </c>
      <c r="W663" s="31">
        <f t="shared" si="192"/>
        <v>1.2134238428955384</v>
      </c>
      <c r="X663" s="31">
        <f t="shared" si="193"/>
        <v>1.2177051268332511</v>
      </c>
      <c r="Y663" s="31">
        <f t="shared" si="194"/>
        <v>-0.51575750587458913</v>
      </c>
      <c r="Z663" s="31"/>
      <c r="AA663" s="31"/>
      <c r="AB663" s="31"/>
      <c r="AC663" s="31"/>
      <c r="AD663" s="31"/>
      <c r="AE663" s="31"/>
      <c r="AF663" s="31"/>
      <c r="AG663" s="33">
        <f t="shared" si="195"/>
        <v>0.98550351039484141</v>
      </c>
      <c r="AH663" s="33">
        <f t="shared" si="196"/>
        <v>1.0061399703080309</v>
      </c>
      <c r="AI663" s="33">
        <f t="shared" si="197"/>
        <v>0.99994903233407406</v>
      </c>
      <c r="AJ663" s="93">
        <f t="shared" si="198"/>
        <v>0.99259055691708531</v>
      </c>
      <c r="AK663" s="3">
        <f t="shared" si="199"/>
        <v>0.99267130616066268</v>
      </c>
      <c r="AL663" s="3"/>
      <c r="AM663" s="3"/>
      <c r="AN663" s="3"/>
      <c r="AO663" s="3"/>
      <c r="AP663" s="3"/>
      <c r="AQ663" s="90">
        <f t="shared" si="206"/>
        <v>0</v>
      </c>
      <c r="AR663" s="91">
        <f t="shared" si="207"/>
        <v>0</v>
      </c>
      <c r="AS663" s="89">
        <f>SUM(AR$9:AR663)*RLR</f>
        <v>120</v>
      </c>
      <c r="AT663" s="90">
        <f>AS663-SUM(AU$9:AU663)</f>
        <v>0.87944326072046408</v>
      </c>
      <c r="AU663" s="89">
        <f t="shared" si="208"/>
        <v>6.6456669575853415E-3</v>
      </c>
      <c r="AV663" s="90">
        <f>SUM(AU$9:AU663)*RRF</f>
        <v>83.384389717495665</v>
      </c>
      <c r="AW663" s="3"/>
      <c r="AX663" s="2">
        <f t="shared" si="200"/>
        <v>1.5</v>
      </c>
      <c r="AY663" s="2">
        <f t="shared" si="201"/>
        <v>0.75</v>
      </c>
    </row>
    <row r="664" spans="1:51" x14ac:dyDescent="0.25">
      <c r="A664" s="14">
        <f t="shared" si="202"/>
        <v>6.55</v>
      </c>
      <c r="B664" s="59">
        <f>IF($B$4="AY",0,IFERROR(P*INDEX('UWYr writing pattern'!$C$4:$C$18,MATCH('Baseline model w.Calcs'!$A664,'UWYr writing pattern'!$A$4:$A$18,0)) / 25,B663))</f>
        <v>0</v>
      </c>
      <c r="C664" s="36">
        <f t="shared" si="203"/>
        <v>5.0203150936273273E-3</v>
      </c>
      <c r="E664" s="34">
        <f t="shared" si="204"/>
        <v>7.6451498887725785E-5</v>
      </c>
      <c r="F664" s="31">
        <f>SUM($E$9:E664)*RLR</f>
        <v>119.99397562188756</v>
      </c>
      <c r="G664" s="32"/>
      <c r="H664" s="36">
        <f>F664-SUM($J$9:J664)</f>
        <v>1.7205534047612758</v>
      </c>
      <c r="J664" s="31">
        <f t="shared" si="205"/>
        <v>1.3000969745309341E-2</v>
      </c>
      <c r="K664" s="36">
        <f>SUM($J$9:J664)*RRF</f>
        <v>82.791395551988387</v>
      </c>
      <c r="L664" s="33"/>
      <c r="M664" s="36">
        <f t="shared" si="190"/>
        <v>84.511948956749663</v>
      </c>
      <c r="N664" s="33"/>
      <c r="O664" s="33"/>
      <c r="P664" s="33"/>
      <c r="Q664" s="33"/>
      <c r="R664" s="33"/>
      <c r="S664" s="33"/>
      <c r="T664" s="33"/>
      <c r="U664" s="33"/>
      <c r="V664" s="31">
        <f t="shared" si="191"/>
        <v>4.2170646786469541E-3</v>
      </c>
      <c r="W664" s="31">
        <f t="shared" si="192"/>
        <v>1.2043873833328931</v>
      </c>
      <c r="X664" s="31">
        <f t="shared" si="193"/>
        <v>1.2086044480115401</v>
      </c>
      <c r="Y664" s="31">
        <f t="shared" si="194"/>
        <v>-0.5119489567496629</v>
      </c>
      <c r="Z664" s="31"/>
      <c r="AA664" s="31"/>
      <c r="AB664" s="31"/>
      <c r="AC664" s="31"/>
      <c r="AD664" s="31"/>
      <c r="AE664" s="31"/>
      <c r="AF664" s="31"/>
      <c r="AG664" s="33">
        <f t="shared" si="195"/>
        <v>0.9856118518093856</v>
      </c>
      <c r="AH664" s="33">
        <f t="shared" si="196"/>
        <v>1.006094630437496</v>
      </c>
      <c r="AI664" s="33">
        <f t="shared" si="197"/>
        <v>0.99994979684906293</v>
      </c>
      <c r="AJ664" s="93">
        <f t="shared" si="198"/>
        <v>0.99264591986962158</v>
      </c>
      <c r="AK664" s="3">
        <f t="shared" si="199"/>
        <v>0.99272627136445768</v>
      </c>
      <c r="AL664" s="3"/>
      <c r="AM664" s="3"/>
      <c r="AN664" s="3"/>
      <c r="AO664" s="3"/>
      <c r="AP664" s="3"/>
      <c r="AQ664" s="90">
        <f t="shared" si="206"/>
        <v>0</v>
      </c>
      <c r="AR664" s="91">
        <f t="shared" si="207"/>
        <v>0</v>
      </c>
      <c r="AS664" s="89">
        <f>SUM(AR$9:AR664)*RLR</f>
        <v>120</v>
      </c>
      <c r="AT664" s="90">
        <f>AS664-SUM(AU$9:AU664)</f>
        <v>0.87284743626506156</v>
      </c>
      <c r="AU664" s="89">
        <f t="shared" si="208"/>
        <v>6.5958244554034807E-3</v>
      </c>
      <c r="AV664" s="90">
        <f>SUM(AU$9:AU664)*RRF</f>
        <v>83.389006794614446</v>
      </c>
      <c r="AW664" s="3"/>
      <c r="AX664" s="2">
        <f t="shared" si="200"/>
        <v>1.5</v>
      </c>
      <c r="AY664" s="2">
        <f t="shared" si="201"/>
        <v>0.75</v>
      </c>
    </row>
    <row r="665" spans="1:51" x14ac:dyDescent="0.25">
      <c r="A665" s="14">
        <f t="shared" si="202"/>
        <v>6.56</v>
      </c>
      <c r="B665" s="59">
        <f>IF($B$4="AY",0,IFERROR(P*INDEX('UWYr writing pattern'!$C$4:$C$18,MATCH('Baseline model w.Calcs'!$A665,'UWYr writing pattern'!$A$4:$A$18,0)) / 25,B664))</f>
        <v>0</v>
      </c>
      <c r="C665" s="36">
        <f t="shared" si="203"/>
        <v>4.9450103672229176E-3</v>
      </c>
      <c r="E665" s="34">
        <f t="shared" si="204"/>
        <v>7.5304726404409913E-5</v>
      </c>
      <c r="F665" s="31">
        <f>SUM($E$9:E665)*RLR</f>
        <v>119.99406598755924</v>
      </c>
      <c r="G665" s="32"/>
      <c r="H665" s="36">
        <f>F665-SUM($J$9:J665)</f>
        <v>1.7077396198972536</v>
      </c>
      <c r="J665" s="31">
        <f t="shared" si="205"/>
        <v>1.2904150535709568E-2</v>
      </c>
      <c r="K665" s="36">
        <f>SUM($J$9:J665)*RRF</f>
        <v>82.800428457363381</v>
      </c>
      <c r="L665" s="33"/>
      <c r="M665" s="36">
        <f t="shared" si="190"/>
        <v>84.508168077260635</v>
      </c>
      <c r="N665" s="33"/>
      <c r="O665" s="33"/>
      <c r="P665" s="33"/>
      <c r="Q665" s="33"/>
      <c r="R665" s="33"/>
      <c r="S665" s="33"/>
      <c r="T665" s="33"/>
      <c r="U665" s="33"/>
      <c r="V665" s="31">
        <f t="shared" si="191"/>
        <v>4.1538087084672503E-3</v>
      </c>
      <c r="W665" s="31">
        <f t="shared" si="192"/>
        <v>1.1954177339280774</v>
      </c>
      <c r="X665" s="31">
        <f t="shared" si="193"/>
        <v>1.1995715426365445</v>
      </c>
      <c r="Y665" s="31">
        <f t="shared" si="194"/>
        <v>-0.50816807726063473</v>
      </c>
      <c r="Z665" s="31"/>
      <c r="AA665" s="31"/>
      <c r="AB665" s="31"/>
      <c r="AC665" s="31"/>
      <c r="AD665" s="31"/>
      <c r="AE665" s="31"/>
      <c r="AF665" s="31"/>
      <c r="AG665" s="33">
        <f t="shared" si="195"/>
        <v>0.98571938639718315</v>
      </c>
      <c r="AH665" s="33">
        <f t="shared" si="196"/>
        <v>1.0060496199673885</v>
      </c>
      <c r="AI665" s="33">
        <f t="shared" si="197"/>
        <v>0.99995054989632703</v>
      </c>
      <c r="AJ665" s="93">
        <f t="shared" si="198"/>
        <v>0.99270086915321143</v>
      </c>
      <c r="AK665" s="3">
        <f t="shared" si="199"/>
        <v>0.99278082432922432</v>
      </c>
      <c r="AL665" s="3"/>
      <c r="AM665" s="3"/>
      <c r="AN665" s="3"/>
      <c r="AO665" s="3"/>
      <c r="AP665" s="3"/>
      <c r="AQ665" s="90">
        <f t="shared" si="206"/>
        <v>0</v>
      </c>
      <c r="AR665" s="91">
        <f t="shared" si="207"/>
        <v>0</v>
      </c>
      <c r="AS665" s="89">
        <f>SUM(AR$9:AR665)*RLR</f>
        <v>120</v>
      </c>
      <c r="AT665" s="90">
        <f>AS665-SUM(AU$9:AU665)</f>
        <v>0.86630108049307353</v>
      </c>
      <c r="AU665" s="89">
        <f t="shared" si="208"/>
        <v>6.5463557719879616E-3</v>
      </c>
      <c r="AV665" s="90">
        <f>SUM(AU$9:AU665)*RRF</f>
        <v>83.393589243654844</v>
      </c>
      <c r="AW665" s="3"/>
      <c r="AX665" s="2">
        <f t="shared" si="200"/>
        <v>1.5</v>
      </c>
      <c r="AY665" s="2">
        <f t="shared" si="201"/>
        <v>0.75</v>
      </c>
    </row>
    <row r="666" spans="1:51" x14ac:dyDescent="0.25">
      <c r="A666" s="14">
        <f t="shared" si="202"/>
        <v>6.57</v>
      </c>
      <c r="B666" s="59">
        <f>IF($B$4="AY",0,IFERROR(P*INDEX('UWYr writing pattern'!$C$4:$C$18,MATCH('Baseline model w.Calcs'!$A666,'UWYr writing pattern'!$A$4:$A$18,0)) / 25,B665))</f>
        <v>0</v>
      </c>
      <c r="C666" s="36">
        <f t="shared" si="203"/>
        <v>4.8708352117145734E-3</v>
      </c>
      <c r="E666" s="34">
        <f t="shared" si="204"/>
        <v>7.4175155508343765E-5</v>
      </c>
      <c r="F666" s="31">
        <f>SUM($E$9:E666)*RLR</f>
        <v>119.99415499774585</v>
      </c>
      <c r="G666" s="32"/>
      <c r="H666" s="36">
        <f>F666-SUM($J$9:J666)</f>
        <v>1.6950205829346316</v>
      </c>
      <c r="J666" s="31">
        <f t="shared" si="205"/>
        <v>1.2808047149229403E-2</v>
      </c>
      <c r="K666" s="36">
        <f>SUM($J$9:J666)*RRF</f>
        <v>82.809394090367846</v>
      </c>
      <c r="L666" s="33"/>
      <c r="M666" s="36">
        <f t="shared" si="190"/>
        <v>84.504414673302477</v>
      </c>
      <c r="N666" s="33"/>
      <c r="O666" s="33"/>
      <c r="P666" s="33"/>
      <c r="Q666" s="33"/>
      <c r="R666" s="33"/>
      <c r="S666" s="33"/>
      <c r="T666" s="33"/>
      <c r="U666" s="33"/>
      <c r="V666" s="31">
        <f t="shared" si="191"/>
        <v>4.0915015778402409E-3</v>
      </c>
      <c r="W666" s="31">
        <f t="shared" si="192"/>
        <v>1.186514408054242</v>
      </c>
      <c r="X666" s="31">
        <f t="shared" si="193"/>
        <v>1.1906059096320822</v>
      </c>
      <c r="Y666" s="31">
        <f t="shared" si="194"/>
        <v>-0.50441467330247747</v>
      </c>
      <c r="Z666" s="31"/>
      <c r="AA666" s="31"/>
      <c r="AB666" s="31"/>
      <c r="AC666" s="31"/>
      <c r="AD666" s="31"/>
      <c r="AE666" s="31"/>
      <c r="AF666" s="31"/>
      <c r="AG666" s="33">
        <f t="shared" si="195"/>
        <v>0.98582612012342674</v>
      </c>
      <c r="AH666" s="33">
        <f t="shared" si="196"/>
        <v>1.0060049365869344</v>
      </c>
      <c r="AI666" s="33">
        <f t="shared" si="197"/>
        <v>0.9999512916478821</v>
      </c>
      <c r="AJ666" s="93">
        <f t="shared" si="198"/>
        <v>0.99275540785876659</v>
      </c>
      <c r="AK666" s="3">
        <f t="shared" si="199"/>
        <v>0.99283496814675498</v>
      </c>
      <c r="AL666" s="3"/>
      <c r="AM666" s="3"/>
      <c r="AN666" s="3"/>
      <c r="AO666" s="3"/>
      <c r="AP666" s="3"/>
      <c r="AQ666" s="90">
        <f t="shared" si="206"/>
        <v>0</v>
      </c>
      <c r="AR666" s="91">
        <f t="shared" si="207"/>
        <v>0</v>
      </c>
      <c r="AS666" s="89">
        <f>SUM(AR$9:AR666)*RLR</f>
        <v>120</v>
      </c>
      <c r="AT666" s="90">
        <f>AS666-SUM(AU$9:AU666)</f>
        <v>0.85980382238938091</v>
      </c>
      <c r="AU666" s="89">
        <f t="shared" si="208"/>
        <v>6.4972581036980516E-3</v>
      </c>
      <c r="AV666" s="90">
        <f>SUM(AU$9:AU666)*RRF</f>
        <v>83.398137324327422</v>
      </c>
      <c r="AW666" s="3"/>
      <c r="AX666" s="2">
        <f t="shared" si="200"/>
        <v>1.5</v>
      </c>
      <c r="AY666" s="2">
        <f t="shared" si="201"/>
        <v>0.75</v>
      </c>
    </row>
    <row r="667" spans="1:51" x14ac:dyDescent="0.25">
      <c r="A667" s="14">
        <f t="shared" si="202"/>
        <v>6.58</v>
      </c>
      <c r="B667" s="59">
        <f>IF($B$4="AY",0,IFERROR(P*INDEX('UWYr writing pattern'!$C$4:$C$18,MATCH('Baseline model w.Calcs'!$A667,'UWYr writing pattern'!$A$4:$A$18,0)) / 25,B666))</f>
        <v>0</v>
      </c>
      <c r="C667" s="36">
        <f t="shared" si="203"/>
        <v>4.7977726835388545E-3</v>
      </c>
      <c r="E667" s="34">
        <f t="shared" si="204"/>
        <v>7.3062528175718602E-5</v>
      </c>
      <c r="F667" s="31">
        <f>SUM($E$9:E667)*RLR</f>
        <v>119.99424267277965</v>
      </c>
      <c r="G667" s="32"/>
      <c r="H667" s="36">
        <f>F667-SUM($J$9:J667)</f>
        <v>1.6823956035964187</v>
      </c>
      <c r="J667" s="31">
        <f t="shared" si="205"/>
        <v>1.2712654372009738E-2</v>
      </c>
      <c r="K667" s="36">
        <f>SUM($J$9:J667)*RRF</f>
        <v>82.818292948428251</v>
      </c>
      <c r="L667" s="33"/>
      <c r="M667" s="36">
        <f t="shared" si="190"/>
        <v>84.50068855202467</v>
      </c>
      <c r="N667" s="33"/>
      <c r="O667" s="33"/>
      <c r="P667" s="33"/>
      <c r="Q667" s="33"/>
      <c r="R667" s="33"/>
      <c r="S667" s="33"/>
      <c r="T667" s="33"/>
      <c r="U667" s="33"/>
      <c r="V667" s="31">
        <f t="shared" si="191"/>
        <v>4.0301290541726372E-3</v>
      </c>
      <c r="W667" s="31">
        <f t="shared" si="192"/>
        <v>1.177676922517493</v>
      </c>
      <c r="X667" s="31">
        <f t="shared" si="193"/>
        <v>1.1817070515716657</v>
      </c>
      <c r="Y667" s="31">
        <f t="shared" si="194"/>
        <v>-0.50068855202466978</v>
      </c>
      <c r="Z667" s="31"/>
      <c r="AA667" s="31"/>
      <c r="AB667" s="31"/>
      <c r="AC667" s="31"/>
      <c r="AD667" s="31"/>
      <c r="AE667" s="31"/>
      <c r="AF667" s="31"/>
      <c r="AG667" s="33">
        <f t="shared" si="195"/>
        <v>0.98593205890986013</v>
      </c>
      <c r="AH667" s="33">
        <f t="shared" si="196"/>
        <v>1.0059605780002936</v>
      </c>
      <c r="AI667" s="33">
        <f t="shared" si="197"/>
        <v>0.99995202227316371</v>
      </c>
      <c r="AJ667" s="93">
        <f t="shared" si="198"/>
        <v>0.99280953905410352</v>
      </c>
      <c r="AK667" s="3">
        <f t="shared" si="199"/>
        <v>0.99288870588565437</v>
      </c>
      <c r="AL667" s="3"/>
      <c r="AM667" s="3"/>
      <c r="AN667" s="3"/>
      <c r="AO667" s="3"/>
      <c r="AP667" s="3"/>
      <c r="AQ667" s="90">
        <f t="shared" si="206"/>
        <v>0</v>
      </c>
      <c r="AR667" s="91">
        <f t="shared" si="207"/>
        <v>0</v>
      </c>
      <c r="AS667" s="89">
        <f>SUM(AR$9:AR667)*RLR</f>
        <v>120</v>
      </c>
      <c r="AT667" s="90">
        <f>AS667-SUM(AU$9:AU667)</f>
        <v>0.85335529372146368</v>
      </c>
      <c r="AU667" s="89">
        <f t="shared" si="208"/>
        <v>6.4485286679203573E-3</v>
      </c>
      <c r="AV667" s="90">
        <f>SUM(AU$9:AU667)*RRF</f>
        <v>83.402651294394971</v>
      </c>
      <c r="AW667" s="3"/>
      <c r="AX667" s="2">
        <f t="shared" si="200"/>
        <v>1.5</v>
      </c>
      <c r="AY667" s="2">
        <f t="shared" si="201"/>
        <v>0.75</v>
      </c>
    </row>
    <row r="668" spans="1:51" x14ac:dyDescent="0.25">
      <c r="A668" s="14">
        <f t="shared" si="202"/>
        <v>6.59</v>
      </c>
      <c r="B668" s="59">
        <f>IF($B$4="AY",0,IFERROR(P*INDEX('UWYr writing pattern'!$C$4:$C$18,MATCH('Baseline model w.Calcs'!$A668,'UWYr writing pattern'!$A$4:$A$18,0)) / 25,B667))</f>
        <v>0</v>
      </c>
      <c r="C668" s="36">
        <f t="shared" si="203"/>
        <v>4.7258060932857714E-3</v>
      </c>
      <c r="E668" s="34">
        <f t="shared" si="204"/>
        <v>7.1966590253082815E-5</v>
      </c>
      <c r="F668" s="31">
        <f>SUM($E$9:E668)*RLR</f>
        <v>119.99432903268796</v>
      </c>
      <c r="G668" s="32"/>
      <c r="H668" s="36">
        <f>F668-SUM($J$9:J668)</f>
        <v>1.6698639964777584</v>
      </c>
      <c r="J668" s="31">
        <f t="shared" si="205"/>
        <v>1.261796702697314E-2</v>
      </c>
      <c r="K668" s="36">
        <f>SUM($J$9:J668)*RRF</f>
        <v>82.827125525347128</v>
      </c>
      <c r="L668" s="33"/>
      <c r="M668" s="36">
        <f t="shared" si="190"/>
        <v>84.496989521824887</v>
      </c>
      <c r="N668" s="33"/>
      <c r="O668" s="33"/>
      <c r="P668" s="33"/>
      <c r="Q668" s="33"/>
      <c r="R668" s="33"/>
      <c r="S668" s="33"/>
      <c r="T668" s="33"/>
      <c r="U668" s="33"/>
      <c r="V668" s="31">
        <f t="shared" si="191"/>
        <v>3.9696771183600479E-3</v>
      </c>
      <c r="W668" s="31">
        <f t="shared" si="192"/>
        <v>1.1689047975344309</v>
      </c>
      <c r="X668" s="31">
        <f t="shared" si="193"/>
        <v>1.1728744746527908</v>
      </c>
      <c r="Y668" s="31">
        <f t="shared" si="194"/>
        <v>-0.49698952182488654</v>
      </c>
      <c r="Z668" s="31"/>
      <c r="AA668" s="31"/>
      <c r="AB668" s="31"/>
      <c r="AC668" s="31"/>
      <c r="AD668" s="31"/>
      <c r="AE668" s="31"/>
      <c r="AF668" s="31"/>
      <c r="AG668" s="33">
        <f t="shared" si="195"/>
        <v>0.98603720863508482</v>
      </c>
      <c r="AH668" s="33">
        <f t="shared" si="196"/>
        <v>1.0059165419264868</v>
      </c>
      <c r="AI668" s="33">
        <f t="shared" si="197"/>
        <v>0.99995274193906636</v>
      </c>
      <c r="AJ668" s="93">
        <f t="shared" si="198"/>
        <v>0.99286326578411643</v>
      </c>
      <c r="AK668" s="3">
        <f t="shared" si="199"/>
        <v>0.99294204059151203</v>
      </c>
      <c r="AL668" s="3"/>
      <c r="AM668" s="3"/>
      <c r="AN668" s="3"/>
      <c r="AO668" s="3"/>
      <c r="AP668" s="3"/>
      <c r="AQ668" s="90">
        <f t="shared" si="206"/>
        <v>0</v>
      </c>
      <c r="AR668" s="91">
        <f t="shared" si="207"/>
        <v>0</v>
      </c>
      <c r="AS668" s="89">
        <f>SUM(AR$9:AR668)*RLR</f>
        <v>120</v>
      </c>
      <c r="AT668" s="90">
        <f>AS668-SUM(AU$9:AU668)</f>
        <v>0.84695512901855352</v>
      </c>
      <c r="AU668" s="89">
        <f t="shared" si="208"/>
        <v>6.4001647029109775E-3</v>
      </c>
      <c r="AV668" s="90">
        <f>SUM(AU$9:AU668)*RRF</f>
        <v>83.407131409687011</v>
      </c>
      <c r="AW668" s="3"/>
      <c r="AX668" s="2">
        <f t="shared" si="200"/>
        <v>1.5</v>
      </c>
      <c r="AY668" s="2">
        <f t="shared" si="201"/>
        <v>0.75</v>
      </c>
    </row>
    <row r="669" spans="1:51" x14ac:dyDescent="0.25">
      <c r="A669" s="14">
        <f t="shared" si="202"/>
        <v>6.6</v>
      </c>
      <c r="B669" s="59">
        <f>IF($B$4="AY",0,IFERROR(P*INDEX('UWYr writing pattern'!$C$4:$C$18,MATCH('Baseline model w.Calcs'!$A669,'UWYr writing pattern'!$A$4:$A$18,0)) / 25,B668))</f>
        <v>0</v>
      </c>
      <c r="C669" s="36">
        <f t="shared" si="203"/>
        <v>4.6549190018864844E-3</v>
      </c>
      <c r="E669" s="34">
        <f t="shared" si="204"/>
        <v>7.0887091399286577E-5</v>
      </c>
      <c r="F669" s="31">
        <f>SUM($E$9:E669)*RLR</f>
        <v>119.99441409719763</v>
      </c>
      <c r="G669" s="32"/>
      <c r="H669" s="36">
        <f>F669-SUM($J$9:J669)</f>
        <v>1.6574250810138551</v>
      </c>
      <c r="J669" s="31">
        <f t="shared" si="205"/>
        <v>1.2523979973583189E-2</v>
      </c>
      <c r="K669" s="36">
        <f>SUM($J$9:J669)*RRF</f>
        <v>82.835892311328635</v>
      </c>
      <c r="L669" s="33"/>
      <c r="M669" s="36">
        <f t="shared" si="190"/>
        <v>84.49331739234249</v>
      </c>
      <c r="N669" s="33"/>
      <c r="O669" s="33"/>
      <c r="P669" s="33"/>
      <c r="Q669" s="33"/>
      <c r="R669" s="33"/>
      <c r="S669" s="33"/>
      <c r="T669" s="33"/>
      <c r="U669" s="33"/>
      <c r="V669" s="31">
        <f t="shared" si="191"/>
        <v>3.910131961584646E-3</v>
      </c>
      <c r="W669" s="31">
        <f t="shared" si="192"/>
        <v>1.1601975567096985</v>
      </c>
      <c r="X669" s="31">
        <f t="shared" si="193"/>
        <v>1.1641076886712831</v>
      </c>
      <c r="Y669" s="31">
        <f t="shared" si="194"/>
        <v>-0.49331739234249028</v>
      </c>
      <c r="Z669" s="31"/>
      <c r="AA669" s="31"/>
      <c r="AB669" s="31"/>
      <c r="AC669" s="31"/>
      <c r="AD669" s="31"/>
      <c r="AE669" s="31"/>
      <c r="AF669" s="31"/>
      <c r="AG669" s="33">
        <f t="shared" si="195"/>
        <v>0.98614157513486467</v>
      </c>
      <c r="AH669" s="33">
        <f t="shared" si="196"/>
        <v>1.0058728260993153</v>
      </c>
      <c r="AI669" s="33">
        <f t="shared" si="197"/>
        <v>0.99995345080998033</v>
      </c>
      <c r="AJ669" s="93">
        <f t="shared" si="198"/>
        <v>0.99291659107094787</v>
      </c>
      <c r="AK669" s="3">
        <f t="shared" si="199"/>
        <v>0.9929949752870757</v>
      </c>
      <c r="AL669" s="3"/>
      <c r="AM669" s="3"/>
      <c r="AN669" s="3"/>
      <c r="AO669" s="3"/>
      <c r="AP669" s="3"/>
      <c r="AQ669" s="90">
        <f t="shared" si="206"/>
        <v>0</v>
      </c>
      <c r="AR669" s="91">
        <f t="shared" si="207"/>
        <v>0</v>
      </c>
      <c r="AS669" s="89">
        <f>SUM(AR$9:AR669)*RLR</f>
        <v>120</v>
      </c>
      <c r="AT669" s="90">
        <f>AS669-SUM(AU$9:AU669)</f>
        <v>0.8406029655509144</v>
      </c>
      <c r="AU669" s="89">
        <f t="shared" si="208"/>
        <v>6.3521634676391514E-3</v>
      </c>
      <c r="AV669" s="90">
        <f>SUM(AU$9:AU669)*RRF</f>
        <v>83.411577924114354</v>
      </c>
      <c r="AW669" s="3"/>
      <c r="AX669" s="2">
        <f t="shared" si="200"/>
        <v>1.5</v>
      </c>
      <c r="AY669" s="2">
        <f t="shared" si="201"/>
        <v>0.75</v>
      </c>
    </row>
    <row r="670" spans="1:51" x14ac:dyDescent="0.25">
      <c r="A670" s="14">
        <f t="shared" si="202"/>
        <v>6.61</v>
      </c>
      <c r="B670" s="59">
        <f>IF($B$4="AY",0,IFERROR(P*INDEX('UWYr writing pattern'!$C$4:$C$18,MATCH('Baseline model w.Calcs'!$A670,'UWYr writing pattern'!$A$4:$A$18,0)) / 25,B669))</f>
        <v>0</v>
      </c>
      <c r="C670" s="36">
        <f t="shared" si="203"/>
        <v>4.5850952168581868E-3</v>
      </c>
      <c r="E670" s="34">
        <f t="shared" si="204"/>
        <v>6.9823785028297263E-5</v>
      </c>
      <c r="F670" s="31">
        <f>SUM($E$9:E670)*RLR</f>
        <v>119.99449788573966</v>
      </c>
      <c r="G670" s="32"/>
      <c r="H670" s="36">
        <f>F670-SUM($J$9:J670)</f>
        <v>1.6450781814482838</v>
      </c>
      <c r="J670" s="31">
        <f t="shared" si="205"/>
        <v>1.2430688107603914E-2</v>
      </c>
      <c r="K670" s="36">
        <f>SUM($J$9:J670)*RRF</f>
        <v>82.844593793003966</v>
      </c>
      <c r="L670" s="33"/>
      <c r="M670" s="36">
        <f t="shared" si="190"/>
        <v>84.48967197445225</v>
      </c>
      <c r="N670" s="33"/>
      <c r="O670" s="33"/>
      <c r="P670" s="33"/>
      <c r="Q670" s="33"/>
      <c r="R670" s="33"/>
      <c r="S670" s="33"/>
      <c r="T670" s="33"/>
      <c r="U670" s="33"/>
      <c r="V670" s="31">
        <f t="shared" si="191"/>
        <v>3.8514799821608762E-3</v>
      </c>
      <c r="W670" s="31">
        <f t="shared" si="192"/>
        <v>1.1515547270137985</v>
      </c>
      <c r="X670" s="31">
        <f t="shared" si="193"/>
        <v>1.1554062069959594</v>
      </c>
      <c r="Y670" s="31">
        <f t="shared" si="194"/>
        <v>-0.48967197445224997</v>
      </c>
      <c r="Z670" s="31"/>
      <c r="AA670" s="31"/>
      <c r="AB670" s="31"/>
      <c r="AC670" s="31"/>
      <c r="AD670" s="31"/>
      <c r="AE670" s="31"/>
      <c r="AF670" s="31"/>
      <c r="AG670" s="33">
        <f t="shared" si="195"/>
        <v>0.98624516420242814</v>
      </c>
      <c r="AH670" s="33">
        <f t="shared" si="196"/>
        <v>1.0058294282672886</v>
      </c>
      <c r="AI670" s="33">
        <f t="shared" si="197"/>
        <v>0.99995414904783053</v>
      </c>
      <c r="AJ670" s="93">
        <f t="shared" si="198"/>
        <v>0.99296951791415944</v>
      </c>
      <c r="AK670" s="3">
        <f t="shared" si="199"/>
        <v>0.99304751297242266</v>
      </c>
      <c r="AL670" s="3"/>
      <c r="AM670" s="3"/>
      <c r="AN670" s="3"/>
      <c r="AO670" s="3"/>
      <c r="AP670" s="3"/>
      <c r="AQ670" s="90">
        <f t="shared" si="206"/>
        <v>0</v>
      </c>
      <c r="AR670" s="91">
        <f t="shared" si="207"/>
        <v>0</v>
      </c>
      <c r="AS670" s="89">
        <f>SUM(AR$9:AR670)*RLR</f>
        <v>120</v>
      </c>
      <c r="AT670" s="90">
        <f>AS670-SUM(AU$9:AU670)</f>
        <v>0.83429844330927949</v>
      </c>
      <c r="AU670" s="89">
        <f t="shared" si="208"/>
        <v>6.3045222416318585E-3</v>
      </c>
      <c r="AV670" s="90">
        <f>SUM(AU$9:AU670)*RRF</f>
        <v>83.415991089683502</v>
      </c>
      <c r="AW670" s="3"/>
      <c r="AX670" s="2">
        <f t="shared" si="200"/>
        <v>1.5</v>
      </c>
      <c r="AY670" s="2">
        <f t="shared" si="201"/>
        <v>0.75</v>
      </c>
    </row>
    <row r="671" spans="1:51" x14ac:dyDescent="0.25">
      <c r="A671" s="14">
        <f t="shared" si="202"/>
        <v>6.62</v>
      </c>
      <c r="B671" s="59">
        <f>IF($B$4="AY",0,IFERROR(P*INDEX('UWYr writing pattern'!$C$4:$C$18,MATCH('Baseline model w.Calcs'!$A671,'UWYr writing pattern'!$A$4:$A$18,0)) / 25,B670))</f>
        <v>0</v>
      </c>
      <c r="C671" s="36">
        <f t="shared" si="203"/>
        <v>4.5163187886053139E-3</v>
      </c>
      <c r="E671" s="34">
        <f t="shared" si="204"/>
        <v>6.87764282528728E-5</v>
      </c>
      <c r="F671" s="31">
        <f>SUM($E$9:E671)*RLR</f>
        <v>119.99458041745356</v>
      </c>
      <c r="G671" s="32"/>
      <c r="H671" s="36">
        <f>F671-SUM($J$9:J671)</f>
        <v>1.6328226268013282</v>
      </c>
      <c r="J671" s="31">
        <f t="shared" si="205"/>
        <v>1.2338086360862128E-2</v>
      </c>
      <c r="K671" s="36">
        <f>SUM($J$9:J671)*RRF</f>
        <v>82.853230453456561</v>
      </c>
      <c r="L671" s="33"/>
      <c r="M671" s="36">
        <f t="shared" si="190"/>
        <v>84.486053080257889</v>
      </c>
      <c r="N671" s="33"/>
      <c r="O671" s="33"/>
      <c r="P671" s="33"/>
      <c r="Q671" s="33"/>
      <c r="R671" s="33"/>
      <c r="S671" s="33"/>
      <c r="T671" s="33"/>
      <c r="U671" s="33"/>
      <c r="V671" s="31">
        <f t="shared" si="191"/>
        <v>3.7937077824284635E-3</v>
      </c>
      <c r="W671" s="31">
        <f t="shared" si="192"/>
        <v>1.1429758387609297</v>
      </c>
      <c r="X671" s="31">
        <f t="shared" si="193"/>
        <v>1.1467695465433581</v>
      </c>
      <c r="Y671" s="31">
        <f t="shared" si="194"/>
        <v>-0.48605308025788929</v>
      </c>
      <c r="Z671" s="31"/>
      <c r="AA671" s="31"/>
      <c r="AB671" s="31"/>
      <c r="AC671" s="31"/>
      <c r="AD671" s="31"/>
      <c r="AE671" s="31"/>
      <c r="AF671" s="31"/>
      <c r="AG671" s="33">
        <f t="shared" si="195"/>
        <v>0.98634798158876857</v>
      </c>
      <c r="AH671" s="33">
        <f t="shared" si="196"/>
        <v>1.0057863461935463</v>
      </c>
      <c r="AI671" s="33">
        <f t="shared" si="197"/>
        <v>0.99995483681211306</v>
      </c>
      <c r="AJ671" s="93">
        <f t="shared" si="198"/>
        <v>0.99302204929089977</v>
      </c>
      <c r="AK671" s="3">
        <f t="shared" si="199"/>
        <v>0.99309965662512933</v>
      </c>
      <c r="AL671" s="3"/>
      <c r="AM671" s="3"/>
      <c r="AN671" s="3"/>
      <c r="AO671" s="3"/>
      <c r="AP671" s="3"/>
      <c r="AQ671" s="90">
        <f t="shared" si="206"/>
        <v>0</v>
      </c>
      <c r="AR671" s="91">
        <f t="shared" si="207"/>
        <v>0</v>
      </c>
      <c r="AS671" s="89">
        <f>SUM(AR$9:AR671)*RLR</f>
        <v>120</v>
      </c>
      <c r="AT671" s="90">
        <f>AS671-SUM(AU$9:AU671)</f>
        <v>0.82804120498445855</v>
      </c>
      <c r="AU671" s="89">
        <f t="shared" si="208"/>
        <v>6.2572383248195966E-3</v>
      </c>
      <c r="AV671" s="90">
        <f>SUM(AU$9:AU671)*RRF</f>
        <v>83.420371156510868</v>
      </c>
      <c r="AW671" s="3"/>
      <c r="AX671" s="2">
        <f t="shared" si="200"/>
        <v>1.5</v>
      </c>
      <c r="AY671" s="2">
        <f t="shared" si="201"/>
        <v>0.75</v>
      </c>
    </row>
    <row r="672" spans="1:51" x14ac:dyDescent="0.25">
      <c r="A672" s="14">
        <f t="shared" si="202"/>
        <v>6.63</v>
      </c>
      <c r="B672" s="59">
        <f>IF($B$4="AY",0,IFERROR(P*INDEX('UWYr writing pattern'!$C$4:$C$18,MATCH('Baseline model w.Calcs'!$A672,'UWYr writing pattern'!$A$4:$A$18,0)) / 25,B671))</f>
        <v>0</v>
      </c>
      <c r="C672" s="36">
        <f t="shared" si="203"/>
        <v>4.4485740067762344E-3</v>
      </c>
      <c r="E672" s="34">
        <f t="shared" si="204"/>
        <v>6.7744781829079701E-5</v>
      </c>
      <c r="F672" s="31">
        <f>SUM($E$9:E672)*RLR</f>
        <v>119.99466171119177</v>
      </c>
      <c r="G672" s="32"/>
      <c r="H672" s="36">
        <f>F672-SUM($J$9:J672)</f>
        <v>1.620657750838518</v>
      </c>
      <c r="J672" s="31">
        <f t="shared" si="205"/>
        <v>1.2246169701009961E-2</v>
      </c>
      <c r="K672" s="36">
        <f>SUM($J$9:J672)*RRF</f>
        <v>82.861802772247273</v>
      </c>
      <c r="L672" s="33"/>
      <c r="M672" s="36">
        <f t="shared" si="190"/>
        <v>84.482460523085791</v>
      </c>
      <c r="N672" s="33"/>
      <c r="O672" s="33"/>
      <c r="P672" s="33"/>
      <c r="Q672" s="33"/>
      <c r="R672" s="33"/>
      <c r="S672" s="33"/>
      <c r="T672" s="33"/>
      <c r="U672" s="33"/>
      <c r="V672" s="31">
        <f t="shared" si="191"/>
        <v>3.7368021656920365E-3</v>
      </c>
      <c r="W672" s="31">
        <f t="shared" si="192"/>
        <v>1.1344604255869626</v>
      </c>
      <c r="X672" s="31">
        <f t="shared" si="193"/>
        <v>1.1381972277526546</v>
      </c>
      <c r="Y672" s="31">
        <f t="shared" si="194"/>
        <v>-0.48246052308579124</v>
      </c>
      <c r="Z672" s="31"/>
      <c r="AA672" s="31"/>
      <c r="AB672" s="31"/>
      <c r="AC672" s="31"/>
      <c r="AD672" s="31"/>
      <c r="AE672" s="31"/>
      <c r="AF672" s="31"/>
      <c r="AG672" s="33">
        <f t="shared" si="195"/>
        <v>0.98645003300294376</v>
      </c>
      <c r="AH672" s="33">
        <f t="shared" si="196"/>
        <v>1.0057435776557833</v>
      </c>
      <c r="AI672" s="33">
        <f t="shared" si="197"/>
        <v>0.99995551425993134</v>
      </c>
      <c r="AJ672" s="93">
        <f t="shared" si="198"/>
        <v>0.99307418815607296</v>
      </c>
      <c r="AK672" s="3">
        <f t="shared" si="199"/>
        <v>0.99315140920044109</v>
      </c>
      <c r="AL672" s="3"/>
      <c r="AM672" s="3"/>
      <c r="AN672" s="3"/>
      <c r="AO672" s="3"/>
      <c r="AP672" s="3"/>
      <c r="AQ672" s="90">
        <f t="shared" si="206"/>
        <v>0</v>
      </c>
      <c r="AR672" s="91">
        <f t="shared" si="207"/>
        <v>0</v>
      </c>
      <c r="AS672" s="89">
        <f>SUM(AR$9:AR672)*RLR</f>
        <v>120</v>
      </c>
      <c r="AT672" s="90">
        <f>AS672-SUM(AU$9:AU672)</f>
        <v>0.82183089594707326</v>
      </c>
      <c r="AU672" s="89">
        <f t="shared" si="208"/>
        <v>6.210309037383439E-3</v>
      </c>
      <c r="AV672" s="90">
        <f>SUM(AU$9:AU672)*RRF</f>
        <v>83.424718372837049</v>
      </c>
      <c r="AW672" s="3"/>
      <c r="AX672" s="2">
        <f t="shared" si="200"/>
        <v>1.5</v>
      </c>
      <c r="AY672" s="2">
        <f t="shared" si="201"/>
        <v>0.75</v>
      </c>
    </row>
    <row r="673" spans="1:51" x14ac:dyDescent="0.25">
      <c r="A673" s="14">
        <f t="shared" si="202"/>
        <v>6.64</v>
      </c>
      <c r="B673" s="59">
        <f>IF($B$4="AY",0,IFERROR(P*INDEX('UWYr writing pattern'!$C$4:$C$18,MATCH('Baseline model w.Calcs'!$A673,'UWYr writing pattern'!$A$4:$A$18,0)) / 25,B672))</f>
        <v>0</v>
      </c>
      <c r="C673" s="36">
        <f t="shared" si="203"/>
        <v>4.3818453966745913E-3</v>
      </c>
      <c r="E673" s="34">
        <f t="shared" si="204"/>
        <v>6.6728610101643511E-5</v>
      </c>
      <c r="F673" s="31">
        <f>SUM($E$9:E673)*RLR</f>
        <v>119.9947417855239</v>
      </c>
      <c r="G673" s="32"/>
      <c r="H673" s="36">
        <f>F673-SUM($J$9:J673)</f>
        <v>1.6085828920393652</v>
      </c>
      <c r="J673" s="31">
        <f t="shared" si="205"/>
        <v>1.2154933131288886E-2</v>
      </c>
      <c r="K673" s="36">
        <f>SUM($J$9:J673)*RRF</f>
        <v>82.870311225439167</v>
      </c>
      <c r="L673" s="33"/>
      <c r="M673" s="36">
        <f t="shared" si="190"/>
        <v>84.478894117478532</v>
      </c>
      <c r="N673" s="33"/>
      <c r="O673" s="33"/>
      <c r="P673" s="33"/>
      <c r="Q673" s="33"/>
      <c r="R673" s="33"/>
      <c r="S673" s="33"/>
      <c r="T673" s="33"/>
      <c r="U673" s="33"/>
      <c r="V673" s="31">
        <f t="shared" si="191"/>
        <v>3.6807501332066562E-3</v>
      </c>
      <c r="W673" s="31">
        <f t="shared" si="192"/>
        <v>1.1260080244275557</v>
      </c>
      <c r="X673" s="31">
        <f t="shared" si="193"/>
        <v>1.1296887745607622</v>
      </c>
      <c r="Y673" s="31">
        <f t="shared" si="194"/>
        <v>-0.47889411747853217</v>
      </c>
      <c r="Z673" s="31"/>
      <c r="AA673" s="31"/>
      <c r="AB673" s="31"/>
      <c r="AC673" s="31"/>
      <c r="AD673" s="31"/>
      <c r="AE673" s="31"/>
      <c r="AF673" s="31"/>
      <c r="AG673" s="33">
        <f t="shared" si="195"/>
        <v>0.98655132411237101</v>
      </c>
      <c r="AH673" s="33">
        <f t="shared" si="196"/>
        <v>1.005701120446173</v>
      </c>
      <c r="AI673" s="33">
        <f t="shared" si="197"/>
        <v>0.9999561815460325</v>
      </c>
      <c r="AJ673" s="93">
        <f t="shared" si="198"/>
        <v>0.99312593744250377</v>
      </c>
      <c r="AK673" s="3">
        <f t="shared" si="199"/>
        <v>0.99320277363143761</v>
      </c>
      <c r="AL673" s="3"/>
      <c r="AM673" s="3"/>
      <c r="AN673" s="3"/>
      <c r="AO673" s="3"/>
      <c r="AP673" s="3"/>
      <c r="AQ673" s="90">
        <f t="shared" si="206"/>
        <v>0</v>
      </c>
      <c r="AR673" s="91">
        <f t="shared" si="207"/>
        <v>0</v>
      </c>
      <c r="AS673" s="89">
        <f>SUM(AR$9:AR673)*RLR</f>
        <v>120</v>
      </c>
      <c r="AT673" s="90">
        <f>AS673-SUM(AU$9:AU673)</f>
        <v>0.81566716422747731</v>
      </c>
      <c r="AU673" s="89">
        <f t="shared" si="208"/>
        <v>6.1637317196030494E-3</v>
      </c>
      <c r="AV673" s="90">
        <f>SUM(AU$9:AU673)*RRF</f>
        <v>83.429032985040763</v>
      </c>
      <c r="AW673" s="3"/>
      <c r="AX673" s="2">
        <f t="shared" si="200"/>
        <v>1.5</v>
      </c>
      <c r="AY673" s="2">
        <f t="shared" si="201"/>
        <v>0.75</v>
      </c>
    </row>
    <row r="674" spans="1:51" x14ac:dyDescent="0.25">
      <c r="A674" s="14">
        <f t="shared" si="202"/>
        <v>6.65</v>
      </c>
      <c r="B674" s="59">
        <f>IF($B$4="AY",0,IFERROR(P*INDEX('UWYr writing pattern'!$C$4:$C$18,MATCH('Baseline model w.Calcs'!$A674,'UWYr writing pattern'!$A$4:$A$18,0)) / 25,B673))</f>
        <v>0</v>
      </c>
      <c r="C674" s="36">
        <f t="shared" si="203"/>
        <v>4.3161177157244723E-3</v>
      </c>
      <c r="E674" s="34">
        <f t="shared" si="204"/>
        <v>6.5727680950118872E-5</v>
      </c>
      <c r="F674" s="31">
        <f>SUM($E$9:E674)*RLR</f>
        <v>119.99482065874103</v>
      </c>
      <c r="G674" s="32"/>
      <c r="H674" s="36">
        <f>F674-SUM($J$9:J674)</f>
        <v>1.5965973935661992</v>
      </c>
      <c r="J674" s="31">
        <f t="shared" si="205"/>
        <v>1.206437169029524E-2</v>
      </c>
      <c r="K674" s="36">
        <f>SUM($J$9:J674)*RRF</f>
        <v>82.878756285622373</v>
      </c>
      <c r="L674" s="33"/>
      <c r="M674" s="36">
        <f t="shared" si="190"/>
        <v>84.475353679188572</v>
      </c>
      <c r="N674" s="33"/>
      <c r="O674" s="33"/>
      <c r="P674" s="33"/>
      <c r="Q674" s="33"/>
      <c r="R674" s="33"/>
      <c r="S674" s="33"/>
      <c r="T674" s="33"/>
      <c r="U674" s="33"/>
      <c r="V674" s="31">
        <f t="shared" si="191"/>
        <v>3.6255388812085564E-3</v>
      </c>
      <c r="W674" s="31">
        <f t="shared" si="192"/>
        <v>1.1176181754963395</v>
      </c>
      <c r="X674" s="31">
        <f t="shared" si="193"/>
        <v>1.121243714377548</v>
      </c>
      <c r="Y674" s="31">
        <f t="shared" si="194"/>
        <v>-0.47535367918857219</v>
      </c>
      <c r="Z674" s="31"/>
      <c r="AA674" s="31"/>
      <c r="AB674" s="31"/>
      <c r="AC674" s="31"/>
      <c r="AD674" s="31"/>
      <c r="AE674" s="31"/>
      <c r="AF674" s="31"/>
      <c r="AG674" s="33">
        <f t="shared" si="195"/>
        <v>0.98665186054312348</v>
      </c>
      <c r="AH674" s="33">
        <f t="shared" si="196"/>
        <v>1.0056589723712925</v>
      </c>
      <c r="AI674" s="33">
        <f t="shared" si="197"/>
        <v>0.99995683882284192</v>
      </c>
      <c r="AJ674" s="93">
        <f t="shared" si="198"/>
        <v>0.99317730006110316</v>
      </c>
      <c r="AK674" s="3">
        <f t="shared" si="199"/>
        <v>0.99325375282920181</v>
      </c>
      <c r="AL674" s="3"/>
      <c r="AM674" s="3"/>
      <c r="AN674" s="3"/>
      <c r="AO674" s="3"/>
      <c r="AP674" s="3"/>
      <c r="AQ674" s="90">
        <f t="shared" si="206"/>
        <v>0</v>
      </c>
      <c r="AR674" s="91">
        <f t="shared" si="207"/>
        <v>0</v>
      </c>
      <c r="AS674" s="89">
        <f>SUM(AR$9:AR674)*RLR</f>
        <v>120</v>
      </c>
      <c r="AT674" s="90">
        <f>AS674-SUM(AU$9:AU674)</f>
        <v>0.80954966049577592</v>
      </c>
      <c r="AU674" s="89">
        <f t="shared" si="208"/>
        <v>6.1175037317060801E-3</v>
      </c>
      <c r="AV674" s="90">
        <f>SUM(AU$9:AU674)*RRF</f>
        <v>83.433315237652948</v>
      </c>
      <c r="AW674" s="3"/>
      <c r="AX674" s="2">
        <f t="shared" si="200"/>
        <v>1.5</v>
      </c>
      <c r="AY674" s="2">
        <f t="shared" si="201"/>
        <v>0.75</v>
      </c>
    </row>
    <row r="675" spans="1:51" x14ac:dyDescent="0.25">
      <c r="A675" s="14">
        <f t="shared" si="202"/>
        <v>6.66</v>
      </c>
      <c r="B675" s="59">
        <f>IF($B$4="AY",0,IFERROR(P*INDEX('UWYr writing pattern'!$C$4:$C$18,MATCH('Baseline model w.Calcs'!$A675,'UWYr writing pattern'!$A$4:$A$18,0)) / 25,B674))</f>
        <v>0</v>
      </c>
      <c r="C675" s="36">
        <f t="shared" si="203"/>
        <v>4.2513759499886051E-3</v>
      </c>
      <c r="E675" s="34">
        <f t="shared" si="204"/>
        <v>6.4741765735867085E-5</v>
      </c>
      <c r="F675" s="31">
        <f>SUM($E$9:E675)*RLR</f>
        <v>119.99489834885992</v>
      </c>
      <c r="G675" s="32"/>
      <c r="H675" s="36">
        <f>F675-SUM($J$9:J675)</f>
        <v>1.5847006032333439</v>
      </c>
      <c r="J675" s="31">
        <f t="shared" si="205"/>
        <v>1.1974480451746495E-2</v>
      </c>
      <c r="K675" s="36">
        <f>SUM($J$9:J675)*RRF</f>
        <v>82.887138421938602</v>
      </c>
      <c r="L675" s="33"/>
      <c r="M675" s="36">
        <f t="shared" si="190"/>
        <v>84.471839025171946</v>
      </c>
      <c r="N675" s="33"/>
      <c r="O675" s="33"/>
      <c r="P675" s="33"/>
      <c r="Q675" s="33"/>
      <c r="R675" s="33"/>
      <c r="S675" s="33"/>
      <c r="T675" s="33"/>
      <c r="U675" s="33"/>
      <c r="V675" s="31">
        <f t="shared" si="191"/>
        <v>3.571155797990428E-3</v>
      </c>
      <c r="W675" s="31">
        <f t="shared" si="192"/>
        <v>1.1092904222633406</v>
      </c>
      <c r="X675" s="31">
        <f t="shared" si="193"/>
        <v>1.1128615780613311</v>
      </c>
      <c r="Y675" s="31">
        <f t="shared" si="194"/>
        <v>-0.47183902517194554</v>
      </c>
      <c r="Z675" s="31"/>
      <c r="AA675" s="31"/>
      <c r="AB675" s="31"/>
      <c r="AC675" s="31"/>
      <c r="AD675" s="31"/>
      <c r="AE675" s="31"/>
      <c r="AF675" s="31"/>
      <c r="AG675" s="33">
        <f t="shared" si="195"/>
        <v>0.98675164788022141</v>
      </c>
      <c r="AH675" s="33">
        <f t="shared" si="196"/>
        <v>1.005617131252047</v>
      </c>
      <c r="AI675" s="33">
        <f t="shared" si="197"/>
        <v>0.99995748624049929</v>
      </c>
      <c r="AJ675" s="93">
        <f t="shared" si="198"/>
        <v>0.99322827890103205</v>
      </c>
      <c r="AK675" s="3">
        <f t="shared" si="199"/>
        <v>0.99330434968298287</v>
      </c>
      <c r="AL675" s="3"/>
      <c r="AM675" s="3"/>
      <c r="AN675" s="3"/>
      <c r="AO675" s="3"/>
      <c r="AP675" s="3"/>
      <c r="AQ675" s="90">
        <f t="shared" si="206"/>
        <v>0</v>
      </c>
      <c r="AR675" s="91">
        <f t="shared" si="207"/>
        <v>0</v>
      </c>
      <c r="AS675" s="89">
        <f>SUM(AR$9:AR675)*RLR</f>
        <v>120</v>
      </c>
      <c r="AT675" s="90">
        <f>AS675-SUM(AU$9:AU675)</f>
        <v>0.80347803804205853</v>
      </c>
      <c r="AU675" s="89">
        <f t="shared" si="208"/>
        <v>6.0716224537183195E-3</v>
      </c>
      <c r="AV675" s="90">
        <f>SUM(AU$9:AU675)*RRF</f>
        <v>83.43756537337056</v>
      </c>
      <c r="AW675" s="3"/>
      <c r="AX675" s="2">
        <f t="shared" si="200"/>
        <v>1.5</v>
      </c>
      <c r="AY675" s="2">
        <f t="shared" si="201"/>
        <v>0.75</v>
      </c>
    </row>
    <row r="676" spans="1:51" x14ac:dyDescent="0.25">
      <c r="A676" s="14">
        <f t="shared" si="202"/>
        <v>6.67</v>
      </c>
      <c r="B676" s="59">
        <f>IF($B$4="AY",0,IFERROR(P*INDEX('UWYr writing pattern'!$C$4:$C$18,MATCH('Baseline model w.Calcs'!$A676,'UWYr writing pattern'!$A$4:$A$18,0)) / 25,B675))</f>
        <v>0</v>
      </c>
      <c r="C676" s="36">
        <f t="shared" si="203"/>
        <v>4.1876053107387763E-3</v>
      </c>
      <c r="E676" s="34">
        <f t="shared" si="204"/>
        <v>6.3770639249829077E-5</v>
      </c>
      <c r="F676" s="31">
        <f>SUM($E$9:E676)*RLR</f>
        <v>119.99497487362702</v>
      </c>
      <c r="G676" s="32"/>
      <c r="H676" s="36">
        <f>F676-SUM($J$9:J676)</f>
        <v>1.5728918734761947</v>
      </c>
      <c r="J676" s="31">
        <f t="shared" si="205"/>
        <v>1.188525452425008E-2</v>
      </c>
      <c r="K676" s="36">
        <f>SUM($J$9:J676)*RRF</f>
        <v>82.895458100105571</v>
      </c>
      <c r="L676" s="33"/>
      <c r="M676" s="36">
        <f t="shared" si="190"/>
        <v>84.468349973581766</v>
      </c>
      <c r="N676" s="33"/>
      <c r="O676" s="33"/>
      <c r="P676" s="33"/>
      <c r="Q676" s="33"/>
      <c r="R676" s="33"/>
      <c r="S676" s="33"/>
      <c r="T676" s="33"/>
      <c r="U676" s="33"/>
      <c r="V676" s="31">
        <f t="shared" si="191"/>
        <v>3.5175884610205714E-3</v>
      </c>
      <c r="W676" s="31">
        <f t="shared" si="192"/>
        <v>1.1010243114333362</v>
      </c>
      <c r="X676" s="31">
        <f t="shared" si="193"/>
        <v>1.1045418998943568</v>
      </c>
      <c r="Y676" s="31">
        <f t="shared" si="194"/>
        <v>-0.46834997358176622</v>
      </c>
      <c r="Z676" s="31"/>
      <c r="AA676" s="31"/>
      <c r="AB676" s="31"/>
      <c r="AC676" s="31"/>
      <c r="AD676" s="31"/>
      <c r="AE676" s="31"/>
      <c r="AF676" s="31"/>
      <c r="AG676" s="33">
        <f t="shared" si="195"/>
        <v>0.9868506916679235</v>
      </c>
      <c r="AH676" s="33">
        <f t="shared" si="196"/>
        <v>1.0055755949235925</v>
      </c>
      <c r="AI676" s="33">
        <f t="shared" si="197"/>
        <v>0.99995812394689176</v>
      </c>
      <c r="AJ676" s="93">
        <f t="shared" si="198"/>
        <v>0.9932788768298636</v>
      </c>
      <c r="AK676" s="3">
        <f t="shared" si="199"/>
        <v>0.9933545670603604</v>
      </c>
      <c r="AL676" s="3"/>
      <c r="AM676" s="3"/>
      <c r="AN676" s="3"/>
      <c r="AO676" s="3"/>
      <c r="AP676" s="3"/>
      <c r="AQ676" s="90">
        <f t="shared" si="206"/>
        <v>0</v>
      </c>
      <c r="AR676" s="91">
        <f t="shared" si="207"/>
        <v>0</v>
      </c>
      <c r="AS676" s="89">
        <f>SUM(AR$9:AR676)*RLR</f>
        <v>120</v>
      </c>
      <c r="AT676" s="90">
        <f>AS676-SUM(AU$9:AU676)</f>
        <v>0.79745195275674519</v>
      </c>
      <c r="AU676" s="89">
        <f t="shared" si="208"/>
        <v>6.0260852853154393E-3</v>
      </c>
      <c r="AV676" s="90">
        <f>SUM(AU$9:AU676)*RRF</f>
        <v>83.441783633070273</v>
      </c>
      <c r="AW676" s="3"/>
      <c r="AX676" s="2">
        <f t="shared" si="200"/>
        <v>1.5</v>
      </c>
      <c r="AY676" s="2">
        <f t="shared" si="201"/>
        <v>0.75</v>
      </c>
    </row>
    <row r="677" spans="1:51" x14ac:dyDescent="0.25">
      <c r="A677" s="14">
        <f t="shared" si="202"/>
        <v>6.68</v>
      </c>
      <c r="B677" s="59">
        <f>IF($B$4="AY",0,IFERROR(P*INDEX('UWYr writing pattern'!$C$4:$C$18,MATCH('Baseline model w.Calcs'!$A677,'UWYr writing pattern'!$A$4:$A$18,0)) / 25,B676))</f>
        <v>0</v>
      </c>
      <c r="C677" s="36">
        <f t="shared" si="203"/>
        <v>4.1247912310776944E-3</v>
      </c>
      <c r="E677" s="34">
        <f t="shared" si="204"/>
        <v>6.2814079661081644E-5</v>
      </c>
      <c r="F677" s="31">
        <f>SUM($E$9:E677)*RLR</f>
        <v>119.9950502505226</v>
      </c>
      <c r="G677" s="32"/>
      <c r="H677" s="36">
        <f>F677-SUM($J$9:J677)</f>
        <v>1.5611705613207079</v>
      </c>
      <c r="J677" s="31">
        <f t="shared" si="205"/>
        <v>1.179668905107146E-2</v>
      </c>
      <c r="K677" s="36">
        <f>SUM($J$9:J677)*RRF</f>
        <v>82.90371578244131</v>
      </c>
      <c r="L677" s="33"/>
      <c r="M677" s="36">
        <f t="shared" si="190"/>
        <v>84.464886343762018</v>
      </c>
      <c r="N677" s="33"/>
      <c r="O677" s="33"/>
      <c r="P677" s="33"/>
      <c r="Q677" s="33"/>
      <c r="R677" s="33"/>
      <c r="S677" s="33"/>
      <c r="T677" s="33"/>
      <c r="U677" s="33"/>
      <c r="V677" s="31">
        <f t="shared" si="191"/>
        <v>3.4648246341052631E-3</v>
      </c>
      <c r="W677" s="31">
        <f t="shared" si="192"/>
        <v>1.0928193929244954</v>
      </c>
      <c r="X677" s="31">
        <f t="shared" si="193"/>
        <v>1.0962842175586007</v>
      </c>
      <c r="Y677" s="31">
        <f t="shared" si="194"/>
        <v>-0.46488634376201787</v>
      </c>
      <c r="Z677" s="31"/>
      <c r="AA677" s="31"/>
      <c r="AB677" s="31"/>
      <c r="AC677" s="31"/>
      <c r="AD677" s="31"/>
      <c r="AE677" s="31"/>
      <c r="AF677" s="31"/>
      <c r="AG677" s="33">
        <f t="shared" si="195"/>
        <v>0.98694899741001563</v>
      </c>
      <c r="AH677" s="33">
        <f t="shared" si="196"/>
        <v>1.0055343612352621</v>
      </c>
      <c r="AI677" s="33">
        <f t="shared" si="197"/>
        <v>0.99995875208768825</v>
      </c>
      <c r="AJ677" s="93">
        <f t="shared" si="198"/>
        <v>0.9933290966937447</v>
      </c>
      <c r="AK677" s="3">
        <f t="shared" si="199"/>
        <v>0.99340440780740769</v>
      </c>
      <c r="AL677" s="3"/>
      <c r="AM677" s="3"/>
      <c r="AN677" s="3"/>
      <c r="AO677" s="3"/>
      <c r="AP677" s="3"/>
      <c r="AQ677" s="90">
        <f t="shared" si="206"/>
        <v>0</v>
      </c>
      <c r="AR677" s="91">
        <f t="shared" si="207"/>
        <v>0</v>
      </c>
      <c r="AS677" s="89">
        <f>SUM(AR$9:AR677)*RLR</f>
        <v>120</v>
      </c>
      <c r="AT677" s="90">
        <f>AS677-SUM(AU$9:AU677)</f>
        <v>0.79147106311107507</v>
      </c>
      <c r="AU677" s="89">
        <f t="shared" si="208"/>
        <v>5.980889645675589E-3</v>
      </c>
      <c r="AV677" s="90">
        <f>SUM(AU$9:AU677)*RRF</f>
        <v>83.445970255822246</v>
      </c>
      <c r="AW677" s="3"/>
      <c r="AX677" s="2">
        <f t="shared" si="200"/>
        <v>1.5</v>
      </c>
      <c r="AY677" s="2">
        <f t="shared" si="201"/>
        <v>0.75</v>
      </c>
    </row>
    <row r="678" spans="1:51" x14ac:dyDescent="0.25">
      <c r="A678" s="14">
        <f t="shared" si="202"/>
        <v>6.69</v>
      </c>
      <c r="B678" s="59">
        <f>IF($B$4="AY",0,IFERROR(P*INDEX('UWYr writing pattern'!$C$4:$C$18,MATCH('Baseline model w.Calcs'!$A678,'UWYr writing pattern'!$A$4:$A$18,0)) / 25,B677))</f>
        <v>0</v>
      </c>
      <c r="C678" s="36">
        <f t="shared" si="203"/>
        <v>4.0629193626115293E-3</v>
      </c>
      <c r="E678" s="34">
        <f t="shared" si="204"/>
        <v>6.1871868466165415E-5</v>
      </c>
      <c r="F678" s="31">
        <f>SUM($E$9:E678)*RLR</f>
        <v>119.99512449676476</v>
      </c>
      <c r="G678" s="32"/>
      <c r="H678" s="36">
        <f>F678-SUM($J$9:J678)</f>
        <v>1.5495360283529607</v>
      </c>
      <c r="J678" s="31">
        <f t="shared" si="205"/>
        <v>1.1708779209905309E-2</v>
      </c>
      <c r="K678" s="36">
        <f>SUM($J$9:J678)*RRF</f>
        <v>82.911911927888255</v>
      </c>
      <c r="L678" s="33"/>
      <c r="M678" s="36">
        <f t="shared" si="190"/>
        <v>84.461447956241216</v>
      </c>
      <c r="N678" s="33"/>
      <c r="O678" s="33"/>
      <c r="P678" s="33"/>
      <c r="Q678" s="33"/>
      <c r="R678" s="33"/>
      <c r="S678" s="33"/>
      <c r="T678" s="33"/>
      <c r="U678" s="33"/>
      <c r="V678" s="31">
        <f t="shared" si="191"/>
        <v>3.4128522645936843E-3</v>
      </c>
      <c r="W678" s="31">
        <f t="shared" si="192"/>
        <v>1.0846752198470724</v>
      </c>
      <c r="X678" s="31">
        <f t="shared" si="193"/>
        <v>1.0880880721116661</v>
      </c>
      <c r="Y678" s="31">
        <f t="shared" si="194"/>
        <v>-0.46144795624121571</v>
      </c>
      <c r="Z678" s="31"/>
      <c r="AA678" s="31"/>
      <c r="AB678" s="31"/>
      <c r="AC678" s="31"/>
      <c r="AD678" s="31"/>
      <c r="AE678" s="31"/>
      <c r="AF678" s="31"/>
      <c r="AG678" s="33">
        <f t="shared" si="195"/>
        <v>0.98704657057009826</v>
      </c>
      <c r="AH678" s="33">
        <f t="shared" si="196"/>
        <v>1.0054934280504906</v>
      </c>
      <c r="AI678" s="33">
        <f t="shared" si="197"/>
        <v>0.99995937080637298</v>
      </c>
      <c r="AJ678" s="93">
        <f t="shared" si="198"/>
        <v>0.99337894131755589</v>
      </c>
      <c r="AK678" s="3">
        <f t="shared" si="199"/>
        <v>0.99345387474885205</v>
      </c>
      <c r="AL678" s="3"/>
      <c r="AM678" s="3"/>
      <c r="AN678" s="3"/>
      <c r="AO678" s="3"/>
      <c r="AP678" s="3"/>
      <c r="AQ678" s="90">
        <f t="shared" si="206"/>
        <v>0</v>
      </c>
      <c r="AR678" s="91">
        <f t="shared" si="207"/>
        <v>0</v>
      </c>
      <c r="AS678" s="89">
        <f>SUM(AR$9:AR678)*RLR</f>
        <v>120</v>
      </c>
      <c r="AT678" s="90">
        <f>AS678-SUM(AU$9:AU678)</f>
        <v>0.78553503013773707</v>
      </c>
      <c r="AU678" s="89">
        <f t="shared" si="208"/>
        <v>5.9360329733330634E-3</v>
      </c>
      <c r="AV678" s="90">
        <f>SUM(AU$9:AU678)*RRF</f>
        <v>83.450125478903573</v>
      </c>
      <c r="AW678" s="3"/>
      <c r="AX678" s="2">
        <f t="shared" si="200"/>
        <v>1.5</v>
      </c>
      <c r="AY678" s="2">
        <f t="shared" si="201"/>
        <v>0.75</v>
      </c>
    </row>
    <row r="679" spans="1:51" x14ac:dyDescent="0.25">
      <c r="A679" s="14">
        <f t="shared" si="202"/>
        <v>6.7</v>
      </c>
      <c r="B679" s="59">
        <f>IF($B$4="AY",0,IFERROR(P*INDEX('UWYr writing pattern'!$C$4:$C$18,MATCH('Baseline model w.Calcs'!$A679,'UWYr writing pattern'!$A$4:$A$18,0)) / 25,B678))</f>
        <v>0</v>
      </c>
      <c r="C679" s="36">
        <f t="shared" si="203"/>
        <v>4.001975572172356E-3</v>
      </c>
      <c r="E679" s="34">
        <f t="shared" si="204"/>
        <v>6.0943790439172939E-5</v>
      </c>
      <c r="F679" s="31">
        <f>SUM($E$9:E679)*RLR</f>
        <v>119.9951976293133</v>
      </c>
      <c r="G679" s="32"/>
      <c r="H679" s="36">
        <f>F679-SUM($J$9:J679)</f>
        <v>1.5379876406888542</v>
      </c>
      <c r="J679" s="31">
        <f t="shared" si="205"/>
        <v>1.1621520212647205E-2</v>
      </c>
      <c r="K679" s="36">
        <f>SUM($J$9:J679)*RRF</f>
        <v>82.920046992037101</v>
      </c>
      <c r="L679" s="33"/>
      <c r="M679" s="36">
        <f t="shared" si="190"/>
        <v>84.458034632725955</v>
      </c>
      <c r="N679" s="33"/>
      <c r="O679" s="33"/>
      <c r="P679" s="33"/>
      <c r="Q679" s="33"/>
      <c r="R679" s="33"/>
      <c r="S679" s="33"/>
      <c r="T679" s="33"/>
      <c r="U679" s="33"/>
      <c r="V679" s="31">
        <f t="shared" si="191"/>
        <v>3.361659480624779E-3</v>
      </c>
      <c r="W679" s="31">
        <f t="shared" si="192"/>
        <v>1.0765913484821978</v>
      </c>
      <c r="X679" s="31">
        <f t="shared" si="193"/>
        <v>1.0799530079628226</v>
      </c>
      <c r="Y679" s="31">
        <f t="shared" si="194"/>
        <v>-0.45803463272595479</v>
      </c>
      <c r="Z679" s="31"/>
      <c r="AA679" s="31"/>
      <c r="AB679" s="31"/>
      <c r="AC679" s="31"/>
      <c r="AD679" s="31"/>
      <c r="AE679" s="31"/>
      <c r="AF679" s="31"/>
      <c r="AG679" s="33">
        <f t="shared" si="195"/>
        <v>0.98714341657187021</v>
      </c>
      <c r="AH679" s="33">
        <f t="shared" si="196"/>
        <v>1.0054527932467376</v>
      </c>
      <c r="AI679" s="33">
        <f t="shared" si="197"/>
        <v>0.99995998024427746</v>
      </c>
      <c r="AJ679" s="93">
        <f t="shared" si="198"/>
        <v>0.99342841350507038</v>
      </c>
      <c r="AK679" s="3">
        <f t="shared" si="199"/>
        <v>0.99350297068823579</v>
      </c>
      <c r="AL679" s="3"/>
      <c r="AM679" s="3"/>
      <c r="AN679" s="3"/>
      <c r="AO679" s="3"/>
      <c r="AP679" s="3"/>
      <c r="AQ679" s="90">
        <f t="shared" si="206"/>
        <v>0</v>
      </c>
      <c r="AR679" s="91">
        <f t="shared" si="207"/>
        <v>0</v>
      </c>
      <c r="AS679" s="89">
        <f>SUM(AR$9:AR679)*RLR</f>
        <v>120</v>
      </c>
      <c r="AT679" s="90">
        <f>AS679-SUM(AU$9:AU679)</f>
        <v>0.77964351741169935</v>
      </c>
      <c r="AU679" s="89">
        <f t="shared" si="208"/>
        <v>5.8915127260330278E-3</v>
      </c>
      <c r="AV679" s="90">
        <f>SUM(AU$9:AU679)*RRF</f>
        <v>83.454249537811805</v>
      </c>
      <c r="AW679" s="3"/>
      <c r="AX679" s="2">
        <f t="shared" si="200"/>
        <v>1.5</v>
      </c>
      <c r="AY679" s="2">
        <f t="shared" si="201"/>
        <v>0.75</v>
      </c>
    </row>
    <row r="680" spans="1:51" x14ac:dyDescent="0.25">
      <c r="A680" s="14">
        <f t="shared" si="202"/>
        <v>6.71</v>
      </c>
      <c r="B680" s="59">
        <f>IF($B$4="AY",0,IFERROR(P*INDEX('UWYr writing pattern'!$C$4:$C$18,MATCH('Baseline model w.Calcs'!$A680,'UWYr writing pattern'!$A$4:$A$18,0)) / 25,B679))</f>
        <v>0</v>
      </c>
      <c r="C680" s="36">
        <f t="shared" si="203"/>
        <v>3.9419459385897707E-3</v>
      </c>
      <c r="E680" s="34">
        <f t="shared" si="204"/>
        <v>6.002963358258534E-5</v>
      </c>
      <c r="F680" s="31">
        <f>SUM($E$9:E680)*RLR</f>
        <v>119.9952696648736</v>
      </c>
      <c r="G680" s="32"/>
      <c r="H680" s="36">
        <f>F680-SUM($J$9:J680)</f>
        <v>1.5265247689440002</v>
      </c>
      <c r="J680" s="31">
        <f t="shared" si="205"/>
        <v>1.1534907305166407E-2</v>
      </c>
      <c r="K680" s="36">
        <f>SUM($J$9:J680)*RRF</f>
        <v>82.928121427150714</v>
      </c>
      <c r="L680" s="33"/>
      <c r="M680" s="36">
        <f t="shared" si="190"/>
        <v>84.454646196094714</v>
      </c>
      <c r="N680" s="33"/>
      <c r="O680" s="33"/>
      <c r="P680" s="33"/>
      <c r="Q680" s="33"/>
      <c r="R680" s="33"/>
      <c r="S680" s="33"/>
      <c r="T680" s="33"/>
      <c r="U680" s="33"/>
      <c r="V680" s="31">
        <f t="shared" si="191"/>
        <v>3.3112345884154068E-3</v>
      </c>
      <c r="W680" s="31">
        <f t="shared" si="192"/>
        <v>1.0685673382608001</v>
      </c>
      <c r="X680" s="31">
        <f t="shared" si="193"/>
        <v>1.0718785728492155</v>
      </c>
      <c r="Y680" s="31">
        <f t="shared" si="194"/>
        <v>-0.45464619609471413</v>
      </c>
      <c r="Z680" s="31"/>
      <c r="AA680" s="31"/>
      <c r="AB680" s="31"/>
      <c r="AC680" s="31"/>
      <c r="AD680" s="31"/>
      <c r="AE680" s="31"/>
      <c r="AF680" s="31"/>
      <c r="AG680" s="33">
        <f t="shared" si="195"/>
        <v>0.98723954079941323</v>
      </c>
      <c r="AH680" s="33">
        <f t="shared" si="196"/>
        <v>1.0054124547154133</v>
      </c>
      <c r="AI680" s="33">
        <f t="shared" si="197"/>
        <v>0.99996058054061332</v>
      </c>
      <c r="AJ680" s="93">
        <f t="shared" si="198"/>
        <v>0.99347751603911183</v>
      </c>
      <c r="AK680" s="3">
        <f t="shared" si="199"/>
        <v>0.993551698408074</v>
      </c>
      <c r="AL680" s="3"/>
      <c r="AM680" s="3"/>
      <c r="AN680" s="3"/>
      <c r="AO680" s="3"/>
      <c r="AP680" s="3"/>
      <c r="AQ680" s="90">
        <f t="shared" si="206"/>
        <v>0</v>
      </c>
      <c r="AR680" s="91">
        <f t="shared" si="207"/>
        <v>0</v>
      </c>
      <c r="AS680" s="89">
        <f>SUM(AR$9:AR680)*RLR</f>
        <v>120</v>
      </c>
      <c r="AT680" s="90">
        <f>AS680-SUM(AU$9:AU680)</f>
        <v>0.77379619103110997</v>
      </c>
      <c r="AU680" s="89">
        <f t="shared" si="208"/>
        <v>5.8473263805877453E-3</v>
      </c>
      <c r="AV680" s="90">
        <f>SUM(AU$9:AU680)*RRF</f>
        <v>83.458342666278213</v>
      </c>
      <c r="AW680" s="3"/>
      <c r="AX680" s="2">
        <f t="shared" si="200"/>
        <v>1.5</v>
      </c>
      <c r="AY680" s="2">
        <f t="shared" si="201"/>
        <v>0.75</v>
      </c>
    </row>
    <row r="681" spans="1:51" x14ac:dyDescent="0.25">
      <c r="A681" s="14">
        <f t="shared" si="202"/>
        <v>6.72</v>
      </c>
      <c r="B681" s="59">
        <f>IF($B$4="AY",0,IFERROR(P*INDEX('UWYr writing pattern'!$C$4:$C$18,MATCH('Baseline model w.Calcs'!$A681,'UWYr writing pattern'!$A$4:$A$18,0)) / 25,B680))</f>
        <v>0</v>
      </c>
      <c r="C681" s="36">
        <f t="shared" si="203"/>
        <v>3.8828167495109241E-3</v>
      </c>
      <c r="E681" s="34">
        <f t="shared" si="204"/>
        <v>5.9129189078846563E-5</v>
      </c>
      <c r="F681" s="31">
        <f>SUM($E$9:E681)*RLR</f>
        <v>119.9953406199005</v>
      </c>
      <c r="G681" s="32"/>
      <c r="H681" s="36">
        <f>F681-SUM($J$9:J681)</f>
        <v>1.5151467882038219</v>
      </c>
      <c r="J681" s="31">
        <f t="shared" si="205"/>
        <v>1.1448935767080002E-2</v>
      </c>
      <c r="K681" s="36">
        <f>SUM($J$9:J681)*RRF</f>
        <v>82.936135682187668</v>
      </c>
      <c r="L681" s="33"/>
      <c r="M681" s="36">
        <f t="shared" si="190"/>
        <v>84.45128247039149</v>
      </c>
      <c r="N681" s="33"/>
      <c r="O681" s="33"/>
      <c r="P681" s="33"/>
      <c r="Q681" s="33"/>
      <c r="R681" s="33"/>
      <c r="S681" s="33"/>
      <c r="T681" s="33"/>
      <c r="U681" s="33"/>
      <c r="V681" s="31">
        <f t="shared" si="191"/>
        <v>3.261566069589176E-3</v>
      </c>
      <c r="W681" s="31">
        <f t="shared" si="192"/>
        <v>1.0606027517426753</v>
      </c>
      <c r="X681" s="31">
        <f t="shared" si="193"/>
        <v>1.0638643178122644</v>
      </c>
      <c r="Y681" s="31">
        <f t="shared" si="194"/>
        <v>-0.45128247039149016</v>
      </c>
      <c r="Z681" s="31"/>
      <c r="AA681" s="31"/>
      <c r="AB681" s="31"/>
      <c r="AC681" s="31"/>
      <c r="AD681" s="31"/>
      <c r="AE681" s="31"/>
      <c r="AF681" s="31"/>
      <c r="AG681" s="33">
        <f t="shared" si="195"/>
        <v>0.98733494859747228</v>
      </c>
      <c r="AH681" s="33">
        <f t="shared" si="196"/>
        <v>1.0053724103618034</v>
      </c>
      <c r="AI681" s="33">
        <f t="shared" si="197"/>
        <v>0.99996117183250421</v>
      </c>
      <c r="AJ681" s="93">
        <f t="shared" si="198"/>
        <v>0.9935262516817106</v>
      </c>
      <c r="AK681" s="3">
        <f t="shared" si="199"/>
        <v>0.9936000606700135</v>
      </c>
      <c r="AL681" s="3"/>
      <c r="AM681" s="3"/>
      <c r="AN681" s="3"/>
      <c r="AO681" s="3"/>
      <c r="AP681" s="3"/>
      <c r="AQ681" s="90">
        <f t="shared" si="206"/>
        <v>0</v>
      </c>
      <c r="AR681" s="91">
        <f t="shared" si="207"/>
        <v>0</v>
      </c>
      <c r="AS681" s="89">
        <f>SUM(AR$9:AR681)*RLR</f>
        <v>120</v>
      </c>
      <c r="AT681" s="90">
        <f>AS681-SUM(AU$9:AU681)</f>
        <v>0.76799271959838222</v>
      </c>
      <c r="AU681" s="89">
        <f t="shared" si="208"/>
        <v>5.803471432733325E-3</v>
      </c>
      <c r="AV681" s="90">
        <f>SUM(AU$9:AU681)*RRF</f>
        <v>83.462405096281131</v>
      </c>
      <c r="AW681" s="3"/>
      <c r="AX681" s="2">
        <f t="shared" si="200"/>
        <v>1.5</v>
      </c>
      <c r="AY681" s="2">
        <f t="shared" si="201"/>
        <v>0.75</v>
      </c>
    </row>
    <row r="682" spans="1:51" x14ac:dyDescent="0.25">
      <c r="A682" s="14">
        <f t="shared" si="202"/>
        <v>6.73</v>
      </c>
      <c r="B682" s="59">
        <f>IF($B$4="AY",0,IFERROR(P*INDEX('UWYr writing pattern'!$C$4:$C$18,MATCH('Baseline model w.Calcs'!$A682,'UWYr writing pattern'!$A$4:$A$18,0)) / 25,B681))</f>
        <v>0</v>
      </c>
      <c r="C682" s="36">
        <f t="shared" si="203"/>
        <v>3.8245744982682603E-3</v>
      </c>
      <c r="E682" s="34">
        <f t="shared" si="204"/>
        <v>5.8242251242663863E-5</v>
      </c>
      <c r="F682" s="31">
        <f>SUM($E$9:E682)*RLR</f>
        <v>119.99541051060199</v>
      </c>
      <c r="G682" s="32"/>
      <c r="H682" s="36">
        <f>F682-SUM($J$9:J682)</f>
        <v>1.5038530779937815</v>
      </c>
      <c r="J682" s="31">
        <f t="shared" si="205"/>
        <v>1.1363600911528665E-2</v>
      </c>
      <c r="K682" s="36">
        <f>SUM($J$9:J682)*RRF</f>
        <v>82.944090202825734</v>
      </c>
      <c r="L682" s="33"/>
      <c r="M682" s="36">
        <f t="shared" si="190"/>
        <v>84.447943280819516</v>
      </c>
      <c r="N682" s="33"/>
      <c r="O682" s="33"/>
      <c r="P682" s="33"/>
      <c r="Q682" s="33"/>
      <c r="R682" s="33"/>
      <c r="S682" s="33"/>
      <c r="T682" s="33"/>
      <c r="U682" s="33"/>
      <c r="V682" s="31">
        <f t="shared" si="191"/>
        <v>3.2126425785453383E-3</v>
      </c>
      <c r="W682" s="31">
        <f t="shared" si="192"/>
        <v>1.0526971545956469</v>
      </c>
      <c r="X682" s="31">
        <f t="shared" si="193"/>
        <v>1.0559097971741922</v>
      </c>
      <c r="Y682" s="31">
        <f t="shared" si="194"/>
        <v>-0.44794328081951562</v>
      </c>
      <c r="Z682" s="31"/>
      <c r="AA682" s="31"/>
      <c r="AB682" s="31"/>
      <c r="AC682" s="31"/>
      <c r="AD682" s="31"/>
      <c r="AE682" s="31"/>
      <c r="AF682" s="31"/>
      <c r="AG682" s="33">
        <f t="shared" si="195"/>
        <v>0.98742964527173493</v>
      </c>
      <c r="AH682" s="33">
        <f t="shared" si="196"/>
        <v>1.0053326581049942</v>
      </c>
      <c r="AI682" s="33">
        <f t="shared" si="197"/>
        <v>0.99996175425501654</v>
      </c>
      <c r="AJ682" s="93">
        <f t="shared" si="198"/>
        <v>0.9935746231742596</v>
      </c>
      <c r="AK682" s="3">
        <f t="shared" si="199"/>
        <v>0.9936480602149883</v>
      </c>
      <c r="AL682" s="3"/>
      <c r="AM682" s="3"/>
      <c r="AN682" s="3"/>
      <c r="AO682" s="3"/>
      <c r="AP682" s="3"/>
      <c r="AQ682" s="90">
        <f t="shared" si="206"/>
        <v>0</v>
      </c>
      <c r="AR682" s="91">
        <f t="shared" si="207"/>
        <v>0</v>
      </c>
      <c r="AS682" s="89">
        <f>SUM(AR$9:AR682)*RLR</f>
        <v>120</v>
      </c>
      <c r="AT682" s="90">
        <f>AS682-SUM(AU$9:AU682)</f>
        <v>0.76223277420139368</v>
      </c>
      <c r="AU682" s="89">
        <f t="shared" si="208"/>
        <v>5.7599453969878669E-3</v>
      </c>
      <c r="AV682" s="90">
        <f>SUM(AU$9:AU682)*RRF</f>
        <v>83.466437058059014</v>
      </c>
      <c r="AW682" s="3"/>
      <c r="AX682" s="2">
        <f t="shared" si="200"/>
        <v>1.5</v>
      </c>
      <c r="AY682" s="2">
        <f t="shared" si="201"/>
        <v>0.75</v>
      </c>
    </row>
    <row r="683" spans="1:51" x14ac:dyDescent="0.25">
      <c r="A683" s="14">
        <f t="shared" si="202"/>
        <v>6.74</v>
      </c>
      <c r="B683" s="59">
        <f>IF($B$4="AY",0,IFERROR(P*INDEX('UWYr writing pattern'!$C$4:$C$18,MATCH('Baseline model w.Calcs'!$A683,'UWYr writing pattern'!$A$4:$A$18,0)) / 25,B682))</f>
        <v>0</v>
      </c>
      <c r="C683" s="36">
        <f t="shared" si="203"/>
        <v>3.7672058807942362E-3</v>
      </c>
      <c r="E683" s="34">
        <f t="shared" si="204"/>
        <v>5.7368617474023901E-5</v>
      </c>
      <c r="F683" s="31">
        <f>SUM($E$9:E683)*RLR</f>
        <v>119.99547935294297</v>
      </c>
      <c r="G683" s="32"/>
      <c r="H683" s="36">
        <f>F683-SUM($J$9:J683)</f>
        <v>1.4926430222498084</v>
      </c>
      <c r="J683" s="31">
        <f t="shared" si="205"/>
        <v>1.1278898084953361E-2</v>
      </c>
      <c r="K683" s="36">
        <f>SUM($J$9:J683)*RRF</f>
        <v>82.951985431485198</v>
      </c>
      <c r="L683" s="33"/>
      <c r="M683" s="36">
        <f t="shared" si="190"/>
        <v>84.444628453735007</v>
      </c>
      <c r="N683" s="33"/>
      <c r="O683" s="33"/>
      <c r="P683" s="33"/>
      <c r="Q683" s="33"/>
      <c r="R683" s="33"/>
      <c r="S683" s="33"/>
      <c r="T683" s="33"/>
      <c r="U683" s="33"/>
      <c r="V683" s="31">
        <f t="shared" si="191"/>
        <v>3.1644529398671579E-3</v>
      </c>
      <c r="W683" s="31">
        <f t="shared" si="192"/>
        <v>1.0448501155748657</v>
      </c>
      <c r="X683" s="31">
        <f t="shared" si="193"/>
        <v>1.0480145685147328</v>
      </c>
      <c r="Y683" s="31">
        <f t="shared" si="194"/>
        <v>-0.4446284537350067</v>
      </c>
      <c r="Z683" s="31"/>
      <c r="AA683" s="31"/>
      <c r="AB683" s="31"/>
      <c r="AC683" s="31"/>
      <c r="AD683" s="31"/>
      <c r="AE683" s="31"/>
      <c r="AF683" s="31"/>
      <c r="AG683" s="33">
        <f t="shared" si="195"/>
        <v>0.98752363608910954</v>
      </c>
      <c r="AH683" s="33">
        <f t="shared" si="196"/>
        <v>1.0052931958777978</v>
      </c>
      <c r="AI683" s="33">
        <f t="shared" si="197"/>
        <v>0.99996232794119133</v>
      </c>
      <c r="AJ683" s="93">
        <f t="shared" si="198"/>
        <v>0.99362263323766786</v>
      </c>
      <c r="AK683" s="3">
        <f t="shared" si="199"/>
        <v>0.99369569976337591</v>
      </c>
      <c r="AL683" s="3"/>
      <c r="AM683" s="3"/>
      <c r="AN683" s="3"/>
      <c r="AO683" s="3"/>
      <c r="AP683" s="3"/>
      <c r="AQ683" s="90">
        <f t="shared" si="206"/>
        <v>0</v>
      </c>
      <c r="AR683" s="91">
        <f t="shared" si="207"/>
        <v>0</v>
      </c>
      <c r="AS683" s="89">
        <f>SUM(AR$9:AR683)*RLR</f>
        <v>120</v>
      </c>
      <c r="AT683" s="90">
        <f>AS683-SUM(AU$9:AU683)</f>
        <v>0.75651602839488419</v>
      </c>
      <c r="AU683" s="89">
        <f t="shared" si="208"/>
        <v>5.7167458065104527E-3</v>
      </c>
      <c r="AV683" s="90">
        <f>SUM(AU$9:AU683)*RRF</f>
        <v>83.470438780123573</v>
      </c>
      <c r="AW683" s="3"/>
      <c r="AX683" s="2">
        <f t="shared" si="200"/>
        <v>1.5</v>
      </c>
      <c r="AY683" s="2">
        <f t="shared" si="201"/>
        <v>0.75</v>
      </c>
    </row>
    <row r="684" spans="1:51" x14ac:dyDescent="0.25">
      <c r="A684" s="14">
        <f t="shared" si="202"/>
        <v>6.75</v>
      </c>
      <c r="B684" s="59">
        <f>IF($B$4="AY",0,IFERROR(P*INDEX('UWYr writing pattern'!$C$4:$C$18,MATCH('Baseline model w.Calcs'!$A684,'UWYr writing pattern'!$A$4:$A$18,0)) / 25,B683))</f>
        <v>0</v>
      </c>
      <c r="C684" s="36">
        <f t="shared" si="203"/>
        <v>3.7106977925823225E-3</v>
      </c>
      <c r="E684" s="34">
        <f t="shared" si="204"/>
        <v>5.6508088211913551E-5</v>
      </c>
      <c r="F684" s="31">
        <f>SUM($E$9:E684)*RLR</f>
        <v>119.9955471626488</v>
      </c>
      <c r="G684" s="32"/>
      <c r="H684" s="36">
        <f>F684-SUM($J$9:J684)</f>
        <v>1.481516009288768</v>
      </c>
      <c r="J684" s="31">
        <f t="shared" si="205"/>
        <v>1.1194822666873563E-2</v>
      </c>
      <c r="K684" s="36">
        <f>SUM($J$9:J684)*RRF</f>
        <v>82.959821807352014</v>
      </c>
      <c r="L684" s="33"/>
      <c r="M684" s="36">
        <f t="shared" si="190"/>
        <v>84.441337816640782</v>
      </c>
      <c r="N684" s="33"/>
      <c r="O684" s="33"/>
      <c r="P684" s="33"/>
      <c r="Q684" s="33"/>
      <c r="R684" s="33"/>
      <c r="S684" s="33"/>
      <c r="T684" s="33"/>
      <c r="U684" s="33"/>
      <c r="V684" s="31">
        <f t="shared" si="191"/>
        <v>3.1169861457691506E-3</v>
      </c>
      <c r="W684" s="31">
        <f t="shared" si="192"/>
        <v>1.0370612065021376</v>
      </c>
      <c r="X684" s="31">
        <f t="shared" si="193"/>
        <v>1.0401781926479068</v>
      </c>
      <c r="Y684" s="31">
        <f t="shared" si="194"/>
        <v>-0.44133781664078242</v>
      </c>
      <c r="Z684" s="31"/>
      <c r="AA684" s="31"/>
      <c r="AB684" s="31"/>
      <c r="AC684" s="31"/>
      <c r="AD684" s="31"/>
      <c r="AE684" s="31"/>
      <c r="AF684" s="31"/>
      <c r="AG684" s="33">
        <f t="shared" si="195"/>
        <v>0.98761692627800013</v>
      </c>
      <c r="AH684" s="33">
        <f t="shared" si="196"/>
        <v>1.0052540216266759</v>
      </c>
      <c r="AI684" s="33">
        <f t="shared" si="197"/>
        <v>0.99996289302207342</v>
      </c>
      <c r="AJ684" s="93">
        <f t="shared" si="198"/>
        <v>0.99367028457251427</v>
      </c>
      <c r="AK684" s="3">
        <f t="shared" si="199"/>
        <v>0.99374298201515054</v>
      </c>
      <c r="AL684" s="3"/>
      <c r="AM684" s="3"/>
      <c r="AN684" s="3"/>
      <c r="AO684" s="3"/>
      <c r="AP684" s="3"/>
      <c r="AQ684" s="90">
        <f t="shared" si="206"/>
        <v>0</v>
      </c>
      <c r="AR684" s="91">
        <f t="shared" si="207"/>
        <v>0</v>
      </c>
      <c r="AS684" s="89">
        <f>SUM(AR$9:AR684)*RLR</f>
        <v>120</v>
      </c>
      <c r="AT684" s="90">
        <f>AS684-SUM(AU$9:AU684)</f>
        <v>0.7508421581819249</v>
      </c>
      <c r="AU684" s="89">
        <f t="shared" si="208"/>
        <v>5.6738702129616311E-3</v>
      </c>
      <c r="AV684" s="90">
        <f>SUM(AU$9:AU684)*RRF</f>
        <v>83.474410489272643</v>
      </c>
      <c r="AW684" s="3"/>
      <c r="AX684" s="2">
        <f t="shared" si="200"/>
        <v>1.5</v>
      </c>
      <c r="AY684" s="2">
        <f t="shared" si="201"/>
        <v>0.75</v>
      </c>
    </row>
    <row r="685" spans="1:51" x14ac:dyDescent="0.25">
      <c r="A685" s="14">
        <f t="shared" si="202"/>
        <v>6.76</v>
      </c>
      <c r="B685" s="59">
        <f>IF($B$4="AY",0,IFERROR(P*INDEX('UWYr writing pattern'!$C$4:$C$18,MATCH('Baseline model w.Calcs'!$A685,'UWYr writing pattern'!$A$4:$A$18,0)) / 25,B684))</f>
        <v>0</v>
      </c>
      <c r="C685" s="36">
        <f t="shared" si="203"/>
        <v>3.6550373256935874E-3</v>
      </c>
      <c r="E685" s="34">
        <f t="shared" si="204"/>
        <v>5.5660466888734839E-5</v>
      </c>
      <c r="F685" s="31">
        <f>SUM($E$9:E685)*RLR</f>
        <v>119.99561395520907</v>
      </c>
      <c r="G685" s="32"/>
      <c r="H685" s="36">
        <f>F685-SUM($J$9:J685)</f>
        <v>1.4704714317793588</v>
      </c>
      <c r="J685" s="31">
        <f t="shared" si="205"/>
        <v>1.111137006966576E-2</v>
      </c>
      <c r="K685" s="36">
        <f>SUM($J$9:J685)*RRF</f>
        <v>82.967599766400795</v>
      </c>
      <c r="L685" s="33"/>
      <c r="M685" s="36">
        <f t="shared" si="190"/>
        <v>84.438071198180154</v>
      </c>
      <c r="N685" s="33"/>
      <c r="O685" s="33"/>
      <c r="P685" s="33"/>
      <c r="Q685" s="33"/>
      <c r="R685" s="33"/>
      <c r="S685" s="33"/>
      <c r="T685" s="33"/>
      <c r="U685" s="33"/>
      <c r="V685" s="31">
        <f t="shared" si="191"/>
        <v>3.0702313535826129E-3</v>
      </c>
      <c r="W685" s="31">
        <f t="shared" si="192"/>
        <v>1.0293300022455512</v>
      </c>
      <c r="X685" s="31">
        <f t="shared" si="193"/>
        <v>1.0324002335991338</v>
      </c>
      <c r="Y685" s="31">
        <f t="shared" si="194"/>
        <v>-0.43807119818015394</v>
      </c>
      <c r="Z685" s="31"/>
      <c r="AA685" s="31"/>
      <c r="AB685" s="31"/>
      <c r="AC685" s="31"/>
      <c r="AD685" s="31"/>
      <c r="AE685" s="31"/>
      <c r="AF685" s="31"/>
      <c r="AG685" s="33">
        <f t="shared" si="195"/>
        <v>0.98770952102858089</v>
      </c>
      <c r="AH685" s="33">
        <f t="shared" si="196"/>
        <v>1.0052151333116686</v>
      </c>
      <c r="AI685" s="33">
        <f t="shared" si="197"/>
        <v>0.99996344962674222</v>
      </c>
      <c r="AJ685" s="93">
        <f t="shared" si="198"/>
        <v>0.99371757985919884</v>
      </c>
      <c r="AK685" s="3">
        <f t="shared" si="199"/>
        <v>0.993789909650037</v>
      </c>
      <c r="AL685" s="3"/>
      <c r="AM685" s="3"/>
      <c r="AN685" s="3"/>
      <c r="AO685" s="3"/>
      <c r="AP685" s="3"/>
      <c r="AQ685" s="90">
        <f t="shared" si="206"/>
        <v>0</v>
      </c>
      <c r="AR685" s="91">
        <f t="shared" si="207"/>
        <v>0</v>
      </c>
      <c r="AS685" s="89">
        <f>SUM(AR$9:AR685)*RLR</f>
        <v>120</v>
      </c>
      <c r="AT685" s="90">
        <f>AS685-SUM(AU$9:AU685)</f>
        <v>0.74521084199555787</v>
      </c>
      <c r="AU685" s="89">
        <f t="shared" si="208"/>
        <v>5.6313161863644368E-3</v>
      </c>
      <c r="AV685" s="90">
        <f>SUM(AU$9:AU685)*RRF</f>
        <v>83.478352410603108</v>
      </c>
      <c r="AW685" s="3"/>
      <c r="AX685" s="2">
        <f t="shared" si="200"/>
        <v>1.5</v>
      </c>
      <c r="AY685" s="2">
        <f t="shared" si="201"/>
        <v>0.75</v>
      </c>
    </row>
    <row r="686" spans="1:51" x14ac:dyDescent="0.25">
      <c r="A686" s="14">
        <f t="shared" si="202"/>
        <v>6.77</v>
      </c>
      <c r="B686" s="59">
        <f>IF($B$4="AY",0,IFERROR(P*INDEX('UWYr writing pattern'!$C$4:$C$18,MATCH('Baseline model w.Calcs'!$A686,'UWYr writing pattern'!$A$4:$A$18,0)) / 25,B685))</f>
        <v>0</v>
      </c>
      <c r="C686" s="36">
        <f t="shared" si="203"/>
        <v>3.6002117658081837E-3</v>
      </c>
      <c r="E686" s="34">
        <f t="shared" si="204"/>
        <v>5.4825559885403818E-5</v>
      </c>
      <c r="F686" s="31">
        <f>SUM($E$9:E686)*RLR</f>
        <v>119.99567974588093</v>
      </c>
      <c r="G686" s="32"/>
      <c r="H686" s="36">
        <f>F686-SUM($J$9:J686)</f>
        <v>1.4595086867128799</v>
      </c>
      <c r="J686" s="31">
        <f t="shared" si="205"/>
        <v>1.1028535738345191E-2</v>
      </c>
      <c r="K686" s="36">
        <f>SUM($J$9:J686)*RRF</f>
        <v>82.975319741417636</v>
      </c>
      <c r="L686" s="33"/>
      <c r="M686" s="36">
        <f t="shared" si="190"/>
        <v>84.434828428130515</v>
      </c>
      <c r="N686" s="33"/>
      <c r="O686" s="33"/>
      <c r="P686" s="33"/>
      <c r="Q686" s="33"/>
      <c r="R686" s="33"/>
      <c r="S686" s="33"/>
      <c r="T686" s="33"/>
      <c r="U686" s="33"/>
      <c r="V686" s="31">
        <f t="shared" si="191"/>
        <v>3.0241778832788739E-3</v>
      </c>
      <c r="W686" s="31">
        <f t="shared" si="192"/>
        <v>1.0216560806990158</v>
      </c>
      <c r="X686" s="31">
        <f t="shared" si="193"/>
        <v>1.0246802585822947</v>
      </c>
      <c r="Y686" s="31">
        <f t="shared" si="194"/>
        <v>-0.43482842813051548</v>
      </c>
      <c r="Z686" s="31"/>
      <c r="AA686" s="31"/>
      <c r="AB686" s="31"/>
      <c r="AC686" s="31"/>
      <c r="AD686" s="31"/>
      <c r="AE686" s="31"/>
      <c r="AF686" s="31"/>
      <c r="AG686" s="33">
        <f t="shared" si="195"/>
        <v>0.98780142549306704</v>
      </c>
      <c r="AH686" s="33">
        <f t="shared" si="196"/>
        <v>1.0051765289063157</v>
      </c>
      <c r="AI686" s="33">
        <f t="shared" si="197"/>
        <v>0.99996399788234114</v>
      </c>
      <c r="AJ686" s="93">
        <f t="shared" si="198"/>
        <v>0.99376452175809404</v>
      </c>
      <c r="AK686" s="3">
        <f t="shared" si="199"/>
        <v>0.99383648532766156</v>
      </c>
      <c r="AL686" s="3"/>
      <c r="AM686" s="3"/>
      <c r="AN686" s="3"/>
      <c r="AO686" s="3"/>
      <c r="AP686" s="3"/>
      <c r="AQ686" s="90">
        <f t="shared" si="206"/>
        <v>0</v>
      </c>
      <c r="AR686" s="91">
        <f t="shared" si="207"/>
        <v>0</v>
      </c>
      <c r="AS686" s="89">
        <f>SUM(AR$9:AR686)*RLR</f>
        <v>120</v>
      </c>
      <c r="AT686" s="90">
        <f>AS686-SUM(AU$9:AU686)</f>
        <v>0.73962176068059193</v>
      </c>
      <c r="AU686" s="89">
        <f t="shared" si="208"/>
        <v>5.5890813149666839E-3</v>
      </c>
      <c r="AV686" s="90">
        <f>SUM(AU$9:AU686)*RRF</f>
        <v>83.482264767523574</v>
      </c>
      <c r="AW686" s="3"/>
      <c r="AX686" s="2">
        <f t="shared" si="200"/>
        <v>1.5</v>
      </c>
      <c r="AY686" s="2">
        <f t="shared" si="201"/>
        <v>0.75</v>
      </c>
    </row>
    <row r="687" spans="1:51" x14ac:dyDescent="0.25">
      <c r="A687" s="14">
        <f t="shared" si="202"/>
        <v>6.78</v>
      </c>
      <c r="B687" s="59">
        <f>IF($B$4="AY",0,IFERROR(P*INDEX('UWYr writing pattern'!$C$4:$C$18,MATCH('Baseline model w.Calcs'!$A687,'UWYr writing pattern'!$A$4:$A$18,0)) / 25,B686))</f>
        <v>0</v>
      </c>
      <c r="C687" s="36">
        <f t="shared" si="203"/>
        <v>3.546208589321061E-3</v>
      </c>
      <c r="E687" s="34">
        <f t="shared" si="204"/>
        <v>5.4003176487122759E-5</v>
      </c>
      <c r="F687" s="31">
        <f>SUM($E$9:E687)*RLR</f>
        <v>119.99574454969272</v>
      </c>
      <c r="G687" s="32"/>
      <c r="H687" s="36">
        <f>F687-SUM($J$9:J687)</f>
        <v>1.4486271753743125</v>
      </c>
      <c r="J687" s="31">
        <f t="shared" si="205"/>
        <v>1.09463151503466E-2</v>
      </c>
      <c r="K687" s="36">
        <f>SUM($J$9:J687)*RRF</f>
        <v>82.982982162022878</v>
      </c>
      <c r="L687" s="33"/>
      <c r="M687" s="36">
        <f t="shared" si="190"/>
        <v>84.431609337397191</v>
      </c>
      <c r="N687" s="33"/>
      <c r="O687" s="33"/>
      <c r="P687" s="33"/>
      <c r="Q687" s="33"/>
      <c r="R687" s="33"/>
      <c r="S687" s="33"/>
      <c r="T687" s="33"/>
      <c r="U687" s="33"/>
      <c r="V687" s="31">
        <f t="shared" si="191"/>
        <v>2.9788152150296908E-3</v>
      </c>
      <c r="W687" s="31">
        <f t="shared" si="192"/>
        <v>1.0140390227620186</v>
      </c>
      <c r="X687" s="31">
        <f t="shared" si="193"/>
        <v>1.0170178379770483</v>
      </c>
      <c r="Y687" s="31">
        <f t="shared" si="194"/>
        <v>-0.43160933739719098</v>
      </c>
      <c r="Z687" s="31"/>
      <c r="AA687" s="31"/>
      <c r="AB687" s="31"/>
      <c r="AC687" s="31"/>
      <c r="AD687" s="31"/>
      <c r="AE687" s="31"/>
      <c r="AF687" s="31"/>
      <c r="AG687" s="33">
        <f t="shared" si="195"/>
        <v>0.9878926447859866</v>
      </c>
      <c r="AH687" s="33">
        <f t="shared" si="196"/>
        <v>1.0051382063975856</v>
      </c>
      <c r="AI687" s="33">
        <f t="shared" si="197"/>
        <v>0.999964537914106</v>
      </c>
      <c r="AJ687" s="93">
        <f t="shared" si="198"/>
        <v>0.99381111290969404</v>
      </c>
      <c r="AK687" s="3">
        <f t="shared" si="199"/>
        <v>0.99388271168770426</v>
      </c>
      <c r="AL687" s="3"/>
      <c r="AM687" s="3"/>
      <c r="AN687" s="3"/>
      <c r="AO687" s="3"/>
      <c r="AP687" s="3"/>
      <c r="AQ687" s="90">
        <f t="shared" si="206"/>
        <v>0</v>
      </c>
      <c r="AR687" s="91">
        <f t="shared" si="207"/>
        <v>0</v>
      </c>
      <c r="AS687" s="89">
        <f>SUM(AR$9:AR687)*RLR</f>
        <v>120</v>
      </c>
      <c r="AT687" s="90">
        <f>AS687-SUM(AU$9:AU687)</f>
        <v>0.73407459747548387</v>
      </c>
      <c r="AU687" s="89">
        <f t="shared" si="208"/>
        <v>5.5471632051044394E-3</v>
      </c>
      <c r="AV687" s="90">
        <f>SUM(AU$9:AU687)*RRF</f>
        <v>83.486147781767158</v>
      </c>
      <c r="AW687" s="3"/>
      <c r="AX687" s="2">
        <f t="shared" si="200"/>
        <v>1.5</v>
      </c>
      <c r="AY687" s="2">
        <f t="shared" si="201"/>
        <v>0.75</v>
      </c>
    </row>
    <row r="688" spans="1:51" x14ac:dyDescent="0.25">
      <c r="A688" s="14">
        <f t="shared" si="202"/>
        <v>6.79</v>
      </c>
      <c r="B688" s="59">
        <f>IF($B$4="AY",0,IFERROR(P*INDEX('UWYr writing pattern'!$C$4:$C$18,MATCH('Baseline model w.Calcs'!$A688,'UWYr writing pattern'!$A$4:$A$18,0)) / 25,B687))</f>
        <v>0</v>
      </c>
      <c r="C688" s="36">
        <f t="shared" si="203"/>
        <v>3.4930154604812451E-3</v>
      </c>
      <c r="E688" s="34">
        <f t="shared" si="204"/>
        <v>5.3193128839815915E-5</v>
      </c>
      <c r="F688" s="31">
        <f>SUM($E$9:E688)*RLR</f>
        <v>119.99580838144732</v>
      </c>
      <c r="G688" s="32"/>
      <c r="H688" s="36">
        <f>F688-SUM($J$9:J688)</f>
        <v>1.4378263033136136</v>
      </c>
      <c r="J688" s="31">
        <f t="shared" si="205"/>
        <v>1.0864703815307344E-2</v>
      </c>
      <c r="K688" s="36">
        <f>SUM($J$9:J688)*RRF</f>
        <v>82.990587454693582</v>
      </c>
      <c r="L688" s="33"/>
      <c r="M688" s="36">
        <f t="shared" si="190"/>
        <v>84.428413758007196</v>
      </c>
      <c r="N688" s="33"/>
      <c r="O688" s="33"/>
      <c r="P688" s="33"/>
      <c r="Q688" s="33"/>
      <c r="R688" s="33"/>
      <c r="S688" s="33"/>
      <c r="T688" s="33"/>
      <c r="U688" s="33"/>
      <c r="V688" s="31">
        <f t="shared" si="191"/>
        <v>2.9341329868042454E-3</v>
      </c>
      <c r="W688" s="31">
        <f t="shared" si="192"/>
        <v>1.0064784123195294</v>
      </c>
      <c r="X688" s="31">
        <f t="shared" si="193"/>
        <v>1.0094125453063336</v>
      </c>
      <c r="Y688" s="31">
        <f t="shared" si="194"/>
        <v>-0.42841375800719561</v>
      </c>
      <c r="Z688" s="31"/>
      <c r="AA688" s="31"/>
      <c r="AB688" s="31"/>
      <c r="AC688" s="31"/>
      <c r="AD688" s="31"/>
      <c r="AE688" s="31"/>
      <c r="AF688" s="31"/>
      <c r="AG688" s="33">
        <f t="shared" si="195"/>
        <v>0.9879831839844474</v>
      </c>
      <c r="AH688" s="33">
        <f t="shared" si="196"/>
        <v>1.0051001637857999</v>
      </c>
      <c r="AI688" s="33">
        <f t="shared" si="197"/>
        <v>0.99996506984539435</v>
      </c>
      <c r="AJ688" s="93">
        <f t="shared" si="198"/>
        <v>0.99385735593476332</v>
      </c>
      <c r="AK688" s="3">
        <f t="shared" si="199"/>
        <v>0.99392859135004641</v>
      </c>
      <c r="AL688" s="3"/>
      <c r="AM688" s="3"/>
      <c r="AN688" s="3"/>
      <c r="AO688" s="3"/>
      <c r="AP688" s="3"/>
      <c r="AQ688" s="90">
        <f t="shared" si="206"/>
        <v>0</v>
      </c>
      <c r="AR688" s="91">
        <f t="shared" si="207"/>
        <v>0</v>
      </c>
      <c r="AS688" s="89">
        <f>SUM(AR$9:AR688)*RLR</f>
        <v>120</v>
      </c>
      <c r="AT688" s="90">
        <f>AS688-SUM(AU$9:AU688)</f>
        <v>0.72856903799441852</v>
      </c>
      <c r="AU688" s="89">
        <f t="shared" si="208"/>
        <v>5.5055594810661289E-3</v>
      </c>
      <c r="AV688" s="90">
        <f>SUM(AU$9:AU688)*RRF</f>
        <v>83.490001673403896</v>
      </c>
      <c r="AW688" s="3"/>
      <c r="AX688" s="2">
        <f t="shared" si="200"/>
        <v>1.5</v>
      </c>
      <c r="AY688" s="2">
        <f t="shared" si="201"/>
        <v>0.75</v>
      </c>
    </row>
    <row r="689" spans="1:51" x14ac:dyDescent="0.25">
      <c r="A689" s="14">
        <f t="shared" si="202"/>
        <v>6.8</v>
      </c>
      <c r="B689" s="59">
        <f>IF($B$4="AY",0,IFERROR(P*INDEX('UWYr writing pattern'!$C$4:$C$18,MATCH('Baseline model w.Calcs'!$A689,'UWYr writing pattern'!$A$4:$A$18,0)) / 25,B688))</f>
        <v>0</v>
      </c>
      <c r="C689" s="36">
        <f t="shared" si="203"/>
        <v>3.4406202285740266E-3</v>
      </c>
      <c r="E689" s="34">
        <f t="shared" si="204"/>
        <v>5.2395231907218678E-5</v>
      </c>
      <c r="F689" s="31">
        <f>SUM($E$9:E689)*RLR</f>
        <v>119.9958712557256</v>
      </c>
      <c r="G689" s="32"/>
      <c r="H689" s="36">
        <f>F689-SUM($J$9:J689)</f>
        <v>1.4271054803170529</v>
      </c>
      <c r="J689" s="31">
        <f t="shared" si="205"/>
        <v>1.0783697274852103E-2</v>
      </c>
      <c r="K689" s="36">
        <f>SUM($J$9:J689)*RRF</f>
        <v>82.998136042785987</v>
      </c>
      <c r="L689" s="33"/>
      <c r="M689" s="36">
        <f t="shared" si="190"/>
        <v>84.42524152310304</v>
      </c>
      <c r="N689" s="33"/>
      <c r="O689" s="33"/>
      <c r="P689" s="33"/>
      <c r="Q689" s="33"/>
      <c r="R689" s="33"/>
      <c r="S689" s="33"/>
      <c r="T689" s="33"/>
      <c r="U689" s="33"/>
      <c r="V689" s="31">
        <f t="shared" si="191"/>
        <v>2.8901209920021817E-3</v>
      </c>
      <c r="W689" s="31">
        <f t="shared" si="192"/>
        <v>0.99897383622193692</v>
      </c>
      <c r="X689" s="31">
        <f t="shared" si="193"/>
        <v>1.0018639572139392</v>
      </c>
      <c r="Y689" s="31">
        <f t="shared" si="194"/>
        <v>-0.42524152310303975</v>
      </c>
      <c r="Z689" s="31"/>
      <c r="AA689" s="31"/>
      <c r="AB689" s="31"/>
      <c r="AC689" s="31"/>
      <c r="AD689" s="31"/>
      <c r="AE689" s="31"/>
      <c r="AF689" s="31"/>
      <c r="AG689" s="33">
        <f t="shared" si="195"/>
        <v>0.98807304812840457</v>
      </c>
      <c r="AH689" s="33">
        <f t="shared" si="196"/>
        <v>1.00506239908456</v>
      </c>
      <c r="AI689" s="33">
        <f t="shared" si="197"/>
        <v>0.99996559379771333</v>
      </c>
      <c r="AJ689" s="93">
        <f t="shared" si="198"/>
        <v>0.99390325343448438</v>
      </c>
      <c r="AK689" s="3">
        <f t="shared" si="199"/>
        <v>0.99397412691492115</v>
      </c>
      <c r="AL689" s="3"/>
      <c r="AM689" s="3"/>
      <c r="AN689" s="3"/>
      <c r="AO689" s="3"/>
      <c r="AP689" s="3"/>
      <c r="AQ689" s="90">
        <f t="shared" si="206"/>
        <v>0</v>
      </c>
      <c r="AR689" s="91">
        <f t="shared" si="207"/>
        <v>0</v>
      </c>
      <c r="AS689" s="89">
        <f>SUM(AR$9:AR689)*RLR</f>
        <v>120</v>
      </c>
      <c r="AT689" s="90">
        <f>AS689-SUM(AU$9:AU689)</f>
        <v>0.72310477020945996</v>
      </c>
      <c r="AU689" s="89">
        <f t="shared" si="208"/>
        <v>5.4642677849581394E-3</v>
      </c>
      <c r="AV689" s="90">
        <f>SUM(AU$9:AU689)*RRF</f>
        <v>83.493826660853372</v>
      </c>
      <c r="AW689" s="3"/>
      <c r="AX689" s="2">
        <f t="shared" si="200"/>
        <v>1.5</v>
      </c>
      <c r="AY689" s="2">
        <f t="shared" si="201"/>
        <v>0.75</v>
      </c>
    </row>
    <row r="690" spans="1:51" x14ac:dyDescent="0.25">
      <c r="A690" s="14">
        <f t="shared" si="202"/>
        <v>6.81</v>
      </c>
      <c r="B690" s="59">
        <f>IF($B$4="AY",0,IFERROR(P*INDEX('UWYr writing pattern'!$C$4:$C$18,MATCH('Baseline model w.Calcs'!$A690,'UWYr writing pattern'!$A$4:$A$18,0)) / 25,B689))</f>
        <v>0</v>
      </c>
      <c r="C690" s="36">
        <f t="shared" si="203"/>
        <v>3.389010925145416E-3</v>
      </c>
      <c r="E690" s="34">
        <f t="shared" si="204"/>
        <v>5.1609303428610403E-5</v>
      </c>
      <c r="F690" s="31">
        <f>SUM($E$9:E690)*RLR</f>
        <v>119.99593318688972</v>
      </c>
      <c r="G690" s="32"/>
      <c r="H690" s="36">
        <f>F690-SUM($J$9:J690)</f>
        <v>1.4164641203787909</v>
      </c>
      <c r="J690" s="31">
        <f t="shared" si="205"/>
        <v>1.0703291102377896E-2</v>
      </c>
      <c r="K690" s="36">
        <f>SUM($J$9:J690)*RRF</f>
        <v>83.005628346557643</v>
      </c>
      <c r="L690" s="33"/>
      <c r="M690" s="36">
        <f t="shared" si="190"/>
        <v>84.422092466936434</v>
      </c>
      <c r="N690" s="33"/>
      <c r="O690" s="33"/>
      <c r="P690" s="33"/>
      <c r="Q690" s="33"/>
      <c r="R690" s="33"/>
      <c r="S690" s="33"/>
      <c r="T690" s="33"/>
      <c r="U690" s="33"/>
      <c r="V690" s="31">
        <f t="shared" si="191"/>
        <v>2.8467691771221488E-3</v>
      </c>
      <c r="W690" s="31">
        <f t="shared" si="192"/>
        <v>0.99152488426515351</v>
      </c>
      <c r="X690" s="31">
        <f t="shared" si="193"/>
        <v>0.99437165344227563</v>
      </c>
      <c r="Y690" s="31">
        <f t="shared" si="194"/>
        <v>-0.42209246693643365</v>
      </c>
      <c r="Z690" s="31"/>
      <c r="AA690" s="31"/>
      <c r="AB690" s="31"/>
      <c r="AC690" s="31"/>
      <c r="AD690" s="31"/>
      <c r="AE690" s="31"/>
      <c r="AF690" s="31"/>
      <c r="AG690" s="33">
        <f t="shared" si="195"/>
        <v>0.9881622422209243</v>
      </c>
      <c r="AH690" s="33">
        <f t="shared" si="196"/>
        <v>1.0050249103206719</v>
      </c>
      <c r="AI690" s="33">
        <f t="shared" si="197"/>
        <v>0.99996610989074763</v>
      </c>
      <c r="AJ690" s="93">
        <f t="shared" si="198"/>
        <v>0.99394880799060348</v>
      </c>
      <c r="AK690" s="3">
        <f t="shared" si="199"/>
        <v>0.99401932096305923</v>
      </c>
      <c r="AL690" s="3"/>
      <c r="AM690" s="3"/>
      <c r="AN690" s="3"/>
      <c r="AO690" s="3"/>
      <c r="AP690" s="3"/>
      <c r="AQ690" s="90">
        <f t="shared" si="206"/>
        <v>0</v>
      </c>
      <c r="AR690" s="91">
        <f t="shared" si="207"/>
        <v>0</v>
      </c>
      <c r="AS690" s="89">
        <f>SUM(AR$9:AR690)*RLR</f>
        <v>120</v>
      </c>
      <c r="AT690" s="90">
        <f>AS690-SUM(AU$9:AU690)</f>
        <v>0.71768148443288737</v>
      </c>
      <c r="AU690" s="89">
        <f t="shared" si="208"/>
        <v>5.4232857765709498E-3</v>
      </c>
      <c r="AV690" s="90">
        <f>SUM(AU$9:AU690)*RRF</f>
        <v>83.497622960896976</v>
      </c>
      <c r="AW690" s="3"/>
      <c r="AX690" s="2">
        <f t="shared" si="200"/>
        <v>1.5</v>
      </c>
      <c r="AY690" s="2">
        <f t="shared" si="201"/>
        <v>0.75</v>
      </c>
    </row>
    <row r="691" spans="1:51" x14ac:dyDescent="0.25">
      <c r="A691" s="14">
        <f t="shared" si="202"/>
        <v>6.82</v>
      </c>
      <c r="B691" s="59">
        <f>IF($B$4="AY",0,IFERROR(P*INDEX('UWYr writing pattern'!$C$4:$C$18,MATCH('Baseline model w.Calcs'!$A691,'UWYr writing pattern'!$A$4:$A$18,0)) / 25,B690))</f>
        <v>0</v>
      </c>
      <c r="C691" s="36">
        <f t="shared" si="203"/>
        <v>3.3381757612682347E-3</v>
      </c>
      <c r="E691" s="34">
        <f t="shared" si="204"/>
        <v>5.0835163877181238E-5</v>
      </c>
      <c r="F691" s="31">
        <f>SUM($E$9:E691)*RLR</f>
        <v>119.99599418908636</v>
      </c>
      <c r="G691" s="32"/>
      <c r="H691" s="36">
        <f>F691-SUM($J$9:J691)</f>
        <v>1.4059016416725996</v>
      </c>
      <c r="J691" s="31">
        <f t="shared" si="205"/>
        <v>1.0623480902840932E-2</v>
      </c>
      <c r="K691" s="36">
        <f>SUM($J$9:J691)*RRF</f>
        <v>83.013064783189634</v>
      </c>
      <c r="L691" s="33"/>
      <c r="M691" s="36">
        <f t="shared" si="190"/>
        <v>84.418966424862234</v>
      </c>
      <c r="N691" s="33"/>
      <c r="O691" s="33"/>
      <c r="P691" s="33"/>
      <c r="Q691" s="33"/>
      <c r="R691" s="33"/>
      <c r="S691" s="33"/>
      <c r="T691" s="33"/>
      <c r="U691" s="33"/>
      <c r="V691" s="31">
        <f t="shared" si="191"/>
        <v>2.804067639465317E-3</v>
      </c>
      <c r="W691" s="31">
        <f t="shared" si="192"/>
        <v>0.98413114917081967</v>
      </c>
      <c r="X691" s="31">
        <f t="shared" si="193"/>
        <v>0.98693521681028495</v>
      </c>
      <c r="Y691" s="31">
        <f t="shared" si="194"/>
        <v>-0.41896642486223357</v>
      </c>
      <c r="Z691" s="31"/>
      <c r="AA691" s="31"/>
      <c r="AB691" s="31"/>
      <c r="AC691" s="31"/>
      <c r="AD691" s="31"/>
      <c r="AE691" s="31"/>
      <c r="AF691" s="31"/>
      <c r="AG691" s="33">
        <f t="shared" si="195"/>
        <v>0.98825077122844807</v>
      </c>
      <c r="AH691" s="33">
        <f t="shared" si="196"/>
        <v>1.0049876955340742</v>
      </c>
      <c r="AI691" s="33">
        <f t="shared" si="197"/>
        <v>0.99996661824238631</v>
      </c>
      <c r="AJ691" s="93">
        <f t="shared" si="198"/>
        <v>0.99399402216557653</v>
      </c>
      <c r="AK691" s="3">
        <f t="shared" si="199"/>
        <v>0.99406417605583619</v>
      </c>
      <c r="AL691" s="3"/>
      <c r="AM691" s="3"/>
      <c r="AN691" s="3"/>
      <c r="AO691" s="3"/>
      <c r="AP691" s="3"/>
      <c r="AQ691" s="90">
        <f t="shared" si="206"/>
        <v>0</v>
      </c>
      <c r="AR691" s="91">
        <f t="shared" si="207"/>
        <v>0</v>
      </c>
      <c r="AS691" s="89">
        <f>SUM(AR$9:AR691)*RLR</f>
        <v>120</v>
      </c>
      <c r="AT691" s="90">
        <f>AS691-SUM(AU$9:AU691)</f>
        <v>0.7122988732996447</v>
      </c>
      <c r="AU691" s="89">
        <f t="shared" si="208"/>
        <v>5.3826111332466557E-3</v>
      </c>
      <c r="AV691" s="90">
        <f>SUM(AU$9:AU691)*RRF</f>
        <v>83.501390788690244</v>
      </c>
      <c r="AW691" s="3"/>
      <c r="AX691" s="2">
        <f t="shared" si="200"/>
        <v>1.5</v>
      </c>
      <c r="AY691" s="2">
        <f t="shared" si="201"/>
        <v>0.75</v>
      </c>
    </row>
    <row r="692" spans="1:51" x14ac:dyDescent="0.25">
      <c r="A692" s="14">
        <f t="shared" si="202"/>
        <v>6.83</v>
      </c>
      <c r="B692" s="59">
        <f>IF($B$4="AY",0,IFERROR(P*INDEX('UWYr writing pattern'!$C$4:$C$18,MATCH('Baseline model w.Calcs'!$A692,'UWYr writing pattern'!$A$4:$A$18,0)) / 25,B691))</f>
        <v>0</v>
      </c>
      <c r="C692" s="36">
        <f t="shared" si="203"/>
        <v>3.2881031248492114E-3</v>
      </c>
      <c r="E692" s="34">
        <f t="shared" si="204"/>
        <v>5.0072636419023524E-5</v>
      </c>
      <c r="F692" s="31">
        <f>SUM($E$9:E692)*RLR</f>
        <v>119.99605427625006</v>
      </c>
      <c r="G692" s="32"/>
      <c r="H692" s="36">
        <f>F692-SUM($J$9:J692)</f>
        <v>1.3954174665237531</v>
      </c>
      <c r="J692" s="31">
        <f t="shared" si="205"/>
        <v>1.0544262312544498E-2</v>
      </c>
      <c r="K692" s="36">
        <f>SUM($J$9:J692)*RRF</f>
        <v>83.020445766808407</v>
      </c>
      <c r="L692" s="33"/>
      <c r="M692" s="36">
        <f t="shared" si="190"/>
        <v>84.415863233332161</v>
      </c>
      <c r="N692" s="33"/>
      <c r="O692" s="33"/>
      <c r="P692" s="33"/>
      <c r="Q692" s="33"/>
      <c r="R692" s="33"/>
      <c r="S692" s="33"/>
      <c r="T692" s="33"/>
      <c r="U692" s="33"/>
      <c r="V692" s="31">
        <f t="shared" si="191"/>
        <v>2.7620066248733371E-3</v>
      </c>
      <c r="W692" s="31">
        <f t="shared" si="192"/>
        <v>0.97679222656662712</v>
      </c>
      <c r="X692" s="31">
        <f t="shared" si="193"/>
        <v>0.97955423319150048</v>
      </c>
      <c r="Y692" s="31">
        <f t="shared" si="194"/>
        <v>-0.41586323333216058</v>
      </c>
      <c r="Z692" s="31"/>
      <c r="AA692" s="31"/>
      <c r="AB692" s="31"/>
      <c r="AC692" s="31"/>
      <c r="AD692" s="31"/>
      <c r="AE692" s="31"/>
      <c r="AF692" s="31"/>
      <c r="AG692" s="33">
        <f t="shared" si="195"/>
        <v>0.98833864008105243</v>
      </c>
      <c r="AH692" s="33">
        <f t="shared" si="196"/>
        <v>1.0049507527777639</v>
      </c>
      <c r="AI692" s="33">
        <f t="shared" si="197"/>
        <v>0.99996711896875057</v>
      </c>
      <c r="AJ692" s="93">
        <f t="shared" si="198"/>
        <v>0.99403889850271288</v>
      </c>
      <c r="AK692" s="3">
        <f t="shared" si="199"/>
        <v>0.99410869473541741</v>
      </c>
      <c r="AL692" s="3"/>
      <c r="AM692" s="3"/>
      <c r="AN692" s="3"/>
      <c r="AO692" s="3"/>
      <c r="AP692" s="3"/>
      <c r="AQ692" s="90">
        <f t="shared" si="206"/>
        <v>0</v>
      </c>
      <c r="AR692" s="91">
        <f t="shared" si="207"/>
        <v>0</v>
      </c>
      <c r="AS692" s="89">
        <f>SUM(AR$9:AR692)*RLR</f>
        <v>120</v>
      </c>
      <c r="AT692" s="90">
        <f>AS692-SUM(AU$9:AU692)</f>
        <v>0.70695663174990386</v>
      </c>
      <c r="AU692" s="89">
        <f t="shared" si="208"/>
        <v>5.3422415497473355E-3</v>
      </c>
      <c r="AV692" s="90">
        <f>SUM(AU$9:AU692)*RRF</f>
        <v>83.505130357775059</v>
      </c>
      <c r="AW692" s="3"/>
      <c r="AX692" s="2">
        <f t="shared" si="200"/>
        <v>1.5</v>
      </c>
      <c r="AY692" s="2">
        <f t="shared" si="201"/>
        <v>0.75</v>
      </c>
    </row>
    <row r="693" spans="1:51" x14ac:dyDescent="0.25">
      <c r="A693" s="14">
        <f t="shared" si="202"/>
        <v>6.84</v>
      </c>
      <c r="B693" s="59">
        <f>IF($B$4="AY",0,IFERROR(P*INDEX('UWYr writing pattern'!$C$4:$C$18,MATCH('Baseline model w.Calcs'!$A693,'UWYr writing pattern'!$A$4:$A$18,0)) / 25,B692))</f>
        <v>0</v>
      </c>
      <c r="C693" s="36">
        <f t="shared" si="203"/>
        <v>3.2387815779764731E-3</v>
      </c>
      <c r="E693" s="34">
        <f t="shared" si="204"/>
        <v>4.9321546872738172E-5</v>
      </c>
      <c r="F693" s="31">
        <f>SUM($E$9:E693)*RLR</f>
        <v>119.99611346210631</v>
      </c>
      <c r="G693" s="32"/>
      <c r="H693" s="36">
        <f>F693-SUM($J$9:J693)</f>
        <v>1.3850110213810751</v>
      </c>
      <c r="J693" s="31">
        <f t="shared" si="205"/>
        <v>1.0465630998928149E-2</v>
      </c>
      <c r="K693" s="36">
        <f>SUM($J$9:J693)*RRF</f>
        <v>83.027771708507657</v>
      </c>
      <c r="L693" s="33"/>
      <c r="M693" s="36">
        <f t="shared" si="190"/>
        <v>84.412782729888733</v>
      </c>
      <c r="N693" s="33"/>
      <c r="O693" s="33"/>
      <c r="P693" s="33"/>
      <c r="Q693" s="33"/>
      <c r="R693" s="33"/>
      <c r="S693" s="33"/>
      <c r="T693" s="33"/>
      <c r="U693" s="33"/>
      <c r="V693" s="31">
        <f t="shared" si="191"/>
        <v>2.7205765255002372E-3</v>
      </c>
      <c r="W693" s="31">
        <f t="shared" si="192"/>
        <v>0.96950771496675248</v>
      </c>
      <c r="X693" s="31">
        <f t="shared" si="193"/>
        <v>0.97222829149225276</v>
      </c>
      <c r="Y693" s="31">
        <f t="shared" si="194"/>
        <v>-0.41278272988873255</v>
      </c>
      <c r="Z693" s="31"/>
      <c r="AA693" s="31"/>
      <c r="AB693" s="31"/>
      <c r="AC693" s="31"/>
      <c r="AD693" s="31"/>
      <c r="AE693" s="31"/>
      <c r="AF693" s="31"/>
      <c r="AG693" s="33">
        <f t="shared" si="195"/>
        <v>0.98842585367271019</v>
      </c>
      <c r="AH693" s="33">
        <f t="shared" si="196"/>
        <v>1.004914080117723</v>
      </c>
      <c r="AI693" s="33">
        <f t="shared" si="197"/>
        <v>0.99996761218421926</v>
      </c>
      <c r="AJ693" s="93">
        <f t="shared" si="198"/>
        <v>0.99408343952631817</v>
      </c>
      <c r="AK693" s="3">
        <f t="shared" si="199"/>
        <v>0.99415287952490183</v>
      </c>
      <c r="AL693" s="3"/>
      <c r="AM693" s="3"/>
      <c r="AN693" s="3"/>
      <c r="AO693" s="3"/>
      <c r="AP693" s="3"/>
      <c r="AQ693" s="90">
        <f t="shared" si="206"/>
        <v>0</v>
      </c>
      <c r="AR693" s="91">
        <f t="shared" si="207"/>
        <v>0</v>
      </c>
      <c r="AS693" s="89">
        <f>SUM(AR$9:AR693)*RLR</f>
        <v>120</v>
      </c>
      <c r="AT693" s="90">
        <f>AS693-SUM(AU$9:AU693)</f>
        <v>0.70165445701178442</v>
      </c>
      <c r="AU693" s="89">
        <f t="shared" si="208"/>
        <v>5.3021747381242794E-3</v>
      </c>
      <c r="AV693" s="90">
        <f>SUM(AU$9:AU693)*RRF</f>
        <v>83.508841880091751</v>
      </c>
      <c r="AW693" s="3"/>
      <c r="AX693" s="2">
        <f t="shared" si="200"/>
        <v>1.5</v>
      </c>
      <c r="AY693" s="2">
        <f t="shared" si="201"/>
        <v>0.75</v>
      </c>
    </row>
    <row r="694" spans="1:51" x14ac:dyDescent="0.25">
      <c r="A694" s="14">
        <f t="shared" si="202"/>
        <v>6.85</v>
      </c>
      <c r="B694" s="59">
        <f>IF($B$4="AY",0,IFERROR(P*INDEX('UWYr writing pattern'!$C$4:$C$18,MATCH('Baseline model w.Calcs'!$A694,'UWYr writing pattern'!$A$4:$A$18,0)) / 25,B693))</f>
        <v>0</v>
      </c>
      <c r="C694" s="36">
        <f t="shared" si="203"/>
        <v>3.1901998543068261E-3</v>
      </c>
      <c r="E694" s="34">
        <f t="shared" si="204"/>
        <v>4.8581723669647096E-5</v>
      </c>
      <c r="F694" s="31">
        <f>SUM($E$9:E694)*RLR</f>
        <v>119.99617176017472</v>
      </c>
      <c r="G694" s="32"/>
      <c r="H694" s="36">
        <f>F694-SUM($J$9:J694)</f>
        <v>1.3746817367891282</v>
      </c>
      <c r="J694" s="31">
        <f t="shared" si="205"/>
        <v>1.0387582660358064E-2</v>
      </c>
      <c r="K694" s="36">
        <f>SUM($J$9:J694)*RRF</f>
        <v>83.035043016369912</v>
      </c>
      <c r="L694" s="33"/>
      <c r="M694" s="36">
        <f t="shared" si="190"/>
        <v>84.40972475315904</v>
      </c>
      <c r="N694" s="33"/>
      <c r="O694" s="33"/>
      <c r="P694" s="33"/>
      <c r="Q694" s="33"/>
      <c r="R694" s="33"/>
      <c r="S694" s="33"/>
      <c r="T694" s="33"/>
      <c r="U694" s="33"/>
      <c r="V694" s="31">
        <f t="shared" si="191"/>
        <v>2.6797678776177337E-3</v>
      </c>
      <c r="W694" s="31">
        <f t="shared" si="192"/>
        <v>0.96227721575238967</v>
      </c>
      <c r="X694" s="31">
        <f t="shared" si="193"/>
        <v>0.96495698363000737</v>
      </c>
      <c r="Y694" s="31">
        <f t="shared" si="194"/>
        <v>-0.40972475315903978</v>
      </c>
      <c r="Z694" s="31"/>
      <c r="AA694" s="31"/>
      <c r="AB694" s="31"/>
      <c r="AC694" s="31"/>
      <c r="AD694" s="31"/>
      <c r="AE694" s="31"/>
      <c r="AF694" s="31"/>
      <c r="AG694" s="33">
        <f t="shared" si="195"/>
        <v>0.98851241686154656</v>
      </c>
      <c r="AH694" s="33">
        <f t="shared" si="196"/>
        <v>1.0048776756328457</v>
      </c>
      <c r="AI694" s="33">
        <f t="shared" si="197"/>
        <v>0.99996809800145603</v>
      </c>
      <c r="AJ694" s="93">
        <f t="shared" si="198"/>
        <v>0.99412764774183671</v>
      </c>
      <c r="AK694" s="3">
        <f t="shared" si="199"/>
        <v>0.99419673292846489</v>
      </c>
      <c r="AL694" s="3"/>
      <c r="AM694" s="3"/>
      <c r="AN694" s="3"/>
      <c r="AO694" s="3"/>
      <c r="AP694" s="3"/>
      <c r="AQ694" s="90">
        <f t="shared" si="206"/>
        <v>0</v>
      </c>
      <c r="AR694" s="91">
        <f t="shared" si="207"/>
        <v>0</v>
      </c>
      <c r="AS694" s="89">
        <f>SUM(AR$9:AR694)*RLR</f>
        <v>120</v>
      </c>
      <c r="AT694" s="90">
        <f>AS694-SUM(AU$9:AU694)</f>
        <v>0.69639204858420101</v>
      </c>
      <c r="AU694" s="89">
        <f t="shared" si="208"/>
        <v>5.2624084275883836E-3</v>
      </c>
      <c r="AV694" s="90">
        <f>SUM(AU$9:AU694)*RRF</f>
        <v>83.512525565991055</v>
      </c>
      <c r="AW694" s="3"/>
      <c r="AX694" s="2">
        <f t="shared" si="200"/>
        <v>1.5</v>
      </c>
      <c r="AY694" s="2">
        <f t="shared" si="201"/>
        <v>0.75</v>
      </c>
    </row>
    <row r="695" spans="1:51" x14ac:dyDescent="0.25">
      <c r="A695" s="14">
        <f t="shared" si="202"/>
        <v>6.86</v>
      </c>
      <c r="B695" s="59">
        <f>IF($B$4="AY",0,IFERROR(P*INDEX('UWYr writing pattern'!$C$4:$C$18,MATCH('Baseline model w.Calcs'!$A695,'UWYr writing pattern'!$A$4:$A$18,0)) / 25,B694))</f>
        <v>0</v>
      </c>
      <c r="C695" s="36">
        <f t="shared" si="203"/>
        <v>3.1423468564922238E-3</v>
      </c>
      <c r="E695" s="34">
        <f t="shared" si="204"/>
        <v>4.7852997814602396E-5</v>
      </c>
      <c r="F695" s="31">
        <f>SUM($E$9:E695)*RLR</f>
        <v>119.99622918377209</v>
      </c>
      <c r="G695" s="32"/>
      <c r="H695" s="36">
        <f>F695-SUM($J$9:J695)</f>
        <v>1.3644290473605736</v>
      </c>
      <c r="J695" s="31">
        <f t="shared" si="205"/>
        <v>1.0310113025918461E-2</v>
      </c>
      <c r="K695" s="36">
        <f>SUM($J$9:J695)*RRF</f>
        <v>83.042260095488061</v>
      </c>
      <c r="L695" s="33"/>
      <c r="M695" s="36">
        <f t="shared" si="190"/>
        <v>84.406689142848634</v>
      </c>
      <c r="N695" s="33"/>
      <c r="O695" s="33"/>
      <c r="P695" s="33"/>
      <c r="Q695" s="33"/>
      <c r="R695" s="33"/>
      <c r="S695" s="33"/>
      <c r="T695" s="33"/>
      <c r="U695" s="33"/>
      <c r="V695" s="31">
        <f t="shared" si="191"/>
        <v>2.6395713594534677E-3</v>
      </c>
      <c r="W695" s="31">
        <f t="shared" si="192"/>
        <v>0.95510033315240139</v>
      </c>
      <c r="X695" s="31">
        <f t="shared" si="193"/>
        <v>0.95773990451185487</v>
      </c>
      <c r="Y695" s="31">
        <f t="shared" si="194"/>
        <v>-0.40668914284863433</v>
      </c>
      <c r="Z695" s="31"/>
      <c r="AA695" s="31"/>
      <c r="AB695" s="31"/>
      <c r="AC695" s="31"/>
      <c r="AD695" s="31"/>
      <c r="AE695" s="31"/>
      <c r="AF695" s="31"/>
      <c r="AG695" s="33">
        <f t="shared" si="195"/>
        <v>0.98859833447009593</v>
      </c>
      <c r="AH695" s="33">
        <f t="shared" si="196"/>
        <v>1.0048415374148647</v>
      </c>
      <c r="AI695" s="33">
        <f t="shared" si="197"/>
        <v>0.99996857653143401</v>
      </c>
      <c r="AJ695" s="93">
        <f t="shared" si="198"/>
        <v>0.99417152563599243</v>
      </c>
      <c r="AK695" s="3">
        <f t="shared" si="199"/>
        <v>0.99424025743150135</v>
      </c>
      <c r="AL695" s="3"/>
      <c r="AM695" s="3"/>
      <c r="AN695" s="3"/>
      <c r="AO695" s="3"/>
      <c r="AP695" s="3"/>
      <c r="AQ695" s="90">
        <f t="shared" si="206"/>
        <v>0</v>
      </c>
      <c r="AR695" s="91">
        <f t="shared" si="207"/>
        <v>0</v>
      </c>
      <c r="AS695" s="89">
        <f>SUM(AR$9:AR695)*RLR</f>
        <v>120</v>
      </c>
      <c r="AT695" s="90">
        <f>AS695-SUM(AU$9:AU695)</f>
        <v>0.69116910821982458</v>
      </c>
      <c r="AU695" s="89">
        <f t="shared" si="208"/>
        <v>5.2229403643815073E-3</v>
      </c>
      <c r="AV695" s="90">
        <f>SUM(AU$9:AU695)*RRF</f>
        <v>83.516181624246116</v>
      </c>
      <c r="AW695" s="3"/>
      <c r="AX695" s="2">
        <f t="shared" si="200"/>
        <v>1.5</v>
      </c>
      <c r="AY695" s="2">
        <f t="shared" si="201"/>
        <v>0.75</v>
      </c>
    </row>
    <row r="696" spans="1:51" x14ac:dyDescent="0.25">
      <c r="A696" s="14">
        <f t="shared" si="202"/>
        <v>6.87</v>
      </c>
      <c r="B696" s="59">
        <f>IF($B$4="AY",0,IFERROR(P*INDEX('UWYr writing pattern'!$C$4:$C$18,MATCH('Baseline model w.Calcs'!$A696,'UWYr writing pattern'!$A$4:$A$18,0)) / 25,B695))</f>
        <v>0</v>
      </c>
      <c r="C696" s="36">
        <f t="shared" si="203"/>
        <v>3.0952116536448406E-3</v>
      </c>
      <c r="E696" s="34">
        <f t="shared" si="204"/>
        <v>4.7135202847383362E-5</v>
      </c>
      <c r="F696" s="31">
        <f>SUM($E$9:E696)*RLR</f>
        <v>119.9962857460155</v>
      </c>
      <c r="G696" s="32"/>
      <c r="H696" s="36">
        <f>F696-SUM($J$9:J696)</f>
        <v>1.354252391748787</v>
      </c>
      <c r="J696" s="31">
        <f t="shared" si="205"/>
        <v>1.0233217855204303E-2</v>
      </c>
      <c r="K696" s="36">
        <f>SUM($J$9:J696)*RRF</f>
        <v>83.049423347986689</v>
      </c>
      <c r="L696" s="33"/>
      <c r="M696" s="36">
        <f t="shared" si="190"/>
        <v>84.403675739735476</v>
      </c>
      <c r="N696" s="33"/>
      <c r="O696" s="33"/>
      <c r="P696" s="33"/>
      <c r="Q696" s="33"/>
      <c r="R696" s="33"/>
      <c r="S696" s="33"/>
      <c r="T696" s="33"/>
      <c r="U696" s="33"/>
      <c r="V696" s="31">
        <f t="shared" si="191"/>
        <v>2.5999777890616657E-3</v>
      </c>
      <c r="W696" s="31">
        <f t="shared" si="192"/>
        <v>0.94797667422415077</v>
      </c>
      <c r="X696" s="31">
        <f t="shared" si="193"/>
        <v>0.9505766520132124</v>
      </c>
      <c r="Y696" s="31">
        <f t="shared" si="194"/>
        <v>-0.40367573973547621</v>
      </c>
      <c r="Z696" s="31"/>
      <c r="AA696" s="31"/>
      <c r="AB696" s="31"/>
      <c r="AC696" s="31"/>
      <c r="AD696" s="31"/>
      <c r="AE696" s="31"/>
      <c r="AF696" s="31"/>
      <c r="AG696" s="33">
        <f t="shared" si="195"/>
        <v>0.98868361128555582</v>
      </c>
      <c r="AH696" s="33">
        <f t="shared" si="196"/>
        <v>1.0048056635682794</v>
      </c>
      <c r="AI696" s="33">
        <f t="shared" si="197"/>
        <v>0.99996904788346253</v>
      </c>
      <c r="AJ696" s="93">
        <f t="shared" si="198"/>
        <v>0.99421507567692835</v>
      </c>
      <c r="AK696" s="3">
        <f t="shared" si="199"/>
        <v>0.99428345550076513</v>
      </c>
      <c r="AL696" s="3"/>
      <c r="AM696" s="3"/>
      <c r="AN696" s="3"/>
      <c r="AO696" s="3"/>
      <c r="AP696" s="3"/>
      <c r="AQ696" s="90">
        <f t="shared" si="206"/>
        <v>0</v>
      </c>
      <c r="AR696" s="91">
        <f t="shared" si="207"/>
        <v>0</v>
      </c>
      <c r="AS696" s="89">
        <f>SUM(AR$9:AR696)*RLR</f>
        <v>120</v>
      </c>
      <c r="AT696" s="90">
        <f>AS696-SUM(AU$9:AU696)</f>
        <v>0.68598533990817145</v>
      </c>
      <c r="AU696" s="89">
        <f t="shared" si="208"/>
        <v>5.1837683116486843E-3</v>
      </c>
      <c r="AV696" s="90">
        <f>SUM(AU$9:AU696)*RRF</f>
        <v>83.519810262064269</v>
      </c>
      <c r="AW696" s="3"/>
      <c r="AX696" s="2">
        <f t="shared" si="200"/>
        <v>1.5</v>
      </c>
      <c r="AY696" s="2">
        <f t="shared" si="201"/>
        <v>0.75</v>
      </c>
    </row>
    <row r="697" spans="1:51" x14ac:dyDescent="0.25">
      <c r="A697" s="14">
        <f t="shared" si="202"/>
        <v>6.88</v>
      </c>
      <c r="B697" s="59">
        <f>IF($B$4="AY",0,IFERROR(P*INDEX('UWYr writing pattern'!$C$4:$C$18,MATCH('Baseline model w.Calcs'!$A697,'UWYr writing pattern'!$A$4:$A$18,0)) / 25,B696))</f>
        <v>0</v>
      </c>
      <c r="C697" s="36">
        <f t="shared" si="203"/>
        <v>3.0487834788401678E-3</v>
      </c>
      <c r="E697" s="34">
        <f t="shared" si="204"/>
        <v>4.6428174804672612E-5</v>
      </c>
      <c r="F697" s="31">
        <f>SUM($E$9:E697)*RLR</f>
        <v>119.99634145982526</v>
      </c>
      <c r="G697" s="32"/>
      <c r="H697" s="36">
        <f>F697-SUM($J$9:J697)</f>
        <v>1.3441512126204316</v>
      </c>
      <c r="J697" s="31">
        <f t="shared" si="205"/>
        <v>1.0156892938115903E-2</v>
      </c>
      <c r="K697" s="36">
        <f>SUM($J$9:J697)*RRF</f>
        <v>83.056533173043377</v>
      </c>
      <c r="L697" s="33"/>
      <c r="M697" s="36">
        <f t="shared" si="190"/>
        <v>84.400684385663808</v>
      </c>
      <c r="N697" s="33"/>
      <c r="O697" s="33"/>
      <c r="P697" s="33"/>
      <c r="Q697" s="33"/>
      <c r="R697" s="33"/>
      <c r="S697" s="33"/>
      <c r="T697" s="33"/>
      <c r="U697" s="33"/>
      <c r="V697" s="31">
        <f t="shared" si="191"/>
        <v>2.5609781222257406E-3</v>
      </c>
      <c r="W697" s="31">
        <f t="shared" si="192"/>
        <v>0.94090584883430206</v>
      </c>
      <c r="X697" s="31">
        <f t="shared" si="193"/>
        <v>0.94346682695652784</v>
      </c>
      <c r="Y697" s="31">
        <f t="shared" si="194"/>
        <v>-0.40068438566380848</v>
      </c>
      <c r="Z697" s="31"/>
      <c r="AA697" s="31"/>
      <c r="AB697" s="31"/>
      <c r="AC697" s="31"/>
      <c r="AD697" s="31"/>
      <c r="AE697" s="31"/>
      <c r="AF697" s="31"/>
      <c r="AG697" s="33">
        <f t="shared" si="195"/>
        <v>0.98876825206004015</v>
      </c>
      <c r="AH697" s="33">
        <f t="shared" si="196"/>
        <v>1.0047700522102834</v>
      </c>
      <c r="AI697" s="33">
        <f t="shared" si="197"/>
        <v>0.99996951216521046</v>
      </c>
      <c r="AJ697" s="93">
        <f t="shared" si="198"/>
        <v>0.99425830031434581</v>
      </c>
      <c r="AK697" s="3">
        <f t="shared" si="199"/>
        <v>0.99432632958450939</v>
      </c>
      <c r="AL697" s="3"/>
      <c r="AM697" s="3"/>
      <c r="AN697" s="3"/>
      <c r="AO697" s="3"/>
      <c r="AP697" s="3"/>
      <c r="AQ697" s="90">
        <f t="shared" si="206"/>
        <v>0</v>
      </c>
      <c r="AR697" s="91">
        <f t="shared" si="207"/>
        <v>0</v>
      </c>
      <c r="AS697" s="89">
        <f>SUM(AR$9:AR697)*RLR</f>
        <v>120</v>
      </c>
      <c r="AT697" s="90">
        <f>AS697-SUM(AU$9:AU697)</f>
        <v>0.68084044985886294</v>
      </c>
      <c r="AU697" s="89">
        <f t="shared" si="208"/>
        <v>5.144890049311286E-3</v>
      </c>
      <c r="AV697" s="90">
        <f>SUM(AU$9:AU697)*RRF</f>
        <v>83.523411685098793</v>
      </c>
      <c r="AW697" s="3"/>
      <c r="AX697" s="2">
        <f t="shared" si="200"/>
        <v>1.5</v>
      </c>
      <c r="AY697" s="2">
        <f t="shared" si="201"/>
        <v>0.75</v>
      </c>
    </row>
    <row r="698" spans="1:51" x14ac:dyDescent="0.25">
      <c r="A698" s="14">
        <f t="shared" si="202"/>
        <v>6.89</v>
      </c>
      <c r="B698" s="59">
        <f>IF($B$4="AY",0,IFERROR(P*INDEX('UWYr writing pattern'!$C$4:$C$18,MATCH('Baseline model w.Calcs'!$A698,'UWYr writing pattern'!$A$4:$A$18,0)) / 25,B697))</f>
        <v>0</v>
      </c>
      <c r="C698" s="36">
        <f t="shared" si="203"/>
        <v>3.0030517266575654E-3</v>
      </c>
      <c r="E698" s="34">
        <f t="shared" si="204"/>
        <v>4.5731752182602519E-5</v>
      </c>
      <c r="F698" s="31">
        <f>SUM($E$9:E698)*RLR</f>
        <v>119.99639633792788</v>
      </c>
      <c r="G698" s="32"/>
      <c r="H698" s="36">
        <f>F698-SUM($J$9:J698)</f>
        <v>1.3341249566284006</v>
      </c>
      <c r="J698" s="31">
        <f t="shared" si="205"/>
        <v>1.0081134094653237E-2</v>
      </c>
      <c r="K698" s="36">
        <f>SUM($J$9:J698)*RRF</f>
        <v>83.063589966909632</v>
      </c>
      <c r="L698" s="33"/>
      <c r="M698" s="36">
        <f t="shared" si="190"/>
        <v>84.397714923538032</v>
      </c>
      <c r="N698" s="33"/>
      <c r="O698" s="33"/>
      <c r="P698" s="33"/>
      <c r="Q698" s="33"/>
      <c r="R698" s="33"/>
      <c r="S698" s="33"/>
      <c r="T698" s="33"/>
      <c r="U698" s="33"/>
      <c r="V698" s="31">
        <f t="shared" si="191"/>
        <v>2.5225634503923547E-3</v>
      </c>
      <c r="W698" s="31">
        <f t="shared" si="192"/>
        <v>0.93388746963988034</v>
      </c>
      <c r="X698" s="31">
        <f t="shared" si="193"/>
        <v>0.93641003309027271</v>
      </c>
      <c r="Y698" s="31">
        <f t="shared" si="194"/>
        <v>-0.39771492353803239</v>
      </c>
      <c r="Z698" s="31"/>
      <c r="AA698" s="31"/>
      <c r="AB698" s="31"/>
      <c r="AC698" s="31"/>
      <c r="AD698" s="31"/>
      <c r="AE698" s="31"/>
      <c r="AF698" s="31"/>
      <c r="AG698" s="33">
        <f t="shared" si="195"/>
        <v>0.98885226151082894</v>
      </c>
      <c r="AH698" s="33">
        <f t="shared" si="196"/>
        <v>1.0047347014706909</v>
      </c>
      <c r="AI698" s="33">
        <f t="shared" si="197"/>
        <v>0.99996996948273231</v>
      </c>
      <c r="AJ698" s="93">
        <f t="shared" si="198"/>
        <v>0.994301201979642</v>
      </c>
      <c r="AK698" s="3">
        <f t="shared" si="199"/>
        <v>0.99436888211262564</v>
      </c>
      <c r="AL698" s="3"/>
      <c r="AM698" s="3"/>
      <c r="AN698" s="3"/>
      <c r="AO698" s="3"/>
      <c r="AP698" s="3"/>
      <c r="AQ698" s="90">
        <f t="shared" si="206"/>
        <v>0</v>
      </c>
      <c r="AR698" s="91">
        <f t="shared" si="207"/>
        <v>0</v>
      </c>
      <c r="AS698" s="89">
        <f>SUM(AR$9:AR698)*RLR</f>
        <v>120</v>
      </c>
      <c r="AT698" s="90">
        <f>AS698-SUM(AU$9:AU698)</f>
        <v>0.67573414648492758</v>
      </c>
      <c r="AU698" s="89">
        <f t="shared" si="208"/>
        <v>5.1063033739414719E-3</v>
      </c>
      <c r="AV698" s="90">
        <f>SUM(AU$9:AU698)*RRF</f>
        <v>83.526986097460551</v>
      </c>
      <c r="AW698" s="3"/>
      <c r="AX698" s="2">
        <f t="shared" si="200"/>
        <v>1.5</v>
      </c>
      <c r="AY698" s="2">
        <f t="shared" si="201"/>
        <v>0.75</v>
      </c>
    </row>
    <row r="699" spans="1:51" x14ac:dyDescent="0.25">
      <c r="A699" s="14">
        <f t="shared" si="202"/>
        <v>6.9</v>
      </c>
      <c r="B699" s="59">
        <f>IF($B$4="AY",0,IFERROR(P*INDEX('UWYr writing pattern'!$C$4:$C$18,MATCH('Baseline model w.Calcs'!$A699,'UWYr writing pattern'!$A$4:$A$18,0)) / 25,B698))</f>
        <v>0</v>
      </c>
      <c r="C699" s="36">
        <f t="shared" si="203"/>
        <v>2.9580059507577018E-3</v>
      </c>
      <c r="E699" s="34">
        <f t="shared" si="204"/>
        <v>4.5045775899863483E-5</v>
      </c>
      <c r="F699" s="31">
        <f>SUM($E$9:E699)*RLR</f>
        <v>119.99645039285896</v>
      </c>
      <c r="G699" s="32"/>
      <c r="H699" s="36">
        <f>F699-SUM($J$9:J699)</f>
        <v>1.3241730743847739</v>
      </c>
      <c r="J699" s="31">
        <f t="shared" si="205"/>
        <v>1.0005937174713004E-2</v>
      </c>
      <c r="K699" s="36">
        <f>SUM($J$9:J699)*RRF</f>
        <v>83.070594122931922</v>
      </c>
      <c r="L699" s="33"/>
      <c r="M699" s="36">
        <f t="shared" si="190"/>
        <v>84.394767197316696</v>
      </c>
      <c r="N699" s="33"/>
      <c r="O699" s="33"/>
      <c r="P699" s="33"/>
      <c r="Q699" s="33"/>
      <c r="R699" s="33"/>
      <c r="S699" s="33"/>
      <c r="T699" s="33"/>
      <c r="U699" s="33"/>
      <c r="V699" s="31">
        <f t="shared" si="191"/>
        <v>2.4847249986364693E-3</v>
      </c>
      <c r="W699" s="31">
        <f t="shared" si="192"/>
        <v>0.92692115206934167</v>
      </c>
      <c r="X699" s="31">
        <f t="shared" si="193"/>
        <v>0.92940587706797817</v>
      </c>
      <c r="Y699" s="31">
        <f t="shared" si="194"/>
        <v>-0.39476719731669618</v>
      </c>
      <c r="Z699" s="31"/>
      <c r="AA699" s="31"/>
      <c r="AB699" s="31"/>
      <c r="AC699" s="31"/>
      <c r="AD699" s="31"/>
      <c r="AE699" s="31"/>
      <c r="AF699" s="31"/>
      <c r="AG699" s="33">
        <f t="shared" si="195"/>
        <v>0.98893564432061809</v>
      </c>
      <c r="AH699" s="33">
        <f t="shared" si="196"/>
        <v>1.0046996094918654</v>
      </c>
      <c r="AI699" s="33">
        <f t="shared" si="197"/>
        <v>0.9999704199404913</v>
      </c>
      <c r="AJ699" s="93">
        <f t="shared" si="198"/>
        <v>0.99434378308604687</v>
      </c>
      <c r="AK699" s="3">
        <f t="shared" si="199"/>
        <v>0.99441111549678085</v>
      </c>
      <c r="AL699" s="3"/>
      <c r="AM699" s="3"/>
      <c r="AN699" s="3"/>
      <c r="AO699" s="3"/>
      <c r="AP699" s="3"/>
      <c r="AQ699" s="90">
        <f t="shared" si="206"/>
        <v>0</v>
      </c>
      <c r="AR699" s="91">
        <f t="shared" si="207"/>
        <v>0</v>
      </c>
      <c r="AS699" s="89">
        <f>SUM(AR$9:AR699)*RLR</f>
        <v>120</v>
      </c>
      <c r="AT699" s="90">
        <f>AS699-SUM(AU$9:AU699)</f>
        <v>0.67066614038628813</v>
      </c>
      <c r="AU699" s="89">
        <f t="shared" si="208"/>
        <v>5.068006098636957E-3</v>
      </c>
      <c r="AV699" s="90">
        <f>SUM(AU$9:AU699)*RRF</f>
        <v>83.530533701729595</v>
      </c>
      <c r="AW699" s="3"/>
      <c r="AX699" s="2">
        <f t="shared" si="200"/>
        <v>1.5</v>
      </c>
      <c r="AY699" s="2">
        <f t="shared" si="201"/>
        <v>0.75</v>
      </c>
    </row>
    <row r="700" spans="1:51" x14ac:dyDescent="0.25">
      <c r="A700" s="14">
        <f t="shared" si="202"/>
        <v>6.91</v>
      </c>
      <c r="B700" s="59">
        <f>IF($B$4="AY",0,IFERROR(P*INDEX('UWYr writing pattern'!$C$4:$C$18,MATCH('Baseline model w.Calcs'!$A700,'UWYr writing pattern'!$A$4:$A$18,0)) / 25,B699))</f>
        <v>0</v>
      </c>
      <c r="C700" s="36">
        <f t="shared" si="203"/>
        <v>2.9136358614963364E-3</v>
      </c>
      <c r="E700" s="34">
        <f t="shared" si="204"/>
        <v>4.4370089261365528E-5</v>
      </c>
      <c r="F700" s="31">
        <f>SUM($E$9:E700)*RLR</f>
        <v>119.99650363696607</v>
      </c>
      <c r="G700" s="32"/>
      <c r="H700" s="36">
        <f>F700-SUM($J$9:J700)</f>
        <v>1.3142950204340025</v>
      </c>
      <c r="J700" s="31">
        <f t="shared" si="205"/>
        <v>9.9312980578858054E-3</v>
      </c>
      <c r="K700" s="36">
        <f>SUM($J$9:J700)*RRF</f>
        <v>83.077546031572439</v>
      </c>
      <c r="L700" s="33"/>
      <c r="M700" s="36">
        <f t="shared" si="190"/>
        <v>84.391841052006441</v>
      </c>
      <c r="N700" s="33"/>
      <c r="O700" s="33"/>
      <c r="P700" s="33"/>
      <c r="Q700" s="33"/>
      <c r="R700" s="33"/>
      <c r="S700" s="33"/>
      <c r="T700" s="33"/>
      <c r="U700" s="33"/>
      <c r="V700" s="31">
        <f t="shared" si="191"/>
        <v>2.4474541236569223E-3</v>
      </c>
      <c r="W700" s="31">
        <f t="shared" si="192"/>
        <v>0.92000651430380165</v>
      </c>
      <c r="X700" s="31">
        <f t="shared" si="193"/>
        <v>0.92245396842745853</v>
      </c>
      <c r="Y700" s="31">
        <f t="shared" si="194"/>
        <v>-0.39184105200644126</v>
      </c>
      <c r="Z700" s="31"/>
      <c r="AA700" s="31"/>
      <c r="AB700" s="31"/>
      <c r="AC700" s="31"/>
      <c r="AD700" s="31"/>
      <c r="AE700" s="31"/>
      <c r="AF700" s="31"/>
      <c r="AG700" s="33">
        <f t="shared" si="195"/>
        <v>0.98901840513776718</v>
      </c>
      <c r="AH700" s="33">
        <f t="shared" si="196"/>
        <v>1.0046647744286481</v>
      </c>
      <c r="AI700" s="33">
        <f t="shared" si="197"/>
        <v>0.99997086364138388</v>
      </c>
      <c r="AJ700" s="93">
        <f t="shared" si="198"/>
        <v>0.99438604602875902</v>
      </c>
      <c r="AK700" s="3">
        <f t="shared" si="199"/>
        <v>0.99445303213055514</v>
      </c>
      <c r="AL700" s="3"/>
      <c r="AM700" s="3"/>
      <c r="AN700" s="3"/>
      <c r="AO700" s="3"/>
      <c r="AP700" s="3"/>
      <c r="AQ700" s="90">
        <f t="shared" si="206"/>
        <v>0</v>
      </c>
      <c r="AR700" s="91">
        <f t="shared" si="207"/>
        <v>0</v>
      </c>
      <c r="AS700" s="89">
        <f>SUM(AR$9:AR700)*RLR</f>
        <v>120</v>
      </c>
      <c r="AT700" s="90">
        <f>AS700-SUM(AU$9:AU700)</f>
        <v>0.66563614433339069</v>
      </c>
      <c r="AU700" s="89">
        <f t="shared" si="208"/>
        <v>5.0299960528971607E-3</v>
      </c>
      <c r="AV700" s="90">
        <f>SUM(AU$9:AU700)*RRF</f>
        <v>83.534054698966628</v>
      </c>
      <c r="AW700" s="3"/>
      <c r="AX700" s="2">
        <f t="shared" si="200"/>
        <v>1.5</v>
      </c>
      <c r="AY700" s="2">
        <f t="shared" si="201"/>
        <v>0.75</v>
      </c>
    </row>
    <row r="701" spans="1:51" x14ac:dyDescent="0.25">
      <c r="A701" s="14">
        <f t="shared" si="202"/>
        <v>6.92</v>
      </c>
      <c r="B701" s="59">
        <f>IF($B$4="AY",0,IFERROR(P*INDEX('UWYr writing pattern'!$C$4:$C$18,MATCH('Baseline model w.Calcs'!$A701,'UWYr writing pattern'!$A$4:$A$18,0)) / 25,B700))</f>
        <v>0</v>
      </c>
      <c r="C701" s="36">
        <f t="shared" si="203"/>
        <v>2.8699313235738912E-3</v>
      </c>
      <c r="E701" s="34">
        <f t="shared" si="204"/>
        <v>4.3704537922445045E-5</v>
      </c>
      <c r="F701" s="31">
        <f>SUM($E$9:E701)*RLR</f>
        <v>119.99655608241157</v>
      </c>
      <c r="G701" s="32"/>
      <c r="H701" s="36">
        <f>F701-SUM($J$9:J701)</f>
        <v>1.3044902532262483</v>
      </c>
      <c r="J701" s="31">
        <f t="shared" si="205"/>
        <v>9.8572126532550184E-3</v>
      </c>
      <c r="K701" s="36">
        <f>SUM($J$9:J701)*RRF</f>
        <v>83.084446080429728</v>
      </c>
      <c r="L701" s="33"/>
      <c r="M701" s="36">
        <f t="shared" si="190"/>
        <v>84.388936333655977</v>
      </c>
      <c r="N701" s="33"/>
      <c r="O701" s="33"/>
      <c r="P701" s="33"/>
      <c r="Q701" s="33"/>
      <c r="R701" s="33"/>
      <c r="S701" s="33"/>
      <c r="T701" s="33"/>
      <c r="U701" s="33"/>
      <c r="V701" s="31">
        <f t="shared" si="191"/>
        <v>2.4107423118020685E-3</v>
      </c>
      <c r="W701" s="31">
        <f t="shared" si="192"/>
        <v>0.91314317725837379</v>
      </c>
      <c r="X701" s="31">
        <f t="shared" si="193"/>
        <v>0.91555391957017584</v>
      </c>
      <c r="Y701" s="31">
        <f t="shared" si="194"/>
        <v>-0.3889363336559768</v>
      </c>
      <c r="Z701" s="31"/>
      <c r="AA701" s="31"/>
      <c r="AB701" s="31"/>
      <c r="AC701" s="31"/>
      <c r="AD701" s="31"/>
      <c r="AE701" s="31"/>
      <c r="AF701" s="31"/>
      <c r="AG701" s="33">
        <f t="shared" si="195"/>
        <v>0.98910054857654439</v>
      </c>
      <c r="AH701" s="33">
        <f t="shared" si="196"/>
        <v>1.0046301944482854</v>
      </c>
      <c r="AI701" s="33">
        <f t="shared" si="197"/>
        <v>0.9999713006867631</v>
      </c>
      <c r="AJ701" s="93">
        <f t="shared" si="198"/>
        <v>0.99442799318508002</v>
      </c>
      <c r="AK701" s="3">
        <f t="shared" si="199"/>
        <v>0.99449463438957597</v>
      </c>
      <c r="AL701" s="3"/>
      <c r="AM701" s="3"/>
      <c r="AN701" s="3"/>
      <c r="AO701" s="3"/>
      <c r="AP701" s="3"/>
      <c r="AQ701" s="90">
        <f t="shared" si="206"/>
        <v>0</v>
      </c>
      <c r="AR701" s="91">
        <f t="shared" si="207"/>
        <v>0</v>
      </c>
      <c r="AS701" s="89">
        <f>SUM(AR$9:AR701)*RLR</f>
        <v>120</v>
      </c>
      <c r="AT701" s="90">
        <f>AS701-SUM(AU$9:AU701)</f>
        <v>0.66064387325089058</v>
      </c>
      <c r="AU701" s="89">
        <f t="shared" si="208"/>
        <v>4.9922710825004305E-3</v>
      </c>
      <c r="AV701" s="90">
        <f>SUM(AU$9:AU701)*RRF</f>
        <v>83.537549288724378</v>
      </c>
      <c r="AW701" s="3"/>
      <c r="AX701" s="2">
        <f t="shared" si="200"/>
        <v>1.5</v>
      </c>
      <c r="AY701" s="2">
        <f t="shared" si="201"/>
        <v>0.75</v>
      </c>
    </row>
    <row r="702" spans="1:51" x14ac:dyDescent="0.25">
      <c r="A702" s="14">
        <f t="shared" si="202"/>
        <v>6.93</v>
      </c>
      <c r="B702" s="59">
        <f>IF($B$4="AY",0,IFERROR(P*INDEX('UWYr writing pattern'!$C$4:$C$18,MATCH('Baseline model w.Calcs'!$A702,'UWYr writing pattern'!$A$4:$A$18,0)) / 25,B701))</f>
        <v>0</v>
      </c>
      <c r="C702" s="36">
        <f t="shared" si="203"/>
        <v>2.8268823537202828E-3</v>
      </c>
      <c r="E702" s="34">
        <f t="shared" si="204"/>
        <v>4.3048969853608372E-5</v>
      </c>
      <c r="F702" s="31">
        <f>SUM($E$9:E702)*RLR</f>
        <v>119.9966077411754</v>
      </c>
      <c r="G702" s="32"/>
      <c r="H702" s="36">
        <f>F702-SUM($J$9:J702)</f>
        <v>1.2947582350908675</v>
      </c>
      <c r="J702" s="31">
        <f t="shared" si="205"/>
        <v>9.7836768991968626E-3</v>
      </c>
      <c r="K702" s="36">
        <f>SUM($J$9:J702)*RRF</f>
        <v>83.091294654259158</v>
      </c>
      <c r="L702" s="33"/>
      <c r="M702" s="36">
        <f t="shared" si="190"/>
        <v>84.386052889350026</v>
      </c>
      <c r="N702" s="33"/>
      <c r="O702" s="33"/>
      <c r="P702" s="33"/>
      <c r="Q702" s="33"/>
      <c r="R702" s="33"/>
      <c r="S702" s="33"/>
      <c r="T702" s="33"/>
      <c r="U702" s="33"/>
      <c r="V702" s="31">
        <f t="shared" si="191"/>
        <v>2.3745811771250375E-3</v>
      </c>
      <c r="W702" s="31">
        <f t="shared" si="192"/>
        <v>0.90633076456360717</v>
      </c>
      <c r="X702" s="31">
        <f t="shared" si="193"/>
        <v>0.90870534574073225</v>
      </c>
      <c r="Y702" s="31">
        <f t="shared" si="194"/>
        <v>-0.38605288935002591</v>
      </c>
      <c r="Z702" s="31"/>
      <c r="AA702" s="31"/>
      <c r="AB702" s="31"/>
      <c r="AC702" s="31"/>
      <c r="AD702" s="31"/>
      <c r="AE702" s="31"/>
      <c r="AF702" s="31"/>
      <c r="AG702" s="33">
        <f t="shared" si="195"/>
        <v>0.98918207921737089</v>
      </c>
      <c r="AH702" s="33">
        <f t="shared" si="196"/>
        <v>1.0045958677303575</v>
      </c>
      <c r="AI702" s="33">
        <f t="shared" si="197"/>
        <v>0.99997173117646165</v>
      </c>
      <c r="AJ702" s="93">
        <f t="shared" si="198"/>
        <v>0.99446962691454843</v>
      </c>
      <c r="AK702" s="3">
        <f t="shared" si="199"/>
        <v>0.99453592463165408</v>
      </c>
      <c r="AL702" s="3"/>
      <c r="AM702" s="3"/>
      <c r="AN702" s="3"/>
      <c r="AO702" s="3"/>
      <c r="AP702" s="3"/>
      <c r="AQ702" s="90">
        <f t="shared" si="206"/>
        <v>0</v>
      </c>
      <c r="AR702" s="91">
        <f t="shared" si="207"/>
        <v>0</v>
      </c>
      <c r="AS702" s="89">
        <f>SUM(AR$9:AR702)*RLR</f>
        <v>120</v>
      </c>
      <c r="AT702" s="90">
        <f>AS702-SUM(AU$9:AU702)</f>
        <v>0.65568904420150886</v>
      </c>
      <c r="AU702" s="89">
        <f t="shared" si="208"/>
        <v>4.9548290493816793E-3</v>
      </c>
      <c r="AV702" s="90">
        <f>SUM(AU$9:AU702)*RRF</f>
        <v>83.541017669058945</v>
      </c>
      <c r="AW702" s="3"/>
      <c r="AX702" s="2">
        <f t="shared" si="200"/>
        <v>1.5</v>
      </c>
      <c r="AY702" s="2">
        <f t="shared" si="201"/>
        <v>0.75</v>
      </c>
    </row>
    <row r="703" spans="1:51" x14ac:dyDescent="0.25">
      <c r="A703" s="14">
        <f t="shared" si="202"/>
        <v>6.94</v>
      </c>
      <c r="B703" s="59">
        <f>IF($B$4="AY",0,IFERROR(P*INDEX('UWYr writing pattern'!$C$4:$C$18,MATCH('Baseline model w.Calcs'!$A703,'UWYr writing pattern'!$A$4:$A$18,0)) / 25,B702))</f>
        <v>0</v>
      </c>
      <c r="C703" s="36">
        <f t="shared" si="203"/>
        <v>2.7844791184144786E-3</v>
      </c>
      <c r="E703" s="34">
        <f t="shared" si="204"/>
        <v>4.240323530580424E-5</v>
      </c>
      <c r="F703" s="31">
        <f>SUM($E$9:E703)*RLR</f>
        <v>119.99665862505778</v>
      </c>
      <c r="G703" s="32"/>
      <c r="H703" s="36">
        <f>F703-SUM($J$9:J703)</f>
        <v>1.2850984322100629</v>
      </c>
      <c r="J703" s="31">
        <f t="shared" si="205"/>
        <v>9.7106867631815072E-3</v>
      </c>
      <c r="K703" s="36">
        <f>SUM($J$9:J703)*RRF</f>
        <v>83.098092134993394</v>
      </c>
      <c r="L703" s="33"/>
      <c r="M703" s="36">
        <f t="shared" si="190"/>
        <v>84.383190567203457</v>
      </c>
      <c r="N703" s="33"/>
      <c r="O703" s="33"/>
      <c r="P703" s="33"/>
      <c r="Q703" s="33"/>
      <c r="R703" s="33"/>
      <c r="S703" s="33"/>
      <c r="T703" s="33"/>
      <c r="U703" s="33"/>
      <c r="V703" s="31">
        <f t="shared" si="191"/>
        <v>2.3389624594681619E-3</v>
      </c>
      <c r="W703" s="31">
        <f t="shared" si="192"/>
        <v>0.89956890254704402</v>
      </c>
      <c r="X703" s="31">
        <f t="shared" si="193"/>
        <v>0.90190786500651221</v>
      </c>
      <c r="Y703" s="31">
        <f t="shared" si="194"/>
        <v>-0.38319056720345657</v>
      </c>
      <c r="Z703" s="31"/>
      <c r="AA703" s="31"/>
      <c r="AB703" s="31"/>
      <c r="AC703" s="31"/>
      <c r="AD703" s="31"/>
      <c r="AE703" s="31"/>
      <c r="AF703" s="31"/>
      <c r="AG703" s="33">
        <f t="shared" si="195"/>
        <v>0.98926300160706426</v>
      </c>
      <c r="AH703" s="33">
        <f t="shared" si="196"/>
        <v>1.0045617924667078</v>
      </c>
      <c r="AI703" s="33">
        <f t="shared" si="197"/>
        <v>0.99997215520881477</v>
      </c>
      <c r="AJ703" s="93">
        <f t="shared" si="198"/>
        <v>0.99451094955907271</v>
      </c>
      <c r="AK703" s="3">
        <f t="shared" si="199"/>
        <v>0.99457690519691666</v>
      </c>
      <c r="AL703" s="3"/>
      <c r="AM703" s="3"/>
      <c r="AN703" s="3"/>
      <c r="AO703" s="3"/>
      <c r="AP703" s="3"/>
      <c r="AQ703" s="90">
        <f t="shared" si="206"/>
        <v>0</v>
      </c>
      <c r="AR703" s="91">
        <f t="shared" si="207"/>
        <v>0</v>
      </c>
      <c r="AS703" s="89">
        <f>SUM(AR$9:AR703)*RLR</f>
        <v>120</v>
      </c>
      <c r="AT703" s="90">
        <f>AS703-SUM(AU$9:AU703)</f>
        <v>0.65077137637000249</v>
      </c>
      <c r="AU703" s="89">
        <f t="shared" si="208"/>
        <v>4.917667831511317E-3</v>
      </c>
      <c r="AV703" s="90">
        <f>SUM(AU$9:AU703)*RRF</f>
        <v>83.544460036540997</v>
      </c>
      <c r="AW703" s="3"/>
      <c r="AX703" s="2">
        <f t="shared" si="200"/>
        <v>1.5</v>
      </c>
      <c r="AY703" s="2">
        <f t="shared" si="201"/>
        <v>0.75</v>
      </c>
    </row>
    <row r="704" spans="1:51" x14ac:dyDescent="0.25">
      <c r="A704" s="14">
        <f t="shared" si="202"/>
        <v>6.95</v>
      </c>
      <c r="B704" s="59">
        <f>IF($B$4="AY",0,IFERROR(P*INDEX('UWYr writing pattern'!$C$4:$C$18,MATCH('Baseline model w.Calcs'!$A704,'UWYr writing pattern'!$A$4:$A$18,0)) / 25,B703))</f>
        <v>0</v>
      </c>
      <c r="C704" s="36">
        <f t="shared" si="203"/>
        <v>2.7427119316382614E-3</v>
      </c>
      <c r="E704" s="34">
        <f t="shared" si="204"/>
        <v>4.1767186776217175E-5</v>
      </c>
      <c r="F704" s="31">
        <f>SUM($E$9:E704)*RLR</f>
        <v>119.9967087456819</v>
      </c>
      <c r="G704" s="32"/>
      <c r="H704" s="36">
        <f>F704-SUM($J$9:J704)</f>
        <v>1.2755103145926086</v>
      </c>
      <c r="J704" s="31">
        <f t="shared" si="205"/>
        <v>9.6382382415754718E-3</v>
      </c>
      <c r="K704" s="36">
        <f>SUM($J$9:J704)*RRF</f>
        <v>83.104838901762506</v>
      </c>
      <c r="L704" s="33"/>
      <c r="M704" s="36">
        <f t="shared" si="190"/>
        <v>84.380349216355114</v>
      </c>
      <c r="N704" s="33"/>
      <c r="O704" s="33"/>
      <c r="P704" s="33"/>
      <c r="Q704" s="33"/>
      <c r="R704" s="33"/>
      <c r="S704" s="33"/>
      <c r="T704" s="33"/>
      <c r="U704" s="33"/>
      <c r="V704" s="31">
        <f t="shared" si="191"/>
        <v>2.3038780225761394E-3</v>
      </c>
      <c r="W704" s="31">
        <f t="shared" si="192"/>
        <v>0.89285722021482594</v>
      </c>
      <c r="X704" s="31">
        <f t="shared" si="193"/>
        <v>0.89516109823740209</v>
      </c>
      <c r="Y704" s="31">
        <f t="shared" si="194"/>
        <v>-0.38034921635511409</v>
      </c>
      <c r="Z704" s="31"/>
      <c r="AA704" s="31"/>
      <c r="AB704" s="31"/>
      <c r="AC704" s="31"/>
      <c r="AD704" s="31"/>
      <c r="AE704" s="31"/>
      <c r="AF704" s="31"/>
      <c r="AG704" s="33">
        <f t="shared" si="195"/>
        <v>0.98934332025907745</v>
      </c>
      <c r="AH704" s="33">
        <f t="shared" si="196"/>
        <v>1.0045279668613705</v>
      </c>
      <c r="AI704" s="33">
        <f t="shared" si="197"/>
        <v>0.99997257288068253</v>
      </c>
      <c r="AJ704" s="93">
        <f t="shared" si="198"/>
        <v>0.99455196344306229</v>
      </c>
      <c r="AK704" s="3">
        <f t="shared" si="199"/>
        <v>0.99461757840793974</v>
      </c>
      <c r="AL704" s="3"/>
      <c r="AM704" s="3"/>
      <c r="AN704" s="3"/>
      <c r="AO704" s="3"/>
      <c r="AP704" s="3"/>
      <c r="AQ704" s="90">
        <f t="shared" si="206"/>
        <v>0</v>
      </c>
      <c r="AR704" s="91">
        <f t="shared" si="207"/>
        <v>0</v>
      </c>
      <c r="AS704" s="89">
        <f>SUM(AR$9:AR704)*RLR</f>
        <v>120</v>
      </c>
      <c r="AT704" s="90">
        <f>AS704-SUM(AU$9:AU704)</f>
        <v>0.6458905910472339</v>
      </c>
      <c r="AU704" s="89">
        <f t="shared" si="208"/>
        <v>4.8807853227750189E-3</v>
      </c>
      <c r="AV704" s="90">
        <f>SUM(AU$9:AU704)*RRF</f>
        <v>83.547876586266938</v>
      </c>
      <c r="AW704" s="3"/>
      <c r="AX704" s="2">
        <f t="shared" si="200"/>
        <v>1.5</v>
      </c>
      <c r="AY704" s="2">
        <f t="shared" si="201"/>
        <v>0.75</v>
      </c>
    </row>
    <row r="705" spans="1:51" x14ac:dyDescent="0.25">
      <c r="A705" s="14">
        <f t="shared" si="202"/>
        <v>6.96</v>
      </c>
      <c r="B705" s="59">
        <f>IF($B$4="AY",0,IFERROR(P*INDEX('UWYr writing pattern'!$C$4:$C$18,MATCH('Baseline model w.Calcs'!$A705,'UWYr writing pattern'!$A$4:$A$18,0)) / 25,B704))</f>
        <v>0</v>
      </c>
      <c r="C705" s="36">
        <f t="shared" si="203"/>
        <v>2.7015712526636875E-3</v>
      </c>
      <c r="E705" s="34">
        <f t="shared" si="204"/>
        <v>4.1140678974573921E-5</v>
      </c>
      <c r="F705" s="31">
        <f>SUM($E$9:E705)*RLR</f>
        <v>119.99675811449667</v>
      </c>
      <c r="G705" s="32"/>
      <c r="H705" s="36">
        <f>F705-SUM($J$9:J705)</f>
        <v>1.2659933560479288</v>
      </c>
      <c r="J705" s="31">
        <f t="shared" si="205"/>
        <v>9.5663273594445639E-3</v>
      </c>
      <c r="K705" s="36">
        <f>SUM($J$9:J705)*RRF</f>
        <v>83.111535330914108</v>
      </c>
      <c r="L705" s="33"/>
      <c r="M705" s="36">
        <f t="shared" si="190"/>
        <v>84.377528686962037</v>
      </c>
      <c r="N705" s="33"/>
      <c r="O705" s="33"/>
      <c r="P705" s="33"/>
      <c r="Q705" s="33"/>
      <c r="R705" s="33"/>
      <c r="S705" s="33"/>
      <c r="T705" s="33"/>
      <c r="U705" s="33"/>
      <c r="V705" s="31">
        <f t="shared" si="191"/>
        <v>2.2693198522374973E-3</v>
      </c>
      <c r="W705" s="31">
        <f t="shared" si="192"/>
        <v>0.88619534923355014</v>
      </c>
      <c r="X705" s="31">
        <f t="shared" si="193"/>
        <v>0.88846466908578769</v>
      </c>
      <c r="Y705" s="31">
        <f t="shared" si="194"/>
        <v>-0.37752868696203734</v>
      </c>
      <c r="Z705" s="31"/>
      <c r="AA705" s="31"/>
      <c r="AB705" s="31"/>
      <c r="AC705" s="31"/>
      <c r="AD705" s="31"/>
      <c r="AE705" s="31"/>
      <c r="AF705" s="31"/>
      <c r="AG705" s="33">
        <f t="shared" si="195"/>
        <v>0.98942303965373934</v>
      </c>
      <c r="AH705" s="33">
        <f t="shared" si="196"/>
        <v>1.0044943891305005</v>
      </c>
      <c r="AI705" s="33">
        <f t="shared" si="197"/>
        <v>0.99997298428747228</v>
      </c>
      <c r="AJ705" s="93">
        <f t="shared" si="198"/>
        <v>0.99459267087355907</v>
      </c>
      <c r="AK705" s="3">
        <f t="shared" si="199"/>
        <v>0.99465794656988005</v>
      </c>
      <c r="AL705" s="3"/>
      <c r="AM705" s="3"/>
      <c r="AN705" s="3"/>
      <c r="AO705" s="3"/>
      <c r="AP705" s="3"/>
      <c r="AQ705" s="90">
        <f t="shared" si="206"/>
        <v>0</v>
      </c>
      <c r="AR705" s="91">
        <f t="shared" si="207"/>
        <v>0</v>
      </c>
      <c r="AS705" s="89">
        <f>SUM(AR$9:AR705)*RLR</f>
        <v>120</v>
      </c>
      <c r="AT705" s="90">
        <f>AS705-SUM(AU$9:AU705)</f>
        <v>0.64104641161438281</v>
      </c>
      <c r="AU705" s="89">
        <f t="shared" si="208"/>
        <v>4.8441794328542547E-3</v>
      </c>
      <c r="AV705" s="90">
        <f>SUM(AU$9:AU705)*RRF</f>
        <v>83.551267511869924</v>
      </c>
      <c r="AW705" s="3"/>
      <c r="AX705" s="2">
        <f t="shared" si="200"/>
        <v>1.5</v>
      </c>
      <c r="AY705" s="2">
        <f t="shared" si="201"/>
        <v>0.75</v>
      </c>
    </row>
    <row r="706" spans="1:51" x14ac:dyDescent="0.25">
      <c r="A706" s="14">
        <f t="shared" si="202"/>
        <v>6.97</v>
      </c>
      <c r="B706" s="59">
        <f>IF($B$4="AY",0,IFERROR(P*INDEX('UWYr writing pattern'!$C$4:$C$18,MATCH('Baseline model w.Calcs'!$A706,'UWYr writing pattern'!$A$4:$A$18,0)) / 25,B705))</f>
        <v>0</v>
      </c>
      <c r="C706" s="36">
        <f t="shared" si="203"/>
        <v>2.6610476838737321E-3</v>
      </c>
      <c r="E706" s="34">
        <f t="shared" si="204"/>
        <v>4.0523568789955312E-5</v>
      </c>
      <c r="F706" s="31">
        <f>SUM($E$9:E706)*RLR</f>
        <v>119.99680674277921</v>
      </c>
      <c r="G706" s="32"/>
      <c r="H706" s="36">
        <f>F706-SUM($J$9:J706)</f>
        <v>1.256547034160107</v>
      </c>
      <c r="J706" s="31">
        <f t="shared" si="205"/>
        <v>9.4949501703594664E-3</v>
      </c>
      <c r="K706" s="36">
        <f>SUM($J$9:J706)*RRF</f>
        <v>83.118181796033369</v>
      </c>
      <c r="L706" s="33"/>
      <c r="M706" s="36">
        <f t="shared" si="190"/>
        <v>84.374728830193476</v>
      </c>
      <c r="N706" s="33"/>
      <c r="O706" s="33"/>
      <c r="P706" s="33"/>
      <c r="Q706" s="33"/>
      <c r="R706" s="33"/>
      <c r="S706" s="33"/>
      <c r="T706" s="33"/>
      <c r="U706" s="33"/>
      <c r="V706" s="31">
        <f t="shared" si="191"/>
        <v>2.2352800544539345E-3</v>
      </c>
      <c r="W706" s="31">
        <f t="shared" si="192"/>
        <v>0.87958292391207482</v>
      </c>
      <c r="X706" s="31">
        <f t="shared" si="193"/>
        <v>0.88181820396652877</v>
      </c>
      <c r="Y706" s="31">
        <f t="shared" si="194"/>
        <v>-0.37472883019347591</v>
      </c>
      <c r="Z706" s="31"/>
      <c r="AA706" s="31"/>
      <c r="AB706" s="31"/>
      <c r="AC706" s="31"/>
      <c r="AD706" s="31"/>
      <c r="AE706" s="31"/>
      <c r="AF706" s="31"/>
      <c r="AG706" s="33">
        <f t="shared" si="195"/>
        <v>0.98950216423849247</v>
      </c>
      <c r="AH706" s="33">
        <f t="shared" si="196"/>
        <v>1.0044610575023032</v>
      </c>
      <c r="AI706" s="33">
        <f t="shared" si="197"/>
        <v>0.99997338952316006</v>
      </c>
      <c r="AJ706" s="93">
        <f t="shared" si="198"/>
        <v>0.99463307414036672</v>
      </c>
      <c r="AK706" s="3">
        <f t="shared" si="199"/>
        <v>0.99469801197060603</v>
      </c>
      <c r="AL706" s="3"/>
      <c r="AM706" s="3"/>
      <c r="AN706" s="3"/>
      <c r="AO706" s="3"/>
      <c r="AP706" s="3"/>
      <c r="AQ706" s="90">
        <f t="shared" si="206"/>
        <v>0</v>
      </c>
      <c r="AR706" s="91">
        <f t="shared" si="207"/>
        <v>0</v>
      </c>
      <c r="AS706" s="89">
        <f>SUM(AR$9:AR706)*RLR</f>
        <v>120</v>
      </c>
      <c r="AT706" s="90">
        <f>AS706-SUM(AU$9:AU706)</f>
        <v>0.63623856352727159</v>
      </c>
      <c r="AU706" s="89">
        <f t="shared" si="208"/>
        <v>4.8078480871078712E-3</v>
      </c>
      <c r="AV706" s="90">
        <f>SUM(AU$9:AU706)*RRF</f>
        <v>83.554633005530903</v>
      </c>
      <c r="AW706" s="3"/>
      <c r="AX706" s="2">
        <f t="shared" si="200"/>
        <v>1.5</v>
      </c>
      <c r="AY706" s="2">
        <f t="shared" si="201"/>
        <v>0.75</v>
      </c>
    </row>
    <row r="707" spans="1:51" x14ac:dyDescent="0.25">
      <c r="A707" s="14">
        <f t="shared" si="202"/>
        <v>6.98</v>
      </c>
      <c r="B707" s="59">
        <f>IF($B$4="AY",0,IFERROR(P*INDEX('UWYr writing pattern'!$C$4:$C$18,MATCH('Baseline model w.Calcs'!$A707,'UWYr writing pattern'!$A$4:$A$18,0)) / 25,B706))</f>
        <v>0</v>
      </c>
      <c r="C707" s="36">
        <f t="shared" si="203"/>
        <v>2.6211319686156261E-3</v>
      </c>
      <c r="E707" s="34">
        <f t="shared" si="204"/>
        <v>3.9915715258105985E-5</v>
      </c>
      <c r="F707" s="31">
        <f>SUM($E$9:E707)*RLR</f>
        <v>119.99685464163753</v>
      </c>
      <c r="G707" s="32"/>
      <c r="H707" s="36">
        <f>F707-SUM($J$9:J707)</f>
        <v>1.2471708302622204</v>
      </c>
      <c r="J707" s="31">
        <f t="shared" si="205"/>
        <v>9.4241027562008035E-3</v>
      </c>
      <c r="K707" s="36">
        <f>SUM($J$9:J707)*RRF</f>
        <v>83.124778667962715</v>
      </c>
      <c r="L707" s="33"/>
      <c r="M707" s="36">
        <f t="shared" si="190"/>
        <v>84.371949498224936</v>
      </c>
      <c r="N707" s="33"/>
      <c r="O707" s="33"/>
      <c r="P707" s="33"/>
      <c r="Q707" s="33"/>
      <c r="R707" s="33"/>
      <c r="S707" s="33"/>
      <c r="T707" s="33"/>
      <c r="U707" s="33"/>
      <c r="V707" s="31">
        <f t="shared" si="191"/>
        <v>2.201750853637126E-3</v>
      </c>
      <c r="W707" s="31">
        <f t="shared" si="192"/>
        <v>0.87301958118355427</v>
      </c>
      <c r="X707" s="31">
        <f t="shared" si="193"/>
        <v>0.87522133203719144</v>
      </c>
      <c r="Y707" s="31">
        <f t="shared" si="194"/>
        <v>-0.37194949822493584</v>
      </c>
      <c r="Z707" s="31"/>
      <c r="AA707" s="31"/>
      <c r="AB707" s="31"/>
      <c r="AC707" s="31"/>
      <c r="AD707" s="31"/>
      <c r="AE707" s="31"/>
      <c r="AF707" s="31"/>
      <c r="AG707" s="33">
        <f t="shared" si="195"/>
        <v>0.98958069842812757</v>
      </c>
      <c r="AH707" s="33">
        <f t="shared" si="196"/>
        <v>1.0044279702169636</v>
      </c>
      <c r="AI707" s="33">
        <f t="shared" si="197"/>
        <v>0.99997378868031273</v>
      </c>
      <c r="AJ707" s="93">
        <f t="shared" si="198"/>
        <v>0.99467317551617962</v>
      </c>
      <c r="AK707" s="3">
        <f t="shared" si="199"/>
        <v>0.99473777688082643</v>
      </c>
      <c r="AL707" s="3"/>
      <c r="AM707" s="3"/>
      <c r="AN707" s="3"/>
      <c r="AO707" s="3"/>
      <c r="AP707" s="3"/>
      <c r="AQ707" s="90">
        <f t="shared" si="206"/>
        <v>0</v>
      </c>
      <c r="AR707" s="91">
        <f t="shared" si="207"/>
        <v>0</v>
      </c>
      <c r="AS707" s="89">
        <f>SUM(AR$9:AR707)*RLR</f>
        <v>120</v>
      </c>
      <c r="AT707" s="90">
        <f>AS707-SUM(AU$9:AU707)</f>
        <v>0.63146677430081866</v>
      </c>
      <c r="AU707" s="89">
        <f t="shared" si="208"/>
        <v>4.7717892264545368E-3</v>
      </c>
      <c r="AV707" s="90">
        <f>SUM(AU$9:AU707)*RRF</f>
        <v>83.557973257989417</v>
      </c>
      <c r="AW707" s="3"/>
      <c r="AX707" s="2">
        <f t="shared" si="200"/>
        <v>1.5</v>
      </c>
      <c r="AY707" s="2">
        <f t="shared" si="201"/>
        <v>0.75</v>
      </c>
    </row>
    <row r="708" spans="1:51" x14ac:dyDescent="0.25">
      <c r="A708" s="14">
        <f t="shared" si="202"/>
        <v>6.99</v>
      </c>
      <c r="B708" s="59">
        <f>IF($B$4="AY",0,IFERROR(P*INDEX('UWYr writing pattern'!$C$4:$C$18,MATCH('Baseline model w.Calcs'!$A708,'UWYr writing pattern'!$A$4:$A$18,0)) / 25,B707))</f>
        <v>0</v>
      </c>
      <c r="C708" s="36">
        <f t="shared" si="203"/>
        <v>2.5818149890863918E-3</v>
      </c>
      <c r="E708" s="34">
        <f t="shared" si="204"/>
        <v>3.9316979529234397E-5</v>
      </c>
      <c r="F708" s="31">
        <f>SUM($E$9:E708)*RLR</f>
        <v>119.99690182201296</v>
      </c>
      <c r="G708" s="32"/>
      <c r="H708" s="36">
        <f>F708-SUM($J$9:J708)</f>
        <v>1.2378642294106896</v>
      </c>
      <c r="J708" s="31">
        <f t="shared" si="205"/>
        <v>9.3537812269666541E-3</v>
      </c>
      <c r="K708" s="36">
        <f>SUM($J$9:J708)*RRF</f>
        <v>83.131326314821578</v>
      </c>
      <c r="L708" s="33"/>
      <c r="M708" s="36">
        <f t="shared" si="190"/>
        <v>84.369190544232268</v>
      </c>
      <c r="N708" s="33"/>
      <c r="O708" s="33"/>
      <c r="P708" s="33"/>
      <c r="Q708" s="33"/>
      <c r="R708" s="33"/>
      <c r="S708" s="33"/>
      <c r="T708" s="33"/>
      <c r="U708" s="33"/>
      <c r="V708" s="31">
        <f t="shared" si="191"/>
        <v>2.168724590832569E-3</v>
      </c>
      <c r="W708" s="31">
        <f t="shared" si="192"/>
        <v>0.86650496058748272</v>
      </c>
      <c r="X708" s="31">
        <f t="shared" si="193"/>
        <v>0.86867368517831534</v>
      </c>
      <c r="Y708" s="31">
        <f t="shared" si="194"/>
        <v>-0.36919054423226783</v>
      </c>
      <c r="Z708" s="31"/>
      <c r="AA708" s="31"/>
      <c r="AB708" s="31"/>
      <c r="AC708" s="31"/>
      <c r="AD708" s="31"/>
      <c r="AE708" s="31"/>
      <c r="AF708" s="31"/>
      <c r="AG708" s="33">
        <f t="shared" si="195"/>
        <v>0.98965864660501879</v>
      </c>
      <c r="AH708" s="33">
        <f t="shared" si="196"/>
        <v>1.0043951255265746</v>
      </c>
      <c r="AI708" s="33">
        <f t="shared" si="197"/>
        <v>0.999974181850108</v>
      </c>
      <c r="AJ708" s="93">
        <f t="shared" si="198"/>
        <v>0.99471297725671082</v>
      </c>
      <c r="AK708" s="3">
        <f t="shared" si="199"/>
        <v>0.99477724355422026</v>
      </c>
      <c r="AL708" s="3"/>
      <c r="AM708" s="3"/>
      <c r="AN708" s="3"/>
      <c r="AO708" s="3"/>
      <c r="AP708" s="3"/>
      <c r="AQ708" s="90">
        <f t="shared" si="206"/>
        <v>0</v>
      </c>
      <c r="AR708" s="91">
        <f t="shared" si="207"/>
        <v>0</v>
      </c>
      <c r="AS708" s="89">
        <f>SUM(AR$9:AR708)*RLR</f>
        <v>120</v>
      </c>
      <c r="AT708" s="90">
        <f>AS708-SUM(AU$9:AU708)</f>
        <v>0.62673077349356276</v>
      </c>
      <c r="AU708" s="89">
        <f t="shared" si="208"/>
        <v>4.7360008072561402E-3</v>
      </c>
      <c r="AV708" s="90">
        <f>SUM(AU$9:AU708)*RRF</f>
        <v>83.5612884585545</v>
      </c>
      <c r="AW708" s="3"/>
      <c r="AX708" s="2">
        <f t="shared" si="200"/>
        <v>1.5</v>
      </c>
      <c r="AY708" s="2">
        <f t="shared" si="201"/>
        <v>0.75</v>
      </c>
    </row>
    <row r="709" spans="1:51" x14ac:dyDescent="0.25">
      <c r="A709" s="14">
        <f t="shared" si="202"/>
        <v>7</v>
      </c>
      <c r="B709" s="59">
        <f>IF($B$4="AY",0,IFERROR(P*INDEX('UWYr writing pattern'!$C$4:$C$18,MATCH('Baseline model w.Calcs'!$A709,'UWYr writing pattern'!$A$4:$A$18,0)) / 25,B708))</f>
        <v>0</v>
      </c>
      <c r="C709" s="36">
        <f t="shared" si="203"/>
        <v>2.5430877642500958E-3</v>
      </c>
      <c r="E709" s="34">
        <f t="shared" si="204"/>
        <v>3.8727224836295879E-5</v>
      </c>
      <c r="F709" s="31">
        <f>SUM($E$9:E709)*RLR</f>
        <v>119.99694829468275</v>
      </c>
      <c r="G709" s="32"/>
      <c r="H709" s="36">
        <f>F709-SUM($J$9:J709)</f>
        <v>1.2286267203598982</v>
      </c>
      <c r="J709" s="31">
        <f t="shared" si="205"/>
        <v>9.2839817205801721E-3</v>
      </c>
      <c r="K709" s="36">
        <f>SUM($J$9:J709)*RRF</f>
        <v>83.137825102026</v>
      </c>
      <c r="L709" s="33"/>
      <c r="M709" s="36">
        <f t="shared" si="190"/>
        <v>84.366451822385898</v>
      </c>
      <c r="N709" s="33"/>
      <c r="O709" s="33"/>
      <c r="P709" s="33"/>
      <c r="Q709" s="33"/>
      <c r="R709" s="33"/>
      <c r="S709" s="33"/>
      <c r="T709" s="33"/>
      <c r="U709" s="33"/>
      <c r="V709" s="31">
        <f t="shared" si="191"/>
        <v>2.1361937219700803E-3</v>
      </c>
      <c r="W709" s="31">
        <f t="shared" si="192"/>
        <v>0.86003870425192863</v>
      </c>
      <c r="X709" s="31">
        <f t="shared" si="193"/>
        <v>0.86217489797389868</v>
      </c>
      <c r="Y709" s="31">
        <f t="shared" si="194"/>
        <v>-0.36645182238589769</v>
      </c>
      <c r="Z709" s="31"/>
      <c r="AA709" s="31"/>
      <c r="AB709" s="31"/>
      <c r="AC709" s="31"/>
      <c r="AD709" s="31"/>
      <c r="AE709" s="31"/>
      <c r="AF709" s="31"/>
      <c r="AG709" s="33">
        <f t="shared" si="195"/>
        <v>0.98973601311935711</v>
      </c>
      <c r="AH709" s="33">
        <f t="shared" si="196"/>
        <v>1.0043625216950702</v>
      </c>
      <c r="AI709" s="33">
        <f t="shared" si="197"/>
        <v>0.99997456912235627</v>
      </c>
      <c r="AJ709" s="93">
        <f t="shared" si="198"/>
        <v>0.99475248160081864</v>
      </c>
      <c r="AK709" s="3">
        <f t="shared" si="199"/>
        <v>0.99481641422756351</v>
      </c>
      <c r="AL709" s="3"/>
      <c r="AM709" s="3"/>
      <c r="AN709" s="3"/>
      <c r="AO709" s="3"/>
      <c r="AP709" s="3"/>
      <c r="AQ709" s="90">
        <f t="shared" si="206"/>
        <v>0</v>
      </c>
      <c r="AR709" s="91">
        <f t="shared" si="207"/>
        <v>0</v>
      </c>
      <c r="AS709" s="89">
        <f>SUM(AR$9:AR709)*RLR</f>
        <v>120</v>
      </c>
      <c r="AT709" s="90">
        <f>AS709-SUM(AU$9:AU709)</f>
        <v>0.62203029269235799</v>
      </c>
      <c r="AU709" s="89">
        <f t="shared" si="208"/>
        <v>4.7004808012017212E-3</v>
      </c>
      <c r="AV709" s="90">
        <f>SUM(AU$9:AU709)*RRF</f>
        <v>83.564578795115338</v>
      </c>
      <c r="AW709" s="3"/>
      <c r="AX709" s="2">
        <f t="shared" si="200"/>
        <v>1.5</v>
      </c>
      <c r="AY709" s="2">
        <f t="shared" si="201"/>
        <v>0.75</v>
      </c>
    </row>
    <row r="710" spans="1:51" x14ac:dyDescent="0.25">
      <c r="A710" s="14">
        <f t="shared" si="202"/>
        <v>7.01</v>
      </c>
      <c r="B710" s="59">
        <f>IF($B$4="AY",0,IFERROR(P*INDEX('UWYr writing pattern'!$C$4:$C$18,MATCH('Baseline model w.Calcs'!$A710,'UWYr writing pattern'!$A$4:$A$18,0)) / 25,B709))</f>
        <v>0</v>
      </c>
      <c r="C710" s="36">
        <f t="shared" si="203"/>
        <v>2.5049414477863446E-3</v>
      </c>
      <c r="E710" s="34">
        <f t="shared" si="204"/>
        <v>3.8146316463751435E-5</v>
      </c>
      <c r="F710" s="31">
        <f>SUM($E$9:E710)*RLR</f>
        <v>119.99699407026252</v>
      </c>
      <c r="G710" s="32"/>
      <c r="H710" s="36">
        <f>F710-SUM($J$9:J710)</f>
        <v>1.2194577955369681</v>
      </c>
      <c r="J710" s="31">
        <f t="shared" si="205"/>
        <v>9.2147004026992361E-3</v>
      </c>
      <c r="K710" s="36">
        <f>SUM($J$9:J710)*RRF</f>
        <v>83.144275392307875</v>
      </c>
      <c r="L710" s="33"/>
      <c r="M710" s="36">
        <f t="shared" si="190"/>
        <v>84.363733187844844</v>
      </c>
      <c r="N710" s="33"/>
      <c r="O710" s="33"/>
      <c r="P710" s="33"/>
      <c r="Q710" s="33"/>
      <c r="R710" s="33"/>
      <c r="S710" s="33"/>
      <c r="T710" s="33"/>
      <c r="U710" s="33"/>
      <c r="V710" s="31">
        <f t="shared" si="191"/>
        <v>2.1041508161405292E-3</v>
      </c>
      <c r="W710" s="31">
        <f t="shared" si="192"/>
        <v>0.85362045687587762</v>
      </c>
      <c r="X710" s="31">
        <f t="shared" si="193"/>
        <v>0.85572460769201819</v>
      </c>
      <c r="Y710" s="31">
        <f t="shared" si="194"/>
        <v>-0.36373318784484354</v>
      </c>
      <c r="Z710" s="31"/>
      <c r="AA710" s="31"/>
      <c r="AB710" s="31"/>
      <c r="AC710" s="31"/>
      <c r="AD710" s="31"/>
      <c r="AE710" s="31"/>
      <c r="AF710" s="31"/>
      <c r="AG710" s="33">
        <f t="shared" si="195"/>
        <v>0.98981280228937951</v>
      </c>
      <c r="AH710" s="33">
        <f t="shared" si="196"/>
        <v>1.0043301569981529</v>
      </c>
      <c r="AI710" s="33">
        <f t="shared" si="197"/>
        <v>0.99997495058552099</v>
      </c>
      <c r="AJ710" s="93">
        <f t="shared" si="198"/>
        <v>0.9947916907706329</v>
      </c>
      <c r="AK710" s="3">
        <f t="shared" si="199"/>
        <v>0.99485529112085691</v>
      </c>
      <c r="AL710" s="3"/>
      <c r="AM710" s="3"/>
      <c r="AN710" s="3"/>
      <c r="AO710" s="3"/>
      <c r="AP710" s="3"/>
      <c r="AQ710" s="90">
        <f t="shared" si="206"/>
        <v>0</v>
      </c>
      <c r="AR710" s="91">
        <f t="shared" si="207"/>
        <v>0</v>
      </c>
      <c r="AS710" s="89">
        <f>SUM(AR$9:AR710)*RLR</f>
        <v>120</v>
      </c>
      <c r="AT710" s="90">
        <f>AS710-SUM(AU$9:AU710)</f>
        <v>0.61736506549716808</v>
      </c>
      <c r="AU710" s="89">
        <f t="shared" si="208"/>
        <v>4.665227195192685E-3</v>
      </c>
      <c r="AV710" s="90">
        <f>SUM(AU$9:AU710)*RRF</f>
        <v>83.567844454151981</v>
      </c>
      <c r="AW710" s="3"/>
      <c r="AX710" s="2">
        <f t="shared" si="200"/>
        <v>1.5</v>
      </c>
      <c r="AY710" s="2">
        <f t="shared" si="201"/>
        <v>0.75</v>
      </c>
    </row>
    <row r="711" spans="1:51" x14ac:dyDescent="0.25">
      <c r="A711" s="14">
        <f t="shared" si="202"/>
        <v>7.02</v>
      </c>
      <c r="B711" s="59">
        <f>IF($B$4="AY",0,IFERROR(P*INDEX('UWYr writing pattern'!$C$4:$C$18,MATCH('Baseline model w.Calcs'!$A711,'UWYr writing pattern'!$A$4:$A$18,0)) / 25,B710))</f>
        <v>0</v>
      </c>
      <c r="C711" s="36">
        <f t="shared" si="203"/>
        <v>2.4673673260695492E-3</v>
      </c>
      <c r="E711" s="34">
        <f t="shared" si="204"/>
        <v>3.7574121716795168E-5</v>
      </c>
      <c r="F711" s="31">
        <f>SUM($E$9:E711)*RLR</f>
        <v>119.99703915920858</v>
      </c>
      <c r="G711" s="32"/>
      <c r="H711" s="36">
        <f>F711-SUM($J$9:J711)</f>
        <v>1.2103569510165073</v>
      </c>
      <c r="J711" s="31">
        <f t="shared" si="205"/>
        <v>9.1459334665272615E-3</v>
      </c>
      <c r="K711" s="36">
        <f>SUM($J$9:J711)*RRF</f>
        <v>83.150677545734453</v>
      </c>
      <c r="L711" s="33"/>
      <c r="M711" s="36">
        <f t="shared" si="190"/>
        <v>84.36103449675096</v>
      </c>
      <c r="N711" s="33"/>
      <c r="O711" s="33"/>
      <c r="P711" s="33"/>
      <c r="Q711" s="33"/>
      <c r="R711" s="33"/>
      <c r="S711" s="33"/>
      <c r="T711" s="33"/>
      <c r="U711" s="33"/>
      <c r="V711" s="31">
        <f t="shared" si="191"/>
        <v>2.0725885538984213E-3</v>
      </c>
      <c r="W711" s="31">
        <f t="shared" si="192"/>
        <v>0.84724986571155503</v>
      </c>
      <c r="X711" s="31">
        <f t="shared" si="193"/>
        <v>0.8493224542654535</v>
      </c>
      <c r="Y711" s="31">
        <f t="shared" si="194"/>
        <v>-0.36103449675096044</v>
      </c>
      <c r="Z711" s="31"/>
      <c r="AA711" s="31"/>
      <c r="AB711" s="31"/>
      <c r="AC711" s="31"/>
      <c r="AD711" s="31"/>
      <c r="AE711" s="31"/>
      <c r="AF711" s="31"/>
      <c r="AG711" s="33">
        <f t="shared" si="195"/>
        <v>0.9898890184016006</v>
      </c>
      <c r="AH711" s="33">
        <f t="shared" si="196"/>
        <v>1.0042980297232258</v>
      </c>
      <c r="AI711" s="33">
        <f t="shared" si="197"/>
        <v>0.99997532632673825</v>
      </c>
      <c r="AJ711" s="93">
        <f t="shared" si="198"/>
        <v>0.99483060697167969</v>
      </c>
      <c r="AK711" s="3">
        <f t="shared" si="199"/>
        <v>0.99489387643745042</v>
      </c>
      <c r="AL711" s="3"/>
      <c r="AM711" s="3"/>
      <c r="AN711" s="3"/>
      <c r="AO711" s="3"/>
      <c r="AP711" s="3"/>
      <c r="AQ711" s="90">
        <f t="shared" si="206"/>
        <v>0</v>
      </c>
      <c r="AR711" s="91">
        <f t="shared" si="207"/>
        <v>0</v>
      </c>
      <c r="AS711" s="89">
        <f>SUM(AR$9:AR711)*RLR</f>
        <v>120</v>
      </c>
      <c r="AT711" s="90">
        <f>AS711-SUM(AU$9:AU711)</f>
        <v>0.6127348275059461</v>
      </c>
      <c r="AU711" s="89">
        <f t="shared" si="208"/>
        <v>4.6302379912287603E-3</v>
      </c>
      <c r="AV711" s="90">
        <f>SUM(AU$9:AU711)*RRF</f>
        <v>83.571085620745833</v>
      </c>
      <c r="AW711" s="3"/>
      <c r="AX711" s="2">
        <f t="shared" si="200"/>
        <v>1.5</v>
      </c>
      <c r="AY711" s="2">
        <f t="shared" si="201"/>
        <v>0.75</v>
      </c>
    </row>
    <row r="712" spans="1:51" x14ac:dyDescent="0.25">
      <c r="A712" s="14">
        <f t="shared" si="202"/>
        <v>7.03</v>
      </c>
      <c r="B712" s="59">
        <f>IF($B$4="AY",0,IFERROR(P*INDEX('UWYr writing pattern'!$C$4:$C$18,MATCH('Baseline model w.Calcs'!$A712,'UWYr writing pattern'!$A$4:$A$18,0)) / 25,B711))</f>
        <v>0</v>
      </c>
      <c r="C712" s="36">
        <f t="shared" si="203"/>
        <v>2.4303568161785061E-3</v>
      </c>
      <c r="E712" s="34">
        <f t="shared" si="204"/>
        <v>3.701050989104324E-5</v>
      </c>
      <c r="F712" s="31">
        <f>SUM($E$9:E712)*RLR</f>
        <v>119.99708357182044</v>
      </c>
      <c r="G712" s="32"/>
      <c r="H712" s="36">
        <f>F712-SUM($J$9:J712)</f>
        <v>1.2013236864957406</v>
      </c>
      <c r="J712" s="31">
        <f t="shared" si="205"/>
        <v>9.0776771326238053E-3</v>
      </c>
      <c r="K712" s="36">
        <f>SUM($J$9:J712)*RRF</f>
        <v>83.157031919727288</v>
      </c>
      <c r="L712" s="33"/>
      <c r="M712" s="36">
        <f t="shared" si="190"/>
        <v>84.358355606223029</v>
      </c>
      <c r="N712" s="33"/>
      <c r="O712" s="33"/>
      <c r="P712" s="33"/>
      <c r="Q712" s="33"/>
      <c r="R712" s="33"/>
      <c r="S712" s="33"/>
      <c r="T712" s="33"/>
      <c r="U712" s="33"/>
      <c r="V712" s="31">
        <f t="shared" si="191"/>
        <v>2.0414997255899449E-3</v>
      </c>
      <c r="W712" s="31">
        <f t="shared" si="192"/>
        <v>0.84092658054701841</v>
      </c>
      <c r="X712" s="31">
        <f t="shared" si="193"/>
        <v>0.84296808027260839</v>
      </c>
      <c r="Y712" s="31">
        <f t="shared" si="194"/>
        <v>-0.35835560622302864</v>
      </c>
      <c r="Z712" s="31"/>
      <c r="AA712" s="31"/>
      <c r="AB712" s="31"/>
      <c r="AC712" s="31"/>
      <c r="AD712" s="31"/>
      <c r="AE712" s="31"/>
      <c r="AF712" s="31"/>
      <c r="AG712" s="33">
        <f t="shared" si="195"/>
        <v>0.98996466571103914</v>
      </c>
      <c r="AH712" s="33">
        <f t="shared" si="196"/>
        <v>1.0042661381693219</v>
      </c>
      <c r="AI712" s="33">
        <f t="shared" si="197"/>
        <v>0.99997569643183704</v>
      </c>
      <c r="AJ712" s="93">
        <f t="shared" si="198"/>
        <v>0.99486923239300562</v>
      </c>
      <c r="AK712" s="3">
        <f t="shared" si="199"/>
        <v>0.99493217236416953</v>
      </c>
      <c r="AL712" s="3"/>
      <c r="AM712" s="3"/>
      <c r="AN712" s="3"/>
      <c r="AO712" s="3"/>
      <c r="AP712" s="3"/>
      <c r="AQ712" s="90">
        <f t="shared" si="206"/>
        <v>0</v>
      </c>
      <c r="AR712" s="91">
        <f t="shared" si="207"/>
        <v>0</v>
      </c>
      <c r="AS712" s="89">
        <f>SUM(AR$9:AR712)*RLR</f>
        <v>120</v>
      </c>
      <c r="AT712" s="90">
        <f>AS712-SUM(AU$9:AU712)</f>
        <v>0.60813931629965623</v>
      </c>
      <c r="AU712" s="89">
        <f t="shared" si="208"/>
        <v>4.595511206294596E-3</v>
      </c>
      <c r="AV712" s="90">
        <f>SUM(AU$9:AU712)*RRF</f>
        <v>83.574302478590241</v>
      </c>
      <c r="AW712" s="3"/>
      <c r="AX712" s="2">
        <f t="shared" si="200"/>
        <v>1.5</v>
      </c>
      <c r="AY712" s="2">
        <f t="shared" si="201"/>
        <v>0.75</v>
      </c>
    </row>
    <row r="713" spans="1:51" x14ac:dyDescent="0.25">
      <c r="A713" s="14">
        <f t="shared" si="202"/>
        <v>7.04</v>
      </c>
      <c r="B713" s="59">
        <f>IF($B$4="AY",0,IFERROR(P*INDEX('UWYr writing pattern'!$C$4:$C$18,MATCH('Baseline model w.Calcs'!$A713,'UWYr writing pattern'!$A$4:$A$18,0)) / 25,B712))</f>
        <v>0</v>
      </c>
      <c r="C713" s="36">
        <f t="shared" si="203"/>
        <v>2.3939014639358285E-3</v>
      </c>
      <c r="E713" s="34">
        <f t="shared" si="204"/>
        <v>3.6455352242677588E-5</v>
      </c>
      <c r="F713" s="31">
        <f>SUM($E$9:E713)*RLR</f>
        <v>119.99712731824314</v>
      </c>
      <c r="G713" s="32"/>
      <c r="H713" s="36">
        <f>F713-SUM($J$9:J713)</f>
        <v>1.1923575052697259</v>
      </c>
      <c r="J713" s="31">
        <f t="shared" si="205"/>
        <v>9.0099276487180541E-3</v>
      </c>
      <c r="K713" s="36">
        <f>SUM($J$9:J713)*RRF</f>
        <v>83.163338869081386</v>
      </c>
      <c r="L713" s="33"/>
      <c r="M713" s="36">
        <f t="shared" ref="M713:M776" si="209">H713+K713</f>
        <v>84.355696374351112</v>
      </c>
      <c r="N713" s="33"/>
      <c r="O713" s="33"/>
      <c r="P713" s="33"/>
      <c r="Q713" s="33"/>
      <c r="R713" s="33"/>
      <c r="S713" s="33"/>
      <c r="T713" s="33"/>
      <c r="U713" s="33"/>
      <c r="V713" s="31">
        <f t="shared" ref="V713:V776" si="210" xml:space="preserve"> C713*RLR*RRF</f>
        <v>2.0108772297060956E-3</v>
      </c>
      <c r="W713" s="31">
        <f t="shared" ref="W713:W776" si="211">H713*RRF</f>
        <v>0.83465025368880807</v>
      </c>
      <c r="X713" s="31">
        <f t="shared" ref="X713:X776" si="212">V713+W713</f>
        <v>0.83666113091851413</v>
      </c>
      <c r="Y713" s="31">
        <f t="shared" ref="Y713:Y776" si="213">P*RLR*RRF - M713</f>
        <v>-0.3556963743511119</v>
      </c>
      <c r="Z713" s="31"/>
      <c r="AA713" s="31"/>
      <c r="AB713" s="31"/>
      <c r="AC713" s="31"/>
      <c r="AD713" s="31"/>
      <c r="AE713" s="31"/>
      <c r="AF713" s="31"/>
      <c r="AG713" s="33">
        <f t="shared" ref="AG713:AG776" si="214">K713/(P*RLR*RRF)</f>
        <v>0.99003974844144504</v>
      </c>
      <c r="AH713" s="33">
        <f t="shared" ref="AH713:AH776" si="215">M713/(P*RLR*RRF)</f>
        <v>1.0042344806470371</v>
      </c>
      <c r="AI713" s="33">
        <f t="shared" ref="AI713:AI776" si="216">F713/(P*RLR)</f>
        <v>0.99997606098535952</v>
      </c>
      <c r="AJ713" s="93">
        <f t="shared" ref="AJ713:AJ776" si="217">(1-EXP(-A713*kp))</f>
        <v>0.99490756920730083</v>
      </c>
      <c r="AK713" s="3">
        <f t="shared" ref="AK713:AK776" si="218">AV713/(P*RLR*RRF)</f>
        <v>0.9949701810714382</v>
      </c>
      <c r="AL713" s="3"/>
      <c r="AM713" s="3"/>
      <c r="AN713" s="3"/>
      <c r="AO713" s="3"/>
      <c r="AP713" s="3"/>
      <c r="AQ713" s="90">
        <f t="shared" si="206"/>
        <v>0</v>
      </c>
      <c r="AR713" s="91">
        <f t="shared" si="207"/>
        <v>0</v>
      </c>
      <c r="AS713" s="89">
        <f>SUM(AR$9:AR713)*RLR</f>
        <v>120</v>
      </c>
      <c r="AT713" s="90">
        <f>AS713-SUM(AU$9:AU713)</f>
        <v>0.60357827142740916</v>
      </c>
      <c r="AU713" s="89">
        <f t="shared" si="208"/>
        <v>4.5610448722474221E-3</v>
      </c>
      <c r="AV713" s="90">
        <f>SUM(AU$9:AU713)*RRF</f>
        <v>83.577495210000805</v>
      </c>
      <c r="AW713" s="3"/>
      <c r="AX713" s="2">
        <f t="shared" ref="AX713:AX776" si="219">ker</f>
        <v>1.5</v>
      </c>
      <c r="AY713" s="2">
        <f t="shared" ref="AY713:AY776" si="220">kp</f>
        <v>0.75</v>
      </c>
    </row>
    <row r="714" spans="1:51" x14ac:dyDescent="0.25">
      <c r="A714" s="14">
        <f t="shared" ref="A714:A777" si="221">ROUND(A713+delt.t,3)</f>
        <v>7.05</v>
      </c>
      <c r="B714" s="59">
        <f>IF($B$4="AY",0,IFERROR(P*INDEX('UWYr writing pattern'!$C$4:$C$18,MATCH('Baseline model w.Calcs'!$A714,'UWYr writing pattern'!$A$4:$A$18,0)) / 25,B713))</f>
        <v>0</v>
      </c>
      <c r="C714" s="36">
        <f t="shared" ref="C714:C777" si="222">C713-E714+B714</f>
        <v>2.357992941976791E-3</v>
      </c>
      <c r="E714" s="34">
        <f t="shared" ref="E714:E777" si="223">C713*ker*delt.t</f>
        <v>3.5908521959037429E-5</v>
      </c>
      <c r="F714" s="31">
        <f>SUM($E$9:E714)*RLR</f>
        <v>119.9971704084695</v>
      </c>
      <c r="G714" s="32"/>
      <c r="H714" s="36">
        <f>F714-SUM($J$9:J714)</f>
        <v>1.1834579142065564</v>
      </c>
      <c r="J714" s="31">
        <f t="shared" ref="J714:J777" si="224">H713*kp*delt.t</f>
        <v>8.9426812895229447E-3</v>
      </c>
      <c r="K714" s="36">
        <f>SUM($J$9:J714)*RRF</f>
        <v>83.169598745984061</v>
      </c>
      <c r="L714" s="33"/>
      <c r="M714" s="36">
        <f t="shared" si="209"/>
        <v>84.353056660190617</v>
      </c>
      <c r="N714" s="33"/>
      <c r="O714" s="33"/>
      <c r="P714" s="33"/>
      <c r="Q714" s="33"/>
      <c r="R714" s="33"/>
      <c r="S714" s="33"/>
      <c r="T714" s="33"/>
      <c r="U714" s="33"/>
      <c r="V714" s="31">
        <f t="shared" si="210"/>
        <v>1.9807140712605042E-3</v>
      </c>
      <c r="W714" s="31">
        <f t="shared" si="211"/>
        <v>0.82842053994458942</v>
      </c>
      <c r="X714" s="31">
        <f t="shared" si="212"/>
        <v>0.83040125401584997</v>
      </c>
      <c r="Y714" s="31">
        <f t="shared" si="213"/>
        <v>-0.35305666019061732</v>
      </c>
      <c r="Z714" s="31"/>
      <c r="AA714" s="31"/>
      <c r="AB714" s="31"/>
      <c r="AC714" s="31"/>
      <c r="AD714" s="31"/>
      <c r="AE714" s="31"/>
      <c r="AF714" s="31"/>
      <c r="AG714" s="33">
        <f t="shared" si="214"/>
        <v>0.9901142707855245</v>
      </c>
      <c r="AH714" s="33">
        <f t="shared" si="215"/>
        <v>1.0042030554784598</v>
      </c>
      <c r="AI714" s="33">
        <f t="shared" si="216"/>
        <v>0.99997642007057919</v>
      </c>
      <c r="AJ714" s="93">
        <f t="shared" si="217"/>
        <v>0.99494561957102123</v>
      </c>
      <c r="AK714" s="3">
        <f t="shared" si="218"/>
        <v>0.99500790471340239</v>
      </c>
      <c r="AL714" s="3"/>
      <c r="AM714" s="3"/>
      <c r="AN714" s="3"/>
      <c r="AO714" s="3"/>
      <c r="AP714" s="3"/>
      <c r="AQ714" s="90">
        <f t="shared" ref="AQ714:AQ777" si="225">AQ713-AR714+B714</f>
        <v>0</v>
      </c>
      <c r="AR714" s="91">
        <f t="shared" ref="AR714:AR777" si="226">AQ713*P*delt.t</f>
        <v>0</v>
      </c>
      <c r="AS714" s="89">
        <f>SUM(AR$9:AR714)*RLR</f>
        <v>120</v>
      </c>
      <c r="AT714" s="90">
        <f>AS714-SUM(AU$9:AU714)</f>
        <v>0.59905143439169706</v>
      </c>
      <c r="AU714" s="89">
        <f t="shared" ref="AU714:AU777" si="227">AT713*kp*delt.t</f>
        <v>4.5268370357055684E-3</v>
      </c>
      <c r="AV714" s="90">
        <f>SUM(AU$9:AU714)*RRF</f>
        <v>83.580663995925804</v>
      </c>
      <c r="AW714" s="3"/>
      <c r="AX714" s="2">
        <f t="shared" si="219"/>
        <v>1.5</v>
      </c>
      <c r="AY714" s="2">
        <f t="shared" si="220"/>
        <v>0.75</v>
      </c>
    </row>
    <row r="715" spans="1:51" x14ac:dyDescent="0.25">
      <c r="A715" s="14">
        <f t="shared" si="221"/>
        <v>7.06</v>
      </c>
      <c r="B715" s="59">
        <f>IF($B$4="AY",0,IFERROR(P*INDEX('UWYr writing pattern'!$C$4:$C$18,MATCH('Baseline model w.Calcs'!$A715,'UWYr writing pattern'!$A$4:$A$18,0)) / 25,B714))</f>
        <v>0</v>
      </c>
      <c r="C715" s="36">
        <f t="shared" si="222"/>
        <v>2.3226230478471392E-3</v>
      </c>
      <c r="E715" s="34">
        <f t="shared" si="223"/>
        <v>3.5369894129651862E-5</v>
      </c>
      <c r="F715" s="31">
        <f>SUM($E$9:E715)*RLR</f>
        <v>119.99721285234246</v>
      </c>
      <c r="G715" s="32"/>
      <c r="H715" s="36">
        <f>F715-SUM($J$9:J715)</f>
        <v>1.1746244237229604</v>
      </c>
      <c r="J715" s="31">
        <f t="shared" si="224"/>
        <v>8.8759343565491741E-3</v>
      </c>
      <c r="K715" s="36">
        <f>SUM($J$9:J715)*RRF</f>
        <v>83.175811900033636</v>
      </c>
      <c r="L715" s="33"/>
      <c r="M715" s="36">
        <f t="shared" si="209"/>
        <v>84.350436323756597</v>
      </c>
      <c r="N715" s="33"/>
      <c r="O715" s="33"/>
      <c r="P715" s="33"/>
      <c r="Q715" s="33"/>
      <c r="R715" s="33"/>
      <c r="S715" s="33"/>
      <c r="T715" s="33"/>
      <c r="U715" s="33"/>
      <c r="V715" s="31">
        <f t="shared" si="210"/>
        <v>1.9510033601915968E-3</v>
      </c>
      <c r="W715" s="31">
        <f t="shared" si="211"/>
        <v>0.82223709660607225</v>
      </c>
      <c r="X715" s="31">
        <f t="shared" si="212"/>
        <v>0.82418809996626385</v>
      </c>
      <c r="Y715" s="31">
        <f t="shared" si="213"/>
        <v>-0.35043632375659683</v>
      </c>
      <c r="Z715" s="31"/>
      <c r="AA715" s="31"/>
      <c r="AB715" s="31"/>
      <c r="AC715" s="31"/>
      <c r="AD715" s="31"/>
      <c r="AE715" s="31"/>
      <c r="AF715" s="31"/>
      <c r="AG715" s="33">
        <f t="shared" si="214"/>
        <v>0.99018823690516233</v>
      </c>
      <c r="AH715" s="33">
        <f t="shared" si="215"/>
        <v>1.0041718609971024</v>
      </c>
      <c r="AI715" s="33">
        <f t="shared" si="216"/>
        <v>0.99997677376952043</v>
      </c>
      <c r="AJ715" s="93">
        <f t="shared" si="217"/>
        <v>0.99498338562450972</v>
      </c>
      <c r="AK715" s="3">
        <f t="shared" si="218"/>
        <v>0.9950453454280519</v>
      </c>
      <c r="AL715" s="3"/>
      <c r="AM715" s="3"/>
      <c r="AN715" s="3"/>
      <c r="AO715" s="3"/>
      <c r="AP715" s="3"/>
      <c r="AQ715" s="90">
        <f t="shared" si="225"/>
        <v>0</v>
      </c>
      <c r="AR715" s="91">
        <f t="shared" si="226"/>
        <v>0</v>
      </c>
      <c r="AS715" s="89">
        <f>SUM(AR$9:AR715)*RLR</f>
        <v>120</v>
      </c>
      <c r="AT715" s="90">
        <f>AS715-SUM(AU$9:AU715)</f>
        <v>0.59455854863375635</v>
      </c>
      <c r="AU715" s="89">
        <f t="shared" si="227"/>
        <v>4.4928857579377276E-3</v>
      </c>
      <c r="AV715" s="90">
        <f>SUM(AU$9:AU715)*RRF</f>
        <v>83.583809015956362</v>
      </c>
      <c r="AW715" s="3"/>
      <c r="AX715" s="2">
        <f t="shared" si="219"/>
        <v>1.5</v>
      </c>
      <c r="AY715" s="2">
        <f t="shared" si="220"/>
        <v>0.75</v>
      </c>
    </row>
    <row r="716" spans="1:51" x14ac:dyDescent="0.25">
      <c r="A716" s="14">
        <f t="shared" si="221"/>
        <v>7.07</v>
      </c>
      <c r="B716" s="59">
        <f>IF($B$4="AY",0,IFERROR(P*INDEX('UWYr writing pattern'!$C$4:$C$18,MATCH('Baseline model w.Calcs'!$A716,'UWYr writing pattern'!$A$4:$A$18,0)) / 25,B715))</f>
        <v>0</v>
      </c>
      <c r="C716" s="36">
        <f t="shared" si="222"/>
        <v>2.2877837021294321E-3</v>
      </c>
      <c r="E716" s="34">
        <f t="shared" si="223"/>
        <v>3.483934571770709E-5</v>
      </c>
      <c r="F716" s="31">
        <f>SUM($E$9:E716)*RLR</f>
        <v>119.99725465955731</v>
      </c>
      <c r="G716" s="32"/>
      <c r="H716" s="36">
        <f>F716-SUM($J$9:J716)</f>
        <v>1.1658565477599012</v>
      </c>
      <c r="J716" s="31">
        <f t="shared" si="224"/>
        <v>8.8096831779222035E-3</v>
      </c>
      <c r="K716" s="36">
        <f>SUM($J$9:J716)*RRF</f>
        <v>83.18197867825819</v>
      </c>
      <c r="L716" s="33"/>
      <c r="M716" s="36">
        <f t="shared" si="209"/>
        <v>84.347835226018091</v>
      </c>
      <c r="N716" s="33"/>
      <c r="O716" s="33"/>
      <c r="P716" s="33"/>
      <c r="Q716" s="33"/>
      <c r="R716" s="33"/>
      <c r="S716" s="33"/>
      <c r="T716" s="33"/>
      <c r="U716" s="33"/>
      <c r="V716" s="31">
        <f t="shared" si="210"/>
        <v>1.9217383097887228E-3</v>
      </c>
      <c r="W716" s="31">
        <f t="shared" si="211"/>
        <v>0.81609958343193079</v>
      </c>
      <c r="X716" s="31">
        <f t="shared" si="212"/>
        <v>0.81802132174171949</v>
      </c>
      <c r="Y716" s="31">
        <f t="shared" si="213"/>
        <v>-0.34783522601809125</v>
      </c>
      <c r="Z716" s="31"/>
      <c r="AA716" s="31"/>
      <c r="AB716" s="31"/>
      <c r="AC716" s="31"/>
      <c r="AD716" s="31"/>
      <c r="AE716" s="31"/>
      <c r="AF716" s="31"/>
      <c r="AG716" s="33">
        <f t="shared" si="214"/>
        <v>0.99026165093164509</v>
      </c>
      <c r="AH716" s="33">
        <f t="shared" si="215"/>
        <v>1.0041408955478344</v>
      </c>
      <c r="AI716" s="33">
        <f t="shared" si="216"/>
        <v>0.99997712216297763</v>
      </c>
      <c r="AJ716" s="93">
        <f t="shared" si="217"/>
        <v>0.99502086949211688</v>
      </c>
      <c r="AK716" s="3">
        <f t="shared" si="218"/>
        <v>0.99508250533734155</v>
      </c>
      <c r="AL716" s="3"/>
      <c r="AM716" s="3"/>
      <c r="AN716" s="3"/>
      <c r="AO716" s="3"/>
      <c r="AP716" s="3"/>
      <c r="AQ716" s="90">
        <f t="shared" si="225"/>
        <v>0</v>
      </c>
      <c r="AR716" s="91">
        <f t="shared" si="226"/>
        <v>0</v>
      </c>
      <c r="AS716" s="89">
        <f>SUM(AR$9:AR716)*RLR</f>
        <v>120</v>
      </c>
      <c r="AT716" s="90">
        <f>AS716-SUM(AU$9:AU716)</f>
        <v>0.59009935951900161</v>
      </c>
      <c r="AU716" s="89">
        <f t="shared" si="227"/>
        <v>4.4591891147531728E-3</v>
      </c>
      <c r="AV716" s="90">
        <f>SUM(AU$9:AU716)*RRF</f>
        <v>83.586930448336688</v>
      </c>
      <c r="AW716" s="3"/>
      <c r="AX716" s="2">
        <f t="shared" si="219"/>
        <v>1.5</v>
      </c>
      <c r="AY716" s="2">
        <f t="shared" si="220"/>
        <v>0.75</v>
      </c>
    </row>
    <row r="717" spans="1:51" x14ac:dyDescent="0.25">
      <c r="A717" s="14">
        <f t="shared" si="221"/>
        <v>7.08</v>
      </c>
      <c r="B717" s="59">
        <f>IF($B$4="AY",0,IFERROR(P*INDEX('UWYr writing pattern'!$C$4:$C$18,MATCH('Baseline model w.Calcs'!$A717,'UWYr writing pattern'!$A$4:$A$18,0)) / 25,B716))</f>
        <v>0</v>
      </c>
      <c r="C717" s="36">
        <f t="shared" si="222"/>
        <v>2.2534669465974905E-3</v>
      </c>
      <c r="E717" s="34">
        <f t="shared" si="223"/>
        <v>3.4316755531941482E-5</v>
      </c>
      <c r="F717" s="31">
        <f>SUM($E$9:E717)*RLR</f>
        <v>119.99729583966396</v>
      </c>
      <c r="G717" s="32"/>
      <c r="H717" s="36">
        <f>F717-SUM($J$9:J717)</f>
        <v>1.157153803758348</v>
      </c>
      <c r="J717" s="31">
        <f t="shared" si="224"/>
        <v>8.7439241081992587E-3</v>
      </c>
      <c r="K717" s="36">
        <f>SUM($J$9:J717)*RRF</f>
        <v>83.188099425133927</v>
      </c>
      <c r="L717" s="33"/>
      <c r="M717" s="36">
        <f t="shared" si="209"/>
        <v>84.345253228892275</v>
      </c>
      <c r="N717" s="33"/>
      <c r="O717" s="33"/>
      <c r="P717" s="33"/>
      <c r="Q717" s="33"/>
      <c r="R717" s="33"/>
      <c r="S717" s="33"/>
      <c r="T717" s="33"/>
      <c r="U717" s="33"/>
      <c r="V717" s="31">
        <f t="shared" si="210"/>
        <v>1.8929122351418917E-3</v>
      </c>
      <c r="W717" s="31">
        <f t="shared" si="211"/>
        <v>0.81000766263084356</v>
      </c>
      <c r="X717" s="31">
        <f t="shared" si="212"/>
        <v>0.81190057486598544</v>
      </c>
      <c r="Y717" s="31">
        <f t="shared" si="213"/>
        <v>-0.34525322889227539</v>
      </c>
      <c r="Z717" s="31"/>
      <c r="AA717" s="31"/>
      <c r="AB717" s="31"/>
      <c r="AC717" s="31"/>
      <c r="AD717" s="31"/>
      <c r="AE717" s="31"/>
      <c r="AF717" s="31"/>
      <c r="AG717" s="33">
        <f t="shared" si="214"/>
        <v>0.99033451696588004</v>
      </c>
      <c r="AH717" s="33">
        <f t="shared" si="215"/>
        <v>1.0041101574868128</v>
      </c>
      <c r="AI717" s="33">
        <f t="shared" si="216"/>
        <v>0.999977465330533</v>
      </c>
      <c r="AJ717" s="93">
        <f t="shared" si="217"/>
        <v>0.99505807328232021</v>
      </c>
      <c r="AK717" s="3">
        <f t="shared" si="218"/>
        <v>0.99511938654731136</v>
      </c>
      <c r="AL717" s="3"/>
      <c r="AM717" s="3"/>
      <c r="AN717" s="3"/>
      <c r="AO717" s="3"/>
      <c r="AP717" s="3"/>
      <c r="AQ717" s="90">
        <f t="shared" si="225"/>
        <v>0</v>
      </c>
      <c r="AR717" s="91">
        <f t="shared" si="226"/>
        <v>0</v>
      </c>
      <c r="AS717" s="89">
        <f>SUM(AR$9:AR717)*RLR</f>
        <v>120</v>
      </c>
      <c r="AT717" s="90">
        <f>AS717-SUM(AU$9:AU717)</f>
        <v>0.58567361432261578</v>
      </c>
      <c r="AU717" s="89">
        <f t="shared" si="227"/>
        <v>4.4257451963925125E-3</v>
      </c>
      <c r="AV717" s="90">
        <f>SUM(AU$9:AU717)*RRF</f>
        <v>83.590028469974158</v>
      </c>
      <c r="AW717" s="3"/>
      <c r="AX717" s="2">
        <f t="shared" si="219"/>
        <v>1.5</v>
      </c>
      <c r="AY717" s="2">
        <f t="shared" si="220"/>
        <v>0.75</v>
      </c>
    </row>
    <row r="718" spans="1:51" x14ac:dyDescent="0.25">
      <c r="A718" s="14">
        <f t="shared" si="221"/>
        <v>7.09</v>
      </c>
      <c r="B718" s="59">
        <f>IF($B$4="AY",0,IFERROR(P*INDEX('UWYr writing pattern'!$C$4:$C$18,MATCH('Baseline model w.Calcs'!$A718,'UWYr writing pattern'!$A$4:$A$18,0)) / 25,B717))</f>
        <v>0</v>
      </c>
      <c r="C718" s="36">
        <f t="shared" si="222"/>
        <v>2.2196649423985282E-3</v>
      </c>
      <c r="E718" s="34">
        <f t="shared" si="223"/>
        <v>3.3802004198962358E-5</v>
      </c>
      <c r="F718" s="31">
        <f>SUM($E$9:E718)*RLR</f>
        <v>119.997336402069</v>
      </c>
      <c r="G718" s="32"/>
      <c r="H718" s="36">
        <f>F718-SUM($J$9:J718)</f>
        <v>1.1485157126351879</v>
      </c>
      <c r="J718" s="31">
        <f t="shared" si="224"/>
        <v>8.6786535281876097E-3</v>
      </c>
      <c r="K718" s="36">
        <f>SUM($J$9:J718)*RRF</f>
        <v>83.194174482603657</v>
      </c>
      <c r="L718" s="33"/>
      <c r="M718" s="36">
        <f t="shared" si="209"/>
        <v>84.342690195238845</v>
      </c>
      <c r="N718" s="33"/>
      <c r="O718" s="33"/>
      <c r="P718" s="33"/>
      <c r="Q718" s="33"/>
      <c r="R718" s="33"/>
      <c r="S718" s="33"/>
      <c r="T718" s="33"/>
      <c r="U718" s="33"/>
      <c r="V718" s="31">
        <f t="shared" si="210"/>
        <v>1.8645185516147633E-3</v>
      </c>
      <c r="W718" s="31">
        <f t="shared" si="211"/>
        <v>0.80396099884463146</v>
      </c>
      <c r="X718" s="31">
        <f t="shared" si="212"/>
        <v>0.80582551739624619</v>
      </c>
      <c r="Y718" s="31">
        <f t="shared" si="213"/>
        <v>-0.34269019523884481</v>
      </c>
      <c r="Z718" s="31"/>
      <c r="AA718" s="31"/>
      <c r="AB718" s="31"/>
      <c r="AC718" s="31"/>
      <c r="AD718" s="31"/>
      <c r="AE718" s="31"/>
      <c r="AF718" s="31"/>
      <c r="AG718" s="33">
        <f t="shared" si="214"/>
        <v>0.99040683907861493</v>
      </c>
      <c r="AH718" s="33">
        <f t="shared" si="215"/>
        <v>1.0040796451814149</v>
      </c>
      <c r="AI718" s="33">
        <f t="shared" si="216"/>
        <v>0.99997780335057496</v>
      </c>
      <c r="AJ718" s="93">
        <f t="shared" si="217"/>
        <v>0.99509499908784249</v>
      </c>
      <c r="AK718" s="3">
        <f t="shared" si="218"/>
        <v>0.99515599114820663</v>
      </c>
      <c r="AL718" s="3"/>
      <c r="AM718" s="3"/>
      <c r="AN718" s="3"/>
      <c r="AO718" s="3"/>
      <c r="AP718" s="3"/>
      <c r="AQ718" s="90">
        <f t="shared" si="225"/>
        <v>0</v>
      </c>
      <c r="AR718" s="91">
        <f t="shared" si="226"/>
        <v>0</v>
      </c>
      <c r="AS718" s="89">
        <f>SUM(AR$9:AR718)*RLR</f>
        <v>120</v>
      </c>
      <c r="AT718" s="90">
        <f>AS718-SUM(AU$9:AU718)</f>
        <v>0.58128106221519715</v>
      </c>
      <c r="AU718" s="89">
        <f t="shared" si="227"/>
        <v>4.3925521074196184E-3</v>
      </c>
      <c r="AV718" s="90">
        <f>SUM(AU$9:AU718)*RRF</f>
        <v>83.593103256449353</v>
      </c>
      <c r="AW718" s="3"/>
      <c r="AX718" s="2">
        <f t="shared" si="219"/>
        <v>1.5</v>
      </c>
      <c r="AY718" s="2">
        <f t="shared" si="220"/>
        <v>0.75</v>
      </c>
    </row>
    <row r="719" spans="1:51" x14ac:dyDescent="0.25">
      <c r="A719" s="14">
        <f t="shared" si="221"/>
        <v>7.1</v>
      </c>
      <c r="B719" s="59">
        <f>IF($B$4="AY",0,IFERROR(P*INDEX('UWYr writing pattern'!$C$4:$C$18,MATCH('Baseline model w.Calcs'!$A719,'UWYr writing pattern'!$A$4:$A$18,0)) / 25,B718))</f>
        <v>0</v>
      </c>
      <c r="C719" s="36">
        <f t="shared" si="222"/>
        <v>2.1863699682625505E-3</v>
      </c>
      <c r="E719" s="34">
        <f t="shared" si="223"/>
        <v>3.329497413597792E-5</v>
      </c>
      <c r="F719" s="31">
        <f>SUM($E$9:E719)*RLR</f>
        <v>119.99737635603795</v>
      </c>
      <c r="G719" s="32"/>
      <c r="H719" s="36">
        <f>F719-SUM($J$9:J719)</f>
        <v>1.1399417987593807</v>
      </c>
      <c r="J719" s="31">
        <f t="shared" si="224"/>
        <v>8.6138678447639089E-3</v>
      </c>
      <c r="K719" s="36">
        <f>SUM($J$9:J719)*RRF</f>
        <v>83.200204190094993</v>
      </c>
      <c r="L719" s="33"/>
      <c r="M719" s="36">
        <f t="shared" si="209"/>
        <v>84.340145988854374</v>
      </c>
      <c r="N719" s="33"/>
      <c r="O719" s="33"/>
      <c r="P719" s="33"/>
      <c r="Q719" s="33"/>
      <c r="R719" s="33"/>
      <c r="S719" s="33"/>
      <c r="T719" s="33"/>
      <c r="U719" s="33"/>
      <c r="V719" s="31">
        <f t="shared" si="210"/>
        <v>1.8365507733405422E-3</v>
      </c>
      <c r="W719" s="31">
        <f t="shared" si="211"/>
        <v>0.79795925913156651</v>
      </c>
      <c r="X719" s="31">
        <f t="shared" si="212"/>
        <v>0.79979580990490706</v>
      </c>
      <c r="Y719" s="31">
        <f t="shared" si="213"/>
        <v>-0.34014598885437408</v>
      </c>
      <c r="Z719" s="31"/>
      <c r="AA719" s="31"/>
      <c r="AB719" s="31"/>
      <c r="AC719" s="31"/>
      <c r="AD719" s="31"/>
      <c r="AE719" s="31"/>
      <c r="AF719" s="31"/>
      <c r="AG719" s="33">
        <f t="shared" si="214"/>
        <v>0.99047862131065467</v>
      </c>
      <c r="AH719" s="33">
        <f t="shared" si="215"/>
        <v>1.0040493570101712</v>
      </c>
      <c r="AI719" s="33">
        <f t="shared" si="216"/>
        <v>0.99997813630031618</v>
      </c>
      <c r="AJ719" s="93">
        <f t="shared" si="217"/>
        <v>0.99513164898577022</v>
      </c>
      <c r="AK719" s="3">
        <f t="shared" si="218"/>
        <v>0.99519232121459511</v>
      </c>
      <c r="AL719" s="3"/>
      <c r="AM719" s="3"/>
      <c r="AN719" s="3"/>
      <c r="AO719" s="3"/>
      <c r="AP719" s="3"/>
      <c r="AQ719" s="90">
        <f t="shared" si="225"/>
        <v>0</v>
      </c>
      <c r="AR719" s="91">
        <f t="shared" si="226"/>
        <v>0</v>
      </c>
      <c r="AS719" s="89">
        <f>SUM(AR$9:AR719)*RLR</f>
        <v>120</v>
      </c>
      <c r="AT719" s="90">
        <f>AS719-SUM(AU$9:AU719)</f>
        <v>0.57692145424857699</v>
      </c>
      <c r="AU719" s="89">
        <f t="shared" si="227"/>
        <v>4.3596079666139787E-3</v>
      </c>
      <c r="AV719" s="90">
        <f>SUM(AU$9:AU719)*RRF</f>
        <v>83.596154982025993</v>
      </c>
      <c r="AW719" s="3"/>
      <c r="AX719" s="2">
        <f t="shared" si="219"/>
        <v>1.5</v>
      </c>
      <c r="AY719" s="2">
        <f t="shared" si="220"/>
        <v>0.75</v>
      </c>
    </row>
    <row r="720" spans="1:51" x14ac:dyDescent="0.25">
      <c r="A720" s="14">
        <f t="shared" si="221"/>
        <v>7.11</v>
      </c>
      <c r="B720" s="59">
        <f>IF($B$4="AY",0,IFERROR(P*INDEX('UWYr writing pattern'!$C$4:$C$18,MATCH('Baseline model w.Calcs'!$A720,'UWYr writing pattern'!$A$4:$A$18,0)) / 25,B719))</f>
        <v>0</v>
      </c>
      <c r="C720" s="36">
        <f t="shared" si="222"/>
        <v>2.153574418738612E-3</v>
      </c>
      <c r="E720" s="34">
        <f t="shared" si="223"/>
        <v>3.2795549523938256E-5</v>
      </c>
      <c r="F720" s="31">
        <f>SUM($E$9:E720)*RLR</f>
        <v>119.99741571069738</v>
      </c>
      <c r="G720" s="32"/>
      <c r="H720" s="36">
        <f>F720-SUM($J$9:J720)</f>
        <v>1.1314315899281269</v>
      </c>
      <c r="J720" s="31">
        <f t="shared" si="224"/>
        <v>8.5495634906953555E-3</v>
      </c>
      <c r="K720" s="36">
        <f>SUM($J$9:J720)*RRF</f>
        <v>83.206188884538477</v>
      </c>
      <c r="L720" s="33"/>
      <c r="M720" s="36">
        <f t="shared" si="209"/>
        <v>84.337620474466604</v>
      </c>
      <c r="N720" s="33"/>
      <c r="O720" s="33"/>
      <c r="P720" s="33"/>
      <c r="Q720" s="33"/>
      <c r="R720" s="33"/>
      <c r="S720" s="33"/>
      <c r="T720" s="33"/>
      <c r="U720" s="33"/>
      <c r="V720" s="31">
        <f t="shared" si="210"/>
        <v>1.8090025117404338E-3</v>
      </c>
      <c r="W720" s="31">
        <f t="shared" si="211"/>
        <v>0.79200211294968881</v>
      </c>
      <c r="X720" s="31">
        <f t="shared" si="212"/>
        <v>0.79381111546142924</v>
      </c>
      <c r="Y720" s="31">
        <f t="shared" si="213"/>
        <v>-0.33762047446660404</v>
      </c>
      <c r="Z720" s="31"/>
      <c r="AA720" s="31"/>
      <c r="AB720" s="31"/>
      <c r="AC720" s="31"/>
      <c r="AD720" s="31"/>
      <c r="AE720" s="31"/>
      <c r="AF720" s="31"/>
      <c r="AG720" s="33">
        <f t="shared" si="214"/>
        <v>0.99054986767307707</v>
      </c>
      <c r="AH720" s="33">
        <f t="shared" si="215"/>
        <v>1.0040192913626977</v>
      </c>
      <c r="AI720" s="33">
        <f t="shared" si="216"/>
        <v>0.99997846425581149</v>
      </c>
      <c r="AJ720" s="93">
        <f t="shared" si="217"/>
        <v>0.99516802503766977</v>
      </c>
      <c r="AK720" s="3">
        <f t="shared" si="218"/>
        <v>0.99522837880548565</v>
      </c>
      <c r="AL720" s="3"/>
      <c r="AM720" s="3"/>
      <c r="AN720" s="3"/>
      <c r="AO720" s="3"/>
      <c r="AP720" s="3"/>
      <c r="AQ720" s="90">
        <f t="shared" si="225"/>
        <v>0</v>
      </c>
      <c r="AR720" s="91">
        <f t="shared" si="226"/>
        <v>0</v>
      </c>
      <c r="AS720" s="89">
        <f>SUM(AR$9:AR720)*RLR</f>
        <v>120</v>
      </c>
      <c r="AT720" s="90">
        <f>AS720-SUM(AU$9:AU720)</f>
        <v>0.57259454334170812</v>
      </c>
      <c r="AU720" s="89">
        <f t="shared" si="227"/>
        <v>4.3269109068643273E-3</v>
      </c>
      <c r="AV720" s="90">
        <f>SUM(AU$9:AU720)*RRF</f>
        <v>83.599183819660794</v>
      </c>
      <c r="AW720" s="3"/>
      <c r="AX720" s="2">
        <f t="shared" si="219"/>
        <v>1.5</v>
      </c>
      <c r="AY720" s="2">
        <f t="shared" si="220"/>
        <v>0.75</v>
      </c>
    </row>
    <row r="721" spans="1:51" x14ac:dyDescent="0.25">
      <c r="A721" s="14">
        <f t="shared" si="221"/>
        <v>7.12</v>
      </c>
      <c r="B721" s="59">
        <f>IF($B$4="AY",0,IFERROR(P*INDEX('UWYr writing pattern'!$C$4:$C$18,MATCH('Baseline model w.Calcs'!$A721,'UWYr writing pattern'!$A$4:$A$18,0)) / 25,B720))</f>
        <v>0</v>
      </c>
      <c r="C721" s="36">
        <f t="shared" si="222"/>
        <v>2.1212708024575329E-3</v>
      </c>
      <c r="E721" s="34">
        <f t="shared" si="223"/>
        <v>3.230361628107918E-5</v>
      </c>
      <c r="F721" s="31">
        <f>SUM($E$9:E721)*RLR</f>
        <v>119.99745447503692</v>
      </c>
      <c r="G721" s="32"/>
      <c r="H721" s="36">
        <f>F721-SUM($J$9:J721)</f>
        <v>1.1229846173432065</v>
      </c>
      <c r="J721" s="31">
        <f t="shared" si="224"/>
        <v>8.4857369244609512E-3</v>
      </c>
      <c r="K721" s="36">
        <f>SUM($J$9:J721)*RRF</f>
        <v>83.212128900385594</v>
      </c>
      <c r="L721" s="33"/>
      <c r="M721" s="36">
        <f t="shared" si="209"/>
        <v>84.3351135177288</v>
      </c>
      <c r="N721" s="33"/>
      <c r="O721" s="33"/>
      <c r="P721" s="33"/>
      <c r="Q721" s="33"/>
      <c r="R721" s="33"/>
      <c r="S721" s="33"/>
      <c r="T721" s="33"/>
      <c r="U721" s="33"/>
      <c r="V721" s="31">
        <f t="shared" si="210"/>
        <v>1.7818674740643274E-3</v>
      </c>
      <c r="W721" s="31">
        <f t="shared" si="211"/>
        <v>0.78608923214024451</v>
      </c>
      <c r="X721" s="31">
        <f t="shared" si="212"/>
        <v>0.78787109961430879</v>
      </c>
      <c r="Y721" s="31">
        <f t="shared" si="213"/>
        <v>-0.33511351772880005</v>
      </c>
      <c r="Z721" s="31"/>
      <c r="AA721" s="31"/>
      <c r="AB721" s="31"/>
      <c r="AC721" s="31"/>
      <c r="AD721" s="31"/>
      <c r="AE721" s="31"/>
      <c r="AF721" s="31"/>
      <c r="AG721" s="33">
        <f t="shared" si="214"/>
        <v>0.99062058214744753</v>
      </c>
      <c r="AH721" s="33">
        <f t="shared" si="215"/>
        <v>1.0039894466396286</v>
      </c>
      <c r="AI721" s="33">
        <f t="shared" si="216"/>
        <v>0.99997878729197431</v>
      </c>
      <c r="AJ721" s="93">
        <f t="shared" si="217"/>
        <v>0.99520412928970359</v>
      </c>
      <c r="AK721" s="3">
        <f t="shared" si="218"/>
        <v>0.99526416596444467</v>
      </c>
      <c r="AL721" s="3"/>
      <c r="AM721" s="3"/>
      <c r="AN721" s="3"/>
      <c r="AO721" s="3"/>
      <c r="AP721" s="3"/>
      <c r="AQ721" s="90">
        <f t="shared" si="225"/>
        <v>0</v>
      </c>
      <c r="AR721" s="91">
        <f t="shared" si="226"/>
        <v>0</v>
      </c>
      <c r="AS721" s="89">
        <f>SUM(AR$9:AR721)*RLR</f>
        <v>120</v>
      </c>
      <c r="AT721" s="90">
        <f>AS721-SUM(AU$9:AU721)</f>
        <v>0.56830008426663881</v>
      </c>
      <c r="AU721" s="89">
        <f t="shared" si="227"/>
        <v>4.2944590750628106E-3</v>
      </c>
      <c r="AV721" s="90">
        <f>SUM(AU$9:AU721)*RRF</f>
        <v>83.60218994101335</v>
      </c>
      <c r="AW721" s="3"/>
      <c r="AX721" s="2">
        <f t="shared" si="219"/>
        <v>1.5</v>
      </c>
      <c r="AY721" s="2">
        <f t="shared" si="220"/>
        <v>0.75</v>
      </c>
    </row>
    <row r="722" spans="1:51" x14ac:dyDescent="0.25">
      <c r="A722" s="14">
        <f t="shared" si="221"/>
        <v>7.13</v>
      </c>
      <c r="B722" s="59">
        <f>IF($B$4="AY",0,IFERROR(P*INDEX('UWYr writing pattern'!$C$4:$C$18,MATCH('Baseline model w.Calcs'!$A722,'UWYr writing pattern'!$A$4:$A$18,0)) / 25,B721))</f>
        <v>0</v>
      </c>
      <c r="C722" s="36">
        <f t="shared" si="222"/>
        <v>2.0894517404206701E-3</v>
      </c>
      <c r="E722" s="34">
        <f t="shared" si="223"/>
        <v>3.1819062036862994E-5</v>
      </c>
      <c r="F722" s="31">
        <f>SUM($E$9:E722)*RLR</f>
        <v>119.99749265791135</v>
      </c>
      <c r="G722" s="32"/>
      <c r="H722" s="36">
        <f>F722-SUM($J$9:J722)</f>
        <v>1.1146004155875602</v>
      </c>
      <c r="J722" s="31">
        <f t="shared" si="224"/>
        <v>8.42238463007405E-3</v>
      </c>
      <c r="K722" s="36">
        <f>SUM($J$9:J722)*RRF</f>
        <v>83.21802456962665</v>
      </c>
      <c r="L722" s="33"/>
      <c r="M722" s="36">
        <f t="shared" si="209"/>
        <v>84.33262498521421</v>
      </c>
      <c r="N722" s="33"/>
      <c r="O722" s="33"/>
      <c r="P722" s="33"/>
      <c r="Q722" s="33"/>
      <c r="R722" s="33"/>
      <c r="S722" s="33"/>
      <c r="T722" s="33"/>
      <c r="U722" s="33"/>
      <c r="V722" s="31">
        <f t="shared" si="210"/>
        <v>1.7551394619533625E-3</v>
      </c>
      <c r="W722" s="31">
        <f t="shared" si="211"/>
        <v>0.78022029091129208</v>
      </c>
      <c r="X722" s="31">
        <f t="shared" si="212"/>
        <v>0.78197543037324546</v>
      </c>
      <c r="Y722" s="31">
        <f t="shared" si="213"/>
        <v>-0.3326249852142098</v>
      </c>
      <c r="Z722" s="31"/>
      <c r="AA722" s="31"/>
      <c r="AB722" s="31"/>
      <c r="AC722" s="31"/>
      <c r="AD722" s="31"/>
      <c r="AE722" s="31"/>
      <c r="AF722" s="31"/>
      <c r="AG722" s="33">
        <f t="shared" si="214"/>
        <v>0.99069076868603156</v>
      </c>
      <c r="AH722" s="33">
        <f t="shared" si="215"/>
        <v>1.00395982125255</v>
      </c>
      <c r="AI722" s="33">
        <f t="shared" si="216"/>
        <v>0.99997910548259461</v>
      </c>
      <c r="AJ722" s="93">
        <f t="shared" si="217"/>
        <v>0.99523996377274537</v>
      </c>
      <c r="AK722" s="3">
        <f t="shared" si="218"/>
        <v>0.99529968471971131</v>
      </c>
      <c r="AL722" s="3"/>
      <c r="AM722" s="3"/>
      <c r="AN722" s="3"/>
      <c r="AO722" s="3"/>
      <c r="AP722" s="3"/>
      <c r="AQ722" s="90">
        <f t="shared" si="225"/>
        <v>0</v>
      </c>
      <c r="AR722" s="91">
        <f t="shared" si="226"/>
        <v>0</v>
      </c>
      <c r="AS722" s="89">
        <f>SUM(AR$9:AR722)*RLR</f>
        <v>120</v>
      </c>
      <c r="AT722" s="90">
        <f>AS722-SUM(AU$9:AU722)</f>
        <v>0.56403783363464299</v>
      </c>
      <c r="AU722" s="89">
        <f t="shared" si="227"/>
        <v>4.2622506319997915E-3</v>
      </c>
      <c r="AV722" s="90">
        <f>SUM(AU$9:AU722)*RRF</f>
        <v>83.60517351645575</v>
      </c>
      <c r="AW722" s="3"/>
      <c r="AX722" s="2">
        <f t="shared" si="219"/>
        <v>1.5</v>
      </c>
      <c r="AY722" s="2">
        <f t="shared" si="220"/>
        <v>0.75</v>
      </c>
    </row>
    <row r="723" spans="1:51" x14ac:dyDescent="0.25">
      <c r="A723" s="14">
        <f t="shared" si="221"/>
        <v>7.14</v>
      </c>
      <c r="B723" s="59">
        <f>IF($B$4="AY",0,IFERROR(P*INDEX('UWYr writing pattern'!$C$4:$C$18,MATCH('Baseline model w.Calcs'!$A723,'UWYr writing pattern'!$A$4:$A$18,0)) / 25,B722))</f>
        <v>0</v>
      </c>
      <c r="C723" s="36">
        <f t="shared" si="222"/>
        <v>2.0581099643143599E-3</v>
      </c>
      <c r="E723" s="34">
        <f t="shared" si="223"/>
        <v>3.1341776106310055E-5</v>
      </c>
      <c r="F723" s="31">
        <f>SUM($E$9:E723)*RLR</f>
        <v>119.99753026804268</v>
      </c>
      <c r="G723" s="32"/>
      <c r="H723" s="36">
        <f>F723-SUM($J$9:J723)</f>
        <v>1.1062785226019827</v>
      </c>
      <c r="J723" s="31">
        <f t="shared" si="224"/>
        <v>8.3595031169067021E-3</v>
      </c>
      <c r="K723" s="36">
        <f>SUM($J$9:J723)*RRF</f>
        <v>83.223876221808482</v>
      </c>
      <c r="L723" s="33"/>
      <c r="M723" s="36">
        <f t="shared" si="209"/>
        <v>84.330154744410464</v>
      </c>
      <c r="N723" s="33"/>
      <c r="O723" s="33"/>
      <c r="P723" s="33"/>
      <c r="Q723" s="33"/>
      <c r="R723" s="33"/>
      <c r="S723" s="33"/>
      <c r="T723" s="33"/>
      <c r="U723" s="33"/>
      <c r="V723" s="31">
        <f t="shared" si="210"/>
        <v>1.7288123700240621E-3</v>
      </c>
      <c r="W723" s="31">
        <f t="shared" si="211"/>
        <v>0.77439496582138778</v>
      </c>
      <c r="X723" s="31">
        <f t="shared" si="212"/>
        <v>0.77612377819141187</v>
      </c>
      <c r="Y723" s="31">
        <f t="shared" si="213"/>
        <v>-0.33015474441046422</v>
      </c>
      <c r="Z723" s="31"/>
      <c r="AA723" s="31"/>
      <c r="AB723" s="31"/>
      <c r="AC723" s="31"/>
      <c r="AD723" s="31"/>
      <c r="AE723" s="31"/>
      <c r="AF723" s="31"/>
      <c r="AG723" s="33">
        <f t="shared" si="214"/>
        <v>0.99076043121200574</v>
      </c>
      <c r="AH723" s="33">
        <f t="shared" si="215"/>
        <v>1.0039304136239342</v>
      </c>
      <c r="AI723" s="33">
        <f t="shared" si="216"/>
        <v>0.99997941890035569</v>
      </c>
      <c r="AJ723" s="93">
        <f t="shared" si="217"/>
        <v>0.9952755305024944</v>
      </c>
      <c r="AK723" s="3">
        <f t="shared" si="218"/>
        <v>0.99533493708431342</v>
      </c>
      <c r="AL723" s="3"/>
      <c r="AM723" s="3"/>
      <c r="AN723" s="3"/>
      <c r="AO723" s="3"/>
      <c r="AP723" s="3"/>
      <c r="AQ723" s="90">
        <f t="shared" si="225"/>
        <v>0</v>
      </c>
      <c r="AR723" s="91">
        <f t="shared" si="226"/>
        <v>0</v>
      </c>
      <c r="AS723" s="89">
        <f>SUM(AR$9:AR723)*RLR</f>
        <v>120</v>
      </c>
      <c r="AT723" s="90">
        <f>AS723-SUM(AU$9:AU723)</f>
        <v>0.55980754988237891</v>
      </c>
      <c r="AU723" s="89">
        <f t="shared" si="227"/>
        <v>4.2302837522598226E-3</v>
      </c>
      <c r="AV723" s="90">
        <f>SUM(AU$9:AU723)*RRF</f>
        <v>83.608134715082329</v>
      </c>
      <c r="AW723" s="3"/>
      <c r="AX723" s="2">
        <f t="shared" si="219"/>
        <v>1.5</v>
      </c>
      <c r="AY723" s="2">
        <f t="shared" si="220"/>
        <v>0.75</v>
      </c>
    </row>
    <row r="724" spans="1:51" x14ac:dyDescent="0.25">
      <c r="A724" s="14">
        <f t="shared" si="221"/>
        <v>7.15</v>
      </c>
      <c r="B724" s="59">
        <f>IF($B$4="AY",0,IFERROR(P*INDEX('UWYr writing pattern'!$C$4:$C$18,MATCH('Baseline model w.Calcs'!$A724,'UWYr writing pattern'!$A$4:$A$18,0)) / 25,B723))</f>
        <v>0</v>
      </c>
      <c r="C724" s="36">
        <f t="shared" si="222"/>
        <v>2.0272383148496444E-3</v>
      </c>
      <c r="E724" s="34">
        <f t="shared" si="223"/>
        <v>3.0871649464715402E-5</v>
      </c>
      <c r="F724" s="31">
        <f>SUM($E$9:E724)*RLR</f>
        <v>119.99756731402205</v>
      </c>
      <c r="G724" s="32"/>
      <c r="H724" s="36">
        <f>F724-SUM($J$9:J724)</f>
        <v>1.0980184796618317</v>
      </c>
      <c r="J724" s="31">
        <f t="shared" si="224"/>
        <v>8.2970889195148698E-3</v>
      </c>
      <c r="K724" s="36">
        <f>SUM($J$9:J724)*RRF</f>
        <v>83.229684184052147</v>
      </c>
      <c r="L724" s="33"/>
      <c r="M724" s="36">
        <f t="shared" si="209"/>
        <v>84.327702663713978</v>
      </c>
      <c r="N724" s="33"/>
      <c r="O724" s="33"/>
      <c r="P724" s="33"/>
      <c r="Q724" s="33"/>
      <c r="R724" s="33"/>
      <c r="S724" s="33"/>
      <c r="T724" s="33"/>
      <c r="U724" s="33"/>
      <c r="V724" s="31">
        <f t="shared" si="210"/>
        <v>1.702880184473701E-3</v>
      </c>
      <c r="W724" s="31">
        <f t="shared" si="211"/>
        <v>0.76861293576328216</v>
      </c>
      <c r="X724" s="31">
        <f t="shared" si="212"/>
        <v>0.77031581594775589</v>
      </c>
      <c r="Y724" s="31">
        <f t="shared" si="213"/>
        <v>-0.32770266371397838</v>
      </c>
      <c r="Z724" s="31"/>
      <c r="AA724" s="31"/>
      <c r="AB724" s="31"/>
      <c r="AC724" s="31"/>
      <c r="AD724" s="31"/>
      <c r="AE724" s="31"/>
      <c r="AF724" s="31"/>
      <c r="AG724" s="33">
        <f t="shared" si="214"/>
        <v>0.99082957361966839</v>
      </c>
      <c r="AH724" s="33">
        <f t="shared" si="215"/>
        <v>1.0039012221870711</v>
      </c>
      <c r="AI724" s="33">
        <f t="shared" si="216"/>
        <v>0.99997972761685039</v>
      </c>
      <c r="AJ724" s="93">
        <f t="shared" si="217"/>
        <v>0.99531083147958843</v>
      </c>
      <c r="AK724" s="3">
        <f t="shared" si="218"/>
        <v>0.99536992505618116</v>
      </c>
      <c r="AL724" s="3"/>
      <c r="AM724" s="3"/>
      <c r="AN724" s="3"/>
      <c r="AO724" s="3"/>
      <c r="AP724" s="3"/>
      <c r="AQ724" s="90">
        <f t="shared" si="225"/>
        <v>0</v>
      </c>
      <c r="AR724" s="91">
        <f t="shared" si="226"/>
        <v>0</v>
      </c>
      <c r="AS724" s="89">
        <f>SUM(AR$9:AR724)*RLR</f>
        <v>120</v>
      </c>
      <c r="AT724" s="90">
        <f>AS724-SUM(AU$9:AU724)</f>
        <v>0.55560899325826085</v>
      </c>
      <c r="AU724" s="89">
        <f t="shared" si="227"/>
        <v>4.1985566241178416E-3</v>
      </c>
      <c r="AV724" s="90">
        <f>SUM(AU$9:AU724)*RRF</f>
        <v>83.611073704719217</v>
      </c>
      <c r="AW724" s="3"/>
      <c r="AX724" s="2">
        <f t="shared" si="219"/>
        <v>1.5</v>
      </c>
      <c r="AY724" s="2">
        <f t="shared" si="220"/>
        <v>0.75</v>
      </c>
    </row>
    <row r="725" spans="1:51" x14ac:dyDescent="0.25">
      <c r="A725" s="14">
        <f t="shared" si="221"/>
        <v>7.16</v>
      </c>
      <c r="B725" s="59">
        <f>IF($B$4="AY",0,IFERROR(P*INDEX('UWYr writing pattern'!$C$4:$C$18,MATCH('Baseline model w.Calcs'!$A725,'UWYr writing pattern'!$A$4:$A$18,0)) / 25,B724))</f>
        <v>0</v>
      </c>
      <c r="C725" s="36">
        <f t="shared" si="222"/>
        <v>1.9968297401268997E-3</v>
      </c>
      <c r="E725" s="34">
        <f t="shared" si="223"/>
        <v>3.0408574722744667E-5</v>
      </c>
      <c r="F725" s="31">
        <f>SUM($E$9:E725)*RLR</f>
        <v>119.99760380431171</v>
      </c>
      <c r="G725" s="32"/>
      <c r="H725" s="36">
        <f>F725-SUM($J$9:J725)</f>
        <v>1.0898198313540206</v>
      </c>
      <c r="J725" s="31">
        <f t="shared" si="224"/>
        <v>8.2351385974637377E-3</v>
      </c>
      <c r="K725" s="36">
        <f>SUM($J$9:J725)*RRF</f>
        <v>83.235448781070374</v>
      </c>
      <c r="L725" s="33"/>
      <c r="M725" s="36">
        <f t="shared" si="209"/>
        <v>84.325268612424395</v>
      </c>
      <c r="N725" s="33"/>
      <c r="O725" s="33"/>
      <c r="P725" s="33"/>
      <c r="Q725" s="33"/>
      <c r="R725" s="33"/>
      <c r="S725" s="33"/>
      <c r="T725" s="33"/>
      <c r="U725" s="33"/>
      <c r="V725" s="31">
        <f t="shared" si="210"/>
        <v>1.6773369817065958E-3</v>
      </c>
      <c r="W725" s="31">
        <f t="shared" si="211"/>
        <v>0.76287388194781436</v>
      </c>
      <c r="X725" s="31">
        <f t="shared" si="212"/>
        <v>0.76455121892952094</v>
      </c>
      <c r="Y725" s="31">
        <f t="shared" si="213"/>
        <v>-0.32526861242439509</v>
      </c>
      <c r="Z725" s="31"/>
      <c r="AA725" s="31"/>
      <c r="AB725" s="31"/>
      <c r="AC725" s="31"/>
      <c r="AD725" s="31"/>
      <c r="AE725" s="31"/>
      <c r="AF725" s="31"/>
      <c r="AG725" s="33">
        <f t="shared" si="214"/>
        <v>0.99089819977464733</v>
      </c>
      <c r="AH725" s="33">
        <f t="shared" si="215"/>
        <v>1.0038722453860047</v>
      </c>
      <c r="AI725" s="33">
        <f t="shared" si="216"/>
        <v>0.99998003170259753</v>
      </c>
      <c r="AJ725" s="93">
        <f t="shared" si="217"/>
        <v>0.99534586868971675</v>
      </c>
      <c r="AK725" s="3">
        <f t="shared" si="218"/>
        <v>0.99540465061825978</v>
      </c>
      <c r="AL725" s="3"/>
      <c r="AM725" s="3"/>
      <c r="AN725" s="3"/>
      <c r="AO725" s="3"/>
      <c r="AP725" s="3"/>
      <c r="AQ725" s="90">
        <f t="shared" si="225"/>
        <v>0</v>
      </c>
      <c r="AR725" s="91">
        <f t="shared" si="226"/>
        <v>0</v>
      </c>
      <c r="AS725" s="89">
        <f>SUM(AR$9:AR725)*RLR</f>
        <v>120</v>
      </c>
      <c r="AT725" s="90">
        <f>AS725-SUM(AU$9:AU725)</f>
        <v>0.551441925808831</v>
      </c>
      <c r="AU725" s="89">
        <f t="shared" si="227"/>
        <v>4.1670674494369564E-3</v>
      </c>
      <c r="AV725" s="90">
        <f>SUM(AU$9:AU725)*RRF</f>
        <v>83.613990651933818</v>
      </c>
      <c r="AW725" s="3"/>
      <c r="AX725" s="2">
        <f t="shared" si="219"/>
        <v>1.5</v>
      </c>
      <c r="AY725" s="2">
        <f t="shared" si="220"/>
        <v>0.75</v>
      </c>
    </row>
    <row r="726" spans="1:51" x14ac:dyDescent="0.25">
      <c r="A726" s="14">
        <f t="shared" si="221"/>
        <v>7.17</v>
      </c>
      <c r="B726" s="59">
        <f>IF($B$4="AY",0,IFERROR(P*INDEX('UWYr writing pattern'!$C$4:$C$18,MATCH('Baseline model w.Calcs'!$A726,'UWYr writing pattern'!$A$4:$A$18,0)) / 25,B725))</f>
        <v>0</v>
      </c>
      <c r="C726" s="36">
        <f t="shared" si="222"/>
        <v>1.9668772940249963E-3</v>
      </c>
      <c r="E726" s="34">
        <f t="shared" si="223"/>
        <v>2.9952446101903499E-5</v>
      </c>
      <c r="F726" s="31">
        <f>SUM($E$9:E726)*RLR</f>
        <v>119.99763974724704</v>
      </c>
      <c r="G726" s="32"/>
      <c r="H726" s="36">
        <f>F726-SUM($J$9:J726)</f>
        <v>1.0816821255541953</v>
      </c>
      <c r="J726" s="31">
        <f t="shared" si="224"/>
        <v>8.1736487351551541E-3</v>
      </c>
      <c r="K726" s="36">
        <f>SUM($J$9:J726)*RRF</f>
        <v>83.241170335184989</v>
      </c>
      <c r="L726" s="33"/>
      <c r="M726" s="36">
        <f t="shared" si="209"/>
        <v>84.322852460739185</v>
      </c>
      <c r="N726" s="33"/>
      <c r="O726" s="33"/>
      <c r="P726" s="33"/>
      <c r="Q726" s="33"/>
      <c r="R726" s="33"/>
      <c r="S726" s="33"/>
      <c r="T726" s="33"/>
      <c r="U726" s="33"/>
      <c r="V726" s="31">
        <f t="shared" si="210"/>
        <v>1.6521769269809967E-3</v>
      </c>
      <c r="W726" s="31">
        <f t="shared" si="211"/>
        <v>0.75717748788793671</v>
      </c>
      <c r="X726" s="31">
        <f t="shared" si="212"/>
        <v>0.75882966481491765</v>
      </c>
      <c r="Y726" s="31">
        <f t="shared" si="213"/>
        <v>-0.32285246073918472</v>
      </c>
      <c r="Z726" s="31"/>
      <c r="AA726" s="31"/>
      <c r="AB726" s="31"/>
      <c r="AC726" s="31"/>
      <c r="AD726" s="31"/>
      <c r="AE726" s="31"/>
      <c r="AF726" s="31"/>
      <c r="AG726" s="33">
        <f t="shared" si="214"/>
        <v>0.99096631351410702</v>
      </c>
      <c r="AH726" s="33">
        <f t="shared" si="215"/>
        <v>1.0038434816754664</v>
      </c>
      <c r="AI726" s="33">
        <f t="shared" si="216"/>
        <v>0.99998033122705865</v>
      </c>
      <c r="AJ726" s="93">
        <f t="shared" si="217"/>
        <v>0.99538064410373173</v>
      </c>
      <c r="AK726" s="3">
        <f t="shared" si="218"/>
        <v>0.99543911573862276</v>
      </c>
      <c r="AL726" s="3"/>
      <c r="AM726" s="3"/>
      <c r="AN726" s="3"/>
      <c r="AO726" s="3"/>
      <c r="AP726" s="3"/>
      <c r="AQ726" s="90">
        <f t="shared" si="225"/>
        <v>0</v>
      </c>
      <c r="AR726" s="91">
        <f t="shared" si="226"/>
        <v>0</v>
      </c>
      <c r="AS726" s="89">
        <f>SUM(AR$9:AR726)*RLR</f>
        <v>120</v>
      </c>
      <c r="AT726" s="90">
        <f>AS726-SUM(AU$9:AU726)</f>
        <v>0.54730611136525908</v>
      </c>
      <c r="AU726" s="89">
        <f t="shared" si="227"/>
        <v>4.1358144435662322E-3</v>
      </c>
      <c r="AV726" s="90">
        <f>SUM(AU$9:AU726)*RRF</f>
        <v>83.616885722044316</v>
      </c>
      <c r="AW726" s="3"/>
      <c r="AX726" s="2">
        <f t="shared" si="219"/>
        <v>1.5</v>
      </c>
      <c r="AY726" s="2">
        <f t="shared" si="220"/>
        <v>0.75</v>
      </c>
    </row>
    <row r="727" spans="1:51" x14ac:dyDescent="0.25">
      <c r="A727" s="14">
        <f t="shared" si="221"/>
        <v>7.18</v>
      </c>
      <c r="B727" s="59">
        <f>IF($B$4="AY",0,IFERROR(P*INDEX('UWYr writing pattern'!$C$4:$C$18,MATCH('Baseline model w.Calcs'!$A727,'UWYr writing pattern'!$A$4:$A$18,0)) / 25,B726))</f>
        <v>0</v>
      </c>
      <c r="C727" s="36">
        <f t="shared" si="222"/>
        <v>1.9373741346146213E-3</v>
      </c>
      <c r="E727" s="34">
        <f t="shared" si="223"/>
        <v>2.9503159410374947E-5</v>
      </c>
      <c r="F727" s="31">
        <f>SUM($E$9:E727)*RLR</f>
        <v>119.99767515103832</v>
      </c>
      <c r="G727" s="32"/>
      <c r="H727" s="36">
        <f>F727-SUM($J$9:J727)</f>
        <v>1.0736049134038268</v>
      </c>
      <c r="J727" s="31">
        <f t="shared" si="224"/>
        <v>8.1126159416564647E-3</v>
      </c>
      <c r="K727" s="36">
        <f>SUM($J$9:J727)*RRF</f>
        <v>83.246849166344148</v>
      </c>
      <c r="L727" s="33"/>
      <c r="M727" s="36">
        <f t="shared" si="209"/>
        <v>84.320454079747975</v>
      </c>
      <c r="N727" s="33"/>
      <c r="O727" s="33"/>
      <c r="P727" s="33"/>
      <c r="Q727" s="33"/>
      <c r="R727" s="33"/>
      <c r="S727" s="33"/>
      <c r="T727" s="33"/>
      <c r="U727" s="33"/>
      <c r="V727" s="31">
        <f t="shared" si="210"/>
        <v>1.6273942730762817E-3</v>
      </c>
      <c r="W727" s="31">
        <f t="shared" si="211"/>
        <v>0.75152343938267874</v>
      </c>
      <c r="X727" s="31">
        <f t="shared" si="212"/>
        <v>0.75315083365575497</v>
      </c>
      <c r="Y727" s="31">
        <f t="shared" si="213"/>
        <v>-0.32045407974797513</v>
      </c>
      <c r="Z727" s="31"/>
      <c r="AA727" s="31"/>
      <c r="AB727" s="31"/>
      <c r="AC727" s="31"/>
      <c r="AD727" s="31"/>
      <c r="AE727" s="31"/>
      <c r="AF727" s="31"/>
      <c r="AG727" s="33">
        <f t="shared" si="214"/>
        <v>0.99103391864695412</v>
      </c>
      <c r="AH727" s="33">
        <f t="shared" si="215"/>
        <v>1.0038149295208092</v>
      </c>
      <c r="AI727" s="33">
        <f t="shared" si="216"/>
        <v>0.99998062625865269</v>
      </c>
      <c r="AJ727" s="93">
        <f t="shared" si="217"/>
        <v>0.99541515967775951</v>
      </c>
      <c r="AK727" s="3">
        <f t="shared" si="218"/>
        <v>0.99547332237058317</v>
      </c>
      <c r="AL727" s="3"/>
      <c r="AM727" s="3"/>
      <c r="AN727" s="3"/>
      <c r="AO727" s="3"/>
      <c r="AP727" s="3"/>
      <c r="AQ727" s="90">
        <f t="shared" si="225"/>
        <v>0</v>
      </c>
      <c r="AR727" s="91">
        <f t="shared" si="226"/>
        <v>0</v>
      </c>
      <c r="AS727" s="89">
        <f>SUM(AR$9:AR727)*RLR</f>
        <v>120</v>
      </c>
      <c r="AT727" s="90">
        <f>AS727-SUM(AU$9:AU727)</f>
        <v>0.54320131553001261</v>
      </c>
      <c r="AU727" s="89">
        <f t="shared" si="227"/>
        <v>4.1047958352394432E-3</v>
      </c>
      <c r="AV727" s="90">
        <f>SUM(AU$9:AU727)*RRF</f>
        <v>83.619759079128983</v>
      </c>
      <c r="AW727" s="3"/>
      <c r="AX727" s="2">
        <f t="shared" si="219"/>
        <v>1.5</v>
      </c>
      <c r="AY727" s="2">
        <f t="shared" si="220"/>
        <v>0.75</v>
      </c>
    </row>
    <row r="728" spans="1:51" x14ac:dyDescent="0.25">
      <c r="A728" s="14">
        <f t="shared" si="221"/>
        <v>7.19</v>
      </c>
      <c r="B728" s="59">
        <f>IF($B$4="AY",0,IFERROR(P*INDEX('UWYr writing pattern'!$C$4:$C$18,MATCH('Baseline model w.Calcs'!$A728,'UWYr writing pattern'!$A$4:$A$18,0)) / 25,B727))</f>
        <v>0</v>
      </c>
      <c r="C728" s="36">
        <f t="shared" si="222"/>
        <v>1.9083135225954019E-3</v>
      </c>
      <c r="E728" s="34">
        <f t="shared" si="223"/>
        <v>2.906061201921932E-5</v>
      </c>
      <c r="F728" s="31">
        <f>SUM($E$9:E728)*RLR</f>
        <v>119.99771002377275</v>
      </c>
      <c r="G728" s="32"/>
      <c r="H728" s="36">
        <f>F728-SUM($J$9:J728)</f>
        <v>1.0655877492877295</v>
      </c>
      <c r="J728" s="31">
        <f t="shared" si="224"/>
        <v>8.0520368505287016E-3</v>
      </c>
      <c r="K728" s="36">
        <f>SUM($J$9:J728)*RRF</f>
        <v>83.252485592139507</v>
      </c>
      <c r="L728" s="33"/>
      <c r="M728" s="36">
        <f t="shared" si="209"/>
        <v>84.318073341427237</v>
      </c>
      <c r="N728" s="33"/>
      <c r="O728" s="33"/>
      <c r="P728" s="33"/>
      <c r="Q728" s="33"/>
      <c r="R728" s="33"/>
      <c r="S728" s="33"/>
      <c r="T728" s="33"/>
      <c r="U728" s="33"/>
      <c r="V728" s="31">
        <f t="shared" si="210"/>
        <v>1.6029833589801374E-3</v>
      </c>
      <c r="W728" s="31">
        <f t="shared" si="211"/>
        <v>0.74591142450141057</v>
      </c>
      <c r="X728" s="31">
        <f t="shared" si="212"/>
        <v>0.74751440786039069</v>
      </c>
      <c r="Y728" s="31">
        <f t="shared" si="213"/>
        <v>-0.31807334142723676</v>
      </c>
      <c r="Z728" s="31"/>
      <c r="AA728" s="31"/>
      <c r="AB728" s="31"/>
      <c r="AC728" s="31"/>
      <c r="AD728" s="31"/>
      <c r="AE728" s="31"/>
      <c r="AF728" s="31"/>
      <c r="AG728" s="33">
        <f t="shared" si="214"/>
        <v>0.99110101895404179</v>
      </c>
      <c r="AH728" s="33">
        <f t="shared" si="215"/>
        <v>1.0037865873979432</v>
      </c>
      <c r="AI728" s="33">
        <f t="shared" si="216"/>
        <v>0.99998091686477297</v>
      </c>
      <c r="AJ728" s="93">
        <f t="shared" si="217"/>
        <v>0.99544941735331027</v>
      </c>
      <c r="AK728" s="3">
        <f t="shared" si="218"/>
        <v>0.99550727245280379</v>
      </c>
      <c r="AL728" s="3"/>
      <c r="AM728" s="3"/>
      <c r="AN728" s="3"/>
      <c r="AO728" s="3"/>
      <c r="AP728" s="3"/>
      <c r="AQ728" s="90">
        <f t="shared" si="225"/>
        <v>0</v>
      </c>
      <c r="AR728" s="91">
        <f t="shared" si="226"/>
        <v>0</v>
      </c>
      <c r="AS728" s="89">
        <f>SUM(AR$9:AR728)*RLR</f>
        <v>120</v>
      </c>
      <c r="AT728" s="90">
        <f>AS728-SUM(AU$9:AU728)</f>
        <v>0.53912730566354128</v>
      </c>
      <c r="AU728" s="89">
        <f t="shared" si="227"/>
        <v>4.0740098664750948E-3</v>
      </c>
      <c r="AV728" s="90">
        <f>SUM(AU$9:AU728)*RRF</f>
        <v>83.622610886035517</v>
      </c>
      <c r="AW728" s="3"/>
      <c r="AX728" s="2">
        <f t="shared" si="219"/>
        <v>1.5</v>
      </c>
      <c r="AY728" s="2">
        <f t="shared" si="220"/>
        <v>0.75</v>
      </c>
    </row>
    <row r="729" spans="1:51" x14ac:dyDescent="0.25">
      <c r="A729" s="14">
        <f t="shared" si="221"/>
        <v>7.2</v>
      </c>
      <c r="B729" s="59">
        <f>IF($B$4="AY",0,IFERROR(P*INDEX('UWYr writing pattern'!$C$4:$C$18,MATCH('Baseline model w.Calcs'!$A729,'UWYr writing pattern'!$A$4:$A$18,0)) / 25,B728))</f>
        <v>0</v>
      </c>
      <c r="C729" s="36">
        <f t="shared" si="222"/>
        <v>1.8796888197564708E-3</v>
      </c>
      <c r="E729" s="34">
        <f t="shared" si="223"/>
        <v>2.8624702838931029E-5</v>
      </c>
      <c r="F729" s="31">
        <f>SUM($E$9:E729)*RLR</f>
        <v>119.99774437341615</v>
      </c>
      <c r="G729" s="32"/>
      <c r="H729" s="36">
        <f>F729-SUM($J$9:J729)</f>
        <v>1.0576301908114658</v>
      </c>
      <c r="J729" s="31">
        <f t="shared" si="224"/>
        <v>7.9919081196579717E-3</v>
      </c>
      <c r="K729" s="36">
        <f>SUM($J$9:J729)*RRF</f>
        <v>83.258079927823275</v>
      </c>
      <c r="L729" s="33"/>
      <c r="M729" s="36">
        <f t="shared" si="209"/>
        <v>84.31571011863474</v>
      </c>
      <c r="N729" s="33"/>
      <c r="O729" s="33"/>
      <c r="P729" s="33"/>
      <c r="Q729" s="33"/>
      <c r="R729" s="33"/>
      <c r="S729" s="33"/>
      <c r="T729" s="33"/>
      <c r="U729" s="33"/>
      <c r="V729" s="31">
        <f t="shared" si="210"/>
        <v>1.5789386085954353E-3</v>
      </c>
      <c r="W729" s="31">
        <f t="shared" si="211"/>
        <v>0.740341133568026</v>
      </c>
      <c r="X729" s="31">
        <f t="shared" si="212"/>
        <v>0.74192007217662148</v>
      </c>
      <c r="Y729" s="31">
        <f t="shared" si="213"/>
        <v>-0.31571011863474041</v>
      </c>
      <c r="Z729" s="31"/>
      <c r="AA729" s="31"/>
      <c r="AB729" s="31"/>
      <c r="AC729" s="31"/>
      <c r="AD729" s="31"/>
      <c r="AE729" s="31"/>
      <c r="AF729" s="31"/>
      <c r="AG729" s="33">
        <f t="shared" si="214"/>
        <v>0.99116761818837229</v>
      </c>
      <c r="AH729" s="33">
        <f t="shared" si="215"/>
        <v>1.0037584537932707</v>
      </c>
      <c r="AI729" s="33">
        <f t="shared" si="216"/>
        <v>0.99998120311180128</v>
      </c>
      <c r="AJ729" s="93">
        <f t="shared" si="217"/>
        <v>0.99548341905738735</v>
      </c>
      <c r="AK729" s="3">
        <f t="shared" si="218"/>
        <v>0.99554096790940771</v>
      </c>
      <c r="AL729" s="3"/>
      <c r="AM729" s="3"/>
      <c r="AN729" s="3"/>
      <c r="AO729" s="3"/>
      <c r="AP729" s="3"/>
      <c r="AQ729" s="90">
        <f t="shared" si="225"/>
        <v>0</v>
      </c>
      <c r="AR729" s="91">
        <f t="shared" si="226"/>
        <v>0</v>
      </c>
      <c r="AS729" s="89">
        <f>SUM(AR$9:AR729)*RLR</f>
        <v>120</v>
      </c>
      <c r="AT729" s="90">
        <f>AS729-SUM(AU$9:AU729)</f>
        <v>0.53508385087106092</v>
      </c>
      <c r="AU729" s="89">
        <f t="shared" si="227"/>
        <v>4.0434547924765593E-3</v>
      </c>
      <c r="AV729" s="90">
        <f>SUM(AU$9:AU729)*RRF</f>
        <v>83.62544130439025</v>
      </c>
      <c r="AW729" s="3"/>
      <c r="AX729" s="2">
        <f t="shared" si="219"/>
        <v>1.5</v>
      </c>
      <c r="AY729" s="2">
        <f t="shared" si="220"/>
        <v>0.75</v>
      </c>
    </row>
    <row r="730" spans="1:51" x14ac:dyDescent="0.25">
      <c r="A730" s="14">
        <f t="shared" si="221"/>
        <v>7.21</v>
      </c>
      <c r="B730" s="59">
        <f>IF($B$4="AY",0,IFERROR(P*INDEX('UWYr writing pattern'!$C$4:$C$18,MATCH('Baseline model w.Calcs'!$A730,'UWYr writing pattern'!$A$4:$A$18,0)) / 25,B729))</f>
        <v>0</v>
      </c>
      <c r="C730" s="36">
        <f t="shared" si="222"/>
        <v>1.8514934874601238E-3</v>
      </c>
      <c r="E730" s="34">
        <f t="shared" si="223"/>
        <v>2.8195332296347062E-5</v>
      </c>
      <c r="F730" s="31">
        <f>SUM($E$9:E730)*RLR</f>
        <v>119.9977782078149</v>
      </c>
      <c r="G730" s="32"/>
      <c r="H730" s="36">
        <f>F730-SUM($J$9:J730)</f>
        <v>1.0497317987791348</v>
      </c>
      <c r="J730" s="31">
        <f t="shared" si="224"/>
        <v>7.9322264310859938E-3</v>
      </c>
      <c r="K730" s="36">
        <f>SUM($J$9:J730)*RRF</f>
        <v>83.263632486325037</v>
      </c>
      <c r="L730" s="33"/>
      <c r="M730" s="36">
        <f t="shared" si="209"/>
        <v>84.313364285104171</v>
      </c>
      <c r="N730" s="33"/>
      <c r="O730" s="33"/>
      <c r="P730" s="33"/>
      <c r="Q730" s="33"/>
      <c r="R730" s="33"/>
      <c r="S730" s="33"/>
      <c r="T730" s="33"/>
      <c r="U730" s="33"/>
      <c r="V730" s="31">
        <f t="shared" si="210"/>
        <v>1.5552545294665039E-3</v>
      </c>
      <c r="W730" s="31">
        <f t="shared" si="211"/>
        <v>0.73481225914539428</v>
      </c>
      <c r="X730" s="31">
        <f t="shared" si="212"/>
        <v>0.73636751367486075</v>
      </c>
      <c r="Y730" s="31">
        <f t="shared" si="213"/>
        <v>-0.31336428510417136</v>
      </c>
      <c r="Z730" s="31"/>
      <c r="AA730" s="31"/>
      <c r="AB730" s="31"/>
      <c r="AC730" s="31"/>
      <c r="AD730" s="31"/>
      <c r="AE730" s="31"/>
      <c r="AF730" s="31"/>
      <c r="AG730" s="33">
        <f t="shared" si="214"/>
        <v>0.99123372007529809</v>
      </c>
      <c r="AH730" s="33">
        <f t="shared" si="215"/>
        <v>1.003730527203621</v>
      </c>
      <c r="AI730" s="33">
        <f t="shared" si="216"/>
        <v>0.99998148506512419</v>
      </c>
      <c r="AJ730" s="93">
        <f t="shared" si="217"/>
        <v>0.99551716670259549</v>
      </c>
      <c r="AK730" s="3">
        <f t="shared" si="218"/>
        <v>0.99557441065008723</v>
      </c>
      <c r="AL730" s="3"/>
      <c r="AM730" s="3"/>
      <c r="AN730" s="3"/>
      <c r="AO730" s="3"/>
      <c r="AP730" s="3"/>
      <c r="AQ730" s="90">
        <f t="shared" si="225"/>
        <v>0</v>
      </c>
      <c r="AR730" s="91">
        <f t="shared" si="226"/>
        <v>0</v>
      </c>
      <c r="AS730" s="89">
        <f>SUM(AR$9:AR730)*RLR</f>
        <v>120</v>
      </c>
      <c r="AT730" s="90">
        <f>AS730-SUM(AU$9:AU730)</f>
        <v>0.5310707219895221</v>
      </c>
      <c r="AU730" s="89">
        <f t="shared" si="227"/>
        <v>4.0131288815329572E-3</v>
      </c>
      <c r="AV730" s="90">
        <f>SUM(AU$9:AU730)*RRF</f>
        <v>83.628250494607329</v>
      </c>
      <c r="AW730" s="3"/>
      <c r="AX730" s="2">
        <f t="shared" si="219"/>
        <v>1.5</v>
      </c>
      <c r="AY730" s="2">
        <f t="shared" si="220"/>
        <v>0.75</v>
      </c>
    </row>
    <row r="731" spans="1:51" x14ac:dyDescent="0.25">
      <c r="A731" s="14">
        <f t="shared" si="221"/>
        <v>7.22</v>
      </c>
      <c r="B731" s="59">
        <f>IF($B$4="AY",0,IFERROR(P*INDEX('UWYr writing pattern'!$C$4:$C$18,MATCH('Baseline model w.Calcs'!$A731,'UWYr writing pattern'!$A$4:$A$18,0)) / 25,B730))</f>
        <v>0</v>
      </c>
      <c r="C731" s="36">
        <f t="shared" si="222"/>
        <v>1.823721085148222E-3</v>
      </c>
      <c r="E731" s="34">
        <f t="shared" si="223"/>
        <v>2.7772402311901859E-5</v>
      </c>
      <c r="F731" s="31">
        <f>SUM($E$9:E731)*RLR</f>
        <v>119.99781153469766</v>
      </c>
      <c r="G731" s="32"/>
      <c r="H731" s="36">
        <f>F731-SUM($J$9:J731)</f>
        <v>1.0418921371710468</v>
      </c>
      <c r="J731" s="31">
        <f t="shared" si="224"/>
        <v>7.8729884908435108E-3</v>
      </c>
      <c r="K731" s="36">
        <f>SUM($J$9:J731)*RRF</f>
        <v>83.269143578268626</v>
      </c>
      <c r="L731" s="33"/>
      <c r="M731" s="36">
        <f t="shared" si="209"/>
        <v>84.311035715439672</v>
      </c>
      <c r="N731" s="33"/>
      <c r="O731" s="33"/>
      <c r="P731" s="33"/>
      <c r="Q731" s="33"/>
      <c r="R731" s="33"/>
      <c r="S731" s="33"/>
      <c r="T731" s="33"/>
      <c r="U731" s="33"/>
      <c r="V731" s="31">
        <f t="shared" si="210"/>
        <v>1.5319257115245062E-3</v>
      </c>
      <c r="W731" s="31">
        <f t="shared" si="211"/>
        <v>0.7293244960197327</v>
      </c>
      <c r="X731" s="31">
        <f t="shared" si="212"/>
        <v>0.7308564217312572</v>
      </c>
      <c r="Y731" s="31">
        <f t="shared" si="213"/>
        <v>-0.31103571543967234</v>
      </c>
      <c r="Z731" s="31"/>
      <c r="AA731" s="31"/>
      <c r="AB731" s="31"/>
      <c r="AC731" s="31"/>
      <c r="AD731" s="31"/>
      <c r="AE731" s="31"/>
      <c r="AF731" s="31"/>
      <c r="AG731" s="33">
        <f t="shared" si="214"/>
        <v>0.99129932831272172</v>
      </c>
      <c r="AH731" s="33">
        <f t="shared" si="215"/>
        <v>1.0037028061361866</v>
      </c>
      <c r="AI731" s="33">
        <f t="shared" si="216"/>
        <v>0.99998176278914719</v>
      </c>
      <c r="AJ731" s="93">
        <f t="shared" si="217"/>
        <v>0.99555066218724864</v>
      </c>
      <c r="AK731" s="3">
        <f t="shared" si="218"/>
        <v>0.99560760257021153</v>
      </c>
      <c r="AL731" s="3"/>
      <c r="AM731" s="3"/>
      <c r="AN731" s="3"/>
      <c r="AO731" s="3"/>
      <c r="AP731" s="3"/>
      <c r="AQ731" s="90">
        <f t="shared" si="225"/>
        <v>0</v>
      </c>
      <c r="AR731" s="91">
        <f t="shared" si="226"/>
        <v>0</v>
      </c>
      <c r="AS731" s="89">
        <f>SUM(AR$9:AR731)*RLR</f>
        <v>120</v>
      </c>
      <c r="AT731" s="90">
        <f>AS731-SUM(AU$9:AU731)</f>
        <v>0.52708769157460722</v>
      </c>
      <c r="AU731" s="89">
        <f t="shared" si="227"/>
        <v>3.9830304149214161E-3</v>
      </c>
      <c r="AV731" s="90">
        <f>SUM(AU$9:AU731)*RRF</f>
        <v>83.631038615897765</v>
      </c>
      <c r="AW731" s="3"/>
      <c r="AX731" s="2">
        <f t="shared" si="219"/>
        <v>1.5</v>
      </c>
      <c r="AY731" s="2">
        <f t="shared" si="220"/>
        <v>0.75</v>
      </c>
    </row>
    <row r="732" spans="1:51" x14ac:dyDescent="0.25">
      <c r="A732" s="14">
        <f t="shared" si="221"/>
        <v>7.23</v>
      </c>
      <c r="B732" s="59">
        <f>IF($B$4="AY",0,IFERROR(P*INDEX('UWYr writing pattern'!$C$4:$C$18,MATCH('Baseline model w.Calcs'!$A732,'UWYr writing pattern'!$A$4:$A$18,0)) / 25,B731))</f>
        <v>0</v>
      </c>
      <c r="C732" s="36">
        <f t="shared" si="222"/>
        <v>1.7963652688709987E-3</v>
      </c>
      <c r="E732" s="34">
        <f t="shared" si="223"/>
        <v>2.735581627722333E-5</v>
      </c>
      <c r="F732" s="31">
        <f>SUM($E$9:E732)*RLR</f>
        <v>119.9978443616772</v>
      </c>
      <c r="G732" s="32"/>
      <c r="H732" s="36">
        <f>F732-SUM($J$9:J732)</f>
        <v>1.034110773121796</v>
      </c>
      <c r="J732" s="31">
        <f t="shared" si="224"/>
        <v>7.8141910287828509E-3</v>
      </c>
      <c r="K732" s="36">
        <f>SUM($J$9:J732)*RRF</f>
        <v>83.274613511988775</v>
      </c>
      <c r="L732" s="33"/>
      <c r="M732" s="36">
        <f t="shared" si="209"/>
        <v>84.308724285110571</v>
      </c>
      <c r="N732" s="33"/>
      <c r="O732" s="33"/>
      <c r="P732" s="33"/>
      <c r="Q732" s="33"/>
      <c r="R732" s="33"/>
      <c r="S732" s="33"/>
      <c r="T732" s="33"/>
      <c r="U732" s="33"/>
      <c r="V732" s="31">
        <f t="shared" si="210"/>
        <v>1.5089468258516388E-3</v>
      </c>
      <c r="W732" s="31">
        <f t="shared" si="211"/>
        <v>0.72387754118525716</v>
      </c>
      <c r="X732" s="31">
        <f t="shared" si="212"/>
        <v>0.72538648801110883</v>
      </c>
      <c r="Y732" s="31">
        <f t="shared" si="213"/>
        <v>-0.30872428511057137</v>
      </c>
      <c r="Z732" s="31"/>
      <c r="AA732" s="31"/>
      <c r="AB732" s="31"/>
      <c r="AC732" s="31"/>
      <c r="AD732" s="31"/>
      <c r="AE732" s="31"/>
      <c r="AF732" s="31"/>
      <c r="AG732" s="33">
        <f t="shared" si="214"/>
        <v>0.99136444657129497</v>
      </c>
      <c r="AH732" s="33">
        <f t="shared" si="215"/>
        <v>1.0036752891084593</v>
      </c>
      <c r="AI732" s="33">
        <f t="shared" si="216"/>
        <v>0.99998203634730998</v>
      </c>
      <c r="AJ732" s="93">
        <f t="shared" si="217"/>
        <v>0.99558390739547664</v>
      </c>
      <c r="AK732" s="3">
        <f t="shared" si="218"/>
        <v>0.99564054555093495</v>
      </c>
      <c r="AL732" s="3"/>
      <c r="AM732" s="3"/>
      <c r="AN732" s="3"/>
      <c r="AO732" s="3"/>
      <c r="AP732" s="3"/>
      <c r="AQ732" s="90">
        <f t="shared" si="225"/>
        <v>0</v>
      </c>
      <c r="AR732" s="91">
        <f t="shared" si="226"/>
        <v>0</v>
      </c>
      <c r="AS732" s="89">
        <f>SUM(AR$9:AR732)*RLR</f>
        <v>120</v>
      </c>
      <c r="AT732" s="90">
        <f>AS732-SUM(AU$9:AU732)</f>
        <v>0.52313453388779863</v>
      </c>
      <c r="AU732" s="89">
        <f t="shared" si="227"/>
        <v>3.9531576868095542E-3</v>
      </c>
      <c r="AV732" s="90">
        <f>SUM(AU$9:AU732)*RRF</f>
        <v>83.633805826278532</v>
      </c>
      <c r="AW732" s="3"/>
      <c r="AX732" s="2">
        <f t="shared" si="219"/>
        <v>1.5</v>
      </c>
      <c r="AY732" s="2">
        <f t="shared" si="220"/>
        <v>0.75</v>
      </c>
    </row>
    <row r="733" spans="1:51" x14ac:dyDescent="0.25">
      <c r="A733" s="14">
        <f t="shared" si="221"/>
        <v>7.24</v>
      </c>
      <c r="B733" s="59">
        <f>IF($B$4="AY",0,IFERROR(P*INDEX('UWYr writing pattern'!$C$4:$C$18,MATCH('Baseline model w.Calcs'!$A733,'UWYr writing pattern'!$A$4:$A$18,0)) / 25,B732))</f>
        <v>0</v>
      </c>
      <c r="C733" s="36">
        <f t="shared" si="222"/>
        <v>1.7694197898379337E-3</v>
      </c>
      <c r="E733" s="34">
        <f t="shared" si="223"/>
        <v>2.6945479033064982E-5</v>
      </c>
      <c r="F733" s="31">
        <f>SUM($E$9:E733)*RLR</f>
        <v>119.99787669625204</v>
      </c>
      <c r="G733" s="32"/>
      <c r="H733" s="36">
        <f>F733-SUM($J$9:J733)</f>
        <v>1.0263872768982196</v>
      </c>
      <c r="J733" s="31">
        <f t="shared" si="224"/>
        <v>7.7558307984134699E-3</v>
      </c>
      <c r="K733" s="36">
        <f>SUM($J$9:J733)*RRF</f>
        <v>83.280042593547662</v>
      </c>
      <c r="L733" s="33"/>
      <c r="M733" s="36">
        <f t="shared" si="209"/>
        <v>84.306429870445882</v>
      </c>
      <c r="N733" s="33"/>
      <c r="O733" s="33"/>
      <c r="P733" s="33"/>
      <c r="Q733" s="33"/>
      <c r="R733" s="33"/>
      <c r="S733" s="33"/>
      <c r="T733" s="33"/>
      <c r="U733" s="33"/>
      <c r="V733" s="31">
        <f t="shared" si="210"/>
        <v>1.4863126234638641E-3</v>
      </c>
      <c r="W733" s="31">
        <f t="shared" si="211"/>
        <v>0.71847109382875374</v>
      </c>
      <c r="X733" s="31">
        <f t="shared" si="212"/>
        <v>0.71995740645221762</v>
      </c>
      <c r="Y733" s="31">
        <f t="shared" si="213"/>
        <v>-0.3064298704458821</v>
      </c>
      <c r="Z733" s="31"/>
      <c r="AA733" s="31"/>
      <c r="AB733" s="31"/>
      <c r="AC733" s="31"/>
      <c r="AD733" s="31"/>
      <c r="AE733" s="31"/>
      <c r="AF733" s="31"/>
      <c r="AG733" s="33">
        <f t="shared" si="214"/>
        <v>0.99142907849461503</v>
      </c>
      <c r="AH733" s="33">
        <f t="shared" si="215"/>
        <v>1.0036479746481652</v>
      </c>
      <c r="AI733" s="33">
        <f t="shared" si="216"/>
        <v>0.99998230580210035</v>
      </c>
      <c r="AJ733" s="93">
        <f t="shared" si="217"/>
        <v>0.99561690419733118</v>
      </c>
      <c r="AK733" s="3">
        <f t="shared" si="218"/>
        <v>0.99567324145930292</v>
      </c>
      <c r="AL733" s="3"/>
      <c r="AM733" s="3"/>
      <c r="AN733" s="3"/>
      <c r="AO733" s="3"/>
      <c r="AP733" s="3"/>
      <c r="AQ733" s="90">
        <f t="shared" si="225"/>
        <v>0</v>
      </c>
      <c r="AR733" s="91">
        <f t="shared" si="226"/>
        <v>0</v>
      </c>
      <c r="AS733" s="89">
        <f>SUM(AR$9:AR733)*RLR</f>
        <v>120</v>
      </c>
      <c r="AT733" s="90">
        <f>AS733-SUM(AU$9:AU733)</f>
        <v>0.51921102488364568</v>
      </c>
      <c r="AU733" s="89">
        <f t="shared" si="227"/>
        <v>3.9235090041584899E-3</v>
      </c>
      <c r="AV733" s="90">
        <f>SUM(AU$9:AU733)*RRF</f>
        <v>83.636552282581448</v>
      </c>
      <c r="AW733" s="3"/>
      <c r="AX733" s="2">
        <f t="shared" si="219"/>
        <v>1.5</v>
      </c>
      <c r="AY733" s="2">
        <f t="shared" si="220"/>
        <v>0.75</v>
      </c>
    </row>
    <row r="734" spans="1:51" x14ac:dyDescent="0.25">
      <c r="A734" s="14">
        <f t="shared" si="221"/>
        <v>7.25</v>
      </c>
      <c r="B734" s="59">
        <f>IF($B$4="AY",0,IFERROR(P*INDEX('UWYr writing pattern'!$C$4:$C$18,MATCH('Baseline model w.Calcs'!$A734,'UWYr writing pattern'!$A$4:$A$18,0)) / 25,B733))</f>
        <v>0</v>
      </c>
      <c r="C734" s="36">
        <f t="shared" si="222"/>
        <v>1.7428784929903647E-3</v>
      </c>
      <c r="E734" s="34">
        <f t="shared" si="223"/>
        <v>2.6541296847569002E-5</v>
      </c>
      <c r="F734" s="31">
        <f>SUM($E$9:E734)*RLR</f>
        <v>119.99790854580826</v>
      </c>
      <c r="G734" s="32"/>
      <c r="H734" s="36">
        <f>F734-SUM($J$9:J734)</f>
        <v>1.018721221877712</v>
      </c>
      <c r="J734" s="31">
        <f t="shared" si="224"/>
        <v>7.6979045767366474E-3</v>
      </c>
      <c r="K734" s="36">
        <f>SUM($J$9:J734)*RRF</f>
        <v>83.285431126751376</v>
      </c>
      <c r="L734" s="33"/>
      <c r="M734" s="36">
        <f t="shared" si="209"/>
        <v>84.304152348629088</v>
      </c>
      <c r="N734" s="33"/>
      <c r="O734" s="33"/>
      <c r="P734" s="33"/>
      <c r="Q734" s="33"/>
      <c r="R734" s="33"/>
      <c r="S734" s="33"/>
      <c r="T734" s="33"/>
      <c r="U734" s="33"/>
      <c r="V734" s="31">
        <f t="shared" si="210"/>
        <v>1.4640179341119061E-3</v>
      </c>
      <c r="W734" s="31">
        <f t="shared" si="211"/>
        <v>0.71310485531439838</v>
      </c>
      <c r="X734" s="31">
        <f t="shared" si="212"/>
        <v>0.71456887324851026</v>
      </c>
      <c r="Y734" s="31">
        <f t="shared" si="213"/>
        <v>-0.30415234862908846</v>
      </c>
      <c r="Z734" s="31"/>
      <c r="AA734" s="31"/>
      <c r="AB734" s="31"/>
      <c r="AC734" s="31"/>
      <c r="AD734" s="31"/>
      <c r="AE734" s="31"/>
      <c r="AF734" s="31"/>
      <c r="AG734" s="33">
        <f t="shared" si="214"/>
        <v>0.99149322769942116</v>
      </c>
      <c r="AH734" s="33">
        <f t="shared" si="215"/>
        <v>1.0036208612932034</v>
      </c>
      <c r="AI734" s="33">
        <f t="shared" si="216"/>
        <v>0.99998257121506884</v>
      </c>
      <c r="AJ734" s="93">
        <f t="shared" si="217"/>
        <v>0.9956496544488912</v>
      </c>
      <c r="AK734" s="3">
        <f t="shared" si="218"/>
        <v>0.99570569214835813</v>
      </c>
      <c r="AL734" s="3"/>
      <c r="AM734" s="3"/>
      <c r="AN734" s="3"/>
      <c r="AO734" s="3"/>
      <c r="AP734" s="3"/>
      <c r="AQ734" s="90">
        <f t="shared" si="225"/>
        <v>0</v>
      </c>
      <c r="AR734" s="91">
        <f t="shared" si="226"/>
        <v>0</v>
      </c>
      <c r="AS734" s="89">
        <f>SUM(AR$9:AR734)*RLR</f>
        <v>120</v>
      </c>
      <c r="AT734" s="90">
        <f>AS734-SUM(AU$9:AU734)</f>
        <v>0.51531694219701762</v>
      </c>
      <c r="AU734" s="89">
        <f t="shared" si="227"/>
        <v>3.8940826866273428E-3</v>
      </c>
      <c r="AV734" s="90">
        <f>SUM(AU$9:AU734)*RRF</f>
        <v>83.639278140462082</v>
      </c>
      <c r="AW734" s="3"/>
      <c r="AX734" s="2">
        <f t="shared" si="219"/>
        <v>1.5</v>
      </c>
      <c r="AY734" s="2">
        <f t="shared" si="220"/>
        <v>0.75</v>
      </c>
    </row>
    <row r="735" spans="1:51" x14ac:dyDescent="0.25">
      <c r="A735" s="14">
        <f t="shared" si="221"/>
        <v>7.26</v>
      </c>
      <c r="B735" s="59">
        <f>IF($B$4="AY",0,IFERROR(P*INDEX('UWYr writing pattern'!$C$4:$C$18,MATCH('Baseline model w.Calcs'!$A735,'UWYr writing pattern'!$A$4:$A$18,0)) / 25,B734))</f>
        <v>0</v>
      </c>
      <c r="C735" s="36">
        <f t="shared" si="222"/>
        <v>1.7167353155955092E-3</v>
      </c>
      <c r="E735" s="34">
        <f t="shared" si="223"/>
        <v>2.6143177394855472E-5</v>
      </c>
      <c r="F735" s="31">
        <f>SUM($E$9:E735)*RLR</f>
        <v>119.99793991762112</v>
      </c>
      <c r="G735" s="32"/>
      <c r="H735" s="36">
        <f>F735-SUM($J$9:J735)</f>
        <v>1.0111121845264961</v>
      </c>
      <c r="J735" s="31">
        <f t="shared" si="224"/>
        <v>7.6404091640828401E-3</v>
      </c>
      <c r="K735" s="36">
        <f>SUM($J$9:J735)*RRF</f>
        <v>83.290779413166234</v>
      </c>
      <c r="L735" s="33"/>
      <c r="M735" s="36">
        <f t="shared" si="209"/>
        <v>84.30189159769273</v>
      </c>
      <c r="N735" s="33"/>
      <c r="O735" s="33"/>
      <c r="P735" s="33"/>
      <c r="Q735" s="33"/>
      <c r="R735" s="33"/>
      <c r="S735" s="33"/>
      <c r="T735" s="33"/>
      <c r="U735" s="33"/>
      <c r="V735" s="31">
        <f t="shared" si="210"/>
        <v>1.4420576651002276E-3</v>
      </c>
      <c r="W735" s="31">
        <f t="shared" si="211"/>
        <v>0.70777852916854722</v>
      </c>
      <c r="X735" s="31">
        <f t="shared" si="212"/>
        <v>0.70922058683364742</v>
      </c>
      <c r="Y735" s="31">
        <f t="shared" si="213"/>
        <v>-0.30189159769273033</v>
      </c>
      <c r="Z735" s="31"/>
      <c r="AA735" s="31"/>
      <c r="AB735" s="31"/>
      <c r="AC735" s="31"/>
      <c r="AD735" s="31"/>
      <c r="AE735" s="31"/>
      <c r="AF735" s="31"/>
      <c r="AG735" s="33">
        <f t="shared" si="214"/>
        <v>0.99155689777578848</v>
      </c>
      <c r="AH735" s="33">
        <f t="shared" si="215"/>
        <v>1.00359394759158</v>
      </c>
      <c r="AI735" s="33">
        <f t="shared" si="216"/>
        <v>0.99998283264684273</v>
      </c>
      <c r="AJ735" s="93">
        <f t="shared" si="217"/>
        <v>0.99568215999236687</v>
      </c>
      <c r="AK735" s="3">
        <f t="shared" si="218"/>
        <v>0.99573789945724533</v>
      </c>
      <c r="AL735" s="3"/>
      <c r="AM735" s="3"/>
      <c r="AN735" s="3"/>
      <c r="AO735" s="3"/>
      <c r="AP735" s="3"/>
      <c r="AQ735" s="90">
        <f t="shared" si="225"/>
        <v>0</v>
      </c>
      <c r="AR735" s="91">
        <f t="shared" si="226"/>
        <v>0</v>
      </c>
      <c r="AS735" s="89">
        <f>SUM(AR$9:AR735)*RLR</f>
        <v>120</v>
      </c>
      <c r="AT735" s="90">
        <f>AS735-SUM(AU$9:AU735)</f>
        <v>0.5114520651305412</v>
      </c>
      <c r="AU735" s="89">
        <f t="shared" si="227"/>
        <v>3.8648770664776321E-3</v>
      </c>
      <c r="AV735" s="90">
        <f>SUM(AU$9:AU735)*RRF</f>
        <v>83.641983554408611</v>
      </c>
      <c r="AW735" s="3"/>
      <c r="AX735" s="2">
        <f t="shared" si="219"/>
        <v>1.5</v>
      </c>
      <c r="AY735" s="2">
        <f t="shared" si="220"/>
        <v>0.75</v>
      </c>
    </row>
    <row r="736" spans="1:51" x14ac:dyDescent="0.25">
      <c r="A736" s="14">
        <f t="shared" si="221"/>
        <v>7.27</v>
      </c>
      <c r="B736" s="59">
        <f>IF($B$4="AY",0,IFERROR(P*INDEX('UWYr writing pattern'!$C$4:$C$18,MATCH('Baseline model w.Calcs'!$A736,'UWYr writing pattern'!$A$4:$A$18,0)) / 25,B735))</f>
        <v>0</v>
      </c>
      <c r="C736" s="36">
        <f t="shared" si="222"/>
        <v>1.6909842858615766E-3</v>
      </c>
      <c r="E736" s="34">
        <f t="shared" si="223"/>
        <v>2.5751029733932636E-5</v>
      </c>
      <c r="F736" s="31">
        <f>SUM($E$9:E736)*RLR</f>
        <v>119.99797081885681</v>
      </c>
      <c r="G736" s="32"/>
      <c r="H736" s="36">
        <f>F736-SUM($J$9:J736)</f>
        <v>1.0035597443782365</v>
      </c>
      <c r="J736" s="31">
        <f t="shared" si="224"/>
        <v>7.5833413839487213E-3</v>
      </c>
      <c r="K736" s="36">
        <f>SUM($J$9:J736)*RRF</f>
        <v>83.296087752134994</v>
      </c>
      <c r="L736" s="33"/>
      <c r="M736" s="36">
        <f t="shared" si="209"/>
        <v>84.299647496513231</v>
      </c>
      <c r="N736" s="33"/>
      <c r="O736" s="33"/>
      <c r="P736" s="33"/>
      <c r="Q736" s="33"/>
      <c r="R736" s="33"/>
      <c r="S736" s="33"/>
      <c r="T736" s="33"/>
      <c r="U736" s="33"/>
      <c r="V736" s="31">
        <f t="shared" si="210"/>
        <v>1.420426800123724E-3</v>
      </c>
      <c r="W736" s="31">
        <f t="shared" si="211"/>
        <v>0.70249182106476549</v>
      </c>
      <c r="X736" s="31">
        <f t="shared" si="212"/>
        <v>0.70391224786488926</v>
      </c>
      <c r="Y736" s="31">
        <f t="shared" si="213"/>
        <v>-0.29964749651323075</v>
      </c>
      <c r="Z736" s="31"/>
      <c r="AA736" s="31"/>
      <c r="AB736" s="31"/>
      <c r="AC736" s="31"/>
      <c r="AD736" s="31"/>
      <c r="AE736" s="31"/>
      <c r="AF736" s="31"/>
      <c r="AG736" s="33">
        <f t="shared" si="214"/>
        <v>0.9916200922873214</v>
      </c>
      <c r="AH736" s="33">
        <f t="shared" si="215"/>
        <v>1.003567232101348</v>
      </c>
      <c r="AI736" s="33">
        <f t="shared" si="216"/>
        <v>0.99998309015714015</v>
      </c>
      <c r="AJ736" s="93">
        <f t="shared" si="217"/>
        <v>0.99571442265620369</v>
      </c>
      <c r="AK736" s="3">
        <f t="shared" si="218"/>
        <v>0.99576986521131605</v>
      </c>
      <c r="AL736" s="3"/>
      <c r="AM736" s="3"/>
      <c r="AN736" s="3"/>
      <c r="AO736" s="3"/>
      <c r="AP736" s="3"/>
      <c r="AQ736" s="90">
        <f t="shared" si="225"/>
        <v>0</v>
      </c>
      <c r="AR736" s="91">
        <f t="shared" si="226"/>
        <v>0</v>
      </c>
      <c r="AS736" s="89">
        <f>SUM(AR$9:AR736)*RLR</f>
        <v>120</v>
      </c>
      <c r="AT736" s="90">
        <f>AS736-SUM(AU$9:AU736)</f>
        <v>0.50761617464206665</v>
      </c>
      <c r="AU736" s="89">
        <f t="shared" si="227"/>
        <v>3.8358904884790591E-3</v>
      </c>
      <c r="AV736" s="90">
        <f>SUM(AU$9:AU736)*RRF</f>
        <v>83.644668677750545</v>
      </c>
      <c r="AW736" s="3"/>
      <c r="AX736" s="2">
        <f t="shared" si="219"/>
        <v>1.5</v>
      </c>
      <c r="AY736" s="2">
        <f t="shared" si="220"/>
        <v>0.75</v>
      </c>
    </row>
    <row r="737" spans="1:51" x14ac:dyDescent="0.25">
      <c r="A737" s="14">
        <f t="shared" si="221"/>
        <v>7.28</v>
      </c>
      <c r="B737" s="59">
        <f>IF($B$4="AY",0,IFERROR(P*INDEX('UWYr writing pattern'!$C$4:$C$18,MATCH('Baseline model w.Calcs'!$A737,'UWYr writing pattern'!$A$4:$A$18,0)) / 25,B736))</f>
        <v>0</v>
      </c>
      <c r="C737" s="36">
        <f t="shared" si="222"/>
        <v>1.6656195215736529E-3</v>
      </c>
      <c r="E737" s="34">
        <f t="shared" si="223"/>
        <v>2.5364764287923646E-5</v>
      </c>
      <c r="F737" s="31">
        <f>SUM($E$9:E737)*RLR</f>
        <v>119.99800125657396</v>
      </c>
      <c r="G737" s="32"/>
      <c r="H737" s="36">
        <f>F737-SUM($J$9:J737)</f>
        <v>0.99606348401253797</v>
      </c>
      <c r="J737" s="31">
        <f t="shared" si="224"/>
        <v>7.526698082836774E-3</v>
      </c>
      <c r="K737" s="36">
        <f>SUM($J$9:J737)*RRF</f>
        <v>83.301356440792986</v>
      </c>
      <c r="L737" s="33"/>
      <c r="M737" s="36">
        <f t="shared" si="209"/>
        <v>84.297419924805524</v>
      </c>
      <c r="N737" s="33"/>
      <c r="O737" s="33"/>
      <c r="P737" s="33"/>
      <c r="Q737" s="33"/>
      <c r="R737" s="33"/>
      <c r="S737" s="33"/>
      <c r="T737" s="33"/>
      <c r="U737" s="33"/>
      <c r="V737" s="31">
        <f t="shared" si="210"/>
        <v>1.3991203981218684E-3</v>
      </c>
      <c r="W737" s="31">
        <f t="shared" si="211"/>
        <v>0.69724443880877651</v>
      </c>
      <c r="X737" s="31">
        <f t="shared" si="212"/>
        <v>0.69864355920689836</v>
      </c>
      <c r="Y737" s="31">
        <f t="shared" si="213"/>
        <v>-0.29741992480552426</v>
      </c>
      <c r="Z737" s="31"/>
      <c r="AA737" s="31"/>
      <c r="AB737" s="31"/>
      <c r="AC737" s="31"/>
      <c r="AD737" s="31"/>
      <c r="AE737" s="31"/>
      <c r="AF737" s="31"/>
      <c r="AG737" s="33">
        <f t="shared" si="214"/>
        <v>0.99168281477134512</v>
      </c>
      <c r="AH737" s="33">
        <f t="shared" si="215"/>
        <v>1.0035407133905418</v>
      </c>
      <c r="AI737" s="33">
        <f t="shared" si="216"/>
        <v>0.99998334380478293</v>
      </c>
      <c r="AJ737" s="93">
        <f t="shared" si="217"/>
        <v>0.99574644425518488</v>
      </c>
      <c r="AK737" s="3">
        <f t="shared" si="218"/>
        <v>0.99580159122223122</v>
      </c>
      <c r="AL737" s="3"/>
      <c r="AM737" s="3"/>
      <c r="AN737" s="3"/>
      <c r="AO737" s="3"/>
      <c r="AP737" s="3"/>
      <c r="AQ737" s="90">
        <f t="shared" si="225"/>
        <v>0</v>
      </c>
      <c r="AR737" s="91">
        <f t="shared" si="226"/>
        <v>0</v>
      </c>
      <c r="AS737" s="89">
        <f>SUM(AR$9:AR737)*RLR</f>
        <v>120</v>
      </c>
      <c r="AT737" s="90">
        <f>AS737-SUM(AU$9:AU737)</f>
        <v>0.50380905333224746</v>
      </c>
      <c r="AU737" s="89">
        <f t="shared" si="227"/>
        <v>3.8071213098155002E-3</v>
      </c>
      <c r="AV737" s="90">
        <f>SUM(AU$9:AU737)*RRF</f>
        <v>83.647333662667421</v>
      </c>
      <c r="AW737" s="3"/>
      <c r="AX737" s="2">
        <f t="shared" si="219"/>
        <v>1.5</v>
      </c>
      <c r="AY737" s="2">
        <f t="shared" si="220"/>
        <v>0.75</v>
      </c>
    </row>
    <row r="738" spans="1:51" x14ac:dyDescent="0.25">
      <c r="A738" s="14">
        <f t="shared" si="221"/>
        <v>7.29</v>
      </c>
      <c r="B738" s="59">
        <f>IF($B$4="AY",0,IFERROR(P*INDEX('UWYr writing pattern'!$C$4:$C$18,MATCH('Baseline model w.Calcs'!$A738,'UWYr writing pattern'!$A$4:$A$18,0)) / 25,B737))</f>
        <v>0</v>
      </c>
      <c r="C738" s="36">
        <f t="shared" si="222"/>
        <v>1.6406352287500481E-3</v>
      </c>
      <c r="E738" s="34">
        <f t="shared" si="223"/>
        <v>2.4984292823604797E-5</v>
      </c>
      <c r="F738" s="31">
        <f>SUM($E$9:E738)*RLR</f>
        <v>119.99803123772534</v>
      </c>
      <c r="G738" s="32"/>
      <c r="H738" s="36">
        <f>F738-SUM($J$9:J738)</f>
        <v>0.9886229890338285</v>
      </c>
      <c r="J738" s="31">
        <f t="shared" si="224"/>
        <v>7.4704761300940347E-3</v>
      </c>
      <c r="K738" s="36">
        <f>SUM($J$9:J738)*RRF</f>
        <v>83.306585774084056</v>
      </c>
      <c r="L738" s="33"/>
      <c r="M738" s="36">
        <f t="shared" si="209"/>
        <v>84.295208763117884</v>
      </c>
      <c r="N738" s="33"/>
      <c r="O738" s="33"/>
      <c r="P738" s="33"/>
      <c r="Q738" s="33"/>
      <c r="R738" s="33"/>
      <c r="S738" s="33"/>
      <c r="T738" s="33"/>
      <c r="U738" s="33"/>
      <c r="V738" s="31">
        <f t="shared" si="210"/>
        <v>1.3781335921500401E-3</v>
      </c>
      <c r="W738" s="31">
        <f t="shared" si="211"/>
        <v>0.69203609232367991</v>
      </c>
      <c r="X738" s="31">
        <f t="shared" si="212"/>
        <v>0.69341422591582991</v>
      </c>
      <c r="Y738" s="31">
        <f t="shared" si="213"/>
        <v>-0.29520876311788413</v>
      </c>
      <c r="Z738" s="31"/>
      <c r="AA738" s="31"/>
      <c r="AB738" s="31"/>
      <c r="AC738" s="31"/>
      <c r="AD738" s="31"/>
      <c r="AE738" s="31"/>
      <c r="AF738" s="31"/>
      <c r="AG738" s="33">
        <f t="shared" si="214"/>
        <v>0.99174506873909585</v>
      </c>
      <c r="AH738" s="33">
        <f t="shared" si="215"/>
        <v>1.0035143900371177</v>
      </c>
      <c r="AI738" s="33">
        <f t="shared" si="216"/>
        <v>0.99998359364771117</v>
      </c>
      <c r="AJ738" s="93">
        <f t="shared" si="217"/>
        <v>0.99577822659053383</v>
      </c>
      <c r="AK738" s="3">
        <f t="shared" si="218"/>
        <v>0.9958330792880643</v>
      </c>
      <c r="AL738" s="3"/>
      <c r="AM738" s="3"/>
      <c r="AN738" s="3"/>
      <c r="AO738" s="3"/>
      <c r="AP738" s="3"/>
      <c r="AQ738" s="90">
        <f t="shared" si="225"/>
        <v>0</v>
      </c>
      <c r="AR738" s="91">
        <f t="shared" si="226"/>
        <v>0</v>
      </c>
      <c r="AS738" s="89">
        <f>SUM(AR$9:AR738)*RLR</f>
        <v>120</v>
      </c>
      <c r="AT738" s="90">
        <f>AS738-SUM(AU$9:AU738)</f>
        <v>0.50003048543226214</v>
      </c>
      <c r="AU738" s="89">
        <f t="shared" si="227"/>
        <v>3.7785678999918558E-3</v>
      </c>
      <c r="AV738" s="90">
        <f>SUM(AU$9:AU738)*RRF</f>
        <v>83.649978660197405</v>
      </c>
      <c r="AW738" s="3"/>
      <c r="AX738" s="2">
        <f t="shared" si="219"/>
        <v>1.5</v>
      </c>
      <c r="AY738" s="2">
        <f t="shared" si="220"/>
        <v>0.75</v>
      </c>
    </row>
    <row r="739" spans="1:51" x14ac:dyDescent="0.25">
      <c r="A739" s="14">
        <f t="shared" si="221"/>
        <v>7.3</v>
      </c>
      <c r="B739" s="59">
        <f>IF($B$4="AY",0,IFERROR(P*INDEX('UWYr writing pattern'!$C$4:$C$18,MATCH('Baseline model w.Calcs'!$A739,'UWYr writing pattern'!$A$4:$A$18,0)) / 25,B738))</f>
        <v>0</v>
      </c>
      <c r="C739" s="36">
        <f t="shared" si="222"/>
        <v>1.6160257003187974E-3</v>
      </c>
      <c r="E739" s="34">
        <f t="shared" si="223"/>
        <v>2.4609528431250723E-5</v>
      </c>
      <c r="F739" s="31">
        <f>SUM($E$9:E739)*RLR</f>
        <v>119.99806076915947</v>
      </c>
      <c r="G739" s="32"/>
      <c r="H739" s="36">
        <f>F739-SUM($J$9:J739)</f>
        <v>0.98123784805019909</v>
      </c>
      <c r="J739" s="31">
        <f t="shared" si="224"/>
        <v>7.4146724177537142E-3</v>
      </c>
      <c r="K739" s="36">
        <f>SUM($J$9:J739)*RRF</f>
        <v>83.311776044776479</v>
      </c>
      <c r="L739" s="33"/>
      <c r="M739" s="36">
        <f t="shared" si="209"/>
        <v>84.293013892826679</v>
      </c>
      <c r="N739" s="33"/>
      <c r="O739" s="33"/>
      <c r="P739" s="33"/>
      <c r="Q739" s="33"/>
      <c r="R739" s="33"/>
      <c r="S739" s="33"/>
      <c r="T739" s="33"/>
      <c r="U739" s="33"/>
      <c r="V739" s="31">
        <f t="shared" si="210"/>
        <v>1.3574615882677896E-3</v>
      </c>
      <c r="W739" s="31">
        <f t="shared" si="211"/>
        <v>0.6868664936351393</v>
      </c>
      <c r="X739" s="31">
        <f t="shared" si="212"/>
        <v>0.68822395522340707</v>
      </c>
      <c r="Y739" s="31">
        <f t="shared" si="213"/>
        <v>-0.29301389282667856</v>
      </c>
      <c r="Z739" s="31"/>
      <c r="AA739" s="31"/>
      <c r="AB739" s="31"/>
      <c r="AC739" s="31"/>
      <c r="AD739" s="31"/>
      <c r="AE739" s="31"/>
      <c r="AF739" s="31"/>
      <c r="AG739" s="33">
        <f t="shared" si="214"/>
        <v>0.99180685767591048</v>
      </c>
      <c r="AH739" s="33">
        <f t="shared" si="215"/>
        <v>1.0034882606288891</v>
      </c>
      <c r="AI739" s="33">
        <f t="shared" si="216"/>
        <v>0.99998383974299554</v>
      </c>
      <c r="AJ739" s="93">
        <f t="shared" si="217"/>
        <v>0.99580977145001537</v>
      </c>
      <c r="AK739" s="3">
        <f t="shared" si="218"/>
        <v>0.9958643311934039</v>
      </c>
      <c r="AL739" s="3"/>
      <c r="AM739" s="3"/>
      <c r="AN739" s="3"/>
      <c r="AO739" s="3"/>
      <c r="AP739" s="3"/>
      <c r="AQ739" s="90">
        <f t="shared" si="225"/>
        <v>0</v>
      </c>
      <c r="AR739" s="91">
        <f t="shared" si="226"/>
        <v>0</v>
      </c>
      <c r="AS739" s="89">
        <f>SUM(AR$9:AR739)*RLR</f>
        <v>120</v>
      </c>
      <c r="AT739" s="90">
        <f>AS739-SUM(AU$9:AU739)</f>
        <v>0.49628025679152188</v>
      </c>
      <c r="AU739" s="89">
        <f t="shared" si="227"/>
        <v>3.750228640741966E-3</v>
      </c>
      <c r="AV739" s="90">
        <f>SUM(AU$9:AU739)*RRF</f>
        <v>83.652603820245929</v>
      </c>
      <c r="AW739" s="3"/>
      <c r="AX739" s="2">
        <f t="shared" si="219"/>
        <v>1.5</v>
      </c>
      <c r="AY739" s="2">
        <f t="shared" si="220"/>
        <v>0.75</v>
      </c>
    </row>
    <row r="740" spans="1:51" x14ac:dyDescent="0.25">
      <c r="A740" s="14">
        <f t="shared" si="221"/>
        <v>7.31</v>
      </c>
      <c r="B740" s="59">
        <f>IF($B$4="AY",0,IFERROR(P*INDEX('UWYr writing pattern'!$C$4:$C$18,MATCH('Baseline model w.Calcs'!$A740,'UWYr writing pattern'!$A$4:$A$18,0)) / 25,B739))</f>
        <v>0</v>
      </c>
      <c r="C740" s="36">
        <f t="shared" si="222"/>
        <v>1.5917853148140154E-3</v>
      </c>
      <c r="E740" s="34">
        <f t="shared" si="223"/>
        <v>2.4240385504781958E-5</v>
      </c>
      <c r="F740" s="31">
        <f>SUM($E$9:E740)*RLR</f>
        <v>119.99808985762206</v>
      </c>
      <c r="G740" s="32"/>
      <c r="H740" s="36">
        <f>F740-SUM($J$9:J740)</f>
        <v>0.97390765265241441</v>
      </c>
      <c r="J740" s="31">
        <f t="shared" si="224"/>
        <v>7.3592838603764935E-3</v>
      </c>
      <c r="K740" s="36">
        <f>SUM($J$9:J740)*RRF</f>
        <v>83.316927543478755</v>
      </c>
      <c r="L740" s="33"/>
      <c r="M740" s="36">
        <f t="shared" si="209"/>
        <v>84.290835196131169</v>
      </c>
      <c r="N740" s="33"/>
      <c r="O740" s="33"/>
      <c r="P740" s="33"/>
      <c r="Q740" s="33"/>
      <c r="R740" s="33"/>
      <c r="S740" s="33"/>
      <c r="T740" s="33"/>
      <c r="U740" s="33"/>
      <c r="V740" s="31">
        <f t="shared" si="210"/>
        <v>1.3370996644437728E-3</v>
      </c>
      <c r="W740" s="31">
        <f t="shared" si="211"/>
        <v>0.68173535685669007</v>
      </c>
      <c r="X740" s="31">
        <f t="shared" si="212"/>
        <v>0.6830724565211338</v>
      </c>
      <c r="Y740" s="31">
        <f t="shared" si="213"/>
        <v>-0.29083519613116948</v>
      </c>
      <c r="Z740" s="31"/>
      <c r="AA740" s="31"/>
      <c r="AB740" s="31"/>
      <c r="AC740" s="31"/>
      <c r="AD740" s="31"/>
      <c r="AE740" s="31"/>
      <c r="AF740" s="31"/>
      <c r="AG740" s="33">
        <f t="shared" si="214"/>
        <v>0.99186818504141372</v>
      </c>
      <c r="AH740" s="33">
        <f t="shared" si="215"/>
        <v>1.0034623237634663</v>
      </c>
      <c r="AI740" s="33">
        <f t="shared" si="216"/>
        <v>0.99998408214685053</v>
      </c>
      <c r="AJ740" s="93">
        <f t="shared" si="217"/>
        <v>0.99584108060803622</v>
      </c>
      <c r="AK740" s="3">
        <f t="shared" si="218"/>
        <v>0.99589534870945329</v>
      </c>
      <c r="AL740" s="3"/>
      <c r="AM740" s="3"/>
      <c r="AN740" s="3"/>
      <c r="AO740" s="3"/>
      <c r="AP740" s="3"/>
      <c r="AQ740" s="90">
        <f t="shared" si="225"/>
        <v>0</v>
      </c>
      <c r="AR740" s="91">
        <f t="shared" si="226"/>
        <v>0</v>
      </c>
      <c r="AS740" s="89">
        <f>SUM(AR$9:AR740)*RLR</f>
        <v>120</v>
      </c>
      <c r="AT740" s="90">
        <f>AS740-SUM(AU$9:AU740)</f>
        <v>0.49255815486559129</v>
      </c>
      <c r="AU740" s="89">
        <f t="shared" si="227"/>
        <v>3.7221019259364141E-3</v>
      </c>
      <c r="AV740" s="90">
        <f>SUM(AU$9:AU740)*RRF</f>
        <v>83.655209291594076</v>
      </c>
      <c r="AW740" s="3"/>
      <c r="AX740" s="2">
        <f t="shared" si="219"/>
        <v>1.5</v>
      </c>
      <c r="AY740" s="2">
        <f t="shared" si="220"/>
        <v>0.75</v>
      </c>
    </row>
    <row r="741" spans="1:51" x14ac:dyDescent="0.25">
      <c r="A741" s="14">
        <f t="shared" si="221"/>
        <v>7.32</v>
      </c>
      <c r="B741" s="59">
        <f>IF($B$4="AY",0,IFERROR(P*INDEX('UWYr writing pattern'!$C$4:$C$18,MATCH('Baseline model w.Calcs'!$A741,'UWYr writing pattern'!$A$4:$A$18,0)) / 25,B740))</f>
        <v>0</v>
      </c>
      <c r="C741" s="36">
        <f t="shared" si="222"/>
        <v>1.5679085350918053E-3</v>
      </c>
      <c r="E741" s="34">
        <f t="shared" si="223"/>
        <v>2.3876779722210232E-5</v>
      </c>
      <c r="F741" s="31">
        <f>SUM($E$9:E741)*RLR</f>
        <v>119.99811850975773</v>
      </c>
      <c r="G741" s="32"/>
      <c r="H741" s="36">
        <f>F741-SUM($J$9:J741)</f>
        <v>0.96663199739319339</v>
      </c>
      <c r="J741" s="31">
        <f t="shared" si="224"/>
        <v>7.3043073948931081E-3</v>
      </c>
      <c r="K741" s="36">
        <f>SUM($J$9:J741)*RRF</f>
        <v>83.322040558655175</v>
      </c>
      <c r="L741" s="33"/>
      <c r="M741" s="36">
        <f t="shared" si="209"/>
        <v>84.288672556048368</v>
      </c>
      <c r="N741" s="33"/>
      <c r="O741" s="33"/>
      <c r="P741" s="33"/>
      <c r="Q741" s="33"/>
      <c r="R741" s="33"/>
      <c r="S741" s="33"/>
      <c r="T741" s="33"/>
      <c r="U741" s="33"/>
      <c r="V741" s="31">
        <f t="shared" si="210"/>
        <v>1.3170431694771163E-3</v>
      </c>
      <c r="W741" s="31">
        <f t="shared" si="211"/>
        <v>0.6766423981752353</v>
      </c>
      <c r="X741" s="31">
        <f t="shared" si="212"/>
        <v>0.67795944134471242</v>
      </c>
      <c r="Y741" s="31">
        <f t="shared" si="213"/>
        <v>-0.28867255604836828</v>
      </c>
      <c r="Z741" s="31"/>
      <c r="AA741" s="31"/>
      <c r="AB741" s="31"/>
      <c r="AC741" s="31"/>
      <c r="AD741" s="31"/>
      <c r="AE741" s="31"/>
      <c r="AF741" s="31"/>
      <c r="AG741" s="33">
        <f t="shared" si="214"/>
        <v>0.99192905426970446</v>
      </c>
      <c r="AH741" s="33">
        <f t="shared" si="215"/>
        <v>1.0034365780481949</v>
      </c>
      <c r="AI741" s="33">
        <f t="shared" si="216"/>
        <v>0.99998432091464773</v>
      </c>
      <c r="AJ741" s="93">
        <f t="shared" si="217"/>
        <v>0.99587215582574451</v>
      </c>
      <c r="AK741" s="3">
        <f t="shared" si="218"/>
        <v>0.9959261335941324</v>
      </c>
      <c r="AL741" s="3"/>
      <c r="AM741" s="3"/>
      <c r="AN741" s="3"/>
      <c r="AO741" s="3"/>
      <c r="AP741" s="3"/>
      <c r="AQ741" s="90">
        <f t="shared" si="225"/>
        <v>0</v>
      </c>
      <c r="AR741" s="91">
        <f t="shared" si="226"/>
        <v>0</v>
      </c>
      <c r="AS741" s="89">
        <f>SUM(AR$9:AR741)*RLR</f>
        <v>120</v>
      </c>
      <c r="AT741" s="90">
        <f>AS741-SUM(AU$9:AU741)</f>
        <v>0.48886396870409499</v>
      </c>
      <c r="AU741" s="89">
        <f t="shared" si="227"/>
        <v>3.6941861614919348E-3</v>
      </c>
      <c r="AV741" s="90">
        <f>SUM(AU$9:AU741)*RRF</f>
        <v>83.657795221907122</v>
      </c>
      <c r="AW741" s="3"/>
      <c r="AX741" s="2">
        <f t="shared" si="219"/>
        <v>1.5</v>
      </c>
      <c r="AY741" s="2">
        <f t="shared" si="220"/>
        <v>0.75</v>
      </c>
    </row>
    <row r="742" spans="1:51" x14ac:dyDescent="0.25">
      <c r="A742" s="14">
        <f t="shared" si="221"/>
        <v>7.33</v>
      </c>
      <c r="B742" s="59">
        <f>IF($B$4="AY",0,IFERROR(P*INDEX('UWYr writing pattern'!$C$4:$C$18,MATCH('Baseline model w.Calcs'!$A742,'UWYr writing pattern'!$A$4:$A$18,0)) / 25,B741))</f>
        <v>0</v>
      </c>
      <c r="C742" s="36">
        <f t="shared" si="222"/>
        <v>1.5443899070654282E-3</v>
      </c>
      <c r="E742" s="34">
        <f t="shared" si="223"/>
        <v>2.3518628026377079E-5</v>
      </c>
      <c r="F742" s="31">
        <f>SUM($E$9:E742)*RLR</f>
        <v>119.99814673211137</v>
      </c>
      <c r="G742" s="32"/>
      <c r="H742" s="36">
        <f>F742-SUM($J$9:J742)</f>
        <v>0.95941047976637606</v>
      </c>
      <c r="J742" s="31">
        <f t="shared" si="224"/>
        <v>7.2497399804489502E-3</v>
      </c>
      <c r="K742" s="36">
        <f>SUM($J$9:J742)*RRF</f>
        <v>83.327115376641487</v>
      </c>
      <c r="L742" s="33"/>
      <c r="M742" s="36">
        <f t="shared" si="209"/>
        <v>84.286525856407863</v>
      </c>
      <c r="N742" s="33"/>
      <c r="O742" s="33"/>
      <c r="P742" s="33"/>
      <c r="Q742" s="33"/>
      <c r="R742" s="33"/>
      <c r="S742" s="33"/>
      <c r="T742" s="33"/>
      <c r="U742" s="33"/>
      <c r="V742" s="31">
        <f t="shared" si="210"/>
        <v>1.2972875219349595E-3</v>
      </c>
      <c r="W742" s="31">
        <f t="shared" si="211"/>
        <v>0.67158733583646324</v>
      </c>
      <c r="X742" s="31">
        <f t="shared" si="212"/>
        <v>0.67288462335839816</v>
      </c>
      <c r="Y742" s="31">
        <f t="shared" si="213"/>
        <v>-0.28652585640786299</v>
      </c>
      <c r="Z742" s="31"/>
      <c r="AA742" s="31"/>
      <c r="AB742" s="31"/>
      <c r="AC742" s="31"/>
      <c r="AD742" s="31"/>
      <c r="AE742" s="31"/>
      <c r="AF742" s="31"/>
      <c r="AG742" s="33">
        <f t="shared" si="214"/>
        <v>0.99198946876954153</v>
      </c>
      <c r="AH742" s="33">
        <f t="shared" si="215"/>
        <v>1.0034110221000936</v>
      </c>
      <c r="AI742" s="33">
        <f t="shared" si="216"/>
        <v>0.99998455610092807</v>
      </c>
      <c r="AJ742" s="93">
        <f t="shared" si="217"/>
        <v>0.99590299885112976</v>
      </c>
      <c r="AK742" s="3">
        <f t="shared" si="218"/>
        <v>0.99595668759217659</v>
      </c>
      <c r="AL742" s="3"/>
      <c r="AM742" s="3"/>
      <c r="AN742" s="3"/>
      <c r="AO742" s="3"/>
      <c r="AP742" s="3"/>
      <c r="AQ742" s="90">
        <f t="shared" si="225"/>
        <v>0</v>
      </c>
      <c r="AR742" s="91">
        <f t="shared" si="226"/>
        <v>0</v>
      </c>
      <c r="AS742" s="89">
        <f>SUM(AR$9:AR742)*RLR</f>
        <v>120</v>
      </c>
      <c r="AT742" s="90">
        <f>AS742-SUM(AU$9:AU742)</f>
        <v>0.48519748893880887</v>
      </c>
      <c r="AU742" s="89">
        <f t="shared" si="227"/>
        <v>3.6664797652807123E-3</v>
      </c>
      <c r="AV742" s="90">
        <f>SUM(AU$9:AU742)*RRF</f>
        <v>83.660361757742834</v>
      </c>
      <c r="AW742" s="3"/>
      <c r="AX742" s="2">
        <f t="shared" si="219"/>
        <v>1.5</v>
      </c>
      <c r="AY742" s="2">
        <f t="shared" si="220"/>
        <v>0.75</v>
      </c>
    </row>
    <row r="743" spans="1:51" x14ac:dyDescent="0.25">
      <c r="A743" s="14">
        <f t="shared" si="221"/>
        <v>7.34</v>
      </c>
      <c r="B743" s="59">
        <f>IF($B$4="AY",0,IFERROR(P*INDEX('UWYr writing pattern'!$C$4:$C$18,MATCH('Baseline model w.Calcs'!$A743,'UWYr writing pattern'!$A$4:$A$18,0)) / 25,B742))</f>
        <v>0</v>
      </c>
      <c r="C743" s="36">
        <f t="shared" si="222"/>
        <v>1.5212240584594468E-3</v>
      </c>
      <c r="E743" s="34">
        <f t="shared" si="223"/>
        <v>2.3165848605981423E-5</v>
      </c>
      <c r="F743" s="31">
        <f>SUM($E$9:E743)*RLR</f>
        <v>119.99817453112968</v>
      </c>
      <c r="G743" s="32"/>
      <c r="H743" s="36">
        <f>F743-SUM($J$9:J743)</f>
        <v>0.95224270018644575</v>
      </c>
      <c r="J743" s="31">
        <f t="shared" si="224"/>
        <v>7.1955785982478204E-3</v>
      </c>
      <c r="K743" s="36">
        <f>SUM($J$9:J743)*RRF</f>
        <v>83.332152281660257</v>
      </c>
      <c r="L743" s="33"/>
      <c r="M743" s="36">
        <f t="shared" si="209"/>
        <v>84.284394981846702</v>
      </c>
      <c r="N743" s="33"/>
      <c r="O743" s="33"/>
      <c r="P743" s="33"/>
      <c r="Q743" s="33"/>
      <c r="R743" s="33"/>
      <c r="S743" s="33"/>
      <c r="T743" s="33"/>
      <c r="U743" s="33"/>
      <c r="V743" s="31">
        <f t="shared" si="210"/>
        <v>1.2778282091059352E-3</v>
      </c>
      <c r="W743" s="31">
        <f t="shared" si="211"/>
        <v>0.66656989013051193</v>
      </c>
      <c r="X743" s="31">
        <f t="shared" si="212"/>
        <v>0.66784771833961787</v>
      </c>
      <c r="Y743" s="31">
        <f t="shared" si="213"/>
        <v>-0.28439498184670242</v>
      </c>
      <c r="Z743" s="31"/>
      <c r="AA743" s="31"/>
      <c r="AB743" s="31"/>
      <c r="AC743" s="31"/>
      <c r="AD743" s="31"/>
      <c r="AE743" s="31"/>
      <c r="AF743" s="31"/>
      <c r="AG743" s="33">
        <f t="shared" si="214"/>
        <v>0.99204943192452688</v>
      </c>
      <c r="AH743" s="33">
        <f t="shared" si="215"/>
        <v>1.003385654545794</v>
      </c>
      <c r="AI743" s="33">
        <f t="shared" si="216"/>
        <v>0.99998478775941402</v>
      </c>
      <c r="AJ743" s="93">
        <f t="shared" si="217"/>
        <v>0.99593361141912007</v>
      </c>
      <c r="AK743" s="3">
        <f t="shared" si="218"/>
        <v>0.99598701243523513</v>
      </c>
      <c r="AL743" s="3"/>
      <c r="AM743" s="3"/>
      <c r="AN743" s="3"/>
      <c r="AO743" s="3"/>
      <c r="AP743" s="3"/>
      <c r="AQ743" s="90">
        <f t="shared" si="225"/>
        <v>0</v>
      </c>
      <c r="AR743" s="91">
        <f t="shared" si="226"/>
        <v>0</v>
      </c>
      <c r="AS743" s="89">
        <f>SUM(AR$9:AR743)*RLR</f>
        <v>120</v>
      </c>
      <c r="AT743" s="90">
        <f>AS743-SUM(AU$9:AU743)</f>
        <v>0.48155850777176568</v>
      </c>
      <c r="AU743" s="89">
        <f t="shared" si="227"/>
        <v>3.6389811670410666E-3</v>
      </c>
      <c r="AV743" s="90">
        <f>SUM(AU$9:AU743)*RRF</f>
        <v>83.662909044559754</v>
      </c>
      <c r="AW743" s="3"/>
      <c r="AX743" s="2">
        <f t="shared" si="219"/>
        <v>1.5</v>
      </c>
      <c r="AY743" s="2">
        <f t="shared" si="220"/>
        <v>0.75</v>
      </c>
    </row>
    <row r="744" spans="1:51" x14ac:dyDescent="0.25">
      <c r="A744" s="14">
        <f t="shared" si="221"/>
        <v>7.35</v>
      </c>
      <c r="B744" s="59">
        <f>IF($B$4="AY",0,IFERROR(P*INDEX('UWYr writing pattern'!$C$4:$C$18,MATCH('Baseline model w.Calcs'!$A744,'UWYr writing pattern'!$A$4:$A$18,0)) / 25,B743))</f>
        <v>0</v>
      </c>
      <c r="C744" s="36">
        <f t="shared" si="222"/>
        <v>1.4984056975825551E-3</v>
      </c>
      <c r="E744" s="34">
        <f t="shared" si="223"/>
        <v>2.2818360876891701E-5</v>
      </c>
      <c r="F744" s="31">
        <f>SUM($E$9:E744)*RLR</f>
        <v>119.99820191316273</v>
      </c>
      <c r="G744" s="32"/>
      <c r="H744" s="36">
        <f>F744-SUM($J$9:J744)</f>
        <v>0.94512826196809385</v>
      </c>
      <c r="J744" s="31">
        <f t="shared" si="224"/>
        <v>7.1418202513983432E-3</v>
      </c>
      <c r="K744" s="36">
        <f>SUM($J$9:J744)*RRF</f>
        <v>83.337151555836243</v>
      </c>
      <c r="L744" s="33"/>
      <c r="M744" s="36">
        <f t="shared" si="209"/>
        <v>84.282279817804337</v>
      </c>
      <c r="N744" s="33"/>
      <c r="O744" s="33"/>
      <c r="P744" s="33"/>
      <c r="Q744" s="33"/>
      <c r="R744" s="33"/>
      <c r="S744" s="33"/>
      <c r="T744" s="33"/>
      <c r="U744" s="33"/>
      <c r="V744" s="31">
        <f t="shared" si="210"/>
        <v>1.2586607859693462E-3</v>
      </c>
      <c r="W744" s="31">
        <f t="shared" si="211"/>
        <v>0.66158978337766561</v>
      </c>
      <c r="X744" s="31">
        <f t="shared" si="212"/>
        <v>0.66284844416363498</v>
      </c>
      <c r="Y744" s="31">
        <f t="shared" si="213"/>
        <v>-0.28227981780433709</v>
      </c>
      <c r="Z744" s="31"/>
      <c r="AA744" s="31"/>
      <c r="AB744" s="31"/>
      <c r="AC744" s="31"/>
      <c r="AD744" s="31"/>
      <c r="AE744" s="31"/>
      <c r="AF744" s="31"/>
      <c r="AG744" s="33">
        <f t="shared" si="214"/>
        <v>0.99210894709328856</v>
      </c>
      <c r="AH744" s="33">
        <f t="shared" si="215"/>
        <v>1.0033604740214801</v>
      </c>
      <c r="AI744" s="33">
        <f t="shared" si="216"/>
        <v>0.9999850159430228</v>
      </c>
      <c r="AJ744" s="93">
        <f t="shared" si="217"/>
        <v>0.99596399525168045</v>
      </c>
      <c r="AK744" s="3">
        <f t="shared" si="218"/>
        <v>0.99601710984197089</v>
      </c>
      <c r="AL744" s="3"/>
      <c r="AM744" s="3"/>
      <c r="AN744" s="3"/>
      <c r="AO744" s="3"/>
      <c r="AP744" s="3"/>
      <c r="AQ744" s="90">
        <f t="shared" si="225"/>
        <v>0</v>
      </c>
      <c r="AR744" s="91">
        <f t="shared" si="226"/>
        <v>0</v>
      </c>
      <c r="AS744" s="89">
        <f>SUM(AR$9:AR744)*RLR</f>
        <v>120</v>
      </c>
      <c r="AT744" s="90">
        <f>AS744-SUM(AU$9:AU744)</f>
        <v>0.47794681896347413</v>
      </c>
      <c r="AU744" s="89">
        <f t="shared" si="227"/>
        <v>3.6116888082882428E-3</v>
      </c>
      <c r="AV744" s="90">
        <f>SUM(AU$9:AU744)*RRF</f>
        <v>83.665437226725558</v>
      </c>
      <c r="AW744" s="3"/>
      <c r="AX744" s="2">
        <f t="shared" si="219"/>
        <v>1.5</v>
      </c>
      <c r="AY744" s="2">
        <f t="shared" si="220"/>
        <v>0.75</v>
      </c>
    </row>
    <row r="745" spans="1:51" x14ac:dyDescent="0.25">
      <c r="A745" s="14">
        <f t="shared" si="221"/>
        <v>7.36</v>
      </c>
      <c r="B745" s="59">
        <f>IF($B$4="AY",0,IFERROR(P*INDEX('UWYr writing pattern'!$C$4:$C$18,MATCH('Baseline model w.Calcs'!$A745,'UWYr writing pattern'!$A$4:$A$18,0)) / 25,B744))</f>
        <v>0</v>
      </c>
      <c r="C745" s="36">
        <f t="shared" si="222"/>
        <v>1.4759296121188167E-3</v>
      </c>
      <c r="E745" s="34">
        <f t="shared" si="223"/>
        <v>2.2476085463738323E-5</v>
      </c>
      <c r="F745" s="31">
        <f>SUM($E$9:E745)*RLR</f>
        <v>119.99822888446529</v>
      </c>
      <c r="G745" s="32"/>
      <c r="H745" s="36">
        <f>F745-SUM($J$9:J745)</f>
        <v>0.93806677130589833</v>
      </c>
      <c r="J745" s="31">
        <f t="shared" si="224"/>
        <v>7.0884619647607044E-3</v>
      </c>
      <c r="K745" s="36">
        <f>SUM($J$9:J745)*RRF</f>
        <v>83.342113479211577</v>
      </c>
      <c r="L745" s="33"/>
      <c r="M745" s="36">
        <f t="shared" si="209"/>
        <v>84.280180250517475</v>
      </c>
      <c r="N745" s="33"/>
      <c r="O745" s="33"/>
      <c r="P745" s="33"/>
      <c r="Q745" s="33"/>
      <c r="R745" s="33"/>
      <c r="S745" s="33"/>
      <c r="T745" s="33"/>
      <c r="U745" s="33"/>
      <c r="V745" s="31">
        <f t="shared" si="210"/>
        <v>1.239780874179806E-3</v>
      </c>
      <c r="W745" s="31">
        <f t="shared" si="211"/>
        <v>0.65664673991412881</v>
      </c>
      <c r="X745" s="31">
        <f t="shared" si="212"/>
        <v>0.65788652078830856</v>
      </c>
      <c r="Y745" s="31">
        <f t="shared" si="213"/>
        <v>-0.28018025051747486</v>
      </c>
      <c r="Z745" s="31"/>
      <c r="AA745" s="31"/>
      <c r="AB745" s="31"/>
      <c r="AC745" s="31"/>
      <c r="AD745" s="31"/>
      <c r="AE745" s="31"/>
      <c r="AF745" s="31"/>
      <c r="AG745" s="33">
        <f t="shared" si="214"/>
        <v>0.99216801760966167</v>
      </c>
      <c r="AH745" s="33">
        <f t="shared" si="215"/>
        <v>1.0033354791728271</v>
      </c>
      <c r="AI745" s="33">
        <f t="shared" si="216"/>
        <v>0.9999852407038774</v>
      </c>
      <c r="AJ745" s="93">
        <f t="shared" si="217"/>
        <v>0.99599415205790953</v>
      </c>
      <c r="AK745" s="3">
        <f t="shared" si="218"/>
        <v>0.99604698151815629</v>
      </c>
      <c r="AL745" s="3"/>
      <c r="AM745" s="3"/>
      <c r="AN745" s="3"/>
      <c r="AO745" s="3"/>
      <c r="AP745" s="3"/>
      <c r="AQ745" s="90">
        <f t="shared" si="225"/>
        <v>0</v>
      </c>
      <c r="AR745" s="91">
        <f t="shared" si="226"/>
        <v>0</v>
      </c>
      <c r="AS745" s="89">
        <f>SUM(AR$9:AR745)*RLR</f>
        <v>120</v>
      </c>
      <c r="AT745" s="90">
        <f>AS745-SUM(AU$9:AU745)</f>
        <v>0.47436221782125187</v>
      </c>
      <c r="AU745" s="89">
        <f t="shared" si="227"/>
        <v>3.5846011422260562E-3</v>
      </c>
      <c r="AV745" s="90">
        <f>SUM(AU$9:AU745)*RRF</f>
        <v>83.667946447525125</v>
      </c>
      <c r="AW745" s="3"/>
      <c r="AX745" s="2">
        <f t="shared" si="219"/>
        <v>1.5</v>
      </c>
      <c r="AY745" s="2">
        <f t="shared" si="220"/>
        <v>0.75</v>
      </c>
    </row>
    <row r="746" spans="1:51" x14ac:dyDescent="0.25">
      <c r="A746" s="14">
        <f t="shared" si="221"/>
        <v>7.37</v>
      </c>
      <c r="B746" s="59">
        <f>IF($B$4="AY",0,IFERROR(P*INDEX('UWYr writing pattern'!$C$4:$C$18,MATCH('Baseline model w.Calcs'!$A746,'UWYr writing pattern'!$A$4:$A$18,0)) / 25,B745))</f>
        <v>0</v>
      </c>
      <c r="C746" s="36">
        <f t="shared" si="222"/>
        <v>1.4537906679370344E-3</v>
      </c>
      <c r="E746" s="34">
        <f t="shared" si="223"/>
        <v>2.2138944181782252E-5</v>
      </c>
      <c r="F746" s="31">
        <f>SUM($E$9:E746)*RLR</f>
        <v>119.9982554511983</v>
      </c>
      <c r="G746" s="32"/>
      <c r="H746" s="36">
        <f>F746-SUM($J$9:J746)</f>
        <v>0.93105783725411584</v>
      </c>
      <c r="J746" s="31">
        <f t="shared" si="224"/>
        <v>7.0355007847942375E-3</v>
      </c>
      <c r="K746" s="36">
        <f>SUM($J$9:J746)*RRF</f>
        <v>83.34703832976092</v>
      </c>
      <c r="L746" s="33"/>
      <c r="M746" s="36">
        <f t="shared" si="209"/>
        <v>84.278096167015036</v>
      </c>
      <c r="N746" s="33"/>
      <c r="O746" s="33"/>
      <c r="P746" s="33"/>
      <c r="Q746" s="33"/>
      <c r="R746" s="33"/>
      <c r="S746" s="33"/>
      <c r="T746" s="33"/>
      <c r="U746" s="33"/>
      <c r="V746" s="31">
        <f t="shared" si="210"/>
        <v>1.2211841610671088E-3</v>
      </c>
      <c r="W746" s="31">
        <f t="shared" si="211"/>
        <v>0.65174048607788104</v>
      </c>
      <c r="X746" s="31">
        <f t="shared" si="212"/>
        <v>0.65296167023894813</v>
      </c>
      <c r="Y746" s="31">
        <f t="shared" si="213"/>
        <v>-0.27809616701503614</v>
      </c>
      <c r="Z746" s="31"/>
      <c r="AA746" s="31"/>
      <c r="AB746" s="31"/>
      <c r="AC746" s="31"/>
      <c r="AD746" s="31"/>
      <c r="AE746" s="31"/>
      <c r="AF746" s="31"/>
      <c r="AG746" s="33">
        <f t="shared" si="214"/>
        <v>0.99222664678286809</v>
      </c>
      <c r="AH746" s="33">
        <f t="shared" si="215"/>
        <v>1.0033106686549409</v>
      </c>
      <c r="AI746" s="33">
        <f t="shared" si="216"/>
        <v>0.99998546209331918</v>
      </c>
      <c r="AJ746" s="93">
        <f t="shared" si="217"/>
        <v>0.99602408353413574</v>
      </c>
      <c r="AK746" s="3">
        <f t="shared" si="218"/>
        <v>0.99607662915676998</v>
      </c>
      <c r="AL746" s="3"/>
      <c r="AM746" s="3"/>
      <c r="AN746" s="3"/>
      <c r="AO746" s="3"/>
      <c r="AP746" s="3"/>
      <c r="AQ746" s="90">
        <f t="shared" si="225"/>
        <v>0</v>
      </c>
      <c r="AR746" s="91">
        <f t="shared" si="226"/>
        <v>0</v>
      </c>
      <c r="AS746" s="89">
        <f>SUM(AR$9:AR746)*RLR</f>
        <v>120</v>
      </c>
      <c r="AT746" s="90">
        <f>AS746-SUM(AU$9:AU746)</f>
        <v>0.47080450118758677</v>
      </c>
      <c r="AU746" s="89">
        <f t="shared" si="227"/>
        <v>3.5577166336593891E-3</v>
      </c>
      <c r="AV746" s="90">
        <f>SUM(AU$9:AU746)*RRF</f>
        <v>83.670436849168681</v>
      </c>
      <c r="AW746" s="3"/>
      <c r="AX746" s="2">
        <f t="shared" si="219"/>
        <v>1.5</v>
      </c>
      <c r="AY746" s="2">
        <f t="shared" si="220"/>
        <v>0.75</v>
      </c>
    </row>
    <row r="747" spans="1:51" x14ac:dyDescent="0.25">
      <c r="A747" s="14">
        <f t="shared" si="221"/>
        <v>7.38</v>
      </c>
      <c r="B747" s="59">
        <f>IF($B$4="AY",0,IFERROR(P*INDEX('UWYr writing pattern'!$C$4:$C$18,MATCH('Baseline model w.Calcs'!$A747,'UWYr writing pattern'!$A$4:$A$18,0)) / 25,B746))</f>
        <v>0</v>
      </c>
      <c r="C747" s="36">
        <f t="shared" si="222"/>
        <v>1.4319838079179788E-3</v>
      </c>
      <c r="E747" s="34">
        <f t="shared" si="223"/>
        <v>2.1806860019055514E-5</v>
      </c>
      <c r="F747" s="31">
        <f>SUM($E$9:E747)*RLR</f>
        <v>119.99828161943032</v>
      </c>
      <c r="G747" s="32"/>
      <c r="H747" s="36">
        <f>F747-SUM($J$9:J747)</f>
        <v>0.92410107170671552</v>
      </c>
      <c r="J747" s="31">
        <f t="shared" si="224"/>
        <v>6.982933779405869E-3</v>
      </c>
      <c r="K747" s="36">
        <f>SUM($J$9:J747)*RRF</f>
        <v>83.351926383406521</v>
      </c>
      <c r="L747" s="33"/>
      <c r="M747" s="36">
        <f t="shared" si="209"/>
        <v>84.276027455113237</v>
      </c>
      <c r="N747" s="33"/>
      <c r="O747" s="33"/>
      <c r="P747" s="33"/>
      <c r="Q747" s="33"/>
      <c r="R747" s="33"/>
      <c r="S747" s="33"/>
      <c r="T747" s="33"/>
      <c r="U747" s="33"/>
      <c r="V747" s="31">
        <f t="shared" si="210"/>
        <v>1.2028663986511021E-3</v>
      </c>
      <c r="W747" s="31">
        <f t="shared" si="211"/>
        <v>0.64687075019470086</v>
      </c>
      <c r="X747" s="31">
        <f t="shared" si="212"/>
        <v>0.64807361659335194</v>
      </c>
      <c r="Y747" s="31">
        <f t="shared" si="213"/>
        <v>-0.2760274551132369</v>
      </c>
      <c r="Z747" s="31"/>
      <c r="AA747" s="31"/>
      <c r="AB747" s="31"/>
      <c r="AC747" s="31"/>
      <c r="AD747" s="31"/>
      <c r="AE747" s="31"/>
      <c r="AF747" s="31"/>
      <c r="AG747" s="33">
        <f t="shared" si="214"/>
        <v>0.99228483789769673</v>
      </c>
      <c r="AH747" s="33">
        <f t="shared" si="215"/>
        <v>1.0032860411323004</v>
      </c>
      <c r="AI747" s="33">
        <f t="shared" si="216"/>
        <v>0.99998568016191924</v>
      </c>
      <c r="AJ747" s="93">
        <f t="shared" si="217"/>
        <v>0.9960537913640124</v>
      </c>
      <c r="AK747" s="3">
        <f t="shared" si="218"/>
        <v>0.99610605443809419</v>
      </c>
      <c r="AL747" s="3"/>
      <c r="AM747" s="3"/>
      <c r="AN747" s="3"/>
      <c r="AO747" s="3"/>
      <c r="AP747" s="3"/>
      <c r="AQ747" s="90">
        <f t="shared" si="225"/>
        <v>0</v>
      </c>
      <c r="AR747" s="91">
        <f t="shared" si="226"/>
        <v>0</v>
      </c>
      <c r="AS747" s="89">
        <f>SUM(AR$9:AR747)*RLR</f>
        <v>120</v>
      </c>
      <c r="AT747" s="90">
        <f>AS747-SUM(AU$9:AU747)</f>
        <v>0.46727346742868292</v>
      </c>
      <c r="AU747" s="89">
        <f t="shared" si="227"/>
        <v>3.5310337589069007E-3</v>
      </c>
      <c r="AV747" s="90">
        <f>SUM(AU$9:AU747)*RRF</f>
        <v>83.672908572799912</v>
      </c>
      <c r="AW747" s="3"/>
      <c r="AX747" s="2">
        <f t="shared" si="219"/>
        <v>1.5</v>
      </c>
      <c r="AY747" s="2">
        <f t="shared" si="220"/>
        <v>0.75</v>
      </c>
    </row>
    <row r="748" spans="1:51" x14ac:dyDescent="0.25">
      <c r="A748" s="14">
        <f t="shared" si="221"/>
        <v>7.39</v>
      </c>
      <c r="B748" s="59">
        <f>IF($B$4="AY",0,IFERROR(P*INDEX('UWYr writing pattern'!$C$4:$C$18,MATCH('Baseline model w.Calcs'!$A748,'UWYr writing pattern'!$A$4:$A$18,0)) / 25,B747))</f>
        <v>0</v>
      </c>
      <c r="C748" s="36">
        <f t="shared" si="222"/>
        <v>1.4105040507992092E-3</v>
      </c>
      <c r="E748" s="34">
        <f t="shared" si="223"/>
        <v>2.1479757118769682E-5</v>
      </c>
      <c r="F748" s="31">
        <f>SUM($E$9:E748)*RLR</f>
        <v>119.99830739513887</v>
      </c>
      <c r="G748" s="32"/>
      <c r="H748" s="36">
        <f>F748-SUM($J$9:J748)</f>
        <v>0.91719608937746955</v>
      </c>
      <c r="J748" s="31">
        <f t="shared" si="224"/>
        <v>6.9307580378003665E-3</v>
      </c>
      <c r="K748" s="36">
        <f>SUM($J$9:J748)*RRF</f>
        <v>83.356777914032975</v>
      </c>
      <c r="L748" s="33"/>
      <c r="M748" s="36">
        <f t="shared" si="209"/>
        <v>84.273974003410444</v>
      </c>
      <c r="N748" s="33"/>
      <c r="O748" s="33"/>
      <c r="P748" s="33"/>
      <c r="Q748" s="33"/>
      <c r="R748" s="33"/>
      <c r="S748" s="33"/>
      <c r="T748" s="33"/>
      <c r="U748" s="33"/>
      <c r="V748" s="31">
        <f t="shared" si="210"/>
        <v>1.1848234026713355E-3</v>
      </c>
      <c r="W748" s="31">
        <f t="shared" si="211"/>
        <v>0.64203726256422866</v>
      </c>
      <c r="X748" s="31">
        <f t="shared" si="212"/>
        <v>0.6432220859669</v>
      </c>
      <c r="Y748" s="31">
        <f t="shared" si="213"/>
        <v>-0.27397400341044431</v>
      </c>
      <c r="Z748" s="31"/>
      <c r="AA748" s="31"/>
      <c r="AB748" s="31"/>
      <c r="AC748" s="31"/>
      <c r="AD748" s="31"/>
      <c r="AE748" s="31"/>
      <c r="AF748" s="31"/>
      <c r="AG748" s="33">
        <f t="shared" si="214"/>
        <v>0.9923425942146783</v>
      </c>
      <c r="AH748" s="33">
        <f t="shared" si="215"/>
        <v>1.0032615952786959</v>
      </c>
      <c r="AI748" s="33">
        <f t="shared" si="216"/>
        <v>0.99998589495949053</v>
      </c>
      <c r="AJ748" s="93">
        <f t="shared" si="217"/>
        <v>0.99608327721861267</v>
      </c>
      <c r="AK748" s="3">
        <f t="shared" si="218"/>
        <v>0.9961352590298086</v>
      </c>
      <c r="AL748" s="3"/>
      <c r="AM748" s="3"/>
      <c r="AN748" s="3"/>
      <c r="AO748" s="3"/>
      <c r="AP748" s="3"/>
      <c r="AQ748" s="90">
        <f t="shared" si="225"/>
        <v>0</v>
      </c>
      <c r="AR748" s="91">
        <f t="shared" si="226"/>
        <v>0</v>
      </c>
      <c r="AS748" s="89">
        <f>SUM(AR$9:AR748)*RLR</f>
        <v>120</v>
      </c>
      <c r="AT748" s="90">
        <f>AS748-SUM(AU$9:AU748)</f>
        <v>0.46376891642296414</v>
      </c>
      <c r="AU748" s="89">
        <f t="shared" si="227"/>
        <v>3.5045510057151218E-3</v>
      </c>
      <c r="AV748" s="90">
        <f>SUM(AU$9:AU748)*RRF</f>
        <v>83.675361758503925</v>
      </c>
      <c r="AW748" s="3"/>
      <c r="AX748" s="2">
        <f t="shared" si="219"/>
        <v>1.5</v>
      </c>
      <c r="AY748" s="2">
        <f t="shared" si="220"/>
        <v>0.75</v>
      </c>
    </row>
    <row r="749" spans="1:51" x14ac:dyDescent="0.25">
      <c r="A749" s="14">
        <f t="shared" si="221"/>
        <v>7.4</v>
      </c>
      <c r="B749" s="59">
        <f>IF($B$4="AY",0,IFERROR(P*INDEX('UWYr writing pattern'!$C$4:$C$18,MATCH('Baseline model w.Calcs'!$A749,'UWYr writing pattern'!$A$4:$A$18,0)) / 25,B748))</f>
        <v>0</v>
      </c>
      <c r="C749" s="36">
        <f t="shared" si="222"/>
        <v>1.3893464900372209E-3</v>
      </c>
      <c r="E749" s="34">
        <f t="shared" si="223"/>
        <v>2.1157560761988138E-5</v>
      </c>
      <c r="F749" s="31">
        <f>SUM($E$9:E749)*RLR</f>
        <v>119.99833278421178</v>
      </c>
      <c r="G749" s="32"/>
      <c r="H749" s="36">
        <f>F749-SUM($J$9:J749)</f>
        <v>0.91034250778005799</v>
      </c>
      <c r="J749" s="31">
        <f t="shared" si="224"/>
        <v>6.8789706703310215E-3</v>
      </c>
      <c r="K749" s="36">
        <f>SUM($J$9:J749)*RRF</f>
        <v>83.361593193502202</v>
      </c>
      <c r="L749" s="33"/>
      <c r="M749" s="36">
        <f t="shared" si="209"/>
        <v>84.27193570128226</v>
      </c>
      <c r="N749" s="33"/>
      <c r="O749" s="33"/>
      <c r="P749" s="33"/>
      <c r="Q749" s="33"/>
      <c r="R749" s="33"/>
      <c r="S749" s="33"/>
      <c r="T749" s="33"/>
      <c r="U749" s="33"/>
      <c r="V749" s="31">
        <f t="shared" si="210"/>
        <v>1.1670510516312653E-3</v>
      </c>
      <c r="W749" s="31">
        <f t="shared" si="211"/>
        <v>0.6372397554460405</v>
      </c>
      <c r="X749" s="31">
        <f t="shared" si="212"/>
        <v>0.63840680649767179</v>
      </c>
      <c r="Y749" s="31">
        <f t="shared" si="213"/>
        <v>-0.27193570128225986</v>
      </c>
      <c r="Z749" s="31"/>
      <c r="AA749" s="31"/>
      <c r="AB749" s="31"/>
      <c r="AC749" s="31"/>
      <c r="AD749" s="31"/>
      <c r="AE749" s="31"/>
      <c r="AF749" s="31"/>
      <c r="AG749" s="33">
        <f t="shared" si="214"/>
        <v>0.99239991897026436</v>
      </c>
      <c r="AH749" s="33">
        <f t="shared" si="215"/>
        <v>1.0032373297771697</v>
      </c>
      <c r="AI749" s="33">
        <f t="shared" si="216"/>
        <v>0.99998610653509823</v>
      </c>
      <c r="AJ749" s="93">
        <f t="shared" si="217"/>
        <v>0.99611254275652383</v>
      </c>
      <c r="AK749" s="3">
        <f t="shared" si="218"/>
        <v>0.99616424458708508</v>
      </c>
      <c r="AL749" s="3"/>
      <c r="AM749" s="3"/>
      <c r="AN749" s="3"/>
      <c r="AO749" s="3"/>
      <c r="AP749" s="3"/>
      <c r="AQ749" s="90">
        <f t="shared" si="225"/>
        <v>0</v>
      </c>
      <c r="AR749" s="91">
        <f t="shared" si="226"/>
        <v>0</v>
      </c>
      <c r="AS749" s="89">
        <f>SUM(AR$9:AR749)*RLR</f>
        <v>120</v>
      </c>
      <c r="AT749" s="90">
        <f>AS749-SUM(AU$9:AU749)</f>
        <v>0.46029064954979049</v>
      </c>
      <c r="AU749" s="89">
        <f t="shared" si="227"/>
        <v>3.478266873172231E-3</v>
      </c>
      <c r="AV749" s="90">
        <f>SUM(AU$9:AU749)*RRF</f>
        <v>83.677796545315147</v>
      </c>
      <c r="AW749" s="3"/>
      <c r="AX749" s="2">
        <f t="shared" si="219"/>
        <v>1.5</v>
      </c>
      <c r="AY749" s="2">
        <f t="shared" si="220"/>
        <v>0.75</v>
      </c>
    </row>
    <row r="750" spans="1:51" x14ac:dyDescent="0.25">
      <c r="A750" s="14">
        <f t="shared" si="221"/>
        <v>7.41</v>
      </c>
      <c r="B750" s="59">
        <f>IF($B$4="AY",0,IFERROR(P*INDEX('UWYr writing pattern'!$C$4:$C$18,MATCH('Baseline model w.Calcs'!$A750,'UWYr writing pattern'!$A$4:$A$18,0)) / 25,B749))</f>
        <v>0</v>
      </c>
      <c r="C750" s="36">
        <f t="shared" si="222"/>
        <v>1.3685062926866627E-3</v>
      </c>
      <c r="E750" s="34">
        <f t="shared" si="223"/>
        <v>2.0840197350558317E-5</v>
      </c>
      <c r="F750" s="31">
        <f>SUM($E$9:E750)*RLR</f>
        <v>119.99835779244862</v>
      </c>
      <c r="G750" s="32"/>
      <c r="H750" s="36">
        <f>F750-SUM($J$9:J750)</f>
        <v>0.90353994720854303</v>
      </c>
      <c r="J750" s="31">
        <f t="shared" si="224"/>
        <v>6.8275688083504352E-3</v>
      </c>
      <c r="K750" s="36">
        <f>SUM($J$9:J750)*RRF</f>
        <v>83.366372491668045</v>
      </c>
      <c r="L750" s="33"/>
      <c r="M750" s="36">
        <f t="shared" si="209"/>
        <v>84.269912438876588</v>
      </c>
      <c r="N750" s="33"/>
      <c r="O750" s="33"/>
      <c r="P750" s="33"/>
      <c r="Q750" s="33"/>
      <c r="R750" s="33"/>
      <c r="S750" s="33"/>
      <c r="T750" s="33"/>
      <c r="U750" s="33"/>
      <c r="V750" s="31">
        <f t="shared" si="210"/>
        <v>1.1495452858567966E-3</v>
      </c>
      <c r="W750" s="31">
        <f t="shared" si="211"/>
        <v>0.63247796304598003</v>
      </c>
      <c r="X750" s="31">
        <f t="shared" si="212"/>
        <v>0.63362750833183679</v>
      </c>
      <c r="Y750" s="31">
        <f t="shared" si="213"/>
        <v>-0.26991243887658811</v>
      </c>
      <c r="Z750" s="31"/>
      <c r="AA750" s="31"/>
      <c r="AB750" s="31"/>
      <c r="AC750" s="31"/>
      <c r="AD750" s="31"/>
      <c r="AE750" s="31"/>
      <c r="AF750" s="31"/>
      <c r="AG750" s="33">
        <f t="shared" si="214"/>
        <v>0.99245681537700059</v>
      </c>
      <c r="AH750" s="33">
        <f t="shared" si="215"/>
        <v>1.0032132433199594</v>
      </c>
      <c r="AI750" s="33">
        <f t="shared" si="216"/>
        <v>0.9999863149370718</v>
      </c>
      <c r="AJ750" s="93">
        <f t="shared" si="217"/>
        <v>0.99614158962394006</v>
      </c>
      <c r="AK750" s="3">
        <f t="shared" si="218"/>
        <v>0.99619301275268191</v>
      </c>
      <c r="AL750" s="3"/>
      <c r="AM750" s="3"/>
      <c r="AN750" s="3"/>
      <c r="AO750" s="3"/>
      <c r="AP750" s="3"/>
      <c r="AQ750" s="90">
        <f t="shared" si="225"/>
        <v>0</v>
      </c>
      <c r="AR750" s="91">
        <f t="shared" si="226"/>
        <v>0</v>
      </c>
      <c r="AS750" s="89">
        <f>SUM(AR$9:AR750)*RLR</f>
        <v>120</v>
      </c>
      <c r="AT750" s="90">
        <f>AS750-SUM(AU$9:AU750)</f>
        <v>0.45683846967816066</v>
      </c>
      <c r="AU750" s="89">
        <f t="shared" si="227"/>
        <v>3.4521798716234289E-3</v>
      </c>
      <c r="AV750" s="90">
        <f>SUM(AU$9:AU750)*RRF</f>
        <v>83.680213071225282</v>
      </c>
      <c r="AW750" s="3"/>
      <c r="AX750" s="2">
        <f t="shared" si="219"/>
        <v>1.5</v>
      </c>
      <c r="AY750" s="2">
        <f t="shared" si="220"/>
        <v>0.75</v>
      </c>
    </row>
    <row r="751" spans="1:51" x14ac:dyDescent="0.25">
      <c r="A751" s="14">
        <f t="shared" si="221"/>
        <v>7.42</v>
      </c>
      <c r="B751" s="59">
        <f>IF($B$4="AY",0,IFERROR(P*INDEX('UWYr writing pattern'!$C$4:$C$18,MATCH('Baseline model w.Calcs'!$A751,'UWYr writing pattern'!$A$4:$A$18,0)) / 25,B750))</f>
        <v>0</v>
      </c>
      <c r="C751" s="36">
        <f t="shared" si="222"/>
        <v>1.3479786982963627E-3</v>
      </c>
      <c r="E751" s="34">
        <f t="shared" si="223"/>
        <v>2.0527594390299941E-5</v>
      </c>
      <c r="F751" s="31">
        <f>SUM($E$9:E751)*RLR</f>
        <v>119.99838242556187</v>
      </c>
      <c r="G751" s="32"/>
      <c r="H751" s="36">
        <f>F751-SUM($J$9:J751)</f>
        <v>0.89678803071772961</v>
      </c>
      <c r="J751" s="31">
        <f t="shared" si="224"/>
        <v>6.7765496040640728E-3</v>
      </c>
      <c r="K751" s="36">
        <f>SUM($J$9:J751)*RRF</f>
        <v>83.371116076390891</v>
      </c>
      <c r="L751" s="33"/>
      <c r="M751" s="36">
        <f t="shared" si="209"/>
        <v>84.26790410710862</v>
      </c>
      <c r="N751" s="33"/>
      <c r="O751" s="33"/>
      <c r="P751" s="33"/>
      <c r="Q751" s="33"/>
      <c r="R751" s="33"/>
      <c r="S751" s="33"/>
      <c r="T751" s="33"/>
      <c r="U751" s="33"/>
      <c r="V751" s="31">
        <f t="shared" si="210"/>
        <v>1.1323021065689446E-3</v>
      </c>
      <c r="W751" s="31">
        <f t="shared" si="211"/>
        <v>0.62775162150241071</v>
      </c>
      <c r="X751" s="31">
        <f t="shared" si="212"/>
        <v>0.6288839236089796</v>
      </c>
      <c r="Y751" s="31">
        <f t="shared" si="213"/>
        <v>-0.26790410710862034</v>
      </c>
      <c r="Z751" s="31"/>
      <c r="AA751" s="31"/>
      <c r="AB751" s="31"/>
      <c r="AC751" s="31"/>
      <c r="AD751" s="31"/>
      <c r="AE751" s="31"/>
      <c r="AF751" s="31"/>
      <c r="AG751" s="33">
        <f t="shared" si="214"/>
        <v>0.99251328662370109</v>
      </c>
      <c r="AH751" s="33">
        <f t="shared" si="215"/>
        <v>1.003189334608436</v>
      </c>
      <c r="AI751" s="33">
        <f t="shared" si="216"/>
        <v>0.9999865202130156</v>
      </c>
      <c r="AJ751" s="93">
        <f t="shared" si="217"/>
        <v>0.99617041945475526</v>
      </c>
      <c r="AK751" s="3">
        <f t="shared" si="218"/>
        <v>0.99622156515703697</v>
      </c>
      <c r="AL751" s="3"/>
      <c r="AM751" s="3"/>
      <c r="AN751" s="3"/>
      <c r="AO751" s="3"/>
      <c r="AP751" s="3"/>
      <c r="AQ751" s="90">
        <f t="shared" si="225"/>
        <v>0</v>
      </c>
      <c r="AR751" s="91">
        <f t="shared" si="226"/>
        <v>0</v>
      </c>
      <c r="AS751" s="89">
        <f>SUM(AR$9:AR751)*RLR</f>
        <v>120</v>
      </c>
      <c r="AT751" s="90">
        <f>AS751-SUM(AU$9:AU751)</f>
        <v>0.45341218115557069</v>
      </c>
      <c r="AU751" s="89">
        <f t="shared" si="227"/>
        <v>3.4262885225862052E-3</v>
      </c>
      <c r="AV751" s="90">
        <f>SUM(AU$9:AU751)*RRF</f>
        <v>83.682611473191102</v>
      </c>
      <c r="AW751" s="3"/>
      <c r="AX751" s="2">
        <f t="shared" si="219"/>
        <v>1.5</v>
      </c>
      <c r="AY751" s="2">
        <f t="shared" si="220"/>
        <v>0.75</v>
      </c>
    </row>
    <row r="752" spans="1:51" x14ac:dyDescent="0.25">
      <c r="A752" s="14">
        <f t="shared" si="221"/>
        <v>7.43</v>
      </c>
      <c r="B752" s="59">
        <f>IF($B$4="AY",0,IFERROR(P*INDEX('UWYr writing pattern'!$C$4:$C$18,MATCH('Baseline model w.Calcs'!$A752,'UWYr writing pattern'!$A$4:$A$18,0)) / 25,B751))</f>
        <v>0</v>
      </c>
      <c r="C752" s="36">
        <f t="shared" si="222"/>
        <v>1.3277590178219173E-3</v>
      </c>
      <c r="E752" s="34">
        <f t="shared" si="223"/>
        <v>2.0219680474445438E-5</v>
      </c>
      <c r="F752" s="31">
        <f>SUM($E$9:E752)*RLR</f>
        <v>119.99840668917845</v>
      </c>
      <c r="G752" s="32"/>
      <c r="H752" s="36">
        <f>F752-SUM($J$9:J752)</f>
        <v>0.89008638410392393</v>
      </c>
      <c r="J752" s="31">
        <f t="shared" si="224"/>
        <v>6.7259102303829721E-3</v>
      </c>
      <c r="K752" s="36">
        <f>SUM($J$9:J752)*RRF</f>
        <v>83.375824213552164</v>
      </c>
      <c r="L752" s="33"/>
      <c r="M752" s="36">
        <f t="shared" si="209"/>
        <v>84.265910597656088</v>
      </c>
      <c r="N752" s="33"/>
      <c r="O752" s="33"/>
      <c r="P752" s="33"/>
      <c r="Q752" s="33"/>
      <c r="R752" s="33"/>
      <c r="S752" s="33"/>
      <c r="T752" s="33"/>
      <c r="U752" s="33"/>
      <c r="V752" s="31">
        <f t="shared" si="210"/>
        <v>1.1153175749704105E-3</v>
      </c>
      <c r="W752" s="31">
        <f t="shared" si="211"/>
        <v>0.62306046887274669</v>
      </c>
      <c r="X752" s="31">
        <f t="shared" si="212"/>
        <v>0.6241757864477171</v>
      </c>
      <c r="Y752" s="31">
        <f t="shared" si="213"/>
        <v>-0.26591059765608804</v>
      </c>
      <c r="Z752" s="31"/>
      <c r="AA752" s="31"/>
      <c r="AB752" s="31"/>
      <c r="AC752" s="31"/>
      <c r="AD752" s="31"/>
      <c r="AE752" s="31"/>
      <c r="AF752" s="31"/>
      <c r="AG752" s="33">
        <f t="shared" si="214"/>
        <v>0.99256933587562102</v>
      </c>
      <c r="AH752" s="33">
        <f t="shared" si="215"/>
        <v>1.0031656023530486</v>
      </c>
      <c r="AI752" s="33">
        <f t="shared" si="216"/>
        <v>0.99998672240982045</v>
      </c>
      <c r="AJ752" s="93">
        <f t="shared" si="217"/>
        <v>0.996199033870655</v>
      </c>
      <c r="AK752" s="3">
        <f t="shared" si="218"/>
        <v>0.99624990341835906</v>
      </c>
      <c r="AL752" s="3"/>
      <c r="AM752" s="3"/>
      <c r="AN752" s="3"/>
      <c r="AO752" s="3"/>
      <c r="AP752" s="3"/>
      <c r="AQ752" s="90">
        <f t="shared" si="225"/>
        <v>0</v>
      </c>
      <c r="AR752" s="91">
        <f t="shared" si="226"/>
        <v>0</v>
      </c>
      <c r="AS752" s="89">
        <f>SUM(AR$9:AR752)*RLR</f>
        <v>120</v>
      </c>
      <c r="AT752" s="90">
        <f>AS752-SUM(AU$9:AU752)</f>
        <v>0.45001158979690103</v>
      </c>
      <c r="AU752" s="89">
        <f t="shared" si="227"/>
        <v>3.4005913586667804E-3</v>
      </c>
      <c r="AV752" s="90">
        <f>SUM(AU$9:AU752)*RRF</f>
        <v>83.684991887142161</v>
      </c>
      <c r="AW752" s="3"/>
      <c r="AX752" s="2">
        <f t="shared" si="219"/>
        <v>1.5</v>
      </c>
      <c r="AY752" s="2">
        <f t="shared" si="220"/>
        <v>0.75</v>
      </c>
    </row>
    <row r="753" spans="1:51" x14ac:dyDescent="0.25">
      <c r="A753" s="14">
        <f t="shared" si="221"/>
        <v>7.44</v>
      </c>
      <c r="B753" s="59">
        <f>IF($B$4="AY",0,IFERROR(P*INDEX('UWYr writing pattern'!$C$4:$C$18,MATCH('Baseline model w.Calcs'!$A753,'UWYr writing pattern'!$A$4:$A$18,0)) / 25,B752))</f>
        <v>0</v>
      </c>
      <c r="C753" s="36">
        <f t="shared" si="222"/>
        <v>1.3078426325545886E-3</v>
      </c>
      <c r="E753" s="34">
        <f t="shared" si="223"/>
        <v>1.9916385267328762E-5</v>
      </c>
      <c r="F753" s="31">
        <f>SUM($E$9:E753)*RLR</f>
        <v>119.99843058884078</v>
      </c>
      <c r="G753" s="32"/>
      <c r="H753" s="36">
        <f>F753-SUM($J$9:J753)</f>
        <v>0.88343463588546456</v>
      </c>
      <c r="J753" s="31">
        <f t="shared" si="224"/>
        <v>6.6756478807794293E-3</v>
      </c>
      <c r="K753" s="36">
        <f>SUM($J$9:J753)*RRF</f>
        <v>83.380497167068711</v>
      </c>
      <c r="L753" s="33"/>
      <c r="M753" s="36">
        <f t="shared" si="209"/>
        <v>84.263931802954176</v>
      </c>
      <c r="N753" s="33"/>
      <c r="O753" s="33"/>
      <c r="P753" s="33"/>
      <c r="Q753" s="33"/>
      <c r="R753" s="33"/>
      <c r="S753" s="33"/>
      <c r="T753" s="33"/>
      <c r="U753" s="33"/>
      <c r="V753" s="31">
        <f t="shared" si="210"/>
        <v>1.0985878113458545E-3</v>
      </c>
      <c r="W753" s="31">
        <f t="shared" si="211"/>
        <v>0.61840424511982517</v>
      </c>
      <c r="X753" s="31">
        <f t="shared" si="212"/>
        <v>0.61950283293117103</v>
      </c>
      <c r="Y753" s="31">
        <f t="shared" si="213"/>
        <v>-0.26393180295417551</v>
      </c>
      <c r="Z753" s="31"/>
      <c r="AA753" s="31"/>
      <c r="AB753" s="31"/>
      <c r="AC753" s="31"/>
      <c r="AD753" s="31"/>
      <c r="AE753" s="31"/>
      <c r="AF753" s="31"/>
      <c r="AG753" s="33">
        <f t="shared" si="214"/>
        <v>0.99262496627462748</v>
      </c>
      <c r="AH753" s="33">
        <f t="shared" si="215"/>
        <v>1.003142045273264</v>
      </c>
      <c r="AI753" s="33">
        <f t="shared" si="216"/>
        <v>0.99998692157367308</v>
      </c>
      <c r="AJ753" s="93">
        <f t="shared" si="217"/>
        <v>0.99622743448120776</v>
      </c>
      <c r="AK753" s="3">
        <f t="shared" si="218"/>
        <v>0.99627802914272134</v>
      </c>
      <c r="AL753" s="3"/>
      <c r="AM753" s="3"/>
      <c r="AN753" s="3"/>
      <c r="AO753" s="3"/>
      <c r="AP753" s="3"/>
      <c r="AQ753" s="90">
        <f t="shared" si="225"/>
        <v>0</v>
      </c>
      <c r="AR753" s="91">
        <f t="shared" si="226"/>
        <v>0</v>
      </c>
      <c r="AS753" s="89">
        <f>SUM(AR$9:AR753)*RLR</f>
        <v>120</v>
      </c>
      <c r="AT753" s="90">
        <f>AS753-SUM(AU$9:AU753)</f>
        <v>0.44663650287341738</v>
      </c>
      <c r="AU753" s="89">
        <f t="shared" si="227"/>
        <v>3.375086923476758E-3</v>
      </c>
      <c r="AV753" s="90">
        <f>SUM(AU$9:AU753)*RRF</f>
        <v>83.687354447988596</v>
      </c>
      <c r="AW753" s="3"/>
      <c r="AX753" s="2">
        <f t="shared" si="219"/>
        <v>1.5</v>
      </c>
      <c r="AY753" s="2">
        <f t="shared" si="220"/>
        <v>0.75</v>
      </c>
    </row>
    <row r="754" spans="1:51" x14ac:dyDescent="0.25">
      <c r="A754" s="14">
        <f t="shared" si="221"/>
        <v>7.45</v>
      </c>
      <c r="B754" s="59">
        <f>IF($B$4="AY",0,IFERROR(P*INDEX('UWYr writing pattern'!$C$4:$C$18,MATCH('Baseline model w.Calcs'!$A754,'UWYr writing pattern'!$A$4:$A$18,0)) / 25,B753))</f>
        <v>0</v>
      </c>
      <c r="C754" s="36">
        <f t="shared" si="222"/>
        <v>1.2882249930662698E-3</v>
      </c>
      <c r="E754" s="34">
        <f t="shared" si="223"/>
        <v>1.9617639488318831E-5</v>
      </c>
      <c r="F754" s="31">
        <f>SUM($E$9:E754)*RLR</f>
        <v>119.99845413000817</v>
      </c>
      <c r="G754" s="32"/>
      <c r="H754" s="36">
        <f>F754-SUM($J$9:J754)</f>
        <v>0.87683241728372252</v>
      </c>
      <c r="J754" s="31">
        <f t="shared" si="224"/>
        <v>6.6257597691409846E-3</v>
      </c>
      <c r="K754" s="36">
        <f>SUM($J$9:J754)*RRF</f>
        <v>83.385135198907108</v>
      </c>
      <c r="L754" s="33"/>
      <c r="M754" s="36">
        <f t="shared" si="209"/>
        <v>84.26196761619083</v>
      </c>
      <c r="N754" s="33"/>
      <c r="O754" s="33"/>
      <c r="P754" s="33"/>
      <c r="Q754" s="33"/>
      <c r="R754" s="33"/>
      <c r="S754" s="33"/>
      <c r="T754" s="33"/>
      <c r="U754" s="33"/>
      <c r="V754" s="31">
        <f t="shared" si="210"/>
        <v>1.0821089941756665E-3</v>
      </c>
      <c r="W754" s="31">
        <f t="shared" si="211"/>
        <v>0.6137826920986057</v>
      </c>
      <c r="X754" s="31">
        <f t="shared" si="212"/>
        <v>0.61486480109278141</v>
      </c>
      <c r="Y754" s="31">
        <f t="shared" si="213"/>
        <v>-0.2619676161908302</v>
      </c>
      <c r="Z754" s="31"/>
      <c r="AA754" s="31"/>
      <c r="AB754" s="31"/>
      <c r="AC754" s="31"/>
      <c r="AD754" s="31"/>
      <c r="AE754" s="31"/>
      <c r="AF754" s="31"/>
      <c r="AG754" s="33">
        <f t="shared" si="214"/>
        <v>0.99268018093937038</v>
      </c>
      <c r="AH754" s="33">
        <f t="shared" si="215"/>
        <v>1.0031186620975099</v>
      </c>
      <c r="AI754" s="33">
        <f t="shared" si="216"/>
        <v>0.9999871177500681</v>
      </c>
      <c r="AJ754" s="93">
        <f t="shared" si="217"/>
        <v>0.99625562288395542</v>
      </c>
      <c r="AK754" s="3">
        <f t="shared" si="218"/>
        <v>0.99630594392415106</v>
      </c>
      <c r="AL754" s="3"/>
      <c r="AM754" s="3"/>
      <c r="AN754" s="3"/>
      <c r="AO754" s="3"/>
      <c r="AP754" s="3"/>
      <c r="AQ754" s="90">
        <f t="shared" si="225"/>
        <v>0</v>
      </c>
      <c r="AR754" s="91">
        <f t="shared" si="226"/>
        <v>0</v>
      </c>
      <c r="AS754" s="89">
        <f>SUM(AR$9:AR754)*RLR</f>
        <v>120</v>
      </c>
      <c r="AT754" s="90">
        <f>AS754-SUM(AU$9:AU754)</f>
        <v>0.44328672910187095</v>
      </c>
      <c r="AU754" s="89">
        <f t="shared" si="227"/>
        <v>3.3497737715506306E-3</v>
      </c>
      <c r="AV754" s="90">
        <f>SUM(AU$9:AU754)*RRF</f>
        <v>83.689699289628692</v>
      </c>
      <c r="AW754" s="3"/>
      <c r="AX754" s="2">
        <f t="shared" si="219"/>
        <v>1.5</v>
      </c>
      <c r="AY754" s="2">
        <f t="shared" si="220"/>
        <v>0.75</v>
      </c>
    </row>
    <row r="755" spans="1:51" x14ac:dyDescent="0.25">
      <c r="A755" s="14">
        <f t="shared" si="221"/>
        <v>7.46</v>
      </c>
      <c r="B755" s="59">
        <f>IF($B$4="AY",0,IFERROR(P*INDEX('UWYr writing pattern'!$C$4:$C$18,MATCH('Baseline model w.Calcs'!$A755,'UWYr writing pattern'!$A$4:$A$18,0)) / 25,B754))</f>
        <v>0</v>
      </c>
      <c r="C755" s="36">
        <f t="shared" si="222"/>
        <v>1.2689016181702756E-3</v>
      </c>
      <c r="E755" s="34">
        <f t="shared" si="223"/>
        <v>1.9323374895994044E-5</v>
      </c>
      <c r="F755" s="31">
        <f>SUM($E$9:E755)*RLR</f>
        <v>119.99847731805805</v>
      </c>
      <c r="G755" s="32"/>
      <c r="H755" s="36">
        <f>F755-SUM($J$9:J755)</f>
        <v>0.87027936220397351</v>
      </c>
      <c r="J755" s="31">
        <f t="shared" si="224"/>
        <v>6.5762431296279194E-3</v>
      </c>
      <c r="K755" s="36">
        <f>SUM($J$9:J755)*RRF</f>
        <v>83.389738569097844</v>
      </c>
      <c r="L755" s="33"/>
      <c r="M755" s="36">
        <f t="shared" si="209"/>
        <v>84.260017931301817</v>
      </c>
      <c r="N755" s="33"/>
      <c r="O755" s="33"/>
      <c r="P755" s="33"/>
      <c r="Q755" s="33"/>
      <c r="R755" s="33"/>
      <c r="S755" s="33"/>
      <c r="T755" s="33"/>
      <c r="U755" s="33"/>
      <c r="V755" s="31">
        <f t="shared" si="210"/>
        <v>1.0658773592630314E-3</v>
      </c>
      <c r="W755" s="31">
        <f t="shared" si="211"/>
        <v>0.60919555354278143</v>
      </c>
      <c r="X755" s="31">
        <f t="shared" si="212"/>
        <v>0.61026143090204443</v>
      </c>
      <c r="Y755" s="31">
        <f t="shared" si="213"/>
        <v>-0.26001793130181738</v>
      </c>
      <c r="Z755" s="31"/>
      <c r="AA755" s="31"/>
      <c r="AB755" s="31"/>
      <c r="AC755" s="31"/>
      <c r="AD755" s="31"/>
      <c r="AE755" s="31"/>
      <c r="AF755" s="31"/>
      <c r="AG755" s="33">
        <f t="shared" si="214"/>
        <v>0.99273498296545049</v>
      </c>
      <c r="AH755" s="33">
        <f t="shared" si="215"/>
        <v>1.003095451563117</v>
      </c>
      <c r="AI755" s="33">
        <f t="shared" si="216"/>
        <v>0.9999873109838171</v>
      </c>
      <c r="AJ755" s="93">
        <f t="shared" si="217"/>
        <v>0.99628360066450294</v>
      </c>
      <c r="AK755" s="3">
        <f t="shared" si="218"/>
        <v>0.9963336493447198</v>
      </c>
      <c r="AL755" s="3"/>
      <c r="AM755" s="3"/>
      <c r="AN755" s="3"/>
      <c r="AO755" s="3"/>
      <c r="AP755" s="3"/>
      <c r="AQ755" s="90">
        <f t="shared" si="225"/>
        <v>0</v>
      </c>
      <c r="AR755" s="91">
        <f t="shared" si="226"/>
        <v>0</v>
      </c>
      <c r="AS755" s="89">
        <f>SUM(AR$9:AR755)*RLR</f>
        <v>120</v>
      </c>
      <c r="AT755" s="90">
        <f>AS755-SUM(AU$9:AU755)</f>
        <v>0.43996207863361292</v>
      </c>
      <c r="AU755" s="89">
        <f t="shared" si="227"/>
        <v>3.3246504682640323E-3</v>
      </c>
      <c r="AV755" s="90">
        <f>SUM(AU$9:AU755)*RRF</f>
        <v>83.692026544956462</v>
      </c>
      <c r="AW755" s="3"/>
      <c r="AX755" s="2">
        <f t="shared" si="219"/>
        <v>1.5</v>
      </c>
      <c r="AY755" s="2">
        <f t="shared" si="220"/>
        <v>0.75</v>
      </c>
    </row>
    <row r="756" spans="1:51" x14ac:dyDescent="0.25">
      <c r="A756" s="14">
        <f t="shared" si="221"/>
        <v>7.47</v>
      </c>
      <c r="B756" s="59">
        <f>IF($B$4="AY",0,IFERROR(P*INDEX('UWYr writing pattern'!$C$4:$C$18,MATCH('Baseline model w.Calcs'!$A756,'UWYr writing pattern'!$A$4:$A$18,0)) / 25,B755))</f>
        <v>0</v>
      </c>
      <c r="C756" s="36">
        <f t="shared" si="222"/>
        <v>1.2498680938977215E-3</v>
      </c>
      <c r="E756" s="34">
        <f t="shared" si="223"/>
        <v>1.9033524272554134E-5</v>
      </c>
      <c r="F756" s="31">
        <f>SUM($E$9:E756)*RLR</f>
        <v>119.99850015828717</v>
      </c>
      <c r="G756" s="32"/>
      <c r="H756" s="36">
        <f>F756-SUM($J$9:J756)</f>
        <v>0.86377510721656847</v>
      </c>
      <c r="J756" s="31">
        <f t="shared" si="224"/>
        <v>6.5270952165298012E-3</v>
      </c>
      <c r="K756" s="36">
        <f>SUM($J$9:J756)*RRF</f>
        <v>83.394307535749419</v>
      </c>
      <c r="L756" s="33"/>
      <c r="M756" s="36">
        <f t="shared" si="209"/>
        <v>84.258082642965988</v>
      </c>
      <c r="N756" s="33"/>
      <c r="O756" s="33"/>
      <c r="P756" s="33"/>
      <c r="Q756" s="33"/>
      <c r="R756" s="33"/>
      <c r="S756" s="33"/>
      <c r="T756" s="33"/>
      <c r="U756" s="33"/>
      <c r="V756" s="31">
        <f t="shared" si="210"/>
        <v>1.0498891988740858E-3</v>
      </c>
      <c r="W756" s="31">
        <f t="shared" si="211"/>
        <v>0.60464257505159791</v>
      </c>
      <c r="X756" s="31">
        <f t="shared" si="212"/>
        <v>0.60569246425047196</v>
      </c>
      <c r="Y756" s="31">
        <f t="shared" si="213"/>
        <v>-0.25808264296598793</v>
      </c>
      <c r="Z756" s="31"/>
      <c r="AA756" s="31"/>
      <c r="AB756" s="31"/>
      <c r="AC756" s="31"/>
      <c r="AD756" s="31"/>
      <c r="AE756" s="31"/>
      <c r="AF756" s="31"/>
      <c r="AG756" s="33">
        <f t="shared" si="214"/>
        <v>0.99278937542558832</v>
      </c>
      <c r="AH756" s="33">
        <f t="shared" si="215"/>
        <v>1.0030724124162618</v>
      </c>
      <c r="AI756" s="33">
        <f t="shared" si="216"/>
        <v>0.99998750131905978</v>
      </c>
      <c r="AJ756" s="93">
        <f t="shared" si="217"/>
        <v>0.99631136939660803</v>
      </c>
      <c r="AK756" s="3">
        <f t="shared" si="218"/>
        <v>0.9963611469746344</v>
      </c>
      <c r="AL756" s="3"/>
      <c r="AM756" s="3"/>
      <c r="AN756" s="3"/>
      <c r="AO756" s="3"/>
      <c r="AP756" s="3"/>
      <c r="AQ756" s="90">
        <f t="shared" si="225"/>
        <v>0</v>
      </c>
      <c r="AR756" s="91">
        <f t="shared" si="226"/>
        <v>0</v>
      </c>
      <c r="AS756" s="89">
        <f>SUM(AR$9:AR756)*RLR</f>
        <v>120</v>
      </c>
      <c r="AT756" s="90">
        <f>AS756-SUM(AU$9:AU756)</f>
        <v>0.4366623630438653</v>
      </c>
      <c r="AU756" s="89">
        <f t="shared" si="227"/>
        <v>3.2997155897520969E-3</v>
      </c>
      <c r="AV756" s="90">
        <f>SUM(AU$9:AU756)*RRF</f>
        <v>83.694336345869289</v>
      </c>
      <c r="AW756" s="3"/>
      <c r="AX756" s="2">
        <f t="shared" si="219"/>
        <v>1.5</v>
      </c>
      <c r="AY756" s="2">
        <f t="shared" si="220"/>
        <v>0.75</v>
      </c>
    </row>
    <row r="757" spans="1:51" x14ac:dyDescent="0.25">
      <c r="A757" s="14">
        <f t="shared" si="221"/>
        <v>7.48</v>
      </c>
      <c r="B757" s="59">
        <f>IF($B$4="AY",0,IFERROR(P*INDEX('UWYr writing pattern'!$C$4:$C$18,MATCH('Baseline model w.Calcs'!$A757,'UWYr writing pattern'!$A$4:$A$18,0)) / 25,B756))</f>
        <v>0</v>
      </c>
      <c r="C757" s="36">
        <f t="shared" si="222"/>
        <v>1.2311200724892557E-3</v>
      </c>
      <c r="E757" s="34">
        <f t="shared" si="223"/>
        <v>1.8748021408465825E-5</v>
      </c>
      <c r="F757" s="31">
        <f>SUM($E$9:E757)*RLR</f>
        <v>119.99852265591285</v>
      </c>
      <c r="G757" s="32"/>
      <c r="H757" s="36">
        <f>F757-SUM($J$9:J757)</f>
        <v>0.85731929153811848</v>
      </c>
      <c r="J757" s="31">
        <f t="shared" si="224"/>
        <v>6.4783133041242634E-3</v>
      </c>
      <c r="K757" s="36">
        <f>SUM($J$9:J757)*RRF</f>
        <v>83.398842355062314</v>
      </c>
      <c r="L757" s="33"/>
      <c r="M757" s="36">
        <f t="shared" si="209"/>
        <v>84.256161646600432</v>
      </c>
      <c r="N757" s="33"/>
      <c r="O757" s="33"/>
      <c r="P757" s="33"/>
      <c r="Q757" s="33"/>
      <c r="R757" s="33"/>
      <c r="S757" s="33"/>
      <c r="T757" s="33"/>
      <c r="U757" s="33"/>
      <c r="V757" s="31">
        <f t="shared" si="210"/>
        <v>1.0341408608909746E-3</v>
      </c>
      <c r="W757" s="31">
        <f t="shared" si="211"/>
        <v>0.60012350407668291</v>
      </c>
      <c r="X757" s="31">
        <f t="shared" si="212"/>
        <v>0.60115764493757384</v>
      </c>
      <c r="Y757" s="31">
        <f t="shared" si="213"/>
        <v>-0.25616164660043239</v>
      </c>
      <c r="Z757" s="31"/>
      <c r="AA757" s="31"/>
      <c r="AB757" s="31"/>
      <c r="AC757" s="31"/>
      <c r="AD757" s="31"/>
      <c r="AE757" s="31"/>
      <c r="AF757" s="31"/>
      <c r="AG757" s="33">
        <f t="shared" si="214"/>
        <v>0.99284336136978946</v>
      </c>
      <c r="AH757" s="33">
        <f t="shared" si="215"/>
        <v>1.00304954341191</v>
      </c>
      <c r="AI757" s="33">
        <f t="shared" si="216"/>
        <v>0.9999876887992738</v>
      </c>
      <c r="AJ757" s="93">
        <f t="shared" si="217"/>
        <v>0.99633893064226897</v>
      </c>
      <c r="AK757" s="3">
        <f t="shared" si="218"/>
        <v>0.99638843837232471</v>
      </c>
      <c r="AL757" s="3"/>
      <c r="AM757" s="3"/>
      <c r="AN757" s="3"/>
      <c r="AO757" s="3"/>
      <c r="AP757" s="3"/>
      <c r="AQ757" s="90">
        <f t="shared" si="225"/>
        <v>0</v>
      </c>
      <c r="AR757" s="91">
        <f t="shared" si="226"/>
        <v>0</v>
      </c>
      <c r="AS757" s="89">
        <f>SUM(AR$9:AR757)*RLR</f>
        <v>120</v>
      </c>
      <c r="AT757" s="90">
        <f>AS757-SUM(AU$9:AU757)</f>
        <v>0.43338739532103432</v>
      </c>
      <c r="AU757" s="89">
        <f t="shared" si="227"/>
        <v>3.27496772282899E-3</v>
      </c>
      <c r="AV757" s="90">
        <f>SUM(AU$9:AU757)*RRF</f>
        <v>83.696628823275276</v>
      </c>
      <c r="AW757" s="3"/>
      <c r="AX757" s="2">
        <f t="shared" si="219"/>
        <v>1.5</v>
      </c>
      <c r="AY757" s="2">
        <f t="shared" si="220"/>
        <v>0.75</v>
      </c>
    </row>
    <row r="758" spans="1:51" x14ac:dyDescent="0.25">
      <c r="A758" s="14">
        <f t="shared" si="221"/>
        <v>7.49</v>
      </c>
      <c r="B758" s="59">
        <f>IF($B$4="AY",0,IFERROR(P*INDEX('UWYr writing pattern'!$C$4:$C$18,MATCH('Baseline model w.Calcs'!$A758,'UWYr writing pattern'!$A$4:$A$18,0)) / 25,B757))</f>
        <v>0</v>
      </c>
      <c r="C758" s="36">
        <f t="shared" si="222"/>
        <v>1.212653271401917E-3</v>
      </c>
      <c r="E758" s="34">
        <f t="shared" si="223"/>
        <v>1.8466801087338838E-5</v>
      </c>
      <c r="F758" s="31">
        <f>SUM($E$9:E758)*RLR</f>
        <v>119.99854481607414</v>
      </c>
      <c r="G758" s="32"/>
      <c r="H758" s="36">
        <f>F758-SUM($J$9:J758)</f>
        <v>0.85091155701287846</v>
      </c>
      <c r="J758" s="31">
        <f t="shared" si="224"/>
        <v>6.4298946865358891E-3</v>
      </c>
      <c r="K758" s="36">
        <f>SUM($J$9:J758)*RRF</f>
        <v>83.403343281342885</v>
      </c>
      <c r="L758" s="33"/>
      <c r="M758" s="36">
        <f t="shared" si="209"/>
        <v>84.254254838355763</v>
      </c>
      <c r="N758" s="33"/>
      <c r="O758" s="33"/>
      <c r="P758" s="33"/>
      <c r="Q758" s="33"/>
      <c r="R758" s="33"/>
      <c r="S758" s="33"/>
      <c r="T758" s="33"/>
      <c r="U758" s="33"/>
      <c r="V758" s="31">
        <f t="shared" si="210"/>
        <v>1.0186287479776101E-3</v>
      </c>
      <c r="W758" s="31">
        <f t="shared" si="211"/>
        <v>0.5956380899090149</v>
      </c>
      <c r="X758" s="31">
        <f t="shared" si="212"/>
        <v>0.59665671865699255</v>
      </c>
      <c r="Y758" s="31">
        <f t="shared" si="213"/>
        <v>-0.25425483835576301</v>
      </c>
      <c r="Z758" s="31"/>
      <c r="AA758" s="31"/>
      <c r="AB758" s="31"/>
      <c r="AC758" s="31"/>
      <c r="AD758" s="31"/>
      <c r="AE758" s="31"/>
      <c r="AF758" s="31"/>
      <c r="AG758" s="33">
        <f t="shared" si="214"/>
        <v>0.99289694382551053</v>
      </c>
      <c r="AH758" s="33">
        <f t="shared" si="215"/>
        <v>1.003026843313759</v>
      </c>
      <c r="AI758" s="33">
        <f t="shared" si="216"/>
        <v>0.99998787346728457</v>
      </c>
      <c r="AJ758" s="93">
        <f t="shared" si="217"/>
        <v>0.99636628595181331</v>
      </c>
      <c r="AK758" s="3">
        <f t="shared" si="218"/>
        <v>0.99641552508453213</v>
      </c>
      <c r="AL758" s="3"/>
      <c r="AM758" s="3"/>
      <c r="AN758" s="3"/>
      <c r="AO758" s="3"/>
      <c r="AP758" s="3"/>
      <c r="AQ758" s="90">
        <f t="shared" si="225"/>
        <v>0</v>
      </c>
      <c r="AR758" s="91">
        <f t="shared" si="226"/>
        <v>0</v>
      </c>
      <c r="AS758" s="89">
        <f>SUM(AR$9:AR758)*RLR</f>
        <v>120</v>
      </c>
      <c r="AT758" s="90">
        <f>AS758-SUM(AU$9:AU758)</f>
        <v>0.43013698985612336</v>
      </c>
      <c r="AU758" s="89">
        <f t="shared" si="227"/>
        <v>3.2504054649077573E-3</v>
      </c>
      <c r="AV758" s="90">
        <f>SUM(AU$9:AU758)*RRF</f>
        <v>83.698904107100702</v>
      </c>
      <c r="AW758" s="3"/>
      <c r="AX758" s="2">
        <f t="shared" si="219"/>
        <v>1.5</v>
      </c>
      <c r="AY758" s="2">
        <f t="shared" si="220"/>
        <v>0.75</v>
      </c>
    </row>
    <row r="759" spans="1:51" x14ac:dyDescent="0.25">
      <c r="A759" s="14">
        <f t="shared" si="221"/>
        <v>7.5</v>
      </c>
      <c r="B759" s="59">
        <f>IF($B$4="AY",0,IFERROR(P*INDEX('UWYr writing pattern'!$C$4:$C$18,MATCH('Baseline model w.Calcs'!$A759,'UWYr writing pattern'!$A$4:$A$18,0)) / 25,B758))</f>
        <v>0</v>
      </c>
      <c r="C759" s="36">
        <f t="shared" si="222"/>
        <v>1.1944634723308882E-3</v>
      </c>
      <c r="E759" s="34">
        <f t="shared" si="223"/>
        <v>1.8189799071028755E-5</v>
      </c>
      <c r="F759" s="31">
        <f>SUM($E$9:E759)*RLR</f>
        <v>119.99856664383303</v>
      </c>
      <c r="G759" s="32"/>
      <c r="H759" s="36">
        <f>F759-SUM($J$9:J759)</f>
        <v>0.84455154809417365</v>
      </c>
      <c r="J759" s="31">
        <f t="shared" si="224"/>
        <v>6.3818366775965883E-3</v>
      </c>
      <c r="K759" s="36">
        <f>SUM($J$9:J759)*RRF</f>
        <v>83.407810567017194</v>
      </c>
      <c r="L759" s="33"/>
      <c r="M759" s="36">
        <f t="shared" si="209"/>
        <v>84.252362115111367</v>
      </c>
      <c r="N759" s="33"/>
      <c r="O759" s="33"/>
      <c r="P759" s="33"/>
      <c r="Q759" s="33"/>
      <c r="R759" s="33"/>
      <c r="S759" s="33"/>
      <c r="T759" s="33"/>
      <c r="U759" s="33"/>
      <c r="V759" s="31">
        <f t="shared" si="210"/>
        <v>1.003349316757946E-3</v>
      </c>
      <c r="W759" s="31">
        <f t="shared" si="211"/>
        <v>0.59118608366592151</v>
      </c>
      <c r="X759" s="31">
        <f t="shared" si="212"/>
        <v>0.59218943298267945</v>
      </c>
      <c r="Y759" s="31">
        <f t="shared" si="213"/>
        <v>-0.2523621151113673</v>
      </c>
      <c r="Z759" s="31"/>
      <c r="AA759" s="31"/>
      <c r="AB759" s="31"/>
      <c r="AC759" s="31"/>
      <c r="AD759" s="31"/>
      <c r="AE759" s="31"/>
      <c r="AF759" s="31"/>
      <c r="AG759" s="33">
        <f t="shared" si="214"/>
        <v>0.99295012579782371</v>
      </c>
      <c r="AH759" s="33">
        <f t="shared" si="215"/>
        <v>1.0030043108941828</v>
      </c>
      <c r="AI759" s="33">
        <f t="shared" si="216"/>
        <v>0.99998805536527524</v>
      </c>
      <c r="AJ759" s="93">
        <f t="shared" si="217"/>
        <v>0.99639343686398429</v>
      </c>
      <c r="AK759" s="3">
        <f t="shared" si="218"/>
        <v>0.99644240864639821</v>
      </c>
      <c r="AL759" s="3"/>
      <c r="AM759" s="3"/>
      <c r="AN759" s="3"/>
      <c r="AO759" s="3"/>
      <c r="AP759" s="3"/>
      <c r="AQ759" s="90">
        <f t="shared" si="225"/>
        <v>0</v>
      </c>
      <c r="AR759" s="91">
        <f t="shared" si="226"/>
        <v>0</v>
      </c>
      <c r="AS759" s="89">
        <f>SUM(AR$9:AR759)*RLR</f>
        <v>120</v>
      </c>
      <c r="AT759" s="90">
        <f>AS759-SUM(AU$9:AU759)</f>
        <v>0.42691096243220272</v>
      </c>
      <c r="AU759" s="89">
        <f t="shared" si="227"/>
        <v>3.2260274239209255E-3</v>
      </c>
      <c r="AV759" s="90">
        <f>SUM(AU$9:AU759)*RRF</f>
        <v>83.70116232629745</v>
      </c>
      <c r="AW759" s="3"/>
      <c r="AX759" s="2">
        <f t="shared" si="219"/>
        <v>1.5</v>
      </c>
      <c r="AY759" s="2">
        <f t="shared" si="220"/>
        <v>0.75</v>
      </c>
    </row>
    <row r="760" spans="1:51" x14ac:dyDescent="0.25">
      <c r="A760" s="14">
        <f t="shared" si="221"/>
        <v>7.51</v>
      </c>
      <c r="B760" s="59">
        <f>IF($B$4="AY",0,IFERROR(P*INDEX('UWYr writing pattern'!$C$4:$C$18,MATCH('Baseline model w.Calcs'!$A760,'UWYr writing pattern'!$A$4:$A$18,0)) / 25,B759))</f>
        <v>0</v>
      </c>
      <c r="C760" s="36">
        <f t="shared" si="222"/>
        <v>1.1765465202459248E-3</v>
      </c>
      <c r="E760" s="34">
        <f t="shared" si="223"/>
        <v>1.7916952084963324E-5</v>
      </c>
      <c r="F760" s="31">
        <f>SUM($E$9:E760)*RLR</f>
        <v>119.99858814417553</v>
      </c>
      <c r="G760" s="32"/>
      <c r="H760" s="36">
        <f>F760-SUM($J$9:J760)</f>
        <v>0.8382389118259681</v>
      </c>
      <c r="J760" s="31">
        <f t="shared" si="224"/>
        <v>6.3341366107063021E-3</v>
      </c>
      <c r="K760" s="36">
        <f>SUM($J$9:J760)*RRF</f>
        <v>83.412244462644693</v>
      </c>
      <c r="L760" s="33"/>
      <c r="M760" s="36">
        <f t="shared" si="209"/>
        <v>84.250483374470662</v>
      </c>
      <c r="N760" s="33"/>
      <c r="O760" s="33"/>
      <c r="P760" s="33"/>
      <c r="Q760" s="33"/>
      <c r="R760" s="33"/>
      <c r="S760" s="33"/>
      <c r="T760" s="33"/>
      <c r="U760" s="33"/>
      <c r="V760" s="31">
        <f t="shared" si="210"/>
        <v>9.8829907700657667E-4</v>
      </c>
      <c r="W760" s="31">
        <f t="shared" si="211"/>
        <v>0.58676723827817767</v>
      </c>
      <c r="X760" s="31">
        <f t="shared" si="212"/>
        <v>0.58775553735518427</v>
      </c>
      <c r="Y760" s="31">
        <f t="shared" si="213"/>
        <v>-0.2504833744706616</v>
      </c>
      <c r="Z760" s="31"/>
      <c r="AA760" s="31"/>
      <c r="AB760" s="31"/>
      <c r="AC760" s="31"/>
      <c r="AD760" s="31"/>
      <c r="AE760" s="31"/>
      <c r="AF760" s="31"/>
      <c r="AG760" s="33">
        <f t="shared" si="214"/>
        <v>0.99300291026957965</v>
      </c>
      <c r="AH760" s="33">
        <f t="shared" si="215"/>
        <v>1.0029819449341746</v>
      </c>
      <c r="AI760" s="33">
        <f t="shared" si="216"/>
        <v>0.99998823453479602</v>
      </c>
      <c r="AJ760" s="93">
        <f t="shared" si="217"/>
        <v>0.99642038490602791</v>
      </c>
      <c r="AK760" s="3">
        <f t="shared" si="218"/>
        <v>0.99646909058155031</v>
      </c>
      <c r="AL760" s="3"/>
      <c r="AM760" s="3"/>
      <c r="AN760" s="3"/>
      <c r="AO760" s="3"/>
      <c r="AP760" s="3"/>
      <c r="AQ760" s="90">
        <f t="shared" si="225"/>
        <v>0</v>
      </c>
      <c r="AR760" s="91">
        <f t="shared" si="226"/>
        <v>0</v>
      </c>
      <c r="AS760" s="89">
        <f>SUM(AR$9:AR760)*RLR</f>
        <v>120</v>
      </c>
      <c r="AT760" s="90">
        <f>AS760-SUM(AU$9:AU760)</f>
        <v>0.42370913021396461</v>
      </c>
      <c r="AU760" s="89">
        <f t="shared" si="227"/>
        <v>3.2018322182415203E-3</v>
      </c>
      <c r="AV760" s="90">
        <f>SUM(AU$9:AU760)*RRF</f>
        <v>83.703403608850223</v>
      </c>
      <c r="AW760" s="3"/>
      <c r="AX760" s="2">
        <f t="shared" si="219"/>
        <v>1.5</v>
      </c>
      <c r="AY760" s="2">
        <f t="shared" si="220"/>
        <v>0.75</v>
      </c>
    </row>
    <row r="761" spans="1:51" x14ac:dyDescent="0.25">
      <c r="A761" s="14">
        <f t="shared" si="221"/>
        <v>7.52</v>
      </c>
      <c r="B761" s="59">
        <f>IF($B$4="AY",0,IFERROR(P*INDEX('UWYr writing pattern'!$C$4:$C$18,MATCH('Baseline model w.Calcs'!$A761,'UWYr writing pattern'!$A$4:$A$18,0)) / 25,B760))</f>
        <v>0</v>
      </c>
      <c r="C761" s="36">
        <f t="shared" si="222"/>
        <v>1.1588983224422359E-3</v>
      </c>
      <c r="E761" s="34">
        <f t="shared" si="223"/>
        <v>1.7648197803688872E-5</v>
      </c>
      <c r="F761" s="31">
        <f>SUM($E$9:E761)*RLR</f>
        <v>119.9986093220129</v>
      </c>
      <c r="G761" s="32"/>
      <c r="H761" s="36">
        <f>F761-SUM($J$9:J761)</f>
        <v>0.83197329782464635</v>
      </c>
      <c r="J761" s="31">
        <f t="shared" si="224"/>
        <v>6.2867918386947611E-3</v>
      </c>
      <c r="K761" s="36">
        <f>SUM($J$9:J761)*RRF</f>
        <v>83.416645216931769</v>
      </c>
      <c r="L761" s="33"/>
      <c r="M761" s="36">
        <f t="shared" si="209"/>
        <v>84.248618514756416</v>
      </c>
      <c r="N761" s="33"/>
      <c r="O761" s="33"/>
      <c r="P761" s="33"/>
      <c r="Q761" s="33"/>
      <c r="R761" s="33"/>
      <c r="S761" s="33"/>
      <c r="T761" s="33"/>
      <c r="U761" s="33"/>
      <c r="V761" s="31">
        <f t="shared" si="210"/>
        <v>9.7347459085147809E-4</v>
      </c>
      <c r="W761" s="31">
        <f t="shared" si="211"/>
        <v>0.58238130847725245</v>
      </c>
      <c r="X761" s="31">
        <f t="shared" si="212"/>
        <v>0.58335478306810395</v>
      </c>
      <c r="Y761" s="31">
        <f t="shared" si="213"/>
        <v>-0.24861851475641572</v>
      </c>
      <c r="Z761" s="31"/>
      <c r="AA761" s="31"/>
      <c r="AB761" s="31"/>
      <c r="AC761" s="31"/>
      <c r="AD761" s="31"/>
      <c r="AE761" s="31"/>
      <c r="AF761" s="31"/>
      <c r="AG761" s="33">
        <f t="shared" si="214"/>
        <v>0.99305530020156874</v>
      </c>
      <c r="AH761" s="33">
        <f t="shared" si="215"/>
        <v>1.0029597442232907</v>
      </c>
      <c r="AI761" s="33">
        <f t="shared" si="216"/>
        <v>0.99998841101677416</v>
      </c>
      <c r="AJ761" s="93">
        <f t="shared" si="217"/>
        <v>0.99644713159377862</v>
      </c>
      <c r="AK761" s="3">
        <f t="shared" si="218"/>
        <v>0.99649557240218856</v>
      </c>
      <c r="AL761" s="3"/>
      <c r="AM761" s="3"/>
      <c r="AN761" s="3"/>
      <c r="AO761" s="3"/>
      <c r="AP761" s="3"/>
      <c r="AQ761" s="90">
        <f t="shared" si="225"/>
        <v>0</v>
      </c>
      <c r="AR761" s="91">
        <f t="shared" si="226"/>
        <v>0</v>
      </c>
      <c r="AS761" s="89">
        <f>SUM(AR$9:AR761)*RLR</f>
        <v>120</v>
      </c>
      <c r="AT761" s="90">
        <f>AS761-SUM(AU$9:AU761)</f>
        <v>0.42053131173736347</v>
      </c>
      <c r="AU761" s="89">
        <f t="shared" si="227"/>
        <v>3.1778184766047346E-3</v>
      </c>
      <c r="AV761" s="90">
        <f>SUM(AU$9:AU761)*RRF</f>
        <v>83.705628081783843</v>
      </c>
      <c r="AW761" s="3"/>
      <c r="AX761" s="2">
        <f t="shared" si="219"/>
        <v>1.5</v>
      </c>
      <c r="AY761" s="2">
        <f t="shared" si="220"/>
        <v>0.75</v>
      </c>
    </row>
    <row r="762" spans="1:51" x14ac:dyDescent="0.25">
      <c r="A762" s="14">
        <f t="shared" si="221"/>
        <v>7.53</v>
      </c>
      <c r="B762" s="59">
        <f>IF($B$4="AY",0,IFERROR(P*INDEX('UWYr writing pattern'!$C$4:$C$18,MATCH('Baseline model w.Calcs'!$A762,'UWYr writing pattern'!$A$4:$A$18,0)) / 25,B761))</f>
        <v>0</v>
      </c>
      <c r="C762" s="36">
        <f t="shared" si="222"/>
        <v>1.1415148476056024E-3</v>
      </c>
      <c r="E762" s="34">
        <f t="shared" si="223"/>
        <v>1.738347483663354E-5</v>
      </c>
      <c r="F762" s="31">
        <f>SUM($E$9:E762)*RLR</f>
        <v>119.99863018218269</v>
      </c>
      <c r="G762" s="32"/>
      <c r="H762" s="36">
        <f>F762-SUM($J$9:J762)</f>
        <v>0.8257543582607525</v>
      </c>
      <c r="J762" s="31">
        <f t="shared" si="224"/>
        <v>6.239799733684848E-3</v>
      </c>
      <c r="K762" s="36">
        <f>SUM($J$9:J762)*RRF</f>
        <v>83.421013076745353</v>
      </c>
      <c r="L762" s="33"/>
      <c r="M762" s="36">
        <f t="shared" si="209"/>
        <v>84.246767435006106</v>
      </c>
      <c r="N762" s="33"/>
      <c r="O762" s="33"/>
      <c r="P762" s="33"/>
      <c r="Q762" s="33"/>
      <c r="R762" s="33"/>
      <c r="S762" s="33"/>
      <c r="T762" s="33"/>
      <c r="U762" s="33"/>
      <c r="V762" s="31">
        <f t="shared" si="210"/>
        <v>9.5887247198870587E-4</v>
      </c>
      <c r="W762" s="31">
        <f t="shared" si="211"/>
        <v>0.57802805078252673</v>
      </c>
      <c r="X762" s="31">
        <f t="shared" si="212"/>
        <v>0.5789869232545154</v>
      </c>
      <c r="Y762" s="31">
        <f t="shared" si="213"/>
        <v>-0.24676743500610598</v>
      </c>
      <c r="Z762" s="31"/>
      <c r="AA762" s="31"/>
      <c r="AB762" s="31"/>
      <c r="AC762" s="31"/>
      <c r="AD762" s="31"/>
      <c r="AE762" s="31"/>
      <c r="AF762" s="31"/>
      <c r="AG762" s="33">
        <f t="shared" si="214"/>
        <v>0.99310729853268276</v>
      </c>
      <c r="AH762" s="33">
        <f t="shared" si="215"/>
        <v>1.0029377075595964</v>
      </c>
      <c r="AI762" s="33">
        <f t="shared" si="216"/>
        <v>0.99998858485152242</v>
      </c>
      <c r="AJ762" s="93">
        <f t="shared" si="217"/>
        <v>0.99647367843174472</v>
      </c>
      <c r="AK762" s="3">
        <f t="shared" si="218"/>
        <v>0.99652185560917217</v>
      </c>
      <c r="AL762" s="3"/>
      <c r="AM762" s="3"/>
      <c r="AN762" s="3"/>
      <c r="AO762" s="3"/>
      <c r="AP762" s="3"/>
      <c r="AQ762" s="90">
        <f t="shared" si="225"/>
        <v>0</v>
      </c>
      <c r="AR762" s="91">
        <f t="shared" si="226"/>
        <v>0</v>
      </c>
      <c r="AS762" s="89">
        <f>SUM(AR$9:AR762)*RLR</f>
        <v>120</v>
      </c>
      <c r="AT762" s="90">
        <f>AS762-SUM(AU$9:AU762)</f>
        <v>0.41737732689932727</v>
      </c>
      <c r="AU762" s="89">
        <f t="shared" si="227"/>
        <v>3.1539848380302262E-3</v>
      </c>
      <c r="AV762" s="90">
        <f>SUM(AU$9:AU762)*RRF</f>
        <v>83.70783587117046</v>
      </c>
      <c r="AW762" s="3"/>
      <c r="AX762" s="2">
        <f t="shared" si="219"/>
        <v>1.5</v>
      </c>
      <c r="AY762" s="2">
        <f t="shared" si="220"/>
        <v>0.75</v>
      </c>
    </row>
    <row r="763" spans="1:51" x14ac:dyDescent="0.25">
      <c r="A763" s="14">
        <f t="shared" si="221"/>
        <v>7.54</v>
      </c>
      <c r="B763" s="59">
        <f>IF($B$4="AY",0,IFERROR(P*INDEX('UWYr writing pattern'!$C$4:$C$18,MATCH('Baseline model w.Calcs'!$A763,'UWYr writing pattern'!$A$4:$A$18,0)) / 25,B762))</f>
        <v>0</v>
      </c>
      <c r="C763" s="36">
        <f t="shared" si="222"/>
        <v>1.1243921248915185E-3</v>
      </c>
      <c r="E763" s="34">
        <f t="shared" si="223"/>
        <v>1.7122722714084036E-5</v>
      </c>
      <c r="F763" s="31">
        <f>SUM($E$9:E763)*RLR</f>
        <v>119.99865072944995</v>
      </c>
      <c r="G763" s="32"/>
      <c r="H763" s="36">
        <f>F763-SUM($J$9:J763)</f>
        <v>0.81958174784105609</v>
      </c>
      <c r="J763" s="31">
        <f t="shared" si="224"/>
        <v>6.1931576869556438E-3</v>
      </c>
      <c r="K763" s="36">
        <f>SUM($J$9:J763)*RRF</f>
        <v>83.425348287126226</v>
      </c>
      <c r="L763" s="33"/>
      <c r="M763" s="36">
        <f t="shared" si="209"/>
        <v>84.244930034967282</v>
      </c>
      <c r="N763" s="33"/>
      <c r="O763" s="33"/>
      <c r="P763" s="33"/>
      <c r="Q763" s="33"/>
      <c r="R763" s="33"/>
      <c r="S763" s="33"/>
      <c r="T763" s="33"/>
      <c r="U763" s="33"/>
      <c r="V763" s="31">
        <f t="shared" si="210"/>
        <v>9.4448938490887535E-4</v>
      </c>
      <c r="W763" s="31">
        <f t="shared" si="211"/>
        <v>0.57370722348873926</v>
      </c>
      <c r="X763" s="31">
        <f t="shared" si="212"/>
        <v>0.57465171287364814</v>
      </c>
      <c r="Y763" s="31">
        <f t="shared" si="213"/>
        <v>-0.2449300349672825</v>
      </c>
      <c r="Z763" s="31"/>
      <c r="AA763" s="31"/>
      <c r="AB763" s="31"/>
      <c r="AC763" s="31"/>
      <c r="AD763" s="31"/>
      <c r="AE763" s="31"/>
      <c r="AF763" s="31"/>
      <c r="AG763" s="33">
        <f t="shared" si="214"/>
        <v>0.99315890818007413</v>
      </c>
      <c r="AH763" s="33">
        <f t="shared" si="215"/>
        <v>1.0029158337496105</v>
      </c>
      <c r="AI763" s="33">
        <f t="shared" si="216"/>
        <v>0.9999887560787496</v>
      </c>
      <c r="AJ763" s="93">
        <f t="shared" si="217"/>
        <v>0.99650002691319284</v>
      </c>
      <c r="AK763" s="3">
        <f t="shared" si="218"/>
        <v>0.99654794169210348</v>
      </c>
      <c r="AL763" s="3"/>
      <c r="AM763" s="3"/>
      <c r="AN763" s="3"/>
      <c r="AO763" s="3"/>
      <c r="AP763" s="3"/>
      <c r="AQ763" s="90">
        <f t="shared" si="225"/>
        <v>0</v>
      </c>
      <c r="AR763" s="91">
        <f t="shared" si="226"/>
        <v>0</v>
      </c>
      <c r="AS763" s="89">
        <f>SUM(AR$9:AR763)*RLR</f>
        <v>120</v>
      </c>
      <c r="AT763" s="90">
        <f>AS763-SUM(AU$9:AU763)</f>
        <v>0.4142469969475826</v>
      </c>
      <c r="AU763" s="89">
        <f t="shared" si="227"/>
        <v>3.1303299517449548E-3</v>
      </c>
      <c r="AV763" s="90">
        <f>SUM(AU$9:AU763)*RRF</f>
        <v>83.710027102136692</v>
      </c>
      <c r="AW763" s="3"/>
      <c r="AX763" s="2">
        <f t="shared" si="219"/>
        <v>1.5</v>
      </c>
      <c r="AY763" s="2">
        <f t="shared" si="220"/>
        <v>0.75</v>
      </c>
    </row>
    <row r="764" spans="1:51" x14ac:dyDescent="0.25">
      <c r="A764" s="14">
        <f t="shared" si="221"/>
        <v>7.55</v>
      </c>
      <c r="B764" s="59">
        <f>IF($B$4="AY",0,IFERROR(P*INDEX('UWYr writing pattern'!$C$4:$C$18,MATCH('Baseline model w.Calcs'!$A764,'UWYr writing pattern'!$A$4:$A$18,0)) / 25,B763))</f>
        <v>0</v>
      </c>
      <c r="C764" s="36">
        <f t="shared" si="222"/>
        <v>1.1075262430181457E-3</v>
      </c>
      <c r="E764" s="34">
        <f t="shared" si="223"/>
        <v>1.6865881873372777E-5</v>
      </c>
      <c r="F764" s="31">
        <f>SUM($E$9:E764)*RLR</f>
        <v>119.99867096850821</v>
      </c>
      <c r="G764" s="32"/>
      <c r="H764" s="36">
        <f>F764-SUM($J$9:J764)</f>
        <v>0.81345512379050433</v>
      </c>
      <c r="J764" s="31">
        <f t="shared" si="224"/>
        <v>6.1468631088079208E-3</v>
      </c>
      <c r="K764" s="36">
        <f>SUM($J$9:J764)*RRF</f>
        <v>83.429651091302389</v>
      </c>
      <c r="L764" s="33"/>
      <c r="M764" s="36">
        <f t="shared" si="209"/>
        <v>84.243106215092894</v>
      </c>
      <c r="N764" s="33"/>
      <c r="O764" s="33"/>
      <c r="P764" s="33"/>
      <c r="Q764" s="33"/>
      <c r="R764" s="33"/>
      <c r="S764" s="33"/>
      <c r="T764" s="33"/>
      <c r="U764" s="33"/>
      <c r="V764" s="31">
        <f t="shared" si="210"/>
        <v>9.3032204413524226E-4</v>
      </c>
      <c r="W764" s="31">
        <f t="shared" si="211"/>
        <v>0.56941858665335299</v>
      </c>
      <c r="X764" s="31">
        <f t="shared" si="212"/>
        <v>0.57034890869748822</v>
      </c>
      <c r="Y764" s="31">
        <f t="shared" si="213"/>
        <v>-0.24310621509289376</v>
      </c>
      <c r="Z764" s="31"/>
      <c r="AA764" s="31"/>
      <c r="AB764" s="31"/>
      <c r="AC764" s="31"/>
      <c r="AD764" s="31"/>
      <c r="AE764" s="31"/>
      <c r="AF764" s="31"/>
      <c r="AG764" s="33">
        <f t="shared" si="214"/>
        <v>0.99321013203931419</v>
      </c>
      <c r="AH764" s="33">
        <f t="shared" si="215"/>
        <v>1.0028941216082488</v>
      </c>
      <c r="AI764" s="33">
        <f t="shared" si="216"/>
        <v>0.9999889247375684</v>
      </c>
      <c r="AJ764" s="93">
        <f t="shared" si="217"/>
        <v>0.99652617852023195</v>
      </c>
      <c r="AK764" s="3">
        <f t="shared" si="218"/>
        <v>0.99657383212941264</v>
      </c>
      <c r="AL764" s="3"/>
      <c r="AM764" s="3"/>
      <c r="AN764" s="3"/>
      <c r="AO764" s="3"/>
      <c r="AP764" s="3"/>
      <c r="AQ764" s="90">
        <f t="shared" si="225"/>
        <v>0</v>
      </c>
      <c r="AR764" s="91">
        <f t="shared" si="226"/>
        <v>0</v>
      </c>
      <c r="AS764" s="89">
        <f>SUM(AR$9:AR764)*RLR</f>
        <v>120</v>
      </c>
      <c r="AT764" s="90">
        <f>AS764-SUM(AU$9:AU764)</f>
        <v>0.41114014447047964</v>
      </c>
      <c r="AU764" s="89">
        <f t="shared" si="227"/>
        <v>3.1068524771068694E-3</v>
      </c>
      <c r="AV764" s="90">
        <f>SUM(AU$9:AU764)*RRF</f>
        <v>83.71220189887066</v>
      </c>
      <c r="AW764" s="3"/>
      <c r="AX764" s="2">
        <f t="shared" si="219"/>
        <v>1.5</v>
      </c>
      <c r="AY764" s="2">
        <f t="shared" si="220"/>
        <v>0.75</v>
      </c>
    </row>
    <row r="765" spans="1:51" x14ac:dyDescent="0.25">
      <c r="A765" s="14">
        <f t="shared" si="221"/>
        <v>7.56</v>
      </c>
      <c r="B765" s="59">
        <f>IF($B$4="AY",0,IFERROR(P*INDEX('UWYr writing pattern'!$C$4:$C$18,MATCH('Baseline model w.Calcs'!$A765,'UWYr writing pattern'!$A$4:$A$18,0)) / 25,B764))</f>
        <v>0</v>
      </c>
      <c r="C765" s="36">
        <f t="shared" si="222"/>
        <v>1.0909133493728735E-3</v>
      </c>
      <c r="E765" s="34">
        <f t="shared" si="223"/>
        <v>1.6612893645272185E-5</v>
      </c>
      <c r="F765" s="31">
        <f>SUM($E$9:E765)*RLR</f>
        <v>119.99869090398057</v>
      </c>
      <c r="G765" s="32"/>
      <c r="H765" s="36">
        <f>F765-SUM($J$9:J765)</f>
        <v>0.80737414583444433</v>
      </c>
      <c r="J765" s="31">
        <f t="shared" si="224"/>
        <v>6.1009134284287824E-3</v>
      </c>
      <c r="K765" s="36">
        <f>SUM($J$9:J765)*RRF</f>
        <v>83.433921730702281</v>
      </c>
      <c r="L765" s="33"/>
      <c r="M765" s="36">
        <f t="shared" si="209"/>
        <v>84.241295876536725</v>
      </c>
      <c r="N765" s="33"/>
      <c r="O765" s="33"/>
      <c r="P765" s="33"/>
      <c r="Q765" s="33"/>
      <c r="R765" s="33"/>
      <c r="S765" s="33"/>
      <c r="T765" s="33"/>
      <c r="U765" s="33"/>
      <c r="V765" s="31">
        <f t="shared" si="210"/>
        <v>9.1636721347321357E-4</v>
      </c>
      <c r="W765" s="31">
        <f t="shared" si="211"/>
        <v>0.56516190208411099</v>
      </c>
      <c r="X765" s="31">
        <f t="shared" si="212"/>
        <v>0.5660782692975842</v>
      </c>
      <c r="Y765" s="31">
        <f t="shared" si="213"/>
        <v>-0.24129587653672502</v>
      </c>
      <c r="Z765" s="31"/>
      <c r="AA765" s="31"/>
      <c r="AB765" s="31"/>
      <c r="AC765" s="31"/>
      <c r="AD765" s="31"/>
      <c r="AE765" s="31"/>
      <c r="AF765" s="31"/>
      <c r="AG765" s="33">
        <f t="shared" si="214"/>
        <v>0.99326097298455096</v>
      </c>
      <c r="AH765" s="33">
        <f t="shared" si="215"/>
        <v>1.0028725699587706</v>
      </c>
      <c r="AI765" s="33">
        <f t="shared" si="216"/>
        <v>0.99998909086650478</v>
      </c>
      <c r="AJ765" s="93">
        <f t="shared" si="217"/>
        <v>0.99655213472389692</v>
      </c>
      <c r="AK765" s="3">
        <f t="shared" si="218"/>
        <v>0.99659952838844201</v>
      </c>
      <c r="AL765" s="3"/>
      <c r="AM765" s="3"/>
      <c r="AN765" s="3"/>
      <c r="AO765" s="3"/>
      <c r="AP765" s="3"/>
      <c r="AQ765" s="90">
        <f t="shared" si="225"/>
        <v>0</v>
      </c>
      <c r="AR765" s="91">
        <f t="shared" si="226"/>
        <v>0</v>
      </c>
      <c r="AS765" s="89">
        <f>SUM(AR$9:AR765)*RLR</f>
        <v>120</v>
      </c>
      <c r="AT765" s="90">
        <f>AS765-SUM(AU$9:AU765)</f>
        <v>0.40805659338694511</v>
      </c>
      <c r="AU765" s="89">
        <f t="shared" si="227"/>
        <v>3.0835510835285976E-3</v>
      </c>
      <c r="AV765" s="90">
        <f>SUM(AU$9:AU765)*RRF</f>
        <v>83.714360384629131</v>
      </c>
      <c r="AW765" s="3"/>
      <c r="AX765" s="2">
        <f t="shared" si="219"/>
        <v>1.5</v>
      </c>
      <c r="AY765" s="2">
        <f t="shared" si="220"/>
        <v>0.75</v>
      </c>
    </row>
    <row r="766" spans="1:51" x14ac:dyDescent="0.25">
      <c r="A766" s="14">
        <f t="shared" si="221"/>
        <v>7.57</v>
      </c>
      <c r="B766" s="59">
        <f>IF($B$4="AY",0,IFERROR(P*INDEX('UWYr writing pattern'!$C$4:$C$18,MATCH('Baseline model w.Calcs'!$A766,'UWYr writing pattern'!$A$4:$A$18,0)) / 25,B765))</f>
        <v>0</v>
      </c>
      <c r="C766" s="36">
        <f t="shared" si="222"/>
        <v>1.0745496491322804E-3</v>
      </c>
      <c r="E766" s="34">
        <f t="shared" si="223"/>
        <v>1.6363700240593106E-5</v>
      </c>
      <c r="F766" s="31">
        <f>SUM($E$9:E766)*RLR</f>
        <v>119.99871054042086</v>
      </c>
      <c r="G766" s="32"/>
      <c r="H766" s="36">
        <f>F766-SUM($J$9:J766)</f>
        <v>0.8013384761809732</v>
      </c>
      <c r="J766" s="31">
        <f t="shared" si="224"/>
        <v>6.0553060937583326E-3</v>
      </c>
      <c r="K766" s="36">
        <f>SUM($J$9:J766)*RRF</f>
        <v>83.43816044496792</v>
      </c>
      <c r="L766" s="33"/>
      <c r="M766" s="36">
        <f t="shared" si="209"/>
        <v>84.239498921148893</v>
      </c>
      <c r="N766" s="33"/>
      <c r="O766" s="33"/>
      <c r="P766" s="33"/>
      <c r="Q766" s="33"/>
      <c r="R766" s="33"/>
      <c r="S766" s="33"/>
      <c r="T766" s="33"/>
      <c r="U766" s="33"/>
      <c r="V766" s="31">
        <f t="shared" si="210"/>
        <v>9.0262170527111542E-4</v>
      </c>
      <c r="W766" s="31">
        <f t="shared" si="211"/>
        <v>0.56093693332668115</v>
      </c>
      <c r="X766" s="31">
        <f t="shared" si="212"/>
        <v>0.56183955503195226</v>
      </c>
      <c r="Y766" s="31">
        <f t="shared" si="213"/>
        <v>-0.23949892114889337</v>
      </c>
      <c r="Z766" s="31"/>
      <c r="AA766" s="31"/>
      <c r="AB766" s="31"/>
      <c r="AC766" s="31"/>
      <c r="AD766" s="31"/>
      <c r="AE766" s="31"/>
      <c r="AF766" s="31"/>
      <c r="AG766" s="33">
        <f t="shared" si="214"/>
        <v>0.99331143386866572</v>
      </c>
      <c r="AH766" s="33">
        <f t="shared" si="215"/>
        <v>1.0028511776327249</v>
      </c>
      <c r="AI766" s="33">
        <f t="shared" si="216"/>
        <v>0.99998925450350717</v>
      </c>
      <c r="AJ766" s="93">
        <f t="shared" si="217"/>
        <v>0.99657789698423094</v>
      </c>
      <c r="AK766" s="3">
        <f t="shared" si="218"/>
        <v>0.99662503192552876</v>
      </c>
      <c r="AL766" s="3"/>
      <c r="AM766" s="3"/>
      <c r="AN766" s="3"/>
      <c r="AO766" s="3"/>
      <c r="AP766" s="3"/>
      <c r="AQ766" s="90">
        <f t="shared" si="225"/>
        <v>0</v>
      </c>
      <c r="AR766" s="91">
        <f t="shared" si="226"/>
        <v>0</v>
      </c>
      <c r="AS766" s="89">
        <f>SUM(AR$9:AR766)*RLR</f>
        <v>120</v>
      </c>
      <c r="AT766" s="90">
        <f>AS766-SUM(AU$9:AU766)</f>
        <v>0.40499616893654888</v>
      </c>
      <c r="AU766" s="89">
        <f t="shared" si="227"/>
        <v>3.0604244504020884E-3</v>
      </c>
      <c r="AV766" s="90">
        <f>SUM(AU$9:AU766)*RRF</f>
        <v>83.716502681744416</v>
      </c>
      <c r="AW766" s="3"/>
      <c r="AX766" s="2">
        <f t="shared" si="219"/>
        <v>1.5</v>
      </c>
      <c r="AY766" s="2">
        <f t="shared" si="220"/>
        <v>0.75</v>
      </c>
    </row>
    <row r="767" spans="1:51" x14ac:dyDescent="0.25">
      <c r="A767" s="14">
        <f t="shared" si="221"/>
        <v>7.58</v>
      </c>
      <c r="B767" s="59">
        <f>IF($B$4="AY",0,IFERROR(P*INDEX('UWYr writing pattern'!$C$4:$C$18,MATCH('Baseline model w.Calcs'!$A767,'UWYr writing pattern'!$A$4:$A$18,0)) / 25,B766))</f>
        <v>0</v>
      </c>
      <c r="C767" s="36">
        <f t="shared" si="222"/>
        <v>1.0584314043952962E-3</v>
      </c>
      <c r="E767" s="34">
        <f t="shared" si="223"/>
        <v>1.6118244736984209E-5</v>
      </c>
      <c r="F767" s="31">
        <f>SUM($E$9:E767)*RLR</f>
        <v>119.99872988231454</v>
      </c>
      <c r="G767" s="32"/>
      <c r="H767" s="36">
        <f>F767-SUM($J$9:J767)</f>
        <v>0.79534777950328817</v>
      </c>
      <c r="J767" s="31">
        <f t="shared" si="224"/>
        <v>6.0100385713572988E-3</v>
      </c>
      <c r="K767" s="36">
        <f>SUM($J$9:J767)*RRF</f>
        <v>83.44236747196787</v>
      </c>
      <c r="L767" s="33"/>
      <c r="M767" s="36">
        <f t="shared" si="209"/>
        <v>84.237715251471158</v>
      </c>
      <c r="N767" s="33"/>
      <c r="O767" s="33"/>
      <c r="P767" s="33"/>
      <c r="Q767" s="33"/>
      <c r="R767" s="33"/>
      <c r="S767" s="33"/>
      <c r="T767" s="33"/>
      <c r="U767" s="33"/>
      <c r="V767" s="31">
        <f t="shared" si="210"/>
        <v>8.8908237969204866E-4</v>
      </c>
      <c r="W767" s="31">
        <f t="shared" si="211"/>
        <v>0.55674344565230172</v>
      </c>
      <c r="X767" s="31">
        <f t="shared" si="212"/>
        <v>0.55763252803199381</v>
      </c>
      <c r="Y767" s="31">
        <f t="shared" si="213"/>
        <v>-0.23771525147115824</v>
      </c>
      <c r="Z767" s="31"/>
      <c r="AA767" s="31"/>
      <c r="AB767" s="31"/>
      <c r="AC767" s="31"/>
      <c r="AD767" s="31"/>
      <c r="AE767" s="31"/>
      <c r="AF767" s="31"/>
      <c r="AG767" s="33">
        <f t="shared" si="214"/>
        <v>0.99336151752342705</v>
      </c>
      <c r="AH767" s="33">
        <f t="shared" si="215"/>
        <v>1.0028299434698948</v>
      </c>
      <c r="AI767" s="33">
        <f t="shared" si="216"/>
        <v>0.99998941568595445</v>
      </c>
      <c r="AJ767" s="93">
        <f t="shared" si="217"/>
        <v>0.99660346675036804</v>
      </c>
      <c r="AK767" s="3">
        <f t="shared" si="218"/>
        <v>0.99665034418608722</v>
      </c>
      <c r="AL767" s="3"/>
      <c r="AM767" s="3"/>
      <c r="AN767" s="3"/>
      <c r="AO767" s="3"/>
      <c r="AP767" s="3"/>
      <c r="AQ767" s="90">
        <f t="shared" si="225"/>
        <v>0</v>
      </c>
      <c r="AR767" s="91">
        <f t="shared" si="226"/>
        <v>0</v>
      </c>
      <c r="AS767" s="89">
        <f>SUM(AR$9:AR767)*RLR</f>
        <v>120</v>
      </c>
      <c r="AT767" s="90">
        <f>AS767-SUM(AU$9:AU767)</f>
        <v>0.40195869766952796</v>
      </c>
      <c r="AU767" s="89">
        <f t="shared" si="227"/>
        <v>3.0374712670241167E-3</v>
      </c>
      <c r="AV767" s="90">
        <f>SUM(AU$9:AU767)*RRF</f>
        <v>83.718628911631328</v>
      </c>
      <c r="AW767" s="3"/>
      <c r="AX767" s="2">
        <f t="shared" si="219"/>
        <v>1.5</v>
      </c>
      <c r="AY767" s="2">
        <f t="shared" si="220"/>
        <v>0.75</v>
      </c>
    </row>
    <row r="768" spans="1:51" x14ac:dyDescent="0.25">
      <c r="A768" s="14">
        <f t="shared" si="221"/>
        <v>7.59</v>
      </c>
      <c r="B768" s="59">
        <f>IF($B$4="AY",0,IFERROR(P*INDEX('UWYr writing pattern'!$C$4:$C$18,MATCH('Baseline model w.Calcs'!$A768,'UWYr writing pattern'!$A$4:$A$18,0)) / 25,B767))</f>
        <v>0</v>
      </c>
      <c r="C768" s="36">
        <f t="shared" si="222"/>
        <v>1.0425549333293667E-3</v>
      </c>
      <c r="E768" s="34">
        <f t="shared" si="223"/>
        <v>1.5876471065929443E-5</v>
      </c>
      <c r="F768" s="31">
        <f>SUM($E$9:E768)*RLR</f>
        <v>119.99874893407983</v>
      </c>
      <c r="G768" s="32"/>
      <c r="H768" s="36">
        <f>F768-SUM($J$9:J768)</f>
        <v>0.7894017229223067</v>
      </c>
      <c r="J768" s="31">
        <f t="shared" si="224"/>
        <v>5.9651083462746611E-3</v>
      </c>
      <c r="K768" s="36">
        <f>SUM($J$9:J768)*RRF</f>
        <v>83.446543047810266</v>
      </c>
      <c r="L768" s="33"/>
      <c r="M768" s="36">
        <f t="shared" si="209"/>
        <v>84.235944770732573</v>
      </c>
      <c r="N768" s="33"/>
      <c r="O768" s="33"/>
      <c r="P768" s="33"/>
      <c r="Q768" s="33"/>
      <c r="R768" s="33"/>
      <c r="S768" s="33"/>
      <c r="T768" s="33"/>
      <c r="U768" s="33"/>
      <c r="V768" s="31">
        <f t="shared" si="210"/>
        <v>8.7574614399666783E-4</v>
      </c>
      <c r="W768" s="31">
        <f t="shared" si="211"/>
        <v>0.55258120604561467</v>
      </c>
      <c r="X768" s="31">
        <f t="shared" si="212"/>
        <v>0.55345695218961133</v>
      </c>
      <c r="Y768" s="31">
        <f t="shared" si="213"/>
        <v>-0.23594477073257281</v>
      </c>
      <c r="Z768" s="31"/>
      <c r="AA768" s="31"/>
      <c r="AB768" s="31"/>
      <c r="AC768" s="31"/>
      <c r="AD768" s="31"/>
      <c r="AE768" s="31"/>
      <c r="AF768" s="31"/>
      <c r="AG768" s="33">
        <f t="shared" si="214"/>
        <v>0.99341122675964599</v>
      </c>
      <c r="AH768" s="33">
        <f t="shared" si="215"/>
        <v>1.0028088663182448</v>
      </c>
      <c r="AI768" s="33">
        <f t="shared" si="216"/>
        <v>0.99998957445066528</v>
      </c>
      <c r="AJ768" s="93">
        <f t="shared" si="217"/>
        <v>0.99662884546061425</v>
      </c>
      <c r="AK768" s="3">
        <f t="shared" si="218"/>
        <v>0.99667546660469153</v>
      </c>
      <c r="AL768" s="3"/>
      <c r="AM768" s="3"/>
      <c r="AN768" s="3"/>
      <c r="AO768" s="3"/>
      <c r="AP768" s="3"/>
      <c r="AQ768" s="90">
        <f t="shared" si="225"/>
        <v>0</v>
      </c>
      <c r="AR768" s="91">
        <f t="shared" si="226"/>
        <v>0</v>
      </c>
      <c r="AS768" s="89">
        <f>SUM(AR$9:AR768)*RLR</f>
        <v>120</v>
      </c>
      <c r="AT768" s="90">
        <f>AS768-SUM(AU$9:AU768)</f>
        <v>0.39894400743700942</v>
      </c>
      <c r="AU768" s="89">
        <f t="shared" si="227"/>
        <v>3.01469023252146E-3</v>
      </c>
      <c r="AV768" s="90">
        <f>SUM(AU$9:AU768)*RRF</f>
        <v>83.720739194794092</v>
      </c>
      <c r="AW768" s="3"/>
      <c r="AX768" s="2">
        <f t="shared" si="219"/>
        <v>1.5</v>
      </c>
      <c r="AY768" s="2">
        <f t="shared" si="220"/>
        <v>0.75</v>
      </c>
    </row>
    <row r="769" spans="1:51" x14ac:dyDescent="0.25">
      <c r="A769" s="14">
        <f t="shared" si="221"/>
        <v>7.6</v>
      </c>
      <c r="B769" s="59">
        <f>IF($B$4="AY",0,IFERROR(P*INDEX('UWYr writing pattern'!$C$4:$C$18,MATCH('Baseline model w.Calcs'!$A769,'UWYr writing pattern'!$A$4:$A$18,0)) / 25,B768))</f>
        <v>0</v>
      </c>
      <c r="C769" s="36">
        <f t="shared" si="222"/>
        <v>1.0269166093294262E-3</v>
      </c>
      <c r="E769" s="34">
        <f t="shared" si="223"/>
        <v>1.5638323999940502E-5</v>
      </c>
      <c r="F769" s="31">
        <f>SUM($E$9:E769)*RLR</f>
        <v>119.99876770006863</v>
      </c>
      <c r="G769" s="32"/>
      <c r="H769" s="36">
        <f>F769-SUM($J$9:J769)</f>
        <v>0.78349997598918719</v>
      </c>
      <c r="J769" s="31">
        <f t="shared" si="224"/>
        <v>5.9205129219173005E-3</v>
      </c>
      <c r="K769" s="36">
        <f>SUM($J$9:J769)*RRF</f>
        <v>83.450687406855607</v>
      </c>
      <c r="L769" s="33"/>
      <c r="M769" s="36">
        <f t="shared" si="209"/>
        <v>84.234187382844794</v>
      </c>
      <c r="N769" s="33"/>
      <c r="O769" s="33"/>
      <c r="P769" s="33"/>
      <c r="Q769" s="33"/>
      <c r="R769" s="33"/>
      <c r="S769" s="33"/>
      <c r="T769" s="33"/>
      <c r="U769" s="33"/>
      <c r="V769" s="31">
        <f t="shared" si="210"/>
        <v>8.6260995183671792E-4</v>
      </c>
      <c r="W769" s="31">
        <f t="shared" si="211"/>
        <v>0.54844998319243099</v>
      </c>
      <c r="X769" s="31">
        <f t="shared" si="212"/>
        <v>0.54931259314426772</v>
      </c>
      <c r="Y769" s="31">
        <f t="shared" si="213"/>
        <v>-0.23418738284479446</v>
      </c>
      <c r="Z769" s="31"/>
      <c r="AA769" s="31"/>
      <c r="AB769" s="31"/>
      <c r="AC769" s="31"/>
      <c r="AD769" s="31"/>
      <c r="AE769" s="31"/>
      <c r="AF769" s="31"/>
      <c r="AG769" s="33">
        <f t="shared" si="214"/>
        <v>0.99346056436732866</v>
      </c>
      <c r="AH769" s="33">
        <f t="shared" si="215"/>
        <v>1.0027879450338666</v>
      </c>
      <c r="AI769" s="33">
        <f t="shared" si="216"/>
        <v>0.99998973083390519</v>
      </c>
      <c r="AJ769" s="93">
        <f t="shared" si="217"/>
        <v>0.99665403454252877</v>
      </c>
      <c r="AK769" s="3">
        <f t="shared" si="218"/>
        <v>0.99670040060515641</v>
      </c>
      <c r="AL769" s="3"/>
      <c r="AM769" s="3"/>
      <c r="AN769" s="3"/>
      <c r="AO769" s="3"/>
      <c r="AP769" s="3"/>
      <c r="AQ769" s="90">
        <f t="shared" si="225"/>
        <v>0</v>
      </c>
      <c r="AR769" s="91">
        <f t="shared" si="226"/>
        <v>0</v>
      </c>
      <c r="AS769" s="89">
        <f>SUM(AR$9:AR769)*RLR</f>
        <v>120</v>
      </c>
      <c r="AT769" s="90">
        <f>AS769-SUM(AU$9:AU769)</f>
        <v>0.3959519273812333</v>
      </c>
      <c r="AU769" s="89">
        <f t="shared" si="227"/>
        <v>2.9920800557775708E-3</v>
      </c>
      <c r="AV769" s="90">
        <f>SUM(AU$9:AU769)*RRF</f>
        <v>83.722833650833138</v>
      </c>
      <c r="AW769" s="3"/>
      <c r="AX769" s="2">
        <f t="shared" si="219"/>
        <v>1.5</v>
      </c>
      <c r="AY769" s="2">
        <f t="shared" si="220"/>
        <v>0.75</v>
      </c>
    </row>
    <row r="770" spans="1:51" x14ac:dyDescent="0.25">
      <c r="A770" s="14">
        <f t="shared" si="221"/>
        <v>7.61</v>
      </c>
      <c r="B770" s="59">
        <f>IF($B$4="AY",0,IFERROR(P*INDEX('UWYr writing pattern'!$C$4:$C$18,MATCH('Baseline model w.Calcs'!$A770,'UWYr writing pattern'!$A$4:$A$18,0)) / 25,B769))</f>
        <v>0</v>
      </c>
      <c r="C770" s="36">
        <f t="shared" si="222"/>
        <v>1.0115128601894847E-3</v>
      </c>
      <c r="E770" s="34">
        <f t="shared" si="223"/>
        <v>1.5403749139941393E-5</v>
      </c>
      <c r="F770" s="31">
        <f>SUM($E$9:E770)*RLR</f>
        <v>119.99878618456759</v>
      </c>
      <c r="G770" s="32"/>
      <c r="H770" s="36">
        <f>F770-SUM($J$9:J770)</f>
        <v>0.77764221066823325</v>
      </c>
      <c r="J770" s="31">
        <f t="shared" si="224"/>
        <v>5.8762498199189037E-3</v>
      </c>
      <c r="K770" s="36">
        <f>SUM($J$9:J770)*RRF</f>
        <v>83.454800781729546</v>
      </c>
      <c r="L770" s="33"/>
      <c r="M770" s="36">
        <f t="shared" si="209"/>
        <v>84.232442992397779</v>
      </c>
      <c r="N770" s="33"/>
      <c r="O770" s="33"/>
      <c r="P770" s="33"/>
      <c r="Q770" s="33"/>
      <c r="R770" s="33"/>
      <c r="S770" s="33"/>
      <c r="T770" s="33"/>
      <c r="U770" s="33"/>
      <c r="V770" s="31">
        <f t="shared" si="210"/>
        <v>8.496708025591672E-4</v>
      </c>
      <c r="W770" s="31">
        <f t="shared" si="211"/>
        <v>0.54434954746776321</v>
      </c>
      <c r="X770" s="31">
        <f t="shared" si="212"/>
        <v>0.54519921827032236</v>
      </c>
      <c r="Y770" s="31">
        <f t="shared" si="213"/>
        <v>-0.23244299239777888</v>
      </c>
      <c r="Z770" s="31"/>
      <c r="AA770" s="31"/>
      <c r="AB770" s="31"/>
      <c r="AC770" s="31"/>
      <c r="AD770" s="31"/>
      <c r="AE770" s="31"/>
      <c r="AF770" s="31"/>
      <c r="AG770" s="33">
        <f t="shared" si="214"/>
        <v>0.9935095331158279</v>
      </c>
      <c r="AH770" s="33">
        <f t="shared" si="215"/>
        <v>1.002767178480926</v>
      </c>
      <c r="AI770" s="33">
        <f t="shared" si="216"/>
        <v>0.99998988487139662</v>
      </c>
      <c r="AJ770" s="93">
        <f t="shared" si="217"/>
        <v>0.99667903541300396</v>
      </c>
      <c r="AK770" s="3">
        <f t="shared" si="218"/>
        <v>0.99672514760061759</v>
      </c>
      <c r="AL770" s="3"/>
      <c r="AM770" s="3"/>
      <c r="AN770" s="3"/>
      <c r="AO770" s="3"/>
      <c r="AP770" s="3"/>
      <c r="AQ770" s="90">
        <f t="shared" si="225"/>
        <v>0</v>
      </c>
      <c r="AR770" s="91">
        <f t="shared" si="226"/>
        <v>0</v>
      </c>
      <c r="AS770" s="89">
        <f>SUM(AR$9:AR770)*RLR</f>
        <v>120</v>
      </c>
      <c r="AT770" s="90">
        <f>AS770-SUM(AU$9:AU770)</f>
        <v>0.39298228792587508</v>
      </c>
      <c r="AU770" s="89">
        <f t="shared" si="227"/>
        <v>2.9696394553592499E-3</v>
      </c>
      <c r="AV770" s="90">
        <f>SUM(AU$9:AU770)*RRF</f>
        <v>83.724912398451877</v>
      </c>
      <c r="AW770" s="3"/>
      <c r="AX770" s="2">
        <f t="shared" si="219"/>
        <v>1.5</v>
      </c>
      <c r="AY770" s="2">
        <f t="shared" si="220"/>
        <v>0.75</v>
      </c>
    </row>
    <row r="771" spans="1:51" x14ac:dyDescent="0.25">
      <c r="A771" s="14">
        <f t="shared" si="221"/>
        <v>7.62</v>
      </c>
      <c r="B771" s="59">
        <f>IF($B$4="AY",0,IFERROR(P*INDEX('UWYr writing pattern'!$C$4:$C$18,MATCH('Baseline model w.Calcs'!$A771,'UWYr writing pattern'!$A$4:$A$18,0)) / 25,B770))</f>
        <v>0</v>
      </c>
      <c r="C771" s="36">
        <f t="shared" si="222"/>
        <v>9.9634016728664251E-4</v>
      </c>
      <c r="E771" s="34">
        <f t="shared" si="223"/>
        <v>1.5172692902842272E-5</v>
      </c>
      <c r="F771" s="31">
        <f>SUM($E$9:E771)*RLR</f>
        <v>119.99880439179907</v>
      </c>
      <c r="G771" s="32"/>
      <c r="H771" s="36">
        <f>F771-SUM($J$9:J771)</f>
        <v>0.77182810131969859</v>
      </c>
      <c r="J771" s="31">
        <f t="shared" si="224"/>
        <v>5.8323165800117493E-3</v>
      </c>
      <c r="K771" s="36">
        <f>SUM($J$9:J771)*RRF</f>
        <v>83.458883403335548</v>
      </c>
      <c r="L771" s="33"/>
      <c r="M771" s="36">
        <f t="shared" si="209"/>
        <v>84.230711504655247</v>
      </c>
      <c r="N771" s="33"/>
      <c r="O771" s="33"/>
      <c r="P771" s="33"/>
      <c r="Q771" s="33"/>
      <c r="R771" s="33"/>
      <c r="S771" s="33"/>
      <c r="T771" s="33"/>
      <c r="U771" s="33"/>
      <c r="V771" s="31">
        <f t="shared" si="210"/>
        <v>8.3692574052077965E-4</v>
      </c>
      <c r="W771" s="31">
        <f t="shared" si="211"/>
        <v>0.54027967092378892</v>
      </c>
      <c r="X771" s="31">
        <f t="shared" si="212"/>
        <v>0.54111659666430967</v>
      </c>
      <c r="Y771" s="31">
        <f t="shared" si="213"/>
        <v>-0.23071150465524681</v>
      </c>
      <c r="Z771" s="31"/>
      <c r="AA771" s="31"/>
      <c r="AB771" s="31"/>
      <c r="AC771" s="31"/>
      <c r="AD771" s="31"/>
      <c r="AE771" s="31"/>
      <c r="AF771" s="31"/>
      <c r="AG771" s="33">
        <f t="shared" si="214"/>
        <v>0.99355813575399465</v>
      </c>
      <c r="AH771" s="33">
        <f t="shared" si="215"/>
        <v>1.0027465655316101</v>
      </c>
      <c r="AI771" s="33">
        <f t="shared" si="216"/>
        <v>0.99999003659832553</v>
      </c>
      <c r="AJ771" s="93">
        <f t="shared" si="217"/>
        <v>0.99670384947834567</v>
      </c>
      <c r="AK771" s="3">
        <f t="shared" si="218"/>
        <v>0.99674970899361304</v>
      </c>
      <c r="AL771" s="3"/>
      <c r="AM771" s="3"/>
      <c r="AN771" s="3"/>
      <c r="AO771" s="3"/>
      <c r="AP771" s="3"/>
      <c r="AQ771" s="90">
        <f t="shared" si="225"/>
        <v>0</v>
      </c>
      <c r="AR771" s="91">
        <f t="shared" si="226"/>
        <v>0</v>
      </c>
      <c r="AS771" s="89">
        <f>SUM(AR$9:AR771)*RLR</f>
        <v>120</v>
      </c>
      <c r="AT771" s="90">
        <f>AS771-SUM(AU$9:AU771)</f>
        <v>0.39003492076642488</v>
      </c>
      <c r="AU771" s="89">
        <f t="shared" si="227"/>
        <v>2.9473671594440632E-3</v>
      </c>
      <c r="AV771" s="90">
        <f>SUM(AU$9:AU771)*RRF</f>
        <v>83.726975555463497</v>
      </c>
      <c r="AW771" s="3"/>
      <c r="AX771" s="2">
        <f t="shared" si="219"/>
        <v>1.5</v>
      </c>
      <c r="AY771" s="2">
        <f t="shared" si="220"/>
        <v>0.75</v>
      </c>
    </row>
    <row r="772" spans="1:51" x14ac:dyDescent="0.25">
      <c r="A772" s="14">
        <f t="shared" si="221"/>
        <v>7.63</v>
      </c>
      <c r="B772" s="59">
        <f>IF($B$4="AY",0,IFERROR(P*INDEX('UWYr writing pattern'!$C$4:$C$18,MATCH('Baseline model w.Calcs'!$A772,'UWYr writing pattern'!$A$4:$A$18,0)) / 25,B771))</f>
        <v>0</v>
      </c>
      <c r="C772" s="36">
        <f t="shared" si="222"/>
        <v>9.8139506477734292E-4</v>
      </c>
      <c r="E772" s="34">
        <f t="shared" si="223"/>
        <v>1.4945102509299638E-5</v>
      </c>
      <c r="F772" s="31">
        <f>SUM($E$9:E772)*RLR</f>
        <v>119.99882232592208</v>
      </c>
      <c r="G772" s="32"/>
      <c r="H772" s="36">
        <f>F772-SUM($J$9:J772)</f>
        <v>0.76605732468280507</v>
      </c>
      <c r="J772" s="31">
        <f t="shared" si="224"/>
        <v>5.7887107598977392E-3</v>
      </c>
      <c r="K772" s="36">
        <f>SUM($J$9:J772)*RRF</f>
        <v>83.462935500867488</v>
      </c>
      <c r="L772" s="33"/>
      <c r="M772" s="36">
        <f t="shared" si="209"/>
        <v>84.228992825550293</v>
      </c>
      <c r="N772" s="33"/>
      <c r="O772" s="33"/>
      <c r="P772" s="33"/>
      <c r="Q772" s="33"/>
      <c r="R772" s="33"/>
      <c r="S772" s="33"/>
      <c r="T772" s="33"/>
      <c r="U772" s="33"/>
      <c r="V772" s="31">
        <f t="shared" si="210"/>
        <v>8.2437185441296796E-4</v>
      </c>
      <c r="W772" s="31">
        <f t="shared" si="211"/>
        <v>0.53624012727796355</v>
      </c>
      <c r="X772" s="31">
        <f t="shared" si="212"/>
        <v>0.53706449913237653</v>
      </c>
      <c r="Y772" s="31">
        <f t="shared" si="213"/>
        <v>-0.22899282555029288</v>
      </c>
      <c r="Z772" s="31"/>
      <c r="AA772" s="31"/>
      <c r="AB772" s="31"/>
      <c r="AC772" s="31"/>
      <c r="AD772" s="31"/>
      <c r="AE772" s="31"/>
      <c r="AF772" s="31"/>
      <c r="AG772" s="33">
        <f t="shared" si="214"/>
        <v>0.99360637501032723</v>
      </c>
      <c r="AH772" s="33">
        <f t="shared" si="215"/>
        <v>1.002726105066075</v>
      </c>
      <c r="AI772" s="33">
        <f t="shared" si="216"/>
        <v>0.99999018604935064</v>
      </c>
      <c r="AJ772" s="93">
        <f t="shared" si="217"/>
        <v>0.99672847813435128</v>
      </c>
      <c r="AK772" s="3">
        <f t="shared" si="218"/>
        <v>0.99677408617616103</v>
      </c>
      <c r="AL772" s="3"/>
      <c r="AM772" s="3"/>
      <c r="AN772" s="3"/>
      <c r="AO772" s="3"/>
      <c r="AP772" s="3"/>
      <c r="AQ772" s="90">
        <f t="shared" si="225"/>
        <v>0</v>
      </c>
      <c r="AR772" s="91">
        <f t="shared" si="226"/>
        <v>0</v>
      </c>
      <c r="AS772" s="89">
        <f>SUM(AR$9:AR772)*RLR</f>
        <v>120</v>
      </c>
      <c r="AT772" s="90">
        <f>AS772-SUM(AU$9:AU772)</f>
        <v>0.38710965886068038</v>
      </c>
      <c r="AU772" s="89">
        <f t="shared" si="227"/>
        <v>2.9252619057481867E-3</v>
      </c>
      <c r="AV772" s="90">
        <f>SUM(AU$9:AU772)*RRF</f>
        <v>83.729023238797524</v>
      </c>
      <c r="AW772" s="3"/>
      <c r="AX772" s="2">
        <f t="shared" si="219"/>
        <v>1.5</v>
      </c>
      <c r="AY772" s="2">
        <f t="shared" si="220"/>
        <v>0.75</v>
      </c>
    </row>
    <row r="773" spans="1:51" x14ac:dyDescent="0.25">
      <c r="A773" s="14">
        <f t="shared" si="221"/>
        <v>7.64</v>
      </c>
      <c r="B773" s="59">
        <f>IF($B$4="AY",0,IFERROR(P*INDEX('UWYr writing pattern'!$C$4:$C$18,MATCH('Baseline model w.Calcs'!$A773,'UWYr writing pattern'!$A$4:$A$18,0)) / 25,B772))</f>
        <v>0</v>
      </c>
      <c r="C773" s="36">
        <f t="shared" si="222"/>
        <v>9.6667413880568282E-4</v>
      </c>
      <c r="E773" s="34">
        <f t="shared" si="223"/>
        <v>1.4720925971660146E-5</v>
      </c>
      <c r="F773" s="31">
        <f>SUM($E$9:E773)*RLR</f>
        <v>119.99883999103325</v>
      </c>
      <c r="G773" s="32"/>
      <c r="H773" s="36">
        <f>F773-SUM($J$9:J773)</f>
        <v>0.76032955985886019</v>
      </c>
      <c r="J773" s="31">
        <f t="shared" si="224"/>
        <v>5.7454299351210386E-3</v>
      </c>
      <c r="K773" s="36">
        <f>SUM($J$9:J773)*RRF</f>
        <v>83.466957301822063</v>
      </c>
      <c r="L773" s="33"/>
      <c r="M773" s="36">
        <f t="shared" si="209"/>
        <v>84.227286861680923</v>
      </c>
      <c r="N773" s="33"/>
      <c r="O773" s="33"/>
      <c r="P773" s="33"/>
      <c r="Q773" s="33"/>
      <c r="R773" s="33"/>
      <c r="S773" s="33"/>
      <c r="T773" s="33"/>
      <c r="U773" s="33"/>
      <c r="V773" s="31">
        <f t="shared" si="210"/>
        <v>8.1200627659677347E-4</v>
      </c>
      <c r="W773" s="31">
        <f t="shared" si="211"/>
        <v>0.53223069190120209</v>
      </c>
      <c r="X773" s="31">
        <f t="shared" si="212"/>
        <v>0.53304269817779881</v>
      </c>
      <c r="Y773" s="31">
        <f t="shared" si="213"/>
        <v>-0.22728686168092338</v>
      </c>
      <c r="Z773" s="31"/>
      <c r="AA773" s="31"/>
      <c r="AB773" s="31"/>
      <c r="AC773" s="31"/>
      <c r="AD773" s="31"/>
      <c r="AE773" s="31"/>
      <c r="AF773" s="31"/>
      <c r="AG773" s="33">
        <f t="shared" si="214"/>
        <v>0.99365425359311976</v>
      </c>
      <c r="AH773" s="33">
        <f t="shared" si="215"/>
        <v>1.002705795972392</v>
      </c>
      <c r="AI773" s="33">
        <f t="shared" si="216"/>
        <v>0.99999033325861042</v>
      </c>
      <c r="AJ773" s="93">
        <f t="shared" si="217"/>
        <v>0.99675292276638938</v>
      </c>
      <c r="AK773" s="3">
        <f t="shared" si="218"/>
        <v>0.99679828052983965</v>
      </c>
      <c r="AL773" s="3"/>
      <c r="AM773" s="3"/>
      <c r="AN773" s="3"/>
      <c r="AO773" s="3"/>
      <c r="AP773" s="3"/>
      <c r="AQ773" s="90">
        <f t="shared" si="225"/>
        <v>0</v>
      </c>
      <c r="AR773" s="91">
        <f t="shared" si="226"/>
        <v>0</v>
      </c>
      <c r="AS773" s="89">
        <f>SUM(AR$9:AR773)*RLR</f>
        <v>120</v>
      </c>
      <c r="AT773" s="90">
        <f>AS773-SUM(AU$9:AU773)</f>
        <v>0.38420633641922564</v>
      </c>
      <c r="AU773" s="89">
        <f t="shared" si="227"/>
        <v>2.9033224414551028E-3</v>
      </c>
      <c r="AV773" s="90">
        <f>SUM(AU$9:AU773)*RRF</f>
        <v>83.731055564506534</v>
      </c>
      <c r="AW773" s="3"/>
      <c r="AX773" s="2">
        <f t="shared" si="219"/>
        <v>1.5</v>
      </c>
      <c r="AY773" s="2">
        <f t="shared" si="220"/>
        <v>0.75</v>
      </c>
    </row>
    <row r="774" spans="1:51" x14ac:dyDescent="0.25">
      <c r="A774" s="14">
        <f t="shared" si="221"/>
        <v>7.65</v>
      </c>
      <c r="B774" s="59">
        <f>IF($B$4="AY",0,IFERROR(P*INDEX('UWYr writing pattern'!$C$4:$C$18,MATCH('Baseline model w.Calcs'!$A774,'UWYr writing pattern'!$A$4:$A$18,0)) / 25,B773))</f>
        <v>0</v>
      </c>
      <c r="C774" s="36">
        <f t="shared" si="222"/>
        <v>9.5217402672359759E-4</v>
      </c>
      <c r="E774" s="34">
        <f t="shared" si="223"/>
        <v>1.4500112082085243E-5</v>
      </c>
      <c r="F774" s="31">
        <f>SUM($E$9:E774)*RLR</f>
        <v>119.99885739116776</v>
      </c>
      <c r="G774" s="32"/>
      <c r="H774" s="36">
        <f>F774-SUM($J$9:J774)</f>
        <v>0.75464448829443143</v>
      </c>
      <c r="J774" s="31">
        <f t="shared" si="224"/>
        <v>5.7024716989414513E-3</v>
      </c>
      <c r="K774" s="36">
        <f>SUM($J$9:J774)*RRF</f>
        <v>83.470949032011319</v>
      </c>
      <c r="L774" s="33"/>
      <c r="M774" s="36">
        <f t="shared" si="209"/>
        <v>84.22559352030575</v>
      </c>
      <c r="N774" s="33"/>
      <c r="O774" s="33"/>
      <c r="P774" s="33"/>
      <c r="Q774" s="33"/>
      <c r="R774" s="33"/>
      <c r="S774" s="33"/>
      <c r="T774" s="33"/>
      <c r="U774" s="33"/>
      <c r="V774" s="31">
        <f t="shared" si="210"/>
        <v>7.9982618244782194E-4</v>
      </c>
      <c r="W774" s="31">
        <f t="shared" si="211"/>
        <v>0.528251141806102</v>
      </c>
      <c r="X774" s="31">
        <f t="shared" si="212"/>
        <v>0.52905096798854978</v>
      </c>
      <c r="Y774" s="31">
        <f t="shared" si="213"/>
        <v>-0.22559352030575042</v>
      </c>
      <c r="Z774" s="31"/>
      <c r="AA774" s="31"/>
      <c r="AB774" s="31"/>
      <c r="AC774" s="31"/>
      <c r="AD774" s="31"/>
      <c r="AE774" s="31"/>
      <c r="AF774" s="31"/>
      <c r="AG774" s="33">
        <f t="shared" si="214"/>
        <v>0.9937017741906109</v>
      </c>
      <c r="AH774" s="33">
        <f t="shared" si="215"/>
        <v>1.0026856371464969</v>
      </c>
      <c r="AI774" s="33">
        <f t="shared" si="216"/>
        <v>0.99999047825973131</v>
      </c>
      <c r="AJ774" s="93">
        <f t="shared" si="217"/>
        <v>0.99677718474947696</v>
      </c>
      <c r="AK774" s="3">
        <f t="shared" si="218"/>
        <v>0.99682229342586604</v>
      </c>
      <c r="AL774" s="3"/>
      <c r="AM774" s="3"/>
      <c r="AN774" s="3"/>
      <c r="AO774" s="3"/>
      <c r="AP774" s="3"/>
      <c r="AQ774" s="90">
        <f t="shared" si="225"/>
        <v>0</v>
      </c>
      <c r="AR774" s="91">
        <f t="shared" si="226"/>
        <v>0</v>
      </c>
      <c r="AS774" s="89">
        <f>SUM(AR$9:AR774)*RLR</f>
        <v>120</v>
      </c>
      <c r="AT774" s="90">
        <f>AS774-SUM(AU$9:AU774)</f>
        <v>0.38132478889608024</v>
      </c>
      <c r="AU774" s="89">
        <f t="shared" si="227"/>
        <v>2.8815475231441924E-3</v>
      </c>
      <c r="AV774" s="90">
        <f>SUM(AU$9:AU774)*RRF</f>
        <v>83.733072647772744</v>
      </c>
      <c r="AW774" s="3"/>
      <c r="AX774" s="2">
        <f t="shared" si="219"/>
        <v>1.5</v>
      </c>
      <c r="AY774" s="2">
        <f t="shared" si="220"/>
        <v>0.75</v>
      </c>
    </row>
    <row r="775" spans="1:51" x14ac:dyDescent="0.25">
      <c r="A775" s="14">
        <f t="shared" si="221"/>
        <v>7.66</v>
      </c>
      <c r="B775" s="59">
        <f>IF($B$4="AY",0,IFERROR(P*INDEX('UWYr writing pattern'!$C$4:$C$18,MATCH('Baseline model w.Calcs'!$A775,'UWYr writing pattern'!$A$4:$A$18,0)) / 25,B774))</f>
        <v>0</v>
      </c>
      <c r="C775" s="36">
        <f t="shared" si="222"/>
        <v>9.3789141632274358E-4</v>
      </c>
      <c r="E775" s="34">
        <f t="shared" si="223"/>
        <v>1.4282610400853965E-5</v>
      </c>
      <c r="F775" s="31">
        <f>SUM($E$9:E775)*RLR</f>
        <v>119.99887453030023</v>
      </c>
      <c r="G775" s="32"/>
      <c r="H775" s="36">
        <f>F775-SUM($J$9:J775)</f>
        <v>0.74900179376469112</v>
      </c>
      <c r="J775" s="31">
        <f t="shared" si="224"/>
        <v>5.6598336622082357E-3</v>
      </c>
      <c r="K775" s="36">
        <f>SUM($J$9:J775)*RRF</f>
        <v>83.474910915574867</v>
      </c>
      <c r="L775" s="33"/>
      <c r="M775" s="36">
        <f t="shared" si="209"/>
        <v>84.223912709339558</v>
      </c>
      <c r="N775" s="33"/>
      <c r="O775" s="33"/>
      <c r="P775" s="33"/>
      <c r="Q775" s="33"/>
      <c r="R775" s="33"/>
      <c r="S775" s="33"/>
      <c r="T775" s="33"/>
      <c r="U775" s="33"/>
      <c r="V775" s="31">
        <f t="shared" si="210"/>
        <v>7.8782878971110453E-4</v>
      </c>
      <c r="W775" s="31">
        <f t="shared" si="211"/>
        <v>0.52430125563528374</v>
      </c>
      <c r="X775" s="31">
        <f t="shared" si="212"/>
        <v>0.5250890844249948</v>
      </c>
      <c r="Y775" s="31">
        <f t="shared" si="213"/>
        <v>-0.22391270933955809</v>
      </c>
      <c r="Z775" s="31"/>
      <c r="AA775" s="31"/>
      <c r="AB775" s="31"/>
      <c r="AC775" s="31"/>
      <c r="AD775" s="31"/>
      <c r="AE775" s="31"/>
      <c r="AF775" s="31"/>
      <c r="AG775" s="33">
        <f t="shared" si="214"/>
        <v>0.99374893947112941</v>
      </c>
      <c r="AH775" s="33">
        <f t="shared" si="215"/>
        <v>1.0026656274921375</v>
      </c>
      <c r="AI775" s="33">
        <f t="shared" si="216"/>
        <v>0.99999062108583525</v>
      </c>
      <c r="AJ775" s="93">
        <f t="shared" si="217"/>
        <v>0.9968012654483569</v>
      </c>
      <c r="AK775" s="3">
        <f t="shared" si="218"/>
        <v>0.99684612622517188</v>
      </c>
      <c r="AL775" s="3"/>
      <c r="AM775" s="3"/>
      <c r="AN775" s="3"/>
      <c r="AO775" s="3"/>
      <c r="AP775" s="3"/>
      <c r="AQ775" s="90">
        <f t="shared" si="225"/>
        <v>0</v>
      </c>
      <c r="AR775" s="91">
        <f t="shared" si="226"/>
        <v>0</v>
      </c>
      <c r="AS775" s="89">
        <f>SUM(AR$9:AR775)*RLR</f>
        <v>120</v>
      </c>
      <c r="AT775" s="90">
        <f>AS775-SUM(AU$9:AU775)</f>
        <v>0.37846485297936283</v>
      </c>
      <c r="AU775" s="89">
        <f t="shared" si="227"/>
        <v>2.8599359167206019E-3</v>
      </c>
      <c r="AV775" s="90">
        <f>SUM(AU$9:AU775)*RRF</f>
        <v>83.735074602914437</v>
      </c>
      <c r="AW775" s="3"/>
      <c r="AX775" s="2">
        <f t="shared" si="219"/>
        <v>1.5</v>
      </c>
      <c r="AY775" s="2">
        <f t="shared" si="220"/>
        <v>0.75</v>
      </c>
    </row>
    <row r="776" spans="1:51" x14ac:dyDescent="0.25">
      <c r="A776" s="14">
        <f t="shared" si="221"/>
        <v>7.67</v>
      </c>
      <c r="B776" s="59">
        <f>IF($B$4="AY",0,IFERROR(P*INDEX('UWYr writing pattern'!$C$4:$C$18,MATCH('Baseline model w.Calcs'!$A776,'UWYr writing pattern'!$A$4:$A$18,0)) / 25,B775))</f>
        <v>0</v>
      </c>
      <c r="C776" s="36">
        <f t="shared" si="222"/>
        <v>9.238230450779024E-4</v>
      </c>
      <c r="E776" s="34">
        <f t="shared" si="223"/>
        <v>1.4068371244841155E-5</v>
      </c>
      <c r="F776" s="31">
        <f>SUM($E$9:E776)*RLR</f>
        <v>119.99889141234573</v>
      </c>
      <c r="G776" s="32"/>
      <c r="H776" s="36">
        <f>F776-SUM($J$9:J776)</f>
        <v>0.7434011623569603</v>
      </c>
      <c r="J776" s="31">
        <f t="shared" si="224"/>
        <v>5.6175134532351831E-3</v>
      </c>
      <c r="K776" s="36">
        <f>SUM($J$9:J776)*RRF</f>
        <v>83.478843174992136</v>
      </c>
      <c r="L776" s="33"/>
      <c r="M776" s="36">
        <f t="shared" si="209"/>
        <v>84.222244337349096</v>
      </c>
      <c r="N776" s="33"/>
      <c r="O776" s="33"/>
      <c r="P776" s="33"/>
      <c r="Q776" s="33"/>
      <c r="R776" s="33"/>
      <c r="S776" s="33"/>
      <c r="T776" s="33"/>
      <c r="U776" s="33"/>
      <c r="V776" s="31">
        <f t="shared" si="210"/>
        <v>7.7601135786543787E-4</v>
      </c>
      <c r="W776" s="31">
        <f t="shared" si="211"/>
        <v>0.52038081364987221</v>
      </c>
      <c r="X776" s="31">
        <f t="shared" si="212"/>
        <v>0.52115682500773763</v>
      </c>
      <c r="Y776" s="31">
        <f t="shared" si="213"/>
        <v>-0.2222443373490961</v>
      </c>
      <c r="Z776" s="31"/>
      <c r="AA776" s="31"/>
      <c r="AB776" s="31"/>
      <c r="AC776" s="31"/>
      <c r="AD776" s="31"/>
      <c r="AE776" s="31"/>
      <c r="AF776" s="31"/>
      <c r="AG776" s="33">
        <f t="shared" si="214"/>
        <v>0.99379575208323967</v>
      </c>
      <c r="AH776" s="33">
        <f t="shared" si="215"/>
        <v>1.0026457659208226</v>
      </c>
      <c r="AI776" s="33">
        <f t="shared" si="216"/>
        <v>0.99999076176954771</v>
      </c>
      <c r="AJ776" s="93">
        <f t="shared" si="217"/>
        <v>0.99682516621757489</v>
      </c>
      <c r="AK776" s="3">
        <f t="shared" si="218"/>
        <v>0.99686978027848316</v>
      </c>
      <c r="AL776" s="3"/>
      <c r="AM776" s="3"/>
      <c r="AN776" s="3"/>
      <c r="AO776" s="3"/>
      <c r="AP776" s="3"/>
      <c r="AQ776" s="90">
        <f t="shared" si="225"/>
        <v>0</v>
      </c>
      <c r="AR776" s="91">
        <f t="shared" si="226"/>
        <v>0</v>
      </c>
      <c r="AS776" s="89">
        <f>SUM(AR$9:AR776)*RLR</f>
        <v>120</v>
      </c>
      <c r="AT776" s="90">
        <f>AS776-SUM(AU$9:AU776)</f>
        <v>0.37562636658201143</v>
      </c>
      <c r="AU776" s="89">
        <f t="shared" si="227"/>
        <v>2.8384863973452213E-3</v>
      </c>
      <c r="AV776" s="90">
        <f>SUM(AU$9:AU776)*RRF</f>
        <v>83.737061543392585</v>
      </c>
      <c r="AW776" s="3"/>
      <c r="AX776" s="2">
        <f t="shared" si="219"/>
        <v>1.5</v>
      </c>
      <c r="AY776" s="2">
        <f t="shared" si="220"/>
        <v>0.75</v>
      </c>
    </row>
    <row r="777" spans="1:51" x14ac:dyDescent="0.25">
      <c r="A777" s="14">
        <f t="shared" si="221"/>
        <v>7.68</v>
      </c>
      <c r="B777" s="59">
        <f>IF($B$4="AY",0,IFERROR(P*INDEX('UWYr writing pattern'!$C$4:$C$18,MATCH('Baseline model w.Calcs'!$A777,'UWYr writing pattern'!$A$4:$A$18,0)) / 25,B776))</f>
        <v>0</v>
      </c>
      <c r="C777" s="36">
        <f t="shared" si="222"/>
        <v>9.0996569940173389E-4</v>
      </c>
      <c r="E777" s="34">
        <f t="shared" si="223"/>
        <v>1.3857345676168538E-5</v>
      </c>
      <c r="F777" s="31">
        <f>SUM($E$9:E777)*RLR</f>
        <v>119.99890804116053</v>
      </c>
      <c r="G777" s="32"/>
      <c r="H777" s="36">
        <f>F777-SUM($J$9:J777)</f>
        <v>0.73784228245408201</v>
      </c>
      <c r="J777" s="31">
        <f t="shared" si="224"/>
        <v>5.5755087176772022E-3</v>
      </c>
      <c r="K777" s="36">
        <f>SUM($J$9:J777)*RRF</f>
        <v>83.482746031094507</v>
      </c>
      <c r="L777" s="33"/>
      <c r="M777" s="36">
        <f t="shared" ref="M777:M840" si="228">H777+K777</f>
        <v>84.220588313548589</v>
      </c>
      <c r="N777" s="33"/>
      <c r="O777" s="33"/>
      <c r="P777" s="33"/>
      <c r="Q777" s="33"/>
      <c r="R777" s="33"/>
      <c r="S777" s="33"/>
      <c r="T777" s="33"/>
      <c r="U777" s="33"/>
      <c r="V777" s="31">
        <f t="shared" ref="V777:V840" si="229" xml:space="preserve"> C777*RLR*RRF</f>
        <v>7.6437118749745638E-4</v>
      </c>
      <c r="W777" s="31">
        <f t="shared" ref="W777:W840" si="230">H777*RRF</f>
        <v>0.51648959771785741</v>
      </c>
      <c r="X777" s="31">
        <f t="shared" ref="X777:X840" si="231">V777+W777</f>
        <v>0.51725396890535491</v>
      </c>
      <c r="Y777" s="31">
        <f t="shared" ref="Y777:Y840" si="232">P*RLR*RRF - M777</f>
        <v>-0.2205883135485891</v>
      </c>
      <c r="Z777" s="31"/>
      <c r="AA777" s="31"/>
      <c r="AB777" s="31"/>
      <c r="AC777" s="31"/>
      <c r="AD777" s="31"/>
      <c r="AE777" s="31"/>
      <c r="AF777" s="31"/>
      <c r="AG777" s="33">
        <f t="shared" ref="AG777:AG840" si="233">K777/(P*RLR*RRF)</f>
        <v>0.99384221465588696</v>
      </c>
      <c r="AH777" s="33">
        <f t="shared" ref="AH777:AH840" si="234">M777/(P*RLR*RRF)</f>
        <v>1.0026260513517689</v>
      </c>
      <c r="AI777" s="33">
        <f t="shared" ref="AI777:AI840" si="235">F777/(P*RLR)</f>
        <v>0.99999090034300442</v>
      </c>
      <c r="AJ777" s="93">
        <f t="shared" ref="AJ777:AJ840" si="236">(1-EXP(-A777*kp))</f>
        <v>0.99684888840155561</v>
      </c>
      <c r="AK777" s="3">
        <f t="shared" ref="AK777:AK840" si="237">AV777/(P*RLR*RRF)</f>
        <v>0.99689325692639452</v>
      </c>
      <c r="AL777" s="3"/>
      <c r="AM777" s="3"/>
      <c r="AN777" s="3"/>
      <c r="AO777" s="3"/>
      <c r="AP777" s="3"/>
      <c r="AQ777" s="90">
        <f t="shared" si="225"/>
        <v>0</v>
      </c>
      <c r="AR777" s="91">
        <f t="shared" si="226"/>
        <v>0</v>
      </c>
      <c r="AS777" s="89">
        <f>SUM(AR$9:AR777)*RLR</f>
        <v>120</v>
      </c>
      <c r="AT777" s="90">
        <f>AS777-SUM(AU$9:AU777)</f>
        <v>0.37280916883264581</v>
      </c>
      <c r="AU777" s="89">
        <f t="shared" si="227"/>
        <v>2.8171977493650856E-3</v>
      </c>
      <c r="AV777" s="90">
        <f>SUM(AU$9:AU777)*RRF</f>
        <v>83.739033581817139</v>
      </c>
      <c r="AW777" s="3"/>
      <c r="AX777" s="2">
        <f t="shared" ref="AX777:AX840" si="238">ker</f>
        <v>1.5</v>
      </c>
      <c r="AY777" s="2">
        <f t="shared" ref="AY777:AY840" si="239">kp</f>
        <v>0.75</v>
      </c>
    </row>
    <row r="778" spans="1:51" x14ac:dyDescent="0.25">
      <c r="A778" s="14">
        <f t="shared" ref="A778:A841" si="240">ROUND(A777+delt.t,3)</f>
        <v>7.69</v>
      </c>
      <c r="B778" s="59">
        <f>IF($B$4="AY",0,IFERROR(P*INDEX('UWYr writing pattern'!$C$4:$C$18,MATCH('Baseline model w.Calcs'!$A778,'UWYr writing pattern'!$A$4:$A$18,0)) / 25,B777))</f>
        <v>0</v>
      </c>
      <c r="C778" s="36">
        <f t="shared" ref="C778:C841" si="241">C777-E778+B778</f>
        <v>8.9631621391070791E-4</v>
      </c>
      <c r="E778" s="34">
        <f t="shared" ref="E778:E841" si="242">C777*ker*delt.t</f>
        <v>1.3649485491026008E-5</v>
      </c>
      <c r="F778" s="31">
        <f>SUM($E$9:E778)*RLR</f>
        <v>119.99892442054313</v>
      </c>
      <c r="G778" s="32"/>
      <c r="H778" s="36">
        <f>F778-SUM($J$9:J778)</f>
        <v>0.73232484471827775</v>
      </c>
      <c r="J778" s="31">
        <f t="shared" ref="J778:J841" si="243">H777*kp*delt.t</f>
        <v>5.5338171184056151E-3</v>
      </c>
      <c r="K778" s="36">
        <f>SUM($J$9:J778)*RRF</f>
        <v>83.486619703077395</v>
      </c>
      <c r="L778" s="33"/>
      <c r="M778" s="36">
        <f t="shared" si="228"/>
        <v>84.218944547795672</v>
      </c>
      <c r="N778" s="33"/>
      <c r="O778" s="33"/>
      <c r="P778" s="33"/>
      <c r="Q778" s="33"/>
      <c r="R778" s="33"/>
      <c r="S778" s="33"/>
      <c r="T778" s="33"/>
      <c r="U778" s="33"/>
      <c r="V778" s="31">
        <f t="shared" si="229"/>
        <v>7.5290561968499462E-4</v>
      </c>
      <c r="W778" s="31">
        <f t="shared" si="230"/>
        <v>0.51262739130279444</v>
      </c>
      <c r="X778" s="31">
        <f t="shared" si="231"/>
        <v>0.51338029692247944</v>
      </c>
      <c r="Y778" s="31">
        <f t="shared" si="232"/>
        <v>-0.21894454779567241</v>
      </c>
      <c r="Z778" s="31"/>
      <c r="AA778" s="31"/>
      <c r="AB778" s="31"/>
      <c r="AC778" s="31"/>
      <c r="AD778" s="31"/>
      <c r="AE778" s="31"/>
      <c r="AF778" s="31"/>
      <c r="AG778" s="33">
        <f t="shared" si="233"/>
        <v>0.99388832979854036</v>
      </c>
      <c r="AH778" s="33">
        <f t="shared" si="234"/>
        <v>1.0026064827118533</v>
      </c>
      <c r="AI778" s="33">
        <f t="shared" si="235"/>
        <v>0.99999103683785939</v>
      </c>
      <c r="AJ778" s="93">
        <f t="shared" si="236"/>
        <v>0.9968724333346779</v>
      </c>
      <c r="AK778" s="3">
        <f t="shared" si="237"/>
        <v>0.99691655749944663</v>
      </c>
      <c r="AL778" s="3"/>
      <c r="AM778" s="3"/>
      <c r="AN778" s="3"/>
      <c r="AO778" s="3"/>
      <c r="AP778" s="3"/>
      <c r="AQ778" s="90">
        <f t="shared" ref="AQ778:AQ841" si="244">AQ777-AR778+B778</f>
        <v>0</v>
      </c>
      <c r="AR778" s="91">
        <f t="shared" ref="AR778:AR841" si="245">AQ777*P*delt.t</f>
        <v>0</v>
      </c>
      <c r="AS778" s="89">
        <f>SUM(AR$9:AR778)*RLR</f>
        <v>120</v>
      </c>
      <c r="AT778" s="90">
        <f>AS778-SUM(AU$9:AU778)</f>
        <v>0.37001310006640153</v>
      </c>
      <c r="AU778" s="89">
        <f t="shared" ref="AU778:AU841" si="246">AT777*kp*delt.t</f>
        <v>2.7960687662448437E-3</v>
      </c>
      <c r="AV778" s="90">
        <f>SUM(AU$9:AU778)*RRF</f>
        <v>83.740990829953518</v>
      </c>
      <c r="AW778" s="3"/>
      <c r="AX778" s="2">
        <f t="shared" si="238"/>
        <v>1.5</v>
      </c>
      <c r="AY778" s="2">
        <f t="shared" si="239"/>
        <v>0.75</v>
      </c>
    </row>
    <row r="779" spans="1:51" x14ac:dyDescent="0.25">
      <c r="A779" s="14">
        <f t="shared" si="240"/>
        <v>7.7</v>
      </c>
      <c r="B779" s="59">
        <f>IF($B$4="AY",0,IFERROR(P*INDEX('UWYr writing pattern'!$C$4:$C$18,MATCH('Baseline model w.Calcs'!$A779,'UWYr writing pattern'!$A$4:$A$18,0)) / 25,B778))</f>
        <v>0</v>
      </c>
      <c r="C779" s="36">
        <f t="shared" si="241"/>
        <v>8.8287147070204735E-4</v>
      </c>
      <c r="E779" s="34">
        <f t="shared" si="242"/>
        <v>1.3444743208660618E-5</v>
      </c>
      <c r="F779" s="31">
        <f>SUM($E$9:E779)*RLR</f>
        <v>119.99894055423498</v>
      </c>
      <c r="G779" s="32"/>
      <c r="H779" s="36">
        <f>F779-SUM($J$9:J779)</f>
        <v>0.72684854207473393</v>
      </c>
      <c r="J779" s="31">
        <f t="shared" si="243"/>
        <v>5.4924363353870834E-3</v>
      </c>
      <c r="K779" s="36">
        <f>SUM($J$9:J779)*RRF</f>
        <v>83.490464408512167</v>
      </c>
      <c r="L779" s="33"/>
      <c r="M779" s="36">
        <f t="shared" si="228"/>
        <v>84.217312950586901</v>
      </c>
      <c r="N779" s="33"/>
      <c r="O779" s="33"/>
      <c r="P779" s="33"/>
      <c r="Q779" s="33"/>
      <c r="R779" s="33"/>
      <c r="S779" s="33"/>
      <c r="T779" s="33"/>
      <c r="U779" s="33"/>
      <c r="V779" s="31">
        <f t="shared" si="229"/>
        <v>7.4161203538971969E-4</v>
      </c>
      <c r="W779" s="31">
        <f t="shared" si="230"/>
        <v>0.50879397945231375</v>
      </c>
      <c r="X779" s="31">
        <f t="shared" si="231"/>
        <v>0.50953559148770344</v>
      </c>
      <c r="Y779" s="31">
        <f t="shared" si="232"/>
        <v>-0.21731295058690137</v>
      </c>
      <c r="Z779" s="31"/>
      <c r="AA779" s="31"/>
      <c r="AB779" s="31"/>
      <c r="AC779" s="31"/>
      <c r="AD779" s="31"/>
      <c r="AE779" s="31"/>
      <c r="AF779" s="31"/>
      <c r="AG779" s="33">
        <f t="shared" si="233"/>
        <v>0.99393410010133532</v>
      </c>
      <c r="AH779" s="33">
        <f t="shared" si="234"/>
        <v>1.0025870589355583</v>
      </c>
      <c r="AI779" s="33">
        <f t="shared" si="235"/>
        <v>0.99999117128529147</v>
      </c>
      <c r="AJ779" s="93">
        <f t="shared" si="236"/>
        <v>0.99689580234135067</v>
      </c>
      <c r="AK779" s="3">
        <f t="shared" si="237"/>
        <v>0.99693968331820082</v>
      </c>
      <c r="AL779" s="3"/>
      <c r="AM779" s="3"/>
      <c r="AN779" s="3"/>
      <c r="AO779" s="3"/>
      <c r="AP779" s="3"/>
      <c r="AQ779" s="90">
        <f t="shared" si="244"/>
        <v>0</v>
      </c>
      <c r="AR779" s="91">
        <f t="shared" si="245"/>
        <v>0</v>
      </c>
      <c r="AS779" s="89">
        <f>SUM(AR$9:AR779)*RLR</f>
        <v>120</v>
      </c>
      <c r="AT779" s="90">
        <f>AS779-SUM(AU$9:AU779)</f>
        <v>0.36723800181590605</v>
      </c>
      <c r="AU779" s="89">
        <f t="shared" si="246"/>
        <v>2.7750982504980114E-3</v>
      </c>
      <c r="AV779" s="90">
        <f>SUM(AU$9:AU779)*RRF</f>
        <v>83.742933398728866</v>
      </c>
      <c r="AW779" s="3"/>
      <c r="AX779" s="2">
        <f t="shared" si="238"/>
        <v>1.5</v>
      </c>
      <c r="AY779" s="2">
        <f t="shared" si="239"/>
        <v>0.75</v>
      </c>
    </row>
    <row r="780" spans="1:51" x14ac:dyDescent="0.25">
      <c r="A780" s="14">
        <f t="shared" si="240"/>
        <v>7.71</v>
      </c>
      <c r="B780" s="59">
        <f>IF($B$4="AY",0,IFERROR(P*INDEX('UWYr writing pattern'!$C$4:$C$18,MATCH('Baseline model w.Calcs'!$A780,'UWYr writing pattern'!$A$4:$A$18,0)) / 25,B779))</f>
        <v>0</v>
      </c>
      <c r="C780" s="36">
        <f t="shared" si="241"/>
        <v>8.6962839864151661E-4</v>
      </c>
      <c r="E780" s="34">
        <f t="shared" si="242"/>
        <v>1.3243072060530711E-5</v>
      </c>
      <c r="F780" s="31">
        <f>SUM($E$9:E780)*RLR</f>
        <v>119.99895644592145</v>
      </c>
      <c r="G780" s="32"/>
      <c r="H780" s="36">
        <f>F780-SUM($J$9:J780)</f>
        <v>0.72141306969564312</v>
      </c>
      <c r="J780" s="31">
        <f t="shared" si="243"/>
        <v>5.4513640655605043E-3</v>
      </c>
      <c r="K780" s="36">
        <f>SUM($J$9:J780)*RRF</f>
        <v>83.494280363358058</v>
      </c>
      <c r="L780" s="33"/>
      <c r="M780" s="36">
        <f t="shared" si="228"/>
        <v>84.215693433053701</v>
      </c>
      <c r="N780" s="33"/>
      <c r="O780" s="33"/>
      <c r="P780" s="33"/>
      <c r="Q780" s="33"/>
      <c r="R780" s="33"/>
      <c r="S780" s="33"/>
      <c r="T780" s="33"/>
      <c r="U780" s="33"/>
      <c r="V780" s="31">
        <f t="shared" si="229"/>
        <v>7.3048785485887383E-4</v>
      </c>
      <c r="W780" s="31">
        <f t="shared" si="230"/>
        <v>0.50498914878695011</v>
      </c>
      <c r="X780" s="31">
        <f t="shared" si="231"/>
        <v>0.50571963664180897</v>
      </c>
      <c r="Y780" s="31">
        <f t="shared" si="232"/>
        <v>-0.21569343305370126</v>
      </c>
      <c r="Z780" s="31"/>
      <c r="AA780" s="31"/>
      <c r="AB780" s="31"/>
      <c r="AC780" s="31"/>
      <c r="AD780" s="31"/>
      <c r="AE780" s="31"/>
      <c r="AF780" s="31"/>
      <c r="AG780" s="33">
        <f t="shared" si="233"/>
        <v>0.99397952813521495</v>
      </c>
      <c r="AH780" s="33">
        <f t="shared" si="234"/>
        <v>1.002567778964925</v>
      </c>
      <c r="AI780" s="33">
        <f t="shared" si="235"/>
        <v>0.99999130371601208</v>
      </c>
      <c r="AJ780" s="93">
        <f t="shared" si="236"/>
        <v>0.99691899673608664</v>
      </c>
      <c r="AK780" s="3">
        <f t="shared" si="237"/>
        <v>0.99696263569331423</v>
      </c>
      <c r="AL780" s="3"/>
      <c r="AM780" s="3"/>
      <c r="AN780" s="3"/>
      <c r="AO780" s="3"/>
      <c r="AP780" s="3"/>
      <c r="AQ780" s="90">
        <f t="shared" si="244"/>
        <v>0</v>
      </c>
      <c r="AR780" s="91">
        <f t="shared" si="245"/>
        <v>0</v>
      </c>
      <c r="AS780" s="89">
        <f>SUM(AR$9:AR780)*RLR</f>
        <v>120</v>
      </c>
      <c r="AT780" s="90">
        <f>AS780-SUM(AU$9:AU780)</f>
        <v>0.3644837168022832</v>
      </c>
      <c r="AU780" s="89">
        <f t="shared" si="246"/>
        <v>2.7542850136192953E-3</v>
      </c>
      <c r="AV780" s="90">
        <f>SUM(AU$9:AU780)*RRF</f>
        <v>83.744861398238399</v>
      </c>
      <c r="AW780" s="3"/>
      <c r="AX780" s="2">
        <f t="shared" si="238"/>
        <v>1.5</v>
      </c>
      <c r="AY780" s="2">
        <f t="shared" si="239"/>
        <v>0.75</v>
      </c>
    </row>
    <row r="781" spans="1:51" x14ac:dyDescent="0.25">
      <c r="A781" s="14">
        <f t="shared" si="240"/>
        <v>7.72</v>
      </c>
      <c r="B781" s="59">
        <f>IF($B$4="AY",0,IFERROR(P*INDEX('UWYr writing pattern'!$C$4:$C$18,MATCH('Baseline model w.Calcs'!$A781,'UWYr writing pattern'!$A$4:$A$18,0)) / 25,B780))</f>
        <v>0</v>
      </c>
      <c r="C781" s="36">
        <f t="shared" si="241"/>
        <v>8.5658397266189391E-4</v>
      </c>
      <c r="E781" s="34">
        <f t="shared" si="242"/>
        <v>1.304442597962275E-5</v>
      </c>
      <c r="F781" s="31">
        <f>SUM($E$9:E781)*RLR</f>
        <v>119.99897209923263</v>
      </c>
      <c r="G781" s="32"/>
      <c r="H781" s="36">
        <f>F781-SUM($J$9:J781)</f>
        <v>0.71601812498410311</v>
      </c>
      <c r="J781" s="31">
        <f t="shared" si="243"/>
        <v>5.4105980227173237E-3</v>
      </c>
      <c r="K781" s="36">
        <f>SUM($J$9:J781)*RRF</f>
        <v>83.498067781973958</v>
      </c>
      <c r="L781" s="33"/>
      <c r="M781" s="36">
        <f t="shared" si="228"/>
        <v>84.214085906958061</v>
      </c>
      <c r="N781" s="33"/>
      <c r="O781" s="33"/>
      <c r="P781" s="33"/>
      <c r="Q781" s="33"/>
      <c r="R781" s="33"/>
      <c r="S781" s="33"/>
      <c r="T781" s="33"/>
      <c r="U781" s="33"/>
      <c r="V781" s="31">
        <f t="shared" si="229"/>
        <v>7.1953053703599089E-4</v>
      </c>
      <c r="W781" s="31">
        <f t="shared" si="230"/>
        <v>0.50121268748887216</v>
      </c>
      <c r="X781" s="31">
        <f t="shared" si="231"/>
        <v>0.50193221802590815</v>
      </c>
      <c r="Y781" s="31">
        <f t="shared" si="232"/>
        <v>-0.2140859069580614</v>
      </c>
      <c r="Z781" s="31"/>
      <c r="AA781" s="31"/>
      <c r="AB781" s="31"/>
      <c r="AC781" s="31"/>
      <c r="AD781" s="31"/>
      <c r="AE781" s="31"/>
      <c r="AF781" s="31"/>
      <c r="AG781" s="33">
        <f t="shared" si="233"/>
        <v>0.99402461645207096</v>
      </c>
      <c r="AH781" s="33">
        <f t="shared" si="234"/>
        <v>1.0025486417495006</v>
      </c>
      <c r="AI781" s="33">
        <f t="shared" si="235"/>
        <v>0.99999143416027192</v>
      </c>
      <c r="AJ781" s="93">
        <f t="shared" si="236"/>
        <v>0.99694201782357672</v>
      </c>
      <c r="AK781" s="3">
        <f t="shared" si="237"/>
        <v>0.9969854159256144</v>
      </c>
      <c r="AL781" s="3"/>
      <c r="AM781" s="3"/>
      <c r="AN781" s="3"/>
      <c r="AO781" s="3"/>
      <c r="AP781" s="3"/>
      <c r="AQ781" s="90">
        <f t="shared" si="244"/>
        <v>0</v>
      </c>
      <c r="AR781" s="91">
        <f t="shared" si="245"/>
        <v>0</v>
      </c>
      <c r="AS781" s="89">
        <f>SUM(AR$9:AR781)*RLR</f>
        <v>120</v>
      </c>
      <c r="AT781" s="90">
        <f>AS781-SUM(AU$9:AU781)</f>
        <v>0.36175008892627147</v>
      </c>
      <c r="AU781" s="89">
        <f t="shared" si="246"/>
        <v>2.7336278760171241E-3</v>
      </c>
      <c r="AV781" s="90">
        <f>SUM(AU$9:AU781)*RRF</f>
        <v>83.74677493775161</v>
      </c>
      <c r="AW781" s="3"/>
      <c r="AX781" s="2">
        <f t="shared" si="238"/>
        <v>1.5</v>
      </c>
      <c r="AY781" s="2">
        <f t="shared" si="239"/>
        <v>0.75</v>
      </c>
    </row>
    <row r="782" spans="1:51" x14ac:dyDescent="0.25">
      <c r="A782" s="14">
        <f t="shared" si="240"/>
        <v>7.73</v>
      </c>
      <c r="B782" s="59">
        <f>IF($B$4="AY",0,IFERROR(P*INDEX('UWYr writing pattern'!$C$4:$C$18,MATCH('Baseline model w.Calcs'!$A782,'UWYr writing pattern'!$A$4:$A$18,0)) / 25,B781))</f>
        <v>0</v>
      </c>
      <c r="C782" s="36">
        <f t="shared" si="241"/>
        <v>8.4373521307196553E-4</v>
      </c>
      <c r="E782" s="34">
        <f t="shared" si="242"/>
        <v>1.2848759589928409E-5</v>
      </c>
      <c r="F782" s="31">
        <f>SUM($E$9:E782)*RLR</f>
        <v>119.99898751774414</v>
      </c>
      <c r="G782" s="32"/>
      <c r="H782" s="36">
        <f>F782-SUM($J$9:J782)</f>
        <v>0.71066340755822921</v>
      </c>
      <c r="J782" s="31">
        <f t="shared" si="243"/>
        <v>5.3701359373807735E-3</v>
      </c>
      <c r="K782" s="36">
        <f>SUM($J$9:J782)*RRF</f>
        <v>83.501826877130128</v>
      </c>
      <c r="L782" s="33"/>
      <c r="M782" s="36">
        <f t="shared" si="228"/>
        <v>84.212490284688357</v>
      </c>
      <c r="N782" s="33"/>
      <c r="O782" s="33"/>
      <c r="P782" s="33"/>
      <c r="Q782" s="33"/>
      <c r="R782" s="33"/>
      <c r="S782" s="33"/>
      <c r="T782" s="33"/>
      <c r="U782" s="33"/>
      <c r="V782" s="31">
        <f t="shared" si="229"/>
        <v>7.0873757898045101E-4</v>
      </c>
      <c r="W782" s="31">
        <f t="shared" si="230"/>
        <v>0.49746438529076042</v>
      </c>
      <c r="X782" s="31">
        <f t="shared" si="231"/>
        <v>0.49817312286974086</v>
      </c>
      <c r="Y782" s="31">
        <f t="shared" si="232"/>
        <v>-0.21249028468835718</v>
      </c>
      <c r="Z782" s="31"/>
      <c r="AA782" s="31"/>
      <c r="AB782" s="31"/>
      <c r="AC782" s="31"/>
      <c r="AD782" s="31"/>
      <c r="AE782" s="31"/>
      <c r="AF782" s="31"/>
      <c r="AG782" s="33">
        <f t="shared" si="233"/>
        <v>0.99406936758488251</v>
      </c>
      <c r="AH782" s="33">
        <f t="shared" si="234"/>
        <v>1.00252964624629</v>
      </c>
      <c r="AI782" s="33">
        <f t="shared" si="235"/>
        <v>0.99999156264786782</v>
      </c>
      <c r="AJ782" s="93">
        <f t="shared" si="236"/>
        <v>0.99696486689876296</v>
      </c>
      <c r="AK782" s="3">
        <f t="shared" si="237"/>
        <v>0.99700802530617216</v>
      </c>
      <c r="AL782" s="3"/>
      <c r="AM782" s="3"/>
      <c r="AN782" s="3"/>
      <c r="AO782" s="3"/>
      <c r="AP782" s="3"/>
      <c r="AQ782" s="90">
        <f t="shared" si="244"/>
        <v>0</v>
      </c>
      <c r="AR782" s="91">
        <f t="shared" si="245"/>
        <v>0</v>
      </c>
      <c r="AS782" s="89">
        <f>SUM(AR$9:AR782)*RLR</f>
        <v>120</v>
      </c>
      <c r="AT782" s="90">
        <f>AS782-SUM(AU$9:AU782)</f>
        <v>0.35903696325932799</v>
      </c>
      <c r="AU782" s="89">
        <f t="shared" si="246"/>
        <v>2.7131256669470361E-3</v>
      </c>
      <c r="AV782" s="90">
        <f>SUM(AU$9:AU782)*RRF</f>
        <v>83.748674125718466</v>
      </c>
      <c r="AW782" s="3"/>
      <c r="AX782" s="2">
        <f t="shared" si="238"/>
        <v>1.5</v>
      </c>
      <c r="AY782" s="2">
        <f t="shared" si="239"/>
        <v>0.75</v>
      </c>
    </row>
    <row r="783" spans="1:51" x14ac:dyDescent="0.25">
      <c r="A783" s="14">
        <f t="shared" si="240"/>
        <v>7.74</v>
      </c>
      <c r="B783" s="59">
        <f>IF($B$4="AY",0,IFERROR(P*INDEX('UWYr writing pattern'!$C$4:$C$18,MATCH('Baseline model w.Calcs'!$A783,'UWYr writing pattern'!$A$4:$A$18,0)) / 25,B782))</f>
        <v>0</v>
      </c>
      <c r="C783" s="36">
        <f t="shared" si="241"/>
        <v>8.3107918487588606E-4</v>
      </c>
      <c r="E783" s="34">
        <f t="shared" si="242"/>
        <v>1.2656028196079485E-5</v>
      </c>
      <c r="F783" s="31">
        <f>SUM($E$9:E783)*RLR</f>
        <v>119.99900270497797</v>
      </c>
      <c r="G783" s="32"/>
      <c r="H783" s="36">
        <f>F783-SUM($J$9:J783)</f>
        <v>0.70534861923536596</v>
      </c>
      <c r="J783" s="31">
        <f t="shared" si="243"/>
        <v>5.3299755566867191E-3</v>
      </c>
      <c r="K783" s="36">
        <f>SUM($J$9:J783)*RRF</f>
        <v>83.50555786001982</v>
      </c>
      <c r="L783" s="33"/>
      <c r="M783" s="36">
        <f t="shared" si="228"/>
        <v>84.210906479255186</v>
      </c>
      <c r="N783" s="33"/>
      <c r="O783" s="33"/>
      <c r="P783" s="33"/>
      <c r="Q783" s="33"/>
      <c r="R783" s="33"/>
      <c r="S783" s="33"/>
      <c r="T783" s="33"/>
      <c r="U783" s="33"/>
      <c r="V783" s="31">
        <f t="shared" si="229"/>
        <v>6.9810651529574432E-4</v>
      </c>
      <c r="W783" s="31">
        <f t="shared" si="230"/>
        <v>0.49374403346475615</v>
      </c>
      <c r="X783" s="31">
        <f t="shared" si="231"/>
        <v>0.49444213998005188</v>
      </c>
      <c r="Y783" s="31">
        <f t="shared" si="232"/>
        <v>-0.21090647925518624</v>
      </c>
      <c r="Z783" s="31"/>
      <c r="AA783" s="31"/>
      <c r="AB783" s="31"/>
      <c r="AC783" s="31"/>
      <c r="AD783" s="31"/>
      <c r="AE783" s="31"/>
      <c r="AF783" s="31"/>
      <c r="AG783" s="33">
        <f t="shared" si="233"/>
        <v>0.994113784047855</v>
      </c>
      <c r="AH783" s="33">
        <f t="shared" si="234"/>
        <v>1.0025107914197047</v>
      </c>
      <c r="AI783" s="33">
        <f t="shared" si="235"/>
        <v>0.99999168920814974</v>
      </c>
      <c r="AJ783" s="93">
        <f t="shared" si="236"/>
        <v>0.99698754524691202</v>
      </c>
      <c r="AK783" s="3">
        <f t="shared" si="237"/>
        <v>0.99703046511637594</v>
      </c>
      <c r="AL783" s="3"/>
      <c r="AM783" s="3"/>
      <c r="AN783" s="3"/>
      <c r="AO783" s="3"/>
      <c r="AP783" s="3"/>
      <c r="AQ783" s="90">
        <f t="shared" si="244"/>
        <v>0</v>
      </c>
      <c r="AR783" s="91">
        <f t="shared" si="245"/>
        <v>0</v>
      </c>
      <c r="AS783" s="89">
        <f>SUM(AR$9:AR783)*RLR</f>
        <v>120</v>
      </c>
      <c r="AT783" s="90">
        <f>AS783-SUM(AU$9:AU783)</f>
        <v>0.35634418603488882</v>
      </c>
      <c r="AU783" s="89">
        <f t="shared" si="246"/>
        <v>2.6927772244449599E-3</v>
      </c>
      <c r="AV783" s="90">
        <f>SUM(AU$9:AU783)*RRF</f>
        <v>83.750559069775576</v>
      </c>
      <c r="AW783" s="3"/>
      <c r="AX783" s="2">
        <f t="shared" si="238"/>
        <v>1.5</v>
      </c>
      <c r="AY783" s="2">
        <f t="shared" si="239"/>
        <v>0.75</v>
      </c>
    </row>
    <row r="784" spans="1:51" x14ac:dyDescent="0.25">
      <c r="A784" s="14">
        <f t="shared" si="240"/>
        <v>7.75</v>
      </c>
      <c r="B784" s="59">
        <f>IF($B$4="AY",0,IFERROR(P*INDEX('UWYr writing pattern'!$C$4:$C$18,MATCH('Baseline model w.Calcs'!$A784,'UWYr writing pattern'!$A$4:$A$18,0)) / 25,B783))</f>
        <v>0</v>
      </c>
      <c r="C784" s="36">
        <f t="shared" si="241"/>
        <v>8.1861299710274773E-4</v>
      </c>
      <c r="E784" s="34">
        <f t="shared" si="242"/>
        <v>1.2466187773138291E-5</v>
      </c>
      <c r="F784" s="31">
        <f>SUM($E$9:E784)*RLR</f>
        <v>119.9990176644033</v>
      </c>
      <c r="G784" s="32"/>
      <c r="H784" s="36">
        <f>F784-SUM($J$9:J784)</f>
        <v>0.70007346401642678</v>
      </c>
      <c r="J784" s="31">
        <f t="shared" si="243"/>
        <v>5.2901146442652447E-3</v>
      </c>
      <c r="K784" s="36">
        <f>SUM($J$9:J784)*RRF</f>
        <v>83.509260940270806</v>
      </c>
      <c r="L784" s="33"/>
      <c r="M784" s="36">
        <f t="shared" si="228"/>
        <v>84.209334404287233</v>
      </c>
      <c r="N784" s="33"/>
      <c r="O784" s="33"/>
      <c r="P784" s="33"/>
      <c r="Q784" s="33"/>
      <c r="R784" s="33"/>
      <c r="S784" s="33"/>
      <c r="T784" s="33"/>
      <c r="U784" s="33"/>
      <c r="V784" s="31">
        <f t="shared" si="229"/>
        <v>6.876349175663081E-4</v>
      </c>
      <c r="W784" s="31">
        <f t="shared" si="230"/>
        <v>0.49005142481149871</v>
      </c>
      <c r="X784" s="31">
        <f t="shared" si="231"/>
        <v>0.49073905972906501</v>
      </c>
      <c r="Y784" s="31">
        <f t="shared" si="232"/>
        <v>-0.20933440428723316</v>
      </c>
      <c r="Z784" s="31"/>
      <c r="AA784" s="31"/>
      <c r="AB784" s="31"/>
      <c r="AC784" s="31"/>
      <c r="AD784" s="31"/>
      <c r="AE784" s="31"/>
      <c r="AF784" s="31"/>
      <c r="AG784" s="33">
        <f t="shared" si="233"/>
        <v>0.99415786833655717</v>
      </c>
      <c r="AH784" s="33">
        <f t="shared" si="234"/>
        <v>1.0024920762415146</v>
      </c>
      <c r="AI784" s="33">
        <f t="shared" si="235"/>
        <v>0.99999181387002745</v>
      </c>
      <c r="AJ784" s="93">
        <f t="shared" si="236"/>
        <v>0.99701005414368693</v>
      </c>
      <c r="AK784" s="3">
        <f t="shared" si="237"/>
        <v>0.99705273662800309</v>
      </c>
      <c r="AL784" s="3"/>
      <c r="AM784" s="3"/>
      <c r="AN784" s="3"/>
      <c r="AO784" s="3"/>
      <c r="AP784" s="3"/>
      <c r="AQ784" s="90">
        <f t="shared" si="244"/>
        <v>0</v>
      </c>
      <c r="AR784" s="91">
        <f t="shared" si="245"/>
        <v>0</v>
      </c>
      <c r="AS784" s="89">
        <f>SUM(AR$9:AR784)*RLR</f>
        <v>120</v>
      </c>
      <c r="AT784" s="90">
        <f>AS784-SUM(AU$9:AU784)</f>
        <v>0.35367160463962932</v>
      </c>
      <c r="AU784" s="89">
        <f t="shared" si="246"/>
        <v>2.6725813952616661E-3</v>
      </c>
      <c r="AV784" s="90">
        <f>SUM(AU$9:AU784)*RRF</f>
        <v>83.752429876752259</v>
      </c>
      <c r="AW784" s="3"/>
      <c r="AX784" s="2">
        <f t="shared" si="238"/>
        <v>1.5</v>
      </c>
      <c r="AY784" s="2">
        <f t="shared" si="239"/>
        <v>0.75</v>
      </c>
    </row>
    <row r="785" spans="1:51" x14ac:dyDescent="0.25">
      <c r="A785" s="14">
        <f t="shared" si="240"/>
        <v>7.76</v>
      </c>
      <c r="B785" s="59">
        <f>IF($B$4="AY",0,IFERROR(P*INDEX('UWYr writing pattern'!$C$4:$C$18,MATCH('Baseline model w.Calcs'!$A785,'UWYr writing pattern'!$A$4:$A$18,0)) / 25,B784))</f>
        <v>0</v>
      </c>
      <c r="C785" s="36">
        <f t="shared" si="241"/>
        <v>8.0633380214620656E-4</v>
      </c>
      <c r="E785" s="34">
        <f t="shared" si="242"/>
        <v>1.2279194956541215E-5</v>
      </c>
      <c r="F785" s="31">
        <f>SUM($E$9:E785)*RLR</f>
        <v>119.99903239943725</v>
      </c>
      <c r="G785" s="32"/>
      <c r="H785" s="36">
        <f>F785-SUM($J$9:J785)</f>
        <v>0.69483764807026205</v>
      </c>
      <c r="J785" s="31">
        <f t="shared" si="243"/>
        <v>5.250550980123201E-3</v>
      </c>
      <c r="K785" s="36">
        <f>SUM($J$9:J785)*RRF</f>
        <v>83.512936325956886</v>
      </c>
      <c r="L785" s="33"/>
      <c r="M785" s="36">
        <f t="shared" si="228"/>
        <v>84.207773974027148</v>
      </c>
      <c r="N785" s="33"/>
      <c r="O785" s="33"/>
      <c r="P785" s="33"/>
      <c r="Q785" s="33"/>
      <c r="R785" s="33"/>
      <c r="S785" s="33"/>
      <c r="T785" s="33"/>
      <c r="U785" s="33"/>
      <c r="V785" s="31">
        <f t="shared" si="229"/>
        <v>6.7732039380281341E-4</v>
      </c>
      <c r="W785" s="31">
        <f t="shared" si="230"/>
        <v>0.48638635364918342</v>
      </c>
      <c r="X785" s="31">
        <f t="shared" si="231"/>
        <v>0.48706367404298623</v>
      </c>
      <c r="Y785" s="31">
        <f t="shared" si="232"/>
        <v>-0.20777397402714826</v>
      </c>
      <c r="Z785" s="31"/>
      <c r="AA785" s="31"/>
      <c r="AB785" s="31"/>
      <c r="AC785" s="31"/>
      <c r="AD785" s="31"/>
      <c r="AE785" s="31"/>
      <c r="AF785" s="31"/>
      <c r="AG785" s="33">
        <f t="shared" si="233"/>
        <v>0.99420162292805814</v>
      </c>
      <c r="AH785" s="33">
        <f t="shared" si="234"/>
        <v>1.0024734996907994</v>
      </c>
      <c r="AI785" s="33">
        <f t="shared" si="235"/>
        <v>0.99999193666197717</v>
      </c>
      <c r="AJ785" s="93">
        <f t="shared" si="236"/>
        <v>0.99703239485521911</v>
      </c>
      <c r="AK785" s="3">
        <f t="shared" si="237"/>
        <v>0.99707484110329303</v>
      </c>
      <c r="AL785" s="3"/>
      <c r="AM785" s="3"/>
      <c r="AN785" s="3"/>
      <c r="AO785" s="3"/>
      <c r="AP785" s="3"/>
      <c r="AQ785" s="90">
        <f t="shared" si="244"/>
        <v>0</v>
      </c>
      <c r="AR785" s="91">
        <f t="shared" si="245"/>
        <v>0</v>
      </c>
      <c r="AS785" s="89">
        <f>SUM(AR$9:AR785)*RLR</f>
        <v>120</v>
      </c>
      <c r="AT785" s="90">
        <f>AS785-SUM(AU$9:AU785)</f>
        <v>0.35101906760483814</v>
      </c>
      <c r="AU785" s="89">
        <f t="shared" si="246"/>
        <v>2.6525370347972202E-3</v>
      </c>
      <c r="AV785" s="90">
        <f>SUM(AU$9:AU785)*RRF</f>
        <v>83.754286652676612</v>
      </c>
      <c r="AW785" s="3"/>
      <c r="AX785" s="2">
        <f t="shared" si="238"/>
        <v>1.5</v>
      </c>
      <c r="AY785" s="2">
        <f t="shared" si="239"/>
        <v>0.75</v>
      </c>
    </row>
    <row r="786" spans="1:51" x14ac:dyDescent="0.25">
      <c r="A786" s="14">
        <f t="shared" si="240"/>
        <v>7.77</v>
      </c>
      <c r="B786" s="59">
        <f>IF($B$4="AY",0,IFERROR(P*INDEX('UWYr writing pattern'!$C$4:$C$18,MATCH('Baseline model w.Calcs'!$A786,'UWYr writing pattern'!$A$4:$A$18,0)) / 25,B785))</f>
        <v>0</v>
      </c>
      <c r="C786" s="36">
        <f t="shared" si="241"/>
        <v>7.9423879511401343E-4</v>
      </c>
      <c r="E786" s="34">
        <f t="shared" si="242"/>
        <v>1.2095007032193099E-5</v>
      </c>
      <c r="F786" s="31">
        <f>SUM($E$9:E786)*RLR</f>
        <v>119.9990469134457</v>
      </c>
      <c r="G786" s="32"/>
      <c r="H786" s="36">
        <f>F786-SUM($J$9:J786)</f>
        <v>0.68964087971818344</v>
      </c>
      <c r="J786" s="31">
        <f t="shared" si="243"/>
        <v>5.2112823605269653E-3</v>
      </c>
      <c r="K786" s="36">
        <f>SUM($J$9:J786)*RRF</f>
        <v>83.516584223609257</v>
      </c>
      <c r="L786" s="33"/>
      <c r="M786" s="36">
        <f t="shared" si="228"/>
        <v>84.206225103327441</v>
      </c>
      <c r="N786" s="33"/>
      <c r="O786" s="33"/>
      <c r="P786" s="33"/>
      <c r="Q786" s="33"/>
      <c r="R786" s="33"/>
      <c r="S786" s="33"/>
      <c r="T786" s="33"/>
      <c r="U786" s="33"/>
      <c r="V786" s="31">
        <f t="shared" si="229"/>
        <v>6.6716058789577121E-4</v>
      </c>
      <c r="W786" s="31">
        <f t="shared" si="230"/>
        <v>0.48274861580272838</v>
      </c>
      <c r="X786" s="31">
        <f t="shared" si="231"/>
        <v>0.48341577639062416</v>
      </c>
      <c r="Y786" s="31">
        <f t="shared" si="232"/>
        <v>-0.20622510332744071</v>
      </c>
      <c r="Z786" s="31"/>
      <c r="AA786" s="31"/>
      <c r="AB786" s="31"/>
      <c r="AC786" s="31"/>
      <c r="AD786" s="31"/>
      <c r="AE786" s="31"/>
      <c r="AF786" s="31"/>
      <c r="AG786" s="33">
        <f t="shared" si="233"/>
        <v>0.99424505028106258</v>
      </c>
      <c r="AH786" s="33">
        <f t="shared" si="234"/>
        <v>1.002455060753898</v>
      </c>
      <c r="AI786" s="33">
        <f t="shared" si="235"/>
        <v>0.99999205761204746</v>
      </c>
      <c r="AJ786" s="93">
        <f t="shared" si="236"/>
        <v>0.99705456863817932</v>
      </c>
      <c r="AK786" s="3">
        <f t="shared" si="237"/>
        <v>0.99709677979501821</v>
      </c>
      <c r="AL786" s="3"/>
      <c r="AM786" s="3"/>
      <c r="AN786" s="3"/>
      <c r="AO786" s="3"/>
      <c r="AP786" s="3"/>
      <c r="AQ786" s="90">
        <f t="shared" si="244"/>
        <v>0</v>
      </c>
      <c r="AR786" s="91">
        <f t="shared" si="245"/>
        <v>0</v>
      </c>
      <c r="AS786" s="89">
        <f>SUM(AR$9:AR786)*RLR</f>
        <v>120</v>
      </c>
      <c r="AT786" s="90">
        <f>AS786-SUM(AU$9:AU786)</f>
        <v>0.34838642459780544</v>
      </c>
      <c r="AU786" s="89">
        <f t="shared" si="246"/>
        <v>2.6326430070362861E-3</v>
      </c>
      <c r="AV786" s="90">
        <f>SUM(AU$9:AU786)*RRF</f>
        <v>83.756129502781533</v>
      </c>
      <c r="AW786" s="3"/>
      <c r="AX786" s="2">
        <f t="shared" si="238"/>
        <v>1.5</v>
      </c>
      <c r="AY786" s="2">
        <f t="shared" si="239"/>
        <v>0.75</v>
      </c>
    </row>
    <row r="787" spans="1:51" x14ac:dyDescent="0.25">
      <c r="A787" s="14">
        <f t="shared" si="240"/>
        <v>7.78</v>
      </c>
      <c r="B787" s="59">
        <f>IF($B$4="AY",0,IFERROR(P*INDEX('UWYr writing pattern'!$C$4:$C$18,MATCH('Baseline model w.Calcs'!$A787,'UWYr writing pattern'!$A$4:$A$18,0)) / 25,B786))</f>
        <v>0</v>
      </c>
      <c r="C787" s="36">
        <f t="shared" si="241"/>
        <v>7.8232521318730326E-4</v>
      </c>
      <c r="E787" s="34">
        <f t="shared" si="242"/>
        <v>1.1913581926710203E-5</v>
      </c>
      <c r="F787" s="31">
        <f>SUM($E$9:E787)*RLR</f>
        <v>119.99906120974401</v>
      </c>
      <c r="G787" s="32"/>
      <c r="H787" s="36">
        <f>F787-SUM($J$9:J787)</f>
        <v>0.68448286941861625</v>
      </c>
      <c r="J787" s="31">
        <f t="shared" si="243"/>
        <v>5.1723065978863756E-3</v>
      </c>
      <c r="K787" s="36">
        <f>SUM($J$9:J787)*RRF</f>
        <v>83.52020483822777</v>
      </c>
      <c r="L787" s="33"/>
      <c r="M787" s="36">
        <f t="shared" si="228"/>
        <v>84.204687707646386</v>
      </c>
      <c r="N787" s="33"/>
      <c r="O787" s="33"/>
      <c r="P787" s="33"/>
      <c r="Q787" s="33"/>
      <c r="R787" s="33"/>
      <c r="S787" s="33"/>
      <c r="T787" s="33"/>
      <c r="U787" s="33"/>
      <c r="V787" s="31">
        <f t="shared" si="229"/>
        <v>6.5715317907733461E-4</v>
      </c>
      <c r="W787" s="31">
        <f t="shared" si="230"/>
        <v>0.47913800859303135</v>
      </c>
      <c r="X787" s="31">
        <f t="shared" si="231"/>
        <v>0.47979516177210868</v>
      </c>
      <c r="Y787" s="31">
        <f t="shared" si="232"/>
        <v>-0.20468770764638577</v>
      </c>
      <c r="Z787" s="31"/>
      <c r="AA787" s="31"/>
      <c r="AB787" s="31"/>
      <c r="AC787" s="31"/>
      <c r="AD787" s="31"/>
      <c r="AE787" s="31"/>
      <c r="AF787" s="31"/>
      <c r="AG787" s="33">
        <f t="shared" si="233"/>
        <v>0.99428815283604488</v>
      </c>
      <c r="AH787" s="33">
        <f t="shared" si="234"/>
        <v>1.0024367584243616</v>
      </c>
      <c r="AI787" s="33">
        <f t="shared" si="235"/>
        <v>0.99999217674786678</v>
      </c>
      <c r="AJ787" s="93">
        <f t="shared" si="236"/>
        <v>0.99707657673984884</v>
      </c>
      <c r="AK787" s="3">
        <f t="shared" si="237"/>
        <v>0.99711855394655557</v>
      </c>
      <c r="AL787" s="3"/>
      <c r="AM787" s="3"/>
      <c r="AN787" s="3"/>
      <c r="AO787" s="3"/>
      <c r="AP787" s="3"/>
      <c r="AQ787" s="90">
        <f t="shared" si="244"/>
        <v>0</v>
      </c>
      <c r="AR787" s="91">
        <f t="shared" si="245"/>
        <v>0</v>
      </c>
      <c r="AS787" s="89">
        <f>SUM(AR$9:AR787)*RLR</f>
        <v>120</v>
      </c>
      <c r="AT787" s="90">
        <f>AS787-SUM(AU$9:AU787)</f>
        <v>0.34577352641332482</v>
      </c>
      <c r="AU787" s="89">
        <f t="shared" si="246"/>
        <v>2.6128981844835411E-3</v>
      </c>
      <c r="AV787" s="90">
        <f>SUM(AU$9:AU787)*RRF</f>
        <v>83.757958531510667</v>
      </c>
      <c r="AW787" s="3"/>
      <c r="AX787" s="2">
        <f t="shared" si="238"/>
        <v>1.5</v>
      </c>
      <c r="AY787" s="2">
        <f t="shared" si="239"/>
        <v>0.75</v>
      </c>
    </row>
    <row r="788" spans="1:51" x14ac:dyDescent="0.25">
      <c r="A788" s="14">
        <f t="shared" si="240"/>
        <v>7.79</v>
      </c>
      <c r="B788" s="59">
        <f>IF($B$4="AY",0,IFERROR(P*INDEX('UWYr writing pattern'!$C$4:$C$18,MATCH('Baseline model w.Calcs'!$A788,'UWYr writing pattern'!$A$4:$A$18,0)) / 25,B787))</f>
        <v>0</v>
      </c>
      <c r="C788" s="36">
        <f t="shared" si="241"/>
        <v>7.7059033498949375E-4</v>
      </c>
      <c r="E788" s="34">
        <f t="shared" si="242"/>
        <v>1.1734878197809549E-5</v>
      </c>
      <c r="F788" s="31">
        <f>SUM($E$9:E788)*RLR</f>
        <v>119.99907529159785</v>
      </c>
      <c r="G788" s="32"/>
      <c r="H788" s="36">
        <f>F788-SUM($J$9:J788)</f>
        <v>0.67936332975180846</v>
      </c>
      <c r="J788" s="31">
        <f t="shared" si="243"/>
        <v>5.1336215206396222E-3</v>
      </c>
      <c r="K788" s="36">
        <f>SUM($J$9:J788)*RRF</f>
        <v>83.523798373292223</v>
      </c>
      <c r="L788" s="33"/>
      <c r="M788" s="36">
        <f t="shared" si="228"/>
        <v>84.203161703044032</v>
      </c>
      <c r="N788" s="33"/>
      <c r="O788" s="33"/>
      <c r="P788" s="33"/>
      <c r="Q788" s="33"/>
      <c r="R788" s="33"/>
      <c r="S788" s="33"/>
      <c r="T788" s="33"/>
      <c r="U788" s="33"/>
      <c r="V788" s="31">
        <f t="shared" si="229"/>
        <v>6.4729588139117466E-4</v>
      </c>
      <c r="W788" s="31">
        <f t="shared" si="230"/>
        <v>0.47555433082626591</v>
      </c>
      <c r="X788" s="31">
        <f t="shared" si="231"/>
        <v>0.47620162670765709</v>
      </c>
      <c r="Y788" s="31">
        <f t="shared" si="232"/>
        <v>-0.20316170304403158</v>
      </c>
      <c r="Z788" s="31"/>
      <c r="AA788" s="31"/>
      <c r="AB788" s="31"/>
      <c r="AC788" s="31"/>
      <c r="AD788" s="31"/>
      <c r="AE788" s="31"/>
      <c r="AF788" s="31"/>
      <c r="AG788" s="33">
        <f t="shared" si="233"/>
        <v>0.99433093301538356</v>
      </c>
      <c r="AH788" s="33">
        <f t="shared" si="234"/>
        <v>1.0024185917029051</v>
      </c>
      <c r="AI788" s="33">
        <f t="shared" si="235"/>
        <v>0.99999229409664869</v>
      </c>
      <c r="AJ788" s="93">
        <f t="shared" si="236"/>
        <v>0.99709842039818908</v>
      </c>
      <c r="AK788" s="3">
        <f t="shared" si="237"/>
        <v>0.99714016479195644</v>
      </c>
      <c r="AL788" s="3"/>
      <c r="AM788" s="3"/>
      <c r="AN788" s="3"/>
      <c r="AO788" s="3"/>
      <c r="AP788" s="3"/>
      <c r="AQ788" s="90">
        <f t="shared" si="244"/>
        <v>0</v>
      </c>
      <c r="AR788" s="91">
        <f t="shared" si="245"/>
        <v>0</v>
      </c>
      <c r="AS788" s="89">
        <f>SUM(AR$9:AR788)*RLR</f>
        <v>120</v>
      </c>
      <c r="AT788" s="90">
        <f>AS788-SUM(AU$9:AU788)</f>
        <v>0.3431802249652236</v>
      </c>
      <c r="AU788" s="89">
        <f t="shared" si="246"/>
        <v>2.5933014480999362E-3</v>
      </c>
      <c r="AV788" s="90">
        <f>SUM(AU$9:AU788)*RRF</f>
        <v>83.759773842524339</v>
      </c>
      <c r="AW788" s="3"/>
      <c r="AX788" s="2">
        <f t="shared" si="238"/>
        <v>1.5</v>
      </c>
      <c r="AY788" s="2">
        <f t="shared" si="239"/>
        <v>0.75</v>
      </c>
    </row>
    <row r="789" spans="1:51" x14ac:dyDescent="0.25">
      <c r="A789" s="14">
        <f t="shared" si="240"/>
        <v>7.8</v>
      </c>
      <c r="B789" s="59">
        <f>IF($B$4="AY",0,IFERROR(P*INDEX('UWYr writing pattern'!$C$4:$C$18,MATCH('Baseline model w.Calcs'!$A789,'UWYr writing pattern'!$A$4:$A$18,0)) / 25,B788))</f>
        <v>0</v>
      </c>
      <c r="C789" s="36">
        <f t="shared" si="241"/>
        <v>7.5903147996465132E-4</v>
      </c>
      <c r="E789" s="34">
        <f t="shared" si="242"/>
        <v>1.1558855024842406E-5</v>
      </c>
      <c r="F789" s="31">
        <f>SUM($E$9:E789)*RLR</f>
        <v>119.99908916222387</v>
      </c>
      <c r="G789" s="32"/>
      <c r="H789" s="36">
        <f>F789-SUM($J$9:J789)</f>
        <v>0.67428197540469625</v>
      </c>
      <c r="J789" s="31">
        <f t="shared" si="243"/>
        <v>5.0952249731385634E-3</v>
      </c>
      <c r="K789" s="36">
        <f>SUM($J$9:J789)*RRF</f>
        <v>83.52736503077341</v>
      </c>
      <c r="L789" s="33"/>
      <c r="M789" s="36">
        <f t="shared" si="228"/>
        <v>84.201647006178106</v>
      </c>
      <c r="N789" s="33"/>
      <c r="O789" s="33"/>
      <c r="P789" s="33"/>
      <c r="Q789" s="33"/>
      <c r="R789" s="33"/>
      <c r="S789" s="33"/>
      <c r="T789" s="33"/>
      <c r="U789" s="33"/>
      <c r="V789" s="31">
        <f t="shared" si="229"/>
        <v>6.3758644317030708E-4</v>
      </c>
      <c r="W789" s="31">
        <f t="shared" si="230"/>
        <v>0.47199738278328734</v>
      </c>
      <c r="X789" s="31">
        <f t="shared" si="231"/>
        <v>0.47263496922645765</v>
      </c>
      <c r="Y789" s="31">
        <f t="shared" si="232"/>
        <v>-0.20164700617810638</v>
      </c>
      <c r="Z789" s="31"/>
      <c r="AA789" s="31"/>
      <c r="AB789" s="31"/>
      <c r="AC789" s="31"/>
      <c r="AD789" s="31"/>
      <c r="AE789" s="31"/>
      <c r="AF789" s="31"/>
      <c r="AG789" s="33">
        <f t="shared" si="233"/>
        <v>0.99437339322349294</v>
      </c>
      <c r="AH789" s="33">
        <f t="shared" si="234"/>
        <v>1.0024005595973584</v>
      </c>
      <c r="AI789" s="33">
        <f t="shared" si="235"/>
        <v>0.99999240968519887</v>
      </c>
      <c r="AJ789" s="93">
        <f t="shared" si="236"/>
        <v>0.99712010084191172</v>
      </c>
      <c r="AK789" s="3">
        <f t="shared" si="237"/>
        <v>0.99716161355601685</v>
      </c>
      <c r="AL789" s="3"/>
      <c r="AM789" s="3"/>
      <c r="AN789" s="3"/>
      <c r="AO789" s="3"/>
      <c r="AP789" s="3"/>
      <c r="AQ789" s="90">
        <f t="shared" si="244"/>
        <v>0</v>
      </c>
      <c r="AR789" s="91">
        <f t="shared" si="245"/>
        <v>0</v>
      </c>
      <c r="AS789" s="89">
        <f>SUM(AR$9:AR789)*RLR</f>
        <v>120</v>
      </c>
      <c r="AT789" s="90">
        <f>AS789-SUM(AU$9:AU789)</f>
        <v>0.34060637327797849</v>
      </c>
      <c r="AU789" s="89">
        <f t="shared" si="246"/>
        <v>2.5738516872391769E-3</v>
      </c>
      <c r="AV789" s="90">
        <f>SUM(AU$9:AU789)*RRF</f>
        <v>83.761575538705415</v>
      </c>
      <c r="AW789" s="3"/>
      <c r="AX789" s="2">
        <f t="shared" si="238"/>
        <v>1.5</v>
      </c>
      <c r="AY789" s="2">
        <f t="shared" si="239"/>
        <v>0.75</v>
      </c>
    </row>
    <row r="790" spans="1:51" x14ac:dyDescent="0.25">
      <c r="A790" s="14">
        <f t="shared" si="240"/>
        <v>7.81</v>
      </c>
      <c r="B790" s="59">
        <f>IF($B$4="AY",0,IFERROR(P*INDEX('UWYr writing pattern'!$C$4:$C$18,MATCH('Baseline model w.Calcs'!$A790,'UWYr writing pattern'!$A$4:$A$18,0)) / 25,B789))</f>
        <v>0</v>
      </c>
      <c r="C790" s="36">
        <f t="shared" si="241"/>
        <v>7.4764600776518154E-4</v>
      </c>
      <c r="E790" s="34">
        <f t="shared" si="242"/>
        <v>1.1385472199469771E-5</v>
      </c>
      <c r="F790" s="31">
        <f>SUM($E$9:E790)*RLR</f>
        <v>119.99910282479053</v>
      </c>
      <c r="G790" s="32"/>
      <c r="H790" s="36">
        <f>F790-SUM($J$9:J790)</f>
        <v>0.66923852315582621</v>
      </c>
      <c r="J790" s="31">
        <f t="shared" si="243"/>
        <v>5.0571148155352224E-3</v>
      </c>
      <c r="K790" s="36">
        <f>SUM($J$9:J790)*RRF</f>
        <v>83.530905011144284</v>
      </c>
      <c r="L790" s="33"/>
      <c r="M790" s="36">
        <f t="shared" si="228"/>
        <v>84.200143534300111</v>
      </c>
      <c r="N790" s="33"/>
      <c r="O790" s="33"/>
      <c r="P790" s="33"/>
      <c r="Q790" s="33"/>
      <c r="R790" s="33"/>
      <c r="S790" s="33"/>
      <c r="T790" s="33"/>
      <c r="U790" s="33"/>
      <c r="V790" s="31">
        <f t="shared" si="229"/>
        <v>6.2802264652275243E-4</v>
      </c>
      <c r="W790" s="31">
        <f t="shared" si="230"/>
        <v>0.46846696620907829</v>
      </c>
      <c r="X790" s="31">
        <f t="shared" si="231"/>
        <v>0.46909498885560102</v>
      </c>
      <c r="Y790" s="31">
        <f t="shared" si="232"/>
        <v>-0.20014353430011056</v>
      </c>
      <c r="Z790" s="31"/>
      <c r="AA790" s="31"/>
      <c r="AB790" s="31"/>
      <c r="AC790" s="31"/>
      <c r="AD790" s="31"/>
      <c r="AE790" s="31"/>
      <c r="AF790" s="31"/>
      <c r="AG790" s="33">
        <f t="shared" si="233"/>
        <v>0.99441553584695574</v>
      </c>
      <c r="AH790" s="33">
        <f t="shared" si="234"/>
        <v>1.0023826611226203</v>
      </c>
      <c r="AI790" s="33">
        <f t="shared" si="235"/>
        <v>0.99999252353992107</v>
      </c>
      <c r="AJ790" s="93">
        <f t="shared" si="236"/>
        <v>0.99714161929054745</v>
      </c>
      <c r="AK790" s="3">
        <f t="shared" si="237"/>
        <v>0.99718290145434674</v>
      </c>
      <c r="AL790" s="3"/>
      <c r="AM790" s="3"/>
      <c r="AN790" s="3"/>
      <c r="AO790" s="3"/>
      <c r="AP790" s="3"/>
      <c r="AQ790" s="90">
        <f t="shared" si="244"/>
        <v>0</v>
      </c>
      <c r="AR790" s="91">
        <f t="shared" si="245"/>
        <v>0</v>
      </c>
      <c r="AS790" s="89">
        <f>SUM(AR$9:AR790)*RLR</f>
        <v>120</v>
      </c>
      <c r="AT790" s="90">
        <f>AS790-SUM(AU$9:AU790)</f>
        <v>0.33805182547838797</v>
      </c>
      <c r="AU790" s="89">
        <f t="shared" si="246"/>
        <v>2.5545477995848388E-3</v>
      </c>
      <c r="AV790" s="90">
        <f>SUM(AU$9:AU790)*RRF</f>
        <v>83.763363722165124</v>
      </c>
      <c r="AW790" s="3"/>
      <c r="AX790" s="2">
        <f t="shared" si="238"/>
        <v>1.5</v>
      </c>
      <c r="AY790" s="2">
        <f t="shared" si="239"/>
        <v>0.75</v>
      </c>
    </row>
    <row r="791" spans="1:51" x14ac:dyDescent="0.25">
      <c r="A791" s="14">
        <f t="shared" si="240"/>
        <v>7.82</v>
      </c>
      <c r="B791" s="59">
        <f>IF($B$4="AY",0,IFERROR(P*INDEX('UWYr writing pattern'!$C$4:$C$18,MATCH('Baseline model w.Calcs'!$A791,'UWYr writing pattern'!$A$4:$A$18,0)) / 25,B790))</f>
        <v>0</v>
      </c>
      <c r="C791" s="36">
        <f t="shared" si="241"/>
        <v>7.3643131764870385E-4</v>
      </c>
      <c r="E791" s="34">
        <f t="shared" si="242"/>
        <v>1.1214690116477724E-5</v>
      </c>
      <c r="F791" s="31">
        <f>SUM($E$9:E791)*RLR</f>
        <v>119.99911628241867</v>
      </c>
      <c r="G791" s="32"/>
      <c r="H791" s="36">
        <f>F791-SUM($J$9:J791)</f>
        <v>0.66423269186030609</v>
      </c>
      <c r="J791" s="31">
        <f t="shared" si="243"/>
        <v>5.0192889236686964E-3</v>
      </c>
      <c r="K791" s="36">
        <f>SUM($J$9:J791)*RRF</f>
        <v>83.534418513390847</v>
      </c>
      <c r="L791" s="33"/>
      <c r="M791" s="36">
        <f t="shared" si="228"/>
        <v>84.198651205251153</v>
      </c>
      <c r="N791" s="33"/>
      <c r="O791" s="33"/>
      <c r="P791" s="33"/>
      <c r="Q791" s="33"/>
      <c r="R791" s="33"/>
      <c r="S791" s="33"/>
      <c r="T791" s="33"/>
      <c r="U791" s="33"/>
      <c r="V791" s="31">
        <f t="shared" si="229"/>
        <v>6.1860230682491118E-4</v>
      </c>
      <c r="W791" s="31">
        <f t="shared" si="230"/>
        <v>0.46496288430221422</v>
      </c>
      <c r="X791" s="31">
        <f t="shared" si="231"/>
        <v>0.46558148660903914</v>
      </c>
      <c r="Y791" s="31">
        <f t="shared" si="232"/>
        <v>-0.19865120525115287</v>
      </c>
      <c r="Z791" s="31"/>
      <c r="AA791" s="31"/>
      <c r="AB791" s="31"/>
      <c r="AC791" s="31"/>
      <c r="AD791" s="31"/>
      <c r="AE791" s="31"/>
      <c r="AF791" s="31"/>
      <c r="AG791" s="33">
        <f t="shared" si="233"/>
        <v>0.99445736325465295</v>
      </c>
      <c r="AH791" s="33">
        <f t="shared" si="234"/>
        <v>1.002364895300609</v>
      </c>
      <c r="AI791" s="33">
        <f t="shared" si="235"/>
        <v>0.99999263568682228</v>
      </c>
      <c r="AJ791" s="93">
        <f t="shared" si="236"/>
        <v>0.9971629769545145</v>
      </c>
      <c r="AK791" s="3">
        <f t="shared" si="237"/>
        <v>0.99720402969343913</v>
      </c>
      <c r="AL791" s="3"/>
      <c r="AM791" s="3"/>
      <c r="AN791" s="3"/>
      <c r="AO791" s="3"/>
      <c r="AP791" s="3"/>
      <c r="AQ791" s="90">
        <f t="shared" si="244"/>
        <v>0</v>
      </c>
      <c r="AR791" s="91">
        <f t="shared" si="245"/>
        <v>0</v>
      </c>
      <c r="AS791" s="89">
        <f>SUM(AR$9:AR791)*RLR</f>
        <v>120</v>
      </c>
      <c r="AT791" s="90">
        <f>AS791-SUM(AU$9:AU791)</f>
        <v>0.33551643678730159</v>
      </c>
      <c r="AU791" s="89">
        <f t="shared" si="246"/>
        <v>2.53538869108791E-3</v>
      </c>
      <c r="AV791" s="90">
        <f>SUM(AU$9:AU791)*RRF</f>
        <v>83.765138494248887</v>
      </c>
      <c r="AW791" s="3"/>
      <c r="AX791" s="2">
        <f t="shared" si="238"/>
        <v>1.5</v>
      </c>
      <c r="AY791" s="2">
        <f t="shared" si="239"/>
        <v>0.75</v>
      </c>
    </row>
    <row r="792" spans="1:51" x14ac:dyDescent="0.25">
      <c r="A792" s="14">
        <f t="shared" si="240"/>
        <v>7.83</v>
      </c>
      <c r="B792" s="59">
        <f>IF($B$4="AY",0,IFERROR(P*INDEX('UWYr writing pattern'!$C$4:$C$18,MATCH('Baseline model w.Calcs'!$A792,'UWYr writing pattern'!$A$4:$A$18,0)) / 25,B791))</f>
        <v>0</v>
      </c>
      <c r="C792" s="36">
        <f t="shared" si="241"/>
        <v>7.2538484788397324E-4</v>
      </c>
      <c r="E792" s="34">
        <f t="shared" si="242"/>
        <v>1.1046469764730557E-5</v>
      </c>
      <c r="F792" s="31">
        <f>SUM($E$9:E792)*RLR</f>
        <v>119.99912953818239</v>
      </c>
      <c r="G792" s="32"/>
      <c r="H792" s="36">
        <f>F792-SUM($J$9:J792)</f>
        <v>0.65926420243506811</v>
      </c>
      <c r="J792" s="31">
        <f t="shared" si="243"/>
        <v>4.9817451889522957E-3</v>
      </c>
      <c r="K792" s="36">
        <f>SUM($J$9:J792)*RRF</f>
        <v>83.537905735023116</v>
      </c>
      <c r="L792" s="33"/>
      <c r="M792" s="36">
        <f t="shared" si="228"/>
        <v>84.197169937458185</v>
      </c>
      <c r="N792" s="33"/>
      <c r="O792" s="33"/>
      <c r="P792" s="33"/>
      <c r="Q792" s="33"/>
      <c r="R792" s="33"/>
      <c r="S792" s="33"/>
      <c r="T792" s="33"/>
      <c r="U792" s="33"/>
      <c r="V792" s="31">
        <f t="shared" si="229"/>
        <v>6.0932327222253753E-4</v>
      </c>
      <c r="W792" s="31">
        <f t="shared" si="230"/>
        <v>0.46148494170454762</v>
      </c>
      <c r="X792" s="31">
        <f t="shared" si="231"/>
        <v>0.46209426497677014</v>
      </c>
      <c r="Y792" s="31">
        <f t="shared" si="232"/>
        <v>-0.19716993745818456</v>
      </c>
      <c r="Z792" s="31"/>
      <c r="AA792" s="31"/>
      <c r="AB792" s="31"/>
      <c r="AC792" s="31"/>
      <c r="AD792" s="31"/>
      <c r="AE792" s="31"/>
      <c r="AF792" s="31"/>
      <c r="AG792" s="33">
        <f t="shared" si="233"/>
        <v>0.99449887779789425</v>
      </c>
      <c r="AH792" s="33">
        <f t="shared" si="234"/>
        <v>1.0023472611602164</v>
      </c>
      <c r="AI792" s="33">
        <f t="shared" si="235"/>
        <v>0.9999927461515199</v>
      </c>
      <c r="AJ792" s="93">
        <f t="shared" si="236"/>
        <v>0.99718417503518719</v>
      </c>
      <c r="AK792" s="3">
        <f t="shared" si="237"/>
        <v>0.99722499947073828</v>
      </c>
      <c r="AL792" s="3"/>
      <c r="AM792" s="3"/>
      <c r="AN792" s="3"/>
      <c r="AO792" s="3"/>
      <c r="AP792" s="3"/>
      <c r="AQ792" s="90">
        <f t="shared" si="244"/>
        <v>0</v>
      </c>
      <c r="AR792" s="91">
        <f t="shared" si="245"/>
        <v>0</v>
      </c>
      <c r="AS792" s="89">
        <f>SUM(AR$9:AR792)*RLR</f>
        <v>120</v>
      </c>
      <c r="AT792" s="90">
        <f>AS792-SUM(AU$9:AU792)</f>
        <v>0.33300006351139189</v>
      </c>
      <c r="AU792" s="89">
        <f t="shared" si="246"/>
        <v>2.5163732759047618E-3</v>
      </c>
      <c r="AV792" s="90">
        <f>SUM(AU$9:AU792)*RRF</f>
        <v>83.766899955542016</v>
      </c>
      <c r="AW792" s="3"/>
      <c r="AX792" s="2">
        <f t="shared" si="238"/>
        <v>1.5</v>
      </c>
      <c r="AY792" s="2">
        <f t="shared" si="239"/>
        <v>0.75</v>
      </c>
    </row>
    <row r="793" spans="1:51" x14ac:dyDescent="0.25">
      <c r="A793" s="14">
        <f t="shared" si="240"/>
        <v>7.84</v>
      </c>
      <c r="B793" s="59">
        <f>IF($B$4="AY",0,IFERROR(P*INDEX('UWYr writing pattern'!$C$4:$C$18,MATCH('Baseline model w.Calcs'!$A793,'UWYr writing pattern'!$A$4:$A$18,0)) / 25,B792))</f>
        <v>0</v>
      </c>
      <c r="C793" s="36">
        <f t="shared" si="241"/>
        <v>7.1450407516571363E-4</v>
      </c>
      <c r="E793" s="34">
        <f t="shared" si="242"/>
        <v>1.08807727182596E-5</v>
      </c>
      <c r="F793" s="31">
        <f>SUM($E$9:E793)*RLR</f>
        <v>119.99914259510965</v>
      </c>
      <c r="G793" s="32"/>
      <c r="H793" s="36">
        <f>F793-SUM($J$9:J793)</f>
        <v>0.6543327778440613</v>
      </c>
      <c r="J793" s="31">
        <f t="shared" si="243"/>
        <v>4.9444815182630112E-3</v>
      </c>
      <c r="K793" s="36">
        <f>SUM($J$9:J793)*RRF</f>
        <v>83.541366872085902</v>
      </c>
      <c r="L793" s="33"/>
      <c r="M793" s="36">
        <f t="shared" si="228"/>
        <v>84.195699649929963</v>
      </c>
      <c r="N793" s="33"/>
      <c r="O793" s="33"/>
      <c r="P793" s="33"/>
      <c r="Q793" s="33"/>
      <c r="R793" s="33"/>
      <c r="S793" s="33"/>
      <c r="T793" s="33"/>
      <c r="U793" s="33"/>
      <c r="V793" s="31">
        <f t="shared" si="229"/>
        <v>6.0018342313919936E-4</v>
      </c>
      <c r="W793" s="31">
        <f t="shared" si="230"/>
        <v>0.45803294449084286</v>
      </c>
      <c r="X793" s="31">
        <f t="shared" si="231"/>
        <v>0.45863312791398209</v>
      </c>
      <c r="Y793" s="31">
        <f t="shared" si="232"/>
        <v>-0.19569964992996347</v>
      </c>
      <c r="Z793" s="31"/>
      <c r="AA793" s="31"/>
      <c r="AB793" s="31"/>
      <c r="AC793" s="31"/>
      <c r="AD793" s="31"/>
      <c r="AE793" s="31"/>
      <c r="AF793" s="31"/>
      <c r="AG793" s="33">
        <f t="shared" si="233"/>
        <v>0.99454008181054643</v>
      </c>
      <c r="AH793" s="33">
        <f t="shared" si="234"/>
        <v>1.0023297577372614</v>
      </c>
      <c r="AI793" s="33">
        <f t="shared" si="235"/>
        <v>0.99999285495924706</v>
      </c>
      <c r="AJ793" s="93">
        <f t="shared" si="236"/>
        <v>0.99720521472496315</v>
      </c>
      <c r="AK793" s="3">
        <f t="shared" si="237"/>
        <v>0.99724581197470774</v>
      </c>
      <c r="AL793" s="3"/>
      <c r="AM793" s="3"/>
      <c r="AN793" s="3"/>
      <c r="AO793" s="3"/>
      <c r="AP793" s="3"/>
      <c r="AQ793" s="90">
        <f t="shared" si="244"/>
        <v>0</v>
      </c>
      <c r="AR793" s="91">
        <f t="shared" si="245"/>
        <v>0</v>
      </c>
      <c r="AS793" s="89">
        <f>SUM(AR$9:AR793)*RLR</f>
        <v>120</v>
      </c>
      <c r="AT793" s="90">
        <f>AS793-SUM(AU$9:AU793)</f>
        <v>0.33050256303505421</v>
      </c>
      <c r="AU793" s="89">
        <f t="shared" si="246"/>
        <v>2.4975004763354391E-3</v>
      </c>
      <c r="AV793" s="90">
        <f>SUM(AU$9:AU793)*RRF</f>
        <v>83.768648205875451</v>
      </c>
      <c r="AW793" s="3"/>
      <c r="AX793" s="2">
        <f t="shared" si="238"/>
        <v>1.5</v>
      </c>
      <c r="AY793" s="2">
        <f t="shared" si="239"/>
        <v>0.75</v>
      </c>
    </row>
    <row r="794" spans="1:51" x14ac:dyDescent="0.25">
      <c r="A794" s="14">
        <f t="shared" si="240"/>
        <v>7.85</v>
      </c>
      <c r="B794" s="59">
        <f>IF($B$4="AY",0,IFERROR(P*INDEX('UWYr writing pattern'!$C$4:$C$18,MATCH('Baseline model w.Calcs'!$A794,'UWYr writing pattern'!$A$4:$A$18,0)) / 25,B793))</f>
        <v>0</v>
      </c>
      <c r="C794" s="36">
        <f t="shared" si="241"/>
        <v>7.0378651403822797E-4</v>
      </c>
      <c r="E794" s="34">
        <f t="shared" si="242"/>
        <v>1.0717561127485706E-5</v>
      </c>
      <c r="F794" s="31">
        <f>SUM($E$9:E794)*RLR</f>
        <v>119.99915545618299</v>
      </c>
      <c r="G794" s="32"/>
      <c r="H794" s="36">
        <f>F794-SUM($J$9:J794)</f>
        <v>0.64943814308357162</v>
      </c>
      <c r="J794" s="31">
        <f t="shared" si="243"/>
        <v>4.90749583383046E-3</v>
      </c>
      <c r="K794" s="36">
        <f>SUM($J$9:J794)*RRF</f>
        <v>83.544802119169589</v>
      </c>
      <c r="L794" s="33"/>
      <c r="M794" s="36">
        <f t="shared" si="228"/>
        <v>84.19424026225316</v>
      </c>
      <c r="N794" s="33"/>
      <c r="O794" s="33"/>
      <c r="P794" s="33"/>
      <c r="Q794" s="33"/>
      <c r="R794" s="33"/>
      <c r="S794" s="33"/>
      <c r="T794" s="33"/>
      <c r="U794" s="33"/>
      <c r="V794" s="31">
        <f t="shared" si="229"/>
        <v>5.9118067179211138E-4</v>
      </c>
      <c r="W794" s="31">
        <f t="shared" si="230"/>
        <v>0.45460670015850008</v>
      </c>
      <c r="X794" s="31">
        <f t="shared" si="231"/>
        <v>0.45519788083029217</v>
      </c>
      <c r="Y794" s="31">
        <f t="shared" si="232"/>
        <v>-0.19424026225316027</v>
      </c>
      <c r="Z794" s="31"/>
      <c r="AA794" s="31"/>
      <c r="AB794" s="31"/>
      <c r="AC794" s="31"/>
      <c r="AD794" s="31"/>
      <c r="AE794" s="31"/>
      <c r="AF794" s="31"/>
      <c r="AG794" s="33">
        <f t="shared" si="233"/>
        <v>0.99458097760916175</v>
      </c>
      <c r="AH794" s="33">
        <f t="shared" si="234"/>
        <v>1.0023123840744423</v>
      </c>
      <c r="AI794" s="33">
        <f t="shared" si="235"/>
        <v>0.99999296213485822</v>
      </c>
      <c r="AJ794" s="93">
        <f t="shared" si="236"/>
        <v>0.99722609720733046</v>
      </c>
      <c r="AK794" s="3">
        <f t="shared" si="237"/>
        <v>0.99726646838489752</v>
      </c>
      <c r="AL794" s="3"/>
      <c r="AM794" s="3"/>
      <c r="AN794" s="3"/>
      <c r="AO794" s="3"/>
      <c r="AP794" s="3"/>
      <c r="AQ794" s="90">
        <f t="shared" si="244"/>
        <v>0</v>
      </c>
      <c r="AR794" s="91">
        <f t="shared" si="245"/>
        <v>0</v>
      </c>
      <c r="AS794" s="89">
        <f>SUM(AR$9:AR794)*RLR</f>
        <v>120</v>
      </c>
      <c r="AT794" s="90">
        <f>AS794-SUM(AU$9:AU794)</f>
        <v>0.3280237938122923</v>
      </c>
      <c r="AU794" s="89">
        <f t="shared" si="246"/>
        <v>2.4787692227629067E-3</v>
      </c>
      <c r="AV794" s="90">
        <f>SUM(AU$9:AU794)*RRF</f>
        <v>83.770383344331393</v>
      </c>
      <c r="AW794" s="3"/>
      <c r="AX794" s="2">
        <f t="shared" si="238"/>
        <v>1.5</v>
      </c>
      <c r="AY794" s="2">
        <f t="shared" si="239"/>
        <v>0.75</v>
      </c>
    </row>
    <row r="795" spans="1:51" x14ac:dyDescent="0.25">
      <c r="A795" s="14">
        <f t="shared" si="240"/>
        <v>7.86</v>
      </c>
      <c r="B795" s="59">
        <f>IF($B$4="AY",0,IFERROR(P*INDEX('UWYr writing pattern'!$C$4:$C$18,MATCH('Baseline model w.Calcs'!$A795,'UWYr writing pattern'!$A$4:$A$18,0)) / 25,B794))</f>
        <v>0</v>
      </c>
      <c r="C795" s="36">
        <f t="shared" si="241"/>
        <v>6.932297163276546E-4</v>
      </c>
      <c r="E795" s="34">
        <f t="shared" si="242"/>
        <v>1.0556797710573421E-5</v>
      </c>
      <c r="F795" s="31">
        <f>SUM($E$9:E795)*RLR</f>
        <v>119.99916812434024</v>
      </c>
      <c r="G795" s="32"/>
      <c r="H795" s="36">
        <f>F795-SUM($J$9:J795)</f>
        <v>0.64458002516769852</v>
      </c>
      <c r="J795" s="31">
        <f t="shared" si="243"/>
        <v>4.870786073126787E-3</v>
      </c>
      <c r="K795" s="36">
        <f>SUM($J$9:J795)*RRF</f>
        <v>83.54821166942078</v>
      </c>
      <c r="L795" s="33"/>
      <c r="M795" s="36">
        <f t="shared" si="228"/>
        <v>84.192791694588479</v>
      </c>
      <c r="N795" s="33"/>
      <c r="O795" s="33"/>
      <c r="P795" s="33"/>
      <c r="Q795" s="33"/>
      <c r="R795" s="33"/>
      <c r="S795" s="33"/>
      <c r="T795" s="33"/>
      <c r="U795" s="33"/>
      <c r="V795" s="31">
        <f t="shared" si="229"/>
        <v>5.8231296171522978E-4</v>
      </c>
      <c r="W795" s="31">
        <f t="shared" si="230"/>
        <v>0.45120601761738893</v>
      </c>
      <c r="X795" s="31">
        <f t="shared" si="231"/>
        <v>0.45178833057910417</v>
      </c>
      <c r="Y795" s="31">
        <f t="shared" si="232"/>
        <v>-0.19279169458847889</v>
      </c>
      <c r="Z795" s="31"/>
      <c r="AA795" s="31"/>
      <c r="AB795" s="31"/>
      <c r="AC795" s="31"/>
      <c r="AD795" s="31"/>
      <c r="AE795" s="31"/>
      <c r="AF795" s="31"/>
      <c r="AG795" s="33">
        <f t="shared" si="233"/>
        <v>0.99462156749310449</v>
      </c>
      <c r="AH795" s="33">
        <f t="shared" si="234"/>
        <v>1.0022951392212913</v>
      </c>
      <c r="AI795" s="33">
        <f t="shared" si="235"/>
        <v>0.99999306770283536</v>
      </c>
      <c r="AJ795" s="93">
        <f t="shared" si="236"/>
        <v>0.9972468236569344</v>
      </c>
      <c r="AK795" s="3">
        <f t="shared" si="237"/>
        <v>0.99728696987201071</v>
      </c>
      <c r="AL795" s="3"/>
      <c r="AM795" s="3"/>
      <c r="AN795" s="3"/>
      <c r="AO795" s="3"/>
      <c r="AP795" s="3"/>
      <c r="AQ795" s="90">
        <f t="shared" si="244"/>
        <v>0</v>
      </c>
      <c r="AR795" s="91">
        <f t="shared" si="245"/>
        <v>0</v>
      </c>
      <c r="AS795" s="89">
        <f>SUM(AR$9:AR795)*RLR</f>
        <v>120</v>
      </c>
      <c r="AT795" s="90">
        <f>AS795-SUM(AU$9:AU795)</f>
        <v>0.32556361535870337</v>
      </c>
      <c r="AU795" s="89">
        <f t="shared" si="246"/>
        <v>2.4601784535921924E-3</v>
      </c>
      <c r="AV795" s="90">
        <f>SUM(AU$9:AU795)*RRF</f>
        <v>83.772105469248899</v>
      </c>
      <c r="AW795" s="3"/>
      <c r="AX795" s="2">
        <f t="shared" si="238"/>
        <v>1.5</v>
      </c>
      <c r="AY795" s="2">
        <f t="shared" si="239"/>
        <v>0.75</v>
      </c>
    </row>
    <row r="796" spans="1:51" x14ac:dyDescent="0.25">
      <c r="A796" s="14">
        <f t="shared" si="240"/>
        <v>7.87</v>
      </c>
      <c r="B796" s="59">
        <f>IF($B$4="AY",0,IFERROR(P*INDEX('UWYr writing pattern'!$C$4:$C$18,MATCH('Baseline model w.Calcs'!$A796,'UWYr writing pattern'!$A$4:$A$18,0)) / 25,B795))</f>
        <v>0</v>
      </c>
      <c r="C796" s="36">
        <f t="shared" si="241"/>
        <v>6.8283127058273976E-4</v>
      </c>
      <c r="E796" s="34">
        <f t="shared" si="242"/>
        <v>1.0398445744914819E-5</v>
      </c>
      <c r="F796" s="31">
        <f>SUM($E$9:E796)*RLR</f>
        <v>119.99918060247512</v>
      </c>
      <c r="G796" s="32"/>
      <c r="H796" s="36">
        <f>F796-SUM($J$9:J796)</f>
        <v>0.63975815311381723</v>
      </c>
      <c r="J796" s="31">
        <f t="shared" si="243"/>
        <v>4.8343501887577389E-3</v>
      </c>
      <c r="K796" s="36">
        <f>SUM($J$9:J796)*RRF</f>
        <v>83.551595714552903</v>
      </c>
      <c r="L796" s="33"/>
      <c r="M796" s="36">
        <f t="shared" si="228"/>
        <v>84.19135386766672</v>
      </c>
      <c r="N796" s="33"/>
      <c r="O796" s="33"/>
      <c r="P796" s="33"/>
      <c r="Q796" s="33"/>
      <c r="R796" s="33"/>
      <c r="S796" s="33"/>
      <c r="T796" s="33"/>
      <c r="U796" s="33"/>
      <c r="V796" s="31">
        <f t="shared" si="229"/>
        <v>5.7357826728950134E-4</v>
      </c>
      <c r="W796" s="31">
        <f t="shared" si="230"/>
        <v>0.44783070717967205</v>
      </c>
      <c r="X796" s="31">
        <f t="shared" si="231"/>
        <v>0.44840428544696154</v>
      </c>
      <c r="Y796" s="31">
        <f t="shared" si="232"/>
        <v>-0.19135386766672013</v>
      </c>
      <c r="Z796" s="31"/>
      <c r="AA796" s="31"/>
      <c r="AB796" s="31"/>
      <c r="AC796" s="31"/>
      <c r="AD796" s="31"/>
      <c r="AE796" s="31"/>
      <c r="AF796" s="31"/>
      <c r="AG796" s="33">
        <f t="shared" si="233"/>
        <v>0.99466185374467742</v>
      </c>
      <c r="AH796" s="33">
        <f t="shared" si="234"/>
        <v>1.0022780222341277</v>
      </c>
      <c r="AI796" s="33">
        <f t="shared" si="235"/>
        <v>0.99999317168729263</v>
      </c>
      <c r="AJ796" s="93">
        <f t="shared" si="236"/>
        <v>0.99726739523964303</v>
      </c>
      <c r="AK796" s="3">
        <f t="shared" si="237"/>
        <v>0.99730731759797053</v>
      </c>
      <c r="AL796" s="3"/>
      <c r="AM796" s="3"/>
      <c r="AN796" s="3"/>
      <c r="AO796" s="3"/>
      <c r="AP796" s="3"/>
      <c r="AQ796" s="90">
        <f t="shared" si="244"/>
        <v>0</v>
      </c>
      <c r="AR796" s="91">
        <f t="shared" si="245"/>
        <v>0</v>
      </c>
      <c r="AS796" s="89">
        <f>SUM(AR$9:AR796)*RLR</f>
        <v>120</v>
      </c>
      <c r="AT796" s="90">
        <f>AS796-SUM(AU$9:AU796)</f>
        <v>0.32312188824352006</v>
      </c>
      <c r="AU796" s="89">
        <f t="shared" si="246"/>
        <v>2.4417271151902752E-3</v>
      </c>
      <c r="AV796" s="90">
        <f>SUM(AU$9:AU796)*RRF</f>
        <v>83.773814678229527</v>
      </c>
      <c r="AW796" s="3"/>
      <c r="AX796" s="2">
        <f t="shared" si="238"/>
        <v>1.5</v>
      </c>
      <c r="AY796" s="2">
        <f t="shared" si="239"/>
        <v>0.75</v>
      </c>
    </row>
    <row r="797" spans="1:51" x14ac:dyDescent="0.25">
      <c r="A797" s="14">
        <f t="shared" si="240"/>
        <v>7.88</v>
      </c>
      <c r="B797" s="59">
        <f>IF($B$4="AY",0,IFERROR(P*INDEX('UWYr writing pattern'!$C$4:$C$18,MATCH('Baseline model w.Calcs'!$A797,'UWYr writing pattern'!$A$4:$A$18,0)) / 25,B796))</f>
        <v>0</v>
      </c>
      <c r="C797" s="36">
        <f t="shared" si="241"/>
        <v>6.7258880152399865E-4</v>
      </c>
      <c r="E797" s="34">
        <f t="shared" si="242"/>
        <v>1.0242469058741095E-5</v>
      </c>
      <c r="F797" s="31">
        <f>SUM($E$9:E797)*RLR</f>
        <v>119.99919289343799</v>
      </c>
      <c r="G797" s="32"/>
      <c r="H797" s="36">
        <f>F797-SUM($J$9:J797)</f>
        <v>0.63497225792833945</v>
      </c>
      <c r="J797" s="31">
        <f t="shared" si="243"/>
        <v>4.7981861483536292E-3</v>
      </c>
      <c r="K797" s="36">
        <f>SUM($J$9:J797)*RRF</f>
        <v>83.554954444856747</v>
      </c>
      <c r="L797" s="33"/>
      <c r="M797" s="36">
        <f t="shared" si="228"/>
        <v>84.189926702785087</v>
      </c>
      <c r="N797" s="33"/>
      <c r="O797" s="33"/>
      <c r="P797" s="33"/>
      <c r="Q797" s="33"/>
      <c r="R797" s="33"/>
      <c r="S797" s="33"/>
      <c r="T797" s="33"/>
      <c r="U797" s="33"/>
      <c r="V797" s="31">
        <f t="shared" si="229"/>
        <v>5.6497459328015882E-4</v>
      </c>
      <c r="W797" s="31">
        <f t="shared" si="230"/>
        <v>0.44448058054983758</v>
      </c>
      <c r="X797" s="31">
        <f t="shared" si="231"/>
        <v>0.44504555514311772</v>
      </c>
      <c r="Y797" s="31">
        <f t="shared" si="232"/>
        <v>-0.18992670278508683</v>
      </c>
      <c r="Z797" s="31"/>
      <c r="AA797" s="31"/>
      <c r="AB797" s="31"/>
      <c r="AC797" s="31"/>
      <c r="AD797" s="31"/>
      <c r="AE797" s="31"/>
      <c r="AF797" s="31"/>
      <c r="AG797" s="33">
        <f t="shared" si="233"/>
        <v>0.99470183862924699</v>
      </c>
      <c r="AH797" s="33">
        <f t="shared" si="234"/>
        <v>1.002261032176013</v>
      </c>
      <c r="AI797" s="33">
        <f t="shared" si="235"/>
        <v>0.99999327411198324</v>
      </c>
      <c r="AJ797" s="93">
        <f t="shared" si="236"/>
        <v>0.99728781311261339</v>
      </c>
      <c r="AK797" s="3">
        <f t="shared" si="237"/>
        <v>0.99732751271598574</v>
      </c>
      <c r="AL797" s="3"/>
      <c r="AM797" s="3"/>
      <c r="AN797" s="3"/>
      <c r="AO797" s="3"/>
      <c r="AP797" s="3"/>
      <c r="AQ797" s="90">
        <f t="shared" si="244"/>
        <v>0</v>
      </c>
      <c r="AR797" s="91">
        <f t="shared" si="245"/>
        <v>0</v>
      </c>
      <c r="AS797" s="89">
        <f>SUM(AR$9:AR797)*RLR</f>
        <v>120</v>
      </c>
      <c r="AT797" s="90">
        <f>AS797-SUM(AU$9:AU797)</f>
        <v>0.32069847408169494</v>
      </c>
      <c r="AU797" s="89">
        <f t="shared" si="246"/>
        <v>2.4234141618264004E-3</v>
      </c>
      <c r="AV797" s="90">
        <f>SUM(AU$9:AU797)*RRF</f>
        <v>83.775511068142805</v>
      </c>
      <c r="AW797" s="3"/>
      <c r="AX797" s="2">
        <f t="shared" si="238"/>
        <v>1.5</v>
      </c>
      <c r="AY797" s="2">
        <f t="shared" si="239"/>
        <v>0.75</v>
      </c>
    </row>
    <row r="798" spans="1:51" x14ac:dyDescent="0.25">
      <c r="A798" s="14">
        <f t="shared" si="240"/>
        <v>7.89</v>
      </c>
      <c r="B798" s="59">
        <f>IF($B$4="AY",0,IFERROR(P*INDEX('UWYr writing pattern'!$C$4:$C$18,MATCH('Baseline model w.Calcs'!$A798,'UWYr writing pattern'!$A$4:$A$18,0)) / 25,B797))</f>
        <v>0</v>
      </c>
      <c r="C798" s="36">
        <f t="shared" si="241"/>
        <v>6.6249996950113865E-4</v>
      </c>
      <c r="E798" s="34">
        <f t="shared" si="242"/>
        <v>1.0088832022859979E-5</v>
      </c>
      <c r="F798" s="31">
        <f>SUM($E$9:E798)*RLR</f>
        <v>119.99920500003643</v>
      </c>
      <c r="G798" s="32"/>
      <c r="H798" s="36">
        <f>F798-SUM($J$9:J798)</f>
        <v>0.63022207259230356</v>
      </c>
      <c r="J798" s="31">
        <f t="shared" si="243"/>
        <v>4.7622919344625456E-3</v>
      </c>
      <c r="K798" s="36">
        <f>SUM($J$9:J798)*RRF</f>
        <v>83.558288049210887</v>
      </c>
      <c r="L798" s="33"/>
      <c r="M798" s="36">
        <f t="shared" si="228"/>
        <v>84.188510121803191</v>
      </c>
      <c r="N798" s="33"/>
      <c r="O798" s="33"/>
      <c r="P798" s="33"/>
      <c r="Q798" s="33"/>
      <c r="R798" s="33"/>
      <c r="S798" s="33"/>
      <c r="T798" s="33"/>
      <c r="U798" s="33"/>
      <c r="V798" s="31">
        <f t="shared" si="229"/>
        <v>5.5649997438095647E-4</v>
      </c>
      <c r="W798" s="31">
        <f t="shared" si="230"/>
        <v>0.44115545081461244</v>
      </c>
      <c r="X798" s="31">
        <f t="shared" si="231"/>
        <v>0.44171195078899339</v>
      </c>
      <c r="Y798" s="31">
        <f t="shared" si="232"/>
        <v>-0.1885101218031906</v>
      </c>
      <c r="Z798" s="31"/>
      <c r="AA798" s="31"/>
      <c r="AB798" s="31"/>
      <c r="AC798" s="31"/>
      <c r="AD798" s="31"/>
      <c r="AE798" s="31"/>
      <c r="AF798" s="31"/>
      <c r="AG798" s="33">
        <f t="shared" si="233"/>
        <v>0.99474152439536767</v>
      </c>
      <c r="AH798" s="33">
        <f t="shared" si="234"/>
        <v>1.0022441681167047</v>
      </c>
      <c r="AI798" s="33">
        <f t="shared" si="235"/>
        <v>0.9999933750003035</v>
      </c>
      <c r="AJ798" s="93">
        <f t="shared" si="236"/>
        <v>0.9973080784243562</v>
      </c>
      <c r="AK798" s="3">
        <f t="shared" si="237"/>
        <v>0.99734755637061578</v>
      </c>
      <c r="AL798" s="3"/>
      <c r="AM798" s="3"/>
      <c r="AN798" s="3"/>
      <c r="AO798" s="3"/>
      <c r="AP798" s="3"/>
      <c r="AQ798" s="90">
        <f t="shared" si="244"/>
        <v>0</v>
      </c>
      <c r="AR798" s="91">
        <f t="shared" si="245"/>
        <v>0</v>
      </c>
      <c r="AS798" s="89">
        <f>SUM(AR$9:AR798)*RLR</f>
        <v>120</v>
      </c>
      <c r="AT798" s="90">
        <f>AS798-SUM(AU$9:AU798)</f>
        <v>0.31829323552608457</v>
      </c>
      <c r="AU798" s="89">
        <f t="shared" si="246"/>
        <v>2.4052385556127122E-3</v>
      </c>
      <c r="AV798" s="90">
        <f>SUM(AU$9:AU798)*RRF</f>
        <v>83.777194735131729</v>
      </c>
      <c r="AW798" s="3"/>
      <c r="AX798" s="2">
        <f t="shared" si="238"/>
        <v>1.5</v>
      </c>
      <c r="AY798" s="2">
        <f t="shared" si="239"/>
        <v>0.75</v>
      </c>
    </row>
    <row r="799" spans="1:51" x14ac:dyDescent="0.25">
      <c r="A799" s="14">
        <f t="shared" si="240"/>
        <v>7.9</v>
      </c>
      <c r="B799" s="59">
        <f>IF($B$4="AY",0,IFERROR(P*INDEX('UWYr writing pattern'!$C$4:$C$18,MATCH('Baseline model w.Calcs'!$A799,'UWYr writing pattern'!$A$4:$A$18,0)) / 25,B798))</f>
        <v>0</v>
      </c>
      <c r="C799" s="36">
        <f t="shared" si="241"/>
        <v>6.5256246995862158E-4</v>
      </c>
      <c r="E799" s="34">
        <f t="shared" si="242"/>
        <v>9.9374995425170793E-6</v>
      </c>
      <c r="F799" s="31">
        <f>SUM($E$9:E799)*RLR</f>
        <v>119.99921692503588</v>
      </c>
      <c r="G799" s="32"/>
      <c r="H799" s="36">
        <f>F799-SUM($J$9:J799)</f>
        <v>0.62550733204732012</v>
      </c>
      <c r="J799" s="31">
        <f t="shared" si="243"/>
        <v>4.7266655444422765E-3</v>
      </c>
      <c r="K799" s="36">
        <f>SUM($J$9:J799)*RRF</f>
        <v>83.561596715091994</v>
      </c>
      <c r="L799" s="33"/>
      <c r="M799" s="36">
        <f t="shared" si="228"/>
        <v>84.187104047139314</v>
      </c>
      <c r="N799" s="33"/>
      <c r="O799" s="33"/>
      <c r="P799" s="33"/>
      <c r="Q799" s="33"/>
      <c r="R799" s="33"/>
      <c r="S799" s="33"/>
      <c r="T799" s="33"/>
      <c r="U799" s="33"/>
      <c r="V799" s="31">
        <f t="shared" si="229"/>
        <v>5.4815247476524209E-4</v>
      </c>
      <c r="W799" s="31">
        <f t="shared" si="230"/>
        <v>0.43785513243312407</v>
      </c>
      <c r="X799" s="31">
        <f t="shared" si="231"/>
        <v>0.43840328490788932</v>
      </c>
      <c r="Y799" s="31">
        <f t="shared" si="232"/>
        <v>-0.18710404713931439</v>
      </c>
      <c r="Z799" s="31"/>
      <c r="AA799" s="31"/>
      <c r="AB799" s="31"/>
      <c r="AC799" s="31"/>
      <c r="AD799" s="31"/>
      <c r="AE799" s="31"/>
      <c r="AF799" s="31"/>
      <c r="AG799" s="33">
        <f t="shared" si="233"/>
        <v>0.9947809132749047</v>
      </c>
      <c r="AH799" s="33">
        <f t="shared" si="234"/>
        <v>1.002227429132611</v>
      </c>
      <c r="AI799" s="33">
        <f t="shared" si="235"/>
        <v>0.99999347437529906</v>
      </c>
      <c r="AJ799" s="93">
        <f t="shared" si="236"/>
        <v>0.99732819231480052</v>
      </c>
      <c r="AK799" s="3">
        <f t="shared" si="237"/>
        <v>0.99736744969783631</v>
      </c>
      <c r="AL799" s="3"/>
      <c r="AM799" s="3"/>
      <c r="AN799" s="3"/>
      <c r="AO799" s="3"/>
      <c r="AP799" s="3"/>
      <c r="AQ799" s="90">
        <f t="shared" si="244"/>
        <v>0</v>
      </c>
      <c r="AR799" s="91">
        <f t="shared" si="245"/>
        <v>0</v>
      </c>
      <c r="AS799" s="89">
        <f>SUM(AR$9:AR799)*RLR</f>
        <v>120</v>
      </c>
      <c r="AT799" s="90">
        <f>AS799-SUM(AU$9:AU799)</f>
        <v>0.31590603625963354</v>
      </c>
      <c r="AU799" s="89">
        <f t="shared" si="246"/>
        <v>2.3871992664456342E-3</v>
      </c>
      <c r="AV799" s="90">
        <f>SUM(AU$9:AU799)*RRF</f>
        <v>83.778865774618254</v>
      </c>
      <c r="AW799" s="3"/>
      <c r="AX799" s="2">
        <f t="shared" si="238"/>
        <v>1.5</v>
      </c>
      <c r="AY799" s="2">
        <f t="shared" si="239"/>
        <v>0.75</v>
      </c>
    </row>
    <row r="800" spans="1:51" x14ac:dyDescent="0.25">
      <c r="A800" s="14">
        <f t="shared" si="240"/>
        <v>7.91</v>
      </c>
      <c r="B800" s="59">
        <f>IF($B$4="AY",0,IFERROR(P*INDEX('UWYr writing pattern'!$C$4:$C$18,MATCH('Baseline model w.Calcs'!$A800,'UWYr writing pattern'!$A$4:$A$18,0)) / 25,B799))</f>
        <v>0</v>
      </c>
      <c r="C800" s="36">
        <f t="shared" si="241"/>
        <v>6.4277403290924221E-4</v>
      </c>
      <c r="E800" s="34">
        <f t="shared" si="242"/>
        <v>9.7884370493793227E-6</v>
      </c>
      <c r="F800" s="31">
        <f>SUM($E$9:E800)*RLR</f>
        <v>119.99922867116035</v>
      </c>
      <c r="G800" s="32"/>
      <c r="H800" s="36">
        <f>F800-SUM($J$9:J800)</f>
        <v>0.62082777318143201</v>
      </c>
      <c r="J800" s="31">
        <f t="shared" si="243"/>
        <v>4.6913049903549008E-3</v>
      </c>
      <c r="K800" s="36">
        <f>SUM($J$9:J800)*RRF</f>
        <v>83.564880628585243</v>
      </c>
      <c r="L800" s="33"/>
      <c r="M800" s="36">
        <f t="shared" si="228"/>
        <v>84.185708401766675</v>
      </c>
      <c r="N800" s="33"/>
      <c r="O800" s="33"/>
      <c r="P800" s="33"/>
      <c r="Q800" s="33"/>
      <c r="R800" s="33"/>
      <c r="S800" s="33"/>
      <c r="T800" s="33"/>
      <c r="U800" s="33"/>
      <c r="V800" s="31">
        <f t="shared" si="229"/>
        <v>5.3993018764376336E-4</v>
      </c>
      <c r="W800" s="31">
        <f t="shared" si="230"/>
        <v>0.43457944122700237</v>
      </c>
      <c r="X800" s="31">
        <f t="shared" si="231"/>
        <v>0.43511937141464613</v>
      </c>
      <c r="Y800" s="31">
        <f t="shared" si="232"/>
        <v>-0.18570840176667502</v>
      </c>
      <c r="Z800" s="31"/>
      <c r="AA800" s="31"/>
      <c r="AB800" s="31"/>
      <c r="AC800" s="31"/>
      <c r="AD800" s="31"/>
      <c r="AE800" s="31"/>
      <c r="AF800" s="31"/>
      <c r="AG800" s="33">
        <f t="shared" si="233"/>
        <v>0.99482000748315769</v>
      </c>
      <c r="AH800" s="33">
        <f t="shared" si="234"/>
        <v>1.0022108143067461</v>
      </c>
      <c r="AI800" s="33">
        <f t="shared" si="235"/>
        <v>0.99999357225966956</v>
      </c>
      <c r="AJ800" s="93">
        <f t="shared" si="236"/>
        <v>0.99734815591535819</v>
      </c>
      <c r="AK800" s="3">
        <f t="shared" si="237"/>
        <v>0.99738719382510255</v>
      </c>
      <c r="AL800" s="3"/>
      <c r="AM800" s="3"/>
      <c r="AN800" s="3"/>
      <c r="AO800" s="3"/>
      <c r="AP800" s="3"/>
      <c r="AQ800" s="90">
        <f t="shared" si="244"/>
        <v>0</v>
      </c>
      <c r="AR800" s="91">
        <f t="shared" si="245"/>
        <v>0</v>
      </c>
      <c r="AS800" s="89">
        <f>SUM(AR$9:AR800)*RLR</f>
        <v>120</v>
      </c>
      <c r="AT800" s="90">
        <f>AS800-SUM(AU$9:AU800)</f>
        <v>0.31353674098768636</v>
      </c>
      <c r="AU800" s="89">
        <f t="shared" si="246"/>
        <v>2.3692952719472516E-3</v>
      </c>
      <c r="AV800" s="90">
        <f>SUM(AU$9:AU800)*RRF</f>
        <v>83.780524281308615</v>
      </c>
      <c r="AW800" s="3"/>
      <c r="AX800" s="2">
        <f t="shared" si="238"/>
        <v>1.5</v>
      </c>
      <c r="AY800" s="2">
        <f t="shared" si="239"/>
        <v>0.75</v>
      </c>
    </row>
    <row r="801" spans="1:51" x14ac:dyDescent="0.25">
      <c r="A801" s="14">
        <f t="shared" si="240"/>
        <v>7.92</v>
      </c>
      <c r="B801" s="59">
        <f>IF($B$4="AY",0,IFERROR(P*INDEX('UWYr writing pattern'!$C$4:$C$18,MATCH('Baseline model w.Calcs'!$A801,'UWYr writing pattern'!$A$4:$A$18,0)) / 25,B800))</f>
        <v>0</v>
      </c>
      <c r="C801" s="36">
        <f t="shared" si="241"/>
        <v>6.3313242241560359E-4</v>
      </c>
      <c r="E801" s="34">
        <f t="shared" si="242"/>
        <v>9.6416104936386332E-6</v>
      </c>
      <c r="F801" s="31">
        <f>SUM($E$9:E801)*RLR</f>
        <v>119.99924024109293</v>
      </c>
      <c r="G801" s="32"/>
      <c r="H801" s="36">
        <f>F801-SUM($J$9:J801)</f>
        <v>0.61618313481515941</v>
      </c>
      <c r="J801" s="31">
        <f t="shared" si="243"/>
        <v>4.6562082988607402E-3</v>
      </c>
      <c r="K801" s="36">
        <f>SUM($J$9:J801)*RRF</f>
        <v>83.568139974394441</v>
      </c>
      <c r="L801" s="33"/>
      <c r="M801" s="36">
        <f t="shared" si="228"/>
        <v>84.1843231092096</v>
      </c>
      <c r="N801" s="33"/>
      <c r="O801" s="33"/>
      <c r="P801" s="33"/>
      <c r="Q801" s="33"/>
      <c r="R801" s="33"/>
      <c r="S801" s="33"/>
      <c r="T801" s="33"/>
      <c r="U801" s="33"/>
      <c r="V801" s="31">
        <f t="shared" si="229"/>
        <v>5.3183123482910698E-4</v>
      </c>
      <c r="W801" s="31">
        <f t="shared" si="230"/>
        <v>0.43132819437061154</v>
      </c>
      <c r="X801" s="31">
        <f t="shared" si="231"/>
        <v>0.43186002560544062</v>
      </c>
      <c r="Y801" s="31">
        <f t="shared" si="232"/>
        <v>-0.18432310920960049</v>
      </c>
      <c r="Z801" s="31"/>
      <c r="AA801" s="31"/>
      <c r="AB801" s="31"/>
      <c r="AC801" s="31"/>
      <c r="AD801" s="31"/>
      <c r="AE801" s="31"/>
      <c r="AF801" s="31"/>
      <c r="AG801" s="33">
        <f t="shared" si="233"/>
        <v>0.9948588092189814</v>
      </c>
      <c r="AH801" s="33">
        <f t="shared" si="234"/>
        <v>1.0021943227286858</v>
      </c>
      <c r="AI801" s="33">
        <f t="shared" si="235"/>
        <v>0.99999366867577444</v>
      </c>
      <c r="AJ801" s="93">
        <f t="shared" si="236"/>
        <v>0.99736797034898683</v>
      </c>
      <c r="AK801" s="3">
        <f t="shared" si="237"/>
        <v>0.99740678987141418</v>
      </c>
      <c r="AL801" s="3"/>
      <c r="AM801" s="3"/>
      <c r="AN801" s="3"/>
      <c r="AO801" s="3"/>
      <c r="AP801" s="3"/>
      <c r="AQ801" s="90">
        <f t="shared" si="244"/>
        <v>0</v>
      </c>
      <c r="AR801" s="91">
        <f t="shared" si="245"/>
        <v>0</v>
      </c>
      <c r="AS801" s="89">
        <f>SUM(AR$9:AR801)*RLR</f>
        <v>120</v>
      </c>
      <c r="AT801" s="90">
        <f>AS801-SUM(AU$9:AU801)</f>
        <v>0.31118521543028521</v>
      </c>
      <c r="AU801" s="89">
        <f t="shared" si="246"/>
        <v>2.3515255574076475E-3</v>
      </c>
      <c r="AV801" s="90">
        <f>SUM(AU$9:AU801)*RRF</f>
        <v>83.782170349198793</v>
      </c>
      <c r="AW801" s="3"/>
      <c r="AX801" s="2">
        <f t="shared" si="238"/>
        <v>1.5</v>
      </c>
      <c r="AY801" s="2">
        <f t="shared" si="239"/>
        <v>0.75</v>
      </c>
    </row>
    <row r="802" spans="1:51" x14ac:dyDescent="0.25">
      <c r="A802" s="14">
        <f t="shared" si="240"/>
        <v>7.93</v>
      </c>
      <c r="B802" s="59">
        <f>IF($B$4="AY",0,IFERROR(P*INDEX('UWYr writing pattern'!$C$4:$C$18,MATCH('Baseline model w.Calcs'!$A802,'UWYr writing pattern'!$A$4:$A$18,0)) / 25,B801))</f>
        <v>0</v>
      </c>
      <c r="C802" s="36">
        <f t="shared" si="241"/>
        <v>6.2363543607936954E-4</v>
      </c>
      <c r="E802" s="34">
        <f t="shared" si="242"/>
        <v>9.4969863362340541E-6</v>
      </c>
      <c r="F802" s="31">
        <f>SUM($E$9:E802)*RLR</f>
        <v>119.99925163747653</v>
      </c>
      <c r="G802" s="32"/>
      <c r="H802" s="36">
        <f>F802-SUM($J$9:J802)</f>
        <v>0.6115731576876442</v>
      </c>
      <c r="J802" s="31">
        <f t="shared" si="243"/>
        <v>4.6213735111136954E-3</v>
      </c>
      <c r="K802" s="36">
        <f>SUM($J$9:J802)*RRF</f>
        <v>83.571374935852219</v>
      </c>
      <c r="L802" s="33"/>
      <c r="M802" s="36">
        <f t="shared" si="228"/>
        <v>84.182948093539864</v>
      </c>
      <c r="N802" s="33"/>
      <c r="O802" s="33"/>
      <c r="P802" s="33"/>
      <c r="Q802" s="33"/>
      <c r="R802" s="33"/>
      <c r="S802" s="33"/>
      <c r="T802" s="33"/>
      <c r="U802" s="33"/>
      <c r="V802" s="31">
        <f t="shared" si="229"/>
        <v>5.2385376630667037E-4</v>
      </c>
      <c r="W802" s="31">
        <f t="shared" si="230"/>
        <v>0.42810121038135091</v>
      </c>
      <c r="X802" s="31">
        <f t="shared" si="231"/>
        <v>0.42862506414765755</v>
      </c>
      <c r="Y802" s="31">
        <f t="shared" si="232"/>
        <v>-0.18294809353986352</v>
      </c>
      <c r="Z802" s="31"/>
      <c r="AA802" s="31"/>
      <c r="AB802" s="31"/>
      <c r="AC802" s="31"/>
      <c r="AD802" s="31"/>
      <c r="AE802" s="31"/>
      <c r="AF802" s="31"/>
      <c r="AG802" s="33">
        <f t="shared" si="233"/>
        <v>0.99489732066490733</v>
      </c>
      <c r="AH802" s="33">
        <f t="shared" si="234"/>
        <v>1.0021779534945221</v>
      </c>
      <c r="AI802" s="33">
        <f t="shared" si="235"/>
        <v>0.99999376364563775</v>
      </c>
      <c r="AJ802" s="93">
        <f t="shared" si="236"/>
        <v>0.99738763673025355</v>
      </c>
      <c r="AK802" s="3">
        <f t="shared" si="237"/>
        <v>0.9974262389473787</v>
      </c>
      <c r="AL802" s="3"/>
      <c r="AM802" s="3"/>
      <c r="AN802" s="3"/>
      <c r="AO802" s="3"/>
      <c r="AP802" s="3"/>
      <c r="AQ802" s="90">
        <f t="shared" si="244"/>
        <v>0</v>
      </c>
      <c r="AR802" s="91">
        <f t="shared" si="245"/>
        <v>0</v>
      </c>
      <c r="AS802" s="89">
        <f>SUM(AR$9:AR802)*RLR</f>
        <v>120</v>
      </c>
      <c r="AT802" s="90">
        <f>AS802-SUM(AU$9:AU802)</f>
        <v>0.30885132631455292</v>
      </c>
      <c r="AU802" s="89">
        <f t="shared" si="246"/>
        <v>2.3338891157271393E-3</v>
      </c>
      <c r="AV802" s="90">
        <f>SUM(AU$9:AU802)*RRF</f>
        <v>83.783804071579809</v>
      </c>
      <c r="AW802" s="3"/>
      <c r="AX802" s="2">
        <f t="shared" si="238"/>
        <v>1.5</v>
      </c>
      <c r="AY802" s="2">
        <f t="shared" si="239"/>
        <v>0.75</v>
      </c>
    </row>
    <row r="803" spans="1:51" x14ac:dyDescent="0.25">
      <c r="A803" s="14">
        <f t="shared" si="240"/>
        <v>7.94</v>
      </c>
      <c r="B803" s="59">
        <f>IF($B$4="AY",0,IFERROR(P*INDEX('UWYr writing pattern'!$C$4:$C$18,MATCH('Baseline model w.Calcs'!$A803,'UWYr writing pattern'!$A$4:$A$18,0)) / 25,B802))</f>
        <v>0</v>
      </c>
      <c r="C803" s="36">
        <f t="shared" si="241"/>
        <v>6.1428090453817898E-4</v>
      </c>
      <c r="E803" s="34">
        <f t="shared" si="242"/>
        <v>9.3545315411905425E-6</v>
      </c>
      <c r="F803" s="31">
        <f>SUM($E$9:E803)*RLR</f>
        <v>119.99926286291439</v>
      </c>
      <c r="G803" s="32"/>
      <c r="H803" s="36">
        <f>F803-SUM($J$9:J803)</f>
        <v>0.60699758444285123</v>
      </c>
      <c r="J803" s="31">
        <f t="shared" si="243"/>
        <v>4.5867986826573313E-3</v>
      </c>
      <c r="K803" s="36">
        <f>SUM($J$9:J803)*RRF</f>
        <v>83.574585694930079</v>
      </c>
      <c r="L803" s="33"/>
      <c r="M803" s="36">
        <f t="shared" si="228"/>
        <v>84.18158327937293</v>
      </c>
      <c r="N803" s="33"/>
      <c r="O803" s="33"/>
      <c r="P803" s="33"/>
      <c r="Q803" s="33"/>
      <c r="R803" s="33"/>
      <c r="S803" s="33"/>
      <c r="T803" s="33"/>
      <c r="U803" s="33"/>
      <c r="V803" s="31">
        <f t="shared" si="229"/>
        <v>5.1599595981207031E-4</v>
      </c>
      <c r="W803" s="31">
        <f t="shared" si="230"/>
        <v>0.42489830910999582</v>
      </c>
      <c r="X803" s="31">
        <f t="shared" si="231"/>
        <v>0.42541430506980787</v>
      </c>
      <c r="Y803" s="31">
        <f t="shared" si="232"/>
        <v>-0.18158327937292995</v>
      </c>
      <c r="Z803" s="31"/>
      <c r="AA803" s="31"/>
      <c r="AB803" s="31"/>
      <c r="AC803" s="31"/>
      <c r="AD803" s="31"/>
      <c r="AE803" s="31"/>
      <c r="AF803" s="31"/>
      <c r="AG803" s="33">
        <f t="shared" si="233"/>
        <v>0.9949355439872628</v>
      </c>
      <c r="AH803" s="33">
        <f t="shared" si="234"/>
        <v>1.0021617057068206</v>
      </c>
      <c r="AI803" s="33">
        <f t="shared" si="235"/>
        <v>0.99999385719095324</v>
      </c>
      <c r="AJ803" s="93">
        <f t="shared" si="236"/>
        <v>0.99740715616539766</v>
      </c>
      <c r="AK803" s="3">
        <f t="shared" si="237"/>
        <v>0.99744554215527348</v>
      </c>
      <c r="AL803" s="3"/>
      <c r="AM803" s="3"/>
      <c r="AN803" s="3"/>
      <c r="AO803" s="3"/>
      <c r="AP803" s="3"/>
      <c r="AQ803" s="90">
        <f t="shared" si="244"/>
        <v>0</v>
      </c>
      <c r="AR803" s="91">
        <f t="shared" si="245"/>
        <v>0</v>
      </c>
      <c r="AS803" s="89">
        <f>SUM(AR$9:AR803)*RLR</f>
        <v>120</v>
      </c>
      <c r="AT803" s="90">
        <f>AS803-SUM(AU$9:AU803)</f>
        <v>0.30653494136718962</v>
      </c>
      <c r="AU803" s="89">
        <f t="shared" si="246"/>
        <v>2.3163849473591468E-3</v>
      </c>
      <c r="AV803" s="90">
        <f>SUM(AU$9:AU803)*RRF</f>
        <v>83.785425541042969</v>
      </c>
      <c r="AW803" s="3"/>
      <c r="AX803" s="2">
        <f t="shared" si="238"/>
        <v>1.5</v>
      </c>
      <c r="AY803" s="2">
        <f t="shared" si="239"/>
        <v>0.75</v>
      </c>
    </row>
    <row r="804" spans="1:51" x14ac:dyDescent="0.25">
      <c r="A804" s="14">
        <f t="shared" si="240"/>
        <v>7.95</v>
      </c>
      <c r="B804" s="59">
        <f>IF($B$4="AY",0,IFERROR(P*INDEX('UWYr writing pattern'!$C$4:$C$18,MATCH('Baseline model w.Calcs'!$A804,'UWYr writing pattern'!$A$4:$A$18,0)) / 25,B803))</f>
        <v>0</v>
      </c>
      <c r="C804" s="36">
        <f t="shared" si="241"/>
        <v>6.0506669097010635E-4</v>
      </c>
      <c r="E804" s="34">
        <f t="shared" si="242"/>
        <v>9.2142135680726846E-6</v>
      </c>
      <c r="F804" s="31">
        <f>SUM($E$9:E804)*RLR</f>
        <v>119.99927391997066</v>
      </c>
      <c r="G804" s="32"/>
      <c r="H804" s="36">
        <f>F804-SUM($J$9:J804)</f>
        <v>0.60245615961579801</v>
      </c>
      <c r="J804" s="31">
        <f t="shared" si="243"/>
        <v>4.5524818833213845E-3</v>
      </c>
      <c r="K804" s="36">
        <f>SUM($J$9:J804)*RRF</f>
        <v>83.577772432248395</v>
      </c>
      <c r="L804" s="33"/>
      <c r="M804" s="36">
        <f t="shared" si="228"/>
        <v>84.180228591864193</v>
      </c>
      <c r="N804" s="33"/>
      <c r="O804" s="33"/>
      <c r="P804" s="33"/>
      <c r="Q804" s="33"/>
      <c r="R804" s="33"/>
      <c r="S804" s="33"/>
      <c r="T804" s="33"/>
      <c r="U804" s="33"/>
      <c r="V804" s="31">
        <f t="shared" si="229"/>
        <v>5.082560204148893E-4</v>
      </c>
      <c r="W804" s="31">
        <f t="shared" si="230"/>
        <v>0.42171931173105859</v>
      </c>
      <c r="X804" s="31">
        <f t="shared" si="231"/>
        <v>0.42222756775147346</v>
      </c>
      <c r="Y804" s="31">
        <f t="shared" si="232"/>
        <v>-0.18022859186419282</v>
      </c>
      <c r="Z804" s="31"/>
      <c r="AA804" s="31"/>
      <c r="AB804" s="31"/>
      <c r="AC804" s="31"/>
      <c r="AD804" s="31"/>
      <c r="AE804" s="31"/>
      <c r="AF804" s="31"/>
      <c r="AG804" s="33">
        <f t="shared" si="233"/>
        <v>0.99497348133629038</v>
      </c>
      <c r="AH804" s="33">
        <f t="shared" si="234"/>
        <v>1.0021455784745736</v>
      </c>
      <c r="AI804" s="33">
        <f t="shared" si="235"/>
        <v>0.99999394933308883</v>
      </c>
      <c r="AJ804" s="93">
        <f t="shared" si="236"/>
        <v>0.99742652975239232</v>
      </c>
      <c r="AK804" s="3">
        <f t="shared" si="237"/>
        <v>0.99746470058910874</v>
      </c>
      <c r="AL804" s="3"/>
      <c r="AM804" s="3"/>
      <c r="AN804" s="3"/>
      <c r="AO804" s="3"/>
      <c r="AP804" s="3"/>
      <c r="AQ804" s="90">
        <f t="shared" si="244"/>
        <v>0</v>
      </c>
      <c r="AR804" s="91">
        <f t="shared" si="245"/>
        <v>0</v>
      </c>
      <c r="AS804" s="89">
        <f>SUM(AR$9:AR804)*RLR</f>
        <v>120</v>
      </c>
      <c r="AT804" s="90">
        <f>AS804-SUM(AU$9:AU804)</f>
        <v>0.30423592930694099</v>
      </c>
      <c r="AU804" s="89">
        <f t="shared" si="246"/>
        <v>2.2990120602539221E-3</v>
      </c>
      <c r="AV804" s="90">
        <f>SUM(AU$9:AU804)*RRF</f>
        <v>83.787034849485138</v>
      </c>
      <c r="AW804" s="3"/>
      <c r="AX804" s="2">
        <f t="shared" si="238"/>
        <v>1.5</v>
      </c>
      <c r="AY804" s="2">
        <f t="shared" si="239"/>
        <v>0.75</v>
      </c>
    </row>
    <row r="805" spans="1:51" x14ac:dyDescent="0.25">
      <c r="A805" s="14">
        <f t="shared" si="240"/>
        <v>7.96</v>
      </c>
      <c r="B805" s="59">
        <f>IF($B$4="AY",0,IFERROR(P*INDEX('UWYr writing pattern'!$C$4:$C$18,MATCH('Baseline model w.Calcs'!$A805,'UWYr writing pattern'!$A$4:$A$18,0)) / 25,B804))</f>
        <v>0</v>
      </c>
      <c r="C805" s="36">
        <f t="shared" si="241"/>
        <v>5.9599069060555475E-4</v>
      </c>
      <c r="E805" s="34">
        <f t="shared" si="242"/>
        <v>9.0760003645515955E-6</v>
      </c>
      <c r="F805" s="31">
        <f>SUM($E$9:E805)*RLR</f>
        <v>119.99928481117111</v>
      </c>
      <c r="G805" s="32"/>
      <c r="H805" s="36">
        <f>F805-SUM($J$9:J805)</f>
        <v>0.59794862961912543</v>
      </c>
      <c r="J805" s="31">
        <f t="shared" si="243"/>
        <v>4.5184211971184855E-3</v>
      </c>
      <c r="K805" s="36">
        <f>SUM($J$9:J805)*RRF</f>
        <v>83.58093532708638</v>
      </c>
      <c r="L805" s="33"/>
      <c r="M805" s="36">
        <f t="shared" si="228"/>
        <v>84.178883956705505</v>
      </c>
      <c r="N805" s="33"/>
      <c r="O805" s="33"/>
      <c r="P805" s="33"/>
      <c r="Q805" s="33"/>
      <c r="R805" s="33"/>
      <c r="S805" s="33"/>
      <c r="T805" s="33"/>
      <c r="U805" s="33"/>
      <c r="V805" s="31">
        <f t="shared" si="229"/>
        <v>5.0063218010866592E-4</v>
      </c>
      <c r="W805" s="31">
        <f t="shared" si="230"/>
        <v>0.41856404073338777</v>
      </c>
      <c r="X805" s="31">
        <f t="shared" si="231"/>
        <v>0.41906467291349642</v>
      </c>
      <c r="Y805" s="31">
        <f t="shared" si="232"/>
        <v>-0.17888395670550494</v>
      </c>
      <c r="Z805" s="31"/>
      <c r="AA805" s="31"/>
      <c r="AB805" s="31"/>
      <c r="AC805" s="31"/>
      <c r="AD805" s="31"/>
      <c r="AE805" s="31"/>
      <c r="AF805" s="31"/>
      <c r="AG805" s="33">
        <f t="shared" si="233"/>
        <v>0.99501113484626647</v>
      </c>
      <c r="AH805" s="33">
        <f t="shared" si="234"/>
        <v>1.0021295709131608</v>
      </c>
      <c r="AI805" s="33">
        <f t="shared" si="235"/>
        <v>0.99999404009309256</v>
      </c>
      <c r="AJ805" s="93">
        <f t="shared" si="236"/>
        <v>0.99744575858100704</v>
      </c>
      <c r="AK805" s="3">
        <f t="shared" si="237"/>
        <v>0.99748371533469049</v>
      </c>
      <c r="AL805" s="3"/>
      <c r="AM805" s="3"/>
      <c r="AN805" s="3"/>
      <c r="AO805" s="3"/>
      <c r="AP805" s="3"/>
      <c r="AQ805" s="90">
        <f t="shared" si="244"/>
        <v>0</v>
      </c>
      <c r="AR805" s="91">
        <f t="shared" si="245"/>
        <v>0</v>
      </c>
      <c r="AS805" s="89">
        <f>SUM(AR$9:AR805)*RLR</f>
        <v>120</v>
      </c>
      <c r="AT805" s="90">
        <f>AS805-SUM(AU$9:AU805)</f>
        <v>0.30195415983713758</v>
      </c>
      <c r="AU805" s="89">
        <f t="shared" si="246"/>
        <v>2.2817694698020574E-3</v>
      </c>
      <c r="AV805" s="90">
        <f>SUM(AU$9:AU805)*RRF</f>
        <v>83.788632088113999</v>
      </c>
      <c r="AW805" s="3"/>
      <c r="AX805" s="2">
        <f t="shared" si="238"/>
        <v>1.5</v>
      </c>
      <c r="AY805" s="2">
        <f t="shared" si="239"/>
        <v>0.75</v>
      </c>
    </row>
    <row r="806" spans="1:51" x14ac:dyDescent="0.25">
      <c r="A806" s="14">
        <f t="shared" si="240"/>
        <v>7.97</v>
      </c>
      <c r="B806" s="59">
        <f>IF($B$4="AY",0,IFERROR(P*INDEX('UWYr writing pattern'!$C$4:$C$18,MATCH('Baseline model w.Calcs'!$A806,'UWYr writing pattern'!$A$4:$A$18,0)) / 25,B805))</f>
        <v>0</v>
      </c>
      <c r="C806" s="36">
        <f t="shared" si="241"/>
        <v>5.8705083024647138E-4</v>
      </c>
      <c r="E806" s="34">
        <f t="shared" si="242"/>
        <v>8.9398603590833222E-6</v>
      </c>
      <c r="F806" s="31">
        <f>SUM($E$9:E806)*RLR</f>
        <v>119.99929553900354</v>
      </c>
      <c r="G806" s="32"/>
      <c r="H806" s="36">
        <f>F806-SUM($J$9:J806)</f>
        <v>0.5934747427294127</v>
      </c>
      <c r="J806" s="31">
        <f t="shared" si="243"/>
        <v>4.484614722143441E-3</v>
      </c>
      <c r="K806" s="36">
        <f>SUM($J$9:J806)*RRF</f>
        <v>83.584074557391887</v>
      </c>
      <c r="L806" s="33"/>
      <c r="M806" s="36">
        <f t="shared" si="228"/>
        <v>84.177549300121299</v>
      </c>
      <c r="N806" s="33"/>
      <c r="O806" s="33"/>
      <c r="P806" s="33"/>
      <c r="Q806" s="33"/>
      <c r="R806" s="33"/>
      <c r="S806" s="33"/>
      <c r="T806" s="33"/>
      <c r="U806" s="33"/>
      <c r="V806" s="31">
        <f t="shared" si="229"/>
        <v>4.931226974070359E-4</v>
      </c>
      <c r="W806" s="31">
        <f t="shared" si="230"/>
        <v>0.41543231991058888</v>
      </c>
      <c r="X806" s="31">
        <f t="shared" si="231"/>
        <v>0.41592544260799591</v>
      </c>
      <c r="Y806" s="31">
        <f t="shared" si="232"/>
        <v>-0.17754930012129932</v>
      </c>
      <c r="Z806" s="31"/>
      <c r="AA806" s="31"/>
      <c r="AB806" s="31"/>
      <c r="AC806" s="31"/>
      <c r="AD806" s="31"/>
      <c r="AE806" s="31"/>
      <c r="AF806" s="31"/>
      <c r="AG806" s="33">
        <f t="shared" si="233"/>
        <v>0.99504850663561772</v>
      </c>
      <c r="AH806" s="33">
        <f t="shared" si="234"/>
        <v>1.0021136821443011</v>
      </c>
      <c r="AI806" s="33">
        <f t="shared" si="235"/>
        <v>0.99999412949169619</v>
      </c>
      <c r="AJ806" s="93">
        <f t="shared" si="236"/>
        <v>0.99746484373286837</v>
      </c>
      <c r="AK806" s="3">
        <f t="shared" si="237"/>
        <v>0.99750258746968024</v>
      </c>
      <c r="AL806" s="3"/>
      <c r="AM806" s="3"/>
      <c r="AN806" s="3"/>
      <c r="AO806" s="3"/>
      <c r="AP806" s="3"/>
      <c r="AQ806" s="90">
        <f t="shared" si="244"/>
        <v>0</v>
      </c>
      <c r="AR806" s="91">
        <f t="shared" si="245"/>
        <v>0</v>
      </c>
      <c r="AS806" s="89">
        <f>SUM(AR$9:AR806)*RLR</f>
        <v>120</v>
      </c>
      <c r="AT806" s="90">
        <f>AS806-SUM(AU$9:AU806)</f>
        <v>0.299689503638362</v>
      </c>
      <c r="AU806" s="89">
        <f t="shared" si="246"/>
        <v>2.2646561987785317E-3</v>
      </c>
      <c r="AV806" s="90">
        <f>SUM(AU$9:AU806)*RRF</f>
        <v>83.790217347453137</v>
      </c>
      <c r="AW806" s="3"/>
      <c r="AX806" s="2">
        <f t="shared" si="238"/>
        <v>1.5</v>
      </c>
      <c r="AY806" s="2">
        <f t="shared" si="239"/>
        <v>0.75</v>
      </c>
    </row>
    <row r="807" spans="1:51" x14ac:dyDescent="0.25">
      <c r="A807" s="14">
        <f t="shared" si="240"/>
        <v>7.98</v>
      </c>
      <c r="B807" s="59">
        <f>IF($B$4="AY",0,IFERROR(P*INDEX('UWYr writing pattern'!$C$4:$C$18,MATCH('Baseline model w.Calcs'!$A807,'UWYr writing pattern'!$A$4:$A$18,0)) / 25,B806))</f>
        <v>0</v>
      </c>
      <c r="C807" s="36">
        <f t="shared" si="241"/>
        <v>5.7824506779277434E-4</v>
      </c>
      <c r="E807" s="34">
        <f t="shared" si="242"/>
        <v>8.8057624536970714E-6</v>
      </c>
      <c r="F807" s="31">
        <f>SUM($E$9:E807)*RLR</f>
        <v>119.99930610591848</v>
      </c>
      <c r="G807" s="32"/>
      <c r="H807" s="36">
        <f>F807-SUM($J$9:J807)</f>
        <v>0.58903424907387603</v>
      </c>
      <c r="J807" s="31">
        <f t="shared" si="243"/>
        <v>4.451060570470595E-3</v>
      </c>
      <c r="K807" s="36">
        <f>SUM($J$9:J807)*RRF</f>
        <v>83.587190299791217</v>
      </c>
      <c r="L807" s="33"/>
      <c r="M807" s="36">
        <f t="shared" si="228"/>
        <v>84.176224548865093</v>
      </c>
      <c r="N807" s="33"/>
      <c r="O807" s="33"/>
      <c r="P807" s="33"/>
      <c r="Q807" s="33"/>
      <c r="R807" s="33"/>
      <c r="S807" s="33"/>
      <c r="T807" s="33"/>
      <c r="U807" s="33"/>
      <c r="V807" s="31">
        <f t="shared" si="229"/>
        <v>4.8572585694593045E-4</v>
      </c>
      <c r="W807" s="31">
        <f t="shared" si="230"/>
        <v>0.4123239743517132</v>
      </c>
      <c r="X807" s="31">
        <f t="shared" si="231"/>
        <v>0.41280970020865915</v>
      </c>
      <c r="Y807" s="31">
        <f t="shared" si="232"/>
        <v>-0.17622454886509331</v>
      </c>
      <c r="Z807" s="31"/>
      <c r="AA807" s="31"/>
      <c r="AB807" s="31"/>
      <c r="AC807" s="31"/>
      <c r="AD807" s="31"/>
      <c r="AE807" s="31"/>
      <c r="AF807" s="31"/>
      <c r="AG807" s="33">
        <f t="shared" si="233"/>
        <v>0.99508559880703829</v>
      </c>
      <c r="AH807" s="33">
        <f t="shared" si="234"/>
        <v>1.0020979112960131</v>
      </c>
      <c r="AI807" s="33">
        <f t="shared" si="235"/>
        <v>0.99999421754932061</v>
      </c>
      <c r="AJ807" s="93">
        <f t="shared" si="236"/>
        <v>0.99748378628152135</v>
      </c>
      <c r="AK807" s="3">
        <f t="shared" si="237"/>
        <v>0.99752131806365762</v>
      </c>
      <c r="AL807" s="3"/>
      <c r="AM807" s="3"/>
      <c r="AN807" s="3"/>
      <c r="AO807" s="3"/>
      <c r="AP807" s="3"/>
      <c r="AQ807" s="90">
        <f t="shared" si="244"/>
        <v>0</v>
      </c>
      <c r="AR807" s="91">
        <f t="shared" si="245"/>
        <v>0</v>
      </c>
      <c r="AS807" s="89">
        <f>SUM(AR$9:AR807)*RLR</f>
        <v>120</v>
      </c>
      <c r="AT807" s="90">
        <f>AS807-SUM(AU$9:AU807)</f>
        <v>0.29744183236107347</v>
      </c>
      <c r="AU807" s="89">
        <f t="shared" si="246"/>
        <v>2.2476712772877151E-3</v>
      </c>
      <c r="AV807" s="90">
        <f>SUM(AU$9:AU807)*RRF</f>
        <v>83.79179071734724</v>
      </c>
      <c r="AW807" s="3"/>
      <c r="AX807" s="2">
        <f t="shared" si="238"/>
        <v>1.5</v>
      </c>
      <c r="AY807" s="2">
        <f t="shared" si="239"/>
        <v>0.75</v>
      </c>
    </row>
    <row r="808" spans="1:51" x14ac:dyDescent="0.25">
      <c r="A808" s="14">
        <f t="shared" si="240"/>
        <v>7.99</v>
      </c>
      <c r="B808" s="59">
        <f>IF($B$4="AY",0,IFERROR(P*INDEX('UWYr writing pattern'!$C$4:$C$18,MATCH('Baseline model w.Calcs'!$A808,'UWYr writing pattern'!$A$4:$A$18,0)) / 25,B807))</f>
        <v>0</v>
      </c>
      <c r="C808" s="36">
        <f t="shared" si="241"/>
        <v>5.6957139177588273E-4</v>
      </c>
      <c r="E808" s="34">
        <f t="shared" si="242"/>
        <v>8.6736760168916164E-6</v>
      </c>
      <c r="F808" s="31">
        <f>SUM($E$9:E808)*RLR</f>
        <v>119.99931651432971</v>
      </c>
      <c r="G808" s="32"/>
      <c r="H808" s="36">
        <f>F808-SUM($J$9:J808)</f>
        <v>0.58462690061705302</v>
      </c>
      <c r="J808" s="31">
        <f t="shared" si="243"/>
        <v>4.4177568680540706E-3</v>
      </c>
      <c r="K808" s="36">
        <f>SUM($J$9:J808)*RRF</f>
        <v>83.590282729598854</v>
      </c>
      <c r="L808" s="33"/>
      <c r="M808" s="36">
        <f t="shared" si="228"/>
        <v>84.174909630215907</v>
      </c>
      <c r="N808" s="33"/>
      <c r="O808" s="33"/>
      <c r="P808" s="33"/>
      <c r="Q808" s="33"/>
      <c r="R808" s="33"/>
      <c r="S808" s="33"/>
      <c r="T808" s="33"/>
      <c r="U808" s="33"/>
      <c r="V808" s="31">
        <f t="shared" si="229"/>
        <v>4.7843996909174142E-4</v>
      </c>
      <c r="W808" s="31">
        <f t="shared" si="230"/>
        <v>0.4092388304319371</v>
      </c>
      <c r="X808" s="31">
        <f t="shared" si="231"/>
        <v>0.40971727040102884</v>
      </c>
      <c r="Y808" s="31">
        <f t="shared" si="232"/>
        <v>-0.17490963021590744</v>
      </c>
      <c r="Z808" s="31"/>
      <c r="AA808" s="31"/>
      <c r="AB808" s="31"/>
      <c r="AC808" s="31"/>
      <c r="AD808" s="31"/>
      <c r="AE808" s="31"/>
      <c r="AF808" s="31"/>
      <c r="AG808" s="33">
        <f t="shared" si="233"/>
        <v>0.99512241344760544</v>
      </c>
      <c r="AH808" s="33">
        <f t="shared" si="234"/>
        <v>1.0020822575025703</v>
      </c>
      <c r="AI808" s="33">
        <f t="shared" si="235"/>
        <v>0.99999430428608094</v>
      </c>
      <c r="AJ808" s="93">
        <f t="shared" si="236"/>
        <v>0.99750258729248908</v>
      </c>
      <c r="AK808" s="3">
        <f t="shared" si="237"/>
        <v>0.99753990817818039</v>
      </c>
      <c r="AL808" s="3"/>
      <c r="AM808" s="3"/>
      <c r="AN808" s="3"/>
      <c r="AO808" s="3"/>
      <c r="AP808" s="3"/>
      <c r="AQ808" s="90">
        <f t="shared" si="244"/>
        <v>0</v>
      </c>
      <c r="AR808" s="91">
        <f t="shared" si="245"/>
        <v>0</v>
      </c>
      <c r="AS808" s="89">
        <f>SUM(AR$9:AR808)*RLR</f>
        <v>120</v>
      </c>
      <c r="AT808" s="90">
        <f>AS808-SUM(AU$9:AU808)</f>
        <v>0.2952110186183603</v>
      </c>
      <c r="AU808" s="89">
        <f t="shared" si="246"/>
        <v>2.2308137427080512E-3</v>
      </c>
      <c r="AV808" s="90">
        <f>SUM(AU$9:AU808)*RRF</f>
        <v>83.793352286967149</v>
      </c>
      <c r="AW808" s="3"/>
      <c r="AX808" s="2">
        <f t="shared" si="238"/>
        <v>1.5</v>
      </c>
      <c r="AY808" s="2">
        <f t="shared" si="239"/>
        <v>0.75</v>
      </c>
    </row>
    <row r="809" spans="1:51" x14ac:dyDescent="0.25">
      <c r="A809" s="14">
        <f t="shared" si="240"/>
        <v>8</v>
      </c>
      <c r="B809" s="59">
        <f>IF($B$4="AY",0,IFERROR(P*INDEX('UWYr writing pattern'!$C$4:$C$18,MATCH('Baseline model w.Calcs'!$A809,'UWYr writing pattern'!$A$4:$A$18,0)) / 25,B808))</f>
        <v>0</v>
      </c>
      <c r="C809" s="36">
        <f t="shared" si="241"/>
        <v>5.6102782089924449E-4</v>
      </c>
      <c r="E809" s="34">
        <f t="shared" si="242"/>
        <v>8.5435708766382415E-6</v>
      </c>
      <c r="F809" s="31">
        <f>SUM($E$9:E809)*RLR</f>
        <v>119.99932676661476</v>
      </c>
      <c r="G809" s="32"/>
      <c r="H809" s="36">
        <f>F809-SUM($J$9:J809)</f>
        <v>0.58025245114747293</v>
      </c>
      <c r="J809" s="31">
        <f t="shared" si="243"/>
        <v>4.3847017546278979E-3</v>
      </c>
      <c r="K809" s="36">
        <f>SUM($J$9:J809)*RRF</f>
        <v>83.593352020827098</v>
      </c>
      <c r="L809" s="33"/>
      <c r="M809" s="36">
        <f t="shared" si="228"/>
        <v>84.173604471974571</v>
      </c>
      <c r="N809" s="33"/>
      <c r="O809" s="33"/>
      <c r="P809" s="33"/>
      <c r="Q809" s="33"/>
      <c r="R809" s="33"/>
      <c r="S809" s="33"/>
      <c r="T809" s="33"/>
      <c r="U809" s="33"/>
      <c r="V809" s="31">
        <f t="shared" si="229"/>
        <v>4.7126336955536534E-4</v>
      </c>
      <c r="W809" s="31">
        <f t="shared" si="230"/>
        <v>0.406176715803231</v>
      </c>
      <c r="X809" s="31">
        <f t="shared" si="231"/>
        <v>0.40664797917278639</v>
      </c>
      <c r="Y809" s="31">
        <f t="shared" si="232"/>
        <v>-0.17360447197457063</v>
      </c>
      <c r="Z809" s="31"/>
      <c r="AA809" s="31"/>
      <c r="AB809" s="31"/>
      <c r="AC809" s="31"/>
      <c r="AD809" s="31"/>
      <c r="AE809" s="31"/>
      <c r="AF809" s="31"/>
      <c r="AG809" s="33">
        <f t="shared" si="233"/>
        <v>0.99515895262889398</v>
      </c>
      <c r="AH809" s="33">
        <f t="shared" si="234"/>
        <v>1.0020667199044593</v>
      </c>
      <c r="AI809" s="33">
        <f t="shared" si="235"/>
        <v>0.99999438972178967</v>
      </c>
      <c r="AJ809" s="93">
        <f t="shared" si="236"/>
        <v>0.99752124782333362</v>
      </c>
      <c r="AK809" s="3">
        <f t="shared" si="237"/>
        <v>0.99755835886684385</v>
      </c>
      <c r="AL809" s="3"/>
      <c r="AM809" s="3"/>
      <c r="AN809" s="3"/>
      <c r="AO809" s="3"/>
      <c r="AP809" s="3"/>
      <c r="AQ809" s="90">
        <f t="shared" si="244"/>
        <v>0</v>
      </c>
      <c r="AR809" s="91">
        <f t="shared" si="245"/>
        <v>0</v>
      </c>
      <c r="AS809" s="89">
        <f>SUM(AR$9:AR809)*RLR</f>
        <v>120</v>
      </c>
      <c r="AT809" s="90">
        <f>AS809-SUM(AU$9:AU809)</f>
        <v>0.29299693597872078</v>
      </c>
      <c r="AU809" s="89">
        <f t="shared" si="246"/>
        <v>2.2140826396377022E-3</v>
      </c>
      <c r="AV809" s="90">
        <f>SUM(AU$9:AU809)*RRF</f>
        <v>83.794902144814884</v>
      </c>
      <c r="AW809" s="3"/>
      <c r="AX809" s="2">
        <f t="shared" si="238"/>
        <v>1.5</v>
      </c>
      <c r="AY809" s="2">
        <f t="shared" si="239"/>
        <v>0.75</v>
      </c>
    </row>
    <row r="810" spans="1:51" x14ac:dyDescent="0.25">
      <c r="A810" s="14">
        <f t="shared" si="240"/>
        <v>8.01</v>
      </c>
      <c r="B810" s="59">
        <f>IF($B$4="AY",0,IFERROR(P*INDEX('UWYr writing pattern'!$C$4:$C$18,MATCH('Baseline model w.Calcs'!$A810,'UWYr writing pattern'!$A$4:$A$18,0)) / 25,B809))</f>
        <v>0</v>
      </c>
      <c r="C810" s="36">
        <f t="shared" si="241"/>
        <v>5.5261240358575581E-4</v>
      </c>
      <c r="E810" s="34">
        <f t="shared" si="242"/>
        <v>8.4154173134886681E-6</v>
      </c>
      <c r="F810" s="31">
        <f>SUM($E$9:E810)*RLR</f>
        <v>119.99933686511552</v>
      </c>
      <c r="G810" s="32"/>
      <c r="H810" s="36">
        <f>F810-SUM($J$9:J810)</f>
        <v>0.57591065626463944</v>
      </c>
      <c r="J810" s="31">
        <f t="shared" si="243"/>
        <v>4.351893383606047E-3</v>
      </c>
      <c r="K810" s="37">
        <f>SUM($J$9:J810)*RRF</f>
        <v>83.596398346195613</v>
      </c>
      <c r="L810" s="33"/>
      <c r="M810" s="36">
        <f t="shared" si="228"/>
        <v>84.172309002460253</v>
      </c>
      <c r="N810" s="33"/>
      <c r="O810" s="33"/>
      <c r="P810" s="33"/>
      <c r="Q810" s="33"/>
      <c r="R810" s="33"/>
      <c r="S810" s="33"/>
      <c r="T810" s="33"/>
      <c r="U810" s="33"/>
      <c r="V810" s="31">
        <f t="shared" si="229"/>
        <v>4.6419441901203483E-4</v>
      </c>
      <c r="W810" s="35">
        <f t="shared" si="230"/>
        <v>0.40313745938524759</v>
      </c>
      <c r="X810" s="35">
        <f t="shared" si="231"/>
        <v>0.40360165380425961</v>
      </c>
      <c r="Y810" s="31">
        <f t="shared" si="232"/>
        <v>-0.17230900246025271</v>
      </c>
      <c r="Z810" s="35"/>
      <c r="AA810" s="35"/>
      <c r="AB810" s="35"/>
      <c r="AC810" s="35"/>
      <c r="AD810" s="35"/>
      <c r="AE810" s="35"/>
      <c r="AF810" s="35"/>
      <c r="AG810" s="33">
        <f t="shared" si="233"/>
        <v>0.99519521840709069</v>
      </c>
      <c r="AH810" s="33">
        <f t="shared" si="234"/>
        <v>1.0020512976483364</v>
      </c>
      <c r="AI810" s="33">
        <f t="shared" si="235"/>
        <v>0.99999447387596274</v>
      </c>
      <c r="AJ810" s="93">
        <f t="shared" si="236"/>
        <v>0.99753976892371465</v>
      </c>
      <c r="AK810" s="3">
        <f t="shared" si="237"/>
        <v>0.99757667117534254</v>
      </c>
      <c r="AL810" s="3"/>
      <c r="AM810" s="3"/>
      <c r="AN810" s="3"/>
      <c r="AO810" s="3"/>
      <c r="AP810" s="3"/>
      <c r="AQ810" s="90">
        <f t="shared" si="244"/>
        <v>0</v>
      </c>
      <c r="AR810" s="91">
        <f t="shared" si="245"/>
        <v>0</v>
      </c>
      <c r="AS810" s="89">
        <f>SUM(AR$9:AR810)*RLR</f>
        <v>120</v>
      </c>
      <c r="AT810" s="90">
        <f>AS810-SUM(AU$9:AU810)</f>
        <v>0.2907994589588867</v>
      </c>
      <c r="AU810" s="89">
        <f t="shared" si="246"/>
        <v>2.197477019840406E-3</v>
      </c>
      <c r="AV810" s="90">
        <f>SUM(AU$9:AU810)*RRF</f>
        <v>83.796440378728775</v>
      </c>
      <c r="AW810" s="3"/>
      <c r="AX810" s="2">
        <f t="shared" si="238"/>
        <v>1.5</v>
      </c>
      <c r="AY810" s="2">
        <f t="shared" si="239"/>
        <v>0.75</v>
      </c>
    </row>
    <row r="811" spans="1:51" x14ac:dyDescent="0.25">
      <c r="A811" s="14">
        <f t="shared" si="240"/>
        <v>8.02</v>
      </c>
      <c r="B811" s="59">
        <f>IF($B$4="AY",0,IFERROR(P*INDEX('UWYr writing pattern'!$C$4:$C$18,MATCH('Baseline model w.Calcs'!$A811,'UWYr writing pattern'!$A$4:$A$18,0)) / 25,B810))</f>
        <v>0</v>
      </c>
      <c r="C811" s="36">
        <f t="shared" si="241"/>
        <v>5.4432321753196953E-4</v>
      </c>
      <c r="E811" s="34">
        <f t="shared" si="242"/>
        <v>8.2891860537863366E-6</v>
      </c>
      <c r="F811" s="31">
        <f>SUM($E$9:E811)*RLR</f>
        <v>119.9993468121388</v>
      </c>
      <c r="G811" s="32"/>
      <c r="H811" s="36">
        <f>F811-SUM($J$9:J811)</f>
        <v>0.57160127336592836</v>
      </c>
      <c r="J811" s="31">
        <f t="shared" si="243"/>
        <v>4.319329921984796E-3</v>
      </c>
      <c r="K811" s="38">
        <f>SUM($J$9:J811)*RRF</f>
        <v>83.599421877140998</v>
      </c>
      <c r="L811" s="33"/>
      <c r="M811" s="36">
        <f t="shared" si="228"/>
        <v>84.171023150506926</v>
      </c>
      <c r="N811" s="33"/>
      <c r="O811" s="33"/>
      <c r="P811" s="33"/>
      <c r="Q811" s="33"/>
      <c r="R811" s="33"/>
      <c r="S811" s="33"/>
      <c r="T811" s="33"/>
      <c r="U811" s="33"/>
      <c r="V811" s="31">
        <f t="shared" si="229"/>
        <v>4.5723150272685434E-4</v>
      </c>
      <c r="W811" s="31">
        <f t="shared" si="230"/>
        <v>0.40012089135614981</v>
      </c>
      <c r="X811" s="31">
        <f t="shared" si="231"/>
        <v>0.40057812285887667</v>
      </c>
      <c r="Y811" s="31">
        <f t="shared" si="232"/>
        <v>-0.17102315050692596</v>
      </c>
      <c r="Z811" s="31"/>
      <c r="AA811" s="31"/>
      <c r="AB811" s="31"/>
      <c r="AC811" s="31"/>
      <c r="AD811" s="31"/>
      <c r="AE811" s="31"/>
      <c r="AF811" s="31"/>
      <c r="AG811" s="33">
        <f t="shared" si="233"/>
        <v>0.99523121282310711</v>
      </c>
      <c r="AH811" s="33">
        <f t="shared" si="234"/>
        <v>1.0020359898869873</v>
      </c>
      <c r="AI811" s="33">
        <f t="shared" si="235"/>
        <v>0.99999455676782334</v>
      </c>
      <c r="AJ811" s="93">
        <f t="shared" si="236"/>
        <v>0.99755815163544892</v>
      </c>
      <c r="AK811" s="3">
        <f t="shared" si="237"/>
        <v>0.99759484614152749</v>
      </c>
      <c r="AL811" s="3"/>
      <c r="AM811" s="3"/>
      <c r="AN811" s="3"/>
      <c r="AO811" s="3"/>
      <c r="AP811" s="3"/>
      <c r="AQ811" s="90">
        <f t="shared" si="244"/>
        <v>0</v>
      </c>
      <c r="AR811" s="91">
        <f t="shared" si="245"/>
        <v>0</v>
      </c>
      <c r="AS811" s="89">
        <f>SUM(AR$9:AR811)*RLR</f>
        <v>120</v>
      </c>
      <c r="AT811" s="90">
        <f>AS811-SUM(AU$9:AU811)</f>
        <v>0.28861846301668947</v>
      </c>
      <c r="AU811" s="89">
        <f t="shared" si="246"/>
        <v>2.1809959421916505E-3</v>
      </c>
      <c r="AV811" s="90">
        <f>SUM(AU$9:AU811)*RRF</f>
        <v>83.797967075888309</v>
      </c>
      <c r="AW811" s="3"/>
      <c r="AX811" s="2">
        <f t="shared" si="238"/>
        <v>1.5</v>
      </c>
      <c r="AY811" s="2">
        <f t="shared" si="239"/>
        <v>0.75</v>
      </c>
    </row>
    <row r="812" spans="1:51" x14ac:dyDescent="0.25">
      <c r="A812" s="14">
        <f t="shared" si="240"/>
        <v>8.0299999999999994</v>
      </c>
      <c r="B812" s="59">
        <f>IF($B$4="AY",0,IFERROR(P*INDEX('UWYr writing pattern'!$C$4:$C$18,MATCH('Baseline model w.Calcs'!$A812,'UWYr writing pattern'!$A$4:$A$18,0)) / 25,B811))</f>
        <v>0</v>
      </c>
      <c r="C812" s="36">
        <f t="shared" si="241"/>
        <v>5.3615836926898996E-4</v>
      </c>
      <c r="E812" s="34">
        <f t="shared" si="242"/>
        <v>8.164848262979542E-6</v>
      </c>
      <c r="F812" s="31">
        <f>SUM($E$9:E812)*RLR</f>
        <v>119.99935660995672</v>
      </c>
      <c r="G812" s="32"/>
      <c r="H812" s="36">
        <f>F812-SUM($J$9:J812)</f>
        <v>0.56732406163361304</v>
      </c>
      <c r="J812" s="31">
        <f t="shared" si="243"/>
        <v>4.2870095502444625E-3</v>
      </c>
      <c r="K812" s="36">
        <f>SUM($J$9:J812)*RRF</f>
        <v>83.602422783826171</v>
      </c>
      <c r="L812" s="33"/>
      <c r="M812" s="36">
        <f t="shared" si="228"/>
        <v>84.169746845459784</v>
      </c>
      <c r="N812" s="33"/>
      <c r="O812" s="33"/>
      <c r="P812" s="33"/>
      <c r="Q812" s="33"/>
      <c r="R812" s="33"/>
      <c r="S812" s="33"/>
      <c r="T812" s="33"/>
      <c r="U812" s="33"/>
      <c r="V812" s="31">
        <f t="shared" si="229"/>
        <v>4.5037303018595156E-4</v>
      </c>
      <c r="W812" s="31">
        <f t="shared" si="230"/>
        <v>0.39712684314352908</v>
      </c>
      <c r="X812" s="31">
        <f t="shared" si="231"/>
        <v>0.39757721617371505</v>
      </c>
      <c r="Y812" s="31">
        <f t="shared" si="232"/>
        <v>-0.16974684545978391</v>
      </c>
      <c r="Z812" s="31"/>
      <c r="AA812" s="31"/>
      <c r="AB812" s="31"/>
      <c r="AC812" s="31"/>
      <c r="AD812" s="31"/>
      <c r="AE812" s="31"/>
      <c r="AF812" s="31"/>
      <c r="AG812" s="33">
        <f t="shared" si="233"/>
        <v>0.99526693790269249</v>
      </c>
      <c r="AH812" s="33">
        <f t="shared" si="234"/>
        <v>1.002020795779283</v>
      </c>
      <c r="AI812" s="33">
        <f t="shared" si="235"/>
        <v>0.99999463841630598</v>
      </c>
      <c r="AJ812" s="93">
        <f t="shared" si="236"/>
        <v>0.99757639699256884</v>
      </c>
      <c r="AK812" s="3">
        <f t="shared" si="237"/>
        <v>0.99761288479546606</v>
      </c>
      <c r="AL812" s="3"/>
      <c r="AM812" s="3"/>
      <c r="AN812" s="3"/>
      <c r="AO812" s="3"/>
      <c r="AP812" s="3"/>
      <c r="AQ812" s="90">
        <f t="shared" si="244"/>
        <v>0</v>
      </c>
      <c r="AR812" s="91">
        <f t="shared" si="245"/>
        <v>0</v>
      </c>
      <c r="AS812" s="89">
        <f>SUM(AR$9:AR812)*RLR</f>
        <v>120</v>
      </c>
      <c r="AT812" s="90">
        <f>AS812-SUM(AU$9:AU812)</f>
        <v>0.28645382454406842</v>
      </c>
      <c r="AU812" s="89">
        <f t="shared" si="246"/>
        <v>2.1646384726251712E-3</v>
      </c>
      <c r="AV812" s="90">
        <f>SUM(AU$9:AU812)*RRF</f>
        <v>83.799482322819145</v>
      </c>
      <c r="AW812" s="3"/>
      <c r="AX812" s="2">
        <f t="shared" si="238"/>
        <v>1.5</v>
      </c>
      <c r="AY812" s="2">
        <f t="shared" si="239"/>
        <v>0.75</v>
      </c>
    </row>
    <row r="813" spans="1:51" x14ac:dyDescent="0.25">
      <c r="A813" s="14">
        <f t="shared" si="240"/>
        <v>8.0399999999999991</v>
      </c>
      <c r="B813" s="59">
        <f>IF($B$4="AY",0,IFERROR(P*INDEX('UWYr writing pattern'!$C$4:$C$18,MATCH('Baseline model w.Calcs'!$A813,'UWYr writing pattern'!$A$4:$A$18,0)) / 25,B812))</f>
        <v>0</v>
      </c>
      <c r="C813" s="36">
        <f t="shared" si="241"/>
        <v>5.281159937299551E-4</v>
      </c>
      <c r="E813" s="34">
        <f t="shared" si="242"/>
        <v>8.0423755390348484E-6</v>
      </c>
      <c r="F813" s="31">
        <f>SUM($E$9:E813)*RLR</f>
        <v>119.99936626080736</v>
      </c>
      <c r="G813" s="32"/>
      <c r="H813" s="36">
        <f>F813-SUM($J$9:J813)</f>
        <v>0.56307878202200357</v>
      </c>
      <c r="J813" s="31">
        <f t="shared" si="243"/>
        <v>4.2549304622520982E-3</v>
      </c>
      <c r="K813" s="36">
        <f>SUM($J$9:J813)*RRF</f>
        <v>83.605401235149742</v>
      </c>
      <c r="L813" s="33"/>
      <c r="M813" s="36">
        <f t="shared" si="228"/>
        <v>84.168480017171746</v>
      </c>
      <c r="N813" s="33"/>
      <c r="O813" s="33"/>
      <c r="P813" s="33"/>
      <c r="Q813" s="33"/>
      <c r="R813" s="33"/>
      <c r="S813" s="33"/>
      <c r="T813" s="33"/>
      <c r="U813" s="33"/>
      <c r="V813" s="31">
        <f t="shared" si="229"/>
        <v>4.4361743473316227E-4</v>
      </c>
      <c r="W813" s="31">
        <f t="shared" si="230"/>
        <v>0.39415514741540247</v>
      </c>
      <c r="X813" s="31">
        <f t="shared" si="231"/>
        <v>0.39459876485013562</v>
      </c>
      <c r="Y813" s="31">
        <f t="shared" si="232"/>
        <v>-0.16848001717174554</v>
      </c>
      <c r="Z813" s="31"/>
      <c r="AA813" s="31"/>
      <c r="AB813" s="31"/>
      <c r="AC813" s="31"/>
      <c r="AD813" s="31"/>
      <c r="AE813" s="31"/>
      <c r="AF813" s="31"/>
      <c r="AG813" s="33">
        <f t="shared" si="233"/>
        <v>0.99530239565654455</v>
      </c>
      <c r="AH813" s="33">
        <f t="shared" si="234"/>
        <v>1.0020057144901398</v>
      </c>
      <c r="AI813" s="33">
        <f t="shared" si="235"/>
        <v>0.99999471884006141</v>
      </c>
      <c r="AJ813" s="93">
        <f t="shared" si="236"/>
        <v>0.99759450602138044</v>
      </c>
      <c r="AK813" s="3">
        <f t="shared" si="237"/>
        <v>0.99763078815950001</v>
      </c>
      <c r="AL813" s="3"/>
      <c r="AM813" s="3"/>
      <c r="AN813" s="3"/>
      <c r="AO813" s="3"/>
      <c r="AP813" s="3"/>
      <c r="AQ813" s="90">
        <f t="shared" si="244"/>
        <v>0</v>
      </c>
      <c r="AR813" s="91">
        <f t="shared" si="245"/>
        <v>0</v>
      </c>
      <c r="AS813" s="89">
        <f>SUM(AR$9:AR813)*RLR</f>
        <v>120</v>
      </c>
      <c r="AT813" s="90">
        <f>AS813-SUM(AU$9:AU813)</f>
        <v>0.28430542085999377</v>
      </c>
      <c r="AU813" s="89">
        <f t="shared" si="246"/>
        <v>2.1484036840805133E-3</v>
      </c>
      <c r="AV813" s="90">
        <f>SUM(AU$9:AU813)*RRF</f>
        <v>83.800986205398004</v>
      </c>
      <c r="AW813" s="3"/>
      <c r="AX813" s="2">
        <f t="shared" si="238"/>
        <v>1.5</v>
      </c>
      <c r="AY813" s="2">
        <f t="shared" si="239"/>
        <v>0.75</v>
      </c>
    </row>
    <row r="814" spans="1:51" x14ac:dyDescent="0.25">
      <c r="A814" s="14">
        <f t="shared" si="240"/>
        <v>8.0500000000000007</v>
      </c>
      <c r="B814" s="59">
        <f>IF($B$4="AY",0,IFERROR(P*INDEX('UWYr writing pattern'!$C$4:$C$18,MATCH('Baseline model w.Calcs'!$A814,'UWYr writing pattern'!$A$4:$A$18,0)) / 25,B813))</f>
        <v>0</v>
      </c>
      <c r="C814" s="36">
        <f t="shared" si="241"/>
        <v>5.2019425382400573E-4</v>
      </c>
      <c r="E814" s="34">
        <f t="shared" si="242"/>
        <v>7.9217399059493259E-6</v>
      </c>
      <c r="F814" s="31">
        <f>SUM($E$9:E814)*RLR</f>
        <v>119.99937576689526</v>
      </c>
      <c r="G814" s="32"/>
      <c r="H814" s="36">
        <f>F814-SUM($J$9:J814)</f>
        <v>0.55886519724472805</v>
      </c>
      <c r="J814" s="31">
        <f t="shared" si="243"/>
        <v>4.2230908651650269E-3</v>
      </c>
      <c r="K814" s="36">
        <f>SUM($J$9:J814)*RRF</f>
        <v>83.608357398755359</v>
      </c>
      <c r="L814" s="33"/>
      <c r="M814" s="36">
        <f t="shared" si="228"/>
        <v>84.167222596000087</v>
      </c>
      <c r="N814" s="33"/>
      <c r="O814" s="33"/>
      <c r="P814" s="33"/>
      <c r="Q814" s="33"/>
      <c r="R814" s="33"/>
      <c r="S814" s="33"/>
      <c r="T814" s="33"/>
      <c r="U814" s="33"/>
      <c r="V814" s="31">
        <f t="shared" si="229"/>
        <v>4.3696317321216478E-4</v>
      </c>
      <c r="W814" s="31">
        <f t="shared" si="230"/>
        <v>0.39120563807130959</v>
      </c>
      <c r="X814" s="31">
        <f t="shared" si="231"/>
        <v>0.39164260124452177</v>
      </c>
      <c r="Y814" s="31">
        <f t="shared" si="232"/>
        <v>-0.16722259600008726</v>
      </c>
      <c r="Z814" s="31"/>
      <c r="AA814" s="31"/>
      <c r="AB814" s="31"/>
      <c r="AC814" s="31"/>
      <c r="AD814" s="31"/>
      <c r="AE814" s="31"/>
      <c r="AF814" s="31"/>
      <c r="AG814" s="33">
        <f t="shared" si="233"/>
        <v>0.99533758808042094</v>
      </c>
      <c r="AH814" s="33">
        <f t="shared" si="234"/>
        <v>1.0019907451904773</v>
      </c>
      <c r="AI814" s="33">
        <f t="shared" si="235"/>
        <v>0.9999947980574605</v>
      </c>
      <c r="AJ814" s="93">
        <f t="shared" si="236"/>
        <v>0.99761247974052158</v>
      </c>
      <c r="AK814" s="3">
        <f t="shared" si="237"/>
        <v>0.9976485572483037</v>
      </c>
      <c r="AL814" s="3"/>
      <c r="AM814" s="3"/>
      <c r="AN814" s="3"/>
      <c r="AO814" s="3"/>
      <c r="AP814" s="3"/>
      <c r="AQ814" s="90">
        <f t="shared" si="244"/>
        <v>0</v>
      </c>
      <c r="AR814" s="91">
        <f t="shared" si="245"/>
        <v>0</v>
      </c>
      <c r="AS814" s="89">
        <f>SUM(AR$9:AR814)*RLR</f>
        <v>120</v>
      </c>
      <c r="AT814" s="90">
        <f>AS814-SUM(AU$9:AU814)</f>
        <v>0.28217313020354595</v>
      </c>
      <c r="AU814" s="89">
        <f t="shared" si="246"/>
        <v>2.1322906564499532E-3</v>
      </c>
      <c r="AV814" s="90">
        <f>SUM(AU$9:AU814)*RRF</f>
        <v>83.802478808857515</v>
      </c>
      <c r="AW814" s="3"/>
      <c r="AX814" s="2">
        <f t="shared" si="238"/>
        <v>1.5</v>
      </c>
      <c r="AY814" s="2">
        <f t="shared" si="239"/>
        <v>0.75</v>
      </c>
    </row>
    <row r="815" spans="1:51" x14ac:dyDescent="0.25">
      <c r="A815" s="14">
        <f t="shared" si="240"/>
        <v>8.06</v>
      </c>
      <c r="B815" s="59">
        <f>IF($B$4="AY",0,IFERROR(P*INDEX('UWYr writing pattern'!$C$4:$C$18,MATCH('Baseline model w.Calcs'!$A815,'UWYr writing pattern'!$A$4:$A$18,0)) / 25,B814))</f>
        <v>0</v>
      </c>
      <c r="C815" s="36">
        <f t="shared" si="241"/>
        <v>5.1239134001664565E-4</v>
      </c>
      <c r="E815" s="34">
        <f t="shared" si="242"/>
        <v>7.8029138073600856E-6</v>
      </c>
      <c r="F815" s="31">
        <f>SUM($E$9:E815)*RLR</f>
        <v>119.99938513039183</v>
      </c>
      <c r="G815" s="32"/>
      <c r="H815" s="36">
        <f>F815-SUM($J$9:J815)</f>
        <v>0.55468307176197129</v>
      </c>
      <c r="J815" s="31">
        <f t="shared" si="243"/>
        <v>4.1914889793354601E-3</v>
      </c>
      <c r="K815" s="36">
        <f>SUM($J$9:J815)*RRF</f>
        <v>83.611291441040891</v>
      </c>
      <c r="L815" s="33"/>
      <c r="M815" s="36">
        <f t="shared" si="228"/>
        <v>84.165974512802862</v>
      </c>
      <c r="N815" s="33"/>
      <c r="O815" s="33"/>
      <c r="P815" s="33"/>
      <c r="Q815" s="33"/>
      <c r="R815" s="33"/>
      <c r="S815" s="33"/>
      <c r="T815" s="33"/>
      <c r="U815" s="33"/>
      <c r="V815" s="31">
        <f t="shared" si="229"/>
        <v>4.3040872561398227E-4</v>
      </c>
      <c r="W815" s="31">
        <f t="shared" si="230"/>
        <v>0.38827815023337986</v>
      </c>
      <c r="X815" s="31">
        <f t="shared" si="231"/>
        <v>0.38870855895899387</v>
      </c>
      <c r="Y815" s="31">
        <f t="shared" si="232"/>
        <v>-0.1659745128028618</v>
      </c>
      <c r="Z815" s="31"/>
      <c r="AA815" s="31"/>
      <c r="AB815" s="31"/>
      <c r="AC815" s="31"/>
      <c r="AD815" s="31"/>
      <c r="AE815" s="31"/>
      <c r="AF815" s="31"/>
      <c r="AG815" s="33">
        <f t="shared" si="233"/>
        <v>0.99537251715524866</v>
      </c>
      <c r="AH815" s="33">
        <f t="shared" si="234"/>
        <v>1.0019758870571769</v>
      </c>
      <c r="AI815" s="33">
        <f t="shared" si="235"/>
        <v>0.99999487608659854</v>
      </c>
      <c r="AJ815" s="93">
        <f t="shared" si="236"/>
        <v>0.99763031916101863</v>
      </c>
      <c r="AK815" s="3">
        <f t="shared" si="237"/>
        <v>0.99766619306894133</v>
      </c>
      <c r="AL815" s="3"/>
      <c r="AM815" s="3"/>
      <c r="AN815" s="3"/>
      <c r="AO815" s="3"/>
      <c r="AP815" s="3"/>
      <c r="AQ815" s="90">
        <f t="shared" si="244"/>
        <v>0</v>
      </c>
      <c r="AR815" s="91">
        <f t="shared" si="245"/>
        <v>0</v>
      </c>
      <c r="AS815" s="89">
        <f>SUM(AR$9:AR815)*RLR</f>
        <v>120</v>
      </c>
      <c r="AT815" s="90">
        <f>AS815-SUM(AU$9:AU815)</f>
        <v>0.28005683172702334</v>
      </c>
      <c r="AU815" s="89">
        <f t="shared" si="246"/>
        <v>2.1162984765265946E-3</v>
      </c>
      <c r="AV815" s="90">
        <f>SUM(AU$9:AU815)*RRF</f>
        <v>83.803960217791072</v>
      </c>
      <c r="AW815" s="3"/>
      <c r="AX815" s="2">
        <f t="shared" si="238"/>
        <v>1.5</v>
      </c>
      <c r="AY815" s="2">
        <f t="shared" si="239"/>
        <v>0.75</v>
      </c>
    </row>
    <row r="816" spans="1:51" x14ac:dyDescent="0.25">
      <c r="A816" s="14">
        <f t="shared" si="240"/>
        <v>8.07</v>
      </c>
      <c r="B816" s="59">
        <f>IF($B$4="AY",0,IFERROR(P*INDEX('UWYr writing pattern'!$C$4:$C$18,MATCH('Baseline model w.Calcs'!$A816,'UWYr writing pattern'!$A$4:$A$18,0)) / 25,B815))</f>
        <v>0</v>
      </c>
      <c r="C816" s="36">
        <f t="shared" si="241"/>
        <v>5.0470546991639598E-4</v>
      </c>
      <c r="E816" s="34">
        <f t="shared" si="242"/>
        <v>7.6858701002496849E-6</v>
      </c>
      <c r="F816" s="31">
        <f>SUM($E$9:E816)*RLR</f>
        <v>119.99939435343595</v>
      </c>
      <c r="G816" s="32"/>
      <c r="H816" s="36">
        <f>F816-SUM($J$9:J816)</f>
        <v>0.55053217176786973</v>
      </c>
      <c r="J816" s="31">
        <f t="shared" si="243"/>
        <v>4.1601230382147846E-3</v>
      </c>
      <c r="K816" s="36">
        <f>SUM($J$9:J816)*RRF</f>
        <v>83.614203527167646</v>
      </c>
      <c r="L816" s="33"/>
      <c r="M816" s="36">
        <f t="shared" si="228"/>
        <v>84.164735698935516</v>
      </c>
      <c r="N816" s="33"/>
      <c r="O816" s="33"/>
      <c r="P816" s="33"/>
      <c r="Q816" s="33"/>
      <c r="R816" s="33"/>
      <c r="S816" s="33"/>
      <c r="T816" s="33"/>
      <c r="U816" s="33"/>
      <c r="V816" s="31">
        <f t="shared" si="229"/>
        <v>4.239525947297726E-4</v>
      </c>
      <c r="W816" s="31">
        <f t="shared" si="230"/>
        <v>0.38537252023750879</v>
      </c>
      <c r="X816" s="31">
        <f t="shared" si="231"/>
        <v>0.38579647283223856</v>
      </c>
      <c r="Y816" s="31">
        <f t="shared" si="232"/>
        <v>-0.16473569893551598</v>
      </c>
      <c r="Z816" s="31"/>
      <c r="AA816" s="31"/>
      <c r="AB816" s="31"/>
      <c r="AC816" s="31"/>
      <c r="AD816" s="31"/>
      <c r="AE816" s="31"/>
      <c r="AF816" s="31"/>
      <c r="AG816" s="33">
        <f t="shared" si="233"/>
        <v>0.99540718484723389</v>
      </c>
      <c r="AH816" s="33">
        <f t="shared" si="234"/>
        <v>1.0019611392730419</v>
      </c>
      <c r="AI816" s="33">
        <f t="shared" si="235"/>
        <v>0.9999949529452995</v>
      </c>
      <c r="AJ816" s="93">
        <f t="shared" si="236"/>
        <v>0.99764802528634366</v>
      </c>
      <c r="AK816" s="3">
        <f t="shared" si="237"/>
        <v>0.99768369662092449</v>
      </c>
      <c r="AL816" s="3"/>
      <c r="AM816" s="3"/>
      <c r="AN816" s="3"/>
      <c r="AO816" s="3"/>
      <c r="AP816" s="3"/>
      <c r="AQ816" s="90">
        <f t="shared" si="244"/>
        <v>0</v>
      </c>
      <c r="AR816" s="91">
        <f t="shared" si="245"/>
        <v>0</v>
      </c>
      <c r="AS816" s="89">
        <f>SUM(AR$9:AR816)*RLR</f>
        <v>120</v>
      </c>
      <c r="AT816" s="90">
        <f>AS816-SUM(AU$9:AU816)</f>
        <v>0.2779564054890642</v>
      </c>
      <c r="AU816" s="89">
        <f t="shared" si="246"/>
        <v>2.1004262379526752E-3</v>
      </c>
      <c r="AV816" s="90">
        <f>SUM(AU$9:AU816)*RRF</f>
        <v>83.805430516157656</v>
      </c>
      <c r="AW816" s="3"/>
      <c r="AX816" s="2">
        <f t="shared" si="238"/>
        <v>1.5</v>
      </c>
      <c r="AY816" s="2">
        <f t="shared" si="239"/>
        <v>0.75</v>
      </c>
    </row>
    <row r="817" spans="1:51" x14ac:dyDescent="0.25">
      <c r="A817" s="14">
        <f t="shared" si="240"/>
        <v>8.08</v>
      </c>
      <c r="B817" s="59">
        <f>IF($B$4="AY",0,IFERROR(P*INDEX('UWYr writing pattern'!$C$4:$C$18,MATCH('Baseline model w.Calcs'!$A817,'UWYr writing pattern'!$A$4:$A$18,0)) / 25,B816))</f>
        <v>0</v>
      </c>
      <c r="C817" s="36">
        <f t="shared" si="241"/>
        <v>4.9713488786765005E-4</v>
      </c>
      <c r="E817" s="34">
        <f t="shared" si="242"/>
        <v>7.5705820487459397E-6</v>
      </c>
      <c r="F817" s="31">
        <f>SUM($E$9:E817)*RLR</f>
        <v>119.99940343813441</v>
      </c>
      <c r="G817" s="32"/>
      <c r="H817" s="36">
        <f>F817-SUM($J$9:J817)</f>
        <v>0.54641226517807695</v>
      </c>
      <c r="J817" s="31">
        <f t="shared" si="243"/>
        <v>4.1289912882590228E-3</v>
      </c>
      <c r="K817" s="36">
        <f>SUM($J$9:J817)*RRF</f>
        <v>83.617093821069432</v>
      </c>
      <c r="L817" s="33"/>
      <c r="M817" s="36">
        <f t="shared" si="228"/>
        <v>84.163506086247509</v>
      </c>
      <c r="N817" s="33"/>
      <c r="O817" s="33"/>
      <c r="P817" s="33"/>
      <c r="Q817" s="33"/>
      <c r="R817" s="33"/>
      <c r="S817" s="33"/>
      <c r="T817" s="33"/>
      <c r="U817" s="33"/>
      <c r="V817" s="31">
        <f t="shared" si="229"/>
        <v>4.1759330580882597E-4</v>
      </c>
      <c r="W817" s="31">
        <f t="shared" si="230"/>
        <v>0.38248858562465382</v>
      </c>
      <c r="X817" s="31">
        <f t="shared" si="231"/>
        <v>0.38290617893046264</v>
      </c>
      <c r="Y817" s="31">
        <f t="shared" si="232"/>
        <v>-0.16350608624750862</v>
      </c>
      <c r="Z817" s="31"/>
      <c r="AA817" s="31"/>
      <c r="AB817" s="31"/>
      <c r="AC817" s="31"/>
      <c r="AD817" s="31"/>
      <c r="AE817" s="31"/>
      <c r="AF817" s="31"/>
      <c r="AG817" s="33">
        <f t="shared" si="233"/>
        <v>0.99544159310796942</v>
      </c>
      <c r="AH817" s="33">
        <f t="shared" si="234"/>
        <v>1.0019465010267561</v>
      </c>
      <c r="AI817" s="33">
        <f t="shared" si="235"/>
        <v>0.99999502865112011</v>
      </c>
      <c r="AJ817" s="93">
        <f t="shared" si="236"/>
        <v>0.99766559911247088</v>
      </c>
      <c r="AK817" s="3">
        <f t="shared" si="237"/>
        <v>0.99770106889626742</v>
      </c>
      <c r="AL817" s="3"/>
      <c r="AM817" s="3"/>
      <c r="AN817" s="3"/>
      <c r="AO817" s="3"/>
      <c r="AP817" s="3"/>
      <c r="AQ817" s="90">
        <f t="shared" si="244"/>
        <v>0</v>
      </c>
      <c r="AR817" s="91">
        <f t="shared" si="245"/>
        <v>0</v>
      </c>
      <c r="AS817" s="89">
        <f>SUM(AR$9:AR817)*RLR</f>
        <v>120</v>
      </c>
      <c r="AT817" s="90">
        <f>AS817-SUM(AU$9:AU817)</f>
        <v>0.27587173244789653</v>
      </c>
      <c r="AU817" s="89">
        <f t="shared" si="246"/>
        <v>2.0846730411679813E-3</v>
      </c>
      <c r="AV817" s="90">
        <f>SUM(AU$9:AU817)*RRF</f>
        <v>83.806889787286465</v>
      </c>
      <c r="AW817" s="3"/>
      <c r="AX817" s="2">
        <f t="shared" si="238"/>
        <v>1.5</v>
      </c>
      <c r="AY817" s="2">
        <f t="shared" si="239"/>
        <v>0.75</v>
      </c>
    </row>
    <row r="818" spans="1:51" x14ac:dyDescent="0.25">
      <c r="A818" s="14">
        <f t="shared" si="240"/>
        <v>8.09</v>
      </c>
      <c r="B818" s="59">
        <f>IF($B$4="AY",0,IFERROR(P*INDEX('UWYr writing pattern'!$C$4:$C$18,MATCH('Baseline model w.Calcs'!$A818,'UWYr writing pattern'!$A$4:$A$18,0)) / 25,B817))</f>
        <v>0</v>
      </c>
      <c r="C818" s="36">
        <f t="shared" si="241"/>
        <v>4.8967786454963533E-4</v>
      </c>
      <c r="E818" s="34">
        <f t="shared" si="242"/>
        <v>7.4570233180147511E-6</v>
      </c>
      <c r="F818" s="31">
        <f>SUM($E$9:E818)*RLR</f>
        <v>119.99941238656238</v>
      </c>
      <c r="G818" s="32"/>
      <c r="H818" s="36">
        <f>F818-SUM($J$9:J818)</f>
        <v>0.54232312161721552</v>
      </c>
      <c r="J818" s="31">
        <f t="shared" si="243"/>
        <v>4.0980919888355775E-3</v>
      </c>
      <c r="K818" s="36">
        <f>SUM($J$9:J818)*RRF</f>
        <v>83.619962485461613</v>
      </c>
      <c r="L818" s="33"/>
      <c r="M818" s="36">
        <f t="shared" si="228"/>
        <v>84.162285607078829</v>
      </c>
      <c r="N818" s="33"/>
      <c r="O818" s="33"/>
      <c r="P818" s="33"/>
      <c r="Q818" s="33"/>
      <c r="R818" s="33"/>
      <c r="S818" s="33"/>
      <c r="T818" s="33"/>
      <c r="U818" s="33"/>
      <c r="V818" s="31">
        <f t="shared" si="229"/>
        <v>4.1132940622169364E-4</v>
      </c>
      <c r="W818" s="31">
        <f t="shared" si="230"/>
        <v>0.37962618513205082</v>
      </c>
      <c r="X818" s="31">
        <f t="shared" si="231"/>
        <v>0.3800375145382725</v>
      </c>
      <c r="Y818" s="31">
        <f t="shared" si="232"/>
        <v>-0.16228560707882878</v>
      </c>
      <c r="Z818" s="31"/>
      <c r="AA818" s="31"/>
      <c r="AB818" s="31"/>
      <c r="AC818" s="31"/>
      <c r="AD818" s="31"/>
      <c r="AE818" s="31"/>
      <c r="AF818" s="31"/>
      <c r="AG818" s="33">
        <f t="shared" si="233"/>
        <v>0.99547574387454296</v>
      </c>
      <c r="AH818" s="33">
        <f t="shared" si="234"/>
        <v>1.0019319715128432</v>
      </c>
      <c r="AI818" s="33">
        <f t="shared" si="235"/>
        <v>0.99999510322135321</v>
      </c>
      <c r="AJ818" s="93">
        <f t="shared" si="236"/>
        <v>0.99768304162793264</v>
      </c>
      <c r="AK818" s="3">
        <f t="shared" si="237"/>
        <v>0.99771831087954543</v>
      </c>
      <c r="AL818" s="3"/>
      <c r="AM818" s="3"/>
      <c r="AN818" s="3"/>
      <c r="AO818" s="3"/>
      <c r="AP818" s="3"/>
      <c r="AQ818" s="90">
        <f t="shared" si="244"/>
        <v>0</v>
      </c>
      <c r="AR818" s="91">
        <f t="shared" si="245"/>
        <v>0</v>
      </c>
      <c r="AS818" s="89">
        <f>SUM(AR$9:AR818)*RLR</f>
        <v>120</v>
      </c>
      <c r="AT818" s="90">
        <f>AS818-SUM(AU$9:AU818)</f>
        <v>0.27380269445453109</v>
      </c>
      <c r="AU818" s="89">
        <f t="shared" si="246"/>
        <v>2.069037993359224E-3</v>
      </c>
      <c r="AV818" s="90">
        <f>SUM(AU$9:AU818)*RRF</f>
        <v>83.808338113881817</v>
      </c>
      <c r="AW818" s="3"/>
      <c r="AX818" s="2">
        <f t="shared" si="238"/>
        <v>1.5</v>
      </c>
      <c r="AY818" s="2">
        <f t="shared" si="239"/>
        <v>0.75</v>
      </c>
    </row>
    <row r="819" spans="1:51" x14ac:dyDescent="0.25">
      <c r="A819" s="14">
        <f t="shared" si="240"/>
        <v>8.1</v>
      </c>
      <c r="B819" s="59">
        <f>IF($B$4="AY",0,IFERROR(P*INDEX('UWYr writing pattern'!$C$4:$C$18,MATCH('Baseline model w.Calcs'!$A819,'UWYr writing pattern'!$A$4:$A$18,0)) / 25,B818))</f>
        <v>0</v>
      </c>
      <c r="C819" s="36">
        <f t="shared" si="241"/>
        <v>4.823326965813908E-4</v>
      </c>
      <c r="E819" s="34">
        <f t="shared" si="242"/>
        <v>7.3451679682445294E-6</v>
      </c>
      <c r="F819" s="31">
        <f>SUM($E$9:E819)*RLR</f>
        <v>119.99942120076395</v>
      </c>
      <c r="G819" s="32"/>
      <c r="H819" s="36">
        <f>F819-SUM($J$9:J819)</f>
        <v>0.53826451240665563</v>
      </c>
      <c r="J819" s="31">
        <f t="shared" si="243"/>
        <v>4.0674234121291161E-3</v>
      </c>
      <c r="K819" s="36">
        <f>SUM($J$9:J819)*RRF</f>
        <v>83.6228096818501</v>
      </c>
      <c r="L819" s="33"/>
      <c r="M819" s="36">
        <f t="shared" si="228"/>
        <v>84.161074194256756</v>
      </c>
      <c r="N819" s="33"/>
      <c r="O819" s="33"/>
      <c r="P819" s="33"/>
      <c r="Q819" s="33"/>
      <c r="R819" s="33"/>
      <c r="S819" s="33"/>
      <c r="T819" s="33"/>
      <c r="U819" s="33"/>
      <c r="V819" s="31">
        <f t="shared" si="229"/>
        <v>4.0515946512836826E-4</v>
      </c>
      <c r="W819" s="31">
        <f t="shared" si="230"/>
        <v>0.37678515868465889</v>
      </c>
      <c r="X819" s="31">
        <f t="shared" si="231"/>
        <v>0.37719031814978726</v>
      </c>
      <c r="Y819" s="31">
        <f t="shared" si="232"/>
        <v>-0.16107419425675573</v>
      </c>
      <c r="Z819" s="31"/>
      <c r="AA819" s="31"/>
      <c r="AB819" s="31"/>
      <c r="AC819" s="31"/>
      <c r="AD819" s="31"/>
      <c r="AE819" s="31"/>
      <c r="AF819" s="31"/>
      <c r="AG819" s="33">
        <f t="shared" si="233"/>
        <v>0.99550963906964407</v>
      </c>
      <c r="AH819" s="33">
        <f t="shared" si="234"/>
        <v>1.001917549931628</v>
      </c>
      <c r="AI819" s="33">
        <f t="shared" si="235"/>
        <v>0.99999517667303295</v>
      </c>
      <c r="AJ819" s="93">
        <f t="shared" si="236"/>
        <v>0.99770035381387501</v>
      </c>
      <c r="AK819" s="3">
        <f t="shared" si="237"/>
        <v>0.99773542354794897</v>
      </c>
      <c r="AL819" s="3"/>
      <c r="AM819" s="3"/>
      <c r="AN819" s="3"/>
      <c r="AO819" s="3"/>
      <c r="AP819" s="3"/>
      <c r="AQ819" s="90">
        <f t="shared" si="244"/>
        <v>0</v>
      </c>
      <c r="AR819" s="91">
        <f t="shared" si="245"/>
        <v>0</v>
      </c>
      <c r="AS819" s="89">
        <f>SUM(AR$9:AR819)*RLR</f>
        <v>120</v>
      </c>
      <c r="AT819" s="90">
        <f>AS819-SUM(AU$9:AU819)</f>
        <v>0.27174917424612488</v>
      </c>
      <c r="AU819" s="89">
        <f t="shared" si="246"/>
        <v>2.0535202084089833E-3</v>
      </c>
      <c r="AV819" s="90">
        <f>SUM(AU$9:AU819)*RRF</f>
        <v>83.809775578027711</v>
      </c>
      <c r="AW819" s="3"/>
      <c r="AX819" s="2">
        <f t="shared" si="238"/>
        <v>1.5</v>
      </c>
      <c r="AY819" s="2">
        <f t="shared" si="239"/>
        <v>0.75</v>
      </c>
    </row>
    <row r="820" spans="1:51" x14ac:dyDescent="0.25">
      <c r="A820" s="14">
        <f t="shared" si="240"/>
        <v>8.11</v>
      </c>
      <c r="B820" s="59">
        <f>IF($B$4="AY",0,IFERROR(P*INDEX('UWYr writing pattern'!$C$4:$C$18,MATCH('Baseline model w.Calcs'!$A820,'UWYr writing pattern'!$A$4:$A$18,0)) / 25,B819))</f>
        <v>0</v>
      </c>
      <c r="C820" s="36">
        <f t="shared" si="241"/>
        <v>4.7509770613266992E-4</v>
      </c>
      <c r="E820" s="34">
        <f t="shared" si="242"/>
        <v>7.2349904487208617E-6</v>
      </c>
      <c r="F820" s="31">
        <f>SUM($E$9:E820)*RLR</f>
        <v>119.99942988275248</v>
      </c>
      <c r="G820" s="32"/>
      <c r="H820" s="36">
        <f>F820-SUM($J$9:J820)</f>
        <v>0.53423621055213744</v>
      </c>
      <c r="J820" s="31">
        <f t="shared" si="243"/>
        <v>4.0369838430499173E-3</v>
      </c>
      <c r="K820" s="36">
        <f>SUM($J$9:J820)*RRF</f>
        <v>83.62563557054024</v>
      </c>
      <c r="L820" s="33"/>
      <c r="M820" s="36">
        <f t="shared" si="228"/>
        <v>84.159871781092377</v>
      </c>
      <c r="N820" s="33"/>
      <c r="O820" s="33"/>
      <c r="P820" s="33"/>
      <c r="Q820" s="33"/>
      <c r="R820" s="33"/>
      <c r="S820" s="33"/>
      <c r="T820" s="33"/>
      <c r="U820" s="33"/>
      <c r="V820" s="31">
        <f t="shared" si="229"/>
        <v>3.9908207315144268E-4</v>
      </c>
      <c r="W820" s="31">
        <f t="shared" si="230"/>
        <v>0.37396534738649617</v>
      </c>
      <c r="X820" s="31">
        <f t="shared" si="231"/>
        <v>0.3743644294596476</v>
      </c>
      <c r="Y820" s="31">
        <f t="shared" si="232"/>
        <v>-0.15987178109237732</v>
      </c>
      <c r="Z820" s="31"/>
      <c r="AA820" s="31"/>
      <c r="AB820" s="31"/>
      <c r="AC820" s="31"/>
      <c r="AD820" s="31"/>
      <c r="AE820" s="31"/>
      <c r="AF820" s="31"/>
      <c r="AG820" s="33">
        <f t="shared" si="233"/>
        <v>0.99554328060166952</v>
      </c>
      <c r="AH820" s="33">
        <f t="shared" si="234"/>
        <v>1.001903235489195</v>
      </c>
      <c r="AI820" s="33">
        <f t="shared" si="235"/>
        <v>0.99999524902293735</v>
      </c>
      <c r="AJ820" s="93">
        <f t="shared" si="236"/>
        <v>0.99771753664411311</v>
      </c>
      <c r="AK820" s="3">
        <f t="shared" si="237"/>
        <v>0.99775240787133934</v>
      </c>
      <c r="AL820" s="3"/>
      <c r="AM820" s="3"/>
      <c r="AN820" s="3"/>
      <c r="AO820" s="3"/>
      <c r="AP820" s="3"/>
      <c r="AQ820" s="90">
        <f t="shared" si="244"/>
        <v>0</v>
      </c>
      <c r="AR820" s="91">
        <f t="shared" si="245"/>
        <v>0</v>
      </c>
      <c r="AS820" s="89">
        <f>SUM(AR$9:AR820)*RLR</f>
        <v>120</v>
      </c>
      <c r="AT820" s="90">
        <f>AS820-SUM(AU$9:AU820)</f>
        <v>0.26971105543927365</v>
      </c>
      <c r="AU820" s="89">
        <f t="shared" si="246"/>
        <v>2.0381188068459366E-3</v>
      </c>
      <c r="AV820" s="90">
        <f>SUM(AU$9:AU820)*RRF</f>
        <v>83.811202261192506</v>
      </c>
      <c r="AW820" s="3"/>
      <c r="AX820" s="2">
        <f t="shared" si="238"/>
        <v>1.5</v>
      </c>
      <c r="AY820" s="2">
        <f t="shared" si="239"/>
        <v>0.75</v>
      </c>
    </row>
    <row r="821" spans="1:51" x14ac:dyDescent="0.25">
      <c r="A821" s="14">
        <f t="shared" si="240"/>
        <v>8.1199999999999992</v>
      </c>
      <c r="B821" s="59">
        <f>IF($B$4="AY",0,IFERROR(P*INDEX('UWYr writing pattern'!$C$4:$C$18,MATCH('Baseline model w.Calcs'!$A821,'UWYr writing pattern'!$A$4:$A$18,0)) / 25,B820))</f>
        <v>0</v>
      </c>
      <c r="C821" s="36">
        <f t="shared" si="241"/>
        <v>4.679712405406799E-4</v>
      </c>
      <c r="E821" s="34">
        <f t="shared" si="242"/>
        <v>7.126465591990049E-6</v>
      </c>
      <c r="F821" s="31">
        <f>SUM($E$9:E821)*RLR</f>
        <v>119.99943843451119</v>
      </c>
      <c r="G821" s="32"/>
      <c r="H821" s="36">
        <f>F821-SUM($J$9:J821)</f>
        <v>0.53023799073170608</v>
      </c>
      <c r="J821" s="31">
        <f t="shared" si="243"/>
        <v>4.0067715791410313E-3</v>
      </c>
      <c r="K821" s="36">
        <f>SUM($J$9:J821)*RRF</f>
        <v>83.62844031064563</v>
      </c>
      <c r="L821" s="33"/>
      <c r="M821" s="36">
        <f t="shared" si="228"/>
        <v>84.158678301377336</v>
      </c>
      <c r="N821" s="33"/>
      <c r="O821" s="33"/>
      <c r="P821" s="33"/>
      <c r="Q821" s="33"/>
      <c r="R821" s="33"/>
      <c r="S821" s="33"/>
      <c r="T821" s="33"/>
      <c r="U821" s="33"/>
      <c r="V821" s="31">
        <f t="shared" si="229"/>
        <v>3.9309584205417106E-4</v>
      </c>
      <c r="W821" s="31">
        <f t="shared" si="230"/>
        <v>0.37116659351219422</v>
      </c>
      <c r="X821" s="31">
        <f t="shared" si="231"/>
        <v>0.37155968935424838</v>
      </c>
      <c r="Y821" s="31">
        <f t="shared" si="232"/>
        <v>-0.15867830137733563</v>
      </c>
      <c r="Z821" s="31"/>
      <c r="AA821" s="31"/>
      <c r="AB821" s="31"/>
      <c r="AC821" s="31"/>
      <c r="AD821" s="31"/>
      <c r="AE821" s="31"/>
      <c r="AF821" s="31"/>
      <c r="AG821" s="33">
        <f t="shared" si="233"/>
        <v>0.99557667036482889</v>
      </c>
      <c r="AH821" s="33">
        <f t="shared" si="234"/>
        <v>1.0018890273973493</v>
      </c>
      <c r="AI821" s="33">
        <f t="shared" si="235"/>
        <v>0.9999953202875933</v>
      </c>
      <c r="AJ821" s="93">
        <f t="shared" si="236"/>
        <v>0.9977345910851857</v>
      </c>
      <c r="AK821" s="3">
        <f t="shared" si="237"/>
        <v>0.99776926481230432</v>
      </c>
      <c r="AL821" s="3"/>
      <c r="AM821" s="3"/>
      <c r="AN821" s="3"/>
      <c r="AO821" s="3"/>
      <c r="AP821" s="3"/>
      <c r="AQ821" s="90">
        <f t="shared" si="244"/>
        <v>0</v>
      </c>
      <c r="AR821" s="91">
        <f t="shared" si="245"/>
        <v>0</v>
      </c>
      <c r="AS821" s="89">
        <f>SUM(AR$9:AR821)*RLR</f>
        <v>120</v>
      </c>
      <c r="AT821" s="90">
        <f>AS821-SUM(AU$9:AU821)</f>
        <v>0.26768822252347491</v>
      </c>
      <c r="AU821" s="89">
        <f t="shared" si="246"/>
        <v>2.0228329157945526E-3</v>
      </c>
      <c r="AV821" s="90">
        <f>SUM(AU$9:AU821)*RRF</f>
        <v>83.812618244233562</v>
      </c>
      <c r="AW821" s="3"/>
      <c r="AX821" s="2">
        <f t="shared" si="238"/>
        <v>1.5</v>
      </c>
      <c r="AY821" s="2">
        <f t="shared" si="239"/>
        <v>0.75</v>
      </c>
    </row>
    <row r="822" spans="1:51" x14ac:dyDescent="0.25">
      <c r="A822" s="14">
        <f t="shared" si="240"/>
        <v>8.1300000000000008</v>
      </c>
      <c r="B822" s="59">
        <f>IF($B$4="AY",0,IFERROR(P*INDEX('UWYr writing pattern'!$C$4:$C$18,MATCH('Baseline model w.Calcs'!$A822,'UWYr writing pattern'!$A$4:$A$18,0)) / 25,B821))</f>
        <v>0</v>
      </c>
      <c r="C822" s="36">
        <f t="shared" si="241"/>
        <v>4.6095167193256972E-4</v>
      </c>
      <c r="E822" s="34">
        <f t="shared" si="242"/>
        <v>7.0195686081101983E-6</v>
      </c>
      <c r="F822" s="31">
        <f>SUM($E$9:E822)*RLR</f>
        <v>119.99944685799353</v>
      </c>
      <c r="G822" s="32"/>
      <c r="H822" s="36">
        <f>F822-SUM($J$9:J822)</f>
        <v>0.52626962928356136</v>
      </c>
      <c r="J822" s="31">
        <f t="shared" si="243"/>
        <v>3.9767849304877959E-3</v>
      </c>
      <c r="K822" s="36">
        <f>SUM($J$9:J822)*RRF</f>
        <v>83.631224060096969</v>
      </c>
      <c r="L822" s="33"/>
      <c r="M822" s="36">
        <f t="shared" si="228"/>
        <v>84.15749368938053</v>
      </c>
      <c r="N822" s="33"/>
      <c r="O822" s="33"/>
      <c r="P822" s="33"/>
      <c r="Q822" s="33"/>
      <c r="R822" s="33"/>
      <c r="S822" s="33"/>
      <c r="T822" s="33"/>
      <c r="U822" s="33"/>
      <c r="V822" s="31">
        <f t="shared" si="229"/>
        <v>3.8719940442335853E-4</v>
      </c>
      <c r="W822" s="31">
        <f t="shared" si="230"/>
        <v>0.36838874049849291</v>
      </c>
      <c r="X822" s="31">
        <f t="shared" si="231"/>
        <v>0.36877593990291624</v>
      </c>
      <c r="Y822" s="31">
        <f t="shared" si="232"/>
        <v>-0.1574936893805301</v>
      </c>
      <c r="Z822" s="31"/>
      <c r="AA822" s="31"/>
      <c r="AB822" s="31"/>
      <c r="AC822" s="31"/>
      <c r="AD822" s="31"/>
      <c r="AE822" s="31"/>
      <c r="AF822" s="31"/>
      <c r="AG822" s="33">
        <f t="shared" si="233"/>
        <v>0.99560981023924966</v>
      </c>
      <c r="AH822" s="33">
        <f t="shared" si="234"/>
        <v>1.0018749248735777</v>
      </c>
      <c r="AI822" s="33">
        <f t="shared" si="235"/>
        <v>0.99999539048327946</v>
      </c>
      <c r="AJ822" s="93">
        <f t="shared" si="236"/>
        <v>0.99775151809640938</v>
      </c>
      <c r="AK822" s="3">
        <f t="shared" si="237"/>
        <v>0.99778599532621204</v>
      </c>
      <c r="AL822" s="3"/>
      <c r="AM822" s="3"/>
      <c r="AN822" s="3"/>
      <c r="AO822" s="3"/>
      <c r="AP822" s="3"/>
      <c r="AQ822" s="90">
        <f t="shared" si="244"/>
        <v>0</v>
      </c>
      <c r="AR822" s="91">
        <f t="shared" si="245"/>
        <v>0</v>
      </c>
      <c r="AS822" s="89">
        <f>SUM(AR$9:AR822)*RLR</f>
        <v>120</v>
      </c>
      <c r="AT822" s="90">
        <f>AS822-SUM(AU$9:AU822)</f>
        <v>0.26568056085454828</v>
      </c>
      <c r="AU822" s="89">
        <f t="shared" si="246"/>
        <v>2.0076616689260617E-3</v>
      </c>
      <c r="AV822" s="90">
        <f>SUM(AU$9:AU822)*RRF</f>
        <v>83.814023607401808</v>
      </c>
      <c r="AW822" s="3"/>
      <c r="AX822" s="2">
        <f t="shared" si="238"/>
        <v>1.5</v>
      </c>
      <c r="AY822" s="2">
        <f t="shared" si="239"/>
        <v>0.75</v>
      </c>
    </row>
    <row r="823" spans="1:51" x14ac:dyDescent="0.25">
      <c r="A823" s="14">
        <f t="shared" si="240"/>
        <v>8.14</v>
      </c>
      <c r="B823" s="59">
        <f>IF($B$4="AY",0,IFERROR(P*INDEX('UWYr writing pattern'!$C$4:$C$18,MATCH('Baseline model w.Calcs'!$A823,'UWYr writing pattern'!$A$4:$A$18,0)) / 25,B822))</f>
        <v>0</v>
      </c>
      <c r="C823" s="36">
        <f t="shared" si="241"/>
        <v>4.5403739685358116E-4</v>
      </c>
      <c r="E823" s="34">
        <f t="shared" si="242"/>
        <v>6.9142750789885464E-6</v>
      </c>
      <c r="F823" s="31">
        <f>SUM($E$9:E823)*RLR</f>
        <v>119.99945515512363</v>
      </c>
      <c r="G823" s="32"/>
      <c r="H823" s="36">
        <f>F823-SUM($J$9:J823)</f>
        <v>0.52233090419403538</v>
      </c>
      <c r="J823" s="31">
        <f t="shared" si="243"/>
        <v>3.9470222196267106E-3</v>
      </c>
      <c r="K823" s="36">
        <f>SUM($J$9:J823)*RRF</f>
        <v>83.633986975650714</v>
      </c>
      <c r="L823" s="33"/>
      <c r="M823" s="36">
        <f t="shared" si="228"/>
        <v>84.15631787984475</v>
      </c>
      <c r="N823" s="33"/>
      <c r="O823" s="33"/>
      <c r="P823" s="33"/>
      <c r="Q823" s="33"/>
      <c r="R823" s="33"/>
      <c r="S823" s="33"/>
      <c r="T823" s="33"/>
      <c r="U823" s="33"/>
      <c r="V823" s="31">
        <f t="shared" si="229"/>
        <v>3.8139141335700815E-4</v>
      </c>
      <c r="W823" s="31">
        <f t="shared" si="230"/>
        <v>0.36563163293582474</v>
      </c>
      <c r="X823" s="31">
        <f t="shared" si="231"/>
        <v>0.36601302434918176</v>
      </c>
      <c r="Y823" s="31">
        <f t="shared" si="232"/>
        <v>-0.15631787984474954</v>
      </c>
      <c r="Z823" s="31"/>
      <c r="AA823" s="31"/>
      <c r="AB823" s="31"/>
      <c r="AC823" s="31"/>
      <c r="AD823" s="31"/>
      <c r="AE823" s="31"/>
      <c r="AF823" s="31"/>
      <c r="AG823" s="33">
        <f t="shared" si="233"/>
        <v>0.99564270209107997</v>
      </c>
      <c r="AH823" s="33">
        <f t="shared" si="234"/>
        <v>1.0018609271410088</v>
      </c>
      <c r="AI823" s="33">
        <f t="shared" si="235"/>
        <v>0.9999954596260302</v>
      </c>
      <c r="AJ823" s="93">
        <f t="shared" si="236"/>
        <v>0.9977683186299332</v>
      </c>
      <c r="AK823" s="3">
        <f t="shared" si="237"/>
        <v>0.99780260036126545</v>
      </c>
      <c r="AL823" s="3"/>
      <c r="AM823" s="3"/>
      <c r="AN823" s="3"/>
      <c r="AO823" s="3"/>
      <c r="AP823" s="3"/>
      <c r="AQ823" s="90">
        <f t="shared" si="244"/>
        <v>0</v>
      </c>
      <c r="AR823" s="91">
        <f t="shared" si="245"/>
        <v>0</v>
      </c>
      <c r="AS823" s="89">
        <f>SUM(AR$9:AR823)*RLR</f>
        <v>120</v>
      </c>
      <c r="AT823" s="90">
        <f>AS823-SUM(AU$9:AU823)</f>
        <v>0.26368795664814115</v>
      </c>
      <c r="AU823" s="89">
        <f t="shared" si="246"/>
        <v>1.9926042064091123E-3</v>
      </c>
      <c r="AV823" s="90">
        <f>SUM(AU$9:AU823)*RRF</f>
        <v>83.815418430346298</v>
      </c>
      <c r="AW823" s="3"/>
      <c r="AX823" s="2">
        <f t="shared" si="238"/>
        <v>1.5</v>
      </c>
      <c r="AY823" s="2">
        <f t="shared" si="239"/>
        <v>0.75</v>
      </c>
    </row>
    <row r="824" spans="1:51" x14ac:dyDescent="0.25">
      <c r="A824" s="14">
        <f t="shared" si="240"/>
        <v>8.15</v>
      </c>
      <c r="B824" s="59">
        <f>IF($B$4="AY",0,IFERROR(P*INDEX('UWYr writing pattern'!$C$4:$C$18,MATCH('Baseline model w.Calcs'!$A824,'UWYr writing pattern'!$A$4:$A$18,0)) / 25,B823))</f>
        <v>0</v>
      </c>
      <c r="C824" s="36">
        <f t="shared" si="241"/>
        <v>4.4722683590077742E-4</v>
      </c>
      <c r="E824" s="34">
        <f t="shared" si="242"/>
        <v>6.8105609528037168E-6</v>
      </c>
      <c r="F824" s="31">
        <f>SUM($E$9:E824)*RLR</f>
        <v>119.99946332779676</v>
      </c>
      <c r="G824" s="32"/>
      <c r="H824" s="36">
        <f>F824-SUM($J$9:J824)</f>
        <v>0.51842159508571228</v>
      </c>
      <c r="J824" s="31">
        <f t="shared" si="243"/>
        <v>3.9174817814552655E-3</v>
      </c>
      <c r="K824" s="36">
        <f>SUM($J$9:J824)*RRF</f>
        <v>83.636729212897734</v>
      </c>
      <c r="L824" s="33"/>
      <c r="M824" s="36">
        <f t="shared" si="228"/>
        <v>84.155150807983446</v>
      </c>
      <c r="N824" s="33"/>
      <c r="O824" s="33"/>
      <c r="P824" s="33"/>
      <c r="Q824" s="33"/>
      <c r="R824" s="33"/>
      <c r="S824" s="33"/>
      <c r="T824" s="33"/>
      <c r="U824" s="33"/>
      <c r="V824" s="31">
        <f t="shared" si="229"/>
        <v>3.75670542156653E-4</v>
      </c>
      <c r="W824" s="31">
        <f t="shared" si="230"/>
        <v>0.36289511655999857</v>
      </c>
      <c r="X824" s="31">
        <f t="shared" si="231"/>
        <v>0.36327078710215521</v>
      </c>
      <c r="Y824" s="31">
        <f t="shared" si="232"/>
        <v>-0.15515080798344627</v>
      </c>
      <c r="Z824" s="31"/>
      <c r="AA824" s="31"/>
      <c r="AB824" s="31"/>
      <c r="AC824" s="31"/>
      <c r="AD824" s="31"/>
      <c r="AE824" s="31"/>
      <c r="AF824" s="31"/>
      <c r="AG824" s="33">
        <f t="shared" si="233"/>
        <v>0.99567534777259203</v>
      </c>
      <c r="AH824" s="33">
        <f t="shared" si="234"/>
        <v>1.0018470334283744</v>
      </c>
      <c r="AI824" s="33">
        <f t="shared" si="235"/>
        <v>0.99999552773163969</v>
      </c>
      <c r="AJ824" s="93">
        <f t="shared" si="236"/>
        <v>0.99778499363079154</v>
      </c>
      <c r="AK824" s="3">
        <f t="shared" si="237"/>
        <v>0.99781908085855608</v>
      </c>
      <c r="AL824" s="3"/>
      <c r="AM824" s="3"/>
      <c r="AN824" s="3"/>
      <c r="AO824" s="3"/>
      <c r="AP824" s="3"/>
      <c r="AQ824" s="90">
        <f t="shared" si="244"/>
        <v>0</v>
      </c>
      <c r="AR824" s="91">
        <f t="shared" si="245"/>
        <v>0</v>
      </c>
      <c r="AS824" s="89">
        <f>SUM(AR$9:AR824)*RLR</f>
        <v>120</v>
      </c>
      <c r="AT824" s="90">
        <f>AS824-SUM(AU$9:AU824)</f>
        <v>0.26171029697327697</v>
      </c>
      <c r="AU824" s="89">
        <f t="shared" si="246"/>
        <v>1.9776596748610586E-3</v>
      </c>
      <c r="AV824" s="90">
        <f>SUM(AU$9:AU824)*RRF</f>
        <v>83.816802792118708</v>
      </c>
      <c r="AW824" s="3"/>
      <c r="AX824" s="2">
        <f t="shared" si="238"/>
        <v>1.5</v>
      </c>
      <c r="AY824" s="2">
        <f t="shared" si="239"/>
        <v>0.75</v>
      </c>
    </row>
    <row r="825" spans="1:51" x14ac:dyDescent="0.25">
      <c r="A825" s="14">
        <f t="shared" si="240"/>
        <v>8.16</v>
      </c>
      <c r="B825" s="59">
        <f>IF($B$4="AY",0,IFERROR(P*INDEX('UWYr writing pattern'!$C$4:$C$18,MATCH('Baseline model w.Calcs'!$A825,'UWYr writing pattern'!$A$4:$A$18,0)) / 25,B824))</f>
        <v>0</v>
      </c>
      <c r="C825" s="36">
        <f t="shared" si="241"/>
        <v>4.4051843336226576E-4</v>
      </c>
      <c r="E825" s="34">
        <f t="shared" si="242"/>
        <v>6.7084025385116618E-6</v>
      </c>
      <c r="F825" s="31">
        <f>SUM($E$9:E825)*RLR</f>
        <v>119.9994713778798</v>
      </c>
      <c r="G825" s="32"/>
      <c r="H825" s="36">
        <f>F825-SUM($J$9:J825)</f>
        <v>0.51454148320560478</v>
      </c>
      <c r="J825" s="31">
        <f t="shared" si="243"/>
        <v>3.8881619631428422E-3</v>
      </c>
      <c r="K825" s="36">
        <f>SUM($J$9:J825)*RRF</f>
        <v>83.639450926271934</v>
      </c>
      <c r="L825" s="33"/>
      <c r="M825" s="36">
        <f t="shared" si="228"/>
        <v>84.153992409477539</v>
      </c>
      <c r="N825" s="33"/>
      <c r="O825" s="33"/>
      <c r="P825" s="33"/>
      <c r="Q825" s="33"/>
      <c r="R825" s="33"/>
      <c r="S825" s="33"/>
      <c r="T825" s="33"/>
      <c r="U825" s="33"/>
      <c r="V825" s="31">
        <f t="shared" si="229"/>
        <v>3.7003548402430323E-4</v>
      </c>
      <c r="W825" s="31">
        <f t="shared" si="230"/>
        <v>0.36017903824392333</v>
      </c>
      <c r="X825" s="31">
        <f t="shared" si="231"/>
        <v>0.36054907372794764</v>
      </c>
      <c r="Y825" s="31">
        <f t="shared" si="232"/>
        <v>-0.15399240947753867</v>
      </c>
      <c r="Z825" s="31"/>
      <c r="AA825" s="31"/>
      <c r="AB825" s="31"/>
      <c r="AC825" s="31"/>
      <c r="AD825" s="31"/>
      <c r="AE825" s="31"/>
      <c r="AF825" s="31"/>
      <c r="AG825" s="33">
        <f t="shared" si="233"/>
        <v>0.99570774912228488</v>
      </c>
      <c r="AH825" s="33">
        <f t="shared" si="234"/>
        <v>1.0018332429699708</v>
      </c>
      <c r="AI825" s="33">
        <f t="shared" si="235"/>
        <v>0.99999559481566502</v>
      </c>
      <c r="AJ825" s="93">
        <f t="shared" si="236"/>
        <v>0.99780154403695742</v>
      </c>
      <c r="AK825" s="3">
        <f t="shared" si="237"/>
        <v>0.99783543775211692</v>
      </c>
      <c r="AL825" s="3"/>
      <c r="AM825" s="3"/>
      <c r="AN825" s="3"/>
      <c r="AO825" s="3"/>
      <c r="AP825" s="3"/>
      <c r="AQ825" s="90">
        <f t="shared" si="244"/>
        <v>0</v>
      </c>
      <c r="AR825" s="91">
        <f t="shared" si="245"/>
        <v>0</v>
      </c>
      <c r="AS825" s="89">
        <f>SUM(AR$9:AR825)*RLR</f>
        <v>120</v>
      </c>
      <c r="AT825" s="90">
        <f>AS825-SUM(AU$9:AU825)</f>
        <v>0.25974746974597451</v>
      </c>
      <c r="AU825" s="89">
        <f t="shared" si="246"/>
        <v>1.9628272272995775E-3</v>
      </c>
      <c r="AV825" s="90">
        <f>SUM(AU$9:AU825)*RRF</f>
        <v>83.818176771177818</v>
      </c>
      <c r="AW825" s="3"/>
      <c r="AX825" s="2">
        <f t="shared" si="238"/>
        <v>1.5</v>
      </c>
      <c r="AY825" s="2">
        <f t="shared" si="239"/>
        <v>0.75</v>
      </c>
    </row>
    <row r="826" spans="1:51" x14ac:dyDescent="0.25">
      <c r="A826" s="14">
        <f t="shared" si="240"/>
        <v>8.17</v>
      </c>
      <c r="B826" s="59">
        <f>IF($B$4="AY",0,IFERROR(P*INDEX('UWYr writing pattern'!$C$4:$C$18,MATCH('Baseline model w.Calcs'!$A826,'UWYr writing pattern'!$A$4:$A$18,0)) / 25,B825))</f>
        <v>0</v>
      </c>
      <c r="C826" s="36">
        <f t="shared" si="241"/>
        <v>4.3391065686183177E-4</v>
      </c>
      <c r="E826" s="34">
        <f t="shared" si="242"/>
        <v>6.6077765004339862E-6</v>
      </c>
      <c r="F826" s="31">
        <f>SUM($E$9:E826)*RLR</f>
        <v>119.9994793072116</v>
      </c>
      <c r="G826" s="32"/>
      <c r="H826" s="36">
        <f>F826-SUM($J$9:J826)</f>
        <v>0.51069035141335917</v>
      </c>
      <c r="J826" s="31">
        <f t="shared" si="243"/>
        <v>3.8590611240420358E-3</v>
      </c>
      <c r="K826" s="36">
        <f>SUM($J$9:J826)*RRF</f>
        <v>83.642152269058769</v>
      </c>
      <c r="L826" s="33"/>
      <c r="M826" s="36">
        <f t="shared" si="228"/>
        <v>84.152842620472128</v>
      </c>
      <c r="N826" s="33"/>
      <c r="O826" s="33"/>
      <c r="P826" s="33"/>
      <c r="Q826" s="33"/>
      <c r="R826" s="33"/>
      <c r="S826" s="33"/>
      <c r="T826" s="33"/>
      <c r="U826" s="33"/>
      <c r="V826" s="31">
        <f t="shared" si="229"/>
        <v>3.6448495176393865E-4</v>
      </c>
      <c r="W826" s="31">
        <f t="shared" si="230"/>
        <v>0.35748324598935138</v>
      </c>
      <c r="X826" s="31">
        <f t="shared" si="231"/>
        <v>0.35784773094111533</v>
      </c>
      <c r="Y826" s="31">
        <f t="shared" si="232"/>
        <v>-0.15284262047212849</v>
      </c>
      <c r="Z826" s="31"/>
      <c r="AA826" s="31"/>
      <c r="AB826" s="31"/>
      <c r="AC826" s="31"/>
      <c r="AD826" s="31"/>
      <c r="AE826" s="31"/>
      <c r="AF826" s="31"/>
      <c r="AG826" s="33">
        <f t="shared" si="233"/>
        <v>0.99573990796498535</v>
      </c>
      <c r="AH826" s="33">
        <f t="shared" si="234"/>
        <v>1.0018195550056206</v>
      </c>
      <c r="AI826" s="33">
        <f t="shared" si="235"/>
        <v>0.99999566089343006</v>
      </c>
      <c r="AJ826" s="93">
        <f t="shared" si="236"/>
        <v>0.99781797077939582</v>
      </c>
      <c r="AK826" s="3">
        <f t="shared" si="237"/>
        <v>0.99785167196897595</v>
      </c>
      <c r="AL826" s="3"/>
      <c r="AM826" s="3"/>
      <c r="AN826" s="3"/>
      <c r="AO826" s="3"/>
      <c r="AP826" s="3"/>
      <c r="AQ826" s="90">
        <f t="shared" si="244"/>
        <v>0</v>
      </c>
      <c r="AR826" s="91">
        <f t="shared" si="245"/>
        <v>0</v>
      </c>
      <c r="AS826" s="89">
        <f>SUM(AR$9:AR826)*RLR</f>
        <v>120</v>
      </c>
      <c r="AT826" s="90">
        <f>AS826-SUM(AU$9:AU826)</f>
        <v>0.25779936372288148</v>
      </c>
      <c r="AU826" s="89">
        <f t="shared" si="246"/>
        <v>1.9481060230948088E-3</v>
      </c>
      <c r="AV826" s="90">
        <f>SUM(AU$9:AU826)*RRF</f>
        <v>83.819540445393983</v>
      </c>
      <c r="AW826" s="3"/>
      <c r="AX826" s="2">
        <f t="shared" si="238"/>
        <v>1.5</v>
      </c>
      <c r="AY826" s="2">
        <f t="shared" si="239"/>
        <v>0.75</v>
      </c>
    </row>
    <row r="827" spans="1:51" x14ac:dyDescent="0.25">
      <c r="A827" s="14">
        <f t="shared" si="240"/>
        <v>8.18</v>
      </c>
      <c r="B827" s="59">
        <f>IF($B$4="AY",0,IFERROR(P*INDEX('UWYr writing pattern'!$C$4:$C$18,MATCH('Baseline model w.Calcs'!$A827,'UWYr writing pattern'!$A$4:$A$18,0)) / 25,B826))</f>
        <v>0</v>
      </c>
      <c r="C827" s="36">
        <f t="shared" si="241"/>
        <v>4.2740199700890431E-4</v>
      </c>
      <c r="E827" s="34">
        <f t="shared" si="242"/>
        <v>6.5086598529274762E-6</v>
      </c>
      <c r="F827" s="31">
        <f>SUM($E$9:E827)*RLR</f>
        <v>119.99948711760342</v>
      </c>
      <c r="G827" s="32"/>
      <c r="H827" s="36">
        <f>F827-SUM($J$9:J827)</f>
        <v>0.50686798416957402</v>
      </c>
      <c r="J827" s="31">
        <f t="shared" si="243"/>
        <v>3.8301776356001937E-3</v>
      </c>
      <c r="K827" s="36">
        <f>SUM($J$9:J827)*RRF</f>
        <v>83.644833393403687</v>
      </c>
      <c r="L827" s="33"/>
      <c r="M827" s="36">
        <f t="shared" si="228"/>
        <v>84.151701377573261</v>
      </c>
      <c r="N827" s="33"/>
      <c r="O827" s="33"/>
      <c r="P827" s="33"/>
      <c r="Q827" s="33"/>
      <c r="R827" s="33"/>
      <c r="S827" s="33"/>
      <c r="T827" s="33"/>
      <c r="U827" s="33"/>
      <c r="V827" s="31">
        <f t="shared" si="229"/>
        <v>3.5901767748747963E-4</v>
      </c>
      <c r="W827" s="31">
        <f t="shared" si="230"/>
        <v>0.35480758891870179</v>
      </c>
      <c r="X827" s="31">
        <f t="shared" si="231"/>
        <v>0.35516660659618926</v>
      </c>
      <c r="Y827" s="31">
        <f t="shared" si="232"/>
        <v>-0.15170137757326074</v>
      </c>
      <c r="Z827" s="31"/>
      <c r="AA827" s="31"/>
      <c r="AB827" s="31"/>
      <c r="AC827" s="31"/>
      <c r="AD827" s="31"/>
      <c r="AE827" s="31"/>
      <c r="AF827" s="31"/>
      <c r="AG827" s="33">
        <f t="shared" si="233"/>
        <v>0.9957718261119487</v>
      </c>
      <c r="AH827" s="33">
        <f t="shared" si="234"/>
        <v>1.001805968780634</v>
      </c>
      <c r="AI827" s="33">
        <f t="shared" si="235"/>
        <v>0.9999957259800285</v>
      </c>
      <c r="AJ827" s="93">
        <f t="shared" si="236"/>
        <v>0.99783427478211528</v>
      </c>
      <c r="AK827" s="3">
        <f t="shared" si="237"/>
        <v>0.99786778442920854</v>
      </c>
      <c r="AL827" s="3"/>
      <c r="AM827" s="3"/>
      <c r="AN827" s="3"/>
      <c r="AO827" s="3"/>
      <c r="AP827" s="3"/>
      <c r="AQ827" s="90">
        <f t="shared" si="244"/>
        <v>0</v>
      </c>
      <c r="AR827" s="91">
        <f t="shared" si="245"/>
        <v>0</v>
      </c>
      <c r="AS827" s="89">
        <f>SUM(AR$9:AR827)*RLR</f>
        <v>120</v>
      </c>
      <c r="AT827" s="90">
        <f>AS827-SUM(AU$9:AU827)</f>
        <v>0.25586586849496484</v>
      </c>
      <c r="AU827" s="89">
        <f t="shared" si="246"/>
        <v>1.9334952279216112E-3</v>
      </c>
      <c r="AV827" s="90">
        <f>SUM(AU$9:AU827)*RRF</f>
        <v>83.820893892053519</v>
      </c>
      <c r="AW827" s="3"/>
      <c r="AX827" s="2">
        <f t="shared" si="238"/>
        <v>1.5</v>
      </c>
      <c r="AY827" s="2">
        <f t="shared" si="239"/>
        <v>0.75</v>
      </c>
    </row>
    <row r="828" spans="1:51" x14ac:dyDescent="0.25">
      <c r="A828" s="14">
        <f t="shared" si="240"/>
        <v>8.19</v>
      </c>
      <c r="B828" s="59">
        <f>IF($B$4="AY",0,IFERROR(P*INDEX('UWYr writing pattern'!$C$4:$C$18,MATCH('Baseline model w.Calcs'!$A828,'UWYr writing pattern'!$A$4:$A$18,0)) / 25,B827))</f>
        <v>0</v>
      </c>
      <c r="C828" s="36">
        <f t="shared" si="241"/>
        <v>4.2099096705377071E-4</v>
      </c>
      <c r="E828" s="34">
        <f t="shared" si="242"/>
        <v>6.4110299551335649E-6</v>
      </c>
      <c r="F828" s="31">
        <f>SUM($E$9:E828)*RLR</f>
        <v>119.99949481083937</v>
      </c>
      <c r="G828" s="32"/>
      <c r="H828" s="36">
        <f>F828-SUM($J$9:J828)</f>
        <v>0.50307416752424672</v>
      </c>
      <c r="J828" s="31">
        <f t="shared" si="243"/>
        <v>3.8015098812718053E-3</v>
      </c>
      <c r="K828" s="36">
        <f>SUM($J$9:J828)*RRF</f>
        <v>83.647494450320579</v>
      </c>
      <c r="L828" s="33"/>
      <c r="M828" s="36">
        <f t="shared" si="228"/>
        <v>84.150568617844826</v>
      </c>
      <c r="N828" s="33"/>
      <c r="O828" s="33"/>
      <c r="P828" s="33"/>
      <c r="Q828" s="33"/>
      <c r="R828" s="33"/>
      <c r="S828" s="33"/>
      <c r="T828" s="33"/>
      <c r="U828" s="33"/>
      <c r="V828" s="31">
        <f t="shared" si="229"/>
        <v>3.5363241232516738E-4</v>
      </c>
      <c r="W828" s="31">
        <f t="shared" si="230"/>
        <v>0.3521519172669727</v>
      </c>
      <c r="X828" s="31">
        <f t="shared" si="231"/>
        <v>0.35250554967929787</v>
      </c>
      <c r="Y828" s="31">
        <f t="shared" si="232"/>
        <v>-0.15056861784482578</v>
      </c>
      <c r="Z828" s="31"/>
      <c r="AA828" s="31"/>
      <c r="AB828" s="31"/>
      <c r="AC828" s="31"/>
      <c r="AD828" s="31"/>
      <c r="AE828" s="31"/>
      <c r="AF828" s="31"/>
      <c r="AG828" s="33">
        <f t="shared" si="233"/>
        <v>0.9958035053609593</v>
      </c>
      <c r="AH828" s="33">
        <f t="shared" si="234"/>
        <v>1.0017924835457717</v>
      </c>
      <c r="AI828" s="33">
        <f t="shared" si="235"/>
        <v>0.99999579009032802</v>
      </c>
      <c r="AJ828" s="93">
        <f t="shared" si="236"/>
        <v>0.99785045696222008</v>
      </c>
      <c r="AK828" s="3">
        <f t="shared" si="237"/>
        <v>0.99788377604598943</v>
      </c>
      <c r="AL828" s="3"/>
      <c r="AM828" s="3"/>
      <c r="AN828" s="3"/>
      <c r="AO828" s="3"/>
      <c r="AP828" s="3"/>
      <c r="AQ828" s="90">
        <f t="shared" si="244"/>
        <v>0</v>
      </c>
      <c r="AR828" s="91">
        <f t="shared" si="245"/>
        <v>0</v>
      </c>
      <c r="AS828" s="89">
        <f>SUM(AR$9:AR828)*RLR</f>
        <v>120</v>
      </c>
      <c r="AT828" s="90">
        <f>AS828-SUM(AU$9:AU828)</f>
        <v>0.25394687448125808</v>
      </c>
      <c r="AU828" s="89">
        <f t="shared" si="246"/>
        <v>1.9189940137122365E-3</v>
      </c>
      <c r="AV828" s="90">
        <f>SUM(AU$9:AU828)*RRF</f>
        <v>83.822237187863109</v>
      </c>
      <c r="AW828" s="3"/>
      <c r="AX828" s="2">
        <f t="shared" si="238"/>
        <v>1.5</v>
      </c>
      <c r="AY828" s="2">
        <f t="shared" si="239"/>
        <v>0.75</v>
      </c>
    </row>
    <row r="829" spans="1:51" x14ac:dyDescent="0.25">
      <c r="A829" s="14">
        <f t="shared" si="240"/>
        <v>8.1999999999999993</v>
      </c>
      <c r="B829" s="59">
        <f>IF($B$4="AY",0,IFERROR(P*INDEX('UWYr writing pattern'!$C$4:$C$18,MATCH('Baseline model w.Calcs'!$A829,'UWYr writing pattern'!$A$4:$A$18,0)) / 25,B828))</f>
        <v>0</v>
      </c>
      <c r="C829" s="36">
        <f t="shared" si="241"/>
        <v>4.1467610254796415E-4</v>
      </c>
      <c r="E829" s="34">
        <f t="shared" si="242"/>
        <v>6.3148645058065606E-6</v>
      </c>
      <c r="F829" s="31">
        <f>SUM($E$9:E829)*RLR</f>
        <v>119.99950238867677</v>
      </c>
      <c r="G829" s="32"/>
      <c r="H829" s="36">
        <f>F829-SUM($J$9:J829)</f>
        <v>0.49930868910522008</v>
      </c>
      <c r="J829" s="31">
        <f t="shared" si="243"/>
        <v>3.7730562564318505E-3</v>
      </c>
      <c r="K829" s="36">
        <f>SUM($J$9:J829)*RRF</f>
        <v>83.650135589700085</v>
      </c>
      <c r="L829" s="33"/>
      <c r="M829" s="36">
        <f t="shared" si="228"/>
        <v>84.149444278805305</v>
      </c>
      <c r="N829" s="33"/>
      <c r="O829" s="33"/>
      <c r="P829" s="33"/>
      <c r="Q829" s="33"/>
      <c r="R829" s="33"/>
      <c r="S829" s="33"/>
      <c r="T829" s="33"/>
      <c r="U829" s="33"/>
      <c r="V829" s="31">
        <f t="shared" si="229"/>
        <v>3.4832792614028984E-4</v>
      </c>
      <c r="W829" s="31">
        <f t="shared" si="230"/>
        <v>0.34951608237365406</v>
      </c>
      <c r="X829" s="31">
        <f t="shared" si="231"/>
        <v>0.34986441029979437</v>
      </c>
      <c r="Y829" s="31">
        <f t="shared" si="232"/>
        <v>-0.14944427880530498</v>
      </c>
      <c r="Z829" s="31"/>
      <c r="AA829" s="31"/>
      <c r="AB829" s="31"/>
      <c r="AC829" s="31"/>
      <c r="AD829" s="31"/>
      <c r="AE829" s="31"/>
      <c r="AF829" s="31"/>
      <c r="AG829" s="33">
        <f t="shared" si="233"/>
        <v>0.99583494749642953</v>
      </c>
      <c r="AH829" s="33">
        <f t="shared" si="234"/>
        <v>1.0017790985572059</v>
      </c>
      <c r="AI829" s="33">
        <f t="shared" si="235"/>
        <v>0.99999585323897311</v>
      </c>
      <c r="AJ829" s="93">
        <f t="shared" si="236"/>
        <v>0.99786651822996231</v>
      </c>
      <c r="AK829" s="3">
        <f t="shared" si="237"/>
        <v>0.99789964772564455</v>
      </c>
      <c r="AL829" s="3"/>
      <c r="AM829" s="3"/>
      <c r="AN829" s="3"/>
      <c r="AO829" s="3"/>
      <c r="AP829" s="3"/>
      <c r="AQ829" s="90">
        <f t="shared" si="244"/>
        <v>0</v>
      </c>
      <c r="AR829" s="91">
        <f t="shared" si="245"/>
        <v>0</v>
      </c>
      <c r="AS829" s="89">
        <f>SUM(AR$9:AR829)*RLR</f>
        <v>120</v>
      </c>
      <c r="AT829" s="90">
        <f>AS829-SUM(AU$9:AU829)</f>
        <v>0.25204227292265102</v>
      </c>
      <c r="AU829" s="89">
        <f t="shared" si="246"/>
        <v>1.9046015586094355E-3</v>
      </c>
      <c r="AV829" s="90">
        <f>SUM(AU$9:AU829)*RRF</f>
        <v>83.82357040895414</v>
      </c>
      <c r="AW829" s="3"/>
      <c r="AX829" s="2">
        <f t="shared" si="238"/>
        <v>1.5</v>
      </c>
      <c r="AY829" s="2">
        <f t="shared" si="239"/>
        <v>0.75</v>
      </c>
    </row>
    <row r="830" spans="1:51" x14ac:dyDescent="0.25">
      <c r="A830" s="14">
        <f t="shared" si="240"/>
        <v>8.2100000000000009</v>
      </c>
      <c r="B830" s="59">
        <f>IF($B$4="AY",0,IFERROR(P*INDEX('UWYr writing pattern'!$C$4:$C$18,MATCH('Baseline model w.Calcs'!$A830,'UWYr writing pattern'!$A$4:$A$18,0)) / 25,B829))</f>
        <v>0</v>
      </c>
      <c r="C830" s="36">
        <f t="shared" si="241"/>
        <v>4.0845596100974471E-4</v>
      </c>
      <c r="E830" s="34">
        <f t="shared" si="242"/>
        <v>6.2201415382194625E-6</v>
      </c>
      <c r="F830" s="31">
        <f>SUM($E$9:E830)*RLR</f>
        <v>119.99950985284663</v>
      </c>
      <c r="G830" s="32"/>
      <c r="H830" s="36">
        <f>F830-SUM($J$9:J830)</f>
        <v>0.49557133810678522</v>
      </c>
      <c r="J830" s="31">
        <f t="shared" si="243"/>
        <v>3.7448151682891507E-3</v>
      </c>
      <c r="K830" s="36">
        <f>SUM($J$9:J830)*RRF</f>
        <v>83.652756960317888</v>
      </c>
      <c r="L830" s="33"/>
      <c r="M830" s="36">
        <f t="shared" si="228"/>
        <v>84.148328298424673</v>
      </c>
      <c r="N830" s="33"/>
      <c r="O830" s="33"/>
      <c r="P830" s="33"/>
      <c r="Q830" s="33"/>
      <c r="R830" s="33"/>
      <c r="S830" s="33"/>
      <c r="T830" s="33"/>
      <c r="U830" s="33"/>
      <c r="V830" s="31">
        <f t="shared" si="229"/>
        <v>3.4310300724818554E-4</v>
      </c>
      <c r="W830" s="31">
        <f t="shared" si="230"/>
        <v>0.34689993667474961</v>
      </c>
      <c r="X830" s="31">
        <f t="shared" si="231"/>
        <v>0.34724303968199777</v>
      </c>
      <c r="Y830" s="31">
        <f t="shared" si="232"/>
        <v>-0.14832829842467277</v>
      </c>
      <c r="Z830" s="31"/>
      <c r="AA830" s="31"/>
      <c r="AB830" s="31"/>
      <c r="AC830" s="31"/>
      <c r="AD830" s="31"/>
      <c r="AE830" s="31"/>
      <c r="AF830" s="31"/>
      <c r="AG830" s="33">
        <f t="shared" si="233"/>
        <v>0.99586615428949865</v>
      </c>
      <c r="AH830" s="33">
        <f t="shared" si="234"/>
        <v>1.0017658130764842</v>
      </c>
      <c r="AI830" s="33">
        <f t="shared" si="235"/>
        <v>0.99999591544038857</v>
      </c>
      <c r="AJ830" s="93">
        <f t="shared" si="236"/>
        <v>0.99788245948879239</v>
      </c>
      <c r="AK830" s="3">
        <f t="shared" si="237"/>
        <v>0.9979154003677021</v>
      </c>
      <c r="AL830" s="3"/>
      <c r="AM830" s="3"/>
      <c r="AN830" s="3"/>
      <c r="AO830" s="3"/>
      <c r="AP830" s="3"/>
      <c r="AQ830" s="90">
        <f t="shared" si="244"/>
        <v>0</v>
      </c>
      <c r="AR830" s="91">
        <f t="shared" si="245"/>
        <v>0</v>
      </c>
      <c r="AS830" s="89">
        <f>SUM(AR$9:AR830)*RLR</f>
        <v>120</v>
      </c>
      <c r="AT830" s="90">
        <f>AS830-SUM(AU$9:AU830)</f>
        <v>0.25015195587573658</v>
      </c>
      <c r="AU830" s="89">
        <f t="shared" si="246"/>
        <v>1.8903170469198828E-3</v>
      </c>
      <c r="AV830" s="90">
        <f>SUM(AU$9:AU830)*RRF</f>
        <v>83.824893630886976</v>
      </c>
      <c r="AW830" s="3"/>
      <c r="AX830" s="2">
        <f t="shared" si="238"/>
        <v>1.5</v>
      </c>
      <c r="AY830" s="2">
        <f t="shared" si="239"/>
        <v>0.75</v>
      </c>
    </row>
    <row r="831" spans="1:51" x14ac:dyDescent="0.25">
      <c r="A831" s="14">
        <f t="shared" si="240"/>
        <v>8.2200000000000006</v>
      </c>
      <c r="B831" s="59">
        <f>IF($B$4="AY",0,IFERROR(P*INDEX('UWYr writing pattern'!$C$4:$C$18,MATCH('Baseline model w.Calcs'!$A831,'UWYr writing pattern'!$A$4:$A$18,0)) / 25,B830))</f>
        <v>0</v>
      </c>
      <c r="C831" s="36">
        <f t="shared" si="241"/>
        <v>4.0232912159459853E-4</v>
      </c>
      <c r="E831" s="34">
        <f t="shared" si="242"/>
        <v>6.1268394151461707E-6</v>
      </c>
      <c r="F831" s="31">
        <f>SUM($E$9:E831)*RLR</f>
        <v>119.99951720505392</v>
      </c>
      <c r="G831" s="32"/>
      <c r="H831" s="36">
        <f>F831-SUM($J$9:J831)</f>
        <v>0.49186190527827023</v>
      </c>
      <c r="J831" s="31">
        <f t="shared" si="243"/>
        <v>3.7167850358008894E-3</v>
      </c>
      <c r="K831" s="36">
        <f>SUM($J$9:J831)*RRF</f>
        <v>83.655358709842943</v>
      </c>
      <c r="L831" s="33"/>
      <c r="M831" s="36">
        <f t="shared" si="228"/>
        <v>84.147220615121213</v>
      </c>
      <c r="N831" s="33"/>
      <c r="O831" s="33"/>
      <c r="P831" s="33"/>
      <c r="Q831" s="33"/>
      <c r="R831" s="33"/>
      <c r="S831" s="33"/>
      <c r="T831" s="33"/>
      <c r="U831" s="33"/>
      <c r="V831" s="31">
        <f t="shared" si="229"/>
        <v>3.3795646213946275E-4</v>
      </c>
      <c r="W831" s="31">
        <f t="shared" si="230"/>
        <v>0.34430333369478916</v>
      </c>
      <c r="X831" s="31">
        <f t="shared" si="231"/>
        <v>0.34464129015692863</v>
      </c>
      <c r="Y831" s="31">
        <f t="shared" si="232"/>
        <v>-0.14722061512121343</v>
      </c>
      <c r="Z831" s="31"/>
      <c r="AA831" s="31"/>
      <c r="AB831" s="31"/>
      <c r="AC831" s="31"/>
      <c r="AD831" s="31"/>
      <c r="AE831" s="31"/>
      <c r="AF831" s="31"/>
      <c r="AG831" s="33">
        <f t="shared" si="233"/>
        <v>0.99589712749813031</v>
      </c>
      <c r="AH831" s="33">
        <f t="shared" si="234"/>
        <v>1.0017526263704906</v>
      </c>
      <c r="AI831" s="33">
        <f t="shared" si="235"/>
        <v>0.99999597670878271</v>
      </c>
      <c r="AJ831" s="93">
        <f t="shared" si="236"/>
        <v>0.99789828163541039</v>
      </c>
      <c r="AK831" s="3">
        <f t="shared" si="237"/>
        <v>0.99793103486494439</v>
      </c>
      <c r="AL831" s="3"/>
      <c r="AM831" s="3"/>
      <c r="AN831" s="3"/>
      <c r="AO831" s="3"/>
      <c r="AP831" s="3"/>
      <c r="AQ831" s="90">
        <f t="shared" si="244"/>
        <v>0</v>
      </c>
      <c r="AR831" s="91">
        <f t="shared" si="245"/>
        <v>0</v>
      </c>
      <c r="AS831" s="89">
        <f>SUM(AR$9:AR831)*RLR</f>
        <v>120</v>
      </c>
      <c r="AT831" s="90">
        <f>AS831-SUM(AU$9:AU831)</f>
        <v>0.24827581620667161</v>
      </c>
      <c r="AU831" s="89">
        <f t="shared" si="246"/>
        <v>1.8761396690680243E-3</v>
      </c>
      <c r="AV831" s="90">
        <f>SUM(AU$9:AU831)*RRF</f>
        <v>83.826206928655324</v>
      </c>
      <c r="AW831" s="3"/>
      <c r="AX831" s="2">
        <f t="shared" si="238"/>
        <v>1.5</v>
      </c>
      <c r="AY831" s="2">
        <f t="shared" si="239"/>
        <v>0.75</v>
      </c>
    </row>
    <row r="832" spans="1:51" x14ac:dyDescent="0.25">
      <c r="A832" s="14">
        <f t="shared" si="240"/>
        <v>8.23</v>
      </c>
      <c r="B832" s="59">
        <f>IF($B$4="AY",0,IFERROR(P*INDEX('UWYr writing pattern'!$C$4:$C$18,MATCH('Baseline model w.Calcs'!$A832,'UWYr writing pattern'!$A$4:$A$18,0)) / 25,B831))</f>
        <v>0</v>
      </c>
      <c r="C832" s="36">
        <f t="shared" si="241"/>
        <v>3.9629418477067955E-4</v>
      </c>
      <c r="E832" s="34">
        <f t="shared" si="242"/>
        <v>6.0349368239189789E-6</v>
      </c>
      <c r="F832" s="31">
        <f>SUM($E$9:E832)*RLR</f>
        <v>119.9995244469781</v>
      </c>
      <c r="G832" s="32"/>
      <c r="H832" s="36">
        <f>F832-SUM($J$9:J832)</f>
        <v>0.48818018291287046</v>
      </c>
      <c r="J832" s="31">
        <f t="shared" si="243"/>
        <v>3.688964289587027E-3</v>
      </c>
      <c r="K832" s="36">
        <f>SUM($J$9:J832)*RRF</f>
        <v>83.657940984845652</v>
      </c>
      <c r="L832" s="33"/>
      <c r="M832" s="36">
        <f t="shared" si="228"/>
        <v>84.146121167758523</v>
      </c>
      <c r="N832" s="33"/>
      <c r="O832" s="33"/>
      <c r="P832" s="33"/>
      <c r="Q832" s="33"/>
      <c r="R832" s="33"/>
      <c r="S832" s="33"/>
      <c r="T832" s="33"/>
      <c r="U832" s="33"/>
      <c r="V832" s="31">
        <f t="shared" si="229"/>
        <v>3.328871152073708E-4</v>
      </c>
      <c r="W832" s="31">
        <f t="shared" si="230"/>
        <v>0.34172612803900931</v>
      </c>
      <c r="X832" s="31">
        <f t="shared" si="231"/>
        <v>0.34205901515421666</v>
      </c>
      <c r="Y832" s="31">
        <f t="shared" si="232"/>
        <v>-0.14612116775852257</v>
      </c>
      <c r="Z832" s="31"/>
      <c r="AA832" s="31"/>
      <c r="AB832" s="31"/>
      <c r="AC832" s="31"/>
      <c r="AD832" s="31"/>
      <c r="AE832" s="31"/>
      <c r="AF832" s="31"/>
      <c r="AG832" s="33">
        <f t="shared" si="233"/>
        <v>0.99592786886721019</v>
      </c>
      <c r="AH832" s="33">
        <f t="shared" si="234"/>
        <v>1.0017395377114109</v>
      </c>
      <c r="AI832" s="33">
        <f t="shared" si="235"/>
        <v>0.99999603705815088</v>
      </c>
      <c r="AJ832" s="93">
        <f t="shared" si="236"/>
        <v>0.99791398555981625</v>
      </c>
      <c r="AK832" s="3">
        <f t="shared" si="237"/>
        <v>0.99794655210345729</v>
      </c>
      <c r="AL832" s="3"/>
      <c r="AM832" s="3"/>
      <c r="AN832" s="3"/>
      <c r="AO832" s="3"/>
      <c r="AP832" s="3"/>
      <c r="AQ832" s="90">
        <f t="shared" si="244"/>
        <v>0</v>
      </c>
      <c r="AR832" s="91">
        <f t="shared" si="245"/>
        <v>0</v>
      </c>
      <c r="AS832" s="89">
        <f>SUM(AR$9:AR832)*RLR</f>
        <v>120</v>
      </c>
      <c r="AT832" s="90">
        <f>AS832-SUM(AU$9:AU832)</f>
        <v>0.24641374758512313</v>
      </c>
      <c r="AU832" s="89">
        <f t="shared" si="246"/>
        <v>1.8620686215500371E-3</v>
      </c>
      <c r="AV832" s="90">
        <f>SUM(AU$9:AU832)*RRF</f>
        <v>83.827510376690412</v>
      </c>
      <c r="AW832" s="3"/>
      <c r="AX832" s="2">
        <f t="shared" si="238"/>
        <v>1.5</v>
      </c>
      <c r="AY832" s="2">
        <f t="shared" si="239"/>
        <v>0.75</v>
      </c>
    </row>
    <row r="833" spans="1:51" x14ac:dyDescent="0.25">
      <c r="A833" s="14">
        <f t="shared" si="240"/>
        <v>8.24</v>
      </c>
      <c r="B833" s="59">
        <f>IF($B$4="AY",0,IFERROR(P*INDEX('UWYr writing pattern'!$C$4:$C$18,MATCH('Baseline model w.Calcs'!$A833,'UWYr writing pattern'!$A$4:$A$18,0)) / 25,B832))</f>
        <v>0</v>
      </c>
      <c r="C833" s="36">
        <f t="shared" si="241"/>
        <v>3.9034977199911937E-4</v>
      </c>
      <c r="E833" s="34">
        <f t="shared" si="242"/>
        <v>5.9444127715601929E-6</v>
      </c>
      <c r="F833" s="31">
        <f>SUM($E$9:E833)*RLR</f>
        <v>119.99953158027344</v>
      </c>
      <c r="G833" s="32"/>
      <c r="H833" s="36">
        <f>F833-SUM($J$9:J833)</f>
        <v>0.48452596483636512</v>
      </c>
      <c r="J833" s="31">
        <f t="shared" si="243"/>
        <v>3.6613513718465286E-3</v>
      </c>
      <c r="K833" s="36">
        <f>SUM($J$9:J833)*RRF</f>
        <v>83.660503930805945</v>
      </c>
      <c r="L833" s="33"/>
      <c r="M833" s="36">
        <f t="shared" si="228"/>
        <v>84.14502989564231</v>
      </c>
      <c r="N833" s="33"/>
      <c r="O833" s="33"/>
      <c r="P833" s="33"/>
      <c r="Q833" s="33"/>
      <c r="R833" s="33"/>
      <c r="S833" s="33"/>
      <c r="T833" s="33"/>
      <c r="U833" s="33"/>
      <c r="V833" s="31">
        <f t="shared" si="229"/>
        <v>3.2789380847926026E-4</v>
      </c>
      <c r="W833" s="31">
        <f t="shared" si="230"/>
        <v>0.33916817538545557</v>
      </c>
      <c r="X833" s="31">
        <f t="shared" si="231"/>
        <v>0.33949606919393482</v>
      </c>
      <c r="Y833" s="31">
        <f t="shared" si="232"/>
        <v>-0.14502989564230973</v>
      </c>
      <c r="Z833" s="31"/>
      <c r="AA833" s="31"/>
      <c r="AB833" s="31"/>
      <c r="AC833" s="31"/>
      <c r="AD833" s="31"/>
      <c r="AE833" s="31"/>
      <c r="AF833" s="31"/>
      <c r="AG833" s="33">
        <f t="shared" si="233"/>
        <v>0.99595838012864224</v>
      </c>
      <c r="AH833" s="33">
        <f t="shared" si="234"/>
        <v>1.0017265463766942</v>
      </c>
      <c r="AI833" s="33">
        <f t="shared" si="235"/>
        <v>0.99999609650227872</v>
      </c>
      <c r="AJ833" s="93">
        <f t="shared" si="236"/>
        <v>0.99792957214535971</v>
      </c>
      <c r="AK833" s="3">
        <f t="shared" si="237"/>
        <v>0.99796195296268142</v>
      </c>
      <c r="AL833" s="3"/>
      <c r="AM833" s="3"/>
      <c r="AN833" s="3"/>
      <c r="AO833" s="3"/>
      <c r="AP833" s="3"/>
      <c r="AQ833" s="90">
        <f t="shared" si="244"/>
        <v>0</v>
      </c>
      <c r="AR833" s="91">
        <f t="shared" si="245"/>
        <v>0</v>
      </c>
      <c r="AS833" s="89">
        <f>SUM(AR$9:AR833)*RLR</f>
        <v>120</v>
      </c>
      <c r="AT833" s="90">
        <f>AS833-SUM(AU$9:AU833)</f>
        <v>0.24456564447822871</v>
      </c>
      <c r="AU833" s="89">
        <f t="shared" si="246"/>
        <v>1.8481031068884235E-3</v>
      </c>
      <c r="AV833" s="90">
        <f>SUM(AU$9:AU833)*RRF</f>
        <v>83.828804048865237</v>
      </c>
      <c r="AW833" s="3"/>
      <c r="AX833" s="2">
        <f t="shared" si="238"/>
        <v>1.5</v>
      </c>
      <c r="AY833" s="2">
        <f t="shared" si="239"/>
        <v>0.75</v>
      </c>
    </row>
    <row r="834" spans="1:51" x14ac:dyDescent="0.25">
      <c r="A834" s="14">
        <f t="shared" si="240"/>
        <v>8.25</v>
      </c>
      <c r="B834" s="59">
        <f>IF($B$4="AY",0,IFERROR(P*INDEX('UWYr writing pattern'!$C$4:$C$18,MATCH('Baseline model w.Calcs'!$A834,'UWYr writing pattern'!$A$4:$A$18,0)) / 25,B833))</f>
        <v>0</v>
      </c>
      <c r="C834" s="36">
        <f t="shared" si="241"/>
        <v>3.8449452541913261E-4</v>
      </c>
      <c r="E834" s="34">
        <f t="shared" si="242"/>
        <v>5.8552465799867899E-6</v>
      </c>
      <c r="F834" s="31">
        <f>SUM($E$9:E834)*RLR</f>
        <v>119.99953860656933</v>
      </c>
      <c r="G834" s="32"/>
      <c r="H834" s="36">
        <f>F834-SUM($J$9:J834)</f>
        <v>0.48089904639597592</v>
      </c>
      <c r="J834" s="31">
        <f t="shared" si="243"/>
        <v>3.6339447362727386E-3</v>
      </c>
      <c r="K834" s="36">
        <f>SUM($J$9:J834)*RRF</f>
        <v>83.663047692121339</v>
      </c>
      <c r="L834" s="33"/>
      <c r="M834" s="36">
        <f t="shared" si="228"/>
        <v>84.143946738517315</v>
      </c>
      <c r="N834" s="33"/>
      <c r="O834" s="33"/>
      <c r="P834" s="33"/>
      <c r="Q834" s="33"/>
      <c r="R834" s="33"/>
      <c r="S834" s="33"/>
      <c r="T834" s="33"/>
      <c r="U834" s="33"/>
      <c r="V834" s="31">
        <f t="shared" si="229"/>
        <v>3.2297540135207135E-4</v>
      </c>
      <c r="W834" s="31">
        <f t="shared" si="230"/>
        <v>0.33662933247718313</v>
      </c>
      <c r="X834" s="31">
        <f t="shared" si="231"/>
        <v>0.3369523078785352</v>
      </c>
      <c r="Y834" s="31">
        <f t="shared" si="232"/>
        <v>-0.14394673851731454</v>
      </c>
      <c r="Z834" s="31"/>
      <c r="AA834" s="31"/>
      <c r="AB834" s="31"/>
      <c r="AC834" s="31"/>
      <c r="AD834" s="31"/>
      <c r="AE834" s="31"/>
      <c r="AF834" s="31"/>
      <c r="AG834" s="33">
        <f t="shared" si="233"/>
        <v>0.99598866300144451</v>
      </c>
      <c r="AH834" s="33">
        <f t="shared" si="234"/>
        <v>1.0017136516490157</v>
      </c>
      <c r="AI834" s="33">
        <f t="shared" si="235"/>
        <v>0.99999615505474437</v>
      </c>
      <c r="AJ834" s="93">
        <f t="shared" si="236"/>
        <v>0.99794504226879055</v>
      </c>
      <c r="AK834" s="3">
        <f t="shared" si="237"/>
        <v>0.99797723831546126</v>
      </c>
      <c r="AL834" s="3"/>
      <c r="AM834" s="3"/>
      <c r="AN834" s="3"/>
      <c r="AO834" s="3"/>
      <c r="AP834" s="3"/>
      <c r="AQ834" s="90">
        <f t="shared" si="244"/>
        <v>0</v>
      </c>
      <c r="AR834" s="91">
        <f t="shared" si="245"/>
        <v>0</v>
      </c>
      <c r="AS834" s="89">
        <f>SUM(AR$9:AR834)*RLR</f>
        <v>120</v>
      </c>
      <c r="AT834" s="90">
        <f>AS834-SUM(AU$9:AU834)</f>
        <v>0.24273140214464206</v>
      </c>
      <c r="AU834" s="89">
        <f t="shared" si="246"/>
        <v>1.8342423335867154E-3</v>
      </c>
      <c r="AV834" s="90">
        <f>SUM(AU$9:AU834)*RRF</f>
        <v>83.830088018498742</v>
      </c>
      <c r="AW834" s="3"/>
      <c r="AX834" s="2">
        <f t="shared" si="238"/>
        <v>1.5</v>
      </c>
      <c r="AY834" s="2">
        <f t="shared" si="239"/>
        <v>0.75</v>
      </c>
    </row>
    <row r="835" spans="1:51" x14ac:dyDescent="0.25">
      <c r="A835" s="14">
        <f t="shared" si="240"/>
        <v>8.26</v>
      </c>
      <c r="B835" s="59">
        <f>IF($B$4="AY",0,IFERROR(P*INDEX('UWYr writing pattern'!$C$4:$C$18,MATCH('Baseline model w.Calcs'!$A835,'UWYr writing pattern'!$A$4:$A$18,0)) / 25,B834))</f>
        <v>0</v>
      </c>
      <c r="C835" s="36">
        <f t="shared" si="241"/>
        <v>3.7872710753784563E-4</v>
      </c>
      <c r="E835" s="34">
        <f t="shared" si="242"/>
        <v>5.7674178812869892E-6</v>
      </c>
      <c r="F835" s="31">
        <f>SUM($E$9:E835)*RLR</f>
        <v>119.99954552747079</v>
      </c>
      <c r="G835" s="32"/>
      <c r="H835" s="36">
        <f>F835-SUM($J$9:J835)</f>
        <v>0.47729922444946737</v>
      </c>
      <c r="J835" s="31">
        <f t="shared" si="243"/>
        <v>3.6067428479698194E-3</v>
      </c>
      <c r="K835" s="36">
        <f>SUM($J$9:J835)*RRF</f>
        <v>83.665572412114912</v>
      </c>
      <c r="L835" s="33"/>
      <c r="M835" s="36">
        <f t="shared" si="228"/>
        <v>84.142871636564379</v>
      </c>
      <c r="N835" s="33"/>
      <c r="O835" s="33"/>
      <c r="P835" s="33"/>
      <c r="Q835" s="33"/>
      <c r="R835" s="33"/>
      <c r="S835" s="33"/>
      <c r="T835" s="33"/>
      <c r="U835" s="33"/>
      <c r="V835" s="31">
        <f t="shared" si="229"/>
        <v>3.1813077033179029E-4</v>
      </c>
      <c r="W835" s="31">
        <f t="shared" si="230"/>
        <v>0.33410945711462714</v>
      </c>
      <c r="X835" s="31">
        <f t="shared" si="231"/>
        <v>0.33442758788495891</v>
      </c>
      <c r="Y835" s="31">
        <f t="shared" si="232"/>
        <v>-0.1428716365643794</v>
      </c>
      <c r="Z835" s="31"/>
      <c r="AA835" s="31"/>
      <c r="AB835" s="31"/>
      <c r="AC835" s="31"/>
      <c r="AD835" s="31"/>
      <c r="AE835" s="31"/>
      <c r="AF835" s="31"/>
      <c r="AG835" s="33">
        <f t="shared" si="233"/>
        <v>0.99601871919184415</v>
      </c>
      <c r="AH835" s="33">
        <f t="shared" si="234"/>
        <v>1.0017008528162425</v>
      </c>
      <c r="AI835" s="33">
        <f t="shared" si="235"/>
        <v>0.99999621272892325</v>
      </c>
      <c r="AJ835" s="93">
        <f t="shared" si="236"/>
        <v>0.99796039680030713</v>
      </c>
      <c r="AK835" s="3">
        <f t="shared" si="237"/>
        <v>0.99799240902809538</v>
      </c>
      <c r="AL835" s="3"/>
      <c r="AM835" s="3"/>
      <c r="AN835" s="3"/>
      <c r="AO835" s="3"/>
      <c r="AP835" s="3"/>
      <c r="AQ835" s="90">
        <f t="shared" si="244"/>
        <v>0</v>
      </c>
      <c r="AR835" s="91">
        <f t="shared" si="245"/>
        <v>0</v>
      </c>
      <c r="AS835" s="89">
        <f>SUM(AR$9:AR835)*RLR</f>
        <v>120</v>
      </c>
      <c r="AT835" s="90">
        <f>AS835-SUM(AU$9:AU835)</f>
        <v>0.24091091662855035</v>
      </c>
      <c r="AU835" s="89">
        <f t="shared" si="246"/>
        <v>1.8204855160848154E-3</v>
      </c>
      <c r="AV835" s="90">
        <f>SUM(AU$9:AU835)*RRF</f>
        <v>83.83136235836001</v>
      </c>
      <c r="AW835" s="3"/>
      <c r="AX835" s="2">
        <f t="shared" si="238"/>
        <v>1.5</v>
      </c>
      <c r="AY835" s="2">
        <f t="shared" si="239"/>
        <v>0.75</v>
      </c>
    </row>
    <row r="836" spans="1:51" x14ac:dyDescent="0.25">
      <c r="A836" s="14">
        <f t="shared" si="240"/>
        <v>8.27</v>
      </c>
      <c r="B836" s="59">
        <f>IF($B$4="AY",0,IFERROR(P*INDEX('UWYr writing pattern'!$C$4:$C$18,MATCH('Baseline model w.Calcs'!$A836,'UWYr writing pattern'!$A$4:$A$18,0)) / 25,B835))</f>
        <v>0</v>
      </c>
      <c r="C836" s="36">
        <f t="shared" si="241"/>
        <v>3.7304620092477793E-4</v>
      </c>
      <c r="E836" s="34">
        <f t="shared" si="242"/>
        <v>5.680906613067685E-6</v>
      </c>
      <c r="F836" s="31">
        <f>SUM($E$9:E836)*RLR</f>
        <v>119.99955234455872</v>
      </c>
      <c r="G836" s="32"/>
      <c r="H836" s="36">
        <f>F836-SUM($J$9:J836)</f>
        <v>0.47372629735403393</v>
      </c>
      <c r="J836" s="31">
        <f t="shared" si="243"/>
        <v>3.5797441833710052E-3</v>
      </c>
      <c r="K836" s="36">
        <f>SUM($J$9:J836)*RRF</f>
        <v>83.668078233043275</v>
      </c>
      <c r="L836" s="33"/>
      <c r="M836" s="36">
        <f t="shared" si="228"/>
        <v>84.141804530397309</v>
      </c>
      <c r="N836" s="33"/>
      <c r="O836" s="33"/>
      <c r="P836" s="33"/>
      <c r="Q836" s="33"/>
      <c r="R836" s="33"/>
      <c r="S836" s="33"/>
      <c r="T836" s="33"/>
      <c r="U836" s="33"/>
      <c r="V836" s="31">
        <f t="shared" si="229"/>
        <v>3.1335880877681344E-4</v>
      </c>
      <c r="W836" s="31">
        <f t="shared" si="230"/>
        <v>0.33160840814782372</v>
      </c>
      <c r="X836" s="31">
        <f t="shared" si="231"/>
        <v>0.33192176695660053</v>
      </c>
      <c r="Y836" s="31">
        <f t="shared" si="232"/>
        <v>-0.14180453039730878</v>
      </c>
      <c r="Z836" s="31"/>
      <c r="AA836" s="31"/>
      <c r="AB836" s="31"/>
      <c r="AC836" s="31"/>
      <c r="AD836" s="31"/>
      <c r="AE836" s="31"/>
      <c r="AF836" s="31"/>
      <c r="AG836" s="33">
        <f t="shared" si="233"/>
        <v>0.99604855039337237</v>
      </c>
      <c r="AH836" s="33">
        <f t="shared" si="234"/>
        <v>1.0016881491713965</v>
      </c>
      <c r="AI836" s="33">
        <f t="shared" si="235"/>
        <v>0.99999626953798937</v>
      </c>
      <c r="AJ836" s="93">
        <f t="shared" si="236"/>
        <v>0.99797563660360589</v>
      </c>
      <c r="AK836" s="3">
        <f t="shared" si="237"/>
        <v>0.9980074659603847</v>
      </c>
      <c r="AL836" s="3"/>
      <c r="AM836" s="3"/>
      <c r="AN836" s="3"/>
      <c r="AO836" s="3"/>
      <c r="AP836" s="3"/>
      <c r="AQ836" s="90">
        <f t="shared" si="244"/>
        <v>0</v>
      </c>
      <c r="AR836" s="91">
        <f t="shared" si="245"/>
        <v>0</v>
      </c>
      <c r="AS836" s="89">
        <f>SUM(AR$9:AR836)*RLR</f>
        <v>120</v>
      </c>
      <c r="AT836" s="90">
        <f>AS836-SUM(AU$9:AU836)</f>
        <v>0.23910408475383349</v>
      </c>
      <c r="AU836" s="89">
        <f t="shared" si="246"/>
        <v>1.8068318747141276E-3</v>
      </c>
      <c r="AV836" s="90">
        <f>SUM(AU$9:AU836)*RRF</f>
        <v>83.832627140672315</v>
      </c>
      <c r="AW836" s="3"/>
      <c r="AX836" s="2">
        <f t="shared" si="238"/>
        <v>1.5</v>
      </c>
      <c r="AY836" s="2">
        <f t="shared" si="239"/>
        <v>0.75</v>
      </c>
    </row>
    <row r="837" spans="1:51" x14ac:dyDescent="0.25">
      <c r="A837" s="14">
        <f t="shared" si="240"/>
        <v>8.2799999999999994</v>
      </c>
      <c r="B837" s="59">
        <f>IF($B$4="AY",0,IFERROR(P*INDEX('UWYr writing pattern'!$C$4:$C$18,MATCH('Baseline model w.Calcs'!$A837,'UWYr writing pattern'!$A$4:$A$18,0)) / 25,B836))</f>
        <v>0</v>
      </c>
      <c r="C837" s="36">
        <f t="shared" si="241"/>
        <v>3.6745050791090627E-4</v>
      </c>
      <c r="E837" s="34">
        <f t="shared" si="242"/>
        <v>5.5956930138716693E-6</v>
      </c>
      <c r="F837" s="31">
        <f>SUM($E$9:E837)*RLR</f>
        <v>119.99955905939034</v>
      </c>
      <c r="G837" s="32"/>
      <c r="H837" s="36">
        <f>F837-SUM($J$9:J837)</f>
        <v>0.47018006495548548</v>
      </c>
      <c r="J837" s="31">
        <f t="shared" si="243"/>
        <v>3.5529472301552545E-3</v>
      </c>
      <c r="K837" s="36">
        <f>SUM($J$9:J837)*RRF</f>
        <v>83.670565296104385</v>
      </c>
      <c r="L837" s="33"/>
      <c r="M837" s="36">
        <f t="shared" si="228"/>
        <v>84.140745361059871</v>
      </c>
      <c r="N837" s="33"/>
      <c r="O837" s="33"/>
      <c r="P837" s="33"/>
      <c r="Q837" s="33"/>
      <c r="R837" s="33"/>
      <c r="S837" s="33"/>
      <c r="T837" s="33"/>
      <c r="U837" s="33"/>
      <c r="V837" s="31">
        <f t="shared" si="229"/>
        <v>3.0865842664516127E-4</v>
      </c>
      <c r="W837" s="31">
        <f t="shared" si="230"/>
        <v>0.32912604546883983</v>
      </c>
      <c r="X837" s="31">
        <f t="shared" si="231"/>
        <v>0.32943470389548501</v>
      </c>
      <c r="Y837" s="31">
        <f t="shared" si="232"/>
        <v>-0.14074536105987079</v>
      </c>
      <c r="Z837" s="31"/>
      <c r="AA837" s="31"/>
      <c r="AB837" s="31"/>
      <c r="AC837" s="31"/>
      <c r="AD837" s="31"/>
      <c r="AE837" s="31"/>
      <c r="AF837" s="31"/>
      <c r="AG837" s="33">
        <f t="shared" si="233"/>
        <v>0.996078158286957</v>
      </c>
      <c r="AH837" s="33">
        <f t="shared" si="234"/>
        <v>1.0016755400126176</v>
      </c>
      <c r="AI837" s="33">
        <f t="shared" si="235"/>
        <v>0.99999632549491946</v>
      </c>
      <c r="AJ837" s="93">
        <f t="shared" si="236"/>
        <v>0.99799076253592989</v>
      </c>
      <c r="AK837" s="3">
        <f t="shared" si="237"/>
        <v>0.99802240996568181</v>
      </c>
      <c r="AL837" s="3"/>
      <c r="AM837" s="3"/>
      <c r="AN837" s="3"/>
      <c r="AO837" s="3"/>
      <c r="AP837" s="3"/>
      <c r="AQ837" s="90">
        <f t="shared" si="244"/>
        <v>0</v>
      </c>
      <c r="AR837" s="91">
        <f t="shared" si="245"/>
        <v>0</v>
      </c>
      <c r="AS837" s="89">
        <f>SUM(AR$9:AR837)*RLR</f>
        <v>120</v>
      </c>
      <c r="AT837" s="90">
        <f>AS837-SUM(AU$9:AU837)</f>
        <v>0.23731080411818084</v>
      </c>
      <c r="AU837" s="89">
        <f t="shared" si="246"/>
        <v>1.7932806356537512E-3</v>
      </c>
      <c r="AV837" s="90">
        <f>SUM(AU$9:AU837)*RRF</f>
        <v>83.833882437117268</v>
      </c>
      <c r="AW837" s="3"/>
      <c r="AX837" s="2">
        <f t="shared" si="238"/>
        <v>1.5</v>
      </c>
      <c r="AY837" s="2">
        <f t="shared" si="239"/>
        <v>0.75</v>
      </c>
    </row>
    <row r="838" spans="1:51" x14ac:dyDescent="0.25">
      <c r="A838" s="14">
        <f t="shared" si="240"/>
        <v>8.2899999999999991</v>
      </c>
      <c r="B838" s="59">
        <f>IF($B$4="AY",0,IFERROR(P*INDEX('UWYr writing pattern'!$C$4:$C$18,MATCH('Baseline model w.Calcs'!$A838,'UWYr writing pattern'!$A$4:$A$18,0)) / 25,B837))</f>
        <v>0</v>
      </c>
      <c r="C838" s="36">
        <f t="shared" si="241"/>
        <v>3.6193875029224269E-4</v>
      </c>
      <c r="E838" s="34">
        <f t="shared" si="242"/>
        <v>5.5117576186635941E-6</v>
      </c>
      <c r="F838" s="31">
        <f>SUM($E$9:E838)*RLR</f>
        <v>119.99956567349948</v>
      </c>
      <c r="G838" s="32"/>
      <c r="H838" s="36">
        <f>F838-SUM($J$9:J838)</f>
        <v>0.46666032857746131</v>
      </c>
      <c r="J838" s="31">
        <f t="shared" si="243"/>
        <v>3.5263504871661413E-3</v>
      </c>
      <c r="K838" s="36">
        <f>SUM($J$9:J838)*RRF</f>
        <v>83.673033741445408</v>
      </c>
      <c r="L838" s="33"/>
      <c r="M838" s="36">
        <f t="shared" si="228"/>
        <v>84.13969407002287</v>
      </c>
      <c r="N838" s="33"/>
      <c r="O838" s="33"/>
      <c r="P838" s="33"/>
      <c r="Q838" s="33"/>
      <c r="R838" s="33"/>
      <c r="S838" s="33"/>
      <c r="T838" s="33"/>
      <c r="U838" s="33"/>
      <c r="V838" s="31">
        <f t="shared" si="229"/>
        <v>3.0402855024548386E-4</v>
      </c>
      <c r="W838" s="31">
        <f t="shared" si="230"/>
        <v>0.3266622300042229</v>
      </c>
      <c r="X838" s="31">
        <f t="shared" si="231"/>
        <v>0.32696625855446837</v>
      </c>
      <c r="Y838" s="31">
        <f t="shared" si="232"/>
        <v>-0.13969407002286971</v>
      </c>
      <c r="Z838" s="31"/>
      <c r="AA838" s="31"/>
      <c r="AB838" s="31"/>
      <c r="AC838" s="31"/>
      <c r="AD838" s="31"/>
      <c r="AE838" s="31"/>
      <c r="AF838" s="31"/>
      <c r="AG838" s="33">
        <f t="shared" si="233"/>
        <v>0.9961075445410168</v>
      </c>
      <c r="AH838" s="33">
        <f t="shared" si="234"/>
        <v>1.0016630246431295</v>
      </c>
      <c r="AI838" s="33">
        <f t="shared" si="235"/>
        <v>0.99999638061249563</v>
      </c>
      <c r="AJ838" s="93">
        <f t="shared" si="236"/>
        <v>0.99800577544811675</v>
      </c>
      <c r="AK838" s="3">
        <f t="shared" si="237"/>
        <v>0.99803724189093912</v>
      </c>
      <c r="AL838" s="3"/>
      <c r="AM838" s="3"/>
      <c r="AN838" s="3"/>
      <c r="AO838" s="3"/>
      <c r="AP838" s="3"/>
      <c r="AQ838" s="90">
        <f t="shared" si="244"/>
        <v>0</v>
      </c>
      <c r="AR838" s="91">
        <f t="shared" si="245"/>
        <v>0</v>
      </c>
      <c r="AS838" s="89">
        <f>SUM(AR$9:AR838)*RLR</f>
        <v>120</v>
      </c>
      <c r="AT838" s="90">
        <f>AS838-SUM(AU$9:AU838)</f>
        <v>0.23553097308729321</v>
      </c>
      <c r="AU838" s="89">
        <f t="shared" si="246"/>
        <v>1.7798310308863564E-3</v>
      </c>
      <c r="AV838" s="90">
        <f>SUM(AU$9:AU838)*RRF</f>
        <v>83.835128318838883</v>
      </c>
      <c r="AW838" s="3"/>
      <c r="AX838" s="2">
        <f t="shared" si="238"/>
        <v>1.5</v>
      </c>
      <c r="AY838" s="2">
        <f t="shared" si="239"/>
        <v>0.75</v>
      </c>
    </row>
    <row r="839" spans="1:51" x14ac:dyDescent="0.25">
      <c r="A839" s="14">
        <f t="shared" si="240"/>
        <v>8.3000000000000007</v>
      </c>
      <c r="B839" s="59">
        <f>IF($B$4="AY",0,IFERROR(P*INDEX('UWYr writing pattern'!$C$4:$C$18,MATCH('Baseline model w.Calcs'!$A839,'UWYr writing pattern'!$A$4:$A$18,0)) / 25,B838))</f>
        <v>0</v>
      </c>
      <c r="C839" s="36">
        <f t="shared" si="241"/>
        <v>3.5650966903785905E-4</v>
      </c>
      <c r="E839" s="34">
        <f t="shared" si="242"/>
        <v>5.4290812543836409E-6</v>
      </c>
      <c r="F839" s="31">
        <f>SUM($E$9:E839)*RLR</f>
        <v>119.99957218839698</v>
      </c>
      <c r="G839" s="32"/>
      <c r="H839" s="36">
        <f>F839-SUM($J$9:J839)</f>
        <v>0.46316689101064412</v>
      </c>
      <c r="J839" s="31">
        <f t="shared" si="243"/>
        <v>3.4999524643309597E-3</v>
      </c>
      <c r="K839" s="36">
        <f>SUM($J$9:J839)*RRF</f>
        <v>83.675483708170432</v>
      </c>
      <c r="L839" s="33"/>
      <c r="M839" s="36">
        <f t="shared" si="228"/>
        <v>84.138650599181076</v>
      </c>
      <c r="N839" s="33"/>
      <c r="O839" s="33"/>
      <c r="P839" s="33"/>
      <c r="Q839" s="33"/>
      <c r="R839" s="33"/>
      <c r="S839" s="33"/>
      <c r="T839" s="33"/>
      <c r="U839" s="33"/>
      <c r="V839" s="31">
        <f t="shared" si="229"/>
        <v>2.9946812199180159E-4</v>
      </c>
      <c r="W839" s="31">
        <f t="shared" si="230"/>
        <v>0.32421682370745086</v>
      </c>
      <c r="X839" s="31">
        <f t="shared" si="231"/>
        <v>0.32451629182944264</v>
      </c>
      <c r="Y839" s="31">
        <f t="shared" si="232"/>
        <v>-0.13865059918107647</v>
      </c>
      <c r="Z839" s="31"/>
      <c r="AA839" s="31"/>
      <c r="AB839" s="31"/>
      <c r="AC839" s="31"/>
      <c r="AD839" s="31"/>
      <c r="AE839" s="31"/>
      <c r="AF839" s="31"/>
      <c r="AG839" s="33">
        <f t="shared" si="233"/>
        <v>0.99613671081155275</v>
      </c>
      <c r="AH839" s="33">
        <f t="shared" si="234"/>
        <v>1.0016506023712033</v>
      </c>
      <c r="AI839" s="33">
        <f t="shared" si="235"/>
        <v>0.99999643490330814</v>
      </c>
      <c r="AJ839" s="93">
        <f t="shared" si="236"/>
        <v>0.99802067618464685</v>
      </c>
      <c r="AK839" s="3">
        <f t="shared" si="237"/>
        <v>0.99805196257675721</v>
      </c>
      <c r="AL839" s="3"/>
      <c r="AM839" s="3"/>
      <c r="AN839" s="3"/>
      <c r="AO839" s="3"/>
      <c r="AP839" s="3"/>
      <c r="AQ839" s="90">
        <f t="shared" si="244"/>
        <v>0</v>
      </c>
      <c r="AR839" s="91">
        <f t="shared" si="245"/>
        <v>0</v>
      </c>
      <c r="AS839" s="89">
        <f>SUM(AR$9:AR839)*RLR</f>
        <v>120</v>
      </c>
      <c r="AT839" s="90">
        <f>AS839-SUM(AU$9:AU839)</f>
        <v>0.23376449078914163</v>
      </c>
      <c r="AU839" s="89">
        <f t="shared" si="246"/>
        <v>1.7664822981546991E-3</v>
      </c>
      <c r="AV839" s="90">
        <f>SUM(AU$9:AU839)*RRF</f>
        <v>83.836364856447602</v>
      </c>
      <c r="AW839" s="3"/>
      <c r="AX839" s="2">
        <f t="shared" si="238"/>
        <v>1.5</v>
      </c>
      <c r="AY839" s="2">
        <f t="shared" si="239"/>
        <v>0.75</v>
      </c>
    </row>
    <row r="840" spans="1:51" x14ac:dyDescent="0.25">
      <c r="A840" s="14">
        <f t="shared" si="240"/>
        <v>8.31</v>
      </c>
      <c r="B840" s="59">
        <f>IF($B$4="AY",0,IFERROR(P*INDEX('UWYr writing pattern'!$C$4:$C$18,MATCH('Baseline model w.Calcs'!$A840,'UWYr writing pattern'!$A$4:$A$18,0)) / 25,B839))</f>
        <v>0</v>
      </c>
      <c r="C840" s="36">
        <f t="shared" si="241"/>
        <v>3.5116202400229117E-4</v>
      </c>
      <c r="E840" s="34">
        <f t="shared" si="242"/>
        <v>5.3476450355678859E-6</v>
      </c>
      <c r="F840" s="31">
        <f>SUM($E$9:E840)*RLR</f>
        <v>119.99957860557102</v>
      </c>
      <c r="G840" s="32"/>
      <c r="H840" s="36">
        <f>F840-SUM($J$9:J840)</f>
        <v>0.45969955650210181</v>
      </c>
      <c r="J840" s="31">
        <f t="shared" si="243"/>
        <v>3.4737516825798309E-3</v>
      </c>
      <c r="K840" s="36">
        <f>SUM($J$9:J840)*RRF</f>
        <v>83.677915334348242</v>
      </c>
      <c r="L840" s="33"/>
      <c r="M840" s="36">
        <f t="shared" si="228"/>
        <v>84.137614890850344</v>
      </c>
      <c r="N840" s="33"/>
      <c r="O840" s="33"/>
      <c r="P840" s="33"/>
      <c r="Q840" s="33"/>
      <c r="R840" s="33"/>
      <c r="S840" s="33"/>
      <c r="T840" s="33"/>
      <c r="U840" s="33"/>
      <c r="V840" s="31">
        <f t="shared" si="229"/>
        <v>2.9497610016192456E-4</v>
      </c>
      <c r="W840" s="31">
        <f t="shared" si="230"/>
        <v>0.32178968955147125</v>
      </c>
      <c r="X840" s="31">
        <f t="shared" si="231"/>
        <v>0.32208466565163318</v>
      </c>
      <c r="Y840" s="31">
        <f t="shared" si="232"/>
        <v>-0.13761489085034384</v>
      </c>
      <c r="Z840" s="31"/>
      <c r="AA840" s="31"/>
      <c r="AB840" s="31"/>
      <c r="AC840" s="31"/>
      <c r="AD840" s="31"/>
      <c r="AE840" s="31"/>
      <c r="AF840" s="31"/>
      <c r="AG840" s="33">
        <f t="shared" si="233"/>
        <v>0.99616565874224094</v>
      </c>
      <c r="AH840" s="33">
        <f t="shared" si="234"/>
        <v>1.0016382725101232</v>
      </c>
      <c r="AI840" s="33">
        <f t="shared" si="235"/>
        <v>0.99999648837975852</v>
      </c>
      <c r="AJ840" s="93">
        <f t="shared" si="236"/>
        <v>0.99803546558369027</v>
      </c>
      <c r="AK840" s="3">
        <f t="shared" si="237"/>
        <v>0.99806657285743139</v>
      </c>
      <c r="AL840" s="3"/>
      <c r="AM840" s="3"/>
      <c r="AN840" s="3"/>
      <c r="AO840" s="3"/>
      <c r="AP840" s="3"/>
      <c r="AQ840" s="90">
        <f t="shared" si="244"/>
        <v>0</v>
      </c>
      <c r="AR840" s="91">
        <f t="shared" si="245"/>
        <v>0</v>
      </c>
      <c r="AS840" s="89">
        <f>SUM(AR$9:AR840)*RLR</f>
        <v>120</v>
      </c>
      <c r="AT840" s="90">
        <f>AS840-SUM(AU$9:AU840)</f>
        <v>0.23201125710822623</v>
      </c>
      <c r="AU840" s="89">
        <f t="shared" si="246"/>
        <v>1.7532336809185623E-3</v>
      </c>
      <c r="AV840" s="90">
        <f>SUM(AU$9:AU840)*RRF</f>
        <v>83.83759212002424</v>
      </c>
      <c r="AW840" s="3"/>
      <c r="AX840" s="2">
        <f t="shared" si="238"/>
        <v>1.5</v>
      </c>
      <c r="AY840" s="2">
        <f t="shared" si="239"/>
        <v>0.75</v>
      </c>
    </row>
    <row r="841" spans="1:51" x14ac:dyDescent="0.25">
      <c r="A841" s="14">
        <f t="shared" si="240"/>
        <v>8.32</v>
      </c>
      <c r="B841" s="59">
        <f>IF($B$4="AY",0,IFERROR(P*INDEX('UWYr writing pattern'!$C$4:$C$18,MATCH('Baseline model w.Calcs'!$A841,'UWYr writing pattern'!$A$4:$A$18,0)) / 25,B840))</f>
        <v>0</v>
      </c>
      <c r="C841" s="36">
        <f t="shared" si="241"/>
        <v>3.4589459364225679E-4</v>
      </c>
      <c r="E841" s="34">
        <f t="shared" si="242"/>
        <v>5.2674303600343673E-6</v>
      </c>
      <c r="F841" s="31">
        <f>SUM($E$9:E841)*RLR</f>
        <v>119.99958492648744</v>
      </c>
      <c r="G841" s="32"/>
      <c r="H841" s="36">
        <f>F841-SUM($J$9:J841)</f>
        <v>0.4562581307447573</v>
      </c>
      <c r="J841" s="31">
        <f t="shared" si="243"/>
        <v>3.4477466737657635E-3</v>
      </c>
      <c r="K841" s="36">
        <f>SUM($J$9:J841)*RRF</f>
        <v>83.680328757019879</v>
      </c>
      <c r="L841" s="33"/>
      <c r="M841" s="36">
        <f t="shared" ref="M841:M904" si="247">H841+K841</f>
        <v>84.136586887764636</v>
      </c>
      <c r="N841" s="33"/>
      <c r="O841" s="33"/>
      <c r="P841" s="33"/>
      <c r="Q841" s="33"/>
      <c r="R841" s="33"/>
      <c r="S841" s="33"/>
      <c r="T841" s="33"/>
      <c r="U841" s="33"/>
      <c r="V841" s="31">
        <f t="shared" ref="V841:V904" si="248" xml:space="preserve"> C841*RLR*RRF</f>
        <v>2.905514586594957E-4</v>
      </c>
      <c r="W841" s="31">
        <f t="shared" ref="W841:W904" si="249">H841*RRF</f>
        <v>0.31938069152133008</v>
      </c>
      <c r="X841" s="31">
        <f t="shared" ref="X841:X904" si="250">V841+W841</f>
        <v>0.31967124297998956</v>
      </c>
      <c r="Y841" s="31">
        <f t="shared" ref="Y841:Y904" si="251">P*RLR*RRF - M841</f>
        <v>-0.13658688776463634</v>
      </c>
      <c r="Z841" s="31"/>
      <c r="AA841" s="31"/>
      <c r="AB841" s="31"/>
      <c r="AC841" s="31"/>
      <c r="AD841" s="31"/>
      <c r="AE841" s="31"/>
      <c r="AF841" s="31"/>
      <c r="AG841" s="33">
        <f t="shared" ref="AG841:AG904" si="252">K841/(P*RLR*RRF)</f>
        <v>0.99619438996452236</v>
      </c>
      <c r="AH841" s="33">
        <f t="shared" ref="AH841:AH904" si="253">M841/(P*RLR*RRF)</f>
        <v>1.0016260343781505</v>
      </c>
      <c r="AI841" s="33">
        <f t="shared" ref="AI841:AI904" si="254">F841/(P*RLR)</f>
        <v>0.99999654105406199</v>
      </c>
      <c r="AJ841" s="93">
        <f t="shared" ref="AJ841:AJ904" si="255">(1-EXP(-A841*kp))</f>
        <v>0.9980501444771549</v>
      </c>
      <c r="AK841" s="3">
        <f t="shared" ref="AK841:AK904" si="256">AV841/(P*RLR*RRF)</f>
        <v>0.99808107356100062</v>
      </c>
      <c r="AL841" s="3"/>
      <c r="AM841" s="3"/>
      <c r="AN841" s="3"/>
      <c r="AO841" s="3"/>
      <c r="AP841" s="3"/>
      <c r="AQ841" s="90">
        <f t="shared" si="244"/>
        <v>0</v>
      </c>
      <c r="AR841" s="91">
        <f t="shared" si="245"/>
        <v>0</v>
      </c>
      <c r="AS841" s="89">
        <f>SUM(AR$9:AR841)*RLR</f>
        <v>120</v>
      </c>
      <c r="AT841" s="90">
        <f>AS841-SUM(AU$9:AU841)</f>
        <v>0.23027117267992026</v>
      </c>
      <c r="AU841" s="89">
        <f t="shared" si="246"/>
        <v>1.7400844283116967E-3</v>
      </c>
      <c r="AV841" s="90">
        <f>SUM(AU$9:AU841)*RRF</f>
        <v>83.838810179124053</v>
      </c>
      <c r="AW841" s="3"/>
      <c r="AX841" s="2">
        <f t="shared" ref="AX841:AX904" si="257">ker</f>
        <v>1.5</v>
      </c>
      <c r="AY841" s="2">
        <f t="shared" ref="AY841:AY904" si="258">kp</f>
        <v>0.75</v>
      </c>
    </row>
    <row r="842" spans="1:51" x14ac:dyDescent="0.25">
      <c r="A842" s="14">
        <f t="shared" ref="A842:A905" si="259">ROUND(A841+delt.t,3)</f>
        <v>8.33</v>
      </c>
      <c r="B842" s="59">
        <f>IF($B$4="AY",0,IFERROR(P*INDEX('UWYr writing pattern'!$C$4:$C$18,MATCH('Baseline model w.Calcs'!$A842,'UWYr writing pattern'!$A$4:$A$18,0)) / 25,B841))</f>
        <v>0</v>
      </c>
      <c r="C842" s="36">
        <f t="shared" ref="C842:C905" si="260">C841-E842+B842</f>
        <v>3.4070617473762294E-4</v>
      </c>
      <c r="E842" s="34">
        <f t="shared" ref="E842:E905" si="261">C841*ker*delt.t</f>
        <v>5.1884189046338527E-6</v>
      </c>
      <c r="F842" s="31">
        <f>SUM($E$9:E842)*RLR</f>
        <v>119.99959115259014</v>
      </c>
      <c r="G842" s="32"/>
      <c r="H842" s="36">
        <f>F842-SUM($J$9:J842)</f>
        <v>0.45284242086687243</v>
      </c>
      <c r="J842" s="31">
        <f t="shared" ref="J842:J905" si="262">H841*kp*delt.t</f>
        <v>3.4219359805856796E-3</v>
      </c>
      <c r="K842" s="36">
        <f>SUM($J$9:J842)*RRF</f>
        <v>83.682724112206287</v>
      </c>
      <c r="L842" s="33"/>
      <c r="M842" s="36">
        <f t="shared" si="247"/>
        <v>84.13556653307316</v>
      </c>
      <c r="N842" s="33"/>
      <c r="O842" s="33"/>
      <c r="P842" s="33"/>
      <c r="Q842" s="33"/>
      <c r="R842" s="33"/>
      <c r="S842" s="33"/>
      <c r="T842" s="33"/>
      <c r="U842" s="33"/>
      <c r="V842" s="31">
        <f t="shared" si="248"/>
        <v>2.8619318677960325E-4</v>
      </c>
      <c r="W842" s="31">
        <f t="shared" si="249"/>
        <v>0.3169896946068107</v>
      </c>
      <c r="X842" s="31">
        <f t="shared" si="250"/>
        <v>0.31727588779359028</v>
      </c>
      <c r="Y842" s="31">
        <f t="shared" si="251"/>
        <v>-0.13556653307315969</v>
      </c>
      <c r="Z842" s="31"/>
      <c r="AA842" s="31"/>
      <c r="AB842" s="31"/>
      <c r="AC842" s="31"/>
      <c r="AD842" s="31"/>
      <c r="AE842" s="31"/>
      <c r="AF842" s="31"/>
      <c r="AG842" s="33">
        <f t="shared" si="252"/>
        <v>0.99622290609769393</v>
      </c>
      <c r="AH842" s="33">
        <f t="shared" si="253"/>
        <v>1.0016138872984901</v>
      </c>
      <c r="AI842" s="33">
        <f t="shared" si="254"/>
        <v>0.99999659293825116</v>
      </c>
      <c r="AJ842" s="93">
        <f t="shared" si="255"/>
        <v>0.99806471369073213</v>
      </c>
      <c r="AK842" s="3">
        <f t="shared" si="256"/>
        <v>0.99809546550929318</v>
      </c>
      <c r="AL842" s="3"/>
      <c r="AM842" s="3"/>
      <c r="AN842" s="3"/>
      <c r="AO842" s="3"/>
      <c r="AP842" s="3"/>
      <c r="AQ842" s="90">
        <f t="shared" ref="AQ842:AQ905" si="263">AQ841-AR842+B842</f>
        <v>0</v>
      </c>
      <c r="AR842" s="91">
        <f t="shared" ref="AR842:AR905" si="264">AQ841*P*delt.t</f>
        <v>0</v>
      </c>
      <c r="AS842" s="89">
        <f>SUM(AR$9:AR842)*RLR</f>
        <v>120</v>
      </c>
      <c r="AT842" s="90">
        <f>AS842-SUM(AU$9:AU842)</f>
        <v>0.22854413888481417</v>
      </c>
      <c r="AU842" s="89">
        <f t="shared" ref="AU842:AU905" si="265">AT841*kp*delt.t</f>
        <v>1.7270337950994019E-3</v>
      </c>
      <c r="AV842" s="90">
        <f>SUM(AU$9:AU842)*RRF</f>
        <v>83.84001910278063</v>
      </c>
      <c r="AW842" s="3"/>
      <c r="AX842" s="2">
        <f t="shared" si="257"/>
        <v>1.5</v>
      </c>
      <c r="AY842" s="2">
        <f t="shared" si="258"/>
        <v>0.75</v>
      </c>
    </row>
    <row r="843" spans="1:51" x14ac:dyDescent="0.25">
      <c r="A843" s="14">
        <f t="shared" si="259"/>
        <v>8.34</v>
      </c>
      <c r="B843" s="59">
        <f>IF($B$4="AY",0,IFERROR(P*INDEX('UWYr writing pattern'!$C$4:$C$18,MATCH('Baseline model w.Calcs'!$A843,'UWYr writing pattern'!$A$4:$A$18,0)) / 25,B842))</f>
        <v>0</v>
      </c>
      <c r="C843" s="36">
        <f t="shared" si="260"/>
        <v>3.3559558211655863E-4</v>
      </c>
      <c r="E843" s="34">
        <f t="shared" si="261"/>
        <v>5.1105926210643449E-6</v>
      </c>
      <c r="F843" s="31">
        <f>SUM($E$9:E843)*RLR</f>
        <v>119.99959728530129</v>
      </c>
      <c r="G843" s="32"/>
      <c r="H843" s="36">
        <f>F843-SUM($J$9:J843)</f>
        <v>0.4494522354215178</v>
      </c>
      <c r="J843" s="31">
        <f t="shared" si="262"/>
        <v>3.3963181565015432E-3</v>
      </c>
      <c r="K843" s="36">
        <f>SUM($J$9:J843)*RRF</f>
        <v>83.68510153491583</v>
      </c>
      <c r="L843" s="33"/>
      <c r="M843" s="36">
        <f t="shared" si="247"/>
        <v>84.134553770337348</v>
      </c>
      <c r="N843" s="33"/>
      <c r="O843" s="33"/>
      <c r="P843" s="33"/>
      <c r="Q843" s="33"/>
      <c r="R843" s="33"/>
      <c r="S843" s="33"/>
      <c r="T843" s="33"/>
      <c r="U843" s="33"/>
      <c r="V843" s="31">
        <f t="shared" si="248"/>
        <v>2.8190028897790922E-4</v>
      </c>
      <c r="W843" s="31">
        <f t="shared" si="249"/>
        <v>0.31461656479506245</v>
      </c>
      <c r="X843" s="31">
        <f t="shared" si="250"/>
        <v>0.31489846508404035</v>
      </c>
      <c r="Y843" s="31">
        <f t="shared" si="251"/>
        <v>-0.13455377033734806</v>
      </c>
      <c r="Z843" s="31"/>
      <c r="AA843" s="31"/>
      <c r="AB843" s="31"/>
      <c r="AC843" s="31"/>
      <c r="AD843" s="31"/>
      <c r="AE843" s="31"/>
      <c r="AF843" s="31"/>
      <c r="AG843" s="33">
        <f t="shared" si="252"/>
        <v>0.99625120874899797</v>
      </c>
      <c r="AH843" s="33">
        <f t="shared" si="253"/>
        <v>1.0016018305992542</v>
      </c>
      <c r="AI843" s="33">
        <f t="shared" si="254"/>
        <v>0.99999664404417743</v>
      </c>
      <c r="AJ843" s="93">
        <f t="shared" si="255"/>
        <v>0.99807917404394431</v>
      </c>
      <c r="AK843" s="3">
        <f t="shared" si="256"/>
        <v>0.99810974951797349</v>
      </c>
      <c r="AL843" s="3"/>
      <c r="AM843" s="3"/>
      <c r="AN843" s="3"/>
      <c r="AO843" s="3"/>
      <c r="AP843" s="3"/>
      <c r="AQ843" s="90">
        <f t="shared" si="263"/>
        <v>0</v>
      </c>
      <c r="AR843" s="91">
        <f t="shared" si="264"/>
        <v>0</v>
      </c>
      <c r="AS843" s="89">
        <f>SUM(AR$9:AR843)*RLR</f>
        <v>120</v>
      </c>
      <c r="AT843" s="90">
        <f>AS843-SUM(AU$9:AU843)</f>
        <v>0.22683005784317345</v>
      </c>
      <c r="AU843" s="89">
        <f t="shared" si="265"/>
        <v>1.7140810416361063E-3</v>
      </c>
      <c r="AV843" s="90">
        <f>SUM(AU$9:AU843)*RRF</f>
        <v>83.841218959509774</v>
      </c>
      <c r="AW843" s="3"/>
      <c r="AX843" s="2">
        <f t="shared" si="257"/>
        <v>1.5</v>
      </c>
      <c r="AY843" s="2">
        <f t="shared" si="258"/>
        <v>0.75</v>
      </c>
    </row>
    <row r="844" spans="1:51" x14ac:dyDescent="0.25">
      <c r="A844" s="14">
        <f t="shared" si="259"/>
        <v>8.35</v>
      </c>
      <c r="B844" s="59">
        <f>IF($B$4="AY",0,IFERROR(P*INDEX('UWYr writing pattern'!$C$4:$C$18,MATCH('Baseline model w.Calcs'!$A844,'UWYr writing pattern'!$A$4:$A$18,0)) / 25,B843))</f>
        <v>0</v>
      </c>
      <c r="C844" s="36">
        <f t="shared" si="260"/>
        <v>3.3056164838481025E-4</v>
      </c>
      <c r="E844" s="34">
        <f t="shared" si="261"/>
        <v>5.0339337317483789E-6</v>
      </c>
      <c r="F844" s="31">
        <f>SUM($E$9:E844)*RLR</f>
        <v>119.99960332602177</v>
      </c>
      <c r="G844" s="32"/>
      <c r="H844" s="36">
        <f>F844-SUM($J$9:J844)</f>
        <v>0.44608738437634088</v>
      </c>
      <c r="J844" s="31">
        <f t="shared" si="262"/>
        <v>3.3708917656613837E-3</v>
      </c>
      <c r="K844" s="36">
        <f>SUM($J$9:J844)*RRF</f>
        <v>83.687461159151795</v>
      </c>
      <c r="L844" s="33"/>
      <c r="M844" s="36">
        <f t="shared" si="247"/>
        <v>84.133548543528136</v>
      </c>
      <c r="N844" s="33"/>
      <c r="O844" s="33"/>
      <c r="P844" s="33"/>
      <c r="Q844" s="33"/>
      <c r="R844" s="33"/>
      <c r="S844" s="33"/>
      <c r="T844" s="33"/>
      <c r="U844" s="33"/>
      <c r="V844" s="31">
        <f t="shared" si="248"/>
        <v>2.7767178464324058E-4</v>
      </c>
      <c r="W844" s="31">
        <f t="shared" si="249"/>
        <v>0.31226116906343859</v>
      </c>
      <c r="X844" s="31">
        <f t="shared" si="250"/>
        <v>0.31253884084808181</v>
      </c>
      <c r="Y844" s="31">
        <f t="shared" si="251"/>
        <v>-0.13354854352813561</v>
      </c>
      <c r="Z844" s="31"/>
      <c r="AA844" s="31"/>
      <c r="AB844" s="31"/>
      <c r="AC844" s="31"/>
      <c r="AD844" s="31"/>
      <c r="AE844" s="31"/>
      <c r="AF844" s="31"/>
      <c r="AG844" s="33">
        <f t="shared" si="252"/>
        <v>0.99627929951371186</v>
      </c>
      <c r="AH844" s="33">
        <f t="shared" si="253"/>
        <v>1.0015898636134302</v>
      </c>
      <c r="AI844" s="33">
        <f t="shared" si="254"/>
        <v>0.99999669438351479</v>
      </c>
      <c r="AJ844" s="93">
        <f t="shared" si="255"/>
        <v>0.99809352635018989</v>
      </c>
      <c r="AK844" s="3">
        <f t="shared" si="256"/>
        <v>0.99812392639658876</v>
      </c>
      <c r="AL844" s="3"/>
      <c r="AM844" s="3"/>
      <c r="AN844" s="3"/>
      <c r="AO844" s="3"/>
      <c r="AP844" s="3"/>
      <c r="AQ844" s="90">
        <f t="shared" si="263"/>
        <v>0</v>
      </c>
      <c r="AR844" s="91">
        <f t="shared" si="264"/>
        <v>0</v>
      </c>
      <c r="AS844" s="89">
        <f>SUM(AR$9:AR844)*RLR</f>
        <v>120</v>
      </c>
      <c r="AT844" s="90">
        <f>AS844-SUM(AU$9:AU844)</f>
        <v>0.22512883240935366</v>
      </c>
      <c r="AU844" s="89">
        <f t="shared" si="265"/>
        <v>1.7012254338238009E-3</v>
      </c>
      <c r="AV844" s="90">
        <f>SUM(AU$9:AU844)*RRF</f>
        <v>83.842409817313452</v>
      </c>
      <c r="AW844" s="3"/>
      <c r="AX844" s="2">
        <f t="shared" si="257"/>
        <v>1.5</v>
      </c>
      <c r="AY844" s="2">
        <f t="shared" si="258"/>
        <v>0.75</v>
      </c>
    </row>
    <row r="845" spans="1:51" x14ac:dyDescent="0.25">
      <c r="A845" s="14">
        <f t="shared" si="259"/>
        <v>8.36</v>
      </c>
      <c r="B845" s="59">
        <f>IF($B$4="AY",0,IFERROR(P*INDEX('UWYr writing pattern'!$C$4:$C$18,MATCH('Baseline model w.Calcs'!$A845,'UWYr writing pattern'!$A$4:$A$18,0)) / 25,B844))</f>
        <v>0</v>
      </c>
      <c r="C845" s="36">
        <f t="shared" si="260"/>
        <v>3.2560322365903811E-4</v>
      </c>
      <c r="E845" s="34">
        <f t="shared" si="261"/>
        <v>4.9584247257721532E-6</v>
      </c>
      <c r="F845" s="31">
        <f>SUM($E$9:E845)*RLR</f>
        <v>119.99960927613144</v>
      </c>
      <c r="G845" s="32"/>
      <c r="H845" s="36">
        <f>F845-SUM($J$9:J845)</f>
        <v>0.44274767910319213</v>
      </c>
      <c r="J845" s="31">
        <f t="shared" si="262"/>
        <v>3.3456553828225565E-3</v>
      </c>
      <c r="K845" s="36">
        <f>SUM($J$9:J845)*RRF</f>
        <v>83.689803117919766</v>
      </c>
      <c r="L845" s="33"/>
      <c r="M845" s="36">
        <f t="shared" si="247"/>
        <v>84.132550797022958</v>
      </c>
      <c r="N845" s="33"/>
      <c r="O845" s="33"/>
      <c r="P845" s="33"/>
      <c r="Q845" s="33"/>
      <c r="R845" s="33"/>
      <c r="S845" s="33"/>
      <c r="T845" s="33"/>
      <c r="U845" s="33"/>
      <c r="V845" s="31">
        <f t="shared" si="248"/>
        <v>2.7350670787359196E-4</v>
      </c>
      <c r="W845" s="31">
        <f t="shared" si="249"/>
        <v>0.30992337537223447</v>
      </c>
      <c r="X845" s="31">
        <f t="shared" si="250"/>
        <v>0.31019688208010804</v>
      </c>
      <c r="Y845" s="31">
        <f t="shared" si="251"/>
        <v>-0.13255079702295802</v>
      </c>
      <c r="Z845" s="31"/>
      <c r="AA845" s="31"/>
      <c r="AB845" s="31"/>
      <c r="AC845" s="31"/>
      <c r="AD845" s="31"/>
      <c r="AE845" s="31"/>
      <c r="AF845" s="31"/>
      <c r="AG845" s="33">
        <f t="shared" si="252"/>
        <v>0.99630717997523532</v>
      </c>
      <c r="AH845" s="33">
        <f t="shared" si="253"/>
        <v>1.0015779856788447</v>
      </c>
      <c r="AI845" s="33">
        <f t="shared" si="254"/>
        <v>0.99999674396776195</v>
      </c>
      <c r="AJ845" s="93">
        <f t="shared" si="255"/>
        <v>0.99810777141679008</v>
      </c>
      <c r="AK845" s="3">
        <f t="shared" si="256"/>
        <v>0.99813799694861416</v>
      </c>
      <c r="AL845" s="3"/>
      <c r="AM845" s="3"/>
      <c r="AN845" s="3"/>
      <c r="AO845" s="3"/>
      <c r="AP845" s="3"/>
      <c r="AQ845" s="90">
        <f t="shared" si="263"/>
        <v>0</v>
      </c>
      <c r="AR845" s="91">
        <f t="shared" si="264"/>
        <v>0</v>
      </c>
      <c r="AS845" s="89">
        <f>SUM(AR$9:AR845)*RLR</f>
        <v>120</v>
      </c>
      <c r="AT845" s="90">
        <f>AS845-SUM(AU$9:AU845)</f>
        <v>0.22344036616628671</v>
      </c>
      <c r="AU845" s="89">
        <f t="shared" si="265"/>
        <v>1.6884662430701526E-3</v>
      </c>
      <c r="AV845" s="90">
        <f>SUM(AU$9:AU845)*RRF</f>
        <v>83.843591743683589</v>
      </c>
      <c r="AW845" s="3"/>
      <c r="AX845" s="2">
        <f t="shared" si="257"/>
        <v>1.5</v>
      </c>
      <c r="AY845" s="2">
        <f t="shared" si="258"/>
        <v>0.75</v>
      </c>
    </row>
    <row r="846" spans="1:51" x14ac:dyDescent="0.25">
      <c r="A846" s="14">
        <f t="shared" si="259"/>
        <v>8.3699999999999992</v>
      </c>
      <c r="B846" s="59">
        <f>IF($B$4="AY",0,IFERROR(P*INDEX('UWYr writing pattern'!$C$4:$C$18,MATCH('Baseline model w.Calcs'!$A846,'UWYr writing pattern'!$A$4:$A$18,0)) / 25,B845))</f>
        <v>0</v>
      </c>
      <c r="C846" s="36">
        <f t="shared" si="260"/>
        <v>3.2071917530415256E-4</v>
      </c>
      <c r="E846" s="34">
        <f t="shared" si="261"/>
        <v>4.8840483548855713E-6</v>
      </c>
      <c r="F846" s="31">
        <f>SUM($E$9:E846)*RLR</f>
        <v>119.99961513698946</v>
      </c>
      <c r="G846" s="32"/>
      <c r="H846" s="36">
        <f>F846-SUM($J$9:J846)</f>
        <v>0.43943293236793579</v>
      </c>
      <c r="J846" s="31">
        <f t="shared" si="262"/>
        <v>3.320607593273941E-3</v>
      </c>
      <c r="K846" s="36">
        <f>SUM($J$9:J846)*RRF</f>
        <v>83.69212754323506</v>
      </c>
      <c r="L846" s="33"/>
      <c r="M846" s="36">
        <f t="shared" si="247"/>
        <v>84.131560475602996</v>
      </c>
      <c r="N846" s="33"/>
      <c r="O846" s="33"/>
      <c r="P846" s="33"/>
      <c r="Q846" s="33"/>
      <c r="R846" s="33"/>
      <c r="S846" s="33"/>
      <c r="T846" s="33"/>
      <c r="U846" s="33"/>
      <c r="V846" s="31">
        <f t="shared" si="248"/>
        <v>2.6940410725548813E-4</v>
      </c>
      <c r="W846" s="31">
        <f t="shared" si="249"/>
        <v>0.30760305265755505</v>
      </c>
      <c r="X846" s="31">
        <f t="shared" si="250"/>
        <v>0.30787245676481056</v>
      </c>
      <c r="Y846" s="31">
        <f t="shared" si="251"/>
        <v>-0.13156047560299555</v>
      </c>
      <c r="Z846" s="31"/>
      <c r="AA846" s="31"/>
      <c r="AB846" s="31"/>
      <c r="AC846" s="31"/>
      <c r="AD846" s="31"/>
      <c r="AE846" s="31"/>
      <c r="AF846" s="31"/>
      <c r="AG846" s="33">
        <f t="shared" si="252"/>
        <v>0.99633485170517933</v>
      </c>
      <c r="AH846" s="33">
        <f t="shared" si="253"/>
        <v>1.0015661961381308</v>
      </c>
      <c r="AI846" s="33">
        <f t="shared" si="254"/>
        <v>0.99999679280824549</v>
      </c>
      <c r="AJ846" s="93">
        <f t="shared" si="255"/>
        <v>0.99812191004503348</v>
      </c>
      <c r="AK846" s="3">
        <f t="shared" si="256"/>
        <v>0.99815196197149958</v>
      </c>
      <c r="AL846" s="3"/>
      <c r="AM846" s="3"/>
      <c r="AN846" s="3"/>
      <c r="AO846" s="3"/>
      <c r="AP846" s="3"/>
      <c r="AQ846" s="90">
        <f t="shared" si="263"/>
        <v>0</v>
      </c>
      <c r="AR846" s="91">
        <f t="shared" si="264"/>
        <v>0</v>
      </c>
      <c r="AS846" s="89">
        <f>SUM(AR$9:AR846)*RLR</f>
        <v>120</v>
      </c>
      <c r="AT846" s="90">
        <f>AS846-SUM(AU$9:AU846)</f>
        <v>0.22176456342003803</v>
      </c>
      <c r="AU846" s="89">
        <f t="shared" si="265"/>
        <v>1.6758027462471503E-3</v>
      </c>
      <c r="AV846" s="90">
        <f>SUM(AU$9:AU846)*RRF</f>
        <v>83.844764805605962</v>
      </c>
      <c r="AW846" s="3"/>
      <c r="AX846" s="2">
        <f t="shared" si="257"/>
        <v>1.5</v>
      </c>
      <c r="AY846" s="2">
        <f t="shared" si="258"/>
        <v>0.75</v>
      </c>
    </row>
    <row r="847" spans="1:51" x14ac:dyDescent="0.25">
      <c r="A847" s="14">
        <f t="shared" si="259"/>
        <v>8.3800000000000008</v>
      </c>
      <c r="B847" s="59">
        <f>IF($B$4="AY",0,IFERROR(P*INDEX('UWYr writing pattern'!$C$4:$C$18,MATCH('Baseline model w.Calcs'!$A847,'UWYr writing pattern'!$A$4:$A$18,0)) / 25,B846))</f>
        <v>0</v>
      </c>
      <c r="C847" s="36">
        <f t="shared" si="260"/>
        <v>3.1590838767459029E-4</v>
      </c>
      <c r="E847" s="34">
        <f t="shared" si="261"/>
        <v>4.8107876295622881E-6</v>
      </c>
      <c r="F847" s="31">
        <f>SUM($E$9:E847)*RLR</f>
        <v>119.99962090993461</v>
      </c>
      <c r="G847" s="32"/>
      <c r="H847" s="36">
        <f>F847-SUM($J$9:J847)</f>
        <v>0.43614295832031758</v>
      </c>
      <c r="J847" s="31">
        <f t="shared" si="262"/>
        <v>3.2957469927595187E-3</v>
      </c>
      <c r="K847" s="36">
        <f>SUM($J$9:J847)*RRF</f>
        <v>83.694434566129999</v>
      </c>
      <c r="L847" s="33"/>
      <c r="M847" s="36">
        <f t="shared" si="247"/>
        <v>84.130577524450317</v>
      </c>
      <c r="N847" s="33"/>
      <c r="O847" s="33"/>
      <c r="P847" s="33"/>
      <c r="Q847" s="33"/>
      <c r="R847" s="33"/>
      <c r="S847" s="33"/>
      <c r="T847" s="33"/>
      <c r="U847" s="33"/>
      <c r="V847" s="31">
        <f t="shared" si="248"/>
        <v>2.6536304564665579E-4</v>
      </c>
      <c r="W847" s="31">
        <f t="shared" si="249"/>
        <v>0.30530007082422228</v>
      </c>
      <c r="X847" s="31">
        <f t="shared" si="250"/>
        <v>0.30556543386986895</v>
      </c>
      <c r="Y847" s="31">
        <f t="shared" si="251"/>
        <v>-0.13057752445031667</v>
      </c>
      <c r="Z847" s="31"/>
      <c r="AA847" s="31"/>
      <c r="AB847" s="31"/>
      <c r="AC847" s="31"/>
      <c r="AD847" s="31"/>
      <c r="AE847" s="31"/>
      <c r="AF847" s="31"/>
      <c r="AG847" s="33">
        <f t="shared" si="252"/>
        <v>0.9963623162634524</v>
      </c>
      <c r="AH847" s="33">
        <f t="shared" si="253"/>
        <v>1.0015544943386943</v>
      </c>
      <c r="AI847" s="33">
        <f t="shared" si="254"/>
        <v>0.99999684091612173</v>
      </c>
      <c r="AJ847" s="93">
        <f t="shared" si="255"/>
        <v>0.99813594303022168</v>
      </c>
      <c r="AK847" s="3">
        <f t="shared" si="256"/>
        <v>0.99816582225671335</v>
      </c>
      <c r="AL847" s="3"/>
      <c r="AM847" s="3"/>
      <c r="AN847" s="3"/>
      <c r="AO847" s="3"/>
      <c r="AP847" s="3"/>
      <c r="AQ847" s="90">
        <f t="shared" si="263"/>
        <v>0</v>
      </c>
      <c r="AR847" s="91">
        <f t="shared" si="264"/>
        <v>0</v>
      </c>
      <c r="AS847" s="89">
        <f>SUM(AR$9:AR847)*RLR</f>
        <v>120</v>
      </c>
      <c r="AT847" s="90">
        <f>AS847-SUM(AU$9:AU847)</f>
        <v>0.22010132919439229</v>
      </c>
      <c r="AU847" s="89">
        <f t="shared" si="265"/>
        <v>1.6632342256502853E-3</v>
      </c>
      <c r="AV847" s="90">
        <f>SUM(AU$9:AU847)*RRF</f>
        <v>83.845929069563923</v>
      </c>
      <c r="AW847" s="3"/>
      <c r="AX847" s="2">
        <f t="shared" si="257"/>
        <v>1.5</v>
      </c>
      <c r="AY847" s="2">
        <f t="shared" si="258"/>
        <v>0.75</v>
      </c>
    </row>
    <row r="848" spans="1:51" x14ac:dyDescent="0.25">
      <c r="A848" s="14">
        <f t="shared" si="259"/>
        <v>8.39</v>
      </c>
      <c r="B848" s="59">
        <f>IF($B$4="AY",0,IFERROR(P*INDEX('UWYr writing pattern'!$C$4:$C$18,MATCH('Baseline model w.Calcs'!$A848,'UWYr writing pattern'!$A$4:$A$18,0)) / 25,B847))</f>
        <v>0</v>
      </c>
      <c r="C848" s="36">
        <f t="shared" si="260"/>
        <v>3.1116976185947143E-4</v>
      </c>
      <c r="E848" s="34">
        <f t="shared" si="261"/>
        <v>4.7386258151188548E-6</v>
      </c>
      <c r="F848" s="31">
        <f>SUM($E$9:E848)*RLR</f>
        <v>119.99962659628559</v>
      </c>
      <c r="G848" s="32"/>
      <c r="H848" s="36">
        <f>F848-SUM($J$9:J848)</f>
        <v>0.43287757248390335</v>
      </c>
      <c r="J848" s="31">
        <f t="shared" si="262"/>
        <v>3.2710721874023817E-3</v>
      </c>
      <c r="K848" s="36">
        <f>SUM($J$9:J848)*RRF</f>
        <v>83.696724316661175</v>
      </c>
      <c r="L848" s="33"/>
      <c r="M848" s="36">
        <f t="shared" si="247"/>
        <v>84.129601889145079</v>
      </c>
      <c r="N848" s="33"/>
      <c r="O848" s="33"/>
      <c r="P848" s="33"/>
      <c r="Q848" s="33"/>
      <c r="R848" s="33"/>
      <c r="S848" s="33"/>
      <c r="T848" s="33"/>
      <c r="U848" s="33"/>
      <c r="V848" s="31">
        <f t="shared" si="248"/>
        <v>2.6138259996195598E-4</v>
      </c>
      <c r="W848" s="31">
        <f t="shared" si="249"/>
        <v>0.30301430073873231</v>
      </c>
      <c r="X848" s="31">
        <f t="shared" si="250"/>
        <v>0.30327568333869426</v>
      </c>
      <c r="Y848" s="31">
        <f t="shared" si="251"/>
        <v>-0.12960188914507853</v>
      </c>
      <c r="Z848" s="31"/>
      <c r="AA848" s="31"/>
      <c r="AB848" s="31"/>
      <c r="AC848" s="31"/>
      <c r="AD848" s="31"/>
      <c r="AE848" s="31"/>
      <c r="AF848" s="31"/>
      <c r="AG848" s="33">
        <f t="shared" si="252"/>
        <v>0.99638957519834737</v>
      </c>
      <c r="AH848" s="33">
        <f t="shared" si="253"/>
        <v>1.0015428796326795</v>
      </c>
      <c r="AI848" s="33">
        <f t="shared" si="254"/>
        <v>0.99999688830237998</v>
      </c>
      <c r="AJ848" s="93">
        <f t="shared" si="255"/>
        <v>0.99814987116171394</v>
      </c>
      <c r="AK848" s="3">
        <f t="shared" si="256"/>
        <v>0.99817957858978801</v>
      </c>
      <c r="AL848" s="3"/>
      <c r="AM848" s="3"/>
      <c r="AN848" s="3"/>
      <c r="AO848" s="3"/>
      <c r="AP848" s="3"/>
      <c r="AQ848" s="90">
        <f t="shared" si="263"/>
        <v>0</v>
      </c>
      <c r="AR848" s="91">
        <f t="shared" si="264"/>
        <v>0</v>
      </c>
      <c r="AS848" s="89">
        <f>SUM(AR$9:AR848)*RLR</f>
        <v>120</v>
      </c>
      <c r="AT848" s="90">
        <f>AS848-SUM(AU$9:AU848)</f>
        <v>0.21845056922543904</v>
      </c>
      <c r="AU848" s="89">
        <f t="shared" si="265"/>
        <v>1.6507599689579422E-3</v>
      </c>
      <c r="AV848" s="90">
        <f>SUM(AU$9:AU848)*RRF</f>
        <v>83.847084601542193</v>
      </c>
      <c r="AW848" s="3"/>
      <c r="AX848" s="2">
        <f t="shared" si="257"/>
        <v>1.5</v>
      </c>
      <c r="AY848" s="2">
        <f t="shared" si="258"/>
        <v>0.75</v>
      </c>
    </row>
    <row r="849" spans="1:51" x14ac:dyDescent="0.25">
      <c r="A849" s="14">
        <f t="shared" si="259"/>
        <v>8.4</v>
      </c>
      <c r="B849" s="59">
        <f>IF($B$4="AY",0,IFERROR(P*INDEX('UWYr writing pattern'!$C$4:$C$18,MATCH('Baseline model w.Calcs'!$A849,'UWYr writing pattern'!$A$4:$A$18,0)) / 25,B848))</f>
        <v>0</v>
      </c>
      <c r="C849" s="36">
        <f t="shared" si="260"/>
        <v>3.0650221543157937E-4</v>
      </c>
      <c r="E849" s="34">
        <f t="shared" si="261"/>
        <v>4.667546427892072E-6</v>
      </c>
      <c r="F849" s="31">
        <f>SUM($E$9:E849)*RLR</f>
        <v>119.99963219734131</v>
      </c>
      <c r="G849" s="32"/>
      <c r="H849" s="36">
        <f>F849-SUM($J$9:J849)</f>
        <v>0.42963659174598945</v>
      </c>
      <c r="J849" s="31">
        <f t="shared" si="262"/>
        <v>3.2465817936292753E-3</v>
      </c>
      <c r="K849" s="36">
        <f>SUM($J$9:J849)*RRF</f>
        <v>83.698996923916724</v>
      </c>
      <c r="L849" s="33"/>
      <c r="M849" s="36">
        <f t="shared" si="247"/>
        <v>84.128633515662713</v>
      </c>
      <c r="N849" s="33"/>
      <c r="O849" s="33"/>
      <c r="P849" s="33"/>
      <c r="Q849" s="33"/>
      <c r="R849" s="33"/>
      <c r="S849" s="33"/>
      <c r="T849" s="33"/>
      <c r="U849" s="33"/>
      <c r="V849" s="31">
        <f t="shared" si="248"/>
        <v>2.5746186096252665E-4</v>
      </c>
      <c r="W849" s="31">
        <f t="shared" si="249"/>
        <v>0.30074561422219259</v>
      </c>
      <c r="X849" s="31">
        <f t="shared" si="250"/>
        <v>0.30100307608315513</v>
      </c>
      <c r="Y849" s="31">
        <f t="shared" si="251"/>
        <v>-0.12863351566271319</v>
      </c>
      <c r="Z849" s="31"/>
      <c r="AA849" s="31"/>
      <c r="AB849" s="31"/>
      <c r="AC849" s="31"/>
      <c r="AD849" s="31"/>
      <c r="AE849" s="31"/>
      <c r="AF849" s="31"/>
      <c r="AG849" s="33">
        <f t="shared" si="252"/>
        <v>0.99641663004662762</v>
      </c>
      <c r="AH849" s="33">
        <f t="shared" si="253"/>
        <v>1.0015313513769371</v>
      </c>
      <c r="AI849" s="33">
        <f t="shared" si="254"/>
        <v>0.99999693497784425</v>
      </c>
      <c r="AJ849" s="93">
        <f t="shared" si="255"/>
        <v>0.9981636952229711</v>
      </c>
      <c r="AK849" s="3">
        <f t="shared" si="256"/>
        <v>0.99819323175036467</v>
      </c>
      <c r="AL849" s="3"/>
      <c r="AM849" s="3"/>
      <c r="AN849" s="3"/>
      <c r="AO849" s="3"/>
      <c r="AP849" s="3"/>
      <c r="AQ849" s="90">
        <f t="shared" si="263"/>
        <v>0</v>
      </c>
      <c r="AR849" s="91">
        <f t="shared" si="264"/>
        <v>0</v>
      </c>
      <c r="AS849" s="89">
        <f>SUM(AR$9:AR849)*RLR</f>
        <v>120</v>
      </c>
      <c r="AT849" s="90">
        <f>AS849-SUM(AU$9:AU849)</f>
        <v>0.21681218995624363</v>
      </c>
      <c r="AU849" s="89">
        <f t="shared" si="265"/>
        <v>1.6383792691907928E-3</v>
      </c>
      <c r="AV849" s="90">
        <f>SUM(AU$9:AU849)*RRF</f>
        <v>83.848231467030629</v>
      </c>
      <c r="AW849" s="3"/>
      <c r="AX849" s="2">
        <f t="shared" si="257"/>
        <v>1.5</v>
      </c>
      <c r="AY849" s="2">
        <f t="shared" si="258"/>
        <v>0.75</v>
      </c>
    </row>
    <row r="850" spans="1:51" x14ac:dyDescent="0.25">
      <c r="A850" s="14">
        <f t="shared" si="259"/>
        <v>8.41</v>
      </c>
      <c r="B850" s="59">
        <f>IF($B$4="AY",0,IFERROR(P*INDEX('UWYr writing pattern'!$C$4:$C$18,MATCH('Baseline model w.Calcs'!$A850,'UWYr writing pattern'!$A$4:$A$18,0)) / 25,B849))</f>
        <v>0</v>
      </c>
      <c r="C850" s="36">
        <f t="shared" si="260"/>
        <v>3.0190468220010568E-4</v>
      </c>
      <c r="E850" s="34">
        <f t="shared" si="261"/>
        <v>4.59753323147369E-6</v>
      </c>
      <c r="F850" s="31">
        <f>SUM($E$9:E850)*RLR</f>
        <v>119.99963771438119</v>
      </c>
      <c r="G850" s="32"/>
      <c r="H850" s="36">
        <f>F850-SUM($J$9:J850)</f>
        <v>0.42641983434776876</v>
      </c>
      <c r="J850" s="31">
        <f t="shared" si="262"/>
        <v>3.2222744380949208E-3</v>
      </c>
      <c r="K850" s="36">
        <f>SUM($J$9:J850)*RRF</f>
        <v>83.701252516023388</v>
      </c>
      <c r="L850" s="33"/>
      <c r="M850" s="36">
        <f t="shared" si="247"/>
        <v>84.127672350371157</v>
      </c>
      <c r="N850" s="33"/>
      <c r="O850" s="33"/>
      <c r="P850" s="33"/>
      <c r="Q850" s="33"/>
      <c r="R850" s="33"/>
      <c r="S850" s="33"/>
      <c r="T850" s="33"/>
      <c r="U850" s="33"/>
      <c r="V850" s="31">
        <f t="shared" si="248"/>
        <v>2.5359993304808874E-4</v>
      </c>
      <c r="W850" s="31">
        <f t="shared" si="249"/>
        <v>0.29849388404343813</v>
      </c>
      <c r="X850" s="31">
        <f t="shared" si="250"/>
        <v>0.29874748397648621</v>
      </c>
      <c r="Y850" s="31">
        <f t="shared" si="251"/>
        <v>-0.12767235037115654</v>
      </c>
      <c r="Z850" s="31"/>
      <c r="AA850" s="31"/>
      <c r="AB850" s="31"/>
      <c r="AC850" s="31"/>
      <c r="AD850" s="31"/>
      <c r="AE850" s="31"/>
      <c r="AF850" s="31"/>
      <c r="AG850" s="33">
        <f t="shared" si="252"/>
        <v>0.9964434823336118</v>
      </c>
      <c r="AH850" s="33">
        <f t="shared" si="253"/>
        <v>1.00151990893299</v>
      </c>
      <c r="AI850" s="33">
        <f t="shared" si="254"/>
        <v>0.99999698095317657</v>
      </c>
      <c r="AJ850" s="93">
        <f t="shared" si="255"/>
        <v>0.99817741599160037</v>
      </c>
      <c r="AK850" s="3">
        <f t="shared" si="256"/>
        <v>0.99820678251223682</v>
      </c>
      <c r="AL850" s="3"/>
      <c r="AM850" s="3"/>
      <c r="AN850" s="3"/>
      <c r="AO850" s="3"/>
      <c r="AP850" s="3"/>
      <c r="AQ850" s="90">
        <f t="shared" si="263"/>
        <v>0</v>
      </c>
      <c r="AR850" s="91">
        <f t="shared" si="264"/>
        <v>0</v>
      </c>
      <c r="AS850" s="89">
        <f>SUM(AR$9:AR850)*RLR</f>
        <v>120</v>
      </c>
      <c r="AT850" s="90">
        <f>AS850-SUM(AU$9:AU850)</f>
        <v>0.215186098531575</v>
      </c>
      <c r="AU850" s="89">
        <f t="shared" si="265"/>
        <v>1.6260914246718273E-3</v>
      </c>
      <c r="AV850" s="90">
        <f>SUM(AU$9:AU850)*RRF</f>
        <v>83.849369731027892</v>
      </c>
      <c r="AW850" s="3"/>
      <c r="AX850" s="2">
        <f t="shared" si="257"/>
        <v>1.5</v>
      </c>
      <c r="AY850" s="2">
        <f t="shared" si="258"/>
        <v>0.75</v>
      </c>
    </row>
    <row r="851" spans="1:51" x14ac:dyDescent="0.25">
      <c r="A851" s="14">
        <f t="shared" si="259"/>
        <v>8.42</v>
      </c>
      <c r="B851" s="59">
        <f>IF($B$4="AY",0,IFERROR(P*INDEX('UWYr writing pattern'!$C$4:$C$18,MATCH('Baseline model w.Calcs'!$A851,'UWYr writing pattern'!$A$4:$A$18,0)) / 25,B850))</f>
        <v>0</v>
      </c>
      <c r="C851" s="36">
        <f t="shared" si="260"/>
        <v>2.9737611196710412E-4</v>
      </c>
      <c r="E851" s="34">
        <f t="shared" si="261"/>
        <v>4.5285702330015857E-6</v>
      </c>
      <c r="F851" s="31">
        <f>SUM($E$9:E851)*RLR</f>
        <v>119.99964314866547</v>
      </c>
      <c r="G851" s="32"/>
      <c r="H851" s="36">
        <f>F851-SUM($J$9:J851)</f>
        <v>0.42322711987443995</v>
      </c>
      <c r="J851" s="31">
        <f t="shared" si="262"/>
        <v>3.1981487576082657E-3</v>
      </c>
      <c r="K851" s="36">
        <f>SUM($J$9:J851)*RRF</f>
        <v>83.703491220153722</v>
      </c>
      <c r="L851" s="33"/>
      <c r="M851" s="36">
        <f t="shared" si="247"/>
        <v>84.126718340028162</v>
      </c>
      <c r="N851" s="33"/>
      <c r="O851" s="33"/>
      <c r="P851" s="33"/>
      <c r="Q851" s="33"/>
      <c r="R851" s="33"/>
      <c r="S851" s="33"/>
      <c r="T851" s="33"/>
      <c r="U851" s="33"/>
      <c r="V851" s="31">
        <f t="shared" si="248"/>
        <v>2.4979593405236744E-4</v>
      </c>
      <c r="W851" s="31">
        <f t="shared" si="249"/>
        <v>0.29625898391210792</v>
      </c>
      <c r="X851" s="31">
        <f t="shared" si="250"/>
        <v>0.29650877984616031</v>
      </c>
      <c r="Y851" s="31">
        <f t="shared" si="251"/>
        <v>-0.1267183400281624</v>
      </c>
      <c r="Z851" s="31"/>
      <c r="AA851" s="31"/>
      <c r="AB851" s="31"/>
      <c r="AC851" s="31"/>
      <c r="AD851" s="31"/>
      <c r="AE851" s="31"/>
      <c r="AF851" s="31"/>
      <c r="AG851" s="33">
        <f t="shared" si="252"/>
        <v>0.99647013357325864</v>
      </c>
      <c r="AH851" s="33">
        <f t="shared" si="253"/>
        <v>1.0015085516670019</v>
      </c>
      <c r="AI851" s="33">
        <f t="shared" si="254"/>
        <v>0.99999702623887887</v>
      </c>
      <c r="AJ851" s="93">
        <f t="shared" si="255"/>
        <v>0.9981910342393987</v>
      </c>
      <c r="AK851" s="3">
        <f t="shared" si="256"/>
        <v>0.99822023164339502</v>
      </c>
      <c r="AL851" s="3"/>
      <c r="AM851" s="3"/>
      <c r="AN851" s="3"/>
      <c r="AO851" s="3"/>
      <c r="AP851" s="3"/>
      <c r="AQ851" s="90">
        <f t="shared" si="263"/>
        <v>0</v>
      </c>
      <c r="AR851" s="91">
        <f t="shared" si="264"/>
        <v>0</v>
      </c>
      <c r="AS851" s="89">
        <f>SUM(AR$9:AR851)*RLR</f>
        <v>120</v>
      </c>
      <c r="AT851" s="90">
        <f>AS851-SUM(AU$9:AU851)</f>
        <v>0.21357220279259082</v>
      </c>
      <c r="AU851" s="89">
        <f t="shared" si="265"/>
        <v>1.6138957389868125E-3</v>
      </c>
      <c r="AV851" s="90">
        <f>SUM(AU$9:AU851)*RRF</f>
        <v>83.850499458045178</v>
      </c>
      <c r="AW851" s="3"/>
      <c r="AX851" s="2">
        <f t="shared" si="257"/>
        <v>1.5</v>
      </c>
      <c r="AY851" s="2">
        <f t="shared" si="258"/>
        <v>0.75</v>
      </c>
    </row>
    <row r="852" spans="1:51" x14ac:dyDescent="0.25">
      <c r="A852" s="14">
        <f t="shared" si="259"/>
        <v>8.43</v>
      </c>
      <c r="B852" s="59">
        <f>IF($B$4="AY",0,IFERROR(P*INDEX('UWYr writing pattern'!$C$4:$C$18,MATCH('Baseline model w.Calcs'!$A852,'UWYr writing pattern'!$A$4:$A$18,0)) / 25,B851))</f>
        <v>0</v>
      </c>
      <c r="C852" s="36">
        <f t="shared" si="260"/>
        <v>2.9291547028759758E-4</v>
      </c>
      <c r="E852" s="34">
        <f t="shared" si="261"/>
        <v>4.4606416795065615E-6</v>
      </c>
      <c r="F852" s="31">
        <f>SUM($E$9:E852)*RLR</f>
        <v>119.99964850143549</v>
      </c>
      <c r="G852" s="32"/>
      <c r="H852" s="36">
        <f>F852-SUM($J$9:J852)</f>
        <v>0.42005826924540202</v>
      </c>
      <c r="J852" s="31">
        <f t="shared" si="262"/>
        <v>3.1742033990582999E-3</v>
      </c>
      <c r="K852" s="36">
        <f>SUM($J$9:J852)*RRF</f>
        <v>83.705713162533058</v>
      </c>
      <c r="L852" s="33"/>
      <c r="M852" s="36">
        <f t="shared" si="247"/>
        <v>84.12577143177846</v>
      </c>
      <c r="N852" s="33"/>
      <c r="O852" s="33"/>
      <c r="P852" s="33"/>
      <c r="Q852" s="33"/>
      <c r="R852" s="33"/>
      <c r="S852" s="33"/>
      <c r="T852" s="33"/>
      <c r="U852" s="33"/>
      <c r="V852" s="31">
        <f t="shared" si="248"/>
        <v>2.4604899504158197E-4</v>
      </c>
      <c r="W852" s="31">
        <f t="shared" si="249"/>
        <v>0.29404078847178139</v>
      </c>
      <c r="X852" s="31">
        <f t="shared" si="250"/>
        <v>0.29428683746682299</v>
      </c>
      <c r="Y852" s="31">
        <f t="shared" si="251"/>
        <v>-0.1257714317784604</v>
      </c>
      <c r="Z852" s="31"/>
      <c r="AA852" s="31"/>
      <c r="AB852" s="31"/>
      <c r="AC852" s="31"/>
      <c r="AD852" s="31"/>
      <c r="AE852" s="31"/>
      <c r="AF852" s="31"/>
      <c r="AG852" s="33">
        <f t="shared" si="252"/>
        <v>0.99649658526825069</v>
      </c>
      <c r="AH852" s="33">
        <f t="shared" si="253"/>
        <v>1.0014972789497436</v>
      </c>
      <c r="AI852" s="33">
        <f t="shared" si="254"/>
        <v>0.99999707084529577</v>
      </c>
      <c r="AJ852" s="93">
        <f t="shared" si="255"/>
        <v>0.998204550732396</v>
      </c>
      <c r="AK852" s="3">
        <f t="shared" si="256"/>
        <v>0.99823357990606942</v>
      </c>
      <c r="AL852" s="3"/>
      <c r="AM852" s="3"/>
      <c r="AN852" s="3"/>
      <c r="AO852" s="3"/>
      <c r="AP852" s="3"/>
      <c r="AQ852" s="90">
        <f t="shared" si="263"/>
        <v>0</v>
      </c>
      <c r="AR852" s="91">
        <f t="shared" si="264"/>
        <v>0</v>
      </c>
      <c r="AS852" s="89">
        <f>SUM(AR$9:AR852)*RLR</f>
        <v>120</v>
      </c>
      <c r="AT852" s="90">
        <f>AS852-SUM(AU$9:AU852)</f>
        <v>0.21197041127165051</v>
      </c>
      <c r="AU852" s="89">
        <f t="shared" si="265"/>
        <v>1.6017915209444312E-3</v>
      </c>
      <c r="AV852" s="90">
        <f>SUM(AU$9:AU852)*RRF</f>
        <v>83.851620712109835</v>
      </c>
      <c r="AW852" s="3"/>
      <c r="AX852" s="2">
        <f t="shared" si="257"/>
        <v>1.5</v>
      </c>
      <c r="AY852" s="2">
        <f t="shared" si="258"/>
        <v>0.75</v>
      </c>
    </row>
    <row r="853" spans="1:51" x14ac:dyDescent="0.25">
      <c r="A853" s="14">
        <f t="shared" si="259"/>
        <v>8.44</v>
      </c>
      <c r="B853" s="59">
        <f>IF($B$4="AY",0,IFERROR(P*INDEX('UWYr writing pattern'!$C$4:$C$18,MATCH('Baseline model w.Calcs'!$A853,'UWYr writing pattern'!$A$4:$A$18,0)) / 25,B852))</f>
        <v>0</v>
      </c>
      <c r="C853" s="36">
        <f t="shared" si="260"/>
        <v>2.8852173823328361E-4</v>
      </c>
      <c r="E853" s="34">
        <f t="shared" si="261"/>
        <v>4.3937320543139633E-6</v>
      </c>
      <c r="F853" s="31">
        <f>SUM($E$9:E853)*RLR</f>
        <v>119.99965377391395</v>
      </c>
      <c r="G853" s="32"/>
      <c r="H853" s="36">
        <f>F853-SUM($J$9:J853)</f>
        <v>0.41691310470451981</v>
      </c>
      <c r="J853" s="31">
        <f t="shared" si="262"/>
        <v>3.1504370193405152E-3</v>
      </c>
      <c r="K853" s="36">
        <f>SUM($J$9:J853)*RRF</f>
        <v>83.707918468446593</v>
      </c>
      <c r="L853" s="33"/>
      <c r="M853" s="36">
        <f t="shared" si="247"/>
        <v>84.124831573151113</v>
      </c>
      <c r="N853" s="33"/>
      <c r="O853" s="33"/>
      <c r="P853" s="33"/>
      <c r="Q853" s="33"/>
      <c r="R853" s="33"/>
      <c r="S853" s="33"/>
      <c r="T853" s="33"/>
      <c r="U853" s="33"/>
      <c r="V853" s="31">
        <f t="shared" si="248"/>
        <v>2.423582601159582E-4</v>
      </c>
      <c r="W853" s="31">
        <f t="shared" si="249"/>
        <v>0.29183917329316383</v>
      </c>
      <c r="X853" s="31">
        <f t="shared" si="250"/>
        <v>0.29208153155327982</v>
      </c>
      <c r="Y853" s="31">
        <f t="shared" si="251"/>
        <v>-0.12483157315111271</v>
      </c>
      <c r="Z853" s="31"/>
      <c r="AA853" s="31"/>
      <c r="AB853" s="31"/>
      <c r="AC853" s="31"/>
      <c r="AD853" s="31"/>
      <c r="AE853" s="31"/>
      <c r="AF853" s="31"/>
      <c r="AG853" s="33">
        <f t="shared" si="252"/>
        <v>0.99652283891007853</v>
      </c>
      <c r="AH853" s="33">
        <f t="shared" si="253"/>
        <v>1.0014860901565608</v>
      </c>
      <c r="AI853" s="33">
        <f t="shared" si="254"/>
        <v>0.99999711478261621</v>
      </c>
      <c r="AJ853" s="93">
        <f t="shared" si="255"/>
        <v>0.99821796623089853</v>
      </c>
      <c r="AK853" s="3">
        <f t="shared" si="256"/>
        <v>0.99824682805677389</v>
      </c>
      <c r="AL853" s="3"/>
      <c r="AM853" s="3"/>
      <c r="AN853" s="3"/>
      <c r="AO853" s="3"/>
      <c r="AP853" s="3"/>
      <c r="AQ853" s="90">
        <f t="shared" si="263"/>
        <v>0</v>
      </c>
      <c r="AR853" s="91">
        <f t="shared" si="264"/>
        <v>0</v>
      </c>
      <c r="AS853" s="89">
        <f>SUM(AR$9:AR853)*RLR</f>
        <v>120</v>
      </c>
      <c r="AT853" s="90">
        <f>AS853-SUM(AU$9:AU853)</f>
        <v>0.21038063318711409</v>
      </c>
      <c r="AU853" s="89">
        <f t="shared" si="265"/>
        <v>1.5897780845373789E-3</v>
      </c>
      <c r="AV853" s="90">
        <f>SUM(AU$9:AU853)*RRF</f>
        <v>83.85273355676901</v>
      </c>
      <c r="AW853" s="3"/>
      <c r="AX853" s="2">
        <f t="shared" si="257"/>
        <v>1.5</v>
      </c>
      <c r="AY853" s="2">
        <f t="shared" si="258"/>
        <v>0.75</v>
      </c>
    </row>
    <row r="854" spans="1:51" x14ac:dyDescent="0.25">
      <c r="A854" s="14">
        <f t="shared" si="259"/>
        <v>8.4499999999999993</v>
      </c>
      <c r="B854" s="59">
        <f>IF($B$4="AY",0,IFERROR(P*INDEX('UWYr writing pattern'!$C$4:$C$18,MATCH('Baseline model w.Calcs'!$A854,'UWYr writing pattern'!$A$4:$A$18,0)) / 25,B853))</f>
        <v>0</v>
      </c>
      <c r="C854" s="36">
        <f t="shared" si="260"/>
        <v>2.8419391215978436E-4</v>
      </c>
      <c r="E854" s="34">
        <f t="shared" si="261"/>
        <v>4.3278260734992543E-6</v>
      </c>
      <c r="F854" s="31">
        <f>SUM($E$9:E854)*RLR</f>
        <v>119.99965896730524</v>
      </c>
      <c r="G854" s="32"/>
      <c r="H854" s="36">
        <f>F854-SUM($J$9:J854)</f>
        <v>0.41379144981051752</v>
      </c>
      <c r="J854" s="31">
        <f t="shared" si="262"/>
        <v>3.1268482852838987E-3</v>
      </c>
      <c r="K854" s="36">
        <f>SUM($J$9:J854)*RRF</f>
        <v>83.710107262246297</v>
      </c>
      <c r="L854" s="33"/>
      <c r="M854" s="36">
        <f t="shared" si="247"/>
        <v>84.123898712056814</v>
      </c>
      <c r="N854" s="33"/>
      <c r="O854" s="33"/>
      <c r="P854" s="33"/>
      <c r="Q854" s="33"/>
      <c r="R854" s="33"/>
      <c r="S854" s="33"/>
      <c r="T854" s="33"/>
      <c r="U854" s="33"/>
      <c r="V854" s="31">
        <f t="shared" si="248"/>
        <v>2.3872288621421884E-4</v>
      </c>
      <c r="W854" s="31">
        <f t="shared" si="249"/>
        <v>0.28965401486736225</v>
      </c>
      <c r="X854" s="31">
        <f t="shared" si="250"/>
        <v>0.28989273775357649</v>
      </c>
      <c r="Y854" s="31">
        <f t="shared" si="251"/>
        <v>-0.12389871205681402</v>
      </c>
      <c r="Z854" s="31"/>
      <c r="AA854" s="31"/>
      <c r="AB854" s="31"/>
      <c r="AC854" s="31"/>
      <c r="AD854" s="31"/>
      <c r="AE854" s="31"/>
      <c r="AF854" s="31"/>
      <c r="AG854" s="33">
        <f t="shared" si="252"/>
        <v>0.99654889597912255</v>
      </c>
      <c r="AH854" s="33">
        <f t="shared" si="253"/>
        <v>1.001474984667343</v>
      </c>
      <c r="AI854" s="33">
        <f t="shared" si="254"/>
        <v>0.99999715806087697</v>
      </c>
      <c r="AJ854" s="93">
        <f t="shared" si="255"/>
        <v>0.99823128148953166</v>
      </c>
      <c r="AK854" s="3">
        <f t="shared" si="256"/>
        <v>0.99825997684634815</v>
      </c>
      <c r="AL854" s="3"/>
      <c r="AM854" s="3"/>
      <c r="AN854" s="3"/>
      <c r="AO854" s="3"/>
      <c r="AP854" s="3"/>
      <c r="AQ854" s="90">
        <f t="shared" si="263"/>
        <v>0</v>
      </c>
      <c r="AR854" s="91">
        <f t="shared" si="264"/>
        <v>0</v>
      </c>
      <c r="AS854" s="89">
        <f>SUM(AR$9:AR854)*RLR</f>
        <v>120</v>
      </c>
      <c r="AT854" s="90">
        <f>AS854-SUM(AU$9:AU854)</f>
        <v>0.20880277843821204</v>
      </c>
      <c r="AU854" s="89">
        <f t="shared" si="265"/>
        <v>1.5778547489033556E-3</v>
      </c>
      <c r="AV854" s="90">
        <f>SUM(AU$9:AU854)*RRF</f>
        <v>83.853838055093249</v>
      </c>
      <c r="AW854" s="3"/>
      <c r="AX854" s="2">
        <f t="shared" si="257"/>
        <v>1.5</v>
      </c>
      <c r="AY854" s="2">
        <f t="shared" si="258"/>
        <v>0.75</v>
      </c>
    </row>
    <row r="855" spans="1:51" x14ac:dyDescent="0.25">
      <c r="A855" s="14">
        <f t="shared" si="259"/>
        <v>8.4600000000000009</v>
      </c>
      <c r="B855" s="59">
        <f>IF($B$4="AY",0,IFERROR(P*INDEX('UWYr writing pattern'!$C$4:$C$18,MATCH('Baseline model w.Calcs'!$A855,'UWYr writing pattern'!$A$4:$A$18,0)) / 25,B854))</f>
        <v>0</v>
      </c>
      <c r="C855" s="36">
        <f t="shared" si="260"/>
        <v>2.7993100347738757E-4</v>
      </c>
      <c r="E855" s="34">
        <f t="shared" si="261"/>
        <v>4.2629086823967649E-6</v>
      </c>
      <c r="F855" s="31">
        <f>SUM($E$9:E855)*RLR</f>
        <v>119.99966408279568</v>
      </c>
      <c r="G855" s="32"/>
      <c r="H855" s="36">
        <f>F855-SUM($J$9:J855)</f>
        <v>0.41069312942737213</v>
      </c>
      <c r="J855" s="31">
        <f t="shared" si="262"/>
        <v>3.1034358735788814E-3</v>
      </c>
      <c r="K855" s="36">
        <f>SUM($J$9:J855)*RRF</f>
        <v>83.712279667357805</v>
      </c>
      <c r="L855" s="33"/>
      <c r="M855" s="36">
        <f t="shared" si="247"/>
        <v>84.122972796785177</v>
      </c>
      <c r="N855" s="33"/>
      <c r="O855" s="33"/>
      <c r="P855" s="33"/>
      <c r="Q855" s="33"/>
      <c r="R855" s="33"/>
      <c r="S855" s="33"/>
      <c r="T855" s="33"/>
      <c r="U855" s="33"/>
      <c r="V855" s="31">
        <f t="shared" si="248"/>
        <v>2.3514204292100551E-4</v>
      </c>
      <c r="W855" s="31">
        <f t="shared" si="249"/>
        <v>0.28748519059916045</v>
      </c>
      <c r="X855" s="31">
        <f t="shared" si="250"/>
        <v>0.28772033264208147</v>
      </c>
      <c r="Y855" s="31">
        <f t="shared" si="251"/>
        <v>-0.12297279678517725</v>
      </c>
      <c r="Z855" s="31"/>
      <c r="AA855" s="31"/>
      <c r="AB855" s="31"/>
      <c r="AC855" s="31"/>
      <c r="AD855" s="31"/>
      <c r="AE855" s="31"/>
      <c r="AF855" s="31"/>
      <c r="AG855" s="33">
        <f t="shared" si="252"/>
        <v>0.99657475794473582</v>
      </c>
      <c r="AH855" s="33">
        <f t="shared" si="253"/>
        <v>1.0014639618664902</v>
      </c>
      <c r="AI855" s="33">
        <f t="shared" si="254"/>
        <v>0.99999720068996401</v>
      </c>
      <c r="AJ855" s="93">
        <f t="shared" si="255"/>
        <v>0.99824449725728226</v>
      </c>
      <c r="AK855" s="3">
        <f t="shared" si="256"/>
        <v>0.99827302702000054</v>
      </c>
      <c r="AL855" s="3"/>
      <c r="AM855" s="3"/>
      <c r="AN855" s="3"/>
      <c r="AO855" s="3"/>
      <c r="AP855" s="3"/>
      <c r="AQ855" s="90">
        <f t="shared" si="263"/>
        <v>0</v>
      </c>
      <c r="AR855" s="91">
        <f t="shared" si="264"/>
        <v>0</v>
      </c>
      <c r="AS855" s="89">
        <f>SUM(AR$9:AR855)*RLR</f>
        <v>120</v>
      </c>
      <c r="AT855" s="90">
        <f>AS855-SUM(AU$9:AU855)</f>
        <v>0.20723675759992943</v>
      </c>
      <c r="AU855" s="89">
        <f t="shared" si="265"/>
        <v>1.5660208382865903E-3</v>
      </c>
      <c r="AV855" s="90">
        <f>SUM(AU$9:AU855)*RRF</f>
        <v>83.854934269680044</v>
      </c>
      <c r="AW855" s="3"/>
      <c r="AX855" s="2">
        <f t="shared" si="257"/>
        <v>1.5</v>
      </c>
      <c r="AY855" s="2">
        <f t="shared" si="258"/>
        <v>0.75</v>
      </c>
    </row>
    <row r="856" spans="1:51" x14ac:dyDescent="0.25">
      <c r="A856" s="14">
        <f t="shared" si="259"/>
        <v>8.4700000000000006</v>
      </c>
      <c r="B856" s="59">
        <f>IF($B$4="AY",0,IFERROR(P*INDEX('UWYr writing pattern'!$C$4:$C$18,MATCH('Baseline model w.Calcs'!$A856,'UWYr writing pattern'!$A$4:$A$18,0)) / 25,B855))</f>
        <v>0</v>
      </c>
      <c r="C856" s="36">
        <f t="shared" si="260"/>
        <v>2.7573203842522675E-4</v>
      </c>
      <c r="E856" s="34">
        <f t="shared" si="261"/>
        <v>4.1989650521608132E-6</v>
      </c>
      <c r="F856" s="31">
        <f>SUM($E$9:E856)*RLR</f>
        <v>119.99966912155374</v>
      </c>
      <c r="G856" s="32"/>
      <c r="H856" s="36">
        <f>F856-SUM($J$9:J856)</f>
        <v>0.4076179697147353</v>
      </c>
      <c r="J856" s="31">
        <f t="shared" si="262"/>
        <v>3.0801984707052909E-3</v>
      </c>
      <c r="K856" s="36">
        <f>SUM($J$9:J856)*RRF</f>
        <v>83.714435806287298</v>
      </c>
      <c r="L856" s="33"/>
      <c r="M856" s="36">
        <f t="shared" si="247"/>
        <v>84.122053776002033</v>
      </c>
      <c r="N856" s="33"/>
      <c r="O856" s="33"/>
      <c r="P856" s="33"/>
      <c r="Q856" s="33"/>
      <c r="R856" s="33"/>
      <c r="S856" s="33"/>
      <c r="T856" s="33"/>
      <c r="U856" s="33"/>
      <c r="V856" s="31">
        <f t="shared" si="248"/>
        <v>2.3161491227719044E-4</v>
      </c>
      <c r="W856" s="31">
        <f t="shared" si="249"/>
        <v>0.28533257880031471</v>
      </c>
      <c r="X856" s="31">
        <f t="shared" si="250"/>
        <v>0.2855641937125919</v>
      </c>
      <c r="Y856" s="31">
        <f t="shared" si="251"/>
        <v>-0.12205377600203349</v>
      </c>
      <c r="Z856" s="31"/>
      <c r="AA856" s="31"/>
      <c r="AB856" s="31"/>
      <c r="AC856" s="31"/>
      <c r="AD856" s="31"/>
      <c r="AE856" s="31"/>
      <c r="AF856" s="31"/>
      <c r="AG856" s="33">
        <f t="shared" si="252"/>
        <v>0.99660042626532497</v>
      </c>
      <c r="AH856" s="33">
        <f t="shared" si="253"/>
        <v>1.0014530211428814</v>
      </c>
      <c r="AI856" s="33">
        <f t="shared" si="254"/>
        <v>0.99999724267961443</v>
      </c>
      <c r="AJ856" s="93">
        <f t="shared" si="255"/>
        <v>0.99825761427754067</v>
      </c>
      <c r="AK856" s="3">
        <f t="shared" si="256"/>
        <v>0.99828597931735052</v>
      </c>
      <c r="AL856" s="3"/>
      <c r="AM856" s="3"/>
      <c r="AN856" s="3"/>
      <c r="AO856" s="3"/>
      <c r="AP856" s="3"/>
      <c r="AQ856" s="90">
        <f t="shared" si="263"/>
        <v>0</v>
      </c>
      <c r="AR856" s="91">
        <f t="shared" si="264"/>
        <v>0</v>
      </c>
      <c r="AS856" s="89">
        <f>SUM(AR$9:AR856)*RLR</f>
        <v>120</v>
      </c>
      <c r="AT856" s="90">
        <f>AS856-SUM(AU$9:AU856)</f>
        <v>0.20568248191793259</v>
      </c>
      <c r="AU856" s="89">
        <f t="shared" si="265"/>
        <v>1.5542756819994707E-3</v>
      </c>
      <c r="AV856" s="90">
        <f>SUM(AU$9:AU856)*RRF</f>
        <v>83.856022262657447</v>
      </c>
      <c r="AW856" s="3"/>
      <c r="AX856" s="2">
        <f t="shared" si="257"/>
        <v>1.5</v>
      </c>
      <c r="AY856" s="2">
        <f t="shared" si="258"/>
        <v>0.75</v>
      </c>
    </row>
    <row r="857" spans="1:51" x14ac:dyDescent="0.25">
      <c r="A857" s="14">
        <f t="shared" si="259"/>
        <v>8.48</v>
      </c>
      <c r="B857" s="59">
        <f>IF($B$4="AY",0,IFERROR(P*INDEX('UWYr writing pattern'!$C$4:$C$18,MATCH('Baseline model w.Calcs'!$A857,'UWYr writing pattern'!$A$4:$A$18,0)) / 25,B856))</f>
        <v>0</v>
      </c>
      <c r="C857" s="36">
        <f t="shared" si="260"/>
        <v>2.7159605784884836E-4</v>
      </c>
      <c r="E857" s="34">
        <f t="shared" si="261"/>
        <v>4.1359805763784015E-6</v>
      </c>
      <c r="F857" s="31">
        <f>SUM($E$9:E857)*RLR</f>
        <v>119.99967408473043</v>
      </c>
      <c r="G857" s="32"/>
      <c r="H857" s="36">
        <f>F857-SUM($J$9:J857)</f>
        <v>0.40456579811856841</v>
      </c>
      <c r="J857" s="31">
        <f t="shared" si="262"/>
        <v>3.0571347728605147E-3</v>
      </c>
      <c r="K857" s="36">
        <f>SUM($J$9:J857)*RRF</f>
        <v>83.716575800628291</v>
      </c>
      <c r="L857" s="33"/>
      <c r="M857" s="36">
        <f t="shared" si="247"/>
        <v>84.12114159874686</v>
      </c>
      <c r="N857" s="33"/>
      <c r="O857" s="33"/>
      <c r="P857" s="33"/>
      <c r="Q857" s="33"/>
      <c r="R857" s="33"/>
      <c r="S857" s="33"/>
      <c r="T857" s="33"/>
      <c r="U857" s="33"/>
      <c r="V857" s="31">
        <f t="shared" si="248"/>
        <v>2.281406885930326E-4</v>
      </c>
      <c r="W857" s="31">
        <f t="shared" si="249"/>
        <v>0.28319605868299785</v>
      </c>
      <c r="X857" s="31">
        <f t="shared" si="250"/>
        <v>0.28342419937159091</v>
      </c>
      <c r="Y857" s="31">
        <f t="shared" si="251"/>
        <v>-0.12114159874685981</v>
      </c>
      <c r="Z857" s="31"/>
      <c r="AA857" s="31"/>
      <c r="AB857" s="31"/>
      <c r="AC857" s="31"/>
      <c r="AD857" s="31"/>
      <c r="AE857" s="31"/>
      <c r="AF857" s="31"/>
      <c r="AG857" s="33">
        <f t="shared" si="252"/>
        <v>0.99662590238843207</v>
      </c>
      <c r="AH857" s="33">
        <f t="shared" si="253"/>
        <v>1.0014421618898435</v>
      </c>
      <c r="AI857" s="33">
        <f t="shared" si="254"/>
        <v>0.99999728403942023</v>
      </c>
      <c r="AJ857" s="93">
        <f t="shared" si="255"/>
        <v>0.99827063328814281</v>
      </c>
      <c r="AK857" s="3">
        <f t="shared" si="256"/>
        <v>0.99829883447247036</v>
      </c>
      <c r="AL857" s="3"/>
      <c r="AM857" s="3"/>
      <c r="AN857" s="3"/>
      <c r="AO857" s="3"/>
      <c r="AP857" s="3"/>
      <c r="AQ857" s="90">
        <f t="shared" si="263"/>
        <v>0</v>
      </c>
      <c r="AR857" s="91">
        <f t="shared" si="264"/>
        <v>0</v>
      </c>
      <c r="AS857" s="89">
        <f>SUM(AR$9:AR857)*RLR</f>
        <v>120</v>
      </c>
      <c r="AT857" s="90">
        <f>AS857-SUM(AU$9:AU857)</f>
        <v>0.20413986330355272</v>
      </c>
      <c r="AU857" s="89">
        <f t="shared" si="265"/>
        <v>1.5426186143844944E-3</v>
      </c>
      <c r="AV857" s="90">
        <f>SUM(AU$9:AU857)*RRF</f>
        <v>83.857102095687509</v>
      </c>
      <c r="AW857" s="3"/>
      <c r="AX857" s="2">
        <f t="shared" si="257"/>
        <v>1.5</v>
      </c>
      <c r="AY857" s="2">
        <f t="shared" si="258"/>
        <v>0.75</v>
      </c>
    </row>
    <row r="858" spans="1:51" x14ac:dyDescent="0.25">
      <c r="A858" s="14">
        <f t="shared" si="259"/>
        <v>8.49</v>
      </c>
      <c r="B858" s="59">
        <f>IF($B$4="AY",0,IFERROR(P*INDEX('UWYr writing pattern'!$C$4:$C$18,MATCH('Baseline model w.Calcs'!$A858,'UWYr writing pattern'!$A$4:$A$18,0)) / 25,B857))</f>
        <v>0</v>
      </c>
      <c r="C858" s="36">
        <f t="shared" si="260"/>
        <v>2.6752211698111562E-4</v>
      </c>
      <c r="E858" s="34">
        <f t="shared" si="261"/>
        <v>4.0739408677327252E-6</v>
      </c>
      <c r="F858" s="31">
        <f>SUM($E$9:E858)*RLR</f>
        <v>119.99967897345948</v>
      </c>
      <c r="G858" s="32"/>
      <c r="H858" s="36">
        <f>F858-SUM($J$9:J858)</f>
        <v>0.401536443361735</v>
      </c>
      <c r="J858" s="31">
        <f t="shared" si="262"/>
        <v>3.0342434858892631E-3</v>
      </c>
      <c r="K858" s="36">
        <f>SUM($J$9:J858)*RRF</f>
        <v>83.718699771068415</v>
      </c>
      <c r="L858" s="33"/>
      <c r="M858" s="36">
        <f t="shared" si="247"/>
        <v>84.12023621443015</v>
      </c>
      <c r="N858" s="33"/>
      <c r="O858" s="33"/>
      <c r="P858" s="33"/>
      <c r="Q858" s="33"/>
      <c r="R858" s="33"/>
      <c r="S858" s="33"/>
      <c r="T858" s="33"/>
      <c r="U858" s="33"/>
      <c r="V858" s="31">
        <f t="shared" si="248"/>
        <v>2.2471857826413709E-4</v>
      </c>
      <c r="W858" s="31">
        <f t="shared" si="249"/>
        <v>0.28107551035321449</v>
      </c>
      <c r="X858" s="31">
        <f t="shared" si="250"/>
        <v>0.2813002289314786</v>
      </c>
      <c r="Y858" s="31">
        <f t="shared" si="251"/>
        <v>-0.12023621443015031</v>
      </c>
      <c r="Z858" s="31"/>
      <c r="AA858" s="31"/>
      <c r="AB858" s="31"/>
      <c r="AC858" s="31"/>
      <c r="AD858" s="31"/>
      <c r="AE858" s="31"/>
      <c r="AF858" s="31"/>
      <c r="AG858" s="33">
        <f t="shared" si="252"/>
        <v>0.99665118775081452</v>
      </c>
      <c r="AH858" s="33">
        <f t="shared" si="253"/>
        <v>1.0014313835051207</v>
      </c>
      <c r="AI858" s="33">
        <f t="shared" si="254"/>
        <v>0.99999732477882897</v>
      </c>
      <c r="AJ858" s="93">
        <f t="shared" si="255"/>
        <v>0.99828355502141142</v>
      </c>
      <c r="AK858" s="3">
        <f t="shared" si="256"/>
        <v>0.99831159321392682</v>
      </c>
      <c r="AL858" s="3"/>
      <c r="AM858" s="3"/>
      <c r="AN858" s="3"/>
      <c r="AO858" s="3"/>
      <c r="AP858" s="3"/>
      <c r="AQ858" s="90">
        <f t="shared" si="263"/>
        <v>0</v>
      </c>
      <c r="AR858" s="91">
        <f t="shared" si="264"/>
        <v>0</v>
      </c>
      <c r="AS858" s="89">
        <f>SUM(AR$9:AR858)*RLR</f>
        <v>120</v>
      </c>
      <c r="AT858" s="90">
        <f>AS858-SUM(AU$9:AU858)</f>
        <v>0.20260881432876943</v>
      </c>
      <c r="AU858" s="89">
        <f t="shared" si="265"/>
        <v>1.5310489747766454E-3</v>
      </c>
      <c r="AV858" s="90">
        <f>SUM(AU$9:AU858)*RRF</f>
        <v>83.858173829969857</v>
      </c>
      <c r="AW858" s="3"/>
      <c r="AX858" s="2">
        <f t="shared" si="257"/>
        <v>1.5</v>
      </c>
      <c r="AY858" s="2">
        <f t="shared" si="258"/>
        <v>0.75</v>
      </c>
    </row>
    <row r="859" spans="1:51" x14ac:dyDescent="0.25">
      <c r="A859" s="14">
        <f t="shared" si="259"/>
        <v>8.5</v>
      </c>
      <c r="B859" s="59">
        <f>IF($B$4="AY",0,IFERROR(P*INDEX('UWYr writing pattern'!$C$4:$C$18,MATCH('Baseline model w.Calcs'!$A859,'UWYr writing pattern'!$A$4:$A$18,0)) / 25,B858))</f>
        <v>0</v>
      </c>
      <c r="C859" s="36">
        <f t="shared" si="260"/>
        <v>2.6350928522639891E-4</v>
      </c>
      <c r="E859" s="34">
        <f t="shared" si="261"/>
        <v>4.0128317547167344E-6</v>
      </c>
      <c r="F859" s="31">
        <f>SUM($E$9:E859)*RLR</f>
        <v>119.99968378885758</v>
      </c>
      <c r="G859" s="32"/>
      <c r="H859" s="36">
        <f>F859-SUM($J$9:J859)</f>
        <v>0.39852973543462156</v>
      </c>
      <c r="J859" s="31">
        <f t="shared" si="262"/>
        <v>3.0115233252130127E-3</v>
      </c>
      <c r="K859" s="36">
        <f>SUM($J$9:J859)*RRF</f>
        <v>83.720807837396066</v>
      </c>
      <c r="L859" s="33"/>
      <c r="M859" s="36">
        <f t="shared" si="247"/>
        <v>84.119337572830688</v>
      </c>
      <c r="N859" s="33"/>
      <c r="O859" s="33"/>
      <c r="P859" s="33"/>
      <c r="Q859" s="33"/>
      <c r="R859" s="33"/>
      <c r="S859" s="33"/>
      <c r="T859" s="33"/>
      <c r="U859" s="33"/>
      <c r="V859" s="31">
        <f t="shared" si="248"/>
        <v>2.2134779959017507E-4</v>
      </c>
      <c r="W859" s="31">
        <f t="shared" si="249"/>
        <v>0.27897081480423508</v>
      </c>
      <c r="X859" s="31">
        <f t="shared" si="250"/>
        <v>0.27919216260382523</v>
      </c>
      <c r="Y859" s="31">
        <f t="shared" si="251"/>
        <v>-0.11933757283068758</v>
      </c>
      <c r="Z859" s="31"/>
      <c r="AA859" s="31"/>
      <c r="AB859" s="31"/>
      <c r="AC859" s="31"/>
      <c r="AD859" s="31"/>
      <c r="AE859" s="31"/>
      <c r="AF859" s="31"/>
      <c r="AG859" s="33">
        <f t="shared" si="252"/>
        <v>0.99667628377852457</v>
      </c>
      <c r="AH859" s="33">
        <f t="shared" si="253"/>
        <v>1.0014206853908416</v>
      </c>
      <c r="AI859" s="33">
        <f t="shared" si="254"/>
        <v>0.99999736490714652</v>
      </c>
      <c r="AJ859" s="93">
        <f t="shared" si="255"/>
        <v>0.99829638020419742</v>
      </c>
      <c r="AK859" s="3">
        <f t="shared" si="256"/>
        <v>0.99832425626482235</v>
      </c>
      <c r="AL859" s="3"/>
      <c r="AM859" s="3"/>
      <c r="AN859" s="3"/>
      <c r="AO859" s="3"/>
      <c r="AP859" s="3"/>
      <c r="AQ859" s="90">
        <f t="shared" si="263"/>
        <v>0</v>
      </c>
      <c r="AR859" s="91">
        <f t="shared" si="264"/>
        <v>0</v>
      </c>
      <c r="AS859" s="89">
        <f>SUM(AR$9:AR859)*RLR</f>
        <v>120</v>
      </c>
      <c r="AT859" s="90">
        <f>AS859-SUM(AU$9:AU859)</f>
        <v>0.20108924822130803</v>
      </c>
      <c r="AU859" s="89">
        <f t="shared" si="265"/>
        <v>1.5195661074657706E-3</v>
      </c>
      <c r="AV859" s="90">
        <f>SUM(AU$9:AU859)*RRF</f>
        <v>83.859237526245082</v>
      </c>
      <c r="AW859" s="3"/>
      <c r="AX859" s="2">
        <f t="shared" si="257"/>
        <v>1.5</v>
      </c>
      <c r="AY859" s="2">
        <f t="shared" si="258"/>
        <v>0.75</v>
      </c>
    </row>
    <row r="860" spans="1:51" x14ac:dyDescent="0.25">
      <c r="A860" s="14">
        <f t="shared" si="259"/>
        <v>8.51</v>
      </c>
      <c r="B860" s="59">
        <f>IF($B$4="AY",0,IFERROR(P*INDEX('UWYr writing pattern'!$C$4:$C$18,MATCH('Baseline model w.Calcs'!$A860,'UWYr writing pattern'!$A$4:$A$18,0)) / 25,B859))</f>
        <v>0</v>
      </c>
      <c r="C860" s="36">
        <f t="shared" si="260"/>
        <v>2.5955664594800291E-4</v>
      </c>
      <c r="E860" s="34">
        <f t="shared" si="261"/>
        <v>3.9526392783959841E-6</v>
      </c>
      <c r="F860" s="31">
        <f>SUM($E$9:E860)*RLR</f>
        <v>119.99968853202471</v>
      </c>
      <c r="G860" s="32"/>
      <c r="H860" s="36">
        <f>F860-SUM($J$9:J860)</f>
        <v>0.39554550558598578</v>
      </c>
      <c r="J860" s="31">
        <f t="shared" si="262"/>
        <v>2.9889730157596616E-3</v>
      </c>
      <c r="K860" s="36">
        <f>SUM($J$9:J860)*RRF</f>
        <v>83.722900118507098</v>
      </c>
      <c r="L860" s="33"/>
      <c r="M860" s="36">
        <f t="shared" si="247"/>
        <v>84.118445624093084</v>
      </c>
      <c r="N860" s="33"/>
      <c r="O860" s="33"/>
      <c r="P860" s="33"/>
      <c r="Q860" s="33"/>
      <c r="R860" s="33"/>
      <c r="S860" s="33"/>
      <c r="T860" s="33"/>
      <c r="U860" s="33"/>
      <c r="V860" s="31">
        <f t="shared" si="248"/>
        <v>2.1802758259632243E-4</v>
      </c>
      <c r="W860" s="31">
        <f t="shared" si="249"/>
        <v>0.27688185391019005</v>
      </c>
      <c r="X860" s="31">
        <f t="shared" si="250"/>
        <v>0.27709988149278636</v>
      </c>
      <c r="Y860" s="31">
        <f t="shared" si="251"/>
        <v>-0.11844562409308423</v>
      </c>
      <c r="Z860" s="31"/>
      <c r="AA860" s="31"/>
      <c r="AB860" s="31"/>
      <c r="AC860" s="31"/>
      <c r="AD860" s="31"/>
      <c r="AE860" s="31"/>
      <c r="AF860" s="31"/>
      <c r="AG860" s="33">
        <f t="shared" si="252"/>
        <v>0.99670119188698925</v>
      </c>
      <c r="AH860" s="33">
        <f t="shared" si="253"/>
        <v>1.0014100669534891</v>
      </c>
      <c r="AI860" s="33">
        <f t="shared" si="254"/>
        <v>0.99999740443353924</v>
      </c>
      <c r="AJ860" s="93">
        <f t="shared" si="255"/>
        <v>0.99830910955792074</v>
      </c>
      <c r="AK860" s="3">
        <f t="shared" si="256"/>
        <v>0.99833682434283622</v>
      </c>
      <c r="AL860" s="3"/>
      <c r="AM860" s="3"/>
      <c r="AN860" s="3"/>
      <c r="AO860" s="3"/>
      <c r="AP860" s="3"/>
      <c r="AQ860" s="90">
        <f t="shared" si="263"/>
        <v>0</v>
      </c>
      <c r="AR860" s="91">
        <f t="shared" si="264"/>
        <v>0</v>
      </c>
      <c r="AS860" s="89">
        <f>SUM(AR$9:AR860)*RLR</f>
        <v>120</v>
      </c>
      <c r="AT860" s="90">
        <f>AS860-SUM(AU$9:AU860)</f>
        <v>0.19958107885965148</v>
      </c>
      <c r="AU860" s="89">
        <f t="shared" si="265"/>
        <v>1.5081693616598101E-3</v>
      </c>
      <c r="AV860" s="90">
        <f>SUM(AU$9:AU860)*RRF</f>
        <v>83.860293244798243</v>
      </c>
      <c r="AW860" s="3"/>
      <c r="AX860" s="2">
        <f t="shared" si="257"/>
        <v>1.5</v>
      </c>
      <c r="AY860" s="2">
        <f t="shared" si="258"/>
        <v>0.75</v>
      </c>
    </row>
    <row r="861" spans="1:51" x14ac:dyDescent="0.25">
      <c r="A861" s="14">
        <f t="shared" si="259"/>
        <v>8.52</v>
      </c>
      <c r="B861" s="59">
        <f>IF($B$4="AY",0,IFERROR(P*INDEX('UWYr writing pattern'!$C$4:$C$18,MATCH('Baseline model w.Calcs'!$A861,'UWYr writing pattern'!$A$4:$A$18,0)) / 25,B860))</f>
        <v>0</v>
      </c>
      <c r="C861" s="36">
        <f t="shared" si="260"/>
        <v>2.5566329625878285E-4</v>
      </c>
      <c r="E861" s="34">
        <f t="shared" si="261"/>
        <v>3.8933496892200437E-6</v>
      </c>
      <c r="F861" s="31">
        <f>SUM($E$9:E861)*RLR</f>
        <v>119.99969320404433</v>
      </c>
      <c r="G861" s="32"/>
      <c r="H861" s="36">
        <f>F861-SUM($J$9:J861)</f>
        <v>0.39258358631371948</v>
      </c>
      <c r="J861" s="31">
        <f t="shared" si="262"/>
        <v>2.9665912918948934E-3</v>
      </c>
      <c r="K861" s="36">
        <f>SUM($J$9:J861)*RRF</f>
        <v>83.72497673241142</v>
      </c>
      <c r="L861" s="33"/>
      <c r="M861" s="36">
        <f t="shared" si="247"/>
        <v>84.11756031872514</v>
      </c>
      <c r="N861" s="33"/>
      <c r="O861" s="33"/>
      <c r="P861" s="33"/>
      <c r="Q861" s="33"/>
      <c r="R861" s="33"/>
      <c r="S861" s="33"/>
      <c r="T861" s="33"/>
      <c r="U861" s="33"/>
      <c r="V861" s="31">
        <f t="shared" si="248"/>
        <v>2.1475716885737756E-4</v>
      </c>
      <c r="W861" s="31">
        <f t="shared" si="249"/>
        <v>0.27480851041960364</v>
      </c>
      <c r="X861" s="31">
        <f t="shared" si="250"/>
        <v>0.27502326758846102</v>
      </c>
      <c r="Y861" s="31">
        <f t="shared" si="251"/>
        <v>-0.11756031872513972</v>
      </c>
      <c r="Z861" s="31"/>
      <c r="AA861" s="31"/>
      <c r="AB861" s="31"/>
      <c r="AC861" s="31"/>
      <c r="AD861" s="31"/>
      <c r="AE861" s="31"/>
      <c r="AF861" s="31"/>
      <c r="AG861" s="33">
        <f t="shared" si="252"/>
        <v>0.9967259134810883</v>
      </c>
      <c r="AH861" s="33">
        <f t="shared" si="253"/>
        <v>1.0013995276038707</v>
      </c>
      <c r="AI861" s="33">
        <f t="shared" si="254"/>
        <v>0.99999744336703611</v>
      </c>
      <c r="AJ861" s="93">
        <f t="shared" si="255"/>
        <v>0.99832174379861072</v>
      </c>
      <c r="AK861" s="3">
        <f t="shared" si="256"/>
        <v>0.99834929816026496</v>
      </c>
      <c r="AL861" s="3"/>
      <c r="AM861" s="3"/>
      <c r="AN861" s="3"/>
      <c r="AO861" s="3"/>
      <c r="AP861" s="3"/>
      <c r="AQ861" s="90">
        <f t="shared" si="263"/>
        <v>0</v>
      </c>
      <c r="AR861" s="91">
        <f t="shared" si="264"/>
        <v>0</v>
      </c>
      <c r="AS861" s="89">
        <f>SUM(AR$9:AR861)*RLR</f>
        <v>120</v>
      </c>
      <c r="AT861" s="90">
        <f>AS861-SUM(AU$9:AU861)</f>
        <v>0.19808422076820875</v>
      </c>
      <c r="AU861" s="89">
        <f t="shared" si="265"/>
        <v>1.4968580914473861E-3</v>
      </c>
      <c r="AV861" s="90">
        <f>SUM(AU$9:AU861)*RRF</f>
        <v>83.861341045462254</v>
      </c>
      <c r="AW861" s="3"/>
      <c r="AX861" s="2">
        <f t="shared" si="257"/>
        <v>1.5</v>
      </c>
      <c r="AY861" s="2">
        <f t="shared" si="258"/>
        <v>0.75</v>
      </c>
    </row>
    <row r="862" spans="1:51" x14ac:dyDescent="0.25">
      <c r="A862" s="14">
        <f t="shared" si="259"/>
        <v>8.5299999999999994</v>
      </c>
      <c r="B862" s="59">
        <f>IF($B$4="AY",0,IFERROR(P*INDEX('UWYr writing pattern'!$C$4:$C$18,MATCH('Baseline model w.Calcs'!$A862,'UWYr writing pattern'!$A$4:$A$18,0)) / 25,B861))</f>
        <v>0</v>
      </c>
      <c r="C862" s="36">
        <f t="shared" si="260"/>
        <v>2.5182834681490113E-4</v>
      </c>
      <c r="E862" s="34">
        <f t="shared" si="261"/>
        <v>3.8349494438817429E-6</v>
      </c>
      <c r="F862" s="31">
        <f>SUM($E$9:E862)*RLR</f>
        <v>119.99969780598366</v>
      </c>
      <c r="G862" s="32"/>
      <c r="H862" s="36">
        <f>F862-SUM($J$9:J862)</f>
        <v>0.38964381135569681</v>
      </c>
      <c r="J862" s="31">
        <f t="shared" si="262"/>
        <v>2.9443768973528963E-3</v>
      </c>
      <c r="K862" s="36">
        <f>SUM($J$9:J862)*RRF</f>
        <v>83.727037796239571</v>
      </c>
      <c r="L862" s="33"/>
      <c r="M862" s="36">
        <f t="shared" si="247"/>
        <v>84.116681607595268</v>
      </c>
      <c r="N862" s="33"/>
      <c r="O862" s="33"/>
      <c r="P862" s="33"/>
      <c r="Q862" s="33"/>
      <c r="R862" s="33"/>
      <c r="S862" s="33"/>
      <c r="T862" s="33"/>
      <c r="U862" s="33"/>
      <c r="V862" s="31">
        <f t="shared" si="248"/>
        <v>2.1153581132451693E-4</v>
      </c>
      <c r="W862" s="31">
        <f t="shared" si="249"/>
        <v>0.27275066794898772</v>
      </c>
      <c r="X862" s="31">
        <f t="shared" si="250"/>
        <v>0.27296220376031222</v>
      </c>
      <c r="Y862" s="31">
        <f t="shared" si="251"/>
        <v>-0.11668160759526813</v>
      </c>
      <c r="Z862" s="31"/>
      <c r="AA862" s="31"/>
      <c r="AB862" s="31"/>
      <c r="AC862" s="31"/>
      <c r="AD862" s="31"/>
      <c r="AE862" s="31"/>
      <c r="AF862" s="31"/>
      <c r="AG862" s="33">
        <f t="shared" si="252"/>
        <v>0.99675044995523299</v>
      </c>
      <c r="AH862" s="33">
        <f t="shared" si="253"/>
        <v>1.0013890667570866</v>
      </c>
      <c r="AI862" s="33">
        <f t="shared" si="254"/>
        <v>0.99999748171653047</v>
      </c>
      <c r="AJ862" s="93">
        <f t="shared" si="255"/>
        <v>0.99833428363694698</v>
      </c>
      <c r="AK862" s="3">
        <f t="shared" si="256"/>
        <v>0.99836167842406298</v>
      </c>
      <c r="AL862" s="3"/>
      <c r="AM862" s="3"/>
      <c r="AN862" s="3"/>
      <c r="AO862" s="3"/>
      <c r="AP862" s="3"/>
      <c r="AQ862" s="90">
        <f t="shared" si="263"/>
        <v>0</v>
      </c>
      <c r="AR862" s="91">
        <f t="shared" si="264"/>
        <v>0</v>
      </c>
      <c r="AS862" s="89">
        <f>SUM(AR$9:AR862)*RLR</f>
        <v>120</v>
      </c>
      <c r="AT862" s="90">
        <f>AS862-SUM(AU$9:AU862)</f>
        <v>0.19659858911244044</v>
      </c>
      <c r="AU862" s="89">
        <f t="shared" si="265"/>
        <v>1.4856316557615658E-3</v>
      </c>
      <c r="AV862" s="90">
        <f>SUM(AU$9:AU862)*RRF</f>
        <v>83.862380987621293</v>
      </c>
      <c r="AW862" s="3"/>
      <c r="AX862" s="2">
        <f t="shared" si="257"/>
        <v>1.5</v>
      </c>
      <c r="AY862" s="2">
        <f t="shared" si="258"/>
        <v>0.75</v>
      </c>
    </row>
    <row r="863" spans="1:51" x14ac:dyDescent="0.25">
      <c r="A863" s="14">
        <f t="shared" si="259"/>
        <v>8.5399999999999991</v>
      </c>
      <c r="B863" s="59">
        <f>IF($B$4="AY",0,IFERROR(P*INDEX('UWYr writing pattern'!$C$4:$C$18,MATCH('Baseline model w.Calcs'!$A863,'UWYr writing pattern'!$A$4:$A$18,0)) / 25,B862))</f>
        <v>0</v>
      </c>
      <c r="C863" s="36">
        <f t="shared" si="260"/>
        <v>2.480509216126776E-4</v>
      </c>
      <c r="E863" s="34">
        <f t="shared" si="261"/>
        <v>3.7774252022235165E-6</v>
      </c>
      <c r="F863" s="31">
        <f>SUM($E$9:E863)*RLR</f>
        <v>119.99970233889391</v>
      </c>
      <c r="G863" s="32"/>
      <c r="H863" s="36">
        <f>F863-SUM($J$9:J863)</f>
        <v>0.3867260156807788</v>
      </c>
      <c r="J863" s="31">
        <f t="shared" si="262"/>
        <v>2.922328585167726E-3</v>
      </c>
      <c r="K863" s="36">
        <f>SUM($J$9:J863)*RRF</f>
        <v>83.72908342624919</v>
      </c>
      <c r="L863" s="33"/>
      <c r="M863" s="36">
        <f t="shared" si="247"/>
        <v>84.115809441929969</v>
      </c>
      <c r="N863" s="33"/>
      <c r="O863" s="33"/>
      <c r="P863" s="33"/>
      <c r="Q863" s="33"/>
      <c r="R863" s="33"/>
      <c r="S863" s="33"/>
      <c r="T863" s="33"/>
      <c r="U863" s="33"/>
      <c r="V863" s="31">
        <f t="shared" si="248"/>
        <v>2.0836277415464915E-4</v>
      </c>
      <c r="W863" s="31">
        <f t="shared" si="249"/>
        <v>0.27070821097654513</v>
      </c>
      <c r="X863" s="31">
        <f t="shared" si="250"/>
        <v>0.27091657375069977</v>
      </c>
      <c r="Y863" s="31">
        <f t="shared" si="251"/>
        <v>-0.11580944192996867</v>
      </c>
      <c r="Z863" s="31"/>
      <c r="AA863" s="31"/>
      <c r="AB863" s="31"/>
      <c r="AC863" s="31"/>
      <c r="AD863" s="31"/>
      <c r="AE863" s="31"/>
      <c r="AF863" s="31"/>
      <c r="AG863" s="33">
        <f t="shared" si="252"/>
        <v>0.99677480269344276</v>
      </c>
      <c r="AH863" s="33">
        <f t="shared" si="253"/>
        <v>1.0013786838324996</v>
      </c>
      <c r="AI863" s="33">
        <f t="shared" si="254"/>
        <v>0.99999751949078264</v>
      </c>
      <c r="AJ863" s="93">
        <f t="shared" si="255"/>
        <v>0.99834672977829853</v>
      </c>
      <c r="AK863" s="3">
        <f t="shared" si="256"/>
        <v>0.99837396583588245</v>
      </c>
      <c r="AL863" s="3"/>
      <c r="AM863" s="3"/>
      <c r="AN863" s="3"/>
      <c r="AO863" s="3"/>
      <c r="AP863" s="3"/>
      <c r="AQ863" s="90">
        <f t="shared" si="263"/>
        <v>0</v>
      </c>
      <c r="AR863" s="91">
        <f t="shared" si="264"/>
        <v>0</v>
      </c>
      <c r="AS863" s="89">
        <f>SUM(AR$9:AR863)*RLR</f>
        <v>120</v>
      </c>
      <c r="AT863" s="90">
        <f>AS863-SUM(AU$9:AU863)</f>
        <v>0.19512409969409816</v>
      </c>
      <c r="AU863" s="89">
        <f t="shared" si="265"/>
        <v>1.4744894183433034E-3</v>
      </c>
      <c r="AV863" s="90">
        <f>SUM(AU$9:AU863)*RRF</f>
        <v>83.863413130214127</v>
      </c>
      <c r="AW863" s="3"/>
      <c r="AX863" s="2">
        <f t="shared" si="257"/>
        <v>1.5</v>
      </c>
      <c r="AY863" s="2">
        <f t="shared" si="258"/>
        <v>0.75</v>
      </c>
    </row>
    <row r="864" spans="1:51" x14ac:dyDescent="0.25">
      <c r="A864" s="14">
        <f t="shared" si="259"/>
        <v>8.5500000000000007</v>
      </c>
      <c r="B864" s="59">
        <f>IF($B$4="AY",0,IFERROR(P*INDEX('UWYr writing pattern'!$C$4:$C$18,MATCH('Baseline model w.Calcs'!$A864,'UWYr writing pattern'!$A$4:$A$18,0)) / 25,B863))</f>
        <v>0</v>
      </c>
      <c r="C864" s="36">
        <f t="shared" si="260"/>
        <v>2.4433015778848742E-4</v>
      </c>
      <c r="E864" s="34">
        <f t="shared" si="261"/>
        <v>3.7207638241901645E-6</v>
      </c>
      <c r="F864" s="31">
        <f>SUM($E$9:E864)*RLR</f>
        <v>119.9997068038105</v>
      </c>
      <c r="G864" s="32"/>
      <c r="H864" s="36">
        <f>F864-SUM($J$9:J864)</f>
        <v>0.38383003547976102</v>
      </c>
      <c r="J864" s="31">
        <f t="shared" si="262"/>
        <v>2.9004451176058411E-3</v>
      </c>
      <c r="K864" s="36">
        <f>SUM($J$9:J864)*RRF</f>
        <v>83.731113737831507</v>
      </c>
      <c r="L864" s="33"/>
      <c r="M864" s="36">
        <f t="shared" si="247"/>
        <v>84.114943773311268</v>
      </c>
      <c r="N864" s="33"/>
      <c r="O864" s="33"/>
      <c r="P864" s="33"/>
      <c r="Q864" s="33"/>
      <c r="R864" s="33"/>
      <c r="S864" s="33"/>
      <c r="T864" s="33"/>
      <c r="U864" s="33"/>
      <c r="V864" s="31">
        <f t="shared" si="248"/>
        <v>2.0523733254232943E-4</v>
      </c>
      <c r="W864" s="31">
        <f t="shared" si="249"/>
        <v>0.26868102483583267</v>
      </c>
      <c r="X864" s="31">
        <f t="shared" si="250"/>
        <v>0.26888626216837502</v>
      </c>
      <c r="Y864" s="31">
        <f t="shared" si="251"/>
        <v>-0.11494377331126771</v>
      </c>
      <c r="Z864" s="31"/>
      <c r="AA864" s="31"/>
      <c r="AB864" s="31"/>
      <c r="AC864" s="31"/>
      <c r="AD864" s="31"/>
      <c r="AE864" s="31"/>
      <c r="AF864" s="31"/>
      <c r="AG864" s="33">
        <f t="shared" si="252"/>
        <v>0.99679897306942267</v>
      </c>
      <c r="AH864" s="33">
        <f t="shared" si="253"/>
        <v>1.0013683782537055</v>
      </c>
      <c r="AI864" s="33">
        <f t="shared" si="254"/>
        <v>0.99999755669842083</v>
      </c>
      <c r="AJ864" s="93">
        <f t="shared" si="255"/>
        <v>0.99835908292276432</v>
      </c>
      <c r="AK864" s="3">
        <f t="shared" si="256"/>
        <v>0.99838616109211331</v>
      </c>
      <c r="AL864" s="3"/>
      <c r="AM864" s="3"/>
      <c r="AN864" s="3"/>
      <c r="AO864" s="3"/>
      <c r="AP864" s="3"/>
      <c r="AQ864" s="90">
        <f t="shared" si="263"/>
        <v>0</v>
      </c>
      <c r="AR864" s="91">
        <f t="shared" si="264"/>
        <v>0</v>
      </c>
      <c r="AS864" s="89">
        <f>SUM(AR$9:AR864)*RLR</f>
        <v>120</v>
      </c>
      <c r="AT864" s="90">
        <f>AS864-SUM(AU$9:AU864)</f>
        <v>0.19366066894639289</v>
      </c>
      <c r="AU864" s="89">
        <f t="shared" si="265"/>
        <v>1.4634307477057362E-3</v>
      </c>
      <c r="AV864" s="90">
        <f>SUM(AU$9:AU864)*RRF</f>
        <v>83.864437531737522</v>
      </c>
      <c r="AW864" s="3"/>
      <c r="AX864" s="2">
        <f t="shared" si="257"/>
        <v>1.5</v>
      </c>
      <c r="AY864" s="2">
        <f t="shared" si="258"/>
        <v>0.75</v>
      </c>
    </row>
    <row r="865" spans="1:51" x14ac:dyDescent="0.25">
      <c r="A865" s="14">
        <f t="shared" si="259"/>
        <v>8.56</v>
      </c>
      <c r="B865" s="59">
        <f>IF($B$4="AY",0,IFERROR(P*INDEX('UWYr writing pattern'!$C$4:$C$18,MATCH('Baseline model w.Calcs'!$A865,'UWYr writing pattern'!$A$4:$A$18,0)) / 25,B864))</f>
        <v>0</v>
      </c>
      <c r="C865" s="36">
        <f t="shared" si="260"/>
        <v>2.4066520542166011E-4</v>
      </c>
      <c r="E865" s="34">
        <f t="shared" si="261"/>
        <v>3.6649523668273113E-6</v>
      </c>
      <c r="F865" s="31">
        <f>SUM($E$9:E865)*RLR</f>
        <v>119.99971120175334</v>
      </c>
      <c r="G865" s="32"/>
      <c r="H865" s="36">
        <f>F865-SUM($J$9:J865)</f>
        <v>0.38095570815650603</v>
      </c>
      <c r="J865" s="31">
        <f t="shared" si="262"/>
        <v>2.8787252660982077E-3</v>
      </c>
      <c r="K865" s="36">
        <f>SUM($J$9:J865)*RRF</f>
        <v>83.733128845517783</v>
      </c>
      <c r="L865" s="33"/>
      <c r="M865" s="36">
        <f t="shared" si="247"/>
        <v>84.114084553674289</v>
      </c>
      <c r="N865" s="33"/>
      <c r="O865" s="33"/>
      <c r="P865" s="33"/>
      <c r="Q865" s="33"/>
      <c r="R865" s="33"/>
      <c r="S865" s="33"/>
      <c r="T865" s="33"/>
      <c r="U865" s="33"/>
      <c r="V865" s="31">
        <f t="shared" si="248"/>
        <v>2.0215877255419447E-4</v>
      </c>
      <c r="W865" s="31">
        <f t="shared" si="249"/>
        <v>0.26666899570955421</v>
      </c>
      <c r="X865" s="31">
        <f t="shared" si="250"/>
        <v>0.26687115448210841</v>
      </c>
      <c r="Y865" s="31">
        <f t="shared" si="251"/>
        <v>-0.11408455367428871</v>
      </c>
      <c r="Z865" s="31"/>
      <c r="AA865" s="31"/>
      <c r="AB865" s="31"/>
      <c r="AC865" s="31"/>
      <c r="AD865" s="31"/>
      <c r="AE865" s="31"/>
      <c r="AF865" s="31"/>
      <c r="AG865" s="33">
        <f t="shared" si="252"/>
        <v>0.99682296244664026</v>
      </c>
      <c r="AH865" s="33">
        <f t="shared" si="253"/>
        <v>1.0013581494485035</v>
      </c>
      <c r="AI865" s="33">
        <f t="shared" si="254"/>
        <v>0.99999759334794447</v>
      </c>
      <c r="AJ865" s="93">
        <f t="shared" si="255"/>
        <v>0.99837134376521175</v>
      </c>
      <c r="AK865" s="3">
        <f t="shared" si="256"/>
        <v>0.99839826488392247</v>
      </c>
      <c r="AL865" s="3"/>
      <c r="AM865" s="3"/>
      <c r="AN865" s="3"/>
      <c r="AO865" s="3"/>
      <c r="AP865" s="3"/>
      <c r="AQ865" s="90">
        <f t="shared" si="263"/>
        <v>0</v>
      </c>
      <c r="AR865" s="91">
        <f t="shared" si="264"/>
        <v>0</v>
      </c>
      <c r="AS865" s="89">
        <f>SUM(AR$9:AR865)*RLR</f>
        <v>120</v>
      </c>
      <c r="AT865" s="90">
        <f>AS865-SUM(AU$9:AU865)</f>
        <v>0.19220821392929111</v>
      </c>
      <c r="AU865" s="89">
        <f t="shared" si="265"/>
        <v>1.4524550170979466E-3</v>
      </c>
      <c r="AV865" s="90">
        <f>SUM(AU$9:AU865)*RRF</f>
        <v>83.865454250249485</v>
      </c>
      <c r="AW865" s="3"/>
      <c r="AX865" s="2">
        <f t="shared" si="257"/>
        <v>1.5</v>
      </c>
      <c r="AY865" s="2">
        <f t="shared" si="258"/>
        <v>0.75</v>
      </c>
    </row>
    <row r="866" spans="1:51" x14ac:dyDescent="0.25">
      <c r="A866" s="14">
        <f t="shared" si="259"/>
        <v>8.57</v>
      </c>
      <c r="B866" s="59">
        <f>IF($B$4="AY",0,IFERROR(P*INDEX('UWYr writing pattern'!$C$4:$C$18,MATCH('Baseline model w.Calcs'!$A866,'UWYr writing pattern'!$A$4:$A$18,0)) / 25,B865))</f>
        <v>0</v>
      </c>
      <c r="C866" s="36">
        <f t="shared" si="260"/>
        <v>2.3705522734033521E-4</v>
      </c>
      <c r="E866" s="34">
        <f t="shared" si="261"/>
        <v>3.6099780813249017E-6</v>
      </c>
      <c r="F866" s="31">
        <f>SUM($E$9:E866)*RLR</f>
        <v>119.99971553372704</v>
      </c>
      <c r="G866" s="32"/>
      <c r="H866" s="36">
        <f>F866-SUM($J$9:J866)</f>
        <v>0.37810287231903317</v>
      </c>
      <c r="J866" s="31">
        <f t="shared" si="262"/>
        <v>2.8571678111737951E-3</v>
      </c>
      <c r="K866" s="36">
        <f>SUM($J$9:J866)*RRF</f>
        <v>83.735128862985604</v>
      </c>
      <c r="L866" s="33"/>
      <c r="M866" s="36">
        <f t="shared" si="247"/>
        <v>84.113231735304637</v>
      </c>
      <c r="N866" s="33"/>
      <c r="O866" s="33"/>
      <c r="P866" s="33"/>
      <c r="Q866" s="33"/>
      <c r="R866" s="33"/>
      <c r="S866" s="33"/>
      <c r="T866" s="33"/>
      <c r="U866" s="33"/>
      <c r="V866" s="31">
        <f t="shared" si="248"/>
        <v>1.9912639096588157E-4</v>
      </c>
      <c r="W866" s="31">
        <f t="shared" si="249"/>
        <v>0.26467201062332318</v>
      </c>
      <c r="X866" s="31">
        <f t="shared" si="250"/>
        <v>0.26487113701428905</v>
      </c>
      <c r="Y866" s="31">
        <f t="shared" si="251"/>
        <v>-0.11323173530463748</v>
      </c>
      <c r="Z866" s="31"/>
      <c r="AA866" s="31"/>
      <c r="AB866" s="31"/>
      <c r="AC866" s="31"/>
      <c r="AD866" s="31"/>
      <c r="AE866" s="31"/>
      <c r="AF866" s="31"/>
      <c r="AG866" s="33">
        <f t="shared" si="252"/>
        <v>0.99684677217840001</v>
      </c>
      <c r="AH866" s="33">
        <f t="shared" si="253"/>
        <v>1.0013479968488648</v>
      </c>
      <c r="AI866" s="33">
        <f t="shared" si="254"/>
        <v>0.9999976294477253</v>
      </c>
      <c r="AJ866" s="93">
        <f t="shared" si="255"/>
        <v>0.99838351299531658</v>
      </c>
      <c r="AK866" s="3">
        <f t="shared" si="256"/>
        <v>0.99841027789729309</v>
      </c>
      <c r="AL866" s="3"/>
      <c r="AM866" s="3"/>
      <c r="AN866" s="3"/>
      <c r="AO866" s="3"/>
      <c r="AP866" s="3"/>
      <c r="AQ866" s="90">
        <f t="shared" si="263"/>
        <v>0</v>
      </c>
      <c r="AR866" s="91">
        <f t="shared" si="264"/>
        <v>0</v>
      </c>
      <c r="AS866" s="89">
        <f>SUM(AR$9:AR866)*RLR</f>
        <v>120</v>
      </c>
      <c r="AT866" s="90">
        <f>AS866-SUM(AU$9:AU866)</f>
        <v>0.19076665232482526</v>
      </c>
      <c r="AU866" s="89">
        <f t="shared" si="265"/>
        <v>1.4415616044696833E-3</v>
      </c>
      <c r="AV866" s="90">
        <f>SUM(AU$9:AU866)*RRF</f>
        <v>83.866463343372615</v>
      </c>
      <c r="AW866" s="3"/>
      <c r="AX866" s="2">
        <f t="shared" si="257"/>
        <v>1.5</v>
      </c>
      <c r="AY866" s="2">
        <f t="shared" si="258"/>
        <v>0.75</v>
      </c>
    </row>
    <row r="867" spans="1:51" x14ac:dyDescent="0.25">
      <c r="A867" s="14">
        <f t="shared" si="259"/>
        <v>8.58</v>
      </c>
      <c r="B867" s="59">
        <f>IF($B$4="AY",0,IFERROR(P*INDEX('UWYr writing pattern'!$C$4:$C$18,MATCH('Baseline model w.Calcs'!$A867,'UWYr writing pattern'!$A$4:$A$18,0)) / 25,B866))</f>
        <v>0</v>
      </c>
      <c r="C867" s="36">
        <f t="shared" si="260"/>
        <v>2.3349939893023018E-4</v>
      </c>
      <c r="E867" s="34">
        <f t="shared" si="261"/>
        <v>3.5558284101050281E-6</v>
      </c>
      <c r="F867" s="31">
        <f>SUM($E$9:E867)*RLR</f>
        <v>119.99971980072114</v>
      </c>
      <c r="G867" s="32"/>
      <c r="H867" s="36">
        <f>F867-SUM($J$9:J867)</f>
        <v>0.37527136777073622</v>
      </c>
      <c r="J867" s="31">
        <f t="shared" si="262"/>
        <v>2.8357715423927487E-3</v>
      </c>
      <c r="K867" s="36">
        <f>SUM($J$9:J867)*RRF</f>
        <v>83.737113903065278</v>
      </c>
      <c r="L867" s="33"/>
      <c r="M867" s="36">
        <f t="shared" si="247"/>
        <v>84.112385270836015</v>
      </c>
      <c r="N867" s="33"/>
      <c r="O867" s="33"/>
      <c r="P867" s="33"/>
      <c r="Q867" s="33"/>
      <c r="R867" s="33"/>
      <c r="S867" s="33"/>
      <c r="T867" s="33"/>
      <c r="U867" s="33"/>
      <c r="V867" s="31">
        <f t="shared" si="248"/>
        <v>1.9613949510139333E-4</v>
      </c>
      <c r="W867" s="31">
        <f t="shared" si="249"/>
        <v>0.26268995743951534</v>
      </c>
      <c r="X867" s="31">
        <f t="shared" si="250"/>
        <v>0.26288609693461673</v>
      </c>
      <c r="Y867" s="31">
        <f t="shared" si="251"/>
        <v>-0.11238527083601468</v>
      </c>
      <c r="Z867" s="31"/>
      <c r="AA867" s="31"/>
      <c r="AB867" s="31"/>
      <c r="AC867" s="31"/>
      <c r="AD867" s="31"/>
      <c r="AE867" s="31"/>
      <c r="AF867" s="31"/>
      <c r="AG867" s="33">
        <f t="shared" si="252"/>
        <v>0.99687040360792001</v>
      </c>
      <c r="AH867" s="33">
        <f t="shared" si="253"/>
        <v>1.0013379198909049</v>
      </c>
      <c r="AI867" s="33">
        <f t="shared" si="254"/>
        <v>0.99999766500600951</v>
      </c>
      <c r="AJ867" s="93">
        <f t="shared" si="255"/>
        <v>0.99839559129760114</v>
      </c>
      <c r="AK867" s="3">
        <f t="shared" si="256"/>
        <v>0.99842220081306332</v>
      </c>
      <c r="AL867" s="3"/>
      <c r="AM867" s="3"/>
      <c r="AN867" s="3"/>
      <c r="AO867" s="3"/>
      <c r="AP867" s="3"/>
      <c r="AQ867" s="90">
        <f t="shared" si="263"/>
        <v>0</v>
      </c>
      <c r="AR867" s="91">
        <f t="shared" si="264"/>
        <v>0</v>
      </c>
      <c r="AS867" s="89">
        <f>SUM(AR$9:AR867)*RLR</f>
        <v>120</v>
      </c>
      <c r="AT867" s="90">
        <f>AS867-SUM(AU$9:AU867)</f>
        <v>0.18933590243238996</v>
      </c>
      <c r="AU867" s="89">
        <f t="shared" si="265"/>
        <v>1.4307498924361894E-3</v>
      </c>
      <c r="AV867" s="90">
        <f>SUM(AU$9:AU867)*RRF</f>
        <v>83.867464868297319</v>
      </c>
      <c r="AW867" s="3"/>
      <c r="AX867" s="2">
        <f t="shared" si="257"/>
        <v>1.5</v>
      </c>
      <c r="AY867" s="2">
        <f t="shared" si="258"/>
        <v>0.75</v>
      </c>
    </row>
    <row r="868" spans="1:51" x14ac:dyDescent="0.25">
      <c r="A868" s="14">
        <f t="shared" si="259"/>
        <v>8.59</v>
      </c>
      <c r="B868" s="59">
        <f>IF($B$4="AY",0,IFERROR(P*INDEX('UWYr writing pattern'!$C$4:$C$18,MATCH('Baseline model w.Calcs'!$A868,'UWYr writing pattern'!$A$4:$A$18,0)) / 25,B867))</f>
        <v>0</v>
      </c>
      <c r="C868" s="36">
        <f t="shared" si="260"/>
        <v>2.2999690794627673E-4</v>
      </c>
      <c r="E868" s="34">
        <f t="shared" si="261"/>
        <v>3.5024909839534528E-6</v>
      </c>
      <c r="F868" s="31">
        <f>SUM($E$9:E868)*RLR</f>
        <v>119.99972400371033</v>
      </c>
      <c r="G868" s="32"/>
      <c r="H868" s="36">
        <f>F868-SUM($J$9:J868)</f>
        <v>0.37246103550164378</v>
      </c>
      <c r="J868" s="31">
        <f t="shared" si="262"/>
        <v>2.8145352582805215E-3</v>
      </c>
      <c r="K868" s="36">
        <f>SUM($J$9:J868)*RRF</f>
        <v>83.739084077746071</v>
      </c>
      <c r="L868" s="33"/>
      <c r="M868" s="36">
        <f t="shared" si="247"/>
        <v>84.111545113247715</v>
      </c>
      <c r="N868" s="33"/>
      <c r="O868" s="33"/>
      <c r="P868" s="33"/>
      <c r="Q868" s="33"/>
      <c r="R868" s="33"/>
      <c r="S868" s="33"/>
      <c r="T868" s="33"/>
      <c r="U868" s="33"/>
      <c r="V868" s="31">
        <f t="shared" si="248"/>
        <v>1.9319740267487244E-4</v>
      </c>
      <c r="W868" s="31">
        <f t="shared" si="249"/>
        <v>0.26072272485115061</v>
      </c>
      <c r="X868" s="31">
        <f t="shared" si="250"/>
        <v>0.26091592225382548</v>
      </c>
      <c r="Y868" s="31">
        <f t="shared" si="251"/>
        <v>-0.11154511324771477</v>
      </c>
      <c r="Z868" s="31"/>
      <c r="AA868" s="31"/>
      <c r="AB868" s="31"/>
      <c r="AC868" s="31"/>
      <c r="AD868" s="31"/>
      <c r="AE868" s="31"/>
      <c r="AF868" s="31"/>
      <c r="AG868" s="33">
        <f t="shared" si="252"/>
        <v>0.99689385806840558</v>
      </c>
      <c r="AH868" s="33">
        <f t="shared" si="253"/>
        <v>1.0013279180148538</v>
      </c>
      <c r="AI868" s="33">
        <f t="shared" si="254"/>
        <v>0.99999770003091937</v>
      </c>
      <c r="AJ868" s="93">
        <f t="shared" si="255"/>
        <v>0.99840757935147306</v>
      </c>
      <c r="AK868" s="3">
        <f t="shared" si="256"/>
        <v>0.99843403430696531</v>
      </c>
      <c r="AL868" s="3"/>
      <c r="AM868" s="3"/>
      <c r="AN868" s="3"/>
      <c r="AO868" s="3"/>
      <c r="AP868" s="3"/>
      <c r="AQ868" s="90">
        <f t="shared" si="263"/>
        <v>0</v>
      </c>
      <c r="AR868" s="91">
        <f t="shared" si="264"/>
        <v>0</v>
      </c>
      <c r="AS868" s="89">
        <f>SUM(AR$9:AR868)*RLR</f>
        <v>120</v>
      </c>
      <c r="AT868" s="90">
        <f>AS868-SUM(AU$9:AU868)</f>
        <v>0.18791588316415186</v>
      </c>
      <c r="AU868" s="89">
        <f t="shared" si="265"/>
        <v>1.4200192682429246E-3</v>
      </c>
      <c r="AV868" s="90">
        <f>SUM(AU$9:AU868)*RRF</f>
        <v>83.868458881785088</v>
      </c>
      <c r="AW868" s="3"/>
      <c r="AX868" s="2">
        <f t="shared" si="257"/>
        <v>1.5</v>
      </c>
      <c r="AY868" s="2">
        <f t="shared" si="258"/>
        <v>0.75</v>
      </c>
    </row>
    <row r="869" spans="1:51" x14ac:dyDescent="0.25">
      <c r="A869" s="14">
        <f t="shared" si="259"/>
        <v>8.6</v>
      </c>
      <c r="B869" s="59">
        <f>IF($B$4="AY",0,IFERROR(P*INDEX('UWYr writing pattern'!$C$4:$C$18,MATCH('Baseline model w.Calcs'!$A869,'UWYr writing pattern'!$A$4:$A$18,0)) / 25,B868))</f>
        <v>0</v>
      </c>
      <c r="C869" s="36">
        <f t="shared" si="260"/>
        <v>2.2654695432708258E-4</v>
      </c>
      <c r="E869" s="34">
        <f t="shared" si="261"/>
        <v>3.449953619194151E-6</v>
      </c>
      <c r="F869" s="31">
        <f>SUM($E$9:E869)*RLR</f>
        <v>119.99972814365466</v>
      </c>
      <c r="G869" s="32"/>
      <c r="H869" s="36">
        <f>F869-SUM($J$9:J869)</f>
        <v>0.36967171767972218</v>
      </c>
      <c r="J869" s="31">
        <f t="shared" si="262"/>
        <v>2.7934577662623284E-3</v>
      </c>
      <c r="K869" s="36">
        <f>SUM($J$9:J869)*RRF</f>
        <v>83.74103949818246</v>
      </c>
      <c r="L869" s="33"/>
      <c r="M869" s="36">
        <f t="shared" si="247"/>
        <v>84.110711215862182</v>
      </c>
      <c r="N869" s="33"/>
      <c r="O869" s="33"/>
      <c r="P869" s="33"/>
      <c r="Q869" s="33"/>
      <c r="R869" s="33"/>
      <c r="S869" s="33"/>
      <c r="T869" s="33"/>
      <c r="U869" s="33"/>
      <c r="V869" s="31">
        <f t="shared" si="248"/>
        <v>1.9029944163474936E-4</v>
      </c>
      <c r="W869" s="31">
        <f t="shared" si="249"/>
        <v>0.2587702023758055</v>
      </c>
      <c r="X869" s="31">
        <f t="shared" si="250"/>
        <v>0.25896050181744024</v>
      </c>
      <c r="Y869" s="31">
        <f t="shared" si="251"/>
        <v>-0.11071121586218169</v>
      </c>
      <c r="Z869" s="31"/>
      <c r="AA869" s="31"/>
      <c r="AB869" s="31"/>
      <c r="AC869" s="31"/>
      <c r="AD869" s="31"/>
      <c r="AE869" s="31"/>
      <c r="AF869" s="31"/>
      <c r="AG869" s="33">
        <f t="shared" si="252"/>
        <v>0.99691713688312455</v>
      </c>
      <c r="AH869" s="33">
        <f t="shared" si="253"/>
        <v>1.001317990665026</v>
      </c>
      <c r="AI869" s="33">
        <f t="shared" si="254"/>
        <v>0.99999773453045548</v>
      </c>
      <c r="AJ869" s="93">
        <f t="shared" si="255"/>
        <v>0.99841947783126384</v>
      </c>
      <c r="AK869" s="3">
        <f t="shared" si="256"/>
        <v>0.99844577904966314</v>
      </c>
      <c r="AL869" s="3"/>
      <c r="AM869" s="3"/>
      <c r="AN869" s="3"/>
      <c r="AO869" s="3"/>
      <c r="AP869" s="3"/>
      <c r="AQ869" s="90">
        <f t="shared" si="263"/>
        <v>0</v>
      </c>
      <c r="AR869" s="91">
        <f t="shared" si="264"/>
        <v>0</v>
      </c>
      <c r="AS869" s="89">
        <f>SUM(AR$9:AR869)*RLR</f>
        <v>120</v>
      </c>
      <c r="AT869" s="90">
        <f>AS869-SUM(AU$9:AU869)</f>
        <v>0.18650651404041696</v>
      </c>
      <c r="AU869" s="89">
        <f t="shared" si="265"/>
        <v>1.409369123731139E-3</v>
      </c>
      <c r="AV869" s="90">
        <f>SUM(AU$9:AU869)*RRF</f>
        <v>83.869445440171702</v>
      </c>
      <c r="AW869" s="3"/>
      <c r="AX869" s="2">
        <f t="shared" si="257"/>
        <v>1.5</v>
      </c>
      <c r="AY869" s="2">
        <f t="shared" si="258"/>
        <v>0.75</v>
      </c>
    </row>
    <row r="870" spans="1:51" x14ac:dyDescent="0.25">
      <c r="A870" s="14">
        <f t="shared" si="259"/>
        <v>8.61</v>
      </c>
      <c r="B870" s="59">
        <f>IF($B$4="AY",0,IFERROR(P*INDEX('UWYr writing pattern'!$C$4:$C$18,MATCH('Baseline model w.Calcs'!$A870,'UWYr writing pattern'!$A$4:$A$18,0)) / 25,B869))</f>
        <v>0</v>
      </c>
      <c r="C870" s="36">
        <f t="shared" si="260"/>
        <v>2.2314875001217633E-4</v>
      </c>
      <c r="E870" s="34">
        <f t="shared" si="261"/>
        <v>3.3982043149062385E-6</v>
      </c>
      <c r="F870" s="31">
        <f>SUM($E$9:E870)*RLR</f>
        <v>119.99973222149984</v>
      </c>
      <c r="G870" s="32"/>
      <c r="H870" s="36">
        <f>F870-SUM($J$9:J870)</f>
        <v>0.36690325764230636</v>
      </c>
      <c r="J870" s="31">
        <f t="shared" si="262"/>
        <v>2.7725378825979165E-3</v>
      </c>
      <c r="K870" s="36">
        <f>SUM($J$9:J870)*RRF</f>
        <v>83.742980274700273</v>
      </c>
      <c r="L870" s="33"/>
      <c r="M870" s="36">
        <f t="shared" si="247"/>
        <v>84.109883532342579</v>
      </c>
      <c r="N870" s="33"/>
      <c r="O870" s="33"/>
      <c r="P870" s="33"/>
      <c r="Q870" s="33"/>
      <c r="R870" s="33"/>
      <c r="S870" s="33"/>
      <c r="T870" s="33"/>
      <c r="U870" s="33"/>
      <c r="V870" s="31">
        <f t="shared" si="248"/>
        <v>1.8744495001022808E-4</v>
      </c>
      <c r="W870" s="31">
        <f t="shared" si="249"/>
        <v>0.25683228034961442</v>
      </c>
      <c r="X870" s="31">
        <f t="shared" si="250"/>
        <v>0.25701972529962464</v>
      </c>
      <c r="Y870" s="31">
        <f t="shared" si="251"/>
        <v>-0.10988353234257886</v>
      </c>
      <c r="Z870" s="31"/>
      <c r="AA870" s="31"/>
      <c r="AB870" s="31"/>
      <c r="AC870" s="31"/>
      <c r="AD870" s="31"/>
      <c r="AE870" s="31"/>
      <c r="AF870" s="31"/>
      <c r="AG870" s="33">
        <f t="shared" si="252"/>
        <v>0.99694024136547943</v>
      </c>
      <c r="AH870" s="33">
        <f t="shared" si="253"/>
        <v>1.0013081372897925</v>
      </c>
      <c r="AI870" s="33">
        <f t="shared" si="254"/>
        <v>0.99999776851249866</v>
      </c>
      <c r="AJ870" s="93">
        <f t="shared" si="255"/>
        <v>0.99843128740626574</v>
      </c>
      <c r="AK870" s="3">
        <f t="shared" si="256"/>
        <v>0.9984574357067908</v>
      </c>
      <c r="AL870" s="3"/>
      <c r="AM870" s="3"/>
      <c r="AN870" s="3"/>
      <c r="AO870" s="3"/>
      <c r="AP870" s="3"/>
      <c r="AQ870" s="90">
        <f t="shared" si="263"/>
        <v>0</v>
      </c>
      <c r="AR870" s="91">
        <f t="shared" si="264"/>
        <v>0</v>
      </c>
      <c r="AS870" s="89">
        <f>SUM(AR$9:AR870)*RLR</f>
        <v>120</v>
      </c>
      <c r="AT870" s="90">
        <f>AS870-SUM(AU$9:AU870)</f>
        <v>0.18510771518511149</v>
      </c>
      <c r="AU870" s="89">
        <f t="shared" si="265"/>
        <v>1.3987988553031273E-3</v>
      </c>
      <c r="AV870" s="90">
        <f>SUM(AU$9:AU870)*RRF</f>
        <v>83.870424599370423</v>
      </c>
      <c r="AW870" s="3"/>
      <c r="AX870" s="2">
        <f t="shared" si="257"/>
        <v>1.5</v>
      </c>
      <c r="AY870" s="2">
        <f t="shared" si="258"/>
        <v>0.75</v>
      </c>
    </row>
    <row r="871" spans="1:51" x14ac:dyDescent="0.25">
      <c r="A871" s="14">
        <f t="shared" si="259"/>
        <v>8.6199999999999992</v>
      </c>
      <c r="B871" s="59">
        <f>IF($B$4="AY",0,IFERROR(P*INDEX('UWYr writing pattern'!$C$4:$C$18,MATCH('Baseline model w.Calcs'!$A871,'UWYr writing pattern'!$A$4:$A$18,0)) / 25,B870))</f>
        <v>0</v>
      </c>
      <c r="C871" s="36">
        <f t="shared" si="260"/>
        <v>2.1980151876199369E-4</v>
      </c>
      <c r="E871" s="34">
        <f t="shared" si="261"/>
        <v>3.3472312501826453E-6</v>
      </c>
      <c r="F871" s="31">
        <f>SUM($E$9:E871)*RLR</f>
        <v>119.99973623817735</v>
      </c>
      <c r="G871" s="32"/>
      <c r="H871" s="36">
        <f>F871-SUM($J$9:J871)</f>
        <v>0.36415549988750229</v>
      </c>
      <c r="J871" s="31">
        <f t="shared" si="262"/>
        <v>2.7517744323172976E-3</v>
      </c>
      <c r="K871" s="36">
        <f>SUM($J$9:J871)*RRF</f>
        <v>83.744906516802885</v>
      </c>
      <c r="L871" s="33"/>
      <c r="M871" s="36">
        <f t="shared" si="247"/>
        <v>84.109062016690388</v>
      </c>
      <c r="N871" s="33"/>
      <c r="O871" s="33"/>
      <c r="P871" s="33"/>
      <c r="Q871" s="33"/>
      <c r="R871" s="33"/>
      <c r="S871" s="33"/>
      <c r="T871" s="33"/>
      <c r="U871" s="33"/>
      <c r="V871" s="31">
        <f t="shared" si="248"/>
        <v>1.8463327576007468E-4</v>
      </c>
      <c r="W871" s="31">
        <f t="shared" si="249"/>
        <v>0.25490884992125157</v>
      </c>
      <c r="X871" s="31">
        <f t="shared" si="250"/>
        <v>0.25509348319701164</v>
      </c>
      <c r="Y871" s="31">
        <f t="shared" si="251"/>
        <v>-0.10906201669038751</v>
      </c>
      <c r="Z871" s="31"/>
      <c r="AA871" s="31"/>
      <c r="AB871" s="31"/>
      <c r="AC871" s="31"/>
      <c r="AD871" s="31"/>
      <c r="AE871" s="31"/>
      <c r="AF871" s="31"/>
      <c r="AG871" s="33">
        <f t="shared" si="252"/>
        <v>0.99696317281908198</v>
      </c>
      <c r="AH871" s="33">
        <f t="shared" si="253"/>
        <v>1.0012983573415521</v>
      </c>
      <c r="AI871" s="33">
        <f t="shared" si="254"/>
        <v>0.99999780198481125</v>
      </c>
      <c r="AJ871" s="93">
        <f t="shared" si="255"/>
        <v>0.99844300874077063</v>
      </c>
      <c r="AK871" s="3">
        <f t="shared" si="256"/>
        <v>0.99846900493898971</v>
      </c>
      <c r="AL871" s="3"/>
      <c r="AM871" s="3"/>
      <c r="AN871" s="3"/>
      <c r="AO871" s="3"/>
      <c r="AP871" s="3"/>
      <c r="AQ871" s="90">
        <f t="shared" si="263"/>
        <v>0</v>
      </c>
      <c r="AR871" s="91">
        <f t="shared" si="264"/>
        <v>0</v>
      </c>
      <c r="AS871" s="89">
        <f>SUM(AR$9:AR871)*RLR</f>
        <v>120</v>
      </c>
      <c r="AT871" s="90">
        <f>AS871-SUM(AU$9:AU871)</f>
        <v>0.18371940732122027</v>
      </c>
      <c r="AU871" s="89">
        <f t="shared" si="265"/>
        <v>1.3883078638883362E-3</v>
      </c>
      <c r="AV871" s="90">
        <f>SUM(AU$9:AU871)*RRF</f>
        <v>83.871396414875136</v>
      </c>
      <c r="AW871" s="3"/>
      <c r="AX871" s="2">
        <f t="shared" si="257"/>
        <v>1.5</v>
      </c>
      <c r="AY871" s="2">
        <f t="shared" si="258"/>
        <v>0.75</v>
      </c>
    </row>
    <row r="872" spans="1:51" x14ac:dyDescent="0.25">
      <c r="A872" s="14">
        <f t="shared" si="259"/>
        <v>8.6300000000000008</v>
      </c>
      <c r="B872" s="59">
        <f>IF($B$4="AY",0,IFERROR(P*INDEX('UWYr writing pattern'!$C$4:$C$18,MATCH('Baseline model w.Calcs'!$A872,'UWYr writing pattern'!$A$4:$A$18,0)) / 25,B871))</f>
        <v>0</v>
      </c>
      <c r="C872" s="36">
        <f t="shared" si="260"/>
        <v>2.1650449598056379E-4</v>
      </c>
      <c r="E872" s="34">
        <f t="shared" si="261"/>
        <v>3.2970227814299055E-6</v>
      </c>
      <c r="F872" s="31">
        <f>SUM($E$9:E872)*RLR</f>
        <v>119.9997401946047</v>
      </c>
      <c r="G872" s="32"/>
      <c r="H872" s="36">
        <f>F872-SUM($J$9:J872)</f>
        <v>0.36142829006568888</v>
      </c>
      <c r="J872" s="31">
        <f t="shared" si="262"/>
        <v>2.7311662491562674E-3</v>
      </c>
      <c r="K872" s="36">
        <f>SUM($J$9:J872)*RRF</f>
        <v>83.746818333177302</v>
      </c>
      <c r="L872" s="33"/>
      <c r="M872" s="36">
        <f t="shared" si="247"/>
        <v>84.108246623242991</v>
      </c>
      <c r="N872" s="33"/>
      <c r="O872" s="33"/>
      <c r="P872" s="33"/>
      <c r="Q872" s="33"/>
      <c r="R872" s="33"/>
      <c r="S872" s="33"/>
      <c r="T872" s="33"/>
      <c r="U872" s="33"/>
      <c r="V872" s="31">
        <f t="shared" si="248"/>
        <v>1.8186377662367356E-4</v>
      </c>
      <c r="W872" s="31">
        <f t="shared" si="249"/>
        <v>0.25299980304598219</v>
      </c>
      <c r="X872" s="31">
        <f t="shared" si="250"/>
        <v>0.25318166682260584</v>
      </c>
      <c r="Y872" s="31">
        <f t="shared" si="251"/>
        <v>-0.10824662324299084</v>
      </c>
      <c r="Z872" s="31"/>
      <c r="AA872" s="31"/>
      <c r="AB872" s="31"/>
      <c r="AC872" s="31"/>
      <c r="AD872" s="31"/>
      <c r="AE872" s="31"/>
      <c r="AF872" s="31"/>
      <c r="AG872" s="33">
        <f t="shared" si="252"/>
        <v>0.99698593253782497</v>
      </c>
      <c r="AH872" s="33">
        <f t="shared" si="253"/>
        <v>1.0012886502767022</v>
      </c>
      <c r="AI872" s="33">
        <f t="shared" si="254"/>
        <v>0.99999783495503913</v>
      </c>
      <c r="AJ872" s="93">
        <f t="shared" si="255"/>
        <v>0.99845464249410665</v>
      </c>
      <c r="AK872" s="3">
        <f t="shared" si="256"/>
        <v>0.99848048740194728</v>
      </c>
      <c r="AL872" s="3"/>
      <c r="AM872" s="3"/>
      <c r="AN872" s="3"/>
      <c r="AO872" s="3"/>
      <c r="AP872" s="3"/>
      <c r="AQ872" s="90">
        <f t="shared" si="263"/>
        <v>0</v>
      </c>
      <c r="AR872" s="91">
        <f t="shared" si="264"/>
        <v>0</v>
      </c>
      <c r="AS872" s="89">
        <f>SUM(AR$9:AR872)*RLR</f>
        <v>120</v>
      </c>
      <c r="AT872" s="90">
        <f>AS872-SUM(AU$9:AU872)</f>
        <v>0.1823415117663103</v>
      </c>
      <c r="AU872" s="89">
        <f t="shared" si="265"/>
        <v>1.3778955549091521E-3</v>
      </c>
      <c r="AV872" s="90">
        <f>SUM(AU$9:AU872)*RRF</f>
        <v>83.872360941763574</v>
      </c>
      <c r="AW872" s="3"/>
      <c r="AX872" s="2">
        <f t="shared" si="257"/>
        <v>1.5</v>
      </c>
      <c r="AY872" s="2">
        <f t="shared" si="258"/>
        <v>0.75</v>
      </c>
    </row>
    <row r="873" spans="1:51" x14ac:dyDescent="0.25">
      <c r="A873" s="14">
        <f t="shared" si="259"/>
        <v>8.64</v>
      </c>
      <c r="B873" s="59">
        <f>IF($B$4="AY",0,IFERROR(P*INDEX('UWYr writing pattern'!$C$4:$C$18,MATCH('Baseline model w.Calcs'!$A873,'UWYr writing pattern'!$A$4:$A$18,0)) / 25,B872))</f>
        <v>0</v>
      </c>
      <c r="C873" s="36">
        <f t="shared" si="260"/>
        <v>2.1325692854085534E-4</v>
      </c>
      <c r="E873" s="34">
        <f t="shared" si="261"/>
        <v>3.2475674397084569E-6</v>
      </c>
      <c r="F873" s="31">
        <f>SUM($E$9:E873)*RLR</f>
        <v>119.99974409168561</v>
      </c>
      <c r="G873" s="32"/>
      <c r="H873" s="36">
        <f>F873-SUM($J$9:J873)</f>
        <v>0.35872147497110518</v>
      </c>
      <c r="J873" s="31">
        <f t="shared" si="262"/>
        <v>2.7107121754926665E-3</v>
      </c>
      <c r="K873" s="36">
        <f>SUM($J$9:J873)*RRF</f>
        <v>83.748715831700153</v>
      </c>
      <c r="L873" s="33"/>
      <c r="M873" s="36">
        <f t="shared" si="247"/>
        <v>84.107437306671258</v>
      </c>
      <c r="N873" s="33"/>
      <c r="O873" s="33"/>
      <c r="P873" s="33"/>
      <c r="Q873" s="33"/>
      <c r="R873" s="33"/>
      <c r="S873" s="33"/>
      <c r="T873" s="33"/>
      <c r="U873" s="33"/>
      <c r="V873" s="31">
        <f t="shared" si="248"/>
        <v>1.7913581997431845E-4</v>
      </c>
      <c r="W873" s="31">
        <f t="shared" si="249"/>
        <v>0.25110503247977362</v>
      </c>
      <c r="X873" s="31">
        <f t="shared" si="250"/>
        <v>0.25128416829974792</v>
      </c>
      <c r="Y873" s="31">
        <f t="shared" si="251"/>
        <v>-0.10743730667125817</v>
      </c>
      <c r="Z873" s="31"/>
      <c r="AA873" s="31"/>
      <c r="AB873" s="31"/>
      <c r="AC873" s="31"/>
      <c r="AD873" s="31"/>
      <c r="AE873" s="31"/>
      <c r="AF873" s="31"/>
      <c r="AG873" s="33">
        <f t="shared" si="252"/>
        <v>0.99700852180595423</v>
      </c>
      <c r="AH873" s="33">
        <f t="shared" si="253"/>
        <v>1.0012790155556102</v>
      </c>
      <c r="AI873" s="33">
        <f t="shared" si="254"/>
        <v>0.99999786743071339</v>
      </c>
      <c r="AJ873" s="93">
        <f t="shared" si="255"/>
        <v>0.99846618932067555</v>
      </c>
      <c r="AK873" s="3">
        <f t="shared" si="256"/>
        <v>0.99849188374643272</v>
      </c>
      <c r="AL873" s="3"/>
      <c r="AM873" s="3"/>
      <c r="AN873" s="3"/>
      <c r="AO873" s="3"/>
      <c r="AP873" s="3"/>
      <c r="AQ873" s="90">
        <f t="shared" si="263"/>
        <v>0</v>
      </c>
      <c r="AR873" s="91">
        <f t="shared" si="264"/>
        <v>0</v>
      </c>
      <c r="AS873" s="89">
        <f>SUM(AR$9:AR873)*RLR</f>
        <v>120</v>
      </c>
      <c r="AT873" s="90">
        <f>AS873-SUM(AU$9:AU873)</f>
        <v>0.18097395042806852</v>
      </c>
      <c r="AU873" s="89">
        <f t="shared" si="265"/>
        <v>1.3675613382473273E-3</v>
      </c>
      <c r="AV873" s="90">
        <f>SUM(AU$9:AU873)*RRF</f>
        <v>83.873318234700349</v>
      </c>
      <c r="AW873" s="3"/>
      <c r="AX873" s="2">
        <f t="shared" si="257"/>
        <v>1.5</v>
      </c>
      <c r="AY873" s="2">
        <f t="shared" si="258"/>
        <v>0.75</v>
      </c>
    </row>
    <row r="874" spans="1:51" x14ac:dyDescent="0.25">
      <c r="A874" s="14">
        <f t="shared" si="259"/>
        <v>8.65</v>
      </c>
      <c r="B874" s="59">
        <f>IF($B$4="AY",0,IFERROR(P*INDEX('UWYr writing pattern'!$C$4:$C$18,MATCH('Baseline model w.Calcs'!$A874,'UWYr writing pattern'!$A$4:$A$18,0)) / 25,B873))</f>
        <v>0</v>
      </c>
      <c r="C874" s="36">
        <f t="shared" si="260"/>
        <v>2.100580746127425E-4</v>
      </c>
      <c r="E874" s="34">
        <f t="shared" si="261"/>
        <v>3.1988539281128304E-6</v>
      </c>
      <c r="F874" s="31">
        <f>SUM($E$9:E874)*RLR</f>
        <v>119.99974793031033</v>
      </c>
      <c r="G874" s="32"/>
      <c r="H874" s="36">
        <f>F874-SUM($J$9:J874)</f>
        <v>0.35603490253353698</v>
      </c>
      <c r="J874" s="31">
        <f t="shared" si="262"/>
        <v>2.690411062283289E-3</v>
      </c>
      <c r="K874" s="36">
        <f>SUM($J$9:J874)*RRF</f>
        <v>83.750599119443748</v>
      </c>
      <c r="L874" s="33"/>
      <c r="M874" s="36">
        <f t="shared" si="247"/>
        <v>84.106634021977285</v>
      </c>
      <c r="N874" s="33"/>
      <c r="O874" s="33"/>
      <c r="P874" s="33"/>
      <c r="Q874" s="33"/>
      <c r="R874" s="33"/>
      <c r="S874" s="33"/>
      <c r="T874" s="33"/>
      <c r="U874" s="33"/>
      <c r="V874" s="31">
        <f t="shared" si="248"/>
        <v>1.764487826747037E-4</v>
      </c>
      <c r="W874" s="31">
        <f t="shared" si="249"/>
        <v>0.24922443177347586</v>
      </c>
      <c r="X874" s="31">
        <f t="shared" si="250"/>
        <v>0.24940088055615056</v>
      </c>
      <c r="Y874" s="31">
        <f t="shared" si="251"/>
        <v>-0.10663402197728544</v>
      </c>
      <c r="Z874" s="31"/>
      <c r="AA874" s="31"/>
      <c r="AB874" s="31"/>
      <c r="AC874" s="31"/>
      <c r="AD874" s="31"/>
      <c r="AE874" s="31"/>
      <c r="AF874" s="31"/>
      <c r="AG874" s="33">
        <f t="shared" si="252"/>
        <v>0.9970309418981399</v>
      </c>
      <c r="AH874" s="33">
        <f t="shared" si="253"/>
        <v>1.0012694526425867</v>
      </c>
      <c r="AI874" s="33">
        <f t="shared" si="254"/>
        <v>0.99999789941925277</v>
      </c>
      <c r="AJ874" s="93">
        <f t="shared" si="255"/>
        <v>0.99847764986998921</v>
      </c>
      <c r="AK874" s="3">
        <f t="shared" si="256"/>
        <v>0.99850319461833459</v>
      </c>
      <c r="AL874" s="3"/>
      <c r="AM874" s="3"/>
      <c r="AN874" s="3"/>
      <c r="AO874" s="3"/>
      <c r="AP874" s="3"/>
      <c r="AQ874" s="90">
        <f t="shared" si="263"/>
        <v>0</v>
      </c>
      <c r="AR874" s="91">
        <f t="shared" si="264"/>
        <v>0</v>
      </c>
      <c r="AS874" s="89">
        <f>SUM(AR$9:AR874)*RLR</f>
        <v>120</v>
      </c>
      <c r="AT874" s="90">
        <f>AS874-SUM(AU$9:AU874)</f>
        <v>0.17961664579985381</v>
      </c>
      <c r="AU874" s="89">
        <f t="shared" si="265"/>
        <v>1.3573046282105139E-3</v>
      </c>
      <c r="AV874" s="90">
        <f>SUM(AU$9:AU874)*RRF</f>
        <v>83.874268347940102</v>
      </c>
      <c r="AW874" s="3"/>
      <c r="AX874" s="2">
        <f t="shared" si="257"/>
        <v>1.5</v>
      </c>
      <c r="AY874" s="2">
        <f t="shared" si="258"/>
        <v>0.75</v>
      </c>
    </row>
    <row r="875" spans="1:51" x14ac:dyDescent="0.25">
      <c r="A875" s="14">
        <f t="shared" si="259"/>
        <v>8.66</v>
      </c>
      <c r="B875" s="59">
        <f>IF($B$4="AY",0,IFERROR(P*INDEX('UWYr writing pattern'!$C$4:$C$18,MATCH('Baseline model w.Calcs'!$A875,'UWYr writing pattern'!$A$4:$A$18,0)) / 25,B874))</f>
        <v>0</v>
      </c>
      <c r="C875" s="36">
        <f t="shared" si="260"/>
        <v>2.0690720349355137E-4</v>
      </c>
      <c r="E875" s="34">
        <f t="shared" si="261"/>
        <v>3.1508711191911378E-6</v>
      </c>
      <c r="F875" s="31">
        <f>SUM($E$9:E875)*RLR</f>
        <v>119.99975171135569</v>
      </c>
      <c r="G875" s="32"/>
      <c r="H875" s="36">
        <f>F875-SUM($J$9:J875)</f>
        <v>0.35336842180988981</v>
      </c>
      <c r="J875" s="31">
        <f t="shared" si="262"/>
        <v>2.6702617690015275E-3</v>
      </c>
      <c r="K875" s="36">
        <f>SUM($J$9:J875)*RRF</f>
        <v>83.752468302682047</v>
      </c>
      <c r="L875" s="33"/>
      <c r="M875" s="36">
        <f t="shared" si="247"/>
        <v>84.105836724491937</v>
      </c>
      <c r="N875" s="33"/>
      <c r="O875" s="33"/>
      <c r="P875" s="33"/>
      <c r="Q875" s="33"/>
      <c r="R875" s="33"/>
      <c r="S875" s="33"/>
      <c r="T875" s="33"/>
      <c r="U875" s="33"/>
      <c r="V875" s="31">
        <f t="shared" si="248"/>
        <v>1.7380205093458313E-4</v>
      </c>
      <c r="W875" s="31">
        <f t="shared" si="249"/>
        <v>0.24735789526692284</v>
      </c>
      <c r="X875" s="31">
        <f t="shared" si="250"/>
        <v>0.24753169731785743</v>
      </c>
      <c r="Y875" s="31">
        <f t="shared" si="251"/>
        <v>-0.10583672449193671</v>
      </c>
      <c r="Z875" s="31"/>
      <c r="AA875" s="31"/>
      <c r="AB875" s="31"/>
      <c r="AC875" s="31"/>
      <c r="AD875" s="31"/>
      <c r="AE875" s="31"/>
      <c r="AF875" s="31"/>
      <c r="AG875" s="33">
        <f t="shared" si="252"/>
        <v>0.99705319407954818</v>
      </c>
      <c r="AH875" s="33">
        <f t="shared" si="253"/>
        <v>1.0012599610058563</v>
      </c>
      <c r="AI875" s="33">
        <f t="shared" si="254"/>
        <v>0.99999793092796407</v>
      </c>
      <c r="AJ875" s="93">
        <f t="shared" si="255"/>
        <v>0.99848902478670676</v>
      </c>
      <c r="AK875" s="3">
        <f t="shared" si="256"/>
        <v>0.998514420658697</v>
      </c>
      <c r="AL875" s="3"/>
      <c r="AM875" s="3"/>
      <c r="AN875" s="3"/>
      <c r="AO875" s="3"/>
      <c r="AP875" s="3"/>
      <c r="AQ875" s="90">
        <f t="shared" si="263"/>
        <v>0</v>
      </c>
      <c r="AR875" s="91">
        <f t="shared" si="264"/>
        <v>0</v>
      </c>
      <c r="AS875" s="89">
        <f>SUM(AR$9:AR875)*RLR</f>
        <v>120</v>
      </c>
      <c r="AT875" s="90">
        <f>AS875-SUM(AU$9:AU875)</f>
        <v>0.17826952095634852</v>
      </c>
      <c r="AU875" s="89">
        <f t="shared" si="265"/>
        <v>1.3471248434989036E-3</v>
      </c>
      <c r="AV875" s="90">
        <f>SUM(AU$9:AU875)*RRF</f>
        <v>83.875211335330548</v>
      </c>
      <c r="AW875" s="3"/>
      <c r="AX875" s="2">
        <f t="shared" si="257"/>
        <v>1.5</v>
      </c>
      <c r="AY875" s="2">
        <f t="shared" si="258"/>
        <v>0.75</v>
      </c>
    </row>
    <row r="876" spans="1:51" x14ac:dyDescent="0.25">
      <c r="A876" s="14">
        <f t="shared" si="259"/>
        <v>8.67</v>
      </c>
      <c r="B876" s="59">
        <f>IF($B$4="AY",0,IFERROR(P*INDEX('UWYr writing pattern'!$C$4:$C$18,MATCH('Baseline model w.Calcs'!$A876,'UWYr writing pattern'!$A$4:$A$18,0)) / 25,B875))</f>
        <v>0</v>
      </c>
      <c r="C876" s="36">
        <f t="shared" si="260"/>
        <v>2.0380359544114809E-4</v>
      </c>
      <c r="E876" s="34">
        <f t="shared" si="261"/>
        <v>3.1036080524032709E-6</v>
      </c>
      <c r="F876" s="31">
        <f>SUM($E$9:E876)*RLR</f>
        <v>119.99975543568534</v>
      </c>
      <c r="G876" s="32"/>
      <c r="H876" s="36">
        <f>F876-SUM($J$9:J876)</f>
        <v>0.35072188297597506</v>
      </c>
      <c r="J876" s="31">
        <f t="shared" si="262"/>
        <v>2.6502631635741737E-3</v>
      </c>
      <c r="K876" s="36">
        <f>SUM($J$9:J876)*RRF</f>
        <v>83.754323486896553</v>
      </c>
      <c r="L876" s="33"/>
      <c r="M876" s="36">
        <f t="shared" si="247"/>
        <v>84.105045369872528</v>
      </c>
      <c r="N876" s="33"/>
      <c r="O876" s="33"/>
      <c r="P876" s="33"/>
      <c r="Q876" s="33"/>
      <c r="R876" s="33"/>
      <c r="S876" s="33"/>
      <c r="T876" s="33"/>
      <c r="U876" s="33"/>
      <c r="V876" s="31">
        <f t="shared" si="248"/>
        <v>1.7119502017056437E-4</v>
      </c>
      <c r="W876" s="31">
        <f t="shared" si="249"/>
        <v>0.24550531808318252</v>
      </c>
      <c r="X876" s="31">
        <f t="shared" si="250"/>
        <v>0.24567651310335309</v>
      </c>
      <c r="Y876" s="31">
        <f t="shared" si="251"/>
        <v>-0.10504536987252777</v>
      </c>
      <c r="Z876" s="31"/>
      <c r="AA876" s="31"/>
      <c r="AB876" s="31"/>
      <c r="AC876" s="31"/>
      <c r="AD876" s="31"/>
      <c r="AE876" s="31"/>
      <c r="AF876" s="31"/>
      <c r="AG876" s="33">
        <f t="shared" si="252"/>
        <v>0.99707527960591136</v>
      </c>
      <c r="AH876" s="33">
        <f t="shared" si="253"/>
        <v>1.00125054011753</v>
      </c>
      <c r="AI876" s="33">
        <f t="shared" si="254"/>
        <v>0.99999796196404456</v>
      </c>
      <c r="AJ876" s="93">
        <f t="shared" si="255"/>
        <v>0.99850031471067013</v>
      </c>
      <c r="AK876" s="3">
        <f t="shared" si="256"/>
        <v>0.99852556250375679</v>
      </c>
      <c r="AL876" s="3"/>
      <c r="AM876" s="3"/>
      <c r="AN876" s="3"/>
      <c r="AO876" s="3"/>
      <c r="AP876" s="3"/>
      <c r="AQ876" s="90">
        <f t="shared" si="263"/>
        <v>0</v>
      </c>
      <c r="AR876" s="91">
        <f t="shared" si="264"/>
        <v>0</v>
      </c>
      <c r="AS876" s="89">
        <f>SUM(AR$9:AR876)*RLR</f>
        <v>120</v>
      </c>
      <c r="AT876" s="90">
        <f>AS876-SUM(AU$9:AU876)</f>
        <v>0.17693249954918144</v>
      </c>
      <c r="AU876" s="89">
        <f t="shared" si="265"/>
        <v>1.3370214071726139E-3</v>
      </c>
      <c r="AV876" s="90">
        <f>SUM(AU$9:AU876)*RRF</f>
        <v>83.876147250315569</v>
      </c>
      <c r="AW876" s="3"/>
      <c r="AX876" s="2">
        <f t="shared" si="257"/>
        <v>1.5</v>
      </c>
      <c r="AY876" s="2">
        <f t="shared" si="258"/>
        <v>0.75</v>
      </c>
    </row>
    <row r="877" spans="1:51" x14ac:dyDescent="0.25">
      <c r="A877" s="14">
        <f t="shared" si="259"/>
        <v>8.68</v>
      </c>
      <c r="B877" s="59">
        <f>IF($B$4="AY",0,IFERROR(P*INDEX('UWYr writing pattern'!$C$4:$C$18,MATCH('Baseline model w.Calcs'!$A877,'UWYr writing pattern'!$A$4:$A$18,0)) / 25,B876))</f>
        <v>0</v>
      </c>
      <c r="C877" s="36">
        <f t="shared" si="260"/>
        <v>2.0074654150953087E-4</v>
      </c>
      <c r="E877" s="34">
        <f t="shared" si="261"/>
        <v>3.0570539316172212E-6</v>
      </c>
      <c r="F877" s="31">
        <f>SUM($E$9:E877)*RLR</f>
        <v>119.99975910415006</v>
      </c>
      <c r="G877" s="32"/>
      <c r="H877" s="36">
        <f>F877-SUM($J$9:J877)</f>
        <v>0.34809513731836716</v>
      </c>
      <c r="J877" s="31">
        <f t="shared" si="262"/>
        <v>2.6304141223198129E-3</v>
      </c>
      <c r="K877" s="36">
        <f>SUM($J$9:J877)*RRF</f>
        <v>83.756164776782185</v>
      </c>
      <c r="L877" s="33"/>
      <c r="M877" s="36">
        <f t="shared" si="247"/>
        <v>84.104259914100552</v>
      </c>
      <c r="N877" s="33"/>
      <c r="O877" s="33"/>
      <c r="P877" s="33"/>
      <c r="Q877" s="33"/>
      <c r="R877" s="33"/>
      <c r="S877" s="33"/>
      <c r="T877" s="33"/>
      <c r="U877" s="33"/>
      <c r="V877" s="31">
        <f t="shared" si="248"/>
        <v>1.6862709486800589E-4</v>
      </c>
      <c r="W877" s="31">
        <f t="shared" si="249"/>
        <v>0.24366659612285699</v>
      </c>
      <c r="X877" s="31">
        <f t="shared" si="250"/>
        <v>0.24383522321772499</v>
      </c>
      <c r="Y877" s="31">
        <f t="shared" si="251"/>
        <v>-0.10425991410055246</v>
      </c>
      <c r="Z877" s="31"/>
      <c r="AA877" s="31"/>
      <c r="AB877" s="31"/>
      <c r="AC877" s="31"/>
      <c r="AD877" s="31"/>
      <c r="AE877" s="31"/>
      <c r="AF877" s="31"/>
      <c r="AG877" s="33">
        <f t="shared" si="252"/>
        <v>0.99709719972359745</v>
      </c>
      <c r="AH877" s="33">
        <f t="shared" si="253"/>
        <v>1.001241189453578</v>
      </c>
      <c r="AI877" s="33">
        <f t="shared" si="254"/>
        <v>0.99999799253458377</v>
      </c>
      <c r="AJ877" s="93">
        <f t="shared" si="255"/>
        <v>0.99851152027694057</v>
      </c>
      <c r="AK877" s="3">
        <f t="shared" si="256"/>
        <v>0.99853662078497862</v>
      </c>
      <c r="AL877" s="3"/>
      <c r="AM877" s="3"/>
      <c r="AN877" s="3"/>
      <c r="AO877" s="3"/>
      <c r="AP877" s="3"/>
      <c r="AQ877" s="90">
        <f t="shared" si="263"/>
        <v>0</v>
      </c>
      <c r="AR877" s="91">
        <f t="shared" si="264"/>
        <v>0</v>
      </c>
      <c r="AS877" s="89">
        <f>SUM(AR$9:AR877)*RLR</f>
        <v>120</v>
      </c>
      <c r="AT877" s="90">
        <f>AS877-SUM(AU$9:AU877)</f>
        <v>0.17560550580256518</v>
      </c>
      <c r="AU877" s="89">
        <f t="shared" si="265"/>
        <v>1.3269937466188608E-3</v>
      </c>
      <c r="AV877" s="90">
        <f>SUM(AU$9:AU877)*RRF</f>
        <v>83.877076145938204</v>
      </c>
      <c r="AW877" s="3"/>
      <c r="AX877" s="2">
        <f t="shared" si="257"/>
        <v>1.5</v>
      </c>
      <c r="AY877" s="2">
        <f t="shared" si="258"/>
        <v>0.75</v>
      </c>
    </row>
    <row r="878" spans="1:51" x14ac:dyDescent="0.25">
      <c r="A878" s="14">
        <f t="shared" si="259"/>
        <v>8.69</v>
      </c>
      <c r="B878" s="59">
        <f>IF($B$4="AY",0,IFERROR(P*INDEX('UWYr writing pattern'!$C$4:$C$18,MATCH('Baseline model w.Calcs'!$A878,'UWYr writing pattern'!$A$4:$A$18,0)) / 25,B877))</f>
        <v>0</v>
      </c>
      <c r="C878" s="36">
        <f t="shared" si="260"/>
        <v>1.977353433868879E-4</v>
      </c>
      <c r="E878" s="34">
        <f t="shared" si="261"/>
        <v>3.0111981226429626E-6</v>
      </c>
      <c r="F878" s="31">
        <f>SUM($E$9:E878)*RLR</f>
        <v>119.9997627175878</v>
      </c>
      <c r="G878" s="32"/>
      <c r="H878" s="36">
        <f>F878-SUM($J$9:J878)</f>
        <v>0.34548803722621813</v>
      </c>
      <c r="J878" s="31">
        <f t="shared" si="262"/>
        <v>2.6107135298877536E-3</v>
      </c>
      <c r="K878" s="36">
        <f>SUM($J$9:J878)*RRF</f>
        <v>83.757992276253106</v>
      </c>
      <c r="L878" s="33"/>
      <c r="M878" s="36">
        <f t="shared" si="247"/>
        <v>84.103480313479324</v>
      </c>
      <c r="N878" s="33"/>
      <c r="O878" s="33"/>
      <c r="P878" s="33"/>
      <c r="Q878" s="33"/>
      <c r="R878" s="33"/>
      <c r="S878" s="33"/>
      <c r="T878" s="33"/>
      <c r="U878" s="33"/>
      <c r="V878" s="31">
        <f t="shared" si="248"/>
        <v>1.6609768844498581E-4</v>
      </c>
      <c r="W878" s="31">
        <f t="shared" si="249"/>
        <v>0.24184162605835266</v>
      </c>
      <c r="X878" s="31">
        <f t="shared" si="250"/>
        <v>0.24200772374679766</v>
      </c>
      <c r="Y878" s="31">
        <f t="shared" si="251"/>
        <v>-0.10348031347932363</v>
      </c>
      <c r="Z878" s="31"/>
      <c r="AA878" s="31"/>
      <c r="AB878" s="31"/>
      <c r="AC878" s="31"/>
      <c r="AD878" s="31"/>
      <c r="AE878" s="31"/>
      <c r="AF878" s="31"/>
      <c r="AG878" s="33">
        <f t="shared" si="252"/>
        <v>0.99711895566967979</v>
      </c>
      <c r="AH878" s="33">
        <f t="shared" si="253"/>
        <v>1.0012319084938015</v>
      </c>
      <c r="AI878" s="33">
        <f t="shared" si="254"/>
        <v>0.99999802264656501</v>
      </c>
      <c r="AJ878" s="93">
        <f t="shared" si="255"/>
        <v>0.99852264211583408</v>
      </c>
      <c r="AK878" s="3">
        <f t="shared" si="256"/>
        <v>0.99854759612909116</v>
      </c>
      <c r="AL878" s="3"/>
      <c r="AM878" s="3"/>
      <c r="AN878" s="3"/>
      <c r="AO878" s="3"/>
      <c r="AP878" s="3"/>
      <c r="AQ878" s="90">
        <f t="shared" si="263"/>
        <v>0</v>
      </c>
      <c r="AR878" s="91">
        <f t="shared" si="264"/>
        <v>0</v>
      </c>
      <c r="AS878" s="89">
        <f>SUM(AR$9:AR878)*RLR</f>
        <v>120</v>
      </c>
      <c r="AT878" s="90">
        <f>AS878-SUM(AU$9:AU878)</f>
        <v>0.174288464509047</v>
      </c>
      <c r="AU878" s="89">
        <f t="shared" si="265"/>
        <v>1.3170412935192388E-3</v>
      </c>
      <c r="AV878" s="90">
        <f>SUM(AU$9:AU878)*RRF</f>
        <v>83.87799807484366</v>
      </c>
      <c r="AW878" s="3"/>
      <c r="AX878" s="2">
        <f t="shared" si="257"/>
        <v>1.5</v>
      </c>
      <c r="AY878" s="2">
        <f t="shared" si="258"/>
        <v>0.75</v>
      </c>
    </row>
    <row r="879" spans="1:51" x14ac:dyDescent="0.25">
      <c r="A879" s="14">
        <f t="shared" si="259"/>
        <v>8.6999999999999993</v>
      </c>
      <c r="B879" s="59">
        <f>IF($B$4="AY",0,IFERROR(P*INDEX('UWYr writing pattern'!$C$4:$C$18,MATCH('Baseline model w.Calcs'!$A879,'UWYr writing pattern'!$A$4:$A$18,0)) / 25,B878))</f>
        <v>0</v>
      </c>
      <c r="C879" s="36">
        <f t="shared" si="260"/>
        <v>1.9476931323608458E-4</v>
      </c>
      <c r="E879" s="34">
        <f t="shared" si="261"/>
        <v>2.9660301508033184E-6</v>
      </c>
      <c r="F879" s="31">
        <f>SUM($E$9:E879)*RLR</f>
        <v>119.99976627682399</v>
      </c>
      <c r="G879" s="32"/>
      <c r="H879" s="36">
        <f>F879-SUM($J$9:J879)</f>
        <v>0.3429004361832142</v>
      </c>
      <c r="J879" s="31">
        <f t="shared" si="262"/>
        <v>2.5911602791966362E-3</v>
      </c>
      <c r="K879" s="36">
        <f>SUM($J$9:J879)*RRF</f>
        <v>83.759806088448542</v>
      </c>
      <c r="L879" s="33"/>
      <c r="M879" s="36">
        <f t="shared" si="247"/>
        <v>84.102706524631756</v>
      </c>
      <c r="N879" s="33"/>
      <c r="O879" s="33"/>
      <c r="P879" s="33"/>
      <c r="Q879" s="33"/>
      <c r="R879" s="33"/>
      <c r="S879" s="33"/>
      <c r="T879" s="33"/>
      <c r="U879" s="33"/>
      <c r="V879" s="31">
        <f t="shared" si="248"/>
        <v>1.6360622311831102E-4</v>
      </c>
      <c r="W879" s="31">
        <f t="shared" si="249"/>
        <v>0.24003030532824993</v>
      </c>
      <c r="X879" s="31">
        <f t="shared" si="250"/>
        <v>0.24019391155136824</v>
      </c>
      <c r="Y879" s="31">
        <f t="shared" si="251"/>
        <v>-0.10270652463175622</v>
      </c>
      <c r="Z879" s="31"/>
      <c r="AA879" s="31"/>
      <c r="AB879" s="31"/>
      <c r="AC879" s="31"/>
      <c r="AD879" s="31"/>
      <c r="AE879" s="31"/>
      <c r="AF879" s="31"/>
      <c r="AG879" s="33">
        <f t="shared" si="252"/>
        <v>0.99714054867200641</v>
      </c>
      <c r="AH879" s="33">
        <f t="shared" si="253"/>
        <v>1.0012226967218065</v>
      </c>
      <c r="AI879" s="33">
        <f t="shared" si="254"/>
        <v>0.99999805230686656</v>
      </c>
      <c r="AJ879" s="93">
        <f t="shared" si="255"/>
        <v>0.99853368085295713</v>
      </c>
      <c r="AK879" s="3">
        <f t="shared" si="256"/>
        <v>0.99855848915812306</v>
      </c>
      <c r="AL879" s="3"/>
      <c r="AM879" s="3"/>
      <c r="AN879" s="3"/>
      <c r="AO879" s="3"/>
      <c r="AP879" s="3"/>
      <c r="AQ879" s="90">
        <f t="shared" si="263"/>
        <v>0</v>
      </c>
      <c r="AR879" s="91">
        <f t="shared" si="264"/>
        <v>0</v>
      </c>
      <c r="AS879" s="89">
        <f>SUM(AR$9:AR879)*RLR</f>
        <v>120</v>
      </c>
      <c r="AT879" s="90">
        <f>AS879-SUM(AU$9:AU879)</f>
        <v>0.17298130102523146</v>
      </c>
      <c r="AU879" s="89">
        <f t="shared" si="265"/>
        <v>1.3071634838178526E-3</v>
      </c>
      <c r="AV879" s="90">
        <f>SUM(AU$9:AU879)*RRF</f>
        <v>83.878913089282335</v>
      </c>
      <c r="AW879" s="3"/>
      <c r="AX879" s="2">
        <f t="shared" si="257"/>
        <v>1.5</v>
      </c>
      <c r="AY879" s="2">
        <f t="shared" si="258"/>
        <v>0.75</v>
      </c>
    </row>
    <row r="880" spans="1:51" x14ac:dyDescent="0.25">
      <c r="A880" s="14">
        <f t="shared" si="259"/>
        <v>8.7100000000000009</v>
      </c>
      <c r="B880" s="59">
        <f>IF($B$4="AY",0,IFERROR(P*INDEX('UWYr writing pattern'!$C$4:$C$18,MATCH('Baseline model w.Calcs'!$A880,'UWYr writing pattern'!$A$4:$A$18,0)) / 25,B879))</f>
        <v>0</v>
      </c>
      <c r="C880" s="36">
        <f t="shared" si="260"/>
        <v>1.918477735375433E-4</v>
      </c>
      <c r="E880" s="34">
        <f t="shared" si="261"/>
        <v>2.921539698541269E-6</v>
      </c>
      <c r="F880" s="31">
        <f>SUM($E$9:E880)*RLR</f>
        <v>119.99976978267163</v>
      </c>
      <c r="G880" s="32"/>
      <c r="H880" s="36">
        <f>F880-SUM($J$9:J880)</f>
        <v>0.3403321887594899</v>
      </c>
      <c r="J880" s="31">
        <f t="shared" si="262"/>
        <v>2.5717532713741063E-3</v>
      </c>
      <c r="K880" s="36">
        <f>SUM($J$9:J880)*RRF</f>
        <v>83.76160631573849</v>
      </c>
      <c r="L880" s="33"/>
      <c r="M880" s="36">
        <f t="shared" si="247"/>
        <v>84.10193850449798</v>
      </c>
      <c r="N880" s="33"/>
      <c r="O880" s="33"/>
      <c r="P880" s="33"/>
      <c r="Q880" s="33"/>
      <c r="R880" s="33"/>
      <c r="S880" s="33"/>
      <c r="T880" s="33"/>
      <c r="U880" s="33"/>
      <c r="V880" s="31">
        <f t="shared" si="248"/>
        <v>1.6115212977153636E-4</v>
      </c>
      <c r="W880" s="31">
        <f t="shared" si="249"/>
        <v>0.23823253213164292</v>
      </c>
      <c r="X880" s="31">
        <f t="shared" si="250"/>
        <v>0.23839368426141444</v>
      </c>
      <c r="Y880" s="31">
        <f t="shared" si="251"/>
        <v>-0.10193850449797992</v>
      </c>
      <c r="Z880" s="31"/>
      <c r="AA880" s="31"/>
      <c r="AB880" s="31"/>
      <c r="AC880" s="31"/>
      <c r="AD880" s="31"/>
      <c r="AE880" s="31"/>
      <c r="AF880" s="31"/>
      <c r="AG880" s="33">
        <f t="shared" si="252"/>
        <v>0.9971619799492677</v>
      </c>
      <c r="AH880" s="33">
        <f t="shared" si="253"/>
        <v>1.001213553624976</v>
      </c>
      <c r="AI880" s="33">
        <f t="shared" si="254"/>
        <v>0.99999808152226366</v>
      </c>
      <c r="AJ880" s="93">
        <f t="shared" si="255"/>
        <v>0.99854463710924146</v>
      </c>
      <c r="AK880" s="3">
        <f t="shared" si="256"/>
        <v>0.99856930048943704</v>
      </c>
      <c r="AL880" s="3"/>
      <c r="AM880" s="3"/>
      <c r="AN880" s="3"/>
      <c r="AO880" s="3"/>
      <c r="AP880" s="3"/>
      <c r="AQ880" s="90">
        <f t="shared" si="263"/>
        <v>0</v>
      </c>
      <c r="AR880" s="91">
        <f t="shared" si="264"/>
        <v>0</v>
      </c>
      <c r="AS880" s="89">
        <f>SUM(AR$9:AR880)*RLR</f>
        <v>120</v>
      </c>
      <c r="AT880" s="90">
        <f>AS880-SUM(AU$9:AU880)</f>
        <v>0.17168394126754549</v>
      </c>
      <c r="AU880" s="89">
        <f t="shared" si="265"/>
        <v>1.2973597576892359E-3</v>
      </c>
      <c r="AV880" s="90">
        <f>SUM(AU$9:AU880)*RRF</f>
        <v>83.879821241112708</v>
      </c>
      <c r="AW880" s="3"/>
      <c r="AX880" s="2">
        <f t="shared" si="257"/>
        <v>1.5</v>
      </c>
      <c r="AY880" s="2">
        <f t="shared" si="258"/>
        <v>0.75</v>
      </c>
    </row>
    <row r="881" spans="1:51" x14ac:dyDescent="0.25">
      <c r="A881" s="14">
        <f t="shared" si="259"/>
        <v>8.7200000000000006</v>
      </c>
      <c r="B881" s="59">
        <f>IF($B$4="AY",0,IFERROR(P*INDEX('UWYr writing pattern'!$C$4:$C$18,MATCH('Baseline model w.Calcs'!$A881,'UWYr writing pattern'!$A$4:$A$18,0)) / 25,B880))</f>
        <v>0</v>
      </c>
      <c r="C881" s="36">
        <f t="shared" si="260"/>
        <v>1.8897005693448016E-4</v>
      </c>
      <c r="E881" s="34">
        <f t="shared" si="261"/>
        <v>2.8777166030631499E-6</v>
      </c>
      <c r="F881" s="31">
        <f>SUM($E$9:E881)*RLR</f>
        <v>119.99977323593154</v>
      </c>
      <c r="G881" s="32"/>
      <c r="H881" s="36">
        <f>F881-SUM($J$9:J881)</f>
        <v>0.33778315060369835</v>
      </c>
      <c r="J881" s="31">
        <f t="shared" si="262"/>
        <v>2.5524914156961741E-3</v>
      </c>
      <c r="K881" s="36">
        <f>SUM($J$9:J881)*RRF</f>
        <v>83.763393059729481</v>
      </c>
      <c r="L881" s="33"/>
      <c r="M881" s="36">
        <f t="shared" si="247"/>
        <v>84.101176210333179</v>
      </c>
      <c r="N881" s="33"/>
      <c r="O881" s="33"/>
      <c r="P881" s="33"/>
      <c r="Q881" s="33"/>
      <c r="R881" s="33"/>
      <c r="S881" s="33"/>
      <c r="T881" s="33"/>
      <c r="U881" s="33"/>
      <c r="V881" s="31">
        <f t="shared" si="248"/>
        <v>1.5873484782496331E-4</v>
      </c>
      <c r="W881" s="31">
        <f t="shared" si="249"/>
        <v>0.23644820542258882</v>
      </c>
      <c r="X881" s="31">
        <f t="shared" si="250"/>
        <v>0.23660694027041379</v>
      </c>
      <c r="Y881" s="31">
        <f t="shared" si="251"/>
        <v>-0.10117621033317903</v>
      </c>
      <c r="Z881" s="31"/>
      <c r="AA881" s="31"/>
      <c r="AB881" s="31"/>
      <c r="AC881" s="31"/>
      <c r="AD881" s="31"/>
      <c r="AE881" s="31"/>
      <c r="AF881" s="31"/>
      <c r="AG881" s="33">
        <f t="shared" si="252"/>
        <v>0.99718325071106528</v>
      </c>
      <c r="AH881" s="33">
        <f t="shared" si="253"/>
        <v>1.0012044786944425</v>
      </c>
      <c r="AI881" s="33">
        <f t="shared" si="254"/>
        <v>0.99999811029942953</v>
      </c>
      <c r="AJ881" s="93">
        <f t="shared" si="255"/>
        <v>0.99855551150097943</v>
      </c>
      <c r="AK881" s="3">
        <f t="shared" si="256"/>
        <v>0.9985800307357664</v>
      </c>
      <c r="AL881" s="3"/>
      <c r="AM881" s="3"/>
      <c r="AN881" s="3"/>
      <c r="AO881" s="3"/>
      <c r="AP881" s="3"/>
      <c r="AQ881" s="90">
        <f t="shared" si="263"/>
        <v>0</v>
      </c>
      <c r="AR881" s="91">
        <f t="shared" si="264"/>
        <v>0</v>
      </c>
      <c r="AS881" s="89">
        <f>SUM(AR$9:AR881)*RLR</f>
        <v>120</v>
      </c>
      <c r="AT881" s="90">
        <f>AS881-SUM(AU$9:AU881)</f>
        <v>0.17039631170803204</v>
      </c>
      <c r="AU881" s="89">
        <f t="shared" si="265"/>
        <v>1.2876295595065912E-3</v>
      </c>
      <c r="AV881" s="90">
        <f>SUM(AU$9:AU881)*RRF</f>
        <v>83.880722581804378</v>
      </c>
      <c r="AW881" s="3"/>
      <c r="AX881" s="2">
        <f t="shared" si="257"/>
        <v>1.5</v>
      </c>
      <c r="AY881" s="2">
        <f t="shared" si="258"/>
        <v>0.75</v>
      </c>
    </row>
    <row r="882" spans="1:51" x14ac:dyDescent="0.25">
      <c r="A882" s="14">
        <f t="shared" si="259"/>
        <v>8.73</v>
      </c>
      <c r="B882" s="59">
        <f>IF($B$4="AY",0,IFERROR(P*INDEX('UWYr writing pattern'!$C$4:$C$18,MATCH('Baseline model w.Calcs'!$A882,'UWYr writing pattern'!$A$4:$A$18,0)) / 25,B881))</f>
        <v>0</v>
      </c>
      <c r="C882" s="36">
        <f t="shared" si="260"/>
        <v>1.8613550608046297E-4</v>
      </c>
      <c r="E882" s="34">
        <f t="shared" si="261"/>
        <v>2.8345508540172026E-6</v>
      </c>
      <c r="F882" s="31">
        <f>SUM($E$9:E882)*RLR</f>
        <v>119.99977663739257</v>
      </c>
      <c r="G882" s="32"/>
      <c r="H882" s="36">
        <f>F882-SUM($J$9:J882)</f>
        <v>0.33525317843519531</v>
      </c>
      <c r="J882" s="31">
        <f t="shared" si="262"/>
        <v>2.5333736295277375E-3</v>
      </c>
      <c r="K882" s="36">
        <f>SUM($J$9:J882)*RRF</f>
        <v>83.765166421270152</v>
      </c>
      <c r="L882" s="33"/>
      <c r="M882" s="36">
        <f t="shared" si="247"/>
        <v>84.100419599705347</v>
      </c>
      <c r="N882" s="33"/>
      <c r="O882" s="33"/>
      <c r="P882" s="33"/>
      <c r="Q882" s="33"/>
      <c r="R882" s="33"/>
      <c r="S882" s="33"/>
      <c r="T882" s="33"/>
      <c r="U882" s="33"/>
      <c r="V882" s="31">
        <f t="shared" si="248"/>
        <v>1.5635382510758889E-4</v>
      </c>
      <c r="W882" s="31">
        <f t="shared" si="249"/>
        <v>0.23467722490463669</v>
      </c>
      <c r="X882" s="31">
        <f t="shared" si="250"/>
        <v>0.23483357872974428</v>
      </c>
      <c r="Y882" s="31">
        <f t="shared" si="251"/>
        <v>-0.1004195997053472</v>
      </c>
      <c r="Z882" s="31"/>
      <c r="AA882" s="31"/>
      <c r="AB882" s="31"/>
      <c r="AC882" s="31"/>
      <c r="AD882" s="31"/>
      <c r="AE882" s="31"/>
      <c r="AF882" s="31"/>
      <c r="AG882" s="33">
        <f t="shared" si="252"/>
        <v>0.99720436215797803</v>
      </c>
      <c r="AH882" s="33">
        <f t="shared" si="253"/>
        <v>1.0011954714250637</v>
      </c>
      <c r="AI882" s="33">
        <f t="shared" si="254"/>
        <v>0.99999813864493814</v>
      </c>
      <c r="AJ882" s="93">
        <f t="shared" si="255"/>
        <v>0.99856630463985852</v>
      </c>
      <c r="AK882" s="3">
        <f t="shared" si="256"/>
        <v>0.99859068050524813</v>
      </c>
      <c r="AL882" s="3"/>
      <c r="AM882" s="3"/>
      <c r="AN882" s="3"/>
      <c r="AO882" s="3"/>
      <c r="AP882" s="3"/>
      <c r="AQ882" s="90">
        <f t="shared" si="263"/>
        <v>0</v>
      </c>
      <c r="AR882" s="91">
        <f t="shared" si="264"/>
        <v>0</v>
      </c>
      <c r="AS882" s="89">
        <f>SUM(AR$9:AR882)*RLR</f>
        <v>120</v>
      </c>
      <c r="AT882" s="90">
        <f>AS882-SUM(AU$9:AU882)</f>
        <v>0.1691183393702147</v>
      </c>
      <c r="AU882" s="89">
        <f t="shared" si="265"/>
        <v>1.2779723378102403E-3</v>
      </c>
      <c r="AV882" s="90">
        <f>SUM(AU$9:AU882)*RRF</f>
        <v>83.881617162440847</v>
      </c>
      <c r="AW882" s="3"/>
      <c r="AX882" s="2">
        <f t="shared" si="257"/>
        <v>1.5</v>
      </c>
      <c r="AY882" s="2">
        <f t="shared" si="258"/>
        <v>0.75</v>
      </c>
    </row>
    <row r="883" spans="1:51" x14ac:dyDescent="0.25">
      <c r="A883" s="14">
        <f t="shared" si="259"/>
        <v>8.74</v>
      </c>
      <c r="B883" s="59">
        <f>IF($B$4="AY",0,IFERROR(P*INDEX('UWYr writing pattern'!$C$4:$C$18,MATCH('Baseline model w.Calcs'!$A883,'UWYr writing pattern'!$A$4:$A$18,0)) / 25,B882))</f>
        <v>0</v>
      </c>
      <c r="C883" s="36">
        <f t="shared" si="260"/>
        <v>1.8334347348925603E-4</v>
      </c>
      <c r="E883" s="34">
        <f t="shared" si="261"/>
        <v>2.7920325912069448E-6</v>
      </c>
      <c r="F883" s="31">
        <f>SUM($E$9:E883)*RLR</f>
        <v>119.99977998783169</v>
      </c>
      <c r="G883" s="32"/>
      <c r="H883" s="36">
        <f>F883-SUM($J$9:J883)</f>
        <v>0.33274213003605269</v>
      </c>
      <c r="J883" s="31">
        <f t="shared" si="262"/>
        <v>2.5143988382639649E-3</v>
      </c>
      <c r="K883" s="36">
        <f>SUM($J$9:J883)*RRF</f>
        <v>83.766926500456933</v>
      </c>
      <c r="L883" s="33"/>
      <c r="M883" s="36">
        <f t="shared" si="247"/>
        <v>84.099668630492985</v>
      </c>
      <c r="N883" s="33"/>
      <c r="O883" s="33"/>
      <c r="P883" s="33"/>
      <c r="Q883" s="33"/>
      <c r="R883" s="33"/>
      <c r="S883" s="33"/>
      <c r="T883" s="33"/>
      <c r="U883" s="33"/>
      <c r="V883" s="31">
        <f t="shared" si="248"/>
        <v>1.5400851773097506E-4</v>
      </c>
      <c r="W883" s="31">
        <f t="shared" si="249"/>
        <v>0.23291949102523687</v>
      </c>
      <c r="X883" s="31">
        <f t="shared" si="250"/>
        <v>0.23307349954296785</v>
      </c>
      <c r="Y883" s="31">
        <f t="shared" si="251"/>
        <v>-9.9668630492985244E-2</v>
      </c>
      <c r="Z883" s="31"/>
      <c r="AA883" s="31"/>
      <c r="AB883" s="31"/>
      <c r="AC883" s="31"/>
      <c r="AD883" s="31"/>
      <c r="AE883" s="31"/>
      <c r="AF883" s="31"/>
      <c r="AG883" s="33">
        <f t="shared" si="252"/>
        <v>0.99722531548163018</v>
      </c>
      <c r="AH883" s="33">
        <f t="shared" si="253"/>
        <v>1.0011865313153927</v>
      </c>
      <c r="AI883" s="33">
        <f t="shared" si="254"/>
        <v>0.99999816656526408</v>
      </c>
      <c r="AJ883" s="93">
        <f t="shared" si="255"/>
        <v>0.99857701713299551</v>
      </c>
      <c r="AK883" s="3">
        <f t="shared" si="256"/>
        <v>0.99860125040145875</v>
      </c>
      <c r="AL883" s="3"/>
      <c r="AM883" s="3"/>
      <c r="AN883" s="3"/>
      <c r="AO883" s="3"/>
      <c r="AP883" s="3"/>
      <c r="AQ883" s="90">
        <f t="shared" si="263"/>
        <v>0</v>
      </c>
      <c r="AR883" s="91">
        <f t="shared" si="264"/>
        <v>0</v>
      </c>
      <c r="AS883" s="89">
        <f>SUM(AR$9:AR883)*RLR</f>
        <v>120</v>
      </c>
      <c r="AT883" s="90">
        <f>AS883-SUM(AU$9:AU883)</f>
        <v>0.1678499518249339</v>
      </c>
      <c r="AU883" s="89">
        <f t="shared" si="265"/>
        <v>1.2683875452766103E-3</v>
      </c>
      <c r="AV883" s="90">
        <f>SUM(AU$9:AU883)*RRF</f>
        <v>83.882505033722538</v>
      </c>
      <c r="AW883" s="3"/>
      <c r="AX883" s="2">
        <f t="shared" si="257"/>
        <v>1.5</v>
      </c>
      <c r="AY883" s="2">
        <f t="shared" si="258"/>
        <v>0.75</v>
      </c>
    </row>
    <row r="884" spans="1:51" x14ac:dyDescent="0.25">
      <c r="A884" s="14">
        <f t="shared" si="259"/>
        <v>8.75</v>
      </c>
      <c r="B884" s="59">
        <f>IF($B$4="AY",0,IFERROR(P*INDEX('UWYr writing pattern'!$C$4:$C$18,MATCH('Baseline model w.Calcs'!$A884,'UWYr writing pattern'!$A$4:$A$18,0)) / 25,B883))</f>
        <v>0</v>
      </c>
      <c r="C884" s="36">
        <f t="shared" si="260"/>
        <v>1.8059332138691718E-4</v>
      </c>
      <c r="E884" s="34">
        <f t="shared" si="261"/>
        <v>2.7501521023388403E-6</v>
      </c>
      <c r="F884" s="31">
        <f>SUM($E$9:E884)*RLR</f>
        <v>119.99978328801421</v>
      </c>
      <c r="G884" s="32"/>
      <c r="H884" s="36">
        <f>F884-SUM($J$9:J884)</f>
        <v>0.3302498642433136</v>
      </c>
      <c r="J884" s="31">
        <f t="shared" si="262"/>
        <v>2.4955659752703952E-3</v>
      </c>
      <c r="K884" s="36">
        <f>SUM($J$9:J884)*RRF</f>
        <v>83.768673396639628</v>
      </c>
      <c r="L884" s="33"/>
      <c r="M884" s="36">
        <f t="shared" si="247"/>
        <v>84.098923260882941</v>
      </c>
      <c r="N884" s="33"/>
      <c r="O884" s="33"/>
      <c r="P884" s="33"/>
      <c r="Q884" s="33"/>
      <c r="R884" s="33"/>
      <c r="S884" s="33"/>
      <c r="T884" s="33"/>
      <c r="U884" s="33"/>
      <c r="V884" s="31">
        <f t="shared" si="248"/>
        <v>1.5169838996501042E-4</v>
      </c>
      <c r="W884" s="31">
        <f t="shared" si="249"/>
        <v>0.23117490497031951</v>
      </c>
      <c r="X884" s="31">
        <f t="shared" si="250"/>
        <v>0.23132660336028452</v>
      </c>
      <c r="Y884" s="31">
        <f t="shared" si="251"/>
        <v>-9.8923260882941122E-2</v>
      </c>
      <c r="Z884" s="31"/>
      <c r="AA884" s="31"/>
      <c r="AB884" s="31"/>
      <c r="AC884" s="31"/>
      <c r="AD884" s="31"/>
      <c r="AE884" s="31"/>
      <c r="AF884" s="31"/>
      <c r="AG884" s="33">
        <f t="shared" si="252"/>
        <v>0.99724611186475742</v>
      </c>
      <c r="AH884" s="33">
        <f t="shared" si="253"/>
        <v>1.0011776578676541</v>
      </c>
      <c r="AI884" s="33">
        <f t="shared" si="254"/>
        <v>0.99999819406678514</v>
      </c>
      <c r="AJ884" s="93">
        <f t="shared" si="255"/>
        <v>0.99858764958297108</v>
      </c>
      <c r="AK884" s="3">
        <f t="shared" si="256"/>
        <v>0.99861174102344796</v>
      </c>
      <c r="AL884" s="3"/>
      <c r="AM884" s="3"/>
      <c r="AN884" s="3"/>
      <c r="AO884" s="3"/>
      <c r="AP884" s="3"/>
      <c r="AQ884" s="90">
        <f t="shared" si="263"/>
        <v>0</v>
      </c>
      <c r="AR884" s="91">
        <f t="shared" si="264"/>
        <v>0</v>
      </c>
      <c r="AS884" s="89">
        <f>SUM(AR$9:AR884)*RLR</f>
        <v>120</v>
      </c>
      <c r="AT884" s="90">
        <f>AS884-SUM(AU$9:AU884)</f>
        <v>0.16659107718624</v>
      </c>
      <c r="AU884" s="89">
        <f t="shared" si="265"/>
        <v>1.2588746386870042E-3</v>
      </c>
      <c r="AV884" s="90">
        <f>SUM(AU$9:AU884)*RRF</f>
        <v>83.883386245969632</v>
      </c>
      <c r="AW884" s="3"/>
      <c r="AX884" s="2">
        <f t="shared" si="257"/>
        <v>1.5</v>
      </c>
      <c r="AY884" s="2">
        <f t="shared" si="258"/>
        <v>0.75</v>
      </c>
    </row>
    <row r="885" spans="1:51" x14ac:dyDescent="0.25">
      <c r="A885" s="14">
        <f t="shared" si="259"/>
        <v>8.76</v>
      </c>
      <c r="B885" s="59">
        <f>IF($B$4="AY",0,IFERROR(P*INDEX('UWYr writing pattern'!$C$4:$C$18,MATCH('Baseline model w.Calcs'!$A885,'UWYr writing pattern'!$A$4:$A$18,0)) / 25,B884))</f>
        <v>0</v>
      </c>
      <c r="C885" s="36">
        <f t="shared" si="260"/>
        <v>1.7788442156611343E-4</v>
      </c>
      <c r="E885" s="34">
        <f t="shared" si="261"/>
        <v>2.7088998208037574E-6</v>
      </c>
      <c r="F885" s="31">
        <f>SUM($E$9:E885)*RLR</f>
        <v>119.99978653869398</v>
      </c>
      <c r="G885" s="32"/>
      <c r="H885" s="36">
        <f>F885-SUM($J$9:J885)</f>
        <v>0.32777624094126168</v>
      </c>
      <c r="J885" s="31">
        <f t="shared" si="262"/>
        <v>2.476873981824852E-3</v>
      </c>
      <c r="K885" s="36">
        <f>SUM($J$9:J885)*RRF</f>
        <v>83.770407208426903</v>
      </c>
      <c r="L885" s="33"/>
      <c r="M885" s="36">
        <f t="shared" si="247"/>
        <v>84.098183449368165</v>
      </c>
      <c r="N885" s="33"/>
      <c r="O885" s="33"/>
      <c r="P885" s="33"/>
      <c r="Q885" s="33"/>
      <c r="R885" s="33"/>
      <c r="S885" s="33"/>
      <c r="T885" s="33"/>
      <c r="U885" s="33"/>
      <c r="V885" s="31">
        <f t="shared" si="248"/>
        <v>1.4942291411553527E-4</v>
      </c>
      <c r="W885" s="31">
        <f t="shared" si="249"/>
        <v>0.22944336865888315</v>
      </c>
      <c r="X885" s="31">
        <f t="shared" si="250"/>
        <v>0.22959279157299869</v>
      </c>
      <c r="Y885" s="31">
        <f t="shared" si="251"/>
        <v>-9.8183449368164588E-2</v>
      </c>
      <c r="Z885" s="31"/>
      <c r="AA885" s="31"/>
      <c r="AB885" s="31"/>
      <c r="AC885" s="31"/>
      <c r="AD885" s="31"/>
      <c r="AE885" s="31"/>
      <c r="AF885" s="31"/>
      <c r="AG885" s="33">
        <f t="shared" si="252"/>
        <v>0.99726675248127261</v>
      </c>
      <c r="AH885" s="33">
        <f t="shared" si="253"/>
        <v>1.0011688505877163</v>
      </c>
      <c r="AI885" s="33">
        <f t="shared" si="254"/>
        <v>0.99999822115578318</v>
      </c>
      <c r="AJ885" s="93">
        <f t="shared" si="255"/>
        <v>0.99859820258786336</v>
      </c>
      <c r="AK885" s="3">
        <f t="shared" si="256"/>
        <v>0.99862215296577206</v>
      </c>
      <c r="AL885" s="3"/>
      <c r="AM885" s="3"/>
      <c r="AN885" s="3"/>
      <c r="AO885" s="3"/>
      <c r="AP885" s="3"/>
      <c r="AQ885" s="90">
        <f t="shared" si="263"/>
        <v>0</v>
      </c>
      <c r="AR885" s="91">
        <f t="shared" si="264"/>
        <v>0</v>
      </c>
      <c r="AS885" s="89">
        <f>SUM(AR$9:AR885)*RLR</f>
        <v>120</v>
      </c>
      <c r="AT885" s="90">
        <f>AS885-SUM(AU$9:AU885)</f>
        <v>0.1653416441073432</v>
      </c>
      <c r="AU885" s="89">
        <f t="shared" si="265"/>
        <v>1.2494330788968E-3</v>
      </c>
      <c r="AV885" s="90">
        <f>SUM(AU$9:AU885)*RRF</f>
        <v>83.884260849124857</v>
      </c>
      <c r="AW885" s="3"/>
      <c r="AX885" s="2">
        <f t="shared" si="257"/>
        <v>1.5</v>
      </c>
      <c r="AY885" s="2">
        <f t="shared" si="258"/>
        <v>0.75</v>
      </c>
    </row>
    <row r="886" spans="1:51" x14ac:dyDescent="0.25">
      <c r="A886" s="14">
        <f t="shared" si="259"/>
        <v>8.77</v>
      </c>
      <c r="B886" s="59">
        <f>IF($B$4="AY",0,IFERROR(P*INDEX('UWYr writing pattern'!$C$4:$C$18,MATCH('Baseline model w.Calcs'!$A886,'UWYr writing pattern'!$A$4:$A$18,0)) / 25,B885))</f>
        <v>0</v>
      </c>
      <c r="C886" s="36">
        <f t="shared" si="260"/>
        <v>1.7521615524262172E-4</v>
      </c>
      <c r="E886" s="34">
        <f t="shared" si="261"/>
        <v>2.6682663234917016E-6</v>
      </c>
      <c r="F886" s="31">
        <f>SUM($E$9:E886)*RLR</f>
        <v>119.99978974061356</v>
      </c>
      <c r="G886" s="32"/>
      <c r="H886" s="36">
        <f>F886-SUM($J$9:J886)</f>
        <v>0.32532112105378985</v>
      </c>
      <c r="J886" s="31">
        <f t="shared" si="262"/>
        <v>2.4583218070594625E-3</v>
      </c>
      <c r="K886" s="36">
        <f>SUM($J$9:J886)*RRF</f>
        <v>83.772128033691843</v>
      </c>
      <c r="L886" s="33"/>
      <c r="M886" s="36">
        <f t="shared" si="247"/>
        <v>84.097449154745632</v>
      </c>
      <c r="N886" s="33"/>
      <c r="O886" s="33"/>
      <c r="P886" s="33"/>
      <c r="Q886" s="33"/>
      <c r="R886" s="33"/>
      <c r="S886" s="33"/>
      <c r="T886" s="33"/>
      <c r="U886" s="33"/>
      <c r="V886" s="31">
        <f t="shared" si="248"/>
        <v>1.4718157040380223E-4</v>
      </c>
      <c r="W886" s="31">
        <f t="shared" si="249"/>
        <v>0.22772478473765287</v>
      </c>
      <c r="X886" s="31">
        <f t="shared" si="250"/>
        <v>0.22787196630805667</v>
      </c>
      <c r="Y886" s="31">
        <f t="shared" si="251"/>
        <v>-9.7449154745632427E-2</v>
      </c>
      <c r="Z886" s="31"/>
      <c r="AA886" s="31"/>
      <c r="AB886" s="31"/>
      <c r="AC886" s="31"/>
      <c r="AD886" s="31"/>
      <c r="AE886" s="31"/>
      <c r="AF886" s="31"/>
      <c r="AG886" s="33">
        <f t="shared" si="252"/>
        <v>0.9972872384963315</v>
      </c>
      <c r="AH886" s="33">
        <f t="shared" si="253"/>
        <v>1.001160108985067</v>
      </c>
      <c r="AI886" s="33">
        <f t="shared" si="254"/>
        <v>0.99999824783844637</v>
      </c>
      <c r="AJ886" s="93">
        <f t="shared" si="255"/>
        <v>0.99860867674128151</v>
      </c>
      <c r="AK886" s="3">
        <f t="shared" si="256"/>
        <v>0.9986324868185289</v>
      </c>
      <c r="AL886" s="3"/>
      <c r="AM886" s="3"/>
      <c r="AN886" s="3"/>
      <c r="AO886" s="3"/>
      <c r="AP886" s="3"/>
      <c r="AQ886" s="90">
        <f t="shared" si="263"/>
        <v>0</v>
      </c>
      <c r="AR886" s="91">
        <f t="shared" si="264"/>
        <v>0</v>
      </c>
      <c r="AS886" s="89">
        <f>SUM(AR$9:AR886)*RLR</f>
        <v>120</v>
      </c>
      <c r="AT886" s="90">
        <f>AS886-SUM(AU$9:AU886)</f>
        <v>0.164101581776535</v>
      </c>
      <c r="AU886" s="89">
        <f t="shared" si="265"/>
        <v>1.240062330805074E-3</v>
      </c>
      <c r="AV886" s="90">
        <f>SUM(AU$9:AU886)*RRF</f>
        <v>83.885128892756427</v>
      </c>
      <c r="AW886" s="3"/>
      <c r="AX886" s="2">
        <f t="shared" si="257"/>
        <v>1.5</v>
      </c>
      <c r="AY886" s="2">
        <f t="shared" si="258"/>
        <v>0.75</v>
      </c>
    </row>
    <row r="887" spans="1:51" x14ac:dyDescent="0.25">
      <c r="A887" s="14">
        <f t="shared" si="259"/>
        <v>8.7799999999999994</v>
      </c>
      <c r="B887" s="59">
        <f>IF($B$4="AY",0,IFERROR(P*INDEX('UWYr writing pattern'!$C$4:$C$18,MATCH('Baseline model w.Calcs'!$A887,'UWYr writing pattern'!$A$4:$A$18,0)) / 25,B886))</f>
        <v>0</v>
      </c>
      <c r="C887" s="36">
        <f t="shared" si="260"/>
        <v>1.725879129139824E-4</v>
      </c>
      <c r="E887" s="34">
        <f t="shared" si="261"/>
        <v>2.628242328639326E-6</v>
      </c>
      <c r="F887" s="31">
        <f>SUM($E$9:E887)*RLR</f>
        <v>119.99979289450437</v>
      </c>
      <c r="G887" s="32"/>
      <c r="H887" s="36">
        <f>F887-SUM($J$9:J887)</f>
        <v>0.32288436653668384</v>
      </c>
      <c r="J887" s="31">
        <f t="shared" si="262"/>
        <v>2.4399084079034239E-3</v>
      </c>
      <c r="K887" s="36">
        <f>SUM($J$9:J887)*RRF</f>
        <v>83.773835969577377</v>
      </c>
      <c r="L887" s="33"/>
      <c r="M887" s="36">
        <f t="shared" si="247"/>
        <v>84.096720336114061</v>
      </c>
      <c r="N887" s="33"/>
      <c r="O887" s="33"/>
      <c r="P887" s="33"/>
      <c r="Q887" s="33"/>
      <c r="R887" s="33"/>
      <c r="S887" s="33"/>
      <c r="T887" s="33"/>
      <c r="U887" s="33"/>
      <c r="V887" s="31">
        <f t="shared" si="248"/>
        <v>1.449738468477452E-4</v>
      </c>
      <c r="W887" s="31">
        <f t="shared" si="249"/>
        <v>0.22601905657567867</v>
      </c>
      <c r="X887" s="31">
        <f t="shared" si="250"/>
        <v>0.22616403042252642</v>
      </c>
      <c r="Y887" s="31">
        <f t="shared" si="251"/>
        <v>-9.6720336114060501E-2</v>
      </c>
      <c r="Z887" s="31"/>
      <c r="AA887" s="31"/>
      <c r="AB887" s="31"/>
      <c r="AC887" s="31"/>
      <c r="AD887" s="31"/>
      <c r="AE887" s="31"/>
      <c r="AF887" s="31"/>
      <c r="AG887" s="33">
        <f t="shared" si="252"/>
        <v>0.99730757106639734</v>
      </c>
      <c r="AH887" s="33">
        <f t="shared" si="253"/>
        <v>1.0011514325727864</v>
      </c>
      <c r="AI887" s="33">
        <f t="shared" si="254"/>
        <v>0.99999827412086972</v>
      </c>
      <c r="AJ887" s="93">
        <f t="shared" si="255"/>
        <v>0.99861907263239946</v>
      </c>
      <c r="AK887" s="3">
        <f t="shared" si="256"/>
        <v>0.99864274316738977</v>
      </c>
      <c r="AL887" s="3"/>
      <c r="AM887" s="3"/>
      <c r="AN887" s="3"/>
      <c r="AO887" s="3"/>
      <c r="AP887" s="3"/>
      <c r="AQ887" s="90">
        <f t="shared" si="263"/>
        <v>0</v>
      </c>
      <c r="AR887" s="91">
        <f t="shared" si="264"/>
        <v>0</v>
      </c>
      <c r="AS887" s="89">
        <f>SUM(AR$9:AR887)*RLR</f>
        <v>120</v>
      </c>
      <c r="AT887" s="90">
        <f>AS887-SUM(AU$9:AU887)</f>
        <v>0.16287081991320917</v>
      </c>
      <c r="AU887" s="89">
        <f t="shared" si="265"/>
        <v>1.2307618633240125E-3</v>
      </c>
      <c r="AV887" s="90">
        <f>SUM(AU$9:AU887)*RRF</f>
        <v>83.885990426060744</v>
      </c>
      <c r="AW887" s="3"/>
      <c r="AX887" s="2">
        <f t="shared" si="257"/>
        <v>1.5</v>
      </c>
      <c r="AY887" s="2">
        <f t="shared" si="258"/>
        <v>0.75</v>
      </c>
    </row>
    <row r="888" spans="1:51" x14ac:dyDescent="0.25">
      <c r="A888" s="14">
        <f t="shared" si="259"/>
        <v>8.7899999999999991</v>
      </c>
      <c r="B888" s="59">
        <f>IF($B$4="AY",0,IFERROR(P*INDEX('UWYr writing pattern'!$C$4:$C$18,MATCH('Baseline model w.Calcs'!$A888,'UWYr writing pattern'!$A$4:$A$18,0)) / 25,B887))</f>
        <v>0</v>
      </c>
      <c r="C888" s="36">
        <f t="shared" si="260"/>
        <v>1.6999909422027267E-4</v>
      </c>
      <c r="E888" s="34">
        <f t="shared" si="261"/>
        <v>2.5888186937097361E-6</v>
      </c>
      <c r="F888" s="31">
        <f>SUM($E$9:E888)*RLR</f>
        <v>119.99979600108679</v>
      </c>
      <c r="G888" s="32"/>
      <c r="H888" s="36">
        <f>F888-SUM($J$9:J888)</f>
        <v>0.3204658403700904</v>
      </c>
      <c r="J888" s="31">
        <f t="shared" si="262"/>
        <v>2.4216327490251288E-3</v>
      </c>
      <c r="K888" s="36">
        <f>SUM($J$9:J888)*RRF</f>
        <v>83.775531112501682</v>
      </c>
      <c r="L888" s="33"/>
      <c r="M888" s="36">
        <f t="shared" si="247"/>
        <v>84.095996952871772</v>
      </c>
      <c r="N888" s="33"/>
      <c r="O888" s="33"/>
      <c r="P888" s="33"/>
      <c r="Q888" s="33"/>
      <c r="R888" s="33"/>
      <c r="S888" s="33"/>
      <c r="T888" s="33"/>
      <c r="U888" s="33"/>
      <c r="V888" s="31">
        <f t="shared" si="248"/>
        <v>1.4279923914502901E-4</v>
      </c>
      <c r="W888" s="31">
        <f t="shared" si="249"/>
        <v>0.22432608825906328</v>
      </c>
      <c r="X888" s="31">
        <f t="shared" si="250"/>
        <v>0.22446888749820831</v>
      </c>
      <c r="Y888" s="31">
        <f t="shared" si="251"/>
        <v>-9.5996952871772123E-2</v>
      </c>
      <c r="Z888" s="31"/>
      <c r="AA888" s="31"/>
      <c r="AB888" s="31"/>
      <c r="AC888" s="31"/>
      <c r="AD888" s="31"/>
      <c r="AE888" s="31"/>
      <c r="AF888" s="31"/>
      <c r="AG888" s="33">
        <f t="shared" si="252"/>
        <v>0.99732775133930573</v>
      </c>
      <c r="AH888" s="33">
        <f t="shared" si="253"/>
        <v>1.001142820867521</v>
      </c>
      <c r="AI888" s="33">
        <f t="shared" si="254"/>
        <v>0.99999830000905665</v>
      </c>
      <c r="AJ888" s="93">
        <f t="shared" si="255"/>
        <v>0.9986293908459889</v>
      </c>
      <c r="AK888" s="3">
        <f t="shared" si="256"/>
        <v>0.99865292259363447</v>
      </c>
      <c r="AL888" s="3"/>
      <c r="AM888" s="3"/>
      <c r="AN888" s="3"/>
      <c r="AO888" s="3"/>
      <c r="AP888" s="3"/>
      <c r="AQ888" s="90">
        <f t="shared" si="263"/>
        <v>0</v>
      </c>
      <c r="AR888" s="91">
        <f t="shared" si="264"/>
        <v>0</v>
      </c>
      <c r="AS888" s="89">
        <f>SUM(AR$9:AR888)*RLR</f>
        <v>120</v>
      </c>
      <c r="AT888" s="90">
        <f>AS888-SUM(AU$9:AU888)</f>
        <v>0.16164928876385432</v>
      </c>
      <c r="AU888" s="89">
        <f t="shared" si="265"/>
        <v>1.2215311493490688E-3</v>
      </c>
      <c r="AV888" s="90">
        <f>SUM(AU$9:AU888)*RRF</f>
        <v>83.886845497865295</v>
      </c>
      <c r="AW888" s="3"/>
      <c r="AX888" s="2">
        <f t="shared" si="257"/>
        <v>1.5</v>
      </c>
      <c r="AY888" s="2">
        <f t="shared" si="258"/>
        <v>0.75</v>
      </c>
    </row>
    <row r="889" spans="1:51" x14ac:dyDescent="0.25">
      <c r="A889" s="14">
        <f t="shared" si="259"/>
        <v>8.8000000000000007</v>
      </c>
      <c r="B889" s="59">
        <f>IF($B$4="AY",0,IFERROR(P*INDEX('UWYr writing pattern'!$C$4:$C$18,MATCH('Baseline model w.Calcs'!$A889,'UWYr writing pattern'!$A$4:$A$18,0)) / 25,B888))</f>
        <v>0</v>
      </c>
      <c r="C889" s="36">
        <f t="shared" si="260"/>
        <v>1.6744910780696858E-4</v>
      </c>
      <c r="E889" s="34">
        <f t="shared" si="261"/>
        <v>2.5499864133040902E-6</v>
      </c>
      <c r="F889" s="31">
        <f>SUM($E$9:E889)*RLR</f>
        <v>119.99979906107049</v>
      </c>
      <c r="G889" s="32"/>
      <c r="H889" s="36">
        <f>F889-SUM($J$9:J889)</f>
        <v>0.31806540655101401</v>
      </c>
      <c r="J889" s="31">
        <f t="shared" si="262"/>
        <v>2.403493802775678E-3</v>
      </c>
      <c r="K889" s="36">
        <f>SUM($J$9:J889)*RRF</f>
        <v>83.777213558163623</v>
      </c>
      <c r="L889" s="33"/>
      <c r="M889" s="36">
        <f t="shared" si="247"/>
        <v>84.095278964714637</v>
      </c>
      <c r="N889" s="33"/>
      <c r="O889" s="33"/>
      <c r="P889" s="33"/>
      <c r="Q889" s="33"/>
      <c r="R889" s="33"/>
      <c r="S889" s="33"/>
      <c r="T889" s="33"/>
      <c r="U889" s="33"/>
      <c r="V889" s="31">
        <f t="shared" si="248"/>
        <v>1.406572505578536E-4</v>
      </c>
      <c r="W889" s="31">
        <f t="shared" si="249"/>
        <v>0.2226457845857098</v>
      </c>
      <c r="X889" s="31">
        <f t="shared" si="250"/>
        <v>0.22278644183626764</v>
      </c>
      <c r="Y889" s="31">
        <f t="shared" si="251"/>
        <v>-9.5278964714637482E-2</v>
      </c>
      <c r="Z889" s="31"/>
      <c r="AA889" s="31"/>
      <c r="AB889" s="31"/>
      <c r="AC889" s="31"/>
      <c r="AD889" s="31"/>
      <c r="AE889" s="31"/>
      <c r="AF889" s="31"/>
      <c r="AG889" s="33">
        <f t="shared" si="252"/>
        <v>0.99734778045432881</v>
      </c>
      <c r="AH889" s="33">
        <f t="shared" si="253"/>
        <v>1.0011342733894599</v>
      </c>
      <c r="AI889" s="33">
        <f t="shared" si="254"/>
        <v>0.99999832550892076</v>
      </c>
      <c r="AJ889" s="93">
        <f t="shared" si="255"/>
        <v>0.99863963196245209</v>
      </c>
      <c r="AK889" s="3">
        <f t="shared" si="256"/>
        <v>0.99866302567418208</v>
      </c>
      <c r="AL889" s="3"/>
      <c r="AM889" s="3"/>
      <c r="AN889" s="3"/>
      <c r="AO889" s="3"/>
      <c r="AP889" s="3"/>
      <c r="AQ889" s="90">
        <f t="shared" si="263"/>
        <v>0</v>
      </c>
      <c r="AR889" s="91">
        <f t="shared" si="264"/>
        <v>0</v>
      </c>
      <c r="AS889" s="89">
        <f>SUM(AR$9:AR889)*RLR</f>
        <v>120</v>
      </c>
      <c r="AT889" s="90">
        <f>AS889-SUM(AU$9:AU889)</f>
        <v>0.16043691909813163</v>
      </c>
      <c r="AU889" s="89">
        <f t="shared" si="265"/>
        <v>1.2123696657289074E-3</v>
      </c>
      <c r="AV889" s="90">
        <f>SUM(AU$9:AU889)*RRF</f>
        <v>83.887694156631298</v>
      </c>
      <c r="AW889" s="3"/>
      <c r="AX889" s="2">
        <f t="shared" si="257"/>
        <v>1.5</v>
      </c>
      <c r="AY889" s="2">
        <f t="shared" si="258"/>
        <v>0.75</v>
      </c>
    </row>
    <row r="890" spans="1:51" x14ac:dyDescent="0.25">
      <c r="A890" s="14">
        <f t="shared" si="259"/>
        <v>8.81</v>
      </c>
      <c r="B890" s="59">
        <f>IF($B$4="AY",0,IFERROR(P*INDEX('UWYr writing pattern'!$C$4:$C$18,MATCH('Baseline model w.Calcs'!$A890,'UWYr writing pattern'!$A$4:$A$18,0)) / 25,B889))</f>
        <v>0</v>
      </c>
      <c r="C890" s="36">
        <f t="shared" si="260"/>
        <v>1.6493737118986407E-4</v>
      </c>
      <c r="E890" s="34">
        <f t="shared" si="261"/>
        <v>2.5117366171045287E-6</v>
      </c>
      <c r="F890" s="31">
        <f>SUM($E$9:E890)*RLR</f>
        <v>119.99980207515442</v>
      </c>
      <c r="G890" s="32"/>
      <c r="H890" s="36">
        <f>F890-SUM($J$9:J890)</f>
        <v>0.3156829300858135</v>
      </c>
      <c r="J890" s="31">
        <f t="shared" si="262"/>
        <v>2.3854905491326049E-3</v>
      </c>
      <c r="K890" s="36">
        <f>SUM($J$9:J890)*RRF</f>
        <v>83.778883401548015</v>
      </c>
      <c r="L890" s="33"/>
      <c r="M890" s="36">
        <f t="shared" si="247"/>
        <v>84.094566331633828</v>
      </c>
      <c r="N890" s="33"/>
      <c r="O890" s="33"/>
      <c r="P890" s="33"/>
      <c r="Q890" s="33"/>
      <c r="R890" s="33"/>
      <c r="S890" s="33"/>
      <c r="T890" s="33"/>
      <c r="U890" s="33"/>
      <c r="V890" s="31">
        <f t="shared" si="248"/>
        <v>1.385473917994858E-4</v>
      </c>
      <c r="W890" s="31">
        <f t="shared" si="249"/>
        <v>0.22097805106006943</v>
      </c>
      <c r="X890" s="31">
        <f t="shared" si="250"/>
        <v>0.22111659845186893</v>
      </c>
      <c r="Y890" s="31">
        <f t="shared" si="251"/>
        <v>-9.4566331633828327E-2</v>
      </c>
      <c r="Z890" s="31"/>
      <c r="AA890" s="31"/>
      <c r="AB890" s="31"/>
      <c r="AC890" s="31"/>
      <c r="AD890" s="31"/>
      <c r="AE890" s="31"/>
      <c r="AF890" s="31"/>
      <c r="AG890" s="33">
        <f t="shared" si="252"/>
        <v>0.99736765954223827</v>
      </c>
      <c r="AH890" s="33">
        <f t="shared" si="253"/>
        <v>1.0011257896623076</v>
      </c>
      <c r="AI890" s="33">
        <f t="shared" si="254"/>
        <v>0.99999835062628684</v>
      </c>
      <c r="AJ890" s="93">
        <f t="shared" si="255"/>
        <v>0.99864979655785446</v>
      </c>
      <c r="AK890" s="3">
        <f t="shared" si="256"/>
        <v>0.99867305298162579</v>
      </c>
      <c r="AL890" s="3"/>
      <c r="AM890" s="3"/>
      <c r="AN890" s="3"/>
      <c r="AO890" s="3"/>
      <c r="AP890" s="3"/>
      <c r="AQ890" s="90">
        <f t="shared" si="263"/>
        <v>0</v>
      </c>
      <c r="AR890" s="91">
        <f t="shared" si="264"/>
        <v>0</v>
      </c>
      <c r="AS890" s="89">
        <f>SUM(AR$9:AR890)*RLR</f>
        <v>120</v>
      </c>
      <c r="AT890" s="90">
        <f>AS890-SUM(AU$9:AU890)</f>
        <v>0.15923364220489589</v>
      </c>
      <c r="AU890" s="89">
        <f t="shared" si="265"/>
        <v>1.2032768932359872E-3</v>
      </c>
      <c r="AV890" s="90">
        <f>SUM(AU$9:AU890)*RRF</f>
        <v>83.88853645045657</v>
      </c>
      <c r="AW890" s="3"/>
      <c r="AX890" s="2">
        <f t="shared" si="257"/>
        <v>1.5</v>
      </c>
      <c r="AY890" s="2">
        <f t="shared" si="258"/>
        <v>0.75</v>
      </c>
    </row>
    <row r="891" spans="1:51" x14ac:dyDescent="0.25">
      <c r="A891" s="14">
        <f t="shared" si="259"/>
        <v>8.82</v>
      </c>
      <c r="B891" s="59">
        <f>IF($B$4="AY",0,IFERROR(P*INDEX('UWYr writing pattern'!$C$4:$C$18,MATCH('Baseline model w.Calcs'!$A891,'UWYr writing pattern'!$A$4:$A$18,0)) / 25,B890))</f>
        <v>0</v>
      </c>
      <c r="C891" s="36">
        <f t="shared" si="260"/>
        <v>1.624633106220161E-4</v>
      </c>
      <c r="E891" s="34">
        <f t="shared" si="261"/>
        <v>2.4740605678479608E-6</v>
      </c>
      <c r="F891" s="31">
        <f>SUM($E$9:E891)*RLR</f>
        <v>119.9998050440271</v>
      </c>
      <c r="G891" s="32"/>
      <c r="H891" s="36">
        <f>F891-SUM($J$9:J891)</f>
        <v>0.31331827698285508</v>
      </c>
      <c r="J891" s="31">
        <f t="shared" si="262"/>
        <v>2.3676219756436014E-3</v>
      </c>
      <c r="K891" s="36">
        <f>SUM($J$9:J891)*RRF</f>
        <v>83.780540736930959</v>
      </c>
      <c r="L891" s="33"/>
      <c r="M891" s="36">
        <f t="shared" si="247"/>
        <v>84.093859013913814</v>
      </c>
      <c r="N891" s="33"/>
      <c r="O891" s="33"/>
      <c r="P891" s="33"/>
      <c r="Q891" s="33"/>
      <c r="R891" s="33"/>
      <c r="S891" s="33"/>
      <c r="T891" s="33"/>
      <c r="U891" s="33"/>
      <c r="V891" s="31">
        <f t="shared" si="248"/>
        <v>1.3646918092249352E-4</v>
      </c>
      <c r="W891" s="31">
        <f t="shared" si="249"/>
        <v>0.21932279388799855</v>
      </c>
      <c r="X891" s="31">
        <f t="shared" si="250"/>
        <v>0.21945926306892105</v>
      </c>
      <c r="Y891" s="31">
        <f t="shared" si="251"/>
        <v>-9.3859013913814238E-2</v>
      </c>
      <c r="Z891" s="31"/>
      <c r="AA891" s="31"/>
      <c r="AB891" s="31"/>
      <c r="AC891" s="31"/>
      <c r="AD891" s="31"/>
      <c r="AE891" s="31"/>
      <c r="AF891" s="31"/>
      <c r="AG891" s="33">
        <f t="shared" si="252"/>
        <v>0.99738738972536856</v>
      </c>
      <c r="AH891" s="33">
        <f t="shared" si="253"/>
        <v>1.0011173692132598</v>
      </c>
      <c r="AI891" s="33">
        <f t="shared" si="254"/>
        <v>0.99999837536689251</v>
      </c>
      <c r="AJ891" s="93">
        <f t="shared" si="255"/>
        <v>0.99865988520395721</v>
      </c>
      <c r="AK891" s="3">
        <f t="shared" si="256"/>
        <v>0.99868300508426366</v>
      </c>
      <c r="AL891" s="3"/>
      <c r="AM891" s="3"/>
      <c r="AN891" s="3"/>
      <c r="AO891" s="3"/>
      <c r="AP891" s="3"/>
      <c r="AQ891" s="90">
        <f t="shared" si="263"/>
        <v>0</v>
      </c>
      <c r="AR891" s="91">
        <f t="shared" si="264"/>
        <v>0</v>
      </c>
      <c r="AS891" s="89">
        <f>SUM(AR$9:AR891)*RLR</f>
        <v>120</v>
      </c>
      <c r="AT891" s="90">
        <f>AS891-SUM(AU$9:AU891)</f>
        <v>0.15803938988835853</v>
      </c>
      <c r="AU891" s="89">
        <f t="shared" si="265"/>
        <v>1.1942523165367192E-3</v>
      </c>
      <c r="AV891" s="90">
        <f>SUM(AU$9:AU891)*RRF</f>
        <v>83.889372427078143</v>
      </c>
      <c r="AW891" s="3"/>
      <c r="AX891" s="2">
        <f t="shared" si="257"/>
        <v>1.5</v>
      </c>
      <c r="AY891" s="2">
        <f t="shared" si="258"/>
        <v>0.75</v>
      </c>
    </row>
    <row r="892" spans="1:51" x14ac:dyDescent="0.25">
      <c r="A892" s="14">
        <f t="shared" si="259"/>
        <v>8.83</v>
      </c>
      <c r="B892" s="59">
        <f>IF($B$4="AY",0,IFERROR(P*INDEX('UWYr writing pattern'!$C$4:$C$18,MATCH('Baseline model w.Calcs'!$A892,'UWYr writing pattern'!$A$4:$A$18,0)) / 25,B891))</f>
        <v>0</v>
      </c>
      <c r="C892" s="36">
        <f t="shared" si="260"/>
        <v>1.6002636096268586E-4</v>
      </c>
      <c r="E892" s="34">
        <f t="shared" si="261"/>
        <v>2.4369496593302414E-6</v>
      </c>
      <c r="F892" s="31">
        <f>SUM($E$9:E892)*RLR</f>
        <v>119.9998079683667</v>
      </c>
      <c r="G892" s="32"/>
      <c r="H892" s="36">
        <f>F892-SUM($J$9:J892)</f>
        <v>0.31097131424508007</v>
      </c>
      <c r="J892" s="31">
        <f t="shared" si="262"/>
        <v>2.3498870773714133E-3</v>
      </c>
      <c r="K892" s="36">
        <f>SUM($J$9:J892)*RRF</f>
        <v>83.782185657885123</v>
      </c>
      <c r="L892" s="33"/>
      <c r="M892" s="36">
        <f t="shared" si="247"/>
        <v>84.093156972130203</v>
      </c>
      <c r="N892" s="33"/>
      <c r="O892" s="33"/>
      <c r="P892" s="33"/>
      <c r="Q892" s="33"/>
      <c r="R892" s="33"/>
      <c r="S892" s="33"/>
      <c r="T892" s="33"/>
      <c r="U892" s="33"/>
      <c r="V892" s="31">
        <f t="shared" si="248"/>
        <v>1.344221432086561E-4</v>
      </c>
      <c r="W892" s="31">
        <f t="shared" si="249"/>
        <v>0.21767991997155603</v>
      </c>
      <c r="X892" s="31">
        <f t="shared" si="250"/>
        <v>0.21781434211476469</v>
      </c>
      <c r="Y892" s="31">
        <f t="shared" si="251"/>
        <v>-9.3156972130202575E-2</v>
      </c>
      <c r="Z892" s="31"/>
      <c r="AA892" s="31"/>
      <c r="AB892" s="31"/>
      <c r="AC892" s="31"/>
      <c r="AD892" s="31"/>
      <c r="AE892" s="31"/>
      <c r="AF892" s="31"/>
      <c r="AG892" s="33">
        <f t="shared" si="252"/>
        <v>0.99740697211768004</v>
      </c>
      <c r="AH892" s="33">
        <f t="shared" si="253"/>
        <v>1.0011090115729786</v>
      </c>
      <c r="AI892" s="33">
        <f t="shared" si="254"/>
        <v>0.99999839973638915</v>
      </c>
      <c r="AJ892" s="93">
        <f t="shared" si="255"/>
        <v>0.99866989846824927</v>
      </c>
      <c r="AK892" s="3">
        <f t="shared" si="256"/>
        <v>0.99869288254613175</v>
      </c>
      <c r="AL892" s="3"/>
      <c r="AM892" s="3"/>
      <c r="AN892" s="3"/>
      <c r="AO892" s="3"/>
      <c r="AP892" s="3"/>
      <c r="AQ892" s="90">
        <f t="shared" si="263"/>
        <v>0</v>
      </c>
      <c r="AR892" s="91">
        <f t="shared" si="264"/>
        <v>0</v>
      </c>
      <c r="AS892" s="89">
        <f>SUM(AR$9:AR892)*RLR</f>
        <v>120</v>
      </c>
      <c r="AT892" s="90">
        <f>AS892-SUM(AU$9:AU892)</f>
        <v>0.15685409446419385</v>
      </c>
      <c r="AU892" s="89">
        <f t="shared" si="265"/>
        <v>1.185295424162689E-3</v>
      </c>
      <c r="AV892" s="90">
        <f>SUM(AU$9:AU892)*RRF</f>
        <v>83.890202133875064</v>
      </c>
      <c r="AW892" s="3"/>
      <c r="AX892" s="2">
        <f t="shared" si="257"/>
        <v>1.5</v>
      </c>
      <c r="AY892" s="2">
        <f t="shared" si="258"/>
        <v>0.75</v>
      </c>
    </row>
    <row r="893" spans="1:51" x14ac:dyDescent="0.25">
      <c r="A893" s="14">
        <f t="shared" si="259"/>
        <v>8.84</v>
      </c>
      <c r="B893" s="59">
        <f>IF($B$4="AY",0,IFERROR(P*INDEX('UWYr writing pattern'!$C$4:$C$18,MATCH('Baseline model w.Calcs'!$A893,'UWYr writing pattern'!$A$4:$A$18,0)) / 25,B892))</f>
        <v>0</v>
      </c>
      <c r="C893" s="36">
        <f t="shared" si="260"/>
        <v>1.5762596554824557E-4</v>
      </c>
      <c r="E893" s="34">
        <f t="shared" si="261"/>
        <v>2.4003954144402882E-6</v>
      </c>
      <c r="F893" s="31">
        <f>SUM($E$9:E893)*RLR</f>
        <v>119.99981084884119</v>
      </c>
      <c r="G893" s="32"/>
      <c r="H893" s="36">
        <f>F893-SUM($J$9:J893)</f>
        <v>0.30864190986274309</v>
      </c>
      <c r="J893" s="31">
        <f t="shared" si="262"/>
        <v>2.3322848568381005E-3</v>
      </c>
      <c r="K893" s="36">
        <f>SUM($J$9:J893)*RRF</f>
        <v>83.783818257284906</v>
      </c>
      <c r="L893" s="33"/>
      <c r="M893" s="36">
        <f t="shared" si="247"/>
        <v>84.092460167147649</v>
      </c>
      <c r="N893" s="33"/>
      <c r="O893" s="33"/>
      <c r="P893" s="33"/>
      <c r="Q893" s="33"/>
      <c r="R893" s="33"/>
      <c r="S893" s="33"/>
      <c r="T893" s="33"/>
      <c r="U893" s="33"/>
      <c r="V893" s="31">
        <f t="shared" si="248"/>
        <v>1.3240581106052627E-4</v>
      </c>
      <c r="W893" s="31">
        <f t="shared" si="249"/>
        <v>0.21604933690392014</v>
      </c>
      <c r="X893" s="31">
        <f t="shared" si="250"/>
        <v>0.21618174271498067</v>
      </c>
      <c r="Y893" s="31">
        <f t="shared" si="251"/>
        <v>-9.2460167147649486E-2</v>
      </c>
      <c r="Z893" s="31"/>
      <c r="AA893" s="31"/>
      <c r="AB893" s="31"/>
      <c r="AC893" s="31"/>
      <c r="AD893" s="31"/>
      <c r="AE893" s="31"/>
      <c r="AF893" s="31"/>
      <c r="AG893" s="33">
        <f t="shared" si="252"/>
        <v>0.99742640782482028</v>
      </c>
      <c r="AH893" s="33">
        <f t="shared" si="253"/>
        <v>1.0011007162755672</v>
      </c>
      <c r="AI893" s="33">
        <f t="shared" si="254"/>
        <v>0.99999842374034331</v>
      </c>
      <c r="AJ893" s="93">
        <f t="shared" si="255"/>
        <v>0.99867983691397955</v>
      </c>
      <c r="AK893" s="3">
        <f t="shared" si="256"/>
        <v>0.99870268592703559</v>
      </c>
      <c r="AL893" s="3"/>
      <c r="AM893" s="3"/>
      <c r="AN893" s="3"/>
      <c r="AO893" s="3"/>
      <c r="AP893" s="3"/>
      <c r="AQ893" s="90">
        <f t="shared" si="263"/>
        <v>0</v>
      </c>
      <c r="AR893" s="91">
        <f t="shared" si="264"/>
        <v>0</v>
      </c>
      <c r="AS893" s="89">
        <f>SUM(AR$9:AR893)*RLR</f>
        <v>120</v>
      </c>
      <c r="AT893" s="90">
        <f>AS893-SUM(AU$9:AU893)</f>
        <v>0.1556776887557163</v>
      </c>
      <c r="AU893" s="89">
        <f t="shared" si="265"/>
        <v>1.176405708481454E-3</v>
      </c>
      <c r="AV893" s="90">
        <f>SUM(AU$9:AU893)*RRF</f>
        <v>83.891025617870994</v>
      </c>
      <c r="AW893" s="3"/>
      <c r="AX893" s="2">
        <f t="shared" si="257"/>
        <v>1.5</v>
      </c>
      <c r="AY893" s="2">
        <f t="shared" si="258"/>
        <v>0.75</v>
      </c>
    </row>
    <row r="894" spans="1:51" x14ac:dyDescent="0.25">
      <c r="A894" s="14">
        <f t="shared" si="259"/>
        <v>8.85</v>
      </c>
      <c r="B894" s="59">
        <f>IF($B$4="AY",0,IFERROR(P*INDEX('UWYr writing pattern'!$C$4:$C$18,MATCH('Baseline model w.Calcs'!$A894,'UWYr writing pattern'!$A$4:$A$18,0)) / 25,B893))</f>
        <v>0</v>
      </c>
      <c r="C894" s="36">
        <f t="shared" si="260"/>
        <v>1.552615760650219E-4</v>
      </c>
      <c r="E894" s="34">
        <f t="shared" si="261"/>
        <v>2.3643894832236839E-6</v>
      </c>
      <c r="F894" s="31">
        <f>SUM($E$9:E894)*RLR</f>
        <v>119.99981368610858</v>
      </c>
      <c r="G894" s="32"/>
      <c r="H894" s="36">
        <f>F894-SUM($J$9:J894)</f>
        <v>0.30632993280616461</v>
      </c>
      <c r="J894" s="31">
        <f t="shared" si="262"/>
        <v>2.3148143239705731E-3</v>
      </c>
      <c r="K894" s="36">
        <f>SUM($J$9:J894)*RRF</f>
        <v>83.785438627311692</v>
      </c>
      <c r="L894" s="33"/>
      <c r="M894" s="36">
        <f t="shared" si="247"/>
        <v>84.091768560117856</v>
      </c>
      <c r="N894" s="33"/>
      <c r="O894" s="33"/>
      <c r="P894" s="33"/>
      <c r="Q894" s="33"/>
      <c r="R894" s="33"/>
      <c r="S894" s="33"/>
      <c r="T894" s="33"/>
      <c r="U894" s="33"/>
      <c r="V894" s="31">
        <f t="shared" si="248"/>
        <v>1.3041972389461837E-4</v>
      </c>
      <c r="W894" s="31">
        <f t="shared" si="249"/>
        <v>0.21443095296431522</v>
      </c>
      <c r="X894" s="31">
        <f t="shared" si="250"/>
        <v>0.21456137268820985</v>
      </c>
      <c r="Y894" s="31">
        <f t="shared" si="251"/>
        <v>-9.1768560117856168E-2</v>
      </c>
      <c r="Z894" s="31"/>
      <c r="AA894" s="31"/>
      <c r="AB894" s="31"/>
      <c r="AC894" s="31"/>
      <c r="AD894" s="31"/>
      <c r="AE894" s="31"/>
      <c r="AF894" s="31"/>
      <c r="AG894" s="33">
        <f t="shared" si="252"/>
        <v>0.9974456979441868</v>
      </c>
      <c r="AH894" s="33">
        <f t="shared" si="253"/>
        <v>1.0010924828585459</v>
      </c>
      <c r="AI894" s="33">
        <f t="shared" si="254"/>
        <v>0.99999844738423815</v>
      </c>
      <c r="AJ894" s="93">
        <f t="shared" si="255"/>
        <v>0.99868970110018807</v>
      </c>
      <c r="AK894" s="3">
        <f t="shared" si="256"/>
        <v>0.99871241578258296</v>
      </c>
      <c r="AL894" s="3"/>
      <c r="AM894" s="3"/>
      <c r="AN894" s="3"/>
      <c r="AO894" s="3"/>
      <c r="AP894" s="3"/>
      <c r="AQ894" s="90">
        <f t="shared" si="263"/>
        <v>0</v>
      </c>
      <c r="AR894" s="91">
        <f t="shared" si="264"/>
        <v>0</v>
      </c>
      <c r="AS894" s="89">
        <f>SUM(AR$9:AR894)*RLR</f>
        <v>120</v>
      </c>
      <c r="AT894" s="90">
        <f>AS894-SUM(AU$9:AU894)</f>
        <v>0.15451010609004356</v>
      </c>
      <c r="AU894" s="89">
        <f t="shared" si="265"/>
        <v>1.1675826656678723E-3</v>
      </c>
      <c r="AV894" s="90">
        <f>SUM(AU$9:AU894)*RRF</f>
        <v>83.891842925736967</v>
      </c>
      <c r="AW894" s="3"/>
      <c r="AX894" s="2">
        <f t="shared" si="257"/>
        <v>1.5</v>
      </c>
      <c r="AY894" s="2">
        <f t="shared" si="258"/>
        <v>0.75</v>
      </c>
    </row>
    <row r="895" spans="1:51" x14ac:dyDescent="0.25">
      <c r="A895" s="14">
        <f t="shared" si="259"/>
        <v>8.86</v>
      </c>
      <c r="B895" s="59">
        <f>IF($B$4="AY",0,IFERROR(P*INDEX('UWYr writing pattern'!$C$4:$C$18,MATCH('Baseline model w.Calcs'!$A895,'UWYr writing pattern'!$A$4:$A$18,0)) / 25,B894))</f>
        <v>0</v>
      </c>
      <c r="C895" s="36">
        <f t="shared" si="260"/>
        <v>1.5293265242404658E-4</v>
      </c>
      <c r="E895" s="34">
        <f t="shared" si="261"/>
        <v>2.3289236409753284E-6</v>
      </c>
      <c r="F895" s="31">
        <f>SUM($E$9:E895)*RLR</f>
        <v>119.99981648081695</v>
      </c>
      <c r="G895" s="32"/>
      <c r="H895" s="36">
        <f>F895-SUM($J$9:J895)</f>
        <v>0.30403525301848333</v>
      </c>
      <c r="J895" s="31">
        <f t="shared" si="262"/>
        <v>2.2974744960462348E-3</v>
      </c>
      <c r="K895" s="36">
        <f>SUM($J$9:J895)*RRF</f>
        <v>83.787046859458925</v>
      </c>
      <c r="L895" s="33"/>
      <c r="M895" s="36">
        <f t="shared" si="247"/>
        <v>84.091082112477409</v>
      </c>
      <c r="N895" s="33"/>
      <c r="O895" s="33"/>
      <c r="P895" s="33"/>
      <c r="Q895" s="33"/>
      <c r="R895" s="33"/>
      <c r="S895" s="33"/>
      <c r="T895" s="33"/>
      <c r="U895" s="33"/>
      <c r="V895" s="31">
        <f t="shared" si="248"/>
        <v>1.2846342803619912E-4</v>
      </c>
      <c r="W895" s="31">
        <f t="shared" si="249"/>
        <v>0.21282467711293832</v>
      </c>
      <c r="X895" s="31">
        <f t="shared" si="250"/>
        <v>0.21295314054097453</v>
      </c>
      <c r="Y895" s="31">
        <f t="shared" si="251"/>
        <v>-9.1082112477408828E-2</v>
      </c>
      <c r="Z895" s="31"/>
      <c r="AA895" s="31"/>
      <c r="AB895" s="31"/>
      <c r="AC895" s="31"/>
      <c r="AD895" s="31"/>
      <c r="AE895" s="31"/>
      <c r="AF895" s="31"/>
      <c r="AG895" s="33">
        <f t="shared" si="252"/>
        <v>0.99746484356498721</v>
      </c>
      <c r="AH895" s="33">
        <f t="shared" si="253"/>
        <v>1.0010843108628262</v>
      </c>
      <c r="AI895" s="33">
        <f t="shared" si="254"/>
        <v>0.99999847067347458</v>
      </c>
      <c r="AJ895" s="93">
        <f t="shared" si="255"/>
        <v>0.99869949158173799</v>
      </c>
      <c r="AK895" s="3">
        <f t="shared" si="256"/>
        <v>0.99872207266421342</v>
      </c>
      <c r="AL895" s="3"/>
      <c r="AM895" s="3"/>
      <c r="AN895" s="3"/>
      <c r="AO895" s="3"/>
      <c r="AP895" s="3"/>
      <c r="AQ895" s="90">
        <f t="shared" si="263"/>
        <v>0</v>
      </c>
      <c r="AR895" s="91">
        <f t="shared" si="264"/>
        <v>0</v>
      </c>
      <c r="AS895" s="89">
        <f>SUM(AR$9:AR895)*RLR</f>
        <v>120</v>
      </c>
      <c r="AT895" s="90">
        <f>AS895-SUM(AU$9:AU895)</f>
        <v>0.15335128029437328</v>
      </c>
      <c r="AU895" s="89">
        <f t="shared" si="265"/>
        <v>1.1588257956753267E-3</v>
      </c>
      <c r="AV895" s="90">
        <f>SUM(AU$9:AU895)*RRF</f>
        <v>83.89265410379393</v>
      </c>
      <c r="AW895" s="3"/>
      <c r="AX895" s="2">
        <f t="shared" si="257"/>
        <v>1.5</v>
      </c>
      <c r="AY895" s="2">
        <f t="shared" si="258"/>
        <v>0.75</v>
      </c>
    </row>
    <row r="896" spans="1:51" x14ac:dyDescent="0.25">
      <c r="A896" s="14">
        <f t="shared" si="259"/>
        <v>8.8699999999999992</v>
      </c>
      <c r="B896" s="59">
        <f>IF($B$4="AY",0,IFERROR(P*INDEX('UWYr writing pattern'!$C$4:$C$18,MATCH('Baseline model w.Calcs'!$A896,'UWYr writing pattern'!$A$4:$A$18,0)) / 25,B895))</f>
        <v>0</v>
      </c>
      <c r="C896" s="36">
        <f t="shared" si="260"/>
        <v>1.5063866263768588E-4</v>
      </c>
      <c r="E896" s="34">
        <f t="shared" si="261"/>
        <v>2.2939897863606988E-6</v>
      </c>
      <c r="F896" s="31">
        <f>SUM($E$9:E896)*RLR</f>
        <v>119.99981923360468</v>
      </c>
      <c r="G896" s="32"/>
      <c r="H896" s="36">
        <f>F896-SUM($J$9:J896)</f>
        <v>0.30175774140857925</v>
      </c>
      <c r="J896" s="31">
        <f t="shared" si="262"/>
        <v>2.2802643976386249E-3</v>
      </c>
      <c r="K896" s="36">
        <f>SUM($J$9:J896)*RRF</f>
        <v>83.788643044537267</v>
      </c>
      <c r="L896" s="33"/>
      <c r="M896" s="36">
        <f t="shared" si="247"/>
        <v>84.090400785945846</v>
      </c>
      <c r="N896" s="33"/>
      <c r="O896" s="33"/>
      <c r="P896" s="33"/>
      <c r="Q896" s="33"/>
      <c r="R896" s="33"/>
      <c r="S896" s="33"/>
      <c r="T896" s="33"/>
      <c r="U896" s="33"/>
      <c r="V896" s="31">
        <f t="shared" si="248"/>
        <v>1.2653647661565613E-4</v>
      </c>
      <c r="W896" s="31">
        <f t="shared" si="249"/>
        <v>0.21123041898600547</v>
      </c>
      <c r="X896" s="31">
        <f t="shared" si="250"/>
        <v>0.21135695546262112</v>
      </c>
      <c r="Y896" s="31">
        <f t="shared" si="251"/>
        <v>-9.0400785945845996E-2</v>
      </c>
      <c r="Z896" s="31"/>
      <c r="AA896" s="31"/>
      <c r="AB896" s="31"/>
      <c r="AC896" s="31"/>
      <c r="AD896" s="31"/>
      <c r="AE896" s="31"/>
      <c r="AF896" s="31"/>
      <c r="AG896" s="33">
        <f t="shared" si="252"/>
        <v>0.99748384576830085</v>
      </c>
      <c r="AH896" s="33">
        <f t="shared" si="253"/>
        <v>1.0010761998326887</v>
      </c>
      <c r="AI896" s="33">
        <f t="shared" si="254"/>
        <v>0.99999849361337234</v>
      </c>
      <c r="AJ896" s="93">
        <f t="shared" si="255"/>
        <v>0.99870920890934645</v>
      </c>
      <c r="AK896" s="3">
        <f t="shared" si="256"/>
        <v>0.99873165711923184</v>
      </c>
      <c r="AL896" s="3"/>
      <c r="AM896" s="3"/>
      <c r="AN896" s="3"/>
      <c r="AO896" s="3"/>
      <c r="AP896" s="3"/>
      <c r="AQ896" s="90">
        <f t="shared" si="263"/>
        <v>0</v>
      </c>
      <c r="AR896" s="91">
        <f t="shared" si="264"/>
        <v>0</v>
      </c>
      <c r="AS896" s="89">
        <f>SUM(AR$9:AR896)*RLR</f>
        <v>120</v>
      </c>
      <c r="AT896" s="90">
        <f>AS896-SUM(AU$9:AU896)</f>
        <v>0.15220114569216037</v>
      </c>
      <c r="AU896" s="89">
        <f t="shared" si="265"/>
        <v>1.1501346022077996E-3</v>
      </c>
      <c r="AV896" s="90">
        <f>SUM(AU$9:AU896)*RRF</f>
        <v>83.893459198015478</v>
      </c>
      <c r="AW896" s="3"/>
      <c r="AX896" s="2">
        <f t="shared" si="257"/>
        <v>1.5</v>
      </c>
      <c r="AY896" s="2">
        <f t="shared" si="258"/>
        <v>0.75</v>
      </c>
    </row>
    <row r="897" spans="1:51" x14ac:dyDescent="0.25">
      <c r="A897" s="14">
        <f t="shared" si="259"/>
        <v>8.8800000000000008</v>
      </c>
      <c r="B897" s="59">
        <f>IF($B$4="AY",0,IFERROR(P*INDEX('UWYr writing pattern'!$C$4:$C$18,MATCH('Baseline model w.Calcs'!$A897,'UWYr writing pattern'!$A$4:$A$18,0)) / 25,B896))</f>
        <v>0</v>
      </c>
      <c r="C897" s="36">
        <f t="shared" si="260"/>
        <v>1.4837908269812059E-4</v>
      </c>
      <c r="E897" s="34">
        <f t="shared" si="261"/>
        <v>2.2595799395652883E-6</v>
      </c>
      <c r="F897" s="31">
        <f>SUM($E$9:E897)*RLR</f>
        <v>119.99982194510062</v>
      </c>
      <c r="G897" s="32"/>
      <c r="H897" s="36">
        <f>F897-SUM($J$9:J897)</f>
        <v>0.29949726984395397</v>
      </c>
      <c r="J897" s="31">
        <f t="shared" si="262"/>
        <v>2.2631830605643445E-3</v>
      </c>
      <c r="K897" s="36">
        <f>SUM($J$9:J897)*RRF</f>
        <v>83.790227272679658</v>
      </c>
      <c r="L897" s="33"/>
      <c r="M897" s="36">
        <f t="shared" si="247"/>
        <v>84.089724542523612</v>
      </c>
      <c r="N897" s="33"/>
      <c r="O897" s="33"/>
      <c r="P897" s="33"/>
      <c r="Q897" s="33"/>
      <c r="R897" s="33"/>
      <c r="S897" s="33"/>
      <c r="T897" s="33"/>
      <c r="U897" s="33"/>
      <c r="V897" s="31">
        <f t="shared" si="248"/>
        <v>1.246384294664213E-4</v>
      </c>
      <c r="W897" s="31">
        <f t="shared" si="249"/>
        <v>0.20964808889076778</v>
      </c>
      <c r="X897" s="31">
        <f t="shared" si="250"/>
        <v>0.20977272732023419</v>
      </c>
      <c r="Y897" s="31">
        <f t="shared" si="251"/>
        <v>-8.9724542523612172E-2</v>
      </c>
      <c r="Z897" s="31"/>
      <c r="AA897" s="31"/>
      <c r="AB897" s="31"/>
      <c r="AC897" s="31"/>
      <c r="AD897" s="31"/>
      <c r="AE897" s="31"/>
      <c r="AF897" s="31"/>
      <c r="AG897" s="33">
        <f t="shared" si="252"/>
        <v>0.99750270562713883</v>
      </c>
      <c r="AH897" s="33">
        <f t="shared" si="253"/>
        <v>1.0010681493157574</v>
      </c>
      <c r="AI897" s="33">
        <f t="shared" si="254"/>
        <v>0.99999851620917179</v>
      </c>
      <c r="AJ897" s="93">
        <f t="shared" si="255"/>
        <v>0.99871885362961577</v>
      </c>
      <c r="AK897" s="3">
        <f t="shared" si="256"/>
        <v>0.99874116969083782</v>
      </c>
      <c r="AL897" s="3"/>
      <c r="AM897" s="3"/>
      <c r="AN897" s="3"/>
      <c r="AO897" s="3"/>
      <c r="AP897" s="3"/>
      <c r="AQ897" s="90">
        <f t="shared" si="263"/>
        <v>0</v>
      </c>
      <c r="AR897" s="91">
        <f t="shared" si="264"/>
        <v>0</v>
      </c>
      <c r="AS897" s="89">
        <f>SUM(AR$9:AR897)*RLR</f>
        <v>120</v>
      </c>
      <c r="AT897" s="90">
        <f>AS897-SUM(AU$9:AU897)</f>
        <v>0.15105963709946479</v>
      </c>
      <c r="AU897" s="89">
        <f t="shared" si="265"/>
        <v>1.1415085926912028E-3</v>
      </c>
      <c r="AV897" s="90">
        <f>SUM(AU$9:AU897)*RRF</f>
        <v>83.894258254030376</v>
      </c>
      <c r="AW897" s="3"/>
      <c r="AX897" s="2">
        <f t="shared" si="257"/>
        <v>1.5</v>
      </c>
      <c r="AY897" s="2">
        <f t="shared" si="258"/>
        <v>0.75</v>
      </c>
    </row>
    <row r="898" spans="1:51" x14ac:dyDescent="0.25">
      <c r="A898" s="14">
        <f t="shared" si="259"/>
        <v>8.89</v>
      </c>
      <c r="B898" s="59">
        <f>IF($B$4="AY",0,IFERROR(P*INDEX('UWYr writing pattern'!$C$4:$C$18,MATCH('Baseline model w.Calcs'!$A898,'UWYr writing pattern'!$A$4:$A$18,0)) / 25,B897))</f>
        <v>0</v>
      </c>
      <c r="C898" s="36">
        <f t="shared" si="260"/>
        <v>1.461533964576488E-4</v>
      </c>
      <c r="E898" s="34">
        <f t="shared" si="261"/>
        <v>2.225686240471809E-6</v>
      </c>
      <c r="F898" s="31">
        <f>SUM($E$9:E898)*RLR</f>
        <v>119.99982461592411</v>
      </c>
      <c r="G898" s="32"/>
      <c r="H898" s="36">
        <f>F898-SUM($J$9:J898)</f>
        <v>0.2972537111436111</v>
      </c>
      <c r="J898" s="31">
        <f t="shared" si="262"/>
        <v>2.2462295238296548E-3</v>
      </c>
      <c r="K898" s="36">
        <f>SUM($J$9:J898)*RRF</f>
        <v>83.791799633346344</v>
      </c>
      <c r="L898" s="33"/>
      <c r="M898" s="36">
        <f t="shared" si="247"/>
        <v>84.089053344489955</v>
      </c>
      <c r="N898" s="33"/>
      <c r="O898" s="33"/>
      <c r="P898" s="33"/>
      <c r="Q898" s="33"/>
      <c r="R898" s="33"/>
      <c r="S898" s="33"/>
      <c r="T898" s="33"/>
      <c r="U898" s="33"/>
      <c r="V898" s="31">
        <f t="shared" si="248"/>
        <v>1.2276885302442498E-4</v>
      </c>
      <c r="W898" s="31">
        <f t="shared" si="249"/>
        <v>0.20807759780052776</v>
      </c>
      <c r="X898" s="31">
        <f t="shared" si="250"/>
        <v>0.20820036665355218</v>
      </c>
      <c r="Y898" s="31">
        <f t="shared" si="251"/>
        <v>-8.9053344489954611E-2</v>
      </c>
      <c r="Z898" s="31"/>
      <c r="AA898" s="31"/>
      <c r="AB898" s="31"/>
      <c r="AC898" s="31"/>
      <c r="AD898" s="31"/>
      <c r="AE898" s="31"/>
      <c r="AF898" s="31"/>
      <c r="AG898" s="33">
        <f t="shared" si="252"/>
        <v>0.99752142420650414</v>
      </c>
      <c r="AH898" s="33">
        <f t="shared" si="253"/>
        <v>1.0010601588629757</v>
      </c>
      <c r="AI898" s="33">
        <f t="shared" si="254"/>
        <v>0.99999853846603426</v>
      </c>
      <c r="AJ898" s="93">
        <f t="shared" si="255"/>
        <v>0.99872842628506397</v>
      </c>
      <c r="AK898" s="3">
        <f t="shared" si="256"/>
        <v>0.99875061091815653</v>
      </c>
      <c r="AL898" s="3"/>
      <c r="AM898" s="3"/>
      <c r="AN898" s="3"/>
      <c r="AO898" s="3"/>
      <c r="AP898" s="3"/>
      <c r="AQ898" s="90">
        <f t="shared" si="263"/>
        <v>0</v>
      </c>
      <c r="AR898" s="91">
        <f t="shared" si="264"/>
        <v>0</v>
      </c>
      <c r="AS898" s="89">
        <f>SUM(AR$9:AR898)*RLR</f>
        <v>120</v>
      </c>
      <c r="AT898" s="90">
        <f>AS898-SUM(AU$9:AU898)</f>
        <v>0.14992668982121415</v>
      </c>
      <c r="AU898" s="89">
        <f t="shared" si="265"/>
        <v>1.132947278245986E-3</v>
      </c>
      <c r="AV898" s="90">
        <f>SUM(AU$9:AU898)*RRF</f>
        <v>83.895051317125152</v>
      </c>
      <c r="AW898" s="3"/>
      <c r="AX898" s="2">
        <f t="shared" si="257"/>
        <v>1.5</v>
      </c>
      <c r="AY898" s="2">
        <f t="shared" si="258"/>
        <v>0.75</v>
      </c>
    </row>
    <row r="899" spans="1:51" x14ac:dyDescent="0.25">
      <c r="A899" s="14">
        <f t="shared" si="259"/>
        <v>8.9</v>
      </c>
      <c r="B899" s="59">
        <f>IF($B$4="AY",0,IFERROR(P*INDEX('UWYr writing pattern'!$C$4:$C$18,MATCH('Baseline model w.Calcs'!$A899,'UWYr writing pattern'!$A$4:$A$18,0)) / 25,B898))</f>
        <v>0</v>
      </c>
      <c r="C899" s="36">
        <f t="shared" si="260"/>
        <v>1.4396109551078405E-4</v>
      </c>
      <c r="E899" s="34">
        <f t="shared" si="261"/>
        <v>2.1923009468647317E-6</v>
      </c>
      <c r="F899" s="31">
        <f>SUM($E$9:E899)*RLR</f>
        <v>119.99982724668524</v>
      </c>
      <c r="G899" s="32"/>
      <c r="H899" s="36">
        <f>F899-SUM($J$9:J899)</f>
        <v>0.29502693907116395</v>
      </c>
      <c r="J899" s="31">
        <f t="shared" si="262"/>
        <v>2.2294028335770833E-3</v>
      </c>
      <c r="K899" s="36">
        <f>SUM($J$9:J899)*RRF</f>
        <v>83.793360215329855</v>
      </c>
      <c r="L899" s="33"/>
      <c r="M899" s="36">
        <f t="shared" si="247"/>
        <v>84.088387154401019</v>
      </c>
      <c r="N899" s="33"/>
      <c r="O899" s="33"/>
      <c r="P899" s="33"/>
      <c r="Q899" s="33"/>
      <c r="R899" s="33"/>
      <c r="S899" s="33"/>
      <c r="T899" s="33"/>
      <c r="U899" s="33"/>
      <c r="V899" s="31">
        <f t="shared" si="248"/>
        <v>1.2092732022905859E-4</v>
      </c>
      <c r="W899" s="31">
        <f t="shared" si="249"/>
        <v>0.20651885734981476</v>
      </c>
      <c r="X899" s="31">
        <f t="shared" si="250"/>
        <v>0.20663978467004382</v>
      </c>
      <c r="Y899" s="31">
        <f t="shared" si="251"/>
        <v>-8.8387154401019075E-2</v>
      </c>
      <c r="Z899" s="31"/>
      <c r="AA899" s="31"/>
      <c r="AB899" s="31"/>
      <c r="AC899" s="31"/>
      <c r="AD899" s="31"/>
      <c r="AE899" s="31"/>
      <c r="AF899" s="31"/>
      <c r="AG899" s="33">
        <f t="shared" si="252"/>
        <v>0.99754000256345066</v>
      </c>
      <c r="AH899" s="33">
        <f t="shared" si="253"/>
        <v>1.0010522280285836</v>
      </c>
      <c r="AI899" s="33">
        <f t="shared" si="254"/>
        <v>0.99999856038904367</v>
      </c>
      <c r="AJ899" s="93">
        <f t="shared" si="255"/>
        <v>0.99873792741415535</v>
      </c>
      <c r="AK899" s="3">
        <f t="shared" si="256"/>
        <v>0.99875998133627031</v>
      </c>
      <c r="AL899" s="3"/>
      <c r="AM899" s="3"/>
      <c r="AN899" s="3"/>
      <c r="AO899" s="3"/>
      <c r="AP899" s="3"/>
      <c r="AQ899" s="90">
        <f t="shared" si="263"/>
        <v>0</v>
      </c>
      <c r="AR899" s="91">
        <f t="shared" si="264"/>
        <v>0</v>
      </c>
      <c r="AS899" s="89">
        <f>SUM(AR$9:AR899)*RLR</f>
        <v>120</v>
      </c>
      <c r="AT899" s="90">
        <f>AS899-SUM(AU$9:AU899)</f>
        <v>0.14880223964755146</v>
      </c>
      <c r="AU899" s="89">
        <f t="shared" si="265"/>
        <v>1.1244501736591061E-3</v>
      </c>
      <c r="AV899" s="90">
        <f>SUM(AU$9:AU899)*RRF</f>
        <v>83.895838432246705</v>
      </c>
      <c r="AW899" s="3"/>
      <c r="AX899" s="2">
        <f t="shared" si="257"/>
        <v>1.5</v>
      </c>
      <c r="AY899" s="2">
        <f t="shared" si="258"/>
        <v>0.75</v>
      </c>
    </row>
    <row r="900" spans="1:51" x14ac:dyDescent="0.25">
      <c r="A900" s="14">
        <f t="shared" si="259"/>
        <v>8.91</v>
      </c>
      <c r="B900" s="59">
        <f>IF($B$4="AY",0,IFERROR(P*INDEX('UWYr writing pattern'!$C$4:$C$18,MATCH('Baseline model w.Calcs'!$A900,'UWYr writing pattern'!$A$4:$A$18,0)) / 25,B899))</f>
        <v>0</v>
      </c>
      <c r="C900" s="36">
        <f t="shared" si="260"/>
        <v>1.4180167907812229E-4</v>
      </c>
      <c r="E900" s="34">
        <f t="shared" si="261"/>
        <v>2.1594164326617609E-6</v>
      </c>
      <c r="F900" s="31">
        <f>SUM($E$9:E900)*RLR</f>
        <v>119.99982983798496</v>
      </c>
      <c r="G900" s="32"/>
      <c r="H900" s="36">
        <f>F900-SUM($J$9:J900)</f>
        <v>0.29281682832784384</v>
      </c>
      <c r="J900" s="31">
        <f t="shared" si="262"/>
        <v>2.2127020430337298E-3</v>
      </c>
      <c r="K900" s="36">
        <f>SUM($J$9:J900)*RRF</f>
        <v>83.794909106759974</v>
      </c>
      <c r="L900" s="33"/>
      <c r="M900" s="36">
        <f t="shared" si="247"/>
        <v>84.087725935087818</v>
      </c>
      <c r="N900" s="33"/>
      <c r="O900" s="33"/>
      <c r="P900" s="33"/>
      <c r="Q900" s="33"/>
      <c r="R900" s="33"/>
      <c r="S900" s="33"/>
      <c r="T900" s="33"/>
      <c r="U900" s="33"/>
      <c r="V900" s="31">
        <f t="shared" si="248"/>
        <v>1.1911341042562271E-4</v>
      </c>
      <c r="W900" s="31">
        <f t="shared" si="249"/>
        <v>0.20497177982949066</v>
      </c>
      <c r="X900" s="31">
        <f t="shared" si="250"/>
        <v>0.20509089323991628</v>
      </c>
      <c r="Y900" s="31">
        <f t="shared" si="251"/>
        <v>-8.7725935087817675E-2</v>
      </c>
      <c r="Z900" s="31"/>
      <c r="AA900" s="31"/>
      <c r="AB900" s="31"/>
      <c r="AC900" s="31"/>
      <c r="AD900" s="31"/>
      <c r="AE900" s="31"/>
      <c r="AF900" s="31"/>
      <c r="AG900" s="33">
        <f t="shared" si="252"/>
        <v>0.99755844174714259</v>
      </c>
      <c r="AH900" s="33">
        <f t="shared" si="253"/>
        <v>1.001044356370093</v>
      </c>
      <c r="AI900" s="33">
        <f t="shared" si="254"/>
        <v>0.99999858198320801</v>
      </c>
      <c r="AJ900" s="93">
        <f t="shared" si="255"/>
        <v>0.99874735755133104</v>
      </c>
      <c r="AK900" s="3">
        <f t="shared" si="256"/>
        <v>0.99876928147624833</v>
      </c>
      <c r="AL900" s="3"/>
      <c r="AM900" s="3"/>
      <c r="AN900" s="3"/>
      <c r="AO900" s="3"/>
      <c r="AP900" s="3"/>
      <c r="AQ900" s="90">
        <f t="shared" si="263"/>
        <v>0</v>
      </c>
      <c r="AR900" s="91">
        <f t="shared" si="264"/>
        <v>0</v>
      </c>
      <c r="AS900" s="89">
        <f>SUM(AR$9:AR900)*RLR</f>
        <v>120</v>
      </c>
      <c r="AT900" s="90">
        <f>AS900-SUM(AU$9:AU900)</f>
        <v>0.14768622285019717</v>
      </c>
      <c r="AU900" s="89">
        <f t="shared" si="265"/>
        <v>1.1160167973566361E-3</v>
      </c>
      <c r="AV900" s="90">
        <f>SUM(AU$9:AU900)*RRF</f>
        <v>83.896619644004858</v>
      </c>
      <c r="AW900" s="3"/>
      <c r="AX900" s="2">
        <f t="shared" si="257"/>
        <v>1.5</v>
      </c>
      <c r="AY900" s="2">
        <f t="shared" si="258"/>
        <v>0.75</v>
      </c>
    </row>
    <row r="901" spans="1:51" x14ac:dyDescent="0.25">
      <c r="A901" s="14">
        <f t="shared" si="259"/>
        <v>8.92</v>
      </c>
      <c r="B901" s="59">
        <f>IF($B$4="AY",0,IFERROR(P*INDEX('UWYr writing pattern'!$C$4:$C$18,MATCH('Baseline model w.Calcs'!$A901,'UWYr writing pattern'!$A$4:$A$18,0)) / 25,B900))</f>
        <v>0</v>
      </c>
      <c r="C901" s="36">
        <f t="shared" si="260"/>
        <v>1.3967465389195047E-4</v>
      </c>
      <c r="E901" s="34">
        <f t="shared" si="261"/>
        <v>2.1270251861718344E-6</v>
      </c>
      <c r="F901" s="31">
        <f>SUM($E$9:E901)*RLR</f>
        <v>119.99983239041518</v>
      </c>
      <c r="G901" s="32"/>
      <c r="H901" s="36">
        <f>F901-SUM($J$9:J901)</f>
        <v>0.29062325454560778</v>
      </c>
      <c r="J901" s="31">
        <f t="shared" si="262"/>
        <v>2.1961262124588288E-3</v>
      </c>
      <c r="K901" s="36">
        <f>SUM($J$9:J901)*RRF</f>
        <v>83.796446395108688</v>
      </c>
      <c r="L901" s="33"/>
      <c r="M901" s="36">
        <f t="shared" si="247"/>
        <v>84.087069649654296</v>
      </c>
      <c r="N901" s="33"/>
      <c r="O901" s="33"/>
      <c r="P901" s="33"/>
      <c r="Q901" s="33"/>
      <c r="R901" s="33"/>
      <c r="S901" s="33"/>
      <c r="T901" s="33"/>
      <c r="U901" s="33"/>
      <c r="V901" s="31">
        <f t="shared" si="248"/>
        <v>1.1732670926923839E-4</v>
      </c>
      <c r="W901" s="31">
        <f t="shared" si="249"/>
        <v>0.20343627818192545</v>
      </c>
      <c r="X901" s="31">
        <f t="shared" si="250"/>
        <v>0.20355360489119467</v>
      </c>
      <c r="Y901" s="31">
        <f t="shared" si="251"/>
        <v>-8.70696496542962E-2</v>
      </c>
      <c r="Z901" s="31"/>
      <c r="AA901" s="31"/>
      <c r="AB901" s="31"/>
      <c r="AC901" s="31"/>
      <c r="AD901" s="31"/>
      <c r="AE901" s="31"/>
      <c r="AF901" s="31"/>
      <c r="AG901" s="33">
        <f t="shared" si="252"/>
        <v>0.99757674279891295</v>
      </c>
      <c r="AH901" s="33">
        <f t="shared" si="253"/>
        <v>1.0010365434482655</v>
      </c>
      <c r="AI901" s="33">
        <f t="shared" si="254"/>
        <v>0.99999860325345979</v>
      </c>
      <c r="AJ901" s="93">
        <f t="shared" si="255"/>
        <v>0.99875671722703874</v>
      </c>
      <c r="AK901" s="3">
        <f t="shared" si="256"/>
        <v>0.99877851186517641</v>
      </c>
      <c r="AL901" s="3"/>
      <c r="AM901" s="3"/>
      <c r="AN901" s="3"/>
      <c r="AO901" s="3"/>
      <c r="AP901" s="3"/>
      <c r="AQ901" s="90">
        <f t="shared" si="263"/>
        <v>0</v>
      </c>
      <c r="AR901" s="91">
        <f t="shared" si="264"/>
        <v>0</v>
      </c>
      <c r="AS901" s="89">
        <f>SUM(AR$9:AR901)*RLR</f>
        <v>120</v>
      </c>
      <c r="AT901" s="90">
        <f>AS901-SUM(AU$9:AU901)</f>
        <v>0.14657857617882541</v>
      </c>
      <c r="AU901" s="89">
        <f t="shared" si="265"/>
        <v>1.1076466713764788E-3</v>
      </c>
      <c r="AV901" s="90">
        <f>SUM(AU$9:AU901)*RRF</f>
        <v>83.897394996674819</v>
      </c>
      <c r="AW901" s="3"/>
      <c r="AX901" s="2">
        <f t="shared" si="257"/>
        <v>1.5</v>
      </c>
      <c r="AY901" s="2">
        <f t="shared" si="258"/>
        <v>0.75</v>
      </c>
    </row>
    <row r="902" spans="1:51" x14ac:dyDescent="0.25">
      <c r="A902" s="14">
        <f t="shared" si="259"/>
        <v>8.93</v>
      </c>
      <c r="B902" s="59">
        <f>IF($B$4="AY",0,IFERROR(P*INDEX('UWYr writing pattern'!$C$4:$C$18,MATCH('Baseline model w.Calcs'!$A902,'UWYr writing pattern'!$A$4:$A$18,0)) / 25,B901))</f>
        <v>0</v>
      </c>
      <c r="C902" s="36">
        <f t="shared" si="260"/>
        <v>1.3757953408357121E-4</v>
      </c>
      <c r="E902" s="34">
        <f t="shared" si="261"/>
        <v>2.0951198083792572E-6</v>
      </c>
      <c r="F902" s="31">
        <f>SUM($E$9:E902)*RLR</f>
        <v>119.99983490455895</v>
      </c>
      <c r="G902" s="32"/>
      <c r="H902" s="36">
        <f>F902-SUM($J$9:J902)</f>
        <v>0.28844609428028889</v>
      </c>
      <c r="J902" s="31">
        <f t="shared" si="262"/>
        <v>2.1796744090920583E-3</v>
      </c>
      <c r="K902" s="36">
        <f>SUM($J$9:J902)*RRF</f>
        <v>83.797972167195056</v>
      </c>
      <c r="L902" s="33"/>
      <c r="M902" s="36">
        <f t="shared" si="247"/>
        <v>84.086418261475345</v>
      </c>
      <c r="N902" s="33"/>
      <c r="O902" s="33"/>
      <c r="P902" s="33"/>
      <c r="Q902" s="33"/>
      <c r="R902" s="33"/>
      <c r="S902" s="33"/>
      <c r="T902" s="33"/>
      <c r="U902" s="33"/>
      <c r="V902" s="31">
        <f t="shared" si="248"/>
        <v>1.155668086301998E-4</v>
      </c>
      <c r="W902" s="31">
        <f t="shared" si="249"/>
        <v>0.20191226599620221</v>
      </c>
      <c r="X902" s="31">
        <f t="shared" si="250"/>
        <v>0.20202783280483241</v>
      </c>
      <c r="Y902" s="31">
        <f t="shared" si="251"/>
        <v>-8.6418261475344593E-2</v>
      </c>
      <c r="Z902" s="31"/>
      <c r="AA902" s="31"/>
      <c r="AB902" s="31"/>
      <c r="AC902" s="31"/>
      <c r="AD902" s="31"/>
      <c r="AE902" s="31"/>
      <c r="AF902" s="31"/>
      <c r="AG902" s="33">
        <f t="shared" si="252"/>
        <v>0.9975949067523221</v>
      </c>
      <c r="AH902" s="33">
        <f t="shared" si="253"/>
        <v>1.0010287888270875</v>
      </c>
      <c r="AI902" s="33">
        <f t="shared" si="254"/>
        <v>0.9999986242046579</v>
      </c>
      <c r="AJ902" s="93">
        <f t="shared" si="255"/>
        <v>0.99876600696776263</v>
      </c>
      <c r="AK902" s="3">
        <f t="shared" si="256"/>
        <v>0.99878767302618754</v>
      </c>
      <c r="AL902" s="3"/>
      <c r="AM902" s="3"/>
      <c r="AN902" s="3"/>
      <c r="AO902" s="3"/>
      <c r="AP902" s="3"/>
      <c r="AQ902" s="90">
        <f t="shared" si="263"/>
        <v>0</v>
      </c>
      <c r="AR902" s="91">
        <f t="shared" si="264"/>
        <v>0</v>
      </c>
      <c r="AS902" s="89">
        <f>SUM(AR$9:AR902)*RLR</f>
        <v>120</v>
      </c>
      <c r="AT902" s="90">
        <f>AS902-SUM(AU$9:AU902)</f>
        <v>0.14547923685748287</v>
      </c>
      <c r="AU902" s="89">
        <f t="shared" si="265"/>
        <v>1.0993393213411906E-3</v>
      </c>
      <c r="AV902" s="90">
        <f>SUM(AU$9:AU902)*RRF</f>
        <v>83.898164534199751</v>
      </c>
      <c r="AW902" s="3"/>
      <c r="AX902" s="2">
        <f t="shared" si="257"/>
        <v>1.5</v>
      </c>
      <c r="AY902" s="2">
        <f t="shared" si="258"/>
        <v>0.75</v>
      </c>
    </row>
    <row r="903" spans="1:51" x14ac:dyDescent="0.25">
      <c r="A903" s="14">
        <f t="shared" si="259"/>
        <v>8.94</v>
      </c>
      <c r="B903" s="59">
        <f>IF($B$4="AY",0,IFERROR(P*INDEX('UWYr writing pattern'!$C$4:$C$18,MATCH('Baseline model w.Calcs'!$A903,'UWYr writing pattern'!$A$4:$A$18,0)) / 25,B902))</f>
        <v>0</v>
      </c>
      <c r="C903" s="36">
        <f t="shared" si="260"/>
        <v>1.3551584107231765E-4</v>
      </c>
      <c r="E903" s="34">
        <f t="shared" si="261"/>
        <v>2.0636930112535682E-6</v>
      </c>
      <c r="F903" s="31">
        <f>SUM($E$9:E903)*RLR</f>
        <v>119.99983738099058</v>
      </c>
      <c r="G903" s="32"/>
      <c r="H903" s="36">
        <f>F903-SUM($J$9:J903)</f>
        <v>0.28628522500481779</v>
      </c>
      <c r="J903" s="31">
        <f t="shared" si="262"/>
        <v>2.1633457071021669E-3</v>
      </c>
      <c r="K903" s="36">
        <f>SUM($J$9:J903)*RRF</f>
        <v>83.799486509190032</v>
      </c>
      <c r="L903" s="33"/>
      <c r="M903" s="36">
        <f t="shared" si="247"/>
        <v>84.08577173419485</v>
      </c>
      <c r="N903" s="33"/>
      <c r="O903" s="33"/>
      <c r="P903" s="33"/>
      <c r="Q903" s="33"/>
      <c r="R903" s="33"/>
      <c r="S903" s="33"/>
      <c r="T903" s="33"/>
      <c r="U903" s="33"/>
      <c r="V903" s="31">
        <f t="shared" si="248"/>
        <v>1.1383330650074681E-4</v>
      </c>
      <c r="W903" s="31">
        <f t="shared" si="249"/>
        <v>0.20039965750337244</v>
      </c>
      <c r="X903" s="31">
        <f t="shared" si="250"/>
        <v>0.20051349080987318</v>
      </c>
      <c r="Y903" s="31">
        <f t="shared" si="251"/>
        <v>-8.5771734194850069E-2</v>
      </c>
      <c r="Z903" s="31"/>
      <c r="AA903" s="31"/>
      <c r="AB903" s="31"/>
      <c r="AC903" s="31"/>
      <c r="AD903" s="31"/>
      <c r="AE903" s="31"/>
      <c r="AF903" s="31"/>
      <c r="AG903" s="33">
        <f t="shared" si="252"/>
        <v>0.99761293463321465</v>
      </c>
      <c r="AH903" s="33">
        <f t="shared" si="253"/>
        <v>1.0010210920737481</v>
      </c>
      <c r="AI903" s="33">
        <f t="shared" si="254"/>
        <v>0.99999864484158818</v>
      </c>
      <c r="AJ903" s="93">
        <f t="shared" si="255"/>
        <v>0.99877522729605306</v>
      </c>
      <c r="AK903" s="3">
        <f t="shared" si="256"/>
        <v>0.99879676547849117</v>
      </c>
      <c r="AL903" s="3"/>
      <c r="AM903" s="3"/>
      <c r="AN903" s="3"/>
      <c r="AO903" s="3"/>
      <c r="AP903" s="3"/>
      <c r="AQ903" s="90">
        <f t="shared" si="263"/>
        <v>0</v>
      </c>
      <c r="AR903" s="91">
        <f t="shared" si="264"/>
        <v>0</v>
      </c>
      <c r="AS903" s="89">
        <f>SUM(AR$9:AR903)*RLR</f>
        <v>120</v>
      </c>
      <c r="AT903" s="90">
        <f>AS903-SUM(AU$9:AU903)</f>
        <v>0.14438814258105026</v>
      </c>
      <c r="AU903" s="89">
        <f t="shared" si="265"/>
        <v>1.0910942764311216E-3</v>
      </c>
      <c r="AV903" s="90">
        <f>SUM(AU$9:AU903)*RRF</f>
        <v>83.898928300193262</v>
      </c>
      <c r="AW903" s="3"/>
      <c r="AX903" s="2">
        <f t="shared" si="257"/>
        <v>1.5</v>
      </c>
      <c r="AY903" s="2">
        <f t="shared" si="258"/>
        <v>0.75</v>
      </c>
    </row>
    <row r="904" spans="1:51" x14ac:dyDescent="0.25">
      <c r="A904" s="14">
        <f t="shared" si="259"/>
        <v>8.9499999999999993</v>
      </c>
      <c r="B904" s="59">
        <f>IF($B$4="AY",0,IFERROR(P*INDEX('UWYr writing pattern'!$C$4:$C$18,MATCH('Baseline model w.Calcs'!$A904,'UWYr writing pattern'!$A$4:$A$18,0)) / 25,B903))</f>
        <v>0</v>
      </c>
      <c r="C904" s="36">
        <f t="shared" si="260"/>
        <v>1.3348310345623289E-4</v>
      </c>
      <c r="E904" s="34">
        <f t="shared" si="261"/>
        <v>2.0327376160847648E-6</v>
      </c>
      <c r="F904" s="31">
        <f>SUM($E$9:E904)*RLR</f>
        <v>119.99983982027571</v>
      </c>
      <c r="G904" s="32"/>
      <c r="H904" s="36">
        <f>F904-SUM($J$9:J904)</f>
        <v>0.2841405251024014</v>
      </c>
      <c r="J904" s="31">
        <f t="shared" si="262"/>
        <v>2.1471391875361335E-3</v>
      </c>
      <c r="K904" s="36">
        <f>SUM($J$9:J904)*RRF</f>
        <v>83.800989506621306</v>
      </c>
      <c r="L904" s="33"/>
      <c r="M904" s="36">
        <f t="shared" si="247"/>
        <v>84.085130031723708</v>
      </c>
      <c r="N904" s="33"/>
      <c r="O904" s="33"/>
      <c r="P904" s="33"/>
      <c r="Q904" s="33"/>
      <c r="R904" s="33"/>
      <c r="S904" s="33"/>
      <c r="T904" s="33"/>
      <c r="U904" s="33"/>
      <c r="V904" s="31">
        <f t="shared" si="248"/>
        <v>1.1212580690323561E-4</v>
      </c>
      <c r="W904" s="31">
        <f t="shared" si="249"/>
        <v>0.19889836757168097</v>
      </c>
      <c r="X904" s="31">
        <f t="shared" si="250"/>
        <v>0.1990104933785842</v>
      </c>
      <c r="Y904" s="31">
        <f t="shared" si="251"/>
        <v>-8.5130031723707589E-2</v>
      </c>
      <c r="Z904" s="31"/>
      <c r="AA904" s="31"/>
      <c r="AB904" s="31"/>
      <c r="AC904" s="31"/>
      <c r="AD904" s="31"/>
      <c r="AE904" s="31"/>
      <c r="AF904" s="31"/>
      <c r="AG904" s="33">
        <f t="shared" si="252"/>
        <v>0.99763082745977749</v>
      </c>
      <c r="AH904" s="33">
        <f t="shared" si="253"/>
        <v>1.0010134527586156</v>
      </c>
      <c r="AI904" s="33">
        <f t="shared" si="254"/>
        <v>0.9999986651689643</v>
      </c>
      <c r="AJ904" s="93">
        <f t="shared" si="255"/>
        <v>0.99878437873055603</v>
      </c>
      <c r="AK904" s="3">
        <f t="shared" si="256"/>
        <v>0.99880578973740253</v>
      </c>
      <c r="AL904" s="3"/>
      <c r="AM904" s="3"/>
      <c r="AN904" s="3"/>
      <c r="AO904" s="3"/>
      <c r="AP904" s="3"/>
      <c r="AQ904" s="90">
        <f t="shared" si="263"/>
        <v>0</v>
      </c>
      <c r="AR904" s="91">
        <f t="shared" si="264"/>
        <v>0</v>
      </c>
      <c r="AS904" s="89">
        <f>SUM(AR$9:AR904)*RLR</f>
        <v>120</v>
      </c>
      <c r="AT904" s="90">
        <f>AS904-SUM(AU$9:AU904)</f>
        <v>0.14330523151168961</v>
      </c>
      <c r="AU904" s="89">
        <f t="shared" si="265"/>
        <v>1.0829110693578771E-3</v>
      </c>
      <c r="AV904" s="90">
        <f>SUM(AU$9:AU904)*RRF</f>
        <v>83.899686337941816</v>
      </c>
      <c r="AW904" s="3"/>
      <c r="AX904" s="2">
        <f t="shared" si="257"/>
        <v>1.5</v>
      </c>
      <c r="AY904" s="2">
        <f t="shared" si="258"/>
        <v>0.75</v>
      </c>
    </row>
    <row r="905" spans="1:51" x14ac:dyDescent="0.25">
      <c r="A905" s="14">
        <f t="shared" si="259"/>
        <v>8.9600000000000009</v>
      </c>
      <c r="B905" s="59">
        <f>IF($B$4="AY",0,IFERROR(P*INDEX('UWYr writing pattern'!$C$4:$C$18,MATCH('Baseline model w.Calcs'!$A905,'UWYr writing pattern'!$A$4:$A$18,0)) / 25,B904))</f>
        <v>0</v>
      </c>
      <c r="C905" s="36">
        <f t="shared" si="260"/>
        <v>1.3148085690438939E-4</v>
      </c>
      <c r="E905" s="34">
        <f t="shared" si="261"/>
        <v>2.0022465518434933E-6</v>
      </c>
      <c r="F905" s="31">
        <f>SUM($E$9:E905)*RLR</f>
        <v>119.99984222297157</v>
      </c>
      <c r="G905" s="32"/>
      <c r="H905" s="36">
        <f>F905-SUM($J$9:J905)</f>
        <v>0.28201187385998594</v>
      </c>
      <c r="J905" s="31">
        <f t="shared" si="262"/>
        <v>2.1310539382680105E-3</v>
      </c>
      <c r="K905" s="36">
        <f>SUM($J$9:J905)*RRF</f>
        <v>83.8024812443781</v>
      </c>
      <c r="L905" s="33"/>
      <c r="M905" s="36">
        <f t="shared" ref="M905:M968" si="266">H905+K905</f>
        <v>84.084493118238086</v>
      </c>
      <c r="N905" s="33"/>
      <c r="O905" s="33"/>
      <c r="P905" s="33"/>
      <c r="Q905" s="33"/>
      <c r="R905" s="33"/>
      <c r="S905" s="33"/>
      <c r="T905" s="33"/>
      <c r="U905" s="33"/>
      <c r="V905" s="31">
        <f t="shared" ref="V905:V968" si="267" xml:space="preserve"> C905*RLR*RRF</f>
        <v>1.1044391979968707E-4</v>
      </c>
      <c r="W905" s="31">
        <f t="shared" ref="W905:W968" si="268">H905*RRF</f>
        <v>0.19740831170199014</v>
      </c>
      <c r="X905" s="31">
        <f t="shared" ref="X905:X968" si="269">V905+W905</f>
        <v>0.19751875562178983</v>
      </c>
      <c r="Y905" s="31">
        <f t="shared" ref="Y905:Y968" si="270">P*RLR*RRF - M905</f>
        <v>-8.449311823808614E-2</v>
      </c>
      <c r="Z905" s="31"/>
      <c r="AA905" s="31"/>
      <c r="AB905" s="31"/>
      <c r="AC905" s="31"/>
      <c r="AD905" s="31"/>
      <c r="AE905" s="31"/>
      <c r="AF905" s="31"/>
      <c r="AG905" s="33">
        <f t="shared" ref="AG905:AG968" si="271">K905/(P*RLR*RRF)</f>
        <v>0.99764858624259645</v>
      </c>
      <c r="AH905" s="33">
        <f t="shared" ref="AH905:AH968" si="272">M905/(P*RLR*RRF)</f>
        <v>1.0010058704552154</v>
      </c>
      <c r="AI905" s="33">
        <f t="shared" ref="AI905:AI968" si="273">F905/(P*RLR)</f>
        <v>0.99999868519142976</v>
      </c>
      <c r="AJ905" s="93">
        <f t="shared" ref="AJ905:AJ968" si="274">(1-EXP(-A905*kp))</f>
        <v>0.998793461786042</v>
      </c>
      <c r="AK905" s="3">
        <f t="shared" ref="AK905:AK968" si="275">AV905/(P*RLR*RRF)</f>
        <v>0.99881474631437206</v>
      </c>
      <c r="AL905" s="3"/>
      <c r="AM905" s="3"/>
      <c r="AN905" s="3"/>
      <c r="AO905" s="3"/>
      <c r="AP905" s="3"/>
      <c r="AQ905" s="90">
        <f t="shared" si="263"/>
        <v>0</v>
      </c>
      <c r="AR905" s="91">
        <f t="shared" si="264"/>
        <v>0</v>
      </c>
      <c r="AS905" s="89">
        <f>SUM(AR$9:AR905)*RLR</f>
        <v>120</v>
      </c>
      <c r="AT905" s="90">
        <f>AS905-SUM(AU$9:AU905)</f>
        <v>0.14223044227534842</v>
      </c>
      <c r="AU905" s="89">
        <f t="shared" si="265"/>
        <v>1.0747892363376721E-3</v>
      </c>
      <c r="AV905" s="90">
        <f>SUM(AU$9:AU905)*RRF</f>
        <v>83.900438690407256</v>
      </c>
      <c r="AW905" s="3"/>
      <c r="AX905" s="2">
        <f t="shared" ref="AX905:AX968" si="276">ker</f>
        <v>1.5</v>
      </c>
      <c r="AY905" s="2">
        <f t="shared" ref="AY905:AY968" si="277">kp</f>
        <v>0.75</v>
      </c>
    </row>
    <row r="906" spans="1:51" x14ac:dyDescent="0.25">
      <c r="A906" s="14">
        <f t="shared" ref="A906:A969" si="278">ROUND(A905+delt.t,3)</f>
        <v>8.9700000000000006</v>
      </c>
      <c r="B906" s="59">
        <f>IF($B$4="AY",0,IFERROR(P*INDEX('UWYr writing pattern'!$C$4:$C$18,MATCH('Baseline model w.Calcs'!$A906,'UWYr writing pattern'!$A$4:$A$18,0)) / 25,B905))</f>
        <v>0</v>
      </c>
      <c r="C906" s="36">
        <f t="shared" ref="C906:C969" si="279">C905-E906+B906</f>
        <v>1.2950864405082354E-4</v>
      </c>
      <c r="E906" s="34">
        <f t="shared" ref="E906:E969" si="280">C905*ker*delt.t</f>
        <v>1.9722128535658412E-6</v>
      </c>
      <c r="F906" s="31">
        <f>SUM($E$9:E906)*RLR</f>
        <v>119.999844589627</v>
      </c>
      <c r="G906" s="32"/>
      <c r="H906" s="36">
        <f>F906-SUM($J$9:J906)</f>
        <v>0.27989915146147837</v>
      </c>
      <c r="J906" s="31">
        <f t="shared" ref="J906:J969" si="281">H905*kp*delt.t</f>
        <v>2.1150890539498946E-3</v>
      </c>
      <c r="K906" s="36">
        <f>SUM($J$9:J906)*RRF</f>
        <v>83.803961806715861</v>
      </c>
      <c r="L906" s="33"/>
      <c r="M906" s="36">
        <f t="shared" si="266"/>
        <v>84.08386095817734</v>
      </c>
      <c r="N906" s="33"/>
      <c r="O906" s="33"/>
      <c r="P906" s="33"/>
      <c r="Q906" s="33"/>
      <c r="R906" s="33"/>
      <c r="S906" s="33"/>
      <c r="T906" s="33"/>
      <c r="U906" s="33"/>
      <c r="V906" s="31">
        <f t="shared" si="267"/>
        <v>1.0878726100269176E-4</v>
      </c>
      <c r="W906" s="31">
        <f t="shared" si="268"/>
        <v>0.19592940602303485</v>
      </c>
      <c r="X906" s="31">
        <f t="shared" si="269"/>
        <v>0.19603819328403754</v>
      </c>
      <c r="Y906" s="31">
        <f t="shared" si="270"/>
        <v>-8.3860958177339739E-2</v>
      </c>
      <c r="Z906" s="31"/>
      <c r="AA906" s="31"/>
      <c r="AB906" s="31"/>
      <c r="AC906" s="31"/>
      <c r="AD906" s="31"/>
      <c r="AE906" s="31"/>
      <c r="AF906" s="31"/>
      <c r="AG906" s="33">
        <f t="shared" si="271"/>
        <v>0.99766621198471261</v>
      </c>
      <c r="AH906" s="33">
        <f t="shared" si="272"/>
        <v>1.0009983447402064</v>
      </c>
      <c r="AI906" s="33">
        <f t="shared" si="273"/>
        <v>0.99999870491355836</v>
      </c>
      <c r="AJ906" s="93">
        <f t="shared" si="274"/>
        <v>0.99880247697343527</v>
      </c>
      <c r="AK906" s="3">
        <f t="shared" si="275"/>
        <v>0.99882363571701427</v>
      </c>
      <c r="AL906" s="3"/>
      <c r="AM906" s="3"/>
      <c r="AN906" s="3"/>
      <c r="AO906" s="3"/>
      <c r="AP906" s="3"/>
      <c r="AQ906" s="90">
        <f t="shared" ref="AQ906:AQ969" si="282">AQ905-AR906+B906</f>
        <v>0</v>
      </c>
      <c r="AR906" s="91">
        <f t="shared" ref="AR906:AR969" si="283">AQ905*P*delt.t</f>
        <v>0</v>
      </c>
      <c r="AS906" s="89">
        <f>SUM(AR$9:AR906)*RLR</f>
        <v>120</v>
      </c>
      <c r="AT906" s="90">
        <f>AS906-SUM(AU$9:AU906)</f>
        <v>0.14116371395827798</v>
      </c>
      <c r="AU906" s="89">
        <f t="shared" ref="AU906:AU969" si="284">AT905*kp*delt.t</f>
        <v>1.0667283170651132E-3</v>
      </c>
      <c r="AV906" s="90">
        <f>SUM(AU$9:AU906)*RRF</f>
        <v>83.901185400229195</v>
      </c>
      <c r="AW906" s="3"/>
      <c r="AX906" s="2">
        <f t="shared" si="276"/>
        <v>1.5</v>
      </c>
      <c r="AY906" s="2">
        <f t="shared" si="277"/>
        <v>0.75</v>
      </c>
    </row>
    <row r="907" spans="1:51" x14ac:dyDescent="0.25">
      <c r="A907" s="14">
        <f t="shared" si="278"/>
        <v>8.98</v>
      </c>
      <c r="B907" s="59">
        <f>IF($B$4="AY",0,IFERROR(P*INDEX('UWYr writing pattern'!$C$4:$C$18,MATCH('Baseline model w.Calcs'!$A907,'UWYr writing pattern'!$A$4:$A$18,0)) / 25,B906))</f>
        <v>0</v>
      </c>
      <c r="C907" s="36">
        <f t="shared" si="279"/>
        <v>1.2756601439006118E-4</v>
      </c>
      <c r="E907" s="34">
        <f t="shared" si="280"/>
        <v>1.9426296607623532E-6</v>
      </c>
      <c r="F907" s="31">
        <f>SUM($E$9:E907)*RLR</f>
        <v>119.9998469207826</v>
      </c>
      <c r="G907" s="32"/>
      <c r="H907" s="36">
        <f>F907-SUM($J$9:J907)</f>
        <v>0.27780223898110989</v>
      </c>
      <c r="J907" s="31">
        <f t="shared" si="281"/>
        <v>2.0992436359610878E-3</v>
      </c>
      <c r="K907" s="36">
        <f>SUM($J$9:J907)*RRF</f>
        <v>83.805431277261036</v>
      </c>
      <c r="L907" s="33"/>
      <c r="M907" s="36">
        <f t="shared" si="266"/>
        <v>84.083233516242146</v>
      </c>
      <c r="N907" s="33"/>
      <c r="O907" s="33"/>
      <c r="P907" s="33"/>
      <c r="Q907" s="33"/>
      <c r="R907" s="33"/>
      <c r="S907" s="33"/>
      <c r="T907" s="33"/>
      <c r="U907" s="33"/>
      <c r="V907" s="31">
        <f t="shared" si="267"/>
        <v>1.0715545208765137E-4</v>
      </c>
      <c r="W907" s="31">
        <f t="shared" si="268"/>
        <v>0.19446156728677691</v>
      </c>
      <c r="X907" s="31">
        <f t="shared" si="269"/>
        <v>0.19456872273886455</v>
      </c>
      <c r="Y907" s="31">
        <f t="shared" si="270"/>
        <v>-8.3233516242145811E-2</v>
      </c>
      <c r="Z907" s="31"/>
      <c r="AA907" s="31"/>
      <c r="AB907" s="31"/>
      <c r="AC907" s="31"/>
      <c r="AD907" s="31"/>
      <c r="AE907" s="31"/>
      <c r="AF907" s="31"/>
      <c r="AG907" s="33">
        <f t="shared" si="271"/>
        <v>0.99768370568167897</v>
      </c>
      <c r="AH907" s="33">
        <f t="shared" si="272"/>
        <v>1.0009908751933589</v>
      </c>
      <c r="AI907" s="33">
        <f t="shared" si="273"/>
        <v>0.99999872433985504</v>
      </c>
      <c r="AJ907" s="93">
        <f t="shared" si="274"/>
        <v>0.99881142479984253</v>
      </c>
      <c r="AK907" s="3">
        <f t="shared" si="275"/>
        <v>0.9988324584491366</v>
      </c>
      <c r="AL907" s="3"/>
      <c r="AM907" s="3"/>
      <c r="AN907" s="3"/>
      <c r="AO907" s="3"/>
      <c r="AP907" s="3"/>
      <c r="AQ907" s="90">
        <f t="shared" si="282"/>
        <v>0</v>
      </c>
      <c r="AR907" s="91">
        <f t="shared" si="283"/>
        <v>0</v>
      </c>
      <c r="AS907" s="89">
        <f>SUM(AR$9:AR907)*RLR</f>
        <v>120</v>
      </c>
      <c r="AT907" s="90">
        <f>AS907-SUM(AU$9:AU907)</f>
        <v>0.14010498610359434</v>
      </c>
      <c r="AU907" s="89">
        <f t="shared" si="284"/>
        <v>1.058727854687085E-3</v>
      </c>
      <c r="AV907" s="90">
        <f>SUM(AU$9:AU907)*RRF</f>
        <v>83.901926509727474</v>
      </c>
      <c r="AW907" s="3"/>
      <c r="AX907" s="2">
        <f t="shared" si="276"/>
        <v>1.5</v>
      </c>
      <c r="AY907" s="2">
        <f t="shared" si="277"/>
        <v>0.75</v>
      </c>
    </row>
    <row r="908" spans="1:51" x14ac:dyDescent="0.25">
      <c r="A908" s="14">
        <f t="shared" si="278"/>
        <v>8.99</v>
      </c>
      <c r="B908" s="59">
        <f>IF($B$4="AY",0,IFERROR(P*INDEX('UWYr writing pattern'!$C$4:$C$18,MATCH('Baseline model w.Calcs'!$A908,'UWYr writing pattern'!$A$4:$A$18,0)) / 25,B907))</f>
        <v>0</v>
      </c>
      <c r="C908" s="36">
        <f t="shared" si="279"/>
        <v>1.2565252417421027E-4</v>
      </c>
      <c r="E908" s="34">
        <f t="shared" si="280"/>
        <v>1.913490215850918E-6</v>
      </c>
      <c r="F908" s="31">
        <f>SUM($E$9:E908)*RLR</f>
        <v>119.99984921697084</v>
      </c>
      <c r="G908" s="32"/>
      <c r="H908" s="36">
        <f>F908-SUM($J$9:J908)</f>
        <v>0.27572101837699847</v>
      </c>
      <c r="J908" s="31">
        <f t="shared" si="281"/>
        <v>2.0835167923583245E-3</v>
      </c>
      <c r="K908" s="36">
        <f>SUM($J$9:J908)*RRF</f>
        <v>83.806889739015688</v>
      </c>
      <c r="L908" s="33"/>
      <c r="M908" s="36">
        <f t="shared" si="266"/>
        <v>84.082610757392686</v>
      </c>
      <c r="N908" s="33"/>
      <c r="O908" s="33"/>
      <c r="P908" s="33"/>
      <c r="Q908" s="33"/>
      <c r="R908" s="33"/>
      <c r="S908" s="33"/>
      <c r="T908" s="33"/>
      <c r="U908" s="33"/>
      <c r="V908" s="31">
        <f t="shared" si="267"/>
        <v>1.0554812030633663E-4</v>
      </c>
      <c r="W908" s="31">
        <f t="shared" si="268"/>
        <v>0.19300471286389892</v>
      </c>
      <c r="X908" s="31">
        <f t="shared" si="269"/>
        <v>0.19311026098420525</v>
      </c>
      <c r="Y908" s="31">
        <f t="shared" si="270"/>
        <v>-8.2610757392686196E-2</v>
      </c>
      <c r="Z908" s="31"/>
      <c r="AA908" s="31"/>
      <c r="AB908" s="31"/>
      <c r="AC908" s="31"/>
      <c r="AD908" s="31"/>
      <c r="AE908" s="31"/>
      <c r="AF908" s="31"/>
      <c r="AG908" s="33">
        <f t="shared" si="271"/>
        <v>0.99770106832161531</v>
      </c>
      <c r="AH908" s="33">
        <f t="shared" si="272"/>
        <v>1.0009834613975319</v>
      </c>
      <c r="AI908" s="33">
        <f t="shared" si="273"/>
        <v>0.99999874347475703</v>
      </c>
      <c r="AJ908" s="93">
        <f t="shared" si="274"/>
        <v>0.9988203057685815</v>
      </c>
      <c r="AK908" s="3">
        <f t="shared" si="275"/>
        <v>0.99884121501076828</v>
      </c>
      <c r="AL908" s="3"/>
      <c r="AM908" s="3"/>
      <c r="AN908" s="3"/>
      <c r="AO908" s="3"/>
      <c r="AP908" s="3"/>
      <c r="AQ908" s="90">
        <f t="shared" si="282"/>
        <v>0</v>
      </c>
      <c r="AR908" s="91">
        <f t="shared" si="283"/>
        <v>0</v>
      </c>
      <c r="AS908" s="89">
        <f>SUM(AR$9:AR908)*RLR</f>
        <v>120</v>
      </c>
      <c r="AT908" s="90">
        <f>AS908-SUM(AU$9:AU908)</f>
        <v>0.13905419870781088</v>
      </c>
      <c r="AU908" s="89">
        <f t="shared" si="284"/>
        <v>1.0507873957769575E-3</v>
      </c>
      <c r="AV908" s="90">
        <f>SUM(AU$9:AU908)*RRF</f>
        <v>83.902662060904532</v>
      </c>
      <c r="AW908" s="3"/>
      <c r="AX908" s="2">
        <f t="shared" si="276"/>
        <v>1.5</v>
      </c>
      <c r="AY908" s="2">
        <f t="shared" si="277"/>
        <v>0.75</v>
      </c>
    </row>
    <row r="909" spans="1:51" x14ac:dyDescent="0.25">
      <c r="A909" s="14">
        <f t="shared" si="278"/>
        <v>9</v>
      </c>
      <c r="B909" s="59">
        <f>IF($B$4="AY",0,IFERROR(P*INDEX('UWYr writing pattern'!$C$4:$C$18,MATCH('Baseline model w.Calcs'!$A909,'UWYr writing pattern'!$A$4:$A$18,0)) / 25,B908))</f>
        <v>0</v>
      </c>
      <c r="C909" s="36">
        <f t="shared" si="279"/>
        <v>1.2376773631159711E-4</v>
      </c>
      <c r="E909" s="34">
        <f t="shared" si="280"/>
        <v>1.884787862613154E-6</v>
      </c>
      <c r="F909" s="31">
        <f>SUM($E$9:E909)*RLR</f>
        <v>119.99985147871628</v>
      </c>
      <c r="G909" s="32"/>
      <c r="H909" s="36">
        <f>F909-SUM($J$9:J909)</f>
        <v>0.2736553724846118</v>
      </c>
      <c r="J909" s="31">
        <f t="shared" si="281"/>
        <v>2.0679076378274886E-3</v>
      </c>
      <c r="K909" s="36">
        <f>SUM($J$9:J909)*RRF</f>
        <v>83.80833727436216</v>
      </c>
      <c r="L909" s="33"/>
      <c r="M909" s="36">
        <f t="shared" si="266"/>
        <v>84.081992646846771</v>
      </c>
      <c r="N909" s="33"/>
      <c r="O909" s="33"/>
      <c r="P909" s="33"/>
      <c r="Q909" s="33"/>
      <c r="R909" s="33"/>
      <c r="S909" s="33"/>
      <c r="T909" s="33"/>
      <c r="U909" s="33"/>
      <c r="V909" s="31">
        <f t="shared" si="267"/>
        <v>1.0396489850174156E-4</v>
      </c>
      <c r="W909" s="31">
        <f t="shared" si="268"/>
        <v>0.19155876073922826</v>
      </c>
      <c r="X909" s="31">
        <f t="shared" si="269"/>
        <v>0.19166272563772999</v>
      </c>
      <c r="Y909" s="31">
        <f t="shared" si="270"/>
        <v>-8.1992646846771322E-2</v>
      </c>
      <c r="Z909" s="31"/>
      <c r="AA909" s="31"/>
      <c r="AB909" s="31"/>
      <c r="AC909" s="31"/>
      <c r="AD909" s="31"/>
      <c r="AE909" s="31"/>
      <c r="AF909" s="31"/>
      <c r="AG909" s="33">
        <f t="shared" si="271"/>
        <v>0.99771830088526381</v>
      </c>
      <c r="AH909" s="33">
        <f t="shared" si="272"/>
        <v>1.0009761029386521</v>
      </c>
      <c r="AI909" s="33">
        <f t="shared" si="273"/>
        <v>0.99999876232263563</v>
      </c>
      <c r="AJ909" s="93">
        <f t="shared" si="274"/>
        <v>0.99882912037920879</v>
      </c>
      <c r="AK909" s="3">
        <f t="shared" si="275"/>
        <v>0.99884990589818745</v>
      </c>
      <c r="AL909" s="3"/>
      <c r="AM909" s="3"/>
      <c r="AN909" s="3"/>
      <c r="AO909" s="3"/>
      <c r="AP909" s="3"/>
      <c r="AQ909" s="90">
        <f t="shared" si="282"/>
        <v>0</v>
      </c>
      <c r="AR909" s="91">
        <f t="shared" si="283"/>
        <v>0</v>
      </c>
      <c r="AS909" s="89">
        <f>SUM(AR$9:AR909)*RLR</f>
        <v>120</v>
      </c>
      <c r="AT909" s="90">
        <f>AS909-SUM(AU$9:AU909)</f>
        <v>0.13801129221749875</v>
      </c>
      <c r="AU909" s="89">
        <f t="shared" si="284"/>
        <v>1.0429064903085816E-3</v>
      </c>
      <c r="AV909" s="90">
        <f>SUM(AU$9:AU909)*RRF</f>
        <v>83.903392095447742</v>
      </c>
      <c r="AW909" s="3"/>
      <c r="AX909" s="2">
        <f t="shared" si="276"/>
        <v>1.5</v>
      </c>
      <c r="AY909" s="2">
        <f t="shared" si="277"/>
        <v>0.75</v>
      </c>
    </row>
    <row r="910" spans="1:51" x14ac:dyDescent="0.25">
      <c r="A910" s="14">
        <f t="shared" si="278"/>
        <v>9.01</v>
      </c>
      <c r="B910" s="59">
        <f>IF($B$4="AY",0,IFERROR(P*INDEX('UWYr writing pattern'!$C$4:$C$18,MATCH('Baseline model w.Calcs'!$A910,'UWYr writing pattern'!$A$4:$A$18,0)) / 25,B909))</f>
        <v>0</v>
      </c>
      <c r="C910" s="36">
        <f t="shared" si="279"/>
        <v>1.2191122026692316E-4</v>
      </c>
      <c r="E910" s="34">
        <f t="shared" si="280"/>
        <v>1.8565160446739569E-6</v>
      </c>
      <c r="F910" s="31">
        <f>SUM($E$9:E910)*RLR</f>
        <v>119.99985370653555</v>
      </c>
      <c r="G910" s="32"/>
      <c r="H910" s="36">
        <f>F910-SUM($J$9:J910)</f>
        <v>0.27160518501024455</v>
      </c>
      <c r="J910" s="31">
        <f t="shared" si="281"/>
        <v>2.0524152936345886E-3</v>
      </c>
      <c r="K910" s="36">
        <f>SUM($J$9:J910)*RRF</f>
        <v>83.809773965067706</v>
      </c>
      <c r="L910" s="33"/>
      <c r="M910" s="36">
        <f t="shared" si="266"/>
        <v>84.08137915007795</v>
      </c>
      <c r="N910" s="33"/>
      <c r="O910" s="33"/>
      <c r="P910" s="33"/>
      <c r="Q910" s="33"/>
      <c r="R910" s="33"/>
      <c r="S910" s="33"/>
      <c r="T910" s="33"/>
      <c r="U910" s="33"/>
      <c r="V910" s="31">
        <f t="shared" si="267"/>
        <v>1.0240542502421545E-4</v>
      </c>
      <c r="W910" s="31">
        <f t="shared" si="268"/>
        <v>0.19012362950717118</v>
      </c>
      <c r="X910" s="31">
        <f t="shared" si="269"/>
        <v>0.19022603493219539</v>
      </c>
      <c r="Y910" s="31">
        <f t="shared" si="270"/>
        <v>-8.1379150077950158E-2</v>
      </c>
      <c r="Z910" s="31"/>
      <c r="AA910" s="31"/>
      <c r="AB910" s="31"/>
      <c r="AC910" s="31"/>
      <c r="AD910" s="31"/>
      <c r="AE910" s="31"/>
      <c r="AF910" s="31"/>
      <c r="AG910" s="33">
        <f t="shared" si="271"/>
        <v>0.99773540434604413</v>
      </c>
      <c r="AH910" s="33">
        <f t="shared" si="272"/>
        <v>1.0009687994056899</v>
      </c>
      <c r="AI910" s="33">
        <f t="shared" si="273"/>
        <v>0.99999878088779626</v>
      </c>
      <c r="AJ910" s="93">
        <f t="shared" si="274"/>
        <v>0.99883786912754879</v>
      </c>
      <c r="AK910" s="3">
        <f t="shared" si="275"/>
        <v>0.99885853160395111</v>
      </c>
      <c r="AL910" s="3"/>
      <c r="AM910" s="3"/>
      <c r="AN910" s="3"/>
      <c r="AO910" s="3"/>
      <c r="AP910" s="3"/>
      <c r="AQ910" s="90">
        <f t="shared" si="282"/>
        <v>0</v>
      </c>
      <c r="AR910" s="91">
        <f t="shared" si="283"/>
        <v>0</v>
      </c>
      <c r="AS910" s="89">
        <f>SUM(AR$9:AR910)*RLR</f>
        <v>120</v>
      </c>
      <c r="AT910" s="90">
        <f>AS910-SUM(AU$9:AU910)</f>
        <v>0.13697620752586204</v>
      </c>
      <c r="AU910" s="89">
        <f t="shared" si="284"/>
        <v>1.0350846916312407E-3</v>
      </c>
      <c r="AV910" s="90">
        <f>SUM(AU$9:AU910)*RRF</f>
        <v>83.904116654731894</v>
      </c>
      <c r="AW910" s="3"/>
      <c r="AX910" s="2">
        <f t="shared" si="276"/>
        <v>1.5</v>
      </c>
      <c r="AY910" s="2">
        <f t="shared" si="277"/>
        <v>0.75</v>
      </c>
    </row>
    <row r="911" spans="1:51" x14ac:dyDescent="0.25">
      <c r="A911" s="14">
        <f t="shared" si="278"/>
        <v>9.02</v>
      </c>
      <c r="B911" s="59">
        <f>IF($B$4="AY",0,IFERROR(P*INDEX('UWYr writing pattern'!$C$4:$C$18,MATCH('Baseline model w.Calcs'!$A911,'UWYr writing pattern'!$A$4:$A$18,0)) / 25,B910))</f>
        <v>0</v>
      </c>
      <c r="C911" s="36">
        <f t="shared" si="279"/>
        <v>1.2008255196291931E-4</v>
      </c>
      <c r="E911" s="34">
        <f t="shared" si="280"/>
        <v>1.8286683040038474E-6</v>
      </c>
      <c r="F911" s="31">
        <f>SUM($E$9:E911)*RLR</f>
        <v>119.9998559009375</v>
      </c>
      <c r="G911" s="32"/>
      <c r="H911" s="36">
        <f>F911-SUM($J$9:J911)</f>
        <v>0.26957034052462348</v>
      </c>
      <c r="J911" s="31">
        <f t="shared" si="281"/>
        <v>2.0370388875768342E-3</v>
      </c>
      <c r="K911" s="36">
        <f>SUM($J$9:J911)*RRF</f>
        <v>83.811199892289011</v>
      </c>
      <c r="L911" s="33"/>
      <c r="M911" s="36">
        <f t="shared" si="266"/>
        <v>84.080770232813634</v>
      </c>
      <c r="N911" s="33"/>
      <c r="O911" s="33"/>
      <c r="P911" s="33"/>
      <c r="Q911" s="33"/>
      <c r="R911" s="33"/>
      <c r="S911" s="33"/>
      <c r="T911" s="33"/>
      <c r="U911" s="33"/>
      <c r="V911" s="31">
        <f t="shared" si="267"/>
        <v>1.008693436488522E-4</v>
      </c>
      <c r="W911" s="31">
        <f t="shared" si="268"/>
        <v>0.18869923836723643</v>
      </c>
      <c r="X911" s="31">
        <f t="shared" si="269"/>
        <v>0.18880010771088529</v>
      </c>
      <c r="Y911" s="31">
        <f t="shared" si="270"/>
        <v>-8.0770232813634379E-2</v>
      </c>
      <c r="Z911" s="31"/>
      <c r="AA911" s="31"/>
      <c r="AB911" s="31"/>
      <c r="AC911" s="31"/>
      <c r="AD911" s="31"/>
      <c r="AE911" s="31"/>
      <c r="AF911" s="31"/>
      <c r="AG911" s="33">
        <f t="shared" si="271"/>
        <v>0.99775237967010733</v>
      </c>
      <c r="AH911" s="33">
        <f t="shared" si="272"/>
        <v>1.0009615503906386</v>
      </c>
      <c r="AI911" s="33">
        <f t="shared" si="273"/>
        <v>0.9999987991744792</v>
      </c>
      <c r="AJ911" s="93">
        <f t="shared" si="274"/>
        <v>0.99884655250572074</v>
      </c>
      <c r="AK911" s="3">
        <f t="shared" si="275"/>
        <v>0.99886709261692153</v>
      </c>
      <c r="AL911" s="3"/>
      <c r="AM911" s="3"/>
      <c r="AN911" s="3"/>
      <c r="AO911" s="3"/>
      <c r="AP911" s="3"/>
      <c r="AQ911" s="90">
        <f t="shared" si="282"/>
        <v>0</v>
      </c>
      <c r="AR911" s="91">
        <f t="shared" si="283"/>
        <v>0</v>
      </c>
      <c r="AS911" s="89">
        <f>SUM(AR$9:AR911)*RLR</f>
        <v>120</v>
      </c>
      <c r="AT911" s="90">
        <f>AS911-SUM(AU$9:AU911)</f>
        <v>0.13594888596941246</v>
      </c>
      <c r="AU911" s="89">
        <f t="shared" si="284"/>
        <v>1.0273215564439652E-3</v>
      </c>
      <c r="AV911" s="90">
        <f>SUM(AU$9:AU911)*RRF</f>
        <v>83.904835779821411</v>
      </c>
      <c r="AW911" s="3"/>
      <c r="AX911" s="2">
        <f t="shared" si="276"/>
        <v>1.5</v>
      </c>
      <c r="AY911" s="2">
        <f t="shared" si="277"/>
        <v>0.75</v>
      </c>
    </row>
    <row r="912" spans="1:51" x14ac:dyDescent="0.25">
      <c r="A912" s="14">
        <f t="shared" si="278"/>
        <v>9.0299999999999994</v>
      </c>
      <c r="B912" s="59">
        <f>IF($B$4="AY",0,IFERROR(P*INDEX('UWYr writing pattern'!$C$4:$C$18,MATCH('Baseline model w.Calcs'!$A912,'UWYr writing pattern'!$A$4:$A$18,0)) / 25,B911))</f>
        <v>0</v>
      </c>
      <c r="C912" s="36">
        <f t="shared" si="279"/>
        <v>1.1828131368347552E-4</v>
      </c>
      <c r="E912" s="34">
        <f t="shared" si="280"/>
        <v>1.8012382794437896E-6</v>
      </c>
      <c r="F912" s="31">
        <f>SUM($E$9:E912)*RLR</f>
        <v>119.99985806242344</v>
      </c>
      <c r="G912" s="32"/>
      <c r="H912" s="36">
        <f>F912-SUM($J$9:J912)</f>
        <v>0.2675507244566262</v>
      </c>
      <c r="J912" s="31">
        <f t="shared" si="281"/>
        <v>2.0217775539346761E-3</v>
      </c>
      <c r="K912" s="36">
        <f>SUM($J$9:J912)*RRF</f>
        <v>83.812615136576767</v>
      </c>
      <c r="L912" s="33"/>
      <c r="M912" s="36">
        <f t="shared" si="266"/>
        <v>84.080165861033393</v>
      </c>
      <c r="N912" s="33"/>
      <c r="O912" s="33"/>
      <c r="P912" s="33"/>
      <c r="Q912" s="33"/>
      <c r="R912" s="33"/>
      <c r="S912" s="33"/>
      <c r="T912" s="33"/>
      <c r="U912" s="33"/>
      <c r="V912" s="31">
        <f t="shared" si="267"/>
        <v>9.9356303494119432E-5</v>
      </c>
      <c r="W912" s="31">
        <f t="shared" si="268"/>
        <v>0.18728550711963832</v>
      </c>
      <c r="X912" s="31">
        <f t="shared" si="269"/>
        <v>0.18738486342313243</v>
      </c>
      <c r="Y912" s="31">
        <f t="shared" si="270"/>
        <v>-8.0165861033393071E-2</v>
      </c>
      <c r="Z912" s="31"/>
      <c r="AA912" s="31"/>
      <c r="AB912" s="31"/>
      <c r="AC912" s="31"/>
      <c r="AD912" s="31"/>
      <c r="AE912" s="31"/>
      <c r="AF912" s="31"/>
      <c r="AG912" s="33">
        <f t="shared" si="271"/>
        <v>0.9977692278163901</v>
      </c>
      <c r="AH912" s="33">
        <f t="shared" si="272"/>
        <v>1.0009543554884928</v>
      </c>
      <c r="AI912" s="33">
        <f t="shared" si="273"/>
        <v>0.99999881718686201</v>
      </c>
      <c r="AJ912" s="93">
        <f t="shared" si="274"/>
        <v>0.99885517100216692</v>
      </c>
      <c r="AK912" s="3">
        <f t="shared" si="275"/>
        <v>0.9988755894222946</v>
      </c>
      <c r="AL912" s="3"/>
      <c r="AM912" s="3"/>
      <c r="AN912" s="3"/>
      <c r="AO912" s="3"/>
      <c r="AP912" s="3"/>
      <c r="AQ912" s="90">
        <f t="shared" si="282"/>
        <v>0</v>
      </c>
      <c r="AR912" s="91">
        <f t="shared" si="283"/>
        <v>0</v>
      </c>
      <c r="AS912" s="89">
        <f>SUM(AR$9:AR912)*RLR</f>
        <v>120</v>
      </c>
      <c r="AT912" s="90">
        <f>AS912-SUM(AU$9:AU912)</f>
        <v>0.134929269324644</v>
      </c>
      <c r="AU912" s="89">
        <f t="shared" si="284"/>
        <v>1.0196166447705934E-3</v>
      </c>
      <c r="AV912" s="90">
        <f>SUM(AU$9:AU912)*RRF</f>
        <v>83.905549511472742</v>
      </c>
      <c r="AW912" s="3"/>
      <c r="AX912" s="2">
        <f t="shared" si="276"/>
        <v>1.5</v>
      </c>
      <c r="AY912" s="2">
        <f t="shared" si="277"/>
        <v>0.75</v>
      </c>
    </row>
    <row r="913" spans="1:51" x14ac:dyDescent="0.25">
      <c r="A913" s="14">
        <f t="shared" si="278"/>
        <v>9.0399999999999991</v>
      </c>
      <c r="B913" s="59">
        <f>IF($B$4="AY",0,IFERROR(P*INDEX('UWYr writing pattern'!$C$4:$C$18,MATCH('Baseline model w.Calcs'!$A913,'UWYr writing pattern'!$A$4:$A$18,0)) / 25,B912))</f>
        <v>0</v>
      </c>
      <c r="C913" s="36">
        <f t="shared" si="279"/>
        <v>1.1650709397822338E-4</v>
      </c>
      <c r="E913" s="34">
        <f t="shared" si="280"/>
        <v>1.774219705252133E-6</v>
      </c>
      <c r="F913" s="31">
        <f>SUM($E$9:E913)*RLR</f>
        <v>119.9998601914871</v>
      </c>
      <c r="G913" s="32"/>
      <c r="H913" s="36">
        <f>F913-SUM($J$9:J913)</f>
        <v>0.26554622308685794</v>
      </c>
      <c r="J913" s="31">
        <f t="shared" si="281"/>
        <v>2.0066304334246964E-3</v>
      </c>
      <c r="K913" s="36">
        <f>SUM($J$9:J913)*RRF</f>
        <v>83.814019777880162</v>
      </c>
      <c r="L913" s="33"/>
      <c r="M913" s="36">
        <f t="shared" si="266"/>
        <v>84.07956600096702</v>
      </c>
      <c r="N913" s="33"/>
      <c r="O913" s="33"/>
      <c r="P913" s="33"/>
      <c r="Q913" s="33"/>
      <c r="R913" s="33"/>
      <c r="S913" s="33"/>
      <c r="T913" s="33"/>
      <c r="U913" s="33"/>
      <c r="V913" s="31">
        <f t="shared" si="267"/>
        <v>9.7865958941707629E-5</v>
      </c>
      <c r="W913" s="31">
        <f t="shared" si="268"/>
        <v>0.18588235616080054</v>
      </c>
      <c r="X913" s="31">
        <f t="shared" si="269"/>
        <v>0.18598022211974224</v>
      </c>
      <c r="Y913" s="31">
        <f t="shared" si="270"/>
        <v>-7.9566000967020045E-2</v>
      </c>
      <c r="Z913" s="31"/>
      <c r="AA913" s="31"/>
      <c r="AB913" s="31"/>
      <c r="AC913" s="31"/>
      <c r="AD913" s="31"/>
      <c r="AE913" s="31"/>
      <c r="AF913" s="31"/>
      <c r="AG913" s="33">
        <f t="shared" si="271"/>
        <v>0.99778594973666856</v>
      </c>
      <c r="AH913" s="33">
        <f t="shared" si="272"/>
        <v>1.0009472142972264</v>
      </c>
      <c r="AI913" s="33">
        <f t="shared" si="273"/>
        <v>0.99999883492905917</v>
      </c>
      <c r="AJ913" s="93">
        <f t="shared" si="274"/>
        <v>0.9988637251016802</v>
      </c>
      <c r="AK913" s="3">
        <f t="shared" si="275"/>
        <v>0.99888402250162733</v>
      </c>
      <c r="AL913" s="3"/>
      <c r="AM913" s="3"/>
      <c r="AN913" s="3"/>
      <c r="AO913" s="3"/>
      <c r="AP913" s="3"/>
      <c r="AQ913" s="90">
        <f t="shared" si="282"/>
        <v>0</v>
      </c>
      <c r="AR913" s="91">
        <f t="shared" si="283"/>
        <v>0</v>
      </c>
      <c r="AS913" s="89">
        <f>SUM(AR$9:AR913)*RLR</f>
        <v>120</v>
      </c>
      <c r="AT913" s="90">
        <f>AS913-SUM(AU$9:AU913)</f>
        <v>0.13391729980470757</v>
      </c>
      <c r="AU913" s="89">
        <f t="shared" si="284"/>
        <v>1.0119695199348299E-3</v>
      </c>
      <c r="AV913" s="90">
        <f>SUM(AU$9:AU913)*RRF</f>
        <v>83.9062578901367</v>
      </c>
      <c r="AW913" s="3"/>
      <c r="AX913" s="2">
        <f t="shared" si="276"/>
        <v>1.5</v>
      </c>
      <c r="AY913" s="2">
        <f t="shared" si="277"/>
        <v>0.75</v>
      </c>
    </row>
    <row r="914" spans="1:51" x14ac:dyDescent="0.25">
      <c r="A914" s="14">
        <f t="shared" si="278"/>
        <v>9.0500000000000007</v>
      </c>
      <c r="B914" s="59">
        <f>IF($B$4="AY",0,IFERROR(P*INDEX('UWYr writing pattern'!$C$4:$C$18,MATCH('Baseline model w.Calcs'!$A914,'UWYr writing pattern'!$A$4:$A$18,0)) / 25,B913))</f>
        <v>0</v>
      </c>
      <c r="C914" s="36">
        <f t="shared" si="279"/>
        <v>1.1475948756855003E-4</v>
      </c>
      <c r="E914" s="34">
        <f t="shared" si="280"/>
        <v>1.7476064096733508E-6</v>
      </c>
      <c r="F914" s="31">
        <f>SUM($E$9:E914)*RLR</f>
        <v>119.99986228861479</v>
      </c>
      <c r="G914" s="32"/>
      <c r="H914" s="36">
        <f>F914-SUM($J$9:J914)</f>
        <v>0.2635567235413987</v>
      </c>
      <c r="J914" s="31">
        <f t="shared" si="281"/>
        <v>1.9915966731514348E-3</v>
      </c>
      <c r="K914" s="36">
        <f>SUM($J$9:J914)*RRF</f>
        <v>83.815413895551373</v>
      </c>
      <c r="L914" s="33"/>
      <c r="M914" s="36">
        <f t="shared" si="266"/>
        <v>84.078970619092772</v>
      </c>
      <c r="N914" s="33"/>
      <c r="O914" s="33"/>
      <c r="P914" s="33"/>
      <c r="Q914" s="33"/>
      <c r="R914" s="33"/>
      <c r="S914" s="33"/>
      <c r="T914" s="33"/>
      <c r="U914" s="33"/>
      <c r="V914" s="31">
        <f t="shared" si="267"/>
        <v>9.6397969557582012E-5</v>
      </c>
      <c r="W914" s="31">
        <f t="shared" si="268"/>
        <v>0.18448970647897908</v>
      </c>
      <c r="X914" s="31">
        <f t="shared" si="269"/>
        <v>0.18458610444853665</v>
      </c>
      <c r="Y914" s="31">
        <f t="shared" si="270"/>
        <v>-7.8970619092771699E-2</v>
      </c>
      <c r="Z914" s="31"/>
      <c r="AA914" s="31"/>
      <c r="AB914" s="31"/>
      <c r="AC914" s="31"/>
      <c r="AD914" s="31"/>
      <c r="AE914" s="31"/>
      <c r="AF914" s="31"/>
      <c r="AG914" s="33">
        <f t="shared" si="271"/>
        <v>0.99780254637561161</v>
      </c>
      <c r="AH914" s="33">
        <f t="shared" si="272"/>
        <v>1.0009401264177711</v>
      </c>
      <c r="AI914" s="33">
        <f t="shared" si="273"/>
        <v>0.99999885240512332</v>
      </c>
      <c r="AJ914" s="93">
        <f t="shared" si="274"/>
        <v>0.99887221528543091</v>
      </c>
      <c r="AK914" s="3">
        <f t="shared" si="275"/>
        <v>0.99889239233286509</v>
      </c>
      <c r="AL914" s="3"/>
      <c r="AM914" s="3"/>
      <c r="AN914" s="3"/>
      <c r="AO914" s="3"/>
      <c r="AP914" s="3"/>
      <c r="AQ914" s="90">
        <f t="shared" si="282"/>
        <v>0</v>
      </c>
      <c r="AR914" s="91">
        <f t="shared" si="283"/>
        <v>0</v>
      </c>
      <c r="AS914" s="89">
        <f>SUM(AR$9:AR914)*RLR</f>
        <v>120</v>
      </c>
      <c r="AT914" s="90">
        <f>AS914-SUM(AU$9:AU914)</f>
        <v>0.13291292005617095</v>
      </c>
      <c r="AU914" s="89">
        <f t="shared" si="284"/>
        <v>1.0043797485353068E-3</v>
      </c>
      <c r="AV914" s="90">
        <f>SUM(AU$9:AU914)*RRF</f>
        <v>83.90696095596067</v>
      </c>
      <c r="AW914" s="3"/>
      <c r="AX914" s="2">
        <f t="shared" si="276"/>
        <v>1.5</v>
      </c>
      <c r="AY914" s="2">
        <f t="shared" si="277"/>
        <v>0.75</v>
      </c>
    </row>
    <row r="915" spans="1:51" x14ac:dyDescent="0.25">
      <c r="A915" s="14">
        <f t="shared" si="278"/>
        <v>9.06</v>
      </c>
      <c r="B915" s="59">
        <f>IF($B$4="AY",0,IFERROR(P*INDEX('UWYr writing pattern'!$C$4:$C$18,MATCH('Baseline model w.Calcs'!$A915,'UWYr writing pattern'!$A$4:$A$18,0)) / 25,B914))</f>
        <v>0</v>
      </c>
      <c r="C915" s="36">
        <f t="shared" si="279"/>
        <v>1.1303809525502178E-4</v>
      </c>
      <c r="E915" s="34">
        <f t="shared" si="280"/>
        <v>1.7213923135282505E-6</v>
      </c>
      <c r="F915" s="31">
        <f>SUM($E$9:E915)*RLR</f>
        <v>119.99986435428556</v>
      </c>
      <c r="G915" s="32"/>
      <c r="H915" s="36">
        <f>F915-SUM($J$9:J915)</f>
        <v>0.26158211378560736</v>
      </c>
      <c r="J915" s="31">
        <f t="shared" si="281"/>
        <v>1.9766754265604903E-3</v>
      </c>
      <c r="K915" s="36">
        <f>SUM($J$9:J915)*RRF</f>
        <v>83.816797568349969</v>
      </c>
      <c r="L915" s="33"/>
      <c r="M915" s="36">
        <f t="shared" si="266"/>
        <v>84.078379682135576</v>
      </c>
      <c r="N915" s="33"/>
      <c r="O915" s="33"/>
      <c r="P915" s="33"/>
      <c r="Q915" s="33"/>
      <c r="R915" s="33"/>
      <c r="S915" s="33"/>
      <c r="T915" s="33"/>
      <c r="U915" s="33"/>
      <c r="V915" s="31">
        <f t="shared" si="267"/>
        <v>9.495200001421829E-5</v>
      </c>
      <c r="W915" s="31">
        <f t="shared" si="268"/>
        <v>0.18310747964992513</v>
      </c>
      <c r="X915" s="31">
        <f t="shared" si="269"/>
        <v>0.18320243164993935</v>
      </c>
      <c r="Y915" s="31">
        <f t="shared" si="270"/>
        <v>-7.8379682135576445E-2</v>
      </c>
      <c r="Z915" s="31"/>
      <c r="AA915" s="31"/>
      <c r="AB915" s="31"/>
      <c r="AC915" s="31"/>
      <c r="AD915" s="31"/>
      <c r="AE915" s="31"/>
      <c r="AF915" s="31"/>
      <c r="AG915" s="33">
        <f t="shared" si="271"/>
        <v>0.997819018670833</v>
      </c>
      <c r="AH915" s="33">
        <f t="shared" si="272"/>
        <v>1.0009330914539949</v>
      </c>
      <c r="AI915" s="33">
        <f t="shared" si="273"/>
        <v>0.99999886961904638</v>
      </c>
      <c r="AJ915" s="93">
        <f t="shared" si="274"/>
        <v>0.99888064203099391</v>
      </c>
      <c r="AK915" s="3">
        <f t="shared" si="275"/>
        <v>0.99890069939036863</v>
      </c>
      <c r="AL915" s="3"/>
      <c r="AM915" s="3"/>
      <c r="AN915" s="3"/>
      <c r="AO915" s="3"/>
      <c r="AP915" s="3"/>
      <c r="AQ915" s="90">
        <f t="shared" si="282"/>
        <v>0</v>
      </c>
      <c r="AR915" s="91">
        <f t="shared" si="283"/>
        <v>0</v>
      </c>
      <c r="AS915" s="89">
        <f>SUM(AR$9:AR915)*RLR</f>
        <v>120</v>
      </c>
      <c r="AT915" s="90">
        <f>AS915-SUM(AU$9:AU915)</f>
        <v>0.13191607315575027</v>
      </c>
      <c r="AU915" s="89">
        <f t="shared" si="284"/>
        <v>9.9684690042128204E-4</v>
      </c>
      <c r="AV915" s="90">
        <f>SUM(AU$9:AU915)*RRF</f>
        <v>83.907658748790965</v>
      </c>
      <c r="AW915" s="3"/>
      <c r="AX915" s="2">
        <f t="shared" si="276"/>
        <v>1.5</v>
      </c>
      <c r="AY915" s="2">
        <f t="shared" si="277"/>
        <v>0.75</v>
      </c>
    </row>
    <row r="916" spans="1:51" x14ac:dyDescent="0.25">
      <c r="A916" s="14">
        <f t="shared" si="278"/>
        <v>9.07</v>
      </c>
      <c r="B916" s="59">
        <f>IF($B$4="AY",0,IFERROR(P*INDEX('UWYr writing pattern'!$C$4:$C$18,MATCH('Baseline model w.Calcs'!$A916,'UWYr writing pattern'!$A$4:$A$18,0)) / 25,B915))</f>
        <v>0</v>
      </c>
      <c r="C916" s="36">
        <f t="shared" si="279"/>
        <v>1.1134252382619645E-4</v>
      </c>
      <c r="E916" s="34">
        <f t="shared" si="280"/>
        <v>1.6955714288253267E-6</v>
      </c>
      <c r="F916" s="31">
        <f>SUM($E$9:E916)*RLR</f>
        <v>119.99986638897127</v>
      </c>
      <c r="G916" s="32"/>
      <c r="H916" s="36">
        <f>F916-SUM($J$9:J916)</f>
        <v>0.25962228261792575</v>
      </c>
      <c r="J916" s="31">
        <f t="shared" si="281"/>
        <v>1.9618658533920551E-3</v>
      </c>
      <c r="K916" s="36">
        <f>SUM($J$9:J916)*RRF</f>
        <v>83.818170874447333</v>
      </c>
      <c r="L916" s="33"/>
      <c r="M916" s="36">
        <f t="shared" si="266"/>
        <v>84.077793157065258</v>
      </c>
      <c r="N916" s="33"/>
      <c r="O916" s="33"/>
      <c r="P916" s="33"/>
      <c r="Q916" s="33"/>
      <c r="R916" s="33"/>
      <c r="S916" s="33"/>
      <c r="T916" s="33"/>
      <c r="U916" s="33"/>
      <c r="V916" s="31">
        <f t="shared" si="267"/>
        <v>9.3527720014005002E-5</v>
      </c>
      <c r="W916" s="31">
        <f t="shared" si="268"/>
        <v>0.181735597832548</v>
      </c>
      <c r="X916" s="31">
        <f t="shared" si="269"/>
        <v>0.181829125552562</v>
      </c>
      <c r="Y916" s="31">
        <f t="shared" si="270"/>
        <v>-7.7793157065258356E-2</v>
      </c>
      <c r="Z916" s="31"/>
      <c r="AA916" s="31"/>
      <c r="AB916" s="31"/>
      <c r="AC916" s="31"/>
      <c r="AD916" s="31"/>
      <c r="AE916" s="31"/>
      <c r="AF916" s="31"/>
      <c r="AG916" s="33">
        <f t="shared" si="271"/>
        <v>0.99783536755294444</v>
      </c>
      <c r="AH916" s="33">
        <f t="shared" si="272"/>
        <v>1.0009261090126818</v>
      </c>
      <c r="AI916" s="33">
        <f t="shared" si="273"/>
        <v>0.99999888657476055</v>
      </c>
      <c r="AJ916" s="93">
        <f t="shared" si="274"/>
        <v>0.99888900581237616</v>
      </c>
      <c r="AK916" s="3">
        <f t="shared" si="275"/>
        <v>0.99890894414494102</v>
      </c>
      <c r="AL916" s="3"/>
      <c r="AM916" s="3"/>
      <c r="AN916" s="3"/>
      <c r="AO916" s="3"/>
      <c r="AP916" s="3"/>
      <c r="AQ916" s="90">
        <f t="shared" si="282"/>
        <v>0</v>
      </c>
      <c r="AR916" s="91">
        <f t="shared" si="283"/>
        <v>0</v>
      </c>
      <c r="AS916" s="89">
        <f>SUM(AR$9:AR916)*RLR</f>
        <v>120</v>
      </c>
      <c r="AT916" s="90">
        <f>AS916-SUM(AU$9:AU916)</f>
        <v>0.13092670260708417</v>
      </c>
      <c r="AU916" s="89">
        <f t="shared" si="284"/>
        <v>9.8937054866812704E-4</v>
      </c>
      <c r="AV916" s="90">
        <f>SUM(AU$9:AU916)*RRF</f>
        <v>83.908351308175043</v>
      </c>
      <c r="AW916" s="3"/>
      <c r="AX916" s="2">
        <f t="shared" si="276"/>
        <v>1.5</v>
      </c>
      <c r="AY916" s="2">
        <f t="shared" si="277"/>
        <v>0.75</v>
      </c>
    </row>
    <row r="917" spans="1:51" x14ac:dyDescent="0.25">
      <c r="A917" s="14">
        <f t="shared" si="278"/>
        <v>9.08</v>
      </c>
      <c r="B917" s="59">
        <f>IF($B$4="AY",0,IFERROR(P*INDEX('UWYr writing pattern'!$C$4:$C$18,MATCH('Baseline model w.Calcs'!$A917,'UWYr writing pattern'!$A$4:$A$18,0)) / 25,B916))</f>
        <v>0</v>
      </c>
      <c r="C917" s="36">
        <f t="shared" si="279"/>
        <v>1.0967238596880351E-4</v>
      </c>
      <c r="E917" s="34">
        <f t="shared" si="280"/>
        <v>1.670137857392947E-6</v>
      </c>
      <c r="F917" s="31">
        <f>SUM($E$9:E917)*RLR</f>
        <v>119.99986839313671</v>
      </c>
      <c r="G917" s="32"/>
      <c r="H917" s="36">
        <f>F917-SUM($J$9:J917)</f>
        <v>0.25767711966372531</v>
      </c>
      <c r="J917" s="31">
        <f t="shared" si="281"/>
        <v>1.9471671196344431E-3</v>
      </c>
      <c r="K917" s="36">
        <f>SUM($J$9:J917)*RRF</f>
        <v>83.819533891431078</v>
      </c>
      <c r="L917" s="33"/>
      <c r="M917" s="36">
        <f t="shared" si="266"/>
        <v>84.077211011094803</v>
      </c>
      <c r="N917" s="33"/>
      <c r="O917" s="33"/>
      <c r="P917" s="33"/>
      <c r="Q917" s="33"/>
      <c r="R917" s="33"/>
      <c r="S917" s="33"/>
      <c r="T917" s="33"/>
      <c r="U917" s="33"/>
      <c r="V917" s="31">
        <f t="shared" si="267"/>
        <v>9.2124804213794938E-5</v>
      </c>
      <c r="W917" s="31">
        <f t="shared" si="268"/>
        <v>0.1803739837646077</v>
      </c>
      <c r="X917" s="31">
        <f t="shared" si="269"/>
        <v>0.1804661085688215</v>
      </c>
      <c r="Y917" s="31">
        <f t="shared" si="270"/>
        <v>-7.7211011094803439E-2</v>
      </c>
      <c r="Z917" s="31"/>
      <c r="AA917" s="31"/>
      <c r="AB917" s="31"/>
      <c r="AC917" s="31"/>
      <c r="AD917" s="31"/>
      <c r="AE917" s="31"/>
      <c r="AF917" s="31"/>
      <c r="AG917" s="33">
        <f t="shared" si="271"/>
        <v>0.99785159394560807</v>
      </c>
      <c r="AH917" s="33">
        <f t="shared" si="272"/>
        <v>1.0009191787035097</v>
      </c>
      <c r="AI917" s="33">
        <f t="shared" si="273"/>
        <v>0.99999890327613927</v>
      </c>
      <c r="AJ917" s="93">
        <f t="shared" si="274"/>
        <v>0.99889730710004232</v>
      </c>
      <c r="AK917" s="3">
        <f t="shared" si="275"/>
        <v>0.99891712706385383</v>
      </c>
      <c r="AL917" s="3"/>
      <c r="AM917" s="3"/>
      <c r="AN917" s="3"/>
      <c r="AO917" s="3"/>
      <c r="AP917" s="3"/>
      <c r="AQ917" s="90">
        <f t="shared" si="282"/>
        <v>0</v>
      </c>
      <c r="AR917" s="91">
        <f t="shared" si="283"/>
        <v>0</v>
      </c>
      <c r="AS917" s="89">
        <f>SUM(AR$9:AR917)*RLR</f>
        <v>120</v>
      </c>
      <c r="AT917" s="90">
        <f>AS917-SUM(AU$9:AU917)</f>
        <v>0.12994475233753633</v>
      </c>
      <c r="AU917" s="89">
        <f t="shared" si="284"/>
        <v>9.8195026955313122E-4</v>
      </c>
      <c r="AV917" s="90">
        <f>SUM(AU$9:AU917)*RRF</f>
        <v>83.909038673363725</v>
      </c>
      <c r="AW917" s="3"/>
      <c r="AX917" s="2">
        <f t="shared" si="276"/>
        <v>1.5</v>
      </c>
      <c r="AY917" s="2">
        <f t="shared" si="277"/>
        <v>0.75</v>
      </c>
    </row>
    <row r="918" spans="1:51" x14ac:dyDescent="0.25">
      <c r="A918" s="14">
        <f t="shared" si="278"/>
        <v>9.09</v>
      </c>
      <c r="B918" s="59">
        <f>IF($B$4="AY",0,IFERROR(P*INDEX('UWYr writing pattern'!$C$4:$C$18,MATCH('Baseline model w.Calcs'!$A918,'UWYr writing pattern'!$A$4:$A$18,0)) / 25,B917))</f>
        <v>0</v>
      </c>
      <c r="C918" s="36">
        <f t="shared" si="279"/>
        <v>1.0802730017927146E-4</v>
      </c>
      <c r="E918" s="34">
        <f t="shared" si="280"/>
        <v>1.6450857895320527E-6</v>
      </c>
      <c r="F918" s="31">
        <f>SUM($E$9:E918)*RLR</f>
        <v>119.99987036723965</v>
      </c>
      <c r="G918" s="32"/>
      <c r="H918" s="36">
        <f>F918-SUM($J$9:J918)</f>
        <v>0.25574651536919646</v>
      </c>
      <c r="J918" s="31">
        <f t="shared" si="281"/>
        <v>1.9325783974779398E-3</v>
      </c>
      <c r="K918" s="36">
        <f>SUM($J$9:J918)*RRF</f>
        <v>83.820886696309316</v>
      </c>
      <c r="L918" s="33"/>
      <c r="M918" s="36">
        <f t="shared" si="266"/>
        <v>84.076633211678512</v>
      </c>
      <c r="N918" s="33"/>
      <c r="O918" s="33"/>
      <c r="P918" s="33"/>
      <c r="Q918" s="33"/>
      <c r="R918" s="33"/>
      <c r="S918" s="33"/>
      <c r="T918" s="33"/>
      <c r="U918" s="33"/>
      <c r="V918" s="31">
        <f t="shared" si="267"/>
        <v>9.0742932150588007E-5</v>
      </c>
      <c r="W918" s="31">
        <f t="shared" si="268"/>
        <v>0.1790225607584375</v>
      </c>
      <c r="X918" s="31">
        <f t="shared" si="269"/>
        <v>0.17911330369058809</v>
      </c>
      <c r="Y918" s="31">
        <f t="shared" si="270"/>
        <v>-7.6633211678512225E-2</v>
      </c>
      <c r="Z918" s="31"/>
      <c r="AA918" s="31"/>
      <c r="AB918" s="31"/>
      <c r="AC918" s="31"/>
      <c r="AD918" s="31"/>
      <c r="AE918" s="31"/>
      <c r="AF918" s="31"/>
      <c r="AG918" s="33">
        <f t="shared" si="271"/>
        <v>0.99786769876558712</v>
      </c>
      <c r="AH918" s="33">
        <f t="shared" si="272"/>
        <v>1.0009123001390299</v>
      </c>
      <c r="AI918" s="33">
        <f t="shared" si="273"/>
        <v>0.99999891972699706</v>
      </c>
      <c r="AJ918" s="93">
        <f t="shared" si="274"/>
        <v>0.99890554636094209</v>
      </c>
      <c r="AK918" s="3">
        <f t="shared" si="275"/>
        <v>0.99892524861087495</v>
      </c>
      <c r="AL918" s="3"/>
      <c r="AM918" s="3"/>
      <c r="AN918" s="3"/>
      <c r="AO918" s="3"/>
      <c r="AP918" s="3"/>
      <c r="AQ918" s="90">
        <f t="shared" si="282"/>
        <v>0</v>
      </c>
      <c r="AR918" s="91">
        <f t="shared" si="283"/>
        <v>0</v>
      </c>
      <c r="AS918" s="89">
        <f>SUM(AR$9:AR918)*RLR</f>
        <v>120</v>
      </c>
      <c r="AT918" s="90">
        <f>AS918-SUM(AU$9:AU918)</f>
        <v>0.12897016669499806</v>
      </c>
      <c r="AU918" s="89">
        <f t="shared" si="284"/>
        <v>9.7458564253152249E-4</v>
      </c>
      <c r="AV918" s="90">
        <f>SUM(AU$9:AU918)*RRF</f>
        <v>83.909720883313497</v>
      </c>
      <c r="AW918" s="3"/>
      <c r="AX918" s="2">
        <f t="shared" si="276"/>
        <v>1.5</v>
      </c>
      <c r="AY918" s="2">
        <f t="shared" si="277"/>
        <v>0.75</v>
      </c>
    </row>
    <row r="919" spans="1:51" x14ac:dyDescent="0.25">
      <c r="A919" s="14">
        <f t="shared" si="278"/>
        <v>9.1</v>
      </c>
      <c r="B919" s="59">
        <f>IF($B$4="AY",0,IFERROR(P*INDEX('UWYr writing pattern'!$C$4:$C$18,MATCH('Baseline model w.Calcs'!$A919,'UWYr writing pattern'!$A$4:$A$18,0)) / 25,B918))</f>
        <v>0</v>
      </c>
      <c r="C919" s="36">
        <f t="shared" si="279"/>
        <v>1.0640689067658238E-4</v>
      </c>
      <c r="E919" s="34">
        <f t="shared" si="280"/>
        <v>1.620409502689072E-6</v>
      </c>
      <c r="F919" s="31">
        <f>SUM($E$9:E919)*RLR</f>
        <v>119.99987231173105</v>
      </c>
      <c r="G919" s="32"/>
      <c r="H919" s="36">
        <f>F919-SUM($J$9:J919)</f>
        <v>0.25383036099532319</v>
      </c>
      <c r="J919" s="31">
        <f t="shared" si="281"/>
        <v>1.9180988652689735E-3</v>
      </c>
      <c r="K919" s="36">
        <f>SUM($J$9:J919)*RRF</f>
        <v>83.822229365515</v>
      </c>
      <c r="L919" s="33"/>
      <c r="M919" s="36">
        <f t="shared" si="266"/>
        <v>84.076059726510323</v>
      </c>
      <c r="N919" s="33"/>
      <c r="O919" s="33"/>
      <c r="P919" s="33"/>
      <c r="Q919" s="33"/>
      <c r="R919" s="33"/>
      <c r="S919" s="33"/>
      <c r="T919" s="33"/>
      <c r="U919" s="33"/>
      <c r="V919" s="31">
        <f t="shared" si="267"/>
        <v>8.9381788168329203E-5</v>
      </c>
      <c r="W919" s="31">
        <f t="shared" si="268"/>
        <v>0.17768125269672622</v>
      </c>
      <c r="X919" s="31">
        <f t="shared" si="269"/>
        <v>0.17777063448489455</v>
      </c>
      <c r="Y919" s="31">
        <f t="shared" si="270"/>
        <v>-7.6059726510322889E-2</v>
      </c>
      <c r="Z919" s="31"/>
      <c r="AA919" s="31"/>
      <c r="AB919" s="31"/>
      <c r="AC919" s="31"/>
      <c r="AD919" s="31"/>
      <c r="AE919" s="31"/>
      <c r="AF919" s="31"/>
      <c r="AG919" s="33">
        <f t="shared" si="271"/>
        <v>0.99788368292279761</v>
      </c>
      <c r="AH919" s="33">
        <f t="shared" si="272"/>
        <v>1.0009054729346467</v>
      </c>
      <c r="AI919" s="33">
        <f t="shared" si="273"/>
        <v>0.99999893593109213</v>
      </c>
      <c r="AJ919" s="93">
        <f t="shared" si="274"/>
        <v>0.99891372405853618</v>
      </c>
      <c r="AK919" s="3">
        <f t="shared" si="275"/>
        <v>0.99893330924629331</v>
      </c>
      <c r="AL919" s="3"/>
      <c r="AM919" s="3"/>
      <c r="AN919" s="3"/>
      <c r="AO919" s="3"/>
      <c r="AP919" s="3"/>
      <c r="AQ919" s="90">
        <f t="shared" si="282"/>
        <v>0</v>
      </c>
      <c r="AR919" s="91">
        <f t="shared" si="283"/>
        <v>0</v>
      </c>
      <c r="AS919" s="89">
        <f>SUM(AR$9:AR919)*RLR</f>
        <v>120</v>
      </c>
      <c r="AT919" s="90">
        <f>AS919-SUM(AU$9:AU919)</f>
        <v>0.1280028904447903</v>
      </c>
      <c r="AU919" s="89">
        <f t="shared" si="284"/>
        <v>9.6727625021248548E-4</v>
      </c>
      <c r="AV919" s="90">
        <f>SUM(AU$9:AU919)*RRF</f>
        <v>83.910397976688643</v>
      </c>
      <c r="AW919" s="3"/>
      <c r="AX919" s="2">
        <f t="shared" si="276"/>
        <v>1.5</v>
      </c>
      <c r="AY919" s="2">
        <f t="shared" si="277"/>
        <v>0.75</v>
      </c>
    </row>
    <row r="920" spans="1:51" x14ac:dyDescent="0.25">
      <c r="A920" s="14">
        <f t="shared" si="278"/>
        <v>9.11</v>
      </c>
      <c r="B920" s="59">
        <f>IF($B$4="AY",0,IFERROR(P*INDEX('UWYr writing pattern'!$C$4:$C$18,MATCH('Baseline model w.Calcs'!$A920,'UWYr writing pattern'!$A$4:$A$18,0)) / 25,B919))</f>
        <v>0</v>
      </c>
      <c r="C920" s="36">
        <f t="shared" si="279"/>
        <v>1.0481078731643365E-4</v>
      </c>
      <c r="E920" s="34">
        <f t="shared" si="280"/>
        <v>1.5961033601487358E-6</v>
      </c>
      <c r="F920" s="31">
        <f>SUM($E$9:E920)*RLR</f>
        <v>119.99987422705509</v>
      </c>
      <c r="G920" s="32"/>
      <c r="H920" s="36">
        <f>F920-SUM($J$9:J920)</f>
        <v>0.25192854861188607</v>
      </c>
      <c r="J920" s="31">
        <f t="shared" si="281"/>
        <v>1.9037277074649239E-3</v>
      </c>
      <c r="K920" s="36">
        <f>SUM($J$9:J920)*RRF</f>
        <v>83.823561974910234</v>
      </c>
      <c r="L920" s="33"/>
      <c r="M920" s="36">
        <f t="shared" si="266"/>
        <v>84.07549052352212</v>
      </c>
      <c r="N920" s="33"/>
      <c r="O920" s="33"/>
      <c r="P920" s="33"/>
      <c r="Q920" s="33"/>
      <c r="R920" s="33"/>
      <c r="S920" s="33"/>
      <c r="T920" s="33"/>
      <c r="U920" s="33"/>
      <c r="V920" s="31">
        <f t="shared" si="267"/>
        <v>8.8041061345804257E-5</v>
      </c>
      <c r="W920" s="31">
        <f t="shared" si="268"/>
        <v>0.17634998402832025</v>
      </c>
      <c r="X920" s="31">
        <f t="shared" si="269"/>
        <v>0.17643802508966605</v>
      </c>
      <c r="Y920" s="31">
        <f t="shared" si="270"/>
        <v>-7.5490523522120156E-2</v>
      </c>
      <c r="Z920" s="31"/>
      <c r="AA920" s="31"/>
      <c r="AB920" s="31"/>
      <c r="AC920" s="31"/>
      <c r="AD920" s="31"/>
      <c r="AE920" s="31"/>
      <c r="AF920" s="31"/>
      <c r="AG920" s="33">
        <f t="shared" si="271"/>
        <v>0.9978995473203599</v>
      </c>
      <c r="AH920" s="33">
        <f t="shared" si="272"/>
        <v>1.0008986967085967</v>
      </c>
      <c r="AI920" s="33">
        <f t="shared" si="273"/>
        <v>0.99999895189212573</v>
      </c>
      <c r="AJ920" s="93">
        <f t="shared" si="274"/>
        <v>0.99892184065282208</v>
      </c>
      <c r="AK920" s="3">
        <f t="shared" si="275"/>
        <v>0.99894130942694626</v>
      </c>
      <c r="AL920" s="3"/>
      <c r="AM920" s="3"/>
      <c r="AN920" s="3"/>
      <c r="AO920" s="3"/>
      <c r="AP920" s="3"/>
      <c r="AQ920" s="90">
        <f t="shared" si="282"/>
        <v>0</v>
      </c>
      <c r="AR920" s="91">
        <f t="shared" si="283"/>
        <v>0</v>
      </c>
      <c r="AS920" s="89">
        <f>SUM(AR$9:AR920)*RLR</f>
        <v>120</v>
      </c>
      <c r="AT920" s="90">
        <f>AS920-SUM(AU$9:AU920)</f>
        <v>0.12704286876645199</v>
      </c>
      <c r="AU920" s="89">
        <f t="shared" si="284"/>
        <v>9.6002167833592728E-4</v>
      </c>
      <c r="AV920" s="90">
        <f>SUM(AU$9:AU920)*RRF</f>
        <v>83.911069991863485</v>
      </c>
      <c r="AW920" s="3"/>
      <c r="AX920" s="2">
        <f t="shared" si="276"/>
        <v>1.5</v>
      </c>
      <c r="AY920" s="2">
        <f t="shared" si="277"/>
        <v>0.75</v>
      </c>
    </row>
    <row r="921" spans="1:51" x14ac:dyDescent="0.25">
      <c r="A921" s="14">
        <f t="shared" si="278"/>
        <v>9.1199999999999992</v>
      </c>
      <c r="B921" s="59">
        <f>IF($B$4="AY",0,IFERROR(P*INDEX('UWYr writing pattern'!$C$4:$C$18,MATCH('Baseline model w.Calcs'!$A921,'UWYr writing pattern'!$A$4:$A$18,0)) / 25,B920))</f>
        <v>0</v>
      </c>
      <c r="C921" s="36">
        <f t="shared" si="279"/>
        <v>1.0323862550668715E-4</v>
      </c>
      <c r="E921" s="34">
        <f t="shared" si="280"/>
        <v>1.5721618097465048E-6</v>
      </c>
      <c r="F921" s="31">
        <f>SUM($E$9:E921)*RLR</f>
        <v>119.99987611364926</v>
      </c>
      <c r="G921" s="32"/>
      <c r="H921" s="36">
        <f>F921-SUM($J$9:J921)</f>
        <v>0.25004097109147949</v>
      </c>
      <c r="J921" s="31">
        <f t="shared" si="281"/>
        <v>1.8894641145891457E-3</v>
      </c>
      <c r="K921" s="36">
        <f>SUM($J$9:J921)*RRF</f>
        <v>83.824884599790451</v>
      </c>
      <c r="L921" s="33"/>
      <c r="M921" s="36">
        <f t="shared" si="266"/>
        <v>84.074925570881931</v>
      </c>
      <c r="N921" s="33"/>
      <c r="O921" s="33"/>
      <c r="P921" s="33"/>
      <c r="Q921" s="33"/>
      <c r="R921" s="33"/>
      <c r="S921" s="33"/>
      <c r="T921" s="33"/>
      <c r="U921" s="33"/>
      <c r="V921" s="31">
        <f t="shared" si="267"/>
        <v>8.672044542561719E-5</v>
      </c>
      <c r="W921" s="31">
        <f t="shared" si="268"/>
        <v>0.17502867976403563</v>
      </c>
      <c r="X921" s="31">
        <f t="shared" si="269"/>
        <v>0.17511540020946126</v>
      </c>
      <c r="Y921" s="31">
        <f t="shared" si="270"/>
        <v>-7.4925570881930526E-2</v>
      </c>
      <c r="Z921" s="31"/>
      <c r="AA921" s="31"/>
      <c r="AB921" s="31"/>
      <c r="AC921" s="31"/>
      <c r="AD921" s="31"/>
      <c r="AE921" s="31"/>
      <c r="AF921" s="31"/>
      <c r="AG921" s="33">
        <f t="shared" si="271"/>
        <v>0.99791529285464819</v>
      </c>
      <c r="AH921" s="33">
        <f t="shared" si="272"/>
        <v>1.0008919710819277</v>
      </c>
      <c r="AI921" s="33">
        <f t="shared" si="273"/>
        <v>0.99999896761374385</v>
      </c>
      <c r="AJ921" s="93">
        <f t="shared" si="274"/>
        <v>0.99892989660036036</v>
      </c>
      <c r="AK921" s="3">
        <f t="shared" si="275"/>
        <v>0.99894924960624409</v>
      </c>
      <c r="AL921" s="3"/>
      <c r="AM921" s="3"/>
      <c r="AN921" s="3"/>
      <c r="AO921" s="3"/>
      <c r="AP921" s="3"/>
      <c r="AQ921" s="90">
        <f t="shared" si="282"/>
        <v>0</v>
      </c>
      <c r="AR921" s="91">
        <f t="shared" si="283"/>
        <v>0</v>
      </c>
      <c r="AS921" s="89">
        <f>SUM(AR$9:AR921)*RLR</f>
        <v>120</v>
      </c>
      <c r="AT921" s="90">
        <f>AS921-SUM(AU$9:AU921)</f>
        <v>0.12609004725069894</v>
      </c>
      <c r="AU921" s="89">
        <f t="shared" si="284"/>
        <v>9.5282151574838992E-4</v>
      </c>
      <c r="AV921" s="90">
        <f>SUM(AU$9:AU921)*RRF</f>
        <v>83.911736966924508</v>
      </c>
      <c r="AW921" s="3"/>
      <c r="AX921" s="2">
        <f t="shared" si="276"/>
        <v>1.5</v>
      </c>
      <c r="AY921" s="2">
        <f t="shared" si="277"/>
        <v>0.75</v>
      </c>
    </row>
    <row r="922" spans="1:51" x14ac:dyDescent="0.25">
      <c r="A922" s="14">
        <f t="shared" si="278"/>
        <v>9.1300000000000008</v>
      </c>
      <c r="B922" s="59">
        <f>IF($B$4="AY",0,IFERROR(P*INDEX('UWYr writing pattern'!$C$4:$C$18,MATCH('Baseline model w.Calcs'!$A922,'UWYr writing pattern'!$A$4:$A$18,0)) / 25,B921))</f>
        <v>0</v>
      </c>
      <c r="C922" s="36">
        <f t="shared" si="279"/>
        <v>1.0169004612408685E-4</v>
      </c>
      <c r="E922" s="34">
        <f t="shared" si="280"/>
        <v>1.5485793826003073E-6</v>
      </c>
      <c r="F922" s="31">
        <f>SUM($E$9:E922)*RLR</f>
        <v>119.99987797194451</v>
      </c>
      <c r="G922" s="32"/>
      <c r="H922" s="36">
        <f>F922-SUM($J$9:J922)</f>
        <v>0.24816752210354309</v>
      </c>
      <c r="J922" s="31">
        <f t="shared" si="281"/>
        <v>1.8753072831860962E-3</v>
      </c>
      <c r="K922" s="36">
        <f>SUM($J$9:J922)*RRF</f>
        <v>83.826197314888674</v>
      </c>
      <c r="L922" s="33"/>
      <c r="M922" s="36">
        <f t="shared" si="266"/>
        <v>84.074364836992217</v>
      </c>
      <c r="N922" s="33"/>
      <c r="O922" s="33"/>
      <c r="P922" s="33"/>
      <c r="Q922" s="33"/>
      <c r="R922" s="33"/>
      <c r="S922" s="33"/>
      <c r="T922" s="33"/>
      <c r="U922" s="33"/>
      <c r="V922" s="31">
        <f t="shared" si="267"/>
        <v>8.5419638744232951E-5</v>
      </c>
      <c r="W922" s="31">
        <f t="shared" si="268"/>
        <v>0.17371726547248015</v>
      </c>
      <c r="X922" s="31">
        <f t="shared" si="269"/>
        <v>0.17380268511122438</v>
      </c>
      <c r="Y922" s="31">
        <f t="shared" si="270"/>
        <v>-7.4364836992216965E-2</v>
      </c>
      <c r="Z922" s="31"/>
      <c r="AA922" s="31"/>
      <c r="AB922" s="31"/>
      <c r="AC922" s="31"/>
      <c r="AD922" s="31"/>
      <c r="AE922" s="31"/>
      <c r="AF922" s="31"/>
      <c r="AG922" s="33">
        <f t="shared" si="271"/>
        <v>0.99793092041534137</v>
      </c>
      <c r="AH922" s="33">
        <f t="shared" si="272"/>
        <v>1.0008852956784788</v>
      </c>
      <c r="AI922" s="33">
        <f t="shared" si="273"/>
        <v>0.99999898309953761</v>
      </c>
      <c r="AJ922" s="93">
        <f t="shared" si="274"/>
        <v>0.99893789235430031</v>
      </c>
      <c r="AK922" s="3">
        <f t="shared" si="275"/>
        <v>0.9989571302341973</v>
      </c>
      <c r="AL922" s="3"/>
      <c r="AM922" s="3"/>
      <c r="AN922" s="3"/>
      <c r="AO922" s="3"/>
      <c r="AP922" s="3"/>
      <c r="AQ922" s="90">
        <f t="shared" si="282"/>
        <v>0</v>
      </c>
      <c r="AR922" s="91">
        <f t="shared" si="283"/>
        <v>0</v>
      </c>
      <c r="AS922" s="89">
        <f>SUM(AR$9:AR922)*RLR</f>
        <v>120</v>
      </c>
      <c r="AT922" s="90">
        <f>AS922-SUM(AU$9:AU922)</f>
        <v>0.12514437189631167</v>
      </c>
      <c r="AU922" s="89">
        <f t="shared" si="284"/>
        <v>9.4567535438024215E-4</v>
      </c>
      <c r="AV922" s="90">
        <f>SUM(AU$9:AU922)*RRF</f>
        <v>83.91239893967257</v>
      </c>
      <c r="AW922" s="3"/>
      <c r="AX922" s="2">
        <f t="shared" si="276"/>
        <v>1.5</v>
      </c>
      <c r="AY922" s="2">
        <f t="shared" si="277"/>
        <v>0.75</v>
      </c>
    </row>
    <row r="923" spans="1:51" x14ac:dyDescent="0.25">
      <c r="A923" s="14">
        <f t="shared" si="278"/>
        <v>9.14</v>
      </c>
      <c r="B923" s="59">
        <f>IF($B$4="AY",0,IFERROR(P*INDEX('UWYr writing pattern'!$C$4:$C$18,MATCH('Baseline model w.Calcs'!$A923,'UWYr writing pattern'!$A$4:$A$18,0)) / 25,B922))</f>
        <v>0</v>
      </c>
      <c r="C923" s="36">
        <f t="shared" si="279"/>
        <v>1.0016469543222554E-4</v>
      </c>
      <c r="E923" s="34">
        <f t="shared" si="280"/>
        <v>1.5253506918613027E-6</v>
      </c>
      <c r="F923" s="31">
        <f>SUM($E$9:E923)*RLR</f>
        <v>119.99987980236534</v>
      </c>
      <c r="G923" s="32"/>
      <c r="H923" s="36">
        <f>F923-SUM($J$9:J923)</f>
        <v>0.24630809610859217</v>
      </c>
      <c r="J923" s="31">
        <f t="shared" si="281"/>
        <v>1.8612564157765733E-3</v>
      </c>
      <c r="K923" s="36">
        <f>SUM($J$9:J923)*RRF</f>
        <v>83.827500194379724</v>
      </c>
      <c r="L923" s="33"/>
      <c r="M923" s="36">
        <f t="shared" si="266"/>
        <v>84.073808290488316</v>
      </c>
      <c r="N923" s="33"/>
      <c r="O923" s="33"/>
      <c r="P923" s="33"/>
      <c r="Q923" s="33"/>
      <c r="R923" s="33"/>
      <c r="S923" s="33"/>
      <c r="T923" s="33"/>
      <c r="U923" s="33"/>
      <c r="V923" s="31">
        <f t="shared" si="267"/>
        <v>8.4138344163069449E-5</v>
      </c>
      <c r="W923" s="31">
        <f t="shared" si="268"/>
        <v>0.17241566727601451</v>
      </c>
      <c r="X923" s="31">
        <f t="shared" si="269"/>
        <v>0.17249980562017758</v>
      </c>
      <c r="Y923" s="31">
        <f t="shared" si="270"/>
        <v>-7.380829048831572E-2</v>
      </c>
      <c r="Z923" s="31"/>
      <c r="AA923" s="31"/>
      <c r="AB923" s="31"/>
      <c r="AC923" s="31"/>
      <c r="AD923" s="31"/>
      <c r="AE923" s="31"/>
      <c r="AF923" s="31"/>
      <c r="AG923" s="33">
        <f t="shared" si="271"/>
        <v>0.99794643088547286</v>
      </c>
      <c r="AH923" s="33">
        <f t="shared" si="272"/>
        <v>1.0008786701248609</v>
      </c>
      <c r="AI923" s="33">
        <f t="shared" si="273"/>
        <v>0.99999899835304451</v>
      </c>
      <c r="AJ923" s="93">
        <f t="shared" si="274"/>
        <v>0.99894582836440515</v>
      </c>
      <c r="AK923" s="3">
        <f t="shared" si="275"/>
        <v>0.99896495175744082</v>
      </c>
      <c r="AL923" s="3"/>
      <c r="AM923" s="3"/>
      <c r="AN923" s="3"/>
      <c r="AO923" s="3"/>
      <c r="AP923" s="3"/>
      <c r="AQ923" s="90">
        <f t="shared" si="282"/>
        <v>0</v>
      </c>
      <c r="AR923" s="91">
        <f t="shared" si="283"/>
        <v>0</v>
      </c>
      <c r="AS923" s="89">
        <f>SUM(AR$9:AR923)*RLR</f>
        <v>120</v>
      </c>
      <c r="AT923" s="90">
        <f>AS923-SUM(AU$9:AU923)</f>
        <v>0.12420578910709423</v>
      </c>
      <c r="AU923" s="89">
        <f t="shared" si="284"/>
        <v>9.3858278922233753E-4</v>
      </c>
      <c r="AV923" s="90">
        <f>SUM(AU$9:AU923)*RRF</f>
        <v>83.913055947625026</v>
      </c>
      <c r="AW923" s="3"/>
      <c r="AX923" s="2">
        <f t="shared" si="276"/>
        <v>1.5</v>
      </c>
      <c r="AY923" s="2">
        <f t="shared" si="277"/>
        <v>0.75</v>
      </c>
    </row>
    <row r="924" spans="1:51" x14ac:dyDescent="0.25">
      <c r="A924" s="14">
        <f t="shared" si="278"/>
        <v>9.15</v>
      </c>
      <c r="B924" s="59">
        <f>IF($B$4="AY",0,IFERROR(P*INDEX('UWYr writing pattern'!$C$4:$C$18,MATCH('Baseline model w.Calcs'!$A924,'UWYr writing pattern'!$A$4:$A$18,0)) / 25,B923))</f>
        <v>0</v>
      </c>
      <c r="C924" s="36">
        <f t="shared" si="279"/>
        <v>9.8662225000742157E-5</v>
      </c>
      <c r="E924" s="34">
        <f t="shared" si="280"/>
        <v>1.5024704314833831E-6</v>
      </c>
      <c r="F924" s="31">
        <f>SUM($E$9:E924)*RLR</f>
        <v>119.99988160532986</v>
      </c>
      <c r="G924" s="32"/>
      <c r="H924" s="36">
        <f>F924-SUM($J$9:J924)</f>
        <v>0.24446258835229173</v>
      </c>
      <c r="J924" s="31">
        <f t="shared" si="281"/>
        <v>1.8473107208144413E-3</v>
      </c>
      <c r="K924" s="36">
        <f>SUM($J$9:J924)*RRF</f>
        <v>83.828793311884297</v>
      </c>
      <c r="L924" s="33"/>
      <c r="M924" s="36">
        <f t="shared" si="266"/>
        <v>84.073255900236589</v>
      </c>
      <c r="N924" s="33"/>
      <c r="O924" s="33"/>
      <c r="P924" s="33"/>
      <c r="Q924" s="33"/>
      <c r="R924" s="33"/>
      <c r="S924" s="33"/>
      <c r="T924" s="33"/>
      <c r="U924" s="33"/>
      <c r="V924" s="31">
        <f t="shared" si="267"/>
        <v>8.2876269000623409E-5</v>
      </c>
      <c r="W924" s="31">
        <f t="shared" si="268"/>
        <v>0.17112381184660419</v>
      </c>
      <c r="X924" s="31">
        <f t="shared" si="269"/>
        <v>0.17120668811560483</v>
      </c>
      <c r="Y924" s="31">
        <f t="shared" si="270"/>
        <v>-7.32559002365889E-2</v>
      </c>
      <c r="Z924" s="31"/>
      <c r="AA924" s="31"/>
      <c r="AB924" s="31"/>
      <c r="AC924" s="31"/>
      <c r="AD924" s="31"/>
      <c r="AE924" s="31"/>
      <c r="AF924" s="31"/>
      <c r="AG924" s="33">
        <f t="shared" si="271"/>
        <v>0.99796182514147969</v>
      </c>
      <c r="AH924" s="33">
        <f t="shared" si="272"/>
        <v>1.0008720940504356</v>
      </c>
      <c r="AI924" s="33">
        <f t="shared" si="273"/>
        <v>0.99999901337774888</v>
      </c>
      <c r="AJ924" s="93">
        <f t="shared" si="274"/>
        <v>0.99895370507707759</v>
      </c>
      <c r="AK924" s="3">
        <f t="shared" si="275"/>
        <v>0.99897271461925996</v>
      </c>
      <c r="AL924" s="3"/>
      <c r="AM924" s="3"/>
      <c r="AN924" s="3"/>
      <c r="AO924" s="3"/>
      <c r="AP924" s="3"/>
      <c r="AQ924" s="90">
        <f t="shared" si="282"/>
        <v>0</v>
      </c>
      <c r="AR924" s="91">
        <f t="shared" si="283"/>
        <v>0</v>
      </c>
      <c r="AS924" s="89">
        <f>SUM(AR$9:AR924)*RLR</f>
        <v>120</v>
      </c>
      <c r="AT924" s="90">
        <f>AS924-SUM(AU$9:AU924)</f>
        <v>0.12327424568879053</v>
      </c>
      <c r="AU924" s="89">
        <f t="shared" si="284"/>
        <v>9.3154341830320681E-4</v>
      </c>
      <c r="AV924" s="90">
        <f>SUM(AU$9:AU924)*RRF</f>
        <v>83.913708028017837</v>
      </c>
      <c r="AW924" s="3"/>
      <c r="AX924" s="2">
        <f t="shared" si="276"/>
        <v>1.5</v>
      </c>
      <c r="AY924" s="2">
        <f t="shared" si="277"/>
        <v>0.75</v>
      </c>
    </row>
    <row r="925" spans="1:51" x14ac:dyDescent="0.25">
      <c r="A925" s="14">
        <f t="shared" si="278"/>
        <v>9.16</v>
      </c>
      <c r="B925" s="59">
        <f>IF($B$4="AY",0,IFERROR(P*INDEX('UWYr writing pattern'!$C$4:$C$18,MATCH('Baseline model w.Calcs'!$A925,'UWYr writing pattern'!$A$4:$A$18,0)) / 25,B924))</f>
        <v>0</v>
      </c>
      <c r="C925" s="36">
        <f t="shared" si="279"/>
        <v>9.7182291625731029E-5</v>
      </c>
      <c r="E925" s="34">
        <f t="shared" si="280"/>
        <v>1.4799333750111324E-6</v>
      </c>
      <c r="F925" s="31">
        <f>SUM($E$9:E925)*RLR</f>
        <v>119.9998833812499</v>
      </c>
      <c r="G925" s="32"/>
      <c r="H925" s="36">
        <f>F925-SUM($J$9:J925)</f>
        <v>0.24263089485968692</v>
      </c>
      <c r="J925" s="31">
        <f t="shared" si="281"/>
        <v>1.8334694126421881E-3</v>
      </c>
      <c r="K925" s="36">
        <f>SUM($J$9:J925)*RRF</f>
        <v>83.830076740473146</v>
      </c>
      <c r="L925" s="33"/>
      <c r="M925" s="36">
        <f t="shared" si="266"/>
        <v>84.072707635332833</v>
      </c>
      <c r="N925" s="33"/>
      <c r="O925" s="33"/>
      <c r="P925" s="33"/>
      <c r="Q925" s="33"/>
      <c r="R925" s="33"/>
      <c r="S925" s="33"/>
      <c r="T925" s="33"/>
      <c r="U925" s="33"/>
      <c r="V925" s="31">
        <f t="shared" si="267"/>
        <v>8.1633124965614052E-5</v>
      </c>
      <c r="W925" s="31">
        <f t="shared" si="268"/>
        <v>0.16984162640178083</v>
      </c>
      <c r="X925" s="31">
        <f t="shared" si="269"/>
        <v>0.16992325952674645</v>
      </c>
      <c r="Y925" s="31">
        <f t="shared" si="270"/>
        <v>-7.2707635332832865E-2</v>
      </c>
      <c r="Z925" s="31"/>
      <c r="AA925" s="31"/>
      <c r="AB925" s="31"/>
      <c r="AC925" s="31"/>
      <c r="AD925" s="31"/>
      <c r="AE925" s="31"/>
      <c r="AF925" s="31"/>
      <c r="AG925" s="33">
        <f t="shared" si="271"/>
        <v>0.99797710405325168</v>
      </c>
      <c r="AH925" s="33">
        <f t="shared" si="272"/>
        <v>1.0008655670872957</v>
      </c>
      <c r="AI925" s="33">
        <f t="shared" si="273"/>
        <v>0.99999902817708253</v>
      </c>
      <c r="AJ925" s="93">
        <f t="shared" si="274"/>
        <v>0.99896152293538465</v>
      </c>
      <c r="AK925" s="3">
        <f t="shared" si="275"/>
        <v>0.99898041925961556</v>
      </c>
      <c r="AL925" s="3"/>
      <c r="AM925" s="3"/>
      <c r="AN925" s="3"/>
      <c r="AO925" s="3"/>
      <c r="AP925" s="3"/>
      <c r="AQ925" s="90">
        <f t="shared" si="282"/>
        <v>0</v>
      </c>
      <c r="AR925" s="91">
        <f t="shared" si="283"/>
        <v>0</v>
      </c>
      <c r="AS925" s="89">
        <f>SUM(AR$9:AR925)*RLR</f>
        <v>120</v>
      </c>
      <c r="AT925" s="90">
        <f>AS925-SUM(AU$9:AU925)</f>
        <v>0.1223496888461284</v>
      </c>
      <c r="AU925" s="89">
        <f t="shared" si="284"/>
        <v>9.2455684266592899E-4</v>
      </c>
      <c r="AV925" s="90">
        <f>SUM(AU$9:AU925)*RRF</f>
        <v>83.91435521780771</v>
      </c>
      <c r="AW925" s="3"/>
      <c r="AX925" s="2">
        <f t="shared" si="276"/>
        <v>1.5</v>
      </c>
      <c r="AY925" s="2">
        <f t="shared" si="277"/>
        <v>0.75</v>
      </c>
    </row>
    <row r="926" spans="1:51" x14ac:dyDescent="0.25">
      <c r="A926" s="14">
        <f t="shared" si="278"/>
        <v>9.17</v>
      </c>
      <c r="B926" s="59">
        <f>IF($B$4="AY",0,IFERROR(P*INDEX('UWYr writing pattern'!$C$4:$C$18,MATCH('Baseline model w.Calcs'!$A926,'UWYr writing pattern'!$A$4:$A$18,0)) / 25,B925))</f>
        <v>0</v>
      </c>
      <c r="C926" s="36">
        <f t="shared" si="279"/>
        <v>9.5724557251345064E-5</v>
      </c>
      <c r="E926" s="34">
        <f t="shared" si="280"/>
        <v>1.4577343743859656E-6</v>
      </c>
      <c r="F926" s="31">
        <f>SUM($E$9:E926)*RLR</f>
        <v>119.99988513053115</v>
      </c>
      <c r="G926" s="32"/>
      <c r="H926" s="36">
        <f>F926-SUM($J$9:J926)</f>
        <v>0.24081291242949021</v>
      </c>
      <c r="J926" s="31">
        <f t="shared" si="281"/>
        <v>1.8197317114476519E-3</v>
      </c>
      <c r="K926" s="36">
        <f>SUM($J$9:J926)*RRF</f>
        <v>83.831350552671154</v>
      </c>
      <c r="L926" s="33"/>
      <c r="M926" s="36">
        <f t="shared" si="266"/>
        <v>84.072163465100644</v>
      </c>
      <c r="N926" s="33"/>
      <c r="O926" s="33"/>
      <c r="P926" s="33"/>
      <c r="Q926" s="33"/>
      <c r="R926" s="33"/>
      <c r="S926" s="33"/>
      <c r="T926" s="33"/>
      <c r="U926" s="33"/>
      <c r="V926" s="31">
        <f t="shared" si="267"/>
        <v>8.0408628091129853E-5</v>
      </c>
      <c r="W926" s="31">
        <f t="shared" si="268"/>
        <v>0.16856903870064313</v>
      </c>
      <c r="X926" s="31">
        <f t="shared" si="269"/>
        <v>0.16864944732873427</v>
      </c>
      <c r="Y926" s="31">
        <f t="shared" si="270"/>
        <v>-7.2163465100643975E-2</v>
      </c>
      <c r="Z926" s="31"/>
      <c r="AA926" s="31"/>
      <c r="AB926" s="31"/>
      <c r="AC926" s="31"/>
      <c r="AD926" s="31"/>
      <c r="AE926" s="31"/>
      <c r="AF926" s="31"/>
      <c r="AG926" s="33">
        <f t="shared" si="271"/>
        <v>0.99799226848418043</v>
      </c>
      <c r="AH926" s="33">
        <f t="shared" si="272"/>
        <v>1.0008590888702458</v>
      </c>
      <c r="AI926" s="33">
        <f t="shared" si="273"/>
        <v>0.9999990427544263</v>
      </c>
      <c r="AJ926" s="93">
        <f t="shared" si="274"/>
        <v>0.99896928237908311</v>
      </c>
      <c r="AK926" s="3">
        <f t="shared" si="275"/>
        <v>0.99898806611516855</v>
      </c>
      <c r="AL926" s="3"/>
      <c r="AM926" s="3"/>
      <c r="AN926" s="3"/>
      <c r="AO926" s="3"/>
      <c r="AP926" s="3"/>
      <c r="AQ926" s="90">
        <f t="shared" si="282"/>
        <v>0</v>
      </c>
      <c r="AR926" s="91">
        <f t="shared" si="283"/>
        <v>0</v>
      </c>
      <c r="AS926" s="89">
        <f>SUM(AR$9:AR926)*RLR</f>
        <v>120</v>
      </c>
      <c r="AT926" s="90">
        <f>AS926-SUM(AU$9:AU926)</f>
        <v>0.12143206617977853</v>
      </c>
      <c r="AU926" s="89">
        <f t="shared" si="284"/>
        <v>9.1762266634596299E-4</v>
      </c>
      <c r="AV926" s="90">
        <f>SUM(AU$9:AU926)*RRF</f>
        <v>83.914997553674155</v>
      </c>
      <c r="AW926" s="3"/>
      <c r="AX926" s="2">
        <f t="shared" si="276"/>
        <v>1.5</v>
      </c>
      <c r="AY926" s="2">
        <f t="shared" si="277"/>
        <v>0.75</v>
      </c>
    </row>
    <row r="927" spans="1:51" x14ac:dyDescent="0.25">
      <c r="A927" s="14">
        <f t="shared" si="278"/>
        <v>9.18</v>
      </c>
      <c r="B927" s="59">
        <f>IF($B$4="AY",0,IFERROR(P*INDEX('UWYr writing pattern'!$C$4:$C$18,MATCH('Baseline model w.Calcs'!$A927,'UWYr writing pattern'!$A$4:$A$18,0)) / 25,B926))</f>
        <v>0</v>
      </c>
      <c r="C927" s="36">
        <f t="shared" si="279"/>
        <v>9.4288688892574891E-5</v>
      </c>
      <c r="E927" s="34">
        <f t="shared" si="280"/>
        <v>1.435868358770176E-6</v>
      </c>
      <c r="F927" s="31">
        <f>SUM($E$9:E927)*RLR</f>
        <v>119.99988685357317</v>
      </c>
      <c r="G927" s="32"/>
      <c r="H927" s="36">
        <f>F927-SUM($J$9:J927)</f>
        <v>0.23900853862828342</v>
      </c>
      <c r="J927" s="31">
        <f t="shared" si="281"/>
        <v>1.8060968432211766E-3</v>
      </c>
      <c r="K927" s="36">
        <f>SUM($J$9:J927)*RRF</f>
        <v>83.832614820461416</v>
      </c>
      <c r="L927" s="33"/>
      <c r="M927" s="36">
        <f t="shared" si="266"/>
        <v>84.071623359089699</v>
      </c>
      <c r="N927" s="33"/>
      <c r="O927" s="33"/>
      <c r="P927" s="33"/>
      <c r="Q927" s="33"/>
      <c r="R927" s="33"/>
      <c r="S927" s="33"/>
      <c r="T927" s="33"/>
      <c r="U927" s="33"/>
      <c r="V927" s="31">
        <f t="shared" si="267"/>
        <v>7.9202498669762904E-5</v>
      </c>
      <c r="W927" s="31">
        <f t="shared" si="268"/>
        <v>0.16730597703979838</v>
      </c>
      <c r="X927" s="31">
        <f t="shared" si="269"/>
        <v>0.16738517953846815</v>
      </c>
      <c r="Y927" s="31">
        <f t="shared" si="270"/>
        <v>-7.1623359089699079E-2</v>
      </c>
      <c r="Z927" s="31"/>
      <c r="AA927" s="31"/>
      <c r="AB927" s="31"/>
      <c r="AC927" s="31"/>
      <c r="AD927" s="31"/>
      <c r="AE927" s="31"/>
      <c r="AF927" s="31"/>
      <c r="AG927" s="33">
        <f t="shared" si="271"/>
        <v>0.99800731929120734</v>
      </c>
      <c r="AH927" s="33">
        <f t="shared" si="272"/>
        <v>1.0008526590367821</v>
      </c>
      <c r="AI927" s="33">
        <f t="shared" si="273"/>
        <v>0.99999905711310977</v>
      </c>
      <c r="AJ927" s="93">
        <f t="shared" si="274"/>
        <v>0.99897698384464351</v>
      </c>
      <c r="AK927" s="3">
        <f t="shared" si="275"/>
        <v>0.99899565561930481</v>
      </c>
      <c r="AL927" s="3"/>
      <c r="AM927" s="3"/>
      <c r="AN927" s="3"/>
      <c r="AO927" s="3"/>
      <c r="AP927" s="3"/>
      <c r="AQ927" s="90">
        <f t="shared" si="282"/>
        <v>0</v>
      </c>
      <c r="AR927" s="91">
        <f t="shared" si="283"/>
        <v>0</v>
      </c>
      <c r="AS927" s="89">
        <f>SUM(AR$9:AR927)*RLR</f>
        <v>120</v>
      </c>
      <c r="AT927" s="90">
        <f>AS927-SUM(AU$9:AU927)</f>
        <v>0.12052132568342699</v>
      </c>
      <c r="AU927" s="89">
        <f t="shared" si="284"/>
        <v>9.10740496348339E-4</v>
      </c>
      <c r="AV927" s="90">
        <f>SUM(AU$9:AU927)*RRF</f>
        <v>83.915635072021601</v>
      </c>
      <c r="AW927" s="3"/>
      <c r="AX927" s="2">
        <f t="shared" si="276"/>
        <v>1.5</v>
      </c>
      <c r="AY927" s="2">
        <f t="shared" si="277"/>
        <v>0.75</v>
      </c>
    </row>
    <row r="928" spans="1:51" x14ac:dyDescent="0.25">
      <c r="A928" s="14">
        <f t="shared" si="278"/>
        <v>9.19</v>
      </c>
      <c r="B928" s="59">
        <f>IF($B$4="AY",0,IFERROR(P*INDEX('UWYr writing pattern'!$C$4:$C$18,MATCH('Baseline model w.Calcs'!$A928,'UWYr writing pattern'!$A$4:$A$18,0)) / 25,B927))</f>
        <v>0</v>
      </c>
      <c r="C928" s="36">
        <f t="shared" si="279"/>
        <v>9.2874358559186267E-5</v>
      </c>
      <c r="E928" s="34">
        <f t="shared" si="280"/>
        <v>1.4143303333886234E-6</v>
      </c>
      <c r="F928" s="31">
        <f>SUM($E$9:E928)*RLR</f>
        <v>119.99988855076957</v>
      </c>
      <c r="G928" s="32"/>
      <c r="H928" s="36">
        <f>F928-SUM($J$9:J928)</f>
        <v>0.23721767178496123</v>
      </c>
      <c r="J928" s="31">
        <f t="shared" si="281"/>
        <v>1.7925640397121257E-3</v>
      </c>
      <c r="K928" s="36">
        <f>SUM($J$9:J928)*RRF</f>
        <v>83.833869615289217</v>
      </c>
      <c r="L928" s="33"/>
      <c r="M928" s="36">
        <f t="shared" si="266"/>
        <v>84.071087287074178</v>
      </c>
      <c r="N928" s="33"/>
      <c r="O928" s="33"/>
      <c r="P928" s="33"/>
      <c r="Q928" s="33"/>
      <c r="R928" s="33"/>
      <c r="S928" s="33"/>
      <c r="T928" s="33"/>
      <c r="U928" s="33"/>
      <c r="V928" s="31">
        <f t="shared" si="267"/>
        <v>7.8014461189716464E-5</v>
      </c>
      <c r="W928" s="31">
        <f t="shared" si="268"/>
        <v>0.16605237024947284</v>
      </c>
      <c r="X928" s="31">
        <f t="shared" si="269"/>
        <v>0.16613038471066255</v>
      </c>
      <c r="Y928" s="31">
        <f t="shared" si="270"/>
        <v>-7.1087287074178107E-2</v>
      </c>
      <c r="Z928" s="31"/>
      <c r="AA928" s="31"/>
      <c r="AB928" s="31"/>
      <c r="AC928" s="31"/>
      <c r="AD928" s="31"/>
      <c r="AE928" s="31"/>
      <c r="AF928" s="31"/>
      <c r="AG928" s="33">
        <f t="shared" si="271"/>
        <v>0.9980222573248716</v>
      </c>
      <c r="AH928" s="33">
        <f t="shared" si="272"/>
        <v>1.0008462772270736</v>
      </c>
      <c r="AI928" s="33">
        <f t="shared" si="273"/>
        <v>0.99999907125641307</v>
      </c>
      <c r="AJ928" s="93">
        <f t="shared" si="274"/>
        <v>0.99898462776527541</v>
      </c>
      <c r="AK928" s="3">
        <f t="shared" si="275"/>
        <v>0.99900318820215994</v>
      </c>
      <c r="AL928" s="3"/>
      <c r="AM928" s="3"/>
      <c r="AN928" s="3"/>
      <c r="AO928" s="3"/>
      <c r="AP928" s="3"/>
      <c r="AQ928" s="90">
        <f t="shared" si="282"/>
        <v>0</v>
      </c>
      <c r="AR928" s="91">
        <f t="shared" si="283"/>
        <v>0</v>
      </c>
      <c r="AS928" s="89">
        <f>SUM(AR$9:AR928)*RLR</f>
        <v>120</v>
      </c>
      <c r="AT928" s="90">
        <f>AS928-SUM(AU$9:AU928)</f>
        <v>0.1196174157408052</v>
      </c>
      <c r="AU928" s="89">
        <f t="shared" si="284"/>
        <v>9.0390994262570248E-4</v>
      </c>
      <c r="AV928" s="90">
        <f>SUM(AU$9:AU928)*RRF</f>
        <v>83.916267808981431</v>
      </c>
      <c r="AW928" s="3"/>
      <c r="AX928" s="2">
        <f t="shared" si="276"/>
        <v>1.5</v>
      </c>
      <c r="AY928" s="2">
        <f t="shared" si="277"/>
        <v>0.75</v>
      </c>
    </row>
    <row r="929" spans="1:51" x14ac:dyDescent="0.25">
      <c r="A929" s="14">
        <f t="shared" si="278"/>
        <v>9.1999999999999993</v>
      </c>
      <c r="B929" s="59">
        <f>IF($B$4="AY",0,IFERROR(P*INDEX('UWYr writing pattern'!$C$4:$C$18,MATCH('Baseline model w.Calcs'!$A929,'UWYr writing pattern'!$A$4:$A$18,0)) / 25,B928))</f>
        <v>0</v>
      </c>
      <c r="C929" s="36">
        <f t="shared" si="279"/>
        <v>9.148124318079847E-5</v>
      </c>
      <c r="E929" s="34">
        <f t="shared" si="280"/>
        <v>1.3931153783877941E-6</v>
      </c>
      <c r="F929" s="31">
        <f>SUM($E$9:E929)*RLR</f>
        <v>119.99989022250803</v>
      </c>
      <c r="G929" s="32"/>
      <c r="H929" s="36">
        <f>F929-SUM($J$9:J929)</f>
        <v>0.23544021098503265</v>
      </c>
      <c r="J929" s="31">
        <f t="shared" si="281"/>
        <v>1.7791325383872093E-3</v>
      </c>
      <c r="K929" s="36">
        <f>SUM($J$9:J929)*RRF</f>
        <v>83.835115008066097</v>
      </c>
      <c r="L929" s="33"/>
      <c r="M929" s="36">
        <f t="shared" si="266"/>
        <v>84.07055521905113</v>
      </c>
      <c r="N929" s="33"/>
      <c r="O929" s="33"/>
      <c r="P929" s="33"/>
      <c r="Q929" s="33"/>
      <c r="R929" s="33"/>
      <c r="S929" s="33"/>
      <c r="T929" s="33"/>
      <c r="U929" s="33"/>
      <c r="V929" s="31">
        <f t="shared" si="267"/>
        <v>7.6844244271870714E-5</v>
      </c>
      <c r="W929" s="31">
        <f t="shared" si="268"/>
        <v>0.16480814768952284</v>
      </c>
      <c r="X929" s="31">
        <f t="shared" si="269"/>
        <v>0.16488499193379472</v>
      </c>
      <c r="Y929" s="31">
        <f t="shared" si="270"/>
        <v>-7.0555219051129825E-2</v>
      </c>
      <c r="Z929" s="31"/>
      <c r="AA929" s="31"/>
      <c r="AB929" s="31"/>
      <c r="AC929" s="31"/>
      <c r="AD929" s="31"/>
      <c r="AE929" s="31"/>
      <c r="AF929" s="31"/>
      <c r="AG929" s="33">
        <f t="shared" si="271"/>
        <v>0.99803708342935826</v>
      </c>
      <c r="AH929" s="33">
        <f t="shared" si="272"/>
        <v>1.0008399430839421</v>
      </c>
      <c r="AI929" s="33">
        <f t="shared" si="273"/>
        <v>0.99999908518756686</v>
      </c>
      <c r="AJ929" s="93">
        <f t="shared" si="274"/>
        <v>0.99899221457095144</v>
      </c>
      <c r="AK929" s="3">
        <f t="shared" si="275"/>
        <v>0.99901066429064367</v>
      </c>
      <c r="AL929" s="3"/>
      <c r="AM929" s="3"/>
      <c r="AN929" s="3"/>
      <c r="AO929" s="3"/>
      <c r="AP929" s="3"/>
      <c r="AQ929" s="90">
        <f t="shared" si="282"/>
        <v>0</v>
      </c>
      <c r="AR929" s="91">
        <f t="shared" si="283"/>
        <v>0</v>
      </c>
      <c r="AS929" s="89">
        <f>SUM(AR$9:AR929)*RLR</f>
        <v>120</v>
      </c>
      <c r="AT929" s="90">
        <f>AS929-SUM(AU$9:AU929)</f>
        <v>0.11872028512274824</v>
      </c>
      <c r="AU929" s="89">
        <f t="shared" si="284"/>
        <v>8.9713061805603896E-4</v>
      </c>
      <c r="AV929" s="90">
        <f>SUM(AU$9:AU929)*RRF</f>
        <v>83.916895800414068</v>
      </c>
      <c r="AW929" s="3"/>
      <c r="AX929" s="2">
        <f t="shared" si="276"/>
        <v>1.5</v>
      </c>
      <c r="AY929" s="2">
        <f t="shared" si="277"/>
        <v>0.75</v>
      </c>
    </row>
    <row r="930" spans="1:51" x14ac:dyDescent="0.25">
      <c r="A930" s="14">
        <f t="shared" si="278"/>
        <v>9.2100000000000009</v>
      </c>
      <c r="B930" s="59">
        <f>IF($B$4="AY",0,IFERROR(P*INDEX('UWYr writing pattern'!$C$4:$C$18,MATCH('Baseline model w.Calcs'!$A930,'UWYr writing pattern'!$A$4:$A$18,0)) / 25,B929))</f>
        <v>0</v>
      </c>
      <c r="C930" s="36">
        <f t="shared" si="279"/>
        <v>9.0109024533086487E-5</v>
      </c>
      <c r="E930" s="34">
        <f t="shared" si="280"/>
        <v>1.3722186477119773E-6</v>
      </c>
      <c r="F930" s="31">
        <f>SUM($E$9:E930)*RLR</f>
        <v>119.99989186917041</v>
      </c>
      <c r="G930" s="32"/>
      <c r="H930" s="36">
        <f>F930-SUM($J$9:J930)</f>
        <v>0.23367605606502195</v>
      </c>
      <c r="J930" s="31">
        <f t="shared" si="281"/>
        <v>1.7658015823877448E-3</v>
      </c>
      <c r="K930" s="36">
        <f>SUM($J$9:J930)*RRF</f>
        <v>83.836351069173773</v>
      </c>
      <c r="L930" s="33"/>
      <c r="M930" s="36">
        <f t="shared" si="266"/>
        <v>84.070027125238795</v>
      </c>
      <c r="N930" s="33"/>
      <c r="O930" s="33"/>
      <c r="P930" s="33"/>
      <c r="Q930" s="33"/>
      <c r="R930" s="33"/>
      <c r="S930" s="33"/>
      <c r="T930" s="33"/>
      <c r="U930" s="33"/>
      <c r="V930" s="31">
        <f t="shared" si="267"/>
        <v>7.5691580607792643E-5</v>
      </c>
      <c r="W930" s="31">
        <f t="shared" si="268"/>
        <v>0.16357323924551537</v>
      </c>
      <c r="X930" s="31">
        <f t="shared" si="269"/>
        <v>0.16364893082612317</v>
      </c>
      <c r="Y930" s="31">
        <f t="shared" si="270"/>
        <v>-7.0027125238794952E-2</v>
      </c>
      <c r="Z930" s="31"/>
      <c r="AA930" s="31"/>
      <c r="AB930" s="31"/>
      <c r="AC930" s="31"/>
      <c r="AD930" s="31"/>
      <c r="AE930" s="31"/>
      <c r="AF930" s="31"/>
      <c r="AG930" s="33">
        <f t="shared" si="271"/>
        <v>0.99805179844254488</v>
      </c>
      <c r="AH930" s="33">
        <f t="shared" si="272"/>
        <v>1.0008336562528428</v>
      </c>
      <c r="AI930" s="33">
        <f t="shared" si="273"/>
        <v>0.99999909890975347</v>
      </c>
      <c r="AJ930" s="93">
        <f t="shared" si="274"/>
        <v>0.99899974468843145</v>
      </c>
      <c r="AK930" s="3">
        <f t="shared" si="275"/>
        <v>0.99901808430846395</v>
      </c>
      <c r="AL930" s="3"/>
      <c r="AM930" s="3"/>
      <c r="AN930" s="3"/>
      <c r="AO930" s="3"/>
      <c r="AP930" s="3"/>
      <c r="AQ930" s="90">
        <f t="shared" si="282"/>
        <v>0</v>
      </c>
      <c r="AR930" s="91">
        <f t="shared" si="283"/>
        <v>0</v>
      </c>
      <c r="AS930" s="89">
        <f>SUM(AR$9:AR930)*RLR</f>
        <v>120</v>
      </c>
      <c r="AT930" s="90">
        <f>AS930-SUM(AU$9:AU930)</f>
        <v>0.11782988298432429</v>
      </c>
      <c r="AU930" s="89">
        <f t="shared" si="284"/>
        <v>8.9040213842061177E-4</v>
      </c>
      <c r="AV930" s="90">
        <f>SUM(AU$9:AU930)*RRF</f>
        <v>83.917519081910967</v>
      </c>
      <c r="AW930" s="3"/>
      <c r="AX930" s="2">
        <f t="shared" si="276"/>
        <v>1.5</v>
      </c>
      <c r="AY930" s="2">
        <f t="shared" si="277"/>
        <v>0.75</v>
      </c>
    </row>
    <row r="931" spans="1:51" x14ac:dyDescent="0.25">
      <c r="A931" s="14">
        <f t="shared" si="278"/>
        <v>9.2200000000000006</v>
      </c>
      <c r="B931" s="59">
        <f>IF($B$4="AY",0,IFERROR(P*INDEX('UWYr writing pattern'!$C$4:$C$18,MATCH('Baseline model w.Calcs'!$A931,'UWYr writing pattern'!$A$4:$A$18,0)) / 25,B930))</f>
        <v>0</v>
      </c>
      <c r="C931" s="36">
        <f t="shared" si="279"/>
        <v>8.8757389165090186E-5</v>
      </c>
      <c r="E931" s="34">
        <f t="shared" si="280"/>
        <v>1.3516353679962973E-6</v>
      </c>
      <c r="F931" s="31">
        <f>SUM($E$9:E931)*RLR</f>
        <v>119.99989349113284</v>
      </c>
      <c r="G931" s="32"/>
      <c r="H931" s="36">
        <f>F931-SUM($J$9:J931)</f>
        <v>0.23192510760695484</v>
      </c>
      <c r="J931" s="31">
        <f t="shared" si="281"/>
        <v>1.7525704204876646E-3</v>
      </c>
      <c r="K931" s="36">
        <f>SUM($J$9:J931)*RRF</f>
        <v>83.837577868468117</v>
      </c>
      <c r="L931" s="33"/>
      <c r="M931" s="36">
        <f t="shared" si="266"/>
        <v>84.069502976075071</v>
      </c>
      <c r="N931" s="33"/>
      <c r="O931" s="33"/>
      <c r="P931" s="33"/>
      <c r="Q931" s="33"/>
      <c r="R931" s="33"/>
      <c r="S931" s="33"/>
      <c r="T931" s="33"/>
      <c r="U931" s="33"/>
      <c r="V931" s="31">
        <f t="shared" si="267"/>
        <v>7.4556206898675759E-5</v>
      </c>
      <c r="W931" s="31">
        <f t="shared" si="268"/>
        <v>0.16234757532486838</v>
      </c>
      <c r="X931" s="31">
        <f t="shared" si="269"/>
        <v>0.16242213153176704</v>
      </c>
      <c r="Y931" s="31">
        <f t="shared" si="270"/>
        <v>-6.9502976075071388E-2</v>
      </c>
      <c r="Z931" s="31"/>
      <c r="AA931" s="31"/>
      <c r="AB931" s="31"/>
      <c r="AC931" s="31"/>
      <c r="AD931" s="31"/>
      <c r="AE931" s="31"/>
      <c r="AF931" s="31"/>
      <c r="AG931" s="33">
        <f t="shared" si="271"/>
        <v>0.998066403196049</v>
      </c>
      <c r="AH931" s="33">
        <f t="shared" si="272"/>
        <v>1.000827416381846</v>
      </c>
      <c r="AI931" s="33">
        <f t="shared" si="273"/>
        <v>0.99999911242610695</v>
      </c>
      <c r="AJ931" s="93">
        <f t="shared" si="274"/>
        <v>0.99900721854128627</v>
      </c>
      <c r="AK931" s="3">
        <f t="shared" si="275"/>
        <v>0.9990254486761504</v>
      </c>
      <c r="AL931" s="3"/>
      <c r="AM931" s="3"/>
      <c r="AN931" s="3"/>
      <c r="AO931" s="3"/>
      <c r="AP931" s="3"/>
      <c r="AQ931" s="90">
        <f t="shared" si="282"/>
        <v>0</v>
      </c>
      <c r="AR931" s="91">
        <f t="shared" si="283"/>
        <v>0</v>
      </c>
      <c r="AS931" s="89">
        <f>SUM(AR$9:AR931)*RLR</f>
        <v>120</v>
      </c>
      <c r="AT931" s="90">
        <f>AS931-SUM(AU$9:AU931)</f>
        <v>0.1169461588619356</v>
      </c>
      <c r="AU931" s="89">
        <f t="shared" si="284"/>
        <v>8.8372412238243211E-4</v>
      </c>
      <c r="AV931" s="90">
        <f>SUM(AU$9:AU931)*RRF</f>
        <v>83.918137688796634</v>
      </c>
      <c r="AW931" s="3"/>
      <c r="AX931" s="2">
        <f t="shared" si="276"/>
        <v>1.5</v>
      </c>
      <c r="AY931" s="2">
        <f t="shared" si="277"/>
        <v>0.75</v>
      </c>
    </row>
    <row r="932" spans="1:51" x14ac:dyDescent="0.25">
      <c r="A932" s="14">
        <f t="shared" si="278"/>
        <v>9.23</v>
      </c>
      <c r="B932" s="59">
        <f>IF($B$4="AY",0,IFERROR(P*INDEX('UWYr writing pattern'!$C$4:$C$18,MATCH('Baseline model w.Calcs'!$A932,'UWYr writing pattern'!$A$4:$A$18,0)) / 25,B931))</f>
        <v>0</v>
      </c>
      <c r="C932" s="36">
        <f t="shared" si="279"/>
        <v>8.7426028327613827E-5</v>
      </c>
      <c r="E932" s="34">
        <f t="shared" si="280"/>
        <v>1.3313608374763527E-6</v>
      </c>
      <c r="F932" s="31">
        <f>SUM($E$9:E932)*RLR</f>
        <v>119.99989508876584</v>
      </c>
      <c r="G932" s="32"/>
      <c r="H932" s="36">
        <f>F932-SUM($J$9:J932)</f>
        <v>0.23018726693290148</v>
      </c>
      <c r="J932" s="31">
        <f t="shared" si="281"/>
        <v>1.7394383070521613E-3</v>
      </c>
      <c r="K932" s="36">
        <f>SUM($J$9:J932)*RRF</f>
        <v>83.83879547528305</v>
      </c>
      <c r="L932" s="33"/>
      <c r="M932" s="36">
        <f t="shared" si="266"/>
        <v>84.068982742215951</v>
      </c>
      <c r="N932" s="33"/>
      <c r="O932" s="33"/>
      <c r="P932" s="33"/>
      <c r="Q932" s="33"/>
      <c r="R932" s="33"/>
      <c r="S932" s="33"/>
      <c r="T932" s="33"/>
      <c r="U932" s="33"/>
      <c r="V932" s="31">
        <f t="shared" si="267"/>
        <v>7.3437863795195604E-5</v>
      </c>
      <c r="W932" s="31">
        <f t="shared" si="268"/>
        <v>0.16113108685303101</v>
      </c>
      <c r="X932" s="31">
        <f t="shared" si="269"/>
        <v>0.1612045247168262</v>
      </c>
      <c r="Y932" s="31">
        <f t="shared" si="270"/>
        <v>-6.8982742215951021E-2</v>
      </c>
      <c r="Z932" s="31"/>
      <c r="AA932" s="31"/>
      <c r="AB932" s="31"/>
      <c r="AC932" s="31"/>
      <c r="AD932" s="31"/>
      <c r="AE932" s="31"/>
      <c r="AF932" s="31"/>
      <c r="AG932" s="33">
        <f t="shared" si="271"/>
        <v>0.99808089851527437</v>
      </c>
      <c r="AH932" s="33">
        <f t="shared" si="272"/>
        <v>1.0008212231216185</v>
      </c>
      <c r="AI932" s="33">
        <f t="shared" si="273"/>
        <v>0.99999912573971528</v>
      </c>
      <c r="AJ932" s="93">
        <f t="shared" si="274"/>
        <v>0.9990146365499224</v>
      </c>
      <c r="AK932" s="3">
        <f t="shared" si="275"/>
        <v>0.99903275781107936</v>
      </c>
      <c r="AL932" s="3"/>
      <c r="AM932" s="3"/>
      <c r="AN932" s="3"/>
      <c r="AO932" s="3"/>
      <c r="AP932" s="3"/>
      <c r="AQ932" s="90">
        <f t="shared" si="282"/>
        <v>0</v>
      </c>
      <c r="AR932" s="91">
        <f t="shared" si="283"/>
        <v>0</v>
      </c>
      <c r="AS932" s="89">
        <f>SUM(AR$9:AR932)*RLR</f>
        <v>120</v>
      </c>
      <c r="AT932" s="90">
        <f>AS932-SUM(AU$9:AU932)</f>
        <v>0.11606906267047634</v>
      </c>
      <c r="AU932" s="89">
        <f t="shared" si="284"/>
        <v>8.7709619146451704E-4</v>
      </c>
      <c r="AV932" s="90">
        <f>SUM(AU$9:AU932)*RRF</f>
        <v>83.918751656130667</v>
      </c>
      <c r="AW932" s="3"/>
      <c r="AX932" s="2">
        <f t="shared" si="276"/>
        <v>1.5</v>
      </c>
      <c r="AY932" s="2">
        <f t="shared" si="277"/>
        <v>0.75</v>
      </c>
    </row>
    <row r="933" spans="1:51" x14ac:dyDescent="0.25">
      <c r="A933" s="14">
        <f t="shared" si="278"/>
        <v>9.24</v>
      </c>
      <c r="B933" s="59">
        <f>IF($B$4="AY",0,IFERROR(P*INDEX('UWYr writing pattern'!$C$4:$C$18,MATCH('Baseline model w.Calcs'!$A933,'UWYr writing pattern'!$A$4:$A$18,0)) / 25,B932))</f>
        <v>0</v>
      </c>
      <c r="C933" s="36">
        <f t="shared" si="279"/>
        <v>8.6114637902699626E-5</v>
      </c>
      <c r="E933" s="34">
        <f t="shared" si="280"/>
        <v>1.3113904249142074E-6</v>
      </c>
      <c r="F933" s="31">
        <f>SUM($E$9:E933)*RLR</f>
        <v>119.99989666243435</v>
      </c>
      <c r="G933" s="32"/>
      <c r="H933" s="36">
        <f>F933-SUM($J$9:J933)</f>
        <v>0.22846243609942007</v>
      </c>
      <c r="J933" s="31">
        <f t="shared" si="281"/>
        <v>1.7264045019967612E-3</v>
      </c>
      <c r="K933" s="36">
        <f>SUM($J$9:J933)*RRF</f>
        <v>83.840003958434451</v>
      </c>
      <c r="L933" s="33"/>
      <c r="M933" s="36">
        <f t="shared" si="266"/>
        <v>84.068466394533871</v>
      </c>
      <c r="N933" s="33"/>
      <c r="O933" s="33"/>
      <c r="P933" s="33"/>
      <c r="Q933" s="33"/>
      <c r="R933" s="33"/>
      <c r="S933" s="33"/>
      <c r="T933" s="33"/>
      <c r="U933" s="33"/>
      <c r="V933" s="31">
        <f t="shared" si="267"/>
        <v>7.2336295838267681E-5</v>
      </c>
      <c r="W933" s="31">
        <f t="shared" si="268"/>
        <v>0.15992370526959404</v>
      </c>
      <c r="X933" s="31">
        <f t="shared" si="269"/>
        <v>0.15999604156543232</v>
      </c>
      <c r="Y933" s="31">
        <f t="shared" si="270"/>
        <v>-6.8466394533871267E-2</v>
      </c>
      <c r="Z933" s="31"/>
      <c r="AA933" s="31"/>
      <c r="AB933" s="31"/>
      <c r="AC933" s="31"/>
      <c r="AD933" s="31"/>
      <c r="AE933" s="31"/>
      <c r="AF933" s="31"/>
      <c r="AG933" s="33">
        <f t="shared" si="271"/>
        <v>0.99809528521945778</v>
      </c>
      <c r="AH933" s="33">
        <f t="shared" si="272"/>
        <v>1.0008150761254033</v>
      </c>
      <c r="AI933" s="33">
        <f t="shared" si="273"/>
        <v>0.99999913885361957</v>
      </c>
      <c r="AJ933" s="93">
        <f t="shared" si="274"/>
        <v>0.99902199913160461</v>
      </c>
      <c r="AK933" s="3">
        <f t="shared" si="275"/>
        <v>0.99904001212749616</v>
      </c>
      <c r="AL933" s="3"/>
      <c r="AM933" s="3"/>
      <c r="AN933" s="3"/>
      <c r="AO933" s="3"/>
      <c r="AP933" s="3"/>
      <c r="AQ933" s="90">
        <f t="shared" si="282"/>
        <v>0</v>
      </c>
      <c r="AR933" s="91">
        <f t="shared" si="283"/>
        <v>0</v>
      </c>
      <c r="AS933" s="89">
        <f>SUM(AR$9:AR933)*RLR</f>
        <v>120</v>
      </c>
      <c r="AT933" s="90">
        <f>AS933-SUM(AU$9:AU933)</f>
        <v>0.11519854470044777</v>
      </c>
      <c r="AU933" s="89">
        <f t="shared" si="284"/>
        <v>8.7051797002857256E-4</v>
      </c>
      <c r="AV933" s="90">
        <f>SUM(AU$9:AU933)*RRF</f>
        <v>83.919361018709679</v>
      </c>
      <c r="AW933" s="3"/>
      <c r="AX933" s="2">
        <f t="shared" si="276"/>
        <v>1.5</v>
      </c>
      <c r="AY933" s="2">
        <f t="shared" si="277"/>
        <v>0.75</v>
      </c>
    </row>
    <row r="934" spans="1:51" x14ac:dyDescent="0.25">
      <c r="A934" s="14">
        <f t="shared" si="278"/>
        <v>9.25</v>
      </c>
      <c r="B934" s="59">
        <f>IF($B$4="AY",0,IFERROR(P*INDEX('UWYr writing pattern'!$C$4:$C$18,MATCH('Baseline model w.Calcs'!$A934,'UWYr writing pattern'!$A$4:$A$18,0)) / 25,B933))</f>
        <v>0</v>
      </c>
      <c r="C934" s="36">
        <f t="shared" si="279"/>
        <v>8.4822918334159133E-5</v>
      </c>
      <c r="E934" s="34">
        <f t="shared" si="280"/>
        <v>1.2917195685404946E-6</v>
      </c>
      <c r="F934" s="31">
        <f>SUM($E$9:E934)*RLR</f>
        <v>119.99989821249784</v>
      </c>
      <c r="G934" s="32"/>
      <c r="H934" s="36">
        <f>F934-SUM($J$9:J934)</f>
        <v>0.22675051789215672</v>
      </c>
      <c r="J934" s="31">
        <f t="shared" si="281"/>
        <v>1.7134682707456506E-3</v>
      </c>
      <c r="K934" s="36">
        <f>SUM($J$9:J934)*RRF</f>
        <v>83.841203386223967</v>
      </c>
      <c r="L934" s="33"/>
      <c r="M934" s="36">
        <f t="shared" si="266"/>
        <v>84.067953904116123</v>
      </c>
      <c r="N934" s="33"/>
      <c r="O934" s="33"/>
      <c r="P934" s="33"/>
      <c r="Q934" s="33"/>
      <c r="R934" s="33"/>
      <c r="S934" s="33"/>
      <c r="T934" s="33"/>
      <c r="U934" s="33"/>
      <c r="V934" s="31">
        <f t="shared" si="267"/>
        <v>7.1251251400693665E-5</v>
      </c>
      <c r="W934" s="31">
        <f t="shared" si="268"/>
        <v>0.15872536252450969</v>
      </c>
      <c r="X934" s="31">
        <f t="shared" si="269"/>
        <v>0.15879661377591039</v>
      </c>
      <c r="Y934" s="31">
        <f t="shared" si="270"/>
        <v>-6.7953904116123454E-2</v>
      </c>
      <c r="Z934" s="31"/>
      <c r="AA934" s="31"/>
      <c r="AB934" s="31"/>
      <c r="AC934" s="31"/>
      <c r="AD934" s="31"/>
      <c r="AE934" s="31"/>
      <c r="AF934" s="31"/>
      <c r="AG934" s="33">
        <f t="shared" si="271"/>
        <v>0.99810956412171392</v>
      </c>
      <c r="AH934" s="33">
        <f t="shared" si="272"/>
        <v>1.0008089750490015</v>
      </c>
      <c r="AI934" s="33">
        <f t="shared" si="273"/>
        <v>0.99999915177081533</v>
      </c>
      <c r="AJ934" s="93">
        <f t="shared" si="274"/>
        <v>0.99902930670048007</v>
      </c>
      <c r="AK934" s="3">
        <f t="shared" si="275"/>
        <v>0.99904721203654001</v>
      </c>
      <c r="AL934" s="3"/>
      <c r="AM934" s="3"/>
      <c r="AN934" s="3"/>
      <c r="AO934" s="3"/>
      <c r="AP934" s="3"/>
      <c r="AQ934" s="90">
        <f t="shared" si="282"/>
        <v>0</v>
      </c>
      <c r="AR934" s="91">
        <f t="shared" si="283"/>
        <v>0</v>
      </c>
      <c r="AS934" s="89">
        <f>SUM(AR$9:AR934)*RLR</f>
        <v>120</v>
      </c>
      <c r="AT934" s="90">
        <f>AS934-SUM(AU$9:AU934)</f>
        <v>0.11433455561520134</v>
      </c>
      <c r="AU934" s="89">
        <f t="shared" si="284"/>
        <v>8.6398908525335831E-4</v>
      </c>
      <c r="AV934" s="90">
        <f>SUM(AU$9:AU934)*RRF</f>
        <v>83.91996581106936</v>
      </c>
      <c r="AW934" s="3"/>
      <c r="AX934" s="2">
        <f t="shared" si="276"/>
        <v>1.5</v>
      </c>
      <c r="AY934" s="2">
        <f t="shared" si="277"/>
        <v>0.75</v>
      </c>
    </row>
    <row r="935" spans="1:51" x14ac:dyDescent="0.25">
      <c r="A935" s="14">
        <f t="shared" si="278"/>
        <v>9.26</v>
      </c>
      <c r="B935" s="59">
        <f>IF($B$4="AY",0,IFERROR(P*INDEX('UWYr writing pattern'!$C$4:$C$18,MATCH('Baseline model w.Calcs'!$A935,'UWYr writing pattern'!$A$4:$A$18,0)) / 25,B934))</f>
        <v>0</v>
      </c>
      <c r="C935" s="36">
        <f t="shared" si="279"/>
        <v>8.3550574559146745E-5</v>
      </c>
      <c r="E935" s="34">
        <f t="shared" si="280"/>
        <v>1.2723437750123872E-6</v>
      </c>
      <c r="F935" s="31">
        <f>SUM($E$9:E935)*RLR</f>
        <v>119.99989973931037</v>
      </c>
      <c r="G935" s="32"/>
      <c r="H935" s="36">
        <f>F935-SUM($J$9:J935)</f>
        <v>0.22505141582048793</v>
      </c>
      <c r="J935" s="31">
        <f t="shared" si="281"/>
        <v>1.7006288841911754E-3</v>
      </c>
      <c r="K935" s="36">
        <f>SUM($J$9:J935)*RRF</f>
        <v>83.842393826442915</v>
      </c>
      <c r="L935" s="33"/>
      <c r="M935" s="36">
        <f t="shared" si="266"/>
        <v>84.067445242263403</v>
      </c>
      <c r="N935" s="33"/>
      <c r="O935" s="33"/>
      <c r="P935" s="33"/>
      <c r="Q935" s="33"/>
      <c r="R935" s="33"/>
      <c r="S935" s="33"/>
      <c r="T935" s="33"/>
      <c r="U935" s="33"/>
      <c r="V935" s="31">
        <f t="shared" si="267"/>
        <v>7.0182482629683261E-5</v>
      </c>
      <c r="W935" s="31">
        <f t="shared" si="268"/>
        <v>0.15753599107434155</v>
      </c>
      <c r="X935" s="31">
        <f t="shared" si="269"/>
        <v>0.15760617355697124</v>
      </c>
      <c r="Y935" s="31">
        <f t="shared" si="270"/>
        <v>-6.7445242263403316E-2</v>
      </c>
      <c r="Z935" s="31"/>
      <c r="AA935" s="31"/>
      <c r="AB935" s="31"/>
      <c r="AC935" s="31"/>
      <c r="AD935" s="31"/>
      <c r="AE935" s="31"/>
      <c r="AF935" s="31"/>
      <c r="AG935" s="33">
        <f t="shared" si="271"/>
        <v>0.99812373602908233</v>
      </c>
      <c r="AH935" s="33">
        <f t="shared" si="272"/>
        <v>1.0008029195507548</v>
      </c>
      <c r="AI935" s="33">
        <f t="shared" si="273"/>
        <v>0.99999916449425308</v>
      </c>
      <c r="AJ935" s="93">
        <f t="shared" si="274"/>
        <v>0.99903655966760152</v>
      </c>
      <c r="AK935" s="3">
        <f t="shared" si="275"/>
        <v>0.99905435794626585</v>
      </c>
      <c r="AL935" s="3"/>
      <c r="AM935" s="3"/>
      <c r="AN935" s="3"/>
      <c r="AO935" s="3"/>
      <c r="AP935" s="3"/>
      <c r="AQ935" s="90">
        <f t="shared" si="282"/>
        <v>0</v>
      </c>
      <c r="AR935" s="91">
        <f t="shared" si="283"/>
        <v>0</v>
      </c>
      <c r="AS935" s="89">
        <f>SUM(AR$9:AR935)*RLR</f>
        <v>120</v>
      </c>
      <c r="AT935" s="90">
        <f>AS935-SUM(AU$9:AU935)</f>
        <v>0.11347704644808232</v>
      </c>
      <c r="AU935" s="89">
        <f t="shared" si="284"/>
        <v>8.5750916711401003E-4</v>
      </c>
      <c r="AV935" s="90">
        <f>SUM(AU$9:AU935)*RRF</f>
        <v>83.920566067486334</v>
      </c>
      <c r="AW935" s="3"/>
      <c r="AX935" s="2">
        <f t="shared" si="276"/>
        <v>1.5</v>
      </c>
      <c r="AY935" s="2">
        <f t="shared" si="277"/>
        <v>0.75</v>
      </c>
    </row>
    <row r="936" spans="1:51" x14ac:dyDescent="0.25">
      <c r="A936" s="14">
        <f t="shared" si="278"/>
        <v>9.27</v>
      </c>
      <c r="B936" s="59">
        <f>IF($B$4="AY",0,IFERROR(P*INDEX('UWYr writing pattern'!$C$4:$C$18,MATCH('Baseline model w.Calcs'!$A936,'UWYr writing pattern'!$A$4:$A$18,0)) / 25,B935))</f>
        <v>0</v>
      </c>
      <c r="C936" s="36">
        <f t="shared" si="279"/>
        <v>8.2297315940759545E-5</v>
      </c>
      <c r="E936" s="34">
        <f t="shared" si="280"/>
        <v>1.2532586183872014E-6</v>
      </c>
      <c r="F936" s="31">
        <f>SUM($E$9:E936)*RLR</f>
        <v>119.99990124322071</v>
      </c>
      <c r="G936" s="32"/>
      <c r="H936" s="36">
        <f>F936-SUM($J$9:J936)</f>
        <v>0.22336503411217734</v>
      </c>
      <c r="J936" s="31">
        <f t="shared" si="281"/>
        <v>1.6878856186536596E-3</v>
      </c>
      <c r="K936" s="36">
        <f>SUM($J$9:J936)*RRF</f>
        <v>83.843575346375971</v>
      </c>
      <c r="L936" s="33"/>
      <c r="M936" s="36">
        <f t="shared" si="266"/>
        <v>84.066940380488148</v>
      </c>
      <c r="N936" s="33"/>
      <c r="O936" s="33"/>
      <c r="P936" s="33"/>
      <c r="Q936" s="33"/>
      <c r="R936" s="33"/>
      <c r="S936" s="33"/>
      <c r="T936" s="33"/>
      <c r="U936" s="33"/>
      <c r="V936" s="31">
        <f t="shared" si="267"/>
        <v>6.9129745390238012E-5</v>
      </c>
      <c r="W936" s="31">
        <f t="shared" si="268"/>
        <v>0.15635552387852414</v>
      </c>
      <c r="X936" s="31">
        <f t="shared" si="269"/>
        <v>0.15642465362391439</v>
      </c>
      <c r="Y936" s="31">
        <f t="shared" si="270"/>
        <v>-6.6940380488148321E-2</v>
      </c>
      <c r="Z936" s="31"/>
      <c r="AA936" s="31"/>
      <c r="AB936" s="31"/>
      <c r="AC936" s="31"/>
      <c r="AD936" s="31"/>
      <c r="AE936" s="31"/>
      <c r="AF936" s="31"/>
      <c r="AG936" s="33">
        <f t="shared" si="271"/>
        <v>0.99813780174257105</v>
      </c>
      <c r="AH936" s="33">
        <f t="shared" si="272"/>
        <v>1.0007969092915256</v>
      </c>
      <c r="AI936" s="33">
        <f t="shared" si="273"/>
        <v>0.99999917702683916</v>
      </c>
      <c r="AJ936" s="93">
        <f t="shared" si="274"/>
        <v>0.99904375844095028</v>
      </c>
      <c r="AK936" s="3">
        <f t="shared" si="275"/>
        <v>0.99906145026166893</v>
      </c>
      <c r="AL936" s="3"/>
      <c r="AM936" s="3"/>
      <c r="AN936" s="3"/>
      <c r="AO936" s="3"/>
      <c r="AP936" s="3"/>
      <c r="AQ936" s="90">
        <f t="shared" si="282"/>
        <v>0</v>
      </c>
      <c r="AR936" s="91">
        <f t="shared" si="283"/>
        <v>0</v>
      </c>
      <c r="AS936" s="89">
        <f>SUM(AR$9:AR936)*RLR</f>
        <v>120</v>
      </c>
      <c r="AT936" s="90">
        <f>AS936-SUM(AU$9:AU936)</f>
        <v>0.11262596859971552</v>
      </c>
      <c r="AU936" s="89">
        <f t="shared" si="284"/>
        <v>8.5107784836061743E-4</v>
      </c>
      <c r="AV936" s="90">
        <f>SUM(AU$9:AU936)*RRF</f>
        <v>83.921161821980192</v>
      </c>
      <c r="AW936" s="3"/>
      <c r="AX936" s="2">
        <f t="shared" si="276"/>
        <v>1.5</v>
      </c>
      <c r="AY936" s="2">
        <f t="shared" si="277"/>
        <v>0.75</v>
      </c>
    </row>
    <row r="937" spans="1:51" x14ac:dyDescent="0.25">
      <c r="A937" s="14">
        <f t="shared" si="278"/>
        <v>9.2799999999999994</v>
      </c>
      <c r="B937" s="59">
        <f>IF($B$4="AY",0,IFERROR(P*INDEX('UWYr writing pattern'!$C$4:$C$18,MATCH('Baseline model w.Calcs'!$A937,'UWYr writing pattern'!$A$4:$A$18,0)) / 25,B936))</f>
        <v>0</v>
      </c>
      <c r="C937" s="36">
        <f t="shared" si="279"/>
        <v>8.1062856201648145E-5</v>
      </c>
      <c r="E937" s="34">
        <f t="shared" si="280"/>
        <v>1.234459739111393E-6</v>
      </c>
      <c r="F937" s="31">
        <f>SUM($E$9:E937)*RLR</f>
        <v>119.99990272457241</v>
      </c>
      <c r="G937" s="32"/>
      <c r="H937" s="36">
        <f>F937-SUM($J$9:J937)</f>
        <v>0.22169127770803243</v>
      </c>
      <c r="J937" s="31">
        <f t="shared" si="281"/>
        <v>1.6752377558413301E-3</v>
      </c>
      <c r="K937" s="36">
        <f>SUM($J$9:J937)*RRF</f>
        <v>83.844748012805056</v>
      </c>
      <c r="L937" s="33"/>
      <c r="M937" s="36">
        <f t="shared" si="266"/>
        <v>84.066439290513088</v>
      </c>
      <c r="N937" s="33"/>
      <c r="O937" s="33"/>
      <c r="P937" s="33"/>
      <c r="Q937" s="33"/>
      <c r="R937" s="33"/>
      <c r="S937" s="33"/>
      <c r="T937" s="33"/>
      <c r="U937" s="33"/>
      <c r="V937" s="31">
        <f t="shared" si="267"/>
        <v>6.8092799209384434E-5</v>
      </c>
      <c r="W937" s="31">
        <f t="shared" si="268"/>
        <v>0.15518389439562269</v>
      </c>
      <c r="X937" s="31">
        <f t="shared" si="269"/>
        <v>0.15525198719483208</v>
      </c>
      <c r="Y937" s="31">
        <f t="shared" si="270"/>
        <v>-6.6439290513088167E-2</v>
      </c>
      <c r="Z937" s="31"/>
      <c r="AA937" s="31"/>
      <c r="AB937" s="31"/>
      <c r="AC937" s="31"/>
      <c r="AD937" s="31"/>
      <c r="AE937" s="31"/>
      <c r="AF937" s="31"/>
      <c r="AG937" s="33">
        <f t="shared" si="271"/>
        <v>0.99815176205720302</v>
      </c>
      <c r="AH937" s="33">
        <f t="shared" si="272"/>
        <v>1.0007909439346796</v>
      </c>
      <c r="AI937" s="33">
        <f t="shared" si="273"/>
        <v>0.99999918937143673</v>
      </c>
      <c r="AJ937" s="93">
        <f t="shared" si="274"/>
        <v>0.9990509034254591</v>
      </c>
      <c r="AK937" s="3">
        <f t="shared" si="275"/>
        <v>0.99906848938470649</v>
      </c>
      <c r="AL937" s="3"/>
      <c r="AM937" s="3"/>
      <c r="AN937" s="3"/>
      <c r="AO937" s="3"/>
      <c r="AP937" s="3"/>
      <c r="AQ937" s="90">
        <f t="shared" si="282"/>
        <v>0</v>
      </c>
      <c r="AR937" s="91">
        <f t="shared" si="283"/>
        <v>0</v>
      </c>
      <c r="AS937" s="89">
        <f>SUM(AR$9:AR937)*RLR</f>
        <v>120</v>
      </c>
      <c r="AT937" s="90">
        <f>AS937-SUM(AU$9:AU937)</f>
        <v>0.11178127383521996</v>
      </c>
      <c r="AU937" s="89">
        <f t="shared" si="284"/>
        <v>8.4469476449786638E-4</v>
      </c>
      <c r="AV937" s="90">
        <f>SUM(AU$9:AU937)*RRF</f>
        <v>83.921753108315343</v>
      </c>
      <c r="AW937" s="3"/>
      <c r="AX937" s="2">
        <f t="shared" si="276"/>
        <v>1.5</v>
      </c>
      <c r="AY937" s="2">
        <f t="shared" si="277"/>
        <v>0.75</v>
      </c>
    </row>
    <row r="938" spans="1:51" x14ac:dyDescent="0.25">
      <c r="A938" s="14">
        <f t="shared" si="278"/>
        <v>9.2899999999999991</v>
      </c>
      <c r="B938" s="59">
        <f>IF($B$4="AY",0,IFERROR(P*INDEX('UWYr writing pattern'!$C$4:$C$18,MATCH('Baseline model w.Calcs'!$A938,'UWYr writing pattern'!$A$4:$A$18,0)) / 25,B937))</f>
        <v>0</v>
      </c>
      <c r="C938" s="36">
        <f t="shared" si="279"/>
        <v>7.9846913358623428E-5</v>
      </c>
      <c r="E938" s="34">
        <f t="shared" si="280"/>
        <v>1.2159428430247223E-6</v>
      </c>
      <c r="F938" s="31">
        <f>SUM($E$9:E938)*RLR</f>
        <v>119.99990418370382</v>
      </c>
      <c r="G938" s="32"/>
      <c r="H938" s="36">
        <f>F938-SUM($J$9:J938)</f>
        <v>0.2200300522566323</v>
      </c>
      <c r="J938" s="31">
        <f t="shared" si="281"/>
        <v>1.6626845828102432E-3</v>
      </c>
      <c r="K938" s="36">
        <f>SUM($J$9:J938)*RRF</f>
        <v>83.845911892013021</v>
      </c>
      <c r="L938" s="33"/>
      <c r="M938" s="36">
        <f t="shared" si="266"/>
        <v>84.065941944269653</v>
      </c>
      <c r="N938" s="33"/>
      <c r="O938" s="33"/>
      <c r="P938" s="33"/>
      <c r="Q938" s="33"/>
      <c r="R938" s="33"/>
      <c r="S938" s="33"/>
      <c r="T938" s="33"/>
      <c r="U938" s="33"/>
      <c r="V938" s="31">
        <f t="shared" si="267"/>
        <v>6.7071407221243673E-5</v>
      </c>
      <c r="W938" s="31">
        <f t="shared" si="268"/>
        <v>0.15402103657964261</v>
      </c>
      <c r="X938" s="31">
        <f t="shared" si="269"/>
        <v>0.15408810798686384</v>
      </c>
      <c r="Y938" s="31">
        <f t="shared" si="270"/>
        <v>-6.5941944269653163E-2</v>
      </c>
      <c r="Z938" s="31"/>
      <c r="AA938" s="31"/>
      <c r="AB938" s="31"/>
      <c r="AC938" s="31"/>
      <c r="AD938" s="31"/>
      <c r="AE938" s="31"/>
      <c r="AF938" s="31"/>
      <c r="AG938" s="33">
        <f t="shared" si="271"/>
        <v>0.99816561776205981</v>
      </c>
      <c r="AH938" s="33">
        <f t="shared" si="272"/>
        <v>1.0007850231460673</v>
      </c>
      <c r="AI938" s="33">
        <f t="shared" si="273"/>
        <v>0.99999920153086519</v>
      </c>
      <c r="AJ938" s="93">
        <f t="shared" si="274"/>
        <v>0.99905799502303549</v>
      </c>
      <c r="AK938" s="3">
        <f t="shared" si="275"/>
        <v>0.99907547571432109</v>
      </c>
      <c r="AL938" s="3"/>
      <c r="AM938" s="3"/>
      <c r="AN938" s="3"/>
      <c r="AO938" s="3"/>
      <c r="AP938" s="3"/>
      <c r="AQ938" s="90">
        <f t="shared" si="282"/>
        <v>0</v>
      </c>
      <c r="AR938" s="91">
        <f t="shared" si="283"/>
        <v>0</v>
      </c>
      <c r="AS938" s="89">
        <f>SUM(AR$9:AR938)*RLR</f>
        <v>120</v>
      </c>
      <c r="AT938" s="90">
        <f>AS938-SUM(AU$9:AU938)</f>
        <v>0.11094291428145198</v>
      </c>
      <c r="AU938" s="89">
        <f t="shared" si="284"/>
        <v>8.3835955376414977E-4</v>
      </c>
      <c r="AV938" s="90">
        <f>SUM(AU$9:AU938)*RRF</f>
        <v>83.922339960002972</v>
      </c>
      <c r="AW938" s="3"/>
      <c r="AX938" s="2">
        <f t="shared" si="276"/>
        <v>1.5</v>
      </c>
      <c r="AY938" s="2">
        <f t="shared" si="277"/>
        <v>0.75</v>
      </c>
    </row>
    <row r="939" spans="1:51" x14ac:dyDescent="0.25">
      <c r="A939" s="14">
        <f t="shared" si="278"/>
        <v>9.3000000000000007</v>
      </c>
      <c r="B939" s="59">
        <f>IF($B$4="AY",0,IFERROR(P*INDEX('UWYr writing pattern'!$C$4:$C$18,MATCH('Baseline model w.Calcs'!$A939,'UWYr writing pattern'!$A$4:$A$18,0)) / 25,B938))</f>
        <v>0</v>
      </c>
      <c r="C939" s="36">
        <f t="shared" si="279"/>
        <v>7.8649209658244079E-5</v>
      </c>
      <c r="E939" s="34">
        <f t="shared" si="280"/>
        <v>1.1977037003793514E-6</v>
      </c>
      <c r="F939" s="31">
        <f>SUM($E$9:E939)*RLR</f>
        <v>119.99990562094825</v>
      </c>
      <c r="G939" s="32"/>
      <c r="H939" s="36">
        <f>F939-SUM($J$9:J939)</f>
        <v>0.21838126410914072</v>
      </c>
      <c r="J939" s="31">
        <f t="shared" si="281"/>
        <v>1.6502253919247424E-3</v>
      </c>
      <c r="K939" s="36">
        <f>SUM($J$9:J939)*RRF</f>
        <v>83.84706704978737</v>
      </c>
      <c r="L939" s="33"/>
      <c r="M939" s="36">
        <f t="shared" si="266"/>
        <v>84.065448313896511</v>
      </c>
      <c r="N939" s="33"/>
      <c r="O939" s="33"/>
      <c r="P939" s="33"/>
      <c r="Q939" s="33"/>
      <c r="R939" s="33"/>
      <c r="S939" s="33"/>
      <c r="T939" s="33"/>
      <c r="U939" s="33"/>
      <c r="V939" s="31">
        <f t="shared" si="267"/>
        <v>6.6065336112925021E-5</v>
      </c>
      <c r="W939" s="31">
        <f t="shared" si="268"/>
        <v>0.15286688487639849</v>
      </c>
      <c r="X939" s="31">
        <f t="shared" si="269"/>
        <v>0.15293295021251141</v>
      </c>
      <c r="Y939" s="31">
        <f t="shared" si="270"/>
        <v>-6.5448313896510513E-2</v>
      </c>
      <c r="Z939" s="31"/>
      <c r="AA939" s="31"/>
      <c r="AB939" s="31"/>
      <c r="AC939" s="31"/>
      <c r="AD939" s="31"/>
      <c r="AE939" s="31"/>
      <c r="AF939" s="31"/>
      <c r="AG939" s="33">
        <f t="shared" si="271"/>
        <v>0.99817936964032583</v>
      </c>
      <c r="AH939" s="33">
        <f t="shared" si="272"/>
        <v>1.0007791465940061</v>
      </c>
      <c r="AI939" s="33">
        <f t="shared" si="273"/>
        <v>0.99999921350790211</v>
      </c>
      <c r="AJ939" s="93">
        <f t="shared" si="274"/>
        <v>0.99906503363258337</v>
      </c>
      <c r="AK939" s="3">
        <f t="shared" si="275"/>
        <v>0.99908240964646366</v>
      </c>
      <c r="AL939" s="3"/>
      <c r="AM939" s="3"/>
      <c r="AN939" s="3"/>
      <c r="AO939" s="3"/>
      <c r="AP939" s="3"/>
      <c r="AQ939" s="90">
        <f t="shared" si="282"/>
        <v>0</v>
      </c>
      <c r="AR939" s="91">
        <f t="shared" si="283"/>
        <v>0</v>
      </c>
      <c r="AS939" s="89">
        <f>SUM(AR$9:AR939)*RLR</f>
        <v>120</v>
      </c>
      <c r="AT939" s="90">
        <f>AS939-SUM(AU$9:AU939)</f>
        <v>0.11011084242434777</v>
      </c>
      <c r="AU939" s="89">
        <f t="shared" si="284"/>
        <v>8.3207185711088984E-4</v>
      </c>
      <c r="AV939" s="90">
        <f>SUM(AU$9:AU939)*RRF</f>
        <v>83.922922410302945</v>
      </c>
      <c r="AW939" s="3"/>
      <c r="AX939" s="2">
        <f t="shared" si="276"/>
        <v>1.5</v>
      </c>
      <c r="AY939" s="2">
        <f t="shared" si="277"/>
        <v>0.75</v>
      </c>
    </row>
    <row r="940" spans="1:51" x14ac:dyDescent="0.25">
      <c r="A940" s="14">
        <f t="shared" si="278"/>
        <v>9.31</v>
      </c>
      <c r="B940" s="59">
        <f>IF($B$4="AY",0,IFERROR(P*INDEX('UWYr writing pattern'!$C$4:$C$18,MATCH('Baseline model w.Calcs'!$A940,'UWYr writing pattern'!$A$4:$A$18,0)) / 25,B939))</f>
        <v>0</v>
      </c>
      <c r="C940" s="36">
        <f t="shared" si="279"/>
        <v>7.7469471513370421E-5</v>
      </c>
      <c r="E940" s="34">
        <f t="shared" si="280"/>
        <v>1.1797381448736611E-6</v>
      </c>
      <c r="F940" s="31">
        <f>SUM($E$9:E940)*RLR</f>
        <v>119.99990703663403</v>
      </c>
      <c r="G940" s="32"/>
      <c r="H940" s="36">
        <f>F940-SUM($J$9:J940)</f>
        <v>0.2167448203140907</v>
      </c>
      <c r="J940" s="31">
        <f t="shared" si="281"/>
        <v>1.6378594808185553E-3</v>
      </c>
      <c r="K940" s="36">
        <f>SUM($J$9:J940)*RRF</f>
        <v>83.848213551423953</v>
      </c>
      <c r="L940" s="33"/>
      <c r="M940" s="36">
        <f t="shared" si="266"/>
        <v>84.064958371738044</v>
      </c>
      <c r="N940" s="33"/>
      <c r="O940" s="33"/>
      <c r="P940" s="33"/>
      <c r="Q940" s="33"/>
      <c r="R940" s="33"/>
      <c r="S940" s="33"/>
      <c r="T940" s="33"/>
      <c r="U940" s="33"/>
      <c r="V940" s="31">
        <f t="shared" si="267"/>
        <v>6.5074356071231142E-5</v>
      </c>
      <c r="W940" s="31">
        <f t="shared" si="268"/>
        <v>0.15172137421986348</v>
      </c>
      <c r="X940" s="31">
        <f t="shared" si="269"/>
        <v>0.15178644857593471</v>
      </c>
      <c r="Y940" s="31">
        <f t="shared" si="270"/>
        <v>-6.4958371738043752E-2</v>
      </c>
      <c r="Z940" s="31"/>
      <c r="AA940" s="31"/>
      <c r="AB940" s="31"/>
      <c r="AC940" s="31"/>
      <c r="AD940" s="31"/>
      <c r="AE940" s="31"/>
      <c r="AF940" s="31"/>
      <c r="AG940" s="33">
        <f t="shared" si="271"/>
        <v>0.99819301846933273</v>
      </c>
      <c r="AH940" s="33">
        <f t="shared" si="272"/>
        <v>1.0007733139492625</v>
      </c>
      <c r="AI940" s="33">
        <f t="shared" si="273"/>
        <v>0.99999922530528351</v>
      </c>
      <c r="AJ940" s="93">
        <f t="shared" si="274"/>
        <v>0.99907201965002668</v>
      </c>
      <c r="AK940" s="3">
        <f t="shared" si="275"/>
        <v>0.9990892915741153</v>
      </c>
      <c r="AL940" s="3"/>
      <c r="AM940" s="3"/>
      <c r="AN940" s="3"/>
      <c r="AO940" s="3"/>
      <c r="AP940" s="3"/>
      <c r="AQ940" s="90">
        <f t="shared" si="282"/>
        <v>0</v>
      </c>
      <c r="AR940" s="91">
        <f t="shared" si="283"/>
        <v>0</v>
      </c>
      <c r="AS940" s="89">
        <f>SUM(AR$9:AR940)*RLR</f>
        <v>120</v>
      </c>
      <c r="AT940" s="90">
        <f>AS940-SUM(AU$9:AU940)</f>
        <v>0.10928501110616651</v>
      </c>
      <c r="AU940" s="89">
        <f t="shared" si="284"/>
        <v>8.2583131818260826E-4</v>
      </c>
      <c r="AV940" s="90">
        <f>SUM(AU$9:AU940)*RRF</f>
        <v>83.923500492225685</v>
      </c>
      <c r="AW940" s="3"/>
      <c r="AX940" s="2">
        <f t="shared" si="276"/>
        <v>1.5</v>
      </c>
      <c r="AY940" s="2">
        <f t="shared" si="277"/>
        <v>0.75</v>
      </c>
    </row>
    <row r="941" spans="1:51" x14ac:dyDescent="0.25">
      <c r="A941" s="14">
        <f t="shared" si="278"/>
        <v>9.32</v>
      </c>
      <c r="B941" s="59">
        <f>IF($B$4="AY",0,IFERROR(P*INDEX('UWYr writing pattern'!$C$4:$C$18,MATCH('Baseline model w.Calcs'!$A941,'UWYr writing pattern'!$A$4:$A$18,0)) / 25,B940))</f>
        <v>0</v>
      </c>
      <c r="C941" s="36">
        <f t="shared" si="279"/>
        <v>7.630742944066986E-5</v>
      </c>
      <c r="E941" s="34">
        <f t="shared" si="280"/>
        <v>1.1620420727005564E-6</v>
      </c>
      <c r="F941" s="31">
        <f>SUM($E$9:E941)*RLR</f>
        <v>119.99990843108452</v>
      </c>
      <c r="G941" s="32"/>
      <c r="H941" s="36">
        <f>F941-SUM($J$9:J941)</f>
        <v>0.21512062861222603</v>
      </c>
      <c r="J941" s="31">
        <f t="shared" si="281"/>
        <v>1.6255861523556802E-3</v>
      </c>
      <c r="K941" s="36">
        <f>SUM($J$9:J941)*RRF</f>
        <v>83.849351461730606</v>
      </c>
      <c r="L941" s="33"/>
      <c r="M941" s="36">
        <f t="shared" si="266"/>
        <v>84.064472090342832</v>
      </c>
      <c r="N941" s="33"/>
      <c r="O941" s="33"/>
      <c r="P941" s="33"/>
      <c r="Q941" s="33"/>
      <c r="R941" s="33"/>
      <c r="S941" s="33"/>
      <c r="T941" s="33"/>
      <c r="U941" s="33"/>
      <c r="V941" s="31">
        <f t="shared" si="267"/>
        <v>6.4098240730162673E-5</v>
      </c>
      <c r="W941" s="31">
        <f t="shared" si="268"/>
        <v>0.1505844400285582</v>
      </c>
      <c r="X941" s="31">
        <f t="shared" si="269"/>
        <v>0.15064853826928837</v>
      </c>
      <c r="Y941" s="31">
        <f t="shared" si="270"/>
        <v>-6.4472090342832189E-2</v>
      </c>
      <c r="Z941" s="31"/>
      <c r="AA941" s="31"/>
      <c r="AB941" s="31"/>
      <c r="AC941" s="31"/>
      <c r="AD941" s="31"/>
      <c r="AE941" s="31"/>
      <c r="AF941" s="31"/>
      <c r="AG941" s="33">
        <f t="shared" si="271"/>
        <v>0.99820656502060245</v>
      </c>
      <c r="AH941" s="33">
        <f t="shared" si="272"/>
        <v>1.0007675248850336</v>
      </c>
      <c r="AI941" s="33">
        <f t="shared" si="273"/>
        <v>0.99999923692570436</v>
      </c>
      <c r="AJ941" s="93">
        <f t="shared" si="274"/>
        <v>0.99907895346833064</v>
      </c>
      <c r="AK941" s="3">
        <f t="shared" si="275"/>
        <v>0.99909612188730923</v>
      </c>
      <c r="AL941" s="3"/>
      <c r="AM941" s="3"/>
      <c r="AN941" s="3"/>
      <c r="AO941" s="3"/>
      <c r="AP941" s="3"/>
      <c r="AQ941" s="90">
        <f t="shared" si="282"/>
        <v>0</v>
      </c>
      <c r="AR941" s="91">
        <f t="shared" si="283"/>
        <v>0</v>
      </c>
      <c r="AS941" s="89">
        <f>SUM(AR$9:AR941)*RLR</f>
        <v>120</v>
      </c>
      <c r="AT941" s="90">
        <f>AS941-SUM(AU$9:AU941)</f>
        <v>0.10846537352287555</v>
      </c>
      <c r="AU941" s="89">
        <f t="shared" si="284"/>
        <v>8.1963758329624877E-4</v>
      </c>
      <c r="AV941" s="90">
        <f>SUM(AU$9:AU941)*RRF</f>
        <v>83.924074238533976</v>
      </c>
      <c r="AW941" s="3"/>
      <c r="AX941" s="2">
        <f t="shared" si="276"/>
        <v>1.5</v>
      </c>
      <c r="AY941" s="2">
        <f t="shared" si="277"/>
        <v>0.75</v>
      </c>
    </row>
    <row r="942" spans="1:51" x14ac:dyDescent="0.25">
      <c r="A942" s="14">
        <f t="shared" si="278"/>
        <v>9.33</v>
      </c>
      <c r="B942" s="59">
        <f>IF($B$4="AY",0,IFERROR(P*INDEX('UWYr writing pattern'!$C$4:$C$18,MATCH('Baseline model w.Calcs'!$A942,'UWYr writing pattern'!$A$4:$A$18,0)) / 25,B941))</f>
        <v>0</v>
      </c>
      <c r="C942" s="36">
        <f t="shared" si="279"/>
        <v>7.5162817999059814E-5</v>
      </c>
      <c r="E942" s="34">
        <f t="shared" si="280"/>
        <v>1.1446114416100479E-6</v>
      </c>
      <c r="F942" s="31">
        <f>SUM($E$9:E942)*RLR</f>
        <v>119.99990980461826</v>
      </c>
      <c r="G942" s="32"/>
      <c r="H942" s="36">
        <f>F942-SUM($J$9:J942)</f>
        <v>0.21350859743137107</v>
      </c>
      <c r="J942" s="31">
        <f t="shared" si="281"/>
        <v>1.6134047145916952E-3</v>
      </c>
      <c r="K942" s="36">
        <f>SUM($J$9:J942)*RRF</f>
        <v>83.850480845030816</v>
      </c>
      <c r="L942" s="33"/>
      <c r="M942" s="36">
        <f t="shared" si="266"/>
        <v>84.063989442462187</v>
      </c>
      <c r="N942" s="33"/>
      <c r="O942" s="33"/>
      <c r="P942" s="33"/>
      <c r="Q942" s="33"/>
      <c r="R942" s="33"/>
      <c r="S942" s="33"/>
      <c r="T942" s="33"/>
      <c r="U942" s="33"/>
      <c r="V942" s="31">
        <f t="shared" si="267"/>
        <v>6.3136767119210236E-5</v>
      </c>
      <c r="W942" s="31">
        <f t="shared" si="268"/>
        <v>0.14945601820195975</v>
      </c>
      <c r="X942" s="31">
        <f t="shared" si="269"/>
        <v>0.14951915496907897</v>
      </c>
      <c r="Y942" s="31">
        <f t="shared" si="270"/>
        <v>-6.3989442462187185E-2</v>
      </c>
      <c r="Z942" s="31"/>
      <c r="AA942" s="31"/>
      <c r="AB942" s="31"/>
      <c r="AC942" s="31"/>
      <c r="AD942" s="31"/>
      <c r="AE942" s="31"/>
      <c r="AF942" s="31"/>
      <c r="AG942" s="33">
        <f t="shared" si="271"/>
        <v>0.99822001005989069</v>
      </c>
      <c r="AH942" s="33">
        <f t="shared" si="272"/>
        <v>1.0007617790769308</v>
      </c>
      <c r="AI942" s="33">
        <f t="shared" si="273"/>
        <v>0.99999924837181875</v>
      </c>
      <c r="AJ942" s="93">
        <f t="shared" si="274"/>
        <v>0.99908583547752428</v>
      </c>
      <c r="AK942" s="3">
        <f t="shared" si="275"/>
        <v>0.99910290097315457</v>
      </c>
      <c r="AL942" s="3"/>
      <c r="AM942" s="3"/>
      <c r="AN942" s="3"/>
      <c r="AO942" s="3"/>
      <c r="AP942" s="3"/>
      <c r="AQ942" s="90">
        <f t="shared" si="282"/>
        <v>0</v>
      </c>
      <c r="AR942" s="91">
        <f t="shared" si="283"/>
        <v>0</v>
      </c>
      <c r="AS942" s="89">
        <f>SUM(AR$9:AR942)*RLR</f>
        <v>120</v>
      </c>
      <c r="AT942" s="90">
        <f>AS942-SUM(AU$9:AU942)</f>
        <v>0.10765188322145036</v>
      </c>
      <c r="AU942" s="89">
        <f t="shared" si="284"/>
        <v>8.1349030142156668E-4</v>
      </c>
      <c r="AV942" s="90">
        <f>SUM(AU$9:AU942)*RRF</f>
        <v>83.924643681744982</v>
      </c>
      <c r="AW942" s="3"/>
      <c r="AX942" s="2">
        <f t="shared" si="276"/>
        <v>1.5</v>
      </c>
      <c r="AY942" s="2">
        <f t="shared" si="277"/>
        <v>0.75</v>
      </c>
    </row>
    <row r="943" spans="1:51" x14ac:dyDescent="0.25">
      <c r="A943" s="14">
        <f t="shared" si="278"/>
        <v>9.34</v>
      </c>
      <c r="B943" s="59">
        <f>IF($B$4="AY",0,IFERROR(P*INDEX('UWYr writing pattern'!$C$4:$C$18,MATCH('Baseline model w.Calcs'!$A943,'UWYr writing pattern'!$A$4:$A$18,0)) / 25,B942))</f>
        <v>0</v>
      </c>
      <c r="C943" s="36">
        <f t="shared" si="279"/>
        <v>7.4035375729073917E-5</v>
      </c>
      <c r="E943" s="34">
        <f t="shared" si="280"/>
        <v>1.1274422699858973E-6</v>
      </c>
      <c r="F943" s="31">
        <f>SUM($E$9:E943)*RLR</f>
        <v>119.99991115754898</v>
      </c>
      <c r="G943" s="32"/>
      <c r="H943" s="36">
        <f>F943-SUM($J$9:J943)</f>
        <v>0.21190863588135755</v>
      </c>
      <c r="J943" s="31">
        <f t="shared" si="281"/>
        <v>1.6013144807352831E-3</v>
      </c>
      <c r="K943" s="36">
        <f>SUM($J$9:J943)*RRF</f>
        <v>83.851601765167331</v>
      </c>
      <c r="L943" s="33"/>
      <c r="M943" s="36">
        <f t="shared" si="266"/>
        <v>84.063510401048688</v>
      </c>
      <c r="N943" s="33"/>
      <c r="O943" s="33"/>
      <c r="P943" s="33"/>
      <c r="Q943" s="33"/>
      <c r="R943" s="33"/>
      <c r="S943" s="33"/>
      <c r="T943" s="33"/>
      <c r="U943" s="33"/>
      <c r="V943" s="31">
        <f t="shared" si="267"/>
        <v>6.2189715612422086E-5</v>
      </c>
      <c r="W943" s="31">
        <f t="shared" si="268"/>
        <v>0.14833604511695028</v>
      </c>
      <c r="X943" s="31">
        <f t="shared" si="269"/>
        <v>0.1483982348325627</v>
      </c>
      <c r="Y943" s="31">
        <f t="shared" si="270"/>
        <v>-6.3510401048688436E-2</v>
      </c>
      <c r="Z943" s="31"/>
      <c r="AA943" s="31"/>
      <c r="AB943" s="31"/>
      <c r="AC943" s="31"/>
      <c r="AD943" s="31"/>
      <c r="AE943" s="31"/>
      <c r="AF943" s="31"/>
      <c r="AG943" s="33">
        <f t="shared" si="271"/>
        <v>0.99823335434723015</v>
      </c>
      <c r="AH943" s="33">
        <f t="shared" si="272"/>
        <v>1.0007560762029606</v>
      </c>
      <c r="AI943" s="33">
        <f t="shared" si="273"/>
        <v>0.99999925964624148</v>
      </c>
      <c r="AJ943" s="93">
        <f t="shared" si="274"/>
        <v>0.99909266606472247</v>
      </c>
      <c r="AK943" s="3">
        <f t="shared" si="275"/>
        <v>0.99910962921585589</v>
      </c>
      <c r="AL943" s="3"/>
      <c r="AM943" s="3"/>
      <c r="AN943" s="3"/>
      <c r="AO943" s="3"/>
      <c r="AP943" s="3"/>
      <c r="AQ943" s="90">
        <f t="shared" si="282"/>
        <v>0</v>
      </c>
      <c r="AR943" s="91">
        <f t="shared" si="283"/>
        <v>0</v>
      </c>
      <c r="AS943" s="89">
        <f>SUM(AR$9:AR943)*RLR</f>
        <v>120</v>
      </c>
      <c r="AT943" s="90">
        <f>AS943-SUM(AU$9:AU943)</f>
        <v>0.10684449409728813</v>
      </c>
      <c r="AU943" s="89">
        <f t="shared" si="284"/>
        <v>8.073891241608777E-4</v>
      </c>
      <c r="AV943" s="90">
        <f>SUM(AU$9:AU943)*RRF</f>
        <v>83.925208854131895</v>
      </c>
      <c r="AW943" s="3"/>
      <c r="AX943" s="2">
        <f t="shared" si="276"/>
        <v>1.5</v>
      </c>
      <c r="AY943" s="2">
        <f t="shared" si="277"/>
        <v>0.75</v>
      </c>
    </row>
    <row r="944" spans="1:51" x14ac:dyDescent="0.25">
      <c r="A944" s="14">
        <f t="shared" si="278"/>
        <v>9.35</v>
      </c>
      <c r="B944" s="59">
        <f>IF($B$4="AY",0,IFERROR(P*INDEX('UWYr writing pattern'!$C$4:$C$18,MATCH('Baseline model w.Calcs'!$A944,'UWYr writing pattern'!$A$4:$A$18,0)) / 25,B943))</f>
        <v>0</v>
      </c>
      <c r="C944" s="36">
        <f t="shared" si="279"/>
        <v>7.2924845093137812E-5</v>
      </c>
      <c r="E944" s="34">
        <f t="shared" si="280"/>
        <v>1.1105306359361089E-6</v>
      </c>
      <c r="F944" s="31">
        <f>SUM($E$9:E944)*RLR</f>
        <v>119.99991249018574</v>
      </c>
      <c r="G944" s="32"/>
      <c r="H944" s="36">
        <f>F944-SUM($J$9:J944)</f>
        <v>0.2103206537490081</v>
      </c>
      <c r="J944" s="31">
        <f t="shared" si="281"/>
        <v>1.5893147691101817E-3</v>
      </c>
      <c r="K944" s="36">
        <f>SUM($J$9:J944)*RRF</f>
        <v>83.852714285505698</v>
      </c>
      <c r="L944" s="33"/>
      <c r="M944" s="36">
        <f t="shared" si="266"/>
        <v>84.063034939254706</v>
      </c>
      <c r="N944" s="33"/>
      <c r="O944" s="33"/>
      <c r="P944" s="33"/>
      <c r="Q944" s="33"/>
      <c r="R944" s="33"/>
      <c r="S944" s="33"/>
      <c r="T944" s="33"/>
      <c r="U944" s="33"/>
      <c r="V944" s="31">
        <f t="shared" si="267"/>
        <v>6.1256869878235752E-5</v>
      </c>
      <c r="W944" s="31">
        <f t="shared" si="268"/>
        <v>0.14722445762430567</v>
      </c>
      <c r="X944" s="31">
        <f t="shared" si="269"/>
        <v>0.1472857144941839</v>
      </c>
      <c r="Y944" s="31">
        <f t="shared" si="270"/>
        <v>-6.3034939254706046E-2</v>
      </c>
      <c r="Z944" s="31"/>
      <c r="AA944" s="31"/>
      <c r="AB944" s="31"/>
      <c r="AC944" s="31"/>
      <c r="AD944" s="31"/>
      <c r="AE944" s="31"/>
      <c r="AF944" s="31"/>
      <c r="AG944" s="33">
        <f t="shared" si="271"/>
        <v>0.99824659863697263</v>
      </c>
      <c r="AH944" s="33">
        <f t="shared" si="272"/>
        <v>1.0007504159435083</v>
      </c>
      <c r="AI944" s="33">
        <f t="shared" si="273"/>
        <v>0.99999927075154782</v>
      </c>
      <c r="AJ944" s="93">
        <f t="shared" si="274"/>
        <v>0.99909944561414765</v>
      </c>
      <c r="AK944" s="3">
        <f t="shared" si="275"/>
        <v>0.99911630699673692</v>
      </c>
      <c r="AL944" s="3"/>
      <c r="AM944" s="3"/>
      <c r="AN944" s="3"/>
      <c r="AO944" s="3"/>
      <c r="AP944" s="3"/>
      <c r="AQ944" s="90">
        <f t="shared" si="282"/>
        <v>0</v>
      </c>
      <c r="AR944" s="91">
        <f t="shared" si="283"/>
        <v>0</v>
      </c>
      <c r="AS944" s="89">
        <f>SUM(AR$9:AR944)*RLR</f>
        <v>120</v>
      </c>
      <c r="AT944" s="90">
        <f>AS944-SUM(AU$9:AU944)</f>
        <v>0.10604316039156458</v>
      </c>
      <c r="AU944" s="89">
        <f t="shared" si="284"/>
        <v>8.0133370572966101E-4</v>
      </c>
      <c r="AV944" s="90">
        <f>SUM(AU$9:AU944)*RRF</f>
        <v>83.925769787725898</v>
      </c>
      <c r="AW944" s="3"/>
      <c r="AX944" s="2">
        <f t="shared" si="276"/>
        <v>1.5</v>
      </c>
      <c r="AY944" s="2">
        <f t="shared" si="277"/>
        <v>0.75</v>
      </c>
    </row>
    <row r="945" spans="1:51" x14ac:dyDescent="0.25">
      <c r="A945" s="14">
        <f t="shared" si="278"/>
        <v>9.36</v>
      </c>
      <c r="B945" s="59">
        <f>IF($B$4="AY",0,IFERROR(P*INDEX('UWYr writing pattern'!$C$4:$C$18,MATCH('Baseline model w.Calcs'!$A945,'UWYr writing pattern'!$A$4:$A$18,0)) / 25,B944))</f>
        <v>0</v>
      </c>
      <c r="C945" s="36">
        <f t="shared" si="279"/>
        <v>7.1830972416740739E-5</v>
      </c>
      <c r="E945" s="34">
        <f t="shared" si="280"/>
        <v>1.0938726763970672E-6</v>
      </c>
      <c r="F945" s="31">
        <f>SUM($E$9:E945)*RLR</f>
        <v>119.99991380283296</v>
      </c>
      <c r="G945" s="32"/>
      <c r="H945" s="36">
        <f>F945-SUM($J$9:J945)</f>
        <v>0.20874456149311982</v>
      </c>
      <c r="J945" s="31">
        <f t="shared" si="281"/>
        <v>1.5774049031175609E-3</v>
      </c>
      <c r="K945" s="36">
        <f>SUM($J$9:J945)*RRF</f>
        <v>83.853818468937888</v>
      </c>
      <c r="L945" s="33"/>
      <c r="M945" s="36">
        <f t="shared" si="266"/>
        <v>84.062563030431008</v>
      </c>
      <c r="N945" s="33"/>
      <c r="O945" s="33"/>
      <c r="P945" s="33"/>
      <c r="Q945" s="33"/>
      <c r="R945" s="33"/>
      <c r="S945" s="33"/>
      <c r="T945" s="33"/>
      <c r="U945" s="33"/>
      <c r="V945" s="31">
        <f t="shared" si="267"/>
        <v>6.0338016830062216E-5</v>
      </c>
      <c r="W945" s="31">
        <f t="shared" si="268"/>
        <v>0.14612119304518387</v>
      </c>
      <c r="X945" s="31">
        <f t="shared" si="269"/>
        <v>0.14618153106201393</v>
      </c>
      <c r="Y945" s="31">
        <f t="shared" si="270"/>
        <v>-6.256303043100786E-2</v>
      </c>
      <c r="Z945" s="31"/>
      <c r="AA945" s="31"/>
      <c r="AB945" s="31"/>
      <c r="AC945" s="31"/>
      <c r="AD945" s="31"/>
      <c r="AE945" s="31"/>
      <c r="AF945" s="31"/>
      <c r="AG945" s="33">
        <f t="shared" si="271"/>
        <v>0.99825974367783199</v>
      </c>
      <c r="AH945" s="33">
        <f t="shared" si="272"/>
        <v>1.0007447979813215</v>
      </c>
      <c r="AI945" s="33">
        <f t="shared" si="273"/>
        <v>0.99999928169027474</v>
      </c>
      <c r="AJ945" s="93">
        <f t="shared" si="274"/>
        <v>0.99910617450715111</v>
      </c>
      <c r="AK945" s="3">
        <f t="shared" si="275"/>
        <v>0.99912293469426128</v>
      </c>
      <c r="AL945" s="3"/>
      <c r="AM945" s="3"/>
      <c r="AN945" s="3"/>
      <c r="AO945" s="3"/>
      <c r="AP945" s="3"/>
      <c r="AQ945" s="90">
        <f t="shared" si="282"/>
        <v>0</v>
      </c>
      <c r="AR945" s="91">
        <f t="shared" si="283"/>
        <v>0</v>
      </c>
      <c r="AS945" s="89">
        <f>SUM(AR$9:AR945)*RLR</f>
        <v>120</v>
      </c>
      <c r="AT945" s="90">
        <f>AS945-SUM(AU$9:AU945)</f>
        <v>0.10524783668863336</v>
      </c>
      <c r="AU945" s="89">
        <f t="shared" si="284"/>
        <v>7.9532370293673444E-4</v>
      </c>
      <c r="AV945" s="90">
        <f>SUM(AU$9:AU945)*RRF</f>
        <v>83.92632651431795</v>
      </c>
      <c r="AW945" s="3"/>
      <c r="AX945" s="2">
        <f t="shared" si="276"/>
        <v>1.5</v>
      </c>
      <c r="AY945" s="2">
        <f t="shared" si="277"/>
        <v>0.75</v>
      </c>
    </row>
    <row r="946" spans="1:51" x14ac:dyDescent="0.25">
      <c r="A946" s="14">
        <f t="shared" si="278"/>
        <v>9.3699999999999992</v>
      </c>
      <c r="B946" s="59">
        <f>IF($B$4="AY",0,IFERROR(P*INDEX('UWYr writing pattern'!$C$4:$C$18,MATCH('Baseline model w.Calcs'!$A946,'UWYr writing pattern'!$A$4:$A$18,0)) / 25,B945))</f>
        <v>0</v>
      </c>
      <c r="C946" s="36">
        <f t="shared" si="279"/>
        <v>7.0753507830489633E-5</v>
      </c>
      <c r="E946" s="34">
        <f t="shared" si="280"/>
        <v>1.0774645862511111E-6</v>
      </c>
      <c r="F946" s="31">
        <f>SUM($E$9:E946)*RLR</f>
        <v>119.99991509579047</v>
      </c>
      <c r="G946" s="32"/>
      <c r="H946" s="36">
        <f>F946-SUM($J$9:J946)</f>
        <v>0.20718027023943364</v>
      </c>
      <c r="J946" s="31">
        <f t="shared" si="281"/>
        <v>1.5655842111983987E-3</v>
      </c>
      <c r="K946" s="36">
        <f>SUM($J$9:J946)*RRF</f>
        <v>83.85491437788572</v>
      </c>
      <c r="L946" s="33"/>
      <c r="M946" s="36">
        <f t="shared" si="266"/>
        <v>84.062094648125154</v>
      </c>
      <c r="N946" s="33"/>
      <c r="O946" s="33"/>
      <c r="P946" s="33"/>
      <c r="Q946" s="33"/>
      <c r="R946" s="33"/>
      <c r="S946" s="33"/>
      <c r="T946" s="33"/>
      <c r="U946" s="33"/>
      <c r="V946" s="31">
        <f t="shared" si="267"/>
        <v>5.943294657761128E-5</v>
      </c>
      <c r="W946" s="31">
        <f t="shared" si="268"/>
        <v>0.14502618916760354</v>
      </c>
      <c r="X946" s="31">
        <f t="shared" si="269"/>
        <v>0.14508562211418116</v>
      </c>
      <c r="Y946" s="31">
        <f t="shared" si="270"/>
        <v>-6.209464812515364E-2</v>
      </c>
      <c r="Z946" s="31"/>
      <c r="AA946" s="31"/>
      <c r="AB946" s="31"/>
      <c r="AC946" s="31"/>
      <c r="AD946" s="31"/>
      <c r="AE946" s="31"/>
      <c r="AF946" s="31"/>
      <c r="AG946" s="33">
        <f t="shared" si="271"/>
        <v>0.99827279021292525</v>
      </c>
      <c r="AH946" s="33">
        <f t="shared" si="272"/>
        <v>1.0007392220014899</v>
      </c>
      <c r="AI946" s="33">
        <f t="shared" si="273"/>
        <v>0.99999929246492059</v>
      </c>
      <c r="AJ946" s="93">
        <f t="shared" si="274"/>
        <v>0.99911285312223497</v>
      </c>
      <c r="AK946" s="3">
        <f t="shared" si="275"/>
        <v>0.99912951268405437</v>
      </c>
      <c r="AL946" s="3"/>
      <c r="AM946" s="3"/>
      <c r="AN946" s="3"/>
      <c r="AO946" s="3"/>
      <c r="AP946" s="3"/>
      <c r="AQ946" s="90">
        <f t="shared" si="282"/>
        <v>0</v>
      </c>
      <c r="AR946" s="91">
        <f t="shared" si="283"/>
        <v>0</v>
      </c>
      <c r="AS946" s="89">
        <f>SUM(AR$9:AR946)*RLR</f>
        <v>120</v>
      </c>
      <c r="AT946" s="90">
        <f>AS946-SUM(AU$9:AU946)</f>
        <v>0.10445847791346807</v>
      </c>
      <c r="AU946" s="89">
        <f t="shared" si="284"/>
        <v>7.8935877516475019E-4</v>
      </c>
      <c r="AV946" s="90">
        <f>SUM(AU$9:AU946)*RRF</f>
        <v>83.926879065460568</v>
      </c>
      <c r="AW946" s="3"/>
      <c r="AX946" s="2">
        <f t="shared" si="276"/>
        <v>1.5</v>
      </c>
      <c r="AY946" s="2">
        <f t="shared" si="277"/>
        <v>0.75</v>
      </c>
    </row>
    <row r="947" spans="1:51" x14ac:dyDescent="0.25">
      <c r="A947" s="14">
        <f t="shared" si="278"/>
        <v>9.3800000000000008</v>
      </c>
      <c r="B947" s="59">
        <f>IF($B$4="AY",0,IFERROR(P*INDEX('UWYr writing pattern'!$C$4:$C$18,MATCH('Baseline model w.Calcs'!$A947,'UWYr writing pattern'!$A$4:$A$18,0)) / 25,B946))</f>
        <v>0</v>
      </c>
      <c r="C947" s="36">
        <f t="shared" si="279"/>
        <v>6.9692205213032286E-5</v>
      </c>
      <c r="E947" s="34">
        <f t="shared" si="280"/>
        <v>1.0613026174573446E-6</v>
      </c>
      <c r="F947" s="31">
        <f>SUM($E$9:E947)*RLR</f>
        <v>119.9999163693536</v>
      </c>
      <c r="G947" s="32"/>
      <c r="H947" s="36">
        <f>F947-SUM($J$9:J947)</f>
        <v>0.20562769177576001</v>
      </c>
      <c r="J947" s="31">
        <f t="shared" si="281"/>
        <v>1.5538520267957523E-3</v>
      </c>
      <c r="K947" s="36">
        <f>SUM($J$9:J947)*RRF</f>
        <v>83.856002074304484</v>
      </c>
      <c r="L947" s="33"/>
      <c r="M947" s="36">
        <f t="shared" si="266"/>
        <v>84.061629766080245</v>
      </c>
      <c r="N947" s="33"/>
      <c r="O947" s="33"/>
      <c r="P947" s="33"/>
      <c r="Q947" s="33"/>
      <c r="R947" s="33"/>
      <c r="S947" s="33"/>
      <c r="T947" s="33"/>
      <c r="U947" s="33"/>
      <c r="V947" s="31">
        <f t="shared" si="267"/>
        <v>5.8541452378947108E-5</v>
      </c>
      <c r="W947" s="31">
        <f t="shared" si="268"/>
        <v>0.14393938424303199</v>
      </c>
      <c r="X947" s="31">
        <f t="shared" si="269"/>
        <v>0.14399792569541092</v>
      </c>
      <c r="Y947" s="31">
        <f t="shared" si="270"/>
        <v>-6.1629766080244508E-2</v>
      </c>
      <c r="Z947" s="31"/>
      <c r="AA947" s="31"/>
      <c r="AB947" s="31"/>
      <c r="AC947" s="31"/>
      <c r="AD947" s="31"/>
      <c r="AE947" s="31"/>
      <c r="AF947" s="31"/>
      <c r="AG947" s="33">
        <f t="shared" si="271"/>
        <v>0.99828573897981532</v>
      </c>
      <c r="AH947" s="33">
        <f t="shared" si="272"/>
        <v>1.0007336876914315</v>
      </c>
      <c r="AI947" s="33">
        <f t="shared" si="273"/>
        <v>0.99999930307794671</v>
      </c>
      <c r="AJ947" s="93">
        <f t="shared" si="274"/>
        <v>0.99911948183507293</v>
      </c>
      <c r="AK947" s="3">
        <f t="shared" si="275"/>
        <v>0.99913604133892397</v>
      </c>
      <c r="AL947" s="3"/>
      <c r="AM947" s="3"/>
      <c r="AN947" s="3"/>
      <c r="AO947" s="3"/>
      <c r="AP947" s="3"/>
      <c r="AQ947" s="90">
        <f t="shared" si="282"/>
        <v>0</v>
      </c>
      <c r="AR947" s="91">
        <f t="shared" si="283"/>
        <v>0</v>
      </c>
      <c r="AS947" s="89">
        <f>SUM(AR$9:AR947)*RLR</f>
        <v>120</v>
      </c>
      <c r="AT947" s="90">
        <f>AS947-SUM(AU$9:AU947)</f>
        <v>0.10367503932911859</v>
      </c>
      <c r="AU947" s="89">
        <f t="shared" si="284"/>
        <v>7.8343858435101052E-4</v>
      </c>
      <c r="AV947" s="90">
        <f>SUM(AU$9:AU947)*RRF</f>
        <v>83.927427472469617</v>
      </c>
      <c r="AW947" s="3"/>
      <c r="AX947" s="2">
        <f t="shared" si="276"/>
        <v>1.5</v>
      </c>
      <c r="AY947" s="2">
        <f t="shared" si="277"/>
        <v>0.75</v>
      </c>
    </row>
    <row r="948" spans="1:51" x14ac:dyDescent="0.25">
      <c r="A948" s="14">
        <f t="shared" si="278"/>
        <v>9.39</v>
      </c>
      <c r="B948" s="59">
        <f>IF($B$4="AY",0,IFERROR(P*INDEX('UWYr writing pattern'!$C$4:$C$18,MATCH('Baseline model w.Calcs'!$A948,'UWYr writing pattern'!$A$4:$A$18,0)) / 25,B947))</f>
        <v>0</v>
      </c>
      <c r="C948" s="36">
        <f t="shared" si="279"/>
        <v>6.8646822134836805E-5</v>
      </c>
      <c r="E948" s="34">
        <f t="shared" si="280"/>
        <v>1.0453830781954844E-6</v>
      </c>
      <c r="F948" s="31">
        <f>SUM($E$9:E948)*RLR</f>
        <v>119.99991762381329</v>
      </c>
      <c r="G948" s="32"/>
      <c r="H948" s="36">
        <f>F948-SUM($J$9:J948)</f>
        <v>0.204086738547133</v>
      </c>
      <c r="J948" s="31">
        <f t="shared" si="281"/>
        <v>1.5422076883182E-3</v>
      </c>
      <c r="K948" s="36">
        <f>SUM($J$9:J948)*RRF</f>
        <v>83.857081619686298</v>
      </c>
      <c r="L948" s="33"/>
      <c r="M948" s="36">
        <f t="shared" si="266"/>
        <v>84.061168358233431</v>
      </c>
      <c r="N948" s="33"/>
      <c r="O948" s="33"/>
      <c r="P948" s="33"/>
      <c r="Q948" s="33"/>
      <c r="R948" s="33"/>
      <c r="S948" s="33"/>
      <c r="T948" s="33"/>
      <c r="U948" s="33"/>
      <c r="V948" s="31">
        <f t="shared" si="267"/>
        <v>5.7663330593262909E-5</v>
      </c>
      <c r="W948" s="31">
        <f t="shared" si="268"/>
        <v>0.14286071698299307</v>
      </c>
      <c r="X948" s="31">
        <f t="shared" si="269"/>
        <v>0.14291838031358634</v>
      </c>
      <c r="Y948" s="31">
        <f t="shared" si="270"/>
        <v>-6.1168358233430808E-2</v>
      </c>
      <c r="Z948" s="31"/>
      <c r="AA948" s="31"/>
      <c r="AB948" s="31"/>
      <c r="AC948" s="31"/>
      <c r="AD948" s="31"/>
      <c r="AE948" s="31"/>
      <c r="AF948" s="31"/>
      <c r="AG948" s="33">
        <f t="shared" si="271"/>
        <v>0.99829859071055116</v>
      </c>
      <c r="AH948" s="33">
        <f t="shared" si="272"/>
        <v>1.0007281947408742</v>
      </c>
      <c r="AI948" s="33">
        <f t="shared" si="273"/>
        <v>0.9999993135317774</v>
      </c>
      <c r="AJ948" s="93">
        <f t="shared" si="274"/>
        <v>0.99912606101853207</v>
      </c>
      <c r="AK948" s="3">
        <f t="shared" si="275"/>
        <v>0.9991425210288819</v>
      </c>
      <c r="AL948" s="3"/>
      <c r="AM948" s="3"/>
      <c r="AN948" s="3"/>
      <c r="AO948" s="3"/>
      <c r="AP948" s="3"/>
      <c r="AQ948" s="90">
        <f t="shared" si="282"/>
        <v>0</v>
      </c>
      <c r="AR948" s="91">
        <f t="shared" si="283"/>
        <v>0</v>
      </c>
      <c r="AS948" s="89">
        <f>SUM(AR$9:AR948)*RLR</f>
        <v>120</v>
      </c>
      <c r="AT948" s="90">
        <f>AS948-SUM(AU$9:AU948)</f>
        <v>0.10289747653415304</v>
      </c>
      <c r="AU948" s="89">
        <f t="shared" si="284"/>
        <v>7.7756279496838949E-4</v>
      </c>
      <c r="AV948" s="90">
        <f>SUM(AU$9:AU948)*RRF</f>
        <v>83.927971766426083</v>
      </c>
      <c r="AW948" s="3"/>
      <c r="AX948" s="2">
        <f t="shared" si="276"/>
        <v>1.5</v>
      </c>
      <c r="AY948" s="2">
        <f t="shared" si="277"/>
        <v>0.75</v>
      </c>
    </row>
    <row r="949" spans="1:51" x14ac:dyDescent="0.25">
      <c r="A949" s="14">
        <f t="shared" si="278"/>
        <v>9.4</v>
      </c>
      <c r="B949" s="59">
        <f>IF($B$4="AY",0,IFERROR(P*INDEX('UWYr writing pattern'!$C$4:$C$18,MATCH('Baseline model w.Calcs'!$A949,'UWYr writing pattern'!$A$4:$A$18,0)) / 25,B948))</f>
        <v>0</v>
      </c>
      <c r="C949" s="36">
        <f t="shared" si="279"/>
        <v>6.7617119802814248E-5</v>
      </c>
      <c r="E949" s="34">
        <f t="shared" si="280"/>
        <v>1.0297023320225521E-6</v>
      </c>
      <c r="F949" s="31">
        <f>SUM($E$9:E949)*RLR</f>
        <v>119.99991885945609</v>
      </c>
      <c r="G949" s="32"/>
      <c r="H949" s="36">
        <f>F949-SUM($J$9:J949)</f>
        <v>0.20255732365082224</v>
      </c>
      <c r="J949" s="31">
        <f t="shared" si="281"/>
        <v>1.5306505391034975E-3</v>
      </c>
      <c r="K949" s="36">
        <f>SUM($J$9:J949)*RRF</f>
        <v>83.858153075063683</v>
      </c>
      <c r="L949" s="33"/>
      <c r="M949" s="36">
        <f t="shared" si="266"/>
        <v>84.060710398714505</v>
      </c>
      <c r="N949" s="33"/>
      <c r="O949" s="33"/>
      <c r="P949" s="33"/>
      <c r="Q949" s="33"/>
      <c r="R949" s="33"/>
      <c r="S949" s="33"/>
      <c r="T949" s="33"/>
      <c r="U949" s="33"/>
      <c r="V949" s="31">
        <f t="shared" si="267"/>
        <v>5.6798380634363967E-5</v>
      </c>
      <c r="W949" s="31">
        <f t="shared" si="268"/>
        <v>0.14179012655557555</v>
      </c>
      <c r="X949" s="31">
        <f t="shared" si="269"/>
        <v>0.1418469249362099</v>
      </c>
      <c r="Y949" s="31">
        <f t="shared" si="270"/>
        <v>-6.0710398714505232E-2</v>
      </c>
      <c r="Z949" s="31"/>
      <c r="AA949" s="31"/>
      <c r="AB949" s="31"/>
      <c r="AC949" s="31"/>
      <c r="AD949" s="31"/>
      <c r="AE949" s="31"/>
      <c r="AF949" s="31"/>
      <c r="AG949" s="33">
        <f t="shared" si="271"/>
        <v>0.99831134613171046</v>
      </c>
      <c r="AH949" s="33">
        <f t="shared" si="272"/>
        <v>1.0007227428418393</v>
      </c>
      <c r="AI949" s="33">
        <f t="shared" si="273"/>
        <v>0.99999932382880075</v>
      </c>
      <c r="AJ949" s="93">
        <f t="shared" si="274"/>
        <v>0.99913259104269303</v>
      </c>
      <c r="AK949" s="3">
        <f t="shared" si="275"/>
        <v>0.99914895212116539</v>
      </c>
      <c r="AL949" s="3"/>
      <c r="AM949" s="3"/>
      <c r="AN949" s="3"/>
      <c r="AO949" s="3"/>
      <c r="AP949" s="3"/>
      <c r="AQ949" s="90">
        <f t="shared" si="282"/>
        <v>0</v>
      </c>
      <c r="AR949" s="91">
        <f t="shared" si="283"/>
        <v>0</v>
      </c>
      <c r="AS949" s="89">
        <f>SUM(AR$9:AR949)*RLR</f>
        <v>120</v>
      </c>
      <c r="AT949" s="90">
        <f>AS949-SUM(AU$9:AU949)</f>
        <v>0.10212574546014253</v>
      </c>
      <c r="AU949" s="89">
        <f t="shared" si="284"/>
        <v>7.7173107400614789E-4</v>
      </c>
      <c r="AV949" s="90">
        <f>SUM(AU$9:AU949)*RRF</f>
        <v>83.928511978177895</v>
      </c>
      <c r="AW949" s="3"/>
      <c r="AX949" s="2">
        <f t="shared" si="276"/>
        <v>1.5</v>
      </c>
      <c r="AY949" s="2">
        <f t="shared" si="277"/>
        <v>0.75</v>
      </c>
    </row>
    <row r="950" spans="1:51" x14ac:dyDescent="0.25">
      <c r="A950" s="14">
        <f t="shared" si="278"/>
        <v>9.41</v>
      </c>
      <c r="B950" s="59">
        <f>IF($B$4="AY",0,IFERROR(P*INDEX('UWYr writing pattern'!$C$4:$C$18,MATCH('Baseline model w.Calcs'!$A950,'UWYr writing pattern'!$A$4:$A$18,0)) / 25,B949))</f>
        <v>0</v>
      </c>
      <c r="C950" s="36">
        <f t="shared" si="279"/>
        <v>6.6602863005772039E-5</v>
      </c>
      <c r="E950" s="34">
        <f t="shared" si="280"/>
        <v>1.0142567970422136E-6</v>
      </c>
      <c r="F950" s="31">
        <f>SUM($E$9:E950)*RLR</f>
        <v>119.99992007656424</v>
      </c>
      <c r="G950" s="32"/>
      <c r="H950" s="36">
        <f>F950-SUM($J$9:J950)</f>
        <v>0.20103936083158658</v>
      </c>
      <c r="J950" s="31">
        <f t="shared" si="281"/>
        <v>1.5191799273811669E-3</v>
      </c>
      <c r="K950" s="36">
        <f>SUM($J$9:J950)*RRF</f>
        <v>83.859216501012853</v>
      </c>
      <c r="L950" s="33"/>
      <c r="M950" s="36">
        <f t="shared" si="266"/>
        <v>84.060255861844439</v>
      </c>
      <c r="N950" s="33"/>
      <c r="O950" s="33"/>
      <c r="P950" s="33"/>
      <c r="Q950" s="33"/>
      <c r="R950" s="33"/>
      <c r="S950" s="33"/>
      <c r="T950" s="33"/>
      <c r="U950" s="33"/>
      <c r="V950" s="31">
        <f t="shared" si="267"/>
        <v>5.5946404924848503E-5</v>
      </c>
      <c r="W950" s="31">
        <f t="shared" si="268"/>
        <v>0.14072755258211059</v>
      </c>
      <c r="X950" s="31">
        <f t="shared" si="269"/>
        <v>0.14078349898703543</v>
      </c>
      <c r="Y950" s="31">
        <f t="shared" si="270"/>
        <v>-6.0255861844439096E-2</v>
      </c>
      <c r="Z950" s="31"/>
      <c r="AA950" s="31"/>
      <c r="AB950" s="31"/>
      <c r="AC950" s="31"/>
      <c r="AD950" s="31"/>
      <c r="AE950" s="31"/>
      <c r="AF950" s="31"/>
      <c r="AG950" s="33">
        <f t="shared" si="271"/>
        <v>0.99832400596443871</v>
      </c>
      <c r="AH950" s="33">
        <f t="shared" si="272"/>
        <v>1.0007173316886242</v>
      </c>
      <c r="AI950" s="33">
        <f t="shared" si="273"/>
        <v>0.99999933397136864</v>
      </c>
      <c r="AJ950" s="93">
        <f t="shared" si="274"/>
        <v>0.99913907227487142</v>
      </c>
      <c r="AK950" s="3">
        <f t="shared" si="275"/>
        <v>0.99915533498025666</v>
      </c>
      <c r="AL950" s="3"/>
      <c r="AM950" s="3"/>
      <c r="AN950" s="3"/>
      <c r="AO950" s="3"/>
      <c r="AP950" s="3"/>
      <c r="AQ950" s="90">
        <f t="shared" si="282"/>
        <v>0</v>
      </c>
      <c r="AR950" s="91">
        <f t="shared" si="283"/>
        <v>0</v>
      </c>
      <c r="AS950" s="89">
        <f>SUM(AR$9:AR950)*RLR</f>
        <v>120</v>
      </c>
      <c r="AT950" s="90">
        <f>AS950-SUM(AU$9:AU950)</f>
        <v>0.1013598023691884</v>
      </c>
      <c r="AU950" s="89">
        <f t="shared" si="284"/>
        <v>7.6594309095106899E-4</v>
      </c>
      <c r="AV950" s="90">
        <f>SUM(AU$9:AU950)*RRF</f>
        <v>83.929048138341557</v>
      </c>
      <c r="AW950" s="3"/>
      <c r="AX950" s="2">
        <f t="shared" si="276"/>
        <v>1.5</v>
      </c>
      <c r="AY950" s="2">
        <f t="shared" si="277"/>
        <v>0.75</v>
      </c>
    </row>
    <row r="951" spans="1:51" x14ac:dyDescent="0.25">
      <c r="A951" s="14">
        <f t="shared" si="278"/>
        <v>9.42</v>
      </c>
      <c r="B951" s="59">
        <f>IF($B$4="AY",0,IFERROR(P*INDEX('UWYr writing pattern'!$C$4:$C$18,MATCH('Baseline model w.Calcs'!$A951,'UWYr writing pattern'!$A$4:$A$18,0)) / 25,B950))</f>
        <v>0</v>
      </c>
      <c r="C951" s="36">
        <f t="shared" si="279"/>
        <v>6.5603820060685457E-5</v>
      </c>
      <c r="E951" s="34">
        <f t="shared" si="280"/>
        <v>9.9904294508658066E-7</v>
      </c>
      <c r="F951" s="31">
        <f>SUM($E$9:E951)*RLR</f>
        <v>119.99992127541577</v>
      </c>
      <c r="G951" s="32"/>
      <c r="H951" s="36">
        <f>F951-SUM($J$9:J951)</f>
        <v>0.19953276447688495</v>
      </c>
      <c r="J951" s="31">
        <f t="shared" si="281"/>
        <v>1.5077952062368994E-3</v>
      </c>
      <c r="K951" s="36">
        <f>SUM($J$9:J951)*RRF</f>
        <v>83.860271957657218</v>
      </c>
      <c r="L951" s="33"/>
      <c r="M951" s="36">
        <f t="shared" si="266"/>
        <v>84.059804722134103</v>
      </c>
      <c r="N951" s="33"/>
      <c r="O951" s="33"/>
      <c r="P951" s="33"/>
      <c r="Q951" s="33"/>
      <c r="R951" s="33"/>
      <c r="S951" s="33"/>
      <c r="T951" s="33"/>
      <c r="U951" s="33"/>
      <c r="V951" s="31">
        <f t="shared" si="267"/>
        <v>5.5107208850975779E-5</v>
      </c>
      <c r="W951" s="31">
        <f t="shared" si="268"/>
        <v>0.13967293513381945</v>
      </c>
      <c r="X951" s="31">
        <f t="shared" si="269"/>
        <v>0.13972804234267042</v>
      </c>
      <c r="Y951" s="31">
        <f t="shared" si="270"/>
        <v>-5.9804722134103372E-2</v>
      </c>
      <c r="Z951" s="31"/>
      <c r="AA951" s="31"/>
      <c r="AB951" s="31"/>
      <c r="AC951" s="31"/>
      <c r="AD951" s="31"/>
      <c r="AE951" s="31"/>
      <c r="AF951" s="31"/>
      <c r="AG951" s="33">
        <f t="shared" si="271"/>
        <v>0.99833657092449068</v>
      </c>
      <c r="AH951" s="33">
        <f t="shared" si="272"/>
        <v>1.000711960977787</v>
      </c>
      <c r="AI951" s="33">
        <f t="shared" si="273"/>
        <v>0.99999934396179813</v>
      </c>
      <c r="AJ951" s="93">
        <f t="shared" si="274"/>
        <v>0.99914550507963817</v>
      </c>
      <c r="AK951" s="3">
        <f t="shared" si="275"/>
        <v>0.99916166996790479</v>
      </c>
      <c r="AL951" s="3"/>
      <c r="AM951" s="3"/>
      <c r="AN951" s="3"/>
      <c r="AO951" s="3"/>
      <c r="AP951" s="3"/>
      <c r="AQ951" s="90">
        <f t="shared" si="282"/>
        <v>0</v>
      </c>
      <c r="AR951" s="91">
        <f t="shared" si="283"/>
        <v>0</v>
      </c>
      <c r="AS951" s="89">
        <f>SUM(AR$9:AR951)*RLR</f>
        <v>120</v>
      </c>
      <c r="AT951" s="90">
        <f>AS951-SUM(AU$9:AU951)</f>
        <v>0.10059960385142119</v>
      </c>
      <c r="AU951" s="89">
        <f t="shared" si="284"/>
        <v>7.6019851776891305E-4</v>
      </c>
      <c r="AV951" s="90">
        <f>SUM(AU$9:AU951)*RRF</f>
        <v>83.929580277303998</v>
      </c>
      <c r="AW951" s="3"/>
      <c r="AX951" s="2">
        <f t="shared" si="276"/>
        <v>1.5</v>
      </c>
      <c r="AY951" s="2">
        <f t="shared" si="277"/>
        <v>0.75</v>
      </c>
    </row>
    <row r="952" spans="1:51" x14ac:dyDescent="0.25">
      <c r="A952" s="14">
        <f t="shared" si="278"/>
        <v>9.43</v>
      </c>
      <c r="B952" s="59">
        <f>IF($B$4="AY",0,IFERROR(P*INDEX('UWYr writing pattern'!$C$4:$C$18,MATCH('Baseline model w.Calcs'!$A952,'UWYr writing pattern'!$A$4:$A$18,0)) / 25,B951))</f>
        <v>0</v>
      </c>
      <c r="C952" s="36">
        <f t="shared" si="279"/>
        <v>6.4619762759775181E-5</v>
      </c>
      <c r="E952" s="34">
        <f t="shared" si="280"/>
        <v>9.8405730091028189E-7</v>
      </c>
      <c r="F952" s="31">
        <f>SUM($E$9:E952)*RLR</f>
        <v>119.99992245628452</v>
      </c>
      <c r="G952" s="32"/>
      <c r="H952" s="36">
        <f>F952-SUM($J$9:J952)</f>
        <v>0.19803744961205894</v>
      </c>
      <c r="J952" s="31">
        <f t="shared" si="281"/>
        <v>1.4964957335766372E-3</v>
      </c>
      <c r="K952" s="36">
        <f>SUM($J$9:J952)*RRF</f>
        <v>83.861319504670718</v>
      </c>
      <c r="L952" s="33"/>
      <c r="M952" s="36">
        <f t="shared" si="266"/>
        <v>84.059356954282777</v>
      </c>
      <c r="N952" s="33"/>
      <c r="O952" s="33"/>
      <c r="P952" s="33"/>
      <c r="Q952" s="33"/>
      <c r="R952" s="33"/>
      <c r="S952" s="33"/>
      <c r="T952" s="33"/>
      <c r="U952" s="33"/>
      <c r="V952" s="31">
        <f t="shared" si="267"/>
        <v>5.4280600718211145E-5</v>
      </c>
      <c r="W952" s="31">
        <f t="shared" si="268"/>
        <v>0.13862621472844125</v>
      </c>
      <c r="X952" s="31">
        <f t="shared" si="269"/>
        <v>0.13868049532915946</v>
      </c>
      <c r="Y952" s="31">
        <f t="shared" si="270"/>
        <v>-5.9356954282776542E-2</v>
      </c>
      <c r="Z952" s="31"/>
      <c r="AA952" s="31"/>
      <c r="AB952" s="31"/>
      <c r="AC952" s="31"/>
      <c r="AD952" s="31"/>
      <c r="AE952" s="31"/>
      <c r="AF952" s="31"/>
      <c r="AG952" s="33">
        <f t="shared" si="271"/>
        <v>0.99834904172227046</v>
      </c>
      <c r="AH952" s="33">
        <f t="shared" si="272"/>
        <v>1.0007066304081282</v>
      </c>
      <c r="AI952" s="33">
        <f t="shared" si="273"/>
        <v>0.99999935380237104</v>
      </c>
      <c r="AJ952" s="93">
        <f t="shared" si="274"/>
        <v>0.99915188981884051</v>
      </c>
      <c r="AK952" s="3">
        <f t="shared" si="275"/>
        <v>0.99916795744314546</v>
      </c>
      <c r="AL952" s="3"/>
      <c r="AM952" s="3"/>
      <c r="AN952" s="3"/>
      <c r="AO952" s="3"/>
      <c r="AP952" s="3"/>
      <c r="AQ952" s="90">
        <f t="shared" si="282"/>
        <v>0</v>
      </c>
      <c r="AR952" s="91">
        <f t="shared" si="283"/>
        <v>0</v>
      </c>
      <c r="AS952" s="89">
        <f>SUM(AR$9:AR952)*RLR</f>
        <v>120</v>
      </c>
      <c r="AT952" s="90">
        <f>AS952-SUM(AU$9:AU952)</f>
        <v>9.9845106822542107E-2</v>
      </c>
      <c r="AU952" s="89">
        <f t="shared" si="284"/>
        <v>7.5449702888565897E-4</v>
      </c>
      <c r="AV952" s="90">
        <f>SUM(AU$9:AU952)*RRF</f>
        <v>83.930108425224219</v>
      </c>
      <c r="AW952" s="3"/>
      <c r="AX952" s="2">
        <f t="shared" si="276"/>
        <v>1.5</v>
      </c>
      <c r="AY952" s="2">
        <f t="shared" si="277"/>
        <v>0.75</v>
      </c>
    </row>
    <row r="953" spans="1:51" x14ac:dyDescent="0.25">
      <c r="A953" s="14">
        <f t="shared" si="278"/>
        <v>9.44</v>
      </c>
      <c r="B953" s="59">
        <f>IF($B$4="AY",0,IFERROR(P*INDEX('UWYr writing pattern'!$C$4:$C$18,MATCH('Baseline model w.Calcs'!$A953,'UWYr writing pattern'!$A$4:$A$18,0)) / 25,B952))</f>
        <v>0</v>
      </c>
      <c r="C953" s="36">
        <f t="shared" si="279"/>
        <v>6.3650466318378553E-5</v>
      </c>
      <c r="E953" s="34">
        <f t="shared" si="280"/>
        <v>9.6929644139662771E-7</v>
      </c>
      <c r="F953" s="31">
        <f>SUM($E$9:E953)*RLR</f>
        <v>119.99992361944024</v>
      </c>
      <c r="G953" s="32"/>
      <c r="H953" s="36">
        <f>F953-SUM($J$9:J953)</f>
        <v>0.1965533318956858</v>
      </c>
      <c r="J953" s="31">
        <f t="shared" si="281"/>
        <v>1.485280872090442E-3</v>
      </c>
      <c r="K953" s="36">
        <f>SUM($J$9:J953)*RRF</f>
        <v>83.86235920128118</v>
      </c>
      <c r="L953" s="33"/>
      <c r="M953" s="36">
        <f t="shared" si="266"/>
        <v>84.058912533176866</v>
      </c>
      <c r="N953" s="33"/>
      <c r="O953" s="33"/>
      <c r="P953" s="33"/>
      <c r="Q953" s="33"/>
      <c r="R953" s="33"/>
      <c r="S953" s="33"/>
      <c r="T953" s="33"/>
      <c r="U953" s="33"/>
      <c r="V953" s="31">
        <f t="shared" si="267"/>
        <v>5.3466391707437976E-5</v>
      </c>
      <c r="W953" s="31">
        <f t="shared" si="268"/>
        <v>0.13758733232698006</v>
      </c>
      <c r="X953" s="31">
        <f t="shared" si="269"/>
        <v>0.13764079871868751</v>
      </c>
      <c r="Y953" s="31">
        <f t="shared" si="270"/>
        <v>-5.8912533176865622E-2</v>
      </c>
      <c r="Z953" s="31"/>
      <c r="AA953" s="31"/>
      <c r="AB953" s="31"/>
      <c r="AC953" s="31"/>
      <c r="AD953" s="31"/>
      <c r="AE953" s="31"/>
      <c r="AF953" s="31"/>
      <c r="AG953" s="33">
        <f t="shared" si="271"/>
        <v>0.99836141906287124</v>
      </c>
      <c r="AH953" s="33">
        <f t="shared" si="272"/>
        <v>1.000701339680677</v>
      </c>
      <c r="AI953" s="33">
        <f t="shared" si="273"/>
        <v>0.99999936349533536</v>
      </c>
      <c r="AJ953" s="93">
        <f t="shared" si="274"/>
        <v>0.99915822685162148</v>
      </c>
      <c r="AK953" s="3">
        <f t="shared" si="275"/>
        <v>0.99917419776232175</v>
      </c>
      <c r="AL953" s="3"/>
      <c r="AM953" s="3"/>
      <c r="AN953" s="3"/>
      <c r="AO953" s="3"/>
      <c r="AP953" s="3"/>
      <c r="AQ953" s="90">
        <f t="shared" si="282"/>
        <v>0</v>
      </c>
      <c r="AR953" s="91">
        <f t="shared" si="283"/>
        <v>0</v>
      </c>
      <c r="AS953" s="89">
        <f>SUM(AR$9:AR953)*RLR</f>
        <v>120</v>
      </c>
      <c r="AT953" s="90">
        <f>AS953-SUM(AU$9:AU953)</f>
        <v>9.9096268521378761E-2</v>
      </c>
      <c r="AU953" s="89">
        <f t="shared" si="284"/>
        <v>7.4883830116906586E-4</v>
      </c>
      <c r="AV953" s="90">
        <f>SUM(AU$9:AU953)*RRF</f>
        <v>83.930632612035026</v>
      </c>
      <c r="AW953" s="3"/>
      <c r="AX953" s="2">
        <f t="shared" si="276"/>
        <v>1.5</v>
      </c>
      <c r="AY953" s="2">
        <f t="shared" si="277"/>
        <v>0.75</v>
      </c>
    </row>
    <row r="954" spans="1:51" x14ac:dyDescent="0.25">
      <c r="A954" s="14">
        <f t="shared" si="278"/>
        <v>9.4499999999999993</v>
      </c>
      <c r="B954" s="59">
        <f>IF($B$4="AY",0,IFERROR(P*INDEX('UWYr writing pattern'!$C$4:$C$18,MATCH('Baseline model w.Calcs'!$A954,'UWYr writing pattern'!$A$4:$A$18,0)) / 25,B953))</f>
        <v>0</v>
      </c>
      <c r="C954" s="36">
        <f t="shared" si="279"/>
        <v>6.2695709323602874E-5</v>
      </c>
      <c r="E954" s="34">
        <f t="shared" si="280"/>
        <v>9.5475699477567827E-7</v>
      </c>
      <c r="F954" s="31">
        <f>SUM($E$9:E954)*RLR</f>
        <v>119.99992476514865</v>
      </c>
      <c r="G954" s="32"/>
      <c r="H954" s="36">
        <f>F954-SUM($J$9:J954)</f>
        <v>0.1950803276148747</v>
      </c>
      <c r="J954" s="31">
        <f t="shared" si="281"/>
        <v>1.4741499892176435E-3</v>
      </c>
      <c r="K954" s="36">
        <f>SUM($J$9:J954)*RRF</f>
        <v>83.863391106273639</v>
      </c>
      <c r="L954" s="33"/>
      <c r="M954" s="36">
        <f t="shared" si="266"/>
        <v>84.058471433888514</v>
      </c>
      <c r="N954" s="33"/>
      <c r="O954" s="33"/>
      <c r="P954" s="33"/>
      <c r="Q954" s="33"/>
      <c r="R954" s="33"/>
      <c r="S954" s="33"/>
      <c r="T954" s="33"/>
      <c r="U954" s="33"/>
      <c r="V954" s="31">
        <f t="shared" si="267"/>
        <v>5.2664395831826405E-5</v>
      </c>
      <c r="W954" s="31">
        <f t="shared" si="268"/>
        <v>0.13655622933041228</v>
      </c>
      <c r="X954" s="31">
        <f t="shared" si="269"/>
        <v>0.1366088937262441</v>
      </c>
      <c r="Y954" s="31">
        <f t="shared" si="270"/>
        <v>-5.8471433888513502E-2</v>
      </c>
      <c r="Z954" s="31"/>
      <c r="AA954" s="31"/>
      <c r="AB954" s="31"/>
      <c r="AC954" s="31"/>
      <c r="AD954" s="31"/>
      <c r="AE954" s="31"/>
      <c r="AF954" s="31"/>
      <c r="AG954" s="33">
        <f t="shared" si="271"/>
        <v>0.99837370364611477</v>
      </c>
      <c r="AH954" s="33">
        <f t="shared" si="272"/>
        <v>1.0006960884986729</v>
      </c>
      <c r="AI954" s="33">
        <f t="shared" si="273"/>
        <v>0.99999937304290543</v>
      </c>
      <c r="AJ954" s="93">
        <f t="shared" si="274"/>
        <v>0.99916451653444083</v>
      </c>
      <c r="AK954" s="3">
        <f t="shared" si="275"/>
        <v>0.99918039127910441</v>
      </c>
      <c r="AL954" s="3"/>
      <c r="AM954" s="3"/>
      <c r="AN954" s="3"/>
      <c r="AO954" s="3"/>
      <c r="AP954" s="3"/>
      <c r="AQ954" s="90">
        <f t="shared" si="282"/>
        <v>0</v>
      </c>
      <c r="AR954" s="91">
        <f t="shared" si="283"/>
        <v>0</v>
      </c>
      <c r="AS954" s="89">
        <f>SUM(AR$9:AR954)*RLR</f>
        <v>120</v>
      </c>
      <c r="AT954" s="90">
        <f>AS954-SUM(AU$9:AU954)</f>
        <v>9.8353046507469344E-2</v>
      </c>
      <c r="AU954" s="89">
        <f t="shared" si="284"/>
        <v>7.4322201391034074E-4</v>
      </c>
      <c r="AV954" s="90">
        <f>SUM(AU$9:AU954)*RRF</f>
        <v>83.931152867444766</v>
      </c>
      <c r="AW954" s="3"/>
      <c r="AX954" s="2">
        <f t="shared" si="276"/>
        <v>1.5</v>
      </c>
      <c r="AY954" s="2">
        <f t="shared" si="277"/>
        <v>0.75</v>
      </c>
    </row>
    <row r="955" spans="1:51" x14ac:dyDescent="0.25">
      <c r="A955" s="14">
        <f t="shared" si="278"/>
        <v>9.4600000000000009</v>
      </c>
      <c r="B955" s="59">
        <f>IF($B$4="AY",0,IFERROR(P*INDEX('UWYr writing pattern'!$C$4:$C$18,MATCH('Baseline model w.Calcs'!$A955,'UWYr writing pattern'!$A$4:$A$18,0)) / 25,B954))</f>
        <v>0</v>
      </c>
      <c r="C955" s="36">
        <f t="shared" si="279"/>
        <v>6.1755273683748835E-5</v>
      </c>
      <c r="E955" s="34">
        <f t="shared" si="280"/>
        <v>9.4043563985404313E-7</v>
      </c>
      <c r="F955" s="31">
        <f>SUM($E$9:E955)*RLR</f>
        <v>119.99992589367142</v>
      </c>
      <c r="G955" s="32"/>
      <c r="H955" s="36">
        <f>F955-SUM($J$9:J955)</f>
        <v>0.19361835368053448</v>
      </c>
      <c r="J955" s="31">
        <f t="shared" si="281"/>
        <v>1.4631024571115604E-3</v>
      </c>
      <c r="K955" s="36">
        <f>SUM($J$9:J955)*RRF</f>
        <v>83.864415277993615</v>
      </c>
      <c r="L955" s="33"/>
      <c r="M955" s="36">
        <f t="shared" si="266"/>
        <v>84.058033631674149</v>
      </c>
      <c r="N955" s="33"/>
      <c r="O955" s="33"/>
      <c r="P955" s="33"/>
      <c r="Q955" s="33"/>
      <c r="R955" s="33"/>
      <c r="S955" s="33"/>
      <c r="T955" s="33"/>
      <c r="U955" s="33"/>
      <c r="V955" s="31">
        <f t="shared" si="267"/>
        <v>5.1874429894349019E-5</v>
      </c>
      <c r="W955" s="31">
        <f t="shared" si="268"/>
        <v>0.13553284757637413</v>
      </c>
      <c r="X955" s="31">
        <f t="shared" si="269"/>
        <v>0.13558472200626848</v>
      </c>
      <c r="Y955" s="31">
        <f t="shared" si="270"/>
        <v>-5.8033631674149433E-2</v>
      </c>
      <c r="Z955" s="31"/>
      <c r="AA955" s="31"/>
      <c r="AB955" s="31"/>
      <c r="AC955" s="31"/>
      <c r="AD955" s="31"/>
      <c r="AE955" s="31"/>
      <c r="AF955" s="31"/>
      <c r="AG955" s="33">
        <f t="shared" si="271"/>
        <v>0.99838589616659068</v>
      </c>
      <c r="AH955" s="33">
        <f t="shared" si="272"/>
        <v>1.0006908765675493</v>
      </c>
      <c r="AI955" s="33">
        <f t="shared" si="273"/>
        <v>0.99999938244726183</v>
      </c>
      <c r="AJ955" s="93">
        <f t="shared" si="274"/>
        <v>0.999170759221095</v>
      </c>
      <c r="AK955" s="3">
        <f t="shared" si="275"/>
        <v>0.9991865383445111</v>
      </c>
      <c r="AL955" s="3"/>
      <c r="AM955" s="3"/>
      <c r="AN955" s="3"/>
      <c r="AO955" s="3"/>
      <c r="AP955" s="3"/>
      <c r="AQ955" s="90">
        <f t="shared" si="282"/>
        <v>0</v>
      </c>
      <c r="AR955" s="91">
        <f t="shared" si="283"/>
        <v>0</v>
      </c>
      <c r="AS955" s="89">
        <f>SUM(AR$9:AR955)*RLR</f>
        <v>120</v>
      </c>
      <c r="AT955" s="90">
        <f>AS955-SUM(AU$9:AU955)</f>
        <v>9.7615398658660979E-2</v>
      </c>
      <c r="AU955" s="89">
        <f t="shared" si="284"/>
        <v>7.3764784880602007E-4</v>
      </c>
      <c r="AV955" s="90">
        <f>SUM(AU$9:AU955)*RRF</f>
        <v>83.931669220938929</v>
      </c>
      <c r="AW955" s="3"/>
      <c r="AX955" s="2">
        <f t="shared" si="276"/>
        <v>1.5</v>
      </c>
      <c r="AY955" s="2">
        <f t="shared" si="277"/>
        <v>0.75</v>
      </c>
    </row>
    <row r="956" spans="1:51" x14ac:dyDescent="0.25">
      <c r="A956" s="14">
        <f t="shared" si="278"/>
        <v>9.4700000000000006</v>
      </c>
      <c r="B956" s="59">
        <f>IF($B$4="AY",0,IFERROR(P*INDEX('UWYr writing pattern'!$C$4:$C$18,MATCH('Baseline model w.Calcs'!$A956,'UWYr writing pattern'!$A$4:$A$18,0)) / 25,B955))</f>
        <v>0</v>
      </c>
      <c r="C956" s="36">
        <f t="shared" si="279"/>
        <v>6.08289445784926E-5</v>
      </c>
      <c r="E956" s="34">
        <f t="shared" si="280"/>
        <v>9.2632910525623259E-7</v>
      </c>
      <c r="F956" s="31">
        <f>SUM($E$9:E956)*RLR</f>
        <v>119.99992700526634</v>
      </c>
      <c r="G956" s="32"/>
      <c r="H956" s="36">
        <f>F956-SUM($J$9:J956)</f>
        <v>0.1921673276228546</v>
      </c>
      <c r="J956" s="31">
        <f t="shared" si="281"/>
        <v>1.4521376526040086E-3</v>
      </c>
      <c r="K956" s="36">
        <f>SUM($J$9:J956)*RRF</f>
        <v>83.865431774350441</v>
      </c>
      <c r="L956" s="33"/>
      <c r="M956" s="36">
        <f t="shared" si="266"/>
        <v>84.057599101973295</v>
      </c>
      <c r="N956" s="33"/>
      <c r="O956" s="33"/>
      <c r="P956" s="33"/>
      <c r="Q956" s="33"/>
      <c r="R956" s="33"/>
      <c r="S956" s="33"/>
      <c r="T956" s="33"/>
      <c r="U956" s="33"/>
      <c r="V956" s="31">
        <f t="shared" si="267"/>
        <v>5.1096313445933773E-5</v>
      </c>
      <c r="W956" s="31">
        <f t="shared" si="268"/>
        <v>0.13451712933599821</v>
      </c>
      <c r="X956" s="31">
        <f t="shared" si="269"/>
        <v>0.13456822564944415</v>
      </c>
      <c r="Y956" s="31">
        <f t="shared" si="270"/>
        <v>-5.7599101973295319E-2</v>
      </c>
      <c r="Z956" s="31"/>
      <c r="AA956" s="31"/>
      <c r="AB956" s="31"/>
      <c r="AC956" s="31"/>
      <c r="AD956" s="31"/>
      <c r="AE956" s="31"/>
      <c r="AF956" s="31"/>
      <c r="AG956" s="33">
        <f t="shared" si="271"/>
        <v>0.99839799731369572</v>
      </c>
      <c r="AH956" s="33">
        <f t="shared" si="272"/>
        <v>1.0006857035949202</v>
      </c>
      <c r="AI956" s="33">
        <f t="shared" si="273"/>
        <v>0.99999939171055285</v>
      </c>
      <c r="AJ956" s="93">
        <f t="shared" si="274"/>
        <v>0.99917695526273675</v>
      </c>
      <c r="AK956" s="3">
        <f t="shared" si="275"/>
        <v>0.99919263930692725</v>
      </c>
      <c r="AL956" s="3"/>
      <c r="AM956" s="3"/>
      <c r="AN956" s="3"/>
      <c r="AO956" s="3"/>
      <c r="AP956" s="3"/>
      <c r="AQ956" s="90">
        <f t="shared" si="282"/>
        <v>0</v>
      </c>
      <c r="AR956" s="91">
        <f t="shared" si="283"/>
        <v>0</v>
      </c>
      <c r="AS956" s="89">
        <f>SUM(AR$9:AR956)*RLR</f>
        <v>120</v>
      </c>
      <c r="AT956" s="90">
        <f>AS956-SUM(AU$9:AU956)</f>
        <v>9.6883283168722301E-2</v>
      </c>
      <c r="AU956" s="89">
        <f t="shared" si="284"/>
        <v>7.321154899399574E-4</v>
      </c>
      <c r="AV956" s="90">
        <f>SUM(AU$9:AU956)*RRF</f>
        <v>83.932181701781886</v>
      </c>
      <c r="AW956" s="3"/>
      <c r="AX956" s="2">
        <f t="shared" si="276"/>
        <v>1.5</v>
      </c>
      <c r="AY956" s="2">
        <f t="shared" si="277"/>
        <v>0.75</v>
      </c>
    </row>
    <row r="957" spans="1:51" x14ac:dyDescent="0.25">
      <c r="A957" s="14">
        <f t="shared" si="278"/>
        <v>9.48</v>
      </c>
      <c r="B957" s="59">
        <f>IF($B$4="AY",0,IFERROR(P*INDEX('UWYr writing pattern'!$C$4:$C$18,MATCH('Baseline model w.Calcs'!$A957,'UWYr writing pattern'!$A$4:$A$18,0)) / 25,B956))</f>
        <v>0</v>
      </c>
      <c r="C957" s="36">
        <f t="shared" si="279"/>
        <v>5.991651040981521E-5</v>
      </c>
      <c r="E957" s="34">
        <f t="shared" si="280"/>
        <v>9.1243416867738909E-7</v>
      </c>
      <c r="F957" s="31">
        <f>SUM($E$9:E957)*RLR</f>
        <v>119.99992810018735</v>
      </c>
      <c r="G957" s="32"/>
      <c r="H957" s="36">
        <f>F957-SUM($J$9:J957)</f>
        <v>0.19072716758668662</v>
      </c>
      <c r="J957" s="31">
        <f t="shared" si="281"/>
        <v>1.4412549571714095E-3</v>
      </c>
      <c r="K957" s="36">
        <f>SUM($J$9:J957)*RRF</f>
        <v>83.866440652820458</v>
      </c>
      <c r="L957" s="33"/>
      <c r="M957" s="36">
        <f t="shared" si="266"/>
        <v>84.057167820407145</v>
      </c>
      <c r="N957" s="33"/>
      <c r="O957" s="33"/>
      <c r="P957" s="33"/>
      <c r="Q957" s="33"/>
      <c r="R957" s="33"/>
      <c r="S957" s="33"/>
      <c r="T957" s="33"/>
      <c r="U957" s="33"/>
      <c r="V957" s="31">
        <f t="shared" si="267"/>
        <v>5.0329868744244774E-5</v>
      </c>
      <c r="W957" s="31">
        <f t="shared" si="268"/>
        <v>0.13350901731068063</v>
      </c>
      <c r="X957" s="31">
        <f t="shared" si="269"/>
        <v>0.13355934717942486</v>
      </c>
      <c r="Y957" s="31">
        <f t="shared" si="270"/>
        <v>-5.7167820407144632E-2</v>
      </c>
      <c r="Z957" s="31"/>
      <c r="AA957" s="31"/>
      <c r="AB957" s="31"/>
      <c r="AC957" s="31"/>
      <c r="AD957" s="31"/>
      <c r="AE957" s="31"/>
      <c r="AF957" s="31"/>
      <c r="AG957" s="33">
        <f t="shared" si="271"/>
        <v>0.9984100077716721</v>
      </c>
      <c r="AH957" s="33">
        <f t="shared" si="272"/>
        <v>1.0006805692905612</v>
      </c>
      <c r="AI957" s="33">
        <f t="shared" si="273"/>
        <v>0.99999940083489458</v>
      </c>
      <c r="AJ957" s="93">
        <f t="shared" si="274"/>
        <v>0.99918310500789498</v>
      </c>
      <c r="AK957" s="3">
        <f t="shared" si="275"/>
        <v>0.99919869451212528</v>
      </c>
      <c r="AL957" s="3"/>
      <c r="AM957" s="3"/>
      <c r="AN957" s="3"/>
      <c r="AO957" s="3"/>
      <c r="AP957" s="3"/>
      <c r="AQ957" s="90">
        <f t="shared" si="282"/>
        <v>0</v>
      </c>
      <c r="AR957" s="91">
        <f t="shared" si="283"/>
        <v>0</v>
      </c>
      <c r="AS957" s="89">
        <f>SUM(AR$9:AR957)*RLR</f>
        <v>120</v>
      </c>
      <c r="AT957" s="90">
        <f>AS957-SUM(AU$9:AU957)</f>
        <v>9.6156658544956031E-2</v>
      </c>
      <c r="AU957" s="89">
        <f t="shared" si="284"/>
        <v>7.2662462376541729E-4</v>
      </c>
      <c r="AV957" s="90">
        <f>SUM(AU$9:AU957)*RRF</f>
        <v>83.932690339018521</v>
      </c>
      <c r="AW957" s="3"/>
      <c r="AX957" s="2">
        <f t="shared" si="276"/>
        <v>1.5</v>
      </c>
      <c r="AY957" s="2">
        <f t="shared" si="277"/>
        <v>0.75</v>
      </c>
    </row>
    <row r="958" spans="1:51" x14ac:dyDescent="0.25">
      <c r="A958" s="14">
        <f t="shared" si="278"/>
        <v>9.49</v>
      </c>
      <c r="B958" s="59">
        <f>IF($B$4="AY",0,IFERROR(P*INDEX('UWYr writing pattern'!$C$4:$C$18,MATCH('Baseline model w.Calcs'!$A958,'UWYr writing pattern'!$A$4:$A$18,0)) / 25,B957))</f>
        <v>0</v>
      </c>
      <c r="C958" s="36">
        <f t="shared" si="279"/>
        <v>5.901776275366798E-5</v>
      </c>
      <c r="E958" s="34">
        <f t="shared" si="280"/>
        <v>8.9874765614722814E-7</v>
      </c>
      <c r="F958" s="31">
        <f>SUM($E$9:E958)*RLR</f>
        <v>119.99992917868454</v>
      </c>
      <c r="G958" s="32"/>
      <c r="H958" s="36">
        <f>F958-SUM($J$9:J958)</f>
        <v>0.18929779232698252</v>
      </c>
      <c r="J958" s="31">
        <f t="shared" si="281"/>
        <v>1.4304537569001497E-3</v>
      </c>
      <c r="K958" s="36">
        <f>SUM($J$9:J958)*RRF</f>
        <v>83.867441970450287</v>
      </c>
      <c r="L958" s="33"/>
      <c r="M958" s="36">
        <f t="shared" si="266"/>
        <v>84.056739762777269</v>
      </c>
      <c r="N958" s="33"/>
      <c r="O958" s="33"/>
      <c r="P958" s="33"/>
      <c r="Q958" s="33"/>
      <c r="R958" s="33"/>
      <c r="S958" s="33"/>
      <c r="T958" s="33"/>
      <c r="U958" s="33"/>
      <c r="V958" s="31">
        <f t="shared" si="267"/>
        <v>4.9574920713081097E-5</v>
      </c>
      <c r="W958" s="31">
        <f t="shared" si="268"/>
        <v>0.13250845462888775</v>
      </c>
      <c r="X958" s="31">
        <f t="shared" si="269"/>
        <v>0.13255802954960083</v>
      </c>
      <c r="Y958" s="31">
        <f t="shared" si="270"/>
        <v>-5.673976277726922E-2</v>
      </c>
      <c r="Z958" s="31"/>
      <c r="AA958" s="31"/>
      <c r="AB958" s="31"/>
      <c r="AC958" s="31"/>
      <c r="AD958" s="31"/>
      <c r="AE958" s="31"/>
      <c r="AF958" s="31"/>
      <c r="AG958" s="33">
        <f t="shared" si="271"/>
        <v>0.99842192821964626</v>
      </c>
      <c r="AH958" s="33">
        <f t="shared" si="272"/>
        <v>1.0006754733663961</v>
      </c>
      <c r="AI958" s="33">
        <f t="shared" si="273"/>
        <v>0.99999940982237112</v>
      </c>
      <c r="AJ958" s="93">
        <f t="shared" si="274"/>
        <v>0.99918920880249451</v>
      </c>
      <c r="AK958" s="3">
        <f t="shared" si="275"/>
        <v>0.99920470430328445</v>
      </c>
      <c r="AL958" s="3"/>
      <c r="AM958" s="3"/>
      <c r="AN958" s="3"/>
      <c r="AO958" s="3"/>
      <c r="AP958" s="3"/>
      <c r="AQ958" s="90">
        <f t="shared" si="282"/>
        <v>0</v>
      </c>
      <c r="AR958" s="91">
        <f t="shared" si="283"/>
        <v>0</v>
      </c>
      <c r="AS958" s="89">
        <f>SUM(AR$9:AR958)*RLR</f>
        <v>120</v>
      </c>
      <c r="AT958" s="90">
        <f>AS958-SUM(AU$9:AU958)</f>
        <v>9.5435483605868399E-2</v>
      </c>
      <c r="AU958" s="89">
        <f t="shared" si="284"/>
        <v>7.2117493908717021E-4</v>
      </c>
      <c r="AV958" s="90">
        <f>SUM(AU$9:AU958)*RRF</f>
        <v>83.933195161475894</v>
      </c>
      <c r="AW958" s="3"/>
      <c r="AX958" s="2">
        <f t="shared" si="276"/>
        <v>1.5</v>
      </c>
      <c r="AY958" s="2">
        <f t="shared" si="277"/>
        <v>0.75</v>
      </c>
    </row>
    <row r="959" spans="1:51" x14ac:dyDescent="0.25">
      <c r="A959" s="14">
        <f t="shared" si="278"/>
        <v>9.5</v>
      </c>
      <c r="B959" s="59">
        <f>IF($B$4="AY",0,IFERROR(P*INDEX('UWYr writing pattern'!$C$4:$C$18,MATCH('Baseline model w.Calcs'!$A959,'UWYr writing pattern'!$A$4:$A$18,0)) / 25,B958))</f>
        <v>0</v>
      </c>
      <c r="C959" s="36">
        <f t="shared" si="279"/>
        <v>5.8132496312362958E-5</v>
      </c>
      <c r="E959" s="34">
        <f t="shared" si="280"/>
        <v>8.8526644130501979E-7</v>
      </c>
      <c r="F959" s="31">
        <f>SUM($E$9:E959)*RLR</f>
        <v>119.99993024100428</v>
      </c>
      <c r="G959" s="32"/>
      <c r="H959" s="36">
        <f>F959-SUM($J$9:J959)</f>
        <v>0.18787912120427563</v>
      </c>
      <c r="J959" s="31">
        <f t="shared" si="281"/>
        <v>1.4197334424523689E-3</v>
      </c>
      <c r="K959" s="36">
        <f>SUM($J$9:J959)*RRF</f>
        <v>83.868435783859994</v>
      </c>
      <c r="L959" s="33"/>
      <c r="M959" s="36">
        <f t="shared" si="266"/>
        <v>84.056314905064269</v>
      </c>
      <c r="N959" s="33"/>
      <c r="O959" s="33"/>
      <c r="P959" s="33"/>
      <c r="Q959" s="33"/>
      <c r="R959" s="33"/>
      <c r="S959" s="33"/>
      <c r="T959" s="33"/>
      <c r="U959" s="33"/>
      <c r="V959" s="31">
        <f t="shared" si="267"/>
        <v>4.883129690238488E-5</v>
      </c>
      <c r="W959" s="31">
        <f t="shared" si="268"/>
        <v>0.13151538484299294</v>
      </c>
      <c r="X959" s="31">
        <f t="shared" si="269"/>
        <v>0.13156421613989533</v>
      </c>
      <c r="Y959" s="31">
        <f t="shared" si="270"/>
        <v>-5.6314905064269283E-2</v>
      </c>
      <c r="Z959" s="31"/>
      <c r="AA959" s="31"/>
      <c r="AB959" s="31"/>
      <c r="AC959" s="31"/>
      <c r="AD959" s="31"/>
      <c r="AE959" s="31"/>
      <c r="AF959" s="31"/>
      <c r="AG959" s="33">
        <f t="shared" si="271"/>
        <v>0.99843375933166656</v>
      </c>
      <c r="AH959" s="33">
        <f t="shared" si="272"/>
        <v>1.0006704155364794</v>
      </c>
      <c r="AI959" s="33">
        <f t="shared" si="273"/>
        <v>0.99999941867503561</v>
      </c>
      <c r="AJ959" s="93">
        <f t="shared" si="274"/>
        <v>0.99919526698987537</v>
      </c>
      <c r="AK959" s="3">
        <f t="shared" si="275"/>
        <v>0.99921066902100975</v>
      </c>
      <c r="AL959" s="3"/>
      <c r="AM959" s="3"/>
      <c r="AN959" s="3"/>
      <c r="AO959" s="3"/>
      <c r="AP959" s="3"/>
      <c r="AQ959" s="90">
        <f t="shared" si="282"/>
        <v>0</v>
      </c>
      <c r="AR959" s="91">
        <f t="shared" si="283"/>
        <v>0</v>
      </c>
      <c r="AS959" s="89">
        <f>SUM(AR$9:AR959)*RLR</f>
        <v>120</v>
      </c>
      <c r="AT959" s="90">
        <f>AS959-SUM(AU$9:AU959)</f>
        <v>9.471971747882435E-2</v>
      </c>
      <c r="AU959" s="89">
        <f t="shared" si="284"/>
        <v>7.1576612704401296E-4</v>
      </c>
      <c r="AV959" s="90">
        <f>SUM(AU$9:AU959)*RRF</f>
        <v>83.933696197764817</v>
      </c>
      <c r="AW959" s="3"/>
      <c r="AX959" s="2">
        <f t="shared" si="276"/>
        <v>1.5</v>
      </c>
      <c r="AY959" s="2">
        <f t="shared" si="277"/>
        <v>0.75</v>
      </c>
    </row>
    <row r="960" spans="1:51" x14ac:dyDescent="0.25">
      <c r="A960" s="14">
        <f t="shared" si="278"/>
        <v>9.51</v>
      </c>
      <c r="B960" s="59">
        <f>IF($B$4="AY",0,IFERROR(P*INDEX('UWYr writing pattern'!$C$4:$C$18,MATCH('Baseline model w.Calcs'!$A960,'UWYr writing pattern'!$A$4:$A$18,0)) / 25,B959))</f>
        <v>0</v>
      </c>
      <c r="C960" s="36">
        <f t="shared" si="279"/>
        <v>5.7260508867677512E-5</v>
      </c>
      <c r="E960" s="34">
        <f t="shared" si="280"/>
        <v>8.7198744468544432E-7</v>
      </c>
      <c r="F960" s="31">
        <f>SUM($E$9:E960)*RLR</f>
        <v>119.9999312873892</v>
      </c>
      <c r="G960" s="32"/>
      <c r="H960" s="36">
        <f>F960-SUM($J$9:J960)</f>
        <v>0.18647107418016162</v>
      </c>
      <c r="J960" s="31">
        <f t="shared" si="281"/>
        <v>1.4090934090320673E-3</v>
      </c>
      <c r="K960" s="36">
        <f>SUM($J$9:J960)*RRF</f>
        <v>83.869422149246319</v>
      </c>
      <c r="L960" s="33"/>
      <c r="M960" s="36">
        <f t="shared" si="266"/>
        <v>84.05589322342648</v>
      </c>
      <c r="N960" s="33"/>
      <c r="O960" s="33"/>
      <c r="P960" s="33"/>
      <c r="Q960" s="33"/>
      <c r="R960" s="33"/>
      <c r="S960" s="33"/>
      <c r="T960" s="33"/>
      <c r="U960" s="33"/>
      <c r="V960" s="31">
        <f t="shared" si="267"/>
        <v>4.8098827448849103E-5</v>
      </c>
      <c r="W960" s="31">
        <f t="shared" si="268"/>
        <v>0.13052975192611313</v>
      </c>
      <c r="X960" s="31">
        <f t="shared" si="269"/>
        <v>0.13057785075356199</v>
      </c>
      <c r="Y960" s="31">
        <f t="shared" si="270"/>
        <v>-5.5893223426480176E-2</v>
      </c>
      <c r="Z960" s="31"/>
      <c r="AA960" s="31"/>
      <c r="AB960" s="31"/>
      <c r="AC960" s="31"/>
      <c r="AD960" s="31"/>
      <c r="AE960" s="31"/>
      <c r="AF960" s="31"/>
      <c r="AG960" s="33">
        <f t="shared" si="271"/>
        <v>0.99844550177674185</v>
      </c>
      <c r="AH960" s="33">
        <f t="shared" si="272"/>
        <v>1.000665395516982</v>
      </c>
      <c r="AI960" s="33">
        <f t="shared" si="273"/>
        <v>0.99999942739490999</v>
      </c>
      <c r="AJ960" s="93">
        <f t="shared" si="274"/>
        <v>0.99920127991081231</v>
      </c>
      <c r="AK960" s="3">
        <f t="shared" si="275"/>
        <v>0.99921658900335208</v>
      </c>
      <c r="AL960" s="3"/>
      <c r="AM960" s="3"/>
      <c r="AN960" s="3"/>
      <c r="AO960" s="3"/>
      <c r="AP960" s="3"/>
      <c r="AQ960" s="90">
        <f t="shared" si="282"/>
        <v>0</v>
      </c>
      <c r="AR960" s="91">
        <f t="shared" si="283"/>
        <v>0</v>
      </c>
      <c r="AS960" s="89">
        <f>SUM(AR$9:AR960)*RLR</f>
        <v>120</v>
      </c>
      <c r="AT960" s="90">
        <f>AS960-SUM(AU$9:AU960)</f>
        <v>9.4009319597731178E-2</v>
      </c>
      <c r="AU960" s="89">
        <f t="shared" si="284"/>
        <v>7.1039788109118263E-4</v>
      </c>
      <c r="AV960" s="90">
        <f>SUM(AU$9:AU960)*RRF</f>
        <v>83.934193476281578</v>
      </c>
      <c r="AW960" s="3"/>
      <c r="AX960" s="2">
        <f t="shared" si="276"/>
        <v>1.5</v>
      </c>
      <c r="AY960" s="2">
        <f t="shared" si="277"/>
        <v>0.75</v>
      </c>
    </row>
    <row r="961" spans="1:51" x14ac:dyDescent="0.25">
      <c r="A961" s="14">
        <f t="shared" si="278"/>
        <v>9.52</v>
      </c>
      <c r="B961" s="59">
        <f>IF($B$4="AY",0,IFERROR(P*INDEX('UWYr writing pattern'!$C$4:$C$18,MATCH('Baseline model w.Calcs'!$A961,'UWYr writing pattern'!$A$4:$A$18,0)) / 25,B960))</f>
        <v>0</v>
      </c>
      <c r="C961" s="36">
        <f t="shared" si="279"/>
        <v>5.6401601234662348E-5</v>
      </c>
      <c r="E961" s="34">
        <f t="shared" si="280"/>
        <v>8.5890763301516263E-7</v>
      </c>
      <c r="F961" s="31">
        <f>SUM($E$9:E961)*RLR</f>
        <v>119.99993231807835</v>
      </c>
      <c r="G961" s="32"/>
      <c r="H961" s="36">
        <f>F961-SUM($J$9:J961)</f>
        <v>0.18507357181296413</v>
      </c>
      <c r="J961" s="31">
        <f t="shared" si="281"/>
        <v>1.3985330563512121E-3</v>
      </c>
      <c r="K961" s="36">
        <f>SUM($J$9:J961)*RRF</f>
        <v>83.870401122385772</v>
      </c>
      <c r="L961" s="33"/>
      <c r="M961" s="36">
        <f t="shared" si="266"/>
        <v>84.055474694198736</v>
      </c>
      <c r="N961" s="33"/>
      <c r="O961" s="33"/>
      <c r="P961" s="33"/>
      <c r="Q961" s="33"/>
      <c r="R961" s="33"/>
      <c r="S961" s="33"/>
      <c r="T961" s="33"/>
      <c r="U961" s="33"/>
      <c r="V961" s="31">
        <f t="shared" si="267"/>
        <v>4.7377345037116361E-5</v>
      </c>
      <c r="W961" s="31">
        <f t="shared" si="268"/>
        <v>0.12955150026907489</v>
      </c>
      <c r="X961" s="31">
        <f t="shared" si="269"/>
        <v>0.12959887761411201</v>
      </c>
      <c r="Y961" s="31">
        <f t="shared" si="270"/>
        <v>-5.5474694198736074E-2</v>
      </c>
      <c r="Z961" s="31"/>
      <c r="AA961" s="31"/>
      <c r="AB961" s="31"/>
      <c r="AC961" s="31"/>
      <c r="AD961" s="31"/>
      <c r="AE961" s="31"/>
      <c r="AF961" s="31"/>
      <c r="AG961" s="33">
        <f t="shared" si="271"/>
        <v>0.99845715621887821</v>
      </c>
      <c r="AH961" s="33">
        <f t="shared" si="272"/>
        <v>1.0006604130261754</v>
      </c>
      <c r="AI961" s="33">
        <f t="shared" si="273"/>
        <v>0.99999943598398622</v>
      </c>
      <c r="AJ961" s="93">
        <f t="shared" si="274"/>
        <v>0.99920724790353355</v>
      </c>
      <c r="AK961" s="3">
        <f t="shared" si="275"/>
        <v>0.99922246458582697</v>
      </c>
      <c r="AL961" s="3"/>
      <c r="AM961" s="3"/>
      <c r="AN961" s="3"/>
      <c r="AO961" s="3"/>
      <c r="AP961" s="3"/>
      <c r="AQ961" s="90">
        <f t="shared" si="282"/>
        <v>0</v>
      </c>
      <c r="AR961" s="91">
        <f t="shared" si="283"/>
        <v>0</v>
      </c>
      <c r="AS961" s="89">
        <f>SUM(AR$9:AR961)*RLR</f>
        <v>120</v>
      </c>
      <c r="AT961" s="90">
        <f>AS961-SUM(AU$9:AU961)</f>
        <v>9.3304249700750574E-2</v>
      </c>
      <c r="AU961" s="89">
        <f t="shared" si="284"/>
        <v>7.0506989698298388E-4</v>
      </c>
      <c r="AV961" s="90">
        <f>SUM(AU$9:AU961)*RRF</f>
        <v>83.93468702520947</v>
      </c>
      <c r="AW961" s="3"/>
      <c r="AX961" s="2">
        <f t="shared" si="276"/>
        <v>1.5</v>
      </c>
      <c r="AY961" s="2">
        <f t="shared" si="277"/>
        <v>0.75</v>
      </c>
    </row>
    <row r="962" spans="1:51" x14ac:dyDescent="0.25">
      <c r="A962" s="14">
        <f t="shared" si="278"/>
        <v>9.5299999999999994</v>
      </c>
      <c r="B962" s="59">
        <f>IF($B$4="AY",0,IFERROR(P*INDEX('UWYr writing pattern'!$C$4:$C$18,MATCH('Baseline model w.Calcs'!$A962,'UWYr writing pattern'!$A$4:$A$18,0)) / 25,B961))</f>
        <v>0</v>
      </c>
      <c r="C962" s="36">
        <f t="shared" si="279"/>
        <v>5.5555577216142416E-5</v>
      </c>
      <c r="E962" s="34">
        <f t="shared" si="280"/>
        <v>8.4602401851993521E-7</v>
      </c>
      <c r="F962" s="31">
        <f>SUM($E$9:E962)*RLR</f>
        <v>119.99993333330718</v>
      </c>
      <c r="G962" s="32"/>
      <c r="H962" s="36">
        <f>F962-SUM($J$9:J962)</f>
        <v>0.18368653525320155</v>
      </c>
      <c r="J962" s="31">
        <f t="shared" si="281"/>
        <v>1.3880517885972311E-3</v>
      </c>
      <c r="K962" s="36">
        <f>SUM($J$9:J962)*RRF</f>
        <v>83.871372758637776</v>
      </c>
      <c r="L962" s="33"/>
      <c r="M962" s="36">
        <f t="shared" si="266"/>
        <v>84.055059293890977</v>
      </c>
      <c r="N962" s="33"/>
      <c r="O962" s="33"/>
      <c r="P962" s="33"/>
      <c r="Q962" s="33"/>
      <c r="R962" s="33"/>
      <c r="S962" s="33"/>
      <c r="T962" s="33"/>
      <c r="U962" s="33"/>
      <c r="V962" s="31">
        <f t="shared" si="267"/>
        <v>4.6666684861559631E-5</v>
      </c>
      <c r="W962" s="31">
        <f t="shared" si="268"/>
        <v>0.12858057467724107</v>
      </c>
      <c r="X962" s="31">
        <f t="shared" si="269"/>
        <v>0.12862724136210263</v>
      </c>
      <c r="Y962" s="31">
        <f t="shared" si="270"/>
        <v>-5.5059293890977301E-2</v>
      </c>
      <c r="Z962" s="31"/>
      <c r="AA962" s="31"/>
      <c r="AB962" s="31"/>
      <c r="AC962" s="31"/>
      <c r="AD962" s="31"/>
      <c r="AE962" s="31"/>
      <c r="AF962" s="31"/>
      <c r="AG962" s="33">
        <f t="shared" si="271"/>
        <v>0.99846872331711634</v>
      </c>
      <c r="AH962" s="33">
        <f t="shared" si="272"/>
        <v>1.0006554677844164</v>
      </c>
      <c r="AI962" s="33">
        <f t="shared" si="273"/>
        <v>0.9999994444442265</v>
      </c>
      <c r="AJ962" s="93">
        <f t="shared" si="274"/>
        <v>0.99921317130374032</v>
      </c>
      <c r="AK962" s="3">
        <f t="shared" si="275"/>
        <v>0.99922829610143338</v>
      </c>
      <c r="AL962" s="3"/>
      <c r="AM962" s="3"/>
      <c r="AN962" s="3"/>
      <c r="AO962" s="3"/>
      <c r="AP962" s="3"/>
      <c r="AQ962" s="90">
        <f t="shared" si="282"/>
        <v>0</v>
      </c>
      <c r="AR962" s="91">
        <f t="shared" si="283"/>
        <v>0</v>
      </c>
      <c r="AS962" s="89">
        <f>SUM(AR$9:AR962)*RLR</f>
        <v>120</v>
      </c>
      <c r="AT962" s="90">
        <f>AS962-SUM(AU$9:AU962)</f>
        <v>9.2604467827996473E-2</v>
      </c>
      <c r="AU962" s="89">
        <f t="shared" si="284"/>
        <v>6.9978187275562928E-4</v>
      </c>
      <c r="AV962" s="90">
        <f>SUM(AU$9:AU962)*RRF</f>
        <v>83.935176872520401</v>
      </c>
      <c r="AW962" s="3"/>
      <c r="AX962" s="2">
        <f t="shared" si="276"/>
        <v>1.5</v>
      </c>
      <c r="AY962" s="2">
        <f t="shared" si="277"/>
        <v>0.75</v>
      </c>
    </row>
    <row r="963" spans="1:51" x14ac:dyDescent="0.25">
      <c r="A963" s="14">
        <f t="shared" si="278"/>
        <v>9.5399999999999991</v>
      </c>
      <c r="B963" s="59">
        <f>IF($B$4="AY",0,IFERROR(P*INDEX('UWYr writing pattern'!$C$4:$C$18,MATCH('Baseline model w.Calcs'!$A963,'UWYr writing pattern'!$A$4:$A$18,0)) / 25,B962))</f>
        <v>0</v>
      </c>
      <c r="C963" s="36">
        <f t="shared" si="279"/>
        <v>5.4722243557900277E-5</v>
      </c>
      <c r="E963" s="34">
        <f t="shared" si="280"/>
        <v>8.3333365824213627E-7</v>
      </c>
      <c r="F963" s="31">
        <f>SUM($E$9:E963)*RLR</f>
        <v>119.99993433330756</v>
      </c>
      <c r="G963" s="32"/>
      <c r="H963" s="36">
        <f>F963-SUM($J$9:J963)</f>
        <v>0.18230988623918165</v>
      </c>
      <c r="J963" s="31">
        <f t="shared" si="281"/>
        <v>1.3776490143990116E-3</v>
      </c>
      <c r="K963" s="36">
        <f>SUM($J$9:J963)*RRF</f>
        <v>83.872337112947861</v>
      </c>
      <c r="L963" s="33"/>
      <c r="M963" s="36">
        <f t="shared" si="266"/>
        <v>84.054646999187042</v>
      </c>
      <c r="N963" s="33"/>
      <c r="O963" s="33"/>
      <c r="P963" s="33"/>
      <c r="Q963" s="33"/>
      <c r="R963" s="33"/>
      <c r="S963" s="33"/>
      <c r="T963" s="33"/>
      <c r="U963" s="33"/>
      <c r="V963" s="31">
        <f t="shared" si="267"/>
        <v>4.5966684588636227E-5</v>
      </c>
      <c r="W963" s="31">
        <f t="shared" si="268"/>
        <v>0.12761692036742714</v>
      </c>
      <c r="X963" s="31">
        <f t="shared" si="269"/>
        <v>0.12766288705201578</v>
      </c>
      <c r="Y963" s="31">
        <f t="shared" si="270"/>
        <v>-5.4646999187042411E-2</v>
      </c>
      <c r="Z963" s="31"/>
      <c r="AA963" s="31"/>
      <c r="AB963" s="31"/>
      <c r="AC963" s="31"/>
      <c r="AD963" s="31"/>
      <c r="AE963" s="31"/>
      <c r="AF963" s="31"/>
      <c r="AG963" s="33">
        <f t="shared" si="271"/>
        <v>0.99848020372556978</v>
      </c>
      <c r="AH963" s="33">
        <f t="shared" si="272"/>
        <v>1.0006505595141315</v>
      </c>
      <c r="AI963" s="33">
        <f t="shared" si="273"/>
        <v>0.99999945277756308</v>
      </c>
      <c r="AJ963" s="93">
        <f t="shared" si="274"/>
        <v>0.99921905044462556</v>
      </c>
      <c r="AK963" s="3">
        <f t="shared" si="275"/>
        <v>0.99923408388067259</v>
      </c>
      <c r="AL963" s="3"/>
      <c r="AM963" s="3"/>
      <c r="AN963" s="3"/>
      <c r="AO963" s="3"/>
      <c r="AP963" s="3"/>
      <c r="AQ963" s="90">
        <f t="shared" si="282"/>
        <v>0</v>
      </c>
      <c r="AR963" s="91">
        <f t="shared" si="283"/>
        <v>0</v>
      </c>
      <c r="AS963" s="89">
        <f>SUM(AR$9:AR963)*RLR</f>
        <v>120</v>
      </c>
      <c r="AT963" s="90">
        <f>AS963-SUM(AU$9:AU963)</f>
        <v>9.1909934319289732E-2</v>
      </c>
      <c r="AU963" s="89">
        <f t="shared" si="284"/>
        <v>6.9453350870997356E-4</v>
      </c>
      <c r="AV963" s="90">
        <f>SUM(AU$9:AU963)*RRF</f>
        <v>83.935663045976497</v>
      </c>
      <c r="AW963" s="3"/>
      <c r="AX963" s="2">
        <f t="shared" si="276"/>
        <v>1.5</v>
      </c>
      <c r="AY963" s="2">
        <f t="shared" si="277"/>
        <v>0.75</v>
      </c>
    </row>
    <row r="964" spans="1:51" x14ac:dyDescent="0.25">
      <c r="A964" s="14">
        <f t="shared" si="278"/>
        <v>9.5500000000000007</v>
      </c>
      <c r="B964" s="59">
        <f>IF($B$4="AY",0,IFERROR(P*INDEX('UWYr writing pattern'!$C$4:$C$18,MATCH('Baseline model w.Calcs'!$A964,'UWYr writing pattern'!$A$4:$A$18,0)) / 25,B963))</f>
        <v>0</v>
      </c>
      <c r="C964" s="36">
        <f t="shared" si="279"/>
        <v>5.390140990453177E-5</v>
      </c>
      <c r="E964" s="34">
        <f t="shared" si="280"/>
        <v>8.2083365336850416E-7</v>
      </c>
      <c r="F964" s="31">
        <f>SUM($E$9:E964)*RLR</f>
        <v>119.99993531830795</v>
      </c>
      <c r="G964" s="32"/>
      <c r="H964" s="36">
        <f>F964-SUM($J$9:J964)</f>
        <v>0.18094354709276672</v>
      </c>
      <c r="J964" s="31">
        <f t="shared" si="281"/>
        <v>1.3673241467938625E-3</v>
      </c>
      <c r="K964" s="36">
        <f>SUM($J$9:J964)*RRF</f>
        <v>83.873294239850622</v>
      </c>
      <c r="L964" s="33"/>
      <c r="M964" s="36">
        <f t="shared" si="266"/>
        <v>84.054237786943389</v>
      </c>
      <c r="N964" s="33"/>
      <c r="O964" s="33"/>
      <c r="P964" s="33"/>
      <c r="Q964" s="33"/>
      <c r="R964" s="33"/>
      <c r="S964" s="33"/>
      <c r="T964" s="33"/>
      <c r="U964" s="33"/>
      <c r="V964" s="31">
        <f t="shared" si="267"/>
        <v>4.5277184319806678E-5</v>
      </c>
      <c r="W964" s="31">
        <f t="shared" si="268"/>
        <v>0.1266604829649367</v>
      </c>
      <c r="X964" s="31">
        <f t="shared" si="269"/>
        <v>0.12670576014925652</v>
      </c>
      <c r="Y964" s="31">
        <f t="shared" si="270"/>
        <v>-5.423778694338921E-2</v>
      </c>
      <c r="Z964" s="31"/>
      <c r="AA964" s="31"/>
      <c r="AB964" s="31"/>
      <c r="AC964" s="31"/>
      <c r="AD964" s="31"/>
      <c r="AE964" s="31"/>
      <c r="AF964" s="31"/>
      <c r="AG964" s="33">
        <f t="shared" si="271"/>
        <v>0.99849159809345978</v>
      </c>
      <c r="AH964" s="33">
        <f t="shared" si="272"/>
        <v>1.0006456879398022</v>
      </c>
      <c r="AI964" s="33">
        <f t="shared" si="273"/>
        <v>0.99999946098589954</v>
      </c>
      <c r="AJ964" s="93">
        <f t="shared" si="274"/>
        <v>0.99922488565689227</v>
      </c>
      <c r="AK964" s="3">
        <f t="shared" si="275"/>
        <v>0.99923982825156743</v>
      </c>
      <c r="AL964" s="3"/>
      <c r="AM964" s="3"/>
      <c r="AN964" s="3"/>
      <c r="AO964" s="3"/>
      <c r="AP964" s="3"/>
      <c r="AQ964" s="90">
        <f t="shared" si="282"/>
        <v>0</v>
      </c>
      <c r="AR964" s="91">
        <f t="shared" si="283"/>
        <v>0</v>
      </c>
      <c r="AS964" s="89">
        <f>SUM(AR$9:AR964)*RLR</f>
        <v>120</v>
      </c>
      <c r="AT964" s="90">
        <f>AS964-SUM(AU$9:AU964)</f>
        <v>9.1220609811898612E-2</v>
      </c>
      <c r="AU964" s="89">
        <f t="shared" si="284"/>
        <v>6.8932450739467299E-4</v>
      </c>
      <c r="AV964" s="90">
        <f>SUM(AU$9:AU964)*RRF</f>
        <v>83.936145573131668</v>
      </c>
      <c r="AW964" s="3"/>
      <c r="AX964" s="2">
        <f t="shared" si="276"/>
        <v>1.5</v>
      </c>
      <c r="AY964" s="2">
        <f t="shared" si="277"/>
        <v>0.75</v>
      </c>
    </row>
    <row r="965" spans="1:51" x14ac:dyDescent="0.25">
      <c r="A965" s="14">
        <f t="shared" si="278"/>
        <v>9.56</v>
      </c>
      <c r="B965" s="59">
        <f>IF($B$4="AY",0,IFERROR(P*INDEX('UWYr writing pattern'!$C$4:$C$18,MATCH('Baseline model w.Calcs'!$A965,'UWYr writing pattern'!$A$4:$A$18,0)) / 25,B964))</f>
        <v>0</v>
      </c>
      <c r="C965" s="36">
        <f t="shared" si="279"/>
        <v>5.3092888755963795E-5</v>
      </c>
      <c r="E965" s="34">
        <f t="shared" si="280"/>
        <v>8.0852114856797649E-7</v>
      </c>
      <c r="F965" s="31">
        <f>SUM($E$9:E965)*RLR</f>
        <v>119.99993628853332</v>
      </c>
      <c r="G965" s="32"/>
      <c r="H965" s="36">
        <f>F965-SUM($J$9:J965)</f>
        <v>0.17958744071493982</v>
      </c>
      <c r="J965" s="31">
        <f t="shared" si="281"/>
        <v>1.3570766031957505E-3</v>
      </c>
      <c r="K965" s="36">
        <f>SUM($J$9:J965)*RRF</f>
        <v>83.874244193472862</v>
      </c>
      <c r="L965" s="33"/>
      <c r="M965" s="36">
        <f t="shared" si="266"/>
        <v>84.053831634187802</v>
      </c>
      <c r="N965" s="33"/>
      <c r="O965" s="33"/>
      <c r="P965" s="33"/>
      <c r="Q965" s="33"/>
      <c r="R965" s="33"/>
      <c r="S965" s="33"/>
      <c r="T965" s="33"/>
      <c r="U965" s="33"/>
      <c r="V965" s="31">
        <f t="shared" si="267"/>
        <v>4.4598026555009584E-5</v>
      </c>
      <c r="W965" s="31">
        <f t="shared" si="268"/>
        <v>0.12571120850045786</v>
      </c>
      <c r="X965" s="31">
        <f t="shared" si="269"/>
        <v>0.12575580652701288</v>
      </c>
      <c r="Y965" s="31">
        <f t="shared" si="270"/>
        <v>-5.3831634187801569E-2</v>
      </c>
      <c r="Z965" s="31"/>
      <c r="AA965" s="31"/>
      <c r="AB965" s="31"/>
      <c r="AC965" s="31"/>
      <c r="AD965" s="31"/>
      <c r="AE965" s="31"/>
      <c r="AF965" s="31"/>
      <c r="AG965" s="33">
        <f t="shared" si="271"/>
        <v>0.9985029070651531</v>
      </c>
      <c r="AH965" s="33">
        <f t="shared" si="272"/>
        <v>1.00064085278795</v>
      </c>
      <c r="AI965" s="33">
        <f t="shared" si="273"/>
        <v>0.99999946907111104</v>
      </c>
      <c r="AJ965" s="93">
        <f t="shared" si="274"/>
        <v>0.9992306772687729</v>
      </c>
      <c r="AK965" s="3">
        <f t="shared" si="275"/>
        <v>0.99924552953968071</v>
      </c>
      <c r="AL965" s="3"/>
      <c r="AM965" s="3"/>
      <c r="AN965" s="3"/>
      <c r="AO965" s="3"/>
      <c r="AP965" s="3"/>
      <c r="AQ965" s="90">
        <f t="shared" si="282"/>
        <v>0</v>
      </c>
      <c r="AR965" s="91">
        <f t="shared" si="283"/>
        <v>0</v>
      </c>
      <c r="AS965" s="89">
        <f>SUM(AR$9:AR965)*RLR</f>
        <v>120</v>
      </c>
      <c r="AT965" s="90">
        <f>AS965-SUM(AU$9:AU965)</f>
        <v>9.0536455238307667E-2</v>
      </c>
      <c r="AU965" s="89">
        <f t="shared" si="284"/>
        <v>6.8415457358923955E-4</v>
      </c>
      <c r="AV965" s="90">
        <f>SUM(AU$9:AU965)*RRF</f>
        <v>83.936624481333183</v>
      </c>
      <c r="AW965" s="3"/>
      <c r="AX965" s="2">
        <f t="shared" si="276"/>
        <v>1.5</v>
      </c>
      <c r="AY965" s="2">
        <f t="shared" si="277"/>
        <v>0.75</v>
      </c>
    </row>
    <row r="966" spans="1:51" x14ac:dyDescent="0.25">
      <c r="A966" s="14">
        <f t="shared" si="278"/>
        <v>9.57</v>
      </c>
      <c r="B966" s="59">
        <f>IF($B$4="AY",0,IFERROR(P*INDEX('UWYr writing pattern'!$C$4:$C$18,MATCH('Baseline model w.Calcs'!$A966,'UWYr writing pattern'!$A$4:$A$18,0)) / 25,B965))</f>
        <v>0</v>
      </c>
      <c r="C966" s="36">
        <f t="shared" si="279"/>
        <v>5.2296495424624341E-5</v>
      </c>
      <c r="E966" s="34">
        <f t="shared" si="280"/>
        <v>7.9639333133945699E-7</v>
      </c>
      <c r="F966" s="31">
        <f>SUM($E$9:E966)*RLR</f>
        <v>119.99993724420533</v>
      </c>
      <c r="G966" s="32"/>
      <c r="H966" s="36">
        <f>F966-SUM($J$9:J966)</f>
        <v>0.17824149058158412</v>
      </c>
      <c r="J966" s="31">
        <f t="shared" si="281"/>
        <v>1.3469058053620486E-3</v>
      </c>
      <c r="K966" s="36">
        <f>SUM($J$9:J966)*RRF</f>
        <v>83.875187027536612</v>
      </c>
      <c r="L966" s="33"/>
      <c r="M966" s="36">
        <f t="shared" si="266"/>
        <v>84.053428518118196</v>
      </c>
      <c r="N966" s="33"/>
      <c r="O966" s="33"/>
      <c r="P966" s="33"/>
      <c r="Q966" s="33"/>
      <c r="R966" s="33"/>
      <c r="S966" s="33"/>
      <c r="T966" s="33"/>
      <c r="U966" s="33"/>
      <c r="V966" s="31">
        <f t="shared" si="267"/>
        <v>4.3929056156684445E-5</v>
      </c>
      <c r="W966" s="31">
        <f t="shared" si="268"/>
        <v>0.12476904340710887</v>
      </c>
      <c r="X966" s="31">
        <f t="shared" si="269"/>
        <v>0.12481297246326556</v>
      </c>
      <c r="Y966" s="31">
        <f t="shared" si="270"/>
        <v>-5.3428518118195711E-2</v>
      </c>
      <c r="Z966" s="31"/>
      <c r="AA966" s="31"/>
      <c r="AB966" s="31"/>
      <c r="AC966" s="31"/>
      <c r="AD966" s="31"/>
      <c r="AE966" s="31"/>
      <c r="AF966" s="31"/>
      <c r="AG966" s="33">
        <f t="shared" si="271"/>
        <v>0.99851413128019773</v>
      </c>
      <c r="AH966" s="33">
        <f t="shared" si="272"/>
        <v>1.0006360537871213</v>
      </c>
      <c r="AI966" s="33">
        <f t="shared" si="273"/>
        <v>0.99999947703504444</v>
      </c>
      <c r="AJ966" s="93">
        <f t="shared" si="274"/>
        <v>0.99923642560604697</v>
      </c>
      <c r="AK966" s="3">
        <f t="shared" si="275"/>
        <v>0.99925118806813307</v>
      </c>
      <c r="AL966" s="3"/>
      <c r="AM966" s="3"/>
      <c r="AN966" s="3"/>
      <c r="AO966" s="3"/>
      <c r="AP966" s="3"/>
      <c r="AQ966" s="90">
        <f t="shared" si="282"/>
        <v>0</v>
      </c>
      <c r="AR966" s="91">
        <f t="shared" si="283"/>
        <v>0</v>
      </c>
      <c r="AS966" s="89">
        <f>SUM(AR$9:AR966)*RLR</f>
        <v>120</v>
      </c>
      <c r="AT966" s="90">
        <f>AS966-SUM(AU$9:AU966)</f>
        <v>8.9857431824015066E-2</v>
      </c>
      <c r="AU966" s="89">
        <f t="shared" si="284"/>
        <v>6.7902341428730754E-4</v>
      </c>
      <c r="AV966" s="90">
        <f>SUM(AU$9:AU966)*RRF</f>
        <v>83.937099797723178</v>
      </c>
      <c r="AW966" s="3"/>
      <c r="AX966" s="2">
        <f t="shared" si="276"/>
        <v>1.5</v>
      </c>
      <c r="AY966" s="2">
        <f t="shared" si="277"/>
        <v>0.75</v>
      </c>
    </row>
    <row r="967" spans="1:51" x14ac:dyDescent="0.25">
      <c r="A967" s="14">
        <f t="shared" si="278"/>
        <v>9.58</v>
      </c>
      <c r="B967" s="59">
        <f>IF($B$4="AY",0,IFERROR(P*INDEX('UWYr writing pattern'!$C$4:$C$18,MATCH('Baseline model w.Calcs'!$A967,'UWYr writing pattern'!$A$4:$A$18,0)) / 25,B966))</f>
        <v>0</v>
      </c>
      <c r="C967" s="36">
        <f t="shared" si="279"/>
        <v>5.1512047993254977E-5</v>
      </c>
      <c r="E967" s="34">
        <f t="shared" si="280"/>
        <v>7.8444743136936509E-7</v>
      </c>
      <c r="F967" s="31">
        <f>SUM($E$9:E967)*RLR</f>
        <v>119.99993818554225</v>
      </c>
      <c r="G967" s="32"/>
      <c r="H967" s="36">
        <f>F967-SUM($J$9:J967)</f>
        <v>0.17690562073914862</v>
      </c>
      <c r="J967" s="31">
        <f t="shared" si="281"/>
        <v>1.3368111793618808E-3</v>
      </c>
      <c r="K967" s="36">
        <f>SUM($J$9:J967)*RRF</f>
        <v>83.876122795362164</v>
      </c>
      <c r="L967" s="33"/>
      <c r="M967" s="36">
        <f t="shared" si="266"/>
        <v>84.053028416101313</v>
      </c>
      <c r="N967" s="33"/>
      <c r="O967" s="33"/>
      <c r="P967" s="33"/>
      <c r="Q967" s="33"/>
      <c r="R967" s="33"/>
      <c r="S967" s="33"/>
      <c r="T967" s="33"/>
      <c r="U967" s="33"/>
      <c r="V967" s="31">
        <f t="shared" si="267"/>
        <v>4.327012031433417E-5</v>
      </c>
      <c r="W967" s="31">
        <f t="shared" si="268"/>
        <v>0.12383393451740403</v>
      </c>
      <c r="X967" s="31">
        <f t="shared" si="269"/>
        <v>0.12387720463771837</v>
      </c>
      <c r="Y967" s="31">
        <f t="shared" si="270"/>
        <v>-5.3028416101312814E-2</v>
      </c>
      <c r="Z967" s="31"/>
      <c r="AA967" s="31"/>
      <c r="AB967" s="31"/>
      <c r="AC967" s="31"/>
      <c r="AD967" s="31"/>
      <c r="AE967" s="31"/>
      <c r="AF967" s="31"/>
      <c r="AG967" s="33">
        <f t="shared" si="271"/>
        <v>0.99852527137335911</v>
      </c>
      <c r="AH967" s="33">
        <f t="shared" si="272"/>
        <v>1.0006312906678727</v>
      </c>
      <c r="AI967" s="33">
        <f t="shared" si="273"/>
        <v>0.99999948487951873</v>
      </c>
      <c r="AJ967" s="93">
        <f t="shared" si="274"/>
        <v>0.99924213099206016</v>
      </c>
      <c r="AK967" s="3">
        <f t="shared" si="275"/>
        <v>0.99925680415762219</v>
      </c>
      <c r="AL967" s="3"/>
      <c r="AM967" s="3"/>
      <c r="AN967" s="3"/>
      <c r="AO967" s="3"/>
      <c r="AP967" s="3"/>
      <c r="AQ967" s="90">
        <f t="shared" si="282"/>
        <v>0</v>
      </c>
      <c r="AR967" s="91">
        <f t="shared" si="283"/>
        <v>0</v>
      </c>
      <c r="AS967" s="89">
        <f>SUM(AR$9:AR967)*RLR</f>
        <v>120</v>
      </c>
      <c r="AT967" s="90">
        <f>AS967-SUM(AU$9:AU967)</f>
        <v>8.9183501085329908E-2</v>
      </c>
      <c r="AU967" s="89">
        <f t="shared" si="284"/>
        <v>6.7393073868011306E-4</v>
      </c>
      <c r="AV967" s="90">
        <f>SUM(AU$9:AU967)*RRF</f>
        <v>83.937571549240261</v>
      </c>
      <c r="AW967" s="3"/>
      <c r="AX967" s="2">
        <f t="shared" si="276"/>
        <v>1.5</v>
      </c>
      <c r="AY967" s="2">
        <f t="shared" si="277"/>
        <v>0.75</v>
      </c>
    </row>
    <row r="968" spans="1:51" x14ac:dyDescent="0.25">
      <c r="A968" s="14">
        <f t="shared" si="278"/>
        <v>9.59</v>
      </c>
      <c r="B968" s="59">
        <f>IF($B$4="AY",0,IFERROR(P*INDEX('UWYr writing pattern'!$C$4:$C$18,MATCH('Baseline model w.Calcs'!$A968,'UWYr writing pattern'!$A$4:$A$18,0)) / 25,B967))</f>
        <v>0</v>
      </c>
      <c r="C968" s="36">
        <f t="shared" si="279"/>
        <v>5.0739367273356154E-5</v>
      </c>
      <c r="E968" s="34">
        <f t="shared" si="280"/>
        <v>7.7268071989882475E-7</v>
      </c>
      <c r="F968" s="31">
        <f>SUM($E$9:E968)*RLR</f>
        <v>119.99993911275912</v>
      </c>
      <c r="G968" s="32"/>
      <c r="H968" s="36">
        <f>F968-SUM($J$9:J968)</f>
        <v>0.17557975580048435</v>
      </c>
      <c r="J968" s="31">
        <f t="shared" si="281"/>
        <v>1.3267921555436147E-3</v>
      </c>
      <c r="K968" s="36">
        <f>SUM($J$9:J968)*RRF</f>
        <v>83.877051549871041</v>
      </c>
      <c r="L968" s="33"/>
      <c r="M968" s="36">
        <f t="shared" si="266"/>
        <v>84.052631305671525</v>
      </c>
      <c r="N968" s="33"/>
      <c r="O968" s="33"/>
      <c r="P968" s="33"/>
      <c r="Q968" s="33"/>
      <c r="R968" s="33"/>
      <c r="S968" s="33"/>
      <c r="T968" s="33"/>
      <c r="U968" s="33"/>
      <c r="V968" s="31">
        <f t="shared" si="267"/>
        <v>4.2621068509619165E-5</v>
      </c>
      <c r="W968" s="31">
        <f t="shared" si="268"/>
        <v>0.12290582906033903</v>
      </c>
      <c r="X968" s="31">
        <f t="shared" si="269"/>
        <v>0.12294845012884865</v>
      </c>
      <c r="Y968" s="31">
        <f t="shared" si="270"/>
        <v>-5.2631305671525297E-2</v>
      </c>
      <c r="Z968" s="31"/>
      <c r="AA968" s="31"/>
      <c r="AB968" s="31"/>
      <c r="AC968" s="31"/>
      <c r="AD968" s="31"/>
      <c r="AE968" s="31"/>
      <c r="AF968" s="31"/>
      <c r="AG968" s="33">
        <f t="shared" si="271"/>
        <v>0.9985363279746553</v>
      </c>
      <c r="AH968" s="33">
        <f t="shared" si="272"/>
        <v>1.0006265631627562</v>
      </c>
      <c r="AI968" s="33">
        <f t="shared" si="273"/>
        <v>0.99999949260632603</v>
      </c>
      <c r="AJ968" s="93">
        <f t="shared" si="274"/>
        <v>0.99924779374774175</v>
      </c>
      <c r="AK968" s="3">
        <f t="shared" si="275"/>
        <v>0.99926237812644003</v>
      </c>
      <c r="AL968" s="3"/>
      <c r="AM968" s="3"/>
      <c r="AN968" s="3"/>
      <c r="AO968" s="3"/>
      <c r="AP968" s="3"/>
      <c r="AQ968" s="90">
        <f t="shared" si="282"/>
        <v>0</v>
      </c>
      <c r="AR968" s="91">
        <f t="shared" si="283"/>
        <v>0</v>
      </c>
      <c r="AS968" s="89">
        <f>SUM(AR$9:AR968)*RLR</f>
        <v>120</v>
      </c>
      <c r="AT968" s="90">
        <f>AS968-SUM(AU$9:AU968)</f>
        <v>8.8514624827183752E-2</v>
      </c>
      <c r="AU968" s="89">
        <f t="shared" si="284"/>
        <v>6.6887625813997435E-4</v>
      </c>
      <c r="AV968" s="90">
        <f>SUM(AU$9:AU968)*RRF</f>
        <v>83.93803976262096</v>
      </c>
      <c r="AW968" s="3"/>
      <c r="AX968" s="2">
        <f t="shared" si="276"/>
        <v>1.5</v>
      </c>
      <c r="AY968" s="2">
        <f t="shared" si="277"/>
        <v>0.75</v>
      </c>
    </row>
    <row r="969" spans="1:51" x14ac:dyDescent="0.25">
      <c r="A969" s="14">
        <f t="shared" si="278"/>
        <v>9.6</v>
      </c>
      <c r="B969" s="59">
        <f>IF($B$4="AY",0,IFERROR(P*INDEX('UWYr writing pattern'!$C$4:$C$18,MATCH('Baseline model w.Calcs'!$A969,'UWYr writing pattern'!$A$4:$A$18,0)) / 25,B968))</f>
        <v>0</v>
      </c>
      <c r="C969" s="36">
        <f t="shared" si="279"/>
        <v>4.9978276764255809E-5</v>
      </c>
      <c r="E969" s="34">
        <f t="shared" si="280"/>
        <v>7.6109050910034237E-7</v>
      </c>
      <c r="F969" s="31">
        <f>SUM($E$9:E969)*RLR</f>
        <v>119.99994002606772</v>
      </c>
      <c r="G969" s="32"/>
      <c r="H969" s="36">
        <f>F969-SUM($J$9:J969)</f>
        <v>0.17426382094058113</v>
      </c>
      <c r="J969" s="31">
        <f t="shared" si="281"/>
        <v>1.3168481685036327E-3</v>
      </c>
      <c r="K969" s="36">
        <f>SUM($J$9:J969)*RRF</f>
        <v>83.877973343588991</v>
      </c>
      <c r="L969" s="33"/>
      <c r="M969" s="36">
        <f t="shared" ref="M969:M1009" si="285">H969+K969</f>
        <v>84.052237164529572</v>
      </c>
      <c r="N969" s="33"/>
      <c r="O969" s="33"/>
      <c r="P969" s="33"/>
      <c r="Q969" s="33"/>
      <c r="R969" s="33"/>
      <c r="S969" s="33"/>
      <c r="T969" s="33"/>
      <c r="U969" s="33"/>
      <c r="V969" s="31">
        <f t="shared" ref="V969:V1009" si="286" xml:space="preserve"> C969*RLR*RRF</f>
        <v>4.1981752481974873E-5</v>
      </c>
      <c r="W969" s="31">
        <f t="shared" ref="W969:W1009" si="287">H969*RRF</f>
        <v>0.12198467465840677</v>
      </c>
      <c r="X969" s="31">
        <f t="shared" ref="X969:X1009" si="288">V969+W969</f>
        <v>0.12202665641088875</v>
      </c>
      <c r="Y969" s="31">
        <f t="shared" ref="Y969:Y1009" si="289">P*RLR*RRF - M969</f>
        <v>-5.2237164529572055E-2</v>
      </c>
      <c r="Z969" s="31"/>
      <c r="AA969" s="31"/>
      <c r="AB969" s="31"/>
      <c r="AC969" s="31"/>
      <c r="AD969" s="31"/>
      <c r="AE969" s="31"/>
      <c r="AF969" s="31"/>
      <c r="AG969" s="33">
        <f t="shared" ref="AG969:AG1009" si="290">K969/(P*RLR*RRF)</f>
        <v>0.99854730170939277</v>
      </c>
      <c r="AH969" s="33">
        <f t="shared" ref="AH969:AH1009" si="291">M969/(P*RLR*RRF)</f>
        <v>1.0006218710063044</v>
      </c>
      <c r="AI969" s="33">
        <f t="shared" ref="AI969:AI1009" si="292">F969/(P*RLR)</f>
        <v>0.99999950021723094</v>
      </c>
      <c r="AJ969" s="93">
        <f t="shared" ref="AJ969:AJ1009" si="293">(1-EXP(-A969*kp))</f>
        <v>0.99925341419162328</v>
      </c>
      <c r="AK969" s="3">
        <f t="shared" ref="AK969:AK1009" si="294">AV969/(P*RLR*RRF)</f>
        <v>0.99926791029049178</v>
      </c>
      <c r="AL969" s="3"/>
      <c r="AM969" s="3"/>
      <c r="AN969" s="3"/>
      <c r="AO969" s="3"/>
      <c r="AP969" s="3"/>
      <c r="AQ969" s="90">
        <f t="shared" si="282"/>
        <v>0</v>
      </c>
      <c r="AR969" s="91">
        <f t="shared" si="283"/>
        <v>0</v>
      </c>
      <c r="AS969" s="89">
        <f>SUM(AR$9:AR969)*RLR</f>
        <v>120</v>
      </c>
      <c r="AT969" s="90">
        <f>AS969-SUM(AU$9:AU969)</f>
        <v>8.7850765140984777E-2</v>
      </c>
      <c r="AU969" s="89">
        <f t="shared" si="284"/>
        <v>6.6385968620387816E-4</v>
      </c>
      <c r="AV969" s="90">
        <f>SUM(AU$9:AU969)*RRF</f>
        <v>83.938504464401305</v>
      </c>
      <c r="AW969" s="3"/>
      <c r="AX969" s="2">
        <f t="shared" ref="AX969:AX1009" si="295">ker</f>
        <v>1.5</v>
      </c>
      <c r="AY969" s="2">
        <f t="shared" ref="AY969:AY1009" si="296">kp</f>
        <v>0.75</v>
      </c>
    </row>
    <row r="970" spans="1:51" x14ac:dyDescent="0.25">
      <c r="A970" s="14">
        <f t="shared" ref="A970:A1009" si="297">ROUND(A969+delt.t,3)</f>
        <v>9.61</v>
      </c>
      <c r="B970" s="59">
        <f>IF($B$4="AY",0,IFERROR(P*INDEX('UWYr writing pattern'!$C$4:$C$18,MATCH('Baseline model w.Calcs'!$A970,'UWYr writing pattern'!$A$4:$A$18,0)) / 25,B969))</f>
        <v>0</v>
      </c>
      <c r="C970" s="36">
        <f t="shared" ref="C970:C1009" si="298">C969-E970+B970</f>
        <v>4.9228602612791973E-5</v>
      </c>
      <c r="E970" s="34">
        <f t="shared" ref="E970:E1009" si="299">C969*ker*delt.t</f>
        <v>7.4967415146383719E-7</v>
      </c>
      <c r="F970" s="31">
        <f>SUM($E$9:E970)*RLR</f>
        <v>119.99994092567671</v>
      </c>
      <c r="G970" s="32"/>
      <c r="H970" s="36">
        <f>F970-SUM($J$9:J970)</f>
        <v>0.17295774189251745</v>
      </c>
      <c r="J970" s="31">
        <f t="shared" ref="J970:J1009" si="300">H969*kp*delt.t</f>
        <v>1.3069786570543585E-3</v>
      </c>
      <c r="K970" s="36">
        <f>SUM($J$9:J970)*RRF</f>
        <v>83.878888228648933</v>
      </c>
      <c r="L970" s="33"/>
      <c r="M970" s="36">
        <f t="shared" si="285"/>
        <v>84.05184597054145</v>
      </c>
      <c r="N970" s="33"/>
      <c r="O970" s="33"/>
      <c r="P970" s="33"/>
      <c r="Q970" s="33"/>
      <c r="R970" s="33"/>
      <c r="S970" s="33"/>
      <c r="T970" s="33"/>
      <c r="U970" s="33"/>
      <c r="V970" s="31">
        <f t="shared" si="286"/>
        <v>4.1352026194745252E-5</v>
      </c>
      <c r="W970" s="31">
        <f t="shared" si="287"/>
        <v>0.1210704193247622</v>
      </c>
      <c r="X970" s="31">
        <f t="shared" si="288"/>
        <v>0.12111177135095695</v>
      </c>
      <c r="Y970" s="31">
        <f t="shared" si="289"/>
        <v>-5.1845970541450015E-2</v>
      </c>
      <c r="Z970" s="31"/>
      <c r="AA970" s="31"/>
      <c r="AB970" s="31"/>
      <c r="AC970" s="31"/>
      <c r="AD970" s="31"/>
      <c r="AE970" s="31"/>
      <c r="AF970" s="31"/>
      <c r="AG970" s="33">
        <f t="shared" si="290"/>
        <v>0.9985581931982016</v>
      </c>
      <c r="AH970" s="33">
        <f t="shared" si="291"/>
        <v>1.0006172139350173</v>
      </c>
      <c r="AI970" s="33">
        <f t="shared" si="292"/>
        <v>0.99999950771397261</v>
      </c>
      <c r="AJ970" s="93">
        <f t="shared" si="293"/>
        <v>0.99925899263985629</v>
      </c>
      <c r="AK970" s="3">
        <f t="shared" si="294"/>
        <v>0.99927340096331307</v>
      </c>
      <c r="AL970" s="3"/>
      <c r="AM970" s="3"/>
      <c r="AN970" s="3"/>
      <c r="AO970" s="3"/>
      <c r="AP970" s="3"/>
      <c r="AQ970" s="90">
        <f t="shared" ref="AQ970:AQ1009" si="301">AQ969-AR970+B970</f>
        <v>0</v>
      </c>
      <c r="AR970" s="91">
        <f t="shared" ref="AR970:AR1009" si="302">AQ969*P*delt.t</f>
        <v>0</v>
      </c>
      <c r="AS970" s="89">
        <f>SUM(AR$9:AR970)*RLR</f>
        <v>120</v>
      </c>
      <c r="AT970" s="90">
        <f>AS970-SUM(AU$9:AU970)</f>
        <v>8.7191884402429309E-2</v>
      </c>
      <c r="AU970" s="89">
        <f t="shared" ref="AU970:AU1009" si="303">AT969*kp*delt.t</f>
        <v>6.5888073855738586E-4</v>
      </c>
      <c r="AV970" s="90">
        <f>SUM(AU$9:AU970)*RRF</f>
        <v>83.938965680918301</v>
      </c>
      <c r="AW970" s="3"/>
      <c r="AX970" s="2">
        <f t="shared" si="295"/>
        <v>1.5</v>
      </c>
      <c r="AY970" s="2">
        <f t="shared" si="296"/>
        <v>0.75</v>
      </c>
    </row>
    <row r="971" spans="1:51" x14ac:dyDescent="0.25">
      <c r="A971" s="14">
        <f t="shared" si="297"/>
        <v>9.6199999999999992</v>
      </c>
      <c r="B971" s="59">
        <f>IF($B$4="AY",0,IFERROR(P*INDEX('UWYr writing pattern'!$C$4:$C$18,MATCH('Baseline model w.Calcs'!$A971,'UWYr writing pattern'!$A$4:$A$18,0)) / 25,B970))</f>
        <v>0</v>
      </c>
      <c r="C971" s="36">
        <f t="shared" si="298"/>
        <v>4.8490173573600092E-5</v>
      </c>
      <c r="E971" s="34">
        <f t="shared" si="299"/>
        <v>7.3842903919187963E-7</v>
      </c>
      <c r="F971" s="31">
        <f>SUM($E$9:E971)*RLR</f>
        <v>119.99994181179156</v>
      </c>
      <c r="G971" s="32"/>
      <c r="H971" s="36">
        <f>F971-SUM($J$9:J971)</f>
        <v>0.17166144494316882</v>
      </c>
      <c r="J971" s="31">
        <f t="shared" si="300"/>
        <v>1.2971830641938808E-3</v>
      </c>
      <c r="K971" s="36">
        <f>SUM($J$9:J971)*RRF</f>
        <v>83.879796256793867</v>
      </c>
      <c r="L971" s="33"/>
      <c r="M971" s="36">
        <f t="shared" si="285"/>
        <v>84.051457701737036</v>
      </c>
      <c r="N971" s="33"/>
      <c r="O971" s="33"/>
      <c r="P971" s="33"/>
      <c r="Q971" s="33"/>
      <c r="R971" s="33"/>
      <c r="S971" s="33"/>
      <c r="T971" s="33"/>
      <c r="U971" s="33"/>
      <c r="V971" s="31">
        <f t="shared" si="286"/>
        <v>4.0731745801824073E-5</v>
      </c>
      <c r="W971" s="31">
        <f t="shared" si="287"/>
        <v>0.12016301146021817</v>
      </c>
      <c r="X971" s="31">
        <f t="shared" si="288"/>
        <v>0.12020374320601999</v>
      </c>
      <c r="Y971" s="31">
        <f t="shared" si="289"/>
        <v>-5.1457701737035677E-2</v>
      </c>
      <c r="Z971" s="31"/>
      <c r="AA971" s="31"/>
      <c r="AB971" s="31"/>
      <c r="AC971" s="31"/>
      <c r="AD971" s="31"/>
      <c r="AE971" s="31"/>
      <c r="AF971" s="31"/>
      <c r="AG971" s="33">
        <f t="shared" si="290"/>
        <v>0.99856900305706986</v>
      </c>
      <c r="AH971" s="33">
        <f t="shared" si="291"/>
        <v>1.0006125916873456</v>
      </c>
      <c r="AI971" s="33">
        <f t="shared" si="292"/>
        <v>0.99999951509826301</v>
      </c>
      <c r="AJ971" s="93">
        <f t="shared" si="293"/>
        <v>0.9992645294062299</v>
      </c>
      <c r="AK971" s="3">
        <f t="shared" si="294"/>
        <v>0.99927885045608822</v>
      </c>
      <c r="AL971" s="3"/>
      <c r="AM971" s="3"/>
      <c r="AN971" s="3"/>
      <c r="AO971" s="3"/>
      <c r="AP971" s="3"/>
      <c r="AQ971" s="90">
        <f t="shared" si="301"/>
        <v>0</v>
      </c>
      <c r="AR971" s="91">
        <f t="shared" si="302"/>
        <v>0</v>
      </c>
      <c r="AS971" s="89">
        <f>SUM(AR$9:AR971)*RLR</f>
        <v>120</v>
      </c>
      <c r="AT971" s="90">
        <f>AS971-SUM(AU$9:AU971)</f>
        <v>8.653794526941283E-2</v>
      </c>
      <c r="AU971" s="89">
        <f t="shared" si="303"/>
        <v>6.5393913301821979E-4</v>
      </c>
      <c r="AV971" s="90">
        <f>SUM(AU$9:AU971)*RRF</f>
        <v>83.939423438311408</v>
      </c>
      <c r="AW971" s="3"/>
      <c r="AX971" s="2">
        <f t="shared" si="295"/>
        <v>1.5</v>
      </c>
      <c r="AY971" s="2">
        <f t="shared" si="296"/>
        <v>0.75</v>
      </c>
    </row>
    <row r="972" spans="1:51" x14ac:dyDescent="0.25">
      <c r="A972" s="14">
        <f t="shared" si="297"/>
        <v>9.6300000000000008</v>
      </c>
      <c r="B972" s="59">
        <f>IF($B$4="AY",0,IFERROR(P*INDEX('UWYr writing pattern'!$C$4:$C$18,MATCH('Baseline model w.Calcs'!$A972,'UWYr writing pattern'!$A$4:$A$18,0)) / 25,B971))</f>
        <v>0</v>
      </c>
      <c r="C972" s="36">
        <f t="shared" si="298"/>
        <v>4.7762820969996088E-5</v>
      </c>
      <c r="E972" s="34">
        <f t="shared" si="299"/>
        <v>7.2735260360400144E-7</v>
      </c>
      <c r="F972" s="31">
        <f>SUM($E$9:E972)*RLR</f>
        <v>119.99994268461468</v>
      </c>
      <c r="G972" s="32"/>
      <c r="H972" s="36">
        <f>F972-SUM($J$9:J972)</f>
        <v>0.1703748569292145</v>
      </c>
      <c r="J972" s="31">
        <f t="shared" si="300"/>
        <v>1.2874608370737662E-3</v>
      </c>
      <c r="K972" s="36">
        <f>SUM($J$9:J972)*RRF</f>
        <v>83.880697479379819</v>
      </c>
      <c r="L972" s="33"/>
      <c r="M972" s="36">
        <f t="shared" si="285"/>
        <v>84.051072336309034</v>
      </c>
      <c r="N972" s="33"/>
      <c r="O972" s="33"/>
      <c r="P972" s="33"/>
      <c r="Q972" s="33"/>
      <c r="R972" s="33"/>
      <c r="S972" s="33"/>
      <c r="T972" s="33"/>
      <c r="U972" s="33"/>
      <c r="V972" s="31">
        <f t="shared" si="286"/>
        <v>4.0120769614796712E-5</v>
      </c>
      <c r="W972" s="31">
        <f t="shared" si="287"/>
        <v>0.11926239985045015</v>
      </c>
      <c r="X972" s="31">
        <f t="shared" si="288"/>
        <v>0.11930252062006494</v>
      </c>
      <c r="Y972" s="31">
        <f t="shared" si="289"/>
        <v>-5.1072336309033517E-2</v>
      </c>
      <c r="Z972" s="31"/>
      <c r="AA972" s="31"/>
      <c r="AB972" s="31"/>
      <c r="AC972" s="31"/>
      <c r="AD972" s="31"/>
      <c r="AE972" s="31"/>
      <c r="AF972" s="31"/>
      <c r="AG972" s="33">
        <f t="shared" si="290"/>
        <v>0.99857973189737881</v>
      </c>
      <c r="AH972" s="33">
        <f t="shared" si="291"/>
        <v>1.0006080040036789</v>
      </c>
      <c r="AI972" s="33">
        <f t="shared" si="292"/>
        <v>0.99999952237178902</v>
      </c>
      <c r="AJ972" s="93">
        <f t="shared" si="293"/>
        <v>0.99927002480218874</v>
      </c>
      <c r="AK972" s="3">
        <f t="shared" si="294"/>
        <v>0.99928425907766738</v>
      </c>
      <c r="AL972" s="3"/>
      <c r="AM972" s="3"/>
      <c r="AN972" s="3"/>
      <c r="AO972" s="3"/>
      <c r="AP972" s="3"/>
      <c r="AQ972" s="90">
        <f t="shared" si="301"/>
        <v>0</v>
      </c>
      <c r="AR972" s="91">
        <f t="shared" si="302"/>
        <v>0</v>
      </c>
      <c r="AS972" s="89">
        <f>SUM(AR$9:AR972)*RLR</f>
        <v>120</v>
      </c>
      <c r="AT972" s="90">
        <f>AS972-SUM(AU$9:AU972)</f>
        <v>8.5888910679898345E-2</v>
      </c>
      <c r="AU972" s="89">
        <f t="shared" si="303"/>
        <v>6.4903458952059623E-4</v>
      </c>
      <c r="AV972" s="90">
        <f>SUM(AU$9:AU972)*RRF</f>
        <v>83.939877762524063</v>
      </c>
      <c r="AW972" s="3"/>
      <c r="AX972" s="2">
        <f t="shared" si="295"/>
        <v>1.5</v>
      </c>
      <c r="AY972" s="2">
        <f t="shared" si="296"/>
        <v>0.75</v>
      </c>
    </row>
    <row r="973" spans="1:51" x14ac:dyDescent="0.25">
      <c r="A973" s="14">
        <f t="shared" si="297"/>
        <v>9.64</v>
      </c>
      <c r="B973" s="59">
        <f>IF($B$4="AY",0,IFERROR(P*INDEX('UWYr writing pattern'!$C$4:$C$18,MATCH('Baseline model w.Calcs'!$A973,'UWYr writing pattern'!$A$4:$A$18,0)) / 25,B972))</f>
        <v>0</v>
      </c>
      <c r="C973" s="36">
        <f t="shared" si="298"/>
        <v>4.7046378655446147E-5</v>
      </c>
      <c r="E973" s="34">
        <f t="shared" si="299"/>
        <v>7.1644231454994133E-7</v>
      </c>
      <c r="F973" s="31">
        <f>SUM($E$9:E973)*RLR</f>
        <v>119.99994354434546</v>
      </c>
      <c r="G973" s="32"/>
      <c r="H973" s="36">
        <f>F973-SUM($J$9:J973)</f>
        <v>0.16909790523301638</v>
      </c>
      <c r="J973" s="31">
        <f t="shared" si="300"/>
        <v>1.2778114269691087E-3</v>
      </c>
      <c r="K973" s="36">
        <f>SUM($J$9:J973)*RRF</f>
        <v>83.881591947378709</v>
      </c>
      <c r="L973" s="33"/>
      <c r="M973" s="36">
        <f t="shared" si="285"/>
        <v>84.050689852611725</v>
      </c>
      <c r="N973" s="33"/>
      <c r="O973" s="33"/>
      <c r="P973" s="33"/>
      <c r="Q973" s="33"/>
      <c r="R973" s="33"/>
      <c r="S973" s="33"/>
      <c r="T973" s="33"/>
      <c r="U973" s="33"/>
      <c r="V973" s="31">
        <f t="shared" si="286"/>
        <v>3.9518958070574755E-5</v>
      </c>
      <c r="W973" s="31">
        <f t="shared" si="287"/>
        <v>0.11836853366311145</v>
      </c>
      <c r="X973" s="31">
        <f t="shared" si="288"/>
        <v>0.11840805262118202</v>
      </c>
      <c r="Y973" s="31">
        <f t="shared" si="289"/>
        <v>-5.0689852611725428E-2</v>
      </c>
      <c r="Z973" s="31"/>
      <c r="AA973" s="31"/>
      <c r="AB973" s="31"/>
      <c r="AC973" s="31"/>
      <c r="AD973" s="31"/>
      <c r="AE973" s="31"/>
      <c r="AF973" s="31"/>
      <c r="AG973" s="33">
        <f t="shared" si="290"/>
        <v>0.99859038032593705</v>
      </c>
      <c r="AH973" s="33">
        <f t="shared" si="291"/>
        <v>1.0006034506263302</v>
      </c>
      <c r="AI973" s="33">
        <f t="shared" si="292"/>
        <v>0.99999952953621218</v>
      </c>
      <c r="AJ973" s="93">
        <f t="shared" si="293"/>
        <v>0.99927547913685011</v>
      </c>
      <c r="AK973" s="3">
        <f t="shared" si="294"/>
        <v>0.99928962713458502</v>
      </c>
      <c r="AL973" s="3"/>
      <c r="AM973" s="3"/>
      <c r="AN973" s="3"/>
      <c r="AO973" s="3"/>
      <c r="AP973" s="3"/>
      <c r="AQ973" s="90">
        <f t="shared" si="301"/>
        <v>0</v>
      </c>
      <c r="AR973" s="91">
        <f t="shared" si="302"/>
        <v>0</v>
      </c>
      <c r="AS973" s="89">
        <f>SUM(AR$9:AR973)*RLR</f>
        <v>120</v>
      </c>
      <c r="AT973" s="90">
        <f>AS973-SUM(AU$9:AU973)</f>
        <v>8.5244743849798965E-2</v>
      </c>
      <c r="AU973" s="89">
        <f t="shared" si="303"/>
        <v>6.4416683009923756E-4</v>
      </c>
      <c r="AV973" s="90">
        <f>SUM(AU$9:AU973)*RRF</f>
        <v>83.940328679305139</v>
      </c>
      <c r="AW973" s="3"/>
      <c r="AX973" s="2">
        <f t="shared" si="295"/>
        <v>1.5</v>
      </c>
      <c r="AY973" s="2">
        <f t="shared" si="296"/>
        <v>0.75</v>
      </c>
    </row>
    <row r="974" spans="1:51" x14ac:dyDescent="0.25">
      <c r="A974" s="14">
        <f t="shared" si="297"/>
        <v>9.65</v>
      </c>
      <c r="B974" s="59">
        <f>IF($B$4="AY",0,IFERROR(P*INDEX('UWYr writing pattern'!$C$4:$C$18,MATCH('Baseline model w.Calcs'!$A974,'UWYr writing pattern'!$A$4:$A$18,0)) / 25,B973))</f>
        <v>0</v>
      </c>
      <c r="C974" s="36">
        <f t="shared" si="298"/>
        <v>4.6340682975614452E-5</v>
      </c>
      <c r="E974" s="34">
        <f t="shared" si="299"/>
        <v>7.056956798316922E-7</v>
      </c>
      <c r="F974" s="31">
        <f>SUM($E$9:E974)*RLR</f>
        <v>119.99994439118028</v>
      </c>
      <c r="G974" s="32"/>
      <c r="H974" s="36">
        <f>F974-SUM($J$9:J974)</f>
        <v>0.16783051777859725</v>
      </c>
      <c r="J974" s="31">
        <f t="shared" si="300"/>
        <v>1.2682342892476228E-3</v>
      </c>
      <c r="K974" s="36">
        <f>SUM($J$9:J974)*RRF</f>
        <v>83.882479711381166</v>
      </c>
      <c r="L974" s="33"/>
      <c r="M974" s="36">
        <f t="shared" si="285"/>
        <v>84.050310229159763</v>
      </c>
      <c r="N974" s="33"/>
      <c r="O974" s="33"/>
      <c r="P974" s="33"/>
      <c r="Q974" s="33"/>
      <c r="R974" s="33"/>
      <c r="S974" s="33"/>
      <c r="T974" s="33"/>
      <c r="U974" s="33"/>
      <c r="V974" s="31">
        <f t="shared" si="286"/>
        <v>3.8926173699516135E-5</v>
      </c>
      <c r="W974" s="31">
        <f t="shared" si="287"/>
        <v>0.11748136244501807</v>
      </c>
      <c r="X974" s="31">
        <f t="shared" si="288"/>
        <v>0.11752028861871759</v>
      </c>
      <c r="Y974" s="31">
        <f t="shared" si="289"/>
        <v>-5.0310229159762798E-2</v>
      </c>
      <c r="Z974" s="31"/>
      <c r="AA974" s="31"/>
      <c r="AB974" s="31"/>
      <c r="AC974" s="31"/>
      <c r="AD974" s="31"/>
      <c r="AE974" s="31"/>
      <c r="AF974" s="31"/>
      <c r="AG974" s="33">
        <f t="shared" si="290"/>
        <v>0.99860094894501383</v>
      </c>
      <c r="AH974" s="33">
        <f t="shared" si="291"/>
        <v>1.0005989312995209</v>
      </c>
      <c r="AI974" s="33">
        <f t="shared" si="292"/>
        <v>0.99999953659316898</v>
      </c>
      <c r="AJ974" s="93">
        <f t="shared" si="293"/>
        <v>0.99928089271702203</v>
      </c>
      <c r="AK974" s="3">
        <f t="shared" si="294"/>
        <v>0.99929495493107556</v>
      </c>
      <c r="AL974" s="3"/>
      <c r="AM974" s="3"/>
      <c r="AN974" s="3"/>
      <c r="AO974" s="3"/>
      <c r="AP974" s="3"/>
      <c r="AQ974" s="90">
        <f t="shared" si="301"/>
        <v>0</v>
      </c>
      <c r="AR974" s="91">
        <f t="shared" si="302"/>
        <v>0</v>
      </c>
      <c r="AS974" s="89">
        <f>SUM(AR$9:AR974)*RLR</f>
        <v>120</v>
      </c>
      <c r="AT974" s="90">
        <f>AS974-SUM(AU$9:AU974)</f>
        <v>8.4605408270931548E-2</v>
      </c>
      <c r="AU974" s="89">
        <f t="shared" si="303"/>
        <v>6.3933557887349221E-4</v>
      </c>
      <c r="AV974" s="90">
        <f>SUM(AU$9:AU974)*RRF</f>
        <v>83.940776214210345</v>
      </c>
      <c r="AW974" s="3"/>
      <c r="AX974" s="2">
        <f t="shared" si="295"/>
        <v>1.5</v>
      </c>
      <c r="AY974" s="2">
        <f t="shared" si="296"/>
        <v>0.75</v>
      </c>
    </row>
    <row r="975" spans="1:51" x14ac:dyDescent="0.25">
      <c r="A975" s="14">
        <f t="shared" si="297"/>
        <v>9.66</v>
      </c>
      <c r="B975" s="59">
        <f>IF($B$4="AY",0,IFERROR(P*INDEX('UWYr writing pattern'!$C$4:$C$18,MATCH('Baseline model w.Calcs'!$A975,'UWYr writing pattern'!$A$4:$A$18,0)) / 25,B974))</f>
        <v>0</v>
      </c>
      <c r="C975" s="36">
        <f t="shared" si="298"/>
        <v>4.5645572730980237E-5</v>
      </c>
      <c r="E975" s="34">
        <f t="shared" si="299"/>
        <v>6.9511024463421679E-7</v>
      </c>
      <c r="F975" s="31">
        <f>SUM($E$9:E975)*RLR</f>
        <v>119.99994522531257</v>
      </c>
      <c r="G975" s="32"/>
      <c r="H975" s="36">
        <f>F975-SUM($J$9:J975)</f>
        <v>0.16657262302754816</v>
      </c>
      <c r="J975" s="31">
        <f t="shared" si="300"/>
        <v>1.2587288833394794E-3</v>
      </c>
      <c r="K975" s="36">
        <f>SUM($J$9:J975)*RRF</f>
        <v>83.88336082159951</v>
      </c>
      <c r="L975" s="33"/>
      <c r="M975" s="36">
        <f t="shared" si="285"/>
        <v>84.049933444627058</v>
      </c>
      <c r="N975" s="33"/>
      <c r="O975" s="33"/>
      <c r="P975" s="33"/>
      <c r="Q975" s="33"/>
      <c r="R975" s="33"/>
      <c r="S975" s="33"/>
      <c r="T975" s="33"/>
      <c r="U975" s="33"/>
      <c r="V975" s="31">
        <f t="shared" si="286"/>
        <v>3.8342281094023397E-5</v>
      </c>
      <c r="W975" s="31">
        <f t="shared" si="287"/>
        <v>0.11660083611928371</v>
      </c>
      <c r="X975" s="31">
        <f t="shared" si="288"/>
        <v>0.11663917840037773</v>
      </c>
      <c r="Y975" s="31">
        <f t="shared" si="289"/>
        <v>-4.9933444627058066E-2</v>
      </c>
      <c r="Z975" s="31"/>
      <c r="AA975" s="31"/>
      <c r="AB975" s="31"/>
      <c r="AC975" s="31"/>
      <c r="AD975" s="31"/>
      <c r="AE975" s="31"/>
      <c r="AF975" s="31"/>
      <c r="AG975" s="33">
        <f t="shared" si="290"/>
        <v>0.99861143835237509</v>
      </c>
      <c r="AH975" s="33">
        <f t="shared" si="291"/>
        <v>1.0005944457693698</v>
      </c>
      <c r="AI975" s="33">
        <f t="shared" si="292"/>
        <v>0.99999954354427145</v>
      </c>
      <c r="AJ975" s="93">
        <f t="shared" si="293"/>
        <v>0.99928626584721958</v>
      </c>
      <c r="AK975" s="3">
        <f t="shared" si="294"/>
        <v>0.99930024276909246</v>
      </c>
      <c r="AL975" s="3"/>
      <c r="AM975" s="3"/>
      <c r="AN975" s="3"/>
      <c r="AO975" s="3"/>
      <c r="AP975" s="3"/>
      <c r="AQ975" s="90">
        <f t="shared" si="301"/>
        <v>0</v>
      </c>
      <c r="AR975" s="91">
        <f t="shared" si="302"/>
        <v>0</v>
      </c>
      <c r="AS975" s="89">
        <f>SUM(AR$9:AR975)*RLR</f>
        <v>120</v>
      </c>
      <c r="AT975" s="90">
        <f>AS975-SUM(AU$9:AU975)</f>
        <v>8.3970867708899277E-2</v>
      </c>
      <c r="AU975" s="89">
        <f t="shared" si="303"/>
        <v>6.3454056203198666E-4</v>
      </c>
      <c r="AV975" s="90">
        <f>SUM(AU$9:AU975)*RRF</f>
        <v>83.941220392603768</v>
      </c>
      <c r="AW975" s="3"/>
      <c r="AX975" s="2">
        <f t="shared" si="295"/>
        <v>1.5</v>
      </c>
      <c r="AY975" s="2">
        <f t="shared" si="296"/>
        <v>0.75</v>
      </c>
    </row>
    <row r="976" spans="1:51" x14ac:dyDescent="0.25">
      <c r="A976" s="14">
        <f t="shared" si="297"/>
        <v>9.67</v>
      </c>
      <c r="B976" s="59">
        <f>IF($B$4="AY",0,IFERROR(P*INDEX('UWYr writing pattern'!$C$4:$C$18,MATCH('Baseline model w.Calcs'!$A976,'UWYr writing pattern'!$A$4:$A$18,0)) / 25,B975))</f>
        <v>0</v>
      </c>
      <c r="C976" s="36">
        <f t="shared" si="298"/>
        <v>4.496088914001553E-5</v>
      </c>
      <c r="E976" s="34">
        <f t="shared" si="299"/>
        <v>6.8468359096470357E-7</v>
      </c>
      <c r="F976" s="31">
        <f>SUM($E$9:E976)*RLR</f>
        <v>119.99994604693288</v>
      </c>
      <c r="G976" s="32"/>
      <c r="H976" s="36">
        <f>F976-SUM($J$9:J976)</f>
        <v>0.16532414997514877</v>
      </c>
      <c r="J976" s="31">
        <f t="shared" si="300"/>
        <v>1.2492946727066113E-3</v>
      </c>
      <c r="K976" s="36">
        <f>SUM($J$9:J976)*RRF</f>
        <v>83.8842353278704</v>
      </c>
      <c r="L976" s="33"/>
      <c r="M976" s="36">
        <f t="shared" si="285"/>
        <v>84.049559477845548</v>
      </c>
      <c r="N976" s="33"/>
      <c r="O976" s="33"/>
      <c r="P976" s="33"/>
      <c r="Q976" s="33"/>
      <c r="R976" s="33"/>
      <c r="S976" s="33"/>
      <c r="T976" s="33"/>
      <c r="U976" s="33"/>
      <c r="V976" s="31">
        <f t="shared" si="286"/>
        <v>3.7767146877613044E-5</v>
      </c>
      <c r="W976" s="31">
        <f t="shared" si="287"/>
        <v>0.11572690498260413</v>
      </c>
      <c r="X976" s="31">
        <f t="shared" si="288"/>
        <v>0.11576467212948174</v>
      </c>
      <c r="Y976" s="31">
        <f t="shared" si="289"/>
        <v>-4.9559477845548372E-2</v>
      </c>
      <c r="Z976" s="31"/>
      <c r="AA976" s="31"/>
      <c r="AB976" s="31"/>
      <c r="AC976" s="31"/>
      <c r="AD976" s="31"/>
      <c r="AE976" s="31"/>
      <c r="AF976" s="31"/>
      <c r="AG976" s="33">
        <f t="shared" si="290"/>
        <v>0.99862184914131424</v>
      </c>
      <c r="AH976" s="33">
        <f t="shared" si="291"/>
        <v>1.0005899937838756</v>
      </c>
      <c r="AI976" s="33">
        <f t="shared" si="292"/>
        <v>0.99999955039110733</v>
      </c>
      <c r="AJ976" s="93">
        <f t="shared" si="293"/>
        <v>0.99929159882968288</v>
      </c>
      <c r="AK976" s="3">
        <f t="shared" si="294"/>
        <v>0.99930549094832433</v>
      </c>
      <c r="AL976" s="3"/>
      <c r="AM976" s="3"/>
      <c r="AN976" s="3"/>
      <c r="AO976" s="3"/>
      <c r="AP976" s="3"/>
      <c r="AQ976" s="90">
        <f t="shared" si="301"/>
        <v>0</v>
      </c>
      <c r="AR976" s="91">
        <f t="shared" si="302"/>
        <v>0</v>
      </c>
      <c r="AS976" s="89">
        <f>SUM(AR$9:AR976)*RLR</f>
        <v>120</v>
      </c>
      <c r="AT976" s="90">
        <f>AS976-SUM(AU$9:AU976)</f>
        <v>8.3341086201087933E-2</v>
      </c>
      <c r="AU976" s="89">
        <f t="shared" si="303"/>
        <v>6.2978150781674454E-4</v>
      </c>
      <c r="AV976" s="90">
        <f>SUM(AU$9:AU976)*RRF</f>
        <v>83.94166123965924</v>
      </c>
      <c r="AW976" s="3"/>
      <c r="AX976" s="2">
        <f t="shared" si="295"/>
        <v>1.5</v>
      </c>
      <c r="AY976" s="2">
        <f t="shared" si="296"/>
        <v>0.75</v>
      </c>
    </row>
    <row r="977" spans="1:51" x14ac:dyDescent="0.25">
      <c r="A977" s="14">
        <f t="shared" si="297"/>
        <v>9.68</v>
      </c>
      <c r="B977" s="59">
        <f>IF($B$4="AY",0,IFERROR(P*INDEX('UWYr writing pattern'!$C$4:$C$18,MATCH('Baseline model w.Calcs'!$A977,'UWYr writing pattern'!$A$4:$A$18,0)) / 25,B976))</f>
        <v>0</v>
      </c>
      <c r="C977" s="36">
        <f t="shared" si="298"/>
        <v>4.4286475802915299E-5</v>
      </c>
      <c r="E977" s="34">
        <f t="shared" si="299"/>
        <v>6.7441333710023295E-7</v>
      </c>
      <c r="F977" s="31">
        <f>SUM($E$9:E977)*RLR</f>
        <v>119.99994685622889</v>
      </c>
      <c r="G977" s="32"/>
      <c r="H977" s="36">
        <f>F977-SUM($J$9:J977)</f>
        <v>0.16408502814634573</v>
      </c>
      <c r="J977" s="31">
        <f t="shared" si="300"/>
        <v>1.2399311248136157E-3</v>
      </c>
      <c r="K977" s="36">
        <f>SUM($J$9:J977)*RRF</f>
        <v>83.88510327965777</v>
      </c>
      <c r="L977" s="33"/>
      <c r="M977" s="36">
        <f t="shared" si="285"/>
        <v>84.049188307804116</v>
      </c>
      <c r="N977" s="33"/>
      <c r="O977" s="33"/>
      <c r="P977" s="33"/>
      <c r="Q977" s="33"/>
      <c r="R977" s="33"/>
      <c r="S977" s="33"/>
      <c r="T977" s="33"/>
      <c r="U977" s="33"/>
      <c r="V977" s="31">
        <f t="shared" si="286"/>
        <v>3.720063967444885E-5</v>
      </c>
      <c r="W977" s="31">
        <f t="shared" si="287"/>
        <v>0.114859519702442</v>
      </c>
      <c r="X977" s="31">
        <f t="shared" si="288"/>
        <v>0.11489672034211645</v>
      </c>
      <c r="Y977" s="31">
        <f t="shared" si="289"/>
        <v>-4.9188307804115539E-2</v>
      </c>
      <c r="Z977" s="31"/>
      <c r="AA977" s="31"/>
      <c r="AB977" s="31"/>
      <c r="AC977" s="31"/>
      <c r="AD977" s="31"/>
      <c r="AE977" s="31"/>
      <c r="AF977" s="31"/>
      <c r="AG977" s="33">
        <f t="shared" si="290"/>
        <v>0.9986321819006877</v>
      </c>
      <c r="AH977" s="33">
        <f t="shared" si="291"/>
        <v>1.0005855750929062</v>
      </c>
      <c r="AI977" s="33">
        <f t="shared" si="292"/>
        <v>0.99999955713524069</v>
      </c>
      <c r="AJ977" s="93">
        <f t="shared" si="293"/>
        <v>0.99929689196439353</v>
      </c>
      <c r="AK977" s="3">
        <f t="shared" si="294"/>
        <v>0.99931069976621179</v>
      </c>
      <c r="AL977" s="3"/>
      <c r="AM977" s="3"/>
      <c r="AN977" s="3"/>
      <c r="AO977" s="3"/>
      <c r="AP977" s="3"/>
      <c r="AQ977" s="90">
        <f t="shared" si="301"/>
        <v>0</v>
      </c>
      <c r="AR977" s="91">
        <f t="shared" si="302"/>
        <v>0</v>
      </c>
      <c r="AS977" s="89">
        <f>SUM(AR$9:AR977)*RLR</f>
        <v>120</v>
      </c>
      <c r="AT977" s="90">
        <f>AS977-SUM(AU$9:AU977)</f>
        <v>8.2716028054576896E-2</v>
      </c>
      <c r="AU977" s="89">
        <f t="shared" si="303"/>
        <v>6.250581465081595E-4</v>
      </c>
      <c r="AV977" s="90">
        <f>SUM(AU$9:AU977)*RRF</f>
        <v>83.942098780361789</v>
      </c>
      <c r="AW977" s="3"/>
      <c r="AX977" s="2">
        <f t="shared" si="295"/>
        <v>1.5</v>
      </c>
      <c r="AY977" s="2">
        <f t="shared" si="296"/>
        <v>0.75</v>
      </c>
    </row>
    <row r="978" spans="1:51" x14ac:dyDescent="0.25">
      <c r="A978" s="14">
        <f t="shared" si="297"/>
        <v>9.69</v>
      </c>
      <c r="B978" s="59">
        <f>IF($B$4="AY",0,IFERROR(P*INDEX('UWYr writing pattern'!$C$4:$C$18,MATCH('Baseline model w.Calcs'!$A978,'UWYr writing pattern'!$A$4:$A$18,0)) / 25,B977))</f>
        <v>0</v>
      </c>
      <c r="C978" s="36">
        <f t="shared" si="298"/>
        <v>4.362217866587157E-5</v>
      </c>
      <c r="E978" s="34">
        <f t="shared" si="299"/>
        <v>6.6429713704372959E-7</v>
      </c>
      <c r="F978" s="31">
        <f>SUM($E$9:E978)*RLR</f>
        <v>119.99994765338545</v>
      </c>
      <c r="G978" s="32"/>
      <c r="H978" s="36">
        <f>F978-SUM($J$9:J978)</f>
        <v>0.16285518759180206</v>
      </c>
      <c r="J978" s="31">
        <f t="shared" si="300"/>
        <v>1.2306377110975931E-3</v>
      </c>
      <c r="K978" s="36">
        <f>SUM($J$9:J978)*RRF</f>
        <v>83.885964726055548</v>
      </c>
      <c r="L978" s="33"/>
      <c r="M978" s="36">
        <f t="shared" si="285"/>
        <v>84.04881991364735</v>
      </c>
      <c r="N978" s="33"/>
      <c r="O978" s="33"/>
      <c r="P978" s="33"/>
      <c r="Q978" s="33"/>
      <c r="R978" s="33"/>
      <c r="S978" s="33"/>
      <c r="T978" s="33"/>
      <c r="U978" s="33"/>
      <c r="V978" s="31">
        <f t="shared" si="286"/>
        <v>3.6642630079332119E-5</v>
      </c>
      <c r="W978" s="31">
        <f t="shared" si="287"/>
        <v>0.11399863131426144</v>
      </c>
      <c r="X978" s="31">
        <f t="shared" si="288"/>
        <v>0.11403527394434076</v>
      </c>
      <c r="Y978" s="31">
        <f t="shared" si="289"/>
        <v>-4.8819913647349722E-2</v>
      </c>
      <c r="Z978" s="31"/>
      <c r="AA978" s="31"/>
      <c r="AB978" s="31"/>
      <c r="AC978" s="31"/>
      <c r="AD978" s="31"/>
      <c r="AE978" s="31"/>
      <c r="AF978" s="31"/>
      <c r="AG978" s="33">
        <f t="shared" si="290"/>
        <v>0.99864243721494694</v>
      </c>
      <c r="AH978" s="33">
        <f t="shared" si="291"/>
        <v>1.0005811894481826</v>
      </c>
      <c r="AI978" s="33">
        <f t="shared" si="292"/>
        <v>0.99999956377821209</v>
      </c>
      <c r="AJ978" s="93">
        <f t="shared" si="293"/>
        <v>0.9993021455490918</v>
      </c>
      <c r="AK978" s="3">
        <f t="shared" si="294"/>
        <v>0.99931586951796536</v>
      </c>
      <c r="AL978" s="3"/>
      <c r="AM978" s="3"/>
      <c r="AN978" s="3"/>
      <c r="AO978" s="3"/>
      <c r="AP978" s="3"/>
      <c r="AQ978" s="90">
        <f t="shared" si="301"/>
        <v>0</v>
      </c>
      <c r="AR978" s="91">
        <f t="shared" si="302"/>
        <v>0</v>
      </c>
      <c r="AS978" s="89">
        <f>SUM(AR$9:AR978)*RLR</f>
        <v>120</v>
      </c>
      <c r="AT978" s="90">
        <f>AS978-SUM(AU$9:AU978)</f>
        <v>8.2095657844163838E-2</v>
      </c>
      <c r="AU978" s="89">
        <f t="shared" si="303"/>
        <v>6.2037021040932676E-4</v>
      </c>
      <c r="AV978" s="90">
        <f>SUM(AU$9:AU978)*RRF</f>
        <v>83.942533039509087</v>
      </c>
      <c r="AW978" s="3"/>
      <c r="AX978" s="2">
        <f t="shared" si="295"/>
        <v>1.5</v>
      </c>
      <c r="AY978" s="2">
        <f t="shared" si="296"/>
        <v>0.75</v>
      </c>
    </row>
    <row r="979" spans="1:51" x14ac:dyDescent="0.25">
      <c r="A979" s="14">
        <f t="shared" si="297"/>
        <v>9.6999999999999993</v>
      </c>
      <c r="B979" s="59">
        <f>IF($B$4="AY",0,IFERROR(P*INDEX('UWYr writing pattern'!$C$4:$C$18,MATCH('Baseline model w.Calcs'!$A979,'UWYr writing pattern'!$A$4:$A$18,0)) / 25,B978))</f>
        <v>0</v>
      </c>
      <c r="C979" s="36">
        <f t="shared" si="298"/>
        <v>4.2967845985883496E-5</v>
      </c>
      <c r="E979" s="34">
        <f t="shared" si="299"/>
        <v>6.5433267998807356E-7</v>
      </c>
      <c r="F979" s="31">
        <f>SUM($E$9:E979)*RLR</f>
        <v>119.99994843858465</v>
      </c>
      <c r="G979" s="32"/>
      <c r="H979" s="36">
        <f>F979-SUM($J$9:J979)</f>
        <v>0.16163455888407441</v>
      </c>
      <c r="J979" s="31">
        <f t="shared" si="300"/>
        <v>1.2214139069385156E-3</v>
      </c>
      <c r="K979" s="36">
        <f>SUM($J$9:J979)*RRF</f>
        <v>83.886819715790395</v>
      </c>
      <c r="L979" s="33"/>
      <c r="M979" s="36">
        <f t="shared" si="285"/>
        <v>84.048454274674469</v>
      </c>
      <c r="N979" s="33"/>
      <c r="O979" s="33"/>
      <c r="P979" s="33"/>
      <c r="Q979" s="33"/>
      <c r="R979" s="33"/>
      <c r="S979" s="33"/>
      <c r="T979" s="33"/>
      <c r="U979" s="33"/>
      <c r="V979" s="31">
        <f t="shared" si="286"/>
        <v>3.6092990628142138E-5</v>
      </c>
      <c r="W979" s="31">
        <f t="shared" si="287"/>
        <v>0.11314419121885208</v>
      </c>
      <c r="X979" s="31">
        <f t="shared" si="288"/>
        <v>0.11318028420948022</v>
      </c>
      <c r="Y979" s="31">
        <f t="shared" si="289"/>
        <v>-4.8454274674469389E-2</v>
      </c>
      <c r="Z979" s="31"/>
      <c r="AA979" s="31"/>
      <c r="AB979" s="31"/>
      <c r="AC979" s="31"/>
      <c r="AD979" s="31"/>
      <c r="AE979" s="31"/>
      <c r="AF979" s="31"/>
      <c r="AG979" s="33">
        <f t="shared" si="290"/>
        <v>0.99865261566417141</v>
      </c>
      <c r="AH979" s="33">
        <f t="shared" si="291"/>
        <v>1.0005768366032675</v>
      </c>
      <c r="AI979" s="33">
        <f t="shared" si="292"/>
        <v>0.99999957032153874</v>
      </c>
      <c r="AJ979" s="93">
        <f t="shared" si="293"/>
        <v>0.9993073598792932</v>
      </c>
      <c r="AK979" s="3">
        <f t="shared" si="294"/>
        <v>0.99932100049658046</v>
      </c>
      <c r="AL979" s="3"/>
      <c r="AM979" s="3"/>
      <c r="AN979" s="3"/>
      <c r="AO979" s="3"/>
      <c r="AP979" s="3"/>
      <c r="AQ979" s="90">
        <f t="shared" si="301"/>
        <v>0</v>
      </c>
      <c r="AR979" s="91">
        <f t="shared" si="302"/>
        <v>0</v>
      </c>
      <c r="AS979" s="89">
        <f>SUM(AR$9:AR979)*RLR</f>
        <v>120</v>
      </c>
      <c r="AT979" s="90">
        <f>AS979-SUM(AU$9:AU979)</f>
        <v>8.1479940410332574E-2</v>
      </c>
      <c r="AU979" s="89">
        <f t="shared" si="303"/>
        <v>6.1571743383122875E-4</v>
      </c>
      <c r="AV979" s="90">
        <f>SUM(AU$9:AU979)*RRF</f>
        <v>83.942964041712756</v>
      </c>
      <c r="AW979" s="3"/>
      <c r="AX979" s="2">
        <f t="shared" si="295"/>
        <v>1.5</v>
      </c>
      <c r="AY979" s="2">
        <f t="shared" si="296"/>
        <v>0.75</v>
      </c>
    </row>
    <row r="980" spans="1:51" x14ac:dyDescent="0.25">
      <c r="A980" s="14">
        <f t="shared" si="297"/>
        <v>9.7100000000000009</v>
      </c>
      <c r="B980" s="59">
        <f>IF($B$4="AY",0,IFERROR(P*INDEX('UWYr writing pattern'!$C$4:$C$18,MATCH('Baseline model w.Calcs'!$A980,'UWYr writing pattern'!$A$4:$A$18,0)) / 25,B979))</f>
        <v>0</v>
      </c>
      <c r="C980" s="36">
        <f t="shared" si="298"/>
        <v>4.2323328296095246E-5</v>
      </c>
      <c r="E980" s="34">
        <f t="shared" si="299"/>
        <v>6.445176897882525E-7</v>
      </c>
      <c r="F980" s="31">
        <f>SUM($E$9:E980)*RLR</f>
        <v>119.99994921200587</v>
      </c>
      <c r="G980" s="32"/>
      <c r="H980" s="36">
        <f>F980-SUM($J$9:J980)</f>
        <v>0.16042307311366244</v>
      </c>
      <c r="J980" s="31">
        <f t="shared" si="300"/>
        <v>1.212259191630558E-3</v>
      </c>
      <c r="K980" s="36">
        <f>SUM($J$9:J980)*RRF</f>
        <v>83.887668297224536</v>
      </c>
      <c r="L980" s="33"/>
      <c r="M980" s="36">
        <f t="shared" si="285"/>
        <v>84.048091370338199</v>
      </c>
      <c r="N980" s="33"/>
      <c r="O980" s="33"/>
      <c r="P980" s="33"/>
      <c r="Q980" s="33"/>
      <c r="R980" s="33"/>
      <c r="S980" s="33"/>
      <c r="T980" s="33"/>
      <c r="U980" s="33"/>
      <c r="V980" s="31">
        <f t="shared" si="286"/>
        <v>3.5551595768720001E-5</v>
      </c>
      <c r="W980" s="31">
        <f t="shared" si="287"/>
        <v>0.11229615117956369</v>
      </c>
      <c r="X980" s="31">
        <f t="shared" si="288"/>
        <v>0.11233170277533241</v>
      </c>
      <c r="Y980" s="31">
        <f t="shared" si="289"/>
        <v>-4.8091370338198658E-2</v>
      </c>
      <c r="Z980" s="31"/>
      <c r="AA980" s="31"/>
      <c r="AB980" s="31"/>
      <c r="AC980" s="31"/>
      <c r="AD980" s="31"/>
      <c r="AE980" s="31"/>
      <c r="AF980" s="31"/>
      <c r="AG980" s="33">
        <f t="shared" si="290"/>
        <v>0.99866271782410165</v>
      </c>
      <c r="AH980" s="33">
        <f t="shared" si="291"/>
        <v>1.0005725163135499</v>
      </c>
      <c r="AI980" s="33">
        <f t="shared" si="292"/>
        <v>0.99999957676671558</v>
      </c>
      <c r="AJ980" s="93">
        <f t="shared" si="293"/>
        <v>0.99931253524830521</v>
      </c>
      <c r="AK980" s="3">
        <f t="shared" si="294"/>
        <v>0.99932609299285624</v>
      </c>
      <c r="AL980" s="3"/>
      <c r="AM980" s="3"/>
      <c r="AN980" s="3"/>
      <c r="AO980" s="3"/>
      <c r="AP980" s="3"/>
      <c r="AQ980" s="90">
        <f t="shared" si="301"/>
        <v>0</v>
      </c>
      <c r="AR980" s="91">
        <f t="shared" si="302"/>
        <v>0</v>
      </c>
      <c r="AS980" s="89">
        <f>SUM(AR$9:AR980)*RLR</f>
        <v>120</v>
      </c>
      <c r="AT980" s="90">
        <f>AS980-SUM(AU$9:AU980)</f>
        <v>8.0868840857249324E-2</v>
      </c>
      <c r="AU980" s="89">
        <f t="shared" si="303"/>
        <v>6.1109955307749432E-4</v>
      </c>
      <c r="AV980" s="90">
        <f>SUM(AU$9:AU980)*RRF</f>
        <v>83.94339181139992</v>
      </c>
      <c r="AW980" s="3"/>
      <c r="AX980" s="2">
        <f t="shared" si="295"/>
        <v>1.5</v>
      </c>
      <c r="AY980" s="2">
        <f t="shared" si="296"/>
        <v>0.75</v>
      </c>
    </row>
    <row r="981" spans="1:51" x14ac:dyDescent="0.25">
      <c r="A981" s="14">
        <f t="shared" si="297"/>
        <v>9.7200000000000006</v>
      </c>
      <c r="B981" s="59">
        <f>IF($B$4="AY",0,IFERROR(P*INDEX('UWYr writing pattern'!$C$4:$C$18,MATCH('Baseline model w.Calcs'!$A981,'UWYr writing pattern'!$A$4:$A$18,0)) / 25,B980))</f>
        <v>0</v>
      </c>
      <c r="C981" s="36">
        <f t="shared" si="298"/>
        <v>4.1688478371653817E-5</v>
      </c>
      <c r="E981" s="34">
        <f t="shared" si="299"/>
        <v>6.3484992444142867E-7</v>
      </c>
      <c r="F981" s="31">
        <f>SUM($E$9:E981)*RLR</f>
        <v>119.99994997382579</v>
      </c>
      <c r="G981" s="32"/>
      <c r="H981" s="36">
        <f>F981-SUM($J$9:J981)</f>
        <v>0.15922066188522876</v>
      </c>
      <c r="J981" s="31">
        <f t="shared" si="300"/>
        <v>1.2031730483524684E-3</v>
      </c>
      <c r="K981" s="36">
        <f>SUM($J$9:J981)*RRF</f>
        <v>83.888510518358387</v>
      </c>
      <c r="L981" s="33"/>
      <c r="M981" s="36">
        <f t="shared" si="285"/>
        <v>84.047731180243616</v>
      </c>
      <c r="N981" s="33"/>
      <c r="O981" s="33"/>
      <c r="P981" s="33"/>
      <c r="Q981" s="33"/>
      <c r="R981" s="33"/>
      <c r="S981" s="33"/>
      <c r="T981" s="33"/>
      <c r="U981" s="33"/>
      <c r="V981" s="31">
        <f t="shared" si="286"/>
        <v>3.5018321832189204E-5</v>
      </c>
      <c r="W981" s="31">
        <f t="shared" si="287"/>
        <v>0.11145446331966012</v>
      </c>
      <c r="X981" s="31">
        <f t="shared" si="288"/>
        <v>0.11148948164149231</v>
      </c>
      <c r="Y981" s="31">
        <f t="shared" si="289"/>
        <v>-4.7731180243616222E-2</v>
      </c>
      <c r="Z981" s="31"/>
      <c r="AA981" s="31"/>
      <c r="AB981" s="31"/>
      <c r="AC981" s="31"/>
      <c r="AD981" s="31"/>
      <c r="AE981" s="31"/>
      <c r="AF981" s="31"/>
      <c r="AG981" s="33">
        <f t="shared" si="290"/>
        <v>0.99867274426617125</v>
      </c>
      <c r="AH981" s="33">
        <f t="shared" si="291"/>
        <v>1.0005682283362336</v>
      </c>
      <c r="AI981" s="33">
        <f t="shared" si="292"/>
        <v>0.99999958311521497</v>
      </c>
      <c r="AJ981" s="93">
        <f t="shared" si="293"/>
        <v>0.99931767194724364</v>
      </c>
      <c r="AK981" s="3">
        <f t="shared" si="294"/>
        <v>0.99933114729540984</v>
      </c>
      <c r="AL981" s="3"/>
      <c r="AM981" s="3"/>
      <c r="AN981" s="3"/>
      <c r="AO981" s="3"/>
      <c r="AP981" s="3"/>
      <c r="AQ981" s="90">
        <f t="shared" si="301"/>
        <v>0</v>
      </c>
      <c r="AR981" s="91">
        <f t="shared" si="302"/>
        <v>0</v>
      </c>
      <c r="AS981" s="89">
        <f>SUM(AR$9:AR981)*RLR</f>
        <v>120</v>
      </c>
      <c r="AT981" s="90">
        <f>AS981-SUM(AU$9:AU981)</f>
        <v>8.0262324550815833E-2</v>
      </c>
      <c r="AU981" s="89">
        <f t="shared" si="303"/>
        <v>6.0651630642936992E-4</v>
      </c>
      <c r="AV981" s="90">
        <f>SUM(AU$9:AU981)*RRF</f>
        <v>83.943816372814425</v>
      </c>
      <c r="AW981" s="3"/>
      <c r="AX981" s="2">
        <f t="shared" si="295"/>
        <v>1.5</v>
      </c>
      <c r="AY981" s="2">
        <f t="shared" si="296"/>
        <v>0.75</v>
      </c>
    </row>
    <row r="982" spans="1:51" x14ac:dyDescent="0.25">
      <c r="A982" s="14">
        <f t="shared" si="297"/>
        <v>9.73</v>
      </c>
      <c r="B982" s="59">
        <f>IF($B$4="AY",0,IFERROR(P*INDEX('UWYr writing pattern'!$C$4:$C$18,MATCH('Baseline model w.Calcs'!$A982,'UWYr writing pattern'!$A$4:$A$18,0)) / 25,B981))</f>
        <v>0</v>
      </c>
      <c r="C982" s="36">
        <f t="shared" si="298"/>
        <v>4.1063151196079009E-5</v>
      </c>
      <c r="E982" s="34">
        <f t="shared" si="299"/>
        <v>6.2532717557480722E-7</v>
      </c>
      <c r="F982" s="31">
        <f>SUM($E$9:E982)*RLR</f>
        <v>119.99995072421839</v>
      </c>
      <c r="G982" s="32"/>
      <c r="H982" s="36">
        <f>F982-SUM($J$9:J982)</f>
        <v>0.15802725731369094</v>
      </c>
      <c r="J982" s="31">
        <f t="shared" si="300"/>
        <v>1.1941549641392157E-3</v>
      </c>
      <c r="K982" s="36">
        <f>SUM($J$9:J982)*RRF</f>
        <v>83.889346426833285</v>
      </c>
      <c r="L982" s="33"/>
      <c r="M982" s="36">
        <f t="shared" si="285"/>
        <v>84.047373684146976</v>
      </c>
      <c r="N982" s="33"/>
      <c r="O982" s="33"/>
      <c r="P982" s="33"/>
      <c r="Q982" s="33"/>
      <c r="R982" s="33"/>
      <c r="S982" s="33"/>
      <c r="T982" s="33"/>
      <c r="U982" s="33"/>
      <c r="V982" s="31">
        <f t="shared" si="286"/>
        <v>3.4493047004706364E-5</v>
      </c>
      <c r="W982" s="31">
        <f t="shared" si="287"/>
        <v>0.11061908011958364</v>
      </c>
      <c r="X982" s="31">
        <f t="shared" si="288"/>
        <v>0.11065357316658835</v>
      </c>
      <c r="Y982" s="31">
        <f t="shared" si="289"/>
        <v>-4.7373684146975847E-2</v>
      </c>
      <c r="Z982" s="31"/>
      <c r="AA982" s="31"/>
      <c r="AB982" s="31"/>
      <c r="AC982" s="31"/>
      <c r="AD982" s="31"/>
      <c r="AE982" s="31"/>
      <c r="AF982" s="31"/>
      <c r="AG982" s="33">
        <f t="shared" si="290"/>
        <v>0.99868269555753908</v>
      </c>
      <c r="AH982" s="33">
        <f t="shared" si="291"/>
        <v>1.0005639724303212</v>
      </c>
      <c r="AI982" s="33">
        <f t="shared" si="292"/>
        <v>0.99999958936848665</v>
      </c>
      <c r="AJ982" s="93">
        <f t="shared" si="293"/>
        <v>0.99932277026504923</v>
      </c>
      <c r="AK982" s="3">
        <f t="shared" si="294"/>
        <v>0.99933616369069422</v>
      </c>
      <c r="AL982" s="3"/>
      <c r="AM982" s="3"/>
      <c r="AN982" s="3"/>
      <c r="AO982" s="3"/>
      <c r="AP982" s="3"/>
      <c r="AQ982" s="90">
        <f t="shared" si="301"/>
        <v>0</v>
      </c>
      <c r="AR982" s="91">
        <f t="shared" si="302"/>
        <v>0</v>
      </c>
      <c r="AS982" s="89">
        <f>SUM(AR$9:AR982)*RLR</f>
        <v>120</v>
      </c>
      <c r="AT982" s="90">
        <f>AS982-SUM(AU$9:AU982)</f>
        <v>7.9660357116679847E-2</v>
      </c>
      <c r="AU982" s="89">
        <f t="shared" si="303"/>
        <v>6.0196743413111877E-4</v>
      </c>
      <c r="AV982" s="90">
        <f>SUM(AU$9:AU982)*RRF</f>
        <v>83.944237750018317</v>
      </c>
      <c r="AW982" s="3"/>
      <c r="AX982" s="2">
        <f t="shared" si="295"/>
        <v>1.5</v>
      </c>
      <c r="AY982" s="2">
        <f t="shared" si="296"/>
        <v>0.75</v>
      </c>
    </row>
    <row r="983" spans="1:51" x14ac:dyDescent="0.25">
      <c r="A983" s="14">
        <f t="shared" si="297"/>
        <v>9.74</v>
      </c>
      <c r="B983" s="59">
        <f>IF($B$4="AY",0,IFERROR(P*INDEX('UWYr writing pattern'!$C$4:$C$18,MATCH('Baseline model w.Calcs'!$A983,'UWYr writing pattern'!$A$4:$A$18,0)) / 25,B982))</f>
        <v>0</v>
      </c>
      <c r="C983" s="36">
        <f t="shared" si="298"/>
        <v>4.0447203928137825E-5</v>
      </c>
      <c r="E983" s="34">
        <f t="shared" si="299"/>
        <v>6.1594726794118505E-7</v>
      </c>
      <c r="F983" s="31">
        <f>SUM($E$9:E983)*RLR</f>
        <v>119.99995146335513</v>
      </c>
      <c r="G983" s="32"/>
      <c r="H983" s="36">
        <f>F983-SUM($J$9:J983)</f>
        <v>0.15684279202056928</v>
      </c>
      <c r="J983" s="31">
        <f t="shared" si="300"/>
        <v>1.1852044298526821E-3</v>
      </c>
      <c r="K983" s="36">
        <f>SUM($J$9:J983)*RRF</f>
        <v>83.890176069934185</v>
      </c>
      <c r="L983" s="33"/>
      <c r="M983" s="36">
        <f t="shared" si="285"/>
        <v>84.047018861954754</v>
      </c>
      <c r="N983" s="33"/>
      <c r="O983" s="33"/>
      <c r="P983" s="33"/>
      <c r="Q983" s="33"/>
      <c r="R983" s="33"/>
      <c r="S983" s="33"/>
      <c r="T983" s="33"/>
      <c r="U983" s="33"/>
      <c r="V983" s="31">
        <f t="shared" si="286"/>
        <v>3.3975651299635771E-5</v>
      </c>
      <c r="W983" s="31">
        <f t="shared" si="287"/>
        <v>0.10978995441439848</v>
      </c>
      <c r="X983" s="31">
        <f t="shared" si="288"/>
        <v>0.10982393006569811</v>
      </c>
      <c r="Y983" s="31">
        <f t="shared" si="289"/>
        <v>-4.7018861954754243E-2</v>
      </c>
      <c r="Z983" s="31"/>
      <c r="AA983" s="31"/>
      <c r="AB983" s="31"/>
      <c r="AC983" s="31"/>
      <c r="AD983" s="31"/>
      <c r="AE983" s="31"/>
      <c r="AF983" s="31"/>
      <c r="AG983" s="33">
        <f t="shared" si="290"/>
        <v>0.99869257226112129</v>
      </c>
      <c r="AH983" s="33">
        <f t="shared" si="291"/>
        <v>1.0005597483566042</v>
      </c>
      <c r="AI983" s="33">
        <f t="shared" si="292"/>
        <v>0.99999959552795947</v>
      </c>
      <c r="AJ983" s="93">
        <f t="shared" si="293"/>
        <v>0.9993278304885036</v>
      </c>
      <c r="AK983" s="3">
        <f t="shared" si="294"/>
        <v>0.99934114246301409</v>
      </c>
      <c r="AL983" s="3"/>
      <c r="AM983" s="3"/>
      <c r="AN983" s="3"/>
      <c r="AO983" s="3"/>
      <c r="AP983" s="3"/>
      <c r="AQ983" s="90">
        <f t="shared" si="301"/>
        <v>0</v>
      </c>
      <c r="AR983" s="91">
        <f t="shared" si="302"/>
        <v>0</v>
      </c>
      <c r="AS983" s="89">
        <f>SUM(AR$9:AR983)*RLR</f>
        <v>120</v>
      </c>
      <c r="AT983" s="90">
        <f>AS983-SUM(AU$9:AU983)</f>
        <v>7.9062904438302439E-2</v>
      </c>
      <c r="AU983" s="89">
        <f t="shared" si="303"/>
        <v>5.9745267837509888E-4</v>
      </c>
      <c r="AV983" s="90">
        <f>SUM(AU$9:AU983)*RRF</f>
        <v>83.94465596689318</v>
      </c>
      <c r="AW983" s="3"/>
      <c r="AX983" s="2">
        <f t="shared" si="295"/>
        <v>1.5</v>
      </c>
      <c r="AY983" s="2">
        <f t="shared" si="296"/>
        <v>0.75</v>
      </c>
    </row>
    <row r="984" spans="1:51" x14ac:dyDescent="0.25">
      <c r="A984" s="14">
        <f t="shared" si="297"/>
        <v>9.75</v>
      </c>
      <c r="B984" s="59">
        <f>IF($B$4="AY",0,IFERROR(P*INDEX('UWYr writing pattern'!$C$4:$C$18,MATCH('Baseline model w.Calcs'!$A984,'UWYr writing pattern'!$A$4:$A$18,0)) / 25,B983))</f>
        <v>0</v>
      </c>
      <c r="C984" s="36">
        <f t="shared" si="298"/>
        <v>3.9840495869215756E-5</v>
      </c>
      <c r="E984" s="34">
        <f t="shared" si="299"/>
        <v>6.0670805892206742E-7</v>
      </c>
      <c r="F984" s="31">
        <f>SUM($E$9:E984)*RLR</f>
        <v>119.99995219140479</v>
      </c>
      <c r="G984" s="32"/>
      <c r="H984" s="36">
        <f>F984-SUM($J$9:J984)</f>
        <v>0.15566719913006466</v>
      </c>
      <c r="J984" s="31">
        <f t="shared" si="300"/>
        <v>1.1763209401542696E-3</v>
      </c>
      <c r="K984" s="36">
        <f>SUM($J$9:J984)*RRF</f>
        <v>83.890999494592307</v>
      </c>
      <c r="L984" s="33"/>
      <c r="M984" s="36">
        <f t="shared" si="285"/>
        <v>84.046666693722372</v>
      </c>
      <c r="N984" s="33"/>
      <c r="O984" s="33"/>
      <c r="P984" s="33"/>
      <c r="Q984" s="33"/>
      <c r="R984" s="33"/>
      <c r="S984" s="33"/>
      <c r="T984" s="33"/>
      <c r="U984" s="33"/>
      <c r="V984" s="31">
        <f t="shared" si="286"/>
        <v>3.346601653014123E-5</v>
      </c>
      <c r="W984" s="31">
        <f t="shared" si="287"/>
        <v>0.10896703939104525</v>
      </c>
      <c r="X984" s="31">
        <f t="shared" si="288"/>
        <v>0.1090005054075754</v>
      </c>
      <c r="Y984" s="31">
        <f t="shared" si="289"/>
        <v>-4.6666693722372088E-2</v>
      </c>
      <c r="Z984" s="31"/>
      <c r="AA984" s="31"/>
      <c r="AB984" s="31"/>
      <c r="AC984" s="31"/>
      <c r="AD984" s="31"/>
      <c r="AE984" s="31"/>
      <c r="AF984" s="31"/>
      <c r="AG984" s="33">
        <f t="shared" si="290"/>
        <v>0.99870237493562275</v>
      </c>
      <c r="AH984" s="33">
        <f t="shared" si="291"/>
        <v>1.0005555558776473</v>
      </c>
      <c r="AI984" s="33">
        <f t="shared" si="292"/>
        <v>0.99999960159503987</v>
      </c>
      <c r="AJ984" s="93">
        <f t="shared" si="293"/>
        <v>0.99933285290224572</v>
      </c>
      <c r="AK984" s="3">
        <f t="shared" si="294"/>
        <v>0.99934608389454149</v>
      </c>
      <c r="AL984" s="3"/>
      <c r="AM984" s="3"/>
      <c r="AN984" s="3"/>
      <c r="AO984" s="3"/>
      <c r="AP984" s="3"/>
      <c r="AQ984" s="90">
        <f t="shared" si="301"/>
        <v>0</v>
      </c>
      <c r="AR984" s="91">
        <f t="shared" si="302"/>
        <v>0</v>
      </c>
      <c r="AS984" s="89">
        <f>SUM(AR$9:AR984)*RLR</f>
        <v>120</v>
      </c>
      <c r="AT984" s="90">
        <f>AS984-SUM(AU$9:AU984)</f>
        <v>7.8469932655011121E-2</v>
      </c>
      <c r="AU984" s="89">
        <f t="shared" si="303"/>
        <v>5.9297178328726835E-4</v>
      </c>
      <c r="AV984" s="90">
        <f>SUM(AU$9:AU984)*RRF</f>
        <v>83.945071047141482</v>
      </c>
      <c r="AW984" s="3"/>
      <c r="AX984" s="2">
        <f t="shared" si="295"/>
        <v>1.5</v>
      </c>
      <c r="AY984" s="2">
        <f t="shared" si="296"/>
        <v>0.75</v>
      </c>
    </row>
    <row r="985" spans="1:51" x14ac:dyDescent="0.25">
      <c r="A985" s="14">
        <f t="shared" si="297"/>
        <v>9.76</v>
      </c>
      <c r="B985" s="59">
        <f>IF($B$4="AY",0,IFERROR(P*INDEX('UWYr writing pattern'!$C$4:$C$18,MATCH('Baseline model w.Calcs'!$A985,'UWYr writing pattern'!$A$4:$A$18,0)) / 25,B984))</f>
        <v>0</v>
      </c>
      <c r="C985" s="36">
        <f t="shared" si="298"/>
        <v>3.9242888431177518E-5</v>
      </c>
      <c r="E985" s="34">
        <f t="shared" si="299"/>
        <v>5.9760743803823643E-7</v>
      </c>
      <c r="F985" s="31">
        <f>SUM($E$9:E985)*RLR</f>
        <v>119.99995290853371</v>
      </c>
      <c r="G985" s="32"/>
      <c r="H985" s="36">
        <f>F985-SUM($J$9:J985)</f>
        <v>0.15450041226552003</v>
      </c>
      <c r="J985" s="31">
        <f t="shared" si="300"/>
        <v>1.1675039934754849E-3</v>
      </c>
      <c r="K985" s="36">
        <f>SUM($J$9:J985)*RRF</f>
        <v>83.891816747387736</v>
      </c>
      <c r="L985" s="33"/>
      <c r="M985" s="36">
        <f t="shared" si="285"/>
        <v>84.046317159653256</v>
      </c>
      <c r="N985" s="33"/>
      <c r="O985" s="33"/>
      <c r="P985" s="33"/>
      <c r="Q985" s="33"/>
      <c r="R985" s="33"/>
      <c r="S985" s="33"/>
      <c r="T985" s="33"/>
      <c r="U985" s="33"/>
      <c r="V985" s="31">
        <f t="shared" si="286"/>
        <v>3.296402628218911E-5</v>
      </c>
      <c r="W985" s="31">
        <f t="shared" si="287"/>
        <v>0.10815028858586401</v>
      </c>
      <c r="X985" s="31">
        <f t="shared" si="288"/>
        <v>0.1081832526121462</v>
      </c>
      <c r="Y985" s="31">
        <f t="shared" si="289"/>
        <v>-4.6317159653256113E-2</v>
      </c>
      <c r="Z985" s="31"/>
      <c r="AA985" s="31"/>
      <c r="AB985" s="31"/>
      <c r="AC985" s="31"/>
      <c r="AD985" s="31"/>
      <c r="AE985" s="31"/>
      <c r="AF985" s="31"/>
      <c r="AG985" s="33">
        <f t="shared" si="290"/>
        <v>0.99871210413556832</v>
      </c>
      <c r="AH985" s="33">
        <f t="shared" si="291"/>
        <v>1.0005513947577769</v>
      </c>
      <c r="AI985" s="33">
        <f t="shared" si="292"/>
        <v>0.99999960757111428</v>
      </c>
      <c r="AJ985" s="93">
        <f t="shared" si="293"/>
        <v>0.99933783778878771</v>
      </c>
      <c r="AK985" s="3">
        <f t="shared" si="294"/>
        <v>0.99935098826533253</v>
      </c>
      <c r="AL985" s="3"/>
      <c r="AM985" s="3"/>
      <c r="AN985" s="3"/>
      <c r="AO985" s="3"/>
      <c r="AP985" s="3"/>
      <c r="AQ985" s="90">
        <f t="shared" si="301"/>
        <v>0</v>
      </c>
      <c r="AR985" s="91">
        <f t="shared" si="302"/>
        <v>0</v>
      </c>
      <c r="AS985" s="89">
        <f>SUM(AR$9:AR985)*RLR</f>
        <v>120</v>
      </c>
      <c r="AT985" s="90">
        <f>AS985-SUM(AU$9:AU985)</f>
        <v>7.7881408160095589E-2</v>
      </c>
      <c r="AU985" s="89">
        <f t="shared" si="303"/>
        <v>5.8852449491258345E-4</v>
      </c>
      <c r="AV985" s="90">
        <f>SUM(AU$9:AU985)*RRF</f>
        <v>83.94548301428793</v>
      </c>
      <c r="AW985" s="3"/>
      <c r="AX985" s="2">
        <f t="shared" si="295"/>
        <v>1.5</v>
      </c>
      <c r="AY985" s="2">
        <f t="shared" si="296"/>
        <v>0.75</v>
      </c>
    </row>
    <row r="986" spans="1:51" x14ac:dyDescent="0.25">
      <c r="A986" s="14">
        <f t="shared" si="297"/>
        <v>9.77</v>
      </c>
      <c r="B986" s="59">
        <f>IF($B$4="AY",0,IFERROR(P*INDEX('UWYr writing pattern'!$C$4:$C$18,MATCH('Baseline model w.Calcs'!$A986,'UWYr writing pattern'!$A$4:$A$18,0)) / 25,B985))</f>
        <v>0</v>
      </c>
      <c r="C986" s="36">
        <f t="shared" si="298"/>
        <v>3.8654245104709857E-5</v>
      </c>
      <c r="E986" s="34">
        <f t="shared" si="299"/>
        <v>5.8864332646766278E-7</v>
      </c>
      <c r="F986" s="31">
        <f>SUM($E$9:E986)*RLR</f>
        <v>119.99995361490572</v>
      </c>
      <c r="G986" s="32"/>
      <c r="H986" s="36">
        <f>F986-SUM($J$9:J986)</f>
        <v>0.15334236554554082</v>
      </c>
      <c r="J986" s="31">
        <f t="shared" si="300"/>
        <v>1.1587530919914002E-3</v>
      </c>
      <c r="K986" s="36">
        <f>SUM($J$9:J986)*RRF</f>
        <v>83.892627874552119</v>
      </c>
      <c r="L986" s="33"/>
      <c r="M986" s="36">
        <f t="shared" si="285"/>
        <v>84.04597024009766</v>
      </c>
      <c r="N986" s="33"/>
      <c r="O986" s="33"/>
      <c r="P986" s="33"/>
      <c r="Q986" s="33"/>
      <c r="R986" s="33"/>
      <c r="S986" s="33"/>
      <c r="T986" s="33"/>
      <c r="U986" s="33"/>
      <c r="V986" s="31">
        <f t="shared" si="286"/>
        <v>3.2469565887956276E-5</v>
      </c>
      <c r="W986" s="31">
        <f t="shared" si="287"/>
        <v>0.10733965588187856</v>
      </c>
      <c r="X986" s="31">
        <f t="shared" si="288"/>
        <v>0.10737212544776652</v>
      </c>
      <c r="Y986" s="31">
        <f t="shared" si="289"/>
        <v>-4.5970240097659598E-2</v>
      </c>
      <c r="Z986" s="31"/>
      <c r="AA986" s="31"/>
      <c r="AB986" s="31"/>
      <c r="AC986" s="31"/>
      <c r="AD986" s="31"/>
      <c r="AE986" s="31"/>
      <c r="AF986" s="31"/>
      <c r="AG986" s="33">
        <f t="shared" si="290"/>
        <v>0.99872176041133476</v>
      </c>
      <c r="AH986" s="33">
        <f t="shared" si="291"/>
        <v>1.0005472647630673</v>
      </c>
      <c r="AI986" s="33">
        <f t="shared" si="292"/>
        <v>0.99999961345754762</v>
      </c>
      <c r="AJ986" s="93">
        <f t="shared" si="293"/>
        <v>0.99934278542853072</v>
      </c>
      <c r="AK986" s="3">
        <f t="shared" si="294"/>
        <v>0.99935585585334252</v>
      </c>
      <c r="AL986" s="3"/>
      <c r="AM986" s="3"/>
      <c r="AN986" s="3"/>
      <c r="AO986" s="3"/>
      <c r="AP986" s="3"/>
      <c r="AQ986" s="90">
        <f t="shared" si="301"/>
        <v>0</v>
      </c>
      <c r="AR986" s="91">
        <f t="shared" si="302"/>
        <v>0</v>
      </c>
      <c r="AS986" s="89">
        <f>SUM(AR$9:AR986)*RLR</f>
        <v>120</v>
      </c>
      <c r="AT986" s="90">
        <f>AS986-SUM(AU$9:AU986)</f>
        <v>7.7297297598889259E-2</v>
      </c>
      <c r="AU986" s="89">
        <f t="shared" si="303"/>
        <v>5.8411056120071696E-4</v>
      </c>
      <c r="AV986" s="90">
        <f>SUM(AU$9:AU986)*RRF</f>
        <v>83.945891891680773</v>
      </c>
      <c r="AW986" s="3"/>
      <c r="AX986" s="2">
        <f t="shared" si="295"/>
        <v>1.5</v>
      </c>
      <c r="AY986" s="2">
        <f t="shared" si="296"/>
        <v>0.75</v>
      </c>
    </row>
    <row r="987" spans="1:51" x14ac:dyDescent="0.25">
      <c r="A987" s="14">
        <f t="shared" si="297"/>
        <v>9.7799999999999994</v>
      </c>
      <c r="B987" s="59">
        <f>IF($B$4="AY",0,IFERROR(P*INDEX('UWYr writing pattern'!$C$4:$C$18,MATCH('Baseline model w.Calcs'!$A987,'UWYr writing pattern'!$A$4:$A$18,0)) / 25,B986))</f>
        <v>0</v>
      </c>
      <c r="C987" s="36">
        <f t="shared" si="298"/>
        <v>3.8074431428139207E-5</v>
      </c>
      <c r="E987" s="34">
        <f t="shared" si="299"/>
        <v>5.7981367657064789E-7</v>
      </c>
      <c r="F987" s="31">
        <f>SUM($E$9:E987)*RLR</f>
        <v>119.99995431068213</v>
      </c>
      <c r="G987" s="32"/>
      <c r="H987" s="36">
        <f>F987-SUM($J$9:J987)</f>
        <v>0.15219299358035698</v>
      </c>
      <c r="J987" s="31">
        <f t="shared" si="300"/>
        <v>1.1500677415915562E-3</v>
      </c>
      <c r="K987" s="36">
        <f>SUM($J$9:J987)*RRF</f>
        <v>83.89343292197124</v>
      </c>
      <c r="L987" s="33"/>
      <c r="M987" s="36">
        <f t="shared" si="285"/>
        <v>84.045625915551597</v>
      </c>
      <c r="N987" s="33"/>
      <c r="O987" s="33"/>
      <c r="P987" s="33"/>
      <c r="Q987" s="33"/>
      <c r="R987" s="33"/>
      <c r="S987" s="33"/>
      <c r="T987" s="33"/>
      <c r="U987" s="33"/>
      <c r="V987" s="31">
        <f t="shared" si="286"/>
        <v>3.1982522399636929E-5</v>
      </c>
      <c r="W987" s="31">
        <f t="shared" si="287"/>
        <v>0.10653509550624989</v>
      </c>
      <c r="X987" s="31">
        <f t="shared" si="288"/>
        <v>0.10656707802864952</v>
      </c>
      <c r="Y987" s="31">
        <f t="shared" si="289"/>
        <v>-4.5625915551596563E-2</v>
      </c>
      <c r="Z987" s="31"/>
      <c r="AA987" s="31"/>
      <c r="AB987" s="31"/>
      <c r="AC987" s="31"/>
      <c r="AD987" s="31"/>
      <c r="AE987" s="31"/>
      <c r="AF987" s="31"/>
      <c r="AG987" s="33">
        <f t="shared" si="290"/>
        <v>0.99873134430918142</v>
      </c>
      <c r="AH987" s="33">
        <f t="shared" si="291"/>
        <v>1.0005431656613286</v>
      </c>
      <c r="AI987" s="33">
        <f t="shared" si="292"/>
        <v>0.99999961925568437</v>
      </c>
      <c r="AJ987" s="93">
        <f t="shared" si="293"/>
        <v>0.9993476960997808</v>
      </c>
      <c r="AK987" s="3">
        <f t="shared" si="294"/>
        <v>0.99936068693444247</v>
      </c>
      <c r="AL987" s="3"/>
      <c r="AM987" s="3"/>
      <c r="AN987" s="3"/>
      <c r="AO987" s="3"/>
      <c r="AP987" s="3"/>
      <c r="AQ987" s="90">
        <f t="shared" si="301"/>
        <v>0</v>
      </c>
      <c r="AR987" s="91">
        <f t="shared" si="302"/>
        <v>0</v>
      </c>
      <c r="AS987" s="89">
        <f>SUM(AR$9:AR987)*RLR</f>
        <v>120</v>
      </c>
      <c r="AT987" s="90">
        <f>AS987-SUM(AU$9:AU987)</f>
        <v>7.6717567866893432E-2</v>
      </c>
      <c r="AU987" s="89">
        <f t="shared" si="303"/>
        <v>5.797297319916695E-4</v>
      </c>
      <c r="AV987" s="90">
        <f>SUM(AU$9:AU987)*RRF</f>
        <v>83.946297702493169</v>
      </c>
      <c r="AW987" s="3"/>
      <c r="AX987" s="2">
        <f t="shared" si="295"/>
        <v>1.5</v>
      </c>
      <c r="AY987" s="2">
        <f t="shared" si="296"/>
        <v>0.75</v>
      </c>
    </row>
    <row r="988" spans="1:51" x14ac:dyDescent="0.25">
      <c r="A988" s="14">
        <f t="shared" si="297"/>
        <v>9.7899999999999991</v>
      </c>
      <c r="B988" s="59">
        <f>IF($B$4="AY",0,IFERROR(P*INDEX('UWYr writing pattern'!$C$4:$C$18,MATCH('Baseline model w.Calcs'!$A988,'UWYr writing pattern'!$A$4:$A$18,0)) / 25,B987))</f>
        <v>0</v>
      </c>
      <c r="C988" s="36">
        <f t="shared" si="298"/>
        <v>3.7503314956717116E-5</v>
      </c>
      <c r="E988" s="34">
        <f t="shared" si="299"/>
        <v>5.7111647142208812E-7</v>
      </c>
      <c r="F988" s="31">
        <f>SUM($E$9:E988)*RLR</f>
        <v>119.9999549960219</v>
      </c>
      <c r="G988" s="32"/>
      <c r="H988" s="36">
        <f>F988-SUM($J$9:J988)</f>
        <v>0.15105223146827029</v>
      </c>
      <c r="J988" s="31">
        <f t="shared" si="300"/>
        <v>1.1414474518526773E-3</v>
      </c>
      <c r="K988" s="36">
        <f>SUM($J$9:J988)*RRF</f>
        <v>83.894231935187534</v>
      </c>
      <c r="L988" s="33"/>
      <c r="M988" s="36">
        <f t="shared" si="285"/>
        <v>84.045284166655804</v>
      </c>
      <c r="N988" s="33"/>
      <c r="O988" s="33"/>
      <c r="P988" s="33"/>
      <c r="Q988" s="33"/>
      <c r="R988" s="33"/>
      <c r="S988" s="33"/>
      <c r="T988" s="33"/>
      <c r="U988" s="33"/>
      <c r="V988" s="31">
        <f t="shared" si="286"/>
        <v>3.1502784563642376E-5</v>
      </c>
      <c r="W988" s="31">
        <f t="shared" si="287"/>
        <v>0.10573656202778919</v>
      </c>
      <c r="X988" s="31">
        <f t="shared" si="288"/>
        <v>0.10576806481235283</v>
      </c>
      <c r="Y988" s="31">
        <f t="shared" si="289"/>
        <v>-4.528416665580437E-2</v>
      </c>
      <c r="Z988" s="31"/>
      <c r="AA988" s="31"/>
      <c r="AB988" s="31"/>
      <c r="AC988" s="31"/>
      <c r="AD988" s="31"/>
      <c r="AE988" s="31"/>
      <c r="AF988" s="31"/>
      <c r="AG988" s="33">
        <f t="shared" si="290"/>
        <v>0.99874085637128018</v>
      </c>
      <c r="AH988" s="33">
        <f t="shared" si="291"/>
        <v>1.0005390972220929</v>
      </c>
      <c r="AI988" s="33">
        <f t="shared" si="292"/>
        <v>0.99999962496684913</v>
      </c>
      <c r="AJ988" s="93">
        <f t="shared" si="293"/>
        <v>0.99935257007876455</v>
      </c>
      <c r="AK988" s="3">
        <f t="shared" si="294"/>
        <v>0.99936548178243423</v>
      </c>
      <c r="AL988" s="3"/>
      <c r="AM988" s="3"/>
      <c r="AN988" s="3"/>
      <c r="AO988" s="3"/>
      <c r="AP988" s="3"/>
      <c r="AQ988" s="90">
        <f t="shared" si="301"/>
        <v>0</v>
      </c>
      <c r="AR988" s="91">
        <f t="shared" si="302"/>
        <v>0</v>
      </c>
      <c r="AS988" s="89">
        <f>SUM(AR$9:AR988)*RLR</f>
        <v>120</v>
      </c>
      <c r="AT988" s="90">
        <f>AS988-SUM(AU$9:AU988)</f>
        <v>7.6142186107887255E-2</v>
      </c>
      <c r="AU988" s="89">
        <f t="shared" si="303"/>
        <v>5.7538175900170071E-4</v>
      </c>
      <c r="AV988" s="90">
        <f>SUM(AU$9:AU988)*RRF</f>
        <v>83.946700469724476</v>
      </c>
      <c r="AW988" s="3"/>
      <c r="AX988" s="2">
        <f t="shared" si="295"/>
        <v>1.5</v>
      </c>
      <c r="AY988" s="2">
        <f t="shared" si="296"/>
        <v>0.75</v>
      </c>
    </row>
    <row r="989" spans="1:51" x14ac:dyDescent="0.25">
      <c r="A989" s="14">
        <f t="shared" si="297"/>
        <v>9.8000000000000007</v>
      </c>
      <c r="B989" s="59">
        <f>IF($B$4="AY",0,IFERROR(P*INDEX('UWYr writing pattern'!$C$4:$C$18,MATCH('Baseline model w.Calcs'!$A989,'UWYr writing pattern'!$A$4:$A$18,0)) / 25,B988))</f>
        <v>0</v>
      </c>
      <c r="C989" s="36">
        <f t="shared" si="298"/>
        <v>3.694076523236636E-5</v>
      </c>
      <c r="E989" s="34">
        <f t="shared" si="299"/>
        <v>5.6254972435075674E-7</v>
      </c>
      <c r="F989" s="31">
        <f>SUM($E$9:E989)*RLR</f>
        <v>119.99995567108157</v>
      </c>
      <c r="G989" s="32"/>
      <c r="H989" s="36">
        <f>F989-SUM($J$9:J989)</f>
        <v>0.14992001479193107</v>
      </c>
      <c r="J989" s="31">
        <f t="shared" si="300"/>
        <v>1.1328917360120272E-3</v>
      </c>
      <c r="K989" s="36">
        <f>SUM($J$9:J989)*RRF</f>
        <v>83.895024959402733</v>
      </c>
      <c r="L989" s="33"/>
      <c r="M989" s="36">
        <f t="shared" si="285"/>
        <v>84.044944974194664</v>
      </c>
      <c r="N989" s="33"/>
      <c r="O989" s="33"/>
      <c r="P989" s="33"/>
      <c r="Q989" s="33"/>
      <c r="R989" s="33"/>
      <c r="S989" s="33"/>
      <c r="T989" s="33"/>
      <c r="U989" s="33"/>
      <c r="V989" s="31">
        <f t="shared" si="286"/>
        <v>3.1030242795187742E-5</v>
      </c>
      <c r="W989" s="31">
        <f t="shared" si="287"/>
        <v>0.10494401035435175</v>
      </c>
      <c r="X989" s="31">
        <f t="shared" si="288"/>
        <v>0.10497504059714693</v>
      </c>
      <c r="Y989" s="31">
        <f t="shared" si="289"/>
        <v>-4.49449741946637E-2</v>
      </c>
      <c r="Z989" s="31"/>
      <c r="AA989" s="31"/>
      <c r="AB989" s="31"/>
      <c r="AC989" s="31"/>
      <c r="AD989" s="31"/>
      <c r="AE989" s="31"/>
      <c r="AF989" s="31"/>
      <c r="AG989" s="33">
        <f t="shared" si="290"/>
        <v>0.99875029713574681</v>
      </c>
      <c r="AH989" s="33">
        <f t="shared" si="291"/>
        <v>1.0005350592166031</v>
      </c>
      <c r="AI989" s="33">
        <f t="shared" si="292"/>
        <v>0.99999963059234642</v>
      </c>
      <c r="AJ989" s="93">
        <f t="shared" si="293"/>
        <v>0.99935740763964442</v>
      </c>
      <c r="AK989" s="3">
        <f t="shared" si="294"/>
        <v>0.99937024066906588</v>
      </c>
      <c r="AL989" s="3"/>
      <c r="AM989" s="3"/>
      <c r="AN989" s="3"/>
      <c r="AO989" s="3"/>
      <c r="AP989" s="3"/>
      <c r="AQ989" s="90">
        <f t="shared" si="301"/>
        <v>0</v>
      </c>
      <c r="AR989" s="91">
        <f t="shared" si="302"/>
        <v>0</v>
      </c>
      <c r="AS989" s="89">
        <f>SUM(AR$9:AR989)*RLR</f>
        <v>120</v>
      </c>
      <c r="AT989" s="90">
        <f>AS989-SUM(AU$9:AU989)</f>
        <v>7.5571119712080304E-2</v>
      </c>
      <c r="AU989" s="89">
        <f t="shared" si="303"/>
        <v>5.710663958091544E-4</v>
      </c>
      <c r="AV989" s="90">
        <f>SUM(AU$9:AU989)*RRF</f>
        <v>83.947100216201534</v>
      </c>
      <c r="AW989" s="3"/>
      <c r="AX989" s="2">
        <f t="shared" si="295"/>
        <v>1.5</v>
      </c>
      <c r="AY989" s="2">
        <f t="shared" si="296"/>
        <v>0.75</v>
      </c>
    </row>
    <row r="990" spans="1:51" x14ac:dyDescent="0.25">
      <c r="A990" s="14">
        <f t="shared" si="297"/>
        <v>9.81</v>
      </c>
      <c r="B990" s="59">
        <f>IF($B$4="AY",0,IFERROR(P*INDEX('UWYr writing pattern'!$C$4:$C$18,MATCH('Baseline model w.Calcs'!$A990,'UWYr writing pattern'!$A$4:$A$18,0)) / 25,B989))</f>
        <v>0</v>
      </c>
      <c r="C990" s="36">
        <f t="shared" si="298"/>
        <v>3.6386653753880865E-5</v>
      </c>
      <c r="E990" s="34">
        <f t="shared" si="299"/>
        <v>5.541114784854954E-7</v>
      </c>
      <c r="F990" s="31">
        <f>SUM($E$9:E990)*RLR</f>
        <v>119.99995633601534</v>
      </c>
      <c r="G990" s="32"/>
      <c r="H990" s="36">
        <f>F990-SUM($J$9:J990)</f>
        <v>0.14879627961477127</v>
      </c>
      <c r="J990" s="31">
        <f t="shared" si="300"/>
        <v>1.1244001109394831E-3</v>
      </c>
      <c r="K990" s="36">
        <f>SUM($J$9:J990)*RRF</f>
        <v>83.89581203948039</v>
      </c>
      <c r="L990" s="33"/>
      <c r="M990" s="36">
        <f t="shared" si="285"/>
        <v>84.044608319095161</v>
      </c>
      <c r="N990" s="33"/>
      <c r="O990" s="33"/>
      <c r="P990" s="33"/>
      <c r="Q990" s="33"/>
      <c r="R990" s="33"/>
      <c r="S990" s="33"/>
      <c r="T990" s="33"/>
      <c r="U990" s="33"/>
      <c r="V990" s="31">
        <f t="shared" si="286"/>
        <v>3.0564789153259925E-5</v>
      </c>
      <c r="W990" s="31">
        <f t="shared" si="287"/>
        <v>0.10415739573033989</v>
      </c>
      <c r="X990" s="31">
        <f t="shared" si="288"/>
        <v>0.10418796051949314</v>
      </c>
      <c r="Y990" s="31">
        <f t="shared" si="289"/>
        <v>-4.4608319095161164E-2</v>
      </c>
      <c r="Z990" s="31"/>
      <c r="AA990" s="31"/>
      <c r="AB990" s="31"/>
      <c r="AC990" s="31"/>
      <c r="AD990" s="31"/>
      <c r="AE990" s="31"/>
      <c r="AF990" s="31"/>
      <c r="AG990" s="33">
        <f t="shared" si="290"/>
        <v>0.9987596671366713</v>
      </c>
      <c r="AH990" s="33">
        <f t="shared" si="291"/>
        <v>1.0005310514177996</v>
      </c>
      <c r="AI990" s="33">
        <f t="shared" si="292"/>
        <v>0.99999963613346121</v>
      </c>
      <c r="AJ990" s="93">
        <f t="shared" si="293"/>
        <v>0.99936220905453466</v>
      </c>
      <c r="AK990" s="3">
        <f t="shared" si="294"/>
        <v>0.99937496386404789</v>
      </c>
      <c r="AL990" s="3"/>
      <c r="AM990" s="3"/>
      <c r="AN990" s="3"/>
      <c r="AO990" s="3"/>
      <c r="AP990" s="3"/>
      <c r="AQ990" s="90">
        <f t="shared" si="301"/>
        <v>0</v>
      </c>
      <c r="AR990" s="91">
        <f t="shared" si="302"/>
        <v>0</v>
      </c>
      <c r="AS990" s="89">
        <f>SUM(AR$9:AR990)*RLR</f>
        <v>120</v>
      </c>
      <c r="AT990" s="90">
        <f>AS990-SUM(AU$9:AU990)</f>
        <v>7.5004336314236753E-2</v>
      </c>
      <c r="AU990" s="89">
        <f t="shared" si="303"/>
        <v>5.6678339784060232E-4</v>
      </c>
      <c r="AV990" s="90">
        <f>SUM(AU$9:AU990)*RRF</f>
        <v>83.947496964580026</v>
      </c>
      <c r="AW990" s="3"/>
      <c r="AX990" s="2">
        <f t="shared" si="295"/>
        <v>1.5</v>
      </c>
      <c r="AY990" s="2">
        <f t="shared" si="296"/>
        <v>0.75</v>
      </c>
    </row>
    <row r="991" spans="1:51" x14ac:dyDescent="0.25">
      <c r="A991" s="14">
        <f t="shared" si="297"/>
        <v>9.82</v>
      </c>
      <c r="B991" s="59">
        <f>IF($B$4="AY",0,IFERROR(P*INDEX('UWYr writing pattern'!$C$4:$C$18,MATCH('Baseline model w.Calcs'!$A991,'UWYr writing pattern'!$A$4:$A$18,0)) / 25,B990))</f>
        <v>0</v>
      </c>
      <c r="C991" s="36">
        <f t="shared" si="298"/>
        <v>3.584085394757265E-5</v>
      </c>
      <c r="E991" s="34">
        <f t="shared" si="299"/>
        <v>5.4579980630821302E-7</v>
      </c>
      <c r="F991" s="31">
        <f>SUM($E$9:E991)*RLR</f>
        <v>119.99995699097511</v>
      </c>
      <c r="G991" s="32"/>
      <c r="H991" s="36">
        <f>F991-SUM($J$9:J991)</f>
        <v>0.14768096247742335</v>
      </c>
      <c r="J991" s="31">
        <f t="shared" si="300"/>
        <v>1.1159720971107845E-3</v>
      </c>
      <c r="K991" s="36">
        <f>SUM($J$9:J991)*RRF</f>
        <v>83.896593219948372</v>
      </c>
      <c r="L991" s="33"/>
      <c r="M991" s="36">
        <f t="shared" si="285"/>
        <v>84.044274182425795</v>
      </c>
      <c r="N991" s="33"/>
      <c r="O991" s="33"/>
      <c r="P991" s="33"/>
      <c r="Q991" s="33"/>
      <c r="R991" s="33"/>
      <c r="S991" s="33"/>
      <c r="T991" s="33"/>
      <c r="U991" s="33"/>
      <c r="V991" s="31">
        <f t="shared" si="286"/>
        <v>3.0106317315961023E-5</v>
      </c>
      <c r="W991" s="31">
        <f t="shared" si="287"/>
        <v>0.10337667373419634</v>
      </c>
      <c r="X991" s="31">
        <f t="shared" si="288"/>
        <v>0.10340678005151231</v>
      </c>
      <c r="Y991" s="31">
        <f t="shared" si="289"/>
        <v>-4.4274182425795061E-2</v>
      </c>
      <c r="Z991" s="31"/>
      <c r="AA991" s="31"/>
      <c r="AB991" s="31"/>
      <c r="AC991" s="31"/>
      <c r="AD991" s="31"/>
      <c r="AE991" s="31"/>
      <c r="AF991" s="31"/>
      <c r="AG991" s="33">
        <f t="shared" si="290"/>
        <v>0.99876896690414729</v>
      </c>
      <c r="AH991" s="33">
        <f t="shared" si="291"/>
        <v>1.0005270736003071</v>
      </c>
      <c r="AI991" s="33">
        <f t="shared" si="292"/>
        <v>0.99999964159145927</v>
      </c>
      <c r="AJ991" s="93">
        <f t="shared" si="293"/>
        <v>0.99936697459351598</v>
      </c>
      <c r="AK991" s="3">
        <f t="shared" si="294"/>
        <v>0.99937965163506759</v>
      </c>
      <c r="AL991" s="3"/>
      <c r="AM991" s="3"/>
      <c r="AN991" s="3"/>
      <c r="AO991" s="3"/>
      <c r="AP991" s="3"/>
      <c r="AQ991" s="90">
        <f t="shared" si="301"/>
        <v>0</v>
      </c>
      <c r="AR991" s="91">
        <f t="shared" si="302"/>
        <v>0</v>
      </c>
      <c r="AS991" s="89">
        <f>SUM(AR$9:AR991)*RLR</f>
        <v>120</v>
      </c>
      <c r="AT991" s="90">
        <f>AS991-SUM(AU$9:AU991)</f>
        <v>7.4441803791884809E-2</v>
      </c>
      <c r="AU991" s="89">
        <f t="shared" si="303"/>
        <v>5.625325223567757E-4</v>
      </c>
      <c r="AV991" s="90">
        <f>SUM(AU$9:AU991)*RRF</f>
        <v>83.947890737345674</v>
      </c>
      <c r="AW991" s="3"/>
      <c r="AX991" s="2">
        <f t="shared" si="295"/>
        <v>1.5</v>
      </c>
      <c r="AY991" s="2">
        <f t="shared" si="296"/>
        <v>0.75</v>
      </c>
    </row>
    <row r="992" spans="1:51" x14ac:dyDescent="0.25">
      <c r="A992" s="14">
        <f t="shared" si="297"/>
        <v>9.83</v>
      </c>
      <c r="B992" s="59">
        <f>IF($B$4="AY",0,IFERROR(P*INDEX('UWYr writing pattern'!$C$4:$C$18,MATCH('Baseline model w.Calcs'!$A992,'UWYr writing pattern'!$A$4:$A$18,0)) / 25,B991))</f>
        <v>0</v>
      </c>
      <c r="C992" s="36">
        <f t="shared" si="298"/>
        <v>3.5303241138359061E-5</v>
      </c>
      <c r="E992" s="34">
        <f t="shared" si="299"/>
        <v>5.3761280921358977E-7</v>
      </c>
      <c r="F992" s="31">
        <f>SUM($E$9:E992)*RLR</f>
        <v>119.99995763611048</v>
      </c>
      <c r="G992" s="32"/>
      <c r="H992" s="36">
        <f>F992-SUM($J$9:J992)</f>
        <v>0.1465740003942102</v>
      </c>
      <c r="J992" s="31">
        <f t="shared" si="300"/>
        <v>1.1076072185806751E-3</v>
      </c>
      <c r="K992" s="36">
        <f>SUM($J$9:J992)*RRF</f>
        <v>83.897368545001385</v>
      </c>
      <c r="L992" s="33"/>
      <c r="M992" s="36">
        <f t="shared" si="285"/>
        <v>84.043942545395595</v>
      </c>
      <c r="N992" s="33"/>
      <c r="O992" s="33"/>
      <c r="P992" s="33"/>
      <c r="Q992" s="33"/>
      <c r="R992" s="33"/>
      <c r="S992" s="33"/>
      <c r="T992" s="33"/>
      <c r="U992" s="33"/>
      <c r="V992" s="31">
        <f t="shared" si="286"/>
        <v>2.9654722556221609E-5</v>
      </c>
      <c r="W992" s="31">
        <f t="shared" si="287"/>
        <v>0.10260180027594713</v>
      </c>
      <c r="X992" s="31">
        <f t="shared" si="288"/>
        <v>0.10263145499850336</v>
      </c>
      <c r="Y992" s="31">
        <f t="shared" si="289"/>
        <v>-4.3942545395594834E-2</v>
      </c>
      <c r="Z992" s="31"/>
      <c r="AA992" s="31"/>
      <c r="AB992" s="31"/>
      <c r="AC992" s="31"/>
      <c r="AD992" s="31"/>
      <c r="AE992" s="31"/>
      <c r="AF992" s="31"/>
      <c r="AG992" s="33">
        <f t="shared" si="290"/>
        <v>0.99877819696430215</v>
      </c>
      <c r="AH992" s="33">
        <f t="shared" si="291"/>
        <v>1.0005231255404237</v>
      </c>
      <c r="AI992" s="33">
        <f t="shared" si="292"/>
        <v>0.99999964696758736</v>
      </c>
      <c r="AJ992" s="93">
        <f t="shared" si="293"/>
        <v>0.99937170452465141</v>
      </c>
      <c r="AK992" s="3">
        <f t="shared" si="294"/>
        <v>0.99938430424780456</v>
      </c>
      <c r="AL992" s="3"/>
      <c r="AM992" s="3"/>
      <c r="AN992" s="3"/>
      <c r="AO992" s="3"/>
      <c r="AP992" s="3"/>
      <c r="AQ992" s="90">
        <f t="shared" si="301"/>
        <v>0</v>
      </c>
      <c r="AR992" s="91">
        <f t="shared" si="302"/>
        <v>0</v>
      </c>
      <c r="AS992" s="89">
        <f>SUM(AR$9:AR992)*RLR</f>
        <v>120</v>
      </c>
      <c r="AT992" s="90">
        <f>AS992-SUM(AU$9:AU992)</f>
        <v>7.3883490263440876E-2</v>
      </c>
      <c r="AU992" s="89">
        <f t="shared" si="303"/>
        <v>5.5831352843913604E-4</v>
      </c>
      <c r="AV992" s="90">
        <f>SUM(AU$9:AU992)*RRF</f>
        <v>83.948281556815587</v>
      </c>
      <c r="AW992" s="3"/>
      <c r="AX992" s="2">
        <f t="shared" si="295"/>
        <v>1.5</v>
      </c>
      <c r="AY992" s="2">
        <f t="shared" si="296"/>
        <v>0.75</v>
      </c>
    </row>
    <row r="993" spans="1:51" x14ac:dyDescent="0.25">
      <c r="A993" s="14">
        <f t="shared" si="297"/>
        <v>9.84</v>
      </c>
      <c r="B993" s="59">
        <f>IF($B$4="AY",0,IFERROR(P*INDEX('UWYr writing pattern'!$C$4:$C$18,MATCH('Baseline model w.Calcs'!$A993,'UWYr writing pattern'!$A$4:$A$18,0)) / 25,B992))</f>
        <v>0</v>
      </c>
      <c r="C993" s="36">
        <f t="shared" si="298"/>
        <v>3.4773692521283673E-5</v>
      </c>
      <c r="E993" s="34">
        <f t="shared" si="299"/>
        <v>5.2954861707538597E-7</v>
      </c>
      <c r="F993" s="31">
        <f>SUM($E$9:E993)*RLR</f>
        <v>119.99995827156881</v>
      </c>
      <c r="G993" s="32"/>
      <c r="H993" s="36">
        <f>F993-SUM($J$9:J993)</f>
        <v>0.14547533084959241</v>
      </c>
      <c r="J993" s="31">
        <f t="shared" si="300"/>
        <v>1.0993050029565765E-3</v>
      </c>
      <c r="K993" s="36">
        <f>SUM($J$9:J993)*RRF</f>
        <v>83.898138058503449</v>
      </c>
      <c r="L993" s="33"/>
      <c r="M993" s="36">
        <f t="shared" si="285"/>
        <v>84.043613389353041</v>
      </c>
      <c r="N993" s="33"/>
      <c r="O993" s="33"/>
      <c r="P993" s="33"/>
      <c r="Q993" s="33"/>
      <c r="R993" s="33"/>
      <c r="S993" s="33"/>
      <c r="T993" s="33"/>
      <c r="U993" s="33"/>
      <c r="V993" s="31">
        <f t="shared" si="286"/>
        <v>2.9209901717878281E-5</v>
      </c>
      <c r="W993" s="31">
        <f t="shared" si="287"/>
        <v>0.10183273159471468</v>
      </c>
      <c r="X993" s="31">
        <f t="shared" si="288"/>
        <v>0.10186194149643256</v>
      </c>
      <c r="Y993" s="31">
        <f t="shared" si="289"/>
        <v>-4.3613389353041043E-2</v>
      </c>
      <c r="Z993" s="31"/>
      <c r="AA993" s="31"/>
      <c r="AB993" s="31"/>
      <c r="AC993" s="31"/>
      <c r="AD993" s="31"/>
      <c r="AE993" s="31"/>
      <c r="AF993" s="31"/>
      <c r="AG993" s="33">
        <f t="shared" si="290"/>
        <v>0.99878735783932682</v>
      </c>
      <c r="AH993" s="33">
        <f t="shared" si="291"/>
        <v>1.0005192070161075</v>
      </c>
      <c r="AI993" s="33">
        <f t="shared" si="292"/>
        <v>0.99999965226307341</v>
      </c>
      <c r="AJ993" s="93">
        <f t="shared" si="293"/>
        <v>0.99937639911400056</v>
      </c>
      <c r="AK993" s="3">
        <f t="shared" si="294"/>
        <v>0.99938892196594609</v>
      </c>
      <c r="AL993" s="3"/>
      <c r="AM993" s="3"/>
      <c r="AN993" s="3"/>
      <c r="AO993" s="3"/>
      <c r="AP993" s="3"/>
      <c r="AQ993" s="90">
        <f t="shared" si="301"/>
        <v>0</v>
      </c>
      <c r="AR993" s="91">
        <f t="shared" si="302"/>
        <v>0</v>
      </c>
      <c r="AS993" s="89">
        <f>SUM(AR$9:AR993)*RLR</f>
        <v>120</v>
      </c>
      <c r="AT993" s="90">
        <f>AS993-SUM(AU$9:AU993)</f>
        <v>7.3329364086461624E-2</v>
      </c>
      <c r="AU993" s="89">
        <f t="shared" si="303"/>
        <v>5.5412617697580657E-4</v>
      </c>
      <c r="AV993" s="90">
        <f>SUM(AU$9:AU993)*RRF</f>
        <v>83.948669445139473</v>
      </c>
      <c r="AW993" s="3"/>
      <c r="AX993" s="2">
        <f t="shared" si="295"/>
        <v>1.5</v>
      </c>
      <c r="AY993" s="2">
        <f t="shared" si="296"/>
        <v>0.75</v>
      </c>
    </row>
    <row r="994" spans="1:51" x14ac:dyDescent="0.25">
      <c r="A994" s="14">
        <f t="shared" si="297"/>
        <v>9.85</v>
      </c>
      <c r="B994" s="59">
        <f>IF($B$4="AY",0,IFERROR(P*INDEX('UWYr writing pattern'!$C$4:$C$18,MATCH('Baseline model w.Calcs'!$A994,'UWYr writing pattern'!$A$4:$A$18,0)) / 25,B993))</f>
        <v>0</v>
      </c>
      <c r="C994" s="36">
        <f t="shared" si="298"/>
        <v>3.4252087133464415E-5</v>
      </c>
      <c r="E994" s="34">
        <f t="shared" si="299"/>
        <v>5.216053878192551E-7</v>
      </c>
      <c r="F994" s="31">
        <f>SUM($E$9:E994)*RLR</f>
        <v>119.99995889749528</v>
      </c>
      <c r="G994" s="32"/>
      <c r="H994" s="36">
        <f>F994-SUM($J$9:J994)</f>
        <v>0.14438489179468661</v>
      </c>
      <c r="J994" s="31">
        <f t="shared" si="300"/>
        <v>1.091064981371943E-3</v>
      </c>
      <c r="K994" s="36">
        <f>SUM($J$9:J994)*RRF</f>
        <v>83.898901803990412</v>
      </c>
      <c r="L994" s="33"/>
      <c r="M994" s="36">
        <f t="shared" si="285"/>
        <v>84.043286695785099</v>
      </c>
      <c r="N994" s="33"/>
      <c r="O994" s="33"/>
      <c r="P994" s="33"/>
      <c r="Q994" s="33"/>
      <c r="R994" s="33"/>
      <c r="S994" s="33"/>
      <c r="T994" s="33"/>
      <c r="U994" s="33"/>
      <c r="V994" s="31">
        <f t="shared" si="286"/>
        <v>2.8771753192110104E-5</v>
      </c>
      <c r="W994" s="31">
        <f t="shared" si="287"/>
        <v>0.10106942425628063</v>
      </c>
      <c r="X994" s="31">
        <f t="shared" si="288"/>
        <v>0.10109819600947274</v>
      </c>
      <c r="Y994" s="31">
        <f t="shared" si="289"/>
        <v>-4.3286695785099027E-2</v>
      </c>
      <c r="Z994" s="31"/>
      <c r="AA994" s="31"/>
      <c r="AB994" s="31"/>
      <c r="AC994" s="31"/>
      <c r="AD994" s="31"/>
      <c r="AE994" s="31"/>
      <c r="AF994" s="31"/>
      <c r="AG994" s="33">
        <f t="shared" si="290"/>
        <v>0.99879645004750495</v>
      </c>
      <c r="AH994" s="33">
        <f t="shared" si="291"/>
        <v>1.0005153178069655</v>
      </c>
      <c r="AI994" s="33">
        <f t="shared" si="292"/>
        <v>0.99999965747912734</v>
      </c>
      <c r="AJ994" s="93">
        <f t="shared" si="293"/>
        <v>0.99938105862563553</v>
      </c>
      <c r="AK994" s="3">
        <f t="shared" si="294"/>
        <v>0.9993935050512015</v>
      </c>
      <c r="AL994" s="3"/>
      <c r="AM994" s="3"/>
      <c r="AN994" s="3"/>
      <c r="AO994" s="3"/>
      <c r="AP994" s="3"/>
      <c r="AQ994" s="90">
        <f t="shared" si="301"/>
        <v>0</v>
      </c>
      <c r="AR994" s="91">
        <f t="shared" si="302"/>
        <v>0</v>
      </c>
      <c r="AS994" s="89">
        <f>SUM(AR$9:AR994)*RLR</f>
        <v>120</v>
      </c>
      <c r="AT994" s="90">
        <f>AS994-SUM(AU$9:AU994)</f>
        <v>7.2779393855810781E-2</v>
      </c>
      <c r="AU994" s="89">
        <f t="shared" si="303"/>
        <v>5.4997023064846224E-4</v>
      </c>
      <c r="AV994" s="90">
        <f>SUM(AU$9:AU994)*RRF</f>
        <v>83.949054424300925</v>
      </c>
      <c r="AW994" s="3"/>
      <c r="AX994" s="2">
        <f t="shared" si="295"/>
        <v>1.5</v>
      </c>
      <c r="AY994" s="2">
        <f t="shared" si="296"/>
        <v>0.75</v>
      </c>
    </row>
    <row r="995" spans="1:51" x14ac:dyDescent="0.25">
      <c r="A995" s="14">
        <f t="shared" si="297"/>
        <v>9.86</v>
      </c>
      <c r="B995" s="59">
        <f>IF($B$4="AY",0,IFERROR(P*INDEX('UWYr writing pattern'!$C$4:$C$18,MATCH('Baseline model w.Calcs'!$A995,'UWYr writing pattern'!$A$4:$A$18,0)) / 25,B994))</f>
        <v>0</v>
      </c>
      <c r="C995" s="36">
        <f t="shared" si="298"/>
        <v>3.3738305826462449E-5</v>
      </c>
      <c r="E995" s="34">
        <f t="shared" si="299"/>
        <v>5.1378130700196619E-7</v>
      </c>
      <c r="F995" s="31">
        <f>SUM($E$9:E995)*RLR</f>
        <v>119.99995951403284</v>
      </c>
      <c r="G995" s="32"/>
      <c r="H995" s="36">
        <f>F995-SUM($J$9:J995)</f>
        <v>0.14330262164378382</v>
      </c>
      <c r="J995" s="31">
        <f t="shared" si="300"/>
        <v>1.0828866884601497E-3</v>
      </c>
      <c r="K995" s="36">
        <f>SUM($J$9:J995)*RRF</f>
        <v>83.899659824672327</v>
      </c>
      <c r="L995" s="33"/>
      <c r="M995" s="36">
        <f t="shared" si="285"/>
        <v>84.04296244631611</v>
      </c>
      <c r="N995" s="33"/>
      <c r="O995" s="33"/>
      <c r="P995" s="33"/>
      <c r="Q995" s="33"/>
      <c r="R995" s="33"/>
      <c r="S995" s="33"/>
      <c r="T995" s="33"/>
      <c r="U995" s="33"/>
      <c r="V995" s="31">
        <f t="shared" si="286"/>
        <v>2.8340176894228452E-5</v>
      </c>
      <c r="W995" s="31">
        <f t="shared" si="287"/>
        <v>0.10031183515064868</v>
      </c>
      <c r="X995" s="31">
        <f t="shared" si="288"/>
        <v>0.1003401753275429</v>
      </c>
      <c r="Y995" s="31">
        <f t="shared" si="289"/>
        <v>-4.2962446316110459E-2</v>
      </c>
      <c r="Z995" s="31"/>
      <c r="AA995" s="31"/>
      <c r="AB995" s="31"/>
      <c r="AC995" s="31"/>
      <c r="AD995" s="31"/>
      <c r="AE995" s="31"/>
      <c r="AF995" s="31"/>
      <c r="AG995" s="33">
        <f t="shared" si="290"/>
        <v>0.99880547410324194</v>
      </c>
      <c r="AH995" s="33">
        <f t="shared" si="291"/>
        <v>1.0005114576942393</v>
      </c>
      <c r="AI995" s="33">
        <f t="shared" si="292"/>
        <v>0.99999966261694029</v>
      </c>
      <c r="AJ995" s="93">
        <f t="shared" si="293"/>
        <v>0.99938568332165489</v>
      </c>
      <c r="AK995" s="3">
        <f t="shared" si="294"/>
        <v>0.99939805376331747</v>
      </c>
      <c r="AL995" s="3"/>
      <c r="AM995" s="3"/>
      <c r="AN995" s="3"/>
      <c r="AO995" s="3"/>
      <c r="AP995" s="3"/>
      <c r="AQ995" s="90">
        <f t="shared" si="301"/>
        <v>0</v>
      </c>
      <c r="AR995" s="91">
        <f t="shared" si="302"/>
        <v>0</v>
      </c>
      <c r="AS995" s="89">
        <f>SUM(AR$9:AR995)*RLR</f>
        <v>120</v>
      </c>
      <c r="AT995" s="90">
        <f>AS995-SUM(AU$9:AU995)</f>
        <v>7.2233548401896996E-2</v>
      </c>
      <c r="AU995" s="89">
        <f t="shared" si="303"/>
        <v>5.4584545391858088E-4</v>
      </c>
      <c r="AV995" s="90">
        <f>SUM(AU$9:AU995)*RRF</f>
        <v>83.949436516118666</v>
      </c>
      <c r="AW995" s="3"/>
      <c r="AX995" s="2">
        <f t="shared" si="295"/>
        <v>1.5</v>
      </c>
      <c r="AY995" s="2">
        <f t="shared" si="296"/>
        <v>0.75</v>
      </c>
    </row>
    <row r="996" spans="1:51" x14ac:dyDescent="0.25">
      <c r="A996" s="14">
        <f t="shared" si="297"/>
        <v>9.8699999999999992</v>
      </c>
      <c r="B996" s="59">
        <f>IF($B$4="AY",0,IFERROR(P*INDEX('UWYr writing pattern'!$C$4:$C$18,MATCH('Baseline model w.Calcs'!$A996,'UWYr writing pattern'!$A$4:$A$18,0)) / 25,B995))</f>
        <v>0</v>
      </c>
      <c r="C996" s="36">
        <f t="shared" si="298"/>
        <v>3.323223123906551E-5</v>
      </c>
      <c r="E996" s="34">
        <f t="shared" si="299"/>
        <v>5.0607458739693673E-7</v>
      </c>
      <c r="F996" s="31">
        <f>SUM($E$9:E996)*RLR</f>
        <v>119.99996012132235</v>
      </c>
      <c r="G996" s="32"/>
      <c r="H996" s="36">
        <f>F996-SUM($J$9:J996)</f>
        <v>0.14222845927096728</v>
      </c>
      <c r="J996" s="31">
        <f t="shared" si="300"/>
        <v>1.0747696623283787E-3</v>
      </c>
      <c r="K996" s="36">
        <f>SUM($J$9:J996)*RRF</f>
        <v>83.900412163435959</v>
      </c>
      <c r="L996" s="33"/>
      <c r="M996" s="36">
        <f t="shared" si="285"/>
        <v>84.042640622706926</v>
      </c>
      <c r="N996" s="33"/>
      <c r="O996" s="33"/>
      <c r="P996" s="33"/>
      <c r="Q996" s="33"/>
      <c r="R996" s="33"/>
      <c r="S996" s="33"/>
      <c r="T996" s="33"/>
      <c r="U996" s="33"/>
      <c r="V996" s="31">
        <f t="shared" si="286"/>
        <v>2.7915074240815023E-5</v>
      </c>
      <c r="W996" s="31">
        <f t="shared" si="287"/>
        <v>9.9559921489677086E-2</v>
      </c>
      <c r="X996" s="31">
        <f t="shared" si="288"/>
        <v>9.9587836563917898E-2</v>
      </c>
      <c r="Y996" s="31">
        <f t="shared" si="289"/>
        <v>-4.2640622706926479E-2</v>
      </c>
      <c r="Z996" s="31"/>
      <c r="AA996" s="31"/>
      <c r="AB996" s="31"/>
      <c r="AC996" s="31"/>
      <c r="AD996" s="31"/>
      <c r="AE996" s="31"/>
      <c r="AF996" s="31"/>
      <c r="AG996" s="33">
        <f t="shared" si="290"/>
        <v>0.99881443051709473</v>
      </c>
      <c r="AH996" s="33">
        <f t="shared" si="291"/>
        <v>1.0005076264607968</v>
      </c>
      <c r="AI996" s="33">
        <f t="shared" si="292"/>
        <v>0.99999966767768622</v>
      </c>
      <c r="AJ996" s="93">
        <f t="shared" si="293"/>
        <v>0.99939027346219922</v>
      </c>
      <c r="AK996" s="3">
        <f t="shared" si="294"/>
        <v>0.99940256836009256</v>
      </c>
      <c r="AL996" s="3"/>
      <c r="AM996" s="3"/>
      <c r="AN996" s="3"/>
      <c r="AO996" s="3"/>
      <c r="AP996" s="3"/>
      <c r="AQ996" s="90">
        <f t="shared" si="301"/>
        <v>0</v>
      </c>
      <c r="AR996" s="91">
        <f t="shared" si="302"/>
        <v>0</v>
      </c>
      <c r="AS996" s="89">
        <f>SUM(AR$9:AR996)*RLR</f>
        <v>120</v>
      </c>
      <c r="AT996" s="90">
        <f>AS996-SUM(AU$9:AU996)</f>
        <v>7.1691796788883266E-2</v>
      </c>
      <c r="AU996" s="89">
        <f t="shared" si="303"/>
        <v>5.4175161301422753E-4</v>
      </c>
      <c r="AV996" s="90">
        <f>SUM(AU$9:AU996)*RRF</f>
        <v>83.949815742247779</v>
      </c>
      <c r="AW996" s="3"/>
      <c r="AX996" s="2">
        <f t="shared" si="295"/>
        <v>1.5</v>
      </c>
      <c r="AY996" s="2">
        <f t="shared" si="296"/>
        <v>0.75</v>
      </c>
    </row>
    <row r="997" spans="1:51" x14ac:dyDescent="0.25">
      <c r="A997" s="14">
        <f t="shared" si="297"/>
        <v>9.8800000000000008</v>
      </c>
      <c r="B997" s="59">
        <f>IF($B$4="AY",0,IFERROR(P*INDEX('UWYr writing pattern'!$C$4:$C$18,MATCH('Baseline model w.Calcs'!$A997,'UWYr writing pattern'!$A$4:$A$18,0)) / 25,B996))</f>
        <v>0</v>
      </c>
      <c r="C997" s="36">
        <f t="shared" si="298"/>
        <v>3.2733747770479529E-5</v>
      </c>
      <c r="E997" s="34">
        <f t="shared" si="299"/>
        <v>4.9848346858598272E-7</v>
      </c>
      <c r="F997" s="31">
        <f>SUM($E$9:E997)*RLR</f>
        <v>119.99996071950251</v>
      </c>
      <c r="G997" s="32"/>
      <c r="H997" s="36">
        <f>F997-SUM($J$9:J997)</f>
        <v>0.14116234400660232</v>
      </c>
      <c r="J997" s="31">
        <f t="shared" si="300"/>
        <v>1.0667134445322547E-3</v>
      </c>
      <c r="K997" s="36">
        <f>SUM($J$9:J997)*RRF</f>
        <v>83.901158862847126</v>
      </c>
      <c r="L997" s="33"/>
      <c r="M997" s="36">
        <f t="shared" si="285"/>
        <v>84.042321206853728</v>
      </c>
      <c r="N997" s="33"/>
      <c r="O997" s="33"/>
      <c r="P997" s="33"/>
      <c r="Q997" s="33"/>
      <c r="R997" s="33"/>
      <c r="S997" s="33"/>
      <c r="T997" s="33"/>
      <c r="U997" s="33"/>
      <c r="V997" s="31">
        <f t="shared" si="286"/>
        <v>2.7496348127202801E-5</v>
      </c>
      <c r="W997" s="31">
        <f t="shared" si="287"/>
        <v>9.8813640804621627E-2</v>
      </c>
      <c r="X997" s="31">
        <f t="shared" si="288"/>
        <v>9.8841137152748837E-2</v>
      </c>
      <c r="Y997" s="31">
        <f t="shared" si="289"/>
        <v>-4.2321206853728199E-2</v>
      </c>
      <c r="Z997" s="31"/>
      <c r="AA997" s="31"/>
      <c r="AB997" s="31"/>
      <c r="AC997" s="31"/>
      <c r="AD997" s="31"/>
      <c r="AE997" s="31"/>
      <c r="AF997" s="31"/>
      <c r="AG997" s="33">
        <f t="shared" si="290"/>
        <v>0.99882331979579908</v>
      </c>
      <c r="AH997" s="33">
        <f t="shared" si="291"/>
        <v>1.0005038238911159</v>
      </c>
      <c r="AI997" s="33">
        <f t="shared" si="292"/>
        <v>0.99999967266252088</v>
      </c>
      <c r="AJ997" s="93">
        <f t="shared" si="293"/>
        <v>0.99939482930546497</v>
      </c>
      <c r="AK997" s="3">
        <f t="shared" si="294"/>
        <v>0.99940704909739186</v>
      </c>
      <c r="AL997" s="3"/>
      <c r="AM997" s="3"/>
      <c r="AN997" s="3"/>
      <c r="AO997" s="3"/>
      <c r="AP997" s="3"/>
      <c r="AQ997" s="90">
        <f t="shared" si="301"/>
        <v>0</v>
      </c>
      <c r="AR997" s="91">
        <f t="shared" si="302"/>
        <v>0</v>
      </c>
      <c r="AS997" s="89">
        <f>SUM(AR$9:AR997)*RLR</f>
        <v>120</v>
      </c>
      <c r="AT997" s="90">
        <f>AS997-SUM(AU$9:AU997)</f>
        <v>7.1154108312967423E-2</v>
      </c>
      <c r="AU997" s="89">
        <f t="shared" si="303"/>
        <v>5.376884759166245E-4</v>
      </c>
      <c r="AV997" s="90">
        <f>SUM(AU$9:AU997)*RRF</f>
        <v>83.950192124180916</v>
      </c>
      <c r="AW997" s="3"/>
      <c r="AX997" s="2">
        <f t="shared" si="295"/>
        <v>1.5</v>
      </c>
      <c r="AY997" s="2">
        <f t="shared" si="296"/>
        <v>0.75</v>
      </c>
    </row>
    <row r="998" spans="1:51" x14ac:dyDescent="0.25">
      <c r="A998" s="14">
        <f t="shared" si="297"/>
        <v>9.89</v>
      </c>
      <c r="B998" s="59">
        <f>IF($B$4="AY",0,IFERROR(P*INDEX('UWYr writing pattern'!$C$4:$C$18,MATCH('Baseline model w.Calcs'!$A998,'UWYr writing pattern'!$A$4:$A$18,0)) / 25,B997))</f>
        <v>0</v>
      </c>
      <c r="C998" s="36">
        <f t="shared" si="298"/>
        <v>3.2242741553922333E-5</v>
      </c>
      <c r="E998" s="34">
        <f t="shared" si="299"/>
        <v>4.9100621655719292E-7</v>
      </c>
      <c r="F998" s="31">
        <f>SUM($E$9:E998)*RLR</f>
        <v>119.99996130870997</v>
      </c>
      <c r="G998" s="32"/>
      <c r="H998" s="36">
        <f>F998-SUM($J$9:J998)</f>
        <v>0.1401042156340111</v>
      </c>
      <c r="J998" s="31">
        <f t="shared" si="300"/>
        <v>1.0587175800495176E-3</v>
      </c>
      <c r="K998" s="36">
        <f>SUM($J$9:J998)*RRF</f>
        <v>83.901899965153163</v>
      </c>
      <c r="L998" s="33"/>
      <c r="M998" s="36">
        <f t="shared" si="285"/>
        <v>84.042004180787174</v>
      </c>
      <c r="N998" s="33"/>
      <c r="O998" s="33"/>
      <c r="P998" s="33"/>
      <c r="Q998" s="33"/>
      <c r="R998" s="33"/>
      <c r="S998" s="33"/>
      <c r="T998" s="33"/>
      <c r="U998" s="33"/>
      <c r="V998" s="31">
        <f t="shared" si="286"/>
        <v>2.7083902905294759E-5</v>
      </c>
      <c r="W998" s="31">
        <f t="shared" si="287"/>
        <v>9.807295094380776E-2</v>
      </c>
      <c r="X998" s="31">
        <f t="shared" si="288"/>
        <v>9.810003484671305E-2</v>
      </c>
      <c r="Y998" s="31">
        <f t="shared" si="289"/>
        <v>-4.200418078717405E-2</v>
      </c>
      <c r="Z998" s="31"/>
      <c r="AA998" s="31"/>
      <c r="AB998" s="31"/>
      <c r="AC998" s="31"/>
      <c r="AD998" s="31"/>
      <c r="AE998" s="31"/>
      <c r="AF998" s="31"/>
      <c r="AG998" s="33">
        <f t="shared" si="290"/>
        <v>0.99883214244229956</v>
      </c>
      <c r="AH998" s="33">
        <f t="shared" si="291"/>
        <v>1.0005000497712759</v>
      </c>
      <c r="AI998" s="33">
        <f t="shared" si="292"/>
        <v>0.99999967757258312</v>
      </c>
      <c r="AJ998" s="93">
        <f t="shared" si="293"/>
        <v>0.9993993511077196</v>
      </c>
      <c r="AK998" s="3">
        <f t="shared" si="294"/>
        <v>0.99941149622916148</v>
      </c>
      <c r="AL998" s="3"/>
      <c r="AM998" s="3"/>
      <c r="AN998" s="3"/>
      <c r="AO998" s="3"/>
      <c r="AP998" s="3"/>
      <c r="AQ998" s="90">
        <f t="shared" si="301"/>
        <v>0</v>
      </c>
      <c r="AR998" s="91">
        <f t="shared" si="302"/>
        <v>0</v>
      </c>
      <c r="AS998" s="89">
        <f>SUM(AR$9:AR998)*RLR</f>
        <v>120</v>
      </c>
      <c r="AT998" s="90">
        <f>AS998-SUM(AU$9:AU998)</f>
        <v>7.062045250061999E-2</v>
      </c>
      <c r="AU998" s="89">
        <f t="shared" si="303"/>
        <v>5.3365581234725572E-4</v>
      </c>
      <c r="AV998" s="90">
        <f>SUM(AU$9:AU998)*RRF</f>
        <v>83.950565683249565</v>
      </c>
      <c r="AW998" s="3"/>
      <c r="AX998" s="2">
        <f t="shared" si="295"/>
        <v>1.5</v>
      </c>
      <c r="AY998" s="2">
        <f t="shared" si="296"/>
        <v>0.75</v>
      </c>
    </row>
    <row r="999" spans="1:51" x14ac:dyDescent="0.25">
      <c r="A999" s="14">
        <f t="shared" si="297"/>
        <v>9.9</v>
      </c>
      <c r="B999" s="59">
        <f>IF($B$4="AY",0,IFERROR(P*INDEX('UWYr writing pattern'!$C$4:$C$18,MATCH('Baseline model w.Calcs'!$A999,'UWYr writing pattern'!$A$4:$A$18,0)) / 25,B998))</f>
        <v>0</v>
      </c>
      <c r="C999" s="36">
        <f t="shared" si="298"/>
        <v>3.1759100430613497E-5</v>
      </c>
      <c r="E999" s="34">
        <f t="shared" si="299"/>
        <v>4.8364112330883499E-7</v>
      </c>
      <c r="F999" s="31">
        <f>SUM($E$9:E999)*RLR</f>
        <v>119.99996188907932</v>
      </c>
      <c r="G999" s="32"/>
      <c r="H999" s="36">
        <f>F999-SUM($J$9:J999)</f>
        <v>0.13905401438610454</v>
      </c>
      <c r="J999" s="31">
        <f t="shared" si="300"/>
        <v>1.0507816172550832E-3</v>
      </c>
      <c r="K999" s="36">
        <f>SUM($J$9:J999)*RRF</f>
        <v>83.902635512285244</v>
      </c>
      <c r="L999" s="33"/>
      <c r="M999" s="36">
        <f t="shared" si="285"/>
        <v>84.041689526671348</v>
      </c>
      <c r="N999" s="33"/>
      <c r="O999" s="33"/>
      <c r="P999" s="33"/>
      <c r="Q999" s="33"/>
      <c r="R999" s="33"/>
      <c r="S999" s="33"/>
      <c r="T999" s="33"/>
      <c r="U999" s="33"/>
      <c r="V999" s="31">
        <f t="shared" si="286"/>
        <v>2.6677644361715334E-5</v>
      </c>
      <c r="W999" s="31">
        <f t="shared" si="287"/>
        <v>9.7337810070273173E-2</v>
      </c>
      <c r="X999" s="31">
        <f t="shared" si="288"/>
        <v>9.7364487714634892E-2</v>
      </c>
      <c r="Y999" s="31">
        <f t="shared" si="289"/>
        <v>-4.1689526671348176E-2</v>
      </c>
      <c r="Z999" s="31"/>
      <c r="AA999" s="31"/>
      <c r="AB999" s="31"/>
      <c r="AC999" s="31"/>
      <c r="AD999" s="31"/>
      <c r="AE999" s="31"/>
      <c r="AF999" s="31"/>
      <c r="AG999" s="33">
        <f t="shared" si="290"/>
        <v>0.99884089895577666</v>
      </c>
      <c r="AH999" s="33">
        <f t="shared" si="291"/>
        <v>1.0004963038889447</v>
      </c>
      <c r="AI999" s="33">
        <f t="shared" si="292"/>
        <v>0.99999968240899428</v>
      </c>
      <c r="AJ999" s="93">
        <f t="shared" si="293"/>
        <v>0.99940383912331565</v>
      </c>
      <c r="AK999" s="3">
        <f t="shared" si="294"/>
        <v>0.99941591000744268</v>
      </c>
      <c r="AL999" s="3"/>
      <c r="AM999" s="3"/>
      <c r="AN999" s="3"/>
      <c r="AO999" s="3"/>
      <c r="AP999" s="3"/>
      <c r="AQ999" s="90">
        <f t="shared" si="301"/>
        <v>0</v>
      </c>
      <c r="AR999" s="91">
        <f t="shared" si="302"/>
        <v>0</v>
      </c>
      <c r="AS999" s="89">
        <f>SUM(AR$9:AR999)*RLR</f>
        <v>120</v>
      </c>
      <c r="AT999" s="90">
        <f>AS999-SUM(AU$9:AU999)</f>
        <v>7.0090799106864665E-2</v>
      </c>
      <c r="AU999" s="89">
        <f t="shared" si="303"/>
        <v>5.2965339375464992E-4</v>
      </c>
      <c r="AV999" s="90">
        <f>SUM(AU$9:AU999)*RRF</f>
        <v>83.950936440625185</v>
      </c>
      <c r="AW999" s="3"/>
      <c r="AX999" s="2">
        <f t="shared" si="295"/>
        <v>1.5</v>
      </c>
      <c r="AY999" s="2">
        <f t="shared" si="296"/>
        <v>0.75</v>
      </c>
    </row>
    <row r="1000" spans="1:51" x14ac:dyDescent="0.25">
      <c r="A1000" s="14">
        <f t="shared" si="297"/>
        <v>9.91</v>
      </c>
      <c r="B1000" s="59">
        <f>IF($B$4="AY",0,IFERROR(P*INDEX('UWYr writing pattern'!$C$4:$C$18,MATCH('Baseline model w.Calcs'!$A1000,'UWYr writing pattern'!$A$4:$A$18,0)) / 25,B999))</f>
        <v>0</v>
      </c>
      <c r="C1000" s="36">
        <f t="shared" si="298"/>
        <v>3.1282713924154294E-5</v>
      </c>
      <c r="E1000" s="34">
        <f t="shared" si="299"/>
        <v>4.7638650645920247E-7</v>
      </c>
      <c r="F1000" s="31">
        <f>SUM($E$9:E1000)*RLR</f>
        <v>119.99996246074312</v>
      </c>
      <c r="G1000" s="32"/>
      <c r="H1000" s="36">
        <f>F1000-SUM($J$9:J1000)</f>
        <v>0.13801168094201444</v>
      </c>
      <c r="J1000" s="31">
        <f t="shared" si="300"/>
        <v>1.0429051078957841E-3</v>
      </c>
      <c r="K1000" s="36">
        <f>SUM($J$9:J1000)*RRF</f>
        <v>83.903365545860765</v>
      </c>
      <c r="L1000" s="33"/>
      <c r="M1000" s="36">
        <f t="shared" si="285"/>
        <v>84.04137722680278</v>
      </c>
      <c r="N1000" s="33"/>
      <c r="O1000" s="33"/>
      <c r="P1000" s="33"/>
      <c r="Q1000" s="33"/>
      <c r="R1000" s="33"/>
      <c r="S1000" s="33"/>
      <c r="T1000" s="33"/>
      <c r="U1000" s="33"/>
      <c r="V1000" s="31">
        <f t="shared" si="286"/>
        <v>2.6277479696289604E-5</v>
      </c>
      <c r="W1000" s="31">
        <f t="shared" si="287"/>
        <v>9.66081766594101E-2</v>
      </c>
      <c r="X1000" s="31">
        <f t="shared" si="288"/>
        <v>9.6634454139106388E-2</v>
      </c>
      <c r="Y1000" s="31">
        <f t="shared" si="289"/>
        <v>-4.1377226802779887E-2</v>
      </c>
      <c r="Z1000" s="31"/>
      <c r="AA1000" s="31"/>
      <c r="AB1000" s="31"/>
      <c r="AC1000" s="31"/>
      <c r="AD1000" s="31"/>
      <c r="AE1000" s="31"/>
      <c r="AF1000" s="31"/>
      <c r="AG1000" s="33">
        <f t="shared" si="290"/>
        <v>0.99884958983167582</v>
      </c>
      <c r="AH1000" s="33">
        <f t="shared" si="291"/>
        <v>1.0004925860333664</v>
      </c>
      <c r="AI1000" s="33">
        <f t="shared" si="292"/>
        <v>0.99999968717285936</v>
      </c>
      <c r="AJ1000" s="93">
        <f t="shared" si="293"/>
        <v>0.99940829360470518</v>
      </c>
      <c r="AK1000" s="3">
        <f t="shared" si="294"/>
        <v>0.99942029068238691</v>
      </c>
      <c r="AL1000" s="3"/>
      <c r="AM1000" s="3"/>
      <c r="AN1000" s="3"/>
      <c r="AO1000" s="3"/>
      <c r="AP1000" s="3"/>
      <c r="AQ1000" s="90">
        <f t="shared" si="301"/>
        <v>0</v>
      </c>
      <c r="AR1000" s="91">
        <f t="shared" si="302"/>
        <v>0</v>
      </c>
      <c r="AS1000" s="89">
        <f>SUM(AR$9:AR1000)*RLR</f>
        <v>120</v>
      </c>
      <c r="AT1000" s="90">
        <f>AS1000-SUM(AU$9:AU1000)</f>
        <v>6.956511811355881E-2</v>
      </c>
      <c r="AU1000" s="89">
        <f t="shared" si="303"/>
        <v>5.2568099330148495E-4</v>
      </c>
      <c r="AV1000" s="90">
        <f>SUM(AU$9:AU1000)*RRF</f>
        <v>83.9513044173205</v>
      </c>
      <c r="AW1000" s="3"/>
      <c r="AX1000" s="2">
        <f t="shared" si="295"/>
        <v>1.5</v>
      </c>
      <c r="AY1000" s="2">
        <f t="shared" si="296"/>
        <v>0.75</v>
      </c>
    </row>
    <row r="1001" spans="1:51" x14ac:dyDescent="0.25">
      <c r="A1001" s="14">
        <f t="shared" si="297"/>
        <v>9.92</v>
      </c>
      <c r="B1001" s="59">
        <f>IF($B$4="AY",0,IFERROR(P*INDEX('UWYr writing pattern'!$C$4:$C$18,MATCH('Baseline model w.Calcs'!$A1001,'UWYr writing pattern'!$A$4:$A$18,0)) / 25,B1000))</f>
        <v>0</v>
      </c>
      <c r="C1001" s="36">
        <f t="shared" si="298"/>
        <v>3.0813473215291982E-5</v>
      </c>
      <c r="E1001" s="34">
        <f t="shared" si="299"/>
        <v>4.6924070886231444E-7</v>
      </c>
      <c r="F1001" s="31">
        <f>SUM($E$9:E1001)*RLR</f>
        <v>119.99996302383197</v>
      </c>
      <c r="G1001" s="32"/>
      <c r="H1001" s="36">
        <f>F1001-SUM($J$9:J1001)</f>
        <v>0.13697715642379649</v>
      </c>
      <c r="J1001" s="31">
        <f t="shared" si="300"/>
        <v>1.0350876070651083E-3</v>
      </c>
      <c r="K1001" s="36">
        <f>SUM($J$9:J1001)*RRF</f>
        <v>83.904090107185709</v>
      </c>
      <c r="L1001" s="33"/>
      <c r="M1001" s="36">
        <f t="shared" si="285"/>
        <v>84.041067263609506</v>
      </c>
      <c r="N1001" s="33"/>
      <c r="O1001" s="33"/>
      <c r="P1001" s="33"/>
      <c r="Q1001" s="33"/>
      <c r="R1001" s="33"/>
      <c r="S1001" s="33"/>
      <c r="T1001" s="33"/>
      <c r="U1001" s="33"/>
      <c r="V1001" s="31">
        <f t="shared" si="286"/>
        <v>2.5883317500845262E-5</v>
      </c>
      <c r="W1001" s="31">
        <f t="shared" si="287"/>
        <v>9.5884009496657541E-2</v>
      </c>
      <c r="X1001" s="31">
        <f t="shared" si="288"/>
        <v>9.590989281415839E-2</v>
      </c>
      <c r="Y1001" s="31">
        <f t="shared" si="289"/>
        <v>-4.1067263609505744E-2</v>
      </c>
      <c r="Z1001" s="31"/>
      <c r="AA1001" s="31"/>
      <c r="AB1001" s="31"/>
      <c r="AC1001" s="31"/>
      <c r="AD1001" s="31"/>
      <c r="AE1001" s="31"/>
      <c r="AF1001" s="31"/>
      <c r="AG1001" s="33">
        <f t="shared" si="290"/>
        <v>0.9988582155617346</v>
      </c>
      <c r="AH1001" s="33">
        <f t="shared" si="291"/>
        <v>1.0004888959953513</v>
      </c>
      <c r="AI1001" s="33">
        <f t="shared" si="292"/>
        <v>0.99999969186526638</v>
      </c>
      <c r="AJ1001" s="93">
        <f t="shared" si="293"/>
        <v>0.99941271480245397</v>
      </c>
      <c r="AK1001" s="3">
        <f t="shared" si="294"/>
        <v>0.99942463850226915</v>
      </c>
      <c r="AL1001" s="3"/>
      <c r="AM1001" s="3"/>
      <c r="AN1001" s="3"/>
      <c r="AO1001" s="3"/>
      <c r="AP1001" s="3"/>
      <c r="AQ1001" s="90">
        <f t="shared" si="301"/>
        <v>0</v>
      </c>
      <c r="AR1001" s="91">
        <f t="shared" si="302"/>
        <v>0</v>
      </c>
      <c r="AS1001" s="89">
        <f>SUM(AR$9:AR1001)*RLR</f>
        <v>120</v>
      </c>
      <c r="AT1001" s="90">
        <f>AS1001-SUM(AU$9:AU1001)</f>
        <v>6.9043379727702359E-2</v>
      </c>
      <c r="AU1001" s="89">
        <f t="shared" si="303"/>
        <v>5.2173838585169109E-4</v>
      </c>
      <c r="AV1001" s="90">
        <f>SUM(AU$9:AU1001)*RRF</f>
        <v>83.951669634190608</v>
      </c>
      <c r="AW1001" s="3"/>
      <c r="AX1001" s="2">
        <f t="shared" si="295"/>
        <v>1.5</v>
      </c>
      <c r="AY1001" s="2">
        <f t="shared" si="296"/>
        <v>0.75</v>
      </c>
    </row>
    <row r="1002" spans="1:51" x14ac:dyDescent="0.25">
      <c r="A1002" s="14">
        <f t="shared" si="297"/>
        <v>9.93</v>
      </c>
      <c r="B1002" s="59">
        <f>IF($B$4="AY",0,IFERROR(P*INDEX('UWYr writing pattern'!$C$4:$C$18,MATCH('Baseline model w.Calcs'!$A1002,'UWYr writing pattern'!$A$4:$A$18,0)) / 25,B1001))</f>
        <v>0</v>
      </c>
      <c r="C1002" s="36">
        <f t="shared" si="298"/>
        <v>3.0351271117062602E-5</v>
      </c>
      <c r="E1002" s="34">
        <f t="shared" si="299"/>
        <v>4.6220209822937973E-7</v>
      </c>
      <c r="F1002" s="31">
        <f>SUM($E$9:E1002)*RLR</f>
        <v>119.99996357847448</v>
      </c>
      <c r="G1002" s="32"/>
      <c r="H1002" s="36">
        <f>F1002-SUM($J$9:J1002)</f>
        <v>0.1359503823931334</v>
      </c>
      <c r="J1002" s="31">
        <f t="shared" si="300"/>
        <v>1.0273286731784736E-3</v>
      </c>
      <c r="K1002" s="36">
        <f>SUM($J$9:J1002)*RRF</f>
        <v>83.904809237256941</v>
      </c>
      <c r="L1002" s="33"/>
      <c r="M1002" s="36">
        <f t="shared" si="285"/>
        <v>84.040759619650075</v>
      </c>
      <c r="N1002" s="33"/>
      <c r="O1002" s="33"/>
      <c r="P1002" s="33"/>
      <c r="Q1002" s="33"/>
      <c r="R1002" s="33"/>
      <c r="S1002" s="33"/>
      <c r="T1002" s="33"/>
      <c r="U1002" s="33"/>
      <c r="V1002" s="31">
        <f t="shared" si="286"/>
        <v>2.5495067738332585E-5</v>
      </c>
      <c r="W1002" s="31">
        <f t="shared" si="287"/>
        <v>9.5165267675193371E-2</v>
      </c>
      <c r="X1002" s="31">
        <f t="shared" si="288"/>
        <v>9.51907627429317E-2</v>
      </c>
      <c r="Y1002" s="31">
        <f t="shared" si="289"/>
        <v>-4.0759619650074796E-2</v>
      </c>
      <c r="Z1002" s="31"/>
      <c r="AA1002" s="31"/>
      <c r="AB1002" s="31"/>
      <c r="AC1002" s="31"/>
      <c r="AD1002" s="31"/>
      <c r="AE1002" s="31"/>
      <c r="AF1002" s="31"/>
      <c r="AG1002" s="33">
        <f t="shared" si="290"/>
        <v>0.99886677663401124</v>
      </c>
      <c r="AH1002" s="33">
        <f t="shared" si="291"/>
        <v>1.0004852335672627</v>
      </c>
      <c r="AI1002" s="33">
        <f t="shared" si="292"/>
        <v>0.99999969648728737</v>
      </c>
      <c r="AJ1002" s="93">
        <f t="shared" si="293"/>
        <v>0.99941710296525565</v>
      </c>
      <c r="AK1002" s="3">
        <f t="shared" si="294"/>
        <v>0.99942895371350204</v>
      </c>
      <c r="AL1002" s="3"/>
      <c r="AM1002" s="3"/>
      <c r="AN1002" s="3"/>
      <c r="AO1002" s="3"/>
      <c r="AP1002" s="3"/>
      <c r="AQ1002" s="90">
        <f t="shared" si="301"/>
        <v>0</v>
      </c>
      <c r="AR1002" s="91">
        <f t="shared" si="302"/>
        <v>0</v>
      </c>
      <c r="AS1002" s="89">
        <f>SUM(AR$9:AR1002)*RLR</f>
        <v>120</v>
      </c>
      <c r="AT1002" s="90">
        <f>AS1002-SUM(AU$9:AU1002)</f>
        <v>6.8525554379746723E-2</v>
      </c>
      <c r="AU1002" s="89">
        <f t="shared" si="303"/>
        <v>5.1782534795776771E-4</v>
      </c>
      <c r="AV1002" s="90">
        <f>SUM(AU$9:AU1002)*RRF</f>
        <v>83.952032111934173</v>
      </c>
      <c r="AW1002" s="3"/>
      <c r="AX1002" s="2">
        <f t="shared" si="295"/>
        <v>1.5</v>
      </c>
      <c r="AY1002" s="2">
        <f t="shared" si="296"/>
        <v>0.75</v>
      </c>
    </row>
    <row r="1003" spans="1:51" x14ac:dyDescent="0.25">
      <c r="A1003" s="14">
        <f t="shared" si="297"/>
        <v>9.94</v>
      </c>
      <c r="B1003" s="59">
        <f>IF($B$4="AY",0,IFERROR(P*INDEX('UWYr writing pattern'!$C$4:$C$18,MATCH('Baseline model w.Calcs'!$A1003,'UWYr writing pattern'!$A$4:$A$18,0)) / 25,B1002))</f>
        <v>0</v>
      </c>
      <c r="C1003" s="36">
        <f t="shared" si="298"/>
        <v>2.9896002050306664E-5</v>
      </c>
      <c r="E1003" s="34">
        <f t="shared" si="299"/>
        <v>4.5526906675593903E-7</v>
      </c>
      <c r="F1003" s="31">
        <f>SUM($E$9:E1003)*RLR</f>
        <v>119.99996412479734</v>
      </c>
      <c r="G1003" s="32"/>
      <c r="H1003" s="36">
        <f>F1003-SUM($J$9:J1003)</f>
        <v>0.13493130084805216</v>
      </c>
      <c r="J1003" s="31">
        <f t="shared" si="300"/>
        <v>1.0196278679485006E-3</v>
      </c>
      <c r="K1003" s="36">
        <f>SUM($J$9:J1003)*RRF</f>
        <v>83.905522976764502</v>
      </c>
      <c r="L1003" s="33"/>
      <c r="M1003" s="36">
        <f t="shared" si="285"/>
        <v>84.040454277612554</v>
      </c>
      <c r="N1003" s="33"/>
      <c r="O1003" s="33"/>
      <c r="P1003" s="33"/>
      <c r="Q1003" s="33"/>
      <c r="R1003" s="33"/>
      <c r="S1003" s="33"/>
      <c r="T1003" s="33"/>
      <c r="U1003" s="33"/>
      <c r="V1003" s="31">
        <f t="shared" si="286"/>
        <v>2.5112641722257594E-5</v>
      </c>
      <c r="W1003" s="31">
        <f t="shared" si="287"/>
        <v>9.4451910593636501E-2</v>
      </c>
      <c r="X1003" s="31">
        <f t="shared" si="288"/>
        <v>9.4477023235358754E-2</v>
      </c>
      <c r="Y1003" s="31">
        <f t="shared" si="289"/>
        <v>-4.0454277612553824E-2</v>
      </c>
      <c r="Z1003" s="31"/>
      <c r="AA1003" s="31"/>
      <c r="AB1003" s="31"/>
      <c r="AC1003" s="31"/>
      <c r="AD1003" s="31"/>
      <c r="AE1003" s="31"/>
      <c r="AF1003" s="31"/>
      <c r="AG1003" s="33">
        <f t="shared" si="290"/>
        <v>0.99887527353291072</v>
      </c>
      <c r="AH1003" s="33">
        <f t="shared" si="291"/>
        <v>1.0004815985430067</v>
      </c>
      <c r="AI1003" s="33">
        <f t="shared" si="292"/>
        <v>0.99999970103997782</v>
      </c>
      <c r="AJ1003" s="93">
        <f t="shared" si="293"/>
        <v>0.99942145833994533</v>
      </c>
      <c r="AK1003" s="3">
        <f t="shared" si="294"/>
        <v>0.99943323656065075</v>
      </c>
      <c r="AL1003" s="3"/>
      <c r="AM1003" s="3"/>
      <c r="AN1003" s="3"/>
      <c r="AO1003" s="3"/>
      <c r="AP1003" s="3"/>
      <c r="AQ1003" s="90">
        <f t="shared" si="301"/>
        <v>0</v>
      </c>
      <c r="AR1003" s="91">
        <f t="shared" si="302"/>
        <v>0</v>
      </c>
      <c r="AS1003" s="89">
        <f>SUM(AR$9:AR1003)*RLR</f>
        <v>120</v>
      </c>
      <c r="AT1003" s="90">
        <f>AS1003-SUM(AU$9:AU1003)</f>
        <v>6.8011612721903703E-2</v>
      </c>
      <c r="AU1003" s="89">
        <f t="shared" si="303"/>
        <v>5.1394165784810039E-4</v>
      </c>
      <c r="AV1003" s="90">
        <f>SUM(AU$9:AU1003)*RRF</f>
        <v>83.952391871094662</v>
      </c>
      <c r="AW1003" s="3"/>
      <c r="AX1003" s="2">
        <f t="shared" si="295"/>
        <v>1.5</v>
      </c>
      <c r="AY1003" s="2">
        <f t="shared" si="296"/>
        <v>0.75</v>
      </c>
    </row>
    <row r="1004" spans="1:51" x14ac:dyDescent="0.25">
      <c r="A1004" s="14">
        <f t="shared" si="297"/>
        <v>9.9499999999999993</v>
      </c>
      <c r="B1004" s="59">
        <f>IF($B$4="AY",0,IFERROR(P*INDEX('UWYr writing pattern'!$C$4:$C$18,MATCH('Baseline model w.Calcs'!$A1004,'UWYr writing pattern'!$A$4:$A$18,0)) / 25,B1003))</f>
        <v>0</v>
      </c>
      <c r="C1004" s="36">
        <f t="shared" si="298"/>
        <v>2.9447562019552063E-5</v>
      </c>
      <c r="E1004" s="34">
        <f t="shared" si="299"/>
        <v>4.4844003075460001E-7</v>
      </c>
      <c r="F1004" s="31">
        <f>SUM($E$9:E1004)*RLR</f>
        <v>119.99996466292539</v>
      </c>
      <c r="G1004" s="32"/>
      <c r="H1004" s="36">
        <f>F1004-SUM($J$9:J1004)</f>
        <v>0.13391985421974084</v>
      </c>
      <c r="J1004" s="31">
        <f t="shared" si="300"/>
        <v>1.0119847563603913E-3</v>
      </c>
      <c r="K1004" s="36">
        <f>SUM($J$9:J1004)*RRF</f>
        <v>83.906231366093948</v>
      </c>
      <c r="L1004" s="33"/>
      <c r="M1004" s="36">
        <f t="shared" si="285"/>
        <v>84.040151220313689</v>
      </c>
      <c r="N1004" s="33"/>
      <c r="O1004" s="33"/>
      <c r="P1004" s="33"/>
      <c r="Q1004" s="33"/>
      <c r="R1004" s="33"/>
      <c r="S1004" s="33"/>
      <c r="T1004" s="33"/>
      <c r="U1004" s="33"/>
      <c r="V1004" s="31">
        <f t="shared" si="286"/>
        <v>2.4735952096423731E-5</v>
      </c>
      <c r="W1004" s="31">
        <f t="shared" si="287"/>
        <v>9.3743897953818586E-2</v>
      </c>
      <c r="X1004" s="31">
        <f t="shared" si="288"/>
        <v>9.3768633905915014E-2</v>
      </c>
      <c r="Y1004" s="31">
        <f t="shared" si="289"/>
        <v>-4.0151220313688896E-2</v>
      </c>
      <c r="Z1004" s="31"/>
      <c r="AA1004" s="31"/>
      <c r="AB1004" s="31"/>
      <c r="AC1004" s="31"/>
      <c r="AD1004" s="31"/>
      <c r="AE1004" s="31"/>
      <c r="AF1004" s="31"/>
      <c r="AG1004" s="33">
        <f t="shared" si="290"/>
        <v>0.99888370673921367</v>
      </c>
      <c r="AH1004" s="33">
        <f t="shared" si="291"/>
        <v>1.0004779907180201</v>
      </c>
      <c r="AI1004" s="33">
        <f t="shared" si="292"/>
        <v>0.99999970552437822</v>
      </c>
      <c r="AJ1004" s="93">
        <f t="shared" si="293"/>
        <v>0.99942578117151404</v>
      </c>
      <c r="AK1004" s="3">
        <f t="shared" si="294"/>
        <v>0.99943748728644588</v>
      </c>
      <c r="AL1004" s="3"/>
      <c r="AM1004" s="3"/>
      <c r="AN1004" s="3"/>
      <c r="AO1004" s="3"/>
      <c r="AP1004" s="3"/>
      <c r="AQ1004" s="90">
        <f t="shared" si="301"/>
        <v>0</v>
      </c>
      <c r="AR1004" s="91">
        <f t="shared" si="302"/>
        <v>0</v>
      </c>
      <c r="AS1004" s="89">
        <f>SUM(AR$9:AR1004)*RLR</f>
        <v>120</v>
      </c>
      <c r="AT1004" s="90">
        <f>AS1004-SUM(AU$9:AU1004)</f>
        <v>6.7501525626482817E-2</v>
      </c>
      <c r="AU1004" s="89">
        <f t="shared" si="303"/>
        <v>5.1008709541427782E-4</v>
      </c>
      <c r="AV1004" s="90">
        <f>SUM(AU$9:AU1004)*RRF</f>
        <v>83.952748932061454</v>
      </c>
      <c r="AW1004" s="3"/>
      <c r="AX1004" s="2">
        <f t="shared" si="295"/>
        <v>1.5</v>
      </c>
      <c r="AY1004" s="2">
        <f t="shared" si="296"/>
        <v>0.75</v>
      </c>
    </row>
    <row r="1005" spans="1:51" x14ac:dyDescent="0.25">
      <c r="A1005" s="14">
        <f t="shared" si="297"/>
        <v>9.9600000000000009</v>
      </c>
      <c r="B1005" s="59">
        <f>IF($B$4="AY",0,IFERROR(P*INDEX('UWYr writing pattern'!$C$4:$C$18,MATCH('Baseline model w.Calcs'!$A1005,'UWYr writing pattern'!$A$4:$A$18,0)) / 25,B1004))</f>
        <v>0</v>
      </c>
      <c r="C1005" s="36">
        <f t="shared" si="298"/>
        <v>2.9005848589258782E-5</v>
      </c>
      <c r="E1005" s="34">
        <f t="shared" si="299"/>
        <v>4.4171343029328098E-7</v>
      </c>
      <c r="F1005" s="31">
        <f>SUM($E$9:E1005)*RLR</f>
        <v>119.99996519298151</v>
      </c>
      <c r="G1005" s="32"/>
      <c r="H1005" s="36">
        <f>F1005-SUM($J$9:J1005)</f>
        <v>0.13291598536920901</v>
      </c>
      <c r="J1005" s="31">
        <f t="shared" si="300"/>
        <v>1.0043989066480564E-3</v>
      </c>
      <c r="K1005" s="36">
        <f>SUM($J$9:J1005)*RRF</f>
        <v>83.906934445328602</v>
      </c>
      <c r="L1005" s="33"/>
      <c r="M1005" s="36">
        <f t="shared" si="285"/>
        <v>84.039850430697811</v>
      </c>
      <c r="N1005" s="33"/>
      <c r="O1005" s="33"/>
      <c r="P1005" s="33"/>
      <c r="Q1005" s="33"/>
      <c r="R1005" s="33"/>
      <c r="S1005" s="33"/>
      <c r="T1005" s="33"/>
      <c r="U1005" s="33"/>
      <c r="V1005" s="31">
        <f t="shared" si="286"/>
        <v>2.4364912814977372E-5</v>
      </c>
      <c r="W1005" s="31">
        <f t="shared" si="287"/>
        <v>9.3041189758446302E-2</v>
      </c>
      <c r="X1005" s="31">
        <f t="shared" si="288"/>
        <v>9.3065554671261277E-2</v>
      </c>
      <c r="Y1005" s="31">
        <f t="shared" si="289"/>
        <v>-3.9850430697811134E-2</v>
      </c>
      <c r="Z1005" s="31"/>
      <c r="AA1005" s="31"/>
      <c r="AB1005" s="31"/>
      <c r="AC1005" s="31"/>
      <c r="AD1005" s="31"/>
      <c r="AE1005" s="31"/>
      <c r="AF1005" s="31"/>
      <c r="AG1005" s="33">
        <f t="shared" si="290"/>
        <v>0.99889207673010239</v>
      </c>
      <c r="AH1005" s="33">
        <f t="shared" si="291"/>
        <v>1.0004744098892597</v>
      </c>
      <c r="AI1005" s="33">
        <f t="shared" si="292"/>
        <v>0.99999970994151255</v>
      </c>
      <c r="AJ1005" s="93">
        <f t="shared" si="293"/>
        <v>0.99943007170312237</v>
      </c>
      <c r="AK1005" s="3">
        <f t="shared" si="294"/>
        <v>0.9994417061317975</v>
      </c>
      <c r="AL1005" s="3"/>
      <c r="AM1005" s="3"/>
      <c r="AN1005" s="3"/>
      <c r="AO1005" s="3"/>
      <c r="AP1005" s="3"/>
      <c r="AQ1005" s="90">
        <f t="shared" si="301"/>
        <v>0</v>
      </c>
      <c r="AR1005" s="91">
        <f t="shared" si="302"/>
        <v>0</v>
      </c>
      <c r="AS1005" s="89">
        <f>SUM(AR$9:AR1005)*RLR</f>
        <v>120</v>
      </c>
      <c r="AT1005" s="90">
        <f>AS1005-SUM(AU$9:AU1005)</f>
        <v>6.6995264184285475E-2</v>
      </c>
      <c r="AU1005" s="89">
        <f t="shared" si="303"/>
        <v>5.0626144219862118E-4</v>
      </c>
      <c r="AV1005" s="90">
        <f>SUM(AU$9:AU1005)*RRF</f>
        <v>83.95310331507099</v>
      </c>
      <c r="AW1005" s="3"/>
      <c r="AX1005" s="2">
        <f t="shared" si="295"/>
        <v>1.5</v>
      </c>
      <c r="AY1005" s="2">
        <f t="shared" si="296"/>
        <v>0.75</v>
      </c>
    </row>
    <row r="1006" spans="1:51" x14ac:dyDescent="0.25">
      <c r="A1006" s="14">
        <f t="shared" si="297"/>
        <v>9.9700000000000006</v>
      </c>
      <c r="B1006" s="59">
        <f>IF($B$4="AY",0,IFERROR(P*INDEX('UWYr writing pattern'!$C$4:$C$18,MATCH('Baseline model w.Calcs'!$A1006,'UWYr writing pattern'!$A$4:$A$18,0)) / 25,B1005))</f>
        <v>0</v>
      </c>
      <c r="C1006" s="36">
        <f t="shared" si="298"/>
        <v>2.8570760860419901E-5</v>
      </c>
      <c r="E1006" s="34">
        <f t="shared" si="299"/>
        <v>4.3508772883888177E-7</v>
      </c>
      <c r="F1006" s="31">
        <f>SUM($E$9:E1006)*RLR</f>
        <v>119.99996571508677</v>
      </c>
      <c r="G1006" s="32"/>
      <c r="H1006" s="36">
        <f>F1006-SUM($J$9:J1006)</f>
        <v>0.131919637584204</v>
      </c>
      <c r="J1006" s="31">
        <f t="shared" si="300"/>
        <v>9.968698902690675E-4</v>
      </c>
      <c r="K1006" s="36">
        <f>SUM($J$9:J1006)*RRF</f>
        <v>83.907632254251794</v>
      </c>
      <c r="L1006" s="33"/>
      <c r="M1006" s="36">
        <f t="shared" si="285"/>
        <v>84.039551891835998</v>
      </c>
      <c r="N1006" s="33"/>
      <c r="O1006" s="33"/>
      <c r="P1006" s="33"/>
      <c r="Q1006" s="33"/>
      <c r="R1006" s="33"/>
      <c r="S1006" s="33"/>
      <c r="T1006" s="33"/>
      <c r="U1006" s="33"/>
      <c r="V1006" s="31">
        <f t="shared" si="286"/>
        <v>2.3999439122752715E-5</v>
      </c>
      <c r="W1006" s="31">
        <f t="shared" si="287"/>
        <v>9.2343746308942792E-2</v>
      </c>
      <c r="X1006" s="31">
        <f t="shared" si="288"/>
        <v>9.2367745748065541E-2</v>
      </c>
      <c r="Y1006" s="31">
        <f t="shared" si="289"/>
        <v>-3.9551891835998276E-2</v>
      </c>
      <c r="Z1006" s="31"/>
      <c r="AA1006" s="31"/>
      <c r="AB1006" s="31"/>
      <c r="AC1006" s="31"/>
      <c r="AD1006" s="31"/>
      <c r="AE1006" s="31"/>
      <c r="AF1006" s="31"/>
      <c r="AG1006" s="33">
        <f t="shared" si="290"/>
        <v>0.99890038397918801</v>
      </c>
      <c r="AH1006" s="33">
        <f t="shared" si="291"/>
        <v>1.0004708558551905</v>
      </c>
      <c r="AI1006" s="33">
        <f t="shared" si="292"/>
        <v>0.99999971429238976</v>
      </c>
      <c r="AJ1006" s="93">
        <f t="shared" si="293"/>
        <v>0.99943433017611361</v>
      </c>
      <c r="AK1006" s="3">
        <f t="shared" si="294"/>
        <v>0.99944589333580913</v>
      </c>
      <c r="AL1006" s="3"/>
      <c r="AM1006" s="3"/>
      <c r="AN1006" s="3"/>
      <c r="AO1006" s="3"/>
      <c r="AP1006" s="3"/>
      <c r="AQ1006" s="90">
        <f t="shared" si="301"/>
        <v>0</v>
      </c>
      <c r="AR1006" s="91">
        <f t="shared" si="302"/>
        <v>0</v>
      </c>
      <c r="AS1006" s="89">
        <f>SUM(AR$9:AR1006)*RLR</f>
        <v>120</v>
      </c>
      <c r="AT1006" s="90">
        <f>AS1006-SUM(AU$9:AU1006)</f>
        <v>6.6492799702899674E-2</v>
      </c>
      <c r="AU1006" s="89">
        <f t="shared" si="303"/>
        <v>5.0246448138214106E-4</v>
      </c>
      <c r="AV1006" s="90">
        <f>SUM(AU$9:AU1006)*RRF</f>
        <v>83.95345504020797</v>
      </c>
      <c r="AW1006" s="3"/>
      <c r="AX1006" s="2">
        <f t="shared" si="295"/>
        <v>1.5</v>
      </c>
      <c r="AY1006" s="2">
        <f t="shared" si="296"/>
        <v>0.75</v>
      </c>
    </row>
    <row r="1007" spans="1:51" x14ac:dyDescent="0.25">
      <c r="A1007" s="14">
        <f t="shared" si="297"/>
        <v>9.98</v>
      </c>
      <c r="B1007" s="59">
        <f>IF($B$4="AY",0,IFERROR(P*INDEX('UWYr writing pattern'!$C$4:$C$18,MATCH('Baseline model w.Calcs'!$A1007,'UWYr writing pattern'!$A$4:$A$18,0)) / 25,B1006))</f>
        <v>0</v>
      </c>
      <c r="C1007" s="36">
        <f t="shared" si="298"/>
        <v>2.8142199447513602E-5</v>
      </c>
      <c r="E1007" s="34">
        <f t="shared" si="299"/>
        <v>4.2856141290629858E-7</v>
      </c>
      <c r="F1007" s="31">
        <f>SUM($E$9:E1007)*RLR</f>
        <v>119.99996622936047</v>
      </c>
      <c r="G1007" s="32"/>
      <c r="H1007" s="36">
        <f>F1007-SUM($J$9:J1007)</f>
        <v>0.13093075457601344</v>
      </c>
      <c r="J1007" s="31">
        <f t="shared" si="300"/>
        <v>9.8939728188152999E-4</v>
      </c>
      <c r="K1007" s="36">
        <f>SUM($J$9:J1007)*RRF</f>
        <v>83.908324832349109</v>
      </c>
      <c r="L1007" s="33"/>
      <c r="M1007" s="36">
        <f t="shared" si="285"/>
        <v>84.039255586925123</v>
      </c>
      <c r="N1007" s="33"/>
      <c r="O1007" s="33"/>
      <c r="P1007" s="33"/>
      <c r="Q1007" s="33"/>
      <c r="R1007" s="33"/>
      <c r="S1007" s="33"/>
      <c r="T1007" s="33"/>
      <c r="U1007" s="33"/>
      <c r="V1007" s="31">
        <f t="shared" si="286"/>
        <v>2.3639447535911425E-5</v>
      </c>
      <c r="W1007" s="31">
        <f t="shared" si="287"/>
        <v>9.1651528203209404E-2</v>
      </c>
      <c r="X1007" s="31">
        <f t="shared" si="288"/>
        <v>9.1675167650745321E-2</v>
      </c>
      <c r="Y1007" s="31">
        <f t="shared" si="289"/>
        <v>-3.9255586925122543E-2</v>
      </c>
      <c r="Z1007" s="31"/>
      <c r="AA1007" s="31"/>
      <c r="AB1007" s="31"/>
      <c r="AC1007" s="31"/>
      <c r="AD1007" s="31"/>
      <c r="AE1007" s="31"/>
      <c r="AF1007" s="31"/>
      <c r="AG1007" s="33">
        <f t="shared" si="290"/>
        <v>0.99890862895653698</v>
      </c>
      <c r="AH1007" s="33">
        <f t="shared" si="291"/>
        <v>1.0004673284157752</v>
      </c>
      <c r="AI1007" s="33">
        <f t="shared" si="292"/>
        <v>0.99999971857800385</v>
      </c>
      <c r="AJ1007" s="93">
        <f t="shared" si="293"/>
        <v>0.99943855683002814</v>
      </c>
      <c r="AK1007" s="3">
        <f t="shared" si="294"/>
        <v>0.99945004913579061</v>
      </c>
      <c r="AL1007" s="3"/>
      <c r="AM1007" s="3"/>
      <c r="AN1007" s="3"/>
      <c r="AO1007" s="3"/>
      <c r="AP1007" s="3"/>
      <c r="AQ1007" s="90">
        <f t="shared" si="301"/>
        <v>0</v>
      </c>
      <c r="AR1007" s="91">
        <f t="shared" si="302"/>
        <v>0</v>
      </c>
      <c r="AS1007" s="89">
        <f>SUM(AR$9:AR1007)*RLR</f>
        <v>120</v>
      </c>
      <c r="AT1007" s="90">
        <f>AS1007-SUM(AU$9:AU1007)</f>
        <v>6.5994103705122598E-2</v>
      </c>
      <c r="AU1007" s="89">
        <f t="shared" si="303"/>
        <v>4.9869599777174756E-4</v>
      </c>
      <c r="AV1007" s="90">
        <f>SUM(AU$9:AU1007)*RRF</f>
        <v>83.953804127406414</v>
      </c>
      <c r="AW1007" s="3"/>
      <c r="AX1007" s="2">
        <f t="shared" si="295"/>
        <v>1.5</v>
      </c>
      <c r="AY1007" s="2">
        <f t="shared" si="296"/>
        <v>0.75</v>
      </c>
    </row>
    <row r="1008" spans="1:51" x14ac:dyDescent="0.25">
      <c r="A1008" s="14">
        <f t="shared" si="297"/>
        <v>9.99</v>
      </c>
      <c r="B1008" s="59">
        <f>IF($B$4="AY",0,IFERROR(P*INDEX('UWYr writing pattern'!$C$4:$C$18,MATCH('Baseline model w.Calcs'!$A1008,'UWYr writing pattern'!$A$4:$A$18,0)) / 25,B1007))</f>
        <v>0</v>
      </c>
      <c r="C1008" s="36">
        <f t="shared" si="298"/>
        <v>2.7720066455800897E-5</v>
      </c>
      <c r="E1008" s="34">
        <f t="shared" si="299"/>
        <v>4.2213299171270404E-7</v>
      </c>
      <c r="F1008" s="31">
        <f>SUM($E$9:E1008)*RLR</f>
        <v>119.99996673592005</v>
      </c>
      <c r="G1008" s="32"/>
      <c r="H1008" s="36">
        <f>F1008-SUM($J$9:J1008)</f>
        <v>0.12994928047628207</v>
      </c>
      <c r="J1008" s="31">
        <f t="shared" si="300"/>
        <v>9.8198065932010082E-4</v>
      </c>
      <c r="K1008" s="36">
        <f>SUM($J$9:J1008)*RRF</f>
        <v>83.909012218810631</v>
      </c>
      <c r="L1008" s="33"/>
      <c r="M1008" s="36">
        <f t="shared" si="285"/>
        <v>84.038961499286913</v>
      </c>
      <c r="N1008" s="33"/>
      <c r="O1008" s="33"/>
      <c r="P1008" s="33"/>
      <c r="Q1008" s="33"/>
      <c r="R1008" s="33"/>
      <c r="S1008" s="33"/>
      <c r="T1008" s="33"/>
      <c r="U1008" s="33"/>
      <c r="V1008" s="31">
        <f t="shared" si="286"/>
        <v>2.328485582287275E-5</v>
      </c>
      <c r="W1008" s="31">
        <f t="shared" si="287"/>
        <v>9.096449633339744E-2</v>
      </c>
      <c r="X1008" s="31">
        <f t="shared" si="288"/>
        <v>9.098778118922031E-2</v>
      </c>
      <c r="Y1008" s="31">
        <f t="shared" si="289"/>
        <v>-3.8961499286912726E-2</v>
      </c>
      <c r="Z1008" s="31"/>
      <c r="AA1008" s="31"/>
      <c r="AB1008" s="31"/>
      <c r="AC1008" s="31"/>
      <c r="AD1008" s="31"/>
      <c r="AE1008" s="31"/>
      <c r="AF1008" s="31"/>
      <c r="AG1008" s="33">
        <f t="shared" si="290"/>
        <v>0.99891681212869798</v>
      </c>
      <c r="AH1008" s="33">
        <f t="shared" si="291"/>
        <v>1.0004638273724633</v>
      </c>
      <c r="AI1008" s="33">
        <f t="shared" si="292"/>
        <v>0.9999997227993338</v>
      </c>
      <c r="AJ1008" s="93">
        <f t="shared" si="293"/>
        <v>0.99944275190261633</v>
      </c>
      <c r="AK1008" s="3">
        <f t="shared" si="294"/>
        <v>0.99945417376727208</v>
      </c>
      <c r="AL1008" s="3"/>
      <c r="AM1008" s="3"/>
      <c r="AN1008" s="3"/>
      <c r="AO1008" s="3"/>
      <c r="AP1008" s="3"/>
      <c r="AQ1008" s="90">
        <f t="shared" si="301"/>
        <v>0</v>
      </c>
      <c r="AR1008" s="91">
        <f t="shared" si="302"/>
        <v>0</v>
      </c>
      <c r="AS1008" s="89">
        <f>SUM(AR$9:AR1008)*RLR</f>
        <v>120</v>
      </c>
      <c r="AT1008" s="90">
        <f>AS1008-SUM(AU$9:AU1008)</f>
        <v>6.5499147927340573E-2</v>
      </c>
      <c r="AU1008" s="89">
        <f t="shared" si="303"/>
        <v>4.9495577778841944E-4</v>
      </c>
      <c r="AV1008" s="90">
        <f>SUM(AU$9:AU1008)*RRF</f>
        <v>83.954150596450859</v>
      </c>
      <c r="AW1008" s="3"/>
      <c r="AX1008" s="2">
        <f t="shared" si="295"/>
        <v>1.5</v>
      </c>
      <c r="AY1008" s="2">
        <f t="shared" si="296"/>
        <v>0.75</v>
      </c>
    </row>
    <row r="1009" spans="1:51" x14ac:dyDescent="0.25">
      <c r="A1009" s="14">
        <f t="shared" si="297"/>
        <v>10</v>
      </c>
      <c r="B1009" s="59">
        <f>IF($B$4="AY",0,IFERROR(P*INDEX('UWYr writing pattern'!$C$4:$C$18,MATCH('Baseline model w.Calcs'!$A1009,'UWYr writing pattern'!$A$4:$A$18,0)) / 25,B1008))</f>
        <v>0</v>
      </c>
      <c r="C1009" s="36">
        <f t="shared" si="298"/>
        <v>2.7304265458963884E-5</v>
      </c>
      <c r="E1009" s="34">
        <f t="shared" si="299"/>
        <v>4.1580099683701352E-7</v>
      </c>
      <c r="F1009" s="31">
        <f>SUM($E$9:E1009)*RLR</f>
        <v>119.99996723488125</v>
      </c>
      <c r="G1009" s="32"/>
      <c r="H1009" s="36">
        <f>F1009-SUM($J$9:J1009)</f>
        <v>0.12897515983391372</v>
      </c>
      <c r="J1009" s="31">
        <f t="shared" si="300"/>
        <v>9.7461960357211549E-4</v>
      </c>
      <c r="K1009" s="36">
        <f>SUM($J$9:J1009)*RRF</f>
        <v>83.909694452533131</v>
      </c>
      <c r="L1009" s="33"/>
      <c r="M1009" s="36">
        <f t="shared" si="285"/>
        <v>84.038669612367045</v>
      </c>
      <c r="N1009" s="33"/>
      <c r="O1009" s="33"/>
      <c r="P1009" s="33"/>
      <c r="Q1009" s="33"/>
      <c r="R1009" s="33"/>
      <c r="S1009" s="33"/>
      <c r="T1009" s="33"/>
      <c r="U1009" s="33"/>
      <c r="V1009" s="31">
        <f t="shared" si="286"/>
        <v>2.293558298552966E-5</v>
      </c>
      <c r="W1009" s="31">
        <f t="shared" si="287"/>
        <v>9.0282611883739594E-2</v>
      </c>
      <c r="X1009" s="31">
        <f t="shared" si="288"/>
        <v>9.0305547466725131E-2</v>
      </c>
      <c r="Y1009" s="31">
        <f t="shared" si="289"/>
        <v>-3.8669612367044692E-2</v>
      </c>
      <c r="Z1009" s="31"/>
      <c r="AA1009" s="31"/>
      <c r="AB1009" s="31"/>
      <c r="AC1009" s="31"/>
      <c r="AD1009" s="31"/>
      <c r="AE1009" s="31"/>
      <c r="AF1009" s="31"/>
      <c r="AG1009" s="33">
        <f t="shared" si="290"/>
        <v>0.99892493395872772</v>
      </c>
      <c r="AH1009" s="33">
        <f t="shared" si="291"/>
        <v>1.000460352528179</v>
      </c>
      <c r="AI1009" s="33">
        <f t="shared" si="292"/>
        <v>0.99999972695734374</v>
      </c>
      <c r="AJ1009" s="93">
        <f t="shared" si="293"/>
        <v>0.99944691562985222</v>
      </c>
      <c r="AK1009" s="3">
        <f t="shared" si="294"/>
        <v>0.99945826746401756</v>
      </c>
      <c r="AL1009" s="3"/>
      <c r="AM1009" s="3"/>
      <c r="AN1009" s="3"/>
      <c r="AO1009" s="3"/>
      <c r="AP1009" s="3"/>
      <c r="AQ1009" s="90">
        <f t="shared" si="301"/>
        <v>0</v>
      </c>
      <c r="AR1009" s="91">
        <f t="shared" si="302"/>
        <v>0</v>
      </c>
      <c r="AS1009" s="89">
        <f>SUM(AR$9:AR1009)*RLR</f>
        <v>120</v>
      </c>
      <c r="AT1009" s="90">
        <f>AS1009-SUM(AU$9:AU1009)</f>
        <v>6.5007904317880616E-2</v>
      </c>
      <c r="AU1009" s="89">
        <f t="shared" si="303"/>
        <v>4.9124360945505428E-4</v>
      </c>
      <c r="AV1009" s="90">
        <f>SUM(AU$9:AU1009)*RRF</f>
        <v>83.954494466977479</v>
      </c>
      <c r="AW1009" s="3"/>
      <c r="AX1009" s="2">
        <f t="shared" si="295"/>
        <v>1.5</v>
      </c>
      <c r="AY1009" s="2">
        <f t="shared" si="296"/>
        <v>0.75</v>
      </c>
    </row>
  </sheetData>
  <mergeCells count="4">
    <mergeCell ref="A6:M6"/>
    <mergeCell ref="V6:Y6"/>
    <mergeCell ref="AQ6:AV6"/>
    <mergeCell ref="AG6:AK6"/>
  </mergeCells>
  <dataValidations count="1">
    <dataValidation type="list" allowBlank="1" showInputMessage="1" showErrorMessage="1" sqref="B4">
      <formula1>$AZ$8:$AZ$9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9"/>
  <sheetViews>
    <sheetView showGridLines="0" zoomScale="55" zoomScaleNormal="55" workbookViewId="0"/>
  </sheetViews>
  <sheetFormatPr defaultRowHeight="15" x14ac:dyDescent="0.25"/>
  <cols>
    <col min="1" max="1" width="9" style="14"/>
    <col min="2" max="2" width="18" style="15" customWidth="1"/>
    <col min="3" max="3" width="13" style="13" customWidth="1"/>
    <col min="4" max="4" width="11.75" style="14" customWidth="1"/>
    <col min="5" max="5" width="9" style="14"/>
    <col min="6" max="6" width="16.625" style="15" customWidth="1"/>
    <col min="7" max="7" width="15.375" style="15" customWidth="1"/>
    <col min="8" max="8" width="5.75" style="15" customWidth="1"/>
    <col min="9" max="9" width="9" style="15"/>
    <col min="10" max="10" width="11" style="14" customWidth="1"/>
    <col min="11" max="11" width="8.5" style="14" customWidth="1"/>
    <col min="12" max="12" width="14.125" style="15" customWidth="1"/>
    <col min="13" max="13" width="14.75" style="15" customWidth="1"/>
    <col min="14" max="14" width="6.875" style="15" customWidth="1"/>
    <col min="15" max="15" width="16.75" style="14" customWidth="1"/>
    <col min="16" max="16" width="13.25" style="14" customWidth="1"/>
    <col min="17" max="21" width="10.5" style="14" customWidth="1"/>
    <col min="22" max="22" width="23.75" style="14" customWidth="1"/>
    <col min="23" max="23" width="14.875" style="15" customWidth="1"/>
    <col min="24" max="25" width="12.75" style="15" customWidth="1"/>
    <col min="26" max="26" width="14.75" style="15" customWidth="1"/>
    <col min="27" max="32" width="11.25" style="15" customWidth="1"/>
    <col min="33" max="33" width="9" style="15" customWidth="1"/>
    <col min="34" max="34" width="18" style="15" customWidth="1"/>
    <col min="35" max="35" width="18.125" style="14" customWidth="1"/>
    <col min="36" max="36" width="25" style="15" customWidth="1"/>
    <col min="37" max="37" width="24.25" style="15" customWidth="1"/>
    <col min="38" max="38" width="25.625" customWidth="1"/>
    <col min="39" max="43" width="18.125" customWidth="1"/>
    <col min="44" max="44" width="13.125" customWidth="1"/>
    <col min="45" max="45" width="19.5" customWidth="1"/>
    <col min="46" max="46" width="15.75" customWidth="1"/>
    <col min="49" max="49" width="13.125" customWidth="1"/>
    <col min="50" max="50" width="12.875" customWidth="1"/>
  </cols>
  <sheetData>
    <row r="1" spans="1:51" ht="23.25" x14ac:dyDescent="0.35">
      <c r="A1" s="11" t="s">
        <v>77</v>
      </c>
      <c r="B1" s="12"/>
    </row>
    <row r="2" spans="1:51" ht="23.25" x14ac:dyDescent="0.35">
      <c r="A2" s="11"/>
      <c r="B2" s="12"/>
      <c r="J2" s="2"/>
      <c r="K2" s="1" t="s">
        <v>5</v>
      </c>
    </row>
    <row r="3" spans="1:51" ht="17.25" customHeight="1" x14ac:dyDescent="0.25">
      <c r="A3" s="16" t="s">
        <v>3</v>
      </c>
      <c r="B3" s="17" t="s">
        <v>16</v>
      </c>
      <c r="C3" s="18" t="s">
        <v>12</v>
      </c>
      <c r="E3" s="17" t="s">
        <v>0</v>
      </c>
      <c r="G3" s="18" t="s">
        <v>7</v>
      </c>
      <c r="J3" s="6" t="s">
        <v>39</v>
      </c>
      <c r="K3" s="9">
        <v>3</v>
      </c>
      <c r="M3" s="17" t="s">
        <v>8</v>
      </c>
      <c r="O3" s="17" t="s">
        <v>9</v>
      </c>
      <c r="P3" s="17"/>
    </row>
    <row r="4" spans="1:51" x14ac:dyDescent="0.25">
      <c r="A4" s="69">
        <f>'Baseline model w.Calcs'!delt.t</f>
        <v>0.01</v>
      </c>
      <c r="B4" s="68" t="str">
        <f>'Baseline model w.Calcs'!B4</f>
        <v>AY</v>
      </c>
      <c r="C4" s="46">
        <f>'Baseline model w.Calcs'!P</f>
        <v>100</v>
      </c>
      <c r="D4" s="5" t="s">
        <v>38</v>
      </c>
      <c r="E4" s="9">
        <v>3</v>
      </c>
      <c r="G4" s="47">
        <f>'Baseline model w.Calcs'!RLR</f>
        <v>1.2</v>
      </c>
      <c r="J4" s="6" t="s">
        <v>40</v>
      </c>
      <c r="K4" s="45">
        <v>3</v>
      </c>
      <c r="M4" s="47">
        <f>'Baseline model w.Calcs'!RRF</f>
        <v>0.7</v>
      </c>
      <c r="O4" s="23">
        <f>G4*M4</f>
        <v>0.84</v>
      </c>
      <c r="P4" s="23"/>
      <c r="Q4" s="17"/>
      <c r="R4" s="17"/>
      <c r="S4" s="17"/>
      <c r="T4" s="17"/>
      <c r="U4" s="17"/>
      <c r="V4" s="17"/>
      <c r="W4" s="18"/>
      <c r="X4" s="17"/>
      <c r="Y4" s="17"/>
      <c r="Z4" s="17"/>
      <c r="AA4" s="17"/>
      <c r="AB4" s="17"/>
      <c r="AC4" s="17"/>
      <c r="AD4" s="17"/>
      <c r="AE4" s="17"/>
      <c r="AF4" s="17"/>
      <c r="AG4" s="17"/>
      <c r="AI4" s="17"/>
      <c r="AL4" s="1"/>
      <c r="AM4" s="1"/>
      <c r="AN4" s="1"/>
      <c r="AO4" s="1"/>
      <c r="AP4" s="1"/>
      <c r="AQ4" s="1"/>
    </row>
    <row r="5" spans="1:51" ht="15.75" thickBot="1" x14ac:dyDescent="0.3">
      <c r="Q5" s="24"/>
      <c r="R5" s="24"/>
      <c r="S5" s="24"/>
      <c r="T5" s="24"/>
      <c r="U5" s="24"/>
      <c r="V5" s="24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</row>
    <row r="6" spans="1:51" ht="20.25" customHeight="1" thickBot="1" x14ac:dyDescent="0.3">
      <c r="A6" s="113" t="s">
        <v>25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5"/>
      <c r="W6" s="113" t="s">
        <v>23</v>
      </c>
      <c r="X6" s="114"/>
      <c r="Y6" s="114"/>
      <c r="Z6" s="115"/>
      <c r="AA6" s="25"/>
      <c r="AB6" s="25"/>
      <c r="AC6" s="25"/>
      <c r="AD6" s="25"/>
      <c r="AE6" s="25"/>
      <c r="AF6" s="25"/>
      <c r="AG6" s="25"/>
      <c r="AH6" s="113" t="s">
        <v>24</v>
      </c>
      <c r="AI6" s="114"/>
      <c r="AJ6" s="114"/>
      <c r="AK6" s="114"/>
      <c r="AL6" s="115"/>
      <c r="AM6" s="10"/>
      <c r="AN6" s="10"/>
      <c r="AO6" s="10"/>
      <c r="AP6" s="10"/>
      <c r="AQ6" s="10"/>
      <c r="AR6" s="110" t="s">
        <v>64</v>
      </c>
      <c r="AS6" s="111"/>
      <c r="AT6" s="111"/>
      <c r="AU6" s="111"/>
      <c r="AV6" s="111"/>
      <c r="AW6" s="111"/>
      <c r="AX6" s="112"/>
    </row>
    <row r="7" spans="1:51" ht="20.25" customHeight="1" thickBot="1" x14ac:dyDescent="0.3">
      <c r="A7" s="42"/>
      <c r="B7" s="42"/>
      <c r="C7" s="43"/>
      <c r="D7" s="42"/>
      <c r="E7" s="42"/>
      <c r="F7" s="42"/>
      <c r="G7" s="42"/>
      <c r="H7" s="42"/>
      <c r="I7" s="43"/>
      <c r="J7" s="42"/>
      <c r="K7" s="42"/>
      <c r="L7" s="42"/>
      <c r="M7" s="43"/>
      <c r="N7" s="42"/>
      <c r="O7" s="42"/>
      <c r="W7" s="42"/>
      <c r="X7" s="42"/>
      <c r="Y7" s="42"/>
      <c r="Z7" s="42"/>
      <c r="AA7" s="25"/>
      <c r="AB7" s="25"/>
      <c r="AC7" s="25"/>
      <c r="AD7" s="25"/>
      <c r="AE7" s="25"/>
      <c r="AF7" s="25"/>
      <c r="AG7" s="25"/>
      <c r="AH7" s="42"/>
      <c r="AI7" s="42"/>
      <c r="AJ7" s="42"/>
      <c r="AK7" s="42"/>
      <c r="AL7" s="10"/>
      <c r="AM7" s="10"/>
      <c r="AN7" s="10"/>
      <c r="AO7" s="10"/>
      <c r="AP7" s="10"/>
      <c r="AQ7" s="10"/>
      <c r="AR7" s="84"/>
      <c r="AS7" s="84"/>
      <c r="AT7" s="84"/>
      <c r="AU7" s="84"/>
      <c r="AV7" s="84"/>
      <c r="AW7" s="84"/>
      <c r="AX7" s="84"/>
    </row>
    <row r="8" spans="1:51" s="4" customFormat="1" ht="30.75" customHeight="1" thickBot="1" x14ac:dyDescent="0.25">
      <c r="A8" s="26" t="s">
        <v>1</v>
      </c>
      <c r="B8" s="27" t="str">
        <f>IF($B$4="AY","Earned premium", "Incremental written premium")</f>
        <v>Earned premium</v>
      </c>
      <c r="C8" s="39" t="s">
        <v>15</v>
      </c>
      <c r="D8" s="28"/>
      <c r="E8" s="49" t="s">
        <v>20</v>
      </c>
      <c r="F8" s="27" t="s">
        <v>2</v>
      </c>
      <c r="G8" s="27" t="s">
        <v>10</v>
      </c>
      <c r="H8" s="27"/>
      <c r="I8" s="40" t="s">
        <v>17</v>
      </c>
      <c r="J8" s="28"/>
      <c r="K8" s="49" t="s">
        <v>21</v>
      </c>
      <c r="L8" s="27" t="s">
        <v>4</v>
      </c>
      <c r="M8" s="41" t="s">
        <v>11</v>
      </c>
      <c r="N8" s="27"/>
      <c r="O8" s="54" t="s">
        <v>13</v>
      </c>
      <c r="P8" s="27"/>
      <c r="Q8" s="27"/>
      <c r="R8" s="27"/>
      <c r="S8" s="27"/>
      <c r="T8" s="27"/>
      <c r="U8" s="27"/>
      <c r="V8" s="27"/>
      <c r="W8" s="29" t="s">
        <v>42</v>
      </c>
      <c r="X8" s="27" t="s">
        <v>19</v>
      </c>
      <c r="Y8" s="30" t="s">
        <v>18</v>
      </c>
      <c r="Z8" s="97" t="s">
        <v>67</v>
      </c>
      <c r="AA8" s="27"/>
      <c r="AB8" s="27"/>
      <c r="AC8" s="27"/>
      <c r="AD8" s="27"/>
      <c r="AE8" s="27"/>
      <c r="AF8" s="27"/>
      <c r="AG8" s="27"/>
      <c r="AH8" s="27" t="s">
        <v>60</v>
      </c>
      <c r="AI8" s="27" t="s">
        <v>61</v>
      </c>
      <c r="AJ8" s="27" t="s">
        <v>63</v>
      </c>
      <c r="AK8" s="92" t="s">
        <v>57</v>
      </c>
      <c r="AL8" s="27" t="s">
        <v>58</v>
      </c>
      <c r="AM8" s="44"/>
      <c r="AN8" s="44"/>
      <c r="AO8" s="44"/>
      <c r="AP8" s="44"/>
      <c r="AQ8" s="44"/>
      <c r="AR8" s="85" t="s">
        <v>15</v>
      </c>
      <c r="AS8" s="86" t="s">
        <v>62</v>
      </c>
      <c r="AT8" s="29" t="s">
        <v>10</v>
      </c>
      <c r="AU8" s="87" t="s">
        <v>17</v>
      </c>
      <c r="AV8" s="94" t="s">
        <v>21</v>
      </c>
      <c r="AW8" s="29" t="s">
        <v>4</v>
      </c>
      <c r="AX8" s="88" t="s">
        <v>11</v>
      </c>
    </row>
    <row r="9" spans="1:51" x14ac:dyDescent="0.25">
      <c r="A9" s="51">
        <v>0</v>
      </c>
      <c r="B9" s="58">
        <f>IF($B$4="AY",P,IFERROR(P*INDEX('UWYr writing pattern'!$C$4:$C$18,MATCH('Extended model w.Calcs'!$A9,'UWYr writing pattern'!$A$4:$A$18,0)) / 25,B8))</f>
        <v>100</v>
      </c>
      <c r="C9" s="52">
        <f>B9</f>
        <v>100</v>
      </c>
      <c r="E9" s="48">
        <f t="shared" ref="E9:E72" si="0">(Ber*A9)</f>
        <v>0</v>
      </c>
      <c r="F9" s="50">
        <v>0</v>
      </c>
      <c r="G9" s="31">
        <f>SUM($F$9:F9)*RLR</f>
        <v>0</v>
      </c>
      <c r="H9" s="32"/>
      <c r="I9" s="36">
        <f>G9-SUM($L$9:L9)</f>
        <v>0</v>
      </c>
      <c r="K9" s="48">
        <f t="shared" ref="K9:K72" si="1">Bp_1/(Bp_2+A9)</f>
        <v>1</v>
      </c>
      <c r="L9" s="50">
        <v>0</v>
      </c>
      <c r="M9" s="36">
        <f>SUM($L$9:L9)*RRF</f>
        <v>0</v>
      </c>
      <c r="N9" s="33"/>
      <c r="O9" s="36">
        <f t="shared" ref="O9:O72" si="2">I9+M9</f>
        <v>0</v>
      </c>
      <c r="P9" s="33"/>
      <c r="Q9" s="33"/>
      <c r="R9" s="33"/>
      <c r="S9" s="33"/>
      <c r="T9" s="33"/>
      <c r="U9" s="33"/>
      <c r="V9" s="33"/>
      <c r="W9" s="31">
        <f t="shared" ref="W9:W72" si="3" xml:space="preserve"> C9*RLR*RRF</f>
        <v>84</v>
      </c>
      <c r="X9" s="31">
        <f t="shared" ref="X9:X72" si="4">I9*RRF</f>
        <v>0</v>
      </c>
      <c r="Y9" s="31">
        <f t="shared" ref="Y9:Y72" si="5">W9+X9</f>
        <v>84</v>
      </c>
      <c r="Z9" s="31">
        <f t="shared" ref="Z9:Z72" si="6">P*RLR*RRF - O9</f>
        <v>84</v>
      </c>
      <c r="AA9" s="31"/>
      <c r="AB9" s="31"/>
      <c r="AC9" s="31"/>
      <c r="AD9" s="31"/>
      <c r="AE9" s="31"/>
      <c r="AF9" s="31"/>
      <c r="AG9" s="31"/>
      <c r="AH9" s="33">
        <f t="shared" ref="AH9:AH72" si="7">M9/(P*RLR*RRF)</f>
        <v>0</v>
      </c>
      <c r="AI9" s="33">
        <f t="shared" ref="AI9:AI72" si="8">O9/(P*RLR*RRF)</f>
        <v>0</v>
      </c>
      <c r="AJ9" s="33">
        <f t="shared" ref="AJ9:AJ72" si="9">G9/(P*RLR)</f>
        <v>0</v>
      </c>
      <c r="AK9" s="95">
        <f t="shared" ref="AK9:AK72" si="10">1-EXP(-(Bp_1*LN(Bp_2+A9)-Bp_1*LN(Bp_2)))</f>
        <v>0</v>
      </c>
      <c r="AL9" s="3">
        <f t="shared" ref="AL9:AL72" si="11">AX9/(P*RLR*RRF)</f>
        <v>0</v>
      </c>
      <c r="AM9" s="3"/>
      <c r="AN9" s="3"/>
      <c r="AO9" s="3"/>
      <c r="AP9" s="3"/>
      <c r="AQ9" s="3"/>
      <c r="AR9" s="52">
        <f>B9</f>
        <v>100</v>
      </c>
      <c r="AS9" s="83">
        <v>0</v>
      </c>
      <c r="AT9" s="89">
        <f>SUM(AS$9:AS9)*RLR</f>
        <v>0</v>
      </c>
      <c r="AU9" s="90">
        <f>AT9-SUM(AW$9:AW9)</f>
        <v>0</v>
      </c>
      <c r="AV9" s="48">
        <f t="shared" ref="AV9:AV72" si="12">Bp_1/(Bp_2+A9)</f>
        <v>1</v>
      </c>
      <c r="AW9" s="50">
        <v>0</v>
      </c>
      <c r="AX9" s="90">
        <f>SUM(AW$9:AW9)*RRF</f>
        <v>0</v>
      </c>
      <c r="AY9" s="96"/>
    </row>
    <row r="10" spans="1:51" x14ac:dyDescent="0.25">
      <c r="A10" s="14">
        <f t="shared" ref="A10:A73" si="13">ROUND(A9+delt.t,3)</f>
        <v>0.01</v>
      </c>
      <c r="B10" s="59">
        <f>IF($B$4="AY",0,IFERROR(P*INDEX('UWYr writing pattern'!$C$4:$C$18,MATCH('Extended model w.Calcs'!$A10,'UWYr writing pattern'!$A$4:$A$18,0)) / 25,B9))</f>
        <v>0</v>
      </c>
      <c r="C10" s="36">
        <f t="shared" ref="C10:C73" si="14">C9-F10+B10</f>
        <v>100</v>
      </c>
      <c r="E10" s="48">
        <f t="shared" si="0"/>
        <v>0.03</v>
      </c>
      <c r="F10" s="34">
        <f t="shared" ref="F10:F73" si="15">C9*E9*delt.t</f>
        <v>0</v>
      </c>
      <c r="G10" s="31">
        <f>SUM($F$9:F10)*RLR</f>
        <v>0</v>
      </c>
      <c r="H10" s="32"/>
      <c r="I10" s="36">
        <f>G10-SUM($L$9:L10)</f>
        <v>0</v>
      </c>
      <c r="K10" s="48">
        <f t="shared" si="1"/>
        <v>0.99667774086378746</v>
      </c>
      <c r="L10" s="31">
        <f t="shared" ref="L10:L73" si="16">I9*K9*delt.t</f>
        <v>0</v>
      </c>
      <c r="M10" s="36">
        <f>SUM($L$9:L10)*RRF</f>
        <v>0</v>
      </c>
      <c r="N10" s="33"/>
      <c r="O10" s="36">
        <f t="shared" si="2"/>
        <v>0</v>
      </c>
      <c r="P10" s="33"/>
      <c r="Q10" s="33"/>
      <c r="R10" s="33"/>
      <c r="S10" s="33"/>
      <c r="T10" s="33"/>
      <c r="U10" s="33"/>
      <c r="V10" s="33"/>
      <c r="W10" s="31">
        <f t="shared" si="3"/>
        <v>84</v>
      </c>
      <c r="X10" s="31">
        <f t="shared" si="4"/>
        <v>0</v>
      </c>
      <c r="Y10" s="31">
        <f t="shared" si="5"/>
        <v>84</v>
      </c>
      <c r="Z10" s="31">
        <f t="shared" si="6"/>
        <v>84</v>
      </c>
      <c r="AA10" s="31"/>
      <c r="AB10" s="31"/>
      <c r="AC10" s="31"/>
      <c r="AD10" s="31"/>
      <c r="AE10" s="31"/>
      <c r="AF10" s="31"/>
      <c r="AG10" s="31"/>
      <c r="AH10" s="33">
        <f t="shared" si="7"/>
        <v>0</v>
      </c>
      <c r="AI10" s="33">
        <f t="shared" si="8"/>
        <v>0</v>
      </c>
      <c r="AJ10" s="33">
        <f t="shared" si="9"/>
        <v>0</v>
      </c>
      <c r="AK10" s="95">
        <f t="shared" si="10"/>
        <v>9.9337018604550575E-3</v>
      </c>
      <c r="AL10" s="3">
        <f t="shared" si="11"/>
        <v>0</v>
      </c>
      <c r="AM10" s="3"/>
      <c r="AN10" s="3"/>
      <c r="AO10" s="3"/>
      <c r="AP10" s="3"/>
      <c r="AQ10" s="3"/>
      <c r="AR10" s="90">
        <f t="shared" ref="AR10:AR73" si="17">AR9-AS10+B10</f>
        <v>0</v>
      </c>
      <c r="AS10" s="91">
        <f t="shared" ref="AS10:AS73" si="18">AR9*P*delt.t</f>
        <v>100</v>
      </c>
      <c r="AT10" s="89">
        <f>SUM(AS$9:AS10)*RLR</f>
        <v>120</v>
      </c>
      <c r="AU10" s="90">
        <f>AT10-SUM(AW$9:AW10)</f>
        <v>120</v>
      </c>
      <c r="AV10" s="48">
        <f t="shared" si="12"/>
        <v>0.99667774086378746</v>
      </c>
      <c r="AW10" s="31">
        <f t="shared" ref="AW10:AW73" si="19">AU9*AV9*delt.t</f>
        <v>0</v>
      </c>
      <c r="AX10" s="90">
        <f>SUM(AW$9:AW10)*RRF</f>
        <v>0</v>
      </c>
      <c r="AY10" s="96"/>
    </row>
    <row r="11" spans="1:51" x14ac:dyDescent="0.25">
      <c r="A11" s="14">
        <f t="shared" si="13"/>
        <v>0.02</v>
      </c>
      <c r="B11" s="59">
        <f>IF($B$4="AY",0,IFERROR(P*INDEX('UWYr writing pattern'!$C$4:$C$18,MATCH('Extended model w.Calcs'!$A11,'UWYr writing pattern'!$A$4:$A$18,0)) / 25,B10))</f>
        <v>0</v>
      </c>
      <c r="C11" s="36">
        <f t="shared" si="14"/>
        <v>99.97</v>
      </c>
      <c r="E11" s="48">
        <f t="shared" si="0"/>
        <v>0.06</v>
      </c>
      <c r="F11" s="34">
        <f t="shared" si="15"/>
        <v>0.03</v>
      </c>
      <c r="G11" s="31">
        <f>SUM($F$9:F11)*RLR</f>
        <v>3.5999999999999997E-2</v>
      </c>
      <c r="H11" s="32"/>
      <c r="I11" s="36">
        <f>G11-SUM($L$9:L11)</f>
        <v>3.5999999999999997E-2</v>
      </c>
      <c r="K11" s="48">
        <f t="shared" si="1"/>
        <v>0.99337748344370858</v>
      </c>
      <c r="L11" s="31">
        <f t="shared" si="16"/>
        <v>0</v>
      </c>
      <c r="M11" s="36">
        <f>SUM($L$9:L11)*RRF</f>
        <v>0</v>
      </c>
      <c r="N11" s="33"/>
      <c r="O11" s="36">
        <f t="shared" si="2"/>
        <v>3.5999999999999997E-2</v>
      </c>
      <c r="P11" s="33"/>
      <c r="Q11" s="33"/>
      <c r="R11" s="33"/>
      <c r="S11" s="33"/>
      <c r="T11" s="33"/>
      <c r="U11" s="33"/>
      <c r="V11" s="33"/>
      <c r="W11" s="31">
        <f t="shared" si="3"/>
        <v>83.974799999999988</v>
      </c>
      <c r="X11" s="31">
        <f t="shared" si="4"/>
        <v>2.5199999999999997E-2</v>
      </c>
      <c r="Y11" s="31">
        <f t="shared" si="5"/>
        <v>83.999999999999986</v>
      </c>
      <c r="Z11" s="31">
        <f t="shared" si="6"/>
        <v>83.963999999999999</v>
      </c>
      <c r="AA11" s="31"/>
      <c r="AB11" s="31"/>
      <c r="AC11" s="31"/>
      <c r="AD11" s="31"/>
      <c r="AE11" s="31"/>
      <c r="AF11" s="31"/>
      <c r="AG11" s="31"/>
      <c r="AH11" s="33">
        <f t="shared" si="7"/>
        <v>0</v>
      </c>
      <c r="AI11" s="33">
        <f t="shared" si="8"/>
        <v>4.2857142857142855E-4</v>
      </c>
      <c r="AJ11" s="33">
        <f t="shared" si="9"/>
        <v>2.9999999999999997E-4</v>
      </c>
      <c r="AK11" s="95">
        <f t="shared" si="10"/>
        <v>1.9736266940772684E-2</v>
      </c>
      <c r="AL11" s="3">
        <f t="shared" si="11"/>
        <v>9.9667774086378749E-3</v>
      </c>
      <c r="AM11" s="3"/>
      <c r="AN11" s="3"/>
      <c r="AO11" s="3"/>
      <c r="AP11" s="3"/>
      <c r="AQ11" s="3"/>
      <c r="AR11" s="90">
        <f t="shared" si="17"/>
        <v>0</v>
      </c>
      <c r="AS11" s="91">
        <f t="shared" si="18"/>
        <v>0</v>
      </c>
      <c r="AT11" s="89">
        <f>SUM(AS$9:AS11)*RLR</f>
        <v>120</v>
      </c>
      <c r="AU11" s="90">
        <f>AT11-SUM(AW$9:AW11)</f>
        <v>118.80398671096346</v>
      </c>
      <c r="AV11" s="48">
        <f t="shared" si="12"/>
        <v>0.99337748344370858</v>
      </c>
      <c r="AW11" s="31">
        <f t="shared" si="19"/>
        <v>1.1960132890365449</v>
      </c>
      <c r="AX11" s="90">
        <f>SUM(AW$9:AW11)*RRF</f>
        <v>0.83720930232558144</v>
      </c>
      <c r="AY11" s="96"/>
    </row>
    <row r="12" spans="1:51" x14ac:dyDescent="0.25">
      <c r="A12" s="14">
        <f t="shared" si="13"/>
        <v>0.03</v>
      </c>
      <c r="B12" s="59">
        <f>IF($B$4="AY",0,IFERROR(P*INDEX('UWYr writing pattern'!$C$4:$C$18,MATCH('Extended model w.Calcs'!$A12,'UWYr writing pattern'!$A$4:$A$18,0)) / 25,B11))</f>
        <v>0</v>
      </c>
      <c r="C12" s="36">
        <f>C11-F12+B12</f>
        <v>99.910017999999994</v>
      </c>
      <c r="E12" s="48">
        <f t="shared" si="0"/>
        <v>0.09</v>
      </c>
      <c r="F12" s="34">
        <f t="shared" si="15"/>
        <v>5.9982000000000001E-2</v>
      </c>
      <c r="G12" s="31">
        <f>SUM($F$9:F12)*RLR</f>
        <v>0.1079784</v>
      </c>
      <c r="H12" s="32"/>
      <c r="I12" s="36">
        <f>G12-SUM($L$9:L12)</f>
        <v>0.10762078410596027</v>
      </c>
      <c r="K12" s="48">
        <f t="shared" si="1"/>
        <v>0.9900990099009902</v>
      </c>
      <c r="L12" s="31">
        <f t="shared" si="16"/>
        <v>3.5761589403973502E-4</v>
      </c>
      <c r="M12" s="36">
        <f>SUM($L$9:L12)*RRF</f>
        <v>2.5033112582781449E-4</v>
      </c>
      <c r="N12" s="33"/>
      <c r="O12" s="36">
        <f t="shared" si="2"/>
        <v>0.10787111523178808</v>
      </c>
      <c r="P12" s="33"/>
      <c r="Q12" s="33"/>
      <c r="R12" s="33"/>
      <c r="S12" s="33"/>
      <c r="T12" s="33"/>
      <c r="U12" s="33"/>
      <c r="V12" s="33"/>
      <c r="W12" s="31">
        <f t="shared" si="3"/>
        <v>83.924415119999992</v>
      </c>
      <c r="X12" s="31">
        <f t="shared" si="4"/>
        <v>7.533454887417218E-2</v>
      </c>
      <c r="Y12" s="31">
        <f t="shared" si="5"/>
        <v>83.999749668874159</v>
      </c>
      <c r="Z12" s="31">
        <f t="shared" si="6"/>
        <v>83.892128884768212</v>
      </c>
      <c r="AA12" s="31"/>
      <c r="AB12" s="31"/>
      <c r="AC12" s="31"/>
      <c r="AD12" s="31"/>
      <c r="AE12" s="31"/>
      <c r="AF12" s="31"/>
      <c r="AG12" s="31"/>
      <c r="AH12" s="33">
        <f t="shared" si="7"/>
        <v>2.9801324503311249E-6</v>
      </c>
      <c r="AI12" s="33">
        <f t="shared" si="8"/>
        <v>1.2841799432355724E-3</v>
      </c>
      <c r="AJ12" s="33">
        <f t="shared" si="9"/>
        <v>8.9982000000000007E-4</v>
      </c>
      <c r="AK12" s="95">
        <f t="shared" si="10"/>
        <v>2.9409852072354914E-2</v>
      </c>
      <c r="AL12" s="3">
        <f t="shared" si="11"/>
        <v>1.9801544520472596E-2</v>
      </c>
      <c r="AM12" s="3"/>
      <c r="AN12" s="3"/>
      <c r="AO12" s="3"/>
      <c r="AP12" s="3"/>
      <c r="AQ12" s="3"/>
      <c r="AR12" s="90">
        <f t="shared" si="17"/>
        <v>0</v>
      </c>
      <c r="AS12" s="91">
        <f t="shared" si="18"/>
        <v>0</v>
      </c>
      <c r="AT12" s="89">
        <f>SUM(AS$9:AS12)*RLR</f>
        <v>120</v>
      </c>
      <c r="AU12" s="90">
        <f>AT12-SUM(AW$9:AW12)</f>
        <v>117.62381465754329</v>
      </c>
      <c r="AV12" s="48">
        <f t="shared" si="12"/>
        <v>0.9900990099009902</v>
      </c>
      <c r="AW12" s="31">
        <f t="shared" si="19"/>
        <v>1.1801720534201667</v>
      </c>
      <c r="AX12" s="90">
        <f>SUM(AW$9:AW12)*RRF</f>
        <v>1.663329739719698</v>
      </c>
      <c r="AY12" s="96"/>
    </row>
    <row r="13" spans="1:51" x14ac:dyDescent="0.25">
      <c r="A13" s="14">
        <f t="shared" si="13"/>
        <v>0.04</v>
      </c>
      <c r="B13" s="59">
        <f>IF($B$4="AY",0,IFERROR(P*INDEX('UWYr writing pattern'!$C$4:$C$18,MATCH('Extended model w.Calcs'!$A13,'UWYr writing pattern'!$A$4:$A$18,0)) / 25,B12))</f>
        <v>0</v>
      </c>
      <c r="C13" s="36">
        <f t="shared" si="14"/>
        <v>99.820098983799994</v>
      </c>
      <c r="E13" s="48">
        <f t="shared" si="0"/>
        <v>0.12</v>
      </c>
      <c r="F13" s="34">
        <f t="shared" si="15"/>
        <v>8.9919016199999979E-2</v>
      </c>
      <c r="G13" s="31">
        <f>SUM($F$9:F13)*RLR</f>
        <v>0.21588121943999997</v>
      </c>
      <c r="H13" s="32"/>
      <c r="I13" s="36">
        <f>G13-SUM($L$9:L13)</f>
        <v>0.21445805122807943</v>
      </c>
      <c r="K13" s="48">
        <f t="shared" si="1"/>
        <v>0.98684210526315785</v>
      </c>
      <c r="L13" s="31">
        <f t="shared" si="16"/>
        <v>1.0655523178807948E-3</v>
      </c>
      <c r="M13" s="36">
        <f>SUM($L$9:L13)*RRF</f>
        <v>9.9621774834437083E-4</v>
      </c>
      <c r="N13" s="33"/>
      <c r="O13" s="36">
        <f t="shared" si="2"/>
        <v>0.21545426897642381</v>
      </c>
      <c r="P13" s="33"/>
      <c r="Q13" s="33"/>
      <c r="R13" s="33"/>
      <c r="S13" s="33"/>
      <c r="T13" s="33"/>
      <c r="U13" s="33"/>
      <c r="V13" s="33"/>
      <c r="W13" s="31">
        <f t="shared" si="3"/>
        <v>83.848883146391984</v>
      </c>
      <c r="X13" s="31">
        <f t="shared" si="4"/>
        <v>0.1501206358596556</v>
      </c>
      <c r="Y13" s="31">
        <f t="shared" si="5"/>
        <v>83.999003782251634</v>
      </c>
      <c r="Z13" s="31">
        <f t="shared" si="6"/>
        <v>83.78454573102357</v>
      </c>
      <c r="AA13" s="31"/>
      <c r="AB13" s="31"/>
      <c r="AC13" s="31"/>
      <c r="AD13" s="31"/>
      <c r="AE13" s="31"/>
      <c r="AF13" s="31"/>
      <c r="AG13" s="31"/>
      <c r="AH13" s="33">
        <f t="shared" si="7"/>
        <v>1.1859735099337747E-5</v>
      </c>
      <c r="AI13" s="33">
        <f t="shared" si="8"/>
        <v>2.564931773528855E-3</v>
      </c>
      <c r="AJ13" s="33">
        <f t="shared" si="9"/>
        <v>1.7990101619999998E-3</v>
      </c>
      <c r="AK13" s="95">
        <f t="shared" si="10"/>
        <v>3.8956571657676076E-2</v>
      </c>
      <c r="AL13" s="3">
        <f t="shared" si="11"/>
        <v>2.9506479723240192E-2</v>
      </c>
      <c r="AM13" s="3"/>
      <c r="AN13" s="3"/>
      <c r="AO13" s="3"/>
      <c r="AP13" s="3"/>
      <c r="AQ13" s="3"/>
      <c r="AR13" s="90">
        <f t="shared" si="17"/>
        <v>0</v>
      </c>
      <c r="AS13" s="91">
        <f t="shared" si="18"/>
        <v>0</v>
      </c>
      <c r="AT13" s="89">
        <f>SUM(AS$9:AS13)*RLR</f>
        <v>120</v>
      </c>
      <c r="AU13" s="90">
        <f>AT13-SUM(AW$9:AW13)</f>
        <v>116.45922243321118</v>
      </c>
      <c r="AV13" s="48">
        <f t="shared" si="12"/>
        <v>0.98684210526315785</v>
      </c>
      <c r="AW13" s="31">
        <f t="shared" si="19"/>
        <v>1.1645922243321121</v>
      </c>
      <c r="AX13" s="90">
        <f>SUM(AW$9:AW13)*RRF</f>
        <v>2.478544296752176</v>
      </c>
      <c r="AY13" s="96"/>
    </row>
    <row r="14" spans="1:51" x14ac:dyDescent="0.25">
      <c r="A14" s="14">
        <f t="shared" si="13"/>
        <v>0.05</v>
      </c>
      <c r="B14" s="59">
        <f>IF($B$4="AY",0,IFERROR(P*INDEX('UWYr writing pattern'!$C$4:$C$18,MATCH('Extended model w.Calcs'!$A14,'UWYr writing pattern'!$A$4:$A$18,0)) / 25,B13))</f>
        <v>0</v>
      </c>
      <c r="C14" s="36">
        <f t="shared" si="14"/>
        <v>99.700314865019436</v>
      </c>
      <c r="E14" s="48">
        <f t="shared" si="0"/>
        <v>0.15000000000000002</v>
      </c>
      <c r="F14" s="34">
        <f t="shared" si="15"/>
        <v>0.11978411878055999</v>
      </c>
      <c r="G14" s="31">
        <f>SUM($F$9:F14)*RLR</f>
        <v>0.35962216197667196</v>
      </c>
      <c r="H14" s="32"/>
      <c r="I14" s="36">
        <f>G14-SUM($L$9:L14)</f>
        <v>0.35608263141710589</v>
      </c>
      <c r="K14" s="48">
        <f t="shared" si="1"/>
        <v>0.98360655737704927</v>
      </c>
      <c r="L14" s="31">
        <f t="shared" si="16"/>
        <v>2.1163623476455205E-3</v>
      </c>
      <c r="M14" s="36">
        <f>SUM($L$9:L14)*RRF</f>
        <v>2.4776713916962352E-3</v>
      </c>
      <c r="N14" s="33"/>
      <c r="O14" s="36">
        <f t="shared" si="2"/>
        <v>0.35856030280880213</v>
      </c>
      <c r="P14" s="33"/>
      <c r="Q14" s="33"/>
      <c r="R14" s="33"/>
      <c r="S14" s="33"/>
      <c r="T14" s="33"/>
      <c r="U14" s="33"/>
      <c r="V14" s="33"/>
      <c r="W14" s="31">
        <f t="shared" si="3"/>
        <v>83.748264486616307</v>
      </c>
      <c r="X14" s="31">
        <f t="shared" si="4"/>
        <v>0.24925784199197409</v>
      </c>
      <c r="Y14" s="31">
        <f t="shared" si="5"/>
        <v>83.997522328608284</v>
      </c>
      <c r="Z14" s="31">
        <f t="shared" si="6"/>
        <v>83.641439697191203</v>
      </c>
      <c r="AA14" s="31"/>
      <c r="AB14" s="31"/>
      <c r="AC14" s="31"/>
      <c r="AD14" s="31"/>
      <c r="AE14" s="31"/>
      <c r="AF14" s="31"/>
      <c r="AG14" s="31"/>
      <c r="AH14" s="33">
        <f t="shared" si="7"/>
        <v>2.9496087996383753E-5</v>
      </c>
      <c r="AI14" s="33">
        <f t="shared" si="8"/>
        <v>4.2685750334381205E-3</v>
      </c>
      <c r="AJ14" s="33">
        <f t="shared" si="9"/>
        <v>2.9968513498055999E-3</v>
      </c>
      <c r="AK14" s="95">
        <f t="shared" si="10"/>
        <v>4.8378498640855638E-2</v>
      </c>
      <c r="AL14" s="3">
        <f t="shared" si="11"/>
        <v>3.9083718410181899E-2</v>
      </c>
      <c r="AM14" s="3"/>
      <c r="AN14" s="3"/>
      <c r="AO14" s="3"/>
      <c r="AP14" s="3"/>
      <c r="AQ14" s="3"/>
      <c r="AR14" s="90">
        <f t="shared" si="17"/>
        <v>0</v>
      </c>
      <c r="AS14" s="91">
        <f t="shared" si="18"/>
        <v>0</v>
      </c>
      <c r="AT14" s="89">
        <f>SUM(AS$9:AS14)*RLR</f>
        <v>120</v>
      </c>
      <c r="AU14" s="90">
        <f>AT14-SUM(AW$9:AW14)</f>
        <v>115.30995379077817</v>
      </c>
      <c r="AV14" s="48">
        <f t="shared" si="12"/>
        <v>0.98360655737704927</v>
      </c>
      <c r="AW14" s="31">
        <f t="shared" si="19"/>
        <v>1.149268642433005</v>
      </c>
      <c r="AX14" s="90">
        <f>SUM(AW$9:AW14)*RRF</f>
        <v>3.2830323464552795</v>
      </c>
      <c r="AY14" s="96"/>
    </row>
    <row r="15" spans="1:51" x14ac:dyDescent="0.25">
      <c r="A15" s="14">
        <f t="shared" si="13"/>
        <v>0.06</v>
      </c>
      <c r="B15" s="59">
        <f>IF($B$4="AY",0,IFERROR(P*INDEX('UWYr writing pattern'!$C$4:$C$18,MATCH('Extended model w.Calcs'!$A15,'UWYr writing pattern'!$A$4:$A$18,0)) / 25,B14))</f>
        <v>0</v>
      </c>
      <c r="C15" s="36">
        <f t="shared" si="14"/>
        <v>99.550764392721902</v>
      </c>
      <c r="E15" s="48">
        <f t="shared" si="0"/>
        <v>0.18</v>
      </c>
      <c r="F15" s="34">
        <f t="shared" si="15"/>
        <v>0.14955047229752919</v>
      </c>
      <c r="G15" s="31">
        <f>SUM($F$9:F15)*RLR</f>
        <v>0.539082728733707</v>
      </c>
      <c r="H15" s="32"/>
      <c r="I15" s="36">
        <f>G15-SUM($L$9:L15)</f>
        <v>0.5320407460618416</v>
      </c>
      <c r="K15" s="48">
        <f t="shared" si="1"/>
        <v>0.98039215686274506</v>
      </c>
      <c r="L15" s="31">
        <f t="shared" si="16"/>
        <v>3.5024521122994025E-3</v>
      </c>
      <c r="M15" s="36">
        <f>SUM($L$9:L15)*RRF</f>
        <v>4.9293878703058165E-3</v>
      </c>
      <c r="N15" s="33"/>
      <c r="O15" s="36">
        <f t="shared" si="2"/>
        <v>0.53697013393214743</v>
      </c>
      <c r="P15" s="33"/>
      <c r="Q15" s="33"/>
      <c r="R15" s="33"/>
      <c r="S15" s="33"/>
      <c r="T15" s="33"/>
      <c r="U15" s="33"/>
      <c r="V15" s="33"/>
      <c r="W15" s="31">
        <f t="shared" si="3"/>
        <v>83.622642089886398</v>
      </c>
      <c r="X15" s="31">
        <f t="shared" si="4"/>
        <v>0.3724285222432891</v>
      </c>
      <c r="Y15" s="31">
        <f t="shared" si="5"/>
        <v>83.99507061212968</v>
      </c>
      <c r="Z15" s="31">
        <f t="shared" si="6"/>
        <v>83.463029866067856</v>
      </c>
      <c r="AA15" s="31"/>
      <c r="AB15" s="31"/>
      <c r="AC15" s="31"/>
      <c r="AD15" s="31"/>
      <c r="AE15" s="31"/>
      <c r="AF15" s="31"/>
      <c r="AG15" s="31"/>
      <c r="AH15" s="33">
        <f t="shared" si="7"/>
        <v>5.86831889322121E-5</v>
      </c>
      <c r="AI15" s="33">
        <f t="shared" si="8"/>
        <v>6.3925015944303262E-3</v>
      </c>
      <c r="AJ15" s="33">
        <f t="shared" si="9"/>
        <v>4.4923560727808919E-3</v>
      </c>
      <c r="AK15" s="95">
        <f t="shared" si="10"/>
        <v>5.7677665452955273E-2</v>
      </c>
      <c r="AL15" s="3">
        <f t="shared" si="11"/>
        <v>4.8535353966803058E-2</v>
      </c>
      <c r="AM15" s="3"/>
      <c r="AN15" s="3"/>
      <c r="AO15" s="3"/>
      <c r="AP15" s="3"/>
      <c r="AQ15" s="3"/>
      <c r="AR15" s="90">
        <f t="shared" si="17"/>
        <v>0</v>
      </c>
      <c r="AS15" s="91">
        <f t="shared" si="18"/>
        <v>0</v>
      </c>
      <c r="AT15" s="89">
        <f>SUM(AS$9:AS15)*RLR</f>
        <v>120</v>
      </c>
      <c r="AU15" s="90">
        <f>AT15-SUM(AW$9:AW15)</f>
        <v>114.17575752398363</v>
      </c>
      <c r="AV15" s="48">
        <f t="shared" si="12"/>
        <v>0.98039215686274506</v>
      </c>
      <c r="AW15" s="31">
        <f t="shared" si="19"/>
        <v>1.1341962667945393</v>
      </c>
      <c r="AX15" s="90">
        <f>SUM(AW$9:AW15)*RRF</f>
        <v>4.0769697332114569</v>
      </c>
      <c r="AY15" s="96"/>
    </row>
    <row r="16" spans="1:51" x14ac:dyDescent="0.25">
      <c r="A16" s="14">
        <f t="shared" si="13"/>
        <v>7.0000000000000007E-2</v>
      </c>
      <c r="B16" s="59">
        <f>IF($B$4="AY",0,IFERROR(P*INDEX('UWYr writing pattern'!$C$4:$C$18,MATCH('Extended model w.Calcs'!$A16,'UWYr writing pattern'!$A$4:$A$18,0)) / 25,B15))</f>
        <v>0</v>
      </c>
      <c r="C16" s="36">
        <f t="shared" si="14"/>
        <v>99.371573016815006</v>
      </c>
      <c r="E16" s="48">
        <f t="shared" si="0"/>
        <v>0.21000000000000002</v>
      </c>
      <c r="F16" s="34">
        <f t="shared" si="15"/>
        <v>0.17919137590689943</v>
      </c>
      <c r="G16" s="31">
        <f>SUM($F$9:F16)*RLR</f>
        <v>0.75411237982198642</v>
      </c>
      <c r="H16" s="32"/>
      <c r="I16" s="36">
        <f>G16-SUM($L$9:L16)</f>
        <v>0.7418543114044166</v>
      </c>
      <c r="K16" s="48">
        <f t="shared" si="1"/>
        <v>0.97719869706840401</v>
      </c>
      <c r="L16" s="31">
        <f t="shared" si="16"/>
        <v>5.2160857457043295E-3</v>
      </c>
      <c r="M16" s="36">
        <f>SUM($L$9:L16)*RRF</f>
        <v>8.5806478922988462E-3</v>
      </c>
      <c r="N16" s="33"/>
      <c r="O16" s="36">
        <f t="shared" si="2"/>
        <v>0.75043495929671544</v>
      </c>
      <c r="P16" s="33"/>
      <c r="Q16" s="33"/>
      <c r="R16" s="33"/>
      <c r="S16" s="33"/>
      <c r="T16" s="33"/>
      <c r="U16" s="33"/>
      <c r="V16" s="33"/>
      <c r="W16" s="31">
        <f t="shared" si="3"/>
        <v>83.472121334124594</v>
      </c>
      <c r="X16" s="31">
        <f t="shared" si="4"/>
        <v>0.51929801798309161</v>
      </c>
      <c r="Y16" s="31">
        <f t="shared" si="5"/>
        <v>83.991419352107684</v>
      </c>
      <c r="Z16" s="31">
        <f t="shared" si="6"/>
        <v>83.249565040703288</v>
      </c>
      <c r="AA16" s="31"/>
      <c r="AB16" s="31"/>
      <c r="AC16" s="31"/>
      <c r="AD16" s="31"/>
      <c r="AE16" s="31"/>
      <c r="AF16" s="31"/>
      <c r="AG16" s="31"/>
      <c r="AH16" s="33">
        <f t="shared" si="7"/>
        <v>1.0215057014641484E-4</v>
      </c>
      <c r="AI16" s="33">
        <f t="shared" si="8"/>
        <v>8.9337495154370884E-3</v>
      </c>
      <c r="AJ16" s="33">
        <f t="shared" si="9"/>
        <v>6.284269831849887E-3</v>
      </c>
      <c r="AK16" s="95">
        <f t="shared" si="10"/>
        <v>6.6856064932716563E-2</v>
      </c>
      <c r="AL16" s="3">
        <f t="shared" si="11"/>
        <v>5.7863438731834395E-2</v>
      </c>
      <c r="AM16" s="3"/>
      <c r="AN16" s="3"/>
      <c r="AO16" s="3"/>
      <c r="AP16" s="3"/>
      <c r="AQ16" s="3"/>
      <c r="AR16" s="90">
        <f t="shared" si="17"/>
        <v>0</v>
      </c>
      <c r="AS16" s="91">
        <f t="shared" si="18"/>
        <v>0</v>
      </c>
      <c r="AT16" s="89">
        <f>SUM(AS$9:AS16)*RLR</f>
        <v>120</v>
      </c>
      <c r="AU16" s="90">
        <f>AT16-SUM(AW$9:AW16)</f>
        <v>113.05638735217987</v>
      </c>
      <c r="AV16" s="48">
        <f t="shared" si="12"/>
        <v>0.97719869706840401</v>
      </c>
      <c r="AW16" s="31">
        <f t="shared" si="19"/>
        <v>1.119370171803761</v>
      </c>
      <c r="AX16" s="90">
        <f>SUM(AW$9:AW16)*RRF</f>
        <v>4.8605288534740891</v>
      </c>
      <c r="AY16" s="96"/>
    </row>
    <row r="17" spans="1:51" x14ac:dyDescent="0.25">
      <c r="A17" s="14">
        <f t="shared" si="13"/>
        <v>0.08</v>
      </c>
      <c r="B17" s="59">
        <f>IF($B$4="AY",0,IFERROR(P*INDEX('UWYr writing pattern'!$C$4:$C$18,MATCH('Extended model w.Calcs'!$A17,'UWYr writing pattern'!$A$4:$A$18,0)) / 25,B16))</f>
        <v>0</v>
      </c>
      <c r="C17" s="36">
        <f t="shared" si="14"/>
        <v>99.162892713479692</v>
      </c>
      <c r="E17" s="48">
        <f t="shared" si="0"/>
        <v>0.24</v>
      </c>
      <c r="F17" s="34">
        <f t="shared" si="15"/>
        <v>0.20868030333531151</v>
      </c>
      <c r="G17" s="31">
        <f>SUM($F$9:F17)*RLR</f>
        <v>1.0045287438243602</v>
      </c>
      <c r="H17" s="32"/>
      <c r="I17" s="36">
        <f>G17-SUM($L$9:L17)</f>
        <v>0.98502128474160067</v>
      </c>
      <c r="K17" s="48">
        <f t="shared" si="1"/>
        <v>0.97402597402597402</v>
      </c>
      <c r="L17" s="31">
        <f t="shared" si="16"/>
        <v>7.2493906651897397E-3</v>
      </c>
      <c r="M17" s="36">
        <f>SUM($L$9:L17)*RRF</f>
        <v>1.3655221357931662E-2</v>
      </c>
      <c r="N17" s="33"/>
      <c r="O17" s="36">
        <f t="shared" si="2"/>
        <v>0.99867650609953229</v>
      </c>
      <c r="P17" s="33"/>
      <c r="Q17" s="33"/>
      <c r="R17" s="33"/>
      <c r="S17" s="33"/>
      <c r="T17" s="33"/>
      <c r="U17" s="33"/>
      <c r="V17" s="33"/>
      <c r="W17" s="31">
        <f t="shared" si="3"/>
        <v>83.296829879322928</v>
      </c>
      <c r="X17" s="31">
        <f t="shared" si="4"/>
        <v>0.68951489931912047</v>
      </c>
      <c r="Y17" s="31">
        <f t="shared" si="5"/>
        <v>83.986344778642049</v>
      </c>
      <c r="Z17" s="31">
        <f t="shared" si="6"/>
        <v>83.001323493900472</v>
      </c>
      <c r="AA17" s="31"/>
      <c r="AB17" s="31"/>
      <c r="AC17" s="31"/>
      <c r="AD17" s="31"/>
      <c r="AE17" s="31"/>
      <c r="AF17" s="31"/>
      <c r="AG17" s="31"/>
      <c r="AH17" s="33">
        <f t="shared" si="7"/>
        <v>1.6256215902299599E-4</v>
      </c>
      <c r="AI17" s="33">
        <f t="shared" si="8"/>
        <v>1.1889006024994432E-2</v>
      </c>
      <c r="AJ17" s="33">
        <f t="shared" si="9"/>
        <v>8.3710728652030015E-3</v>
      </c>
      <c r="AK17" s="95">
        <f t="shared" si="10"/>
        <v>7.5915651223460334E-2</v>
      </c>
      <c r="AL17" s="3">
        <f t="shared" si="11"/>
        <v>6.7069984933151985E-2</v>
      </c>
      <c r="AM17" s="3"/>
      <c r="AN17" s="3"/>
      <c r="AO17" s="3"/>
      <c r="AP17" s="3"/>
      <c r="AQ17" s="3"/>
      <c r="AR17" s="90">
        <f t="shared" si="17"/>
        <v>0</v>
      </c>
      <c r="AS17" s="91">
        <f t="shared" si="18"/>
        <v>0</v>
      </c>
      <c r="AT17" s="89">
        <f>SUM(AS$9:AS17)*RLR</f>
        <v>120</v>
      </c>
      <c r="AU17" s="90">
        <f>AT17-SUM(AW$9:AW17)</f>
        <v>111.95160180802176</v>
      </c>
      <c r="AV17" s="48">
        <f t="shared" si="12"/>
        <v>0.97402597402597402</v>
      </c>
      <c r="AW17" s="31">
        <f t="shared" si="19"/>
        <v>1.1047855441581096</v>
      </c>
      <c r="AX17" s="90">
        <f>SUM(AW$9:AW17)*RRF</f>
        <v>5.6338787343847665</v>
      </c>
      <c r="AY17" s="96"/>
    </row>
    <row r="18" spans="1:51" x14ac:dyDescent="0.25">
      <c r="A18" s="14">
        <f t="shared" si="13"/>
        <v>0.09</v>
      </c>
      <c r="B18" s="59">
        <f>IF($B$4="AY",0,IFERROR(P*INDEX('UWYr writing pattern'!$C$4:$C$18,MATCH('Extended model w.Calcs'!$A18,'UWYr writing pattern'!$A$4:$A$18,0)) / 25,B17))</f>
        <v>0</v>
      </c>
      <c r="C18" s="36">
        <f t="shared" si="14"/>
        <v>98.924901770967338</v>
      </c>
      <c r="E18" s="48">
        <f t="shared" si="0"/>
        <v>0.27</v>
      </c>
      <c r="F18" s="34">
        <f t="shared" si="15"/>
        <v>0.23799094251235126</v>
      </c>
      <c r="G18" s="31">
        <f>SUM($F$9:F18)*RLR</f>
        <v>1.2901178748391817</v>
      </c>
      <c r="H18" s="32"/>
      <c r="I18" s="36">
        <f>G18-SUM($L$9:L18)</f>
        <v>1.2610160525933547</v>
      </c>
      <c r="K18" s="48">
        <f t="shared" si="1"/>
        <v>0.970873786407767</v>
      </c>
      <c r="L18" s="31">
        <f t="shared" si="16"/>
        <v>9.5943631630675385E-3</v>
      </c>
      <c r="M18" s="36">
        <f>SUM($L$9:L18)*RRF</f>
        <v>2.0371275572078941E-2</v>
      </c>
      <c r="N18" s="33"/>
      <c r="O18" s="36">
        <f t="shared" si="2"/>
        <v>1.2813873281654335</v>
      </c>
      <c r="P18" s="33"/>
      <c r="Q18" s="33"/>
      <c r="R18" s="33"/>
      <c r="S18" s="33"/>
      <c r="T18" s="33"/>
      <c r="U18" s="33"/>
      <c r="V18" s="33"/>
      <c r="W18" s="31">
        <f t="shared" si="3"/>
        <v>83.096917487612558</v>
      </c>
      <c r="X18" s="31">
        <f t="shared" si="4"/>
        <v>0.88271123681534824</v>
      </c>
      <c r="Y18" s="31">
        <f t="shared" si="5"/>
        <v>83.979628724427911</v>
      </c>
      <c r="Z18" s="31">
        <f t="shared" si="6"/>
        <v>82.718612671834563</v>
      </c>
      <c r="AA18" s="31"/>
      <c r="AB18" s="31"/>
      <c r="AC18" s="31"/>
      <c r="AD18" s="31"/>
      <c r="AE18" s="31"/>
      <c r="AF18" s="31"/>
      <c r="AG18" s="31"/>
      <c r="AH18" s="33">
        <f t="shared" si="7"/>
        <v>2.4251518538189216E-4</v>
      </c>
      <c r="AI18" s="33">
        <f t="shared" si="8"/>
        <v>1.5254611049588494E-2</v>
      </c>
      <c r="AJ18" s="33">
        <f t="shared" si="9"/>
        <v>1.0750982290326514E-2</v>
      </c>
      <c r="AK18" s="95">
        <f t="shared" si="10"/>
        <v>8.485834064684028E-2</v>
      </c>
      <c r="AL18" s="3">
        <f t="shared" si="11"/>
        <v>7.6156965599387519E-2</v>
      </c>
      <c r="AM18" s="3"/>
      <c r="AN18" s="3"/>
      <c r="AO18" s="3"/>
      <c r="AP18" s="3"/>
      <c r="AQ18" s="3"/>
      <c r="AR18" s="90">
        <f t="shared" si="17"/>
        <v>0</v>
      </c>
      <c r="AS18" s="91">
        <f t="shared" si="18"/>
        <v>0</v>
      </c>
      <c r="AT18" s="89">
        <f>SUM(AS$9:AS18)*RLR</f>
        <v>120</v>
      </c>
      <c r="AU18" s="90">
        <f>AT18-SUM(AW$9:AW18)</f>
        <v>110.8611641280735</v>
      </c>
      <c r="AV18" s="48">
        <f t="shared" si="12"/>
        <v>0.970873786407767</v>
      </c>
      <c r="AW18" s="31">
        <f t="shared" si="19"/>
        <v>1.090437679948264</v>
      </c>
      <c r="AX18" s="90">
        <f>SUM(AW$9:AW18)*RRF</f>
        <v>6.397185110348552</v>
      </c>
      <c r="AY18" s="96"/>
    </row>
    <row r="19" spans="1:51" x14ac:dyDescent="0.25">
      <c r="A19" s="14">
        <f t="shared" si="13"/>
        <v>0.1</v>
      </c>
      <c r="B19" s="59">
        <f>IF($B$4="AY",0,IFERROR(P*INDEX('UWYr writing pattern'!$C$4:$C$18,MATCH('Extended model w.Calcs'!$A19,'UWYr writing pattern'!$A$4:$A$18,0)) / 25,B18))</f>
        <v>0</v>
      </c>
      <c r="C19" s="36">
        <f t="shared" si="14"/>
        <v>98.657804536185722</v>
      </c>
      <c r="E19" s="48">
        <f t="shared" si="0"/>
        <v>0.30000000000000004</v>
      </c>
      <c r="F19" s="34">
        <f t="shared" si="15"/>
        <v>0.26709723478161185</v>
      </c>
      <c r="G19" s="31">
        <f>SUM($F$9:F19)*RLR</f>
        <v>1.6106345565771159</v>
      </c>
      <c r="H19" s="32"/>
      <c r="I19" s="36">
        <f>G19-SUM($L$9:L19)</f>
        <v>1.569289860034266</v>
      </c>
      <c r="K19" s="48">
        <f t="shared" si="1"/>
        <v>0.96774193548387089</v>
      </c>
      <c r="L19" s="31">
        <f t="shared" si="16"/>
        <v>1.2242874297022862E-2</v>
      </c>
      <c r="M19" s="36">
        <f>SUM($L$9:L19)*RRF</f>
        <v>2.8941287579994941E-2</v>
      </c>
      <c r="N19" s="33"/>
      <c r="O19" s="36">
        <f t="shared" si="2"/>
        <v>1.598231147614261</v>
      </c>
      <c r="P19" s="33"/>
      <c r="Q19" s="33"/>
      <c r="R19" s="33"/>
      <c r="S19" s="33"/>
      <c r="T19" s="33"/>
      <c r="U19" s="33"/>
      <c r="V19" s="33"/>
      <c r="W19" s="31">
        <f t="shared" si="3"/>
        <v>82.872555810395994</v>
      </c>
      <c r="X19" s="31">
        <f t="shared" si="4"/>
        <v>1.098502902023986</v>
      </c>
      <c r="Y19" s="31">
        <f t="shared" si="5"/>
        <v>83.971058712419975</v>
      </c>
      <c r="Z19" s="31">
        <f t="shared" si="6"/>
        <v>82.401768852385743</v>
      </c>
      <c r="AA19" s="31"/>
      <c r="AB19" s="31"/>
      <c r="AC19" s="31"/>
      <c r="AD19" s="31"/>
      <c r="AE19" s="31"/>
      <c r="AF19" s="31"/>
      <c r="AG19" s="31"/>
      <c r="AH19" s="33">
        <f t="shared" si="7"/>
        <v>3.4453913785708262E-4</v>
      </c>
      <c r="AI19" s="33">
        <f t="shared" si="8"/>
        <v>1.9026561281122154E-2</v>
      </c>
      <c r="AJ19" s="33">
        <f t="shared" si="9"/>
        <v>1.3421954638142632E-2</v>
      </c>
      <c r="AK19" s="95">
        <f t="shared" si="10"/>
        <v>9.368601255412734E-2</v>
      </c>
      <c r="AL19" s="3">
        <f t="shared" si="11"/>
        <v>8.5126315447937154E-2</v>
      </c>
      <c r="AM19" s="3"/>
      <c r="AN19" s="3"/>
      <c r="AO19" s="3"/>
      <c r="AP19" s="3"/>
      <c r="AQ19" s="3"/>
      <c r="AR19" s="90">
        <f t="shared" si="17"/>
        <v>0</v>
      </c>
      <c r="AS19" s="91">
        <f t="shared" si="18"/>
        <v>0</v>
      </c>
      <c r="AT19" s="89">
        <f>SUM(AS$9:AS19)*RLR</f>
        <v>120</v>
      </c>
      <c r="AU19" s="90">
        <f>AT19-SUM(AW$9:AW19)</f>
        <v>109.78484214624754</v>
      </c>
      <c r="AV19" s="48">
        <f t="shared" si="12"/>
        <v>0.96774193548387089</v>
      </c>
      <c r="AW19" s="31">
        <f t="shared" si="19"/>
        <v>1.0763219818259564</v>
      </c>
      <c r="AX19" s="90">
        <f>SUM(AW$9:AW19)*RRF</f>
        <v>7.1506104976267206</v>
      </c>
      <c r="AY19" s="96"/>
    </row>
    <row r="20" spans="1:51" x14ac:dyDescent="0.25">
      <c r="A20" s="14">
        <f t="shared" si="13"/>
        <v>0.11</v>
      </c>
      <c r="B20" s="59">
        <f>IF($B$4="AY",0,IFERROR(P*INDEX('UWYr writing pattern'!$C$4:$C$18,MATCH('Extended model w.Calcs'!$A20,'UWYr writing pattern'!$A$4:$A$18,0)) / 25,B19))</f>
        <v>0</v>
      </c>
      <c r="C20" s="36">
        <f t="shared" si="14"/>
        <v>98.361831122577172</v>
      </c>
      <c r="E20" s="48">
        <f t="shared" si="0"/>
        <v>0.33</v>
      </c>
      <c r="F20" s="34">
        <f t="shared" si="15"/>
        <v>0.29597341360855722</v>
      </c>
      <c r="G20" s="31">
        <f>SUM($F$9:F20)*RLR</f>
        <v>1.9658026529073844</v>
      </c>
      <c r="H20" s="32"/>
      <c r="I20" s="36">
        <f>G20-SUM($L$9:L20)</f>
        <v>1.9092712802996867</v>
      </c>
      <c r="K20" s="48">
        <f t="shared" si="1"/>
        <v>0.96463022508038587</v>
      </c>
      <c r="L20" s="31">
        <f t="shared" si="16"/>
        <v>1.5186676064847733E-2</v>
      </c>
      <c r="M20" s="36">
        <f>SUM($L$9:L20)*RRF</f>
        <v>3.9571960825388351E-2</v>
      </c>
      <c r="N20" s="33"/>
      <c r="O20" s="36">
        <f t="shared" si="2"/>
        <v>1.9488432411250751</v>
      </c>
      <c r="P20" s="33"/>
      <c r="Q20" s="33"/>
      <c r="R20" s="33"/>
      <c r="S20" s="33"/>
      <c r="T20" s="33"/>
      <c r="U20" s="33"/>
      <c r="V20" s="33"/>
      <c r="W20" s="31">
        <f t="shared" si="3"/>
        <v>82.623938142964818</v>
      </c>
      <c r="X20" s="31">
        <f t="shared" si="4"/>
        <v>1.3364898962097806</v>
      </c>
      <c r="Y20" s="31">
        <f t="shared" si="5"/>
        <v>83.960428039174602</v>
      </c>
      <c r="Z20" s="31">
        <f t="shared" si="6"/>
        <v>82.051156758874924</v>
      </c>
      <c r="AA20" s="31"/>
      <c r="AB20" s="31"/>
      <c r="AC20" s="31"/>
      <c r="AD20" s="31"/>
      <c r="AE20" s="31"/>
      <c r="AF20" s="31"/>
      <c r="AG20" s="31"/>
      <c r="AH20" s="33">
        <f t="shared" si="7"/>
        <v>4.7109477173081372E-4</v>
      </c>
      <c r="AI20" s="33">
        <f t="shared" si="8"/>
        <v>2.3200514775298515E-2</v>
      </c>
      <c r="AJ20" s="33">
        <f t="shared" si="9"/>
        <v>1.6381688774228204E-2</v>
      </c>
      <c r="AK20" s="95">
        <f t="shared" si="10"/>
        <v>0.10240051015565654</v>
      </c>
      <c r="AL20" s="3">
        <f t="shared" si="11"/>
        <v>9.3979931750053883E-2</v>
      </c>
      <c r="AM20" s="3"/>
      <c r="AN20" s="3"/>
      <c r="AO20" s="3"/>
      <c r="AP20" s="3"/>
      <c r="AQ20" s="3"/>
      <c r="AR20" s="90">
        <f t="shared" si="17"/>
        <v>0</v>
      </c>
      <c r="AS20" s="91">
        <f t="shared" si="18"/>
        <v>0</v>
      </c>
      <c r="AT20" s="89">
        <f>SUM(AS$9:AS20)*RLR</f>
        <v>120</v>
      </c>
      <c r="AU20" s="90">
        <f>AT20-SUM(AW$9:AW20)</f>
        <v>108.72240818999353</v>
      </c>
      <c r="AV20" s="48">
        <f t="shared" si="12"/>
        <v>0.96463022508038587</v>
      </c>
      <c r="AW20" s="31">
        <f t="shared" si="19"/>
        <v>1.0624339562540084</v>
      </c>
      <c r="AX20" s="90">
        <f>SUM(AW$9:AW20)*RRF</f>
        <v>7.8943142670045257</v>
      </c>
      <c r="AY20" s="96"/>
    </row>
    <row r="21" spans="1:51" x14ac:dyDescent="0.25">
      <c r="A21" s="14">
        <f t="shared" si="13"/>
        <v>0.12</v>
      </c>
      <c r="B21" s="59">
        <f>IF($B$4="AY",0,IFERROR(P*INDEX('UWYr writing pattern'!$C$4:$C$18,MATCH('Extended model w.Calcs'!$A21,'UWYr writing pattern'!$A$4:$A$18,0)) / 25,B20))</f>
        <v>0</v>
      </c>
      <c r="C21" s="36">
        <f t="shared" si="14"/>
        <v>98.037237079872668</v>
      </c>
      <c r="E21" s="48">
        <f t="shared" si="0"/>
        <v>0.36</v>
      </c>
      <c r="F21" s="34">
        <f t="shared" si="15"/>
        <v>0.3245940427045047</v>
      </c>
      <c r="G21" s="31">
        <f>SUM($F$9:F21)*RLR</f>
        <v>2.3553155041527902</v>
      </c>
      <c r="H21" s="32"/>
      <c r="I21" s="36">
        <f>G21-SUM($L$9:L21)</f>
        <v>2.2803667236965426</v>
      </c>
      <c r="K21" s="48">
        <f t="shared" si="1"/>
        <v>0.96153846153846145</v>
      </c>
      <c r="L21" s="31">
        <f t="shared" si="16"/>
        <v>1.8417407848550033E-2</v>
      </c>
      <c r="M21" s="36">
        <f>SUM($L$9:L21)*RRF</f>
        <v>5.2464146319373378E-2</v>
      </c>
      <c r="N21" s="33"/>
      <c r="O21" s="36">
        <f t="shared" si="2"/>
        <v>2.3328308700159162</v>
      </c>
      <c r="P21" s="33"/>
      <c r="Q21" s="33"/>
      <c r="R21" s="33"/>
      <c r="S21" s="33"/>
      <c r="T21" s="33"/>
      <c r="U21" s="33"/>
      <c r="V21" s="33"/>
      <c r="W21" s="31">
        <f t="shared" si="3"/>
        <v>82.351279147093038</v>
      </c>
      <c r="X21" s="31">
        <f t="shared" si="4"/>
        <v>1.5962567065875797</v>
      </c>
      <c r="Y21" s="31">
        <f t="shared" si="5"/>
        <v>83.94753585368062</v>
      </c>
      <c r="Z21" s="31">
        <f t="shared" si="6"/>
        <v>81.667169129984089</v>
      </c>
      <c r="AA21" s="31"/>
      <c r="AB21" s="31"/>
      <c r="AC21" s="31"/>
      <c r="AD21" s="31"/>
      <c r="AE21" s="31"/>
      <c r="AF21" s="31"/>
      <c r="AG21" s="31"/>
      <c r="AH21" s="33">
        <f t="shared" si="7"/>
        <v>6.2457317046873072E-4</v>
      </c>
      <c r="AI21" s="33">
        <f t="shared" si="8"/>
        <v>2.777179607161805E-2</v>
      </c>
      <c r="AJ21" s="33">
        <f t="shared" si="9"/>
        <v>1.9627629201273252E-2</v>
      </c>
      <c r="AK21" s="95">
        <f t="shared" si="10"/>
        <v>0.11100364132908547</v>
      </c>
      <c r="AL21" s="3">
        <f t="shared" si="11"/>
        <v>0.10271967517368678</v>
      </c>
      <c r="AM21" s="3"/>
      <c r="AN21" s="3"/>
      <c r="AO21" s="3"/>
      <c r="AP21" s="3"/>
      <c r="AQ21" s="3"/>
      <c r="AR21" s="90">
        <f t="shared" si="17"/>
        <v>0</v>
      </c>
      <c r="AS21" s="91">
        <f t="shared" si="18"/>
        <v>0</v>
      </c>
      <c r="AT21" s="89">
        <f>SUM(AS$9:AS21)*RLR</f>
        <v>120</v>
      </c>
      <c r="AU21" s="90">
        <f>AT21-SUM(AW$9:AW21)</f>
        <v>107.67363897915759</v>
      </c>
      <c r="AV21" s="48">
        <f t="shared" si="12"/>
        <v>0.96153846153846145</v>
      </c>
      <c r="AW21" s="31">
        <f t="shared" si="19"/>
        <v>1.0487692108359505</v>
      </c>
      <c r="AX21" s="90">
        <f>SUM(AW$9:AW21)*RRF</f>
        <v>8.6284527145896899</v>
      </c>
      <c r="AY21" s="96"/>
    </row>
    <row r="22" spans="1:51" x14ac:dyDescent="0.25">
      <c r="A22" s="14">
        <f t="shared" si="13"/>
        <v>0.13</v>
      </c>
      <c r="B22" s="59">
        <f>IF($B$4="AY",0,IFERROR(P*INDEX('UWYr writing pattern'!$C$4:$C$18,MATCH('Extended model w.Calcs'!$A22,'UWYr writing pattern'!$A$4:$A$18,0)) / 25,B21))</f>
        <v>0</v>
      </c>
      <c r="C22" s="36">
        <f t="shared" si="14"/>
        <v>97.684303026385123</v>
      </c>
      <c r="E22" s="48">
        <f t="shared" si="0"/>
        <v>0.39</v>
      </c>
      <c r="F22" s="34">
        <f t="shared" si="15"/>
        <v>0.35293405348754159</v>
      </c>
      <c r="G22" s="31">
        <f>SUM($F$9:F22)*RLR</f>
        <v>2.7788363683378403</v>
      </c>
      <c r="H22" s="32"/>
      <c r="I22" s="36">
        <f>G22-SUM($L$9:L22)</f>
        <v>2.6819609847691259</v>
      </c>
      <c r="K22" s="48">
        <f t="shared" si="1"/>
        <v>0.95846645367412142</v>
      </c>
      <c r="L22" s="31">
        <f t="shared" si="16"/>
        <v>2.1926603112466751E-2</v>
      </c>
      <c r="M22" s="36">
        <f>SUM($L$9:L22)*RRF</f>
        <v>6.7812768498100098E-2</v>
      </c>
      <c r="N22" s="33"/>
      <c r="O22" s="36">
        <f t="shared" si="2"/>
        <v>2.7497737532672262</v>
      </c>
      <c r="P22" s="33"/>
      <c r="Q22" s="33"/>
      <c r="R22" s="33"/>
      <c r="S22" s="33"/>
      <c r="T22" s="33"/>
      <c r="U22" s="33"/>
      <c r="V22" s="33"/>
      <c r="W22" s="31">
        <f t="shared" si="3"/>
        <v>82.054814542163484</v>
      </c>
      <c r="X22" s="31">
        <f t="shared" si="4"/>
        <v>1.877372689338388</v>
      </c>
      <c r="Y22" s="31">
        <f t="shared" si="5"/>
        <v>83.932187231501871</v>
      </c>
      <c r="Z22" s="31">
        <f t="shared" si="6"/>
        <v>81.25022624673278</v>
      </c>
      <c r="AA22" s="31"/>
      <c r="AB22" s="31"/>
      <c r="AC22" s="31"/>
      <c r="AD22" s="31"/>
      <c r="AE22" s="31"/>
      <c r="AF22" s="31"/>
      <c r="AG22" s="31"/>
      <c r="AH22" s="33">
        <f t="shared" si="7"/>
        <v>8.0729486307262017E-4</v>
      </c>
      <c r="AI22" s="33">
        <f t="shared" si="8"/>
        <v>3.2735401824609836E-2</v>
      </c>
      <c r="AJ22" s="33">
        <f t="shared" si="9"/>
        <v>2.3156969736148669E-2</v>
      </c>
      <c r="AK22" s="95">
        <f t="shared" si="10"/>
        <v>0.11949717940704752</v>
      </c>
      <c r="AL22" s="3">
        <f t="shared" si="11"/>
        <v>0.11134737060470903</v>
      </c>
      <c r="AM22" s="3"/>
      <c r="AN22" s="3"/>
      <c r="AO22" s="3"/>
      <c r="AP22" s="3"/>
      <c r="AQ22" s="3"/>
      <c r="AR22" s="90">
        <f t="shared" si="17"/>
        <v>0</v>
      </c>
      <c r="AS22" s="91">
        <f t="shared" si="18"/>
        <v>0</v>
      </c>
      <c r="AT22" s="89">
        <f>SUM(AS$9:AS22)*RLR</f>
        <v>120</v>
      </c>
      <c r="AU22" s="90">
        <f>AT22-SUM(AW$9:AW22)</f>
        <v>106.63831552743491</v>
      </c>
      <c r="AV22" s="48">
        <f t="shared" si="12"/>
        <v>0.95846645367412142</v>
      </c>
      <c r="AW22" s="31">
        <f t="shared" si="19"/>
        <v>1.035323451722669</v>
      </c>
      <c r="AX22" s="90">
        <f>SUM(AW$9:AW22)*RRF</f>
        <v>9.3531791307955583</v>
      </c>
      <c r="AY22" s="96"/>
    </row>
    <row r="23" spans="1:51" x14ac:dyDescent="0.25">
      <c r="A23" s="14">
        <f t="shared" si="13"/>
        <v>0.14000000000000001</v>
      </c>
      <c r="B23" s="59">
        <f>IF($B$4="AY",0,IFERROR(P*INDEX('UWYr writing pattern'!$C$4:$C$18,MATCH('Extended model w.Calcs'!$A23,'UWYr writing pattern'!$A$4:$A$18,0)) / 25,B22))</f>
        <v>0</v>
      </c>
      <c r="C23" s="36">
        <f t="shared" si="14"/>
        <v>97.303334244582217</v>
      </c>
      <c r="E23" s="48">
        <f t="shared" si="0"/>
        <v>0.42000000000000004</v>
      </c>
      <c r="F23" s="34">
        <f t="shared" si="15"/>
        <v>0.380968781802902</v>
      </c>
      <c r="G23" s="31">
        <f>SUM($F$9:F23)*RLR</f>
        <v>3.2359989065013228</v>
      </c>
      <c r="H23" s="32"/>
      <c r="I23" s="36">
        <f>G23-SUM($L$9:L23)</f>
        <v>3.1134178265929684</v>
      </c>
      <c r="K23" s="48">
        <f t="shared" si="1"/>
        <v>0.95541401273885351</v>
      </c>
      <c r="L23" s="31">
        <f t="shared" si="16"/>
        <v>2.5705696339640184E-2</v>
      </c>
      <c r="M23" s="36">
        <f>SUM($L$9:L23)*RRF</f>
        <v>8.5806755935848231E-2</v>
      </c>
      <c r="N23" s="33"/>
      <c r="O23" s="36">
        <f t="shared" si="2"/>
        <v>3.1992245825288168</v>
      </c>
      <c r="P23" s="33"/>
      <c r="Q23" s="33"/>
      <c r="R23" s="33"/>
      <c r="S23" s="33"/>
      <c r="T23" s="33"/>
      <c r="U23" s="33"/>
      <c r="V23" s="33"/>
      <c r="W23" s="31">
        <f t="shared" si="3"/>
        <v>81.734800765449052</v>
      </c>
      <c r="X23" s="31">
        <f t="shared" si="4"/>
        <v>2.1793924786150778</v>
      </c>
      <c r="Y23" s="31">
        <f t="shared" si="5"/>
        <v>83.914193244064123</v>
      </c>
      <c r="Z23" s="31">
        <f t="shared" si="6"/>
        <v>80.800775417471186</v>
      </c>
      <c r="AA23" s="31"/>
      <c r="AB23" s="31"/>
      <c r="AC23" s="31"/>
      <c r="AD23" s="31"/>
      <c r="AE23" s="31"/>
      <c r="AF23" s="31"/>
      <c r="AG23" s="31"/>
      <c r="AH23" s="33">
        <f t="shared" si="7"/>
        <v>1.0215089992362885E-3</v>
      </c>
      <c r="AI23" s="33">
        <f t="shared" si="8"/>
        <v>3.808600693486687E-2</v>
      </c>
      <c r="AJ23" s="33">
        <f t="shared" si="9"/>
        <v>2.6966657554177691E-2</v>
      </c>
      <c r="AK23" s="95">
        <f t="shared" si="10"/>
        <v>0.12788286394481674</v>
      </c>
      <c r="AL23" s="3">
        <f t="shared" si="11"/>
        <v>0.11986480794715591</v>
      </c>
      <c r="AM23" s="3"/>
      <c r="AN23" s="3"/>
      <c r="AO23" s="3"/>
      <c r="AP23" s="3"/>
      <c r="AQ23" s="3"/>
      <c r="AR23" s="90">
        <f t="shared" si="17"/>
        <v>0</v>
      </c>
      <c r="AS23" s="91">
        <f t="shared" si="18"/>
        <v>0</v>
      </c>
      <c r="AT23" s="89">
        <f>SUM(AS$9:AS23)*RLR</f>
        <v>120</v>
      </c>
      <c r="AU23" s="90">
        <f>AT23-SUM(AW$9:AW23)</f>
        <v>105.61622304634129</v>
      </c>
      <c r="AV23" s="48">
        <f t="shared" si="12"/>
        <v>0.95541401273885351</v>
      </c>
      <c r="AW23" s="31">
        <f t="shared" si="19"/>
        <v>1.0220924810936254</v>
      </c>
      <c r="AX23" s="90">
        <f>SUM(AW$9:AW23)*RRF</f>
        <v>10.068643867561097</v>
      </c>
      <c r="AY23" s="96"/>
    </row>
    <row r="24" spans="1:51" x14ac:dyDescent="0.25">
      <c r="A24" s="14">
        <f t="shared" si="13"/>
        <v>0.15</v>
      </c>
      <c r="B24" s="59">
        <f>IF($B$4="AY",0,IFERROR(P*INDEX('UWYr writing pattern'!$C$4:$C$18,MATCH('Extended model w.Calcs'!$A24,'UWYr writing pattern'!$A$4:$A$18,0)) / 25,B23))</f>
        <v>0</v>
      </c>
      <c r="C24" s="36">
        <f t="shared" si="14"/>
        <v>96.894660240754973</v>
      </c>
      <c r="E24" s="48">
        <f t="shared" si="0"/>
        <v>0.44999999999999996</v>
      </c>
      <c r="F24" s="34">
        <f t="shared" si="15"/>
        <v>0.40867400382724534</v>
      </c>
      <c r="G24" s="31">
        <f>SUM($F$9:F24)*RLR</f>
        <v>3.726407711094017</v>
      </c>
      <c r="H24" s="32"/>
      <c r="I24" s="36">
        <f>G24-SUM($L$9:L24)</f>
        <v>3.5740806009952837</v>
      </c>
      <c r="K24" s="48">
        <f t="shared" si="1"/>
        <v>0.95238095238095244</v>
      </c>
      <c r="L24" s="31">
        <f t="shared" si="16"/>
        <v>2.9746030190378678E-2</v>
      </c>
      <c r="M24" s="36">
        <f>SUM($L$9:L24)*RRF</f>
        <v>0.1066289770691133</v>
      </c>
      <c r="N24" s="33"/>
      <c r="O24" s="36">
        <f t="shared" si="2"/>
        <v>3.680709578064397</v>
      </c>
      <c r="P24" s="33"/>
      <c r="Q24" s="33"/>
      <c r="R24" s="33"/>
      <c r="S24" s="33"/>
      <c r="T24" s="33"/>
      <c r="U24" s="33"/>
      <c r="V24" s="33"/>
      <c r="W24" s="31">
        <f t="shared" si="3"/>
        <v>81.391514602234167</v>
      </c>
      <c r="X24" s="31">
        <f t="shared" si="4"/>
        <v>2.5018564206966984</v>
      </c>
      <c r="Y24" s="31">
        <f t="shared" si="5"/>
        <v>83.893371022930864</v>
      </c>
      <c r="Z24" s="31">
        <f t="shared" si="6"/>
        <v>80.319290421935605</v>
      </c>
      <c r="AA24" s="31"/>
      <c r="AB24" s="31"/>
      <c r="AC24" s="31"/>
      <c r="AD24" s="31"/>
      <c r="AE24" s="31"/>
      <c r="AF24" s="31"/>
      <c r="AG24" s="31"/>
      <c r="AH24" s="33">
        <f t="shared" si="7"/>
        <v>1.2693925841561107E-3</v>
      </c>
      <c r="AI24" s="33">
        <f t="shared" si="8"/>
        <v>4.3817971167433301E-2</v>
      </c>
      <c r="AJ24" s="33">
        <f t="shared" si="9"/>
        <v>3.1053397592450141E-2</v>
      </c>
      <c r="AK24" s="95">
        <f t="shared" si="10"/>
        <v>0.13616240146852399</v>
      </c>
      <c r="AL24" s="3">
        <f t="shared" si="11"/>
        <v>0.12827374290307481</v>
      </c>
      <c r="AM24" s="3"/>
      <c r="AN24" s="3"/>
      <c r="AO24" s="3"/>
      <c r="AP24" s="3"/>
      <c r="AQ24" s="3"/>
      <c r="AR24" s="90">
        <f t="shared" si="17"/>
        <v>0</v>
      </c>
      <c r="AS24" s="91">
        <f t="shared" si="18"/>
        <v>0</v>
      </c>
      <c r="AT24" s="89">
        <f>SUM(AS$9:AS24)*RLR</f>
        <v>120</v>
      </c>
      <c r="AU24" s="90">
        <f>AT24-SUM(AW$9:AW24)</f>
        <v>104.60715085163102</v>
      </c>
      <c r="AV24" s="48">
        <f t="shared" si="12"/>
        <v>0.95238095238095244</v>
      </c>
      <c r="AW24" s="31">
        <f t="shared" si="19"/>
        <v>1.009072194710267</v>
      </c>
      <c r="AX24" s="90">
        <f>SUM(AW$9:AW24)*RRF</f>
        <v>10.774994403858283</v>
      </c>
      <c r="AY24" s="96"/>
    </row>
    <row r="25" spans="1:51" x14ac:dyDescent="0.25">
      <c r="A25" s="14">
        <f t="shared" si="13"/>
        <v>0.16</v>
      </c>
      <c r="B25" s="59">
        <f>IF($B$4="AY",0,IFERROR(P*INDEX('UWYr writing pattern'!$C$4:$C$18,MATCH('Extended model w.Calcs'!$A25,'UWYr writing pattern'!$A$4:$A$18,0)) / 25,B24))</f>
        <v>0</v>
      </c>
      <c r="C25" s="36">
        <f t="shared" si="14"/>
        <v>96.458634269671577</v>
      </c>
      <c r="E25" s="48">
        <f t="shared" si="0"/>
        <v>0.48</v>
      </c>
      <c r="F25" s="34">
        <f t="shared" si="15"/>
        <v>0.43602597108339736</v>
      </c>
      <c r="G25" s="31">
        <f>SUM($F$9:F25)*RLR</f>
        <v>4.2496388763940942</v>
      </c>
      <c r="H25" s="32"/>
      <c r="I25" s="36">
        <f>G25-SUM($L$9:L25)</f>
        <v>4.0632729034287394</v>
      </c>
      <c r="K25" s="48">
        <f t="shared" si="1"/>
        <v>0.94936708860759489</v>
      </c>
      <c r="L25" s="31">
        <f t="shared" si="16"/>
        <v>3.4038862866621757E-2</v>
      </c>
      <c r="M25" s="36">
        <f>SUM($L$9:L25)*RRF</f>
        <v>0.13045618107574852</v>
      </c>
      <c r="N25" s="33"/>
      <c r="O25" s="36">
        <f t="shared" si="2"/>
        <v>4.1937290845044881</v>
      </c>
      <c r="P25" s="33"/>
      <c r="Q25" s="33"/>
      <c r="R25" s="33"/>
      <c r="S25" s="33"/>
      <c r="T25" s="33"/>
      <c r="U25" s="33"/>
      <c r="V25" s="33"/>
      <c r="W25" s="31">
        <f t="shared" si="3"/>
        <v>81.025252786524121</v>
      </c>
      <c r="X25" s="31">
        <f t="shared" si="4"/>
        <v>2.8442910324001174</v>
      </c>
      <c r="Y25" s="31">
        <f t="shared" si="5"/>
        <v>83.869543818924242</v>
      </c>
      <c r="Z25" s="31">
        <f t="shared" si="6"/>
        <v>79.806270915495517</v>
      </c>
      <c r="AA25" s="31"/>
      <c r="AB25" s="31"/>
      <c r="AC25" s="31"/>
      <c r="AD25" s="31"/>
      <c r="AE25" s="31"/>
      <c r="AF25" s="31"/>
      <c r="AG25" s="31"/>
      <c r="AH25" s="33">
        <f t="shared" si="7"/>
        <v>1.553049774711292E-3</v>
      </c>
      <c r="AI25" s="33">
        <f t="shared" si="8"/>
        <v>4.9925346244101047E-2</v>
      </c>
      <c r="AJ25" s="33">
        <f t="shared" si="9"/>
        <v>3.5413657303284121E-2</v>
      </c>
      <c r="AK25" s="95">
        <f t="shared" si="10"/>
        <v>0.14433746620449905</v>
      </c>
      <c r="AL25" s="3">
        <f t="shared" si="11"/>
        <v>0.13657589773256934</v>
      </c>
      <c r="AM25" s="3"/>
      <c r="AN25" s="3"/>
      <c r="AO25" s="3"/>
      <c r="AP25" s="3"/>
      <c r="AQ25" s="3"/>
      <c r="AR25" s="90">
        <f t="shared" si="17"/>
        <v>0</v>
      </c>
      <c r="AS25" s="91">
        <f t="shared" si="18"/>
        <v>0</v>
      </c>
      <c r="AT25" s="89">
        <f>SUM(AS$9:AS25)*RLR</f>
        <v>120</v>
      </c>
      <c r="AU25" s="90">
        <f>AT25-SUM(AW$9:AW25)</f>
        <v>103.61089227209168</v>
      </c>
      <c r="AV25" s="48">
        <f t="shared" si="12"/>
        <v>0.94936708860759489</v>
      </c>
      <c r="AW25" s="31">
        <f t="shared" si="19"/>
        <v>0.99625857953934316</v>
      </c>
      <c r="AX25" s="90">
        <f>SUM(AW$9:AW25)*RRF</f>
        <v>11.472375409535823</v>
      </c>
      <c r="AY25" s="96"/>
    </row>
    <row r="26" spans="1:51" x14ac:dyDescent="0.25">
      <c r="A26" s="14">
        <f t="shared" si="13"/>
        <v>0.17</v>
      </c>
      <c r="B26" s="59">
        <f>IF($B$4="AY",0,IFERROR(P*INDEX('UWYr writing pattern'!$C$4:$C$18,MATCH('Extended model w.Calcs'!$A26,'UWYr writing pattern'!$A$4:$A$18,0)) / 25,B25))</f>
        <v>0</v>
      </c>
      <c r="C26" s="36">
        <f t="shared" si="14"/>
        <v>95.995632825177154</v>
      </c>
      <c r="E26" s="48">
        <f t="shared" si="0"/>
        <v>0.51</v>
      </c>
      <c r="F26" s="34">
        <f t="shared" si="15"/>
        <v>0.4630014444944236</v>
      </c>
      <c r="G26" s="31">
        <f>SUM($F$9:F26)*RLR</f>
        <v>4.8052406097874023</v>
      </c>
      <c r="H26" s="32"/>
      <c r="I26" s="36">
        <f>G26-SUM($L$9:L26)</f>
        <v>4.5802992611565845</v>
      </c>
      <c r="K26" s="48">
        <f t="shared" si="1"/>
        <v>0.94637223974763407</v>
      </c>
      <c r="L26" s="31">
        <f t="shared" si="16"/>
        <v>3.8575375665462715E-2</v>
      </c>
      <c r="M26" s="36">
        <f>SUM($L$9:L26)*RRF</f>
        <v>0.1574589440415724</v>
      </c>
      <c r="N26" s="33"/>
      <c r="O26" s="36">
        <f t="shared" si="2"/>
        <v>4.7377582051981566</v>
      </c>
      <c r="P26" s="33"/>
      <c r="Q26" s="33"/>
      <c r="R26" s="33"/>
      <c r="S26" s="33"/>
      <c r="T26" s="33"/>
      <c r="U26" s="33"/>
      <c r="V26" s="33"/>
      <c r="W26" s="31">
        <f t="shared" si="3"/>
        <v>80.636331573148809</v>
      </c>
      <c r="X26" s="31">
        <f t="shared" si="4"/>
        <v>3.206209482809609</v>
      </c>
      <c r="Y26" s="31">
        <f t="shared" si="5"/>
        <v>83.842541055958421</v>
      </c>
      <c r="Z26" s="31">
        <f t="shared" si="6"/>
        <v>79.262241794801838</v>
      </c>
      <c r="AA26" s="31"/>
      <c r="AB26" s="31"/>
      <c r="AC26" s="31"/>
      <c r="AD26" s="31"/>
      <c r="AE26" s="31"/>
      <c r="AF26" s="31"/>
      <c r="AG26" s="31"/>
      <c r="AH26" s="33">
        <f t="shared" si="7"/>
        <v>1.8745112385901476E-3</v>
      </c>
      <c r="AI26" s="33">
        <f t="shared" si="8"/>
        <v>5.6401883395216151E-2</v>
      </c>
      <c r="AJ26" s="33">
        <f t="shared" si="9"/>
        <v>4.004367174822835E-2</v>
      </c>
      <c r="AK26" s="95">
        <f t="shared" si="10"/>
        <v>0.1524097007902645</v>
      </c>
      <c r="AL26" s="3">
        <f t="shared" si="11"/>
        <v>0.14477296199460191</v>
      </c>
      <c r="AM26" s="3"/>
      <c r="AN26" s="3"/>
      <c r="AO26" s="3"/>
      <c r="AP26" s="3"/>
      <c r="AQ26" s="3"/>
      <c r="AR26" s="90">
        <f t="shared" si="17"/>
        <v>0</v>
      </c>
      <c r="AS26" s="91">
        <f t="shared" si="18"/>
        <v>0</v>
      </c>
      <c r="AT26" s="89">
        <f>SUM(AS$9:AS26)*RLR</f>
        <v>120</v>
      </c>
      <c r="AU26" s="90">
        <f>AT26-SUM(AW$9:AW26)</f>
        <v>102.62724456064777</v>
      </c>
      <c r="AV26" s="48">
        <f t="shared" si="12"/>
        <v>0.94637223974763407</v>
      </c>
      <c r="AW26" s="31">
        <f t="shared" si="19"/>
        <v>0.98364771144390828</v>
      </c>
      <c r="AX26" s="90">
        <f>SUM(AW$9:AW26)*RRF</f>
        <v>12.16092880754656</v>
      </c>
      <c r="AY26" s="96"/>
    </row>
    <row r="27" spans="1:51" x14ac:dyDescent="0.25">
      <c r="A27" s="14">
        <f t="shared" si="13"/>
        <v>0.18</v>
      </c>
      <c r="B27" s="59">
        <f>IF($B$4="AY",0,IFERROR(P*INDEX('UWYr writing pattern'!$C$4:$C$18,MATCH('Extended model w.Calcs'!$A27,'UWYr writing pattern'!$A$4:$A$18,0)) / 25,B26))</f>
        <v>0</v>
      </c>
      <c r="C27" s="36">
        <f t="shared" si="14"/>
        <v>95.506055097768751</v>
      </c>
      <c r="E27" s="48">
        <f t="shared" si="0"/>
        <v>0.54</v>
      </c>
      <c r="F27" s="34">
        <f t="shared" si="15"/>
        <v>0.4895777274084035</v>
      </c>
      <c r="G27" s="31">
        <f>SUM($F$9:F27)*RLR</f>
        <v>5.3927338826774864</v>
      </c>
      <c r="H27" s="32"/>
      <c r="I27" s="36">
        <f>G27-SUM($L$9:L27)</f>
        <v>5.124445853341717</v>
      </c>
      <c r="K27" s="48">
        <f t="shared" si="1"/>
        <v>0.94339622641509424</v>
      </c>
      <c r="L27" s="31">
        <f t="shared" si="16"/>
        <v>4.3346680704951908E-2</v>
      </c>
      <c r="M27" s="36">
        <f>SUM($L$9:L27)*RRF</f>
        <v>0.18780162053503877</v>
      </c>
      <c r="N27" s="33"/>
      <c r="O27" s="36">
        <f t="shared" si="2"/>
        <v>5.3122474738767558</v>
      </c>
      <c r="P27" s="33"/>
      <c r="Q27" s="33"/>
      <c r="R27" s="33"/>
      <c r="S27" s="33"/>
      <c r="T27" s="33"/>
      <c r="U27" s="33"/>
      <c r="V27" s="33"/>
      <c r="W27" s="31">
        <f t="shared" si="3"/>
        <v>80.225086282125744</v>
      </c>
      <c r="X27" s="31">
        <f t="shared" si="4"/>
        <v>3.5871120973392014</v>
      </c>
      <c r="Y27" s="31">
        <f t="shared" si="5"/>
        <v>83.812198379464945</v>
      </c>
      <c r="Z27" s="31">
        <f t="shared" si="6"/>
        <v>78.687752526123248</v>
      </c>
      <c r="AA27" s="31"/>
      <c r="AB27" s="31"/>
      <c r="AC27" s="31"/>
      <c r="AD27" s="31"/>
      <c r="AE27" s="31"/>
      <c r="AF27" s="31"/>
      <c r="AG27" s="31"/>
      <c r="AH27" s="33">
        <f t="shared" si="7"/>
        <v>2.2357335777980804E-3</v>
      </c>
      <c r="AI27" s="33">
        <f t="shared" si="8"/>
        <v>6.3241041355675667E-2</v>
      </c>
      <c r="AJ27" s="33">
        <f t="shared" si="9"/>
        <v>4.4939449022312387E-2</v>
      </c>
      <c r="AK27" s="95">
        <f t="shared" si="10"/>
        <v>0.1603807169676984</v>
      </c>
      <c r="AL27" s="3">
        <f t="shared" si="11"/>
        <v>0.15286659326910093</v>
      </c>
      <c r="AM27" s="3"/>
      <c r="AN27" s="3"/>
      <c r="AO27" s="3"/>
      <c r="AP27" s="3"/>
      <c r="AQ27" s="3"/>
      <c r="AR27" s="90">
        <f t="shared" si="17"/>
        <v>0</v>
      </c>
      <c r="AS27" s="91">
        <f t="shared" si="18"/>
        <v>0</v>
      </c>
      <c r="AT27" s="89">
        <f>SUM(AS$9:AS27)*RLR</f>
        <v>120</v>
      </c>
      <c r="AU27" s="90">
        <f>AT27-SUM(AW$9:AW27)</f>
        <v>101.65600880770789</v>
      </c>
      <c r="AV27" s="48">
        <f t="shared" si="12"/>
        <v>0.94339622641509424</v>
      </c>
      <c r="AW27" s="31">
        <f t="shared" si="19"/>
        <v>0.97123575293988429</v>
      </c>
      <c r="AX27" s="90">
        <f>SUM(AW$9:AW27)*RRF</f>
        <v>12.840793834604478</v>
      </c>
      <c r="AY27" s="96"/>
    </row>
    <row r="28" spans="1:51" x14ac:dyDescent="0.25">
      <c r="A28" s="14">
        <f t="shared" si="13"/>
        <v>0.19</v>
      </c>
      <c r="B28" s="59">
        <f>IF($B$4="AY",0,IFERROR(P*INDEX('UWYr writing pattern'!$C$4:$C$18,MATCH('Extended model w.Calcs'!$A28,'UWYr writing pattern'!$A$4:$A$18,0)) / 25,B27))</f>
        <v>0</v>
      </c>
      <c r="C28" s="36">
        <f t="shared" si="14"/>
        <v>94.9903224002408</v>
      </c>
      <c r="E28" s="48">
        <f t="shared" si="0"/>
        <v>0.57000000000000006</v>
      </c>
      <c r="F28" s="34">
        <f t="shared" si="15"/>
        <v>0.51573269752795126</v>
      </c>
      <c r="G28" s="31">
        <f>SUM($F$9:F28)*RLR</f>
        <v>6.0116131197110274</v>
      </c>
      <c r="H28" s="32"/>
      <c r="I28" s="36">
        <f>G28-SUM($L$9:L28)</f>
        <v>5.6949812615701472</v>
      </c>
      <c r="K28" s="48">
        <f t="shared" si="1"/>
        <v>0.94043887147335425</v>
      </c>
      <c r="L28" s="31">
        <f t="shared" si="16"/>
        <v>4.8343828805110532E-2</v>
      </c>
      <c r="M28" s="36">
        <f>SUM($L$9:L28)*RRF</f>
        <v>0.22164230069861612</v>
      </c>
      <c r="N28" s="33"/>
      <c r="O28" s="36">
        <f t="shared" si="2"/>
        <v>5.9166235622687635</v>
      </c>
      <c r="P28" s="33"/>
      <c r="Q28" s="33"/>
      <c r="R28" s="33"/>
      <c r="S28" s="33"/>
      <c r="T28" s="33"/>
      <c r="U28" s="33"/>
      <c r="V28" s="33"/>
      <c r="W28" s="31">
        <f t="shared" si="3"/>
        <v>79.791870816202263</v>
      </c>
      <c r="X28" s="31">
        <f t="shared" si="4"/>
        <v>3.9864868830991029</v>
      </c>
      <c r="Y28" s="31">
        <f t="shared" si="5"/>
        <v>83.778357699301367</v>
      </c>
      <c r="Z28" s="31">
        <f t="shared" si="6"/>
        <v>78.083376437731232</v>
      </c>
      <c r="AA28" s="31"/>
      <c r="AB28" s="31"/>
      <c r="AC28" s="31"/>
      <c r="AD28" s="31"/>
      <c r="AE28" s="31"/>
      <c r="AF28" s="31"/>
      <c r="AG28" s="31"/>
      <c r="AH28" s="33">
        <f t="shared" si="7"/>
        <v>2.6385988178406683E-3</v>
      </c>
      <c r="AI28" s="33">
        <f t="shared" si="8"/>
        <v>7.0435994788913853E-2</v>
      </c>
      <c r="AJ28" s="33">
        <f t="shared" si="9"/>
        <v>5.0096775997591894E-2</v>
      </c>
      <c r="AK28" s="95">
        <f t="shared" si="10"/>
        <v>0.1682520962588625</v>
      </c>
      <c r="AL28" s="3">
        <f t="shared" si="11"/>
        <v>0.16085841786090185</v>
      </c>
      <c r="AM28" s="3"/>
      <c r="AN28" s="3"/>
      <c r="AO28" s="3"/>
      <c r="AP28" s="3"/>
      <c r="AQ28" s="3"/>
      <c r="AR28" s="90">
        <f t="shared" si="17"/>
        <v>0</v>
      </c>
      <c r="AS28" s="91">
        <f t="shared" si="18"/>
        <v>0</v>
      </c>
      <c r="AT28" s="89">
        <f>SUM(AS$9:AS28)*RLR</f>
        <v>120</v>
      </c>
      <c r="AU28" s="90">
        <f>AT28-SUM(AW$9:AW28)</f>
        <v>100.69698985669177</v>
      </c>
      <c r="AV28" s="48">
        <f t="shared" si="12"/>
        <v>0.94043887147335425</v>
      </c>
      <c r="AW28" s="31">
        <f t="shared" si="19"/>
        <v>0.95901895101611201</v>
      </c>
      <c r="AX28" s="90">
        <f>SUM(AW$9:AW28)*RRF</f>
        <v>13.512107100315756</v>
      </c>
      <c r="AY28" s="96"/>
    </row>
    <row r="29" spans="1:51" x14ac:dyDescent="0.25">
      <c r="A29" s="14">
        <f t="shared" si="13"/>
        <v>0.2</v>
      </c>
      <c r="B29" s="59">
        <f>IF($B$4="AY",0,IFERROR(P*INDEX('UWYr writing pattern'!$C$4:$C$18,MATCH('Extended model w.Calcs'!$A29,'UWYr writing pattern'!$A$4:$A$18,0)) / 25,B28))</f>
        <v>0</v>
      </c>
      <c r="C29" s="36">
        <f t="shared" si="14"/>
        <v>94.448877562559431</v>
      </c>
      <c r="E29" s="48">
        <f t="shared" si="0"/>
        <v>0.60000000000000009</v>
      </c>
      <c r="F29" s="34">
        <f t="shared" si="15"/>
        <v>0.54144483768137264</v>
      </c>
      <c r="G29" s="31">
        <f>SUM($F$9:F29)*RLR</f>
        <v>6.661346924928675</v>
      </c>
      <c r="H29" s="32"/>
      <c r="I29" s="36">
        <f>G29-SUM($L$9:L29)</f>
        <v>6.2911572492808654</v>
      </c>
      <c r="K29" s="48">
        <f t="shared" si="1"/>
        <v>0.9375</v>
      </c>
      <c r="L29" s="31">
        <f t="shared" si="16"/>
        <v>5.3557817506929284E-2</v>
      </c>
      <c r="M29" s="36">
        <f>SUM($L$9:L29)*RRF</f>
        <v>0.25913277295346659</v>
      </c>
      <c r="N29" s="33"/>
      <c r="O29" s="36">
        <f t="shared" si="2"/>
        <v>6.5502900222343321</v>
      </c>
      <c r="P29" s="33"/>
      <c r="Q29" s="33"/>
      <c r="R29" s="33"/>
      <c r="S29" s="33"/>
      <c r="T29" s="33"/>
      <c r="U29" s="33"/>
      <c r="V29" s="33"/>
      <c r="W29" s="31">
        <f t="shared" si="3"/>
        <v>79.337057152549917</v>
      </c>
      <c r="X29" s="31">
        <f t="shared" si="4"/>
        <v>4.4038100744966053</v>
      </c>
      <c r="Y29" s="31">
        <f t="shared" si="5"/>
        <v>83.740867227046522</v>
      </c>
      <c r="Z29" s="31">
        <f t="shared" si="6"/>
        <v>77.449709977765664</v>
      </c>
      <c r="AA29" s="31"/>
      <c r="AB29" s="31"/>
      <c r="AC29" s="31"/>
      <c r="AD29" s="31"/>
      <c r="AE29" s="31"/>
      <c r="AF29" s="31"/>
      <c r="AG29" s="31"/>
      <c r="AH29" s="33">
        <f t="shared" si="7"/>
        <v>3.0849139637317453E-3</v>
      </c>
      <c r="AI29" s="33">
        <f t="shared" si="8"/>
        <v>7.7979643121837292E-2</v>
      </c>
      <c r="AJ29" s="33">
        <f t="shared" si="9"/>
        <v>5.5511224374405622E-2</v>
      </c>
      <c r="AK29" s="95">
        <f t="shared" si="10"/>
        <v>0.17602539062499978</v>
      </c>
      <c r="AL29" s="3">
        <f t="shared" si="11"/>
        <v>0.16875003148603446</v>
      </c>
      <c r="AM29" s="3"/>
      <c r="AN29" s="3"/>
      <c r="AO29" s="3"/>
      <c r="AP29" s="3"/>
      <c r="AQ29" s="3"/>
      <c r="AR29" s="90">
        <f t="shared" si="17"/>
        <v>0</v>
      </c>
      <c r="AS29" s="91">
        <f t="shared" si="18"/>
        <v>0</v>
      </c>
      <c r="AT29" s="89">
        <f>SUM(AS$9:AS29)*RLR</f>
        <v>120</v>
      </c>
      <c r="AU29" s="90">
        <f>AT29-SUM(AW$9:AW29)</f>
        <v>99.749996221675872</v>
      </c>
      <c r="AV29" s="48">
        <f t="shared" si="12"/>
        <v>0.9375</v>
      </c>
      <c r="AW29" s="31">
        <f t="shared" si="19"/>
        <v>0.94699363501591005</v>
      </c>
      <c r="AX29" s="90">
        <f>SUM(AW$9:AW29)*RRF</f>
        <v>14.175002644826893</v>
      </c>
      <c r="AY29" s="96"/>
    </row>
    <row r="30" spans="1:51" x14ac:dyDescent="0.25">
      <c r="A30" s="14">
        <f t="shared" si="13"/>
        <v>0.21</v>
      </c>
      <c r="B30" s="59">
        <f>IF($B$4="AY",0,IFERROR(P*INDEX('UWYr writing pattern'!$C$4:$C$18,MATCH('Extended model w.Calcs'!$A30,'UWYr writing pattern'!$A$4:$A$18,0)) / 25,B29))</f>
        <v>0</v>
      </c>
      <c r="C30" s="36">
        <f t="shared" si="14"/>
        <v>93.882184297184068</v>
      </c>
      <c r="E30" s="48">
        <f t="shared" si="0"/>
        <v>0.63</v>
      </c>
      <c r="F30" s="34">
        <f t="shared" si="15"/>
        <v>0.56669326537535669</v>
      </c>
      <c r="G30" s="31">
        <f>SUM($F$9:F30)*RLR</f>
        <v>7.3413788433791032</v>
      </c>
      <c r="H30" s="32"/>
      <c r="I30" s="36">
        <f>G30-SUM($L$9:L30)</f>
        <v>6.9122095685192857</v>
      </c>
      <c r="K30" s="48">
        <f t="shared" si="1"/>
        <v>0.93457943925233644</v>
      </c>
      <c r="L30" s="31">
        <f t="shared" si="16"/>
        <v>5.8979599212008113E-2</v>
      </c>
      <c r="M30" s="36">
        <f>SUM($L$9:L30)*RRF</f>
        <v>0.30041849240187229</v>
      </c>
      <c r="N30" s="33"/>
      <c r="O30" s="36">
        <f t="shared" si="2"/>
        <v>7.2126280609211584</v>
      </c>
      <c r="P30" s="33"/>
      <c r="Q30" s="33"/>
      <c r="R30" s="33"/>
      <c r="S30" s="33"/>
      <c r="T30" s="33"/>
      <c r="U30" s="33"/>
      <c r="V30" s="33"/>
      <c r="W30" s="31">
        <f t="shared" si="3"/>
        <v>78.861034809634617</v>
      </c>
      <c r="X30" s="31">
        <f t="shared" si="4"/>
        <v>4.8385466979634995</v>
      </c>
      <c r="Y30" s="31">
        <f t="shared" si="5"/>
        <v>83.699581507598111</v>
      </c>
      <c r="Z30" s="31">
        <f t="shared" si="6"/>
        <v>76.787371939078838</v>
      </c>
      <c r="AA30" s="31"/>
      <c r="AB30" s="31"/>
      <c r="AC30" s="31"/>
      <c r="AD30" s="31"/>
      <c r="AE30" s="31"/>
      <c r="AF30" s="31"/>
      <c r="AG30" s="31"/>
      <c r="AH30" s="33">
        <f t="shared" si="7"/>
        <v>3.5764106238318129E-3</v>
      </c>
      <c r="AI30" s="33">
        <f t="shared" si="8"/>
        <v>8.5864619772870937E-2</v>
      </c>
      <c r="AJ30" s="33">
        <f t="shared" si="9"/>
        <v>6.1178157028159194E-2</v>
      </c>
      <c r="AK30" s="95">
        <f t="shared" si="10"/>
        <v>0.1837021231091478</v>
      </c>
      <c r="AL30" s="3">
        <f t="shared" si="11"/>
        <v>0.17654299994085287</v>
      </c>
      <c r="AM30" s="3"/>
      <c r="AN30" s="3"/>
      <c r="AO30" s="3"/>
      <c r="AP30" s="3"/>
      <c r="AQ30" s="3"/>
      <c r="AR30" s="90">
        <f t="shared" si="17"/>
        <v>0</v>
      </c>
      <c r="AS30" s="91">
        <f t="shared" si="18"/>
        <v>0</v>
      </c>
      <c r="AT30" s="89">
        <f>SUM(AS$9:AS30)*RLR</f>
        <v>120</v>
      </c>
      <c r="AU30" s="90">
        <f>AT30-SUM(AW$9:AW30)</f>
        <v>98.814840007097658</v>
      </c>
      <c r="AV30" s="48">
        <f t="shared" si="12"/>
        <v>0.93457943925233644</v>
      </c>
      <c r="AW30" s="31">
        <f t="shared" si="19"/>
        <v>0.9351562145782113</v>
      </c>
      <c r="AX30" s="90">
        <f>SUM(AW$9:AW30)*RRF</f>
        <v>14.829611995031641</v>
      </c>
      <c r="AY30" s="96"/>
    </row>
    <row r="31" spans="1:51" x14ac:dyDescent="0.25">
      <c r="A31" s="14">
        <f t="shared" si="13"/>
        <v>0.22</v>
      </c>
      <c r="B31" s="59">
        <f>IF($B$4="AY",0,IFERROR(P*INDEX('UWYr writing pattern'!$C$4:$C$18,MATCH('Extended model w.Calcs'!$A31,'UWYr writing pattern'!$A$4:$A$18,0)) / 25,B30))</f>
        <v>0</v>
      </c>
      <c r="C31" s="36">
        <f t="shared" si="14"/>
        <v>93.290726536111805</v>
      </c>
      <c r="E31" s="48">
        <f t="shared" si="0"/>
        <v>0.66</v>
      </c>
      <c r="F31" s="34">
        <f t="shared" si="15"/>
        <v>0.59145776107225967</v>
      </c>
      <c r="G31" s="31">
        <f>SUM($F$9:F31)*RLR</f>
        <v>8.0511281566658148</v>
      </c>
      <c r="H31" s="32"/>
      <c r="I31" s="36">
        <f>G31-SUM($L$9:L31)</f>
        <v>7.5573587923805832</v>
      </c>
      <c r="K31" s="48">
        <f t="shared" si="1"/>
        <v>0.93167701863354035</v>
      </c>
      <c r="L31" s="31">
        <f t="shared" si="16"/>
        <v>6.4600089425413884E-2</v>
      </c>
      <c r="M31" s="36">
        <f>SUM($L$9:L31)*RRF</f>
        <v>0.34563855499966201</v>
      </c>
      <c r="N31" s="33"/>
      <c r="O31" s="36">
        <f t="shared" si="2"/>
        <v>7.9029973473802455</v>
      </c>
      <c r="P31" s="33"/>
      <c r="Q31" s="33"/>
      <c r="R31" s="33"/>
      <c r="S31" s="33"/>
      <c r="T31" s="33"/>
      <c r="U31" s="33"/>
      <c r="V31" s="33"/>
      <c r="W31" s="31">
        <f t="shared" si="3"/>
        <v>78.364210290333901</v>
      </c>
      <c r="X31" s="31">
        <f t="shared" si="4"/>
        <v>5.2901511546664075</v>
      </c>
      <c r="Y31" s="31">
        <f t="shared" si="5"/>
        <v>83.654361445000305</v>
      </c>
      <c r="Z31" s="31">
        <f t="shared" si="6"/>
        <v>76.09700265261975</v>
      </c>
      <c r="AA31" s="31"/>
      <c r="AB31" s="31"/>
      <c r="AC31" s="31"/>
      <c r="AD31" s="31"/>
      <c r="AE31" s="31"/>
      <c r="AF31" s="31"/>
      <c r="AG31" s="31"/>
      <c r="AH31" s="33">
        <f t="shared" si="7"/>
        <v>4.1147447023769284E-3</v>
      </c>
      <c r="AI31" s="33">
        <f t="shared" si="8"/>
        <v>9.4083301754526727E-2</v>
      </c>
      <c r="AJ31" s="33">
        <f t="shared" si="9"/>
        <v>6.7092734638881796E-2</v>
      </c>
      <c r="AK31" s="95">
        <f t="shared" si="10"/>
        <v>0.19128378846284266</v>
      </c>
      <c r="AL31" s="3">
        <f t="shared" si="11"/>
        <v>0.18423885975448975</v>
      </c>
      <c r="AM31" s="3"/>
      <c r="AN31" s="3"/>
      <c r="AO31" s="3"/>
      <c r="AP31" s="3"/>
      <c r="AQ31" s="3"/>
      <c r="AR31" s="90">
        <f t="shared" si="17"/>
        <v>0</v>
      </c>
      <c r="AS31" s="91">
        <f t="shared" si="18"/>
        <v>0</v>
      </c>
      <c r="AT31" s="89">
        <f>SUM(AS$9:AS31)*RLR</f>
        <v>120</v>
      </c>
      <c r="AU31" s="90">
        <f>AT31-SUM(AW$9:AW31)</f>
        <v>97.891336829461224</v>
      </c>
      <c r="AV31" s="48">
        <f t="shared" si="12"/>
        <v>0.93167701863354035</v>
      </c>
      <c r="AW31" s="31">
        <f t="shared" si="19"/>
        <v>0.92350317763642664</v>
      </c>
      <c r="AX31" s="90">
        <f>SUM(AW$9:AW31)*RRF</f>
        <v>15.47606421937714</v>
      </c>
      <c r="AY31" s="96"/>
    </row>
    <row r="32" spans="1:51" x14ac:dyDescent="0.25">
      <c r="A32" s="14">
        <f t="shared" si="13"/>
        <v>0.23</v>
      </c>
      <c r="B32" s="59">
        <f>IF($B$4="AY",0,IFERROR(P*INDEX('UWYr writing pattern'!$C$4:$C$18,MATCH('Extended model w.Calcs'!$A32,'UWYr writing pattern'!$A$4:$A$18,0)) / 25,B31))</f>
        <v>0</v>
      </c>
      <c r="C32" s="36">
        <f t="shared" si="14"/>
        <v>92.67500774097347</v>
      </c>
      <c r="E32" s="48">
        <f t="shared" si="0"/>
        <v>0.69000000000000006</v>
      </c>
      <c r="F32" s="34">
        <f t="shared" si="15"/>
        <v>0.61571879513833794</v>
      </c>
      <c r="G32" s="31">
        <f>SUM($F$9:F32)*RLR</f>
        <v>8.7899907108318196</v>
      </c>
      <c r="H32" s="32"/>
      <c r="I32" s="36">
        <f>G32-SUM($L$9:L32)</f>
        <v>8.225811171462297</v>
      </c>
      <c r="K32" s="48">
        <f t="shared" si="1"/>
        <v>0.92879256965944268</v>
      </c>
      <c r="L32" s="31">
        <f t="shared" si="16"/>
        <v>7.0410175084291149E-2</v>
      </c>
      <c r="M32" s="36">
        <f>SUM($L$9:L32)*RRF</f>
        <v>0.39492567755866581</v>
      </c>
      <c r="N32" s="33"/>
      <c r="O32" s="36">
        <f t="shared" si="2"/>
        <v>8.6207368490209628</v>
      </c>
      <c r="P32" s="33"/>
      <c r="Q32" s="33"/>
      <c r="R32" s="33"/>
      <c r="S32" s="33"/>
      <c r="T32" s="33"/>
      <c r="U32" s="33"/>
      <c r="V32" s="33"/>
      <c r="W32" s="31">
        <f t="shared" si="3"/>
        <v>77.847006502417699</v>
      </c>
      <c r="X32" s="31">
        <f t="shared" si="4"/>
        <v>5.7580678200236077</v>
      </c>
      <c r="Y32" s="31">
        <f t="shared" si="5"/>
        <v>83.605074322441311</v>
      </c>
      <c r="Z32" s="31">
        <f t="shared" si="6"/>
        <v>75.379263150979043</v>
      </c>
      <c r="AA32" s="31"/>
      <c r="AB32" s="31"/>
      <c r="AC32" s="31"/>
      <c r="AD32" s="31"/>
      <c r="AE32" s="31"/>
      <c r="AF32" s="31"/>
      <c r="AG32" s="31"/>
      <c r="AH32" s="33">
        <f t="shared" si="7"/>
        <v>4.7014961614126882E-3</v>
      </c>
      <c r="AI32" s="33">
        <f t="shared" si="8"/>
        <v>0.10262781963120193</v>
      </c>
      <c r="AJ32" s="33">
        <f t="shared" si="9"/>
        <v>7.3249922590265165E-2</v>
      </c>
      <c r="AK32" s="95">
        <f t="shared" si="10"/>
        <v>0.19877185375734574</v>
      </c>
      <c r="AL32" s="3">
        <f t="shared" si="11"/>
        <v>0.1918391188251001</v>
      </c>
      <c r="AM32" s="3"/>
      <c r="AN32" s="3"/>
      <c r="AO32" s="3"/>
      <c r="AP32" s="3"/>
      <c r="AQ32" s="3"/>
      <c r="AR32" s="90">
        <f t="shared" si="17"/>
        <v>0</v>
      </c>
      <c r="AS32" s="91">
        <f t="shared" si="18"/>
        <v>0</v>
      </c>
      <c r="AT32" s="89">
        <f>SUM(AS$9:AS32)*RLR</f>
        <v>120</v>
      </c>
      <c r="AU32" s="90">
        <f>AT32-SUM(AW$9:AW32)</f>
        <v>96.979305740987982</v>
      </c>
      <c r="AV32" s="48">
        <f t="shared" si="12"/>
        <v>0.92879256965944268</v>
      </c>
      <c r="AW32" s="31">
        <f t="shared" si="19"/>
        <v>0.91203108847324121</v>
      </c>
      <c r="AX32" s="90">
        <f>SUM(AW$9:AW32)*RRF</f>
        <v>16.114485981308409</v>
      </c>
      <c r="AY32" s="96"/>
    </row>
    <row r="33" spans="1:51" x14ac:dyDescent="0.25">
      <c r="A33" s="14">
        <f t="shared" si="13"/>
        <v>0.24</v>
      </c>
      <c r="B33" s="59">
        <f>IF($B$4="AY",0,IFERROR(P*INDEX('UWYr writing pattern'!$C$4:$C$18,MATCH('Extended model w.Calcs'!$A33,'UWYr writing pattern'!$A$4:$A$18,0)) / 25,B32))</f>
        <v>0</v>
      </c>
      <c r="C33" s="36">
        <f t="shared" si="14"/>
        <v>92.035550187560759</v>
      </c>
      <c r="E33" s="48">
        <f t="shared" si="0"/>
        <v>0.72</v>
      </c>
      <c r="F33" s="34">
        <f t="shared" si="15"/>
        <v>0.63945755341271704</v>
      </c>
      <c r="G33" s="31">
        <f>SUM($F$9:F33)*RLR</f>
        <v>9.5573397749270796</v>
      </c>
      <c r="H33" s="32"/>
      <c r="I33" s="36">
        <f>G33-SUM($L$9:L33)</f>
        <v>8.9167595126027983</v>
      </c>
      <c r="K33" s="48">
        <f t="shared" si="1"/>
        <v>0.92592592592592582</v>
      </c>
      <c r="L33" s="31">
        <f t="shared" si="16"/>
        <v>7.640072295475818E-2</v>
      </c>
      <c r="M33" s="36">
        <f>SUM($L$9:L33)*RRF</f>
        <v>0.44840618362699652</v>
      </c>
      <c r="N33" s="33"/>
      <c r="O33" s="36">
        <f t="shared" si="2"/>
        <v>9.3651656962297949</v>
      </c>
      <c r="P33" s="33"/>
      <c r="Q33" s="33"/>
      <c r="R33" s="33"/>
      <c r="S33" s="33"/>
      <c r="T33" s="33"/>
      <c r="U33" s="33"/>
      <c r="V33" s="33"/>
      <c r="W33" s="31">
        <f t="shared" si="3"/>
        <v>77.309862157551038</v>
      </c>
      <c r="X33" s="31">
        <f t="shared" si="4"/>
        <v>6.2417316588219585</v>
      </c>
      <c r="Y33" s="31">
        <f t="shared" si="5"/>
        <v>83.551593816373</v>
      </c>
      <c r="Z33" s="31">
        <f t="shared" si="6"/>
        <v>74.634834303770205</v>
      </c>
      <c r="AA33" s="31"/>
      <c r="AB33" s="31"/>
      <c r="AC33" s="31"/>
      <c r="AD33" s="31"/>
      <c r="AE33" s="31"/>
      <c r="AF33" s="31"/>
      <c r="AG33" s="31"/>
      <c r="AH33" s="33">
        <f t="shared" si="7"/>
        <v>5.3381688527023392E-3</v>
      </c>
      <c r="AI33" s="33">
        <f t="shared" si="8"/>
        <v>0.11149006781225947</v>
      </c>
      <c r="AJ33" s="33">
        <f t="shared" si="9"/>
        <v>7.9644498124392324E-2</v>
      </c>
      <c r="AK33" s="95">
        <f t="shared" si="10"/>
        <v>0.20616775897983053</v>
      </c>
      <c r="AL33" s="3">
        <f t="shared" si="11"/>
        <v>0.19934525704034686</v>
      </c>
      <c r="AM33" s="3"/>
      <c r="AN33" s="3"/>
      <c r="AO33" s="3"/>
      <c r="AP33" s="3"/>
      <c r="AQ33" s="3"/>
      <c r="AR33" s="90">
        <f t="shared" si="17"/>
        <v>0</v>
      </c>
      <c r="AS33" s="91">
        <f t="shared" si="18"/>
        <v>0</v>
      </c>
      <c r="AT33" s="89">
        <f>SUM(AS$9:AS33)*RLR</f>
        <v>120</v>
      </c>
      <c r="AU33" s="90">
        <f>AT33-SUM(AW$9:AW33)</f>
        <v>96.078569155158377</v>
      </c>
      <c r="AV33" s="48">
        <f t="shared" si="12"/>
        <v>0.92592592592592582</v>
      </c>
      <c r="AW33" s="31">
        <f t="shared" si="19"/>
        <v>0.9007365858296098</v>
      </c>
      <c r="AX33" s="90">
        <f>SUM(AW$9:AW33)*RRF</f>
        <v>16.745001591389137</v>
      </c>
      <c r="AY33" s="96"/>
    </row>
    <row r="34" spans="1:51" x14ac:dyDescent="0.25">
      <c r="A34" s="14">
        <f t="shared" si="13"/>
        <v>0.25</v>
      </c>
      <c r="B34" s="59">
        <f>IF($B$4="AY",0,IFERROR(P*INDEX('UWYr writing pattern'!$C$4:$C$18,MATCH('Extended model w.Calcs'!$A34,'UWYr writing pattern'!$A$4:$A$18,0)) / 25,B33))</f>
        <v>0</v>
      </c>
      <c r="C34" s="36">
        <f t="shared" si="14"/>
        <v>91.37289422621032</v>
      </c>
      <c r="E34" s="48">
        <f t="shared" si="0"/>
        <v>0.75</v>
      </c>
      <c r="F34" s="34">
        <f t="shared" si="15"/>
        <v>0.66265596135043747</v>
      </c>
      <c r="G34" s="31">
        <f>SUM($F$9:F34)*RLR</f>
        <v>10.352526928547604</v>
      </c>
      <c r="H34" s="32"/>
      <c r="I34" s="36">
        <f>G34-SUM($L$9:L34)</f>
        <v>9.6293840781436675</v>
      </c>
      <c r="K34" s="48">
        <f t="shared" si="1"/>
        <v>0.92307692307692313</v>
      </c>
      <c r="L34" s="31">
        <f t="shared" si="16"/>
        <v>8.2562588079655538E-2</v>
      </c>
      <c r="M34" s="36">
        <f>SUM($L$9:L34)*RRF</f>
        <v>0.50619999528275539</v>
      </c>
      <c r="N34" s="33"/>
      <c r="O34" s="36">
        <f t="shared" si="2"/>
        <v>10.135584073426422</v>
      </c>
      <c r="P34" s="33"/>
      <c r="Q34" s="33"/>
      <c r="R34" s="33"/>
      <c r="S34" s="33"/>
      <c r="T34" s="33"/>
      <c r="U34" s="33"/>
      <c r="V34" s="33"/>
      <c r="W34" s="31">
        <f t="shared" si="3"/>
        <v>76.75323115001666</v>
      </c>
      <c r="X34" s="31">
        <f t="shared" si="4"/>
        <v>6.7405688547005669</v>
      </c>
      <c r="Y34" s="31">
        <f t="shared" si="5"/>
        <v>83.49380000471723</v>
      </c>
      <c r="Z34" s="31">
        <f t="shared" si="6"/>
        <v>73.864415926573571</v>
      </c>
      <c r="AA34" s="31"/>
      <c r="AB34" s="31"/>
      <c r="AC34" s="31"/>
      <c r="AD34" s="31"/>
      <c r="AE34" s="31"/>
      <c r="AF34" s="31"/>
      <c r="AG34" s="31"/>
      <c r="AH34" s="33">
        <f t="shared" si="7"/>
        <v>6.0261904200328027E-3</v>
      </c>
      <c r="AI34" s="33">
        <f t="shared" si="8"/>
        <v>0.12066171515983835</v>
      </c>
      <c r="AJ34" s="33">
        <f t="shared" si="9"/>
        <v>8.62710577378967E-2</v>
      </c>
      <c r="AK34" s="95">
        <f t="shared" si="10"/>
        <v>0.21347291761492937</v>
      </c>
      <c r="AL34" s="3">
        <f t="shared" si="11"/>
        <v>0.20675872688256586</v>
      </c>
      <c r="AM34" s="3"/>
      <c r="AN34" s="3"/>
      <c r="AO34" s="3"/>
      <c r="AP34" s="3"/>
      <c r="AQ34" s="3"/>
      <c r="AR34" s="90">
        <f t="shared" si="17"/>
        <v>0</v>
      </c>
      <c r="AS34" s="91">
        <f t="shared" si="18"/>
        <v>0</v>
      </c>
      <c r="AT34" s="89">
        <f>SUM(AS$9:AS34)*RLR</f>
        <v>120</v>
      </c>
      <c r="AU34" s="90">
        <f>AT34-SUM(AW$9:AW34)</f>
        <v>95.188952774092087</v>
      </c>
      <c r="AV34" s="48">
        <f t="shared" si="12"/>
        <v>0.92307692307692313</v>
      </c>
      <c r="AW34" s="31">
        <f t="shared" si="19"/>
        <v>0.88961638106628116</v>
      </c>
      <c r="AX34" s="90">
        <f>SUM(AW$9:AW34)*RRF</f>
        <v>17.367733058135531</v>
      </c>
      <c r="AY34" s="96"/>
    </row>
    <row r="35" spans="1:51" x14ac:dyDescent="0.25">
      <c r="A35" s="14">
        <f t="shared" si="13"/>
        <v>0.26</v>
      </c>
      <c r="B35" s="59">
        <f>IF($B$4="AY",0,IFERROR(P*INDEX('UWYr writing pattern'!$C$4:$C$18,MATCH('Extended model w.Calcs'!$A35,'UWYr writing pattern'!$A$4:$A$18,0)) / 25,B34))</f>
        <v>0</v>
      </c>
      <c r="C35" s="36">
        <f t="shared" si="14"/>
        <v>90.687597519513744</v>
      </c>
      <c r="E35" s="48">
        <f t="shared" si="0"/>
        <v>0.78</v>
      </c>
      <c r="F35" s="34">
        <f t="shared" si="15"/>
        <v>0.6852967066965775</v>
      </c>
      <c r="G35" s="31">
        <f>SUM($F$9:F35)*RLR</f>
        <v>11.174882976583499</v>
      </c>
      <c r="H35" s="32"/>
      <c r="I35" s="36">
        <f>G35-SUM($L$9:L35)</f>
        <v>10.362853503919775</v>
      </c>
      <c r="K35" s="48">
        <f t="shared" si="1"/>
        <v>0.92024539877300615</v>
      </c>
      <c r="L35" s="31">
        <f t="shared" si="16"/>
        <v>8.8886622259787704E-2</v>
      </c>
      <c r="M35" s="36">
        <f>SUM($L$9:L35)*RRF</f>
        <v>0.56842063086460681</v>
      </c>
      <c r="N35" s="33"/>
      <c r="O35" s="36">
        <f t="shared" si="2"/>
        <v>10.931274134784381</v>
      </c>
      <c r="P35" s="33"/>
      <c r="Q35" s="33"/>
      <c r="R35" s="33"/>
      <c r="S35" s="33"/>
      <c r="T35" s="33"/>
      <c r="U35" s="33"/>
      <c r="V35" s="33"/>
      <c r="W35" s="31">
        <f t="shared" si="3"/>
        <v>76.177581916391546</v>
      </c>
      <c r="X35" s="31">
        <f t="shared" si="4"/>
        <v>7.2539974527438416</v>
      </c>
      <c r="Y35" s="31">
        <f t="shared" si="5"/>
        <v>83.431579369135392</v>
      </c>
      <c r="Z35" s="31">
        <f t="shared" si="6"/>
        <v>73.068725865215612</v>
      </c>
      <c r="AA35" s="31"/>
      <c r="AB35" s="31"/>
      <c r="AC35" s="31"/>
      <c r="AD35" s="31"/>
      <c r="AE35" s="31"/>
      <c r="AF35" s="31"/>
      <c r="AG35" s="31"/>
      <c r="AH35" s="33">
        <f t="shared" si="7"/>
        <v>6.7669122721977001E-3</v>
      </c>
      <c r="AI35" s="33">
        <f t="shared" si="8"/>
        <v>0.13013421589029026</v>
      </c>
      <c r="AJ35" s="33">
        <f t="shared" si="9"/>
        <v>9.3124024804862496E-2</v>
      </c>
      <c r="AK35" s="95">
        <f t="shared" si="10"/>
        <v>0.22068871721206507</v>
      </c>
      <c r="AL35" s="3">
        <f t="shared" si="11"/>
        <v>0.21408095401903449</v>
      </c>
      <c r="AM35" s="3"/>
      <c r="AN35" s="3"/>
      <c r="AO35" s="3"/>
      <c r="AP35" s="3"/>
      <c r="AQ35" s="3"/>
      <c r="AR35" s="90">
        <f t="shared" si="17"/>
        <v>0</v>
      </c>
      <c r="AS35" s="91">
        <f t="shared" si="18"/>
        <v>0</v>
      </c>
      <c r="AT35" s="89">
        <f>SUM(AS$9:AS35)*RLR</f>
        <v>120</v>
      </c>
      <c r="AU35" s="90">
        <f>AT35-SUM(AW$9:AW35)</f>
        <v>94.310285517715855</v>
      </c>
      <c r="AV35" s="48">
        <f t="shared" si="12"/>
        <v>0.92024539877300615</v>
      </c>
      <c r="AW35" s="31">
        <f t="shared" si="19"/>
        <v>0.87866725637623477</v>
      </c>
      <c r="AX35" s="90">
        <f>SUM(AW$9:AW35)*RRF</f>
        <v>17.982800137598897</v>
      </c>
      <c r="AY35" s="96"/>
    </row>
    <row r="36" spans="1:51" x14ac:dyDescent="0.25">
      <c r="A36" s="14">
        <f t="shared" si="13"/>
        <v>0.27</v>
      </c>
      <c r="B36" s="59">
        <f>IF($B$4="AY",0,IFERROR(P*INDEX('UWYr writing pattern'!$C$4:$C$18,MATCH('Extended model w.Calcs'!$A36,'UWYr writing pattern'!$A$4:$A$18,0)) / 25,B35))</f>
        <v>0</v>
      </c>
      <c r="C36" s="36">
        <f t="shared" si="14"/>
        <v>89.980234258861543</v>
      </c>
      <c r="E36" s="48">
        <f t="shared" si="0"/>
        <v>0.81</v>
      </c>
      <c r="F36" s="34">
        <f t="shared" si="15"/>
        <v>0.70736326065220723</v>
      </c>
      <c r="G36" s="31">
        <f>SUM($F$9:F36)*RLR</f>
        <v>12.023718889366146</v>
      </c>
      <c r="H36" s="32"/>
      <c r="I36" s="36">
        <f>G36-SUM($L$9:L36)</f>
        <v>11.116325734151014</v>
      </c>
      <c r="K36" s="48">
        <f t="shared" si="1"/>
        <v>0.9174311926605504</v>
      </c>
      <c r="L36" s="31">
        <f t="shared" si="16"/>
        <v>9.5363682551408965E-2</v>
      </c>
      <c r="M36" s="36">
        <f>SUM($L$9:L36)*RRF</f>
        <v>0.63517520865059307</v>
      </c>
      <c r="N36" s="33"/>
      <c r="O36" s="36">
        <f t="shared" si="2"/>
        <v>11.751500942801606</v>
      </c>
      <c r="P36" s="33"/>
      <c r="Q36" s="33"/>
      <c r="R36" s="33"/>
      <c r="S36" s="33"/>
      <c r="T36" s="33"/>
      <c r="U36" s="33"/>
      <c r="V36" s="33"/>
      <c r="W36" s="31">
        <f t="shared" si="3"/>
        <v>75.583396777443696</v>
      </c>
      <c r="X36" s="31">
        <f t="shared" si="4"/>
        <v>7.7814280139057086</v>
      </c>
      <c r="Y36" s="31">
        <f t="shared" si="5"/>
        <v>83.364824791349406</v>
      </c>
      <c r="Z36" s="31">
        <f t="shared" si="6"/>
        <v>72.248499057198387</v>
      </c>
      <c r="AA36" s="31"/>
      <c r="AB36" s="31"/>
      <c r="AC36" s="31"/>
      <c r="AD36" s="31"/>
      <c r="AE36" s="31"/>
      <c r="AF36" s="31"/>
      <c r="AG36" s="31"/>
      <c r="AH36" s="33">
        <f t="shared" si="7"/>
        <v>7.5616096267927743E-3</v>
      </c>
      <c r="AI36" s="33">
        <f t="shared" si="8"/>
        <v>0.13989882074763815</v>
      </c>
      <c r="AJ36" s="33">
        <f t="shared" si="9"/>
        <v>0.10019765741138455</v>
      </c>
      <c r="AK36" s="95">
        <f t="shared" si="10"/>
        <v>0.22781651993893581</v>
      </c>
      <c r="AL36" s="3">
        <f t="shared" si="11"/>
        <v>0.22131333787775503</v>
      </c>
      <c r="AM36" s="3"/>
      <c r="AN36" s="3"/>
      <c r="AO36" s="3"/>
      <c r="AP36" s="3"/>
      <c r="AQ36" s="3"/>
      <c r="AR36" s="90">
        <f t="shared" si="17"/>
        <v>0</v>
      </c>
      <c r="AS36" s="91">
        <f t="shared" si="18"/>
        <v>0</v>
      </c>
      <c r="AT36" s="89">
        <f>SUM(AS$9:AS36)*RLR</f>
        <v>120</v>
      </c>
      <c r="AU36" s="90">
        <f>AT36-SUM(AW$9:AW36)</f>
        <v>93.442399454669385</v>
      </c>
      <c r="AV36" s="48">
        <f t="shared" si="12"/>
        <v>0.9174311926605504</v>
      </c>
      <c r="AW36" s="31">
        <f t="shared" si="19"/>
        <v>0.86788606304646498</v>
      </c>
      <c r="AX36" s="90">
        <f>SUM(AW$9:AW36)*RRF</f>
        <v>18.590320381731424</v>
      </c>
      <c r="AY36" s="96"/>
    </row>
    <row r="37" spans="1:51" x14ac:dyDescent="0.25">
      <c r="A37" s="14">
        <f t="shared" si="13"/>
        <v>0.28000000000000003</v>
      </c>
      <c r="B37" s="59">
        <f>IF($B$4="AY",0,IFERROR(P*INDEX('UWYr writing pattern'!$C$4:$C$18,MATCH('Extended model w.Calcs'!$A37,'UWYr writing pattern'!$A$4:$A$18,0)) / 25,B36))</f>
        <v>0</v>
      </c>
      <c r="C37" s="36">
        <f t="shared" si="14"/>
        <v>89.25139436136476</v>
      </c>
      <c r="E37" s="48">
        <f t="shared" si="0"/>
        <v>0.84000000000000008</v>
      </c>
      <c r="F37" s="34">
        <f t="shared" si="15"/>
        <v>0.72883989749677858</v>
      </c>
      <c r="G37" s="31">
        <f>SUM($F$9:F37)*RLR</f>
        <v>12.898326766362279</v>
      </c>
      <c r="H37" s="32"/>
      <c r="I37" s="36">
        <f>G37-SUM($L$9:L37)</f>
        <v>11.888948971384293</v>
      </c>
      <c r="K37" s="48">
        <f t="shared" si="1"/>
        <v>0.91463414634146334</v>
      </c>
      <c r="L37" s="31">
        <f t="shared" si="16"/>
        <v>0.10198463976285334</v>
      </c>
      <c r="M37" s="36">
        <f>SUM($L$9:L37)*RRF</f>
        <v>0.70656445648459032</v>
      </c>
      <c r="N37" s="33"/>
      <c r="O37" s="36">
        <f t="shared" si="2"/>
        <v>12.595513427868884</v>
      </c>
      <c r="P37" s="33"/>
      <c r="Q37" s="33"/>
      <c r="R37" s="33"/>
      <c r="S37" s="33"/>
      <c r="T37" s="33"/>
      <c r="U37" s="33"/>
      <c r="V37" s="33"/>
      <c r="W37" s="31">
        <f t="shared" si="3"/>
        <v>74.971171263546395</v>
      </c>
      <c r="X37" s="31">
        <f t="shared" si="4"/>
        <v>8.322264279969005</v>
      </c>
      <c r="Y37" s="31">
        <f t="shared" si="5"/>
        <v>83.2934355435154</v>
      </c>
      <c r="Z37" s="31">
        <f t="shared" si="6"/>
        <v>71.40448657213112</v>
      </c>
      <c r="AA37" s="31"/>
      <c r="AB37" s="31"/>
      <c r="AC37" s="31"/>
      <c r="AD37" s="31"/>
      <c r="AE37" s="31"/>
      <c r="AF37" s="31"/>
      <c r="AG37" s="31"/>
      <c r="AH37" s="33">
        <f t="shared" si="7"/>
        <v>8.4114816248165511E-3</v>
      </c>
      <c r="AI37" s="33">
        <f t="shared" si="8"/>
        <v>0.14994658842701053</v>
      </c>
      <c r="AJ37" s="33">
        <f t="shared" si="9"/>
        <v>0.10748605638635232</v>
      </c>
      <c r="AK37" s="95">
        <f t="shared" si="10"/>
        <v>0.23485766312154488</v>
      </c>
      <c r="AL37" s="3">
        <f t="shared" si="11"/>
        <v>0.22845725220915178</v>
      </c>
      <c r="AM37" s="3"/>
      <c r="AN37" s="3"/>
      <c r="AO37" s="3"/>
      <c r="AP37" s="3"/>
      <c r="AQ37" s="3"/>
      <c r="AR37" s="90">
        <f t="shared" si="17"/>
        <v>0</v>
      </c>
      <c r="AS37" s="91">
        <f t="shared" si="18"/>
        <v>0</v>
      </c>
      <c r="AT37" s="89">
        <f>SUM(AS$9:AS37)*RLR</f>
        <v>120</v>
      </c>
      <c r="AU37" s="90">
        <f>AT37-SUM(AW$9:AW37)</f>
        <v>92.585129734901784</v>
      </c>
      <c r="AV37" s="48">
        <f t="shared" si="12"/>
        <v>0.91463414634146334</v>
      </c>
      <c r="AW37" s="31">
        <f t="shared" si="19"/>
        <v>0.85726971976760891</v>
      </c>
      <c r="AX37" s="90">
        <f>SUM(AW$9:AW37)*RRF</f>
        <v>19.19040918556875</v>
      </c>
      <c r="AY37" s="96"/>
    </row>
    <row r="38" spans="1:51" x14ac:dyDescent="0.25">
      <c r="A38" s="14">
        <f t="shared" si="13"/>
        <v>0.28999999999999998</v>
      </c>
      <c r="B38" s="59">
        <f>IF($B$4="AY",0,IFERROR(P*INDEX('UWYr writing pattern'!$C$4:$C$18,MATCH('Extended model w.Calcs'!$A38,'UWYr writing pattern'!$A$4:$A$18,0)) / 25,B37))</f>
        <v>0</v>
      </c>
      <c r="C38" s="36">
        <f t="shared" si="14"/>
        <v>88.5016826487293</v>
      </c>
      <c r="E38" s="48">
        <f t="shared" si="0"/>
        <v>0.86999999999999988</v>
      </c>
      <c r="F38" s="34">
        <f t="shared" si="15"/>
        <v>0.7497117126354641</v>
      </c>
      <c r="G38" s="31">
        <f>SUM($F$9:F38)*RLR</f>
        <v>13.797980821524837</v>
      </c>
      <c r="H38" s="32"/>
      <c r="I38" s="36">
        <f>G38-SUM($L$9:L38)</f>
        <v>12.679862639613457</v>
      </c>
      <c r="K38" s="48">
        <f t="shared" si="1"/>
        <v>0.91185410334346506</v>
      </c>
      <c r="L38" s="31">
        <f t="shared" si="16"/>
        <v>0.10874038693339293</v>
      </c>
      <c r="M38" s="36">
        <f>SUM($L$9:L38)*RRF</f>
        <v>0.7826827273379654</v>
      </c>
      <c r="N38" s="33"/>
      <c r="O38" s="36">
        <f t="shared" si="2"/>
        <v>13.462545366951423</v>
      </c>
      <c r="P38" s="33"/>
      <c r="Q38" s="33"/>
      <c r="R38" s="33"/>
      <c r="S38" s="33"/>
      <c r="T38" s="33"/>
      <c r="U38" s="33"/>
      <c r="V38" s="33"/>
      <c r="W38" s="31">
        <f t="shared" si="3"/>
        <v>74.341413424932597</v>
      </c>
      <c r="X38" s="31">
        <f t="shared" si="4"/>
        <v>8.8759038477294201</v>
      </c>
      <c r="Y38" s="31">
        <f t="shared" si="5"/>
        <v>83.217317272662015</v>
      </c>
      <c r="Z38" s="31">
        <f t="shared" si="6"/>
        <v>70.537454633048583</v>
      </c>
      <c r="AA38" s="31"/>
      <c r="AB38" s="31"/>
      <c r="AC38" s="31"/>
      <c r="AD38" s="31"/>
      <c r="AE38" s="31"/>
      <c r="AF38" s="31"/>
      <c r="AG38" s="31"/>
      <c r="AH38" s="33">
        <f t="shared" si="7"/>
        <v>9.3176515159281593E-3</v>
      </c>
      <c r="AI38" s="33">
        <f t="shared" si="8"/>
        <v>0.16026839722561217</v>
      </c>
      <c r="AJ38" s="33">
        <f t="shared" si="9"/>
        <v>0.11498317351270697</v>
      </c>
      <c r="AK38" s="95">
        <f t="shared" si="10"/>
        <v>0.24181345977114166</v>
      </c>
      <c r="AL38" s="3">
        <f t="shared" si="11"/>
        <v>0.23551404563406808</v>
      </c>
      <c r="AM38" s="3"/>
      <c r="AN38" s="3"/>
      <c r="AO38" s="3"/>
      <c r="AP38" s="3"/>
      <c r="AQ38" s="3"/>
      <c r="AR38" s="90">
        <f t="shared" si="17"/>
        <v>0</v>
      </c>
      <c r="AS38" s="91">
        <f t="shared" si="18"/>
        <v>0</v>
      </c>
      <c r="AT38" s="89">
        <f>SUM(AS$9:AS38)*RLR</f>
        <v>120</v>
      </c>
      <c r="AU38" s="90">
        <f>AT38-SUM(AW$9:AW38)</f>
        <v>91.738314523911825</v>
      </c>
      <c r="AV38" s="48">
        <f t="shared" si="12"/>
        <v>0.91185410334346506</v>
      </c>
      <c r="AW38" s="31">
        <f t="shared" si="19"/>
        <v>0.84681521098995538</v>
      </c>
      <c r="AX38" s="90">
        <f>SUM(AW$9:AW38)*RRF</f>
        <v>19.78317983326172</v>
      </c>
      <c r="AY38" s="96"/>
    </row>
    <row r="39" spans="1:51" x14ac:dyDescent="0.25">
      <c r="A39" s="14">
        <f t="shared" si="13"/>
        <v>0.3</v>
      </c>
      <c r="B39" s="59">
        <f>IF($B$4="AY",0,IFERROR(P*INDEX('UWYr writing pattern'!$C$4:$C$18,MATCH('Extended model w.Calcs'!$A39,'UWYr writing pattern'!$A$4:$A$18,0)) / 25,B38))</f>
        <v>0</v>
      </c>
      <c r="C39" s="36">
        <f t="shared" si="14"/>
        <v>87.731718009685352</v>
      </c>
      <c r="E39" s="48">
        <f t="shared" si="0"/>
        <v>0.89999999999999991</v>
      </c>
      <c r="F39" s="34">
        <f t="shared" si="15"/>
        <v>0.76996463904394474</v>
      </c>
      <c r="G39" s="31">
        <f>SUM($F$9:F39)*RLR</f>
        <v>14.72193838837757</v>
      </c>
      <c r="H39" s="32"/>
      <c r="I39" s="36">
        <f>G39-SUM($L$9:L39)</f>
        <v>13.48819835868856</v>
      </c>
      <c r="K39" s="48">
        <f t="shared" si="1"/>
        <v>0.90909090909090917</v>
      </c>
      <c r="L39" s="31">
        <f t="shared" si="16"/>
        <v>0.11562184777763031</v>
      </c>
      <c r="M39" s="36">
        <f>SUM($L$9:L39)*RRF</f>
        <v>0.86361802078230665</v>
      </c>
      <c r="N39" s="33"/>
      <c r="O39" s="36">
        <f t="shared" si="2"/>
        <v>14.351816379470867</v>
      </c>
      <c r="P39" s="33"/>
      <c r="Q39" s="33"/>
      <c r="R39" s="33"/>
      <c r="S39" s="33"/>
      <c r="T39" s="33"/>
      <c r="U39" s="33"/>
      <c r="V39" s="33"/>
      <c r="W39" s="31">
        <f t="shared" si="3"/>
        <v>73.694643128135695</v>
      </c>
      <c r="X39" s="31">
        <f t="shared" si="4"/>
        <v>9.4417388510819915</v>
      </c>
      <c r="Y39" s="31">
        <f t="shared" si="5"/>
        <v>83.136381979217688</v>
      </c>
      <c r="Z39" s="31">
        <f t="shared" si="6"/>
        <v>69.648183620529139</v>
      </c>
      <c r="AA39" s="31"/>
      <c r="AB39" s="31"/>
      <c r="AC39" s="31"/>
      <c r="AD39" s="31"/>
      <c r="AE39" s="31"/>
      <c r="AF39" s="31"/>
      <c r="AG39" s="31"/>
      <c r="AH39" s="33">
        <f t="shared" si="7"/>
        <v>1.0281166914075079E-2</v>
      </c>
      <c r="AI39" s="33">
        <f t="shared" si="8"/>
        <v>0.1708549568984627</v>
      </c>
      <c r="AJ39" s="33">
        <f t="shared" si="9"/>
        <v>0.12268281990314642</v>
      </c>
      <c r="AK39" s="95">
        <f t="shared" si="10"/>
        <v>0.24868519909842202</v>
      </c>
      <c r="AL39" s="3">
        <f t="shared" si="11"/>
        <v>0.2424850421784383</v>
      </c>
      <c r="AM39" s="3"/>
      <c r="AN39" s="3"/>
      <c r="AO39" s="3"/>
      <c r="AP39" s="3"/>
      <c r="AQ39" s="3"/>
      <c r="AR39" s="90">
        <f t="shared" si="17"/>
        <v>0</v>
      </c>
      <c r="AS39" s="91">
        <f t="shared" si="18"/>
        <v>0</v>
      </c>
      <c r="AT39" s="89">
        <f>SUM(AS$9:AS39)*RLR</f>
        <v>120</v>
      </c>
      <c r="AU39" s="90">
        <f>AT39-SUM(AW$9:AW39)</f>
        <v>90.9017949385874</v>
      </c>
      <c r="AV39" s="48">
        <f t="shared" si="12"/>
        <v>0.90909090909090917</v>
      </c>
      <c r="AW39" s="31">
        <f t="shared" si="19"/>
        <v>0.83651958532442394</v>
      </c>
      <c r="AX39" s="90">
        <f>SUM(AW$9:AW39)*RRF</f>
        <v>20.368743542988817</v>
      </c>
      <c r="AY39" s="96"/>
    </row>
    <row r="40" spans="1:51" x14ac:dyDescent="0.25">
      <c r="A40" s="14">
        <f t="shared" si="13"/>
        <v>0.31</v>
      </c>
      <c r="B40" s="59">
        <f>IF($B$4="AY",0,IFERROR(P*INDEX('UWYr writing pattern'!$C$4:$C$18,MATCH('Extended model w.Calcs'!$A40,'UWYr writing pattern'!$A$4:$A$18,0)) / 25,B39))</f>
        <v>0</v>
      </c>
      <c r="C40" s="36">
        <f t="shared" si="14"/>
        <v>86.942132547598177</v>
      </c>
      <c r="E40" s="48">
        <f t="shared" si="0"/>
        <v>0.92999999999999994</v>
      </c>
      <c r="F40" s="34">
        <f t="shared" si="15"/>
        <v>0.78958546208716818</v>
      </c>
      <c r="G40" s="31">
        <f>SUM($F$9:F40)*RLR</f>
        <v>15.669440942882172</v>
      </c>
      <c r="H40" s="32"/>
      <c r="I40" s="36">
        <f>G40-SUM($L$9:L40)</f>
        <v>14.313080928114175</v>
      </c>
      <c r="K40" s="48">
        <f t="shared" si="1"/>
        <v>0.90634441087613293</v>
      </c>
      <c r="L40" s="31">
        <f t="shared" si="16"/>
        <v>0.12261998507898693</v>
      </c>
      <c r="M40" s="36">
        <f>SUM($L$9:L40)*RRF</f>
        <v>0.94945201033759741</v>
      </c>
      <c r="N40" s="33"/>
      <c r="O40" s="36">
        <f t="shared" si="2"/>
        <v>15.262532938451773</v>
      </c>
      <c r="P40" s="33"/>
      <c r="Q40" s="33"/>
      <c r="R40" s="33"/>
      <c r="S40" s="33"/>
      <c r="T40" s="33"/>
      <c r="U40" s="33"/>
      <c r="V40" s="33"/>
      <c r="W40" s="31">
        <f t="shared" si="3"/>
        <v>73.031391339982463</v>
      </c>
      <c r="X40" s="31">
        <f t="shared" si="4"/>
        <v>10.019156649679921</v>
      </c>
      <c r="Y40" s="31">
        <f t="shared" si="5"/>
        <v>83.050547989662391</v>
      </c>
      <c r="Z40" s="31">
        <f t="shared" si="6"/>
        <v>68.73746706154823</v>
      </c>
      <c r="AA40" s="31"/>
      <c r="AB40" s="31"/>
      <c r="AC40" s="31"/>
      <c r="AD40" s="31"/>
      <c r="AE40" s="31"/>
      <c r="AF40" s="31"/>
      <c r="AG40" s="31"/>
      <c r="AH40" s="33">
        <f t="shared" si="7"/>
        <v>1.1303000123066636E-2</v>
      </c>
      <c r="AI40" s="33">
        <f t="shared" si="8"/>
        <v>0.18169682069585444</v>
      </c>
      <c r="AJ40" s="33">
        <f t="shared" si="9"/>
        <v>0.13057867452401811</v>
      </c>
      <c r="AK40" s="95">
        <f t="shared" si="10"/>
        <v>0.25547414701534332</v>
      </c>
      <c r="AL40" s="3">
        <f t="shared" si="11"/>
        <v>0.2493715417949979</v>
      </c>
      <c r="AM40" s="3"/>
      <c r="AN40" s="3"/>
      <c r="AO40" s="3"/>
      <c r="AP40" s="3"/>
      <c r="AQ40" s="3"/>
      <c r="AR40" s="90">
        <f t="shared" si="17"/>
        <v>0</v>
      </c>
      <c r="AS40" s="91">
        <f t="shared" si="18"/>
        <v>0</v>
      </c>
      <c r="AT40" s="89">
        <f>SUM(AS$9:AS40)*RLR</f>
        <v>120</v>
      </c>
      <c r="AU40" s="90">
        <f>AT40-SUM(AW$9:AW40)</f>
        <v>90.075414984600243</v>
      </c>
      <c r="AV40" s="48">
        <f t="shared" si="12"/>
        <v>0.90634441087613293</v>
      </c>
      <c r="AW40" s="31">
        <f t="shared" si="19"/>
        <v>0.82637995398715836</v>
      </c>
      <c r="AX40" s="90">
        <f>SUM(AW$9:AW40)*RRF</f>
        <v>20.947209510779825</v>
      </c>
      <c r="AY40" s="96"/>
    </row>
    <row r="41" spans="1:51" x14ac:dyDescent="0.25">
      <c r="A41" s="14">
        <f t="shared" si="13"/>
        <v>0.32</v>
      </c>
      <c r="B41" s="59">
        <f>IF($B$4="AY",0,IFERROR(P*INDEX('UWYr writing pattern'!$C$4:$C$18,MATCH('Extended model w.Calcs'!$A41,'UWYr writing pattern'!$A$4:$A$18,0)) / 25,B40))</f>
        <v>0</v>
      </c>
      <c r="C41" s="36">
        <f t="shared" si="14"/>
        <v>86.133570714905517</v>
      </c>
      <c r="E41" s="48">
        <f t="shared" si="0"/>
        <v>0.96</v>
      </c>
      <c r="F41" s="34">
        <f t="shared" si="15"/>
        <v>0.80856183269266302</v>
      </c>
      <c r="G41" s="31">
        <f>SUM($F$9:F41)*RLR</f>
        <v>16.639715142113367</v>
      </c>
      <c r="H41" s="32"/>
      <c r="I41" s="36">
        <f>G41-SUM($L$9:L41)</f>
        <v>15.15362931832923</v>
      </c>
      <c r="K41" s="48">
        <f t="shared" si="1"/>
        <v>0.90361445783132532</v>
      </c>
      <c r="L41" s="31">
        <f t="shared" si="16"/>
        <v>0.12972580901614056</v>
      </c>
      <c r="M41" s="36">
        <f>SUM($L$9:L41)*RRF</f>
        <v>1.0402600766488959</v>
      </c>
      <c r="N41" s="33"/>
      <c r="O41" s="36">
        <f t="shared" si="2"/>
        <v>16.193889394978125</v>
      </c>
      <c r="P41" s="33"/>
      <c r="Q41" s="33"/>
      <c r="R41" s="33"/>
      <c r="S41" s="33"/>
      <c r="T41" s="33"/>
      <c r="U41" s="33"/>
      <c r="V41" s="33"/>
      <c r="W41" s="31">
        <f t="shared" si="3"/>
        <v>72.352199400520618</v>
      </c>
      <c r="X41" s="31">
        <f t="shared" si="4"/>
        <v>10.60754052283046</v>
      </c>
      <c r="Y41" s="31">
        <f t="shared" si="5"/>
        <v>82.95973992335108</v>
      </c>
      <c r="Z41" s="31">
        <f t="shared" si="6"/>
        <v>67.806110605021871</v>
      </c>
      <c r="AA41" s="31"/>
      <c r="AB41" s="31"/>
      <c r="AC41" s="31"/>
      <c r="AD41" s="31"/>
      <c r="AE41" s="31"/>
      <c r="AF41" s="31"/>
      <c r="AG41" s="31"/>
      <c r="AH41" s="33">
        <f t="shared" si="7"/>
        <v>1.2384048531534474E-2</v>
      </c>
      <c r="AI41" s="33">
        <f t="shared" si="8"/>
        <v>0.19278439755926341</v>
      </c>
      <c r="AJ41" s="33">
        <f t="shared" si="9"/>
        <v>0.13866429285094473</v>
      </c>
      <c r="AK41" s="95">
        <f t="shared" si="10"/>
        <v>0.26218154662487902</v>
      </c>
      <c r="AL41" s="3">
        <f t="shared" si="11"/>
        <v>0.25617482087238463</v>
      </c>
      <c r="AM41" s="3"/>
      <c r="AN41" s="3"/>
      <c r="AO41" s="3"/>
      <c r="AP41" s="3"/>
      <c r="AQ41" s="3"/>
      <c r="AR41" s="90">
        <f t="shared" si="17"/>
        <v>0</v>
      </c>
      <c r="AS41" s="91">
        <f t="shared" si="18"/>
        <v>0</v>
      </c>
      <c r="AT41" s="89">
        <f>SUM(AS$9:AS41)*RLR</f>
        <v>120</v>
      </c>
      <c r="AU41" s="90">
        <f>AT41-SUM(AW$9:AW41)</f>
        <v>89.259021495313846</v>
      </c>
      <c r="AV41" s="48">
        <f t="shared" si="12"/>
        <v>0.90361445783132532</v>
      </c>
      <c r="AW41" s="31">
        <f t="shared" si="19"/>
        <v>0.81639348928640698</v>
      </c>
      <c r="AX41" s="90">
        <f>SUM(AW$9:AW41)*RRF</f>
        <v>21.51868495328031</v>
      </c>
      <c r="AY41" s="96"/>
    </row>
    <row r="42" spans="1:51" x14ac:dyDescent="0.25">
      <c r="A42" s="14">
        <f t="shared" si="13"/>
        <v>0.33</v>
      </c>
      <c r="B42" s="59">
        <f>IF($B$4="AY",0,IFERROR(P*INDEX('UWYr writing pattern'!$C$4:$C$18,MATCH('Extended model w.Calcs'!$A42,'UWYr writing pattern'!$A$4:$A$18,0)) / 25,B41))</f>
        <v>0</v>
      </c>
      <c r="C42" s="36">
        <f t="shared" si="14"/>
        <v>85.306688436042421</v>
      </c>
      <c r="E42" s="48">
        <f t="shared" si="0"/>
        <v>0.99</v>
      </c>
      <c r="F42" s="34">
        <f t="shared" si="15"/>
        <v>0.82688227886309296</v>
      </c>
      <c r="G42" s="31">
        <f>SUM($F$9:F42)*RLR</f>
        <v>17.631973876749075</v>
      </c>
      <c r="H42" s="32"/>
      <c r="I42" s="36">
        <f>G42-SUM($L$9:L42)</f>
        <v>16.008957667558349</v>
      </c>
      <c r="K42" s="48">
        <f t="shared" si="1"/>
        <v>0.90090090090090091</v>
      </c>
      <c r="L42" s="31">
        <f t="shared" si="16"/>
        <v>0.13693038540658944</v>
      </c>
      <c r="M42" s="36">
        <f>SUM($L$9:L42)*RRF</f>
        <v>1.1361113464335084</v>
      </c>
      <c r="N42" s="33"/>
      <c r="O42" s="36">
        <f t="shared" si="2"/>
        <v>17.145069013991858</v>
      </c>
      <c r="P42" s="33"/>
      <c r="Q42" s="33"/>
      <c r="R42" s="33"/>
      <c r="S42" s="33"/>
      <c r="T42" s="33"/>
      <c r="U42" s="33"/>
      <c r="V42" s="33"/>
      <c r="W42" s="31">
        <f t="shared" si="3"/>
        <v>71.657618286275621</v>
      </c>
      <c r="X42" s="31">
        <f t="shared" si="4"/>
        <v>11.206270367290843</v>
      </c>
      <c r="Y42" s="31">
        <f t="shared" si="5"/>
        <v>82.863888653566462</v>
      </c>
      <c r="Z42" s="31">
        <f t="shared" si="6"/>
        <v>66.854930986008142</v>
      </c>
      <c r="AA42" s="31"/>
      <c r="AB42" s="31"/>
      <c r="AC42" s="31"/>
      <c r="AD42" s="31"/>
      <c r="AE42" s="31"/>
      <c r="AF42" s="31"/>
      <c r="AG42" s="31"/>
      <c r="AH42" s="33">
        <f t="shared" si="7"/>
        <v>1.3525135076589387E-2</v>
      </c>
      <c r="AI42" s="33">
        <f t="shared" si="8"/>
        <v>0.20410796445228402</v>
      </c>
      <c r="AJ42" s="33">
        <f t="shared" si="9"/>
        <v>0.14693311563957562</v>
      </c>
      <c r="AK42" s="95">
        <f t="shared" si="10"/>
        <v>0.26880861869904982</v>
      </c>
      <c r="AL42" s="3">
        <f t="shared" si="11"/>
        <v>0.26289613273197154</v>
      </c>
      <c r="AM42" s="3"/>
      <c r="AN42" s="3"/>
      <c r="AO42" s="3"/>
      <c r="AP42" s="3"/>
      <c r="AQ42" s="3"/>
      <c r="AR42" s="90">
        <f t="shared" si="17"/>
        <v>0</v>
      </c>
      <c r="AS42" s="91">
        <f t="shared" si="18"/>
        <v>0</v>
      </c>
      <c r="AT42" s="89">
        <f>SUM(AS$9:AS42)*RLR</f>
        <v>120</v>
      </c>
      <c r="AU42" s="90">
        <f>AT42-SUM(AW$9:AW42)</f>
        <v>88.452464072163409</v>
      </c>
      <c r="AV42" s="48">
        <f t="shared" si="12"/>
        <v>0.90090090090090091</v>
      </c>
      <c r="AW42" s="31">
        <f t="shared" si="19"/>
        <v>0.80655742315042633</v>
      </c>
      <c r="AX42" s="90">
        <f>SUM(AW$9:AW42)*RRF</f>
        <v>22.083275149485612</v>
      </c>
      <c r="AY42" s="96"/>
    </row>
    <row r="43" spans="1:51" x14ac:dyDescent="0.25">
      <c r="A43" s="14">
        <f t="shared" si="13"/>
        <v>0.34</v>
      </c>
      <c r="B43" s="59">
        <f>IF($B$4="AY",0,IFERROR(P*INDEX('UWYr writing pattern'!$C$4:$C$18,MATCH('Extended model w.Calcs'!$A43,'UWYr writing pattern'!$A$4:$A$18,0)) / 25,B42))</f>
        <v>0</v>
      </c>
      <c r="C43" s="36">
        <f t="shared" si="14"/>
        <v>84.462152220525596</v>
      </c>
      <c r="E43" s="48">
        <f t="shared" si="0"/>
        <v>1.02</v>
      </c>
      <c r="F43" s="34">
        <f t="shared" si="15"/>
        <v>0.8445362155168199</v>
      </c>
      <c r="G43" s="31">
        <f>SUM($F$9:F43)*RLR</f>
        <v>18.64541733536926</v>
      </c>
      <c r="H43" s="32"/>
      <c r="I43" s="36">
        <f>G43-SUM($L$9:L43)</f>
        <v>16.878176282326656</v>
      </c>
      <c r="K43" s="48">
        <f t="shared" si="1"/>
        <v>0.89820359281437134</v>
      </c>
      <c r="L43" s="31">
        <f t="shared" si="16"/>
        <v>0.144224843851877</v>
      </c>
      <c r="M43" s="36">
        <f>SUM($L$9:L43)*RRF</f>
        <v>1.2370687371298223</v>
      </c>
      <c r="N43" s="33"/>
      <c r="O43" s="36">
        <f t="shared" si="2"/>
        <v>18.115245019456477</v>
      </c>
      <c r="P43" s="33"/>
      <c r="Q43" s="33"/>
      <c r="R43" s="33"/>
      <c r="S43" s="33"/>
      <c r="T43" s="33"/>
      <c r="U43" s="33"/>
      <c r="V43" s="33"/>
      <c r="W43" s="31">
        <f t="shared" si="3"/>
        <v>70.9482078652415</v>
      </c>
      <c r="X43" s="31">
        <f t="shared" si="4"/>
        <v>11.814723397628658</v>
      </c>
      <c r="Y43" s="31">
        <f t="shared" si="5"/>
        <v>82.762931262870154</v>
      </c>
      <c r="Z43" s="31">
        <f t="shared" si="6"/>
        <v>65.884754980543519</v>
      </c>
      <c r="AA43" s="31"/>
      <c r="AB43" s="31"/>
      <c r="AC43" s="31"/>
      <c r="AD43" s="31"/>
      <c r="AE43" s="31"/>
      <c r="AF43" s="31"/>
      <c r="AG43" s="31"/>
      <c r="AH43" s="33">
        <f t="shared" si="7"/>
        <v>1.4727008775355028E-2</v>
      </c>
      <c r="AI43" s="33">
        <f t="shared" si="8"/>
        <v>0.21565767880305331</v>
      </c>
      <c r="AJ43" s="33">
        <f t="shared" si="9"/>
        <v>0.15537847779474384</v>
      </c>
      <c r="AK43" s="95">
        <f t="shared" si="10"/>
        <v>0.27535656214552851</v>
      </c>
      <c r="AL43" s="3">
        <f t="shared" si="11"/>
        <v>0.26953670811276459</v>
      </c>
      <c r="AM43" s="3"/>
      <c r="AN43" s="3"/>
      <c r="AO43" s="3"/>
      <c r="AP43" s="3"/>
      <c r="AQ43" s="3"/>
      <c r="AR43" s="90">
        <f t="shared" si="17"/>
        <v>0</v>
      </c>
      <c r="AS43" s="91">
        <f t="shared" si="18"/>
        <v>0</v>
      </c>
      <c r="AT43" s="89">
        <f>SUM(AS$9:AS43)*RLR</f>
        <v>120</v>
      </c>
      <c r="AU43" s="90">
        <f>AT43-SUM(AW$9:AW43)</f>
        <v>87.655595026468248</v>
      </c>
      <c r="AV43" s="48">
        <f t="shared" si="12"/>
        <v>0.89820359281437134</v>
      </c>
      <c r="AW43" s="31">
        <f t="shared" si="19"/>
        <v>0.79686904569516592</v>
      </c>
      <c r="AX43" s="90">
        <f>SUM(AW$9:AW43)*RRF</f>
        <v>22.641083481472226</v>
      </c>
      <c r="AY43" s="96"/>
    </row>
    <row r="44" spans="1:51" x14ac:dyDescent="0.25">
      <c r="A44" s="14">
        <f t="shared" si="13"/>
        <v>0.35</v>
      </c>
      <c r="B44" s="59">
        <f>IF($B$4="AY",0,IFERROR(P*INDEX('UWYr writing pattern'!$C$4:$C$18,MATCH('Extended model w.Calcs'!$A44,'UWYr writing pattern'!$A$4:$A$18,0)) / 25,B43))</f>
        <v>0</v>
      </c>
      <c r="C44" s="36">
        <f t="shared" si="14"/>
        <v>83.600638267876235</v>
      </c>
      <c r="E44" s="48">
        <f t="shared" si="0"/>
        <v>1.0499999999999998</v>
      </c>
      <c r="F44" s="34">
        <f t="shared" si="15"/>
        <v>0.86151395264936115</v>
      </c>
      <c r="G44" s="31">
        <f>SUM($F$9:F44)*RLR</f>
        <v>19.679234078548497</v>
      </c>
      <c r="H44" s="32"/>
      <c r="I44" s="36">
        <f>G44-SUM($L$9:L44)</f>
        <v>17.760392639736491</v>
      </c>
      <c r="K44" s="48">
        <f t="shared" si="1"/>
        <v>0.89552238805970152</v>
      </c>
      <c r="L44" s="31">
        <f t="shared" si="16"/>
        <v>0.15160038576940113</v>
      </c>
      <c r="M44" s="36">
        <f>SUM($L$9:L44)*RRF</f>
        <v>1.3431890071684032</v>
      </c>
      <c r="N44" s="33"/>
      <c r="O44" s="36">
        <f t="shared" si="2"/>
        <v>19.103581646904892</v>
      </c>
      <c r="P44" s="33"/>
      <c r="Q44" s="33"/>
      <c r="R44" s="33"/>
      <c r="S44" s="33"/>
      <c r="T44" s="33"/>
      <c r="U44" s="33"/>
      <c r="V44" s="33"/>
      <c r="W44" s="31">
        <f t="shared" si="3"/>
        <v>70.224536145016032</v>
      </c>
      <c r="X44" s="31">
        <f t="shared" si="4"/>
        <v>12.432274847815544</v>
      </c>
      <c r="Y44" s="31">
        <f t="shared" si="5"/>
        <v>82.656810992831581</v>
      </c>
      <c r="Z44" s="31">
        <f t="shared" si="6"/>
        <v>64.8964183530951</v>
      </c>
      <c r="AA44" s="31"/>
      <c r="AB44" s="31"/>
      <c r="AC44" s="31"/>
      <c r="AD44" s="31"/>
      <c r="AE44" s="31"/>
      <c r="AF44" s="31"/>
      <c r="AG44" s="31"/>
      <c r="AH44" s="33">
        <f t="shared" si="7"/>
        <v>1.599034532343337E-2</v>
      </c>
      <c r="AI44" s="33">
        <f t="shared" si="8"/>
        <v>0.22742359103458204</v>
      </c>
      <c r="AJ44" s="33">
        <f t="shared" si="9"/>
        <v>0.16399361732123746</v>
      </c>
      <c r="AK44" s="95">
        <f t="shared" si="10"/>
        <v>0.28182655446314864</v>
      </c>
      <c r="AL44" s="3">
        <f t="shared" si="11"/>
        <v>0.27609775564468586</v>
      </c>
      <c r="AM44" s="3"/>
      <c r="AN44" s="3"/>
      <c r="AO44" s="3"/>
      <c r="AP44" s="3"/>
      <c r="AQ44" s="3"/>
      <c r="AR44" s="90">
        <f t="shared" si="17"/>
        <v>0</v>
      </c>
      <c r="AS44" s="91">
        <f t="shared" si="18"/>
        <v>0</v>
      </c>
      <c r="AT44" s="89">
        <f>SUM(AS$9:AS44)*RLR</f>
        <v>120</v>
      </c>
      <c r="AU44" s="90">
        <f>AT44-SUM(AW$9:AW44)</f>
        <v>86.868269322637701</v>
      </c>
      <c r="AV44" s="48">
        <f t="shared" si="12"/>
        <v>0.89552238805970152</v>
      </c>
      <c r="AW44" s="31">
        <f t="shared" si="19"/>
        <v>0.78732570383055323</v>
      </c>
      <c r="AX44" s="90">
        <f>SUM(AW$9:AW44)*RRF</f>
        <v>23.192211474153613</v>
      </c>
      <c r="AY44" s="96"/>
    </row>
    <row r="45" spans="1:51" x14ac:dyDescent="0.25">
      <c r="A45" s="14">
        <f t="shared" si="13"/>
        <v>0.36</v>
      </c>
      <c r="B45" s="59">
        <f>IF($B$4="AY",0,IFERROR(P*INDEX('UWYr writing pattern'!$C$4:$C$18,MATCH('Extended model w.Calcs'!$A45,'UWYr writing pattern'!$A$4:$A$18,0)) / 25,B44))</f>
        <v>0</v>
      </c>
      <c r="C45" s="36">
        <f t="shared" si="14"/>
        <v>82.722831566063533</v>
      </c>
      <c r="E45" s="48">
        <f t="shared" si="0"/>
        <v>1.08</v>
      </c>
      <c r="F45" s="34">
        <f t="shared" si="15"/>
        <v>0.87780670181270026</v>
      </c>
      <c r="G45" s="31">
        <f>SUM($F$9:F45)*RLR</f>
        <v>20.732602120723737</v>
      </c>
      <c r="H45" s="32"/>
      <c r="I45" s="36">
        <f>G45-SUM($L$9:L45)</f>
        <v>18.654712389615586</v>
      </c>
      <c r="K45" s="48">
        <f t="shared" si="1"/>
        <v>0.8928571428571429</v>
      </c>
      <c r="L45" s="31">
        <f t="shared" si="16"/>
        <v>0.1590482922961477</v>
      </c>
      <c r="M45" s="36">
        <f>SUM($L$9:L45)*RRF</f>
        <v>1.4545228117757063</v>
      </c>
      <c r="N45" s="33"/>
      <c r="O45" s="36">
        <f t="shared" si="2"/>
        <v>20.109235201391293</v>
      </c>
      <c r="P45" s="33"/>
      <c r="Q45" s="33"/>
      <c r="R45" s="33"/>
      <c r="S45" s="33"/>
      <c r="T45" s="33"/>
      <c r="U45" s="33"/>
      <c r="V45" s="33"/>
      <c r="W45" s="31">
        <f t="shared" si="3"/>
        <v>69.487178515493355</v>
      </c>
      <c r="X45" s="31">
        <f t="shared" si="4"/>
        <v>13.05829867273091</v>
      </c>
      <c r="Y45" s="31">
        <f t="shared" si="5"/>
        <v>82.545477188224268</v>
      </c>
      <c r="Z45" s="31">
        <f t="shared" si="6"/>
        <v>63.890764798608707</v>
      </c>
      <c r="AA45" s="31"/>
      <c r="AB45" s="31"/>
      <c r="AC45" s="31"/>
      <c r="AD45" s="31"/>
      <c r="AE45" s="31"/>
      <c r="AF45" s="31"/>
      <c r="AG45" s="31"/>
      <c r="AH45" s="33">
        <f t="shared" si="7"/>
        <v>1.7315747759234598E-2</v>
      </c>
      <c r="AI45" s="33">
        <f t="shared" si="8"/>
        <v>0.23939565715942016</v>
      </c>
      <c r="AJ45" s="33">
        <f t="shared" si="9"/>
        <v>0.17277168433936446</v>
      </c>
      <c r="AK45" s="95">
        <f t="shared" si="10"/>
        <v>0.2882197521865888</v>
      </c>
      <c r="AL45" s="3">
        <f t="shared" si="11"/>
        <v>0.28258046231055434</v>
      </c>
      <c r="AM45" s="3"/>
      <c r="AN45" s="3"/>
      <c r="AO45" s="3"/>
      <c r="AP45" s="3"/>
      <c r="AQ45" s="3"/>
      <c r="AR45" s="90">
        <f t="shared" si="17"/>
        <v>0</v>
      </c>
      <c r="AS45" s="91">
        <f t="shared" si="18"/>
        <v>0</v>
      </c>
      <c r="AT45" s="89">
        <f>SUM(AS$9:AS45)*RLR</f>
        <v>120</v>
      </c>
      <c r="AU45" s="90">
        <f>AT45-SUM(AW$9:AW45)</f>
        <v>86.090344522733474</v>
      </c>
      <c r="AV45" s="48">
        <f t="shared" si="12"/>
        <v>0.8928571428571429</v>
      </c>
      <c r="AW45" s="31">
        <f t="shared" si="19"/>
        <v>0.77792479990421826</v>
      </c>
      <c r="AX45" s="90">
        <f>SUM(AW$9:AW45)*RRF</f>
        <v>23.736758834086565</v>
      </c>
      <c r="AY45" s="96"/>
    </row>
    <row r="46" spans="1:51" x14ac:dyDescent="0.25">
      <c r="A46" s="14">
        <f t="shared" si="13"/>
        <v>0.37</v>
      </c>
      <c r="B46" s="59">
        <f>IF($B$4="AY",0,IFERROR(P*INDEX('UWYr writing pattern'!$C$4:$C$18,MATCH('Extended model w.Calcs'!$A46,'UWYr writing pattern'!$A$4:$A$18,0)) / 25,B45))</f>
        <v>0</v>
      </c>
      <c r="C46" s="36">
        <f t="shared" si="14"/>
        <v>81.829424985150041</v>
      </c>
      <c r="E46" s="48">
        <f t="shared" si="0"/>
        <v>1.1099999999999999</v>
      </c>
      <c r="F46" s="34">
        <f t="shared" si="15"/>
        <v>0.89340658091348613</v>
      </c>
      <c r="G46" s="31">
        <f>SUM($F$9:F46)*RLR</f>
        <v>21.804690017819919</v>
      </c>
      <c r="H46" s="32"/>
      <c r="I46" s="36">
        <f>G46-SUM($L$9:L46)</f>
        <v>19.560240354661627</v>
      </c>
      <c r="K46" s="48">
        <f t="shared" si="1"/>
        <v>0.89020771513353114</v>
      </c>
      <c r="L46" s="31">
        <f t="shared" si="16"/>
        <v>0.16655993205013916</v>
      </c>
      <c r="M46" s="36">
        <f>SUM($L$9:L46)*RRF</f>
        <v>1.5711147642108039</v>
      </c>
      <c r="N46" s="33"/>
      <c r="O46" s="36">
        <f t="shared" si="2"/>
        <v>21.131355118872431</v>
      </c>
      <c r="P46" s="33"/>
      <c r="Q46" s="33"/>
      <c r="R46" s="33"/>
      <c r="S46" s="33"/>
      <c r="T46" s="33"/>
      <c r="U46" s="33"/>
      <c r="V46" s="33"/>
      <c r="W46" s="31">
        <f t="shared" si="3"/>
        <v>68.736716987526023</v>
      </c>
      <c r="X46" s="31">
        <f t="shared" si="4"/>
        <v>13.692168248263139</v>
      </c>
      <c r="Y46" s="31">
        <f t="shared" si="5"/>
        <v>82.428885235789167</v>
      </c>
      <c r="Z46" s="31">
        <f t="shared" si="6"/>
        <v>62.868644881127565</v>
      </c>
      <c r="AA46" s="31"/>
      <c r="AB46" s="31"/>
      <c r="AC46" s="31"/>
      <c r="AD46" s="31"/>
      <c r="AE46" s="31"/>
      <c r="AF46" s="31"/>
      <c r="AG46" s="31"/>
      <c r="AH46" s="33">
        <f t="shared" si="7"/>
        <v>1.8703747192985759E-2</v>
      </c>
      <c r="AI46" s="33">
        <f t="shared" si="8"/>
        <v>0.25156375141514797</v>
      </c>
      <c r="AJ46" s="33">
        <f t="shared" si="9"/>
        <v>0.18170575014849932</v>
      </c>
      <c r="AK46" s="95">
        <f t="shared" si="10"/>
        <v>0.29453729132053807</v>
      </c>
      <c r="AL46" s="3">
        <f t="shared" si="11"/>
        <v>0.28898599389706731</v>
      </c>
      <c r="AM46" s="3"/>
      <c r="AN46" s="3"/>
      <c r="AO46" s="3"/>
      <c r="AP46" s="3"/>
      <c r="AQ46" s="3"/>
      <c r="AR46" s="90">
        <f t="shared" si="17"/>
        <v>0</v>
      </c>
      <c r="AS46" s="91">
        <f t="shared" si="18"/>
        <v>0</v>
      </c>
      <c r="AT46" s="89">
        <f>SUM(AS$9:AS46)*RLR</f>
        <v>120</v>
      </c>
      <c r="AU46" s="90">
        <f>AT46-SUM(AW$9:AW46)</f>
        <v>85.321680732351922</v>
      </c>
      <c r="AV46" s="48">
        <f t="shared" si="12"/>
        <v>0.89020771513353114</v>
      </c>
      <c r="AW46" s="31">
        <f t="shared" si="19"/>
        <v>0.76866379038154886</v>
      </c>
      <c r="AX46" s="90">
        <f>SUM(AW$9:AW46)*RRF</f>
        <v>24.274823487353654</v>
      </c>
      <c r="AY46" s="96"/>
    </row>
    <row r="47" spans="1:51" x14ac:dyDescent="0.25">
      <c r="A47" s="14">
        <f t="shared" si="13"/>
        <v>0.38</v>
      </c>
      <c r="B47" s="59">
        <f>IF($B$4="AY",0,IFERROR(P*INDEX('UWYr writing pattern'!$C$4:$C$18,MATCH('Extended model w.Calcs'!$A47,'UWYr writing pattern'!$A$4:$A$18,0)) / 25,B46))</f>
        <v>0</v>
      </c>
      <c r="C47" s="36">
        <f t="shared" si="14"/>
        <v>80.92111836781487</v>
      </c>
      <c r="E47" s="48">
        <f t="shared" si="0"/>
        <v>1.1400000000000001</v>
      </c>
      <c r="F47" s="34">
        <f t="shared" si="15"/>
        <v>0.90830661733516538</v>
      </c>
      <c r="G47" s="31">
        <f>SUM($F$9:F47)*RLR</f>
        <v>22.894657958622116</v>
      </c>
      <c r="H47" s="32"/>
      <c r="I47" s="36">
        <f>G47-SUM($L$9:L47)</f>
        <v>20.476081526727963</v>
      </c>
      <c r="K47" s="48">
        <f t="shared" si="1"/>
        <v>0.8875739644970414</v>
      </c>
      <c r="L47" s="31">
        <f t="shared" si="16"/>
        <v>0.17412676873586019</v>
      </c>
      <c r="M47" s="36">
        <f>SUM($L$9:L47)*RRF</f>
        <v>1.6930035023259058</v>
      </c>
      <c r="N47" s="33"/>
      <c r="O47" s="36">
        <f t="shared" si="2"/>
        <v>22.169085029053868</v>
      </c>
      <c r="P47" s="33"/>
      <c r="Q47" s="33"/>
      <c r="R47" s="33"/>
      <c r="S47" s="33"/>
      <c r="T47" s="33"/>
      <c r="U47" s="33"/>
      <c r="V47" s="33"/>
      <c r="W47" s="31">
        <f t="shared" si="3"/>
        <v>67.973739428964478</v>
      </c>
      <c r="X47" s="31">
        <f t="shared" si="4"/>
        <v>14.333257068709573</v>
      </c>
      <c r="Y47" s="31">
        <f t="shared" si="5"/>
        <v>82.306996497674049</v>
      </c>
      <c r="Z47" s="31">
        <f t="shared" si="6"/>
        <v>61.830914970946132</v>
      </c>
      <c r="AA47" s="31"/>
      <c r="AB47" s="31"/>
      <c r="AC47" s="31"/>
      <c r="AD47" s="31"/>
      <c r="AE47" s="31"/>
      <c r="AF47" s="31"/>
      <c r="AG47" s="31"/>
      <c r="AH47" s="33">
        <f t="shared" si="7"/>
        <v>2.0154803599117928E-2</v>
      </c>
      <c r="AI47" s="33">
        <f t="shared" si="8"/>
        <v>0.26391767891730794</v>
      </c>
      <c r="AJ47" s="33">
        <f t="shared" si="9"/>
        <v>0.19078881632185096</v>
      </c>
      <c r="AK47" s="95">
        <f t="shared" si="10"/>
        <v>0.30078028776361343</v>
      </c>
      <c r="AL47" s="3">
        <f t="shared" si="11"/>
        <v>0.29531549543507563</v>
      </c>
      <c r="AM47" s="3"/>
      <c r="AN47" s="3"/>
      <c r="AO47" s="3"/>
      <c r="AP47" s="3"/>
      <c r="AQ47" s="3"/>
      <c r="AR47" s="90">
        <f t="shared" si="17"/>
        <v>0</v>
      </c>
      <c r="AS47" s="91">
        <f t="shared" si="18"/>
        <v>0</v>
      </c>
      <c r="AT47" s="89">
        <f>SUM(AS$9:AS47)*RLR</f>
        <v>120</v>
      </c>
      <c r="AU47" s="90">
        <f>AT47-SUM(AW$9:AW47)</f>
        <v>84.562140547790932</v>
      </c>
      <c r="AV47" s="48">
        <f t="shared" si="12"/>
        <v>0.8875739644970414</v>
      </c>
      <c r="AW47" s="31">
        <f t="shared" si="19"/>
        <v>0.75954018456099637</v>
      </c>
      <c r="AX47" s="90">
        <f>SUM(AW$9:AW47)*RRF</f>
        <v>24.806501616546353</v>
      </c>
      <c r="AY47" s="96"/>
    </row>
    <row r="48" spans="1:51" x14ac:dyDescent="0.25">
      <c r="A48" s="14">
        <f t="shared" si="13"/>
        <v>0.39</v>
      </c>
      <c r="B48" s="59">
        <f>IF($B$4="AY",0,IFERROR(P*INDEX('UWYr writing pattern'!$C$4:$C$18,MATCH('Extended model w.Calcs'!$A48,'UWYr writing pattern'!$A$4:$A$18,0)) / 25,B47))</f>
        <v>0</v>
      </c>
      <c r="C48" s="36">
        <f t="shared" si="14"/>
        <v>79.998617618421775</v>
      </c>
      <c r="E48" s="48">
        <f t="shared" si="0"/>
        <v>1.17</v>
      </c>
      <c r="F48" s="34">
        <f t="shared" si="15"/>
        <v>0.92250074939308957</v>
      </c>
      <c r="G48" s="31">
        <f>SUM($F$9:F48)*RLR</f>
        <v>24.001658857893826</v>
      </c>
      <c r="H48" s="32"/>
      <c r="I48" s="36">
        <f>G48-SUM($L$9:L48)</f>
        <v>21.401342057419249</v>
      </c>
      <c r="K48" s="48">
        <f t="shared" si="1"/>
        <v>0.88495575221238931</v>
      </c>
      <c r="L48" s="31">
        <f t="shared" si="16"/>
        <v>0.18174036858042569</v>
      </c>
      <c r="M48" s="36">
        <f>SUM($L$9:L48)*RRF</f>
        <v>1.820221760332204</v>
      </c>
      <c r="N48" s="33"/>
      <c r="O48" s="36">
        <f t="shared" si="2"/>
        <v>23.221563817751452</v>
      </c>
      <c r="P48" s="33"/>
      <c r="Q48" s="33"/>
      <c r="R48" s="33"/>
      <c r="S48" s="33"/>
      <c r="T48" s="33"/>
      <c r="U48" s="33"/>
      <c r="V48" s="33"/>
      <c r="W48" s="31">
        <f t="shared" si="3"/>
        <v>67.198838799474288</v>
      </c>
      <c r="X48" s="31">
        <f t="shared" si="4"/>
        <v>14.980939440193474</v>
      </c>
      <c r="Y48" s="31">
        <f t="shared" si="5"/>
        <v>82.179778239667769</v>
      </c>
      <c r="Z48" s="31">
        <f t="shared" si="6"/>
        <v>60.778436182248548</v>
      </c>
      <c r="AA48" s="31"/>
      <c r="AB48" s="31"/>
      <c r="AC48" s="31"/>
      <c r="AD48" s="31"/>
      <c r="AE48" s="31"/>
      <c r="AF48" s="31"/>
      <c r="AG48" s="31"/>
      <c r="AH48" s="33">
        <f t="shared" si="7"/>
        <v>2.1669306670621474E-2</v>
      </c>
      <c r="AI48" s="33">
        <f t="shared" si="8"/>
        <v>0.27644718830656489</v>
      </c>
      <c r="AJ48" s="33">
        <f t="shared" si="9"/>
        <v>0.20001382381578189</v>
      </c>
      <c r="AK48" s="95">
        <f t="shared" si="10"/>
        <v>0.30694983772230477</v>
      </c>
      <c r="AL48" s="3">
        <f t="shared" si="11"/>
        <v>0.30157009162943882</v>
      </c>
      <c r="AM48" s="3"/>
      <c r="AN48" s="3"/>
      <c r="AO48" s="3"/>
      <c r="AP48" s="3"/>
      <c r="AQ48" s="3"/>
      <c r="AR48" s="90">
        <f t="shared" si="17"/>
        <v>0</v>
      </c>
      <c r="AS48" s="91">
        <f t="shared" si="18"/>
        <v>0</v>
      </c>
      <c r="AT48" s="89">
        <f>SUM(AS$9:AS48)*RLR</f>
        <v>120</v>
      </c>
      <c r="AU48" s="90">
        <f>AT48-SUM(AW$9:AW48)</f>
        <v>83.811589004467336</v>
      </c>
      <c r="AV48" s="48">
        <f t="shared" si="12"/>
        <v>0.88495575221238931</v>
      </c>
      <c r="AW48" s="31">
        <f t="shared" si="19"/>
        <v>0.75055154332358809</v>
      </c>
      <c r="AX48" s="90">
        <f>SUM(AW$9:AW48)*RRF</f>
        <v>25.331887696872862</v>
      </c>
      <c r="AY48" s="96"/>
    </row>
    <row r="49" spans="1:51" x14ac:dyDescent="0.25">
      <c r="A49" s="14">
        <f t="shared" si="13"/>
        <v>0.4</v>
      </c>
      <c r="B49" s="59">
        <f>IF($B$4="AY",0,IFERROR(P*INDEX('UWYr writing pattern'!$C$4:$C$18,MATCH('Extended model w.Calcs'!$A49,'UWYr writing pattern'!$A$4:$A$18,0)) / 25,B48))</f>
        <v>0</v>
      </c>
      <c r="C49" s="36">
        <f t="shared" si="14"/>
        <v>79.062633792286235</v>
      </c>
      <c r="E49" s="48">
        <f t="shared" si="0"/>
        <v>1.2000000000000002</v>
      </c>
      <c r="F49" s="34">
        <f t="shared" si="15"/>
        <v>0.93598382613553466</v>
      </c>
      <c r="G49" s="31">
        <f>SUM($F$9:F49)*RLR</f>
        <v>25.124839449256466</v>
      </c>
      <c r="H49" s="32"/>
      <c r="I49" s="36">
        <f>G49-SUM($L$9:L49)</f>
        <v>22.335130241194108</v>
      </c>
      <c r="K49" s="48">
        <f t="shared" si="1"/>
        <v>0.88235294117647056</v>
      </c>
      <c r="L49" s="31">
        <f t="shared" si="16"/>
        <v>0.18939240758778095</v>
      </c>
      <c r="M49" s="36">
        <f>SUM($L$9:L49)*RRF</f>
        <v>1.9527964456436506</v>
      </c>
      <c r="N49" s="33"/>
      <c r="O49" s="36">
        <f t="shared" si="2"/>
        <v>24.287926686837757</v>
      </c>
      <c r="P49" s="33"/>
      <c r="Q49" s="33"/>
      <c r="R49" s="33"/>
      <c r="S49" s="33"/>
      <c r="T49" s="33"/>
      <c r="U49" s="33"/>
      <c r="V49" s="33"/>
      <c r="W49" s="31">
        <f t="shared" si="3"/>
        <v>66.412612385520433</v>
      </c>
      <c r="X49" s="31">
        <f t="shared" si="4"/>
        <v>15.634591168835874</v>
      </c>
      <c r="Y49" s="31">
        <f t="shared" si="5"/>
        <v>82.047203554356301</v>
      </c>
      <c r="Z49" s="31">
        <f t="shared" si="6"/>
        <v>59.712073313162243</v>
      </c>
      <c r="AA49" s="31"/>
      <c r="AB49" s="31"/>
      <c r="AC49" s="31"/>
      <c r="AD49" s="31"/>
      <c r="AE49" s="31"/>
      <c r="AF49" s="31"/>
      <c r="AG49" s="31"/>
      <c r="AH49" s="33">
        <f t="shared" si="7"/>
        <v>2.3247576733852984E-2</v>
      </c>
      <c r="AI49" s="33">
        <f t="shared" si="8"/>
        <v>0.28914198436711613</v>
      </c>
      <c r="AJ49" s="33">
        <f t="shared" si="9"/>
        <v>0.20937366207713723</v>
      </c>
      <c r="AK49" s="95">
        <f t="shared" si="10"/>
        <v>0.31304701811520441</v>
      </c>
      <c r="AL49" s="3">
        <f t="shared" si="11"/>
        <v>0.30775088727873584</v>
      </c>
      <c r="AM49" s="3"/>
      <c r="AN49" s="3"/>
      <c r="AO49" s="3"/>
      <c r="AP49" s="3"/>
      <c r="AQ49" s="3"/>
      <c r="AR49" s="90">
        <f t="shared" si="17"/>
        <v>0</v>
      </c>
      <c r="AS49" s="91">
        <f t="shared" si="18"/>
        <v>0</v>
      </c>
      <c r="AT49" s="89">
        <f>SUM(AS$9:AS49)*RLR</f>
        <v>120</v>
      </c>
      <c r="AU49" s="90">
        <f>AT49-SUM(AW$9:AW49)</f>
        <v>83.069893526551695</v>
      </c>
      <c r="AV49" s="48">
        <f t="shared" si="12"/>
        <v>0.88235294117647056</v>
      </c>
      <c r="AW49" s="31">
        <f t="shared" si="19"/>
        <v>0.74169547791564017</v>
      </c>
      <c r="AX49" s="90">
        <f>SUM(AW$9:AW49)*RRF</f>
        <v>25.851074531413811</v>
      </c>
      <c r="AY49" s="96"/>
    </row>
    <row r="50" spans="1:51" x14ac:dyDescent="0.25">
      <c r="A50" s="14">
        <f t="shared" si="13"/>
        <v>0.41</v>
      </c>
      <c r="B50" s="59">
        <f>IF($B$4="AY",0,IFERROR(P*INDEX('UWYr writing pattern'!$C$4:$C$18,MATCH('Extended model w.Calcs'!$A50,'UWYr writing pattern'!$A$4:$A$18,0)) / 25,B49))</f>
        <v>0</v>
      </c>
      <c r="C50" s="36">
        <f t="shared" si="14"/>
        <v>78.113882186778795</v>
      </c>
      <c r="E50" s="48">
        <f t="shared" si="0"/>
        <v>1.23</v>
      </c>
      <c r="F50" s="34">
        <f t="shared" si="15"/>
        <v>0.94875160550743498</v>
      </c>
      <c r="G50" s="31">
        <f>SUM($F$9:F50)*RLR</f>
        <v>26.263341375865391</v>
      </c>
      <c r="H50" s="32"/>
      <c r="I50" s="36">
        <f>G50-SUM($L$9:L50)</f>
        <v>23.276557489204261</v>
      </c>
      <c r="K50" s="48">
        <f t="shared" si="1"/>
        <v>0.87976539589442815</v>
      </c>
      <c r="L50" s="31">
        <f t="shared" si="16"/>
        <v>0.19707467859877154</v>
      </c>
      <c r="M50" s="36">
        <f>SUM($L$9:L50)*RRF</f>
        <v>2.0907487206627908</v>
      </c>
      <c r="N50" s="33"/>
      <c r="O50" s="36">
        <f t="shared" si="2"/>
        <v>25.367306209867053</v>
      </c>
      <c r="P50" s="33"/>
      <c r="Q50" s="33"/>
      <c r="R50" s="33"/>
      <c r="S50" s="33"/>
      <c r="T50" s="33"/>
      <c r="U50" s="33"/>
      <c r="V50" s="33"/>
      <c r="W50" s="31">
        <f t="shared" si="3"/>
        <v>65.615661036894181</v>
      </c>
      <c r="X50" s="31">
        <f t="shared" si="4"/>
        <v>16.293590242442981</v>
      </c>
      <c r="Y50" s="31">
        <f t="shared" si="5"/>
        <v>81.909251279337155</v>
      </c>
      <c r="Z50" s="31">
        <f t="shared" si="6"/>
        <v>58.632693790132947</v>
      </c>
      <c r="AA50" s="31"/>
      <c r="AB50" s="31"/>
      <c r="AC50" s="31"/>
      <c r="AD50" s="31"/>
      <c r="AE50" s="31"/>
      <c r="AF50" s="31"/>
      <c r="AG50" s="31"/>
      <c r="AH50" s="33">
        <f t="shared" si="7"/>
        <v>2.488986572217608E-2</v>
      </c>
      <c r="AI50" s="33">
        <f t="shared" si="8"/>
        <v>0.30199174059365541</v>
      </c>
      <c r="AJ50" s="33">
        <f t="shared" si="9"/>
        <v>0.21886117813221159</v>
      </c>
      <c r="AK50" s="95">
        <f t="shared" si="10"/>
        <v>0.3190728869677889</v>
      </c>
      <c r="AL50" s="3">
        <f t="shared" si="11"/>
        <v>0.31385896768509997</v>
      </c>
      <c r="AM50" s="3"/>
      <c r="AN50" s="3"/>
      <c r="AO50" s="3"/>
      <c r="AP50" s="3"/>
      <c r="AQ50" s="3"/>
      <c r="AR50" s="90">
        <f t="shared" si="17"/>
        <v>0</v>
      </c>
      <c r="AS50" s="91">
        <f t="shared" si="18"/>
        <v>0</v>
      </c>
      <c r="AT50" s="89">
        <f>SUM(AS$9:AS50)*RLR</f>
        <v>120</v>
      </c>
      <c r="AU50" s="90">
        <f>AT50-SUM(AW$9:AW50)</f>
        <v>82.336923877787996</v>
      </c>
      <c r="AV50" s="48">
        <f t="shared" si="12"/>
        <v>0.87976539589442815</v>
      </c>
      <c r="AW50" s="31">
        <f t="shared" si="19"/>
        <v>0.73296964876369142</v>
      </c>
      <c r="AX50" s="90">
        <f>SUM(AW$9:AW50)*RRF</f>
        <v>26.364153285548397</v>
      </c>
      <c r="AY50" s="96"/>
    </row>
    <row r="51" spans="1:51" x14ac:dyDescent="0.25">
      <c r="A51" s="14">
        <f t="shared" si="13"/>
        <v>0.42</v>
      </c>
      <c r="B51" s="59">
        <f>IF($B$4="AY",0,IFERROR(P*INDEX('UWYr writing pattern'!$C$4:$C$18,MATCH('Extended model w.Calcs'!$A51,'UWYr writing pattern'!$A$4:$A$18,0)) / 25,B50))</f>
        <v>0</v>
      </c>
      <c r="C51" s="36">
        <f t="shared" si="14"/>
        <v>77.153081435881418</v>
      </c>
      <c r="E51" s="48">
        <f t="shared" si="0"/>
        <v>1.26</v>
      </c>
      <c r="F51" s="34">
        <f t="shared" si="15"/>
        <v>0.96080075089737915</v>
      </c>
      <c r="G51" s="31">
        <f>SUM($F$9:F51)*RLR</f>
        <v>27.416302276942247</v>
      </c>
      <c r="H51" s="32"/>
      <c r="I51" s="36">
        <f>G51-SUM($L$9:L51)</f>
        <v>24.224739292135624</v>
      </c>
      <c r="K51" s="48">
        <f t="shared" si="1"/>
        <v>0.87719298245614041</v>
      </c>
      <c r="L51" s="31">
        <f t="shared" si="16"/>
        <v>0.20477909814549203</v>
      </c>
      <c r="M51" s="36">
        <f>SUM($L$9:L51)*RRF</f>
        <v>2.234094089364635</v>
      </c>
      <c r="N51" s="33"/>
      <c r="O51" s="36">
        <f t="shared" si="2"/>
        <v>26.458833381500259</v>
      </c>
      <c r="P51" s="33"/>
      <c r="Q51" s="33"/>
      <c r="R51" s="33"/>
      <c r="S51" s="33"/>
      <c r="T51" s="33"/>
      <c r="U51" s="33"/>
      <c r="V51" s="33"/>
      <c r="W51" s="31">
        <f t="shared" si="3"/>
        <v>64.808588406140387</v>
      </c>
      <c r="X51" s="31">
        <f t="shared" si="4"/>
        <v>16.957317504494934</v>
      </c>
      <c r="Y51" s="31">
        <f t="shared" si="5"/>
        <v>81.765905910635325</v>
      </c>
      <c r="Z51" s="31">
        <f t="shared" si="6"/>
        <v>57.541166618499744</v>
      </c>
      <c r="AA51" s="31"/>
      <c r="AB51" s="31"/>
      <c r="AC51" s="31"/>
      <c r="AD51" s="31"/>
      <c r="AE51" s="31"/>
      <c r="AF51" s="31"/>
      <c r="AG51" s="31"/>
      <c r="AH51" s="33">
        <f t="shared" si="7"/>
        <v>2.6596358206721845E-2</v>
      </c>
      <c r="AI51" s="33">
        <f t="shared" si="8"/>
        <v>0.31498611168452689</v>
      </c>
      <c r="AJ51" s="33">
        <f t="shared" si="9"/>
        <v>0.2284691856411854</v>
      </c>
      <c r="AK51" s="95">
        <f t="shared" si="10"/>
        <v>0.32502848379798388</v>
      </c>
      <c r="AL51" s="3">
        <f t="shared" si="11"/>
        <v>0.31989539905443926</v>
      </c>
      <c r="AM51" s="3"/>
      <c r="AN51" s="3"/>
      <c r="AO51" s="3"/>
      <c r="AP51" s="3"/>
      <c r="AQ51" s="3"/>
      <c r="AR51" s="90">
        <f t="shared" si="17"/>
        <v>0</v>
      </c>
      <c r="AS51" s="91">
        <f t="shared" si="18"/>
        <v>0</v>
      </c>
      <c r="AT51" s="89">
        <f>SUM(AS$9:AS51)*RLR</f>
        <v>120</v>
      </c>
      <c r="AU51" s="90">
        <f>AT51-SUM(AW$9:AW51)</f>
        <v>81.612552113467288</v>
      </c>
      <c r="AV51" s="48">
        <f t="shared" si="12"/>
        <v>0.87719298245614041</v>
      </c>
      <c r="AW51" s="31">
        <f t="shared" si="19"/>
        <v>0.72437176432071559</v>
      </c>
      <c r="AX51" s="90">
        <f>SUM(AW$9:AW51)*RRF</f>
        <v>26.871213520572898</v>
      </c>
      <c r="AY51" s="96"/>
    </row>
    <row r="52" spans="1:51" x14ac:dyDescent="0.25">
      <c r="A52" s="14">
        <f t="shared" si="13"/>
        <v>0.43</v>
      </c>
      <c r="B52" s="59">
        <f>IF($B$4="AY",0,IFERROR(P*INDEX('UWYr writing pattern'!$C$4:$C$18,MATCH('Extended model w.Calcs'!$A52,'UWYr writing pattern'!$A$4:$A$18,0)) / 25,B51))</f>
        <v>0</v>
      </c>
      <c r="C52" s="36">
        <f t="shared" si="14"/>
        <v>76.180952609789315</v>
      </c>
      <c r="E52" s="48">
        <f t="shared" si="0"/>
        <v>1.29</v>
      </c>
      <c r="F52" s="34">
        <f t="shared" si="15"/>
        <v>0.97212882609210582</v>
      </c>
      <c r="G52" s="31">
        <f>SUM($F$9:F52)*RLR</f>
        <v>28.582856868252772</v>
      </c>
      <c r="H52" s="32"/>
      <c r="I52" s="36">
        <f>G52-SUM($L$9:L52)</f>
        <v>25.178796170357241</v>
      </c>
      <c r="K52" s="48">
        <f t="shared" si="1"/>
        <v>0.87463556851311952</v>
      </c>
      <c r="L52" s="31">
        <f t="shared" si="16"/>
        <v>0.212497713088909</v>
      </c>
      <c r="M52" s="36">
        <f>SUM($L$9:L52)*RRF</f>
        <v>2.3828424885268715</v>
      </c>
      <c r="N52" s="33"/>
      <c r="O52" s="36">
        <f t="shared" si="2"/>
        <v>27.561638658884114</v>
      </c>
      <c r="P52" s="33"/>
      <c r="Q52" s="33"/>
      <c r="R52" s="33"/>
      <c r="S52" s="33"/>
      <c r="T52" s="33"/>
      <c r="U52" s="33"/>
      <c r="V52" s="33"/>
      <c r="W52" s="31">
        <f t="shared" si="3"/>
        <v>63.992000192223024</v>
      </c>
      <c r="X52" s="31">
        <f t="shared" si="4"/>
        <v>17.625157319250068</v>
      </c>
      <c r="Y52" s="31">
        <f t="shared" si="5"/>
        <v>81.617157511473096</v>
      </c>
      <c r="Z52" s="31">
        <f t="shared" si="6"/>
        <v>56.438361341115886</v>
      </c>
      <c r="AA52" s="31"/>
      <c r="AB52" s="31"/>
      <c r="AC52" s="31"/>
      <c r="AD52" s="31"/>
      <c r="AE52" s="31"/>
      <c r="AF52" s="31"/>
      <c r="AG52" s="31"/>
      <c r="AH52" s="33">
        <f t="shared" si="7"/>
        <v>2.8367172482462757E-2</v>
      </c>
      <c r="AI52" s="33">
        <f t="shared" si="8"/>
        <v>0.32811474593909662</v>
      </c>
      <c r="AJ52" s="33">
        <f t="shared" si="9"/>
        <v>0.23819047390210643</v>
      </c>
      <c r="AK52" s="95">
        <f t="shared" si="10"/>
        <v>0.33091482999276867</v>
      </c>
      <c r="AL52" s="3">
        <f t="shared" si="11"/>
        <v>0.32586122888729502</v>
      </c>
      <c r="AM52" s="3"/>
      <c r="AN52" s="3"/>
      <c r="AO52" s="3"/>
      <c r="AP52" s="3"/>
      <c r="AQ52" s="3"/>
      <c r="AR52" s="90">
        <f t="shared" si="17"/>
        <v>0</v>
      </c>
      <c r="AS52" s="91">
        <f t="shared" si="18"/>
        <v>0</v>
      </c>
      <c r="AT52" s="89">
        <f>SUM(AS$9:AS52)*RLR</f>
        <v>120</v>
      </c>
      <c r="AU52" s="90">
        <f>AT52-SUM(AW$9:AW52)</f>
        <v>80.896652533524588</v>
      </c>
      <c r="AV52" s="48">
        <f t="shared" si="12"/>
        <v>0.87463556851311952</v>
      </c>
      <c r="AW52" s="31">
        <f t="shared" si="19"/>
        <v>0.7158995799426956</v>
      </c>
      <c r="AX52" s="90">
        <f>SUM(AW$9:AW52)*RRF</f>
        <v>27.372343226532781</v>
      </c>
      <c r="AY52" s="96"/>
    </row>
    <row r="53" spans="1:51" x14ac:dyDescent="0.25">
      <c r="A53" s="14">
        <f t="shared" si="13"/>
        <v>0.44</v>
      </c>
      <c r="B53" s="59">
        <f>IF($B$4="AY",0,IFERROR(P*INDEX('UWYr writing pattern'!$C$4:$C$18,MATCH('Extended model w.Calcs'!$A53,'UWYr writing pattern'!$A$4:$A$18,0)) / 25,B52))</f>
        <v>0</v>
      </c>
      <c r="C53" s="36">
        <f t="shared" si="14"/>
        <v>75.198218321123036</v>
      </c>
      <c r="E53" s="48">
        <f t="shared" si="0"/>
        <v>1.32</v>
      </c>
      <c r="F53" s="34">
        <f t="shared" si="15"/>
        <v>0.98273428866628221</v>
      </c>
      <c r="G53" s="31">
        <f>SUM($F$9:F53)*RLR</f>
        <v>29.762138014652312</v>
      </c>
      <c r="H53" s="32"/>
      <c r="I53" s="36">
        <f>G53-SUM($L$9:L53)</f>
        <v>26.137854609727416</v>
      </c>
      <c r="K53" s="48">
        <f t="shared" si="1"/>
        <v>0.87209302325581395</v>
      </c>
      <c r="L53" s="31">
        <f t="shared" si="16"/>
        <v>0.22022270702936364</v>
      </c>
      <c r="M53" s="36">
        <f>SUM($L$9:L53)*RRF</f>
        <v>2.5369983834474259</v>
      </c>
      <c r="N53" s="33"/>
      <c r="O53" s="36">
        <f t="shared" si="2"/>
        <v>28.674852993174841</v>
      </c>
      <c r="P53" s="33"/>
      <c r="Q53" s="33"/>
      <c r="R53" s="33"/>
      <c r="S53" s="33"/>
      <c r="T53" s="33"/>
      <c r="U53" s="33"/>
      <c r="V53" s="33"/>
      <c r="W53" s="31">
        <f t="shared" si="3"/>
        <v>63.16650338974334</v>
      </c>
      <c r="X53" s="31">
        <f t="shared" si="4"/>
        <v>18.296498226809192</v>
      </c>
      <c r="Y53" s="31">
        <f t="shared" si="5"/>
        <v>81.463001616552532</v>
      </c>
      <c r="Z53" s="31">
        <f t="shared" si="6"/>
        <v>55.325147006825162</v>
      </c>
      <c r="AA53" s="31"/>
      <c r="AB53" s="31"/>
      <c r="AC53" s="31"/>
      <c r="AD53" s="31"/>
      <c r="AE53" s="31"/>
      <c r="AF53" s="31"/>
      <c r="AG53" s="31"/>
      <c r="AH53" s="33">
        <f t="shared" si="7"/>
        <v>3.0202361707707452E-2</v>
      </c>
      <c r="AI53" s="33">
        <f t="shared" si="8"/>
        <v>0.34136729753779571</v>
      </c>
      <c r="AJ53" s="33">
        <f t="shared" si="9"/>
        <v>0.24801781678876927</v>
      </c>
      <c r="AK53" s="95">
        <f t="shared" si="10"/>
        <v>0.33673292917604725</v>
      </c>
      <c r="AL53" s="3">
        <f t="shared" si="11"/>
        <v>0.33175748636058405</v>
      </c>
      <c r="AM53" s="3"/>
      <c r="AN53" s="3"/>
      <c r="AO53" s="3"/>
      <c r="AP53" s="3"/>
      <c r="AQ53" s="3"/>
      <c r="AR53" s="90">
        <f t="shared" si="17"/>
        <v>0</v>
      </c>
      <c r="AS53" s="91">
        <f t="shared" si="18"/>
        <v>0</v>
      </c>
      <c r="AT53" s="89">
        <f>SUM(AS$9:AS53)*RLR</f>
        <v>120</v>
      </c>
      <c r="AU53" s="90">
        <f>AT53-SUM(AW$9:AW53)</f>
        <v>80.189101636729916</v>
      </c>
      <c r="AV53" s="48">
        <f t="shared" si="12"/>
        <v>0.87209302325581395</v>
      </c>
      <c r="AW53" s="31">
        <f t="shared" si="19"/>
        <v>0.70755089679467575</v>
      </c>
      <c r="AX53" s="90">
        <f>SUM(AW$9:AW53)*RRF</f>
        <v>27.867628854289059</v>
      </c>
      <c r="AY53" s="96"/>
    </row>
    <row r="54" spans="1:51" x14ac:dyDescent="0.25">
      <c r="A54" s="14">
        <f t="shared" si="13"/>
        <v>0.45</v>
      </c>
      <c r="B54" s="59">
        <f>IF($B$4="AY",0,IFERROR(P*INDEX('UWYr writing pattern'!$C$4:$C$18,MATCH('Extended model w.Calcs'!$A54,'UWYr writing pattern'!$A$4:$A$18,0)) / 25,B53))</f>
        <v>0</v>
      </c>
      <c r="C54" s="36">
        <f t="shared" si="14"/>
        <v>74.205601839284213</v>
      </c>
      <c r="E54" s="48">
        <f t="shared" si="0"/>
        <v>1.35</v>
      </c>
      <c r="F54" s="34">
        <f t="shared" si="15"/>
        <v>0.99261648183882412</v>
      </c>
      <c r="G54" s="31">
        <f>SUM($F$9:F54)*RLR</f>
        <v>30.953277792858898</v>
      </c>
      <c r="H54" s="32"/>
      <c r="I54" s="36">
        <f>G54-SUM($L$9:L54)</f>
        <v>27.101047981453824</v>
      </c>
      <c r="K54" s="48">
        <f t="shared" si="1"/>
        <v>0.86956521739130432</v>
      </c>
      <c r="L54" s="31">
        <f t="shared" si="16"/>
        <v>0.22794640648018097</v>
      </c>
      <c r="M54" s="36">
        <f>SUM($L$9:L54)*RRF</f>
        <v>2.6965608679835529</v>
      </c>
      <c r="N54" s="33"/>
      <c r="O54" s="36">
        <f t="shared" si="2"/>
        <v>29.797608849437378</v>
      </c>
      <c r="P54" s="33"/>
      <c r="Q54" s="33"/>
      <c r="R54" s="33"/>
      <c r="S54" s="33"/>
      <c r="T54" s="33"/>
      <c r="U54" s="33"/>
      <c r="V54" s="33"/>
      <c r="W54" s="31">
        <f t="shared" si="3"/>
        <v>62.332705544998738</v>
      </c>
      <c r="X54" s="31">
        <f t="shared" si="4"/>
        <v>18.970733587017676</v>
      </c>
      <c r="Y54" s="31">
        <f t="shared" si="5"/>
        <v>81.303439132016422</v>
      </c>
      <c r="Z54" s="31">
        <f t="shared" si="6"/>
        <v>54.202391150562619</v>
      </c>
      <c r="AA54" s="31"/>
      <c r="AB54" s="31"/>
      <c r="AC54" s="31"/>
      <c r="AD54" s="31"/>
      <c r="AE54" s="31"/>
      <c r="AF54" s="31"/>
      <c r="AG54" s="31"/>
      <c r="AH54" s="33">
        <f t="shared" si="7"/>
        <v>3.2101915095042295E-2</v>
      </c>
      <c r="AI54" s="33">
        <f t="shared" si="8"/>
        <v>0.35473343868377832</v>
      </c>
      <c r="AJ54" s="33">
        <f t="shared" si="9"/>
        <v>0.25794398160715748</v>
      </c>
      <c r="AK54" s="95">
        <f t="shared" si="10"/>
        <v>0.3424837675680118</v>
      </c>
      <c r="AL54" s="3">
        <f t="shared" si="11"/>
        <v>0.33758518270046267</v>
      </c>
      <c r="AM54" s="3"/>
      <c r="AN54" s="3"/>
      <c r="AO54" s="3"/>
      <c r="AP54" s="3"/>
      <c r="AQ54" s="3"/>
      <c r="AR54" s="90">
        <f t="shared" si="17"/>
        <v>0</v>
      </c>
      <c r="AS54" s="91">
        <f t="shared" si="18"/>
        <v>0</v>
      </c>
      <c r="AT54" s="89">
        <f>SUM(AS$9:AS54)*RLR</f>
        <v>120</v>
      </c>
      <c r="AU54" s="90">
        <f>AT54-SUM(AW$9:AW54)</f>
        <v>79.489778075944486</v>
      </c>
      <c r="AV54" s="48">
        <f t="shared" si="12"/>
        <v>0.86956521739130432</v>
      </c>
      <c r="AW54" s="31">
        <f t="shared" si="19"/>
        <v>0.69932356078543534</v>
      </c>
      <c r="AX54" s="90">
        <f>SUM(AW$9:AW54)*RRF</f>
        <v>28.357155346838862</v>
      </c>
      <c r="AY54" s="96"/>
    </row>
    <row r="55" spans="1:51" x14ac:dyDescent="0.25">
      <c r="A55" s="14">
        <f t="shared" si="13"/>
        <v>0.46</v>
      </c>
      <c r="B55" s="59">
        <f>IF($B$4="AY",0,IFERROR(P*INDEX('UWYr writing pattern'!$C$4:$C$18,MATCH('Extended model w.Calcs'!$A55,'UWYr writing pattern'!$A$4:$A$18,0)) / 25,B54))</f>
        <v>0</v>
      </c>
      <c r="C55" s="36">
        <f t="shared" si="14"/>
        <v>73.203826214453883</v>
      </c>
      <c r="E55" s="48">
        <f t="shared" si="0"/>
        <v>1.3800000000000001</v>
      </c>
      <c r="F55" s="34">
        <f t="shared" si="15"/>
        <v>1.0017756248303369</v>
      </c>
      <c r="G55" s="31">
        <f>SUM($F$9:F55)*RLR</f>
        <v>32.155408542655302</v>
      </c>
      <c r="H55" s="32"/>
      <c r="I55" s="36">
        <f>G55-SUM($L$9:L55)</f>
        <v>28.067517444454975</v>
      </c>
      <c r="K55" s="48">
        <f t="shared" si="1"/>
        <v>0.86705202312138729</v>
      </c>
      <c r="L55" s="31">
        <f t="shared" si="16"/>
        <v>0.23566128679525064</v>
      </c>
      <c r="M55" s="36">
        <f>SUM($L$9:L55)*RRF</f>
        <v>2.861523768740228</v>
      </c>
      <c r="N55" s="33"/>
      <c r="O55" s="36">
        <f t="shared" si="2"/>
        <v>30.929041213195202</v>
      </c>
      <c r="P55" s="33"/>
      <c r="Q55" s="33"/>
      <c r="R55" s="33"/>
      <c r="S55" s="33"/>
      <c r="T55" s="33"/>
      <c r="U55" s="33"/>
      <c r="V55" s="33"/>
      <c r="W55" s="31">
        <f t="shared" si="3"/>
        <v>61.491214020141257</v>
      </c>
      <c r="X55" s="31">
        <f t="shared" si="4"/>
        <v>19.64726221111848</v>
      </c>
      <c r="Y55" s="31">
        <f t="shared" si="5"/>
        <v>81.138476231259745</v>
      </c>
      <c r="Z55" s="31">
        <f t="shared" si="6"/>
        <v>53.070958786804795</v>
      </c>
      <c r="AA55" s="31"/>
      <c r="AB55" s="31"/>
      <c r="AC55" s="31"/>
      <c r="AD55" s="31"/>
      <c r="AE55" s="31"/>
      <c r="AF55" s="31"/>
      <c r="AG55" s="31"/>
      <c r="AH55" s="33">
        <f t="shared" si="7"/>
        <v>3.4065759151669379E-2</v>
      </c>
      <c r="AI55" s="33">
        <f t="shared" si="8"/>
        <v>0.36820287158565718</v>
      </c>
      <c r="AJ55" s="33">
        <f t="shared" si="9"/>
        <v>0.26796173785546085</v>
      </c>
      <c r="AK55" s="95">
        <f t="shared" si="10"/>
        <v>0.34816831433622186</v>
      </c>
      <c r="AL55" s="3">
        <f t="shared" si="11"/>
        <v>0.34334531154654557</v>
      </c>
      <c r="AM55" s="3"/>
      <c r="AN55" s="3"/>
      <c r="AO55" s="3"/>
      <c r="AP55" s="3"/>
      <c r="AQ55" s="3"/>
      <c r="AR55" s="90">
        <f t="shared" si="17"/>
        <v>0</v>
      </c>
      <c r="AS55" s="91">
        <f t="shared" si="18"/>
        <v>0</v>
      </c>
      <c r="AT55" s="89">
        <f>SUM(AS$9:AS55)*RLR</f>
        <v>120</v>
      </c>
      <c r="AU55" s="90">
        <f>AT55-SUM(AW$9:AW55)</f>
        <v>78.798562614414521</v>
      </c>
      <c r="AV55" s="48">
        <f t="shared" si="12"/>
        <v>0.86705202312138729</v>
      </c>
      <c r="AW55" s="31">
        <f t="shared" si="19"/>
        <v>0.69121546152995206</v>
      </c>
      <c r="AX55" s="90">
        <f>SUM(AW$9:AW55)*RRF</f>
        <v>28.841006169909829</v>
      </c>
      <c r="AY55" s="96"/>
    </row>
    <row r="56" spans="1:51" x14ac:dyDescent="0.25">
      <c r="A56" s="14">
        <f t="shared" si="13"/>
        <v>0.47</v>
      </c>
      <c r="B56" s="59">
        <f>IF($B$4="AY",0,IFERROR(P*INDEX('UWYr writing pattern'!$C$4:$C$18,MATCH('Extended model w.Calcs'!$A56,'UWYr writing pattern'!$A$4:$A$18,0)) / 25,B55))</f>
        <v>0</v>
      </c>
      <c r="C56" s="36">
        <f t="shared" si="14"/>
        <v>72.193613412694418</v>
      </c>
      <c r="E56" s="48">
        <f t="shared" si="0"/>
        <v>1.41</v>
      </c>
      <c r="F56" s="34">
        <f t="shared" si="15"/>
        <v>1.0102128017594638</v>
      </c>
      <c r="G56" s="31">
        <f>SUM($F$9:F56)*RLR</f>
        <v>33.367663904766665</v>
      </c>
      <c r="H56" s="32"/>
      <c r="I56" s="36">
        <f>G56-SUM($L$9:L56)</f>
        <v>29.036412828724245</v>
      </c>
      <c r="K56" s="48">
        <f t="shared" si="1"/>
        <v>0.86455331412103753</v>
      </c>
      <c r="L56" s="31">
        <f t="shared" si="16"/>
        <v>0.24335997784209518</v>
      </c>
      <c r="M56" s="36">
        <f>SUM($L$9:L56)*RRF</f>
        <v>3.0318757532296945</v>
      </c>
      <c r="N56" s="33"/>
      <c r="O56" s="36">
        <f t="shared" si="2"/>
        <v>32.068288581953937</v>
      </c>
      <c r="P56" s="33"/>
      <c r="Q56" s="33"/>
      <c r="R56" s="33"/>
      <c r="S56" s="33"/>
      <c r="T56" s="33"/>
      <c r="U56" s="33"/>
      <c r="V56" s="33"/>
      <c r="W56" s="31">
        <f t="shared" si="3"/>
        <v>60.642635266663305</v>
      </c>
      <c r="X56" s="31">
        <f t="shared" si="4"/>
        <v>20.325488980106972</v>
      </c>
      <c r="Y56" s="31">
        <f t="shared" si="5"/>
        <v>80.968124246770273</v>
      </c>
      <c r="Z56" s="31">
        <f t="shared" si="6"/>
        <v>51.931711418046063</v>
      </c>
      <c r="AA56" s="31"/>
      <c r="AB56" s="31"/>
      <c r="AC56" s="31"/>
      <c r="AD56" s="31"/>
      <c r="AE56" s="31"/>
      <c r="AF56" s="31"/>
      <c r="AG56" s="31"/>
      <c r="AH56" s="33">
        <f t="shared" si="7"/>
        <v>3.6093758967020176E-2</v>
      </c>
      <c r="AI56" s="33">
        <f t="shared" si="8"/>
        <v>0.38176534026135639</v>
      </c>
      <c r="AJ56" s="33">
        <f t="shared" si="9"/>
        <v>0.27806386587305554</v>
      </c>
      <c r="AK56" s="95">
        <f t="shared" si="10"/>
        <v>0.35378752193861429</v>
      </c>
      <c r="AL56" s="3">
        <f t="shared" si="11"/>
        <v>0.34903884930770268</v>
      </c>
      <c r="AM56" s="3"/>
      <c r="AN56" s="3"/>
      <c r="AO56" s="3"/>
      <c r="AP56" s="3"/>
      <c r="AQ56" s="3"/>
      <c r="AR56" s="90">
        <f t="shared" si="17"/>
        <v>0</v>
      </c>
      <c r="AS56" s="91">
        <f t="shared" si="18"/>
        <v>0</v>
      </c>
      <c r="AT56" s="89">
        <f>SUM(AS$9:AS56)*RLR</f>
        <v>120</v>
      </c>
      <c r="AU56" s="90">
        <f>AT56-SUM(AW$9:AW56)</f>
        <v>78.11533808307567</v>
      </c>
      <c r="AV56" s="48">
        <f t="shared" si="12"/>
        <v>0.86455331412103753</v>
      </c>
      <c r="AW56" s="31">
        <f t="shared" si="19"/>
        <v>0.68322453133885419</v>
      </c>
      <c r="AX56" s="90">
        <f>SUM(AW$9:AW56)*RRF</f>
        <v>29.319263341847023</v>
      </c>
      <c r="AY56" s="96"/>
    </row>
    <row r="57" spans="1:51" x14ac:dyDescent="0.25">
      <c r="A57" s="14">
        <f t="shared" si="13"/>
        <v>0.48</v>
      </c>
      <c r="B57" s="59">
        <f>IF($B$4="AY",0,IFERROR(P*INDEX('UWYr writing pattern'!$C$4:$C$18,MATCH('Extended model w.Calcs'!$A57,'UWYr writing pattern'!$A$4:$A$18,0)) / 25,B56))</f>
        <v>0</v>
      </c>
      <c r="C57" s="36">
        <f t="shared" si="14"/>
        <v>71.175683463575425</v>
      </c>
      <c r="E57" s="48">
        <f t="shared" si="0"/>
        <v>1.44</v>
      </c>
      <c r="F57" s="34">
        <f t="shared" si="15"/>
        <v>1.0179299491189913</v>
      </c>
      <c r="G57" s="31">
        <f>SUM($F$9:F57)*RLR</f>
        <v>34.589179843709452</v>
      </c>
      <c r="H57" s="32"/>
      <c r="I57" s="36">
        <f>G57-SUM($L$9:L57)</f>
        <v>30.006893498254428</v>
      </c>
      <c r="K57" s="48">
        <f t="shared" si="1"/>
        <v>0.86206896551724144</v>
      </c>
      <c r="L57" s="31">
        <f t="shared" si="16"/>
        <v>0.25103526941260157</v>
      </c>
      <c r="M57" s="36">
        <f>SUM($L$9:L57)*RRF</f>
        <v>3.2076004418185158</v>
      </c>
      <c r="N57" s="33"/>
      <c r="O57" s="36">
        <f t="shared" si="2"/>
        <v>33.214493940072941</v>
      </c>
      <c r="P57" s="33"/>
      <c r="Q57" s="33"/>
      <c r="R57" s="33"/>
      <c r="S57" s="33"/>
      <c r="T57" s="33"/>
      <c r="U57" s="33"/>
      <c r="V57" s="33"/>
      <c r="W57" s="31">
        <f t="shared" si="3"/>
        <v>59.787574109403351</v>
      </c>
      <c r="X57" s="31">
        <f t="shared" si="4"/>
        <v>21.004825448778099</v>
      </c>
      <c r="Y57" s="31">
        <f t="shared" si="5"/>
        <v>80.792399558181444</v>
      </c>
      <c r="Z57" s="31">
        <f t="shared" si="6"/>
        <v>50.785506059927059</v>
      </c>
      <c r="AA57" s="31"/>
      <c r="AB57" s="31"/>
      <c r="AC57" s="31"/>
      <c r="AD57" s="31"/>
      <c r="AE57" s="31"/>
      <c r="AF57" s="31"/>
      <c r="AG57" s="31"/>
      <c r="AH57" s="33">
        <f t="shared" si="7"/>
        <v>3.8185719545458519E-2</v>
      </c>
      <c r="AI57" s="33">
        <f t="shared" si="8"/>
        <v>0.39541064214372551</v>
      </c>
      <c r="AJ57" s="33">
        <f t="shared" si="9"/>
        <v>0.28824316536424544</v>
      </c>
      <c r="AK57" s="95">
        <f t="shared" si="10"/>
        <v>0.35934232645864939</v>
      </c>
      <c r="AL57" s="3">
        <f t="shared" si="11"/>
        <v>0.35466675550965338</v>
      </c>
      <c r="AM57" s="3"/>
      <c r="AN57" s="3"/>
      <c r="AO57" s="3"/>
      <c r="AP57" s="3"/>
      <c r="AQ57" s="3"/>
      <c r="AR57" s="90">
        <f t="shared" si="17"/>
        <v>0</v>
      </c>
      <c r="AS57" s="91">
        <f t="shared" si="18"/>
        <v>0</v>
      </c>
      <c r="AT57" s="89">
        <f>SUM(AS$9:AS57)*RLR</f>
        <v>120</v>
      </c>
      <c r="AU57" s="90">
        <f>AT57-SUM(AW$9:AW57)</f>
        <v>77.439989338841599</v>
      </c>
      <c r="AV57" s="48">
        <f t="shared" si="12"/>
        <v>0.86206896551724144</v>
      </c>
      <c r="AW57" s="31">
        <f t="shared" si="19"/>
        <v>0.67534874423408364</v>
      </c>
      <c r="AX57" s="90">
        <f>SUM(AW$9:AW57)*RRF</f>
        <v>29.792007462810883</v>
      </c>
      <c r="AY57" s="96"/>
    </row>
    <row r="58" spans="1:51" x14ac:dyDescent="0.25">
      <c r="A58" s="14">
        <f t="shared" si="13"/>
        <v>0.49</v>
      </c>
      <c r="B58" s="59">
        <f>IF($B$4="AY",0,IFERROR(P*INDEX('UWYr writing pattern'!$C$4:$C$18,MATCH('Extended model w.Calcs'!$A58,'UWYr writing pattern'!$A$4:$A$18,0)) / 25,B57))</f>
        <v>0</v>
      </c>
      <c r="C58" s="36">
        <f t="shared" si="14"/>
        <v>70.150753621699934</v>
      </c>
      <c r="E58" s="48">
        <f t="shared" si="0"/>
        <v>1.47</v>
      </c>
      <c r="F58" s="34">
        <f t="shared" si="15"/>
        <v>1.024929841875486</v>
      </c>
      <c r="G58" s="31">
        <f>SUM($F$9:F58)*RLR</f>
        <v>35.819095653960034</v>
      </c>
      <c r="H58" s="32"/>
      <c r="I58" s="36">
        <f>G58-SUM($L$9:L58)</f>
        <v>30.978129192140749</v>
      </c>
      <c r="K58" s="48">
        <f t="shared" si="1"/>
        <v>0.85959885386819479</v>
      </c>
      <c r="L58" s="31">
        <f t="shared" si="16"/>
        <v>0.2586801163642623</v>
      </c>
      <c r="M58" s="36">
        <f>SUM($L$9:L58)*RRF</f>
        <v>3.3886765232734994</v>
      </c>
      <c r="N58" s="33"/>
      <c r="O58" s="36">
        <f t="shared" si="2"/>
        <v>34.366805715414245</v>
      </c>
      <c r="P58" s="33"/>
      <c r="Q58" s="33"/>
      <c r="R58" s="33"/>
      <c r="S58" s="33"/>
      <c r="T58" s="33"/>
      <c r="U58" s="33"/>
      <c r="V58" s="33"/>
      <c r="W58" s="31">
        <f t="shared" si="3"/>
        <v>58.926633042227941</v>
      </c>
      <c r="X58" s="31">
        <f t="shared" si="4"/>
        <v>21.684690434498524</v>
      </c>
      <c r="Y58" s="31">
        <f t="shared" si="5"/>
        <v>80.611323476726469</v>
      </c>
      <c r="Z58" s="31">
        <f t="shared" si="6"/>
        <v>49.633194284585755</v>
      </c>
      <c r="AA58" s="31"/>
      <c r="AB58" s="31"/>
      <c r="AC58" s="31"/>
      <c r="AD58" s="31"/>
      <c r="AE58" s="31"/>
      <c r="AF58" s="31"/>
      <c r="AG58" s="31"/>
      <c r="AH58" s="33">
        <f t="shared" si="7"/>
        <v>4.0341387181827372E-2</v>
      </c>
      <c r="AI58" s="33">
        <f t="shared" si="8"/>
        <v>0.40912863946921718</v>
      </c>
      <c r="AJ58" s="33">
        <f t="shared" si="9"/>
        <v>0.29849246378300026</v>
      </c>
      <c r="AK58" s="95">
        <f t="shared" si="10"/>
        <v>0.36483364793279582</v>
      </c>
      <c r="AL58" s="3">
        <f t="shared" si="11"/>
        <v>0.36022997313457017</v>
      </c>
      <c r="AM58" s="3"/>
      <c r="AN58" s="3"/>
      <c r="AO58" s="3"/>
      <c r="AP58" s="3"/>
      <c r="AQ58" s="3"/>
      <c r="AR58" s="90">
        <f t="shared" si="17"/>
        <v>0</v>
      </c>
      <c r="AS58" s="91">
        <f t="shared" si="18"/>
        <v>0</v>
      </c>
      <c r="AT58" s="89">
        <f>SUM(AS$9:AS58)*RLR</f>
        <v>120</v>
      </c>
      <c r="AU58" s="90">
        <f>AT58-SUM(AW$9:AW58)</f>
        <v>76.772403223851569</v>
      </c>
      <c r="AV58" s="48">
        <f t="shared" si="12"/>
        <v>0.85959885386819479</v>
      </c>
      <c r="AW58" s="31">
        <f t="shared" si="19"/>
        <v>0.66758611499001386</v>
      </c>
      <c r="AX58" s="90">
        <f>SUM(AW$9:AW58)*RRF</f>
        <v>30.259317743303896</v>
      </c>
      <c r="AY58" s="96"/>
    </row>
    <row r="59" spans="1:51" x14ac:dyDescent="0.25">
      <c r="A59" s="14">
        <f t="shared" si="13"/>
        <v>0.5</v>
      </c>
      <c r="B59" s="59">
        <f>IF($B$4="AY",0,IFERROR(P*INDEX('UWYr writing pattern'!$C$4:$C$18,MATCH('Extended model w.Calcs'!$A59,'UWYr writing pattern'!$A$4:$A$18,0)) / 25,B58))</f>
        <v>0</v>
      </c>
      <c r="C59" s="36">
        <f t="shared" si="14"/>
        <v>69.11953754346095</v>
      </c>
      <c r="E59" s="48">
        <f t="shared" si="0"/>
        <v>1.5</v>
      </c>
      <c r="F59" s="34">
        <f t="shared" si="15"/>
        <v>1.031216078238989</v>
      </c>
      <c r="G59" s="31">
        <f>SUM($F$9:F59)*RLR</f>
        <v>37.05655494784682</v>
      </c>
      <c r="H59" s="32"/>
      <c r="I59" s="36">
        <f>G59-SUM($L$9:L59)</f>
        <v>31.949300842542083</v>
      </c>
      <c r="K59" s="48">
        <f t="shared" si="1"/>
        <v>0.8571428571428571</v>
      </c>
      <c r="L59" s="31">
        <f t="shared" si="16"/>
        <v>0.26628764348545053</v>
      </c>
      <c r="M59" s="36">
        <f>SUM($L$9:L59)*RRF</f>
        <v>3.5750778737133149</v>
      </c>
      <c r="N59" s="33"/>
      <c r="O59" s="36">
        <f t="shared" si="2"/>
        <v>35.524378716255399</v>
      </c>
      <c r="P59" s="33"/>
      <c r="Q59" s="33"/>
      <c r="R59" s="33"/>
      <c r="S59" s="33"/>
      <c r="T59" s="33"/>
      <c r="U59" s="33"/>
      <c r="V59" s="33"/>
      <c r="W59" s="31">
        <f t="shared" si="3"/>
        <v>58.060411536507189</v>
      </c>
      <c r="X59" s="31">
        <f t="shared" si="4"/>
        <v>22.364510589779456</v>
      </c>
      <c r="Y59" s="31">
        <f t="shared" si="5"/>
        <v>80.424922126286646</v>
      </c>
      <c r="Z59" s="31">
        <f t="shared" si="6"/>
        <v>48.475621283744601</v>
      </c>
      <c r="AA59" s="31"/>
      <c r="AB59" s="31"/>
      <c r="AC59" s="31"/>
      <c r="AD59" s="31"/>
      <c r="AE59" s="31"/>
      <c r="AF59" s="31"/>
      <c r="AG59" s="31"/>
      <c r="AH59" s="33">
        <f t="shared" si="7"/>
        <v>4.2560450877539464E-2</v>
      </c>
      <c r="AI59" s="33">
        <f t="shared" si="8"/>
        <v>0.42290927043161186</v>
      </c>
      <c r="AJ59" s="33">
        <f t="shared" si="9"/>
        <v>0.30880462456539015</v>
      </c>
      <c r="AK59" s="95">
        <f t="shared" si="10"/>
        <v>0.370262390670554</v>
      </c>
      <c r="AL59" s="3">
        <f t="shared" si="11"/>
        <v>0.36572942895289762</v>
      </c>
      <c r="AM59" s="3"/>
      <c r="AN59" s="3"/>
      <c r="AO59" s="3"/>
      <c r="AP59" s="3"/>
      <c r="AQ59" s="3"/>
      <c r="AR59" s="90">
        <f t="shared" si="17"/>
        <v>0</v>
      </c>
      <c r="AS59" s="91">
        <f t="shared" si="18"/>
        <v>0</v>
      </c>
      <c r="AT59" s="89">
        <f>SUM(AS$9:AS59)*RLR</f>
        <v>120</v>
      </c>
      <c r="AU59" s="90">
        <f>AT59-SUM(AW$9:AW59)</f>
        <v>76.112468525652275</v>
      </c>
      <c r="AV59" s="48">
        <f t="shared" si="12"/>
        <v>0.8571428571428571</v>
      </c>
      <c r="AW59" s="31">
        <f t="shared" si="19"/>
        <v>0.65993469819929718</v>
      </c>
      <c r="AX59" s="90">
        <f>SUM(AW$9:AW59)*RRF</f>
        <v>30.721272032043402</v>
      </c>
      <c r="AY59" s="96"/>
    </row>
    <row r="60" spans="1:51" x14ac:dyDescent="0.25">
      <c r="A60" s="14">
        <f t="shared" si="13"/>
        <v>0.51</v>
      </c>
      <c r="B60" s="59">
        <f>IF($B$4="AY",0,IFERROR(P*INDEX('UWYr writing pattern'!$C$4:$C$18,MATCH('Extended model w.Calcs'!$A60,'UWYr writing pattern'!$A$4:$A$18,0)) / 25,B59))</f>
        <v>0</v>
      </c>
      <c r="C60" s="36">
        <f t="shared" si="14"/>
        <v>68.082744480309032</v>
      </c>
      <c r="E60" s="48">
        <f t="shared" si="0"/>
        <v>1.53</v>
      </c>
      <c r="F60" s="34">
        <f t="shared" si="15"/>
        <v>1.0367930631519142</v>
      </c>
      <c r="G60" s="31">
        <f>SUM($F$9:F60)*RLR</f>
        <v>38.300706623629118</v>
      </c>
      <c r="H60" s="32"/>
      <c r="I60" s="36">
        <f>G60-SUM($L$9:L60)</f>
        <v>32.919601368245452</v>
      </c>
      <c r="K60" s="48">
        <f t="shared" si="1"/>
        <v>0.85470085470085477</v>
      </c>
      <c r="L60" s="31">
        <f t="shared" si="16"/>
        <v>0.27385115007893213</v>
      </c>
      <c r="M60" s="36">
        <f>SUM($L$9:L60)*RRF</f>
        <v>3.7667736787685673</v>
      </c>
      <c r="N60" s="33"/>
      <c r="O60" s="36">
        <f t="shared" si="2"/>
        <v>36.686375047014018</v>
      </c>
      <c r="P60" s="33"/>
      <c r="Q60" s="33"/>
      <c r="R60" s="33"/>
      <c r="S60" s="33"/>
      <c r="T60" s="33"/>
      <c r="U60" s="33"/>
      <c r="V60" s="33"/>
      <c r="W60" s="31">
        <f t="shared" si="3"/>
        <v>57.189505363459581</v>
      </c>
      <c r="X60" s="31">
        <f t="shared" si="4"/>
        <v>23.043720957771814</v>
      </c>
      <c r="Y60" s="31">
        <f t="shared" si="5"/>
        <v>80.233226321231399</v>
      </c>
      <c r="Z60" s="31">
        <f t="shared" si="6"/>
        <v>47.313624952985982</v>
      </c>
      <c r="AA60" s="31"/>
      <c r="AB60" s="31"/>
      <c r="AC60" s="31"/>
      <c r="AD60" s="31"/>
      <c r="AE60" s="31"/>
      <c r="AF60" s="31"/>
      <c r="AG60" s="31"/>
      <c r="AH60" s="33">
        <f t="shared" si="7"/>
        <v>4.4842543794863896E-2</v>
      </c>
      <c r="AI60" s="33">
        <f t="shared" si="8"/>
        <v>0.43674256008350021</v>
      </c>
      <c r="AJ60" s="33">
        <f t="shared" si="9"/>
        <v>0.31917255519690929</v>
      </c>
      <c r="AK60" s="95">
        <f t="shared" si="10"/>
        <v>0.37562944356720329</v>
      </c>
      <c r="AL60" s="3">
        <f t="shared" si="11"/>
        <v>0.37116603384758706</v>
      </c>
      <c r="AM60" s="3"/>
      <c r="AN60" s="3"/>
      <c r="AO60" s="3"/>
      <c r="AP60" s="3"/>
      <c r="AQ60" s="3"/>
      <c r="AR60" s="90">
        <f t="shared" si="17"/>
        <v>0</v>
      </c>
      <c r="AS60" s="91">
        <f t="shared" si="18"/>
        <v>0</v>
      </c>
      <c r="AT60" s="89">
        <f>SUM(AS$9:AS60)*RLR</f>
        <v>120</v>
      </c>
      <c r="AU60" s="90">
        <f>AT60-SUM(AW$9:AW60)</f>
        <v>75.460075938289549</v>
      </c>
      <c r="AV60" s="48">
        <f t="shared" si="12"/>
        <v>0.85470085470085477</v>
      </c>
      <c r="AW60" s="31">
        <f t="shared" si="19"/>
        <v>0.65239258736273376</v>
      </c>
      <c r="AX60" s="90">
        <f>SUM(AW$9:AW60)*RRF</f>
        <v>31.177946843197315</v>
      </c>
      <c r="AY60" s="96"/>
    </row>
    <row r="61" spans="1:51" x14ac:dyDescent="0.25">
      <c r="A61" s="14">
        <f t="shared" si="13"/>
        <v>0.52</v>
      </c>
      <c r="B61" s="59">
        <f>IF($B$4="AY",0,IFERROR(P*INDEX('UWYr writing pattern'!$C$4:$C$18,MATCH('Extended model w.Calcs'!$A61,'UWYr writing pattern'!$A$4:$A$18,0)) / 25,B60))</f>
        <v>0</v>
      </c>
      <c r="C61" s="36">
        <f t="shared" si="14"/>
        <v>67.041078489760309</v>
      </c>
      <c r="E61" s="48">
        <f t="shared" si="0"/>
        <v>1.56</v>
      </c>
      <c r="F61" s="34">
        <f t="shared" si="15"/>
        <v>1.0416659905487282</v>
      </c>
      <c r="G61" s="31">
        <f>SUM($F$9:F61)*RLR</f>
        <v>39.550705812287596</v>
      </c>
      <c r="H61" s="32"/>
      <c r="I61" s="36">
        <f>G61-SUM($L$9:L61)</f>
        <v>33.888236442645422</v>
      </c>
      <c r="K61" s="48">
        <f t="shared" si="1"/>
        <v>0.85227272727272729</v>
      </c>
      <c r="L61" s="31">
        <f t="shared" si="16"/>
        <v>0.28136411425850816</v>
      </c>
      <c r="M61" s="36">
        <f>SUM($L$9:L61)*RRF</f>
        <v>3.9637285587495232</v>
      </c>
      <c r="N61" s="33"/>
      <c r="O61" s="36">
        <f t="shared" si="2"/>
        <v>37.851965001394944</v>
      </c>
      <c r="P61" s="33"/>
      <c r="Q61" s="33"/>
      <c r="R61" s="33"/>
      <c r="S61" s="33"/>
      <c r="T61" s="33"/>
      <c r="U61" s="33"/>
      <c r="V61" s="33"/>
      <c r="W61" s="31">
        <f t="shared" si="3"/>
        <v>56.314505931398656</v>
      </c>
      <c r="X61" s="31">
        <f t="shared" si="4"/>
        <v>23.721765509851792</v>
      </c>
      <c r="Y61" s="31">
        <f t="shared" si="5"/>
        <v>80.036271441250449</v>
      </c>
      <c r="Z61" s="31">
        <f t="shared" si="6"/>
        <v>46.148034998605056</v>
      </c>
      <c r="AA61" s="31"/>
      <c r="AB61" s="31"/>
      <c r="AC61" s="31"/>
      <c r="AD61" s="31"/>
      <c r="AE61" s="31"/>
      <c r="AF61" s="31"/>
      <c r="AG61" s="31"/>
      <c r="AH61" s="33">
        <f t="shared" si="7"/>
        <v>4.7187244747018131E-2</v>
      </c>
      <c r="AI61" s="33">
        <f t="shared" si="8"/>
        <v>0.45061863096898741</v>
      </c>
      <c r="AJ61" s="33">
        <f t="shared" si="9"/>
        <v>0.32958921510239664</v>
      </c>
      <c r="AK61" s="95">
        <f t="shared" si="10"/>
        <v>0.38093568040946624</v>
      </c>
      <c r="AL61" s="3">
        <f t="shared" si="11"/>
        <v>0.37654068313094102</v>
      </c>
      <c r="AM61" s="3"/>
      <c r="AN61" s="3"/>
      <c r="AO61" s="3"/>
      <c r="AP61" s="3"/>
      <c r="AQ61" s="3"/>
      <c r="AR61" s="90">
        <f t="shared" si="17"/>
        <v>0</v>
      </c>
      <c r="AS61" s="91">
        <f t="shared" si="18"/>
        <v>0</v>
      </c>
      <c r="AT61" s="89">
        <f>SUM(AS$9:AS61)*RLR</f>
        <v>120</v>
      </c>
      <c r="AU61" s="90">
        <f>AT61-SUM(AW$9:AW61)</f>
        <v>74.815118024287074</v>
      </c>
      <c r="AV61" s="48">
        <f t="shared" si="12"/>
        <v>0.85227272727272729</v>
      </c>
      <c r="AW61" s="31">
        <f t="shared" si="19"/>
        <v>0.64495791400247482</v>
      </c>
      <c r="AX61" s="90">
        <f>SUM(AW$9:AW61)*RRF</f>
        <v>31.629417382999048</v>
      </c>
      <c r="AY61" s="96"/>
    </row>
    <row r="62" spans="1:51" x14ac:dyDescent="0.25">
      <c r="A62" s="14">
        <f t="shared" si="13"/>
        <v>0.53</v>
      </c>
      <c r="B62" s="59">
        <f>IF($B$4="AY",0,IFERROR(P*INDEX('UWYr writing pattern'!$C$4:$C$18,MATCH('Extended model w.Calcs'!$A62,'UWYr writing pattern'!$A$4:$A$18,0)) / 25,B61))</f>
        <v>0</v>
      </c>
      <c r="C62" s="36">
        <f t="shared" si="14"/>
        <v>65.995237665320047</v>
      </c>
      <c r="E62" s="48">
        <f t="shared" si="0"/>
        <v>1.59</v>
      </c>
      <c r="F62" s="34">
        <f t="shared" si="15"/>
        <v>1.0458408244402608</v>
      </c>
      <c r="G62" s="31">
        <f>SUM($F$9:F62)*RLR</f>
        <v>40.805714801615906</v>
      </c>
      <c r="H62" s="32"/>
      <c r="I62" s="36">
        <f>G62-SUM($L$9:L62)</f>
        <v>34.854425235019363</v>
      </c>
      <c r="K62" s="48">
        <f t="shared" si="1"/>
        <v>0.84985835694050982</v>
      </c>
      <c r="L62" s="31">
        <f t="shared" si="16"/>
        <v>0.28882019695436439</v>
      </c>
      <c r="M62" s="36">
        <f>SUM($L$9:L62)*RRF</f>
        <v>4.1659026966175778</v>
      </c>
      <c r="N62" s="33"/>
      <c r="O62" s="36">
        <f t="shared" si="2"/>
        <v>39.020327931636942</v>
      </c>
      <c r="P62" s="33"/>
      <c r="Q62" s="33"/>
      <c r="R62" s="33"/>
      <c r="S62" s="33"/>
      <c r="T62" s="33"/>
      <c r="U62" s="33"/>
      <c r="V62" s="33"/>
      <c r="W62" s="31">
        <f t="shared" si="3"/>
        <v>55.435999638868836</v>
      </c>
      <c r="X62" s="31">
        <f t="shared" si="4"/>
        <v>24.398097664513553</v>
      </c>
      <c r="Y62" s="31">
        <f t="shared" si="5"/>
        <v>79.834097303382393</v>
      </c>
      <c r="Z62" s="31">
        <f t="shared" si="6"/>
        <v>44.979672068363058</v>
      </c>
      <c r="AA62" s="31"/>
      <c r="AB62" s="31"/>
      <c r="AC62" s="31"/>
      <c r="AD62" s="31"/>
      <c r="AE62" s="31"/>
      <c r="AF62" s="31"/>
      <c r="AG62" s="31"/>
      <c r="AH62" s="33">
        <f t="shared" si="7"/>
        <v>4.9594079721637832E-2</v>
      </c>
      <c r="AI62" s="33">
        <f t="shared" si="8"/>
        <v>0.46452771347186833</v>
      </c>
      <c r="AJ62" s="33">
        <f t="shared" si="9"/>
        <v>0.34004762334679922</v>
      </c>
      <c r="AK62" s="95">
        <f t="shared" si="10"/>
        <v>0.38618196017425777</v>
      </c>
      <c r="AL62" s="3">
        <f t="shared" si="11"/>
        <v>0.38185425685425689</v>
      </c>
      <c r="AM62" s="3"/>
      <c r="AN62" s="3"/>
      <c r="AO62" s="3"/>
      <c r="AP62" s="3"/>
      <c r="AQ62" s="3"/>
      <c r="AR62" s="90">
        <f t="shared" si="17"/>
        <v>0</v>
      </c>
      <c r="AS62" s="91">
        <f t="shared" si="18"/>
        <v>0</v>
      </c>
      <c r="AT62" s="89">
        <f>SUM(AS$9:AS62)*RLR</f>
        <v>120</v>
      </c>
      <c r="AU62" s="90">
        <f>AT62-SUM(AW$9:AW62)</f>
        <v>74.177489177489178</v>
      </c>
      <c r="AV62" s="48">
        <f t="shared" si="12"/>
        <v>0.84985835694050982</v>
      </c>
      <c r="AW62" s="31">
        <f t="shared" si="19"/>
        <v>0.63762884679790122</v>
      </c>
      <c r="AX62" s="90">
        <f>SUM(AW$9:AW62)*RRF</f>
        <v>32.075757575757578</v>
      </c>
      <c r="AY62" s="96"/>
    </row>
    <row r="63" spans="1:51" x14ac:dyDescent="0.25">
      <c r="A63" s="14">
        <f t="shared" si="13"/>
        <v>0.54</v>
      </c>
      <c r="B63" s="59">
        <f>IF($B$4="AY",0,IFERROR(P*INDEX('UWYr writing pattern'!$C$4:$C$18,MATCH('Extended model w.Calcs'!$A63,'UWYr writing pattern'!$A$4:$A$18,0)) / 25,B62))</f>
        <v>0</v>
      </c>
      <c r="C63" s="36">
        <f t="shared" si="14"/>
        <v>64.945913386441461</v>
      </c>
      <c r="E63" s="48">
        <f t="shared" si="0"/>
        <v>1.62</v>
      </c>
      <c r="F63" s="34">
        <f t="shared" si="15"/>
        <v>1.0493242788785888</v>
      </c>
      <c r="G63" s="31">
        <f>SUM($F$9:F63)*RLR</f>
        <v>42.064903936270213</v>
      </c>
      <c r="H63" s="32"/>
      <c r="I63" s="36">
        <f>G63-SUM($L$9:L63)</f>
        <v>35.817401124050278</v>
      </c>
      <c r="K63" s="48">
        <f t="shared" si="1"/>
        <v>0.84745762711864403</v>
      </c>
      <c r="L63" s="31">
        <f t="shared" si="16"/>
        <v>0.29621324562339402</v>
      </c>
      <c r="M63" s="36">
        <f>SUM($L$9:L63)*RRF</f>
        <v>4.3732519685539541</v>
      </c>
      <c r="N63" s="33"/>
      <c r="O63" s="36">
        <f t="shared" si="2"/>
        <v>40.190653092604229</v>
      </c>
      <c r="P63" s="33"/>
      <c r="Q63" s="33"/>
      <c r="R63" s="33"/>
      <c r="S63" s="33"/>
      <c r="T63" s="33"/>
      <c r="U63" s="33"/>
      <c r="V63" s="33"/>
      <c r="W63" s="31">
        <f t="shared" si="3"/>
        <v>54.554567244610816</v>
      </c>
      <c r="X63" s="31">
        <f t="shared" si="4"/>
        <v>25.072180786835194</v>
      </c>
      <c r="Y63" s="31">
        <f t="shared" si="5"/>
        <v>79.626748031446013</v>
      </c>
      <c r="Z63" s="31">
        <f t="shared" si="6"/>
        <v>43.809346907395771</v>
      </c>
      <c r="AA63" s="31"/>
      <c r="AB63" s="31"/>
      <c r="AC63" s="31"/>
      <c r="AD63" s="31"/>
      <c r="AE63" s="31"/>
      <c r="AF63" s="31"/>
      <c r="AG63" s="31"/>
      <c r="AH63" s="33">
        <f t="shared" si="7"/>
        <v>5.2062523435166118E-2</v>
      </c>
      <c r="AI63" s="33">
        <f t="shared" si="8"/>
        <v>0.47846015586433605</v>
      </c>
      <c r="AJ63" s="33">
        <f t="shared" si="9"/>
        <v>0.35054086613558511</v>
      </c>
      <c r="AK63" s="95">
        <f t="shared" si="10"/>
        <v>0.39136912732070939</v>
      </c>
      <c r="AL63" s="3">
        <f t="shared" si="11"/>
        <v>0.38710762011045302</v>
      </c>
      <c r="AM63" s="3"/>
      <c r="AN63" s="3"/>
      <c r="AO63" s="3"/>
      <c r="AP63" s="3"/>
      <c r="AQ63" s="3"/>
      <c r="AR63" s="90">
        <f t="shared" si="17"/>
        <v>0</v>
      </c>
      <c r="AS63" s="91">
        <f t="shared" si="18"/>
        <v>0</v>
      </c>
      <c r="AT63" s="89">
        <f>SUM(AS$9:AS63)*RLR</f>
        <v>120</v>
      </c>
      <c r="AU63" s="90">
        <f>AT63-SUM(AW$9:AW63)</f>
        <v>73.547085586745638</v>
      </c>
      <c r="AV63" s="48">
        <f t="shared" si="12"/>
        <v>0.84745762711864403</v>
      </c>
      <c r="AW63" s="31">
        <f t="shared" si="19"/>
        <v>0.63040359074353403</v>
      </c>
      <c r="AX63" s="90">
        <f>SUM(AW$9:AW63)*RRF</f>
        <v>32.517040089278055</v>
      </c>
      <c r="AY63" s="96"/>
    </row>
    <row r="64" spans="1:51" x14ac:dyDescent="0.25">
      <c r="A64" s="14">
        <f t="shared" si="13"/>
        <v>0.55000000000000004</v>
      </c>
      <c r="B64" s="59">
        <f>IF($B$4="AY",0,IFERROR(P*INDEX('UWYr writing pattern'!$C$4:$C$18,MATCH('Extended model w.Calcs'!$A64,'UWYr writing pattern'!$A$4:$A$18,0)) / 25,B63))</f>
        <v>0</v>
      </c>
      <c r="C64" s="36">
        <f t="shared" si="14"/>
        <v>63.893789589581111</v>
      </c>
      <c r="E64" s="48">
        <f t="shared" si="0"/>
        <v>1.6500000000000001</v>
      </c>
      <c r="F64" s="34">
        <f t="shared" si="15"/>
        <v>1.0521237968603518</v>
      </c>
      <c r="G64" s="31">
        <f>SUM($F$9:F64)*RLR</f>
        <v>43.32745249250263</v>
      </c>
      <c r="H64" s="32"/>
      <c r="I64" s="36">
        <f>G64-SUM($L$9:L64)</f>
        <v>36.776412382621253</v>
      </c>
      <c r="K64" s="48">
        <f t="shared" si="1"/>
        <v>0.84507042253521136</v>
      </c>
      <c r="L64" s="31">
        <f t="shared" si="16"/>
        <v>0.303537297661443</v>
      </c>
      <c r="M64" s="36">
        <f>SUM($L$9:L64)*RRF</f>
        <v>4.5857280769169639</v>
      </c>
      <c r="N64" s="33"/>
      <c r="O64" s="36">
        <f t="shared" si="2"/>
        <v>41.362140459538217</v>
      </c>
      <c r="P64" s="33"/>
      <c r="Q64" s="33"/>
      <c r="R64" s="33"/>
      <c r="S64" s="33"/>
      <c r="T64" s="33"/>
      <c r="U64" s="33"/>
      <c r="V64" s="33"/>
      <c r="W64" s="31">
        <f t="shared" si="3"/>
        <v>53.670783255248125</v>
      </c>
      <c r="X64" s="31">
        <f t="shared" si="4"/>
        <v>25.743488667834875</v>
      </c>
      <c r="Y64" s="31">
        <f t="shared" si="5"/>
        <v>79.414271923082993</v>
      </c>
      <c r="Z64" s="31">
        <f t="shared" si="6"/>
        <v>42.637859540461783</v>
      </c>
      <c r="AA64" s="31"/>
      <c r="AB64" s="31"/>
      <c r="AC64" s="31"/>
      <c r="AD64" s="31"/>
      <c r="AE64" s="31"/>
      <c r="AF64" s="31"/>
      <c r="AG64" s="31"/>
      <c r="AH64" s="33">
        <f t="shared" si="7"/>
        <v>5.4592000915678139E-2</v>
      </c>
      <c r="AI64" s="33">
        <f t="shared" si="8"/>
        <v>0.49240643404212164</v>
      </c>
      <c r="AJ64" s="33">
        <f t="shared" si="9"/>
        <v>0.3610621041041886</v>
      </c>
      <c r="AK64" s="95">
        <f t="shared" si="10"/>
        <v>0.39649801207562774</v>
      </c>
      <c r="AL64" s="3">
        <f t="shared" si="11"/>
        <v>0.39230162332985591</v>
      </c>
      <c r="AM64" s="3"/>
      <c r="AN64" s="3"/>
      <c r="AO64" s="3"/>
      <c r="AP64" s="3"/>
      <c r="AQ64" s="3"/>
      <c r="AR64" s="90">
        <f t="shared" si="17"/>
        <v>0</v>
      </c>
      <c r="AS64" s="91">
        <f t="shared" si="18"/>
        <v>0</v>
      </c>
      <c r="AT64" s="89">
        <f>SUM(AS$9:AS64)*RLR</f>
        <v>120</v>
      </c>
      <c r="AU64" s="90">
        <f>AT64-SUM(AW$9:AW64)</f>
        <v>72.923805200417291</v>
      </c>
      <c r="AV64" s="48">
        <f t="shared" si="12"/>
        <v>0.84507042253521136</v>
      </c>
      <c r="AW64" s="31">
        <f t="shared" si="19"/>
        <v>0.62328038632835281</v>
      </c>
      <c r="AX64" s="90">
        <f>SUM(AW$9:AW64)*RRF</f>
        <v>32.953336359707897</v>
      </c>
      <c r="AY64" s="96"/>
    </row>
    <row r="65" spans="1:51" x14ac:dyDescent="0.25">
      <c r="A65" s="14">
        <f t="shared" si="13"/>
        <v>0.56000000000000005</v>
      </c>
      <c r="B65" s="59">
        <f>IF($B$4="AY",0,IFERROR(P*INDEX('UWYr writing pattern'!$C$4:$C$18,MATCH('Extended model w.Calcs'!$A65,'UWYr writing pattern'!$A$4:$A$18,0)) / 25,B64))</f>
        <v>0</v>
      </c>
      <c r="C65" s="36">
        <f t="shared" si="14"/>
        <v>62.839542061353022</v>
      </c>
      <c r="E65" s="48">
        <f t="shared" si="0"/>
        <v>1.6800000000000002</v>
      </c>
      <c r="F65" s="34">
        <f t="shared" si="15"/>
        <v>1.0542475282280885</v>
      </c>
      <c r="G65" s="31">
        <f>SUM($F$9:F65)*RLR</f>
        <v>44.592549526376338</v>
      </c>
      <c r="H65" s="32"/>
      <c r="I65" s="36">
        <f>G65-SUM($L$9:L65)</f>
        <v>37.730722832979851</v>
      </c>
      <c r="K65" s="48">
        <f t="shared" si="1"/>
        <v>0.84269662921348309</v>
      </c>
      <c r="L65" s="31">
        <f t="shared" si="16"/>
        <v>0.31078658351510924</v>
      </c>
      <c r="M65" s="36">
        <f>SUM($L$9:L65)*RRF</f>
        <v>4.8032786853775402</v>
      </c>
      <c r="N65" s="33"/>
      <c r="O65" s="36">
        <f t="shared" si="2"/>
        <v>42.534001518357393</v>
      </c>
      <c r="P65" s="33"/>
      <c r="Q65" s="33"/>
      <c r="R65" s="33"/>
      <c r="S65" s="33"/>
      <c r="T65" s="33"/>
      <c r="U65" s="33"/>
      <c r="V65" s="33"/>
      <c r="W65" s="31">
        <f t="shared" si="3"/>
        <v>52.785215331536534</v>
      </c>
      <c r="X65" s="31">
        <f t="shared" si="4"/>
        <v>26.411505983085895</v>
      </c>
      <c r="Y65" s="31">
        <f t="shared" si="5"/>
        <v>79.196721314622437</v>
      </c>
      <c r="Z65" s="31">
        <f t="shared" si="6"/>
        <v>41.465998481642607</v>
      </c>
      <c r="AA65" s="31"/>
      <c r="AB65" s="31"/>
      <c r="AC65" s="31"/>
      <c r="AD65" s="31"/>
      <c r="AE65" s="31"/>
      <c r="AF65" s="31"/>
      <c r="AG65" s="31"/>
      <c r="AH65" s="33">
        <f t="shared" si="7"/>
        <v>5.7181889111637386E-2</v>
      </c>
      <c r="AI65" s="33">
        <f t="shared" si="8"/>
        <v>0.50635716093282612</v>
      </c>
      <c r="AJ65" s="33">
        <f t="shared" si="9"/>
        <v>0.37160457938646946</v>
      </c>
      <c r="AK65" s="95">
        <f t="shared" si="10"/>
        <v>0.40156943071255613</v>
      </c>
      <c r="AL65" s="3">
        <f t="shared" si="11"/>
        <v>0.39743710256932197</v>
      </c>
      <c r="AM65" s="3"/>
      <c r="AN65" s="3"/>
      <c r="AO65" s="3"/>
      <c r="AP65" s="3"/>
      <c r="AQ65" s="3"/>
      <c r="AR65" s="90">
        <f t="shared" si="17"/>
        <v>0</v>
      </c>
      <c r="AS65" s="91">
        <f t="shared" si="18"/>
        <v>0</v>
      </c>
      <c r="AT65" s="89">
        <f>SUM(AS$9:AS65)*RLR</f>
        <v>120</v>
      </c>
      <c r="AU65" s="90">
        <f>AT65-SUM(AW$9:AW65)</f>
        <v>72.307547691681364</v>
      </c>
      <c r="AV65" s="48">
        <f t="shared" si="12"/>
        <v>0.84269662921348309</v>
      </c>
      <c r="AW65" s="31">
        <f t="shared" si="19"/>
        <v>0.61625750873592089</v>
      </c>
      <c r="AX65" s="90">
        <f>SUM(AW$9:AW65)*RRF</f>
        <v>33.384716615823045</v>
      </c>
      <c r="AY65" s="96"/>
    </row>
    <row r="66" spans="1:51" x14ac:dyDescent="0.25">
      <c r="A66" s="14">
        <f t="shared" si="13"/>
        <v>0.56999999999999995</v>
      </c>
      <c r="B66" s="59">
        <f>IF($B$4="AY",0,IFERROR(P*INDEX('UWYr writing pattern'!$C$4:$C$18,MATCH('Extended model w.Calcs'!$A66,'UWYr writing pattern'!$A$4:$A$18,0)) / 25,B65))</f>
        <v>0</v>
      </c>
      <c r="C66" s="36">
        <f t="shared" si="14"/>
        <v>61.783837754722292</v>
      </c>
      <c r="E66" s="48">
        <f t="shared" si="0"/>
        <v>1.71</v>
      </c>
      <c r="F66" s="34">
        <f t="shared" si="15"/>
        <v>1.0557043066307308</v>
      </c>
      <c r="G66" s="31">
        <f>SUM($F$9:F66)*RLR</f>
        <v>45.859394694333211</v>
      </c>
      <c r="H66" s="32"/>
      <c r="I66" s="36">
        <f>G66-SUM($L$9:L66)</f>
        <v>38.679612471445324</v>
      </c>
      <c r="K66" s="48">
        <f t="shared" si="1"/>
        <v>0.84033613445378152</v>
      </c>
      <c r="L66" s="31">
        <f t="shared" si="16"/>
        <v>0.31795552949140321</v>
      </c>
      <c r="M66" s="36">
        <f>SUM($L$9:L66)*RRF</f>
        <v>5.0258475560215228</v>
      </c>
      <c r="N66" s="33"/>
      <c r="O66" s="36">
        <f t="shared" si="2"/>
        <v>43.705460027466849</v>
      </c>
      <c r="P66" s="33"/>
      <c r="Q66" s="33"/>
      <c r="R66" s="33"/>
      <c r="S66" s="33"/>
      <c r="T66" s="33"/>
      <c r="U66" s="33"/>
      <c r="V66" s="33"/>
      <c r="W66" s="31">
        <f t="shared" si="3"/>
        <v>51.898423713966721</v>
      </c>
      <c r="X66" s="31">
        <f t="shared" si="4"/>
        <v>27.075728730011726</v>
      </c>
      <c r="Y66" s="31">
        <f t="shared" si="5"/>
        <v>78.974152443978454</v>
      </c>
      <c r="Z66" s="31">
        <f t="shared" si="6"/>
        <v>40.294539972533151</v>
      </c>
      <c r="AA66" s="31"/>
      <c r="AB66" s="31"/>
      <c r="AC66" s="31"/>
      <c r="AD66" s="31"/>
      <c r="AE66" s="31"/>
      <c r="AF66" s="31"/>
      <c r="AG66" s="31"/>
      <c r="AH66" s="33">
        <f t="shared" si="7"/>
        <v>5.9831518524065749E-2</v>
      </c>
      <c r="AI66" s="33">
        <f t="shared" si="8"/>
        <v>0.52030309556508159</v>
      </c>
      <c r="AJ66" s="33">
        <f t="shared" si="9"/>
        <v>0.38216162245277674</v>
      </c>
      <c r="AK66" s="95">
        <f t="shared" si="10"/>
        <v>0.40658418582460132</v>
      </c>
      <c r="AL66" s="3">
        <f t="shared" si="11"/>
        <v>0.40251487979486134</v>
      </c>
      <c r="AM66" s="3"/>
      <c r="AN66" s="3"/>
      <c r="AO66" s="3"/>
      <c r="AP66" s="3"/>
      <c r="AQ66" s="3"/>
      <c r="AR66" s="90">
        <f t="shared" si="17"/>
        <v>0</v>
      </c>
      <c r="AS66" s="91">
        <f t="shared" si="18"/>
        <v>0</v>
      </c>
      <c r="AT66" s="89">
        <f>SUM(AS$9:AS66)*RLR</f>
        <v>120</v>
      </c>
      <c r="AU66" s="90">
        <f>AT66-SUM(AW$9:AW66)</f>
        <v>71.698214424616637</v>
      </c>
      <c r="AV66" s="48">
        <f t="shared" si="12"/>
        <v>0.84033613445378152</v>
      </c>
      <c r="AW66" s="31">
        <f t="shared" si="19"/>
        <v>0.60933326706473057</v>
      </c>
      <c r="AX66" s="90">
        <f>SUM(AW$9:AW66)*RRF</f>
        <v>33.811249902768353</v>
      </c>
      <c r="AY66" s="96"/>
    </row>
    <row r="67" spans="1:51" x14ac:dyDescent="0.25">
      <c r="A67" s="14">
        <f t="shared" si="13"/>
        <v>0.57999999999999996</v>
      </c>
      <c r="B67" s="59">
        <f>IF($B$4="AY",0,IFERROR(P*INDEX('UWYr writing pattern'!$C$4:$C$18,MATCH('Extended model w.Calcs'!$A67,'UWYr writing pattern'!$A$4:$A$18,0)) / 25,B66))</f>
        <v>0</v>
      </c>
      <c r="C67" s="36">
        <f t="shared" si="14"/>
        <v>60.727334129116542</v>
      </c>
      <c r="E67" s="48">
        <f t="shared" si="0"/>
        <v>1.7399999999999998</v>
      </c>
      <c r="F67" s="34">
        <f t="shared" si="15"/>
        <v>1.0565036256057512</v>
      </c>
      <c r="G67" s="31">
        <f>SUM($F$9:F67)*RLR</f>
        <v>47.127199045060117</v>
      </c>
      <c r="H67" s="32"/>
      <c r="I67" s="36">
        <f>G67-SUM($L$9:L67)</f>
        <v>39.62237806190798</v>
      </c>
      <c r="K67" s="48">
        <f t="shared" si="1"/>
        <v>0.83798882681564246</v>
      </c>
      <c r="L67" s="31">
        <f t="shared" si="16"/>
        <v>0.32503876026424644</v>
      </c>
      <c r="M67" s="36">
        <f>SUM($L$9:L67)*RRF</f>
        <v>5.2533746882064953</v>
      </c>
      <c r="N67" s="33"/>
      <c r="O67" s="36">
        <f t="shared" si="2"/>
        <v>44.875752750114472</v>
      </c>
      <c r="P67" s="33"/>
      <c r="Q67" s="33"/>
      <c r="R67" s="33"/>
      <c r="S67" s="33"/>
      <c r="T67" s="33"/>
      <c r="U67" s="33"/>
      <c r="V67" s="33"/>
      <c r="W67" s="31">
        <f t="shared" si="3"/>
        <v>51.010960668457891</v>
      </c>
      <c r="X67" s="31">
        <f t="shared" si="4"/>
        <v>27.735664643335586</v>
      </c>
      <c r="Y67" s="31">
        <f t="shared" si="5"/>
        <v>78.74662531179348</v>
      </c>
      <c r="Z67" s="31">
        <f t="shared" si="6"/>
        <v>39.124247249885528</v>
      </c>
      <c r="AA67" s="31"/>
      <c r="AB67" s="31"/>
      <c r="AC67" s="31"/>
      <c r="AD67" s="31"/>
      <c r="AE67" s="31"/>
      <c r="AF67" s="31"/>
      <c r="AG67" s="31"/>
      <c r="AH67" s="33">
        <f t="shared" si="7"/>
        <v>6.254017485960113E-2</v>
      </c>
      <c r="AI67" s="33">
        <f t="shared" si="8"/>
        <v>0.53423515178707703</v>
      </c>
      <c r="AJ67" s="33">
        <f t="shared" si="9"/>
        <v>0.39272665870883433</v>
      </c>
      <c r="AK67" s="95">
        <f t="shared" si="10"/>
        <v>0.41154306659118145</v>
      </c>
      <c r="AL67" s="3">
        <f t="shared" si="11"/>
        <v>0.40753576315792972</v>
      </c>
      <c r="AM67" s="3"/>
      <c r="AN67" s="3"/>
      <c r="AO67" s="3"/>
      <c r="AP67" s="3"/>
      <c r="AQ67" s="3"/>
      <c r="AR67" s="90">
        <f t="shared" si="17"/>
        <v>0</v>
      </c>
      <c r="AS67" s="91">
        <f t="shared" si="18"/>
        <v>0</v>
      </c>
      <c r="AT67" s="89">
        <f>SUM(AS$9:AS67)*RLR</f>
        <v>120</v>
      </c>
      <c r="AU67" s="90">
        <f>AT67-SUM(AW$9:AW67)</f>
        <v>71.095708421048428</v>
      </c>
      <c r="AV67" s="48">
        <f t="shared" si="12"/>
        <v>0.83798882681564246</v>
      </c>
      <c r="AW67" s="31">
        <f t="shared" si="19"/>
        <v>0.60250600356820705</v>
      </c>
      <c r="AX67" s="90">
        <f>SUM(AW$9:AW67)*RRF</f>
        <v>34.233004105266097</v>
      </c>
      <c r="AY67" s="96"/>
    </row>
    <row r="68" spans="1:51" x14ac:dyDescent="0.25">
      <c r="A68" s="14">
        <f t="shared" si="13"/>
        <v>0.59</v>
      </c>
      <c r="B68" s="59">
        <f>IF($B$4="AY",0,IFERROR(P*INDEX('UWYr writing pattern'!$C$4:$C$18,MATCH('Extended model w.Calcs'!$A68,'UWYr writing pattern'!$A$4:$A$18,0)) / 25,B67))</f>
        <v>0</v>
      </c>
      <c r="C68" s="36">
        <f t="shared" si="14"/>
        <v>59.670678515269913</v>
      </c>
      <c r="E68" s="48">
        <f t="shared" si="0"/>
        <v>1.77</v>
      </c>
      <c r="F68" s="34">
        <f t="shared" si="15"/>
        <v>1.0566556138466277</v>
      </c>
      <c r="G68" s="31">
        <f>SUM($F$9:F68)*RLR</f>
        <v>48.395185781676069</v>
      </c>
      <c r="H68" s="32"/>
      <c r="I68" s="36">
        <f>G68-SUM($L$9:L68)</f>
        <v>40.558333697446493</v>
      </c>
      <c r="K68" s="48">
        <f t="shared" si="1"/>
        <v>0.83565459610027859</v>
      </c>
      <c r="L68" s="31">
        <f t="shared" si="16"/>
        <v>0.33203110107744116</v>
      </c>
      <c r="M68" s="36">
        <f>SUM($L$9:L68)*RRF</f>
        <v>5.4857964589607038</v>
      </c>
      <c r="N68" s="33"/>
      <c r="O68" s="36">
        <f t="shared" si="2"/>
        <v>46.044130156407199</v>
      </c>
      <c r="P68" s="33"/>
      <c r="Q68" s="33"/>
      <c r="R68" s="33"/>
      <c r="S68" s="33"/>
      <c r="T68" s="33"/>
      <c r="U68" s="33"/>
      <c r="V68" s="33"/>
      <c r="W68" s="31">
        <f t="shared" si="3"/>
        <v>50.123369952826721</v>
      </c>
      <c r="X68" s="31">
        <f t="shared" si="4"/>
        <v>28.390833588212544</v>
      </c>
      <c r="Y68" s="31">
        <f t="shared" si="5"/>
        <v>78.514203541039265</v>
      </c>
      <c r="Z68" s="31">
        <f t="shared" si="6"/>
        <v>37.955869843592801</v>
      </c>
      <c r="AA68" s="31"/>
      <c r="AB68" s="31"/>
      <c r="AC68" s="31"/>
      <c r="AD68" s="31"/>
      <c r="AE68" s="31"/>
      <c r="AF68" s="31"/>
      <c r="AG68" s="31"/>
      <c r="AH68" s="33">
        <f t="shared" si="7"/>
        <v>6.5307100701913146E-2</v>
      </c>
      <c r="AI68" s="33">
        <f t="shared" si="8"/>
        <v>0.54814440662389519</v>
      </c>
      <c r="AJ68" s="33">
        <f t="shared" si="9"/>
        <v>0.40329321484730057</v>
      </c>
      <c r="AK68" s="95">
        <f t="shared" si="10"/>
        <v>0.41644684903884122</v>
      </c>
      <c r="AL68" s="3">
        <f t="shared" si="11"/>
        <v>0.41250054726554486</v>
      </c>
      <c r="AM68" s="3"/>
      <c r="AN68" s="3"/>
      <c r="AO68" s="3"/>
      <c r="AP68" s="3"/>
      <c r="AQ68" s="3"/>
      <c r="AR68" s="90">
        <f t="shared" si="17"/>
        <v>0</v>
      </c>
      <c r="AS68" s="91">
        <f t="shared" si="18"/>
        <v>0</v>
      </c>
      <c r="AT68" s="89">
        <f>SUM(AS$9:AS68)*RLR</f>
        <v>120</v>
      </c>
      <c r="AU68" s="90">
        <f>AT68-SUM(AW$9:AW68)</f>
        <v>70.499934328134614</v>
      </c>
      <c r="AV68" s="48">
        <f t="shared" si="12"/>
        <v>0.83565459610027859</v>
      </c>
      <c r="AW68" s="31">
        <f t="shared" si="19"/>
        <v>0.59577409291381367</v>
      </c>
      <c r="AX68" s="90">
        <f>SUM(AW$9:AW68)*RRF</f>
        <v>34.650045970305769</v>
      </c>
      <c r="AY68" s="96"/>
    </row>
    <row r="69" spans="1:51" x14ac:dyDescent="0.25">
      <c r="A69" s="14">
        <f t="shared" si="13"/>
        <v>0.6</v>
      </c>
      <c r="B69" s="59">
        <f>IF($B$4="AY",0,IFERROR(P*INDEX('UWYr writing pattern'!$C$4:$C$18,MATCH('Extended model w.Calcs'!$A69,'UWYr writing pattern'!$A$4:$A$18,0)) / 25,B68))</f>
        <v>0</v>
      </c>
      <c r="C69" s="36">
        <f t="shared" si="14"/>
        <v>58.614507505549632</v>
      </c>
      <c r="E69" s="48">
        <f t="shared" si="0"/>
        <v>1.7999999999999998</v>
      </c>
      <c r="F69" s="34">
        <f t="shared" si="15"/>
        <v>1.0561710097202774</v>
      </c>
      <c r="G69" s="31">
        <f>SUM($F$9:F69)*RLR</f>
        <v>49.662590993340409</v>
      </c>
      <c r="H69" s="32"/>
      <c r="I69" s="36">
        <f>G69-SUM($L$9:L69)</f>
        <v>41.486811329466434</v>
      </c>
      <c r="K69" s="48">
        <f t="shared" si="1"/>
        <v>0.83333333333333326</v>
      </c>
      <c r="L69" s="31">
        <f t="shared" si="16"/>
        <v>0.33892757964439968</v>
      </c>
      <c r="M69" s="36">
        <f>SUM($L$9:L69)*RRF</f>
        <v>5.7230457647117836</v>
      </c>
      <c r="N69" s="33"/>
      <c r="O69" s="36">
        <f t="shared" si="2"/>
        <v>47.209857094178219</v>
      </c>
      <c r="P69" s="33"/>
      <c r="Q69" s="33"/>
      <c r="R69" s="33"/>
      <c r="S69" s="33"/>
      <c r="T69" s="33"/>
      <c r="U69" s="33"/>
      <c r="V69" s="33"/>
      <c r="W69" s="31">
        <f t="shared" si="3"/>
        <v>49.236186304661686</v>
      </c>
      <c r="X69" s="31">
        <f t="shared" si="4"/>
        <v>29.040767930626501</v>
      </c>
      <c r="Y69" s="31">
        <f t="shared" si="5"/>
        <v>78.276954235288187</v>
      </c>
      <c r="Z69" s="31">
        <f t="shared" si="6"/>
        <v>36.790142905821781</v>
      </c>
      <c r="AA69" s="31"/>
      <c r="AB69" s="31"/>
      <c r="AC69" s="31"/>
      <c r="AD69" s="31"/>
      <c r="AE69" s="31"/>
      <c r="AF69" s="31"/>
      <c r="AG69" s="31"/>
      <c r="AH69" s="33">
        <f t="shared" si="7"/>
        <v>6.81314971989498E-2</v>
      </c>
      <c r="AI69" s="33">
        <f t="shared" si="8"/>
        <v>0.56202210826402643</v>
      </c>
      <c r="AJ69" s="33">
        <f t="shared" si="9"/>
        <v>0.41385492494450343</v>
      </c>
      <c r="AK69" s="95">
        <f t="shared" si="10"/>
        <v>0.42129629629629628</v>
      </c>
      <c r="AL69" s="3">
        <f t="shared" si="11"/>
        <v>0.41741001344438428</v>
      </c>
      <c r="AM69" s="3"/>
      <c r="AN69" s="3"/>
      <c r="AO69" s="3"/>
      <c r="AP69" s="3"/>
      <c r="AQ69" s="3"/>
      <c r="AR69" s="90">
        <f t="shared" si="17"/>
        <v>0</v>
      </c>
      <c r="AS69" s="91">
        <f t="shared" si="18"/>
        <v>0</v>
      </c>
      <c r="AT69" s="89">
        <f>SUM(AS$9:AS69)*RLR</f>
        <v>120</v>
      </c>
      <c r="AU69" s="90">
        <f>AT69-SUM(AW$9:AW69)</f>
        <v>69.910798386673889</v>
      </c>
      <c r="AV69" s="48">
        <f t="shared" si="12"/>
        <v>0.83333333333333326</v>
      </c>
      <c r="AW69" s="31">
        <f t="shared" si="19"/>
        <v>0.589135941460735</v>
      </c>
      <c r="AX69" s="90">
        <f>SUM(AW$9:AW69)*RRF</f>
        <v>35.062441129328278</v>
      </c>
      <c r="AY69" s="96"/>
    </row>
    <row r="70" spans="1:51" x14ac:dyDescent="0.25">
      <c r="A70" s="14">
        <f t="shared" si="13"/>
        <v>0.61</v>
      </c>
      <c r="B70" s="59">
        <f>IF($B$4="AY",0,IFERROR(P*INDEX('UWYr writing pattern'!$C$4:$C$18,MATCH('Extended model w.Calcs'!$A70,'UWYr writing pattern'!$A$4:$A$18,0)) / 25,B69))</f>
        <v>0</v>
      </c>
      <c r="C70" s="36">
        <f t="shared" si="14"/>
        <v>57.559446370449741</v>
      </c>
      <c r="E70" s="48">
        <f t="shared" si="0"/>
        <v>1.83</v>
      </c>
      <c r="F70" s="34">
        <f t="shared" si="15"/>
        <v>1.0550611350998933</v>
      </c>
      <c r="G70" s="31">
        <f>SUM($F$9:F70)*RLR</f>
        <v>50.928664355460278</v>
      </c>
      <c r="H70" s="32"/>
      <c r="I70" s="36">
        <f>G70-SUM($L$9:L70)</f>
        <v>42.407161263840749</v>
      </c>
      <c r="K70" s="48">
        <f t="shared" si="1"/>
        <v>0.8310249307479225</v>
      </c>
      <c r="L70" s="31">
        <f t="shared" si="16"/>
        <v>0.34572342774555359</v>
      </c>
      <c r="M70" s="36">
        <f>SUM($L$9:L70)*RRF</f>
        <v>5.9650521641336711</v>
      </c>
      <c r="N70" s="33"/>
      <c r="O70" s="36">
        <f t="shared" si="2"/>
        <v>48.372213427974422</v>
      </c>
      <c r="P70" s="33"/>
      <c r="Q70" s="33"/>
      <c r="R70" s="33"/>
      <c r="S70" s="33"/>
      <c r="T70" s="33"/>
      <c r="U70" s="33"/>
      <c r="V70" s="33"/>
      <c r="W70" s="31">
        <f t="shared" si="3"/>
        <v>48.349934951177779</v>
      </c>
      <c r="X70" s="31">
        <f t="shared" si="4"/>
        <v>29.685012884688522</v>
      </c>
      <c r="Y70" s="31">
        <f t="shared" si="5"/>
        <v>78.034947835866305</v>
      </c>
      <c r="Z70" s="31">
        <f t="shared" si="6"/>
        <v>35.627786572025578</v>
      </c>
      <c r="AA70" s="31"/>
      <c r="AB70" s="31"/>
      <c r="AC70" s="31"/>
      <c r="AD70" s="31"/>
      <c r="AE70" s="31"/>
      <c r="AF70" s="31"/>
      <c r="AG70" s="31"/>
      <c r="AH70" s="33">
        <f t="shared" si="7"/>
        <v>7.1012525763496079E-2</v>
      </c>
      <c r="AI70" s="33">
        <f t="shared" si="8"/>
        <v>0.5758596836663622</v>
      </c>
      <c r="AJ70" s="33">
        <f t="shared" si="9"/>
        <v>0.42440553629550232</v>
      </c>
      <c r="AK70" s="95">
        <f t="shared" si="10"/>
        <v>0.42609215884383167</v>
      </c>
      <c r="AL70" s="3">
        <f t="shared" si="11"/>
        <v>0.42226492999901444</v>
      </c>
      <c r="AM70" s="3"/>
      <c r="AN70" s="3"/>
      <c r="AO70" s="3"/>
      <c r="AP70" s="3"/>
      <c r="AQ70" s="3"/>
      <c r="AR70" s="90">
        <f t="shared" si="17"/>
        <v>0</v>
      </c>
      <c r="AS70" s="91">
        <f t="shared" si="18"/>
        <v>0</v>
      </c>
      <c r="AT70" s="89">
        <f>SUM(AS$9:AS70)*RLR</f>
        <v>120</v>
      </c>
      <c r="AU70" s="90">
        <f>AT70-SUM(AW$9:AW70)</f>
        <v>69.328208400118257</v>
      </c>
      <c r="AV70" s="48">
        <f t="shared" si="12"/>
        <v>0.8310249307479225</v>
      </c>
      <c r="AW70" s="31">
        <f t="shared" si="19"/>
        <v>0.58258998655561567</v>
      </c>
      <c r="AX70" s="90">
        <f>SUM(AW$9:AW70)*RRF</f>
        <v>35.470254119917215</v>
      </c>
      <c r="AY70" s="96"/>
    </row>
    <row r="71" spans="1:51" x14ac:dyDescent="0.25">
      <c r="A71" s="14">
        <f t="shared" si="13"/>
        <v>0.62</v>
      </c>
      <c r="B71" s="59">
        <f>IF($B$4="AY",0,IFERROR(P*INDEX('UWYr writing pattern'!$C$4:$C$18,MATCH('Extended model w.Calcs'!$A71,'UWYr writing pattern'!$A$4:$A$18,0)) / 25,B70))</f>
        <v>0</v>
      </c>
      <c r="C71" s="36">
        <f t="shared" si="14"/>
        <v>56.506108501870514</v>
      </c>
      <c r="E71" s="48">
        <f t="shared" si="0"/>
        <v>1.8599999999999999</v>
      </c>
      <c r="F71" s="34">
        <f t="shared" si="15"/>
        <v>1.0533378685792303</v>
      </c>
      <c r="G71" s="31">
        <f>SUM($F$9:F71)*RLR</f>
        <v>52.19266979775535</v>
      </c>
      <c r="H71" s="32"/>
      <c r="I71" s="36">
        <f>G71-SUM($L$9:L71)</f>
        <v>43.318752623610827</v>
      </c>
      <c r="K71" s="48">
        <f t="shared" si="1"/>
        <v>0.82872928176795579</v>
      </c>
      <c r="L71" s="31">
        <f t="shared" si="16"/>
        <v>0.3524140825249924</v>
      </c>
      <c r="M71" s="36">
        <f>SUM($L$9:L71)*RRF</f>
        <v>6.2117420219011663</v>
      </c>
      <c r="N71" s="33"/>
      <c r="O71" s="36">
        <f t="shared" si="2"/>
        <v>49.530494645511993</v>
      </c>
      <c r="P71" s="33"/>
      <c r="Q71" s="33"/>
      <c r="R71" s="33"/>
      <c r="S71" s="33"/>
      <c r="T71" s="33"/>
      <c r="U71" s="33"/>
      <c r="V71" s="33"/>
      <c r="W71" s="31">
        <f t="shared" si="3"/>
        <v>47.465131141571227</v>
      </c>
      <c r="X71" s="31">
        <f t="shared" si="4"/>
        <v>30.323126836527578</v>
      </c>
      <c r="Y71" s="31">
        <f t="shared" si="5"/>
        <v>77.788257978098812</v>
      </c>
      <c r="Z71" s="31">
        <f t="shared" si="6"/>
        <v>34.469505354488007</v>
      </c>
      <c r="AA71" s="31"/>
      <c r="AB71" s="31"/>
      <c r="AC71" s="31"/>
      <c r="AD71" s="31"/>
      <c r="AE71" s="31"/>
      <c r="AF71" s="31"/>
      <c r="AG71" s="31"/>
      <c r="AH71" s="33">
        <f t="shared" si="7"/>
        <v>7.394930978453769E-2</v>
      </c>
      <c r="AI71" s="33">
        <f t="shared" si="8"/>
        <v>0.58964874577990467</v>
      </c>
      <c r="AJ71" s="33">
        <f t="shared" si="9"/>
        <v>0.43493891498129461</v>
      </c>
      <c r="AK71" s="95">
        <f t="shared" si="10"/>
        <v>0.43083517475721111</v>
      </c>
      <c r="AL71" s="3">
        <f t="shared" si="11"/>
        <v>0.42706605246439661</v>
      </c>
      <c r="AM71" s="3"/>
      <c r="AN71" s="3"/>
      <c r="AO71" s="3"/>
      <c r="AP71" s="3"/>
      <c r="AQ71" s="3"/>
      <c r="AR71" s="90">
        <f t="shared" si="17"/>
        <v>0</v>
      </c>
      <c r="AS71" s="91">
        <f t="shared" si="18"/>
        <v>0</v>
      </c>
      <c r="AT71" s="89">
        <f>SUM(AS$9:AS71)*RLR</f>
        <v>120</v>
      </c>
      <c r="AU71" s="90">
        <f>AT71-SUM(AW$9:AW71)</f>
        <v>68.752073704272405</v>
      </c>
      <c r="AV71" s="48">
        <f t="shared" si="12"/>
        <v>0.82872928176795579</v>
      </c>
      <c r="AW71" s="31">
        <f t="shared" si="19"/>
        <v>0.57613469584585819</v>
      </c>
      <c r="AX71" s="90">
        <f>SUM(AW$9:AW71)*RRF</f>
        <v>35.873548407009316</v>
      </c>
      <c r="AY71" s="96"/>
    </row>
    <row r="72" spans="1:51" x14ac:dyDescent="0.25">
      <c r="A72" s="14">
        <f t="shared" si="13"/>
        <v>0.63</v>
      </c>
      <c r="B72" s="59">
        <f>IF($B$4="AY",0,IFERROR(P*INDEX('UWYr writing pattern'!$C$4:$C$18,MATCH('Extended model w.Calcs'!$A72,'UWYr writing pattern'!$A$4:$A$18,0)) / 25,B71))</f>
        <v>0</v>
      </c>
      <c r="C72" s="36">
        <f t="shared" si="14"/>
        <v>55.455094883735725</v>
      </c>
      <c r="E72" s="48">
        <f t="shared" si="0"/>
        <v>1.8900000000000001</v>
      </c>
      <c r="F72" s="34">
        <f t="shared" si="15"/>
        <v>1.0510136181347915</v>
      </c>
      <c r="G72" s="31">
        <f>SUM($F$9:F72)*RLR</f>
        <v>53.453886139517095</v>
      </c>
      <c r="H72" s="32"/>
      <c r="I72" s="36">
        <f>G72-SUM($L$9:L72)</f>
        <v>44.220973777884083</v>
      </c>
      <c r="K72" s="48">
        <f t="shared" si="1"/>
        <v>0.82644628099173556</v>
      </c>
      <c r="L72" s="31">
        <f t="shared" si="16"/>
        <v>0.35899518748848752</v>
      </c>
      <c r="M72" s="36">
        <f>SUM($L$9:L72)*RRF</f>
        <v>6.4630386531431068</v>
      </c>
      <c r="N72" s="33"/>
      <c r="O72" s="36">
        <f t="shared" si="2"/>
        <v>50.684012431027192</v>
      </c>
      <c r="P72" s="33"/>
      <c r="Q72" s="33"/>
      <c r="R72" s="33"/>
      <c r="S72" s="33"/>
      <c r="T72" s="33"/>
      <c r="U72" s="33"/>
      <c r="V72" s="33"/>
      <c r="W72" s="31">
        <f t="shared" si="3"/>
        <v>46.582279702337999</v>
      </c>
      <c r="X72" s="31">
        <f t="shared" si="4"/>
        <v>30.954681644518857</v>
      </c>
      <c r="Y72" s="31">
        <f t="shared" si="5"/>
        <v>77.536961346856856</v>
      </c>
      <c r="Z72" s="31">
        <f t="shared" si="6"/>
        <v>33.315987568972808</v>
      </c>
      <c r="AA72" s="31"/>
      <c r="AB72" s="31"/>
      <c r="AC72" s="31"/>
      <c r="AD72" s="31"/>
      <c r="AE72" s="31"/>
      <c r="AF72" s="31"/>
      <c r="AG72" s="31"/>
      <c r="AH72" s="33">
        <f t="shared" si="7"/>
        <v>7.6940936346941741E-2</v>
      </c>
      <c r="AI72" s="33">
        <f t="shared" si="8"/>
        <v>0.60338110036937131</v>
      </c>
      <c r="AJ72" s="33">
        <f t="shared" si="9"/>
        <v>0.44544905116264244</v>
      </c>
      <c r="AK72" s="95">
        <f t="shared" si="10"/>
        <v>0.43552606994622223</v>
      </c>
      <c r="AL72" s="3">
        <f t="shared" si="11"/>
        <v>0.4318141238528132</v>
      </c>
      <c r="AM72" s="3"/>
      <c r="AN72" s="3"/>
      <c r="AO72" s="3"/>
      <c r="AP72" s="3"/>
      <c r="AQ72" s="3"/>
      <c r="AR72" s="90">
        <f t="shared" si="17"/>
        <v>0</v>
      </c>
      <c r="AS72" s="91">
        <f t="shared" si="18"/>
        <v>0</v>
      </c>
      <c r="AT72" s="89">
        <f>SUM(AS$9:AS72)*RLR</f>
        <v>120</v>
      </c>
      <c r="AU72" s="90">
        <f>AT72-SUM(AW$9:AW72)</f>
        <v>68.182305137662411</v>
      </c>
      <c r="AV72" s="48">
        <f t="shared" si="12"/>
        <v>0.82644628099173556</v>
      </c>
      <c r="AW72" s="31">
        <f t="shared" si="19"/>
        <v>0.56976856660999231</v>
      </c>
      <c r="AX72" s="90">
        <f>SUM(AW$9:AW72)*RRF</f>
        <v>36.272386403636311</v>
      </c>
      <c r="AY72" s="96"/>
    </row>
    <row r="73" spans="1:51" x14ac:dyDescent="0.25">
      <c r="A73" s="14">
        <f t="shared" si="13"/>
        <v>0.64</v>
      </c>
      <c r="B73" s="59">
        <f>IF($B$4="AY",0,IFERROR(P*INDEX('UWYr writing pattern'!$C$4:$C$18,MATCH('Extended model w.Calcs'!$A73,'UWYr writing pattern'!$A$4:$A$18,0)) / 25,B72))</f>
        <v>0</v>
      </c>
      <c r="C73" s="36">
        <f t="shared" si="14"/>
        <v>54.406993590433117</v>
      </c>
      <c r="E73" s="48">
        <f t="shared" ref="E73:E136" si="20">(Ber*A73)</f>
        <v>1.92</v>
      </c>
      <c r="F73" s="34">
        <f t="shared" si="15"/>
        <v>1.0481012933026053</v>
      </c>
      <c r="G73" s="31">
        <f>SUM($F$9:F73)*RLR</f>
        <v>54.711607691480225</v>
      </c>
      <c r="H73" s="32"/>
      <c r="I73" s="36">
        <f>G73-SUM($L$9:L73)</f>
        <v>45.113232736641564</v>
      </c>
      <c r="K73" s="48">
        <f t="shared" ref="K73:K136" si="21">Bp_1/(Bp_2+A73)</f>
        <v>0.82417582417582413</v>
      </c>
      <c r="L73" s="31">
        <f t="shared" si="16"/>
        <v>0.36546259320565361</v>
      </c>
      <c r="M73" s="36">
        <f>SUM($L$9:L73)*RRF</f>
        <v>6.7188624683870648</v>
      </c>
      <c r="N73" s="33"/>
      <c r="O73" s="36">
        <f t="shared" ref="O73:O136" si="22">I73+M73</f>
        <v>51.832095205028629</v>
      </c>
      <c r="P73" s="33"/>
      <c r="Q73" s="33"/>
      <c r="R73" s="33"/>
      <c r="S73" s="33"/>
      <c r="T73" s="33"/>
      <c r="U73" s="33"/>
      <c r="V73" s="33"/>
      <c r="W73" s="31">
        <f t="shared" ref="W73:W136" si="23" xml:space="preserve"> C73*RLR*RRF</f>
        <v>45.70187461596381</v>
      </c>
      <c r="X73" s="31">
        <f t="shared" ref="X73:X136" si="24">I73*RRF</f>
        <v>31.579262915649092</v>
      </c>
      <c r="Y73" s="31">
        <f t="shared" ref="Y73:Y136" si="25">W73+X73</f>
        <v>77.281137531612899</v>
      </c>
      <c r="Z73" s="31">
        <f t="shared" ref="Z73:Z136" si="26">P*RLR*RRF - O73</f>
        <v>32.167904794971371</v>
      </c>
      <c r="AA73" s="31"/>
      <c r="AB73" s="31"/>
      <c r="AC73" s="31"/>
      <c r="AD73" s="31"/>
      <c r="AE73" s="31"/>
      <c r="AF73" s="31"/>
      <c r="AG73" s="31"/>
      <c r="AH73" s="33">
        <f t="shared" ref="AH73:AH136" si="27">M73/(P*RLR*RRF)</f>
        <v>7.998645795698886E-2</v>
      </c>
      <c r="AI73" s="33">
        <f t="shared" ref="AI73:AI136" si="28">O73/(P*RLR*RRF)</f>
        <v>0.61704875244081703</v>
      </c>
      <c r="AJ73" s="33">
        <f t="shared" ref="AJ73:AJ136" si="29">G73/(P*RLR)</f>
        <v>0.45593006409566855</v>
      </c>
      <c r="AK73" s="95">
        <f t="shared" ref="AK73:AK136" si="30">1-EXP(-(Bp_1*LN(Bp_2+A73)-Bp_1*LN(Bp_2)))</f>
        <v>0.44016555838799531</v>
      </c>
      <c r="AL73" s="3">
        <f t="shared" ref="AL73:AL136" si="31">AX73/(P*RLR*RRF)</f>
        <v>0.43650987489535192</v>
      </c>
      <c r="AM73" s="3"/>
      <c r="AN73" s="3"/>
      <c r="AO73" s="3"/>
      <c r="AP73" s="3"/>
      <c r="AQ73" s="3"/>
      <c r="AR73" s="90">
        <f t="shared" si="17"/>
        <v>0</v>
      </c>
      <c r="AS73" s="91">
        <f t="shared" si="18"/>
        <v>0</v>
      </c>
      <c r="AT73" s="89">
        <f>SUM(AS$9:AS73)*RLR</f>
        <v>120</v>
      </c>
      <c r="AU73" s="90">
        <f>AT73-SUM(AW$9:AW73)</f>
        <v>67.618815012557761</v>
      </c>
      <c r="AV73" s="48">
        <f t="shared" ref="AV73:AV136" si="32">Bp_1/(Bp_2+A73)</f>
        <v>0.82417582417582413</v>
      </c>
      <c r="AW73" s="31">
        <f t="shared" si="19"/>
        <v>0.56349012510464802</v>
      </c>
      <c r="AX73" s="90">
        <f>SUM(AW$9:AW73)*RRF</f>
        <v>36.666829491209562</v>
      </c>
      <c r="AY73" s="96"/>
    </row>
    <row r="74" spans="1:51" x14ac:dyDescent="0.25">
      <c r="A74" s="14">
        <f t="shared" ref="A74:A137" si="33">ROUND(A73+delt.t,3)</f>
        <v>0.65</v>
      </c>
      <c r="B74" s="59">
        <f>IF($B$4="AY",0,IFERROR(P*INDEX('UWYr writing pattern'!$C$4:$C$18,MATCH('Extended model w.Calcs'!$A74,'UWYr writing pattern'!$A$4:$A$18,0)) / 25,B73))</f>
        <v>0</v>
      </c>
      <c r="C74" s="36">
        <f t="shared" ref="C74:C137" si="34">C73-F74+B74</f>
        <v>53.362379313496803</v>
      </c>
      <c r="E74" s="48">
        <f t="shared" si="20"/>
        <v>1.9500000000000002</v>
      </c>
      <c r="F74" s="34">
        <f t="shared" ref="F74:F137" si="35">C73*E73*delt.t</f>
        <v>1.0446142769363158</v>
      </c>
      <c r="G74" s="31">
        <f>SUM($F$9:F74)*RLR</f>
        <v>55.965144823803804</v>
      </c>
      <c r="H74" s="32"/>
      <c r="I74" s="36">
        <f>G74-SUM($L$9:L74)</f>
        <v>45.994957511245566</v>
      </c>
      <c r="K74" s="48">
        <f t="shared" si="21"/>
        <v>0.82191780821917815</v>
      </c>
      <c r="L74" s="31">
        <f t="shared" ref="L74:L137" si="36">I73*K73*delt.t</f>
        <v>0.37181235771957333</v>
      </c>
      <c r="M74" s="36">
        <f>SUM($L$9:L74)*RRF</f>
        <v>6.9791311187907663</v>
      </c>
      <c r="N74" s="33"/>
      <c r="O74" s="36">
        <f t="shared" si="22"/>
        <v>52.974088630036334</v>
      </c>
      <c r="P74" s="33"/>
      <c r="Q74" s="33"/>
      <c r="R74" s="33"/>
      <c r="S74" s="33"/>
      <c r="T74" s="33"/>
      <c r="U74" s="33"/>
      <c r="V74" s="33"/>
      <c r="W74" s="31">
        <f t="shared" si="23"/>
        <v>44.824398623337309</v>
      </c>
      <c r="X74" s="31">
        <f t="shared" si="24"/>
        <v>32.196470257871894</v>
      </c>
      <c r="Y74" s="31">
        <f t="shared" si="25"/>
        <v>77.020868881209196</v>
      </c>
      <c r="Z74" s="31">
        <f t="shared" si="26"/>
        <v>31.025911369963666</v>
      </c>
      <c r="AA74" s="31"/>
      <c r="AB74" s="31"/>
      <c r="AC74" s="31"/>
      <c r="AD74" s="31"/>
      <c r="AE74" s="31"/>
      <c r="AF74" s="31"/>
      <c r="AG74" s="31"/>
      <c r="AH74" s="33">
        <f t="shared" si="27"/>
        <v>8.3084894271318641E-2</v>
      </c>
      <c r="AI74" s="33">
        <f t="shared" si="28"/>
        <v>0.63064391226233729</v>
      </c>
      <c r="AJ74" s="33">
        <f t="shared" si="29"/>
        <v>0.46637620686503173</v>
      </c>
      <c r="AK74" s="95">
        <f t="shared" si="30"/>
        <v>0.44475434235521827</v>
      </c>
      <c r="AL74" s="3">
        <f t="shared" si="31"/>
        <v>0.44115402427808253</v>
      </c>
      <c r="AM74" s="3"/>
      <c r="AN74" s="3"/>
      <c r="AO74" s="3"/>
      <c r="AP74" s="3"/>
      <c r="AQ74" s="3"/>
      <c r="AR74" s="90">
        <f t="shared" ref="AR74:AR137" si="37">AR73-AS74+B74</f>
        <v>0</v>
      </c>
      <c r="AS74" s="91">
        <f t="shared" ref="AS74:AS137" si="38">AR73*P*delt.t</f>
        <v>0</v>
      </c>
      <c r="AT74" s="89">
        <f>SUM(AS$9:AS74)*RLR</f>
        <v>120</v>
      </c>
      <c r="AU74" s="90">
        <f>AT74-SUM(AW$9:AW74)</f>
        <v>67.06151708663009</v>
      </c>
      <c r="AV74" s="48">
        <f t="shared" si="32"/>
        <v>0.82191780821917815</v>
      </c>
      <c r="AW74" s="31">
        <f t="shared" ref="AW74:AW137" si="39">AU73*AV73*delt.t</f>
        <v>0.5572979259276738</v>
      </c>
      <c r="AX74" s="90">
        <f>SUM(AW$9:AW74)*RRF</f>
        <v>37.056938039358933</v>
      </c>
      <c r="AY74" s="96"/>
    </row>
    <row r="75" spans="1:51" x14ac:dyDescent="0.25">
      <c r="A75" s="14">
        <f t="shared" si="33"/>
        <v>0.66</v>
      </c>
      <c r="B75" s="59">
        <f>IF($B$4="AY",0,IFERROR(P*INDEX('UWYr writing pattern'!$C$4:$C$18,MATCH('Extended model w.Calcs'!$A75,'UWYr writing pattern'!$A$4:$A$18,0)) / 25,B74))</f>
        <v>0</v>
      </c>
      <c r="C75" s="36">
        <f t="shared" si="34"/>
        <v>52.321812916883616</v>
      </c>
      <c r="E75" s="48">
        <f t="shared" si="20"/>
        <v>1.98</v>
      </c>
      <c r="F75" s="34">
        <f t="shared" si="35"/>
        <v>1.0405663966131877</v>
      </c>
      <c r="G75" s="31">
        <f>SUM($F$9:F75)*RLR</f>
        <v>57.213824499739623</v>
      </c>
      <c r="H75" s="32"/>
      <c r="I75" s="36">
        <f>G75-SUM($L$9:L75)</f>
        <v>46.865596440513613</v>
      </c>
      <c r="K75" s="48">
        <f t="shared" si="21"/>
        <v>0.81967213114754101</v>
      </c>
      <c r="L75" s="31">
        <f t="shared" si="36"/>
        <v>0.37804074666777182</v>
      </c>
      <c r="M75" s="36">
        <f>SUM($L$9:L75)*RRF</f>
        <v>7.2437596414582064</v>
      </c>
      <c r="N75" s="33"/>
      <c r="O75" s="36">
        <f t="shared" si="22"/>
        <v>54.109356081971818</v>
      </c>
      <c r="P75" s="33"/>
      <c r="Q75" s="33"/>
      <c r="R75" s="33"/>
      <c r="S75" s="33"/>
      <c r="T75" s="33"/>
      <c r="U75" s="33"/>
      <c r="V75" s="33"/>
      <c r="W75" s="31">
        <f t="shared" si="23"/>
        <v>43.950322850182232</v>
      </c>
      <c r="X75" s="31">
        <f t="shared" si="24"/>
        <v>32.805917508359528</v>
      </c>
      <c r="Y75" s="31">
        <f t="shared" si="25"/>
        <v>76.75624035854176</v>
      </c>
      <c r="Z75" s="31">
        <f t="shared" si="26"/>
        <v>29.890643918028182</v>
      </c>
      <c r="AA75" s="31"/>
      <c r="AB75" s="31"/>
      <c r="AC75" s="31"/>
      <c r="AD75" s="31"/>
      <c r="AE75" s="31"/>
      <c r="AF75" s="31"/>
      <c r="AG75" s="31"/>
      <c r="AH75" s="33">
        <f t="shared" si="27"/>
        <v>8.6235233826883403E-2</v>
      </c>
      <c r="AI75" s="33">
        <f t="shared" si="28"/>
        <v>0.64415900097585499</v>
      </c>
      <c r="AJ75" s="33">
        <f t="shared" si="29"/>
        <v>0.47678187083116352</v>
      </c>
      <c r="AK75" s="95">
        <f t="shared" si="30"/>
        <v>0.44929311263938398</v>
      </c>
      <c r="AL75" s="3">
        <f t="shared" si="31"/>
        <v>0.44574727887305715</v>
      </c>
      <c r="AM75" s="3"/>
      <c r="AN75" s="3"/>
      <c r="AO75" s="3"/>
      <c r="AP75" s="3"/>
      <c r="AQ75" s="3"/>
      <c r="AR75" s="90">
        <f t="shared" si="37"/>
        <v>0</v>
      </c>
      <c r="AS75" s="91">
        <f t="shared" si="38"/>
        <v>0</v>
      </c>
      <c r="AT75" s="89">
        <f>SUM(AS$9:AS75)*RLR</f>
        <v>120</v>
      </c>
      <c r="AU75" s="90">
        <f>AT75-SUM(AW$9:AW75)</f>
        <v>66.510326535233133</v>
      </c>
      <c r="AV75" s="48">
        <f t="shared" si="32"/>
        <v>0.81967213114754101</v>
      </c>
      <c r="AW75" s="31">
        <f t="shared" si="39"/>
        <v>0.55119055139695972</v>
      </c>
      <c r="AX75" s="90">
        <f>SUM(AW$9:AW75)*RRF</f>
        <v>37.442771425336801</v>
      </c>
      <c r="AY75" s="96"/>
    </row>
    <row r="76" spans="1:51" x14ac:dyDescent="0.25">
      <c r="A76" s="14">
        <f t="shared" si="33"/>
        <v>0.67</v>
      </c>
      <c r="B76" s="59">
        <f>IF($B$4="AY",0,IFERROR(P*INDEX('UWYr writing pattern'!$C$4:$C$18,MATCH('Extended model w.Calcs'!$A76,'UWYr writing pattern'!$A$4:$A$18,0)) / 25,B75))</f>
        <v>0</v>
      </c>
      <c r="C76" s="36">
        <f t="shared" si="34"/>
        <v>51.285841021129322</v>
      </c>
      <c r="E76" s="48">
        <f t="shared" si="20"/>
        <v>2.0100000000000002</v>
      </c>
      <c r="F76" s="34">
        <f t="shared" si="35"/>
        <v>1.0359718957542956</v>
      </c>
      <c r="G76" s="31">
        <f>SUM($F$9:F76)*RLR</f>
        <v>58.45699077464478</v>
      </c>
      <c r="H76" s="32"/>
      <c r="I76" s="36">
        <f>G76-SUM($L$9:L76)</f>
        <v>47.724618482299803</v>
      </c>
      <c r="K76" s="48">
        <f t="shared" si="21"/>
        <v>0.81743869209809261</v>
      </c>
      <c r="L76" s="31">
        <f t="shared" si="36"/>
        <v>0.38414423311896406</v>
      </c>
      <c r="M76" s="36">
        <f>SUM($L$9:L76)*RRF</f>
        <v>7.5126606046414803</v>
      </c>
      <c r="N76" s="33"/>
      <c r="O76" s="36">
        <f t="shared" si="22"/>
        <v>55.237279086941285</v>
      </c>
      <c r="P76" s="33"/>
      <c r="Q76" s="33"/>
      <c r="R76" s="33"/>
      <c r="S76" s="33"/>
      <c r="T76" s="33"/>
      <c r="U76" s="33"/>
      <c r="V76" s="33"/>
      <c r="W76" s="31">
        <f t="shared" si="23"/>
        <v>43.080106457748627</v>
      </c>
      <c r="X76" s="31">
        <f t="shared" si="24"/>
        <v>33.407232937609862</v>
      </c>
      <c r="Y76" s="31">
        <f t="shared" si="25"/>
        <v>76.487339395358489</v>
      </c>
      <c r="Z76" s="31">
        <f t="shared" si="26"/>
        <v>28.762720913058715</v>
      </c>
      <c r="AA76" s="31"/>
      <c r="AB76" s="31"/>
      <c r="AC76" s="31"/>
      <c r="AD76" s="31"/>
      <c r="AE76" s="31"/>
      <c r="AF76" s="31"/>
      <c r="AG76" s="31"/>
      <c r="AH76" s="33">
        <f t="shared" si="27"/>
        <v>8.9436435769541439E-2</v>
      </c>
      <c r="AI76" s="33">
        <f t="shared" si="28"/>
        <v>0.65758665579692011</v>
      </c>
      <c r="AJ76" s="33">
        <f t="shared" si="29"/>
        <v>0.48714158978870647</v>
      </c>
      <c r="AK76" s="95">
        <f t="shared" si="30"/>
        <v>0.45378254876917679</v>
      </c>
      <c r="AL76" s="3">
        <f t="shared" si="31"/>
        <v>0.4502903339642616</v>
      </c>
      <c r="AM76" s="3"/>
      <c r="AN76" s="3"/>
      <c r="AO76" s="3"/>
      <c r="AP76" s="3"/>
      <c r="AQ76" s="3"/>
      <c r="AR76" s="90">
        <f t="shared" si="37"/>
        <v>0</v>
      </c>
      <c r="AS76" s="91">
        <f t="shared" si="38"/>
        <v>0</v>
      </c>
      <c r="AT76" s="89">
        <f>SUM(AS$9:AS76)*RLR</f>
        <v>120</v>
      </c>
      <c r="AU76" s="90">
        <f>AT76-SUM(AW$9:AW76)</f>
        <v>65.965159924288599</v>
      </c>
      <c r="AV76" s="48">
        <f t="shared" si="32"/>
        <v>0.81743869209809261</v>
      </c>
      <c r="AW76" s="31">
        <f t="shared" si="39"/>
        <v>0.54516661094453389</v>
      </c>
      <c r="AX76" s="90">
        <f>SUM(AW$9:AW76)*RRF</f>
        <v>37.824388052997975</v>
      </c>
      <c r="AY76" s="96"/>
    </row>
    <row r="77" spans="1:51" x14ac:dyDescent="0.25">
      <c r="A77" s="14">
        <f t="shared" si="33"/>
        <v>0.68</v>
      </c>
      <c r="B77" s="59">
        <f>IF($B$4="AY",0,IFERROR(P*INDEX('UWYr writing pattern'!$C$4:$C$18,MATCH('Extended model w.Calcs'!$A77,'UWYr writing pattern'!$A$4:$A$18,0)) / 25,B76))</f>
        <v>0</v>
      </c>
      <c r="C77" s="36">
        <f t="shared" si="34"/>
        <v>50.254995616604624</v>
      </c>
      <c r="E77" s="48">
        <f t="shared" si="20"/>
        <v>2.04</v>
      </c>
      <c r="F77" s="34">
        <f t="shared" si="35"/>
        <v>1.0308454045246995</v>
      </c>
      <c r="G77" s="31">
        <f>SUM($F$9:F77)*RLR</f>
        <v>59.694005260074412</v>
      </c>
      <c r="H77" s="32"/>
      <c r="I77" s="36">
        <f>G77-SUM($L$9:L77)</f>
        <v>48.571513470598923</v>
      </c>
      <c r="K77" s="48">
        <f t="shared" si="21"/>
        <v>0.81521739130434778</v>
      </c>
      <c r="L77" s="31">
        <f t="shared" si="36"/>
        <v>0.39011949713051608</v>
      </c>
      <c r="M77" s="36">
        <f>SUM($L$9:L77)*RRF</f>
        <v>7.785744252632842</v>
      </c>
      <c r="N77" s="33"/>
      <c r="O77" s="36">
        <f t="shared" si="22"/>
        <v>56.357257723231768</v>
      </c>
      <c r="P77" s="33"/>
      <c r="Q77" s="33"/>
      <c r="R77" s="33"/>
      <c r="S77" s="33"/>
      <c r="T77" s="33"/>
      <c r="U77" s="33"/>
      <c r="V77" s="33"/>
      <c r="W77" s="31">
        <f t="shared" si="23"/>
        <v>42.214196317947881</v>
      </c>
      <c r="X77" s="31">
        <f t="shared" si="24"/>
        <v>34.000059429419245</v>
      </c>
      <c r="Y77" s="31">
        <f t="shared" si="25"/>
        <v>76.214255747367133</v>
      </c>
      <c r="Z77" s="31">
        <f t="shared" si="26"/>
        <v>27.642742276768232</v>
      </c>
      <c r="AA77" s="31"/>
      <c r="AB77" s="31"/>
      <c r="AC77" s="31"/>
      <c r="AD77" s="31"/>
      <c r="AE77" s="31"/>
      <c r="AF77" s="31"/>
      <c r="AG77" s="31"/>
      <c r="AH77" s="33">
        <f t="shared" si="27"/>
        <v>9.2687431578962406E-2</v>
      </c>
      <c r="AI77" s="33">
        <f t="shared" si="28"/>
        <v>0.67091973480037814</v>
      </c>
      <c r="AJ77" s="33">
        <f t="shared" si="29"/>
        <v>0.49745004383395341</v>
      </c>
      <c r="AK77" s="95">
        <f t="shared" si="30"/>
        <v>0.45822331922413118</v>
      </c>
      <c r="AL77" s="3">
        <f t="shared" si="31"/>
        <v>0.45478387346864096</v>
      </c>
      <c r="AM77" s="3"/>
      <c r="AN77" s="3"/>
      <c r="AO77" s="3"/>
      <c r="AP77" s="3"/>
      <c r="AQ77" s="3"/>
      <c r="AR77" s="90">
        <f t="shared" si="37"/>
        <v>0</v>
      </c>
      <c r="AS77" s="91">
        <f t="shared" si="38"/>
        <v>0</v>
      </c>
      <c r="AT77" s="89">
        <f>SUM(AS$9:AS77)*RLR</f>
        <v>120</v>
      </c>
      <c r="AU77" s="90">
        <f>AT77-SUM(AW$9:AW77)</f>
        <v>65.425935183763073</v>
      </c>
      <c r="AV77" s="48">
        <f t="shared" si="32"/>
        <v>0.81521739130434778</v>
      </c>
      <c r="AW77" s="31">
        <f t="shared" si="39"/>
        <v>0.53922474052551983</v>
      </c>
      <c r="AX77" s="90">
        <f>SUM(AW$9:AW77)*RRF</f>
        <v>38.201845371365842</v>
      </c>
      <c r="AY77" s="96"/>
    </row>
    <row r="78" spans="1:51" x14ac:dyDescent="0.25">
      <c r="A78" s="14">
        <f t="shared" si="33"/>
        <v>0.69</v>
      </c>
      <c r="B78" s="59">
        <f>IF($B$4="AY",0,IFERROR(P*INDEX('UWYr writing pattern'!$C$4:$C$18,MATCH('Extended model w.Calcs'!$A78,'UWYr writing pattern'!$A$4:$A$18,0)) / 25,B77))</f>
        <v>0</v>
      </c>
      <c r="C78" s="36">
        <f t="shared" si="34"/>
        <v>49.229793706025887</v>
      </c>
      <c r="E78" s="48">
        <f t="shared" si="20"/>
        <v>2.0699999999999998</v>
      </c>
      <c r="F78" s="34">
        <f t="shared" si="35"/>
        <v>1.0252019105787344</v>
      </c>
      <c r="G78" s="31">
        <f>SUM($F$9:F78)*RLR</f>
        <v>60.924247552768897</v>
      </c>
      <c r="H78" s="32"/>
      <c r="I78" s="36">
        <f>G78-SUM($L$9:L78)</f>
        <v>49.40579233826135</v>
      </c>
      <c r="K78" s="48">
        <f t="shared" si="21"/>
        <v>0.81300813008130079</v>
      </c>
      <c r="L78" s="31">
        <f t="shared" si="36"/>
        <v>0.39596342503205639</v>
      </c>
      <c r="M78" s="36">
        <f>SUM($L$9:L78)*RRF</f>
        <v>8.0629186501552805</v>
      </c>
      <c r="N78" s="33"/>
      <c r="O78" s="36">
        <f t="shared" si="22"/>
        <v>57.468710988416632</v>
      </c>
      <c r="P78" s="33"/>
      <c r="Q78" s="33"/>
      <c r="R78" s="33"/>
      <c r="S78" s="33"/>
      <c r="T78" s="33"/>
      <c r="U78" s="33"/>
      <c r="V78" s="33"/>
      <c r="W78" s="31">
        <f t="shared" si="23"/>
        <v>41.353026713061737</v>
      </c>
      <c r="X78" s="31">
        <f t="shared" si="24"/>
        <v>34.584054636782945</v>
      </c>
      <c r="Y78" s="31">
        <f t="shared" si="25"/>
        <v>75.937081349844675</v>
      </c>
      <c r="Z78" s="31">
        <f t="shared" si="26"/>
        <v>26.531289011583368</v>
      </c>
      <c r="AA78" s="31"/>
      <c r="AB78" s="31"/>
      <c r="AC78" s="31"/>
      <c r="AD78" s="31"/>
      <c r="AE78" s="31"/>
      <c r="AF78" s="31"/>
      <c r="AG78" s="31"/>
      <c r="AH78" s="33">
        <f t="shared" si="27"/>
        <v>9.5987126787562868E-2</v>
      </c>
      <c r="AI78" s="33">
        <f t="shared" si="28"/>
        <v>0.68415132129067424</v>
      </c>
      <c r="AJ78" s="33">
        <f t="shared" si="29"/>
        <v>0.50770206293974085</v>
      </c>
      <c r="AK78" s="95">
        <f t="shared" si="30"/>
        <v>0.46261608164366375</v>
      </c>
      <c r="AL78" s="3">
        <f t="shared" si="31"/>
        <v>0.45922857015232055</v>
      </c>
      <c r="AM78" s="3"/>
      <c r="AN78" s="3"/>
      <c r="AO78" s="3"/>
      <c r="AP78" s="3"/>
      <c r="AQ78" s="3"/>
      <c r="AR78" s="90">
        <f t="shared" si="37"/>
        <v>0</v>
      </c>
      <c r="AS78" s="91">
        <f t="shared" si="38"/>
        <v>0</v>
      </c>
      <c r="AT78" s="89">
        <f>SUM(AS$9:AS78)*RLR</f>
        <v>120</v>
      </c>
      <c r="AU78" s="90">
        <f>AT78-SUM(AW$9:AW78)</f>
        <v>64.89257158172154</v>
      </c>
      <c r="AV78" s="48">
        <f t="shared" si="32"/>
        <v>0.81300813008130079</v>
      </c>
      <c r="AW78" s="31">
        <f t="shared" si="39"/>
        <v>0.53336360204154676</v>
      </c>
      <c r="AX78" s="90">
        <f>SUM(AW$9:AW78)*RRF</f>
        <v>38.575199892794927</v>
      </c>
      <c r="AY78" s="96"/>
    </row>
    <row r="79" spans="1:51" x14ac:dyDescent="0.25">
      <c r="A79" s="14">
        <f t="shared" si="33"/>
        <v>0.7</v>
      </c>
      <c r="B79" s="59">
        <f>IF($B$4="AY",0,IFERROR(P*INDEX('UWYr writing pattern'!$C$4:$C$18,MATCH('Extended model w.Calcs'!$A79,'UWYr writing pattern'!$A$4:$A$18,0)) / 25,B78))</f>
        <v>0</v>
      </c>
      <c r="C79" s="36">
        <f t="shared" si="34"/>
        <v>48.210736976311154</v>
      </c>
      <c r="E79" s="48">
        <f t="shared" si="20"/>
        <v>2.0999999999999996</v>
      </c>
      <c r="F79" s="34">
        <f t="shared" si="35"/>
        <v>1.0190567297147357</v>
      </c>
      <c r="G79" s="31">
        <f>SUM($F$9:F79)*RLR</f>
        <v>62.147115628426576</v>
      </c>
      <c r="H79" s="32"/>
      <c r="I79" s="36">
        <f>G79-SUM($L$9:L79)</f>
        <v>50.226987305477877</v>
      </c>
      <c r="K79" s="48">
        <f t="shared" si="21"/>
        <v>0.81081081081081074</v>
      </c>
      <c r="L79" s="31">
        <f t="shared" si="36"/>
        <v>0.40167310844114917</v>
      </c>
      <c r="M79" s="36">
        <f>SUM($L$9:L79)*RRF</f>
        <v>8.3440898260640868</v>
      </c>
      <c r="N79" s="33"/>
      <c r="O79" s="36">
        <f t="shared" si="22"/>
        <v>58.571077131541962</v>
      </c>
      <c r="P79" s="33"/>
      <c r="Q79" s="33"/>
      <c r="R79" s="33"/>
      <c r="S79" s="33"/>
      <c r="T79" s="33"/>
      <c r="U79" s="33"/>
      <c r="V79" s="33"/>
      <c r="W79" s="31">
        <f t="shared" si="23"/>
        <v>40.497019060101366</v>
      </c>
      <c r="X79" s="31">
        <f t="shared" si="24"/>
        <v>35.158891113834514</v>
      </c>
      <c r="Y79" s="31">
        <f t="shared" si="25"/>
        <v>75.655910173935879</v>
      </c>
      <c r="Z79" s="31">
        <f t="shared" si="26"/>
        <v>25.428922868458038</v>
      </c>
      <c r="AA79" s="31"/>
      <c r="AB79" s="31"/>
      <c r="AC79" s="31"/>
      <c r="AD79" s="31"/>
      <c r="AE79" s="31"/>
      <c r="AF79" s="31"/>
      <c r="AG79" s="31"/>
      <c r="AH79" s="33">
        <f t="shared" si="27"/>
        <v>9.9334402691239124E-2</v>
      </c>
      <c r="AI79" s="33">
        <f t="shared" si="28"/>
        <v>0.69727472775645194</v>
      </c>
      <c r="AJ79" s="33">
        <f t="shared" si="29"/>
        <v>0.51789263023688814</v>
      </c>
      <c r="AK79" s="95">
        <f t="shared" si="30"/>
        <v>0.46696148303160734</v>
      </c>
      <c r="AL79" s="3">
        <f t="shared" si="31"/>
        <v>0.46362508584213902</v>
      </c>
      <c r="AM79" s="3"/>
      <c r="AN79" s="3"/>
      <c r="AO79" s="3"/>
      <c r="AP79" s="3"/>
      <c r="AQ79" s="3"/>
      <c r="AR79" s="90">
        <f t="shared" si="37"/>
        <v>0</v>
      </c>
      <c r="AS79" s="91">
        <f t="shared" si="38"/>
        <v>0</v>
      </c>
      <c r="AT79" s="89">
        <f>SUM(AS$9:AS79)*RLR</f>
        <v>120</v>
      </c>
      <c r="AU79" s="90">
        <f>AT79-SUM(AW$9:AW79)</f>
        <v>64.364989698943305</v>
      </c>
      <c r="AV79" s="48">
        <f t="shared" si="32"/>
        <v>0.81081081081081074</v>
      </c>
      <c r="AW79" s="31">
        <f t="shared" si="39"/>
        <v>0.52758188277822393</v>
      </c>
      <c r="AX79" s="90">
        <f>SUM(AW$9:AW79)*RRF</f>
        <v>38.94450721073968</v>
      </c>
      <c r="AY79" s="96"/>
    </row>
    <row r="80" spans="1:51" x14ac:dyDescent="0.25">
      <c r="A80" s="14">
        <f t="shared" si="33"/>
        <v>0.71</v>
      </c>
      <c r="B80" s="59">
        <f>IF($B$4="AY",0,IFERROR(P*INDEX('UWYr writing pattern'!$C$4:$C$18,MATCH('Extended model w.Calcs'!$A80,'UWYr writing pattern'!$A$4:$A$18,0)) / 25,B79))</f>
        <v>0</v>
      </c>
      <c r="C80" s="36">
        <f t="shared" si="34"/>
        <v>47.198311499808618</v>
      </c>
      <c r="E80" s="48">
        <f t="shared" si="20"/>
        <v>2.13</v>
      </c>
      <c r="F80" s="34">
        <f t="shared" si="35"/>
        <v>1.012425476502534</v>
      </c>
      <c r="G80" s="31">
        <f>SUM($F$9:F80)*RLR</f>
        <v>63.362026200229622</v>
      </c>
      <c r="H80" s="32"/>
      <c r="I80" s="36">
        <f>G80-SUM($L$9:L80)</f>
        <v>51.034652034263537</v>
      </c>
      <c r="K80" s="48">
        <f t="shared" si="21"/>
        <v>0.80862533692722371</v>
      </c>
      <c r="L80" s="31">
        <f t="shared" si="36"/>
        <v>0.40724584301738814</v>
      </c>
      <c r="M80" s="36">
        <f>SUM($L$9:L80)*RRF</f>
        <v>8.6291619161762583</v>
      </c>
      <c r="N80" s="33"/>
      <c r="O80" s="36">
        <f t="shared" si="22"/>
        <v>59.663813950439796</v>
      </c>
      <c r="P80" s="33"/>
      <c r="Q80" s="33"/>
      <c r="R80" s="33"/>
      <c r="S80" s="33"/>
      <c r="T80" s="33"/>
      <c r="U80" s="33"/>
      <c r="V80" s="33"/>
      <c r="W80" s="31">
        <f t="shared" si="23"/>
        <v>39.646581659839235</v>
      </c>
      <c r="X80" s="31">
        <f t="shared" si="24"/>
        <v>35.724256423984471</v>
      </c>
      <c r="Y80" s="31">
        <f t="shared" si="25"/>
        <v>75.370838083823713</v>
      </c>
      <c r="Z80" s="31">
        <f t="shared" si="26"/>
        <v>24.336186049560204</v>
      </c>
      <c r="AA80" s="31"/>
      <c r="AB80" s="31"/>
      <c r="AC80" s="31"/>
      <c r="AD80" s="31"/>
      <c r="AE80" s="31"/>
      <c r="AF80" s="31"/>
      <c r="AG80" s="31"/>
      <c r="AH80" s="33">
        <f t="shared" si="27"/>
        <v>0.10272811804971736</v>
      </c>
      <c r="AI80" s="33">
        <f t="shared" si="28"/>
        <v>0.71028349940999758</v>
      </c>
      <c r="AJ80" s="33">
        <f t="shared" si="29"/>
        <v>0.52801688500191346</v>
      </c>
      <c r="AK80" s="95">
        <f t="shared" si="30"/>
        <v>0.47126015995633463</v>
      </c>
      <c r="AL80" s="3">
        <f t="shared" si="31"/>
        <v>0.46797407163260824</v>
      </c>
      <c r="AM80" s="3"/>
      <c r="AN80" s="3"/>
      <c r="AO80" s="3"/>
      <c r="AP80" s="3"/>
      <c r="AQ80" s="3"/>
      <c r="AR80" s="90">
        <f t="shared" si="37"/>
        <v>0</v>
      </c>
      <c r="AS80" s="91">
        <f t="shared" si="38"/>
        <v>0</v>
      </c>
      <c r="AT80" s="89">
        <f>SUM(AS$9:AS80)*RLR</f>
        <v>120</v>
      </c>
      <c r="AU80" s="90">
        <f>AT80-SUM(AW$9:AW80)</f>
        <v>63.843111404087011</v>
      </c>
      <c r="AV80" s="48">
        <f t="shared" si="32"/>
        <v>0.80862533692722371</v>
      </c>
      <c r="AW80" s="31">
        <f t="shared" si="39"/>
        <v>0.521878294856297</v>
      </c>
      <c r="AX80" s="90">
        <f>SUM(AW$9:AW80)*RRF</f>
        <v>39.309822017139091</v>
      </c>
      <c r="AY80" s="96"/>
    </row>
    <row r="81" spans="1:51" x14ac:dyDescent="0.25">
      <c r="A81" s="14">
        <f t="shared" si="33"/>
        <v>0.72</v>
      </c>
      <c r="B81" s="59">
        <f>IF($B$4="AY",0,IFERROR(P*INDEX('UWYr writing pattern'!$C$4:$C$18,MATCH('Extended model w.Calcs'!$A81,'UWYr writing pattern'!$A$4:$A$18,0)) / 25,B80))</f>
        <v>0</v>
      </c>
      <c r="C81" s="36">
        <f t="shared" si="34"/>
        <v>46.192987464862696</v>
      </c>
      <c r="E81" s="48">
        <f t="shared" si="20"/>
        <v>2.16</v>
      </c>
      <c r="F81" s="34">
        <f t="shared" si="35"/>
        <v>1.0053240349459234</v>
      </c>
      <c r="G81" s="31">
        <f>SUM($F$9:F81)*RLR</f>
        <v>64.56841504216473</v>
      </c>
      <c r="H81" s="32"/>
      <c r="I81" s="36">
        <f>G81-SUM($L$9:L81)</f>
        <v>51.828361749236947</v>
      </c>
      <c r="K81" s="48">
        <f t="shared" si="21"/>
        <v>0.80645161290322587</v>
      </c>
      <c r="L81" s="31">
        <f t="shared" si="36"/>
        <v>0.41267912696169978</v>
      </c>
      <c r="M81" s="36">
        <f>SUM($L$9:L81)*RRF</f>
        <v>8.9180373050494488</v>
      </c>
      <c r="N81" s="33"/>
      <c r="O81" s="36">
        <f t="shared" si="22"/>
        <v>60.7463990542864</v>
      </c>
      <c r="P81" s="33"/>
      <c r="Q81" s="33"/>
      <c r="R81" s="33"/>
      <c r="S81" s="33"/>
      <c r="T81" s="33"/>
      <c r="U81" s="33"/>
      <c r="V81" s="33"/>
      <c r="W81" s="31">
        <f t="shared" si="23"/>
        <v>38.802109470484659</v>
      </c>
      <c r="X81" s="31">
        <f t="shared" si="24"/>
        <v>36.27985322446586</v>
      </c>
      <c r="Y81" s="31">
        <f t="shared" si="25"/>
        <v>75.081962694950519</v>
      </c>
      <c r="Z81" s="31">
        <f t="shared" si="26"/>
        <v>23.2536009457136</v>
      </c>
      <c r="AA81" s="31"/>
      <c r="AB81" s="31"/>
      <c r="AC81" s="31"/>
      <c r="AD81" s="31"/>
      <c r="AE81" s="31"/>
      <c r="AF81" s="31"/>
      <c r="AG81" s="31"/>
      <c r="AH81" s="33">
        <f t="shared" si="27"/>
        <v>0.10616711077439819</v>
      </c>
      <c r="AI81" s="33">
        <f t="shared" si="28"/>
        <v>0.72317141731293333</v>
      </c>
      <c r="AJ81" s="33">
        <f t="shared" si="29"/>
        <v>0.53807012535137277</v>
      </c>
      <c r="AK81" s="95">
        <f t="shared" si="30"/>
        <v>0.47551273874660094</v>
      </c>
      <c r="AL81" s="3">
        <f t="shared" si="31"/>
        <v>0.47227616808840917</v>
      </c>
      <c r="AM81" s="3"/>
      <c r="AN81" s="3"/>
      <c r="AO81" s="3"/>
      <c r="AP81" s="3"/>
      <c r="AQ81" s="3"/>
      <c r="AR81" s="90">
        <f t="shared" si="37"/>
        <v>0</v>
      </c>
      <c r="AS81" s="91">
        <f t="shared" si="38"/>
        <v>0</v>
      </c>
      <c r="AT81" s="89">
        <f>SUM(AS$9:AS81)*RLR</f>
        <v>120</v>
      </c>
      <c r="AU81" s="90">
        <f>AT81-SUM(AW$9:AW81)</f>
        <v>63.326859829390891</v>
      </c>
      <c r="AV81" s="48">
        <f t="shared" si="32"/>
        <v>0.80645161290322587</v>
      </c>
      <c r="AW81" s="31">
        <f t="shared" si="39"/>
        <v>0.51625157469612137</v>
      </c>
      <c r="AX81" s="90">
        <f>SUM(AW$9:AW81)*RRF</f>
        <v>39.671198119426371</v>
      </c>
      <c r="AY81" s="96"/>
    </row>
    <row r="82" spans="1:51" x14ac:dyDescent="0.25">
      <c r="A82" s="14">
        <f t="shared" si="33"/>
        <v>0.73</v>
      </c>
      <c r="B82" s="59">
        <f>IF($B$4="AY",0,IFERROR(P*INDEX('UWYr writing pattern'!$C$4:$C$18,MATCH('Extended model w.Calcs'!$A82,'UWYr writing pattern'!$A$4:$A$18,0)) / 25,B81))</f>
        <v>0</v>
      </c>
      <c r="C82" s="36">
        <f t="shared" si="34"/>
        <v>45.195218935621661</v>
      </c>
      <c r="E82" s="48">
        <f t="shared" si="20"/>
        <v>2.19</v>
      </c>
      <c r="F82" s="34">
        <f t="shared" si="35"/>
        <v>0.99776852924103443</v>
      </c>
      <c r="G82" s="31">
        <f>SUM($F$9:F82)*RLR</f>
        <v>65.765737277253976</v>
      </c>
      <c r="H82" s="32"/>
      <c r="I82" s="36">
        <f>G82-SUM($L$9:L82)</f>
        <v>52.60771332505815</v>
      </c>
      <c r="K82" s="48">
        <f t="shared" si="21"/>
        <v>0.80428954423592491</v>
      </c>
      <c r="L82" s="31">
        <f t="shared" si="36"/>
        <v>0.41797065926803995</v>
      </c>
      <c r="M82" s="36">
        <f>SUM($L$9:L82)*RRF</f>
        <v>9.2106167665370773</v>
      </c>
      <c r="N82" s="33"/>
      <c r="O82" s="36">
        <f t="shared" si="22"/>
        <v>61.818330091595229</v>
      </c>
      <c r="P82" s="33"/>
      <c r="Q82" s="33"/>
      <c r="R82" s="33"/>
      <c r="S82" s="33"/>
      <c r="T82" s="33"/>
      <c r="U82" s="33"/>
      <c r="V82" s="33"/>
      <c r="W82" s="31">
        <f t="shared" si="23"/>
        <v>37.963983905922191</v>
      </c>
      <c r="X82" s="31">
        <f t="shared" si="24"/>
        <v>36.825399327540701</v>
      </c>
      <c r="Y82" s="31">
        <f t="shared" si="25"/>
        <v>74.7893832334629</v>
      </c>
      <c r="Z82" s="31">
        <f t="shared" si="26"/>
        <v>22.181669908404771</v>
      </c>
      <c r="AA82" s="31"/>
      <c r="AB82" s="31"/>
      <c r="AC82" s="31"/>
      <c r="AD82" s="31"/>
      <c r="AE82" s="31"/>
      <c r="AF82" s="31"/>
      <c r="AG82" s="31"/>
      <c r="AH82" s="33">
        <f t="shared" si="27"/>
        <v>0.10965019960163187</v>
      </c>
      <c r="AI82" s="33">
        <f t="shared" si="28"/>
        <v>0.73593250109041941</v>
      </c>
      <c r="AJ82" s="33">
        <f t="shared" si="29"/>
        <v>0.54804781064378316</v>
      </c>
      <c r="AK82" s="95">
        <f t="shared" si="30"/>
        <v>0.47971983568319143</v>
      </c>
      <c r="AL82" s="3">
        <f t="shared" si="31"/>
        <v>0.47653200544253493</v>
      </c>
      <c r="AM82" s="3"/>
      <c r="AN82" s="3"/>
      <c r="AO82" s="3"/>
      <c r="AP82" s="3"/>
      <c r="AQ82" s="3"/>
      <c r="AR82" s="90">
        <f t="shared" si="37"/>
        <v>0</v>
      </c>
      <c r="AS82" s="91">
        <f t="shared" si="38"/>
        <v>0</v>
      </c>
      <c r="AT82" s="89">
        <f>SUM(AS$9:AS82)*RLR</f>
        <v>120</v>
      </c>
      <c r="AU82" s="90">
        <f>AT82-SUM(AW$9:AW82)</f>
        <v>62.816159346895802</v>
      </c>
      <c r="AV82" s="48">
        <f t="shared" si="32"/>
        <v>0.80428954423592491</v>
      </c>
      <c r="AW82" s="31">
        <f t="shared" si="39"/>
        <v>0.51070048249508793</v>
      </c>
      <c r="AX82" s="90">
        <f>SUM(AW$9:AW82)*RRF</f>
        <v>40.028688457172933</v>
      </c>
      <c r="AY82" s="96"/>
    </row>
    <row r="83" spans="1:51" x14ac:dyDescent="0.25">
      <c r="A83" s="14">
        <f t="shared" si="33"/>
        <v>0.74</v>
      </c>
      <c r="B83" s="59">
        <f>IF($B$4="AY",0,IFERROR(P*INDEX('UWYr writing pattern'!$C$4:$C$18,MATCH('Extended model w.Calcs'!$A83,'UWYr writing pattern'!$A$4:$A$18,0)) / 25,B82))</f>
        <v>0</v>
      </c>
      <c r="C83" s="36">
        <f t="shared" si="34"/>
        <v>44.205443640931549</v>
      </c>
      <c r="E83" s="48">
        <f t="shared" si="20"/>
        <v>2.2199999999999998</v>
      </c>
      <c r="F83" s="34">
        <f t="shared" si="35"/>
        <v>0.98977529469011427</v>
      </c>
      <c r="G83" s="31">
        <f>SUM($F$9:F83)*RLR</f>
        <v>66.953467630882102</v>
      </c>
      <c r="H83" s="32"/>
      <c r="I83" s="36">
        <f>G83-SUM($L$9:L83)</f>
        <v>53.372325340951221</v>
      </c>
      <c r="K83" s="48">
        <f t="shared" si="21"/>
        <v>0.80213903743315507</v>
      </c>
      <c r="L83" s="31">
        <f t="shared" si="36"/>
        <v>0.42311833773505214</v>
      </c>
      <c r="M83" s="36">
        <f>SUM($L$9:L83)*RRF</f>
        <v>9.5067996029516131</v>
      </c>
      <c r="N83" s="33"/>
      <c r="O83" s="36">
        <f t="shared" si="22"/>
        <v>62.879124943902838</v>
      </c>
      <c r="P83" s="33"/>
      <c r="Q83" s="33"/>
      <c r="R83" s="33"/>
      <c r="S83" s="33"/>
      <c r="T83" s="33"/>
      <c r="U83" s="33"/>
      <c r="V83" s="33"/>
      <c r="W83" s="31">
        <f t="shared" si="23"/>
        <v>37.132572658382493</v>
      </c>
      <c r="X83" s="31">
        <f t="shared" si="24"/>
        <v>37.360627738665855</v>
      </c>
      <c r="Y83" s="31">
        <f t="shared" si="25"/>
        <v>74.493200397048355</v>
      </c>
      <c r="Z83" s="31">
        <f t="shared" si="26"/>
        <v>21.120875056097162</v>
      </c>
      <c r="AA83" s="31"/>
      <c r="AB83" s="31"/>
      <c r="AC83" s="31"/>
      <c r="AD83" s="31"/>
      <c r="AE83" s="31"/>
      <c r="AF83" s="31"/>
      <c r="AG83" s="31"/>
      <c r="AH83" s="33">
        <f t="shared" si="27"/>
        <v>0.11317618574942397</v>
      </c>
      <c r="AI83" s="33">
        <f t="shared" si="28"/>
        <v>0.74856101123693852</v>
      </c>
      <c r="AJ83" s="33">
        <f t="shared" si="29"/>
        <v>0.55794556359068415</v>
      </c>
      <c r="AK83" s="95">
        <f t="shared" si="30"/>
        <v>0.48388205718648003</v>
      </c>
      <c r="AL83" s="3">
        <f t="shared" si="31"/>
        <v>0.48074220379018212</v>
      </c>
      <c r="AM83" s="3"/>
      <c r="AN83" s="3"/>
      <c r="AO83" s="3"/>
      <c r="AP83" s="3"/>
      <c r="AQ83" s="3"/>
      <c r="AR83" s="90">
        <f t="shared" si="37"/>
        <v>0</v>
      </c>
      <c r="AS83" s="91">
        <f t="shared" si="38"/>
        <v>0</v>
      </c>
      <c r="AT83" s="89">
        <f>SUM(AS$9:AS83)*RLR</f>
        <v>120</v>
      </c>
      <c r="AU83" s="90">
        <f>AT83-SUM(AW$9:AW83)</f>
        <v>62.31093554517814</v>
      </c>
      <c r="AV83" s="48">
        <f t="shared" si="32"/>
        <v>0.80213903743315507</v>
      </c>
      <c r="AW83" s="31">
        <f t="shared" si="39"/>
        <v>0.50522380171766057</v>
      </c>
      <c r="AX83" s="90">
        <f>SUM(AW$9:AW83)*RRF</f>
        <v>40.382345118375298</v>
      </c>
      <c r="AY83" s="96"/>
    </row>
    <row r="84" spans="1:51" x14ac:dyDescent="0.25">
      <c r="A84" s="14">
        <f t="shared" si="33"/>
        <v>0.75</v>
      </c>
      <c r="B84" s="59">
        <f>IF($B$4="AY",0,IFERROR(P*INDEX('UWYr writing pattern'!$C$4:$C$18,MATCH('Extended model w.Calcs'!$A84,'UWYr writing pattern'!$A$4:$A$18,0)) / 25,B83))</f>
        <v>0</v>
      </c>
      <c r="C84" s="36">
        <f t="shared" si="34"/>
        <v>43.22408279210287</v>
      </c>
      <c r="E84" s="48">
        <f t="shared" si="20"/>
        <v>2.25</v>
      </c>
      <c r="F84" s="34">
        <f t="shared" si="35"/>
        <v>0.98136084882868035</v>
      </c>
      <c r="G84" s="31">
        <f>SUM($F$9:F84)*RLR</f>
        <v>68.131100649476522</v>
      </c>
      <c r="H84" s="32"/>
      <c r="I84" s="36">
        <f>G84-SUM($L$9:L84)</f>
        <v>54.121838102800048</v>
      </c>
      <c r="K84" s="48">
        <f t="shared" si="21"/>
        <v>0.8</v>
      </c>
      <c r="L84" s="31">
        <f t="shared" si="36"/>
        <v>0.42812025674559806</v>
      </c>
      <c r="M84" s="36">
        <f>SUM($L$9:L84)*RRF</f>
        <v>9.8064837826735332</v>
      </c>
      <c r="N84" s="33"/>
      <c r="O84" s="36">
        <f t="shared" si="22"/>
        <v>63.928321885473579</v>
      </c>
      <c r="P84" s="33"/>
      <c r="Q84" s="33"/>
      <c r="R84" s="33"/>
      <c r="S84" s="33"/>
      <c r="T84" s="33"/>
      <c r="U84" s="33"/>
      <c r="V84" s="33"/>
      <c r="W84" s="31">
        <f t="shared" si="23"/>
        <v>36.308229545366409</v>
      </c>
      <c r="X84" s="31">
        <f t="shared" si="24"/>
        <v>37.885286671960031</v>
      </c>
      <c r="Y84" s="31">
        <f t="shared" si="25"/>
        <v>74.193516217326447</v>
      </c>
      <c r="Z84" s="31">
        <f t="shared" si="26"/>
        <v>20.071678114526421</v>
      </c>
      <c r="AA84" s="31"/>
      <c r="AB84" s="31"/>
      <c r="AC84" s="31"/>
      <c r="AD84" s="31"/>
      <c r="AE84" s="31"/>
      <c r="AF84" s="31"/>
      <c r="AG84" s="31"/>
      <c r="AH84" s="33">
        <f t="shared" si="27"/>
        <v>0.11674385455563729</v>
      </c>
      <c r="AI84" s="33">
        <f t="shared" si="28"/>
        <v>0.76105145101754257</v>
      </c>
      <c r="AJ84" s="33">
        <f t="shared" si="29"/>
        <v>0.56775917207897098</v>
      </c>
      <c r="AK84" s="95">
        <f t="shared" si="30"/>
        <v>0.48799999999999988</v>
      </c>
      <c r="AL84" s="3">
        <f t="shared" si="31"/>
        <v>0.4849073732784962</v>
      </c>
      <c r="AM84" s="3"/>
      <c r="AN84" s="3"/>
      <c r="AO84" s="3"/>
      <c r="AP84" s="3"/>
      <c r="AQ84" s="3"/>
      <c r="AR84" s="90">
        <f t="shared" si="37"/>
        <v>0</v>
      </c>
      <c r="AS84" s="91">
        <f t="shared" si="38"/>
        <v>0</v>
      </c>
      <c r="AT84" s="89">
        <f>SUM(AS$9:AS84)*RLR</f>
        <v>120</v>
      </c>
      <c r="AU84" s="90">
        <f>AT84-SUM(AW$9:AW84)</f>
        <v>61.811115206580453</v>
      </c>
      <c r="AV84" s="48">
        <f t="shared" si="32"/>
        <v>0.8</v>
      </c>
      <c r="AW84" s="31">
        <f t="shared" si="39"/>
        <v>0.49982033859768565</v>
      </c>
      <c r="AX84" s="90">
        <f>SUM(AW$9:AW84)*RRF</f>
        <v>40.732219355393681</v>
      </c>
      <c r="AY84" s="96"/>
    </row>
    <row r="85" spans="1:51" x14ac:dyDescent="0.25">
      <c r="A85" s="14">
        <f t="shared" si="33"/>
        <v>0.76</v>
      </c>
      <c r="B85" s="59">
        <f>IF($B$4="AY",0,IFERROR(P*INDEX('UWYr writing pattern'!$C$4:$C$18,MATCH('Extended model w.Calcs'!$A85,'UWYr writing pattern'!$A$4:$A$18,0)) / 25,B84))</f>
        <v>0</v>
      </c>
      <c r="C85" s="36">
        <f t="shared" si="34"/>
        <v>42.251540929280551</v>
      </c>
      <c r="E85" s="48">
        <f t="shared" si="20"/>
        <v>2.2800000000000002</v>
      </c>
      <c r="F85" s="34">
        <f t="shared" si="35"/>
        <v>0.97254186282231458</v>
      </c>
      <c r="G85" s="31">
        <f>SUM($F$9:F85)*RLR</f>
        <v>69.298150884863304</v>
      </c>
      <c r="H85" s="32"/>
      <c r="I85" s="36">
        <f>G85-SUM($L$9:L85)</f>
        <v>54.855913633364423</v>
      </c>
      <c r="K85" s="48">
        <f t="shared" si="21"/>
        <v>0.79787234042553201</v>
      </c>
      <c r="L85" s="31">
        <f t="shared" si="36"/>
        <v>0.43297470482240047</v>
      </c>
      <c r="M85" s="36">
        <f>SUM($L$9:L85)*RRF</f>
        <v>10.109566076049214</v>
      </c>
      <c r="N85" s="33"/>
      <c r="O85" s="36">
        <f t="shared" si="22"/>
        <v>64.965479709413643</v>
      </c>
      <c r="P85" s="33"/>
      <c r="Q85" s="33"/>
      <c r="R85" s="33"/>
      <c r="S85" s="33"/>
      <c r="T85" s="33"/>
      <c r="U85" s="33"/>
      <c r="V85" s="33"/>
      <c r="W85" s="31">
        <f t="shared" si="23"/>
        <v>35.491294380595662</v>
      </c>
      <c r="X85" s="31">
        <f t="shared" si="24"/>
        <v>38.399139543355091</v>
      </c>
      <c r="Y85" s="31">
        <f t="shared" si="25"/>
        <v>73.890433923950752</v>
      </c>
      <c r="Z85" s="31">
        <f t="shared" si="26"/>
        <v>19.034520290586357</v>
      </c>
      <c r="AA85" s="31"/>
      <c r="AB85" s="31"/>
      <c r="AC85" s="31"/>
      <c r="AD85" s="31"/>
      <c r="AE85" s="31"/>
      <c r="AF85" s="31"/>
      <c r="AG85" s="31"/>
      <c r="AH85" s="33">
        <f t="shared" si="27"/>
        <v>0.12035197709582397</v>
      </c>
      <c r="AI85" s="33">
        <f t="shared" si="28"/>
        <v>0.77339856796921003</v>
      </c>
      <c r="AJ85" s="33">
        <f t="shared" si="29"/>
        <v>0.57748459070719416</v>
      </c>
      <c r="AK85" s="95">
        <f t="shared" si="30"/>
        <v>0.49207425137012017</v>
      </c>
      <c r="AL85" s="3">
        <f t="shared" si="31"/>
        <v>0.48902811429226822</v>
      </c>
      <c r="AM85" s="3"/>
      <c r="AN85" s="3"/>
      <c r="AO85" s="3"/>
      <c r="AP85" s="3"/>
      <c r="AQ85" s="3"/>
      <c r="AR85" s="90">
        <f t="shared" si="37"/>
        <v>0</v>
      </c>
      <c r="AS85" s="91">
        <f t="shared" si="38"/>
        <v>0</v>
      </c>
      <c r="AT85" s="89">
        <f>SUM(AS$9:AS85)*RLR</f>
        <v>120</v>
      </c>
      <c r="AU85" s="90">
        <f>AT85-SUM(AW$9:AW85)</f>
        <v>61.316626284927807</v>
      </c>
      <c r="AV85" s="48">
        <f t="shared" si="32"/>
        <v>0.79787234042553201</v>
      </c>
      <c r="AW85" s="31">
        <f t="shared" si="39"/>
        <v>0.49448892165264369</v>
      </c>
      <c r="AX85" s="90">
        <f>SUM(AW$9:AW85)*RRF</f>
        <v>41.078361600550529</v>
      </c>
      <c r="AY85" s="96"/>
    </row>
    <row r="86" spans="1:51" x14ac:dyDescent="0.25">
      <c r="A86" s="14">
        <f t="shared" si="33"/>
        <v>0.77</v>
      </c>
      <c r="B86" s="59">
        <f>IF($B$4="AY",0,IFERROR(P*INDEX('UWYr writing pattern'!$C$4:$C$18,MATCH('Extended model w.Calcs'!$A86,'UWYr writing pattern'!$A$4:$A$18,0)) / 25,B85))</f>
        <v>0</v>
      </c>
      <c r="C86" s="36">
        <f t="shared" si="34"/>
        <v>41.288205796092953</v>
      </c>
      <c r="E86" s="48">
        <f t="shared" si="20"/>
        <v>2.31</v>
      </c>
      <c r="F86" s="34">
        <f t="shared" si="35"/>
        <v>0.96333513318759678</v>
      </c>
      <c r="G86" s="31">
        <f>SUM($F$9:F86)*RLR</f>
        <v>70.454153044688425</v>
      </c>
      <c r="H86" s="32"/>
      <c r="I86" s="36">
        <f>G86-SUM($L$9:L86)</f>
        <v>55.574235631221214</v>
      </c>
      <c r="K86" s="48">
        <f t="shared" si="21"/>
        <v>0.79575596816976124</v>
      </c>
      <c r="L86" s="31">
        <f t="shared" si="36"/>
        <v>0.43768016196833326</v>
      </c>
      <c r="M86" s="36">
        <f>SUM($L$9:L86)*RRF</f>
        <v>10.415942189427048</v>
      </c>
      <c r="N86" s="33"/>
      <c r="O86" s="36">
        <f t="shared" si="22"/>
        <v>65.990177820648256</v>
      </c>
      <c r="P86" s="33"/>
      <c r="Q86" s="33"/>
      <c r="R86" s="33"/>
      <c r="S86" s="33"/>
      <c r="T86" s="33"/>
      <c r="U86" s="33"/>
      <c r="V86" s="33"/>
      <c r="W86" s="31">
        <f t="shared" si="23"/>
        <v>34.682092868718073</v>
      </c>
      <c r="X86" s="31">
        <f t="shared" si="24"/>
        <v>38.90196494185485</v>
      </c>
      <c r="Y86" s="31">
        <f t="shared" si="25"/>
        <v>73.584057810572915</v>
      </c>
      <c r="Z86" s="31">
        <f t="shared" si="26"/>
        <v>18.009822179351744</v>
      </c>
      <c r="AA86" s="31"/>
      <c r="AB86" s="31"/>
      <c r="AC86" s="31"/>
      <c r="AD86" s="31"/>
      <c r="AE86" s="31"/>
      <c r="AF86" s="31"/>
      <c r="AG86" s="31"/>
      <c r="AH86" s="33">
        <f t="shared" si="27"/>
        <v>0.12399931177889342</v>
      </c>
      <c r="AI86" s="33">
        <f t="shared" si="28"/>
        <v>0.78559735500771732</v>
      </c>
      <c r="AJ86" s="33">
        <f t="shared" si="29"/>
        <v>0.5871179420390702</v>
      </c>
      <c r="AK86" s="95">
        <f t="shared" si="30"/>
        <v>0.49610538922191449</v>
      </c>
      <c r="AL86" s="3">
        <f t="shared" si="31"/>
        <v>0.49310501763568099</v>
      </c>
      <c r="AM86" s="3"/>
      <c r="AN86" s="3"/>
      <c r="AO86" s="3"/>
      <c r="AP86" s="3"/>
      <c r="AQ86" s="3"/>
      <c r="AR86" s="90">
        <f t="shared" si="37"/>
        <v>0</v>
      </c>
      <c r="AS86" s="91">
        <f t="shared" si="38"/>
        <v>0</v>
      </c>
      <c r="AT86" s="89">
        <f>SUM(AS$9:AS86)*RLR</f>
        <v>120</v>
      </c>
      <c r="AU86" s="90">
        <f>AT86-SUM(AW$9:AW86)</f>
        <v>60.827397883718277</v>
      </c>
      <c r="AV86" s="48">
        <f t="shared" si="32"/>
        <v>0.79575596816976124</v>
      </c>
      <c r="AW86" s="31">
        <f t="shared" si="39"/>
        <v>0.48922840120953043</v>
      </c>
      <c r="AX86" s="90">
        <f>SUM(AW$9:AW86)*RRF</f>
        <v>41.420821481397205</v>
      </c>
      <c r="AY86" s="96"/>
    </row>
    <row r="87" spans="1:51" x14ac:dyDescent="0.25">
      <c r="A87" s="14">
        <f t="shared" si="33"/>
        <v>0.78</v>
      </c>
      <c r="B87" s="59">
        <f>IF($B$4="AY",0,IFERROR(P*INDEX('UWYr writing pattern'!$C$4:$C$18,MATCH('Extended model w.Calcs'!$A87,'UWYr writing pattern'!$A$4:$A$18,0)) / 25,B86))</f>
        <v>0</v>
      </c>
      <c r="C87" s="36">
        <f t="shared" si="34"/>
        <v>40.334448242203209</v>
      </c>
      <c r="E87" s="48">
        <f t="shared" si="20"/>
        <v>2.34</v>
      </c>
      <c r="F87" s="34">
        <f t="shared" si="35"/>
        <v>0.95375755388974726</v>
      </c>
      <c r="G87" s="31">
        <f>SUM($F$9:F87)*RLR</f>
        <v>71.598662109356113</v>
      </c>
      <c r="H87" s="32"/>
      <c r="I87" s="36">
        <f>G87-SUM($L$9:L87)</f>
        <v>56.276509399088731</v>
      </c>
      <c r="K87" s="48">
        <f t="shared" si="21"/>
        <v>0.79365079365079361</v>
      </c>
      <c r="L87" s="31">
        <f t="shared" si="36"/>
        <v>0.44223529680016882</v>
      </c>
      <c r="M87" s="36">
        <f>SUM($L$9:L87)*RRF</f>
        <v>10.725506897187165</v>
      </c>
      <c r="N87" s="33"/>
      <c r="O87" s="36">
        <f t="shared" si="22"/>
        <v>67.002016296275897</v>
      </c>
      <c r="P87" s="33"/>
      <c r="Q87" s="33"/>
      <c r="R87" s="33"/>
      <c r="S87" s="33"/>
      <c r="T87" s="33"/>
      <c r="U87" s="33"/>
      <c r="V87" s="33"/>
      <c r="W87" s="31">
        <f t="shared" si="23"/>
        <v>33.880936523450693</v>
      </c>
      <c r="X87" s="31">
        <f t="shared" si="24"/>
        <v>39.393556579362112</v>
      </c>
      <c r="Y87" s="31">
        <f t="shared" si="25"/>
        <v>73.274493102812812</v>
      </c>
      <c r="Z87" s="31">
        <f t="shared" si="26"/>
        <v>16.997983703724103</v>
      </c>
      <c r="AA87" s="31"/>
      <c r="AB87" s="31"/>
      <c r="AC87" s="31"/>
      <c r="AD87" s="31"/>
      <c r="AE87" s="31"/>
      <c r="AF87" s="31"/>
      <c r="AG87" s="31"/>
      <c r="AH87" s="33">
        <f t="shared" si="27"/>
        <v>0.12768460591889483</v>
      </c>
      <c r="AI87" s="33">
        <f t="shared" si="28"/>
        <v>0.79764305114614165</v>
      </c>
      <c r="AJ87" s="33">
        <f t="shared" si="29"/>
        <v>0.59665551757796764</v>
      </c>
      <c r="AK87" s="95">
        <f t="shared" si="30"/>
        <v>0.50009398233132196</v>
      </c>
      <c r="AL87" s="3">
        <f t="shared" si="31"/>
        <v>0.49713866471019813</v>
      </c>
      <c r="AM87" s="3"/>
      <c r="AN87" s="3"/>
      <c r="AO87" s="3"/>
      <c r="AP87" s="3"/>
      <c r="AQ87" s="3"/>
      <c r="AR87" s="90">
        <f t="shared" si="37"/>
        <v>0</v>
      </c>
      <c r="AS87" s="91">
        <f t="shared" si="38"/>
        <v>0</v>
      </c>
      <c r="AT87" s="89">
        <f>SUM(AS$9:AS87)*RLR</f>
        <v>120</v>
      </c>
      <c r="AU87" s="90">
        <f>AT87-SUM(AW$9:AW87)</f>
        <v>60.34336023477622</v>
      </c>
      <c r="AV87" s="48">
        <f t="shared" si="32"/>
        <v>0.79365079365079361</v>
      </c>
      <c r="AW87" s="31">
        <f t="shared" si="39"/>
        <v>0.48403764894205525</v>
      </c>
      <c r="AX87" s="90">
        <f>SUM(AW$9:AW87)*RRF</f>
        <v>41.759647835656644</v>
      </c>
      <c r="AY87" s="96"/>
    </row>
    <row r="88" spans="1:51" x14ac:dyDescent="0.25">
      <c r="A88" s="14">
        <f t="shared" si="33"/>
        <v>0.79</v>
      </c>
      <c r="B88" s="59">
        <f>IF($B$4="AY",0,IFERROR(P*INDEX('UWYr writing pattern'!$C$4:$C$18,MATCH('Extended model w.Calcs'!$A88,'UWYr writing pattern'!$A$4:$A$18,0)) / 25,B87))</f>
        <v>0</v>
      </c>
      <c r="C88" s="36">
        <f t="shared" si="34"/>
        <v>39.390622153335656</v>
      </c>
      <c r="E88" s="48">
        <f t="shared" si="20"/>
        <v>2.37</v>
      </c>
      <c r="F88" s="34">
        <f t="shared" si="35"/>
        <v>0.94382608886755504</v>
      </c>
      <c r="G88" s="31">
        <f>SUM($F$9:F88)*RLR</f>
        <v>72.731253415997173</v>
      </c>
      <c r="H88" s="32"/>
      <c r="I88" s="36">
        <f>G88-SUM($L$9:L88)</f>
        <v>56.962461742244962</v>
      </c>
      <c r="K88" s="48">
        <f t="shared" si="21"/>
        <v>0.79155672823218992</v>
      </c>
      <c r="L88" s="31">
        <f t="shared" si="36"/>
        <v>0.44663896348483112</v>
      </c>
      <c r="M88" s="36">
        <f>SUM($L$9:L88)*RRF</f>
        <v>11.038154171626548</v>
      </c>
      <c r="N88" s="33"/>
      <c r="O88" s="36">
        <f t="shared" si="22"/>
        <v>68.000615913871513</v>
      </c>
      <c r="P88" s="33"/>
      <c r="Q88" s="33"/>
      <c r="R88" s="33"/>
      <c r="S88" s="33"/>
      <c r="T88" s="33"/>
      <c r="U88" s="33"/>
      <c r="V88" s="33"/>
      <c r="W88" s="31">
        <f t="shared" si="23"/>
        <v>33.088122608801946</v>
      </c>
      <c r="X88" s="31">
        <f t="shared" si="24"/>
        <v>39.873723219571474</v>
      </c>
      <c r="Y88" s="31">
        <f t="shared" si="25"/>
        <v>72.961845828373413</v>
      </c>
      <c r="Z88" s="31">
        <f t="shared" si="26"/>
        <v>15.999384086128487</v>
      </c>
      <c r="AA88" s="31"/>
      <c r="AB88" s="31"/>
      <c r="AC88" s="31"/>
      <c r="AD88" s="31"/>
      <c r="AE88" s="31"/>
      <c r="AF88" s="31"/>
      <c r="AG88" s="31"/>
      <c r="AH88" s="33">
        <f t="shared" si="27"/>
        <v>0.13140659728126844</v>
      </c>
      <c r="AI88" s="33">
        <f t="shared" si="28"/>
        <v>0.80953114183180375</v>
      </c>
      <c r="AJ88" s="33">
        <f t="shared" si="29"/>
        <v>0.60609377846664314</v>
      </c>
      <c r="AK88" s="95">
        <f t="shared" si="30"/>
        <v>0.50404059049368133</v>
      </c>
      <c r="AL88" s="3">
        <f t="shared" si="31"/>
        <v>0.50112962768868863</v>
      </c>
      <c r="AM88" s="3"/>
      <c r="AN88" s="3"/>
      <c r="AO88" s="3"/>
      <c r="AP88" s="3"/>
      <c r="AQ88" s="3"/>
      <c r="AR88" s="90">
        <f t="shared" si="37"/>
        <v>0</v>
      </c>
      <c r="AS88" s="91">
        <f t="shared" si="38"/>
        <v>0</v>
      </c>
      <c r="AT88" s="89">
        <f>SUM(AS$9:AS88)*RLR</f>
        <v>120</v>
      </c>
      <c r="AU88" s="90">
        <f>AT88-SUM(AW$9:AW88)</f>
        <v>59.864444677357362</v>
      </c>
      <c r="AV88" s="48">
        <f t="shared" si="32"/>
        <v>0.79155672823218992</v>
      </c>
      <c r="AW88" s="31">
        <f t="shared" si="39"/>
        <v>0.47891555741885888</v>
      </c>
      <c r="AX88" s="90">
        <f>SUM(AW$9:AW88)*RRF</f>
        <v>42.094888725849842</v>
      </c>
      <c r="AY88" s="96"/>
    </row>
    <row r="89" spans="1:51" x14ac:dyDescent="0.25">
      <c r="A89" s="14">
        <f t="shared" si="33"/>
        <v>0.8</v>
      </c>
      <c r="B89" s="59">
        <f>IF($B$4="AY",0,IFERROR(P*INDEX('UWYr writing pattern'!$C$4:$C$18,MATCH('Extended model w.Calcs'!$A89,'UWYr writing pattern'!$A$4:$A$18,0)) / 25,B88))</f>
        <v>0</v>
      </c>
      <c r="C89" s="36">
        <f t="shared" si="34"/>
        <v>38.457064408301598</v>
      </c>
      <c r="E89" s="48">
        <f t="shared" si="20"/>
        <v>2.4000000000000004</v>
      </c>
      <c r="F89" s="34">
        <f t="shared" si="35"/>
        <v>0.9335577450340552</v>
      </c>
      <c r="G89" s="31">
        <f>SUM($F$9:F89)*RLR</f>
        <v>73.85152271003804</v>
      </c>
      <c r="H89" s="32"/>
      <c r="I89" s="36">
        <f>G89-SUM($L$9:L89)</f>
        <v>57.6318408377984</v>
      </c>
      <c r="K89" s="48">
        <f t="shared" si="21"/>
        <v>0.78947368421052633</v>
      </c>
      <c r="L89" s="31">
        <f t="shared" si="36"/>
        <v>0.45089019848742712</v>
      </c>
      <c r="M89" s="36">
        <f>SUM($L$9:L89)*RRF</f>
        <v>11.353777310567747</v>
      </c>
      <c r="N89" s="33"/>
      <c r="O89" s="36">
        <f t="shared" si="22"/>
        <v>68.985618148366143</v>
      </c>
      <c r="P89" s="33"/>
      <c r="Q89" s="33"/>
      <c r="R89" s="33"/>
      <c r="S89" s="33"/>
      <c r="T89" s="33"/>
      <c r="U89" s="33"/>
      <c r="V89" s="33"/>
      <c r="W89" s="31">
        <f t="shared" si="23"/>
        <v>32.303934102973344</v>
      </c>
      <c r="X89" s="31">
        <f t="shared" si="24"/>
        <v>40.342288586458878</v>
      </c>
      <c r="Y89" s="31">
        <f t="shared" si="25"/>
        <v>72.646222689432221</v>
      </c>
      <c r="Z89" s="31">
        <f t="shared" si="26"/>
        <v>15.014381851633857</v>
      </c>
      <c r="AA89" s="31"/>
      <c r="AB89" s="31"/>
      <c r="AC89" s="31"/>
      <c r="AD89" s="31"/>
      <c r="AE89" s="31"/>
      <c r="AF89" s="31"/>
      <c r="AG89" s="31"/>
      <c r="AH89" s="33">
        <f t="shared" si="27"/>
        <v>0.13516401560199698</v>
      </c>
      <c r="AI89" s="33">
        <f t="shared" si="28"/>
        <v>0.82125735890912077</v>
      </c>
      <c r="AJ89" s="33">
        <f t="shared" si="29"/>
        <v>0.61542935591698367</v>
      </c>
      <c r="AK89" s="95">
        <f t="shared" si="30"/>
        <v>0.50794576468872998</v>
      </c>
      <c r="AL89" s="3">
        <f t="shared" si="31"/>
        <v>0.50507846968587577</v>
      </c>
      <c r="AM89" s="3"/>
      <c r="AN89" s="3"/>
      <c r="AO89" s="3"/>
      <c r="AP89" s="3"/>
      <c r="AQ89" s="3"/>
      <c r="AR89" s="90">
        <f t="shared" si="37"/>
        <v>0</v>
      </c>
      <c r="AS89" s="91">
        <f t="shared" si="38"/>
        <v>0</v>
      </c>
      <c r="AT89" s="89">
        <f>SUM(AS$9:AS89)*RLR</f>
        <v>120</v>
      </c>
      <c r="AU89" s="90">
        <f>AT89-SUM(AW$9:AW89)</f>
        <v>59.390583637694903</v>
      </c>
      <c r="AV89" s="48">
        <f t="shared" si="32"/>
        <v>0.78947368421052633</v>
      </c>
      <c r="AW89" s="31">
        <f t="shared" si="39"/>
        <v>0.47386103966245935</v>
      </c>
      <c r="AX89" s="90">
        <f>SUM(AW$9:AW89)*RRF</f>
        <v>42.426591453613568</v>
      </c>
      <c r="AY89" s="96"/>
    </row>
    <row r="90" spans="1:51" x14ac:dyDescent="0.25">
      <c r="A90" s="14">
        <f t="shared" si="33"/>
        <v>0.81</v>
      </c>
      <c r="B90" s="59">
        <f>IF($B$4="AY",0,IFERROR(P*INDEX('UWYr writing pattern'!$C$4:$C$18,MATCH('Extended model w.Calcs'!$A90,'UWYr writing pattern'!$A$4:$A$18,0)) / 25,B89))</f>
        <v>0</v>
      </c>
      <c r="C90" s="36">
        <f t="shared" si="34"/>
        <v>37.534094862502357</v>
      </c>
      <c r="E90" s="48">
        <f t="shared" si="20"/>
        <v>2.4300000000000002</v>
      </c>
      <c r="F90" s="34">
        <f t="shared" si="35"/>
        <v>0.92296954579923851</v>
      </c>
      <c r="G90" s="31">
        <f>SUM($F$9:F90)*RLR</f>
        <v>74.959086164997132</v>
      </c>
      <c r="H90" s="32"/>
      <c r="I90" s="36">
        <f>G90-SUM($L$9:L90)</f>
        <v>58.284416075616974</v>
      </c>
      <c r="K90" s="48">
        <f t="shared" si="21"/>
        <v>0.78740157480314954</v>
      </c>
      <c r="L90" s="31">
        <f t="shared" si="36"/>
        <v>0.45498821714051368</v>
      </c>
      <c r="M90" s="36">
        <f>SUM($L$9:L90)*RRF</f>
        <v>11.672269062566107</v>
      </c>
      <c r="N90" s="33"/>
      <c r="O90" s="36">
        <f t="shared" si="22"/>
        <v>69.956685138183076</v>
      </c>
      <c r="P90" s="33"/>
      <c r="Q90" s="33"/>
      <c r="R90" s="33"/>
      <c r="S90" s="33"/>
      <c r="T90" s="33"/>
      <c r="U90" s="33"/>
      <c r="V90" s="33"/>
      <c r="W90" s="31">
        <f t="shared" si="23"/>
        <v>31.528639684501975</v>
      </c>
      <c r="X90" s="31">
        <f t="shared" si="24"/>
        <v>40.799091252931881</v>
      </c>
      <c r="Y90" s="31">
        <f t="shared" si="25"/>
        <v>72.327730937433856</v>
      </c>
      <c r="Z90" s="31">
        <f t="shared" si="26"/>
        <v>14.043314861816924</v>
      </c>
      <c r="AA90" s="31"/>
      <c r="AB90" s="31"/>
      <c r="AC90" s="31"/>
      <c r="AD90" s="31"/>
      <c r="AE90" s="31"/>
      <c r="AF90" s="31"/>
      <c r="AG90" s="31"/>
      <c r="AH90" s="33">
        <f t="shared" si="27"/>
        <v>0.13895558407816794</v>
      </c>
      <c r="AI90" s="33">
        <f t="shared" si="28"/>
        <v>0.83281768021646518</v>
      </c>
      <c r="AJ90" s="33">
        <f t="shared" si="29"/>
        <v>0.62465905137497613</v>
      </c>
      <c r="AK90" s="95">
        <f t="shared" si="30"/>
        <v>0.51181004724214185</v>
      </c>
      <c r="AL90" s="3">
        <f t="shared" si="31"/>
        <v>0.50898574492519777</v>
      </c>
      <c r="AM90" s="3"/>
      <c r="AN90" s="3"/>
      <c r="AO90" s="3"/>
      <c r="AP90" s="3"/>
      <c r="AQ90" s="3"/>
      <c r="AR90" s="90">
        <f t="shared" si="37"/>
        <v>0</v>
      </c>
      <c r="AS90" s="91">
        <f t="shared" si="38"/>
        <v>0</v>
      </c>
      <c r="AT90" s="89">
        <f>SUM(AS$9:AS90)*RLR</f>
        <v>120</v>
      </c>
      <c r="AU90" s="90">
        <f>AT90-SUM(AW$9:AW90)</f>
        <v>58.921710608976255</v>
      </c>
      <c r="AV90" s="48">
        <f t="shared" si="32"/>
        <v>0.78740157480314954</v>
      </c>
      <c r="AW90" s="31">
        <f t="shared" si="39"/>
        <v>0.468873028718644</v>
      </c>
      <c r="AX90" s="90">
        <f>SUM(AW$9:AW90)*RRF</f>
        <v>42.754802573716617</v>
      </c>
      <c r="AY90" s="96"/>
    </row>
    <row r="91" spans="1:51" x14ac:dyDescent="0.25">
      <c r="A91" s="14">
        <f t="shared" si="33"/>
        <v>0.82</v>
      </c>
      <c r="B91" s="59">
        <f>IF($B$4="AY",0,IFERROR(P*INDEX('UWYr writing pattern'!$C$4:$C$18,MATCH('Extended model w.Calcs'!$A91,'UWYr writing pattern'!$A$4:$A$18,0)) / 25,B90))</f>
        <v>0</v>
      </c>
      <c r="C91" s="36">
        <f t="shared" si="34"/>
        <v>36.622016357343547</v>
      </c>
      <c r="E91" s="48">
        <f t="shared" si="20"/>
        <v>2.46</v>
      </c>
      <c r="F91" s="34">
        <f t="shared" si="35"/>
        <v>0.9120785051588074</v>
      </c>
      <c r="G91" s="31">
        <f>SUM($F$9:F91)*RLR</f>
        <v>76.053580371187707</v>
      </c>
      <c r="H91" s="32"/>
      <c r="I91" s="36">
        <f>G91-SUM($L$9:L91)</f>
        <v>58.919977871763322</v>
      </c>
      <c r="K91" s="48">
        <f t="shared" si="21"/>
        <v>0.78534031413612571</v>
      </c>
      <c r="L91" s="31">
        <f t="shared" si="36"/>
        <v>0.45893241004422813</v>
      </c>
      <c r="M91" s="36">
        <f>SUM($L$9:L91)*RRF</f>
        <v>11.993521749597067</v>
      </c>
      <c r="N91" s="33"/>
      <c r="O91" s="36">
        <f t="shared" si="22"/>
        <v>70.913499621360387</v>
      </c>
      <c r="P91" s="33"/>
      <c r="Q91" s="33"/>
      <c r="R91" s="33"/>
      <c r="S91" s="33"/>
      <c r="T91" s="33"/>
      <c r="U91" s="33"/>
      <c r="V91" s="33"/>
      <c r="W91" s="31">
        <f t="shared" si="23"/>
        <v>30.76249374016858</v>
      </c>
      <c r="X91" s="31">
        <f t="shared" si="24"/>
        <v>41.24398451023432</v>
      </c>
      <c r="Y91" s="31">
        <f t="shared" si="25"/>
        <v>72.006478250402893</v>
      </c>
      <c r="Z91" s="31">
        <f t="shared" si="26"/>
        <v>13.086500378639613</v>
      </c>
      <c r="AA91" s="31"/>
      <c r="AB91" s="31"/>
      <c r="AC91" s="31"/>
      <c r="AD91" s="31"/>
      <c r="AE91" s="31"/>
      <c r="AF91" s="31"/>
      <c r="AG91" s="31"/>
      <c r="AH91" s="33">
        <f t="shared" si="27"/>
        <v>0.1427800208285365</v>
      </c>
      <c r="AI91" s="33">
        <f t="shared" si="28"/>
        <v>0.84420832882571895</v>
      </c>
      <c r="AJ91" s="33">
        <f t="shared" si="29"/>
        <v>0.63377983642656421</v>
      </c>
      <c r="AK91" s="95">
        <f t="shared" si="30"/>
        <v>0.51563397198369487</v>
      </c>
      <c r="AL91" s="3">
        <f t="shared" si="31"/>
        <v>0.51285199890216482</v>
      </c>
      <c r="AM91" s="3"/>
      <c r="AN91" s="3"/>
      <c r="AO91" s="3"/>
      <c r="AP91" s="3"/>
      <c r="AQ91" s="3"/>
      <c r="AR91" s="90">
        <f t="shared" si="37"/>
        <v>0</v>
      </c>
      <c r="AS91" s="91">
        <f t="shared" si="38"/>
        <v>0</v>
      </c>
      <c r="AT91" s="89">
        <f>SUM(AS$9:AS91)*RLR</f>
        <v>120</v>
      </c>
      <c r="AU91" s="90">
        <f>AT91-SUM(AW$9:AW91)</f>
        <v>58.457760131740223</v>
      </c>
      <c r="AV91" s="48">
        <f t="shared" si="32"/>
        <v>0.78534031413612571</v>
      </c>
      <c r="AW91" s="31">
        <f t="shared" si="39"/>
        <v>0.4639504772360335</v>
      </c>
      <c r="AX91" s="90">
        <f>SUM(AW$9:AW91)*RRF</f>
        <v>43.079567907781843</v>
      </c>
      <c r="AY91" s="96"/>
    </row>
    <row r="92" spans="1:51" x14ac:dyDescent="0.25">
      <c r="A92" s="14">
        <f t="shared" si="33"/>
        <v>0.83</v>
      </c>
      <c r="B92" s="59">
        <f>IF($B$4="AY",0,IFERROR(P*INDEX('UWYr writing pattern'!$C$4:$C$18,MATCH('Extended model w.Calcs'!$A92,'UWYr writing pattern'!$A$4:$A$18,0)) / 25,B91))</f>
        <v>0</v>
      </c>
      <c r="C92" s="36">
        <f t="shared" si="34"/>
        <v>35.721114754952893</v>
      </c>
      <c r="E92" s="48">
        <f t="shared" si="20"/>
        <v>2.4899999999999998</v>
      </c>
      <c r="F92" s="34">
        <f t="shared" si="35"/>
        <v>0.90090160239065131</v>
      </c>
      <c r="G92" s="31">
        <f>SUM($F$9:F92)*RLR</f>
        <v>77.134662294056497</v>
      </c>
      <c r="H92" s="32"/>
      <c r="I92" s="36">
        <f>G92-SUM($L$9:L92)</f>
        <v>59.538337455325077</v>
      </c>
      <c r="K92" s="48">
        <f t="shared" si="21"/>
        <v>0.78328981723237601</v>
      </c>
      <c r="L92" s="31">
        <f t="shared" si="36"/>
        <v>0.46272233930704182</v>
      </c>
      <c r="M92" s="36">
        <f>SUM($L$9:L92)*RRF</f>
        <v>12.317427387111996</v>
      </c>
      <c r="N92" s="33"/>
      <c r="O92" s="36">
        <f t="shared" si="22"/>
        <v>71.855764842437068</v>
      </c>
      <c r="P92" s="33"/>
      <c r="Q92" s="33"/>
      <c r="R92" s="33"/>
      <c r="S92" s="33"/>
      <c r="T92" s="33"/>
      <c r="U92" s="33"/>
      <c r="V92" s="33"/>
      <c r="W92" s="31">
        <f t="shared" si="23"/>
        <v>30.005736394160426</v>
      </c>
      <c r="X92" s="31">
        <f t="shared" si="24"/>
        <v>41.676836218727551</v>
      </c>
      <c r="Y92" s="31">
        <f t="shared" si="25"/>
        <v>71.682572612887981</v>
      </c>
      <c r="Z92" s="31">
        <f t="shared" si="26"/>
        <v>12.144235157562932</v>
      </c>
      <c r="AA92" s="31"/>
      <c r="AB92" s="31"/>
      <c r="AC92" s="31"/>
      <c r="AD92" s="31"/>
      <c r="AE92" s="31"/>
      <c r="AF92" s="31"/>
      <c r="AG92" s="31"/>
      <c r="AH92" s="33">
        <f t="shared" si="27"/>
        <v>0.14663604032276187</v>
      </c>
      <c r="AI92" s="33">
        <f t="shared" si="28"/>
        <v>0.85542577193377467</v>
      </c>
      <c r="AJ92" s="33">
        <f t="shared" si="29"/>
        <v>0.64278885245047079</v>
      </c>
      <c r="AK92" s="95">
        <f t="shared" si="30"/>
        <v>0.51941806440214455</v>
      </c>
      <c r="AL92" s="3">
        <f t="shared" si="31"/>
        <v>0.51667776854429437</v>
      </c>
      <c r="AM92" s="3"/>
      <c r="AN92" s="3"/>
      <c r="AO92" s="3"/>
      <c r="AP92" s="3"/>
      <c r="AQ92" s="3"/>
      <c r="AR92" s="90">
        <f t="shared" si="37"/>
        <v>0</v>
      </c>
      <c r="AS92" s="91">
        <f t="shared" si="38"/>
        <v>0</v>
      </c>
      <c r="AT92" s="89">
        <f>SUM(AS$9:AS92)*RLR</f>
        <v>120</v>
      </c>
      <c r="AU92" s="90">
        <f>AT92-SUM(AW$9:AW92)</f>
        <v>57.998667774684669</v>
      </c>
      <c r="AV92" s="48">
        <f t="shared" si="32"/>
        <v>0.78328981723237601</v>
      </c>
      <c r="AW92" s="31">
        <f t="shared" si="39"/>
        <v>0.45909235705555157</v>
      </c>
      <c r="AX92" s="90">
        <f>SUM(AW$9:AW92)*RRF</f>
        <v>43.400932557720729</v>
      </c>
      <c r="AY92" s="96"/>
    </row>
    <row r="93" spans="1:51" x14ac:dyDescent="0.25">
      <c r="A93" s="14">
        <f t="shared" si="33"/>
        <v>0.84</v>
      </c>
      <c r="B93" s="59">
        <f>IF($B$4="AY",0,IFERROR(P*INDEX('UWYr writing pattern'!$C$4:$C$18,MATCH('Extended model w.Calcs'!$A93,'UWYr writing pattern'!$A$4:$A$18,0)) / 25,B92))</f>
        <v>0</v>
      </c>
      <c r="C93" s="36">
        <f t="shared" si="34"/>
        <v>34.83165899755457</v>
      </c>
      <c r="E93" s="48">
        <f t="shared" si="20"/>
        <v>2.52</v>
      </c>
      <c r="F93" s="34">
        <f t="shared" si="35"/>
        <v>0.88945575739832694</v>
      </c>
      <c r="G93" s="31">
        <f>SUM($F$9:F93)*RLR</f>
        <v>78.202009202934477</v>
      </c>
      <c r="H93" s="32"/>
      <c r="I93" s="36">
        <f>G93-SUM($L$9:L93)</f>
        <v>60.139326629566042</v>
      </c>
      <c r="K93" s="48">
        <f t="shared" si="21"/>
        <v>0.78125</v>
      </c>
      <c r="L93" s="31">
        <f t="shared" si="36"/>
        <v>0.46635773463701108</v>
      </c>
      <c r="M93" s="36">
        <f>SUM($L$9:L93)*RRF</f>
        <v>12.643877801357903</v>
      </c>
      <c r="N93" s="33"/>
      <c r="O93" s="36">
        <f t="shared" si="22"/>
        <v>72.783204430923945</v>
      </c>
      <c r="P93" s="33"/>
      <c r="Q93" s="33"/>
      <c r="R93" s="33"/>
      <c r="S93" s="33"/>
      <c r="T93" s="33"/>
      <c r="U93" s="33"/>
      <c r="V93" s="33"/>
      <c r="W93" s="31">
        <f t="shared" si="23"/>
        <v>29.258593557945833</v>
      </c>
      <c r="X93" s="31">
        <f t="shared" si="24"/>
        <v>42.097528640696225</v>
      </c>
      <c r="Y93" s="31">
        <f t="shared" si="25"/>
        <v>71.356122198642055</v>
      </c>
      <c r="Z93" s="31">
        <f t="shared" si="26"/>
        <v>11.216795569076055</v>
      </c>
      <c r="AA93" s="31"/>
      <c r="AB93" s="31"/>
      <c r="AC93" s="31"/>
      <c r="AD93" s="31"/>
      <c r="AE93" s="31"/>
      <c r="AF93" s="31"/>
      <c r="AG93" s="31"/>
      <c r="AH93" s="33">
        <f t="shared" si="27"/>
        <v>0.15052235477807027</v>
      </c>
      <c r="AI93" s="33">
        <f t="shared" si="28"/>
        <v>0.86646671941576126</v>
      </c>
      <c r="AJ93" s="33">
        <f t="shared" si="29"/>
        <v>0.65168341002445396</v>
      </c>
      <c r="AK93" s="95">
        <f t="shared" si="30"/>
        <v>0.52316284179687522</v>
      </c>
      <c r="AL93" s="3">
        <f t="shared" si="31"/>
        <v>0.52046358236770718</v>
      </c>
      <c r="AM93" s="3"/>
      <c r="AN93" s="3"/>
      <c r="AO93" s="3"/>
      <c r="AP93" s="3"/>
      <c r="AQ93" s="3"/>
      <c r="AR93" s="90">
        <f t="shared" si="37"/>
        <v>0</v>
      </c>
      <c r="AS93" s="91">
        <f t="shared" si="38"/>
        <v>0</v>
      </c>
      <c r="AT93" s="89">
        <f>SUM(AS$9:AS93)*RLR</f>
        <v>120</v>
      </c>
      <c r="AU93" s="90">
        <f>AT93-SUM(AW$9:AW93)</f>
        <v>57.544370115875132</v>
      </c>
      <c r="AV93" s="48">
        <f t="shared" si="32"/>
        <v>0.78125</v>
      </c>
      <c r="AW93" s="31">
        <f t="shared" si="39"/>
        <v>0.45429765880954054</v>
      </c>
      <c r="AX93" s="90">
        <f>SUM(AW$9:AW93)*RRF</f>
        <v>43.718940918887405</v>
      </c>
      <c r="AY93" s="96"/>
    </row>
    <row r="94" spans="1:51" x14ac:dyDescent="0.25">
      <c r="A94" s="14">
        <f t="shared" si="33"/>
        <v>0.85</v>
      </c>
      <c r="B94" s="59">
        <f>IF($B$4="AY",0,IFERROR(P*INDEX('UWYr writing pattern'!$C$4:$C$18,MATCH('Extended model w.Calcs'!$A94,'UWYr writing pattern'!$A$4:$A$18,0)) / 25,B93))</f>
        <v>0</v>
      </c>
      <c r="C94" s="36">
        <f t="shared" si="34"/>
        <v>33.953901190816197</v>
      </c>
      <c r="E94" s="48">
        <f t="shared" si="20"/>
        <v>2.5499999999999998</v>
      </c>
      <c r="F94" s="34">
        <f t="shared" si="35"/>
        <v>0.87775780673837522</v>
      </c>
      <c r="G94" s="31">
        <f>SUM($F$9:F94)*RLR</f>
        <v>79.255318571020524</v>
      </c>
      <c r="H94" s="32"/>
      <c r="I94" s="36">
        <f>G94-SUM($L$9:L94)</f>
        <v>60.72279750835861</v>
      </c>
      <c r="K94" s="48">
        <f t="shared" si="21"/>
        <v>0.77922077922077926</v>
      </c>
      <c r="L94" s="31">
        <f t="shared" si="36"/>
        <v>0.46983848929348471</v>
      </c>
      <c r="M94" s="36">
        <f>SUM($L$9:L94)*RRF</f>
        <v>12.972764743863342</v>
      </c>
      <c r="N94" s="33"/>
      <c r="O94" s="36">
        <f t="shared" si="22"/>
        <v>73.695562252221947</v>
      </c>
      <c r="P94" s="33"/>
      <c r="Q94" s="33"/>
      <c r="R94" s="33"/>
      <c r="S94" s="33"/>
      <c r="T94" s="33"/>
      <c r="U94" s="33"/>
      <c r="V94" s="33"/>
      <c r="W94" s="31">
        <f t="shared" si="23"/>
        <v>28.5212770002856</v>
      </c>
      <c r="X94" s="31">
        <f t="shared" si="24"/>
        <v>42.505958255851027</v>
      </c>
      <c r="Y94" s="31">
        <f t="shared" si="25"/>
        <v>71.027235256136635</v>
      </c>
      <c r="Z94" s="31">
        <f t="shared" si="26"/>
        <v>10.304437747778053</v>
      </c>
      <c r="AA94" s="31"/>
      <c r="AB94" s="31"/>
      <c r="AC94" s="31"/>
      <c r="AD94" s="31"/>
      <c r="AE94" s="31"/>
      <c r="AF94" s="31"/>
      <c r="AG94" s="31"/>
      <c r="AH94" s="33">
        <f t="shared" si="27"/>
        <v>0.15443767552218265</v>
      </c>
      <c r="AI94" s="33">
        <f t="shared" si="28"/>
        <v>0.87732812205026123</v>
      </c>
      <c r="AJ94" s="33">
        <f t="shared" si="29"/>
        <v>0.66046098809183773</v>
      </c>
      <c r="AK94" s="95">
        <f t="shared" si="30"/>
        <v>0.52686881342641168</v>
      </c>
      <c r="AL94" s="3">
        <f t="shared" si="31"/>
        <v>0.52420996063045944</v>
      </c>
      <c r="AM94" s="3"/>
      <c r="AN94" s="3"/>
      <c r="AO94" s="3"/>
      <c r="AP94" s="3"/>
      <c r="AQ94" s="3"/>
      <c r="AR94" s="90">
        <f t="shared" si="37"/>
        <v>0</v>
      </c>
      <c r="AS94" s="91">
        <f t="shared" si="38"/>
        <v>0</v>
      </c>
      <c r="AT94" s="89">
        <f>SUM(AS$9:AS94)*RLR</f>
        <v>120</v>
      </c>
      <c r="AU94" s="90">
        <f>AT94-SUM(AW$9:AW94)</f>
        <v>57.094804724344861</v>
      </c>
      <c r="AV94" s="48">
        <f t="shared" si="32"/>
        <v>0.77922077922077926</v>
      </c>
      <c r="AW94" s="31">
        <f t="shared" si="39"/>
        <v>0.44956539153027453</v>
      </c>
      <c r="AX94" s="90">
        <f>SUM(AW$9:AW94)*RRF</f>
        <v>44.033636692958595</v>
      </c>
      <c r="AY94" s="96"/>
    </row>
    <row r="95" spans="1:51" x14ac:dyDescent="0.25">
      <c r="A95" s="14">
        <f t="shared" si="33"/>
        <v>0.86</v>
      </c>
      <c r="B95" s="59">
        <f>IF($B$4="AY",0,IFERROR(P*INDEX('UWYr writing pattern'!$C$4:$C$18,MATCH('Extended model w.Calcs'!$A95,'UWYr writing pattern'!$A$4:$A$18,0)) / 25,B94))</f>
        <v>0</v>
      </c>
      <c r="C95" s="36">
        <f t="shared" si="34"/>
        <v>33.08807671045038</v>
      </c>
      <c r="E95" s="48">
        <f t="shared" si="20"/>
        <v>2.58</v>
      </c>
      <c r="F95" s="34">
        <f t="shared" si="35"/>
        <v>0.86582448036581294</v>
      </c>
      <c r="G95" s="31">
        <f>SUM($F$9:F95)*RLR</f>
        <v>80.294307947459501</v>
      </c>
      <c r="H95" s="32"/>
      <c r="I95" s="36">
        <f>G95-SUM($L$9:L95)</f>
        <v>61.2886222288883</v>
      </c>
      <c r="K95" s="48">
        <f t="shared" si="21"/>
        <v>0.77720207253886009</v>
      </c>
      <c r="L95" s="31">
        <f t="shared" si="36"/>
        <v>0.47316465590928791</v>
      </c>
      <c r="M95" s="36">
        <f>SUM($L$9:L95)*RRF</f>
        <v>13.303980002999841</v>
      </c>
      <c r="N95" s="33"/>
      <c r="O95" s="36">
        <f t="shared" si="22"/>
        <v>74.592602231888137</v>
      </c>
      <c r="P95" s="33"/>
      <c r="Q95" s="33"/>
      <c r="R95" s="33"/>
      <c r="S95" s="33"/>
      <c r="T95" s="33"/>
      <c r="U95" s="33"/>
      <c r="V95" s="33"/>
      <c r="W95" s="31">
        <f t="shared" si="23"/>
        <v>27.793984436778317</v>
      </c>
      <c r="X95" s="31">
        <f t="shared" si="24"/>
        <v>42.902035560221805</v>
      </c>
      <c r="Y95" s="31">
        <f t="shared" si="25"/>
        <v>70.696019997000121</v>
      </c>
      <c r="Z95" s="31">
        <f t="shared" si="26"/>
        <v>9.4073977681118635</v>
      </c>
      <c r="AA95" s="31"/>
      <c r="AB95" s="31"/>
      <c r="AC95" s="31"/>
      <c r="AD95" s="31"/>
      <c r="AE95" s="31"/>
      <c r="AF95" s="31"/>
      <c r="AG95" s="31"/>
      <c r="AH95" s="33">
        <f t="shared" si="27"/>
        <v>0.1583807143214267</v>
      </c>
      <c r="AI95" s="33">
        <f t="shared" si="28"/>
        <v>0.88800716942723967</v>
      </c>
      <c r="AJ95" s="33">
        <f t="shared" si="29"/>
        <v>0.6691192328954958</v>
      </c>
      <c r="AK95" s="95">
        <f t="shared" si="30"/>
        <v>0.53053648065386039</v>
      </c>
      <c r="AL95" s="3">
        <f t="shared" si="31"/>
        <v>0.52791741548268967</v>
      </c>
      <c r="AM95" s="3"/>
      <c r="AN95" s="3"/>
      <c r="AO95" s="3"/>
      <c r="AP95" s="3"/>
      <c r="AQ95" s="3"/>
      <c r="AR95" s="90">
        <f t="shared" si="37"/>
        <v>0</v>
      </c>
      <c r="AS95" s="91">
        <f t="shared" si="38"/>
        <v>0</v>
      </c>
      <c r="AT95" s="89">
        <f>SUM(AS$9:AS95)*RLR</f>
        <v>120</v>
      </c>
      <c r="AU95" s="90">
        <f>AT95-SUM(AW$9:AW95)</f>
        <v>56.649910142077239</v>
      </c>
      <c r="AV95" s="48">
        <f t="shared" si="32"/>
        <v>0.77720207253886009</v>
      </c>
      <c r="AW95" s="31">
        <f t="shared" si="39"/>
        <v>0.4448945822676223</v>
      </c>
      <c r="AX95" s="90">
        <f>SUM(AW$9:AW95)*RRF</f>
        <v>44.345062900545933</v>
      </c>
      <c r="AY95" s="96"/>
    </row>
    <row r="96" spans="1:51" x14ac:dyDescent="0.25">
      <c r="A96" s="14">
        <f t="shared" si="33"/>
        <v>0.87</v>
      </c>
      <c r="B96" s="59">
        <f>IF($B$4="AY",0,IFERROR(P*INDEX('UWYr writing pattern'!$C$4:$C$18,MATCH('Extended model w.Calcs'!$A96,'UWYr writing pattern'!$A$4:$A$18,0)) / 25,B95))</f>
        <v>0</v>
      </c>
      <c r="C96" s="36">
        <f t="shared" si="34"/>
        <v>32.234404331320761</v>
      </c>
      <c r="E96" s="48">
        <f t="shared" si="20"/>
        <v>2.61</v>
      </c>
      <c r="F96" s="34">
        <f t="shared" si="35"/>
        <v>0.8536723791296198</v>
      </c>
      <c r="G96" s="31">
        <f>SUM($F$9:F96)*RLR</f>
        <v>81.318714802415045</v>
      </c>
      <c r="H96" s="32"/>
      <c r="I96" s="36">
        <f>G96-SUM($L$9:L96)</f>
        <v>61.836692641650409</v>
      </c>
      <c r="K96" s="48">
        <f t="shared" si="21"/>
        <v>0.77519379844961234</v>
      </c>
      <c r="L96" s="31">
        <f t="shared" si="36"/>
        <v>0.47633644219343241</v>
      </c>
      <c r="M96" s="36">
        <f>SUM($L$9:L96)*RRF</f>
        <v>13.637415512535245</v>
      </c>
      <c r="N96" s="33"/>
      <c r="O96" s="36">
        <f t="shared" si="22"/>
        <v>75.474108154185657</v>
      </c>
      <c r="P96" s="33"/>
      <c r="Q96" s="33"/>
      <c r="R96" s="33"/>
      <c r="S96" s="33"/>
      <c r="T96" s="33"/>
      <c r="U96" s="33"/>
      <c r="V96" s="33"/>
      <c r="W96" s="31">
        <f t="shared" si="23"/>
        <v>27.076899638309438</v>
      </c>
      <c r="X96" s="31">
        <f t="shared" si="24"/>
        <v>43.285684849155281</v>
      </c>
      <c r="Y96" s="31">
        <f t="shared" si="25"/>
        <v>70.362584487464716</v>
      </c>
      <c r="Z96" s="31">
        <f t="shared" si="26"/>
        <v>8.5258918458143427</v>
      </c>
      <c r="AA96" s="31"/>
      <c r="AB96" s="31"/>
      <c r="AC96" s="31"/>
      <c r="AD96" s="31"/>
      <c r="AE96" s="31"/>
      <c r="AF96" s="31"/>
      <c r="AG96" s="31"/>
      <c r="AH96" s="33">
        <f t="shared" si="27"/>
        <v>0.16235018467303863</v>
      </c>
      <c r="AI96" s="33">
        <f t="shared" si="28"/>
        <v>0.89850128754982928</v>
      </c>
      <c r="AJ96" s="33">
        <f t="shared" si="29"/>
        <v>0.67765595668679202</v>
      </c>
      <c r="AK96" s="95">
        <f t="shared" si="30"/>
        <v>0.53416633708935013</v>
      </c>
      <c r="AL96" s="3">
        <f t="shared" si="31"/>
        <v>0.53158645111365321</v>
      </c>
      <c r="AM96" s="3"/>
      <c r="AN96" s="3"/>
      <c r="AO96" s="3"/>
      <c r="AP96" s="3"/>
      <c r="AQ96" s="3"/>
      <c r="AR96" s="90">
        <f t="shared" si="37"/>
        <v>0</v>
      </c>
      <c r="AS96" s="91">
        <f t="shared" si="38"/>
        <v>0</v>
      </c>
      <c r="AT96" s="89">
        <f>SUM(AS$9:AS96)*RLR</f>
        <v>120</v>
      </c>
      <c r="AU96" s="90">
        <f>AT96-SUM(AW$9:AW96)</f>
        <v>56.209625866361613</v>
      </c>
      <c r="AV96" s="48">
        <f t="shared" si="32"/>
        <v>0.77519379844961234</v>
      </c>
      <c r="AW96" s="31">
        <f t="shared" si="39"/>
        <v>0.44028427571562623</v>
      </c>
      <c r="AX96" s="90">
        <f>SUM(AW$9:AW96)*RRF</f>
        <v>44.653261893546869</v>
      </c>
      <c r="AY96" s="96"/>
    </row>
    <row r="97" spans="1:51" x14ac:dyDescent="0.25">
      <c r="A97" s="14">
        <f t="shared" si="33"/>
        <v>0.88</v>
      </c>
      <c r="B97" s="59">
        <f>IF($B$4="AY",0,IFERROR(P*INDEX('UWYr writing pattern'!$C$4:$C$18,MATCH('Extended model w.Calcs'!$A97,'UWYr writing pattern'!$A$4:$A$18,0)) / 25,B96))</f>
        <v>0</v>
      </c>
      <c r="C97" s="36">
        <f t="shared" si="34"/>
        <v>31.393086378273289</v>
      </c>
      <c r="E97" s="48">
        <f t="shared" si="20"/>
        <v>2.64</v>
      </c>
      <c r="F97" s="34">
        <f t="shared" si="35"/>
        <v>0.84131795304747192</v>
      </c>
      <c r="G97" s="31">
        <f>SUM($F$9:F97)*RLR</f>
        <v>82.328296346072008</v>
      </c>
      <c r="H97" s="32"/>
      <c r="I97" s="36">
        <f>G97-SUM($L$9:L97)</f>
        <v>62.366919978782946</v>
      </c>
      <c r="K97" s="48">
        <f t="shared" si="21"/>
        <v>0.77319587628865982</v>
      </c>
      <c r="L97" s="31">
        <f t="shared" si="36"/>
        <v>0.47935420652442179</v>
      </c>
      <c r="M97" s="36">
        <f>SUM($L$9:L97)*RRF</f>
        <v>13.97296345710234</v>
      </c>
      <c r="N97" s="33"/>
      <c r="O97" s="36">
        <f t="shared" si="22"/>
        <v>76.339883435885284</v>
      </c>
      <c r="P97" s="33"/>
      <c r="Q97" s="33"/>
      <c r="R97" s="33"/>
      <c r="S97" s="33"/>
      <c r="T97" s="33"/>
      <c r="U97" s="33"/>
      <c r="V97" s="33"/>
      <c r="W97" s="31">
        <f t="shared" si="23"/>
        <v>26.370192557749558</v>
      </c>
      <c r="X97" s="31">
        <f t="shared" si="24"/>
        <v>43.656843985148058</v>
      </c>
      <c r="Y97" s="31">
        <f t="shared" si="25"/>
        <v>70.027036542897619</v>
      </c>
      <c r="Z97" s="31">
        <f t="shared" si="26"/>
        <v>7.6601165641147162</v>
      </c>
      <c r="AA97" s="31"/>
      <c r="AB97" s="31"/>
      <c r="AC97" s="31"/>
      <c r="AD97" s="31"/>
      <c r="AE97" s="31"/>
      <c r="AF97" s="31"/>
      <c r="AG97" s="31"/>
      <c r="AH97" s="33">
        <f t="shared" si="27"/>
        <v>0.16634480306074215</v>
      </c>
      <c r="AI97" s="33">
        <f t="shared" si="28"/>
        <v>0.90880813614149147</v>
      </c>
      <c r="AJ97" s="33">
        <f t="shared" si="29"/>
        <v>0.68606913621726673</v>
      </c>
      <c r="AK97" s="95">
        <f t="shared" si="30"/>
        <v>0.53775886872954493</v>
      </c>
      <c r="AL97" s="3">
        <f t="shared" si="31"/>
        <v>0.53521756389571784</v>
      </c>
      <c r="AM97" s="3"/>
      <c r="AN97" s="3"/>
      <c r="AO97" s="3"/>
      <c r="AP97" s="3"/>
      <c r="AQ97" s="3"/>
      <c r="AR97" s="90">
        <f t="shared" si="37"/>
        <v>0</v>
      </c>
      <c r="AS97" s="91">
        <f t="shared" si="38"/>
        <v>0</v>
      </c>
      <c r="AT97" s="89">
        <f>SUM(AS$9:AS97)*RLR</f>
        <v>120</v>
      </c>
      <c r="AU97" s="90">
        <f>AT97-SUM(AW$9:AW97)</f>
        <v>55.773892332513853</v>
      </c>
      <c r="AV97" s="48">
        <f t="shared" si="32"/>
        <v>0.77319587628865982</v>
      </c>
      <c r="AW97" s="31">
        <f t="shared" si="39"/>
        <v>0.43573353384776442</v>
      </c>
      <c r="AX97" s="90">
        <f>SUM(AW$9:AW97)*RRF</f>
        <v>44.958275367240297</v>
      </c>
      <c r="AY97" s="96"/>
    </row>
    <row r="98" spans="1:51" x14ac:dyDescent="0.25">
      <c r="A98" s="14">
        <f t="shared" si="33"/>
        <v>0.89</v>
      </c>
      <c r="B98" s="59">
        <f>IF($B$4="AY",0,IFERROR(P*INDEX('UWYr writing pattern'!$C$4:$C$18,MATCH('Extended model w.Calcs'!$A98,'UWYr writing pattern'!$A$4:$A$18,0)) / 25,B97))</f>
        <v>0</v>
      </c>
      <c r="C98" s="36">
        <f t="shared" si="34"/>
        <v>30.564308897886875</v>
      </c>
      <c r="E98" s="48">
        <f t="shared" si="20"/>
        <v>2.67</v>
      </c>
      <c r="F98" s="34">
        <f t="shared" si="35"/>
        <v>0.82877748038641486</v>
      </c>
      <c r="G98" s="31">
        <f>SUM($F$9:F98)*RLR</f>
        <v>83.322829322535711</v>
      </c>
      <c r="H98" s="32"/>
      <c r="I98" s="36">
        <f>G98-SUM($L$9:L98)</f>
        <v>62.879234501802458</v>
      </c>
      <c r="K98" s="48">
        <f t="shared" si="21"/>
        <v>0.77120822622107965</v>
      </c>
      <c r="L98" s="31">
        <f t="shared" si="36"/>
        <v>0.48221845344419806</v>
      </c>
      <c r="M98" s="36">
        <f>SUM($L$9:L98)*RRF</f>
        <v>14.310516374513279</v>
      </c>
      <c r="N98" s="33"/>
      <c r="O98" s="36">
        <f t="shared" si="22"/>
        <v>77.189750876315742</v>
      </c>
      <c r="P98" s="33"/>
      <c r="Q98" s="33"/>
      <c r="R98" s="33"/>
      <c r="S98" s="33"/>
      <c r="T98" s="33"/>
      <c r="U98" s="33"/>
      <c r="V98" s="33"/>
      <c r="W98" s="31">
        <f t="shared" si="23"/>
        <v>25.67401947422497</v>
      </c>
      <c r="X98" s="31">
        <f t="shared" si="24"/>
        <v>44.015464151261718</v>
      </c>
      <c r="Y98" s="31">
        <f t="shared" si="25"/>
        <v>69.689483625486687</v>
      </c>
      <c r="Z98" s="31">
        <f t="shared" si="26"/>
        <v>6.8102491236842582</v>
      </c>
      <c r="AA98" s="31"/>
      <c r="AB98" s="31"/>
      <c r="AC98" s="31"/>
      <c r="AD98" s="31"/>
      <c r="AE98" s="31"/>
      <c r="AF98" s="31"/>
      <c r="AG98" s="31"/>
      <c r="AH98" s="33">
        <f t="shared" si="27"/>
        <v>0.17036329017277713</v>
      </c>
      <c r="AI98" s="33">
        <f t="shared" si="28"/>
        <v>0.91892560567042547</v>
      </c>
      <c r="AJ98" s="33">
        <f t="shared" si="29"/>
        <v>0.69435691102113095</v>
      </c>
      <c r="AK98" s="95">
        <f t="shared" si="30"/>
        <v>0.54131455409429519</v>
      </c>
      <c r="AL98" s="3">
        <f t="shared" si="31"/>
        <v>0.53881124252539025</v>
      </c>
      <c r="AM98" s="3"/>
      <c r="AN98" s="3"/>
      <c r="AO98" s="3"/>
      <c r="AP98" s="3"/>
      <c r="AQ98" s="3"/>
      <c r="AR98" s="90">
        <f t="shared" si="37"/>
        <v>0</v>
      </c>
      <c r="AS98" s="91">
        <f t="shared" si="38"/>
        <v>0</v>
      </c>
      <c r="AT98" s="89">
        <f>SUM(AS$9:AS98)*RLR</f>
        <v>120</v>
      </c>
      <c r="AU98" s="90">
        <f>AT98-SUM(AW$9:AW98)</f>
        <v>55.342650896953174</v>
      </c>
      <c r="AV98" s="48">
        <f t="shared" si="32"/>
        <v>0.77120822622107965</v>
      </c>
      <c r="AW98" s="31">
        <f t="shared" si="39"/>
        <v>0.43124143556067418</v>
      </c>
      <c r="AX98" s="90">
        <f>SUM(AW$9:AW98)*RRF</f>
        <v>45.260144372132778</v>
      </c>
      <c r="AY98" s="96"/>
    </row>
    <row r="99" spans="1:51" x14ac:dyDescent="0.25">
      <c r="A99" s="14">
        <f t="shared" si="33"/>
        <v>0.9</v>
      </c>
      <c r="B99" s="59">
        <f>IF($B$4="AY",0,IFERROR(P*INDEX('UWYr writing pattern'!$C$4:$C$18,MATCH('Extended model w.Calcs'!$A99,'UWYr writing pattern'!$A$4:$A$18,0)) / 25,B98))</f>
        <v>0</v>
      </c>
      <c r="C99" s="36">
        <f t="shared" si="34"/>
        <v>29.748241850313295</v>
      </c>
      <c r="E99" s="48">
        <f t="shared" si="20"/>
        <v>2.7</v>
      </c>
      <c r="F99" s="34">
        <f t="shared" si="35"/>
        <v>0.81606704757357962</v>
      </c>
      <c r="G99" s="31">
        <f>SUM($F$9:F99)*RLR</f>
        <v>84.302109779624018</v>
      </c>
      <c r="H99" s="32"/>
      <c r="I99" s="36">
        <f>G99-SUM($L$9:L99)</f>
        <v>63.373585129828015</v>
      </c>
      <c r="K99" s="48">
        <f t="shared" si="21"/>
        <v>0.76923076923076927</v>
      </c>
      <c r="L99" s="31">
        <f t="shared" si="36"/>
        <v>0.48492982906274384</v>
      </c>
      <c r="M99" s="36">
        <f>SUM($L$9:L99)*RRF</f>
        <v>14.649967254857199</v>
      </c>
      <c r="N99" s="33"/>
      <c r="O99" s="36">
        <f t="shared" si="22"/>
        <v>78.023552384685217</v>
      </c>
      <c r="P99" s="33"/>
      <c r="Q99" s="33"/>
      <c r="R99" s="33"/>
      <c r="S99" s="33"/>
      <c r="T99" s="33"/>
      <c r="U99" s="33"/>
      <c r="V99" s="33"/>
      <c r="W99" s="31">
        <f t="shared" si="23"/>
        <v>24.988523154263167</v>
      </c>
      <c r="X99" s="31">
        <f t="shared" si="24"/>
        <v>44.361509590879606</v>
      </c>
      <c r="Y99" s="31">
        <f t="shared" si="25"/>
        <v>69.350032745142769</v>
      </c>
      <c r="Z99" s="31">
        <f t="shared" si="26"/>
        <v>5.9764476153147825</v>
      </c>
      <c r="AA99" s="31"/>
      <c r="AB99" s="31"/>
      <c r="AC99" s="31"/>
      <c r="AD99" s="31"/>
      <c r="AE99" s="31"/>
      <c r="AF99" s="31"/>
      <c r="AG99" s="31"/>
      <c r="AH99" s="33">
        <f t="shared" si="27"/>
        <v>0.17440437208163331</v>
      </c>
      <c r="AI99" s="33">
        <f t="shared" si="28"/>
        <v>0.92885181410339546</v>
      </c>
      <c r="AJ99" s="33">
        <f t="shared" si="29"/>
        <v>0.70251758149686683</v>
      </c>
      <c r="AK99" s="95">
        <f t="shared" si="30"/>
        <v>0.54483386436049153</v>
      </c>
      <c r="AL99" s="3">
        <f t="shared" si="31"/>
        <v>0.54236796816144106</v>
      </c>
      <c r="AM99" s="3"/>
      <c r="AN99" s="3"/>
      <c r="AO99" s="3"/>
      <c r="AP99" s="3"/>
      <c r="AQ99" s="3"/>
      <c r="AR99" s="90">
        <f t="shared" si="37"/>
        <v>0</v>
      </c>
      <c r="AS99" s="91">
        <f t="shared" si="38"/>
        <v>0</v>
      </c>
      <c r="AT99" s="89">
        <f>SUM(AS$9:AS99)*RLR</f>
        <v>120</v>
      </c>
      <c r="AU99" s="90">
        <f>AT99-SUM(AW$9:AW99)</f>
        <v>54.91584382062706</v>
      </c>
      <c r="AV99" s="48">
        <f t="shared" si="32"/>
        <v>0.76923076923076927</v>
      </c>
      <c r="AW99" s="31">
        <f t="shared" si="39"/>
        <v>0.42680707632611703</v>
      </c>
      <c r="AX99" s="90">
        <f>SUM(AW$9:AW99)*RRF</f>
        <v>45.558909325561054</v>
      </c>
      <c r="AY99" s="96"/>
    </row>
    <row r="100" spans="1:51" x14ac:dyDescent="0.25">
      <c r="A100" s="14">
        <f t="shared" si="33"/>
        <v>0.91</v>
      </c>
      <c r="B100" s="59">
        <f>IF($B$4="AY",0,IFERROR(P*INDEX('UWYr writing pattern'!$C$4:$C$18,MATCH('Extended model w.Calcs'!$A100,'UWYr writing pattern'!$A$4:$A$18,0)) / 25,B99))</f>
        <v>0</v>
      </c>
      <c r="C100" s="36">
        <f t="shared" si="34"/>
        <v>28.945039320354837</v>
      </c>
      <c r="E100" s="48">
        <f t="shared" si="20"/>
        <v>2.73</v>
      </c>
      <c r="F100" s="34">
        <f t="shared" si="35"/>
        <v>0.80320252995845909</v>
      </c>
      <c r="G100" s="31">
        <f>SUM($F$9:F100)*RLR</f>
        <v>85.265952815574153</v>
      </c>
      <c r="H100" s="32"/>
      <c r="I100" s="36">
        <f>G100-SUM($L$9:L100)</f>
        <v>63.849939049394862</v>
      </c>
      <c r="K100" s="48">
        <f t="shared" si="21"/>
        <v>0.76726342710997442</v>
      </c>
      <c r="L100" s="31">
        <f t="shared" si="36"/>
        <v>0.48748911638329245</v>
      </c>
      <c r="M100" s="36">
        <f>SUM($L$9:L100)*RRF</f>
        <v>14.991209636325504</v>
      </c>
      <c r="N100" s="33"/>
      <c r="O100" s="36">
        <f t="shared" si="22"/>
        <v>78.84114868572037</v>
      </c>
      <c r="P100" s="33"/>
      <c r="Q100" s="33"/>
      <c r="R100" s="33"/>
      <c r="S100" s="33"/>
      <c r="T100" s="33"/>
      <c r="U100" s="33"/>
      <c r="V100" s="33"/>
      <c r="W100" s="31">
        <f t="shared" si="23"/>
        <v>24.313833029098063</v>
      </c>
      <c r="X100" s="31">
        <f t="shared" si="24"/>
        <v>44.694957334576401</v>
      </c>
      <c r="Y100" s="31">
        <f t="shared" si="25"/>
        <v>69.008790363674464</v>
      </c>
      <c r="Z100" s="31">
        <f t="shared" si="26"/>
        <v>5.1588513142796302</v>
      </c>
      <c r="AA100" s="31"/>
      <c r="AB100" s="31"/>
      <c r="AC100" s="31"/>
      <c r="AD100" s="31"/>
      <c r="AE100" s="31"/>
      <c r="AF100" s="31"/>
      <c r="AG100" s="31"/>
      <c r="AH100" s="33">
        <f t="shared" si="27"/>
        <v>0.17846678138482744</v>
      </c>
      <c r="AI100" s="33">
        <f t="shared" si="28"/>
        <v>0.93858510340143297</v>
      </c>
      <c r="AJ100" s="33">
        <f t="shared" si="29"/>
        <v>0.71054960679645129</v>
      </c>
      <c r="AK100" s="95">
        <f t="shared" si="30"/>
        <v>0.54831726349318943</v>
      </c>
      <c r="AL100" s="3">
        <f t="shared" si="31"/>
        <v>0.54588821456019931</v>
      </c>
      <c r="AM100" s="3"/>
      <c r="AN100" s="3"/>
      <c r="AO100" s="3"/>
      <c r="AP100" s="3"/>
      <c r="AQ100" s="3"/>
      <c r="AR100" s="90">
        <f t="shared" si="37"/>
        <v>0</v>
      </c>
      <c r="AS100" s="91">
        <f t="shared" si="38"/>
        <v>0</v>
      </c>
      <c r="AT100" s="89">
        <f>SUM(AS$9:AS100)*RLR</f>
        <v>120</v>
      </c>
      <c r="AU100" s="90">
        <f>AT100-SUM(AW$9:AW100)</f>
        <v>54.493414252776077</v>
      </c>
      <c r="AV100" s="48">
        <f t="shared" si="32"/>
        <v>0.76726342710997442</v>
      </c>
      <c r="AW100" s="31">
        <f t="shared" si="39"/>
        <v>0.42242956785097741</v>
      </c>
      <c r="AX100" s="90">
        <f>SUM(AW$9:AW100)*RRF</f>
        <v>45.854610023056743</v>
      </c>
      <c r="AY100" s="96"/>
    </row>
    <row r="101" spans="1:51" x14ac:dyDescent="0.25">
      <c r="A101" s="14">
        <f t="shared" si="33"/>
        <v>0.92</v>
      </c>
      <c r="B101" s="59">
        <f>IF($B$4="AY",0,IFERROR(P*INDEX('UWYr writing pattern'!$C$4:$C$18,MATCH('Extended model w.Calcs'!$A101,'UWYr writing pattern'!$A$4:$A$18,0)) / 25,B100))</f>
        <v>0</v>
      </c>
      <c r="C101" s="36">
        <f t="shared" si="34"/>
        <v>28.15483974690915</v>
      </c>
      <c r="E101" s="48">
        <f t="shared" si="20"/>
        <v>2.7600000000000002</v>
      </c>
      <c r="F101" s="34">
        <f t="shared" si="35"/>
        <v>0.79019957344568714</v>
      </c>
      <c r="G101" s="31">
        <f>SUM($F$9:F101)*RLR</f>
        <v>86.214192303708984</v>
      </c>
      <c r="H101" s="32"/>
      <c r="I101" s="36">
        <f>G101-SUM($L$9:L101)</f>
        <v>64.308281306971679</v>
      </c>
      <c r="K101" s="48">
        <f t="shared" si="21"/>
        <v>0.76530612244897955</v>
      </c>
      <c r="L101" s="31">
        <f t="shared" si="36"/>
        <v>0.48989723055801682</v>
      </c>
      <c r="M101" s="36">
        <f>SUM($L$9:L101)*RRF</f>
        <v>15.334137697716118</v>
      </c>
      <c r="N101" s="33"/>
      <c r="O101" s="36">
        <f t="shared" si="22"/>
        <v>79.642419004687795</v>
      </c>
      <c r="P101" s="33"/>
      <c r="Q101" s="33"/>
      <c r="R101" s="33"/>
      <c r="S101" s="33"/>
      <c r="T101" s="33"/>
      <c r="U101" s="33"/>
      <c r="V101" s="33"/>
      <c r="W101" s="31">
        <f t="shared" si="23"/>
        <v>23.650065387403686</v>
      </c>
      <c r="X101" s="31">
        <f t="shared" si="24"/>
        <v>45.01579691488017</v>
      </c>
      <c r="Y101" s="31">
        <f t="shared" si="25"/>
        <v>68.665862302283855</v>
      </c>
      <c r="Z101" s="31">
        <f t="shared" si="26"/>
        <v>4.3575809953122047</v>
      </c>
      <c r="AA101" s="31"/>
      <c r="AB101" s="31"/>
      <c r="AC101" s="31"/>
      <c r="AD101" s="31"/>
      <c r="AE101" s="31"/>
      <c r="AF101" s="31"/>
      <c r="AG101" s="31"/>
      <c r="AH101" s="33">
        <f t="shared" si="27"/>
        <v>0.18254925830614427</v>
      </c>
      <c r="AI101" s="33">
        <f t="shared" si="28"/>
        <v>0.94812403577009285</v>
      </c>
      <c r="AJ101" s="33">
        <f t="shared" si="29"/>
        <v>0.71845160253090823</v>
      </c>
      <c r="AK101" s="95">
        <f t="shared" si="30"/>
        <v>0.55176520837406162</v>
      </c>
      <c r="AL101" s="3">
        <f t="shared" si="31"/>
        <v>0.54937244820807507</v>
      </c>
      <c r="AM101" s="3"/>
      <c r="AN101" s="3"/>
      <c r="AO101" s="3"/>
      <c r="AP101" s="3"/>
      <c r="AQ101" s="3"/>
      <c r="AR101" s="90">
        <f t="shared" si="37"/>
        <v>0</v>
      </c>
      <c r="AS101" s="91">
        <f t="shared" si="38"/>
        <v>0</v>
      </c>
      <c r="AT101" s="89">
        <f>SUM(AS$9:AS101)*RLR</f>
        <v>120</v>
      </c>
      <c r="AU101" s="90">
        <f>AT101-SUM(AW$9:AW101)</f>
        <v>54.075306215030992</v>
      </c>
      <c r="AV101" s="48">
        <f t="shared" si="32"/>
        <v>0.76530612244897955</v>
      </c>
      <c r="AW101" s="31">
        <f t="shared" si="39"/>
        <v>0.41810803774508498</v>
      </c>
      <c r="AX101" s="90">
        <f>SUM(AW$9:AW101)*RRF</f>
        <v>46.147285649478306</v>
      </c>
      <c r="AY101" s="96"/>
    </row>
    <row r="102" spans="1:51" x14ac:dyDescent="0.25">
      <c r="A102" s="14">
        <f t="shared" si="33"/>
        <v>0.93</v>
      </c>
      <c r="B102" s="59">
        <f>IF($B$4="AY",0,IFERROR(P*INDEX('UWYr writing pattern'!$C$4:$C$18,MATCH('Extended model w.Calcs'!$A102,'UWYr writing pattern'!$A$4:$A$18,0)) / 25,B101))</f>
        <v>0</v>
      </c>
      <c r="C102" s="36">
        <f t="shared" si="34"/>
        <v>27.377766169894457</v>
      </c>
      <c r="E102" s="48">
        <f t="shared" si="20"/>
        <v>2.79</v>
      </c>
      <c r="F102" s="34">
        <f t="shared" si="35"/>
        <v>0.7770735770146926</v>
      </c>
      <c r="G102" s="31">
        <f>SUM($F$9:F102)*RLR</f>
        <v>87.146680596126615</v>
      </c>
      <c r="H102" s="32"/>
      <c r="I102" s="36">
        <f>G102-SUM($L$9:L102)</f>
        <v>64.748614385305331</v>
      </c>
      <c r="K102" s="48">
        <f t="shared" si="21"/>
        <v>0.76335877862595414</v>
      </c>
      <c r="L102" s="31">
        <f t="shared" si="36"/>
        <v>0.4921552140839669</v>
      </c>
      <c r="M102" s="36">
        <f>SUM($L$9:L102)*RRF</f>
        <v>15.678646347574892</v>
      </c>
      <c r="N102" s="33"/>
      <c r="O102" s="36">
        <f t="shared" si="22"/>
        <v>80.427260732880228</v>
      </c>
      <c r="P102" s="33"/>
      <c r="Q102" s="33"/>
      <c r="R102" s="33"/>
      <c r="S102" s="33"/>
      <c r="T102" s="33"/>
      <c r="U102" s="33"/>
      <c r="V102" s="33"/>
      <c r="W102" s="31">
        <f t="shared" si="23"/>
        <v>22.997323582711342</v>
      </c>
      <c r="X102" s="31">
        <f t="shared" si="24"/>
        <v>45.324030069713729</v>
      </c>
      <c r="Y102" s="31">
        <f t="shared" si="25"/>
        <v>68.321353652425074</v>
      </c>
      <c r="Z102" s="31">
        <f t="shared" si="26"/>
        <v>3.572739267119772</v>
      </c>
      <c r="AA102" s="31"/>
      <c r="AB102" s="31"/>
      <c r="AC102" s="31"/>
      <c r="AD102" s="31"/>
      <c r="AE102" s="31"/>
      <c r="AF102" s="31"/>
      <c r="AG102" s="31"/>
      <c r="AH102" s="33">
        <f t="shared" si="27"/>
        <v>0.18665055175684395</v>
      </c>
      <c r="AI102" s="33">
        <f t="shared" si="28"/>
        <v>0.95746738967714562</v>
      </c>
      <c r="AJ102" s="33">
        <f t="shared" si="29"/>
        <v>0.72622233830105509</v>
      </c>
      <c r="AK102" s="95">
        <f t="shared" si="30"/>
        <v>0.55517814892724515</v>
      </c>
      <c r="AL102" s="3">
        <f t="shared" si="31"/>
        <v>0.55282112845138065</v>
      </c>
      <c r="AM102" s="3"/>
      <c r="AN102" s="3"/>
      <c r="AO102" s="3"/>
      <c r="AP102" s="3"/>
      <c r="AQ102" s="3"/>
      <c r="AR102" s="90">
        <f t="shared" si="37"/>
        <v>0</v>
      </c>
      <c r="AS102" s="91">
        <f t="shared" si="38"/>
        <v>0</v>
      </c>
      <c r="AT102" s="89">
        <f>SUM(AS$9:AS102)*RLR</f>
        <v>120</v>
      </c>
      <c r="AU102" s="90">
        <f>AT102-SUM(AW$9:AW102)</f>
        <v>53.661464585834324</v>
      </c>
      <c r="AV102" s="48">
        <f t="shared" si="32"/>
        <v>0.76335877862595414</v>
      </c>
      <c r="AW102" s="31">
        <f t="shared" si="39"/>
        <v>0.41384162919666573</v>
      </c>
      <c r="AX102" s="90">
        <f>SUM(AW$9:AW102)*RRF</f>
        <v>46.436974789915972</v>
      </c>
      <c r="AY102" s="96"/>
    </row>
    <row r="103" spans="1:51" x14ac:dyDescent="0.25">
      <c r="A103" s="14">
        <f t="shared" si="33"/>
        <v>0.94</v>
      </c>
      <c r="B103" s="59">
        <f>IF($B$4="AY",0,IFERROR(P*INDEX('UWYr writing pattern'!$C$4:$C$18,MATCH('Extended model w.Calcs'!$A103,'UWYr writing pattern'!$A$4:$A$18,0)) / 25,B102))</f>
        <v>0</v>
      </c>
      <c r="C103" s="36">
        <f t="shared" si="34"/>
        <v>26.613926493754402</v>
      </c>
      <c r="E103" s="48">
        <f t="shared" si="20"/>
        <v>2.82</v>
      </c>
      <c r="F103" s="34">
        <f t="shared" si="35"/>
        <v>0.76383967614005543</v>
      </c>
      <c r="G103" s="31">
        <f>SUM($F$9:F103)*RLR</f>
        <v>88.063288207494679</v>
      </c>
      <c r="H103" s="32"/>
      <c r="I103" s="36">
        <f>G103-SUM($L$9:L103)</f>
        <v>65.170957764724506</v>
      </c>
      <c r="K103" s="48">
        <f t="shared" si="21"/>
        <v>0.76142131979695438</v>
      </c>
      <c r="L103" s="31">
        <f t="shared" si="36"/>
        <v>0.49426423194889557</v>
      </c>
      <c r="M103" s="36">
        <f>SUM($L$9:L103)*RRF</f>
        <v>16.024631309939121</v>
      </c>
      <c r="N103" s="33"/>
      <c r="O103" s="36">
        <f t="shared" si="22"/>
        <v>81.19558907466363</v>
      </c>
      <c r="P103" s="33"/>
      <c r="Q103" s="33"/>
      <c r="R103" s="33"/>
      <c r="S103" s="33"/>
      <c r="T103" s="33"/>
      <c r="U103" s="33"/>
      <c r="V103" s="33"/>
      <c r="W103" s="31">
        <f t="shared" si="23"/>
        <v>22.355698254753698</v>
      </c>
      <c r="X103" s="31">
        <f t="shared" si="24"/>
        <v>45.61967043530715</v>
      </c>
      <c r="Y103" s="31">
        <f t="shared" si="25"/>
        <v>67.975368690060847</v>
      </c>
      <c r="Z103" s="31">
        <f t="shared" si="26"/>
        <v>2.80441092533637</v>
      </c>
      <c r="AA103" s="31"/>
      <c r="AB103" s="31"/>
      <c r="AC103" s="31"/>
      <c r="AD103" s="31"/>
      <c r="AE103" s="31"/>
      <c r="AF103" s="31"/>
      <c r="AG103" s="31"/>
      <c r="AH103" s="33">
        <f t="shared" si="27"/>
        <v>0.19076942035641811</v>
      </c>
      <c r="AI103" s="33">
        <f t="shared" si="28"/>
        <v>0.96661415565075748</v>
      </c>
      <c r="AJ103" s="33">
        <f t="shared" si="29"/>
        <v>0.73386073506245564</v>
      </c>
      <c r="AK103" s="95">
        <f t="shared" si="30"/>
        <v>0.55855652824263768</v>
      </c>
      <c r="AL103" s="3">
        <f t="shared" si="31"/>
        <v>0.55623470762350757</v>
      </c>
      <c r="AM103" s="3"/>
      <c r="AN103" s="3"/>
      <c r="AO103" s="3"/>
      <c r="AP103" s="3"/>
      <c r="AQ103" s="3"/>
      <c r="AR103" s="90">
        <f t="shared" si="37"/>
        <v>0</v>
      </c>
      <c r="AS103" s="91">
        <f t="shared" si="38"/>
        <v>0</v>
      </c>
      <c r="AT103" s="89">
        <f>SUM(AS$9:AS103)*RLR</f>
        <v>120</v>
      </c>
      <c r="AU103" s="90">
        <f>AT103-SUM(AW$9:AW103)</f>
        <v>53.251835085179096</v>
      </c>
      <c r="AV103" s="48">
        <f t="shared" si="32"/>
        <v>0.76142131979695438</v>
      </c>
      <c r="AW103" s="31">
        <f t="shared" si="39"/>
        <v>0.4096295006552238</v>
      </c>
      <c r="AX103" s="90">
        <f>SUM(AW$9:AW103)*RRF</f>
        <v>46.723715440374633</v>
      </c>
      <c r="AY103" s="96"/>
    </row>
    <row r="104" spans="1:51" x14ac:dyDescent="0.25">
      <c r="A104" s="14">
        <f t="shared" si="33"/>
        <v>0.95</v>
      </c>
      <c r="B104" s="59">
        <f>IF($B$4="AY",0,IFERROR(P*INDEX('UWYr writing pattern'!$C$4:$C$18,MATCH('Extended model w.Calcs'!$A104,'UWYr writing pattern'!$A$4:$A$18,0)) / 25,B103))</f>
        <v>0</v>
      </c>
      <c r="C104" s="36">
        <f t="shared" si="34"/>
        <v>25.863413766630529</v>
      </c>
      <c r="E104" s="48">
        <f t="shared" si="20"/>
        <v>2.8499999999999996</v>
      </c>
      <c r="F104" s="34">
        <f t="shared" si="35"/>
        <v>0.75051272712387418</v>
      </c>
      <c r="G104" s="31">
        <f>SUM($F$9:F104)*RLR</f>
        <v>88.963903480043328</v>
      </c>
      <c r="H104" s="32"/>
      <c r="I104" s="36">
        <f>G104-SUM($L$9:L104)</f>
        <v>65.57534747053667</v>
      </c>
      <c r="K104" s="48">
        <f t="shared" si="21"/>
        <v>0.75949367088607589</v>
      </c>
      <c r="L104" s="31">
        <f t="shared" si="36"/>
        <v>0.49622556673648105</v>
      </c>
      <c r="M104" s="36">
        <f>SUM($L$9:L104)*RRF</f>
        <v>16.371989206654657</v>
      </c>
      <c r="N104" s="33"/>
      <c r="O104" s="36">
        <f t="shared" si="22"/>
        <v>81.947336677191331</v>
      </c>
      <c r="P104" s="33"/>
      <c r="Q104" s="33"/>
      <c r="R104" s="33"/>
      <c r="S104" s="33"/>
      <c r="T104" s="33"/>
      <c r="U104" s="33"/>
      <c r="V104" s="33"/>
      <c r="W104" s="31">
        <f t="shared" si="23"/>
        <v>21.725267563969641</v>
      </c>
      <c r="X104" s="31">
        <f t="shared" si="24"/>
        <v>45.902743229375666</v>
      </c>
      <c r="Y104" s="31">
        <f t="shared" si="25"/>
        <v>67.628010793345311</v>
      </c>
      <c r="Z104" s="31">
        <f t="shared" si="26"/>
        <v>2.0526633228086695</v>
      </c>
      <c r="AA104" s="31"/>
      <c r="AB104" s="31"/>
      <c r="AC104" s="31"/>
      <c r="AD104" s="31"/>
      <c r="AE104" s="31"/>
      <c r="AF104" s="31"/>
      <c r="AG104" s="31"/>
      <c r="AH104" s="33">
        <f t="shared" si="27"/>
        <v>0.19490463341255543</v>
      </c>
      <c r="AI104" s="33">
        <f t="shared" si="28"/>
        <v>0.97556353187132538</v>
      </c>
      <c r="AJ104" s="33">
        <f t="shared" si="29"/>
        <v>0.74136586233369439</v>
      </c>
      <c r="AK104" s="95">
        <f t="shared" si="30"/>
        <v>0.56190078269670385</v>
      </c>
      <c r="AL104" s="3">
        <f t="shared" si="31"/>
        <v>0.55961363116952145</v>
      </c>
      <c r="AM104" s="3"/>
      <c r="AN104" s="3"/>
      <c r="AO104" s="3"/>
      <c r="AP104" s="3"/>
      <c r="AQ104" s="3"/>
      <c r="AR104" s="90">
        <f t="shared" si="37"/>
        <v>0</v>
      </c>
      <c r="AS104" s="91">
        <f t="shared" si="38"/>
        <v>0</v>
      </c>
      <c r="AT104" s="89">
        <f>SUM(AS$9:AS104)*RLR</f>
        <v>120</v>
      </c>
      <c r="AU104" s="90">
        <f>AT104-SUM(AW$9:AW104)</f>
        <v>52.84636425965742</v>
      </c>
      <c r="AV104" s="48">
        <f t="shared" si="32"/>
        <v>0.75949367088607589</v>
      </c>
      <c r="AW104" s="31">
        <f t="shared" si="39"/>
        <v>0.4054708255216683</v>
      </c>
      <c r="AX104" s="90">
        <f>SUM(AW$9:AW104)*RRF</f>
        <v>47.007545018239803</v>
      </c>
      <c r="AY104" s="96"/>
    </row>
    <row r="105" spans="1:51" x14ac:dyDescent="0.25">
      <c r="A105" s="14">
        <f t="shared" si="33"/>
        <v>0.96</v>
      </c>
      <c r="B105" s="59">
        <f>IF($B$4="AY",0,IFERROR(P*INDEX('UWYr writing pattern'!$C$4:$C$18,MATCH('Extended model w.Calcs'!$A105,'UWYr writing pattern'!$A$4:$A$18,0)) / 25,B104))</f>
        <v>0</v>
      </c>
      <c r="C105" s="36">
        <f t="shared" si="34"/>
        <v>25.126306474281559</v>
      </c>
      <c r="E105" s="48">
        <f t="shared" si="20"/>
        <v>2.88</v>
      </c>
      <c r="F105" s="34">
        <f t="shared" si="35"/>
        <v>0.73710729234896999</v>
      </c>
      <c r="G105" s="31">
        <f>SUM($F$9:F105)*RLR</f>
        <v>89.848432230862088</v>
      </c>
      <c r="H105" s="32"/>
      <c r="I105" s="36">
        <f>G105-SUM($L$9:L105)</f>
        <v>65.961835607655161</v>
      </c>
      <c r="K105" s="48">
        <f t="shared" si="21"/>
        <v>0.75757575757575757</v>
      </c>
      <c r="L105" s="31">
        <f t="shared" si="36"/>
        <v>0.49804061370027847</v>
      </c>
      <c r="M105" s="36">
        <f>SUM($L$9:L105)*RRF</f>
        <v>16.720617636244853</v>
      </c>
      <c r="N105" s="33"/>
      <c r="O105" s="36">
        <f t="shared" si="22"/>
        <v>82.682453243900014</v>
      </c>
      <c r="P105" s="33"/>
      <c r="Q105" s="33"/>
      <c r="R105" s="33"/>
      <c r="S105" s="33"/>
      <c r="T105" s="33"/>
      <c r="U105" s="33"/>
      <c r="V105" s="33"/>
      <c r="W105" s="31">
        <f t="shared" si="23"/>
        <v>21.106097438396507</v>
      </c>
      <c r="X105" s="31">
        <f t="shared" si="24"/>
        <v>46.173284925358608</v>
      </c>
      <c r="Y105" s="31">
        <f t="shared" si="25"/>
        <v>67.279382363755118</v>
      </c>
      <c r="Z105" s="31">
        <f t="shared" si="26"/>
        <v>1.3175467560999863</v>
      </c>
      <c r="AA105" s="31"/>
      <c r="AB105" s="31"/>
      <c r="AC105" s="31"/>
      <c r="AD105" s="31"/>
      <c r="AE105" s="31"/>
      <c r="AF105" s="31"/>
      <c r="AG105" s="31"/>
      <c r="AH105" s="33">
        <f t="shared" si="27"/>
        <v>0.19905497186005777</v>
      </c>
      <c r="AI105" s="33">
        <f t="shared" si="28"/>
        <v>0.98431491957023831</v>
      </c>
      <c r="AJ105" s="33">
        <f t="shared" si="29"/>
        <v>0.7487369352571841</v>
      </c>
      <c r="AK105" s="95">
        <f t="shared" si="30"/>
        <v>0.565211342070846</v>
      </c>
      <c r="AL105" s="3">
        <f t="shared" si="31"/>
        <v>0.5629583377682339</v>
      </c>
      <c r="AM105" s="3"/>
      <c r="AN105" s="3"/>
      <c r="AO105" s="3"/>
      <c r="AP105" s="3"/>
      <c r="AQ105" s="3"/>
      <c r="AR105" s="90">
        <f t="shared" si="37"/>
        <v>0</v>
      </c>
      <c r="AS105" s="91">
        <f t="shared" si="38"/>
        <v>0</v>
      </c>
      <c r="AT105" s="89">
        <f>SUM(AS$9:AS105)*RLR</f>
        <v>120</v>
      </c>
      <c r="AU105" s="90">
        <f>AT105-SUM(AW$9:AW105)</f>
        <v>52.444999467811925</v>
      </c>
      <c r="AV105" s="48">
        <f t="shared" si="32"/>
        <v>0.75757575757575757</v>
      </c>
      <c r="AW105" s="31">
        <f t="shared" si="39"/>
        <v>0.40136479184549934</v>
      </c>
      <c r="AX105" s="90">
        <f>SUM(AW$9:AW105)*RRF</f>
        <v>47.288500372531651</v>
      </c>
      <c r="AY105" s="96"/>
    </row>
    <row r="106" spans="1:51" x14ac:dyDescent="0.25">
      <c r="A106" s="14">
        <f t="shared" si="33"/>
        <v>0.97</v>
      </c>
      <c r="B106" s="59">
        <f>IF($B$4="AY",0,IFERROR(P*INDEX('UWYr writing pattern'!$C$4:$C$18,MATCH('Extended model w.Calcs'!$A106,'UWYr writing pattern'!$A$4:$A$18,0)) / 25,B105))</f>
        <v>0</v>
      </c>
      <c r="C106" s="36">
        <f t="shared" si="34"/>
        <v>24.402668847822252</v>
      </c>
      <c r="E106" s="48">
        <f t="shared" si="20"/>
        <v>2.91</v>
      </c>
      <c r="F106" s="34">
        <f t="shared" si="35"/>
        <v>0.72363762645930896</v>
      </c>
      <c r="G106" s="31">
        <f>SUM($F$9:F106)*RLR</f>
        <v>90.716797382613251</v>
      </c>
      <c r="H106" s="32"/>
      <c r="I106" s="36">
        <f>G106-SUM($L$9:L106)</f>
        <v>66.330489883590744</v>
      </c>
      <c r="K106" s="48">
        <f t="shared" si="21"/>
        <v>0.75566750629722923</v>
      </c>
      <c r="L106" s="31">
        <f t="shared" si="36"/>
        <v>0.49971087581556939</v>
      </c>
      <c r="M106" s="36">
        <f>SUM($L$9:L106)*RRF</f>
        <v>17.070415249315751</v>
      </c>
      <c r="N106" s="33"/>
      <c r="O106" s="36">
        <f t="shared" si="22"/>
        <v>83.400905132906502</v>
      </c>
      <c r="P106" s="33"/>
      <c r="Q106" s="33"/>
      <c r="R106" s="33"/>
      <c r="S106" s="33"/>
      <c r="T106" s="33"/>
      <c r="U106" s="33"/>
      <c r="V106" s="33"/>
      <c r="W106" s="31">
        <f t="shared" si="23"/>
        <v>20.498241832170688</v>
      </c>
      <c r="X106" s="31">
        <f t="shared" si="24"/>
        <v>46.431342918513515</v>
      </c>
      <c r="Y106" s="31">
        <f t="shared" si="25"/>
        <v>66.929584750684199</v>
      </c>
      <c r="Z106" s="31">
        <f t="shared" si="26"/>
        <v>0.59909486709349835</v>
      </c>
      <c r="AA106" s="31"/>
      <c r="AB106" s="31"/>
      <c r="AC106" s="31"/>
      <c r="AD106" s="31"/>
      <c r="AE106" s="31"/>
      <c r="AF106" s="31"/>
      <c r="AG106" s="31"/>
      <c r="AH106" s="33">
        <f t="shared" si="27"/>
        <v>0.20321922915852084</v>
      </c>
      <c r="AI106" s="33">
        <f t="shared" si="28"/>
        <v>0.99286791824888687</v>
      </c>
      <c r="AJ106" s="33">
        <f t="shared" si="29"/>
        <v>0.75597331152177705</v>
      </c>
      <c r="AK106" s="95">
        <f t="shared" si="30"/>
        <v>0.56848862966740066</v>
      </c>
      <c r="AL106" s="3">
        <f t="shared" si="31"/>
        <v>0.56626925945180795</v>
      </c>
      <c r="AM106" s="3"/>
      <c r="AN106" s="3"/>
      <c r="AO106" s="3"/>
      <c r="AP106" s="3"/>
      <c r="AQ106" s="3"/>
      <c r="AR106" s="90">
        <f t="shared" si="37"/>
        <v>0</v>
      </c>
      <c r="AS106" s="91">
        <f t="shared" si="38"/>
        <v>0</v>
      </c>
      <c r="AT106" s="89">
        <f>SUM(AS$9:AS106)*RLR</f>
        <v>120</v>
      </c>
      <c r="AU106" s="90">
        <f>AT106-SUM(AW$9:AW106)</f>
        <v>52.047688865783044</v>
      </c>
      <c r="AV106" s="48">
        <f t="shared" si="32"/>
        <v>0.75566750629722923</v>
      </c>
      <c r="AW106" s="31">
        <f t="shared" si="39"/>
        <v>0.39731060202887825</v>
      </c>
      <c r="AX106" s="90">
        <f>SUM(AW$9:AW106)*RRF</f>
        <v>47.566617793951863</v>
      </c>
      <c r="AY106" s="96"/>
    </row>
    <row r="107" spans="1:51" x14ac:dyDescent="0.25">
      <c r="A107" s="14">
        <f t="shared" si="33"/>
        <v>0.98</v>
      </c>
      <c r="B107" s="59">
        <f>IF($B$4="AY",0,IFERROR(P*INDEX('UWYr writing pattern'!$C$4:$C$18,MATCH('Extended model w.Calcs'!$A107,'UWYr writing pattern'!$A$4:$A$18,0)) / 25,B106))</f>
        <v>0</v>
      </c>
      <c r="C107" s="36">
        <f t="shared" si="34"/>
        <v>23.692551184350624</v>
      </c>
      <c r="E107" s="48">
        <f t="shared" si="20"/>
        <v>2.94</v>
      </c>
      <c r="F107" s="34">
        <f t="shared" si="35"/>
        <v>0.71011766347162764</v>
      </c>
      <c r="G107" s="31">
        <f>SUM($F$9:F107)*RLR</f>
        <v>91.568938578779196</v>
      </c>
      <c r="H107" s="32"/>
      <c r="I107" s="36">
        <f>G107-SUM($L$9:L107)</f>
        <v>66.681393120938623</v>
      </c>
      <c r="K107" s="48">
        <f t="shared" si="21"/>
        <v>0.75376884422110557</v>
      </c>
      <c r="L107" s="31">
        <f t="shared" si="36"/>
        <v>0.5012379588180661</v>
      </c>
      <c r="M107" s="36">
        <f>SUM($L$9:L107)*RRF</f>
        <v>17.421281820488399</v>
      </c>
      <c r="N107" s="33"/>
      <c r="O107" s="36">
        <f t="shared" si="22"/>
        <v>84.102674941427026</v>
      </c>
      <c r="P107" s="33"/>
      <c r="Q107" s="33"/>
      <c r="R107" s="33"/>
      <c r="S107" s="33"/>
      <c r="T107" s="33"/>
      <c r="U107" s="33"/>
      <c r="V107" s="33"/>
      <c r="W107" s="31">
        <f t="shared" si="23"/>
        <v>19.901742994854523</v>
      </c>
      <c r="X107" s="31">
        <f t="shared" si="24"/>
        <v>46.676975184657032</v>
      </c>
      <c r="Y107" s="31">
        <f t="shared" si="25"/>
        <v>66.578718179511554</v>
      </c>
      <c r="Z107" s="31">
        <f t="shared" si="26"/>
        <v>-0.1026749414270256</v>
      </c>
      <c r="AA107" s="31"/>
      <c r="AB107" s="31"/>
      <c r="AC107" s="31"/>
      <c r="AD107" s="31"/>
      <c r="AE107" s="31"/>
      <c r="AF107" s="31"/>
      <c r="AG107" s="31"/>
      <c r="AH107" s="33">
        <f t="shared" si="27"/>
        <v>0.20739621214867143</v>
      </c>
      <c r="AI107" s="33">
        <f t="shared" si="28"/>
        <v>1.001222320731274</v>
      </c>
      <c r="AJ107" s="33">
        <f t="shared" si="29"/>
        <v>0.76307448815649326</v>
      </c>
      <c r="AK107" s="95">
        <f t="shared" si="30"/>
        <v>0.57173306242330069</v>
      </c>
      <c r="AL107" s="3">
        <f t="shared" si="31"/>
        <v>0.56954682172295301</v>
      </c>
      <c r="AM107" s="3"/>
      <c r="AN107" s="3"/>
      <c r="AO107" s="3"/>
      <c r="AP107" s="3"/>
      <c r="AQ107" s="3"/>
      <c r="AR107" s="90">
        <f t="shared" si="37"/>
        <v>0</v>
      </c>
      <c r="AS107" s="91">
        <f t="shared" si="38"/>
        <v>0</v>
      </c>
      <c r="AT107" s="89">
        <f>SUM(AS$9:AS107)*RLR</f>
        <v>120</v>
      </c>
      <c r="AU107" s="90">
        <f>AT107-SUM(AW$9:AW107)</f>
        <v>51.654381393245643</v>
      </c>
      <c r="AV107" s="48">
        <f t="shared" si="32"/>
        <v>0.75376884422110557</v>
      </c>
      <c r="AW107" s="31">
        <f t="shared" si="39"/>
        <v>0.39330747253740334</v>
      </c>
      <c r="AX107" s="90">
        <f>SUM(AW$9:AW107)*RRF</f>
        <v>47.84193302472805</v>
      </c>
      <c r="AY107" s="96"/>
    </row>
    <row r="108" spans="1:51" x14ac:dyDescent="0.25">
      <c r="A108" s="14">
        <f t="shared" si="33"/>
        <v>0.99</v>
      </c>
      <c r="B108" s="59">
        <f>IF($B$4="AY",0,IFERROR(P*INDEX('UWYr writing pattern'!$C$4:$C$18,MATCH('Extended model w.Calcs'!$A108,'UWYr writing pattern'!$A$4:$A$18,0)) / 25,B107))</f>
        <v>0</v>
      </c>
      <c r="C108" s="36">
        <f t="shared" si="34"/>
        <v>22.995990179530715</v>
      </c>
      <c r="E108" s="48">
        <f t="shared" si="20"/>
        <v>2.9699999999999998</v>
      </c>
      <c r="F108" s="34">
        <f t="shared" si="35"/>
        <v>0.69656100481990835</v>
      </c>
      <c r="G108" s="31">
        <f>SUM($F$9:F108)*RLR</f>
        <v>92.404811784563094</v>
      </c>
      <c r="H108" s="32"/>
      <c r="I108" s="36">
        <f>G108-SUM($L$9:L108)</f>
        <v>67.014642760484293</v>
      </c>
      <c r="K108" s="48">
        <f t="shared" si="21"/>
        <v>0.75187969924812026</v>
      </c>
      <c r="L108" s="31">
        <f t="shared" si="36"/>
        <v>0.5026235662382309</v>
      </c>
      <c r="M108" s="36">
        <f>SUM($L$9:L108)*RRF</f>
        <v>17.773118316855161</v>
      </c>
      <c r="N108" s="33"/>
      <c r="O108" s="36">
        <f t="shared" si="22"/>
        <v>84.787761077339454</v>
      </c>
      <c r="P108" s="33"/>
      <c r="Q108" s="33"/>
      <c r="R108" s="33"/>
      <c r="S108" s="33"/>
      <c r="T108" s="33"/>
      <c r="U108" s="33"/>
      <c r="V108" s="33"/>
      <c r="W108" s="31">
        <f t="shared" si="23"/>
        <v>19.316631750805797</v>
      </c>
      <c r="X108" s="31">
        <f t="shared" si="24"/>
        <v>46.910249932338999</v>
      </c>
      <c r="Y108" s="31">
        <f t="shared" si="25"/>
        <v>66.226881683144796</v>
      </c>
      <c r="Z108" s="31">
        <f t="shared" si="26"/>
        <v>-0.78776107733945366</v>
      </c>
      <c r="AA108" s="31"/>
      <c r="AB108" s="31"/>
      <c r="AC108" s="31"/>
      <c r="AD108" s="31"/>
      <c r="AE108" s="31"/>
      <c r="AF108" s="31"/>
      <c r="AG108" s="31"/>
      <c r="AH108" s="33">
        <f t="shared" si="27"/>
        <v>0.21158474186732334</v>
      </c>
      <c r="AI108" s="33">
        <f t="shared" si="28"/>
        <v>1.0093781080635649</v>
      </c>
      <c r="AJ108" s="33">
        <f t="shared" si="29"/>
        <v>0.77004009820469244</v>
      </c>
      <c r="AK108" s="95">
        <f t="shared" si="30"/>
        <v>0.57494505102147087</v>
      </c>
      <c r="AL108" s="3">
        <f t="shared" si="31"/>
        <v>0.57279144366976487</v>
      </c>
      <c r="AM108" s="3"/>
      <c r="AN108" s="3"/>
      <c r="AO108" s="3"/>
      <c r="AP108" s="3"/>
      <c r="AQ108" s="3"/>
      <c r="AR108" s="90">
        <f t="shared" si="37"/>
        <v>0</v>
      </c>
      <c r="AS108" s="91">
        <f t="shared" si="38"/>
        <v>0</v>
      </c>
      <c r="AT108" s="89">
        <f>SUM(AS$9:AS108)*RLR</f>
        <v>120</v>
      </c>
      <c r="AU108" s="90">
        <f>AT108-SUM(AW$9:AW108)</f>
        <v>51.265026759628213</v>
      </c>
      <c r="AV108" s="48">
        <f t="shared" si="32"/>
        <v>0.75187969924812026</v>
      </c>
      <c r="AW108" s="31">
        <f t="shared" si="39"/>
        <v>0.3893546336174295</v>
      </c>
      <c r="AX108" s="90">
        <f>SUM(AW$9:AW108)*RRF</f>
        <v>48.114481268260249</v>
      </c>
      <c r="AY108" s="96"/>
    </row>
    <row r="109" spans="1:51" x14ac:dyDescent="0.25">
      <c r="A109" s="14">
        <f t="shared" si="33"/>
        <v>1</v>
      </c>
      <c r="B109" s="59">
        <f>IF($B$4="AY",0,IFERROR(P*INDEX('UWYr writing pattern'!$C$4:$C$18,MATCH('Extended model w.Calcs'!$A109,'UWYr writing pattern'!$A$4:$A$18,0)) / 25,B108))</f>
        <v>0</v>
      </c>
      <c r="C109" s="36">
        <f t="shared" si="34"/>
        <v>22.313009271198652</v>
      </c>
      <c r="E109" s="48">
        <f t="shared" si="20"/>
        <v>3</v>
      </c>
      <c r="F109" s="34">
        <f t="shared" si="35"/>
        <v>0.68298090833206215</v>
      </c>
      <c r="G109" s="31">
        <f>SUM($F$9:F109)*RLR</f>
        <v>93.224388874561569</v>
      </c>
      <c r="H109" s="32"/>
      <c r="I109" s="36">
        <f>G109-SUM($L$9:L109)</f>
        <v>67.330350356043041</v>
      </c>
      <c r="K109" s="48">
        <f t="shared" si="21"/>
        <v>0.75</v>
      </c>
      <c r="L109" s="31">
        <f t="shared" si="36"/>
        <v>0.5038694944397315</v>
      </c>
      <c r="M109" s="36">
        <f>SUM($L$9:L109)*RRF</f>
        <v>18.125826962962972</v>
      </c>
      <c r="N109" s="33"/>
      <c r="O109" s="36">
        <f t="shared" si="22"/>
        <v>85.456177319006017</v>
      </c>
      <c r="P109" s="33"/>
      <c r="Q109" s="33"/>
      <c r="R109" s="33"/>
      <c r="S109" s="33"/>
      <c r="T109" s="33"/>
      <c r="U109" s="33"/>
      <c r="V109" s="33"/>
      <c r="W109" s="31">
        <f t="shared" si="23"/>
        <v>18.742927787806867</v>
      </c>
      <c r="X109" s="31">
        <f t="shared" si="24"/>
        <v>47.131245249230126</v>
      </c>
      <c r="Y109" s="31">
        <f t="shared" si="25"/>
        <v>65.874173037036996</v>
      </c>
      <c r="Z109" s="31">
        <f t="shared" si="26"/>
        <v>-1.4561773190060165</v>
      </c>
      <c r="AA109" s="31"/>
      <c r="AB109" s="31"/>
      <c r="AC109" s="31"/>
      <c r="AD109" s="31"/>
      <c r="AE109" s="31"/>
      <c r="AF109" s="31"/>
      <c r="AG109" s="31"/>
      <c r="AH109" s="33">
        <f t="shared" si="27"/>
        <v>0.21578365432098776</v>
      </c>
      <c r="AI109" s="33">
        <f t="shared" si="28"/>
        <v>1.0173354442738811</v>
      </c>
      <c r="AJ109" s="33">
        <f t="shared" si="29"/>
        <v>0.77686990728801308</v>
      </c>
      <c r="AK109" s="95">
        <f t="shared" si="30"/>
        <v>0.57812499999999978</v>
      </c>
      <c r="AL109" s="3">
        <f t="shared" si="31"/>
        <v>0.57600353807826288</v>
      </c>
      <c r="AM109" s="3"/>
      <c r="AN109" s="3"/>
      <c r="AO109" s="3"/>
      <c r="AP109" s="3"/>
      <c r="AQ109" s="3"/>
      <c r="AR109" s="90">
        <f t="shared" si="37"/>
        <v>0</v>
      </c>
      <c r="AS109" s="91">
        <f t="shared" si="38"/>
        <v>0</v>
      </c>
      <c r="AT109" s="89">
        <f>SUM(AS$9:AS109)*RLR</f>
        <v>120</v>
      </c>
      <c r="AU109" s="90">
        <f>AT109-SUM(AW$9:AW109)</f>
        <v>50.879575430608455</v>
      </c>
      <c r="AV109" s="48">
        <f t="shared" si="32"/>
        <v>0.75</v>
      </c>
      <c r="AW109" s="31">
        <f t="shared" si="39"/>
        <v>0.38545132901976098</v>
      </c>
      <c r="AX109" s="90">
        <f>SUM(AW$9:AW109)*RRF</f>
        <v>48.384297198574082</v>
      </c>
      <c r="AY109" s="96"/>
    </row>
    <row r="110" spans="1:51" x14ac:dyDescent="0.25">
      <c r="A110" s="14">
        <f t="shared" si="33"/>
        <v>1.01</v>
      </c>
      <c r="B110" s="59">
        <f>IF($B$4="AY",0,IFERROR(P*INDEX('UWYr writing pattern'!$C$4:$C$18,MATCH('Extended model w.Calcs'!$A110,'UWYr writing pattern'!$A$4:$A$18,0)) / 25,B109))</f>
        <v>0</v>
      </c>
      <c r="C110" s="36">
        <f t="shared" si="34"/>
        <v>21.643618993062692</v>
      </c>
      <c r="E110" s="48">
        <f t="shared" si="20"/>
        <v>3.0300000000000002</v>
      </c>
      <c r="F110" s="34">
        <f t="shared" si="35"/>
        <v>0.66939027813595953</v>
      </c>
      <c r="G110" s="31">
        <f>SUM($F$9:F110)*RLR</f>
        <v>94.027657208324726</v>
      </c>
      <c r="H110" s="32"/>
      <c r="I110" s="36">
        <f>G110-SUM($L$9:L110)</f>
        <v>67.62864106213587</v>
      </c>
      <c r="K110" s="48">
        <f t="shared" si="21"/>
        <v>0.74812967581047385</v>
      </c>
      <c r="L110" s="31">
        <f t="shared" si="36"/>
        <v>0.50497762767032284</v>
      </c>
      <c r="M110" s="36">
        <f>SUM($L$9:L110)*RRF</f>
        <v>18.479311302332196</v>
      </c>
      <c r="N110" s="33"/>
      <c r="O110" s="36">
        <f t="shared" si="22"/>
        <v>86.107952364468062</v>
      </c>
      <c r="P110" s="33"/>
      <c r="Q110" s="33"/>
      <c r="R110" s="33"/>
      <c r="S110" s="33"/>
      <c r="T110" s="33"/>
      <c r="U110" s="33"/>
      <c r="V110" s="33"/>
      <c r="W110" s="31">
        <f t="shared" si="23"/>
        <v>18.180639954172658</v>
      </c>
      <c r="X110" s="31">
        <f t="shared" si="24"/>
        <v>47.340048743495103</v>
      </c>
      <c r="Y110" s="31">
        <f t="shared" si="25"/>
        <v>65.520688697667765</v>
      </c>
      <c r="Z110" s="31">
        <f t="shared" si="26"/>
        <v>-2.107952364468062</v>
      </c>
      <c r="AA110" s="31"/>
      <c r="AB110" s="31"/>
      <c r="AC110" s="31"/>
      <c r="AD110" s="31"/>
      <c r="AE110" s="31"/>
      <c r="AF110" s="31"/>
      <c r="AG110" s="31"/>
      <c r="AH110" s="33">
        <f t="shared" si="27"/>
        <v>0.21999180121824041</v>
      </c>
      <c r="AI110" s="33">
        <f t="shared" si="28"/>
        <v>1.0250946710055722</v>
      </c>
      <c r="AJ110" s="33">
        <f t="shared" si="29"/>
        <v>0.7835638100693727</v>
      </c>
      <c r="AK110" s="95">
        <f t="shared" si="30"/>
        <v>0.58127330785913867</v>
      </c>
      <c r="AL110" s="3">
        <f t="shared" si="31"/>
        <v>0.57918351154267589</v>
      </c>
      <c r="AM110" s="3"/>
      <c r="AN110" s="3"/>
      <c r="AO110" s="3"/>
      <c r="AP110" s="3"/>
      <c r="AQ110" s="3"/>
      <c r="AR110" s="90">
        <f t="shared" si="37"/>
        <v>0</v>
      </c>
      <c r="AS110" s="91">
        <f t="shared" si="38"/>
        <v>0</v>
      </c>
      <c r="AT110" s="89">
        <f>SUM(AS$9:AS110)*RLR</f>
        <v>120</v>
      </c>
      <c r="AU110" s="90">
        <f>AT110-SUM(AW$9:AW110)</f>
        <v>50.497978614878889</v>
      </c>
      <c r="AV110" s="48">
        <f t="shared" si="32"/>
        <v>0.74812967581047385</v>
      </c>
      <c r="AW110" s="31">
        <f t="shared" si="39"/>
        <v>0.38159681572956344</v>
      </c>
      <c r="AX110" s="90">
        <f>SUM(AW$9:AW110)*RRF</f>
        <v>48.651414969584778</v>
      </c>
      <c r="AY110" s="96"/>
    </row>
    <row r="111" spans="1:51" x14ac:dyDescent="0.25">
      <c r="A111" s="14">
        <f t="shared" si="33"/>
        <v>1.02</v>
      </c>
      <c r="B111" s="59">
        <f>IF($B$4="AY",0,IFERROR(P*INDEX('UWYr writing pattern'!$C$4:$C$18,MATCH('Extended model w.Calcs'!$A111,'UWYr writing pattern'!$A$4:$A$18,0)) / 25,B110))</f>
        <v>0</v>
      </c>
      <c r="C111" s="36">
        <f t="shared" si="34"/>
        <v>20.987817337572892</v>
      </c>
      <c r="E111" s="48">
        <f t="shared" si="20"/>
        <v>3.06</v>
      </c>
      <c r="F111" s="34">
        <f t="shared" si="35"/>
        <v>0.65580165548979963</v>
      </c>
      <c r="G111" s="31">
        <f>SUM($F$9:F111)*RLR</f>
        <v>94.814619194912481</v>
      </c>
      <c r="H111" s="32"/>
      <c r="I111" s="36">
        <f>G111-SUM($L$9:L111)</f>
        <v>67.909653115590444</v>
      </c>
      <c r="K111" s="48">
        <f t="shared" si="21"/>
        <v>0.74626865671641796</v>
      </c>
      <c r="L111" s="31">
        <f t="shared" si="36"/>
        <v>0.50594993313318615</v>
      </c>
      <c r="M111" s="36">
        <f>SUM($L$9:L111)*RRF</f>
        <v>18.833476255525426</v>
      </c>
      <c r="N111" s="33"/>
      <c r="O111" s="36">
        <f t="shared" si="22"/>
        <v>86.74312937111587</v>
      </c>
      <c r="P111" s="33"/>
      <c r="Q111" s="33"/>
      <c r="R111" s="33"/>
      <c r="S111" s="33"/>
      <c r="T111" s="33"/>
      <c r="U111" s="33"/>
      <c r="V111" s="33"/>
      <c r="W111" s="31">
        <f t="shared" si="23"/>
        <v>17.629766563561226</v>
      </c>
      <c r="X111" s="31">
        <f t="shared" si="24"/>
        <v>47.536757180913305</v>
      </c>
      <c r="Y111" s="31">
        <f t="shared" si="25"/>
        <v>65.166523744474532</v>
      </c>
      <c r="Z111" s="31">
        <f t="shared" si="26"/>
        <v>-2.7431293711158702</v>
      </c>
      <c r="AA111" s="31"/>
      <c r="AB111" s="31"/>
      <c r="AC111" s="31"/>
      <c r="AD111" s="31"/>
      <c r="AE111" s="31"/>
      <c r="AF111" s="31"/>
      <c r="AG111" s="31"/>
      <c r="AH111" s="33">
        <f t="shared" si="27"/>
        <v>0.22420805066101698</v>
      </c>
      <c r="AI111" s="33">
        <f t="shared" si="28"/>
        <v>1.0326563020370938</v>
      </c>
      <c r="AJ111" s="33">
        <f t="shared" si="29"/>
        <v>0.79012182662427066</v>
      </c>
      <c r="AK111" s="95">
        <f t="shared" si="30"/>
        <v>0.58439036716617387</v>
      </c>
      <c r="AL111" s="3">
        <f t="shared" si="31"/>
        <v>0.58233176457352864</v>
      </c>
      <c r="AM111" s="3"/>
      <c r="AN111" s="3"/>
      <c r="AO111" s="3"/>
      <c r="AP111" s="3"/>
      <c r="AQ111" s="3"/>
      <c r="AR111" s="90">
        <f t="shared" si="37"/>
        <v>0</v>
      </c>
      <c r="AS111" s="91">
        <f t="shared" si="38"/>
        <v>0</v>
      </c>
      <c r="AT111" s="89">
        <f>SUM(AS$9:AS111)*RLR</f>
        <v>120</v>
      </c>
      <c r="AU111" s="90">
        <f>AT111-SUM(AW$9:AW111)</f>
        <v>50.120188251176558</v>
      </c>
      <c r="AV111" s="48">
        <f t="shared" si="32"/>
        <v>0.74626865671641796</v>
      </c>
      <c r="AW111" s="31">
        <f t="shared" si="39"/>
        <v>0.37779036370233587</v>
      </c>
      <c r="AX111" s="90">
        <f>SUM(AW$9:AW111)*RRF</f>
        <v>48.915868224176407</v>
      </c>
      <c r="AY111" s="96"/>
    </row>
    <row r="112" spans="1:51" x14ac:dyDescent="0.25">
      <c r="A112" s="14">
        <f t="shared" si="33"/>
        <v>1.03</v>
      </c>
      <c r="B112" s="59">
        <f>IF($B$4="AY",0,IFERROR(P*INDEX('UWYr writing pattern'!$C$4:$C$18,MATCH('Extended model w.Calcs'!$A112,'UWYr writing pattern'!$A$4:$A$18,0)) / 25,B111))</f>
        <v>0</v>
      </c>
      <c r="C112" s="36">
        <f t="shared" si="34"/>
        <v>20.345590127043163</v>
      </c>
      <c r="E112" s="48">
        <f t="shared" si="20"/>
        <v>3.09</v>
      </c>
      <c r="F112" s="34">
        <f t="shared" si="35"/>
        <v>0.64222721052973053</v>
      </c>
      <c r="G112" s="31">
        <f>SUM($F$9:F112)*RLR</f>
        <v>95.585291847548149</v>
      </c>
      <c r="H112" s="32"/>
      <c r="I112" s="36">
        <f>G112-SUM($L$9:L112)</f>
        <v>68.173537312139615</v>
      </c>
      <c r="K112" s="48">
        <f t="shared" si="21"/>
        <v>0.74441687344913143</v>
      </c>
      <c r="L112" s="31">
        <f t="shared" si="36"/>
        <v>0.50678845608649592</v>
      </c>
      <c r="M112" s="36">
        <f>SUM($L$9:L112)*RRF</f>
        <v>19.188228174785976</v>
      </c>
      <c r="N112" s="33"/>
      <c r="O112" s="36">
        <f t="shared" si="22"/>
        <v>87.361765486925592</v>
      </c>
      <c r="P112" s="33"/>
      <c r="Q112" s="33"/>
      <c r="R112" s="33"/>
      <c r="S112" s="33"/>
      <c r="T112" s="33"/>
      <c r="U112" s="33"/>
      <c r="V112" s="33"/>
      <c r="W112" s="31">
        <f t="shared" si="23"/>
        <v>17.090295706716255</v>
      </c>
      <c r="X112" s="31">
        <f t="shared" si="24"/>
        <v>47.721476118497726</v>
      </c>
      <c r="Y112" s="31">
        <f t="shared" si="25"/>
        <v>64.811771825213981</v>
      </c>
      <c r="Z112" s="31">
        <f t="shared" si="26"/>
        <v>-3.3617654869255915</v>
      </c>
      <c r="AA112" s="31"/>
      <c r="AB112" s="31"/>
      <c r="AC112" s="31"/>
      <c r="AD112" s="31"/>
      <c r="AE112" s="31"/>
      <c r="AF112" s="31"/>
      <c r="AG112" s="31"/>
      <c r="AH112" s="33">
        <f t="shared" si="27"/>
        <v>0.22843128779507116</v>
      </c>
      <c r="AI112" s="33">
        <f t="shared" si="28"/>
        <v>1.0400210177014952</v>
      </c>
      <c r="AJ112" s="33">
        <f t="shared" si="29"/>
        <v>0.79654409872956788</v>
      </c>
      <c r="AK112" s="95">
        <f t="shared" si="30"/>
        <v>0.58747656465822806</v>
      </c>
      <c r="AL112" s="3">
        <f t="shared" si="31"/>
        <v>0.58544869170357694</v>
      </c>
      <c r="AM112" s="3"/>
      <c r="AN112" s="3"/>
      <c r="AO112" s="3"/>
      <c r="AP112" s="3"/>
      <c r="AQ112" s="3"/>
      <c r="AR112" s="90">
        <f t="shared" si="37"/>
        <v>0</v>
      </c>
      <c r="AS112" s="91">
        <f t="shared" si="38"/>
        <v>0</v>
      </c>
      <c r="AT112" s="89">
        <f>SUM(AS$9:AS112)*RLR</f>
        <v>120</v>
      </c>
      <c r="AU112" s="90">
        <f>AT112-SUM(AW$9:AW112)</f>
        <v>49.746156995570757</v>
      </c>
      <c r="AV112" s="48">
        <f t="shared" si="32"/>
        <v>0.74441687344913143</v>
      </c>
      <c r="AW112" s="31">
        <f t="shared" si="39"/>
        <v>0.37403125560579525</v>
      </c>
      <c r="AX112" s="90">
        <f>SUM(AW$9:AW112)*RRF</f>
        <v>49.177690103100467</v>
      </c>
      <c r="AY112" s="96"/>
    </row>
    <row r="113" spans="1:51" x14ac:dyDescent="0.25">
      <c r="A113" s="14">
        <f t="shared" si="33"/>
        <v>1.04</v>
      </c>
      <c r="B113" s="59">
        <f>IF($B$4="AY",0,IFERROR(P*INDEX('UWYr writing pattern'!$C$4:$C$18,MATCH('Extended model w.Calcs'!$A113,'UWYr writing pattern'!$A$4:$A$18,0)) / 25,B112))</f>
        <v>0</v>
      </c>
      <c r="C113" s="36">
        <f t="shared" si="34"/>
        <v>19.716911392117531</v>
      </c>
      <c r="E113" s="48">
        <f t="shared" si="20"/>
        <v>3.12</v>
      </c>
      <c r="F113" s="34">
        <f t="shared" si="35"/>
        <v>0.62867873492563375</v>
      </c>
      <c r="G113" s="31">
        <f>SUM($F$9:F113)*RLR</f>
        <v>96.339706329458906</v>
      </c>
      <c r="H113" s="32"/>
      <c r="I113" s="36">
        <f>G113-SUM($L$9:L113)</f>
        <v>68.42045647907166</v>
      </c>
      <c r="K113" s="48">
        <f t="shared" si="21"/>
        <v>0.74257425742574257</v>
      </c>
      <c r="L113" s="31">
        <f t="shared" si="36"/>
        <v>0.50749531497870681</v>
      </c>
      <c r="M113" s="36">
        <f>SUM($L$9:L113)*RRF</f>
        <v>19.543474895271071</v>
      </c>
      <c r="N113" s="33"/>
      <c r="O113" s="36">
        <f t="shared" si="22"/>
        <v>87.963931374342735</v>
      </c>
      <c r="P113" s="33"/>
      <c r="Q113" s="33"/>
      <c r="R113" s="33"/>
      <c r="S113" s="33"/>
      <c r="T113" s="33"/>
      <c r="U113" s="33"/>
      <c r="V113" s="33"/>
      <c r="W113" s="31">
        <f t="shared" si="23"/>
        <v>16.562205569378726</v>
      </c>
      <c r="X113" s="31">
        <f t="shared" si="24"/>
        <v>47.894319535350157</v>
      </c>
      <c r="Y113" s="31">
        <f t="shared" si="25"/>
        <v>64.456525104728883</v>
      </c>
      <c r="Z113" s="31">
        <f t="shared" si="26"/>
        <v>-3.9639313743427351</v>
      </c>
      <c r="AA113" s="31"/>
      <c r="AB113" s="31"/>
      <c r="AC113" s="31"/>
      <c r="AD113" s="31"/>
      <c r="AE113" s="31"/>
      <c r="AF113" s="31"/>
      <c r="AG113" s="31"/>
      <c r="AH113" s="33">
        <f t="shared" si="27"/>
        <v>0.23266041541989371</v>
      </c>
      <c r="AI113" s="33">
        <f t="shared" si="28"/>
        <v>1.0471896592183658</v>
      </c>
      <c r="AJ113" s="33">
        <f t="shared" si="29"/>
        <v>0.80283088607882425</v>
      </c>
      <c r="AK113" s="95">
        <f t="shared" si="30"/>
        <v>0.59053228134302493</v>
      </c>
      <c r="AL113" s="3">
        <f t="shared" si="31"/>
        <v>0.58853468159163969</v>
      </c>
      <c r="AM113" s="3"/>
      <c r="AN113" s="3"/>
      <c r="AO113" s="3"/>
      <c r="AP113" s="3"/>
      <c r="AQ113" s="3"/>
      <c r="AR113" s="90">
        <f t="shared" si="37"/>
        <v>0</v>
      </c>
      <c r="AS113" s="91">
        <f t="shared" si="38"/>
        <v>0</v>
      </c>
      <c r="AT113" s="89">
        <f>SUM(AS$9:AS113)*RLR</f>
        <v>120</v>
      </c>
      <c r="AU113" s="90">
        <f>AT113-SUM(AW$9:AW113)</f>
        <v>49.375838209003234</v>
      </c>
      <c r="AV113" s="48">
        <f t="shared" si="32"/>
        <v>0.74257425742574257</v>
      </c>
      <c r="AW113" s="31">
        <f t="shared" si="39"/>
        <v>0.37031878656752421</v>
      </c>
      <c r="AX113" s="90">
        <f>SUM(AW$9:AW113)*RRF</f>
        <v>49.436913253697732</v>
      </c>
      <c r="AY113" s="96"/>
    </row>
    <row r="114" spans="1:51" x14ac:dyDescent="0.25">
      <c r="A114" s="14">
        <f t="shared" si="33"/>
        <v>1.05</v>
      </c>
      <c r="B114" s="59">
        <f>IF($B$4="AY",0,IFERROR(P*INDEX('UWYr writing pattern'!$C$4:$C$18,MATCH('Extended model w.Calcs'!$A114,'UWYr writing pattern'!$A$4:$A$18,0)) / 25,B113))</f>
        <v>0</v>
      </c>
      <c r="C114" s="36">
        <f t="shared" si="34"/>
        <v>19.101743756683465</v>
      </c>
      <c r="E114" s="48">
        <f t="shared" si="20"/>
        <v>3.1500000000000004</v>
      </c>
      <c r="F114" s="34">
        <f t="shared" si="35"/>
        <v>0.61516763543406694</v>
      </c>
      <c r="G114" s="31">
        <f>SUM($F$9:F114)*RLR</f>
        <v>97.077907491979772</v>
      </c>
      <c r="H114" s="32"/>
      <c r="I114" s="36">
        <f>G114-SUM($L$9:L114)</f>
        <v>68.650584944965757</v>
      </c>
      <c r="K114" s="48">
        <f t="shared" si="21"/>
        <v>0.74074074074074081</v>
      </c>
      <c r="L114" s="31">
        <f t="shared" si="36"/>
        <v>0.50807269662676968</v>
      </c>
      <c r="M114" s="36">
        <f>SUM($L$9:L114)*RRF</f>
        <v>19.89912578290981</v>
      </c>
      <c r="N114" s="33"/>
      <c r="O114" s="36">
        <f t="shared" si="22"/>
        <v>88.549710727875564</v>
      </c>
      <c r="P114" s="33"/>
      <c r="Q114" s="33"/>
      <c r="R114" s="33"/>
      <c r="S114" s="33"/>
      <c r="T114" s="33"/>
      <c r="U114" s="33"/>
      <c r="V114" s="33"/>
      <c r="W114" s="31">
        <f t="shared" si="23"/>
        <v>16.045464755614109</v>
      </c>
      <c r="X114" s="31">
        <f t="shared" si="24"/>
        <v>48.055409461476025</v>
      </c>
      <c r="Y114" s="31">
        <f t="shared" si="25"/>
        <v>64.100874217090137</v>
      </c>
      <c r="Z114" s="31">
        <f t="shared" si="26"/>
        <v>-4.5497107278755635</v>
      </c>
      <c r="AA114" s="31"/>
      <c r="AB114" s="31"/>
      <c r="AC114" s="31"/>
      <c r="AD114" s="31"/>
      <c r="AE114" s="31"/>
      <c r="AF114" s="31"/>
      <c r="AG114" s="31"/>
      <c r="AH114" s="33">
        <f t="shared" si="27"/>
        <v>0.23689435455845012</v>
      </c>
      <c r="AI114" s="33">
        <f t="shared" si="28"/>
        <v>1.0541632229508995</v>
      </c>
      <c r="AJ114" s="33">
        <f t="shared" si="29"/>
        <v>0.8089825624331648</v>
      </c>
      <c r="AK114" s="95">
        <f t="shared" si="30"/>
        <v>0.59355789259767322</v>
      </c>
      <c r="AL114" s="3">
        <f t="shared" si="31"/>
        <v>0.59159011712437504</v>
      </c>
      <c r="AM114" s="3"/>
      <c r="AN114" s="3"/>
      <c r="AO114" s="3"/>
      <c r="AP114" s="3"/>
      <c r="AQ114" s="3"/>
      <c r="AR114" s="90">
        <f t="shared" si="37"/>
        <v>0</v>
      </c>
      <c r="AS114" s="91">
        <f t="shared" si="38"/>
        <v>0</v>
      </c>
      <c r="AT114" s="89">
        <f>SUM(AS$9:AS114)*RLR</f>
        <v>120</v>
      </c>
      <c r="AU114" s="90">
        <f>AT114-SUM(AW$9:AW114)</f>
        <v>49.009185945074989</v>
      </c>
      <c r="AV114" s="48">
        <f t="shared" si="32"/>
        <v>0.74074074074074081</v>
      </c>
      <c r="AW114" s="31">
        <f t="shared" si="39"/>
        <v>0.3666522639282418</v>
      </c>
      <c r="AX114" s="90">
        <f>SUM(AW$9:AW114)*RRF</f>
        <v>49.693569838447502</v>
      </c>
      <c r="AY114" s="96"/>
    </row>
    <row r="115" spans="1:51" x14ac:dyDescent="0.25">
      <c r="A115" s="14">
        <f t="shared" si="33"/>
        <v>1.06</v>
      </c>
      <c r="B115" s="59">
        <f>IF($B$4="AY",0,IFERROR(P*INDEX('UWYr writing pattern'!$C$4:$C$18,MATCH('Extended model w.Calcs'!$A115,'UWYr writing pattern'!$A$4:$A$18,0)) / 25,B114))</f>
        <v>0</v>
      </c>
      <c r="C115" s="36">
        <f t="shared" si="34"/>
        <v>18.500038828347936</v>
      </c>
      <c r="E115" s="48">
        <f t="shared" si="20"/>
        <v>3.18</v>
      </c>
      <c r="F115" s="34">
        <f t="shared" si="35"/>
        <v>0.60170492833552924</v>
      </c>
      <c r="G115" s="31">
        <f>SUM($F$9:F115)*RLR</f>
        <v>97.799953405982421</v>
      </c>
      <c r="H115" s="32"/>
      <c r="I115" s="36">
        <f>G115-SUM($L$9:L115)</f>
        <v>68.864108007524209</v>
      </c>
      <c r="K115" s="48">
        <f t="shared" si="21"/>
        <v>0.73891625615763534</v>
      </c>
      <c r="L115" s="31">
        <f t="shared" si="36"/>
        <v>0.50852285144419085</v>
      </c>
      <c r="M115" s="36">
        <f>SUM($L$9:L115)*RRF</f>
        <v>20.255091778920743</v>
      </c>
      <c r="N115" s="33"/>
      <c r="O115" s="36">
        <f t="shared" si="22"/>
        <v>89.119199786444952</v>
      </c>
      <c r="P115" s="33"/>
      <c r="Q115" s="33"/>
      <c r="R115" s="33"/>
      <c r="S115" s="33"/>
      <c r="T115" s="33"/>
      <c r="U115" s="33"/>
      <c r="V115" s="33"/>
      <c r="W115" s="31">
        <f t="shared" si="23"/>
        <v>15.540032615812263</v>
      </c>
      <c r="X115" s="31">
        <f t="shared" si="24"/>
        <v>48.204875605266942</v>
      </c>
      <c r="Y115" s="31">
        <f t="shared" si="25"/>
        <v>63.744908221079207</v>
      </c>
      <c r="Z115" s="31">
        <f t="shared" si="26"/>
        <v>-5.1191997864449519</v>
      </c>
      <c r="AA115" s="31"/>
      <c r="AB115" s="31"/>
      <c r="AC115" s="31"/>
      <c r="AD115" s="31"/>
      <c r="AE115" s="31"/>
      <c r="AF115" s="31"/>
      <c r="AG115" s="31"/>
      <c r="AH115" s="33">
        <f t="shared" si="27"/>
        <v>0.24113204498715171</v>
      </c>
      <c r="AI115" s="33">
        <f t="shared" si="28"/>
        <v>1.0609428546005351</v>
      </c>
      <c r="AJ115" s="33">
        <f t="shared" si="29"/>
        <v>0.81499961171652013</v>
      </c>
      <c r="AK115" s="95">
        <f t="shared" si="30"/>
        <v>0.59655376826550521</v>
      </c>
      <c r="AL115" s="3">
        <f t="shared" si="31"/>
        <v>0.59461537551604637</v>
      </c>
      <c r="AM115" s="3"/>
      <c r="AN115" s="3"/>
      <c r="AO115" s="3"/>
      <c r="AP115" s="3"/>
      <c r="AQ115" s="3"/>
      <c r="AR115" s="90">
        <f t="shared" si="37"/>
        <v>0</v>
      </c>
      <c r="AS115" s="91">
        <f t="shared" si="38"/>
        <v>0</v>
      </c>
      <c r="AT115" s="89">
        <f>SUM(AS$9:AS115)*RLR</f>
        <v>120</v>
      </c>
      <c r="AU115" s="90">
        <f>AT115-SUM(AW$9:AW115)</f>
        <v>48.646154938074432</v>
      </c>
      <c r="AV115" s="48">
        <f t="shared" si="32"/>
        <v>0.73891625615763534</v>
      </c>
      <c r="AW115" s="31">
        <f t="shared" si="39"/>
        <v>0.36303100700055552</v>
      </c>
      <c r="AX115" s="90">
        <f>SUM(AW$9:AW115)*RRF</f>
        <v>49.947691543347894</v>
      </c>
      <c r="AY115" s="96"/>
    </row>
    <row r="116" spans="1:51" x14ac:dyDescent="0.25">
      <c r="A116" s="14">
        <f t="shared" si="33"/>
        <v>1.07</v>
      </c>
      <c r="B116" s="59">
        <f>IF($B$4="AY",0,IFERROR(P*INDEX('UWYr writing pattern'!$C$4:$C$18,MATCH('Extended model w.Calcs'!$A116,'UWYr writing pattern'!$A$4:$A$18,0)) / 25,B115))</f>
        <v>0</v>
      </c>
      <c r="C116" s="36">
        <f t="shared" si="34"/>
        <v>17.911737593606471</v>
      </c>
      <c r="E116" s="48">
        <f t="shared" si="20"/>
        <v>3.21</v>
      </c>
      <c r="F116" s="34">
        <f t="shared" si="35"/>
        <v>0.58830123474146445</v>
      </c>
      <c r="G116" s="31">
        <f>SUM($F$9:F116)*RLR</f>
        <v>98.505914887672176</v>
      </c>
      <c r="H116" s="32"/>
      <c r="I116" s="36">
        <f>G116-SUM($L$9:L116)</f>
        <v>69.061221400488421</v>
      </c>
      <c r="K116" s="48">
        <f t="shared" si="21"/>
        <v>0.73710073710073709</v>
      </c>
      <c r="L116" s="31">
        <f t="shared" si="36"/>
        <v>0.50884808872554832</v>
      </c>
      <c r="M116" s="36">
        <f>SUM($L$9:L116)*RRF</f>
        <v>20.611285441028627</v>
      </c>
      <c r="N116" s="33"/>
      <c r="O116" s="36">
        <f t="shared" si="22"/>
        <v>89.672506841517048</v>
      </c>
      <c r="P116" s="33"/>
      <c r="Q116" s="33"/>
      <c r="R116" s="33"/>
      <c r="S116" s="33"/>
      <c r="T116" s="33"/>
      <c r="U116" s="33"/>
      <c r="V116" s="33"/>
      <c r="W116" s="31">
        <f t="shared" si="23"/>
        <v>15.045859578629432</v>
      </c>
      <c r="X116" s="31">
        <f t="shared" si="24"/>
        <v>48.34285498034189</v>
      </c>
      <c r="Y116" s="31">
        <f t="shared" si="25"/>
        <v>63.388714558971323</v>
      </c>
      <c r="Z116" s="31">
        <f t="shared" si="26"/>
        <v>-5.6725068415170483</v>
      </c>
      <c r="AA116" s="31"/>
      <c r="AB116" s="31"/>
      <c r="AC116" s="31"/>
      <c r="AD116" s="31"/>
      <c r="AE116" s="31"/>
      <c r="AF116" s="31"/>
      <c r="AG116" s="31"/>
      <c r="AH116" s="33">
        <f t="shared" si="27"/>
        <v>0.24537244572653127</v>
      </c>
      <c r="AI116" s="33">
        <f t="shared" si="28"/>
        <v>1.0675298433513933</v>
      </c>
      <c r="AJ116" s="33">
        <f t="shared" si="29"/>
        <v>0.82088262406393475</v>
      </c>
      <c r="AK116" s="95">
        <f t="shared" si="30"/>
        <v>0.59952027275101971</v>
      </c>
      <c r="AL116" s="3">
        <f t="shared" si="31"/>
        <v>0.59761082840632185</v>
      </c>
      <c r="AM116" s="3"/>
      <c r="AN116" s="3"/>
      <c r="AO116" s="3"/>
      <c r="AP116" s="3"/>
      <c r="AQ116" s="3"/>
      <c r="AR116" s="90">
        <f t="shared" si="37"/>
        <v>0</v>
      </c>
      <c r="AS116" s="91">
        <f t="shared" si="38"/>
        <v>0</v>
      </c>
      <c r="AT116" s="89">
        <f>SUM(AS$9:AS116)*RLR</f>
        <v>120</v>
      </c>
      <c r="AU116" s="90">
        <f>AT116-SUM(AW$9:AW116)</f>
        <v>48.28670059124137</v>
      </c>
      <c r="AV116" s="48">
        <f t="shared" si="32"/>
        <v>0.73710073710073709</v>
      </c>
      <c r="AW116" s="31">
        <f t="shared" si="39"/>
        <v>0.35945434683306227</v>
      </c>
      <c r="AX116" s="90">
        <f>SUM(AW$9:AW116)*RRF</f>
        <v>50.199309586131037</v>
      </c>
      <c r="AY116" s="96"/>
    </row>
    <row r="117" spans="1:51" x14ac:dyDescent="0.25">
      <c r="A117" s="14">
        <f t="shared" si="33"/>
        <v>1.08</v>
      </c>
      <c r="B117" s="59">
        <f>IF($B$4="AY",0,IFERROR(P*INDEX('UWYr writing pattern'!$C$4:$C$18,MATCH('Extended model w.Calcs'!$A117,'UWYr writing pattern'!$A$4:$A$18,0)) / 25,B116))</f>
        <v>0</v>
      </c>
      <c r="C117" s="36">
        <f t="shared" si="34"/>
        <v>17.336770816851704</v>
      </c>
      <c r="E117" s="48">
        <f t="shared" si="20"/>
        <v>3.24</v>
      </c>
      <c r="F117" s="34">
        <f t="shared" si="35"/>
        <v>0.57496677675476782</v>
      </c>
      <c r="G117" s="31">
        <f>SUM($F$9:F117)*RLR</f>
        <v>99.195875019777887</v>
      </c>
      <c r="H117" s="32"/>
      <c r="I117" s="36">
        <f>G117-SUM($L$9:L117)</f>
        <v>69.242130760600361</v>
      </c>
      <c r="K117" s="48">
        <f t="shared" si="21"/>
        <v>0.73529411764705876</v>
      </c>
      <c r="L117" s="31">
        <f t="shared" si="36"/>
        <v>0.50905077199377213</v>
      </c>
      <c r="M117" s="36">
        <f>SUM($L$9:L117)*RRF</f>
        <v>20.967620981424268</v>
      </c>
      <c r="N117" s="33"/>
      <c r="O117" s="36">
        <f t="shared" si="22"/>
        <v>90.209751742024622</v>
      </c>
      <c r="P117" s="33"/>
      <c r="Q117" s="33"/>
      <c r="R117" s="33"/>
      <c r="S117" s="33"/>
      <c r="T117" s="33"/>
      <c r="U117" s="33"/>
      <c r="V117" s="33"/>
      <c r="W117" s="31">
        <f t="shared" si="23"/>
        <v>14.56288748615543</v>
      </c>
      <c r="X117" s="31">
        <f t="shared" si="24"/>
        <v>48.46949153242025</v>
      </c>
      <c r="Y117" s="31">
        <f t="shared" si="25"/>
        <v>63.032379018575682</v>
      </c>
      <c r="Z117" s="31">
        <f t="shared" si="26"/>
        <v>-6.209751742024622</v>
      </c>
      <c r="AA117" s="31"/>
      <c r="AB117" s="31"/>
      <c r="AC117" s="31"/>
      <c r="AD117" s="31"/>
      <c r="AE117" s="31"/>
      <c r="AF117" s="31"/>
      <c r="AG117" s="31"/>
      <c r="AH117" s="33">
        <f t="shared" si="27"/>
        <v>0.24961453549314605</v>
      </c>
      <c r="AI117" s="33">
        <f t="shared" si="28"/>
        <v>1.0739256159764836</v>
      </c>
      <c r="AJ117" s="33">
        <f t="shared" si="29"/>
        <v>0.82663229183148235</v>
      </c>
      <c r="AK117" s="95">
        <f t="shared" si="30"/>
        <v>0.60245776511296545</v>
      </c>
      <c r="AL117" s="3">
        <f t="shared" si="31"/>
        <v>0.60057684195615246</v>
      </c>
      <c r="AM117" s="3"/>
      <c r="AN117" s="3"/>
      <c r="AO117" s="3"/>
      <c r="AP117" s="3"/>
      <c r="AQ117" s="3"/>
      <c r="AR117" s="90">
        <f t="shared" si="37"/>
        <v>0</v>
      </c>
      <c r="AS117" s="91">
        <f t="shared" si="38"/>
        <v>0</v>
      </c>
      <c r="AT117" s="89">
        <f>SUM(AS$9:AS117)*RLR</f>
        <v>120</v>
      </c>
      <c r="AU117" s="90">
        <f>AT117-SUM(AW$9:AW117)</f>
        <v>47.930778965261709</v>
      </c>
      <c r="AV117" s="48">
        <f t="shared" si="32"/>
        <v>0.73529411764705876</v>
      </c>
      <c r="AW117" s="31">
        <f t="shared" si="39"/>
        <v>0.35592162597966615</v>
      </c>
      <c r="AX117" s="90">
        <f>SUM(AW$9:AW117)*RRF</f>
        <v>50.448454724316804</v>
      </c>
      <c r="AY117" s="96"/>
    </row>
    <row r="118" spans="1:51" x14ac:dyDescent="0.25">
      <c r="A118" s="14">
        <f t="shared" si="33"/>
        <v>1.0900000000000001</v>
      </c>
      <c r="B118" s="59">
        <f>IF($B$4="AY",0,IFERROR(P*INDEX('UWYr writing pattern'!$C$4:$C$18,MATCH('Extended model w.Calcs'!$A118,'UWYr writing pattern'!$A$4:$A$18,0)) / 25,B117))</f>
        <v>0</v>
      </c>
      <c r="C118" s="36">
        <f t="shared" si="34"/>
        <v>16.775059442385707</v>
      </c>
      <c r="E118" s="48">
        <f t="shared" si="20"/>
        <v>3.2700000000000005</v>
      </c>
      <c r="F118" s="34">
        <f t="shared" si="35"/>
        <v>0.56171137446599528</v>
      </c>
      <c r="G118" s="31">
        <f>SUM($F$9:F118)*RLR</f>
        <v>99.869928669137096</v>
      </c>
      <c r="H118" s="32"/>
      <c r="I118" s="36">
        <f>G118-SUM($L$9:L118)</f>
        <v>69.407051095543395</v>
      </c>
      <c r="K118" s="48">
        <f t="shared" si="21"/>
        <v>0.73349633251833746</v>
      </c>
      <c r="L118" s="31">
        <f t="shared" si="36"/>
        <v>0.50913331441617904</v>
      </c>
      <c r="M118" s="36">
        <f>SUM($L$9:L118)*RRF</f>
        <v>21.324014301515593</v>
      </c>
      <c r="N118" s="33"/>
      <c r="O118" s="36">
        <f t="shared" si="22"/>
        <v>90.731065397058984</v>
      </c>
      <c r="P118" s="33"/>
      <c r="Q118" s="33"/>
      <c r="R118" s="33"/>
      <c r="S118" s="33"/>
      <c r="T118" s="33"/>
      <c r="U118" s="33"/>
      <c r="V118" s="33"/>
      <c r="W118" s="31">
        <f t="shared" si="23"/>
        <v>14.091049931603992</v>
      </c>
      <c r="X118" s="31">
        <f t="shared" si="24"/>
        <v>48.584935766880371</v>
      </c>
      <c r="Y118" s="31">
        <f t="shared" si="25"/>
        <v>62.675985698484361</v>
      </c>
      <c r="Z118" s="31">
        <f t="shared" si="26"/>
        <v>-6.731065397058984</v>
      </c>
      <c r="AA118" s="31"/>
      <c r="AB118" s="31"/>
      <c r="AC118" s="31"/>
      <c r="AD118" s="31"/>
      <c r="AE118" s="31"/>
      <c r="AF118" s="31"/>
      <c r="AG118" s="31"/>
      <c r="AH118" s="33">
        <f t="shared" si="27"/>
        <v>0.25385731311328086</v>
      </c>
      <c r="AI118" s="33">
        <f t="shared" si="28"/>
        <v>1.0801317309173688</v>
      </c>
      <c r="AJ118" s="33">
        <f t="shared" si="29"/>
        <v>0.83224940557614246</v>
      </c>
      <c r="AK118" s="95">
        <f t="shared" si="30"/>
        <v>0.6053665991556102</v>
      </c>
      <c r="AL118" s="3">
        <f t="shared" si="31"/>
        <v>0.60351377694176889</v>
      </c>
      <c r="AM118" s="3"/>
      <c r="AN118" s="3"/>
      <c r="AO118" s="3"/>
      <c r="AP118" s="3"/>
      <c r="AQ118" s="3"/>
      <c r="AR118" s="90">
        <f t="shared" si="37"/>
        <v>0</v>
      </c>
      <c r="AS118" s="91">
        <f t="shared" si="38"/>
        <v>0</v>
      </c>
      <c r="AT118" s="89">
        <f>SUM(AS$9:AS118)*RLR</f>
        <v>120</v>
      </c>
      <c r="AU118" s="90">
        <f>AT118-SUM(AW$9:AW118)</f>
        <v>47.578346766987721</v>
      </c>
      <c r="AV118" s="48">
        <f t="shared" si="32"/>
        <v>0.73349633251833746</v>
      </c>
      <c r="AW118" s="31">
        <f t="shared" si="39"/>
        <v>0.35243219827398314</v>
      </c>
      <c r="AX118" s="90">
        <f>SUM(AW$9:AW118)*RRF</f>
        <v>50.695157263108591</v>
      </c>
      <c r="AY118" s="96"/>
    </row>
    <row r="119" spans="1:51" x14ac:dyDescent="0.25">
      <c r="A119" s="14">
        <f t="shared" si="33"/>
        <v>1.1000000000000001</v>
      </c>
      <c r="B119" s="59">
        <f>IF($B$4="AY",0,IFERROR(P*INDEX('UWYr writing pattern'!$C$4:$C$18,MATCH('Extended model w.Calcs'!$A119,'UWYr writing pattern'!$A$4:$A$18,0)) / 25,B118))</f>
        <v>0</v>
      </c>
      <c r="C119" s="36">
        <f t="shared" si="34"/>
        <v>16.226514998619695</v>
      </c>
      <c r="E119" s="48">
        <f t="shared" si="20"/>
        <v>3.3000000000000003</v>
      </c>
      <c r="F119" s="34">
        <f t="shared" si="35"/>
        <v>0.54854444376601275</v>
      </c>
      <c r="G119" s="31">
        <f>SUM($F$9:F119)*RLR</f>
        <v>100.52818200165632</v>
      </c>
      <c r="H119" s="32"/>
      <c r="I119" s="36">
        <f>G119-SUM($L$9:L119)</f>
        <v>69.55620625376767</v>
      </c>
      <c r="K119" s="48">
        <f t="shared" si="21"/>
        <v>0.73170731707317083</v>
      </c>
      <c r="L119" s="31">
        <f t="shared" si="36"/>
        <v>0.50909817429493931</v>
      </c>
      <c r="M119" s="36">
        <f>SUM($L$9:L119)*RRF</f>
        <v>21.680383023522051</v>
      </c>
      <c r="N119" s="33"/>
      <c r="O119" s="36">
        <f t="shared" si="22"/>
        <v>91.236589277289724</v>
      </c>
      <c r="P119" s="33"/>
      <c r="Q119" s="33"/>
      <c r="R119" s="33"/>
      <c r="S119" s="33"/>
      <c r="T119" s="33"/>
      <c r="U119" s="33"/>
      <c r="V119" s="33"/>
      <c r="W119" s="31">
        <f t="shared" si="23"/>
        <v>13.630272598840543</v>
      </c>
      <c r="X119" s="31">
        <f t="shared" si="24"/>
        <v>48.689344377637369</v>
      </c>
      <c r="Y119" s="31">
        <f t="shared" si="25"/>
        <v>62.31961697647791</v>
      </c>
      <c r="Z119" s="31">
        <f t="shared" si="26"/>
        <v>-7.236589277289724</v>
      </c>
      <c r="AA119" s="31"/>
      <c r="AB119" s="31"/>
      <c r="AC119" s="31"/>
      <c r="AD119" s="31"/>
      <c r="AE119" s="31"/>
      <c r="AF119" s="31"/>
      <c r="AG119" s="31"/>
      <c r="AH119" s="33">
        <f t="shared" si="27"/>
        <v>0.25809979789907206</v>
      </c>
      <c r="AI119" s="33">
        <f t="shared" si="28"/>
        <v>1.0861498723486871</v>
      </c>
      <c r="AJ119" s="33">
        <f t="shared" si="29"/>
        <v>0.83773485001380266</v>
      </c>
      <c r="AK119" s="95">
        <f t="shared" si="30"/>
        <v>0.60824712351823096</v>
      </c>
      <c r="AL119" s="3">
        <f t="shared" si="31"/>
        <v>0.60642198884684162</v>
      </c>
      <c r="AM119" s="3"/>
      <c r="AN119" s="3"/>
      <c r="AO119" s="3"/>
      <c r="AP119" s="3"/>
      <c r="AQ119" s="3"/>
      <c r="AR119" s="90">
        <f t="shared" si="37"/>
        <v>0</v>
      </c>
      <c r="AS119" s="91">
        <f t="shared" si="38"/>
        <v>0</v>
      </c>
      <c r="AT119" s="89">
        <f>SUM(AS$9:AS119)*RLR</f>
        <v>120</v>
      </c>
      <c r="AU119" s="90">
        <f>AT119-SUM(AW$9:AW119)</f>
        <v>47.229361338379007</v>
      </c>
      <c r="AV119" s="48">
        <f t="shared" si="32"/>
        <v>0.73170731707317083</v>
      </c>
      <c r="AW119" s="31">
        <f t="shared" si="39"/>
        <v>0.3489854286087119</v>
      </c>
      <c r="AX119" s="90">
        <f>SUM(AW$9:AW119)*RRF</f>
        <v>50.939447063134693</v>
      </c>
      <c r="AY119" s="96"/>
    </row>
    <row r="120" spans="1:51" x14ac:dyDescent="0.25">
      <c r="A120" s="14">
        <f t="shared" si="33"/>
        <v>1.1100000000000001</v>
      </c>
      <c r="B120" s="59">
        <f>IF($B$4="AY",0,IFERROR(P*INDEX('UWYr writing pattern'!$C$4:$C$18,MATCH('Extended model w.Calcs'!$A120,'UWYr writing pattern'!$A$4:$A$18,0)) / 25,B119))</f>
        <v>0</v>
      </c>
      <c r="C120" s="36">
        <f t="shared" si="34"/>
        <v>15.691040003665245</v>
      </c>
      <c r="E120" s="48">
        <f t="shared" si="20"/>
        <v>3.33</v>
      </c>
      <c r="F120" s="34">
        <f t="shared" si="35"/>
        <v>0.53547499495444995</v>
      </c>
      <c r="G120" s="31">
        <f>SUM($F$9:F120)*RLR</f>
        <v>101.17075199560166</v>
      </c>
      <c r="H120" s="32"/>
      <c r="I120" s="36">
        <f>G120-SUM($L$9:L120)</f>
        <v>69.689828397075701</v>
      </c>
      <c r="K120" s="48">
        <f t="shared" si="21"/>
        <v>0.72992700729927007</v>
      </c>
      <c r="L120" s="31">
        <f t="shared" si="36"/>
        <v>0.50894785063732451</v>
      </c>
      <c r="M120" s="36">
        <f>SUM($L$9:L120)*RRF</f>
        <v>22.036646518968176</v>
      </c>
      <c r="N120" s="33"/>
      <c r="O120" s="36">
        <f t="shared" si="22"/>
        <v>91.726474916043884</v>
      </c>
      <c r="P120" s="33"/>
      <c r="Q120" s="33"/>
      <c r="R120" s="33"/>
      <c r="S120" s="33"/>
      <c r="T120" s="33"/>
      <c r="U120" s="33"/>
      <c r="V120" s="33"/>
      <c r="W120" s="31">
        <f t="shared" si="23"/>
        <v>13.180473603078806</v>
      </c>
      <c r="X120" s="31">
        <f t="shared" si="24"/>
        <v>48.782879877952986</v>
      </c>
      <c r="Y120" s="31">
        <f t="shared" si="25"/>
        <v>61.963353481031788</v>
      </c>
      <c r="Z120" s="31">
        <f t="shared" si="26"/>
        <v>-7.7264749160438839</v>
      </c>
      <c r="AA120" s="31"/>
      <c r="AB120" s="31"/>
      <c r="AC120" s="31"/>
      <c r="AD120" s="31"/>
      <c r="AE120" s="31"/>
      <c r="AF120" s="31"/>
      <c r="AG120" s="31"/>
      <c r="AH120" s="33">
        <f t="shared" si="27"/>
        <v>0.26234102998771636</v>
      </c>
      <c r="AI120" s="33">
        <f t="shared" si="28"/>
        <v>1.0919818442386178</v>
      </c>
      <c r="AJ120" s="33">
        <f t="shared" si="29"/>
        <v>0.8430895999633472</v>
      </c>
      <c r="AK120" s="95">
        <f t="shared" si="30"/>
        <v>0.61109968176286955</v>
      </c>
      <c r="AL120" s="3">
        <f t="shared" si="31"/>
        <v>0.60930182795284027</v>
      </c>
      <c r="AM120" s="3"/>
      <c r="AN120" s="3"/>
      <c r="AO120" s="3"/>
      <c r="AP120" s="3"/>
      <c r="AQ120" s="3"/>
      <c r="AR120" s="90">
        <f t="shared" si="37"/>
        <v>0</v>
      </c>
      <c r="AS120" s="91">
        <f t="shared" si="38"/>
        <v>0</v>
      </c>
      <c r="AT120" s="89">
        <f>SUM(AS$9:AS120)*RLR</f>
        <v>120</v>
      </c>
      <c r="AU120" s="90">
        <f>AT120-SUM(AW$9:AW120)</f>
        <v>46.883780645659158</v>
      </c>
      <c r="AV120" s="48">
        <f t="shared" si="32"/>
        <v>0.72992700729927007</v>
      </c>
      <c r="AW120" s="31">
        <f t="shared" si="39"/>
        <v>0.34558069271984643</v>
      </c>
      <c r="AX120" s="90">
        <f>SUM(AW$9:AW120)*RRF</f>
        <v>51.181353548038587</v>
      </c>
      <c r="AY120" s="96"/>
    </row>
    <row r="121" spans="1:51" x14ac:dyDescent="0.25">
      <c r="A121" s="14">
        <f t="shared" si="33"/>
        <v>1.1200000000000001</v>
      </c>
      <c r="B121" s="59">
        <f>IF($B$4="AY",0,IFERROR(P*INDEX('UWYr writing pattern'!$C$4:$C$18,MATCH('Extended model w.Calcs'!$A121,'UWYr writing pattern'!$A$4:$A$18,0)) / 25,B120))</f>
        <v>0</v>
      </c>
      <c r="C121" s="36">
        <f t="shared" si="34"/>
        <v>15.168528371543193</v>
      </c>
      <c r="E121" s="48">
        <f t="shared" si="20"/>
        <v>3.3600000000000003</v>
      </c>
      <c r="F121" s="34">
        <f t="shared" si="35"/>
        <v>0.52251163212205276</v>
      </c>
      <c r="G121" s="31">
        <f>SUM($F$9:F121)*RLR</f>
        <v>101.79776595414812</v>
      </c>
      <c r="H121" s="32"/>
      <c r="I121" s="36">
        <f>G121-SUM($L$9:L121)</f>
        <v>69.808157476811374</v>
      </c>
      <c r="K121" s="48">
        <f t="shared" si="21"/>
        <v>0.72815533980582525</v>
      </c>
      <c r="L121" s="31">
        <f t="shared" si="36"/>
        <v>0.50868487881077151</v>
      </c>
      <c r="M121" s="36">
        <f>SUM($L$9:L121)*RRF</f>
        <v>22.392725934135719</v>
      </c>
      <c r="N121" s="33"/>
      <c r="O121" s="36">
        <f t="shared" si="22"/>
        <v>92.200883410947085</v>
      </c>
      <c r="P121" s="33"/>
      <c r="Q121" s="33"/>
      <c r="R121" s="33"/>
      <c r="S121" s="33"/>
      <c r="T121" s="33"/>
      <c r="U121" s="33"/>
      <c r="V121" s="33"/>
      <c r="W121" s="31">
        <f t="shared" si="23"/>
        <v>12.741563832096281</v>
      </c>
      <c r="X121" s="31">
        <f t="shared" si="24"/>
        <v>48.865710233767956</v>
      </c>
      <c r="Y121" s="31">
        <f t="shared" si="25"/>
        <v>61.607274065864239</v>
      </c>
      <c r="Z121" s="31">
        <f t="shared" si="26"/>
        <v>-8.2008834109470854</v>
      </c>
      <c r="AA121" s="31"/>
      <c r="AB121" s="31"/>
      <c r="AC121" s="31"/>
      <c r="AD121" s="31"/>
      <c r="AE121" s="31"/>
      <c r="AF121" s="31"/>
      <c r="AG121" s="31"/>
      <c r="AH121" s="33">
        <f t="shared" si="27"/>
        <v>0.26658007064447287</v>
      </c>
      <c r="AI121" s="33">
        <f t="shared" si="28"/>
        <v>1.0976295644160368</v>
      </c>
      <c r="AJ121" s="33">
        <f t="shared" si="29"/>
        <v>0.84831471628456767</v>
      </c>
      <c r="AK121" s="95">
        <f t="shared" si="30"/>
        <v>0.61392461246038588</v>
      </c>
      <c r="AL121" s="3">
        <f t="shared" si="31"/>
        <v>0.61215363942763701</v>
      </c>
      <c r="AM121" s="3"/>
      <c r="AN121" s="3"/>
      <c r="AO121" s="3"/>
      <c r="AP121" s="3"/>
      <c r="AQ121" s="3"/>
      <c r="AR121" s="90">
        <f t="shared" si="37"/>
        <v>0</v>
      </c>
      <c r="AS121" s="91">
        <f t="shared" si="38"/>
        <v>0</v>
      </c>
      <c r="AT121" s="89">
        <f>SUM(AS$9:AS121)*RLR</f>
        <v>120</v>
      </c>
      <c r="AU121" s="90">
        <f>AT121-SUM(AW$9:AW121)</f>
        <v>46.541563268683547</v>
      </c>
      <c r="AV121" s="48">
        <f t="shared" si="32"/>
        <v>0.72815533980582525</v>
      </c>
      <c r="AW121" s="31">
        <f t="shared" si="39"/>
        <v>0.34221737697561433</v>
      </c>
      <c r="AX121" s="90">
        <f>SUM(AW$9:AW121)*RRF</f>
        <v>51.420905711921513</v>
      </c>
      <c r="AY121" s="96"/>
    </row>
    <row r="122" spans="1:51" x14ac:dyDescent="0.25">
      <c r="A122" s="14">
        <f t="shared" si="33"/>
        <v>1.1299999999999999</v>
      </c>
      <c r="B122" s="59">
        <f>IF($B$4="AY",0,IFERROR(P*INDEX('UWYr writing pattern'!$C$4:$C$18,MATCH('Extended model w.Calcs'!$A122,'UWYr writing pattern'!$A$4:$A$18,0)) / 25,B121))</f>
        <v>0</v>
      </c>
      <c r="C122" s="36">
        <f t="shared" si="34"/>
        <v>14.658865818259342</v>
      </c>
      <c r="E122" s="48">
        <f t="shared" si="20"/>
        <v>3.3899999999999997</v>
      </c>
      <c r="F122" s="34">
        <f t="shared" si="35"/>
        <v>0.50966255328385135</v>
      </c>
      <c r="G122" s="31">
        <f>SUM($F$9:F122)*RLR</f>
        <v>102.40936101808873</v>
      </c>
      <c r="H122" s="32"/>
      <c r="I122" s="36">
        <f>G122-SUM($L$9:L122)</f>
        <v>69.911440714464533</v>
      </c>
      <c r="K122" s="48">
        <f t="shared" si="21"/>
        <v>0.72639225181598066</v>
      </c>
      <c r="L122" s="31">
        <f t="shared" si="36"/>
        <v>0.50831182628746152</v>
      </c>
      <c r="M122" s="36">
        <f>SUM($L$9:L122)*RRF</f>
        <v>22.748544212536942</v>
      </c>
      <c r="N122" s="33"/>
      <c r="O122" s="36">
        <f t="shared" si="22"/>
        <v>92.659984927001474</v>
      </c>
      <c r="P122" s="33"/>
      <c r="Q122" s="33"/>
      <c r="R122" s="33"/>
      <c r="S122" s="33"/>
      <c r="T122" s="33"/>
      <c r="U122" s="33"/>
      <c r="V122" s="33"/>
      <c r="W122" s="31">
        <f t="shared" si="23"/>
        <v>12.313447287337846</v>
      </c>
      <c r="X122" s="31">
        <f t="shared" si="24"/>
        <v>48.938008500125171</v>
      </c>
      <c r="Y122" s="31">
        <f t="shared" si="25"/>
        <v>61.251455787463016</v>
      </c>
      <c r="Z122" s="31">
        <f t="shared" si="26"/>
        <v>-8.6599849270014744</v>
      </c>
      <c r="AA122" s="31"/>
      <c r="AB122" s="31"/>
      <c r="AC122" s="31"/>
      <c r="AD122" s="31"/>
      <c r="AE122" s="31"/>
      <c r="AF122" s="31"/>
      <c r="AG122" s="31"/>
      <c r="AH122" s="33">
        <f t="shared" si="27"/>
        <v>0.27081600253020166</v>
      </c>
      <c r="AI122" s="33">
        <f t="shared" si="28"/>
        <v>1.1030950586547794</v>
      </c>
      <c r="AJ122" s="33">
        <f t="shared" si="29"/>
        <v>0.85341134181740608</v>
      </c>
      <c r="AK122" s="95">
        <f t="shared" si="30"/>
        <v>0.61672224927484909</v>
      </c>
      <c r="AL122" s="3">
        <f t="shared" si="31"/>
        <v>0.6149777634123873</v>
      </c>
      <c r="AM122" s="3"/>
      <c r="AN122" s="3"/>
      <c r="AO122" s="3"/>
      <c r="AP122" s="3"/>
      <c r="AQ122" s="3"/>
      <c r="AR122" s="90">
        <f t="shared" si="37"/>
        <v>0</v>
      </c>
      <c r="AS122" s="91">
        <f t="shared" si="38"/>
        <v>0</v>
      </c>
      <c r="AT122" s="89">
        <f>SUM(AS$9:AS122)*RLR</f>
        <v>120</v>
      </c>
      <c r="AU122" s="90">
        <f>AT122-SUM(AW$9:AW122)</f>
        <v>46.202668390513523</v>
      </c>
      <c r="AV122" s="48">
        <f t="shared" si="32"/>
        <v>0.72639225181598066</v>
      </c>
      <c r="AW122" s="31">
        <f t="shared" si="39"/>
        <v>0.33889487817002584</v>
      </c>
      <c r="AX122" s="90">
        <f>SUM(AW$9:AW122)*RRF</f>
        <v>51.658132126640531</v>
      </c>
      <c r="AY122" s="96"/>
    </row>
    <row r="123" spans="1:51" x14ac:dyDescent="0.25">
      <c r="A123" s="14">
        <f t="shared" si="33"/>
        <v>1.1399999999999999</v>
      </c>
      <c r="B123" s="59">
        <f>IF($B$4="AY",0,IFERROR(P*INDEX('UWYr writing pattern'!$C$4:$C$18,MATCH('Extended model w.Calcs'!$A123,'UWYr writing pattern'!$A$4:$A$18,0)) / 25,B122))</f>
        <v>0</v>
      </c>
      <c r="C123" s="36">
        <f t="shared" si="34"/>
        <v>14.161930267020351</v>
      </c>
      <c r="E123" s="48">
        <f t="shared" si="20"/>
        <v>3.42</v>
      </c>
      <c r="F123" s="34">
        <f t="shared" si="35"/>
        <v>0.49693555123899169</v>
      </c>
      <c r="G123" s="31">
        <f>SUM($F$9:F123)*RLR</f>
        <v>103.00568367957553</v>
      </c>
      <c r="H123" s="32"/>
      <c r="I123" s="36">
        <f>G123-SUM($L$9:L123)</f>
        <v>69.999932087468522</v>
      </c>
      <c r="K123" s="48">
        <f t="shared" si="21"/>
        <v>0.7246376811594204</v>
      </c>
      <c r="L123" s="31">
        <f t="shared" si="36"/>
        <v>0.50783128848279324</v>
      </c>
      <c r="M123" s="36">
        <f>SUM($L$9:L123)*RRF</f>
        <v>23.104026114474895</v>
      </c>
      <c r="N123" s="33"/>
      <c r="O123" s="36">
        <f t="shared" si="22"/>
        <v>93.103958201943414</v>
      </c>
      <c r="P123" s="33"/>
      <c r="Q123" s="33"/>
      <c r="R123" s="33"/>
      <c r="S123" s="33"/>
      <c r="T123" s="33"/>
      <c r="U123" s="33"/>
      <c r="V123" s="33"/>
      <c r="W123" s="31">
        <f t="shared" si="23"/>
        <v>11.896021424297095</v>
      </c>
      <c r="X123" s="31">
        <f t="shared" si="24"/>
        <v>48.999952461227963</v>
      </c>
      <c r="Y123" s="31">
        <f t="shared" si="25"/>
        <v>60.895973885525059</v>
      </c>
      <c r="Z123" s="31">
        <f t="shared" si="26"/>
        <v>-9.1039582019434135</v>
      </c>
      <c r="AA123" s="31"/>
      <c r="AB123" s="31"/>
      <c r="AC123" s="31"/>
      <c r="AD123" s="31"/>
      <c r="AE123" s="31"/>
      <c r="AF123" s="31"/>
      <c r="AG123" s="31"/>
      <c r="AH123" s="33">
        <f t="shared" si="27"/>
        <v>0.27504792993422494</v>
      </c>
      <c r="AI123" s="33">
        <f t="shared" si="28"/>
        <v>1.1083804547850407</v>
      </c>
      <c r="AJ123" s="33">
        <f t="shared" si="29"/>
        <v>0.85838069732979605</v>
      </c>
      <c r="AK123" s="95">
        <f t="shared" si="30"/>
        <v>0.61949292104630271</v>
      </c>
      <c r="AL123" s="3">
        <f t="shared" si="31"/>
        <v>0.61777453510672831</v>
      </c>
      <c r="AM123" s="3"/>
      <c r="AN123" s="3"/>
      <c r="AO123" s="3"/>
      <c r="AP123" s="3"/>
      <c r="AQ123" s="3"/>
      <c r="AR123" s="90">
        <f t="shared" si="37"/>
        <v>0</v>
      </c>
      <c r="AS123" s="91">
        <f t="shared" si="38"/>
        <v>0</v>
      </c>
      <c r="AT123" s="89">
        <f>SUM(AS$9:AS123)*RLR</f>
        <v>120</v>
      </c>
      <c r="AU123" s="90">
        <f>AT123-SUM(AW$9:AW123)</f>
        <v>45.867055787192598</v>
      </c>
      <c r="AV123" s="48">
        <f t="shared" si="32"/>
        <v>0.7246376811594204</v>
      </c>
      <c r="AW123" s="31">
        <f t="shared" si="39"/>
        <v>0.33561260332092147</v>
      </c>
      <c r="AX123" s="90">
        <f>SUM(AW$9:AW123)*RRF</f>
        <v>51.893060948965179</v>
      </c>
      <c r="AY123" s="96"/>
    </row>
    <row r="124" spans="1:51" x14ac:dyDescent="0.25">
      <c r="A124" s="14">
        <f t="shared" si="33"/>
        <v>1.1499999999999999</v>
      </c>
      <c r="B124" s="59">
        <f>IF($B$4="AY",0,IFERROR(P*INDEX('UWYr writing pattern'!$C$4:$C$18,MATCH('Extended model w.Calcs'!$A124,'UWYr writing pattern'!$A$4:$A$18,0)) / 25,B123))</f>
        <v>0</v>
      </c>
      <c r="C124" s="36">
        <f t="shared" si="34"/>
        <v>13.677592251888255</v>
      </c>
      <c r="E124" s="48">
        <f t="shared" si="20"/>
        <v>3.4499999999999997</v>
      </c>
      <c r="F124" s="34">
        <f t="shared" si="35"/>
        <v>0.48433801513209596</v>
      </c>
      <c r="G124" s="31">
        <f>SUM($F$9:F124)*RLR</f>
        <v>103.58688929773403</v>
      </c>
      <c r="H124" s="32"/>
      <c r="I124" s="36">
        <f>G124-SUM($L$9:L124)</f>
        <v>70.073891820935245</v>
      </c>
      <c r="K124" s="48">
        <f t="shared" si="21"/>
        <v>0.72289156626506013</v>
      </c>
      <c r="L124" s="31">
        <f t="shared" si="36"/>
        <v>0.50724588469180099</v>
      </c>
      <c r="M124" s="36">
        <f>SUM($L$9:L124)*RRF</f>
        <v>23.459098233759153</v>
      </c>
      <c r="N124" s="33"/>
      <c r="O124" s="36">
        <f t="shared" si="22"/>
        <v>93.532990054694395</v>
      </c>
      <c r="P124" s="33"/>
      <c r="Q124" s="33"/>
      <c r="R124" s="33"/>
      <c r="S124" s="33"/>
      <c r="T124" s="33"/>
      <c r="U124" s="33"/>
      <c r="V124" s="33"/>
      <c r="W124" s="31">
        <f t="shared" si="23"/>
        <v>11.489177491586132</v>
      </c>
      <c r="X124" s="31">
        <f t="shared" si="24"/>
        <v>49.051724274654667</v>
      </c>
      <c r="Y124" s="31">
        <f t="shared" si="25"/>
        <v>60.5409017662408</v>
      </c>
      <c r="Z124" s="31">
        <f t="shared" si="26"/>
        <v>-9.5329900546943946</v>
      </c>
      <c r="AA124" s="31"/>
      <c r="AB124" s="31"/>
      <c r="AC124" s="31"/>
      <c r="AD124" s="31"/>
      <c r="AE124" s="31"/>
      <c r="AF124" s="31"/>
      <c r="AG124" s="31"/>
      <c r="AH124" s="33">
        <f t="shared" si="27"/>
        <v>0.27927497897332326</v>
      </c>
      <c r="AI124" s="33">
        <f t="shared" si="28"/>
        <v>1.1134879768415999</v>
      </c>
      <c r="AJ124" s="33">
        <f t="shared" si="29"/>
        <v>0.86322407748111696</v>
      </c>
      <c r="AK124" s="95">
        <f t="shared" si="30"/>
        <v>0.62223695187193839</v>
      </c>
      <c r="AL124" s="3">
        <f t="shared" si="31"/>
        <v>0.62054428485233171</v>
      </c>
      <c r="AM124" s="3"/>
      <c r="AN124" s="3"/>
      <c r="AO124" s="3"/>
      <c r="AP124" s="3"/>
      <c r="AQ124" s="3"/>
      <c r="AR124" s="90">
        <f t="shared" si="37"/>
        <v>0</v>
      </c>
      <c r="AS124" s="91">
        <f t="shared" si="38"/>
        <v>0</v>
      </c>
      <c r="AT124" s="89">
        <f>SUM(AS$9:AS124)*RLR</f>
        <v>120</v>
      </c>
      <c r="AU124" s="90">
        <f>AT124-SUM(AW$9:AW124)</f>
        <v>45.534685817720188</v>
      </c>
      <c r="AV124" s="48">
        <f t="shared" si="32"/>
        <v>0.72289156626506013</v>
      </c>
      <c r="AW124" s="31">
        <f t="shared" si="39"/>
        <v>0.33236996947241021</v>
      </c>
      <c r="AX124" s="90">
        <f>SUM(AW$9:AW124)*RRF</f>
        <v>52.125719927595867</v>
      </c>
      <c r="AY124" s="96"/>
    </row>
    <row r="125" spans="1:51" x14ac:dyDescent="0.25">
      <c r="A125" s="14">
        <f t="shared" si="33"/>
        <v>1.1599999999999999</v>
      </c>
      <c r="B125" s="59">
        <f>IF($B$4="AY",0,IFERROR(P*INDEX('UWYr writing pattern'!$C$4:$C$18,MATCH('Extended model w.Calcs'!$A125,'UWYr writing pattern'!$A$4:$A$18,0)) / 25,B124))</f>
        <v>0</v>
      </c>
      <c r="C125" s="36">
        <f t="shared" si="34"/>
        <v>13.205715319198109</v>
      </c>
      <c r="E125" s="48">
        <f t="shared" si="20"/>
        <v>3.4799999999999995</v>
      </c>
      <c r="F125" s="34">
        <f t="shared" si="35"/>
        <v>0.47187693269014475</v>
      </c>
      <c r="G125" s="31">
        <f>SUM($F$9:F125)*RLR</f>
        <v>104.15314161696222</v>
      </c>
      <c r="H125" s="32"/>
      <c r="I125" s="36">
        <f>G125-SUM($L$9:L125)</f>
        <v>70.133585886036172</v>
      </c>
      <c r="K125" s="48">
        <f t="shared" si="21"/>
        <v>0.72115384615384615</v>
      </c>
      <c r="L125" s="31">
        <f t="shared" si="36"/>
        <v>0.50655825412724265</v>
      </c>
      <c r="M125" s="36">
        <f>SUM($L$9:L125)*RRF</f>
        <v>23.813689011648226</v>
      </c>
      <c r="N125" s="33"/>
      <c r="O125" s="36">
        <f t="shared" si="22"/>
        <v>93.947274897684395</v>
      </c>
      <c r="P125" s="33"/>
      <c r="Q125" s="33"/>
      <c r="R125" s="33"/>
      <c r="S125" s="33"/>
      <c r="T125" s="33"/>
      <c r="U125" s="33"/>
      <c r="V125" s="33"/>
      <c r="W125" s="31">
        <f t="shared" si="23"/>
        <v>11.09280086812641</v>
      </c>
      <c r="X125" s="31">
        <f t="shared" si="24"/>
        <v>49.093510120225318</v>
      </c>
      <c r="Y125" s="31">
        <f t="shared" si="25"/>
        <v>60.186310988351728</v>
      </c>
      <c r="Z125" s="31">
        <f t="shared" si="26"/>
        <v>-9.9472748976843945</v>
      </c>
      <c r="AA125" s="31"/>
      <c r="AB125" s="31"/>
      <c r="AC125" s="31"/>
      <c r="AD125" s="31"/>
      <c r="AE125" s="31"/>
      <c r="AF125" s="31"/>
      <c r="AG125" s="31"/>
      <c r="AH125" s="33">
        <f t="shared" si="27"/>
        <v>0.28349629775771695</v>
      </c>
      <c r="AI125" s="33">
        <f t="shared" si="28"/>
        <v>1.1184199392581475</v>
      </c>
      <c r="AJ125" s="33">
        <f t="shared" si="29"/>
        <v>0.86794284680801848</v>
      </c>
      <c r="AK125" s="95">
        <f t="shared" si="30"/>
        <v>0.62495466118570797</v>
      </c>
      <c r="AL125" s="3">
        <f t="shared" si="31"/>
        <v>0.62328733821484494</v>
      </c>
      <c r="AM125" s="3"/>
      <c r="AN125" s="3"/>
      <c r="AO125" s="3"/>
      <c r="AP125" s="3"/>
      <c r="AQ125" s="3"/>
      <c r="AR125" s="90">
        <f t="shared" si="37"/>
        <v>0</v>
      </c>
      <c r="AS125" s="91">
        <f t="shared" si="38"/>
        <v>0</v>
      </c>
      <c r="AT125" s="89">
        <f>SUM(AS$9:AS125)*RLR</f>
        <v>120</v>
      </c>
      <c r="AU125" s="90">
        <f>AT125-SUM(AW$9:AW125)</f>
        <v>45.2055194142186</v>
      </c>
      <c r="AV125" s="48">
        <f t="shared" si="32"/>
        <v>0.72115384615384615</v>
      </c>
      <c r="AW125" s="31">
        <f t="shared" si="39"/>
        <v>0.32916640350159171</v>
      </c>
      <c r="AX125" s="90">
        <f>SUM(AW$9:AW125)*RRF</f>
        <v>52.356136410046979</v>
      </c>
      <c r="AY125" s="96"/>
    </row>
    <row r="126" spans="1:51" x14ac:dyDescent="0.25">
      <c r="A126" s="14">
        <f t="shared" si="33"/>
        <v>1.17</v>
      </c>
      <c r="B126" s="59">
        <f>IF($B$4="AY",0,IFERROR(P*INDEX('UWYr writing pattern'!$C$4:$C$18,MATCH('Extended model w.Calcs'!$A126,'UWYr writing pattern'!$A$4:$A$18,0)) / 25,B125))</f>
        <v>0</v>
      </c>
      <c r="C126" s="36">
        <f t="shared" si="34"/>
        <v>12.746156426090016</v>
      </c>
      <c r="E126" s="48">
        <f t="shared" si="20"/>
        <v>3.51</v>
      </c>
      <c r="F126" s="34">
        <f t="shared" si="35"/>
        <v>0.45955889310809411</v>
      </c>
      <c r="G126" s="31">
        <f>SUM($F$9:F126)*RLR</f>
        <v>104.70461228869193</v>
      </c>
      <c r="H126" s="32"/>
      <c r="I126" s="36">
        <f>G126-SUM($L$9:L126)</f>
        <v>70.179285505703135</v>
      </c>
      <c r="K126" s="48">
        <f t="shared" si="21"/>
        <v>0.71942446043165464</v>
      </c>
      <c r="L126" s="31">
        <f t="shared" si="36"/>
        <v>0.50577105206276085</v>
      </c>
      <c r="M126" s="36">
        <f>SUM($L$9:L126)*RRF</f>
        <v>24.167728748092159</v>
      </c>
      <c r="N126" s="33"/>
      <c r="O126" s="36">
        <f t="shared" si="22"/>
        <v>94.347014253795294</v>
      </c>
      <c r="P126" s="33"/>
      <c r="Q126" s="33"/>
      <c r="R126" s="33"/>
      <c r="S126" s="33"/>
      <c r="T126" s="33"/>
      <c r="U126" s="33"/>
      <c r="V126" s="33"/>
      <c r="W126" s="31">
        <f t="shared" si="23"/>
        <v>10.706771397915613</v>
      </c>
      <c r="X126" s="31">
        <f t="shared" si="24"/>
        <v>49.125499853992189</v>
      </c>
      <c r="Y126" s="31">
        <f t="shared" si="25"/>
        <v>59.832271251907798</v>
      </c>
      <c r="Z126" s="31">
        <f t="shared" si="26"/>
        <v>-10.347014253795294</v>
      </c>
      <c r="AA126" s="31"/>
      <c r="AB126" s="31"/>
      <c r="AC126" s="31"/>
      <c r="AD126" s="31"/>
      <c r="AE126" s="31"/>
      <c r="AF126" s="31"/>
      <c r="AG126" s="31"/>
      <c r="AH126" s="33">
        <f t="shared" si="27"/>
        <v>0.28771105652490664</v>
      </c>
      <c r="AI126" s="33">
        <f t="shared" si="28"/>
        <v>1.1231787411166105</v>
      </c>
      <c r="AJ126" s="33">
        <f t="shared" si="29"/>
        <v>0.87253843573909939</v>
      </c>
      <c r="AK126" s="95">
        <f t="shared" si="30"/>
        <v>0.62764636383641892</v>
      </c>
      <c r="AL126" s="3">
        <f t="shared" si="31"/>
        <v>0.62600401606425704</v>
      </c>
      <c r="AM126" s="3"/>
      <c r="AN126" s="3"/>
      <c r="AO126" s="3"/>
      <c r="AP126" s="3"/>
      <c r="AQ126" s="3"/>
      <c r="AR126" s="90">
        <f t="shared" si="37"/>
        <v>0</v>
      </c>
      <c r="AS126" s="91">
        <f t="shared" si="38"/>
        <v>0</v>
      </c>
      <c r="AT126" s="89">
        <f>SUM(AS$9:AS126)*RLR</f>
        <v>120</v>
      </c>
      <c r="AU126" s="90">
        <f>AT126-SUM(AW$9:AW126)</f>
        <v>44.879518072289144</v>
      </c>
      <c r="AV126" s="48">
        <f t="shared" si="32"/>
        <v>0.71942446043165464</v>
      </c>
      <c r="AW126" s="31">
        <f t="shared" si="39"/>
        <v>0.32600134192946106</v>
      </c>
      <c r="AX126" s="90">
        <f>SUM(AW$9:AW126)*RRF</f>
        <v>52.584337349397593</v>
      </c>
      <c r="AY126" s="96"/>
    </row>
    <row r="127" spans="1:51" x14ac:dyDescent="0.25">
      <c r="A127" s="14">
        <f t="shared" si="33"/>
        <v>1.18</v>
      </c>
      <c r="B127" s="59">
        <f>IF($B$4="AY",0,IFERROR(P*INDEX('UWYr writing pattern'!$C$4:$C$18,MATCH('Extended model w.Calcs'!$A127,'UWYr writing pattern'!$A$4:$A$18,0)) / 25,B126))</f>
        <v>0</v>
      </c>
      <c r="C127" s="36">
        <f t="shared" si="34"/>
        <v>12.298766335534257</v>
      </c>
      <c r="E127" s="48">
        <f t="shared" si="20"/>
        <v>3.54</v>
      </c>
      <c r="F127" s="34">
        <f t="shared" si="35"/>
        <v>0.44739009055575957</v>
      </c>
      <c r="G127" s="31">
        <f>SUM($F$9:F127)*RLR</f>
        <v>105.24148039735884</v>
      </c>
      <c r="H127" s="32"/>
      <c r="I127" s="36">
        <f>G127-SUM($L$9:L127)</f>
        <v>70.211266668285845</v>
      </c>
      <c r="K127" s="48">
        <f t="shared" si="21"/>
        <v>0.71770334928229673</v>
      </c>
      <c r="L127" s="31">
        <f t="shared" si="36"/>
        <v>0.50488694608419526</v>
      </c>
      <c r="M127" s="36">
        <f>SUM($L$9:L127)*RRF</f>
        <v>24.521149610351095</v>
      </c>
      <c r="N127" s="33"/>
      <c r="O127" s="36">
        <f t="shared" si="22"/>
        <v>94.732416278636947</v>
      </c>
      <c r="P127" s="33"/>
      <c r="Q127" s="33"/>
      <c r="R127" s="33"/>
      <c r="S127" s="33"/>
      <c r="T127" s="33"/>
      <c r="U127" s="33"/>
      <c r="V127" s="33"/>
      <c r="W127" s="31">
        <f t="shared" si="23"/>
        <v>10.330963721848775</v>
      </c>
      <c r="X127" s="31">
        <f t="shared" si="24"/>
        <v>49.147886667800087</v>
      </c>
      <c r="Y127" s="31">
        <f t="shared" si="25"/>
        <v>59.478850389648862</v>
      </c>
      <c r="Z127" s="31">
        <f t="shared" si="26"/>
        <v>-10.732416278636947</v>
      </c>
      <c r="AA127" s="31"/>
      <c r="AB127" s="31"/>
      <c r="AC127" s="31"/>
      <c r="AD127" s="31"/>
      <c r="AE127" s="31"/>
      <c r="AF127" s="31"/>
      <c r="AG127" s="31"/>
      <c r="AH127" s="33">
        <f t="shared" si="27"/>
        <v>0.29191844774227493</v>
      </c>
      <c r="AI127" s="33">
        <f t="shared" si="28"/>
        <v>1.1277668604599635</v>
      </c>
      <c r="AJ127" s="33">
        <f t="shared" si="29"/>
        <v>0.87701233664465705</v>
      </c>
      <c r="AK127" s="95">
        <f t="shared" si="30"/>
        <v>0.63031237016433539</v>
      </c>
      <c r="AL127" s="3">
        <f t="shared" si="31"/>
        <v>0.62869463465372288</v>
      </c>
      <c r="AM127" s="3"/>
      <c r="AN127" s="3"/>
      <c r="AO127" s="3"/>
      <c r="AP127" s="3"/>
      <c r="AQ127" s="3"/>
      <c r="AR127" s="90">
        <f t="shared" si="37"/>
        <v>0</v>
      </c>
      <c r="AS127" s="91">
        <f t="shared" si="38"/>
        <v>0</v>
      </c>
      <c r="AT127" s="89">
        <f>SUM(AS$9:AS127)*RLR</f>
        <v>120</v>
      </c>
      <c r="AU127" s="90">
        <f>AT127-SUM(AW$9:AW127)</f>
        <v>44.556643841553253</v>
      </c>
      <c r="AV127" s="48">
        <f t="shared" si="32"/>
        <v>0.71770334928229673</v>
      </c>
      <c r="AW127" s="31">
        <f t="shared" si="39"/>
        <v>0.32287423073589311</v>
      </c>
      <c r="AX127" s="90">
        <f>SUM(AW$9:AW127)*RRF</f>
        <v>52.81034931091272</v>
      </c>
      <c r="AY127" s="96"/>
    </row>
    <row r="128" spans="1:51" x14ac:dyDescent="0.25">
      <c r="A128" s="14">
        <f t="shared" si="33"/>
        <v>1.19</v>
      </c>
      <c r="B128" s="59">
        <f>IF($B$4="AY",0,IFERROR(P*INDEX('UWYr writing pattern'!$C$4:$C$18,MATCH('Extended model w.Calcs'!$A128,'UWYr writing pattern'!$A$4:$A$18,0)) / 25,B127))</f>
        <v>0</v>
      </c>
      <c r="C128" s="36">
        <f t="shared" si="34"/>
        <v>11.863390007256344</v>
      </c>
      <c r="E128" s="48">
        <f t="shared" si="20"/>
        <v>3.57</v>
      </c>
      <c r="F128" s="34">
        <f t="shared" si="35"/>
        <v>0.43537632827791273</v>
      </c>
      <c r="G128" s="31">
        <f>SUM($F$9:F128)*RLR</f>
        <v>105.76393199129234</v>
      </c>
      <c r="H128" s="32"/>
      <c r="I128" s="36">
        <f>G128-SUM($L$9:L128)</f>
        <v>70.229809649767532</v>
      </c>
      <c r="K128" s="48">
        <f t="shared" si="21"/>
        <v>0.71599045346062062</v>
      </c>
      <c r="L128" s="31">
        <f t="shared" si="36"/>
        <v>0.5039086124518124</v>
      </c>
      <c r="M128" s="36">
        <f>SUM($L$9:L128)*RRF</f>
        <v>24.873885639067364</v>
      </c>
      <c r="N128" s="33"/>
      <c r="O128" s="36">
        <f t="shared" si="22"/>
        <v>95.103695288834899</v>
      </c>
      <c r="P128" s="33"/>
      <c r="Q128" s="33"/>
      <c r="R128" s="33"/>
      <c r="S128" s="33"/>
      <c r="T128" s="33"/>
      <c r="U128" s="33"/>
      <c r="V128" s="33"/>
      <c r="W128" s="31">
        <f t="shared" si="23"/>
        <v>9.9652476060953283</v>
      </c>
      <c r="X128" s="31">
        <f t="shared" si="24"/>
        <v>49.160866754837272</v>
      </c>
      <c r="Y128" s="31">
        <f t="shared" si="25"/>
        <v>59.126114360932604</v>
      </c>
      <c r="Z128" s="31">
        <f t="shared" si="26"/>
        <v>-11.103695288834899</v>
      </c>
      <c r="AA128" s="31"/>
      <c r="AB128" s="31"/>
      <c r="AC128" s="31"/>
      <c r="AD128" s="31"/>
      <c r="AE128" s="31"/>
      <c r="AF128" s="31"/>
      <c r="AG128" s="31"/>
      <c r="AH128" s="33">
        <f t="shared" si="27"/>
        <v>0.2961176861793734</v>
      </c>
      <c r="AI128" s="33">
        <f t="shared" si="28"/>
        <v>1.132186848676606</v>
      </c>
      <c r="AJ128" s="33">
        <f t="shared" si="29"/>
        <v>0.8813660999274362</v>
      </c>
      <c r="AK128" s="95">
        <f t="shared" si="30"/>
        <v>0.63295298607631612</v>
      </c>
      <c r="AL128" s="3">
        <f t="shared" si="31"/>
        <v>0.63135950569687793</v>
      </c>
      <c r="AM128" s="3"/>
      <c r="AN128" s="3"/>
      <c r="AO128" s="3"/>
      <c r="AP128" s="3"/>
      <c r="AQ128" s="3"/>
      <c r="AR128" s="90">
        <f t="shared" si="37"/>
        <v>0</v>
      </c>
      <c r="AS128" s="91">
        <f t="shared" si="38"/>
        <v>0</v>
      </c>
      <c r="AT128" s="89">
        <f>SUM(AS$9:AS128)*RLR</f>
        <v>120</v>
      </c>
      <c r="AU128" s="90">
        <f>AT128-SUM(AW$9:AW128)</f>
        <v>44.236859316374648</v>
      </c>
      <c r="AV128" s="48">
        <f t="shared" si="32"/>
        <v>0.71599045346062062</v>
      </c>
      <c r="AW128" s="31">
        <f t="shared" si="39"/>
        <v>0.31978452517861189</v>
      </c>
      <c r="AX128" s="90">
        <f>SUM(AW$9:AW128)*RRF</f>
        <v>53.034198478537746</v>
      </c>
      <c r="AY128" s="96"/>
    </row>
    <row r="129" spans="1:51" x14ac:dyDescent="0.25">
      <c r="A129" s="14">
        <f t="shared" si="33"/>
        <v>1.2</v>
      </c>
      <c r="B129" s="59">
        <f>IF($B$4="AY",0,IFERROR(P*INDEX('UWYr writing pattern'!$C$4:$C$18,MATCH('Extended model w.Calcs'!$A129,'UWYr writing pattern'!$A$4:$A$18,0)) / 25,B128))</f>
        <v>0</v>
      </c>
      <c r="C129" s="36">
        <f t="shared" si="34"/>
        <v>11.439866983997293</v>
      </c>
      <c r="E129" s="48">
        <f t="shared" si="20"/>
        <v>3.5999999999999996</v>
      </c>
      <c r="F129" s="34">
        <f t="shared" si="35"/>
        <v>0.42352302325905145</v>
      </c>
      <c r="G129" s="31">
        <f>SUM($F$9:F129)*RLR</f>
        <v>106.27215961920319</v>
      </c>
      <c r="H129" s="32"/>
      <c r="I129" s="36">
        <f>G129-SUM($L$9:L129)</f>
        <v>70.235198545102492</v>
      </c>
      <c r="K129" s="48">
        <f t="shared" si="21"/>
        <v>0.7142857142857143</v>
      </c>
      <c r="L129" s="31">
        <f t="shared" si="36"/>
        <v>0.50283873257590128</v>
      </c>
      <c r="M129" s="36">
        <f>SUM($L$9:L129)*RRF</f>
        <v>25.225872751870494</v>
      </c>
      <c r="N129" s="33"/>
      <c r="O129" s="36">
        <f t="shared" si="22"/>
        <v>95.461071296972989</v>
      </c>
      <c r="P129" s="33"/>
      <c r="Q129" s="33"/>
      <c r="R129" s="33"/>
      <c r="S129" s="33"/>
      <c r="T129" s="33"/>
      <c r="U129" s="33"/>
      <c r="V129" s="33"/>
      <c r="W129" s="31">
        <f t="shared" si="23"/>
        <v>9.6094882665577259</v>
      </c>
      <c r="X129" s="31">
        <f t="shared" si="24"/>
        <v>49.164638981571741</v>
      </c>
      <c r="Y129" s="31">
        <f t="shared" si="25"/>
        <v>58.774127248129467</v>
      </c>
      <c r="Z129" s="31">
        <f t="shared" si="26"/>
        <v>-11.461071296972989</v>
      </c>
      <c r="AA129" s="31"/>
      <c r="AB129" s="31"/>
      <c r="AC129" s="31"/>
      <c r="AD129" s="31"/>
      <c r="AE129" s="31"/>
      <c r="AF129" s="31"/>
      <c r="AG129" s="31"/>
      <c r="AH129" s="33">
        <f t="shared" si="27"/>
        <v>0.3003080089508392</v>
      </c>
      <c r="AI129" s="33">
        <f t="shared" si="28"/>
        <v>1.1364413249639642</v>
      </c>
      <c r="AJ129" s="33">
        <f t="shared" si="29"/>
        <v>0.88560133016002662</v>
      </c>
      <c r="AK129" s="95">
        <f t="shared" si="30"/>
        <v>0.63556851311953355</v>
      </c>
      <c r="AL129" s="3">
        <f t="shared" si="31"/>
        <v>0.63399893644367833</v>
      </c>
      <c r="AM129" s="3"/>
      <c r="AN129" s="3"/>
      <c r="AO129" s="3"/>
      <c r="AP129" s="3"/>
      <c r="AQ129" s="3"/>
      <c r="AR129" s="90">
        <f t="shared" si="37"/>
        <v>0</v>
      </c>
      <c r="AS129" s="91">
        <f t="shared" si="38"/>
        <v>0</v>
      </c>
      <c r="AT129" s="89">
        <f>SUM(AS$9:AS129)*RLR</f>
        <v>120</v>
      </c>
      <c r="AU129" s="90">
        <f>AT129-SUM(AW$9:AW129)</f>
        <v>43.9201276267586</v>
      </c>
      <c r="AV129" s="48">
        <f t="shared" si="32"/>
        <v>0.7142857142857143</v>
      </c>
      <c r="AW129" s="31">
        <f t="shared" si="39"/>
        <v>0.31673168961604764</v>
      </c>
      <c r="AX129" s="90">
        <f>SUM(AW$9:AW129)*RRF</f>
        <v>53.255910661268977</v>
      </c>
      <c r="AY129" s="96"/>
    </row>
    <row r="130" spans="1:51" x14ac:dyDescent="0.25">
      <c r="A130" s="14">
        <f t="shared" si="33"/>
        <v>1.21</v>
      </c>
      <c r="B130" s="59">
        <f>IF($B$4="AY",0,IFERROR(P*INDEX('UWYr writing pattern'!$C$4:$C$18,MATCH('Extended model w.Calcs'!$A130,'UWYr writing pattern'!$A$4:$A$18,0)) / 25,B129))</f>
        <v>0</v>
      </c>
      <c r="C130" s="36">
        <f t="shared" si="34"/>
        <v>11.028031772573391</v>
      </c>
      <c r="E130" s="48">
        <f t="shared" si="20"/>
        <v>3.63</v>
      </c>
      <c r="F130" s="34">
        <f t="shared" si="35"/>
        <v>0.4118352114239025</v>
      </c>
      <c r="G130" s="31">
        <f>SUM($F$9:F130)*RLR</f>
        <v>106.76636187291189</v>
      </c>
      <c r="H130" s="32"/>
      <c r="I130" s="36">
        <f>G130-SUM($L$9:L130)</f>
        <v>70.227720809203305</v>
      </c>
      <c r="K130" s="48">
        <f t="shared" si="21"/>
        <v>0.71258907363420432</v>
      </c>
      <c r="L130" s="31">
        <f t="shared" si="36"/>
        <v>0.50167998960787497</v>
      </c>
      <c r="M130" s="36">
        <f>SUM($L$9:L130)*RRF</f>
        <v>25.577048744596006</v>
      </c>
      <c r="N130" s="33"/>
      <c r="O130" s="36">
        <f t="shared" si="22"/>
        <v>95.804769553799304</v>
      </c>
      <c r="P130" s="33"/>
      <c r="Q130" s="33"/>
      <c r="R130" s="33"/>
      <c r="S130" s="33"/>
      <c r="T130" s="33"/>
      <c r="U130" s="33"/>
      <c r="V130" s="33"/>
      <c r="W130" s="31">
        <f t="shared" si="23"/>
        <v>9.2635466889616485</v>
      </c>
      <c r="X130" s="31">
        <f t="shared" si="24"/>
        <v>49.159404566442312</v>
      </c>
      <c r="Y130" s="31">
        <f t="shared" si="25"/>
        <v>58.422951255403959</v>
      </c>
      <c r="Z130" s="31">
        <f t="shared" si="26"/>
        <v>-11.804769553799304</v>
      </c>
      <c r="AA130" s="31"/>
      <c r="AB130" s="31"/>
      <c r="AC130" s="31"/>
      <c r="AD130" s="31"/>
      <c r="AE130" s="31"/>
      <c r="AF130" s="31"/>
      <c r="AG130" s="31"/>
      <c r="AH130" s="33">
        <f t="shared" si="27"/>
        <v>0.30448867553090481</v>
      </c>
      <c r="AI130" s="33">
        <f t="shared" si="28"/>
        <v>1.1405329708785632</v>
      </c>
      <c r="AJ130" s="33">
        <f t="shared" si="29"/>
        <v>0.88971968227426568</v>
      </c>
      <c r="AK130" s="95">
        <f t="shared" si="30"/>
        <v>0.63815924855378603</v>
      </c>
      <c r="AL130" s="3">
        <f t="shared" si="31"/>
        <v>0.63661322975479484</v>
      </c>
      <c r="AM130" s="3"/>
      <c r="AN130" s="3"/>
      <c r="AO130" s="3"/>
      <c r="AP130" s="3"/>
      <c r="AQ130" s="3"/>
      <c r="AR130" s="90">
        <f t="shared" si="37"/>
        <v>0</v>
      </c>
      <c r="AS130" s="91">
        <f t="shared" si="38"/>
        <v>0</v>
      </c>
      <c r="AT130" s="89">
        <f>SUM(AS$9:AS130)*RLR</f>
        <v>120</v>
      </c>
      <c r="AU130" s="90">
        <f>AT130-SUM(AW$9:AW130)</f>
        <v>43.606412429424608</v>
      </c>
      <c r="AV130" s="48">
        <f t="shared" si="32"/>
        <v>0.71258907363420432</v>
      </c>
      <c r="AW130" s="31">
        <f t="shared" si="39"/>
        <v>0.31371519733399</v>
      </c>
      <c r="AX130" s="90">
        <f>SUM(AW$9:AW130)*RRF</f>
        <v>53.475511299402768</v>
      </c>
      <c r="AY130" s="96"/>
    </row>
    <row r="131" spans="1:51" x14ac:dyDescent="0.25">
      <c r="A131" s="14">
        <f t="shared" si="33"/>
        <v>1.22</v>
      </c>
      <c r="B131" s="59">
        <f>IF($B$4="AY",0,IFERROR(P*INDEX('UWYr writing pattern'!$C$4:$C$18,MATCH('Extended model w.Calcs'!$A131,'UWYr writing pattern'!$A$4:$A$18,0)) / 25,B130))</f>
        <v>0</v>
      </c>
      <c r="C131" s="36">
        <f t="shared" si="34"/>
        <v>10.627714219228977</v>
      </c>
      <c r="E131" s="48">
        <f t="shared" si="20"/>
        <v>3.66</v>
      </c>
      <c r="F131" s="34">
        <f t="shared" si="35"/>
        <v>0.4003175533444141</v>
      </c>
      <c r="G131" s="31">
        <f>SUM($F$9:F131)*RLR</f>
        <v>107.24674293692517</v>
      </c>
      <c r="H131" s="32"/>
      <c r="I131" s="36">
        <f>G131-SUM($L$9:L131)</f>
        <v>70.20766680806787</v>
      </c>
      <c r="K131" s="48">
        <f t="shared" si="21"/>
        <v>0.7109004739336493</v>
      </c>
      <c r="L131" s="31">
        <f t="shared" si="36"/>
        <v>0.50043506514871716</v>
      </c>
      <c r="M131" s="36">
        <f>SUM($L$9:L131)*RRF</f>
        <v>25.927353290200106</v>
      </c>
      <c r="N131" s="33"/>
      <c r="O131" s="36">
        <f t="shared" si="22"/>
        <v>96.135020098267972</v>
      </c>
      <c r="P131" s="33"/>
      <c r="Q131" s="33"/>
      <c r="R131" s="33"/>
      <c r="S131" s="33"/>
      <c r="T131" s="33"/>
      <c r="U131" s="33"/>
      <c r="V131" s="33"/>
      <c r="W131" s="31">
        <f t="shared" si="23"/>
        <v>8.9272799441523389</v>
      </c>
      <c r="X131" s="31">
        <f t="shared" si="24"/>
        <v>49.145366765647509</v>
      </c>
      <c r="Y131" s="31">
        <f t="shared" si="25"/>
        <v>58.072646709799848</v>
      </c>
      <c r="Z131" s="31">
        <f t="shared" si="26"/>
        <v>-12.135020098267972</v>
      </c>
      <c r="AA131" s="31"/>
      <c r="AB131" s="31"/>
      <c r="AC131" s="31"/>
      <c r="AD131" s="31"/>
      <c r="AE131" s="31"/>
      <c r="AF131" s="31"/>
      <c r="AG131" s="31"/>
      <c r="AH131" s="33">
        <f t="shared" si="27"/>
        <v>0.30865896774047746</v>
      </c>
      <c r="AI131" s="33">
        <f t="shared" si="28"/>
        <v>1.1444645249793806</v>
      </c>
      <c r="AJ131" s="33">
        <f t="shared" si="29"/>
        <v>0.89372285780770977</v>
      </c>
      <c r="AK131" s="95">
        <f t="shared" si="30"/>
        <v>0.64072548542245</v>
      </c>
      <c r="AL131" s="3">
        <f t="shared" si="31"/>
        <v>0.63920268417459447</v>
      </c>
      <c r="AM131" s="3"/>
      <c r="AN131" s="3"/>
      <c r="AO131" s="3"/>
      <c r="AP131" s="3"/>
      <c r="AQ131" s="3"/>
      <c r="AR131" s="90">
        <f t="shared" si="37"/>
        <v>0</v>
      </c>
      <c r="AS131" s="91">
        <f t="shared" si="38"/>
        <v>0</v>
      </c>
      <c r="AT131" s="89">
        <f>SUM(AS$9:AS131)*RLR</f>
        <v>120</v>
      </c>
      <c r="AU131" s="90">
        <f>AT131-SUM(AW$9:AW131)</f>
        <v>43.295677899048655</v>
      </c>
      <c r="AV131" s="48">
        <f t="shared" si="32"/>
        <v>0.7109004739336493</v>
      </c>
      <c r="AW131" s="31">
        <f t="shared" si="39"/>
        <v>0.31073453037594734</v>
      </c>
      <c r="AX131" s="90">
        <f>SUM(AW$9:AW131)*RRF</f>
        <v>53.693025470665937</v>
      </c>
      <c r="AY131" s="96"/>
    </row>
    <row r="132" spans="1:51" x14ac:dyDescent="0.25">
      <c r="A132" s="14">
        <f t="shared" si="33"/>
        <v>1.23</v>
      </c>
      <c r="B132" s="59">
        <f>IF($B$4="AY",0,IFERROR(P*INDEX('UWYr writing pattern'!$C$4:$C$18,MATCH('Extended model w.Calcs'!$A132,'UWYr writing pattern'!$A$4:$A$18,0)) / 25,B131))</f>
        <v>0</v>
      </c>
      <c r="C132" s="36">
        <f t="shared" si="34"/>
        <v>10.238739878805196</v>
      </c>
      <c r="E132" s="48">
        <f t="shared" si="20"/>
        <v>3.69</v>
      </c>
      <c r="F132" s="34">
        <f t="shared" si="35"/>
        <v>0.3889743404237806</v>
      </c>
      <c r="G132" s="31">
        <f>SUM($F$9:F132)*RLR</f>
        <v>107.71351214543371</v>
      </c>
      <c r="H132" s="32"/>
      <c r="I132" s="36">
        <f>G132-SUM($L$9:L132)</f>
        <v>70.175329380500102</v>
      </c>
      <c r="K132" s="48">
        <f t="shared" si="21"/>
        <v>0.70921985815602828</v>
      </c>
      <c r="L132" s="31">
        <f t="shared" si="36"/>
        <v>0.49910663607631189</v>
      </c>
      <c r="M132" s="36">
        <f>SUM($L$9:L132)*RRF</f>
        <v>26.276727935453525</v>
      </c>
      <c r="N132" s="33"/>
      <c r="O132" s="36">
        <f t="shared" si="22"/>
        <v>96.452057315953624</v>
      </c>
      <c r="P132" s="33"/>
      <c r="Q132" s="33"/>
      <c r="R132" s="33"/>
      <c r="S132" s="33"/>
      <c r="T132" s="33"/>
      <c r="U132" s="33"/>
      <c r="V132" s="33"/>
      <c r="W132" s="31">
        <f t="shared" si="23"/>
        <v>8.6005414981963639</v>
      </c>
      <c r="X132" s="31">
        <f t="shared" si="24"/>
        <v>49.122730566350072</v>
      </c>
      <c r="Y132" s="31">
        <f t="shared" si="25"/>
        <v>57.723272064546435</v>
      </c>
      <c r="Z132" s="31">
        <f t="shared" si="26"/>
        <v>-12.452057315953624</v>
      </c>
      <c r="AA132" s="31"/>
      <c r="AB132" s="31"/>
      <c r="AC132" s="31"/>
      <c r="AD132" s="31"/>
      <c r="AE132" s="31"/>
      <c r="AF132" s="31"/>
      <c r="AG132" s="31"/>
      <c r="AH132" s="33">
        <f t="shared" si="27"/>
        <v>0.31281818970778008</v>
      </c>
      <c r="AI132" s="33">
        <f t="shared" si="28"/>
        <v>1.1482387775708764</v>
      </c>
      <c r="AJ132" s="33">
        <f t="shared" si="29"/>
        <v>0.89761260121194764</v>
      </c>
      <c r="AK132" s="95">
        <f t="shared" si="30"/>
        <v>0.64326751262208726</v>
      </c>
      <c r="AL132" s="3">
        <f t="shared" si="31"/>
        <v>0.6417675940027372</v>
      </c>
      <c r="AM132" s="3"/>
      <c r="AN132" s="3"/>
      <c r="AO132" s="3"/>
      <c r="AP132" s="3"/>
      <c r="AQ132" s="3"/>
      <c r="AR132" s="90">
        <f t="shared" si="37"/>
        <v>0</v>
      </c>
      <c r="AS132" s="91">
        <f t="shared" si="38"/>
        <v>0</v>
      </c>
      <c r="AT132" s="89">
        <f>SUM(AS$9:AS132)*RLR</f>
        <v>120</v>
      </c>
      <c r="AU132" s="90">
        <f>AT132-SUM(AW$9:AW132)</f>
        <v>42.987888719671531</v>
      </c>
      <c r="AV132" s="48">
        <f t="shared" si="32"/>
        <v>0.70921985815602828</v>
      </c>
      <c r="AW132" s="31">
        <f t="shared" si="39"/>
        <v>0.30778917937712313</v>
      </c>
      <c r="AX132" s="90">
        <f>SUM(AW$9:AW132)*RRF</f>
        <v>53.908477896229925</v>
      </c>
      <c r="AY132" s="96"/>
    </row>
    <row r="133" spans="1:51" x14ac:dyDescent="0.25">
      <c r="A133" s="14">
        <f t="shared" si="33"/>
        <v>1.24</v>
      </c>
      <c r="B133" s="59">
        <f>IF($B$4="AY",0,IFERROR(P*INDEX('UWYr writing pattern'!$C$4:$C$18,MATCH('Extended model w.Calcs'!$A133,'UWYr writing pattern'!$A$4:$A$18,0)) / 25,B132))</f>
        <v>0</v>
      </c>
      <c r="C133" s="36">
        <f t="shared" si="34"/>
        <v>9.8609303772772847</v>
      </c>
      <c r="E133" s="48">
        <f t="shared" si="20"/>
        <v>3.7199999999999998</v>
      </c>
      <c r="F133" s="34">
        <f t="shared" si="35"/>
        <v>0.37780950152791176</v>
      </c>
      <c r="G133" s="31">
        <f>SUM($F$9:F133)*RLR</f>
        <v>108.1668835472672</v>
      </c>
      <c r="H133" s="32"/>
      <c r="I133" s="36">
        <f>G133-SUM($L$9:L133)</f>
        <v>70.131003410840691</v>
      </c>
      <c r="K133" s="48">
        <f t="shared" si="21"/>
        <v>0.70754716981132071</v>
      </c>
      <c r="L133" s="31">
        <f t="shared" si="36"/>
        <v>0.49769737149290849</v>
      </c>
      <c r="M133" s="36">
        <f>SUM($L$9:L133)*RRF</f>
        <v>26.625116095498562</v>
      </c>
      <c r="N133" s="33"/>
      <c r="O133" s="36">
        <f t="shared" si="22"/>
        <v>96.756119506339246</v>
      </c>
      <c r="P133" s="33"/>
      <c r="Q133" s="33"/>
      <c r="R133" s="33"/>
      <c r="S133" s="33"/>
      <c r="T133" s="33"/>
      <c r="U133" s="33"/>
      <c r="V133" s="33"/>
      <c r="W133" s="31">
        <f t="shared" si="23"/>
        <v>8.2831815169129186</v>
      </c>
      <c r="X133" s="31">
        <f t="shared" si="24"/>
        <v>49.091702387588484</v>
      </c>
      <c r="Y133" s="31">
        <f t="shared" si="25"/>
        <v>57.374883904501402</v>
      </c>
      <c r="Z133" s="31">
        <f t="shared" si="26"/>
        <v>-12.756119506339246</v>
      </c>
      <c r="AA133" s="31"/>
      <c r="AB133" s="31"/>
      <c r="AC133" s="31"/>
      <c r="AD133" s="31"/>
      <c r="AE133" s="31"/>
      <c r="AF133" s="31"/>
      <c r="AG133" s="31"/>
      <c r="AH133" s="33">
        <f t="shared" si="27"/>
        <v>0.31696566780355429</v>
      </c>
      <c r="AI133" s="33">
        <f t="shared" si="28"/>
        <v>1.1518585655516578</v>
      </c>
      <c r="AJ133" s="33">
        <f t="shared" si="29"/>
        <v>0.90139069622722667</v>
      </c>
      <c r="AK133" s="95">
        <f t="shared" si="30"/>
        <v>0.64578561497074749</v>
      </c>
      <c r="AL133" s="3">
        <f t="shared" si="31"/>
        <v>0.64430824936441988</v>
      </c>
      <c r="AM133" s="3"/>
      <c r="AN133" s="3"/>
      <c r="AO133" s="3"/>
      <c r="AP133" s="3"/>
      <c r="AQ133" s="3"/>
      <c r="AR133" s="90">
        <f t="shared" si="37"/>
        <v>0</v>
      </c>
      <c r="AS133" s="91">
        <f t="shared" si="38"/>
        <v>0</v>
      </c>
      <c r="AT133" s="89">
        <f>SUM(AS$9:AS133)*RLR</f>
        <v>120</v>
      </c>
      <c r="AU133" s="90">
        <f>AT133-SUM(AW$9:AW133)</f>
        <v>42.683010076269611</v>
      </c>
      <c r="AV133" s="48">
        <f t="shared" si="32"/>
        <v>0.70754716981132071</v>
      </c>
      <c r="AW133" s="31">
        <f t="shared" si="39"/>
        <v>0.30487864340192572</v>
      </c>
      <c r="AX133" s="90">
        <f>SUM(AW$9:AW133)*RRF</f>
        <v>54.121892946611268</v>
      </c>
      <c r="AY133" s="96"/>
    </row>
    <row r="134" spans="1:51" x14ac:dyDescent="0.25">
      <c r="A134" s="14">
        <f t="shared" si="33"/>
        <v>1.25</v>
      </c>
      <c r="B134" s="59">
        <f>IF($B$4="AY",0,IFERROR(P*INDEX('UWYr writing pattern'!$C$4:$C$18,MATCH('Extended model w.Calcs'!$A134,'UWYr writing pattern'!$A$4:$A$18,0)) / 25,B133))</f>
        <v>0</v>
      </c>
      <c r="C134" s="36">
        <f t="shared" si="34"/>
        <v>9.494103767242569</v>
      </c>
      <c r="E134" s="48">
        <f t="shared" si="20"/>
        <v>3.75</v>
      </c>
      <c r="F134" s="34">
        <f t="shared" si="35"/>
        <v>0.36682661003471495</v>
      </c>
      <c r="G134" s="31">
        <f>SUM($F$9:F134)*RLR</f>
        <v>108.60707547930888</v>
      </c>
      <c r="H134" s="32"/>
      <c r="I134" s="36">
        <f>G134-SUM($L$9:L134)</f>
        <v>70.074985413088669</v>
      </c>
      <c r="K134" s="48">
        <f t="shared" si="21"/>
        <v>0.70588235294117652</v>
      </c>
      <c r="L134" s="31">
        <f t="shared" si="36"/>
        <v>0.49620992979368411</v>
      </c>
      <c r="M134" s="36">
        <f>SUM($L$9:L134)*RRF</f>
        <v>26.972463046354143</v>
      </c>
      <c r="N134" s="33"/>
      <c r="O134" s="36">
        <f t="shared" si="22"/>
        <v>97.047448459442819</v>
      </c>
      <c r="P134" s="33"/>
      <c r="Q134" s="33"/>
      <c r="R134" s="33"/>
      <c r="S134" s="33"/>
      <c r="T134" s="33"/>
      <c r="U134" s="33"/>
      <c r="V134" s="33"/>
      <c r="W134" s="31">
        <f t="shared" si="23"/>
        <v>7.9750471644837573</v>
      </c>
      <c r="X134" s="31">
        <f t="shared" si="24"/>
        <v>49.052489789162067</v>
      </c>
      <c r="Y134" s="31">
        <f t="shared" si="25"/>
        <v>57.027536953645821</v>
      </c>
      <c r="Z134" s="31">
        <f t="shared" si="26"/>
        <v>-13.047448459442819</v>
      </c>
      <c r="AA134" s="31"/>
      <c r="AB134" s="31"/>
      <c r="AC134" s="31"/>
      <c r="AD134" s="31"/>
      <c r="AE134" s="31"/>
      <c r="AF134" s="31"/>
      <c r="AG134" s="31"/>
      <c r="AH134" s="33">
        <f t="shared" si="27"/>
        <v>0.32110075055183501</v>
      </c>
      <c r="AI134" s="33">
        <f t="shared" si="28"/>
        <v>1.1553267673743193</v>
      </c>
      <c r="AJ134" s="33">
        <f t="shared" si="29"/>
        <v>0.90505896232757399</v>
      </c>
      <c r="AK134" s="95">
        <f t="shared" si="30"/>
        <v>0.6482800732749846</v>
      </c>
      <c r="AL134" s="3">
        <f t="shared" si="31"/>
        <v>0.64682493627929416</v>
      </c>
      <c r="AM134" s="3"/>
      <c r="AN134" s="3"/>
      <c r="AO134" s="3"/>
      <c r="AP134" s="3"/>
      <c r="AQ134" s="3"/>
      <c r="AR134" s="90">
        <f t="shared" si="37"/>
        <v>0</v>
      </c>
      <c r="AS134" s="91">
        <f t="shared" si="38"/>
        <v>0</v>
      </c>
      <c r="AT134" s="89">
        <f>SUM(AS$9:AS134)*RLR</f>
        <v>120</v>
      </c>
      <c r="AU134" s="90">
        <f>AT134-SUM(AW$9:AW134)</f>
        <v>42.38100764648469</v>
      </c>
      <c r="AV134" s="48">
        <f t="shared" si="32"/>
        <v>0.70588235294117652</v>
      </c>
      <c r="AW134" s="31">
        <f t="shared" si="39"/>
        <v>0.30200242978492647</v>
      </c>
      <c r="AX134" s="90">
        <f>SUM(AW$9:AW134)*RRF</f>
        <v>54.333294647460711</v>
      </c>
      <c r="AY134" s="96"/>
    </row>
    <row r="135" spans="1:51" x14ac:dyDescent="0.25">
      <c r="A135" s="14">
        <f t="shared" si="33"/>
        <v>1.26</v>
      </c>
      <c r="B135" s="59">
        <f>IF($B$4="AY",0,IFERROR(P*INDEX('UWYr writing pattern'!$C$4:$C$18,MATCH('Extended model w.Calcs'!$A135,'UWYr writing pattern'!$A$4:$A$18,0)) / 25,B134))</f>
        <v>0</v>
      </c>
      <c r="C135" s="36">
        <f t="shared" si="34"/>
        <v>9.1380748759709718</v>
      </c>
      <c r="E135" s="48">
        <f t="shared" si="20"/>
        <v>3.7800000000000002</v>
      </c>
      <c r="F135" s="34">
        <f t="shared" si="35"/>
        <v>0.35602889127159637</v>
      </c>
      <c r="G135" s="31">
        <f>SUM($F$9:F135)*RLR</f>
        <v>109.03431014883478</v>
      </c>
      <c r="H135" s="32"/>
      <c r="I135" s="36">
        <f>G135-SUM($L$9:L135)</f>
        <v>70.007573126757478</v>
      </c>
      <c r="K135" s="48">
        <f t="shared" si="21"/>
        <v>0.70422535211267612</v>
      </c>
      <c r="L135" s="31">
        <f t="shared" si="36"/>
        <v>0.4946469558570965</v>
      </c>
      <c r="M135" s="36">
        <f>SUM($L$9:L135)*RRF</f>
        <v>27.318715915454113</v>
      </c>
      <c r="N135" s="33"/>
      <c r="O135" s="36">
        <f t="shared" si="22"/>
        <v>97.326289042211585</v>
      </c>
      <c r="P135" s="33"/>
      <c r="Q135" s="33"/>
      <c r="R135" s="33"/>
      <c r="S135" s="33"/>
      <c r="T135" s="33"/>
      <c r="U135" s="33"/>
      <c r="V135" s="33"/>
      <c r="W135" s="31">
        <f t="shared" si="23"/>
        <v>7.6759828958156158</v>
      </c>
      <c r="X135" s="31">
        <f t="shared" si="24"/>
        <v>49.005301188730229</v>
      </c>
      <c r="Y135" s="31">
        <f t="shared" si="25"/>
        <v>56.681284084545844</v>
      </c>
      <c r="Z135" s="31">
        <f t="shared" si="26"/>
        <v>-13.326289042211585</v>
      </c>
      <c r="AA135" s="31"/>
      <c r="AB135" s="31"/>
      <c r="AC135" s="31"/>
      <c r="AD135" s="31"/>
      <c r="AE135" s="31"/>
      <c r="AF135" s="31"/>
      <c r="AG135" s="31"/>
      <c r="AH135" s="33">
        <f t="shared" si="27"/>
        <v>0.32522280851731089</v>
      </c>
      <c r="AI135" s="33">
        <f t="shared" si="28"/>
        <v>1.1586462981215664</v>
      </c>
      <c r="AJ135" s="33">
        <f t="shared" si="29"/>
        <v>0.90861925124028986</v>
      </c>
      <c r="AK135" s="95">
        <f t="shared" si="30"/>
        <v>0.65075116439561786</v>
      </c>
      <c r="AL135" s="3">
        <f t="shared" si="31"/>
        <v>0.64931793672908744</v>
      </c>
      <c r="AM135" s="3"/>
      <c r="AN135" s="3"/>
      <c r="AO135" s="3"/>
      <c r="AP135" s="3"/>
      <c r="AQ135" s="3"/>
      <c r="AR135" s="90">
        <f t="shared" si="37"/>
        <v>0</v>
      </c>
      <c r="AS135" s="91">
        <f t="shared" si="38"/>
        <v>0</v>
      </c>
      <c r="AT135" s="89">
        <f>SUM(AS$9:AS135)*RLR</f>
        <v>120</v>
      </c>
      <c r="AU135" s="90">
        <f>AT135-SUM(AW$9:AW135)</f>
        <v>42.081847592509504</v>
      </c>
      <c r="AV135" s="48">
        <f t="shared" si="32"/>
        <v>0.70422535211267612</v>
      </c>
      <c r="AW135" s="31">
        <f t="shared" si="39"/>
        <v>0.29916005397518608</v>
      </c>
      <c r="AX135" s="90">
        <f>SUM(AW$9:AW135)*RRF</f>
        <v>54.542706685243346</v>
      </c>
      <c r="AY135" s="96"/>
    </row>
    <row r="136" spans="1:51" x14ac:dyDescent="0.25">
      <c r="A136" s="14">
        <f t="shared" si="33"/>
        <v>1.27</v>
      </c>
      <c r="B136" s="59">
        <f>IF($B$4="AY",0,IFERROR(P*INDEX('UWYr writing pattern'!$C$4:$C$18,MATCH('Extended model w.Calcs'!$A136,'UWYr writing pattern'!$A$4:$A$18,0)) / 25,B135))</f>
        <v>0</v>
      </c>
      <c r="C136" s="36">
        <f t="shared" si="34"/>
        <v>8.7926556456592682</v>
      </c>
      <c r="E136" s="48">
        <f t="shared" si="20"/>
        <v>3.81</v>
      </c>
      <c r="F136" s="34">
        <f t="shared" si="35"/>
        <v>0.3454192303117028</v>
      </c>
      <c r="G136" s="31">
        <f>SUM($F$9:F136)*RLR</f>
        <v>109.44881322520882</v>
      </c>
      <c r="H136" s="32"/>
      <c r="I136" s="36">
        <f>G136-SUM($L$9:L136)</f>
        <v>69.92906512477407</v>
      </c>
      <c r="K136" s="48">
        <f t="shared" si="21"/>
        <v>0.7025761124121781</v>
      </c>
      <c r="L136" s="31">
        <f t="shared" si="36"/>
        <v>0.49301107835744712</v>
      </c>
      <c r="M136" s="36">
        <f>SUM($L$9:L136)*RRF</f>
        <v>27.663823670304325</v>
      </c>
      <c r="N136" s="33"/>
      <c r="O136" s="36">
        <f t="shared" si="22"/>
        <v>97.592888795078395</v>
      </c>
      <c r="P136" s="33"/>
      <c r="Q136" s="33"/>
      <c r="R136" s="33"/>
      <c r="S136" s="33"/>
      <c r="T136" s="33"/>
      <c r="U136" s="33"/>
      <c r="V136" s="33"/>
      <c r="W136" s="31">
        <f t="shared" si="23"/>
        <v>7.3858307423537841</v>
      </c>
      <c r="X136" s="31">
        <f t="shared" si="24"/>
        <v>48.950345587341843</v>
      </c>
      <c r="Y136" s="31">
        <f t="shared" si="25"/>
        <v>56.336176329695625</v>
      </c>
      <c r="Z136" s="31">
        <f t="shared" si="26"/>
        <v>-13.592888795078395</v>
      </c>
      <c r="AA136" s="31"/>
      <c r="AB136" s="31"/>
      <c r="AC136" s="31"/>
      <c r="AD136" s="31"/>
      <c r="AE136" s="31"/>
      <c r="AF136" s="31"/>
      <c r="AG136" s="31"/>
      <c r="AH136" s="33">
        <f t="shared" si="27"/>
        <v>0.32933123417028959</v>
      </c>
      <c r="AI136" s="33">
        <f t="shared" si="28"/>
        <v>1.1618201047033143</v>
      </c>
      <c r="AJ136" s="33">
        <f t="shared" si="29"/>
        <v>0.91207344354340691</v>
      </c>
      <c r="AK136" s="95">
        <f t="shared" si="30"/>
        <v>0.65319916131226496</v>
      </c>
      <c r="AL136" s="3">
        <f t="shared" si="31"/>
        <v>0.65178752872395296</v>
      </c>
      <c r="AM136" s="3"/>
      <c r="AN136" s="3"/>
      <c r="AO136" s="3"/>
      <c r="AP136" s="3"/>
      <c r="AQ136" s="3"/>
      <c r="AR136" s="90">
        <f t="shared" si="37"/>
        <v>0</v>
      </c>
      <c r="AS136" s="91">
        <f t="shared" si="38"/>
        <v>0</v>
      </c>
      <c r="AT136" s="89">
        <f>SUM(AS$9:AS136)*RLR</f>
        <v>120</v>
      </c>
      <c r="AU136" s="90">
        <f>AT136-SUM(AW$9:AW136)</f>
        <v>41.78549655312564</v>
      </c>
      <c r="AV136" s="48">
        <f t="shared" si="32"/>
        <v>0.7025761124121781</v>
      </c>
      <c r="AW136" s="31">
        <f t="shared" si="39"/>
        <v>0.29635103938386975</v>
      </c>
      <c r="AX136" s="90">
        <f>SUM(AW$9:AW136)*RRF</f>
        <v>54.750152412812049</v>
      </c>
      <c r="AY136" s="96"/>
    </row>
    <row r="137" spans="1:51" x14ac:dyDescent="0.25">
      <c r="A137" s="14">
        <f t="shared" si="33"/>
        <v>1.28</v>
      </c>
      <c r="B137" s="59">
        <f>IF($B$4="AY",0,IFERROR(P*INDEX('UWYr writing pattern'!$C$4:$C$18,MATCH('Extended model w.Calcs'!$A137,'UWYr writing pattern'!$A$4:$A$18,0)) / 25,B136))</f>
        <v>0</v>
      </c>
      <c r="C137" s="36">
        <f t="shared" si="34"/>
        <v>8.4576554655596503</v>
      </c>
      <c r="E137" s="48">
        <f t="shared" ref="E137:E200" si="40">(Ber*A137)</f>
        <v>3.84</v>
      </c>
      <c r="F137" s="34">
        <f t="shared" si="35"/>
        <v>0.33500018009961813</v>
      </c>
      <c r="G137" s="31">
        <f>SUM($F$9:F137)*RLR</f>
        <v>109.85081344132836</v>
      </c>
      <c r="H137" s="32"/>
      <c r="I137" s="36">
        <f>G137-SUM($L$9:L137)</f>
        <v>69.839760433693783</v>
      </c>
      <c r="K137" s="48">
        <f t="shared" ref="K137:K200" si="41">Bp_1/(Bp_2+A137)</f>
        <v>0.7009345794392523</v>
      </c>
      <c r="L137" s="31">
        <f t="shared" si="36"/>
        <v>0.49130490719981795</v>
      </c>
      <c r="M137" s="36">
        <f>SUM($L$9:L137)*RRF</f>
        <v>28.007737105344198</v>
      </c>
      <c r="N137" s="33"/>
      <c r="O137" s="36">
        <f t="shared" ref="O137:O200" si="42">I137+M137</f>
        <v>97.847497539037988</v>
      </c>
      <c r="P137" s="33"/>
      <c r="Q137" s="33"/>
      <c r="R137" s="33"/>
      <c r="S137" s="33"/>
      <c r="T137" s="33"/>
      <c r="U137" s="33"/>
      <c r="V137" s="33"/>
      <c r="W137" s="31">
        <f t="shared" ref="W137:W200" si="43" xml:space="preserve"> C137*RLR*RRF</f>
        <v>7.1044305910701055</v>
      </c>
      <c r="X137" s="31">
        <f t="shared" ref="X137:X200" si="44">I137*RRF</f>
        <v>48.887832303585647</v>
      </c>
      <c r="Y137" s="31">
        <f t="shared" ref="Y137:Y200" si="45">W137+X137</f>
        <v>55.992262894655752</v>
      </c>
      <c r="Z137" s="31">
        <f t="shared" ref="Z137:Z200" si="46">P*RLR*RRF - O137</f>
        <v>-13.847497539037988</v>
      </c>
      <c r="AA137" s="31"/>
      <c r="AB137" s="31"/>
      <c r="AC137" s="31"/>
      <c r="AD137" s="31"/>
      <c r="AE137" s="31"/>
      <c r="AF137" s="31"/>
      <c r="AG137" s="31"/>
      <c r="AH137" s="33">
        <f t="shared" ref="AH137:AH200" si="47">M137/(P*RLR*RRF)</f>
        <v>0.3334254417302881</v>
      </c>
      <c r="AI137" s="33">
        <f t="shared" ref="AI137:AI200" si="48">O137/(P*RLR*RRF)</f>
        <v>1.1648511611790238</v>
      </c>
      <c r="AJ137" s="33">
        <f t="shared" ref="AJ137:AJ200" si="49">G137/(P*RLR)</f>
        <v>0.91542344534440301</v>
      </c>
      <c r="AK137" s="95">
        <f t="shared" ref="AK137:AK200" si="50">1-EXP(-(Bp_1*LN(Bp_2+A137)-Bp_1*LN(Bp_2)))</f>
        <v>0.65562433318667179</v>
      </c>
      <c r="AL137" s="3">
        <f t="shared" ref="AL137:AL200" si="51">AX137/(P*RLR*RRF)</f>
        <v>0.65423398636757868</v>
      </c>
      <c r="AM137" s="3"/>
      <c r="AN137" s="3"/>
      <c r="AO137" s="3"/>
      <c r="AP137" s="3"/>
      <c r="AQ137" s="3"/>
      <c r="AR137" s="90">
        <f t="shared" si="37"/>
        <v>0</v>
      </c>
      <c r="AS137" s="91">
        <f t="shared" si="38"/>
        <v>0</v>
      </c>
      <c r="AT137" s="89">
        <f>SUM(AS$9:AS137)*RLR</f>
        <v>120</v>
      </c>
      <c r="AU137" s="90">
        <f>AT137-SUM(AW$9:AW137)</f>
        <v>41.491921635890563</v>
      </c>
      <c r="AV137" s="48">
        <f t="shared" ref="AV137:AV200" si="52">Bp_1/(Bp_2+A137)</f>
        <v>0.7009345794392523</v>
      </c>
      <c r="AW137" s="31">
        <f t="shared" si="39"/>
        <v>0.29357491723507478</v>
      </c>
      <c r="AX137" s="90">
        <f>SUM(AW$9:AW137)*RRF</f>
        <v>54.955654854876606</v>
      </c>
      <c r="AY137" s="96"/>
    </row>
    <row r="138" spans="1:51" x14ac:dyDescent="0.25">
      <c r="A138" s="14">
        <f t="shared" ref="A138:A201" si="53">ROUND(A137+delt.t,3)</f>
        <v>1.29</v>
      </c>
      <c r="B138" s="59">
        <f>IF($B$4="AY",0,IFERROR(P*INDEX('UWYr writing pattern'!$C$4:$C$18,MATCH('Extended model w.Calcs'!$A138,'UWYr writing pattern'!$A$4:$A$18,0)) / 25,B137))</f>
        <v>0</v>
      </c>
      <c r="C138" s="36">
        <f t="shared" ref="C138:C201" si="54">C137-F138+B138</f>
        <v>8.1328814956821596</v>
      </c>
      <c r="E138" s="48">
        <f t="shared" si="40"/>
        <v>3.87</v>
      </c>
      <c r="F138" s="34">
        <f t="shared" ref="F138:F201" si="55">C137*E137*delt.t</f>
        <v>0.32477396987749052</v>
      </c>
      <c r="G138" s="31">
        <f>SUM($F$9:F138)*RLR</f>
        <v>110.24054220518134</v>
      </c>
      <c r="H138" s="32"/>
      <c r="I138" s="36">
        <f>G138-SUM($L$9:L138)</f>
        <v>69.739958166469478</v>
      </c>
      <c r="K138" s="48">
        <f t="shared" si="41"/>
        <v>0.69930069930069927</v>
      </c>
      <c r="L138" s="31">
        <f t="shared" ref="L138:L201" si="56">I137*K137*delt.t</f>
        <v>0.48953103107729284</v>
      </c>
      <c r="M138" s="36">
        <f>SUM($L$9:L138)*RRF</f>
        <v>28.350408827098303</v>
      </c>
      <c r="N138" s="33"/>
      <c r="O138" s="36">
        <f t="shared" si="42"/>
        <v>98.090366993567784</v>
      </c>
      <c r="P138" s="33"/>
      <c r="Q138" s="33"/>
      <c r="R138" s="33"/>
      <c r="S138" s="33"/>
      <c r="T138" s="33"/>
      <c r="U138" s="33"/>
      <c r="V138" s="33"/>
      <c r="W138" s="31">
        <f t="shared" si="43"/>
        <v>6.8316204563730132</v>
      </c>
      <c r="X138" s="31">
        <f t="shared" si="44"/>
        <v>48.817970716528635</v>
      </c>
      <c r="Y138" s="31">
        <f t="shared" si="45"/>
        <v>55.649591172901651</v>
      </c>
      <c r="Z138" s="31">
        <f t="shared" si="46"/>
        <v>-14.090366993567784</v>
      </c>
      <c r="AA138" s="31"/>
      <c r="AB138" s="31"/>
      <c r="AC138" s="31"/>
      <c r="AD138" s="31"/>
      <c r="AE138" s="31"/>
      <c r="AF138" s="31"/>
      <c r="AG138" s="31"/>
      <c r="AH138" s="33">
        <f t="shared" si="47"/>
        <v>0.33750486698926552</v>
      </c>
      <c r="AI138" s="33">
        <f t="shared" si="48"/>
        <v>1.1677424642091403</v>
      </c>
      <c r="AJ138" s="33">
        <f t="shared" si="49"/>
        <v>0.9186711850431778</v>
      </c>
      <c r="AK138" s="95">
        <f t="shared" si="50"/>
        <v>0.65802694542486195</v>
      </c>
      <c r="AL138" s="3">
        <f t="shared" si="51"/>
        <v>0.65665757992107687</v>
      </c>
      <c r="AM138" s="3"/>
      <c r="AN138" s="3"/>
      <c r="AO138" s="3"/>
      <c r="AP138" s="3"/>
      <c r="AQ138" s="3"/>
      <c r="AR138" s="90">
        <f t="shared" ref="AR138:AR201" si="57">AR137-AS138+B138</f>
        <v>0</v>
      </c>
      <c r="AS138" s="91">
        <f t="shared" ref="AS138:AS201" si="58">AR137*P*delt.t</f>
        <v>0</v>
      </c>
      <c r="AT138" s="89">
        <f>SUM(AS$9:AS138)*RLR</f>
        <v>120</v>
      </c>
      <c r="AU138" s="90">
        <f>AT138-SUM(AW$9:AW138)</f>
        <v>41.201090409470766</v>
      </c>
      <c r="AV138" s="48">
        <f t="shared" si="52"/>
        <v>0.69930069930069927</v>
      </c>
      <c r="AW138" s="31">
        <f t="shared" ref="AW138:AW201" si="59">AU137*AV137*delt.t</f>
        <v>0.29083122641979364</v>
      </c>
      <c r="AX138" s="90">
        <f>SUM(AW$9:AW138)*RRF</f>
        <v>55.159236713370461</v>
      </c>
      <c r="AY138" s="96"/>
    </row>
    <row r="139" spans="1:51" x14ac:dyDescent="0.25">
      <c r="A139" s="14">
        <f t="shared" si="53"/>
        <v>1.3</v>
      </c>
      <c r="B139" s="59">
        <f>IF($B$4="AY",0,IFERROR(P*INDEX('UWYr writing pattern'!$C$4:$C$18,MATCH('Extended model w.Calcs'!$A139,'UWYr writing pattern'!$A$4:$A$18,0)) / 25,B138))</f>
        <v>0</v>
      </c>
      <c r="C139" s="36">
        <f t="shared" si="54"/>
        <v>7.8181389817992599</v>
      </c>
      <c r="E139" s="48">
        <f t="shared" si="40"/>
        <v>3.9000000000000004</v>
      </c>
      <c r="F139" s="34">
        <f t="shared" si="55"/>
        <v>0.31474251388289959</v>
      </c>
      <c r="G139" s="31">
        <f>SUM($F$9:F139)*RLR</f>
        <v>110.61823322184082</v>
      </c>
      <c r="H139" s="32"/>
      <c r="I139" s="36">
        <f>G139-SUM($L$9:L139)</f>
        <v>69.62995716797883</v>
      </c>
      <c r="K139" s="48">
        <f t="shared" si="41"/>
        <v>0.69767441860465118</v>
      </c>
      <c r="L139" s="31">
        <f t="shared" si="56"/>
        <v>0.48769201515013622</v>
      </c>
      <c r="M139" s="36">
        <f>SUM($L$9:L139)*RRF</f>
        <v>28.691793237703401</v>
      </c>
      <c r="N139" s="33"/>
      <c r="O139" s="36">
        <f t="shared" si="42"/>
        <v>98.321750405682224</v>
      </c>
      <c r="P139" s="33"/>
      <c r="Q139" s="33"/>
      <c r="R139" s="33"/>
      <c r="S139" s="33"/>
      <c r="T139" s="33"/>
      <c r="U139" s="33"/>
      <c r="V139" s="33"/>
      <c r="W139" s="31">
        <f t="shared" si="43"/>
        <v>6.5672367447113773</v>
      </c>
      <c r="X139" s="31">
        <f t="shared" si="44"/>
        <v>48.740970017585177</v>
      </c>
      <c r="Y139" s="31">
        <f t="shared" si="45"/>
        <v>55.308206762296557</v>
      </c>
      <c r="Z139" s="31">
        <f t="shared" si="46"/>
        <v>-14.321750405682224</v>
      </c>
      <c r="AA139" s="31"/>
      <c r="AB139" s="31"/>
      <c r="AC139" s="31"/>
      <c r="AD139" s="31"/>
      <c r="AE139" s="31"/>
      <c r="AF139" s="31"/>
      <c r="AG139" s="31"/>
      <c r="AH139" s="33">
        <f t="shared" si="47"/>
        <v>0.34156896711551665</v>
      </c>
      <c r="AI139" s="33">
        <f t="shared" si="48"/>
        <v>1.1704970286390741</v>
      </c>
      <c r="AJ139" s="33">
        <f t="shared" si="49"/>
        <v>0.92181861018200684</v>
      </c>
      <c r="AK139" s="95">
        <f t="shared" si="50"/>
        <v>0.66040725973813608</v>
      </c>
      <c r="AL139" s="3">
        <f t="shared" si="51"/>
        <v>0.65905857586568473</v>
      </c>
      <c r="AM139" s="3"/>
      <c r="AN139" s="3"/>
      <c r="AO139" s="3"/>
      <c r="AP139" s="3"/>
      <c r="AQ139" s="3"/>
      <c r="AR139" s="90">
        <f t="shared" si="57"/>
        <v>0</v>
      </c>
      <c r="AS139" s="91">
        <f t="shared" si="58"/>
        <v>0</v>
      </c>
      <c r="AT139" s="89">
        <f>SUM(AS$9:AS139)*RLR</f>
        <v>120</v>
      </c>
      <c r="AU139" s="90">
        <f>AT139-SUM(AW$9:AW139)</f>
        <v>40.912970896117827</v>
      </c>
      <c r="AV139" s="48">
        <f t="shared" si="52"/>
        <v>0.69767441860465118</v>
      </c>
      <c r="AW139" s="31">
        <f t="shared" si="59"/>
        <v>0.28811951335294239</v>
      </c>
      <c r="AX139" s="90">
        <f>SUM(AW$9:AW139)*RRF</f>
        <v>55.360920372717516</v>
      </c>
      <c r="AY139" s="96"/>
    </row>
    <row r="140" spans="1:51" x14ac:dyDescent="0.25">
      <c r="A140" s="14">
        <f t="shared" si="53"/>
        <v>1.31</v>
      </c>
      <c r="B140" s="59">
        <f>IF($B$4="AY",0,IFERROR(P*INDEX('UWYr writing pattern'!$C$4:$C$18,MATCH('Extended model w.Calcs'!$A140,'UWYr writing pattern'!$A$4:$A$18,0)) / 25,B139))</f>
        <v>0</v>
      </c>
      <c r="C140" s="36">
        <f t="shared" si="54"/>
        <v>7.5132315615090892</v>
      </c>
      <c r="E140" s="48">
        <f t="shared" si="40"/>
        <v>3.93</v>
      </c>
      <c r="F140" s="34">
        <f t="shared" si="55"/>
        <v>0.30490742029017115</v>
      </c>
      <c r="G140" s="31">
        <f>SUM($F$9:F140)*RLR</f>
        <v>110.98412212618904</v>
      </c>
      <c r="H140" s="32"/>
      <c r="I140" s="36">
        <f>G140-SUM($L$9:L140)</f>
        <v>69.510055673480679</v>
      </c>
      <c r="K140" s="48">
        <f t="shared" si="41"/>
        <v>0.6960556844547563</v>
      </c>
      <c r="L140" s="31">
        <f t="shared" si="56"/>
        <v>0.48579039884636394</v>
      </c>
      <c r="M140" s="36">
        <f>SUM($L$9:L140)*RRF</f>
        <v>29.031846516895854</v>
      </c>
      <c r="N140" s="33"/>
      <c r="O140" s="36">
        <f t="shared" si="42"/>
        <v>98.541902190376533</v>
      </c>
      <c r="P140" s="33"/>
      <c r="Q140" s="33"/>
      <c r="R140" s="33"/>
      <c r="S140" s="33"/>
      <c r="T140" s="33"/>
      <c r="U140" s="33"/>
      <c r="V140" s="33"/>
      <c r="W140" s="31">
        <f t="shared" si="43"/>
        <v>6.3111145116676335</v>
      </c>
      <c r="X140" s="31">
        <f t="shared" si="44"/>
        <v>48.657038971436471</v>
      </c>
      <c r="Y140" s="31">
        <f t="shared" si="45"/>
        <v>54.968153483104103</v>
      </c>
      <c r="Z140" s="31">
        <f t="shared" si="46"/>
        <v>-14.541902190376533</v>
      </c>
      <c r="AA140" s="31"/>
      <c r="AB140" s="31"/>
      <c r="AC140" s="31"/>
      <c r="AD140" s="31"/>
      <c r="AE140" s="31"/>
      <c r="AF140" s="31"/>
      <c r="AG140" s="31"/>
      <c r="AH140" s="33">
        <f t="shared" si="47"/>
        <v>0.34561722043923637</v>
      </c>
      <c r="AI140" s="33">
        <f t="shared" si="48"/>
        <v>1.1731178832187683</v>
      </c>
      <c r="AJ140" s="33">
        <f t="shared" si="49"/>
        <v>0.92486768438490863</v>
      </c>
      <c r="AK140" s="95">
        <f t="shared" si="50"/>
        <v>0.66276553420293782</v>
      </c>
      <c r="AL140" s="3">
        <f t="shared" si="51"/>
        <v>0.66143723696429624</v>
      </c>
      <c r="AM140" s="3"/>
      <c r="AN140" s="3"/>
      <c r="AO140" s="3"/>
      <c r="AP140" s="3"/>
      <c r="AQ140" s="3"/>
      <c r="AR140" s="90">
        <f t="shared" si="57"/>
        <v>0</v>
      </c>
      <c r="AS140" s="91">
        <f t="shared" si="58"/>
        <v>0</v>
      </c>
      <c r="AT140" s="89">
        <f>SUM(AS$9:AS140)*RLR</f>
        <v>120</v>
      </c>
      <c r="AU140" s="90">
        <f>AT140-SUM(AW$9:AW140)</f>
        <v>40.627531564284453</v>
      </c>
      <c r="AV140" s="48">
        <f t="shared" si="52"/>
        <v>0.6960556844547563</v>
      </c>
      <c r="AW140" s="31">
        <f t="shared" si="59"/>
        <v>0.28543933183338022</v>
      </c>
      <c r="AX140" s="90">
        <f>SUM(AW$9:AW140)*RRF</f>
        <v>55.560727905000881</v>
      </c>
      <c r="AY140" s="96"/>
    </row>
    <row r="141" spans="1:51" x14ac:dyDescent="0.25">
      <c r="A141" s="14">
        <f t="shared" si="53"/>
        <v>1.32</v>
      </c>
      <c r="B141" s="59">
        <f>IF($B$4="AY",0,IFERROR(P*INDEX('UWYr writing pattern'!$C$4:$C$18,MATCH('Extended model w.Calcs'!$A141,'UWYr writing pattern'!$A$4:$A$18,0)) / 25,B140))</f>
        <v>0</v>
      </c>
      <c r="C141" s="36">
        <f t="shared" si="54"/>
        <v>7.2179615611417818</v>
      </c>
      <c r="E141" s="48">
        <f t="shared" si="40"/>
        <v>3.96</v>
      </c>
      <c r="F141" s="34">
        <f t="shared" si="55"/>
        <v>0.29527000036730722</v>
      </c>
      <c r="G141" s="31">
        <f>SUM($F$9:F141)*RLR</f>
        <v>111.33844612662982</v>
      </c>
      <c r="H141" s="32"/>
      <c r="I141" s="36">
        <f>G141-SUM($L$9:L141)</f>
        <v>69.380550980138537</v>
      </c>
      <c r="K141" s="48">
        <f t="shared" si="41"/>
        <v>0.69444444444444442</v>
      </c>
      <c r="L141" s="31">
        <f t="shared" si="56"/>
        <v>0.48382869378292809</v>
      </c>
      <c r="M141" s="36">
        <f>SUM($L$9:L141)*RRF</f>
        <v>29.370526602543901</v>
      </c>
      <c r="N141" s="33"/>
      <c r="O141" s="36">
        <f t="shared" si="42"/>
        <v>98.751077582682441</v>
      </c>
      <c r="P141" s="33"/>
      <c r="Q141" s="33"/>
      <c r="R141" s="33"/>
      <c r="S141" s="33"/>
      <c r="T141" s="33"/>
      <c r="U141" s="33"/>
      <c r="V141" s="33"/>
      <c r="W141" s="31">
        <f t="shared" si="43"/>
        <v>6.0630877113590964</v>
      </c>
      <c r="X141" s="31">
        <f t="shared" si="44"/>
        <v>48.566385686096972</v>
      </c>
      <c r="Y141" s="31">
        <f t="shared" si="45"/>
        <v>54.629473397456067</v>
      </c>
      <c r="Z141" s="31">
        <f t="shared" si="46"/>
        <v>-14.751077582682441</v>
      </c>
      <c r="AA141" s="31"/>
      <c r="AB141" s="31"/>
      <c r="AC141" s="31"/>
      <c r="AD141" s="31"/>
      <c r="AE141" s="31"/>
      <c r="AF141" s="31"/>
      <c r="AG141" s="31"/>
      <c r="AH141" s="33">
        <f t="shared" si="47"/>
        <v>0.34964912622076072</v>
      </c>
      <c r="AI141" s="33">
        <f t="shared" si="48"/>
        <v>1.1756080664605053</v>
      </c>
      <c r="AJ141" s="33">
        <f t="shared" si="49"/>
        <v>0.92782038438858183</v>
      </c>
      <c r="AK141" s="95">
        <f t="shared" si="50"/>
        <v>0.66510202331961588</v>
      </c>
      <c r="AL141" s="3">
        <f t="shared" si="51"/>
        <v>0.66379382232185336</v>
      </c>
      <c r="AM141" s="3"/>
      <c r="AN141" s="3"/>
      <c r="AO141" s="3"/>
      <c r="AP141" s="3"/>
      <c r="AQ141" s="3"/>
      <c r="AR141" s="90">
        <f t="shared" si="57"/>
        <v>0</v>
      </c>
      <c r="AS141" s="91">
        <f t="shared" si="58"/>
        <v>0</v>
      </c>
      <c r="AT141" s="89">
        <f>SUM(AS$9:AS141)*RLR</f>
        <v>120</v>
      </c>
      <c r="AU141" s="90">
        <f>AT141-SUM(AW$9:AW141)</f>
        <v>40.344741321377597</v>
      </c>
      <c r="AV141" s="48">
        <f t="shared" si="52"/>
        <v>0.69444444444444442</v>
      </c>
      <c r="AW141" s="31">
        <f t="shared" si="59"/>
        <v>0.28279024290685234</v>
      </c>
      <c r="AX141" s="90">
        <f>SUM(AW$9:AW141)*RRF</f>
        <v>55.758681075035682</v>
      </c>
      <c r="AY141" s="96"/>
    </row>
    <row r="142" spans="1:51" x14ac:dyDescent="0.25">
      <c r="A142" s="14">
        <f t="shared" si="53"/>
        <v>1.33</v>
      </c>
      <c r="B142" s="59">
        <f>IF($B$4="AY",0,IFERROR(P*INDEX('UWYr writing pattern'!$C$4:$C$18,MATCH('Extended model w.Calcs'!$A142,'UWYr writing pattern'!$A$4:$A$18,0)) / 25,B141))</f>
        <v>0</v>
      </c>
      <c r="C142" s="36">
        <f t="shared" si="54"/>
        <v>6.9321302833205669</v>
      </c>
      <c r="E142" s="48">
        <f t="shared" si="40"/>
        <v>3.99</v>
      </c>
      <c r="F142" s="34">
        <f t="shared" si="55"/>
        <v>0.28583127782121454</v>
      </c>
      <c r="G142" s="31">
        <f>SUM($F$9:F142)*RLR</f>
        <v>111.68144366001528</v>
      </c>
      <c r="H142" s="32"/>
      <c r="I142" s="36">
        <f>G142-SUM($L$9:L142)</f>
        <v>69.241739131717466</v>
      </c>
      <c r="K142" s="48">
        <f t="shared" si="41"/>
        <v>0.69284064665127021</v>
      </c>
      <c r="L142" s="31">
        <f t="shared" si="56"/>
        <v>0.48180938180651761</v>
      </c>
      <c r="M142" s="36">
        <f>SUM($L$9:L142)*RRF</f>
        <v>29.707793169808465</v>
      </c>
      <c r="N142" s="33"/>
      <c r="O142" s="36">
        <f t="shared" si="42"/>
        <v>98.949532301525934</v>
      </c>
      <c r="P142" s="33"/>
      <c r="Q142" s="33"/>
      <c r="R142" s="33"/>
      <c r="S142" s="33"/>
      <c r="T142" s="33"/>
      <c r="U142" s="33"/>
      <c r="V142" s="33"/>
      <c r="W142" s="31">
        <f t="shared" si="43"/>
        <v>5.8229894379892757</v>
      </c>
      <c r="X142" s="31">
        <f t="shared" si="44"/>
        <v>48.469217392202225</v>
      </c>
      <c r="Y142" s="31">
        <f t="shared" si="45"/>
        <v>54.292206830191503</v>
      </c>
      <c r="Z142" s="31">
        <f t="shared" si="46"/>
        <v>-14.949532301525934</v>
      </c>
      <c r="AA142" s="31"/>
      <c r="AB142" s="31"/>
      <c r="AC142" s="31"/>
      <c r="AD142" s="31"/>
      <c r="AE142" s="31"/>
      <c r="AF142" s="31"/>
      <c r="AG142" s="31"/>
      <c r="AH142" s="33">
        <f t="shared" si="47"/>
        <v>0.3536642044024817</v>
      </c>
      <c r="AI142" s="33">
        <f t="shared" si="48"/>
        <v>1.1779706226372135</v>
      </c>
      <c r="AJ142" s="33">
        <f t="shared" si="49"/>
        <v>0.93067869716679397</v>
      </c>
      <c r="AK142" s="95">
        <f t="shared" si="50"/>
        <v>0.66741697807010369</v>
      </c>
      <c r="AL142" s="3">
        <f t="shared" si="51"/>
        <v>0.66612858744461823</v>
      </c>
      <c r="AM142" s="3"/>
      <c r="AN142" s="3"/>
      <c r="AO142" s="3"/>
      <c r="AP142" s="3"/>
      <c r="AQ142" s="3"/>
      <c r="AR142" s="90">
        <f t="shared" si="57"/>
        <v>0</v>
      </c>
      <c r="AS142" s="91">
        <f t="shared" si="58"/>
        <v>0</v>
      </c>
      <c r="AT142" s="89">
        <f>SUM(AS$9:AS142)*RLR</f>
        <v>120</v>
      </c>
      <c r="AU142" s="90">
        <f>AT142-SUM(AW$9:AW142)</f>
        <v>40.06456950664581</v>
      </c>
      <c r="AV142" s="48">
        <f t="shared" si="52"/>
        <v>0.69284064665127021</v>
      </c>
      <c r="AW142" s="31">
        <f t="shared" si="59"/>
        <v>0.28017181473178887</v>
      </c>
      <c r="AX142" s="90">
        <f>SUM(AW$9:AW142)*RRF</f>
        <v>55.954801345347931</v>
      </c>
      <c r="AY142" s="96"/>
    </row>
    <row r="143" spans="1:51" x14ac:dyDescent="0.25">
      <c r="A143" s="14">
        <f t="shared" si="53"/>
        <v>1.34</v>
      </c>
      <c r="B143" s="59">
        <f>IF($B$4="AY",0,IFERROR(P*INDEX('UWYr writing pattern'!$C$4:$C$18,MATCH('Extended model w.Calcs'!$A143,'UWYr writing pattern'!$A$4:$A$18,0)) / 25,B142))</f>
        <v>0</v>
      </c>
      <c r="C143" s="36">
        <f t="shared" si="54"/>
        <v>6.6555382850160765</v>
      </c>
      <c r="E143" s="48">
        <f t="shared" si="40"/>
        <v>4.0200000000000005</v>
      </c>
      <c r="F143" s="34">
        <f t="shared" si="55"/>
        <v>0.27659199830449066</v>
      </c>
      <c r="G143" s="31">
        <f>SUM($F$9:F143)*RLR</f>
        <v>112.01335405798066</v>
      </c>
      <c r="H143" s="32"/>
      <c r="I143" s="36">
        <f>G143-SUM($L$9:L143)</f>
        <v>69.093914616530071</v>
      </c>
      <c r="K143" s="48">
        <f t="shared" si="41"/>
        <v>0.69124423963133641</v>
      </c>
      <c r="L143" s="31">
        <f t="shared" si="56"/>
        <v>0.47973491315277694</v>
      </c>
      <c r="M143" s="36">
        <f>SUM($L$9:L143)*RRF</f>
        <v>30.043607609015407</v>
      </c>
      <c r="N143" s="33"/>
      <c r="O143" s="36">
        <f t="shared" si="42"/>
        <v>99.137522225545482</v>
      </c>
      <c r="P143" s="33"/>
      <c r="Q143" s="33"/>
      <c r="R143" s="33"/>
      <c r="S143" s="33"/>
      <c r="T143" s="33"/>
      <c r="U143" s="33"/>
      <c r="V143" s="33"/>
      <c r="W143" s="31">
        <f t="shared" si="43"/>
        <v>5.5906521594135032</v>
      </c>
      <c r="X143" s="31">
        <f t="shared" si="44"/>
        <v>48.365740231571046</v>
      </c>
      <c r="Y143" s="31">
        <f t="shared" si="45"/>
        <v>53.956392390984547</v>
      </c>
      <c r="Z143" s="31">
        <f t="shared" si="46"/>
        <v>-15.137522225545482</v>
      </c>
      <c r="AA143" s="31"/>
      <c r="AB143" s="31"/>
      <c r="AC143" s="31"/>
      <c r="AD143" s="31"/>
      <c r="AE143" s="31"/>
      <c r="AF143" s="31"/>
      <c r="AG143" s="31"/>
      <c r="AH143" s="33">
        <f t="shared" si="47"/>
        <v>0.35766199534542154</v>
      </c>
      <c r="AI143" s="33">
        <f t="shared" si="48"/>
        <v>1.1802085979231605</v>
      </c>
      <c r="AJ143" s="33">
        <f t="shared" si="49"/>
        <v>0.93344461714983884</v>
      </c>
      <c r="AK143" s="95">
        <f t="shared" si="50"/>
        <v>0.66971064597453622</v>
      </c>
      <c r="AL143" s="3">
        <f t="shared" si="51"/>
        <v>0.66844178429835066</v>
      </c>
      <c r="AM143" s="3"/>
      <c r="AN143" s="3"/>
      <c r="AO143" s="3"/>
      <c r="AP143" s="3"/>
      <c r="AQ143" s="3"/>
      <c r="AR143" s="90">
        <f t="shared" si="57"/>
        <v>0</v>
      </c>
      <c r="AS143" s="91">
        <f t="shared" si="58"/>
        <v>0</v>
      </c>
      <c r="AT143" s="89">
        <f>SUM(AS$9:AS143)*RLR</f>
        <v>120</v>
      </c>
      <c r="AU143" s="90">
        <f>AT143-SUM(AW$9:AW143)</f>
        <v>39.786985884197918</v>
      </c>
      <c r="AV143" s="48">
        <f t="shared" si="52"/>
        <v>0.69124423963133641</v>
      </c>
      <c r="AW143" s="31">
        <f t="shared" si="59"/>
        <v>0.27758362244789248</v>
      </c>
      <c r="AX143" s="90">
        <f>SUM(AW$9:AW143)*RRF</f>
        <v>56.149109881061456</v>
      </c>
      <c r="AY143" s="96"/>
    </row>
    <row r="144" spans="1:51" x14ac:dyDescent="0.25">
      <c r="A144" s="14">
        <f t="shared" si="53"/>
        <v>1.35</v>
      </c>
      <c r="B144" s="59">
        <f>IF($B$4="AY",0,IFERROR(P*INDEX('UWYr writing pattern'!$C$4:$C$18,MATCH('Extended model w.Calcs'!$A144,'UWYr writing pattern'!$A$4:$A$18,0)) / 25,B143))</f>
        <v>0</v>
      </c>
      <c r="C144" s="36">
        <f t="shared" si="54"/>
        <v>6.3879856459584303</v>
      </c>
      <c r="E144" s="48">
        <f t="shared" si="40"/>
        <v>4.0500000000000007</v>
      </c>
      <c r="F144" s="34">
        <f t="shared" si="55"/>
        <v>0.26755263905764631</v>
      </c>
      <c r="G144" s="31">
        <f>SUM($F$9:F144)*RLR</f>
        <v>112.33441722484984</v>
      </c>
      <c r="H144" s="32"/>
      <c r="I144" s="36">
        <f>G144-SUM($L$9:L144)</f>
        <v>68.937370078676707</v>
      </c>
      <c r="K144" s="48">
        <f t="shared" si="41"/>
        <v>0.68965517241379315</v>
      </c>
      <c r="L144" s="31">
        <f t="shared" si="56"/>
        <v>0.47760770472255809</v>
      </c>
      <c r="M144" s="36">
        <f>SUM($L$9:L144)*RRF</f>
        <v>30.3779330023212</v>
      </c>
      <c r="N144" s="33"/>
      <c r="O144" s="36">
        <f t="shared" si="42"/>
        <v>99.315303080997907</v>
      </c>
      <c r="P144" s="33"/>
      <c r="Q144" s="33"/>
      <c r="R144" s="33"/>
      <c r="S144" s="33"/>
      <c r="T144" s="33"/>
      <c r="U144" s="33"/>
      <c r="V144" s="33"/>
      <c r="W144" s="31">
        <f t="shared" si="43"/>
        <v>5.3659079426050811</v>
      </c>
      <c r="X144" s="31">
        <f t="shared" si="44"/>
        <v>48.256159055073695</v>
      </c>
      <c r="Y144" s="31">
        <f t="shared" si="45"/>
        <v>53.622066997678779</v>
      </c>
      <c r="Z144" s="31">
        <f t="shared" si="46"/>
        <v>-15.315303080997907</v>
      </c>
      <c r="AA144" s="31"/>
      <c r="AB144" s="31"/>
      <c r="AC144" s="31"/>
      <c r="AD144" s="31"/>
      <c r="AE144" s="31"/>
      <c r="AF144" s="31"/>
      <c r="AG144" s="31"/>
      <c r="AH144" s="33">
        <f t="shared" si="47"/>
        <v>0.36164205955144285</v>
      </c>
      <c r="AI144" s="33">
        <f t="shared" si="48"/>
        <v>1.1823250366785465</v>
      </c>
      <c r="AJ144" s="33">
        <f t="shared" si="49"/>
        <v>0.93612014354041539</v>
      </c>
      <c r="AK144" s="95">
        <f t="shared" si="50"/>
        <v>0.67198327114682843</v>
      </c>
      <c r="AL144" s="3">
        <f t="shared" si="51"/>
        <v>0.67073366136541279</v>
      </c>
      <c r="AM144" s="3"/>
      <c r="AN144" s="3"/>
      <c r="AO144" s="3"/>
      <c r="AP144" s="3"/>
      <c r="AQ144" s="3"/>
      <c r="AR144" s="90">
        <f t="shared" si="57"/>
        <v>0</v>
      </c>
      <c r="AS144" s="91">
        <f t="shared" si="58"/>
        <v>0</v>
      </c>
      <c r="AT144" s="89">
        <f>SUM(AS$9:AS144)*RLR</f>
        <v>120</v>
      </c>
      <c r="AU144" s="90">
        <f>AT144-SUM(AW$9:AW144)</f>
        <v>39.511960636150462</v>
      </c>
      <c r="AV144" s="48">
        <f t="shared" si="52"/>
        <v>0.68965517241379315</v>
      </c>
      <c r="AW144" s="31">
        <f t="shared" si="59"/>
        <v>0.27502524804745104</v>
      </c>
      <c r="AX144" s="90">
        <f>SUM(AW$9:AW144)*RRF</f>
        <v>56.341627554694675</v>
      </c>
      <c r="AY144" s="96"/>
    </row>
    <row r="145" spans="1:51" x14ac:dyDescent="0.25">
      <c r="A145" s="14">
        <f t="shared" si="53"/>
        <v>1.36</v>
      </c>
      <c r="B145" s="59">
        <f>IF($B$4="AY",0,IFERROR(P*INDEX('UWYr writing pattern'!$C$4:$C$18,MATCH('Extended model w.Calcs'!$A145,'UWYr writing pattern'!$A$4:$A$18,0)) / 25,B144))</f>
        <v>0</v>
      </c>
      <c r="C145" s="36">
        <f t="shared" si="54"/>
        <v>6.1292722272971139</v>
      </c>
      <c r="E145" s="48">
        <f t="shared" si="40"/>
        <v>4.08</v>
      </c>
      <c r="F145" s="34">
        <f t="shared" si="55"/>
        <v>0.25871341866131647</v>
      </c>
      <c r="G145" s="31">
        <f>SUM($F$9:F145)*RLR</f>
        <v>112.64487332724342</v>
      </c>
      <c r="H145" s="32"/>
      <c r="I145" s="36">
        <f>G145-SUM($L$9:L145)</f>
        <v>68.77239604259664</v>
      </c>
      <c r="K145" s="48">
        <f t="shared" si="41"/>
        <v>0.68807339449541283</v>
      </c>
      <c r="L145" s="31">
        <f t="shared" si="56"/>
        <v>0.47543013847363247</v>
      </c>
      <c r="M145" s="36">
        <f>SUM($L$9:L145)*RRF</f>
        <v>30.710734099252743</v>
      </c>
      <c r="N145" s="33"/>
      <c r="O145" s="36">
        <f t="shared" si="42"/>
        <v>99.483130141849387</v>
      </c>
      <c r="P145" s="33"/>
      <c r="Q145" s="33"/>
      <c r="R145" s="33"/>
      <c r="S145" s="33"/>
      <c r="T145" s="33"/>
      <c r="U145" s="33"/>
      <c r="V145" s="33"/>
      <c r="W145" s="31">
        <f t="shared" si="43"/>
        <v>5.1485886709295752</v>
      </c>
      <c r="X145" s="31">
        <f t="shared" si="44"/>
        <v>48.140677229817648</v>
      </c>
      <c r="Y145" s="31">
        <f t="shared" si="45"/>
        <v>53.289265900747225</v>
      </c>
      <c r="Z145" s="31">
        <f t="shared" si="46"/>
        <v>-15.483130141849387</v>
      </c>
      <c r="AA145" s="31"/>
      <c r="AB145" s="31"/>
      <c r="AC145" s="31"/>
      <c r="AD145" s="31"/>
      <c r="AE145" s="31"/>
      <c r="AF145" s="31"/>
      <c r="AG145" s="31"/>
      <c r="AH145" s="33">
        <f t="shared" si="47"/>
        <v>0.36560397737205647</v>
      </c>
      <c r="AI145" s="33">
        <f t="shared" si="48"/>
        <v>1.1843229778791593</v>
      </c>
      <c r="AJ145" s="33">
        <f t="shared" si="49"/>
        <v>0.93870727772702844</v>
      </c>
      <c r="AK145" s="95">
        <f t="shared" si="50"/>
        <v>0.67423509434923856</v>
      </c>
      <c r="AL145" s="3">
        <f t="shared" si="51"/>
        <v>0.67300446370082367</v>
      </c>
      <c r="AM145" s="3"/>
      <c r="AN145" s="3"/>
      <c r="AO145" s="3"/>
      <c r="AP145" s="3"/>
      <c r="AQ145" s="3"/>
      <c r="AR145" s="90">
        <f t="shared" si="57"/>
        <v>0</v>
      </c>
      <c r="AS145" s="91">
        <f t="shared" si="58"/>
        <v>0</v>
      </c>
      <c r="AT145" s="89">
        <f>SUM(AS$9:AS145)*RLR</f>
        <v>120</v>
      </c>
      <c r="AU145" s="90">
        <f>AT145-SUM(AW$9:AW145)</f>
        <v>39.239464355901148</v>
      </c>
      <c r="AV145" s="48">
        <f t="shared" si="52"/>
        <v>0.68807339449541283</v>
      </c>
      <c r="AW145" s="31">
        <f t="shared" si="59"/>
        <v>0.27249628024931355</v>
      </c>
      <c r="AX145" s="90">
        <f>SUM(AW$9:AW145)*RRF</f>
        <v>56.53237495086919</v>
      </c>
      <c r="AY145" s="96"/>
    </row>
    <row r="146" spans="1:51" x14ac:dyDescent="0.25">
      <c r="A146" s="14">
        <f t="shared" si="53"/>
        <v>1.37</v>
      </c>
      <c r="B146" s="59">
        <f>IF($B$4="AY",0,IFERROR(P*INDEX('UWYr writing pattern'!$C$4:$C$18,MATCH('Extended model w.Calcs'!$A146,'UWYr writing pattern'!$A$4:$A$18,0)) / 25,B145))</f>
        <v>0</v>
      </c>
      <c r="C146" s="36">
        <f t="shared" si="54"/>
        <v>5.8791979204233913</v>
      </c>
      <c r="E146" s="48">
        <f t="shared" si="40"/>
        <v>4.1100000000000003</v>
      </c>
      <c r="F146" s="34">
        <f t="shared" si="55"/>
        <v>0.25007430687372223</v>
      </c>
      <c r="G146" s="31">
        <f>SUM($F$9:F146)*RLR</f>
        <v>112.94496249549189</v>
      </c>
      <c r="H146" s="32"/>
      <c r="I146" s="36">
        <f>G146-SUM($L$9:L146)</f>
        <v>68.599280650918985</v>
      </c>
      <c r="K146" s="48">
        <f t="shared" si="41"/>
        <v>0.68649885583524028</v>
      </c>
      <c r="L146" s="31">
        <f t="shared" si="56"/>
        <v>0.47320455992612365</v>
      </c>
      <c r="M146" s="36">
        <f>SUM($L$9:L146)*RRF</f>
        <v>31.041977291201029</v>
      </c>
      <c r="N146" s="33"/>
      <c r="O146" s="36">
        <f t="shared" si="42"/>
        <v>99.641257942120006</v>
      </c>
      <c r="P146" s="33"/>
      <c r="Q146" s="33"/>
      <c r="R146" s="33"/>
      <c r="S146" s="33"/>
      <c r="T146" s="33"/>
      <c r="U146" s="33"/>
      <c r="V146" s="33"/>
      <c r="W146" s="31">
        <f t="shared" si="43"/>
        <v>4.938526253155648</v>
      </c>
      <c r="X146" s="31">
        <f t="shared" si="44"/>
        <v>48.019496455643285</v>
      </c>
      <c r="Y146" s="31">
        <f t="shared" si="45"/>
        <v>52.958022708798936</v>
      </c>
      <c r="Z146" s="31">
        <f t="shared" si="46"/>
        <v>-15.641257942120006</v>
      </c>
      <c r="AA146" s="31"/>
      <c r="AB146" s="31"/>
      <c r="AC146" s="31"/>
      <c r="AD146" s="31"/>
      <c r="AE146" s="31"/>
      <c r="AF146" s="31"/>
      <c r="AG146" s="31"/>
      <c r="AH146" s="33">
        <f t="shared" si="47"/>
        <v>0.36954734870477413</v>
      </c>
      <c r="AI146" s="33">
        <f t="shared" si="48"/>
        <v>1.1862054516919049</v>
      </c>
      <c r="AJ146" s="33">
        <f t="shared" si="49"/>
        <v>0.94120802079576582</v>
      </c>
      <c r="AK146" s="95">
        <f t="shared" si="50"/>
        <v>0.67646635304593083</v>
      </c>
      <c r="AL146" s="3">
        <f t="shared" si="51"/>
        <v>0.67525443298728594</v>
      </c>
      <c r="AM146" s="3"/>
      <c r="AN146" s="3"/>
      <c r="AO146" s="3"/>
      <c r="AP146" s="3"/>
      <c r="AQ146" s="3"/>
      <c r="AR146" s="90">
        <f t="shared" si="57"/>
        <v>0</v>
      </c>
      <c r="AS146" s="91">
        <f t="shared" si="58"/>
        <v>0</v>
      </c>
      <c r="AT146" s="89">
        <f>SUM(AS$9:AS146)*RLR</f>
        <v>120</v>
      </c>
      <c r="AU146" s="90">
        <f>AT146-SUM(AW$9:AW146)</f>
        <v>38.969468041525687</v>
      </c>
      <c r="AV146" s="48">
        <f t="shared" si="52"/>
        <v>0.68649885583524028</v>
      </c>
      <c r="AW146" s="31">
        <f t="shared" si="59"/>
        <v>0.26999631437546662</v>
      </c>
      <c r="AX146" s="90">
        <f>SUM(AW$9:AW146)*RRF</f>
        <v>56.721372370932016</v>
      </c>
      <c r="AY146" s="96"/>
    </row>
    <row r="147" spans="1:51" x14ac:dyDescent="0.25">
      <c r="A147" s="14">
        <f t="shared" si="53"/>
        <v>1.38</v>
      </c>
      <c r="B147" s="59">
        <f>IF($B$4="AY",0,IFERROR(P*INDEX('UWYr writing pattern'!$C$4:$C$18,MATCH('Extended model w.Calcs'!$A147,'UWYr writing pattern'!$A$4:$A$18,0)) / 25,B146))</f>
        <v>0</v>
      </c>
      <c r="C147" s="36">
        <f t="shared" si="54"/>
        <v>5.6375628858939901</v>
      </c>
      <c r="E147" s="48">
        <f t="shared" si="40"/>
        <v>4.1399999999999997</v>
      </c>
      <c r="F147" s="34">
        <f t="shared" si="55"/>
        <v>0.24163503452940141</v>
      </c>
      <c r="G147" s="31">
        <f>SUM($F$9:F147)*RLR</f>
        <v>113.23492453692717</v>
      </c>
      <c r="H147" s="32"/>
      <c r="I147" s="36">
        <f>G147-SUM($L$9:L147)</f>
        <v>68.418309415574498</v>
      </c>
      <c r="K147" s="48">
        <f t="shared" si="41"/>
        <v>0.68493150684931503</v>
      </c>
      <c r="L147" s="31">
        <f t="shared" si="56"/>
        <v>0.47093327677976421</v>
      </c>
      <c r="M147" s="36">
        <f>SUM($L$9:L147)*RRF</f>
        <v>31.371630584946868</v>
      </c>
      <c r="N147" s="33"/>
      <c r="O147" s="36">
        <f t="shared" si="42"/>
        <v>99.789940000521369</v>
      </c>
      <c r="P147" s="33"/>
      <c r="Q147" s="33"/>
      <c r="R147" s="33"/>
      <c r="S147" s="33"/>
      <c r="T147" s="33"/>
      <c r="U147" s="33"/>
      <c r="V147" s="33"/>
      <c r="W147" s="31">
        <f t="shared" si="43"/>
        <v>4.7355528241509512</v>
      </c>
      <c r="X147" s="31">
        <f t="shared" si="44"/>
        <v>47.892816590902143</v>
      </c>
      <c r="Y147" s="31">
        <f t="shared" si="45"/>
        <v>52.628369415053093</v>
      </c>
      <c r="Z147" s="31">
        <f t="shared" si="46"/>
        <v>-15.789940000521369</v>
      </c>
      <c r="AA147" s="31"/>
      <c r="AB147" s="31"/>
      <c r="AC147" s="31"/>
      <c r="AD147" s="31"/>
      <c r="AE147" s="31"/>
      <c r="AF147" s="31"/>
      <c r="AG147" s="31"/>
      <c r="AH147" s="33">
        <f t="shared" si="47"/>
        <v>0.3734717926779389</v>
      </c>
      <c r="AI147" s="33">
        <f t="shared" si="48"/>
        <v>1.187975476196683</v>
      </c>
      <c r="AJ147" s="33">
        <f t="shared" si="49"/>
        <v>0.94362437114105968</v>
      </c>
      <c r="AK147" s="95">
        <f t="shared" si="50"/>
        <v>0.67867728145556627</v>
      </c>
      <c r="AL147" s="3">
        <f t="shared" si="51"/>
        <v>0.67748380758920379</v>
      </c>
      <c r="AM147" s="3"/>
      <c r="AN147" s="3"/>
      <c r="AO147" s="3"/>
      <c r="AP147" s="3"/>
      <c r="AQ147" s="3"/>
      <c r="AR147" s="90">
        <f t="shared" si="57"/>
        <v>0</v>
      </c>
      <c r="AS147" s="91">
        <f t="shared" si="58"/>
        <v>0</v>
      </c>
      <c r="AT147" s="89">
        <f>SUM(AS$9:AS147)*RLR</f>
        <v>120</v>
      </c>
      <c r="AU147" s="90">
        <f>AT147-SUM(AW$9:AW147)</f>
        <v>38.70194308929554</v>
      </c>
      <c r="AV147" s="48">
        <f t="shared" si="52"/>
        <v>0.68493150684931503</v>
      </c>
      <c r="AW147" s="31">
        <f t="shared" si="59"/>
        <v>0.26752495223015343</v>
      </c>
      <c r="AX147" s="90">
        <f>SUM(AW$9:AW147)*RRF</f>
        <v>56.908639837493119</v>
      </c>
      <c r="AY147" s="96"/>
    </row>
    <row r="148" spans="1:51" x14ac:dyDescent="0.25">
      <c r="A148" s="14">
        <f t="shared" si="53"/>
        <v>1.39</v>
      </c>
      <c r="B148" s="59">
        <f>IF($B$4="AY",0,IFERROR(P*INDEX('UWYr writing pattern'!$C$4:$C$18,MATCH('Extended model w.Calcs'!$A148,'UWYr writing pattern'!$A$4:$A$18,0)) / 25,B147))</f>
        <v>0</v>
      </c>
      <c r="C148" s="36">
        <f t="shared" si="54"/>
        <v>5.4041677824179786</v>
      </c>
      <c r="E148" s="48">
        <f t="shared" si="40"/>
        <v>4.17</v>
      </c>
      <c r="F148" s="34">
        <f t="shared" si="55"/>
        <v>0.23339510347601117</v>
      </c>
      <c r="G148" s="31">
        <f>SUM($F$9:F148)*RLR</f>
        <v>113.51499866109837</v>
      </c>
      <c r="H148" s="32"/>
      <c r="I148" s="36">
        <f>G148-SUM($L$9:L148)</f>
        <v>68.229764982104783</v>
      </c>
      <c r="K148" s="48">
        <f t="shared" si="41"/>
        <v>0.68337129840546706</v>
      </c>
      <c r="L148" s="31">
        <f t="shared" si="56"/>
        <v>0.4686185576409212</v>
      </c>
      <c r="M148" s="36">
        <f>SUM($L$9:L148)*RRF</f>
        <v>31.699663575295514</v>
      </c>
      <c r="N148" s="33"/>
      <c r="O148" s="36">
        <f t="shared" si="42"/>
        <v>99.9294285574003</v>
      </c>
      <c r="P148" s="33"/>
      <c r="Q148" s="33"/>
      <c r="R148" s="33"/>
      <c r="S148" s="33"/>
      <c r="T148" s="33"/>
      <c r="U148" s="33"/>
      <c r="V148" s="33"/>
      <c r="W148" s="31">
        <f t="shared" si="43"/>
        <v>4.539500937231101</v>
      </c>
      <c r="X148" s="31">
        <f t="shared" si="44"/>
        <v>47.760835487473344</v>
      </c>
      <c r="Y148" s="31">
        <f t="shared" si="45"/>
        <v>52.300336424704447</v>
      </c>
      <c r="Z148" s="31">
        <f t="shared" si="46"/>
        <v>-15.9294285574003</v>
      </c>
      <c r="AA148" s="31"/>
      <c r="AB148" s="31"/>
      <c r="AC148" s="31"/>
      <c r="AD148" s="31"/>
      <c r="AE148" s="31"/>
      <c r="AF148" s="31"/>
      <c r="AG148" s="31"/>
      <c r="AH148" s="33">
        <f t="shared" si="47"/>
        <v>0.37737694732494659</v>
      </c>
      <c r="AI148" s="33">
        <f t="shared" si="48"/>
        <v>1.1896360542547655</v>
      </c>
      <c r="AJ148" s="33">
        <f t="shared" si="49"/>
        <v>0.94595832217581977</v>
      </c>
      <c r="AK148" s="95">
        <f t="shared" si="50"/>
        <v>0.68086811060293362</v>
      </c>
      <c r="AL148" s="3">
        <f t="shared" si="51"/>
        <v>0.67969282260571606</v>
      </c>
      <c r="AM148" s="3"/>
      <c r="AN148" s="3"/>
      <c r="AO148" s="3"/>
      <c r="AP148" s="3"/>
      <c r="AQ148" s="3"/>
      <c r="AR148" s="90">
        <f t="shared" si="57"/>
        <v>0</v>
      </c>
      <c r="AS148" s="91">
        <f t="shared" si="58"/>
        <v>0</v>
      </c>
      <c r="AT148" s="89">
        <f>SUM(AS$9:AS148)*RLR</f>
        <v>120</v>
      </c>
      <c r="AU148" s="90">
        <f>AT148-SUM(AW$9:AW148)</f>
        <v>38.436861287314059</v>
      </c>
      <c r="AV148" s="48">
        <f t="shared" si="52"/>
        <v>0.68337129840546706</v>
      </c>
      <c r="AW148" s="31">
        <f t="shared" si="59"/>
        <v>0.26508180198147629</v>
      </c>
      <c r="AX148" s="90">
        <f>SUM(AW$9:AW148)*RRF</f>
        <v>57.094197098880151</v>
      </c>
      <c r="AY148" s="96"/>
    </row>
    <row r="149" spans="1:51" x14ac:dyDescent="0.25">
      <c r="A149" s="14">
        <f t="shared" si="53"/>
        <v>1.4</v>
      </c>
      <c r="B149" s="59">
        <f>IF($B$4="AY",0,IFERROR(P*INDEX('UWYr writing pattern'!$C$4:$C$18,MATCH('Extended model w.Calcs'!$A149,'UWYr writing pattern'!$A$4:$A$18,0)) / 25,B148))</f>
        <v>0</v>
      </c>
      <c r="C149" s="36">
        <f t="shared" si="54"/>
        <v>5.1788139858911491</v>
      </c>
      <c r="E149" s="48">
        <f t="shared" si="40"/>
        <v>4.1999999999999993</v>
      </c>
      <c r="F149" s="34">
        <f t="shared" si="55"/>
        <v>0.22535379652682971</v>
      </c>
      <c r="G149" s="31">
        <f>SUM($F$9:F149)*RLR</f>
        <v>113.78542321693058</v>
      </c>
      <c r="H149" s="32"/>
      <c r="I149" s="36">
        <f>G149-SUM($L$9:L149)</f>
        <v>68.033926907079774</v>
      </c>
      <c r="K149" s="48">
        <f t="shared" si="41"/>
        <v>0.68181818181818177</v>
      </c>
      <c r="L149" s="31">
        <f t="shared" si="56"/>
        <v>0.46626263085720815</v>
      </c>
      <c r="M149" s="36">
        <f>SUM($L$9:L149)*RRF</f>
        <v>32.026047416895558</v>
      </c>
      <c r="N149" s="33"/>
      <c r="O149" s="36">
        <f t="shared" si="42"/>
        <v>100.05997432397533</v>
      </c>
      <c r="P149" s="33"/>
      <c r="Q149" s="33"/>
      <c r="R149" s="33"/>
      <c r="S149" s="33"/>
      <c r="T149" s="33"/>
      <c r="U149" s="33"/>
      <c r="V149" s="33"/>
      <c r="W149" s="31">
        <f t="shared" si="43"/>
        <v>4.3502037481485649</v>
      </c>
      <c r="X149" s="31">
        <f t="shared" si="44"/>
        <v>47.62374883495584</v>
      </c>
      <c r="Y149" s="31">
        <f t="shared" si="45"/>
        <v>51.973952583104406</v>
      </c>
      <c r="Z149" s="31">
        <f t="shared" si="46"/>
        <v>-16.059974323975325</v>
      </c>
      <c r="AA149" s="31"/>
      <c r="AB149" s="31"/>
      <c r="AC149" s="31"/>
      <c r="AD149" s="31"/>
      <c r="AE149" s="31"/>
      <c r="AF149" s="31"/>
      <c r="AG149" s="31"/>
      <c r="AH149" s="33">
        <f t="shared" si="47"/>
        <v>0.38126246924875662</v>
      </c>
      <c r="AI149" s="33">
        <f t="shared" si="48"/>
        <v>1.1911901705235157</v>
      </c>
      <c r="AJ149" s="33">
        <f t="shared" si="49"/>
        <v>0.94821186014108816</v>
      </c>
      <c r="AK149" s="95">
        <f t="shared" si="50"/>
        <v>0.68303906836964701</v>
      </c>
      <c r="AL149" s="3">
        <f t="shared" si="51"/>
        <v>0.68188170992276143</v>
      </c>
      <c r="AM149" s="3"/>
      <c r="AN149" s="3"/>
      <c r="AO149" s="3"/>
      <c r="AP149" s="3"/>
      <c r="AQ149" s="3"/>
      <c r="AR149" s="90">
        <f t="shared" si="57"/>
        <v>0</v>
      </c>
      <c r="AS149" s="91">
        <f t="shared" si="58"/>
        <v>0</v>
      </c>
      <c r="AT149" s="89">
        <f>SUM(AS$9:AS149)*RLR</f>
        <v>120</v>
      </c>
      <c r="AU149" s="90">
        <f>AT149-SUM(AW$9:AW149)</f>
        <v>38.174194809268627</v>
      </c>
      <c r="AV149" s="48">
        <f t="shared" si="52"/>
        <v>0.68181818181818177</v>
      </c>
      <c r="AW149" s="31">
        <f t="shared" si="59"/>
        <v>0.26266647804542642</v>
      </c>
      <c r="AX149" s="90">
        <f>SUM(AW$9:AW149)*RRF</f>
        <v>57.278063633511955</v>
      </c>
      <c r="AY149" s="96"/>
    </row>
    <row r="150" spans="1:51" x14ac:dyDescent="0.25">
      <c r="A150" s="14">
        <f t="shared" si="53"/>
        <v>1.41</v>
      </c>
      <c r="B150" s="59">
        <f>IF($B$4="AY",0,IFERROR(P*INDEX('UWYr writing pattern'!$C$4:$C$18,MATCH('Extended model w.Calcs'!$A150,'UWYr writing pattern'!$A$4:$A$18,0)) / 25,B149))</f>
        <v>0</v>
      </c>
      <c r="C150" s="36">
        <f t="shared" si="54"/>
        <v>4.9613037984837209</v>
      </c>
      <c r="E150" s="48">
        <f t="shared" si="40"/>
        <v>4.2299999999999995</v>
      </c>
      <c r="F150" s="34">
        <f t="shared" si="55"/>
        <v>0.21751018740742822</v>
      </c>
      <c r="G150" s="31">
        <f>SUM($F$9:F150)*RLR</f>
        <v>114.0464354418195</v>
      </c>
      <c r="H150" s="32"/>
      <c r="I150" s="36">
        <f>G150-SUM($L$9:L150)</f>
        <v>67.831071448511338</v>
      </c>
      <c r="K150" s="48">
        <f t="shared" si="41"/>
        <v>0.68027210884353739</v>
      </c>
      <c r="L150" s="31">
        <f t="shared" si="56"/>
        <v>0.46386768345736207</v>
      </c>
      <c r="M150" s="36">
        <f>SUM($L$9:L150)*RRF</f>
        <v>32.350754795315709</v>
      </c>
      <c r="N150" s="33"/>
      <c r="O150" s="36">
        <f t="shared" si="42"/>
        <v>100.18182624382705</v>
      </c>
      <c r="P150" s="33"/>
      <c r="Q150" s="33"/>
      <c r="R150" s="33"/>
      <c r="S150" s="33"/>
      <c r="T150" s="33"/>
      <c r="U150" s="33"/>
      <c r="V150" s="33"/>
      <c r="W150" s="31">
        <f t="shared" si="43"/>
        <v>4.1674951907263251</v>
      </c>
      <c r="X150" s="31">
        <f t="shared" si="44"/>
        <v>47.481750013957935</v>
      </c>
      <c r="Y150" s="31">
        <f t="shared" si="45"/>
        <v>51.649245204684263</v>
      </c>
      <c r="Z150" s="31">
        <f t="shared" si="46"/>
        <v>-16.181826243827047</v>
      </c>
      <c r="AA150" s="31"/>
      <c r="AB150" s="31"/>
      <c r="AC150" s="31"/>
      <c r="AD150" s="31"/>
      <c r="AE150" s="31"/>
      <c r="AF150" s="31"/>
      <c r="AG150" s="31"/>
      <c r="AH150" s="33">
        <f t="shared" si="47"/>
        <v>0.38512803327756795</v>
      </c>
      <c r="AI150" s="33">
        <f t="shared" si="48"/>
        <v>1.1926407886169887</v>
      </c>
      <c r="AJ150" s="33">
        <f t="shared" si="49"/>
        <v>0.95038696201516248</v>
      </c>
      <c r="AK150" s="95">
        <f t="shared" si="50"/>
        <v>0.68519037954392259</v>
      </c>
      <c r="AL150" s="3">
        <f t="shared" si="51"/>
        <v>0.68405069826419707</v>
      </c>
      <c r="AM150" s="3"/>
      <c r="AN150" s="3"/>
      <c r="AO150" s="3"/>
      <c r="AP150" s="3"/>
      <c r="AQ150" s="3"/>
      <c r="AR150" s="90">
        <f t="shared" si="57"/>
        <v>0</v>
      </c>
      <c r="AS150" s="91">
        <f t="shared" si="58"/>
        <v>0</v>
      </c>
      <c r="AT150" s="89">
        <f>SUM(AS$9:AS150)*RLR</f>
        <v>120</v>
      </c>
      <c r="AU150" s="90">
        <f>AT150-SUM(AW$9:AW150)</f>
        <v>37.913916208296342</v>
      </c>
      <c r="AV150" s="48">
        <f t="shared" si="52"/>
        <v>0.68027210884353739</v>
      </c>
      <c r="AW150" s="31">
        <f t="shared" si="59"/>
        <v>0.26027860097228606</v>
      </c>
      <c r="AX150" s="90">
        <f>SUM(AW$9:AW150)*RRF</f>
        <v>57.460258654192558</v>
      </c>
      <c r="AY150" s="96"/>
    </row>
    <row r="151" spans="1:51" x14ac:dyDescent="0.25">
      <c r="A151" s="14">
        <f t="shared" si="53"/>
        <v>1.42</v>
      </c>
      <c r="B151" s="59">
        <f>IF($B$4="AY",0,IFERROR(P*INDEX('UWYr writing pattern'!$C$4:$C$18,MATCH('Extended model w.Calcs'!$A151,'UWYr writing pattern'!$A$4:$A$18,0)) / 25,B150))</f>
        <v>0</v>
      </c>
      <c r="C151" s="36">
        <f t="shared" si="54"/>
        <v>4.7514406478078595</v>
      </c>
      <c r="E151" s="48">
        <f t="shared" si="40"/>
        <v>4.26</v>
      </c>
      <c r="F151" s="34">
        <f t="shared" si="55"/>
        <v>0.20986315067586137</v>
      </c>
      <c r="G151" s="31">
        <f>SUM($F$9:F151)*RLR</f>
        <v>114.29827122263052</v>
      </c>
      <c r="H151" s="32"/>
      <c r="I151" s="36">
        <f>G151-SUM($L$9:L151)</f>
        <v>67.621471369128415</v>
      </c>
      <c r="K151" s="48">
        <f t="shared" si="41"/>
        <v>0.67873303167420818</v>
      </c>
      <c r="L151" s="31">
        <f t="shared" si="56"/>
        <v>0.46143586019395466</v>
      </c>
      <c r="M151" s="36">
        <f>SUM($L$9:L151)*RRF</f>
        <v>32.673759897451475</v>
      </c>
      <c r="N151" s="33"/>
      <c r="O151" s="36">
        <f t="shared" si="42"/>
        <v>100.29523126657989</v>
      </c>
      <c r="P151" s="33"/>
      <c r="Q151" s="33"/>
      <c r="R151" s="33"/>
      <c r="S151" s="33"/>
      <c r="T151" s="33"/>
      <c r="U151" s="33"/>
      <c r="V151" s="33"/>
      <c r="W151" s="31">
        <f t="shared" si="43"/>
        <v>3.9912101441586016</v>
      </c>
      <c r="X151" s="31">
        <f t="shared" si="44"/>
        <v>47.335029958389889</v>
      </c>
      <c r="Y151" s="31">
        <f t="shared" si="45"/>
        <v>51.326240102548489</v>
      </c>
      <c r="Z151" s="31">
        <f t="shared" si="46"/>
        <v>-16.29523126657989</v>
      </c>
      <c r="AA151" s="31"/>
      <c r="AB151" s="31"/>
      <c r="AC151" s="31"/>
      <c r="AD151" s="31"/>
      <c r="AE151" s="31"/>
      <c r="AF151" s="31"/>
      <c r="AG151" s="31"/>
      <c r="AH151" s="33">
        <f t="shared" si="47"/>
        <v>0.38897333211251756</v>
      </c>
      <c r="AI151" s="33">
        <f t="shared" si="48"/>
        <v>1.1939908484116653</v>
      </c>
      <c r="AJ151" s="33">
        <f t="shared" si="49"/>
        <v>0.95248559352192097</v>
      </c>
      <c r="AK151" s="95">
        <f t="shared" si="50"/>
        <v>0.68732226586946032</v>
      </c>
      <c r="AL151" s="3">
        <f t="shared" si="51"/>
        <v>0.68620001324199165</v>
      </c>
      <c r="AM151" s="3"/>
      <c r="AN151" s="3"/>
      <c r="AO151" s="3"/>
      <c r="AP151" s="3"/>
      <c r="AQ151" s="3"/>
      <c r="AR151" s="90">
        <f t="shared" si="57"/>
        <v>0</v>
      </c>
      <c r="AS151" s="91">
        <f t="shared" si="58"/>
        <v>0</v>
      </c>
      <c r="AT151" s="89">
        <f>SUM(AS$9:AS151)*RLR</f>
        <v>120</v>
      </c>
      <c r="AU151" s="90">
        <f>AT151-SUM(AW$9:AW151)</f>
        <v>37.65599841096099</v>
      </c>
      <c r="AV151" s="48">
        <f t="shared" si="52"/>
        <v>0.67873303167420818</v>
      </c>
      <c r="AW151" s="31">
        <f t="shared" si="59"/>
        <v>0.25791779733534925</v>
      </c>
      <c r="AX151" s="90">
        <f>SUM(AW$9:AW151)*RRF</f>
        <v>57.640801112327303</v>
      </c>
      <c r="AY151" s="96"/>
    </row>
    <row r="152" spans="1:51" x14ac:dyDescent="0.25">
      <c r="A152" s="14">
        <f t="shared" si="53"/>
        <v>1.43</v>
      </c>
      <c r="B152" s="59">
        <f>IF($B$4="AY",0,IFERROR(P*INDEX('UWYr writing pattern'!$C$4:$C$18,MATCH('Extended model w.Calcs'!$A152,'UWYr writing pattern'!$A$4:$A$18,0)) / 25,B151))</f>
        <v>0</v>
      </c>
      <c r="C152" s="36">
        <f t="shared" si="54"/>
        <v>4.549029276211245</v>
      </c>
      <c r="E152" s="48">
        <f t="shared" si="40"/>
        <v>4.29</v>
      </c>
      <c r="F152" s="34">
        <f t="shared" si="55"/>
        <v>0.20241137159661482</v>
      </c>
      <c r="G152" s="31">
        <f>SUM($F$9:F152)*RLR</f>
        <v>114.54116486854646</v>
      </c>
      <c r="H152" s="32"/>
      <c r="I152" s="36">
        <f>G152-SUM($L$9:L152)</f>
        <v>67.405395752357947</v>
      </c>
      <c r="K152" s="48">
        <f t="shared" si="41"/>
        <v>0.67720090293453727</v>
      </c>
      <c r="L152" s="31">
        <f t="shared" si="56"/>
        <v>0.45896926268639199</v>
      </c>
      <c r="M152" s="36">
        <f>SUM($L$9:L152)*RRF</f>
        <v>32.995038381331952</v>
      </c>
      <c r="N152" s="33"/>
      <c r="O152" s="36">
        <f t="shared" si="42"/>
        <v>100.4004341336899</v>
      </c>
      <c r="P152" s="33"/>
      <c r="Q152" s="33"/>
      <c r="R152" s="33"/>
      <c r="S152" s="33"/>
      <c r="T152" s="33"/>
      <c r="U152" s="33"/>
      <c r="V152" s="33"/>
      <c r="W152" s="31">
        <f t="shared" si="43"/>
        <v>3.8211845920174454</v>
      </c>
      <c r="X152" s="31">
        <f t="shared" si="44"/>
        <v>47.18377702665056</v>
      </c>
      <c r="Y152" s="31">
        <f t="shared" si="45"/>
        <v>51.004961618668005</v>
      </c>
      <c r="Z152" s="31">
        <f t="shared" si="46"/>
        <v>-16.400434133689899</v>
      </c>
      <c r="AA152" s="31"/>
      <c r="AB152" s="31"/>
      <c r="AC152" s="31"/>
      <c r="AD152" s="31"/>
      <c r="AE152" s="31"/>
      <c r="AF152" s="31"/>
      <c r="AG152" s="31"/>
      <c r="AH152" s="33">
        <f t="shared" si="47"/>
        <v>0.39279807596823751</v>
      </c>
      <c r="AI152" s="33">
        <f t="shared" si="48"/>
        <v>1.1952432634963084</v>
      </c>
      <c r="AJ152" s="33">
        <f t="shared" si="49"/>
        <v>0.95450970723788719</v>
      </c>
      <c r="AK152" s="95">
        <f t="shared" si="50"/>
        <v>0.6894349460934408</v>
      </c>
      <c r="AL152" s="3">
        <f t="shared" si="51"/>
        <v>0.68832987740550755</v>
      </c>
      <c r="AM152" s="3"/>
      <c r="AN152" s="3"/>
      <c r="AO152" s="3"/>
      <c r="AP152" s="3"/>
      <c r="AQ152" s="3"/>
      <c r="AR152" s="90">
        <f t="shared" si="57"/>
        <v>0</v>
      </c>
      <c r="AS152" s="91">
        <f t="shared" si="58"/>
        <v>0</v>
      </c>
      <c r="AT152" s="89">
        <f>SUM(AS$9:AS152)*RLR</f>
        <v>120</v>
      </c>
      <c r="AU152" s="90">
        <f>AT152-SUM(AW$9:AW152)</f>
        <v>37.400414711339081</v>
      </c>
      <c r="AV152" s="48">
        <f t="shared" si="52"/>
        <v>0.67720090293453727</v>
      </c>
      <c r="AW152" s="31">
        <f t="shared" si="59"/>
        <v>0.25558369962190719</v>
      </c>
      <c r="AX152" s="90">
        <f>SUM(AW$9:AW152)*RRF</f>
        <v>57.819709702062639</v>
      </c>
      <c r="AY152" s="96"/>
    </row>
    <row r="153" spans="1:51" x14ac:dyDescent="0.25">
      <c r="A153" s="14">
        <f t="shared" si="53"/>
        <v>1.44</v>
      </c>
      <c r="B153" s="59">
        <f>IF($B$4="AY",0,IFERROR(P*INDEX('UWYr writing pattern'!$C$4:$C$18,MATCH('Extended model w.Calcs'!$A153,'UWYr writing pattern'!$A$4:$A$18,0)) / 25,B152))</f>
        <v>0</v>
      </c>
      <c r="C153" s="36">
        <f t="shared" si="54"/>
        <v>4.3538759202617827</v>
      </c>
      <c r="E153" s="48">
        <f t="shared" si="40"/>
        <v>4.32</v>
      </c>
      <c r="F153" s="34">
        <f t="shared" si="55"/>
        <v>0.1951533559494624</v>
      </c>
      <c r="G153" s="31">
        <f>SUM($F$9:F153)*RLR</f>
        <v>114.77534889568581</v>
      </c>
      <c r="H153" s="32"/>
      <c r="I153" s="36">
        <f>G153-SUM($L$9:L153)</f>
        <v>67.183109830835747</v>
      </c>
      <c r="K153" s="48">
        <f t="shared" si="41"/>
        <v>0.67567567567567577</v>
      </c>
      <c r="L153" s="31">
        <f t="shared" si="56"/>
        <v>0.45646994866156626</v>
      </c>
      <c r="M153" s="36">
        <f>SUM($L$9:L153)*RRF</f>
        <v>33.314567345395048</v>
      </c>
      <c r="N153" s="33"/>
      <c r="O153" s="36">
        <f t="shared" si="42"/>
        <v>100.49767717623079</v>
      </c>
      <c r="P153" s="33"/>
      <c r="Q153" s="33"/>
      <c r="R153" s="33"/>
      <c r="S153" s="33"/>
      <c r="T153" s="33"/>
      <c r="U153" s="33"/>
      <c r="V153" s="33"/>
      <c r="W153" s="31">
        <f t="shared" si="43"/>
        <v>3.6572557730198971</v>
      </c>
      <c r="X153" s="31">
        <f t="shared" si="44"/>
        <v>47.028176881585019</v>
      </c>
      <c r="Y153" s="31">
        <f t="shared" si="45"/>
        <v>50.685432654604917</v>
      </c>
      <c r="Z153" s="31">
        <f t="shared" si="46"/>
        <v>-16.497677176230795</v>
      </c>
      <c r="AA153" s="31"/>
      <c r="AB153" s="31"/>
      <c r="AC153" s="31"/>
      <c r="AD153" s="31"/>
      <c r="AE153" s="31"/>
      <c r="AF153" s="31"/>
      <c r="AG153" s="31"/>
      <c r="AH153" s="33">
        <f t="shared" si="47"/>
        <v>0.39660199220708392</v>
      </c>
      <c r="AI153" s="33">
        <f t="shared" si="48"/>
        <v>1.1964009187646523</v>
      </c>
      <c r="AJ153" s="33">
        <f t="shared" si="49"/>
        <v>0.95646124079738171</v>
      </c>
      <c r="AK153" s="95">
        <f t="shared" si="50"/>
        <v>0.69152863601366144</v>
      </c>
      <c r="AL153" s="3">
        <f t="shared" si="51"/>
        <v>0.69044051028989473</v>
      </c>
      <c r="AM153" s="3"/>
      <c r="AN153" s="3"/>
      <c r="AO153" s="3"/>
      <c r="AP153" s="3"/>
      <c r="AQ153" s="3"/>
      <c r="AR153" s="90">
        <f t="shared" si="57"/>
        <v>0</v>
      </c>
      <c r="AS153" s="91">
        <f t="shared" si="58"/>
        <v>0</v>
      </c>
      <c r="AT153" s="89">
        <f>SUM(AS$9:AS153)*RLR</f>
        <v>120</v>
      </c>
      <c r="AU153" s="90">
        <f>AT153-SUM(AW$9:AW153)</f>
        <v>37.147138765212631</v>
      </c>
      <c r="AV153" s="48">
        <f t="shared" si="52"/>
        <v>0.67567567567567577</v>
      </c>
      <c r="AW153" s="31">
        <f t="shared" si="59"/>
        <v>0.25327594612644977</v>
      </c>
      <c r="AX153" s="90">
        <f>SUM(AW$9:AW153)*RRF</f>
        <v>57.997002864351153</v>
      </c>
      <c r="AY153" s="96"/>
    </row>
    <row r="154" spans="1:51" x14ac:dyDescent="0.25">
      <c r="A154" s="14">
        <f t="shared" si="53"/>
        <v>1.45</v>
      </c>
      <c r="B154" s="59">
        <f>IF($B$4="AY",0,IFERROR(P*INDEX('UWYr writing pattern'!$C$4:$C$18,MATCH('Extended model w.Calcs'!$A154,'UWYr writing pattern'!$A$4:$A$18,0)) / 25,B153))</f>
        <v>0</v>
      </c>
      <c r="C154" s="36">
        <f t="shared" si="54"/>
        <v>4.1657884805064738</v>
      </c>
      <c r="E154" s="48">
        <f t="shared" si="40"/>
        <v>4.3499999999999996</v>
      </c>
      <c r="F154" s="34">
        <f t="shared" si="55"/>
        <v>0.18808743975530903</v>
      </c>
      <c r="G154" s="31">
        <f>SUM($F$9:F154)*RLR</f>
        <v>115.00105382339217</v>
      </c>
      <c r="H154" s="32"/>
      <c r="I154" s="36">
        <f>G154-SUM($L$9:L154)</f>
        <v>66.954874827252667</v>
      </c>
      <c r="K154" s="48">
        <f t="shared" si="41"/>
        <v>0.6741573033707865</v>
      </c>
      <c r="L154" s="31">
        <f t="shared" si="56"/>
        <v>0.45393993128943083</v>
      </c>
      <c r="M154" s="36">
        <f>SUM($L$9:L154)*RRF</f>
        <v>33.632325297297648</v>
      </c>
      <c r="N154" s="33"/>
      <c r="O154" s="36">
        <f t="shared" si="42"/>
        <v>100.58720012455032</v>
      </c>
      <c r="P154" s="33"/>
      <c r="Q154" s="33"/>
      <c r="R154" s="33"/>
      <c r="S154" s="33"/>
      <c r="T154" s="33"/>
      <c r="U154" s="33"/>
      <c r="V154" s="33"/>
      <c r="W154" s="31">
        <f t="shared" si="43"/>
        <v>3.4992623236254379</v>
      </c>
      <c r="X154" s="31">
        <f t="shared" si="44"/>
        <v>46.868412379076865</v>
      </c>
      <c r="Y154" s="31">
        <f t="shared" si="45"/>
        <v>50.367674702702303</v>
      </c>
      <c r="Z154" s="31">
        <f t="shared" si="46"/>
        <v>-16.587200124550321</v>
      </c>
      <c r="AA154" s="31"/>
      <c r="AB154" s="31"/>
      <c r="AC154" s="31"/>
      <c r="AD154" s="31"/>
      <c r="AE154" s="31"/>
      <c r="AF154" s="31"/>
      <c r="AG154" s="31"/>
      <c r="AH154" s="33">
        <f t="shared" si="47"/>
        <v>0.40038482496782912</v>
      </c>
      <c r="AI154" s="33">
        <f t="shared" si="48"/>
        <v>1.1974666681494086</v>
      </c>
      <c r="AJ154" s="33">
        <f t="shared" si="49"/>
        <v>0.95834211519493473</v>
      </c>
      <c r="AK154" s="95">
        <f t="shared" si="50"/>
        <v>0.69360354852482853</v>
      </c>
      <c r="AL154" s="3">
        <f t="shared" si="51"/>
        <v>0.69253212846361167</v>
      </c>
      <c r="AM154" s="3"/>
      <c r="AN154" s="3"/>
      <c r="AO154" s="3"/>
      <c r="AP154" s="3"/>
      <c r="AQ154" s="3"/>
      <c r="AR154" s="90">
        <f t="shared" si="57"/>
        <v>0</v>
      </c>
      <c r="AS154" s="91">
        <f t="shared" si="58"/>
        <v>0</v>
      </c>
      <c r="AT154" s="89">
        <f>SUM(AS$9:AS154)*RLR</f>
        <v>120</v>
      </c>
      <c r="AU154" s="90">
        <f>AT154-SUM(AW$9:AW154)</f>
        <v>36.896144584366596</v>
      </c>
      <c r="AV154" s="48">
        <f t="shared" si="52"/>
        <v>0.6741573033707865</v>
      </c>
      <c r="AW154" s="31">
        <f t="shared" si="59"/>
        <v>0.25099418084603131</v>
      </c>
      <c r="AX154" s="90">
        <f>SUM(AW$9:AW154)*RRF</f>
        <v>58.172698790943379</v>
      </c>
      <c r="AY154" s="96"/>
    </row>
    <row r="155" spans="1:51" x14ac:dyDescent="0.25">
      <c r="A155" s="14">
        <f t="shared" si="53"/>
        <v>1.46</v>
      </c>
      <c r="B155" s="59">
        <f>IF($B$4="AY",0,IFERROR(P*INDEX('UWYr writing pattern'!$C$4:$C$18,MATCH('Extended model w.Calcs'!$A155,'UWYr writing pattern'!$A$4:$A$18,0)) / 25,B154))</f>
        <v>0</v>
      </c>
      <c r="C155" s="36">
        <f t="shared" si="54"/>
        <v>3.9845766816044423</v>
      </c>
      <c r="E155" s="48">
        <f t="shared" si="40"/>
        <v>4.38</v>
      </c>
      <c r="F155" s="34">
        <f t="shared" si="55"/>
        <v>0.1812117989020316</v>
      </c>
      <c r="G155" s="31">
        <f>SUM($F$9:F155)*RLR</f>
        <v>115.2185079820746</v>
      </c>
      <c r="H155" s="32"/>
      <c r="I155" s="36">
        <f>G155-SUM($L$9:L155)</f>
        <v>66.720947807324393</v>
      </c>
      <c r="K155" s="48">
        <f t="shared" si="41"/>
        <v>0.67264573991031396</v>
      </c>
      <c r="L155" s="31">
        <f t="shared" si="56"/>
        <v>0.4513811786106921</v>
      </c>
      <c r="M155" s="36">
        <f>SUM($L$9:L155)*RRF</f>
        <v>33.948292122325135</v>
      </c>
      <c r="N155" s="33"/>
      <c r="O155" s="36">
        <f t="shared" si="42"/>
        <v>100.66923992964954</v>
      </c>
      <c r="P155" s="33"/>
      <c r="Q155" s="33"/>
      <c r="R155" s="33"/>
      <c r="S155" s="33"/>
      <c r="T155" s="33"/>
      <c r="U155" s="33"/>
      <c r="V155" s="33"/>
      <c r="W155" s="31">
        <f t="shared" si="43"/>
        <v>3.3470444125477314</v>
      </c>
      <c r="X155" s="31">
        <f t="shared" si="44"/>
        <v>46.704663465127069</v>
      </c>
      <c r="Y155" s="31">
        <f t="shared" si="45"/>
        <v>50.051707877674801</v>
      </c>
      <c r="Z155" s="31">
        <f t="shared" si="46"/>
        <v>-16.669239929649535</v>
      </c>
      <c r="AA155" s="31"/>
      <c r="AB155" s="31"/>
      <c r="AC155" s="31"/>
      <c r="AD155" s="31"/>
      <c r="AE155" s="31"/>
      <c r="AF155" s="31"/>
      <c r="AG155" s="31"/>
      <c r="AH155" s="33">
        <f t="shared" si="47"/>
        <v>0.40414633478958495</v>
      </c>
      <c r="AI155" s="33">
        <f t="shared" si="48"/>
        <v>1.1984433324958279</v>
      </c>
      <c r="AJ155" s="33">
        <f t="shared" si="49"/>
        <v>0.96015423318395499</v>
      </c>
      <c r="AK155" s="95">
        <f t="shared" si="50"/>
        <v>0.6956598936640177</v>
      </c>
      <c r="AL155" s="3">
        <f t="shared" si="51"/>
        <v>0.69460494557509289</v>
      </c>
      <c r="AM155" s="3"/>
      <c r="AN155" s="3"/>
      <c r="AO155" s="3"/>
      <c r="AP155" s="3"/>
      <c r="AQ155" s="3"/>
      <c r="AR155" s="90">
        <f t="shared" si="57"/>
        <v>0</v>
      </c>
      <c r="AS155" s="91">
        <f t="shared" si="58"/>
        <v>0</v>
      </c>
      <c r="AT155" s="89">
        <f>SUM(AS$9:AS155)*RLR</f>
        <v>120</v>
      </c>
      <c r="AU155" s="90">
        <f>AT155-SUM(AW$9:AW155)</f>
        <v>36.647406530988846</v>
      </c>
      <c r="AV155" s="48">
        <f t="shared" si="52"/>
        <v>0.67264573991031396</v>
      </c>
      <c r="AW155" s="31">
        <f t="shared" si="59"/>
        <v>0.24873805337775232</v>
      </c>
      <c r="AX155" s="90">
        <f>SUM(AW$9:AW155)*RRF</f>
        <v>58.346815428307806</v>
      </c>
      <c r="AY155" s="96"/>
    </row>
    <row r="156" spans="1:51" x14ac:dyDescent="0.25">
      <c r="A156" s="14">
        <f t="shared" si="53"/>
        <v>1.47</v>
      </c>
      <c r="B156" s="59">
        <f>IF($B$4="AY",0,IFERROR(P*INDEX('UWYr writing pattern'!$C$4:$C$18,MATCH('Extended model w.Calcs'!$A156,'UWYr writing pattern'!$A$4:$A$18,0)) / 25,B155))</f>
        <v>0</v>
      </c>
      <c r="C156" s="36">
        <f t="shared" si="54"/>
        <v>3.8100522229501679</v>
      </c>
      <c r="E156" s="48">
        <f t="shared" si="40"/>
        <v>4.41</v>
      </c>
      <c r="F156" s="34">
        <f t="shared" si="55"/>
        <v>0.17452445865427457</v>
      </c>
      <c r="G156" s="31">
        <f>SUM($F$9:F156)*RLR</f>
        <v>115.42793733245973</v>
      </c>
      <c r="H156" s="32"/>
      <c r="I156" s="36">
        <f>G156-SUM($L$9:L156)</f>
        <v>66.481581544655782</v>
      </c>
      <c r="K156" s="48">
        <f t="shared" si="41"/>
        <v>0.67114093959731547</v>
      </c>
      <c r="L156" s="31">
        <f t="shared" si="56"/>
        <v>0.44879561305375154</v>
      </c>
      <c r="M156" s="36">
        <f>SUM($L$9:L156)*RRF</f>
        <v>34.262449051462767</v>
      </c>
      <c r="N156" s="33"/>
      <c r="O156" s="36">
        <f t="shared" si="42"/>
        <v>100.74403059611855</v>
      </c>
      <c r="P156" s="33"/>
      <c r="Q156" s="33"/>
      <c r="R156" s="33"/>
      <c r="S156" s="33"/>
      <c r="T156" s="33"/>
      <c r="U156" s="33"/>
      <c r="V156" s="33"/>
      <c r="W156" s="31">
        <f t="shared" si="43"/>
        <v>3.2004438672781408</v>
      </c>
      <c r="X156" s="31">
        <f t="shared" si="44"/>
        <v>46.537107081259045</v>
      </c>
      <c r="Y156" s="31">
        <f t="shared" si="45"/>
        <v>49.737550948537184</v>
      </c>
      <c r="Z156" s="31">
        <f t="shared" si="46"/>
        <v>-16.744030596118549</v>
      </c>
      <c r="AA156" s="31"/>
      <c r="AB156" s="31"/>
      <c r="AC156" s="31"/>
      <c r="AD156" s="31"/>
      <c r="AE156" s="31"/>
      <c r="AF156" s="31"/>
      <c r="AG156" s="31"/>
      <c r="AH156" s="33">
        <f t="shared" si="47"/>
        <v>0.40788629823169958</v>
      </c>
      <c r="AI156" s="33">
        <f t="shared" si="48"/>
        <v>1.1993336975728399</v>
      </c>
      <c r="AJ156" s="33">
        <f t="shared" si="49"/>
        <v>0.96189947777049778</v>
      </c>
      <c r="AK156" s="95">
        <f t="shared" si="50"/>
        <v>0.69769787865532384</v>
      </c>
      <c r="AL156" s="3">
        <f t="shared" si="51"/>
        <v>0.69665917239857877</v>
      </c>
      <c r="AM156" s="3"/>
      <c r="AN156" s="3"/>
      <c r="AO156" s="3"/>
      <c r="AP156" s="3"/>
      <c r="AQ156" s="3"/>
      <c r="AR156" s="90">
        <f t="shared" si="57"/>
        <v>0</v>
      </c>
      <c r="AS156" s="91">
        <f t="shared" si="58"/>
        <v>0</v>
      </c>
      <c r="AT156" s="89">
        <f>SUM(AS$9:AS156)*RLR</f>
        <v>120</v>
      </c>
      <c r="AU156" s="90">
        <f>AT156-SUM(AW$9:AW156)</f>
        <v>36.400899312170537</v>
      </c>
      <c r="AV156" s="48">
        <f t="shared" si="52"/>
        <v>0.67114093959731547</v>
      </c>
      <c r="AW156" s="31">
        <f t="shared" si="59"/>
        <v>0.24650721881831064</v>
      </c>
      <c r="AX156" s="90">
        <f>SUM(AW$9:AW156)*RRF</f>
        <v>58.519370481480621</v>
      </c>
      <c r="AY156" s="96"/>
    </row>
    <row r="157" spans="1:51" x14ac:dyDescent="0.25">
      <c r="A157" s="14">
        <f t="shared" si="53"/>
        <v>1.48</v>
      </c>
      <c r="B157" s="59">
        <f>IF($B$4="AY",0,IFERROR(P*INDEX('UWYr writing pattern'!$C$4:$C$18,MATCH('Extended model w.Calcs'!$A157,'UWYr writing pattern'!$A$4:$A$18,0)) / 25,B156))</f>
        <v>0</v>
      </c>
      <c r="C157" s="36">
        <f t="shared" si="54"/>
        <v>3.6420289199180655</v>
      </c>
      <c r="E157" s="48">
        <f t="shared" si="40"/>
        <v>4.4399999999999995</v>
      </c>
      <c r="F157" s="34">
        <f t="shared" si="55"/>
        <v>0.16802330303210242</v>
      </c>
      <c r="G157" s="31">
        <f>SUM($F$9:F157)*RLR</f>
        <v>115.62956529609825</v>
      </c>
      <c r="H157" s="32"/>
      <c r="I157" s="36">
        <f>G157-SUM($L$9:L157)</f>
        <v>66.237024397256334</v>
      </c>
      <c r="K157" s="48">
        <f t="shared" si="41"/>
        <v>0.6696428571428571</v>
      </c>
      <c r="L157" s="31">
        <f t="shared" si="56"/>
        <v>0.44618511103795833</v>
      </c>
      <c r="M157" s="36">
        <f>SUM($L$9:L157)*RRF</f>
        <v>34.574778629189332</v>
      </c>
      <c r="N157" s="33"/>
      <c r="O157" s="36">
        <f t="shared" si="42"/>
        <v>100.81180302644566</v>
      </c>
      <c r="P157" s="33"/>
      <c r="Q157" s="33"/>
      <c r="R157" s="33"/>
      <c r="S157" s="33"/>
      <c r="T157" s="33"/>
      <c r="U157" s="33"/>
      <c r="V157" s="33"/>
      <c r="W157" s="31">
        <f t="shared" si="43"/>
        <v>3.0593042927311749</v>
      </c>
      <c r="X157" s="31">
        <f t="shared" si="44"/>
        <v>46.365917078079434</v>
      </c>
      <c r="Y157" s="31">
        <f t="shared" si="45"/>
        <v>49.425221370810611</v>
      </c>
      <c r="Z157" s="31">
        <f t="shared" si="46"/>
        <v>-16.811803026445659</v>
      </c>
      <c r="AA157" s="31"/>
      <c r="AB157" s="31"/>
      <c r="AC157" s="31"/>
      <c r="AD157" s="31"/>
      <c r="AE157" s="31"/>
      <c r="AF157" s="31"/>
      <c r="AG157" s="31"/>
      <c r="AH157" s="33">
        <f t="shared" si="47"/>
        <v>0.41160450749034921</v>
      </c>
      <c r="AI157" s="33">
        <f t="shared" si="48"/>
        <v>1.2001405122195912</v>
      </c>
      <c r="AJ157" s="33">
        <f t="shared" si="49"/>
        <v>0.96357971080081872</v>
      </c>
      <c r="AK157" s="95">
        <f t="shared" si="50"/>
        <v>0.69971770795371713</v>
      </c>
      <c r="AL157" s="3">
        <f t="shared" si="51"/>
        <v>0.69869501687912527</v>
      </c>
      <c r="AM157" s="3"/>
      <c r="AN157" s="3"/>
      <c r="AO157" s="3"/>
      <c r="AP157" s="3"/>
      <c r="AQ157" s="3"/>
      <c r="AR157" s="90">
        <f t="shared" si="57"/>
        <v>0</v>
      </c>
      <c r="AS157" s="91">
        <f t="shared" si="58"/>
        <v>0</v>
      </c>
      <c r="AT157" s="89">
        <f>SUM(AS$9:AS157)*RLR</f>
        <v>120</v>
      </c>
      <c r="AU157" s="90">
        <f>AT157-SUM(AW$9:AW157)</f>
        <v>36.156597974504962</v>
      </c>
      <c r="AV157" s="48">
        <f t="shared" si="52"/>
        <v>0.6696428571428571</v>
      </c>
      <c r="AW157" s="31">
        <f t="shared" si="59"/>
        <v>0.24430133766557408</v>
      </c>
      <c r="AX157" s="90">
        <f>SUM(AW$9:AW157)*RRF</f>
        <v>58.690381417846524</v>
      </c>
      <c r="AY157" s="96"/>
    </row>
    <row r="158" spans="1:51" x14ac:dyDescent="0.25">
      <c r="A158" s="14">
        <f t="shared" si="53"/>
        <v>1.49</v>
      </c>
      <c r="B158" s="59">
        <f>IF($B$4="AY",0,IFERROR(P*INDEX('UWYr writing pattern'!$C$4:$C$18,MATCH('Extended model w.Calcs'!$A158,'UWYr writing pattern'!$A$4:$A$18,0)) / 25,B157))</f>
        <v>0</v>
      </c>
      <c r="C158" s="36">
        <f t="shared" si="54"/>
        <v>3.4803228358737033</v>
      </c>
      <c r="E158" s="48">
        <f t="shared" si="40"/>
        <v>4.47</v>
      </c>
      <c r="F158" s="34">
        <f t="shared" si="55"/>
        <v>0.1617060840443621</v>
      </c>
      <c r="G158" s="31">
        <f>SUM($F$9:F158)*RLR</f>
        <v>115.82361259695149</v>
      </c>
      <c r="H158" s="32"/>
      <c r="I158" s="36">
        <f>G158-SUM($L$9:L158)</f>
        <v>65.987520195449378</v>
      </c>
      <c r="K158" s="48">
        <f t="shared" si="41"/>
        <v>0.66815144766146994</v>
      </c>
      <c r="L158" s="31">
        <f t="shared" si="56"/>
        <v>0.4435515026601986</v>
      </c>
      <c r="M158" s="36">
        <f>SUM($L$9:L158)*RRF</f>
        <v>34.885264681051474</v>
      </c>
      <c r="N158" s="33"/>
      <c r="O158" s="36">
        <f t="shared" si="42"/>
        <v>100.87278487650084</v>
      </c>
      <c r="P158" s="33"/>
      <c r="Q158" s="33"/>
      <c r="R158" s="33"/>
      <c r="S158" s="33"/>
      <c r="T158" s="33"/>
      <c r="U158" s="33"/>
      <c r="V158" s="33"/>
      <c r="W158" s="31">
        <f t="shared" si="43"/>
        <v>2.9234711821339103</v>
      </c>
      <c r="X158" s="31">
        <f t="shared" si="44"/>
        <v>46.19126413681456</v>
      </c>
      <c r="Y158" s="31">
        <f t="shared" si="45"/>
        <v>49.114735318948469</v>
      </c>
      <c r="Z158" s="31">
        <f t="shared" si="46"/>
        <v>-16.872784876500845</v>
      </c>
      <c r="AA158" s="31"/>
      <c r="AB158" s="31"/>
      <c r="AC158" s="31"/>
      <c r="AD158" s="31"/>
      <c r="AE158" s="31"/>
      <c r="AF158" s="31"/>
      <c r="AG158" s="31"/>
      <c r="AH158" s="33">
        <f t="shared" si="47"/>
        <v>0.41530077001251753</v>
      </c>
      <c r="AI158" s="33">
        <f t="shared" si="48"/>
        <v>1.2008664866250101</v>
      </c>
      <c r="AJ158" s="33">
        <f t="shared" si="49"/>
        <v>0.96519677164126239</v>
      </c>
      <c r="AK158" s="95">
        <f t="shared" si="50"/>
        <v>0.70171958328811723</v>
      </c>
      <c r="AL158" s="3">
        <f t="shared" si="51"/>
        <v>0.70071268417680965</v>
      </c>
      <c r="AM158" s="3"/>
      <c r="AN158" s="3"/>
      <c r="AO158" s="3"/>
      <c r="AP158" s="3"/>
      <c r="AQ158" s="3"/>
      <c r="AR158" s="90">
        <f t="shared" si="57"/>
        <v>0</v>
      </c>
      <c r="AS158" s="91">
        <f t="shared" si="58"/>
        <v>0</v>
      </c>
      <c r="AT158" s="89">
        <f>SUM(AS$9:AS158)*RLR</f>
        <v>120</v>
      </c>
      <c r="AU158" s="90">
        <f>AT158-SUM(AW$9:AW158)</f>
        <v>35.914477898782835</v>
      </c>
      <c r="AV158" s="48">
        <f t="shared" si="52"/>
        <v>0.66815144766146994</v>
      </c>
      <c r="AW158" s="31">
        <f t="shared" si="59"/>
        <v>0.24212007572213143</v>
      </c>
      <c r="AX158" s="90">
        <f>SUM(AW$9:AW158)*RRF</f>
        <v>58.859865470852014</v>
      </c>
      <c r="AY158" s="96"/>
    </row>
    <row r="159" spans="1:51" x14ac:dyDescent="0.25">
      <c r="A159" s="14">
        <f t="shared" si="53"/>
        <v>1.5</v>
      </c>
      <c r="B159" s="59">
        <f>IF($B$4="AY",0,IFERROR(P*INDEX('UWYr writing pattern'!$C$4:$C$18,MATCH('Extended model w.Calcs'!$A159,'UWYr writing pattern'!$A$4:$A$18,0)) / 25,B158))</f>
        <v>0</v>
      </c>
      <c r="C159" s="36">
        <f t="shared" si="54"/>
        <v>3.3247524051101487</v>
      </c>
      <c r="E159" s="48">
        <f t="shared" si="40"/>
        <v>4.5</v>
      </c>
      <c r="F159" s="34">
        <f t="shared" si="55"/>
        <v>0.15557043076355453</v>
      </c>
      <c r="G159" s="31">
        <f>SUM($F$9:F159)*RLR</f>
        <v>116.01029711386776</v>
      </c>
      <c r="H159" s="32"/>
      <c r="I159" s="36">
        <f>G159-SUM($L$9:L159)</f>
        <v>65.733308140903858</v>
      </c>
      <c r="K159" s="48">
        <f t="shared" si="41"/>
        <v>0.66666666666666663</v>
      </c>
      <c r="L159" s="31">
        <f t="shared" si="56"/>
        <v>0.44089657146179989</v>
      </c>
      <c r="M159" s="36">
        <f>SUM($L$9:L159)*RRF</f>
        <v>35.193892281074731</v>
      </c>
      <c r="N159" s="33"/>
      <c r="O159" s="36">
        <f t="shared" si="42"/>
        <v>100.9272004219786</v>
      </c>
      <c r="P159" s="33"/>
      <c r="Q159" s="33"/>
      <c r="R159" s="33"/>
      <c r="S159" s="33"/>
      <c r="T159" s="33"/>
      <c r="U159" s="33"/>
      <c r="V159" s="33"/>
      <c r="W159" s="31">
        <f t="shared" si="43"/>
        <v>2.7927920202925245</v>
      </c>
      <c r="X159" s="31">
        <f t="shared" si="44"/>
        <v>46.013315698632695</v>
      </c>
      <c r="Y159" s="31">
        <f t="shared" si="45"/>
        <v>48.806107718925219</v>
      </c>
      <c r="Z159" s="31">
        <f t="shared" si="46"/>
        <v>-16.927200421978597</v>
      </c>
      <c r="AA159" s="31"/>
      <c r="AB159" s="31"/>
      <c r="AC159" s="31"/>
      <c r="AD159" s="31"/>
      <c r="AE159" s="31"/>
      <c r="AF159" s="31"/>
      <c r="AG159" s="31"/>
      <c r="AH159" s="33">
        <f t="shared" si="47"/>
        <v>0.41897490810803251</v>
      </c>
      <c r="AI159" s="33">
        <f t="shared" si="48"/>
        <v>1.2015142907378404</v>
      </c>
      <c r="AJ159" s="33">
        <f t="shared" si="49"/>
        <v>0.96675247594889802</v>
      </c>
      <c r="AK159" s="95">
        <f t="shared" si="50"/>
        <v>0.70370370370370372</v>
      </c>
      <c r="AL159" s="3">
        <f t="shared" si="51"/>
        <v>0.70271237671014952</v>
      </c>
      <c r="AM159" s="3"/>
      <c r="AN159" s="3"/>
      <c r="AO159" s="3"/>
      <c r="AP159" s="3"/>
      <c r="AQ159" s="3"/>
      <c r="AR159" s="90">
        <f t="shared" si="57"/>
        <v>0</v>
      </c>
      <c r="AS159" s="91">
        <f t="shared" si="58"/>
        <v>0</v>
      </c>
      <c r="AT159" s="89">
        <f>SUM(AS$9:AS159)*RLR</f>
        <v>120</v>
      </c>
      <c r="AU159" s="90">
        <f>AT159-SUM(AW$9:AW159)</f>
        <v>35.674514794782056</v>
      </c>
      <c r="AV159" s="48">
        <f t="shared" si="52"/>
        <v>0.66666666666666663</v>
      </c>
      <c r="AW159" s="31">
        <f t="shared" si="59"/>
        <v>0.2399631040007762</v>
      </c>
      <c r="AX159" s="90">
        <f>SUM(AW$9:AW159)*RRF</f>
        <v>59.027839643652555</v>
      </c>
      <c r="AY159" s="96"/>
    </row>
    <row r="160" spans="1:51" x14ac:dyDescent="0.25">
      <c r="A160" s="14">
        <f t="shared" si="53"/>
        <v>1.51</v>
      </c>
      <c r="B160" s="59">
        <f>IF($B$4="AY",0,IFERROR(P*INDEX('UWYr writing pattern'!$C$4:$C$18,MATCH('Extended model w.Calcs'!$A160,'UWYr writing pattern'!$A$4:$A$18,0)) / 25,B159))</f>
        <v>0</v>
      </c>
      <c r="C160" s="36">
        <f t="shared" si="54"/>
        <v>3.1751385468801918</v>
      </c>
      <c r="E160" s="48">
        <f t="shared" si="40"/>
        <v>4.53</v>
      </c>
      <c r="F160" s="34">
        <f t="shared" si="55"/>
        <v>0.14961385822995671</v>
      </c>
      <c r="G160" s="31">
        <f>SUM($F$9:F160)*RLR</f>
        <v>116.18983374374372</v>
      </c>
      <c r="H160" s="32"/>
      <c r="I160" s="36">
        <f>G160-SUM($L$9:L160)</f>
        <v>65.474622716507128</v>
      </c>
      <c r="K160" s="48">
        <f t="shared" si="41"/>
        <v>0.66518847006651893</v>
      </c>
      <c r="L160" s="31">
        <f t="shared" si="56"/>
        <v>0.4382220542726924</v>
      </c>
      <c r="M160" s="36">
        <f>SUM($L$9:L160)*RRF</f>
        <v>35.500647719065618</v>
      </c>
      <c r="N160" s="33"/>
      <c r="O160" s="36">
        <f t="shared" si="42"/>
        <v>100.97527043557275</v>
      </c>
      <c r="P160" s="33"/>
      <c r="Q160" s="33"/>
      <c r="R160" s="33"/>
      <c r="S160" s="33"/>
      <c r="T160" s="33"/>
      <c r="U160" s="33"/>
      <c r="V160" s="33"/>
      <c r="W160" s="31">
        <f t="shared" si="43"/>
        <v>2.6671163793793609</v>
      </c>
      <c r="X160" s="31">
        <f t="shared" si="44"/>
        <v>45.832235901554988</v>
      </c>
      <c r="Y160" s="31">
        <f t="shared" si="45"/>
        <v>48.499352280934346</v>
      </c>
      <c r="Z160" s="31">
        <f t="shared" si="46"/>
        <v>-16.975270435572753</v>
      </c>
      <c r="AA160" s="31"/>
      <c r="AB160" s="31"/>
      <c r="AC160" s="31"/>
      <c r="AD160" s="31"/>
      <c r="AE160" s="31"/>
      <c r="AF160" s="31"/>
      <c r="AG160" s="31"/>
      <c r="AH160" s="33">
        <f t="shared" si="47"/>
        <v>0.42262675856030496</v>
      </c>
      <c r="AI160" s="33">
        <f t="shared" si="48"/>
        <v>1.2020865528044375</v>
      </c>
      <c r="AJ160" s="33">
        <f t="shared" si="49"/>
        <v>0.9682486145311977</v>
      </c>
      <c r="AK160" s="95">
        <f t="shared" si="50"/>
        <v>0.70567026560347945</v>
      </c>
      <c r="AL160" s="3">
        <f t="shared" si="51"/>
        <v>0.70469429419874841</v>
      </c>
      <c r="AM160" s="3"/>
      <c r="AN160" s="3"/>
      <c r="AO160" s="3"/>
      <c r="AP160" s="3"/>
      <c r="AQ160" s="3"/>
      <c r="AR160" s="90">
        <f t="shared" si="57"/>
        <v>0</v>
      </c>
      <c r="AS160" s="91">
        <f t="shared" si="58"/>
        <v>0</v>
      </c>
      <c r="AT160" s="89">
        <f>SUM(AS$9:AS160)*RLR</f>
        <v>120</v>
      </c>
      <c r="AU160" s="90">
        <f>AT160-SUM(AW$9:AW160)</f>
        <v>35.436684696150181</v>
      </c>
      <c r="AV160" s="48">
        <f t="shared" si="52"/>
        <v>0.66518847006651893</v>
      </c>
      <c r="AW160" s="31">
        <f t="shared" si="59"/>
        <v>0.23783009863188034</v>
      </c>
      <c r="AX160" s="90">
        <f>SUM(AW$9:AW160)*RRF</f>
        <v>59.194320712694868</v>
      </c>
      <c r="AY160" s="96"/>
    </row>
    <row r="161" spans="1:51" x14ac:dyDescent="0.25">
      <c r="A161" s="14">
        <f t="shared" si="53"/>
        <v>1.52</v>
      </c>
      <c r="B161" s="59">
        <f>IF($B$4="AY",0,IFERROR(P*INDEX('UWYr writing pattern'!$C$4:$C$18,MATCH('Extended model w.Calcs'!$A161,'UWYr writing pattern'!$A$4:$A$18,0)) / 25,B160))</f>
        <v>0</v>
      </c>
      <c r="C161" s="36">
        <f t="shared" si="54"/>
        <v>3.031304770706519</v>
      </c>
      <c r="E161" s="48">
        <f t="shared" si="40"/>
        <v>4.5600000000000005</v>
      </c>
      <c r="F161" s="34">
        <f t="shared" si="55"/>
        <v>0.14383377617367271</v>
      </c>
      <c r="G161" s="31">
        <f>SUM($F$9:F161)*RLR</f>
        <v>116.36243427515213</v>
      </c>
      <c r="H161" s="32"/>
      <c r="I161" s="36">
        <f>G161-SUM($L$9:L161)</f>
        <v>65.211693606785758</v>
      </c>
      <c r="K161" s="48">
        <f t="shared" si="41"/>
        <v>0.66371681415929207</v>
      </c>
      <c r="L161" s="31">
        <f t="shared" si="56"/>
        <v>0.43552964112975923</v>
      </c>
      <c r="M161" s="36">
        <f>SUM($L$9:L161)*RRF</f>
        <v>35.805518467856452</v>
      </c>
      <c r="N161" s="33"/>
      <c r="O161" s="36">
        <f t="shared" si="42"/>
        <v>101.0172120746422</v>
      </c>
      <c r="P161" s="33"/>
      <c r="Q161" s="33"/>
      <c r="R161" s="33"/>
      <c r="S161" s="33"/>
      <c r="T161" s="33"/>
      <c r="U161" s="33"/>
      <c r="V161" s="33"/>
      <c r="W161" s="31">
        <f t="shared" si="43"/>
        <v>2.5462960073934755</v>
      </c>
      <c r="X161" s="31">
        <f t="shared" si="44"/>
        <v>45.648185524750026</v>
      </c>
      <c r="Y161" s="31">
        <f t="shared" si="45"/>
        <v>48.194481532143499</v>
      </c>
      <c r="Z161" s="31">
        <f t="shared" si="46"/>
        <v>-17.017212074642202</v>
      </c>
      <c r="AA161" s="31"/>
      <c r="AB161" s="31"/>
      <c r="AC161" s="31"/>
      <c r="AD161" s="31"/>
      <c r="AE161" s="31"/>
      <c r="AF161" s="31"/>
      <c r="AG161" s="31"/>
      <c r="AH161" s="33">
        <f t="shared" si="47"/>
        <v>0.42625617223638634</v>
      </c>
      <c r="AI161" s="33">
        <f t="shared" si="48"/>
        <v>1.2025858580314548</v>
      </c>
      <c r="AJ161" s="33">
        <f t="shared" si="49"/>
        <v>0.96968695229293433</v>
      </c>
      <c r="AK161" s="95">
        <f t="shared" si="50"/>
        <v>0.70761946278909726</v>
      </c>
      <c r="AL161" s="3">
        <f t="shared" si="51"/>
        <v>0.70665863370518689</v>
      </c>
      <c r="AM161" s="3"/>
      <c r="AN161" s="3"/>
      <c r="AO161" s="3"/>
      <c r="AP161" s="3"/>
      <c r="AQ161" s="3"/>
      <c r="AR161" s="90">
        <f t="shared" si="57"/>
        <v>0</v>
      </c>
      <c r="AS161" s="91">
        <f t="shared" si="58"/>
        <v>0</v>
      </c>
      <c r="AT161" s="89">
        <f>SUM(AS$9:AS161)*RLR</f>
        <v>120</v>
      </c>
      <c r="AU161" s="90">
        <f>AT161-SUM(AW$9:AW161)</f>
        <v>35.20096395537756</v>
      </c>
      <c r="AV161" s="48">
        <f t="shared" si="52"/>
        <v>0.66371681415929207</v>
      </c>
      <c r="AW161" s="31">
        <f t="shared" si="59"/>
        <v>0.23572074077261765</v>
      </c>
      <c r="AX161" s="90">
        <f>SUM(AW$9:AW161)*RRF</f>
        <v>59.359325231235701</v>
      </c>
      <c r="AY161" s="96"/>
    </row>
    <row r="162" spans="1:51" x14ac:dyDescent="0.25">
      <c r="A162" s="14">
        <f t="shared" si="53"/>
        <v>1.53</v>
      </c>
      <c r="B162" s="59">
        <f>IF($B$4="AY",0,IFERROR(P*INDEX('UWYr writing pattern'!$C$4:$C$18,MATCH('Extended model w.Calcs'!$A162,'UWYr writing pattern'!$A$4:$A$18,0)) / 25,B161))</f>
        <v>0</v>
      </c>
      <c r="C162" s="36">
        <f t="shared" si="54"/>
        <v>2.8930772731623016</v>
      </c>
      <c r="E162" s="48">
        <f t="shared" si="40"/>
        <v>4.59</v>
      </c>
      <c r="F162" s="34">
        <f t="shared" si="55"/>
        <v>0.13822749754421729</v>
      </c>
      <c r="G162" s="31">
        <f>SUM($F$9:F162)*RLR</f>
        <v>116.5283072722052</v>
      </c>
      <c r="H162" s="32"/>
      <c r="I162" s="36">
        <f>G162-SUM($L$9:L162)</f>
        <v>64.944745628572562</v>
      </c>
      <c r="K162" s="48">
        <f t="shared" si="41"/>
        <v>0.66225165562913901</v>
      </c>
      <c r="L162" s="31">
        <f t="shared" si="56"/>
        <v>0.43282097526627716</v>
      </c>
      <c r="M162" s="36">
        <f>SUM($L$9:L162)*RRF</f>
        <v>36.108493150542841</v>
      </c>
      <c r="N162" s="33"/>
      <c r="O162" s="36">
        <f t="shared" si="42"/>
        <v>101.0532387791154</v>
      </c>
      <c r="P162" s="33"/>
      <c r="Q162" s="33"/>
      <c r="R162" s="33"/>
      <c r="S162" s="33"/>
      <c r="T162" s="33"/>
      <c r="U162" s="33"/>
      <c r="V162" s="33"/>
      <c r="W162" s="31">
        <f t="shared" si="43"/>
        <v>2.430184909456333</v>
      </c>
      <c r="X162" s="31">
        <f t="shared" si="44"/>
        <v>45.461321940000794</v>
      </c>
      <c r="Y162" s="31">
        <f t="shared" si="45"/>
        <v>47.89150684945713</v>
      </c>
      <c r="Z162" s="31">
        <f t="shared" si="46"/>
        <v>-17.053238779115404</v>
      </c>
      <c r="AA162" s="31"/>
      <c r="AB162" s="31"/>
      <c r="AC162" s="31"/>
      <c r="AD162" s="31"/>
      <c r="AE162" s="31"/>
      <c r="AF162" s="31"/>
      <c r="AG162" s="31"/>
      <c r="AH162" s="33">
        <f t="shared" si="47"/>
        <v>0.42986301369693858</v>
      </c>
      <c r="AI162" s="33">
        <f t="shared" si="48"/>
        <v>1.2030147473704216</v>
      </c>
      <c r="AJ162" s="33">
        <f t="shared" si="49"/>
        <v>0.97106922726837663</v>
      </c>
      <c r="AK162" s="95">
        <f t="shared" si="50"/>
        <v>0.70955148650096977</v>
      </c>
      <c r="AL162" s="3">
        <f t="shared" si="51"/>
        <v>0.70860558967617027</v>
      </c>
      <c r="AM162" s="3"/>
      <c r="AN162" s="3"/>
      <c r="AO162" s="3"/>
      <c r="AP162" s="3"/>
      <c r="AQ162" s="3"/>
      <c r="AR162" s="90">
        <f t="shared" si="57"/>
        <v>0</v>
      </c>
      <c r="AS162" s="91">
        <f t="shared" si="58"/>
        <v>0</v>
      </c>
      <c r="AT162" s="89">
        <f>SUM(AS$9:AS162)*RLR</f>
        <v>120</v>
      </c>
      <c r="AU162" s="90">
        <f>AT162-SUM(AW$9:AW162)</f>
        <v>34.967329238859563</v>
      </c>
      <c r="AV162" s="48">
        <f t="shared" si="52"/>
        <v>0.66225165562913901</v>
      </c>
      <c r="AW162" s="31">
        <f t="shared" si="59"/>
        <v>0.23363471651799267</v>
      </c>
      <c r="AX162" s="90">
        <f>SUM(AW$9:AW162)*RRF</f>
        <v>59.522869532798303</v>
      </c>
      <c r="AY162" s="96"/>
    </row>
    <row r="163" spans="1:51" x14ac:dyDescent="0.25">
      <c r="A163" s="14">
        <f t="shared" si="53"/>
        <v>1.54</v>
      </c>
      <c r="B163" s="59">
        <f>IF($B$4="AY",0,IFERROR(P*INDEX('UWYr writing pattern'!$C$4:$C$18,MATCH('Extended model w.Calcs'!$A163,'UWYr writing pattern'!$A$4:$A$18,0)) / 25,B162))</f>
        <v>0</v>
      </c>
      <c r="C163" s="36">
        <f t="shared" si="54"/>
        <v>2.7602850263241518</v>
      </c>
      <c r="E163" s="48">
        <f t="shared" si="40"/>
        <v>4.62</v>
      </c>
      <c r="F163" s="34">
        <f t="shared" si="55"/>
        <v>0.13279224683814964</v>
      </c>
      <c r="G163" s="31">
        <f>SUM($F$9:F163)*RLR</f>
        <v>116.68765796841097</v>
      </c>
      <c r="H163" s="32"/>
      <c r="I163" s="36">
        <f>G163-SUM($L$9:L163)</f>
        <v>64.673998671608985</v>
      </c>
      <c r="K163" s="48">
        <f t="shared" si="41"/>
        <v>0.66079295154185025</v>
      </c>
      <c r="L163" s="31">
        <f t="shared" si="56"/>
        <v>0.43009765316935467</v>
      </c>
      <c r="M163" s="36">
        <f>SUM($L$9:L163)*RRF</f>
        <v>36.409561507761389</v>
      </c>
      <c r="N163" s="33"/>
      <c r="O163" s="36">
        <f t="shared" si="42"/>
        <v>101.08356017937038</v>
      </c>
      <c r="P163" s="33"/>
      <c r="Q163" s="33"/>
      <c r="R163" s="33"/>
      <c r="S163" s="33"/>
      <c r="T163" s="33"/>
      <c r="U163" s="33"/>
      <c r="V163" s="33"/>
      <c r="W163" s="31">
        <f t="shared" si="43"/>
        <v>2.3186394221122875</v>
      </c>
      <c r="X163" s="31">
        <f t="shared" si="44"/>
        <v>45.271799070126285</v>
      </c>
      <c r="Y163" s="31">
        <f t="shared" si="45"/>
        <v>47.590438492238576</v>
      </c>
      <c r="Z163" s="31">
        <f t="shared" si="46"/>
        <v>-17.08356017937038</v>
      </c>
      <c r="AA163" s="31"/>
      <c r="AB163" s="31"/>
      <c r="AC163" s="31"/>
      <c r="AD163" s="31"/>
      <c r="AE163" s="31"/>
      <c r="AF163" s="31"/>
      <c r="AG163" s="31"/>
      <c r="AH163" s="33">
        <f t="shared" si="47"/>
        <v>0.43344716080668322</v>
      </c>
      <c r="AI163" s="33">
        <f t="shared" si="48"/>
        <v>1.2033757164210759</v>
      </c>
      <c r="AJ163" s="33">
        <f t="shared" si="49"/>
        <v>0.97239714973675817</v>
      </c>
      <c r="AK163" s="95">
        <f t="shared" si="50"/>
        <v>0.71146652545767175</v>
      </c>
      <c r="AL163" s="3">
        <f t="shared" si="51"/>
        <v>0.71053535398295053</v>
      </c>
      <c r="AM163" s="3"/>
      <c r="AN163" s="3"/>
      <c r="AO163" s="3"/>
      <c r="AP163" s="3"/>
      <c r="AQ163" s="3"/>
      <c r="AR163" s="90">
        <f t="shared" si="57"/>
        <v>0</v>
      </c>
      <c r="AS163" s="91">
        <f t="shared" si="58"/>
        <v>0</v>
      </c>
      <c r="AT163" s="89">
        <f>SUM(AS$9:AS163)*RLR</f>
        <v>120</v>
      </c>
      <c r="AU163" s="90">
        <f>AT163-SUM(AW$9:AW163)</f>
        <v>34.73575752204593</v>
      </c>
      <c r="AV163" s="48">
        <f t="shared" si="52"/>
        <v>0.66079295154185025</v>
      </c>
      <c r="AW163" s="31">
        <f t="shared" si="59"/>
        <v>0.2315717168136395</v>
      </c>
      <c r="AX163" s="90">
        <f>SUM(AW$9:AW163)*RRF</f>
        <v>59.684969734567844</v>
      </c>
      <c r="AY163" s="96"/>
    </row>
    <row r="164" spans="1:51" x14ac:dyDescent="0.25">
      <c r="A164" s="14">
        <f t="shared" si="53"/>
        <v>1.55</v>
      </c>
      <c r="B164" s="59">
        <f>IF($B$4="AY",0,IFERROR(P*INDEX('UWYr writing pattern'!$C$4:$C$18,MATCH('Extended model w.Calcs'!$A164,'UWYr writing pattern'!$A$4:$A$18,0)) / 25,B163))</f>
        <v>0</v>
      </c>
      <c r="C164" s="36">
        <f t="shared" si="54"/>
        <v>2.6327598581079759</v>
      </c>
      <c r="E164" s="48">
        <f t="shared" si="40"/>
        <v>4.6500000000000004</v>
      </c>
      <c r="F164" s="34">
        <f t="shared" si="55"/>
        <v>0.12752516821617582</v>
      </c>
      <c r="G164" s="31">
        <f>SUM($F$9:F164)*RLR</f>
        <v>116.8406881702704</v>
      </c>
      <c r="H164" s="32"/>
      <c r="I164" s="36">
        <f>G164-SUM($L$9:L164)</f>
        <v>64.399667648766155</v>
      </c>
      <c r="K164" s="48">
        <f t="shared" si="41"/>
        <v>0.65934065934065933</v>
      </c>
      <c r="L164" s="31">
        <f t="shared" si="56"/>
        <v>0.42736122470226207</v>
      </c>
      <c r="M164" s="36">
        <f>SUM($L$9:L164)*RRF</f>
        <v>36.70871436505297</v>
      </c>
      <c r="N164" s="33"/>
      <c r="O164" s="36">
        <f t="shared" si="42"/>
        <v>101.10838201381912</v>
      </c>
      <c r="P164" s="33"/>
      <c r="Q164" s="33"/>
      <c r="R164" s="33"/>
      <c r="S164" s="33"/>
      <c r="T164" s="33"/>
      <c r="U164" s="33"/>
      <c r="V164" s="33"/>
      <c r="W164" s="31">
        <f t="shared" si="43"/>
        <v>2.2115182808106995</v>
      </c>
      <c r="X164" s="31">
        <f t="shared" si="44"/>
        <v>45.079767354136308</v>
      </c>
      <c r="Y164" s="31">
        <f t="shared" si="45"/>
        <v>47.291285634947009</v>
      </c>
      <c r="Z164" s="31">
        <f t="shared" si="46"/>
        <v>-17.108382013819124</v>
      </c>
      <c r="AA164" s="31"/>
      <c r="AB164" s="31"/>
      <c r="AC164" s="31"/>
      <c r="AD164" s="31"/>
      <c r="AE164" s="31"/>
      <c r="AF164" s="31"/>
      <c r="AG164" s="31"/>
      <c r="AH164" s="33">
        <f t="shared" si="47"/>
        <v>0.43700850434586869</v>
      </c>
      <c r="AI164" s="33">
        <f t="shared" si="48"/>
        <v>1.2036712144502277</v>
      </c>
      <c r="AJ164" s="33">
        <f t="shared" si="49"/>
        <v>0.97367240141891997</v>
      </c>
      <c r="AK164" s="95">
        <f t="shared" si="50"/>
        <v>0.71336476589465359</v>
      </c>
      <c r="AL164" s="3">
        <f t="shared" si="51"/>
        <v>0.71244811596103674</v>
      </c>
      <c r="AM164" s="3"/>
      <c r="AN164" s="3"/>
      <c r="AO164" s="3"/>
      <c r="AP164" s="3"/>
      <c r="AQ164" s="3"/>
      <c r="AR164" s="90">
        <f t="shared" si="57"/>
        <v>0</v>
      </c>
      <c r="AS164" s="91">
        <f t="shared" si="58"/>
        <v>0</v>
      </c>
      <c r="AT164" s="89">
        <f>SUM(AS$9:AS164)*RLR</f>
        <v>120</v>
      </c>
      <c r="AU164" s="90">
        <f>AT164-SUM(AW$9:AW164)</f>
        <v>34.506226084675589</v>
      </c>
      <c r="AV164" s="48">
        <f t="shared" si="52"/>
        <v>0.65934065934065933</v>
      </c>
      <c r="AW164" s="31">
        <f t="shared" si="59"/>
        <v>0.22953143737034759</v>
      </c>
      <c r="AX164" s="90">
        <f>SUM(AW$9:AW164)*RRF</f>
        <v>59.845641740727082</v>
      </c>
      <c r="AY164" s="96"/>
    </row>
    <row r="165" spans="1:51" x14ac:dyDescent="0.25">
      <c r="A165" s="14">
        <f t="shared" si="53"/>
        <v>1.56</v>
      </c>
      <c r="B165" s="59">
        <f>IF($B$4="AY",0,IFERROR(P*INDEX('UWYr writing pattern'!$C$4:$C$18,MATCH('Extended model w.Calcs'!$A165,'UWYr writing pattern'!$A$4:$A$18,0)) / 25,B164))</f>
        <v>0</v>
      </c>
      <c r="C165" s="36">
        <f t="shared" si="54"/>
        <v>2.5103365247059548</v>
      </c>
      <c r="E165" s="48">
        <f t="shared" si="40"/>
        <v>4.68</v>
      </c>
      <c r="F165" s="34">
        <f t="shared" si="55"/>
        <v>0.1224233334020209</v>
      </c>
      <c r="G165" s="31">
        <f>SUM($F$9:F165)*RLR</f>
        <v>116.98759617035282</v>
      </c>
      <c r="H165" s="32"/>
      <c r="I165" s="36">
        <f>G165-SUM($L$9:L165)</f>
        <v>64.121962455560009</v>
      </c>
      <c r="K165" s="48">
        <f t="shared" si="41"/>
        <v>0.6578947368421052</v>
      </c>
      <c r="L165" s="31">
        <f t="shared" si="56"/>
        <v>0.42461319328856806</v>
      </c>
      <c r="M165" s="36">
        <f>SUM($L$9:L165)*RRF</f>
        <v>37.005943600354968</v>
      </c>
      <c r="N165" s="33"/>
      <c r="O165" s="36">
        <f t="shared" si="42"/>
        <v>101.12790605591498</v>
      </c>
      <c r="P165" s="33"/>
      <c r="Q165" s="33"/>
      <c r="R165" s="33"/>
      <c r="S165" s="33"/>
      <c r="T165" s="33"/>
      <c r="U165" s="33"/>
      <c r="V165" s="33"/>
      <c r="W165" s="31">
        <f t="shared" si="43"/>
        <v>2.1086826807530019</v>
      </c>
      <c r="X165" s="31">
        <f t="shared" si="44"/>
        <v>44.885373718892005</v>
      </c>
      <c r="Y165" s="31">
        <f t="shared" si="45"/>
        <v>46.994056399645004</v>
      </c>
      <c r="Z165" s="31">
        <f t="shared" si="46"/>
        <v>-17.127906055914977</v>
      </c>
      <c r="AA165" s="31"/>
      <c r="AB165" s="31"/>
      <c r="AC165" s="31"/>
      <c r="AD165" s="31"/>
      <c r="AE165" s="31"/>
      <c r="AF165" s="31"/>
      <c r="AG165" s="31"/>
      <c r="AH165" s="33">
        <f t="shared" si="47"/>
        <v>0.4405469476232734</v>
      </c>
      <c r="AI165" s="33">
        <f t="shared" si="48"/>
        <v>1.2039036435227974</v>
      </c>
      <c r="AJ165" s="33">
        <f t="shared" si="49"/>
        <v>0.97489663475294008</v>
      </c>
      <c r="AK165" s="95">
        <f t="shared" si="50"/>
        <v>0.71524639160227466</v>
      </c>
      <c r="AL165" s="3">
        <f t="shared" si="51"/>
        <v>0.71434406244920567</v>
      </c>
      <c r="AM165" s="3"/>
      <c r="AN165" s="3"/>
      <c r="AO165" s="3"/>
      <c r="AP165" s="3"/>
      <c r="AQ165" s="3"/>
      <c r="AR165" s="90">
        <f t="shared" si="57"/>
        <v>0</v>
      </c>
      <c r="AS165" s="91">
        <f t="shared" si="58"/>
        <v>0</v>
      </c>
      <c r="AT165" s="89">
        <f>SUM(AS$9:AS165)*RLR</f>
        <v>120</v>
      </c>
      <c r="AU165" s="90">
        <f>AT165-SUM(AW$9:AW165)</f>
        <v>34.278712506095317</v>
      </c>
      <c r="AV165" s="48">
        <f t="shared" si="52"/>
        <v>0.6578947368421052</v>
      </c>
      <c r="AW165" s="31">
        <f t="shared" si="59"/>
        <v>0.2275135785802786</v>
      </c>
      <c r="AX165" s="90">
        <f>SUM(AW$9:AW165)*RRF</f>
        <v>60.004901245733272</v>
      </c>
      <c r="AY165" s="96"/>
    </row>
    <row r="166" spans="1:51" x14ac:dyDescent="0.25">
      <c r="A166" s="14">
        <f t="shared" si="53"/>
        <v>1.57</v>
      </c>
      <c r="B166" s="59">
        <f>IF($B$4="AY",0,IFERROR(P*INDEX('UWYr writing pattern'!$C$4:$C$18,MATCH('Extended model w.Calcs'!$A166,'UWYr writing pattern'!$A$4:$A$18,0)) / 25,B165))</f>
        <v>0</v>
      </c>
      <c r="C166" s="36">
        <f t="shared" si="54"/>
        <v>2.392852775349716</v>
      </c>
      <c r="E166" s="48">
        <f t="shared" si="40"/>
        <v>4.71</v>
      </c>
      <c r="F166" s="34">
        <f t="shared" si="55"/>
        <v>0.11748374935623869</v>
      </c>
      <c r="G166" s="31">
        <f>SUM($F$9:F166)*RLR</f>
        <v>117.12857666958031</v>
      </c>
      <c r="H166" s="32"/>
      <c r="I166" s="36">
        <f>G166-SUM($L$9:L166)</f>
        <v>63.841087938632498</v>
      </c>
      <c r="K166" s="48">
        <f t="shared" si="41"/>
        <v>0.65645514223194745</v>
      </c>
      <c r="L166" s="31">
        <f t="shared" si="56"/>
        <v>0.42185501615500004</v>
      </c>
      <c r="M166" s="36">
        <f>SUM($L$9:L166)*RRF</f>
        <v>37.30124211166347</v>
      </c>
      <c r="N166" s="33"/>
      <c r="O166" s="36">
        <f t="shared" si="42"/>
        <v>101.14233005029597</v>
      </c>
      <c r="P166" s="33"/>
      <c r="Q166" s="33"/>
      <c r="R166" s="33"/>
      <c r="S166" s="33"/>
      <c r="T166" s="33"/>
      <c r="U166" s="33"/>
      <c r="V166" s="33"/>
      <c r="W166" s="31">
        <f t="shared" si="43"/>
        <v>2.0099963312937614</v>
      </c>
      <c r="X166" s="31">
        <f t="shared" si="44"/>
        <v>44.688761557042746</v>
      </c>
      <c r="Y166" s="31">
        <f t="shared" si="45"/>
        <v>46.698757888336509</v>
      </c>
      <c r="Z166" s="31">
        <f t="shared" si="46"/>
        <v>-17.142330050295968</v>
      </c>
      <c r="AA166" s="31"/>
      <c r="AB166" s="31"/>
      <c r="AC166" s="31"/>
      <c r="AD166" s="31"/>
      <c r="AE166" s="31"/>
      <c r="AF166" s="31"/>
      <c r="AG166" s="31"/>
      <c r="AH166" s="33">
        <f t="shared" si="47"/>
        <v>0.44406240609123176</v>
      </c>
      <c r="AI166" s="33">
        <f t="shared" si="48"/>
        <v>1.2040753577416186</v>
      </c>
      <c r="AJ166" s="33">
        <f t="shared" si="49"/>
        <v>0.97607147224650259</v>
      </c>
      <c r="AK166" s="95">
        <f t="shared" si="50"/>
        <v>0.71711158396317298</v>
      </c>
      <c r="AL166" s="3">
        <f t="shared" si="51"/>
        <v>0.7162233778278293</v>
      </c>
      <c r="AM166" s="3"/>
      <c r="AN166" s="3"/>
      <c r="AO166" s="3"/>
      <c r="AP166" s="3"/>
      <c r="AQ166" s="3"/>
      <c r="AR166" s="90">
        <f t="shared" si="57"/>
        <v>0</v>
      </c>
      <c r="AS166" s="91">
        <f t="shared" si="58"/>
        <v>0</v>
      </c>
      <c r="AT166" s="89">
        <f>SUM(AS$9:AS166)*RLR</f>
        <v>120</v>
      </c>
      <c r="AU166" s="90">
        <f>AT166-SUM(AW$9:AW166)</f>
        <v>34.053194660660481</v>
      </c>
      <c r="AV166" s="48">
        <f t="shared" si="52"/>
        <v>0.65645514223194745</v>
      </c>
      <c r="AW166" s="31">
        <f t="shared" si="59"/>
        <v>0.2255178454348376</v>
      </c>
      <c r="AX166" s="90">
        <f>SUM(AW$9:AW166)*RRF</f>
        <v>60.162763737537659</v>
      </c>
      <c r="AY166" s="96"/>
    </row>
    <row r="167" spans="1:51" x14ac:dyDescent="0.25">
      <c r="A167" s="14">
        <f t="shared" si="53"/>
        <v>1.58</v>
      </c>
      <c r="B167" s="59">
        <f>IF($B$4="AY",0,IFERROR(P*INDEX('UWYr writing pattern'!$C$4:$C$18,MATCH('Extended model w.Calcs'!$A167,'UWYr writing pattern'!$A$4:$A$18,0)) / 25,B166))</f>
        <v>0</v>
      </c>
      <c r="C167" s="36">
        <f t="shared" si="54"/>
        <v>2.2801494096307442</v>
      </c>
      <c r="E167" s="48">
        <f t="shared" si="40"/>
        <v>4.74</v>
      </c>
      <c r="F167" s="34">
        <f t="shared" si="55"/>
        <v>0.11270336571897163</v>
      </c>
      <c r="G167" s="31">
        <f>SUM($F$9:F167)*RLR</f>
        <v>117.26382070844308</v>
      </c>
      <c r="H167" s="32"/>
      <c r="I167" s="36">
        <f>G167-SUM($L$9:L167)</f>
        <v>63.557243872865293</v>
      </c>
      <c r="K167" s="48">
        <f t="shared" si="41"/>
        <v>0.65502183406113534</v>
      </c>
      <c r="L167" s="31">
        <f t="shared" si="56"/>
        <v>0.41908810462997259</v>
      </c>
      <c r="M167" s="36">
        <f>SUM($L$9:L167)*RRF</f>
        <v>37.59460378490445</v>
      </c>
      <c r="N167" s="33"/>
      <c r="O167" s="36">
        <f t="shared" si="42"/>
        <v>101.15184765776974</v>
      </c>
      <c r="P167" s="33"/>
      <c r="Q167" s="33"/>
      <c r="R167" s="33"/>
      <c r="S167" s="33"/>
      <c r="T167" s="33"/>
      <c r="U167" s="33"/>
      <c r="V167" s="33"/>
      <c r="W167" s="31">
        <f t="shared" si="43"/>
        <v>1.9153255040898247</v>
      </c>
      <c r="X167" s="31">
        <f t="shared" si="44"/>
        <v>44.4900707110057</v>
      </c>
      <c r="Y167" s="31">
        <f t="shared" si="45"/>
        <v>46.405396215095521</v>
      </c>
      <c r="Z167" s="31">
        <f t="shared" si="46"/>
        <v>-17.151847657769736</v>
      </c>
      <c r="AA167" s="31"/>
      <c r="AB167" s="31"/>
      <c r="AC167" s="31"/>
      <c r="AD167" s="31"/>
      <c r="AE167" s="31"/>
      <c r="AF167" s="31"/>
      <c r="AG167" s="31"/>
      <c r="AH167" s="33">
        <f t="shared" si="47"/>
        <v>0.4475548069631482</v>
      </c>
      <c r="AI167" s="33">
        <f t="shared" si="48"/>
        <v>1.2041886625924969</v>
      </c>
      <c r="AJ167" s="33">
        <f t="shared" si="49"/>
        <v>0.97719850590369228</v>
      </c>
      <c r="AK167" s="95">
        <f t="shared" si="50"/>
        <v>0.71896052198898674</v>
      </c>
      <c r="AL167" s="3">
        <f t="shared" si="51"/>
        <v>0.71808624405653054</v>
      </c>
      <c r="AM167" s="3"/>
      <c r="AN167" s="3"/>
      <c r="AO167" s="3"/>
      <c r="AP167" s="3"/>
      <c r="AQ167" s="3"/>
      <c r="AR167" s="90">
        <f t="shared" si="57"/>
        <v>0</v>
      </c>
      <c r="AS167" s="91">
        <f t="shared" si="58"/>
        <v>0</v>
      </c>
      <c r="AT167" s="89">
        <f>SUM(AS$9:AS167)*RLR</f>
        <v>120</v>
      </c>
      <c r="AU167" s="90">
        <f>AT167-SUM(AW$9:AW167)</f>
        <v>33.829650713216324</v>
      </c>
      <c r="AV167" s="48">
        <f t="shared" si="52"/>
        <v>0.65502183406113534</v>
      </c>
      <c r="AW167" s="31">
        <f t="shared" si="59"/>
        <v>0.2235439474441607</v>
      </c>
      <c r="AX167" s="90">
        <f>SUM(AW$9:AW167)*RRF</f>
        <v>60.319244500748567</v>
      </c>
      <c r="AY167" s="96"/>
    </row>
    <row r="168" spans="1:51" x14ac:dyDescent="0.25">
      <c r="A168" s="14">
        <f t="shared" si="53"/>
        <v>1.59</v>
      </c>
      <c r="B168" s="59">
        <f>IF($B$4="AY",0,IFERROR(P*INDEX('UWYr writing pattern'!$C$4:$C$18,MATCH('Extended model w.Calcs'!$A168,'UWYr writing pattern'!$A$4:$A$18,0)) / 25,B167))</f>
        <v>0</v>
      </c>
      <c r="C168" s="36">
        <f t="shared" si="54"/>
        <v>2.172070327614247</v>
      </c>
      <c r="E168" s="48">
        <f t="shared" si="40"/>
        <v>4.7700000000000005</v>
      </c>
      <c r="F168" s="34">
        <f t="shared" si="55"/>
        <v>0.10807908201649728</v>
      </c>
      <c r="G168" s="31">
        <f>SUM($F$9:F168)*RLR</f>
        <v>117.39351560686288</v>
      </c>
      <c r="H168" s="32"/>
      <c r="I168" s="36">
        <f>G168-SUM($L$9:L168)</f>
        <v>63.270624946790342</v>
      </c>
      <c r="K168" s="48">
        <f t="shared" si="41"/>
        <v>0.65359477124183007</v>
      </c>
      <c r="L168" s="31">
        <f t="shared" si="56"/>
        <v>0.41631382449475085</v>
      </c>
      <c r="M168" s="36">
        <f>SUM($L$9:L168)*RRF</f>
        <v>37.886023462050773</v>
      </c>
      <c r="N168" s="33"/>
      <c r="O168" s="36">
        <f t="shared" si="42"/>
        <v>101.15664840884111</v>
      </c>
      <c r="P168" s="33"/>
      <c r="Q168" s="33"/>
      <c r="R168" s="33"/>
      <c r="S168" s="33"/>
      <c r="T168" s="33"/>
      <c r="U168" s="33"/>
      <c r="V168" s="33"/>
      <c r="W168" s="31">
        <f t="shared" si="43"/>
        <v>1.8245390751959671</v>
      </c>
      <c r="X168" s="31">
        <f t="shared" si="44"/>
        <v>44.289437462753234</v>
      </c>
      <c r="Y168" s="31">
        <f t="shared" si="45"/>
        <v>46.113976537949199</v>
      </c>
      <c r="Z168" s="31">
        <f t="shared" si="46"/>
        <v>-17.156648408841107</v>
      </c>
      <c r="AA168" s="31"/>
      <c r="AB168" s="31"/>
      <c r="AC168" s="31"/>
      <c r="AD168" s="31"/>
      <c r="AE168" s="31"/>
      <c r="AF168" s="31"/>
      <c r="AG168" s="31"/>
      <c r="AH168" s="33">
        <f t="shared" si="47"/>
        <v>0.45102408883393774</v>
      </c>
      <c r="AI168" s="33">
        <f t="shared" si="48"/>
        <v>1.2042458143909656</v>
      </c>
      <c r="AJ168" s="33">
        <f t="shared" si="49"/>
        <v>0.97827929672385727</v>
      </c>
      <c r="AK168" s="95">
        <f t="shared" si="50"/>
        <v>0.7207933823564312</v>
      </c>
      <c r="AL168" s="3">
        <f t="shared" si="51"/>
        <v>0.71993284071118224</v>
      </c>
      <c r="AM168" s="3"/>
      <c r="AN168" s="3"/>
      <c r="AO168" s="3"/>
      <c r="AP168" s="3"/>
      <c r="AQ168" s="3"/>
      <c r="AR168" s="90">
        <f t="shared" si="57"/>
        <v>0</v>
      </c>
      <c r="AS168" s="91">
        <f t="shared" si="58"/>
        <v>0</v>
      </c>
      <c r="AT168" s="89">
        <f>SUM(AS$9:AS168)*RLR</f>
        <v>120</v>
      </c>
      <c r="AU168" s="90">
        <f>AT168-SUM(AW$9:AW168)</f>
        <v>33.608059114658133</v>
      </c>
      <c r="AV168" s="48">
        <f t="shared" si="52"/>
        <v>0.65359477124183007</v>
      </c>
      <c r="AW168" s="31">
        <f t="shared" si="59"/>
        <v>0.22159159855818553</v>
      </c>
      <c r="AX168" s="90">
        <f>SUM(AW$9:AW168)*RRF</f>
        <v>60.474358619739306</v>
      </c>
      <c r="AY168" s="96"/>
    </row>
    <row r="169" spans="1:51" x14ac:dyDescent="0.25">
      <c r="A169" s="14">
        <f t="shared" si="53"/>
        <v>1.6</v>
      </c>
      <c r="B169" s="59">
        <f>IF($B$4="AY",0,IFERROR(P*INDEX('UWYr writing pattern'!$C$4:$C$18,MATCH('Extended model w.Calcs'!$A169,'UWYr writing pattern'!$A$4:$A$18,0)) / 25,B168))</f>
        <v>0</v>
      </c>
      <c r="C169" s="36">
        <f t="shared" si="54"/>
        <v>2.0684625729870474</v>
      </c>
      <c r="E169" s="48">
        <f t="shared" si="40"/>
        <v>4.8000000000000007</v>
      </c>
      <c r="F169" s="34">
        <f t="shared" si="55"/>
        <v>0.10360775462719959</v>
      </c>
      <c r="G169" s="31">
        <f>SUM($F$9:F169)*RLR</f>
        <v>117.51784491241553</v>
      </c>
      <c r="H169" s="32"/>
      <c r="I169" s="36">
        <f>G169-SUM($L$9:L169)</f>
        <v>62.981420755958737</v>
      </c>
      <c r="K169" s="48">
        <f t="shared" si="41"/>
        <v>0.65217391304347827</v>
      </c>
      <c r="L169" s="31">
        <f t="shared" si="56"/>
        <v>0.41353349638425058</v>
      </c>
      <c r="M169" s="36">
        <f>SUM($L$9:L169)*RRF</f>
        <v>38.175496909519751</v>
      </c>
      <c r="N169" s="33"/>
      <c r="O169" s="36">
        <f t="shared" si="42"/>
        <v>101.15691766547849</v>
      </c>
      <c r="P169" s="33"/>
      <c r="Q169" s="33"/>
      <c r="R169" s="33"/>
      <c r="S169" s="33"/>
      <c r="T169" s="33"/>
      <c r="U169" s="33"/>
      <c r="V169" s="33"/>
      <c r="W169" s="31">
        <f t="shared" si="43"/>
        <v>1.7375085613091197</v>
      </c>
      <c r="X169" s="31">
        <f t="shared" si="44"/>
        <v>44.086994529171115</v>
      </c>
      <c r="Y169" s="31">
        <f t="shared" si="45"/>
        <v>45.824503090480235</v>
      </c>
      <c r="Z169" s="31">
        <f t="shared" si="46"/>
        <v>-17.156917665478488</v>
      </c>
      <c r="AA169" s="31"/>
      <c r="AB169" s="31"/>
      <c r="AC169" s="31"/>
      <c r="AD169" s="31"/>
      <c r="AE169" s="31"/>
      <c r="AF169" s="31"/>
      <c r="AG169" s="31"/>
      <c r="AH169" s="33">
        <f t="shared" si="47"/>
        <v>0.45447020130380655</v>
      </c>
      <c r="AI169" s="33">
        <f t="shared" si="48"/>
        <v>1.204249019827125</v>
      </c>
      <c r="AJ169" s="33">
        <f t="shared" si="49"/>
        <v>0.97931537427012938</v>
      </c>
      <c r="AK169" s="95">
        <f t="shared" si="50"/>
        <v>0.72261033944275488</v>
      </c>
      <c r="AL169" s="3">
        <f t="shared" si="51"/>
        <v>0.72176334502025941</v>
      </c>
      <c r="AM169" s="3"/>
      <c r="AN169" s="3"/>
      <c r="AO169" s="3"/>
      <c r="AP169" s="3"/>
      <c r="AQ169" s="3"/>
      <c r="AR169" s="90">
        <f t="shared" si="57"/>
        <v>0</v>
      </c>
      <c r="AS169" s="91">
        <f t="shared" si="58"/>
        <v>0</v>
      </c>
      <c r="AT169" s="89">
        <f>SUM(AS$9:AS169)*RLR</f>
        <v>120</v>
      </c>
      <c r="AU169" s="90">
        <f>AT169-SUM(AW$9:AW169)</f>
        <v>33.388398597568866</v>
      </c>
      <c r="AV169" s="48">
        <f t="shared" si="52"/>
        <v>0.65217391304347827</v>
      </c>
      <c r="AW169" s="31">
        <f t="shared" si="59"/>
        <v>0.21966051708926884</v>
      </c>
      <c r="AX169" s="90">
        <f>SUM(AW$9:AW169)*RRF</f>
        <v>60.628120981701791</v>
      </c>
      <c r="AY169" s="96"/>
    </row>
    <row r="170" spans="1:51" x14ac:dyDescent="0.25">
      <c r="A170" s="14">
        <f t="shared" si="53"/>
        <v>1.61</v>
      </c>
      <c r="B170" s="59">
        <f>IF($B$4="AY",0,IFERROR(P*INDEX('UWYr writing pattern'!$C$4:$C$18,MATCH('Extended model w.Calcs'!$A170,'UWYr writing pattern'!$A$4:$A$18,0)) / 25,B169))</f>
        <v>0</v>
      </c>
      <c r="C170" s="36">
        <f t="shared" si="54"/>
        <v>1.969176369483669</v>
      </c>
      <c r="E170" s="48">
        <f t="shared" si="40"/>
        <v>4.83</v>
      </c>
      <c r="F170" s="34">
        <f t="shared" si="55"/>
        <v>9.9286203503378287E-2</v>
      </c>
      <c r="G170" s="31">
        <f>SUM($F$9:F170)*RLR</f>
        <v>117.63698835661958</v>
      </c>
      <c r="H170" s="32"/>
      <c r="I170" s="36">
        <f>G170-SUM($L$9:L170)</f>
        <v>62.689815803928283</v>
      </c>
      <c r="K170" s="48">
        <f t="shared" si="41"/>
        <v>0.65075921908893708</v>
      </c>
      <c r="L170" s="31">
        <f t="shared" si="56"/>
        <v>0.41074839623451354</v>
      </c>
      <c r="M170" s="36">
        <f>SUM($L$9:L170)*RRF</f>
        <v>38.463020786883909</v>
      </c>
      <c r="N170" s="33"/>
      <c r="O170" s="36">
        <f t="shared" si="42"/>
        <v>101.1528365908122</v>
      </c>
      <c r="P170" s="33"/>
      <c r="Q170" s="33"/>
      <c r="R170" s="33"/>
      <c r="S170" s="33"/>
      <c r="T170" s="33"/>
      <c r="U170" s="33"/>
      <c r="V170" s="33"/>
      <c r="W170" s="31">
        <f t="shared" si="43"/>
        <v>1.654108150366282</v>
      </c>
      <c r="X170" s="31">
        <f t="shared" si="44"/>
        <v>43.882871062749793</v>
      </c>
      <c r="Y170" s="31">
        <f t="shared" si="45"/>
        <v>45.536979213116076</v>
      </c>
      <c r="Z170" s="31">
        <f t="shared" si="46"/>
        <v>-17.1528365908122</v>
      </c>
      <c r="AA170" s="31"/>
      <c r="AB170" s="31"/>
      <c r="AC170" s="31"/>
      <c r="AD170" s="31"/>
      <c r="AE170" s="31"/>
      <c r="AF170" s="31"/>
      <c r="AG170" s="31"/>
      <c r="AH170" s="33">
        <f t="shared" si="47"/>
        <v>0.45789310460576083</v>
      </c>
      <c r="AI170" s="33">
        <f t="shared" si="48"/>
        <v>1.2042004356049072</v>
      </c>
      <c r="AJ170" s="33">
        <f t="shared" si="49"/>
        <v>0.98030823630516317</v>
      </c>
      <c r="AK170" s="95">
        <f t="shared" si="50"/>
        <v>0.72441156536057916</v>
      </c>
      <c r="AL170" s="3">
        <f t="shared" si="51"/>
        <v>0.72357793190056208</v>
      </c>
      <c r="AM170" s="3"/>
      <c r="AN170" s="3"/>
      <c r="AO170" s="3"/>
      <c r="AP170" s="3"/>
      <c r="AQ170" s="3"/>
      <c r="AR170" s="90">
        <f t="shared" si="57"/>
        <v>0</v>
      </c>
      <c r="AS170" s="91">
        <f t="shared" si="58"/>
        <v>0</v>
      </c>
      <c r="AT170" s="89">
        <f>SUM(AS$9:AS170)*RLR</f>
        <v>120</v>
      </c>
      <c r="AU170" s="90">
        <f>AT170-SUM(AW$9:AW170)</f>
        <v>33.170648171932541</v>
      </c>
      <c r="AV170" s="48">
        <f t="shared" si="52"/>
        <v>0.65075921908893708</v>
      </c>
      <c r="AW170" s="31">
        <f t="shared" si="59"/>
        <v>0.21775042563631872</v>
      </c>
      <c r="AX170" s="90">
        <f>SUM(AW$9:AW170)*RRF</f>
        <v>60.780546279647218</v>
      </c>
      <c r="AY170" s="96"/>
    </row>
    <row r="171" spans="1:51" x14ac:dyDescent="0.25">
      <c r="A171" s="14">
        <f t="shared" si="53"/>
        <v>1.62</v>
      </c>
      <c r="B171" s="59">
        <f>IF($B$4="AY",0,IFERROR(P*INDEX('UWYr writing pattern'!$C$4:$C$18,MATCH('Extended model w.Calcs'!$A171,'UWYr writing pattern'!$A$4:$A$18,0)) / 25,B170))</f>
        <v>0</v>
      </c>
      <c r="C171" s="36">
        <f t="shared" si="54"/>
        <v>1.8740651508376078</v>
      </c>
      <c r="E171" s="48">
        <f t="shared" si="40"/>
        <v>4.8600000000000003</v>
      </c>
      <c r="F171" s="34">
        <f t="shared" si="55"/>
        <v>9.5111218646061216E-2</v>
      </c>
      <c r="G171" s="31">
        <f>SUM($F$9:F171)*RLR</f>
        <v>117.75112181899486</v>
      </c>
      <c r="H171" s="32"/>
      <c r="I171" s="36">
        <f>G171-SUM($L$9:L171)</f>
        <v>62.395989510529624</v>
      </c>
      <c r="K171" s="48">
        <f t="shared" si="41"/>
        <v>0.64935064935064934</v>
      </c>
      <c r="L171" s="31">
        <f t="shared" si="56"/>
        <v>0.40795975577393678</v>
      </c>
      <c r="M171" s="36">
        <f>SUM($L$9:L171)*RRF</f>
        <v>38.748592615925666</v>
      </c>
      <c r="N171" s="33"/>
      <c r="O171" s="36">
        <f t="shared" si="42"/>
        <v>101.14458212645529</v>
      </c>
      <c r="P171" s="33"/>
      <c r="Q171" s="33"/>
      <c r="R171" s="33"/>
      <c r="S171" s="33"/>
      <c r="T171" s="33"/>
      <c r="U171" s="33"/>
      <c r="V171" s="33"/>
      <c r="W171" s="31">
        <f t="shared" si="43"/>
        <v>1.5742147267035906</v>
      </c>
      <c r="X171" s="31">
        <f t="shared" si="44"/>
        <v>43.677192657370732</v>
      </c>
      <c r="Y171" s="31">
        <f t="shared" si="45"/>
        <v>45.251407384074319</v>
      </c>
      <c r="Z171" s="31">
        <f t="shared" si="46"/>
        <v>-17.14458212645529</v>
      </c>
      <c r="AA171" s="31"/>
      <c r="AB171" s="31"/>
      <c r="AC171" s="31"/>
      <c r="AD171" s="31"/>
      <c r="AE171" s="31"/>
      <c r="AF171" s="31"/>
      <c r="AG171" s="31"/>
      <c r="AH171" s="33">
        <f t="shared" si="47"/>
        <v>0.4612927692372103</v>
      </c>
      <c r="AI171" s="33">
        <f t="shared" si="48"/>
        <v>1.2041021681720867</v>
      </c>
      <c r="AJ171" s="33">
        <f t="shared" si="49"/>
        <v>0.98125934849162388</v>
      </c>
      <c r="AK171" s="95">
        <f t="shared" si="50"/>
        <v>0.72619722999213632</v>
      </c>
      <c r="AL171" s="3">
        <f t="shared" si="51"/>
        <v>0.72537677399231548</v>
      </c>
      <c r="AM171" s="3"/>
      <c r="AN171" s="3"/>
      <c r="AO171" s="3"/>
      <c r="AP171" s="3"/>
      <c r="AQ171" s="3"/>
      <c r="AR171" s="90">
        <f t="shared" si="57"/>
        <v>0</v>
      </c>
      <c r="AS171" s="91">
        <f t="shared" si="58"/>
        <v>0</v>
      </c>
      <c r="AT171" s="89">
        <f>SUM(AS$9:AS171)*RLR</f>
        <v>120</v>
      </c>
      <c r="AU171" s="90">
        <f>AT171-SUM(AW$9:AW171)</f>
        <v>32.954787120922134</v>
      </c>
      <c r="AV171" s="48">
        <f t="shared" si="52"/>
        <v>0.64935064935064934</v>
      </c>
      <c r="AW171" s="31">
        <f t="shared" si="59"/>
        <v>0.21586105101040698</v>
      </c>
      <c r="AX171" s="90">
        <f>SUM(AW$9:AW171)*RRF</f>
        <v>60.931649015354502</v>
      </c>
      <c r="AY171" s="96"/>
    </row>
    <row r="172" spans="1:51" x14ac:dyDescent="0.25">
      <c r="A172" s="14">
        <f t="shared" si="53"/>
        <v>1.63</v>
      </c>
      <c r="B172" s="59">
        <f>IF($B$4="AY",0,IFERROR(P*INDEX('UWYr writing pattern'!$C$4:$C$18,MATCH('Extended model w.Calcs'!$A172,'UWYr writing pattern'!$A$4:$A$18,0)) / 25,B171))</f>
        <v>0</v>
      </c>
      <c r="C172" s="36">
        <f t="shared" si="54"/>
        <v>1.7829855845069</v>
      </c>
      <c r="E172" s="48">
        <f t="shared" si="40"/>
        <v>4.8899999999999997</v>
      </c>
      <c r="F172" s="34">
        <f t="shared" si="55"/>
        <v>9.107956633070774E-2</v>
      </c>
      <c r="G172" s="31">
        <f>SUM($F$9:F172)*RLR</f>
        <v>117.86041729859171</v>
      </c>
      <c r="H172" s="32"/>
      <c r="I172" s="36">
        <f>G172-SUM($L$9:L172)</f>
        <v>62.100116227071091</v>
      </c>
      <c r="K172" s="48">
        <f t="shared" si="41"/>
        <v>0.64794816414686829</v>
      </c>
      <c r="L172" s="31">
        <f t="shared" si="56"/>
        <v>0.40516876305538718</v>
      </c>
      <c r="M172" s="36">
        <f>SUM($L$9:L172)*RRF</f>
        <v>39.032210750064436</v>
      </c>
      <c r="N172" s="33"/>
      <c r="O172" s="36">
        <f t="shared" si="42"/>
        <v>101.13232697713553</v>
      </c>
      <c r="P172" s="33"/>
      <c r="Q172" s="33"/>
      <c r="R172" s="33"/>
      <c r="S172" s="33"/>
      <c r="T172" s="33"/>
      <c r="U172" s="33"/>
      <c r="V172" s="33"/>
      <c r="W172" s="31">
        <f t="shared" si="43"/>
        <v>1.4977078909857957</v>
      </c>
      <c r="X172" s="31">
        <f t="shared" si="44"/>
        <v>43.470081358949763</v>
      </c>
      <c r="Y172" s="31">
        <f t="shared" si="45"/>
        <v>44.967789249935556</v>
      </c>
      <c r="Z172" s="31">
        <f t="shared" si="46"/>
        <v>-17.132326977135534</v>
      </c>
      <c r="AA172" s="31"/>
      <c r="AB172" s="31"/>
      <c r="AC172" s="31"/>
      <c r="AD172" s="31"/>
      <c r="AE172" s="31"/>
      <c r="AF172" s="31"/>
      <c r="AG172" s="31"/>
      <c r="AH172" s="33">
        <f t="shared" si="47"/>
        <v>0.46466917559600518</v>
      </c>
      <c r="AI172" s="33">
        <f t="shared" si="48"/>
        <v>1.2039562735373277</v>
      </c>
      <c r="AJ172" s="33">
        <f t="shared" si="49"/>
        <v>0.98217014415493098</v>
      </c>
      <c r="AK172" s="95">
        <f t="shared" si="50"/>
        <v>0.72796750102291785</v>
      </c>
      <c r="AL172" s="3">
        <f t="shared" si="51"/>
        <v>0.72716004169366411</v>
      </c>
      <c r="AM172" s="3"/>
      <c r="AN172" s="3"/>
      <c r="AO172" s="3"/>
      <c r="AP172" s="3"/>
      <c r="AQ172" s="3"/>
      <c r="AR172" s="90">
        <f t="shared" si="57"/>
        <v>0</v>
      </c>
      <c r="AS172" s="91">
        <f t="shared" si="58"/>
        <v>0</v>
      </c>
      <c r="AT172" s="89">
        <f>SUM(AS$9:AS172)*RLR</f>
        <v>120</v>
      </c>
      <c r="AU172" s="90">
        <f>AT172-SUM(AW$9:AW172)</f>
        <v>32.7407949967603</v>
      </c>
      <c r="AV172" s="48">
        <f t="shared" si="52"/>
        <v>0.64794816414686829</v>
      </c>
      <c r="AW172" s="31">
        <f t="shared" si="59"/>
        <v>0.21399212416183205</v>
      </c>
      <c r="AX172" s="90">
        <f>SUM(AW$9:AW172)*RRF</f>
        <v>61.081443502267788</v>
      </c>
      <c r="AY172" s="96"/>
    </row>
    <row r="173" spans="1:51" x14ac:dyDescent="0.25">
      <c r="A173" s="14">
        <f t="shared" si="53"/>
        <v>1.64</v>
      </c>
      <c r="B173" s="59">
        <f>IF($B$4="AY",0,IFERROR(P*INDEX('UWYr writing pattern'!$C$4:$C$18,MATCH('Extended model w.Calcs'!$A173,'UWYr writing pattern'!$A$4:$A$18,0)) / 25,B172))</f>
        <v>0</v>
      </c>
      <c r="C173" s="36">
        <f t="shared" si="54"/>
        <v>1.6957975894245125</v>
      </c>
      <c r="E173" s="48">
        <f t="shared" si="40"/>
        <v>4.92</v>
      </c>
      <c r="F173" s="34">
        <f t="shared" si="55"/>
        <v>8.7187995082387407E-2</v>
      </c>
      <c r="G173" s="31">
        <f>SUM($F$9:F173)*RLR</f>
        <v>117.96504289269058</v>
      </c>
      <c r="H173" s="32"/>
      <c r="I173" s="36">
        <f>G173-SUM($L$9:L173)</f>
        <v>61.802365258143574</v>
      </c>
      <c r="K173" s="48">
        <f t="shared" si="41"/>
        <v>0.64655172413793105</v>
      </c>
      <c r="L173" s="31">
        <f t="shared" si="56"/>
        <v>0.40237656302637859</v>
      </c>
      <c r="M173" s="36">
        <f>SUM($L$9:L173)*RRF</f>
        <v>39.313874344182899</v>
      </c>
      <c r="N173" s="33"/>
      <c r="O173" s="36">
        <f t="shared" si="42"/>
        <v>101.11623960232647</v>
      </c>
      <c r="P173" s="33"/>
      <c r="Q173" s="33"/>
      <c r="R173" s="33"/>
      <c r="S173" s="33"/>
      <c r="T173" s="33"/>
      <c r="U173" s="33"/>
      <c r="V173" s="33"/>
      <c r="W173" s="31">
        <f t="shared" si="43"/>
        <v>1.4244699751165903</v>
      </c>
      <c r="X173" s="31">
        <f t="shared" si="44"/>
        <v>43.2616556807005</v>
      </c>
      <c r="Y173" s="31">
        <f t="shared" si="45"/>
        <v>44.686125655817094</v>
      </c>
      <c r="Z173" s="31">
        <f t="shared" si="46"/>
        <v>-17.116239602326473</v>
      </c>
      <c r="AA173" s="31"/>
      <c r="AB173" s="31"/>
      <c r="AC173" s="31"/>
      <c r="AD173" s="31"/>
      <c r="AE173" s="31"/>
      <c r="AF173" s="31"/>
      <c r="AG173" s="31"/>
      <c r="AH173" s="33">
        <f t="shared" si="47"/>
        <v>0.46802231362122498</v>
      </c>
      <c r="AI173" s="33">
        <f t="shared" si="48"/>
        <v>1.2037647571705532</v>
      </c>
      <c r="AJ173" s="33">
        <f t="shared" si="49"/>
        <v>0.98304202410575481</v>
      </c>
      <c r="AK173" s="95">
        <f t="shared" si="50"/>
        <v>0.72972254397474257</v>
      </c>
      <c r="AL173" s="3">
        <f t="shared" si="51"/>
        <v>0.72892790319456913</v>
      </c>
      <c r="AM173" s="3"/>
      <c r="AN173" s="3"/>
      <c r="AO173" s="3"/>
      <c r="AP173" s="3"/>
      <c r="AQ173" s="3"/>
      <c r="AR173" s="90">
        <f t="shared" si="57"/>
        <v>0</v>
      </c>
      <c r="AS173" s="91">
        <f t="shared" si="58"/>
        <v>0</v>
      </c>
      <c r="AT173" s="89">
        <f>SUM(AS$9:AS173)*RLR</f>
        <v>120</v>
      </c>
      <c r="AU173" s="90">
        <f>AT173-SUM(AW$9:AW173)</f>
        <v>32.5286516166517</v>
      </c>
      <c r="AV173" s="48">
        <f t="shared" si="52"/>
        <v>0.64655172413793105</v>
      </c>
      <c r="AW173" s="31">
        <f t="shared" si="59"/>
        <v>0.2121433801085981</v>
      </c>
      <c r="AX173" s="90">
        <f>SUM(AW$9:AW173)*RRF</f>
        <v>61.229943868343803</v>
      </c>
      <c r="AY173" s="96"/>
    </row>
    <row r="174" spans="1:51" x14ac:dyDescent="0.25">
      <c r="A174" s="14">
        <f t="shared" si="53"/>
        <v>1.65</v>
      </c>
      <c r="B174" s="59">
        <f>IF($B$4="AY",0,IFERROR(P*INDEX('UWYr writing pattern'!$C$4:$C$18,MATCH('Extended model w.Calcs'!$A174,'UWYr writing pattern'!$A$4:$A$18,0)) / 25,B173))</f>
        <v>0</v>
      </c>
      <c r="C174" s="36">
        <f t="shared" si="54"/>
        <v>1.6123643480248264</v>
      </c>
      <c r="E174" s="48">
        <f t="shared" si="40"/>
        <v>4.9499999999999993</v>
      </c>
      <c r="F174" s="34">
        <f t="shared" si="55"/>
        <v>8.3433241399686012E-2</v>
      </c>
      <c r="G174" s="31">
        <f>SUM($F$9:F174)*RLR</f>
        <v>118.06516278237021</v>
      </c>
      <c r="H174" s="32"/>
      <c r="I174" s="36">
        <f>G174-SUM($L$9:L174)</f>
        <v>61.502900889688661</v>
      </c>
      <c r="K174" s="48">
        <f t="shared" si="41"/>
        <v>0.64516129032258063</v>
      </c>
      <c r="L174" s="31">
        <f t="shared" si="56"/>
        <v>0.39958425813454895</v>
      </c>
      <c r="M174" s="36">
        <f>SUM($L$9:L174)*RRF</f>
        <v>39.593583324877081</v>
      </c>
      <c r="N174" s="33"/>
      <c r="O174" s="36">
        <f t="shared" si="42"/>
        <v>101.09648421456575</v>
      </c>
      <c r="P174" s="33"/>
      <c r="Q174" s="33"/>
      <c r="R174" s="33"/>
      <c r="S174" s="33"/>
      <c r="T174" s="33"/>
      <c r="U174" s="33"/>
      <c r="V174" s="33"/>
      <c r="W174" s="31">
        <f t="shared" si="43"/>
        <v>1.3543860523408542</v>
      </c>
      <c r="X174" s="31">
        <f t="shared" si="44"/>
        <v>43.052030622782063</v>
      </c>
      <c r="Y174" s="31">
        <f t="shared" si="45"/>
        <v>44.406416675122919</v>
      </c>
      <c r="Z174" s="31">
        <f t="shared" si="46"/>
        <v>-17.096484214565749</v>
      </c>
      <c r="AA174" s="31"/>
      <c r="AB174" s="31"/>
      <c r="AC174" s="31"/>
      <c r="AD174" s="31"/>
      <c r="AE174" s="31"/>
      <c r="AF174" s="31"/>
      <c r="AG174" s="31"/>
      <c r="AH174" s="33">
        <f t="shared" si="47"/>
        <v>0.47135218243901289</v>
      </c>
      <c r="AI174" s="33">
        <f t="shared" si="48"/>
        <v>1.2035295739829255</v>
      </c>
      <c r="AJ174" s="33">
        <f t="shared" si="49"/>
        <v>0.98387635651975169</v>
      </c>
      <c r="AK174" s="95">
        <f t="shared" si="50"/>
        <v>0.73146252223825992</v>
      </c>
      <c r="AL174" s="3">
        <f t="shared" si="51"/>
        <v>0.73068052451012144</v>
      </c>
      <c r="AM174" s="3"/>
      <c r="AN174" s="3"/>
      <c r="AO174" s="3"/>
      <c r="AP174" s="3"/>
      <c r="AQ174" s="3"/>
      <c r="AR174" s="90">
        <f t="shared" si="57"/>
        <v>0</v>
      </c>
      <c r="AS174" s="91">
        <f t="shared" si="58"/>
        <v>0</v>
      </c>
      <c r="AT174" s="89">
        <f>SUM(AS$9:AS174)*RLR</f>
        <v>120</v>
      </c>
      <c r="AU174" s="90">
        <f>AT174-SUM(AW$9:AW174)</f>
        <v>32.318337058785417</v>
      </c>
      <c r="AV174" s="48">
        <f t="shared" si="52"/>
        <v>0.64516129032258063</v>
      </c>
      <c r="AW174" s="31">
        <f t="shared" si="59"/>
        <v>0.21031455786628253</v>
      </c>
      <c r="AX174" s="90">
        <f>SUM(AW$9:AW174)*RRF</f>
        <v>61.377164058850205</v>
      </c>
      <c r="AY174" s="96"/>
    </row>
    <row r="175" spans="1:51" x14ac:dyDescent="0.25">
      <c r="A175" s="14">
        <f t="shared" si="53"/>
        <v>1.66</v>
      </c>
      <c r="B175" s="59">
        <f>IF($B$4="AY",0,IFERROR(P*INDEX('UWYr writing pattern'!$C$4:$C$18,MATCH('Extended model w.Calcs'!$A175,'UWYr writing pattern'!$A$4:$A$18,0)) / 25,B174))</f>
        <v>0</v>
      </c>
      <c r="C175" s="36">
        <f t="shared" si="54"/>
        <v>1.5325523127975975</v>
      </c>
      <c r="E175" s="48">
        <f t="shared" si="40"/>
        <v>4.9799999999999995</v>
      </c>
      <c r="F175" s="34">
        <f t="shared" si="55"/>
        <v>7.9812035227228892E-2</v>
      </c>
      <c r="G175" s="31">
        <f>SUM($F$9:F175)*RLR</f>
        <v>118.16093722464288</v>
      </c>
      <c r="H175" s="32"/>
      <c r="I175" s="36">
        <f>G175-SUM($L$9:L175)</f>
        <v>61.201882422995595</v>
      </c>
      <c r="K175" s="48">
        <f t="shared" si="41"/>
        <v>0.64377682403433478</v>
      </c>
      <c r="L175" s="31">
        <f t="shared" si="56"/>
        <v>0.39679290896573327</v>
      </c>
      <c r="M175" s="36">
        <f>SUM($L$9:L175)*RRF</f>
        <v>39.871338361153093</v>
      </c>
      <c r="N175" s="33"/>
      <c r="O175" s="36">
        <f t="shared" si="42"/>
        <v>101.07322078414869</v>
      </c>
      <c r="P175" s="33"/>
      <c r="Q175" s="33"/>
      <c r="R175" s="33"/>
      <c r="S175" s="33"/>
      <c r="T175" s="33"/>
      <c r="U175" s="33"/>
      <c r="V175" s="33"/>
      <c r="W175" s="31">
        <f t="shared" si="43"/>
        <v>1.2873439427499818</v>
      </c>
      <c r="X175" s="31">
        <f t="shared" si="44"/>
        <v>42.841317696096915</v>
      </c>
      <c r="Y175" s="31">
        <f t="shared" si="45"/>
        <v>44.1286616388469</v>
      </c>
      <c r="Z175" s="31">
        <f t="shared" si="46"/>
        <v>-17.073220784148688</v>
      </c>
      <c r="AA175" s="31"/>
      <c r="AB175" s="31"/>
      <c r="AC175" s="31"/>
      <c r="AD175" s="31"/>
      <c r="AE175" s="31"/>
      <c r="AF175" s="31"/>
      <c r="AG175" s="31"/>
      <c r="AH175" s="33">
        <f t="shared" si="47"/>
        <v>0.47465879001372729</v>
      </c>
      <c r="AI175" s="33">
        <f t="shared" si="48"/>
        <v>1.2032526283827225</v>
      </c>
      <c r="AJ175" s="33">
        <f t="shared" si="49"/>
        <v>0.98467447687202403</v>
      </c>
      <c r="AK175" s="95">
        <f t="shared" si="50"/>
        <v>0.73318759710489179</v>
      </c>
      <c r="AL175" s="3">
        <f t="shared" si="51"/>
        <v>0.73241806951328203</v>
      </c>
      <c r="AM175" s="3"/>
      <c r="AN175" s="3"/>
      <c r="AO175" s="3"/>
      <c r="AP175" s="3"/>
      <c r="AQ175" s="3"/>
      <c r="AR175" s="90">
        <f t="shared" si="57"/>
        <v>0</v>
      </c>
      <c r="AS175" s="91">
        <f t="shared" si="58"/>
        <v>0</v>
      </c>
      <c r="AT175" s="89">
        <f>SUM(AS$9:AS175)*RLR</f>
        <v>120</v>
      </c>
      <c r="AU175" s="90">
        <f>AT175-SUM(AW$9:AW175)</f>
        <v>32.109831658406151</v>
      </c>
      <c r="AV175" s="48">
        <f t="shared" si="52"/>
        <v>0.64377682403433478</v>
      </c>
      <c r="AW175" s="31">
        <f t="shared" si="59"/>
        <v>0.20850540037926074</v>
      </c>
      <c r="AX175" s="90">
        <f>SUM(AW$9:AW175)*RRF</f>
        <v>61.523117839115692</v>
      </c>
      <c r="AY175" s="96"/>
    </row>
    <row r="176" spans="1:51" x14ac:dyDescent="0.25">
      <c r="A176" s="14">
        <f t="shared" si="53"/>
        <v>1.67</v>
      </c>
      <c r="B176" s="59">
        <f>IF($B$4="AY",0,IFERROR(P*INDEX('UWYr writing pattern'!$C$4:$C$18,MATCH('Extended model w.Calcs'!$A176,'UWYr writing pattern'!$A$4:$A$18,0)) / 25,B175))</f>
        <v>0</v>
      </c>
      <c r="C176" s="36">
        <f t="shared" si="54"/>
        <v>1.4562312076202772</v>
      </c>
      <c r="E176" s="48">
        <f t="shared" si="40"/>
        <v>5.01</v>
      </c>
      <c r="F176" s="34">
        <f t="shared" si="55"/>
        <v>7.6321105177320353E-2</v>
      </c>
      <c r="G176" s="31">
        <f>SUM($F$9:F176)*RLR</f>
        <v>118.25252255085566</v>
      </c>
      <c r="H176" s="32"/>
      <c r="I176" s="36">
        <f>G176-SUM($L$9:L176)</f>
        <v>60.899464214296387</v>
      </c>
      <c r="K176" s="48">
        <f t="shared" si="41"/>
        <v>0.64239828693790146</v>
      </c>
      <c r="L176" s="31">
        <f t="shared" si="56"/>
        <v>0.39400353491198886</v>
      </c>
      <c r="M176" s="36">
        <f>SUM($L$9:L176)*RRF</f>
        <v>40.147140835591486</v>
      </c>
      <c r="N176" s="33"/>
      <c r="O176" s="36">
        <f t="shared" si="42"/>
        <v>101.04660504988787</v>
      </c>
      <c r="P176" s="33"/>
      <c r="Q176" s="33"/>
      <c r="R176" s="33"/>
      <c r="S176" s="33"/>
      <c r="T176" s="33"/>
      <c r="U176" s="33"/>
      <c r="V176" s="33"/>
      <c r="W176" s="31">
        <f t="shared" si="43"/>
        <v>1.2232342144010326</v>
      </c>
      <c r="X176" s="31">
        <f t="shared" si="44"/>
        <v>42.629624950007468</v>
      </c>
      <c r="Y176" s="31">
        <f t="shared" si="45"/>
        <v>43.8528591644085</v>
      </c>
      <c r="Z176" s="31">
        <f t="shared" si="46"/>
        <v>-17.046605049887873</v>
      </c>
      <c r="AA176" s="31"/>
      <c r="AB176" s="31"/>
      <c r="AC176" s="31"/>
      <c r="AD176" s="31"/>
      <c r="AE176" s="31"/>
      <c r="AF176" s="31"/>
      <c r="AG176" s="31"/>
      <c r="AH176" s="33">
        <f t="shared" si="47"/>
        <v>0.47794215280466057</v>
      </c>
      <c r="AI176" s="33">
        <f t="shared" si="48"/>
        <v>1.202935774403427</v>
      </c>
      <c r="AJ176" s="33">
        <f t="shared" si="49"/>
        <v>0.98543768792379716</v>
      </c>
      <c r="AK176" s="95">
        <f t="shared" si="50"/>
        <v>0.73489792779823315</v>
      </c>
      <c r="AL176" s="3">
        <f t="shared" si="51"/>
        <v>0.73414069996705922</v>
      </c>
      <c r="AM176" s="3"/>
      <c r="AN176" s="3"/>
      <c r="AO176" s="3"/>
      <c r="AP176" s="3"/>
      <c r="AQ176" s="3"/>
      <c r="AR176" s="90">
        <f t="shared" si="57"/>
        <v>0</v>
      </c>
      <c r="AS176" s="91">
        <f t="shared" si="58"/>
        <v>0</v>
      </c>
      <c r="AT176" s="89">
        <f>SUM(AS$9:AS176)*RLR</f>
        <v>120</v>
      </c>
      <c r="AU176" s="90">
        <f>AT176-SUM(AW$9:AW176)</f>
        <v>31.903116003952888</v>
      </c>
      <c r="AV176" s="48">
        <f t="shared" si="52"/>
        <v>0.64239828693790146</v>
      </c>
      <c r="AW176" s="31">
        <f t="shared" si="59"/>
        <v>0.20671565445325851</v>
      </c>
      <c r="AX176" s="90">
        <f>SUM(AW$9:AW176)*RRF</f>
        <v>61.667818797232975</v>
      </c>
      <c r="AY176" s="96"/>
    </row>
    <row r="177" spans="1:51" x14ac:dyDescent="0.25">
      <c r="A177" s="14">
        <f t="shared" si="53"/>
        <v>1.68</v>
      </c>
      <c r="B177" s="59">
        <f>IF($B$4="AY",0,IFERROR(P*INDEX('UWYr writing pattern'!$C$4:$C$18,MATCH('Extended model w.Calcs'!$A177,'UWYr writing pattern'!$A$4:$A$18,0)) / 25,B176))</f>
        <v>0</v>
      </c>
      <c r="C177" s="36">
        <f t="shared" si="54"/>
        <v>1.3832740241185013</v>
      </c>
      <c r="E177" s="48">
        <f t="shared" si="40"/>
        <v>5.04</v>
      </c>
      <c r="F177" s="34">
        <f t="shared" si="55"/>
        <v>7.2957183501775894E-2</v>
      </c>
      <c r="G177" s="31">
        <f>SUM($F$9:F177)*RLR</f>
        <v>118.34007117105779</v>
      </c>
      <c r="H177" s="32"/>
      <c r="I177" s="36">
        <f>G177-SUM($L$9:L177)</f>
        <v>60.595795719631518</v>
      </c>
      <c r="K177" s="48">
        <f t="shared" si="41"/>
        <v>0.64102564102564108</v>
      </c>
      <c r="L177" s="31">
        <f t="shared" si="56"/>
        <v>0.39121711486700028</v>
      </c>
      <c r="M177" s="36">
        <f>SUM($L$9:L177)*RRF</f>
        <v>40.420992815998389</v>
      </c>
      <c r="N177" s="33"/>
      <c r="O177" s="36">
        <f t="shared" si="42"/>
        <v>101.0167885356299</v>
      </c>
      <c r="P177" s="33"/>
      <c r="Q177" s="33"/>
      <c r="R177" s="33"/>
      <c r="S177" s="33"/>
      <c r="T177" s="33"/>
      <c r="U177" s="33"/>
      <c r="V177" s="33"/>
      <c r="W177" s="31">
        <f t="shared" si="43"/>
        <v>1.1619501802595411</v>
      </c>
      <c r="X177" s="31">
        <f t="shared" si="44"/>
        <v>42.417057003742059</v>
      </c>
      <c r="Y177" s="31">
        <f t="shared" si="45"/>
        <v>43.579007184001597</v>
      </c>
      <c r="Z177" s="31">
        <f t="shared" si="46"/>
        <v>-17.0167885356299</v>
      </c>
      <c r="AA177" s="31"/>
      <c r="AB177" s="31"/>
      <c r="AC177" s="31"/>
      <c r="AD177" s="31"/>
      <c r="AE177" s="31"/>
      <c r="AF177" s="31"/>
      <c r="AG177" s="31"/>
      <c r="AH177" s="33">
        <f t="shared" si="47"/>
        <v>0.48120229542855225</v>
      </c>
      <c r="AI177" s="33">
        <f t="shared" si="48"/>
        <v>1.2025808159003559</v>
      </c>
      <c r="AJ177" s="33">
        <f t="shared" si="49"/>
        <v>0.98616725975881492</v>
      </c>
      <c r="AK177" s="95">
        <f t="shared" si="50"/>
        <v>0.73659367150491406</v>
      </c>
      <c r="AL177" s="3">
        <f t="shared" si="51"/>
        <v>0.73584857555613592</v>
      </c>
      <c r="AM177" s="3"/>
      <c r="AN177" s="3"/>
      <c r="AO177" s="3"/>
      <c r="AP177" s="3"/>
      <c r="AQ177" s="3"/>
      <c r="AR177" s="90">
        <f t="shared" si="57"/>
        <v>0</v>
      </c>
      <c r="AS177" s="91">
        <f t="shared" si="58"/>
        <v>0</v>
      </c>
      <c r="AT177" s="89">
        <f>SUM(AS$9:AS177)*RLR</f>
        <v>120</v>
      </c>
      <c r="AU177" s="90">
        <f>AT177-SUM(AW$9:AW177)</f>
        <v>31.698170933263683</v>
      </c>
      <c r="AV177" s="48">
        <f t="shared" si="52"/>
        <v>0.64102564102564108</v>
      </c>
      <c r="AW177" s="31">
        <f t="shared" si="59"/>
        <v>0.20494507068920484</v>
      </c>
      <c r="AX177" s="90">
        <f>SUM(AW$9:AW177)*RRF</f>
        <v>61.811280346715421</v>
      </c>
      <c r="AY177" s="96"/>
    </row>
    <row r="178" spans="1:51" x14ac:dyDescent="0.25">
      <c r="A178" s="14">
        <f t="shared" si="53"/>
        <v>1.69</v>
      </c>
      <c r="B178" s="59">
        <f>IF($B$4="AY",0,IFERROR(P*INDEX('UWYr writing pattern'!$C$4:$C$18,MATCH('Extended model w.Calcs'!$A178,'UWYr writing pattern'!$A$4:$A$18,0)) / 25,B177))</f>
        <v>0</v>
      </c>
      <c r="C178" s="36">
        <f t="shared" si="54"/>
        <v>1.3135570133029288</v>
      </c>
      <c r="E178" s="48">
        <f t="shared" si="40"/>
        <v>5.07</v>
      </c>
      <c r="F178" s="34">
        <f t="shared" si="55"/>
        <v>6.9717010815572467E-2</v>
      </c>
      <c r="G178" s="31">
        <f>SUM($F$9:F178)*RLR</f>
        <v>118.42373158403646</v>
      </c>
      <c r="H178" s="32"/>
      <c r="I178" s="36">
        <f>G178-SUM($L$9:L178)</f>
        <v>60.291021544663835</v>
      </c>
      <c r="K178" s="48">
        <f t="shared" si="41"/>
        <v>0.63965884861407252</v>
      </c>
      <c r="L178" s="31">
        <f t="shared" si="56"/>
        <v>0.38843458794635594</v>
      </c>
      <c r="M178" s="36">
        <f>SUM($L$9:L178)*RRF</f>
        <v>40.692897027560832</v>
      </c>
      <c r="N178" s="33"/>
      <c r="O178" s="36">
        <f t="shared" si="42"/>
        <v>100.98391857222467</v>
      </c>
      <c r="P178" s="33"/>
      <c r="Q178" s="33"/>
      <c r="R178" s="33"/>
      <c r="S178" s="33"/>
      <c r="T178" s="33"/>
      <c r="U178" s="33"/>
      <c r="V178" s="33"/>
      <c r="W178" s="31">
        <f t="shared" si="43"/>
        <v>1.1033878911744601</v>
      </c>
      <c r="X178" s="31">
        <f t="shared" si="44"/>
        <v>42.203715081264683</v>
      </c>
      <c r="Y178" s="31">
        <f t="shared" si="45"/>
        <v>43.307102972439139</v>
      </c>
      <c r="Z178" s="31">
        <f t="shared" si="46"/>
        <v>-16.983918572224667</v>
      </c>
      <c r="AA178" s="31"/>
      <c r="AB178" s="31"/>
      <c r="AC178" s="31"/>
      <c r="AD178" s="31"/>
      <c r="AE178" s="31"/>
      <c r="AF178" s="31"/>
      <c r="AG178" s="31"/>
      <c r="AH178" s="33">
        <f t="shared" si="47"/>
        <v>0.48443925032810514</v>
      </c>
      <c r="AI178" s="33">
        <f t="shared" si="48"/>
        <v>1.2021895068121984</v>
      </c>
      <c r="AJ178" s="33">
        <f t="shared" si="49"/>
        <v>0.98686442986697054</v>
      </c>
      <c r="AK178" s="95">
        <f t="shared" si="50"/>
        <v>0.73827498340493736</v>
      </c>
      <c r="AL178" s="3">
        <f t="shared" si="51"/>
        <v>0.73754185391795557</v>
      </c>
      <c r="AM178" s="3"/>
      <c r="AN178" s="3"/>
      <c r="AO178" s="3"/>
      <c r="AP178" s="3"/>
      <c r="AQ178" s="3"/>
      <c r="AR178" s="90">
        <f t="shared" si="57"/>
        <v>0</v>
      </c>
      <c r="AS178" s="91">
        <f t="shared" si="58"/>
        <v>0</v>
      </c>
      <c r="AT178" s="89">
        <f>SUM(AS$9:AS178)*RLR</f>
        <v>120</v>
      </c>
      <c r="AU178" s="90">
        <f>AT178-SUM(AW$9:AW178)</f>
        <v>31.494977529845329</v>
      </c>
      <c r="AV178" s="48">
        <f t="shared" si="52"/>
        <v>0.63965884861407252</v>
      </c>
      <c r="AW178" s="31">
        <f t="shared" si="59"/>
        <v>0.20319340341835695</v>
      </c>
      <c r="AX178" s="90">
        <f>SUM(AW$9:AW178)*RRF</f>
        <v>61.953515729108268</v>
      </c>
      <c r="AY178" s="96"/>
    </row>
    <row r="179" spans="1:51" x14ac:dyDescent="0.25">
      <c r="A179" s="14">
        <f t="shared" si="53"/>
        <v>1.7</v>
      </c>
      <c r="B179" s="59">
        <f>IF($B$4="AY",0,IFERROR(P*INDEX('UWYr writing pattern'!$C$4:$C$18,MATCH('Extended model w.Calcs'!$A179,'UWYr writing pattern'!$A$4:$A$18,0)) / 25,B178))</f>
        <v>0</v>
      </c>
      <c r="C179" s="36">
        <f t="shared" si="54"/>
        <v>1.2469596727284704</v>
      </c>
      <c r="E179" s="48">
        <f t="shared" si="40"/>
        <v>5.0999999999999996</v>
      </c>
      <c r="F179" s="34">
        <f t="shared" si="55"/>
        <v>6.65973405744585E-2</v>
      </c>
      <c r="G179" s="31">
        <f>SUM($F$9:F179)*RLR</f>
        <v>118.50364839272582</v>
      </c>
      <c r="H179" s="32"/>
      <c r="I179" s="36">
        <f>G179-SUM($L$9:L179)</f>
        <v>59.985281499122934</v>
      </c>
      <c r="K179" s="48">
        <f t="shared" si="41"/>
        <v>0.63829787234042545</v>
      </c>
      <c r="L179" s="31">
        <f t="shared" si="56"/>
        <v>0.38565685423025914</v>
      </c>
      <c r="M179" s="36">
        <f>SUM($L$9:L179)*RRF</f>
        <v>40.962856825522017</v>
      </c>
      <c r="N179" s="33"/>
      <c r="O179" s="36">
        <f t="shared" si="42"/>
        <v>100.94813832464496</v>
      </c>
      <c r="P179" s="33"/>
      <c r="Q179" s="33"/>
      <c r="R179" s="33"/>
      <c r="S179" s="33"/>
      <c r="T179" s="33"/>
      <c r="U179" s="33"/>
      <c r="V179" s="33"/>
      <c r="W179" s="31">
        <f t="shared" si="43"/>
        <v>1.0474461250919151</v>
      </c>
      <c r="X179" s="31">
        <f t="shared" si="44"/>
        <v>41.989697049386052</v>
      </c>
      <c r="Y179" s="31">
        <f t="shared" si="45"/>
        <v>43.037143174477968</v>
      </c>
      <c r="Z179" s="31">
        <f t="shared" si="46"/>
        <v>-16.948138324644958</v>
      </c>
      <c r="AA179" s="31"/>
      <c r="AB179" s="31"/>
      <c r="AC179" s="31"/>
      <c r="AD179" s="31"/>
      <c r="AE179" s="31"/>
      <c r="AF179" s="31"/>
      <c r="AG179" s="31"/>
      <c r="AH179" s="33">
        <f t="shared" si="47"/>
        <v>0.48765305744669069</v>
      </c>
      <c r="AI179" s="33">
        <f t="shared" si="48"/>
        <v>1.2017635514838685</v>
      </c>
      <c r="AJ179" s="33">
        <f t="shared" si="49"/>
        <v>0.98753040327271513</v>
      </c>
      <c r="AK179" s="95">
        <f t="shared" si="50"/>
        <v>0.73994201670150173</v>
      </c>
      <c r="AL179" s="3">
        <f t="shared" si="51"/>
        <v>0.73922069067327789</v>
      </c>
      <c r="AM179" s="3"/>
      <c r="AN179" s="3"/>
      <c r="AO179" s="3"/>
      <c r="AP179" s="3"/>
      <c r="AQ179" s="3"/>
      <c r="AR179" s="90">
        <f t="shared" si="57"/>
        <v>0</v>
      </c>
      <c r="AS179" s="91">
        <f t="shared" si="58"/>
        <v>0</v>
      </c>
      <c r="AT179" s="89">
        <f>SUM(AS$9:AS179)*RLR</f>
        <v>120</v>
      </c>
      <c r="AU179" s="90">
        <f>AT179-SUM(AW$9:AW179)</f>
        <v>31.293517119206655</v>
      </c>
      <c r="AV179" s="48">
        <f t="shared" si="52"/>
        <v>0.63829787234042545</v>
      </c>
      <c r="AW179" s="31">
        <f t="shared" si="59"/>
        <v>0.20146041063866948</v>
      </c>
      <c r="AX179" s="90">
        <f>SUM(AW$9:AW179)*RRF</f>
        <v>62.09453801655534</v>
      </c>
      <c r="AY179" s="96"/>
    </row>
    <row r="180" spans="1:51" x14ac:dyDescent="0.25">
      <c r="A180" s="14">
        <f t="shared" si="53"/>
        <v>1.71</v>
      </c>
      <c r="B180" s="59">
        <f>IF($B$4="AY",0,IFERROR(P*INDEX('UWYr writing pattern'!$C$4:$C$18,MATCH('Extended model w.Calcs'!$A180,'UWYr writing pattern'!$A$4:$A$18,0)) / 25,B179))</f>
        <v>0</v>
      </c>
      <c r="C180" s="36">
        <f t="shared" si="54"/>
        <v>1.1833647294193184</v>
      </c>
      <c r="E180" s="48">
        <f t="shared" si="40"/>
        <v>5.13</v>
      </c>
      <c r="F180" s="34">
        <f t="shared" si="55"/>
        <v>6.3594943309151997E-2</v>
      </c>
      <c r="G180" s="31">
        <f>SUM($F$9:F180)*RLR</f>
        <v>118.57996232469681</v>
      </c>
      <c r="H180" s="32"/>
      <c r="I180" s="36">
        <f>G180-SUM($L$9:L180)</f>
        <v>59.678710655567606</v>
      </c>
      <c r="K180" s="48">
        <f t="shared" si="41"/>
        <v>0.63694267515923564</v>
      </c>
      <c r="L180" s="31">
        <f t="shared" si="56"/>
        <v>0.38288477552631656</v>
      </c>
      <c r="M180" s="36">
        <f>SUM($L$9:L180)*RRF</f>
        <v>41.230876168390438</v>
      </c>
      <c r="N180" s="33"/>
      <c r="O180" s="36">
        <f t="shared" si="42"/>
        <v>100.90958682395805</v>
      </c>
      <c r="P180" s="33"/>
      <c r="Q180" s="33"/>
      <c r="R180" s="33"/>
      <c r="S180" s="33"/>
      <c r="T180" s="33"/>
      <c r="U180" s="33"/>
      <c r="V180" s="33"/>
      <c r="W180" s="31">
        <f t="shared" si="43"/>
        <v>0.99402637271222738</v>
      </c>
      <c r="X180" s="31">
        <f t="shared" si="44"/>
        <v>41.775097458897321</v>
      </c>
      <c r="Y180" s="31">
        <f t="shared" si="45"/>
        <v>42.769123831609548</v>
      </c>
      <c r="Z180" s="31">
        <f t="shared" si="46"/>
        <v>-16.909586823958051</v>
      </c>
      <c r="AA180" s="31"/>
      <c r="AB180" s="31"/>
      <c r="AC180" s="31"/>
      <c r="AD180" s="31"/>
      <c r="AE180" s="31"/>
      <c r="AF180" s="31"/>
      <c r="AG180" s="31"/>
      <c r="AH180" s="33">
        <f t="shared" si="47"/>
        <v>0.49084376390940998</v>
      </c>
      <c r="AI180" s="33">
        <f t="shared" si="48"/>
        <v>1.2013046050471197</v>
      </c>
      <c r="AJ180" s="33">
        <f t="shared" si="49"/>
        <v>0.98816635270580677</v>
      </c>
      <c r="AK180" s="95">
        <f t="shared" si="50"/>
        <v>0.74159492265031601</v>
      </c>
      <c r="AL180" s="3">
        <f t="shared" si="51"/>
        <v>0.74088523945621432</v>
      </c>
      <c r="AM180" s="3"/>
      <c r="AN180" s="3"/>
      <c r="AO180" s="3"/>
      <c r="AP180" s="3"/>
      <c r="AQ180" s="3"/>
      <c r="AR180" s="90">
        <f t="shared" si="57"/>
        <v>0</v>
      </c>
      <c r="AS180" s="91">
        <f t="shared" si="58"/>
        <v>0</v>
      </c>
      <c r="AT180" s="89">
        <f>SUM(AS$9:AS180)*RLR</f>
        <v>120</v>
      </c>
      <c r="AU180" s="90">
        <f>AT180-SUM(AW$9:AW180)</f>
        <v>31.093771265254276</v>
      </c>
      <c r="AV180" s="48">
        <f t="shared" si="52"/>
        <v>0.63694267515923564</v>
      </c>
      <c r="AW180" s="31">
        <f t="shared" si="59"/>
        <v>0.1997458539523829</v>
      </c>
      <c r="AX180" s="90">
        <f>SUM(AW$9:AW180)*RRF</f>
        <v>62.234360114322001</v>
      </c>
      <c r="AY180" s="96"/>
    </row>
    <row r="181" spans="1:51" x14ac:dyDescent="0.25">
      <c r="A181" s="14">
        <f t="shared" si="53"/>
        <v>1.72</v>
      </c>
      <c r="B181" s="59">
        <f>IF($B$4="AY",0,IFERROR(P*INDEX('UWYr writing pattern'!$C$4:$C$18,MATCH('Extended model w.Calcs'!$A181,'UWYr writing pattern'!$A$4:$A$18,0)) / 25,B180))</f>
        <v>0</v>
      </c>
      <c r="C181" s="36">
        <f t="shared" si="54"/>
        <v>1.1226581188001072</v>
      </c>
      <c r="E181" s="48">
        <f t="shared" si="40"/>
        <v>5.16</v>
      </c>
      <c r="F181" s="34">
        <f t="shared" si="55"/>
        <v>6.0706610619211031E-2</v>
      </c>
      <c r="G181" s="31">
        <f>SUM($F$9:F181)*RLR</f>
        <v>118.65281025743985</v>
      </c>
      <c r="H181" s="32"/>
      <c r="I181" s="36">
        <f>G181-SUM($L$9:L181)</f>
        <v>59.371439412160541</v>
      </c>
      <c r="K181" s="48">
        <f t="shared" si="41"/>
        <v>0.63559322033898313</v>
      </c>
      <c r="L181" s="31">
        <f t="shared" si="56"/>
        <v>0.38011917615011215</v>
      </c>
      <c r="M181" s="36">
        <f>SUM($L$9:L181)*RRF</f>
        <v>41.496959591695514</v>
      </c>
      <c r="N181" s="33"/>
      <c r="O181" s="36">
        <f t="shared" si="42"/>
        <v>100.86839900385606</v>
      </c>
      <c r="P181" s="33"/>
      <c r="Q181" s="33"/>
      <c r="R181" s="33"/>
      <c r="S181" s="33"/>
      <c r="T181" s="33"/>
      <c r="U181" s="33"/>
      <c r="V181" s="33"/>
      <c r="W181" s="31">
        <f t="shared" si="43"/>
        <v>0.94303281979208997</v>
      </c>
      <c r="X181" s="31">
        <f t="shared" si="44"/>
        <v>41.560007588512377</v>
      </c>
      <c r="Y181" s="31">
        <f t="shared" si="45"/>
        <v>42.503040408304464</v>
      </c>
      <c r="Z181" s="31">
        <f t="shared" si="46"/>
        <v>-16.868399003856055</v>
      </c>
      <c r="AA181" s="31"/>
      <c r="AB181" s="31"/>
      <c r="AC181" s="31"/>
      <c r="AD181" s="31"/>
      <c r="AE181" s="31"/>
      <c r="AF181" s="31"/>
      <c r="AG181" s="31"/>
      <c r="AH181" s="33">
        <f t="shared" si="47"/>
        <v>0.49401142371066087</v>
      </c>
      <c r="AI181" s="33">
        <f t="shared" si="48"/>
        <v>1.2008142738554293</v>
      </c>
      <c r="AJ181" s="33">
        <f t="shared" si="49"/>
        <v>0.98877341881199876</v>
      </c>
      <c r="AK181" s="95">
        <f t="shared" si="50"/>
        <v>0.74323385058842417</v>
      </c>
      <c r="AL181" s="3">
        <f t="shared" si="51"/>
        <v>0.74253565194375437</v>
      </c>
      <c r="AM181" s="3"/>
      <c r="AN181" s="3"/>
      <c r="AO181" s="3"/>
      <c r="AP181" s="3"/>
      <c r="AQ181" s="3"/>
      <c r="AR181" s="90">
        <f t="shared" si="57"/>
        <v>0</v>
      </c>
      <c r="AS181" s="91">
        <f t="shared" si="58"/>
        <v>0</v>
      </c>
      <c r="AT181" s="89">
        <f>SUM(AS$9:AS181)*RLR</f>
        <v>120</v>
      </c>
      <c r="AU181" s="90">
        <f>AT181-SUM(AW$9:AW181)</f>
        <v>30.895721766749475</v>
      </c>
      <c r="AV181" s="48">
        <f t="shared" si="52"/>
        <v>0.63559322033898313</v>
      </c>
      <c r="AW181" s="31">
        <f t="shared" si="59"/>
        <v>0.1980494985048043</v>
      </c>
      <c r="AX181" s="90">
        <f>SUM(AW$9:AW181)*RRF</f>
        <v>62.372994763275365</v>
      </c>
      <c r="AY181" s="96"/>
    </row>
    <row r="182" spans="1:51" x14ac:dyDescent="0.25">
      <c r="A182" s="14">
        <f t="shared" si="53"/>
        <v>1.73</v>
      </c>
      <c r="B182" s="59">
        <f>IF($B$4="AY",0,IFERROR(P*INDEX('UWYr writing pattern'!$C$4:$C$18,MATCH('Extended model w.Calcs'!$A182,'UWYr writing pattern'!$A$4:$A$18,0)) / 25,B181))</f>
        <v>0</v>
      </c>
      <c r="C182" s="36">
        <f t="shared" si="54"/>
        <v>1.0647289598700218</v>
      </c>
      <c r="E182" s="48">
        <f t="shared" si="40"/>
        <v>5.1899999999999995</v>
      </c>
      <c r="F182" s="34">
        <f t="shared" si="55"/>
        <v>5.7929158930085531E-2</v>
      </c>
      <c r="G182" s="31">
        <f>SUM($F$9:F182)*RLR</f>
        <v>118.72232524815595</v>
      </c>
      <c r="H182" s="32"/>
      <c r="I182" s="36">
        <f>G182-SUM($L$9:L182)</f>
        <v>59.063593559155279</v>
      </c>
      <c r="K182" s="48">
        <f t="shared" si="41"/>
        <v>0.63424947145877375</v>
      </c>
      <c r="L182" s="31">
        <f t="shared" si="56"/>
        <v>0.37736084372135942</v>
      </c>
      <c r="M182" s="36">
        <f>SUM($L$9:L182)*RRF</f>
        <v>41.761112182300472</v>
      </c>
      <c r="N182" s="33"/>
      <c r="O182" s="36">
        <f t="shared" si="42"/>
        <v>100.82470574145574</v>
      </c>
      <c r="P182" s="33"/>
      <c r="Q182" s="33"/>
      <c r="R182" s="33"/>
      <c r="S182" s="33"/>
      <c r="T182" s="33"/>
      <c r="U182" s="33"/>
      <c r="V182" s="33"/>
      <c r="W182" s="31">
        <f t="shared" si="43"/>
        <v>0.8943723262908182</v>
      </c>
      <c r="X182" s="31">
        <f t="shared" si="44"/>
        <v>41.344515491408693</v>
      </c>
      <c r="Y182" s="31">
        <f t="shared" si="45"/>
        <v>42.238887817699514</v>
      </c>
      <c r="Z182" s="31">
        <f t="shared" si="46"/>
        <v>-16.824705741455745</v>
      </c>
      <c r="AA182" s="31"/>
      <c r="AB182" s="31"/>
      <c r="AC182" s="31"/>
      <c r="AD182" s="31"/>
      <c r="AE182" s="31"/>
      <c r="AF182" s="31"/>
      <c r="AG182" s="31"/>
      <c r="AH182" s="33">
        <f t="shared" si="47"/>
        <v>0.49715609740833894</v>
      </c>
      <c r="AI182" s="33">
        <f t="shared" si="48"/>
        <v>1.2002941159697111</v>
      </c>
      <c r="AJ182" s="33">
        <f t="shared" si="49"/>
        <v>0.98935271040129957</v>
      </c>
      <c r="AK182" s="95">
        <f t="shared" si="50"/>
        <v>0.74485894796253671</v>
      </c>
      <c r="AL182" s="3">
        <f t="shared" si="51"/>
        <v>0.74417207788478978</v>
      </c>
      <c r="AM182" s="3"/>
      <c r="AN182" s="3"/>
      <c r="AO182" s="3"/>
      <c r="AP182" s="3"/>
      <c r="AQ182" s="3"/>
      <c r="AR182" s="90">
        <f t="shared" si="57"/>
        <v>0</v>
      </c>
      <c r="AS182" s="91">
        <f t="shared" si="58"/>
        <v>0</v>
      </c>
      <c r="AT182" s="89">
        <f>SUM(AS$9:AS182)*RLR</f>
        <v>120</v>
      </c>
      <c r="AU182" s="90">
        <f>AT182-SUM(AW$9:AW182)</f>
        <v>30.699350653825221</v>
      </c>
      <c r="AV182" s="48">
        <f t="shared" si="52"/>
        <v>0.63424947145877375</v>
      </c>
      <c r="AW182" s="31">
        <f t="shared" si="59"/>
        <v>0.19637111292425516</v>
      </c>
      <c r="AX182" s="90">
        <f>SUM(AW$9:AW182)*RRF</f>
        <v>62.510454542322343</v>
      </c>
      <c r="AY182" s="96"/>
    </row>
    <row r="183" spans="1:51" x14ac:dyDescent="0.25">
      <c r="A183" s="14">
        <f t="shared" si="53"/>
        <v>1.74</v>
      </c>
      <c r="B183" s="59">
        <f>IF($B$4="AY",0,IFERROR(P*INDEX('UWYr writing pattern'!$C$4:$C$18,MATCH('Extended model w.Calcs'!$A183,'UWYr writing pattern'!$A$4:$A$18,0)) / 25,B182))</f>
        <v>0</v>
      </c>
      <c r="C183" s="36">
        <f t="shared" si="54"/>
        <v>1.0094695268527676</v>
      </c>
      <c r="E183" s="48">
        <f t="shared" si="40"/>
        <v>5.22</v>
      </c>
      <c r="F183" s="34">
        <f t="shared" si="55"/>
        <v>5.5259433017254125E-2</v>
      </c>
      <c r="G183" s="31">
        <f>SUM($F$9:F183)*RLR</f>
        <v>118.78863656777665</v>
      </c>
      <c r="H183" s="32"/>
      <c r="I183" s="36">
        <f>G183-SUM($L$9:L183)</f>
        <v>58.755294348802472</v>
      </c>
      <c r="K183" s="48">
        <f t="shared" si="41"/>
        <v>0.63291139240506322</v>
      </c>
      <c r="L183" s="31">
        <f t="shared" si="56"/>
        <v>0.37461052997350069</v>
      </c>
      <c r="M183" s="36">
        <f>SUM($L$9:L183)*RRF</f>
        <v>42.023339553281922</v>
      </c>
      <c r="N183" s="33"/>
      <c r="O183" s="36">
        <f t="shared" si="42"/>
        <v>100.77863390208439</v>
      </c>
      <c r="P183" s="33"/>
      <c r="Q183" s="33"/>
      <c r="R183" s="33"/>
      <c r="S183" s="33"/>
      <c r="T183" s="33"/>
      <c r="U183" s="33"/>
      <c r="V183" s="33"/>
      <c r="W183" s="31">
        <f t="shared" si="43"/>
        <v>0.8479544025563247</v>
      </c>
      <c r="X183" s="31">
        <f t="shared" si="44"/>
        <v>41.128706044161731</v>
      </c>
      <c r="Y183" s="31">
        <f t="shared" si="45"/>
        <v>41.976660446718057</v>
      </c>
      <c r="Z183" s="31">
        <f t="shared" si="46"/>
        <v>-16.778633902084394</v>
      </c>
      <c r="AA183" s="31"/>
      <c r="AB183" s="31"/>
      <c r="AC183" s="31"/>
      <c r="AD183" s="31"/>
      <c r="AE183" s="31"/>
      <c r="AF183" s="31"/>
      <c r="AG183" s="31"/>
      <c r="AH183" s="33">
        <f t="shared" si="47"/>
        <v>0.50027785182478479</v>
      </c>
      <c r="AI183" s="33">
        <f t="shared" si="48"/>
        <v>1.1997456416914809</v>
      </c>
      <c r="AJ183" s="33">
        <f t="shared" si="49"/>
        <v>0.98990530473147209</v>
      </c>
      <c r="AK183" s="95">
        <f t="shared" si="50"/>
        <v>0.74647036035688852</v>
      </c>
      <c r="AL183" s="3">
        <f t="shared" si="51"/>
        <v>0.74579466512864945</v>
      </c>
      <c r="AM183" s="3"/>
      <c r="AN183" s="3"/>
      <c r="AO183" s="3"/>
      <c r="AP183" s="3"/>
      <c r="AQ183" s="3"/>
      <c r="AR183" s="90">
        <f t="shared" si="57"/>
        <v>0</v>
      </c>
      <c r="AS183" s="91">
        <f t="shared" si="58"/>
        <v>0</v>
      </c>
      <c r="AT183" s="89">
        <f>SUM(AS$9:AS183)*RLR</f>
        <v>120</v>
      </c>
      <c r="AU183" s="90">
        <f>AT183-SUM(AW$9:AW183)</f>
        <v>30.504640184562064</v>
      </c>
      <c r="AV183" s="48">
        <f t="shared" si="52"/>
        <v>0.63291139240506322</v>
      </c>
      <c r="AW183" s="31">
        <f t="shared" si="59"/>
        <v>0.19471046926316204</v>
      </c>
      <c r="AX183" s="90">
        <f>SUM(AW$9:AW183)*RRF</f>
        <v>62.646751870806554</v>
      </c>
      <c r="AY183" s="96"/>
    </row>
    <row r="184" spans="1:51" x14ac:dyDescent="0.25">
      <c r="A184" s="14">
        <f t="shared" si="53"/>
        <v>1.75</v>
      </c>
      <c r="B184" s="59">
        <f>IF($B$4="AY",0,IFERROR(P*INDEX('UWYr writing pattern'!$C$4:$C$18,MATCH('Extended model w.Calcs'!$A184,'UWYr writing pattern'!$A$4:$A$18,0)) / 25,B183))</f>
        <v>0</v>
      </c>
      <c r="C184" s="36">
        <f t="shared" si="54"/>
        <v>0.9567752175510531</v>
      </c>
      <c r="E184" s="48">
        <f t="shared" si="40"/>
        <v>5.25</v>
      </c>
      <c r="F184" s="34">
        <f t="shared" si="55"/>
        <v>5.2694309301714468E-2</v>
      </c>
      <c r="G184" s="31">
        <f>SUM($F$9:F184)*RLR</f>
        <v>118.85186973893872</v>
      </c>
      <c r="H184" s="32"/>
      <c r="I184" s="36">
        <f>G184-SUM($L$9:L184)</f>
        <v>58.446658568389843</v>
      </c>
      <c r="K184" s="48">
        <f t="shared" si="41"/>
        <v>0.63157894736842102</v>
      </c>
      <c r="L184" s="31">
        <f t="shared" si="56"/>
        <v>0.37186895157469912</v>
      </c>
      <c r="M184" s="36">
        <f>SUM($L$9:L184)*RRF</f>
        <v>42.283647819384207</v>
      </c>
      <c r="N184" s="33"/>
      <c r="O184" s="36">
        <f t="shared" si="42"/>
        <v>100.73030638777405</v>
      </c>
      <c r="P184" s="33"/>
      <c r="Q184" s="33"/>
      <c r="R184" s="33"/>
      <c r="S184" s="33"/>
      <c r="T184" s="33"/>
      <c r="U184" s="33"/>
      <c r="V184" s="33"/>
      <c r="W184" s="31">
        <f t="shared" si="43"/>
        <v>0.80369118274288442</v>
      </c>
      <c r="X184" s="31">
        <f t="shared" si="44"/>
        <v>40.912660997872891</v>
      </c>
      <c r="Y184" s="31">
        <f t="shared" si="45"/>
        <v>41.716352180615772</v>
      </c>
      <c r="Z184" s="31">
        <f t="shared" si="46"/>
        <v>-16.73030638777405</v>
      </c>
      <c r="AA184" s="31"/>
      <c r="AB184" s="31"/>
      <c r="AC184" s="31"/>
      <c r="AD184" s="31"/>
      <c r="AE184" s="31"/>
      <c r="AF184" s="31"/>
      <c r="AG184" s="31"/>
      <c r="AH184" s="33">
        <f t="shared" si="47"/>
        <v>0.50337675975457385</v>
      </c>
      <c r="AI184" s="33">
        <f t="shared" si="48"/>
        <v>1.1991703141401673</v>
      </c>
      <c r="AJ184" s="33">
        <f t="shared" si="49"/>
        <v>0.99043224782448935</v>
      </c>
      <c r="AK184" s="95">
        <f t="shared" si="50"/>
        <v>0.74806823152062996</v>
      </c>
      <c r="AL184" s="3">
        <f t="shared" si="51"/>
        <v>0.74740355965315164</v>
      </c>
      <c r="AM184" s="3"/>
      <c r="AN184" s="3"/>
      <c r="AO184" s="3"/>
      <c r="AP184" s="3"/>
      <c r="AQ184" s="3"/>
      <c r="AR184" s="90">
        <f t="shared" si="57"/>
        <v>0</v>
      </c>
      <c r="AS184" s="91">
        <f t="shared" si="58"/>
        <v>0</v>
      </c>
      <c r="AT184" s="89">
        <f>SUM(AS$9:AS184)*RLR</f>
        <v>120</v>
      </c>
      <c r="AU184" s="90">
        <f>AT184-SUM(AW$9:AW184)</f>
        <v>30.311572841621796</v>
      </c>
      <c r="AV184" s="48">
        <f t="shared" si="52"/>
        <v>0.63157894736842102</v>
      </c>
      <c r="AW184" s="31">
        <f t="shared" si="59"/>
        <v>0.1930673429402662</v>
      </c>
      <c r="AX184" s="90">
        <f>SUM(AW$9:AW184)*RRF</f>
        <v>62.781899010864741</v>
      </c>
      <c r="AY184" s="96"/>
    </row>
    <row r="185" spans="1:51" x14ac:dyDescent="0.25">
      <c r="A185" s="14">
        <f t="shared" si="53"/>
        <v>1.76</v>
      </c>
      <c r="B185" s="59">
        <f>IF($B$4="AY",0,IFERROR(P*INDEX('UWYr writing pattern'!$C$4:$C$18,MATCH('Extended model w.Calcs'!$A185,'UWYr writing pattern'!$A$4:$A$18,0)) / 25,B184))</f>
        <v>0</v>
      </c>
      <c r="C185" s="36">
        <f t="shared" si="54"/>
        <v>0.90654451862962282</v>
      </c>
      <c r="E185" s="48">
        <f t="shared" si="40"/>
        <v>5.28</v>
      </c>
      <c r="F185" s="34">
        <f t="shared" si="55"/>
        <v>5.023069892143029E-2</v>
      </c>
      <c r="G185" s="31">
        <f>SUM($F$9:F185)*RLR</f>
        <v>118.91214657764442</v>
      </c>
      <c r="H185" s="32"/>
      <c r="I185" s="36">
        <f>G185-SUM($L$9:L185)</f>
        <v>58.137798616137296</v>
      </c>
      <c r="K185" s="48">
        <f t="shared" si="41"/>
        <v>0.63025210084033612</v>
      </c>
      <c r="L185" s="31">
        <f t="shared" si="56"/>
        <v>0.36913679095825158</v>
      </c>
      <c r="M185" s="36">
        <f>SUM($L$9:L185)*RRF</f>
        <v>42.542043573054983</v>
      </c>
      <c r="N185" s="33"/>
      <c r="O185" s="36">
        <f t="shared" si="42"/>
        <v>100.67984218919227</v>
      </c>
      <c r="P185" s="33"/>
      <c r="Q185" s="33"/>
      <c r="R185" s="33"/>
      <c r="S185" s="33"/>
      <c r="T185" s="33"/>
      <c r="U185" s="33"/>
      <c r="V185" s="33"/>
      <c r="W185" s="31">
        <f t="shared" si="43"/>
        <v>0.76149739564888308</v>
      </c>
      <c r="X185" s="31">
        <f t="shared" si="44"/>
        <v>40.696459031296108</v>
      </c>
      <c r="Y185" s="31">
        <f t="shared" si="45"/>
        <v>41.457956426944989</v>
      </c>
      <c r="Z185" s="31">
        <f t="shared" si="46"/>
        <v>-16.679842189192271</v>
      </c>
      <c r="AA185" s="31"/>
      <c r="AB185" s="31"/>
      <c r="AC185" s="31"/>
      <c r="AD185" s="31"/>
      <c r="AE185" s="31"/>
      <c r="AF185" s="31"/>
      <c r="AG185" s="31"/>
      <c r="AH185" s="33">
        <f t="shared" si="47"/>
        <v>0.50645289967922602</v>
      </c>
      <c r="AI185" s="33">
        <f t="shared" si="48"/>
        <v>1.1985695498713365</v>
      </c>
      <c r="AJ185" s="33">
        <f t="shared" si="49"/>
        <v>0.99093455481370352</v>
      </c>
      <c r="AK185" s="95">
        <f t="shared" si="50"/>
        <v>0.74965270339475376</v>
      </c>
      <c r="AL185" s="3">
        <f t="shared" si="51"/>
        <v>0.74899890559218441</v>
      </c>
      <c r="AM185" s="3"/>
      <c r="AN185" s="3"/>
      <c r="AO185" s="3"/>
      <c r="AP185" s="3"/>
      <c r="AQ185" s="3"/>
      <c r="AR185" s="90">
        <f t="shared" si="57"/>
        <v>0</v>
      </c>
      <c r="AS185" s="91">
        <f t="shared" si="58"/>
        <v>0</v>
      </c>
      <c r="AT185" s="89">
        <f>SUM(AS$9:AS185)*RLR</f>
        <v>120</v>
      </c>
      <c r="AU185" s="90">
        <f>AT185-SUM(AW$9:AW185)</f>
        <v>30.120131328937873</v>
      </c>
      <c r="AV185" s="48">
        <f t="shared" si="52"/>
        <v>0.63025210084033612</v>
      </c>
      <c r="AW185" s="31">
        <f t="shared" si="59"/>
        <v>0.19144151268392712</v>
      </c>
      <c r="AX185" s="90">
        <f>SUM(AW$9:AW185)*RRF</f>
        <v>62.915908069743487</v>
      </c>
      <c r="AY185" s="96"/>
    </row>
    <row r="186" spans="1:51" x14ac:dyDescent="0.25">
      <c r="A186" s="14">
        <f t="shared" si="53"/>
        <v>1.77</v>
      </c>
      <c r="B186" s="59">
        <f>IF($B$4="AY",0,IFERROR(P*INDEX('UWYr writing pattern'!$C$4:$C$18,MATCH('Extended model w.Calcs'!$A186,'UWYr writing pattern'!$A$4:$A$18,0)) / 25,B185))</f>
        <v>0</v>
      </c>
      <c r="C186" s="36">
        <f t="shared" si="54"/>
        <v>0.85867896804597876</v>
      </c>
      <c r="E186" s="48">
        <f t="shared" si="40"/>
        <v>5.3100000000000005</v>
      </c>
      <c r="F186" s="34">
        <f t="shared" si="55"/>
        <v>4.7865550583644084E-2</v>
      </c>
      <c r="G186" s="31">
        <f>SUM($F$9:F186)*RLR</f>
        <v>118.96958523834479</v>
      </c>
      <c r="H186" s="32"/>
      <c r="I186" s="36">
        <f>G186-SUM($L$9:L186)</f>
        <v>57.828822579677137</v>
      </c>
      <c r="K186" s="48">
        <f t="shared" si="41"/>
        <v>0.62893081761006298</v>
      </c>
      <c r="L186" s="31">
        <f t="shared" si="56"/>
        <v>0.36641469716052916</v>
      </c>
      <c r="M186" s="36">
        <f>SUM($L$9:L186)*RRF</f>
        <v>42.798533861067355</v>
      </c>
      <c r="N186" s="33"/>
      <c r="O186" s="36">
        <f t="shared" si="42"/>
        <v>100.62735644074449</v>
      </c>
      <c r="P186" s="33"/>
      <c r="Q186" s="33"/>
      <c r="R186" s="33"/>
      <c r="S186" s="33"/>
      <c r="T186" s="33"/>
      <c r="U186" s="33"/>
      <c r="V186" s="33"/>
      <c r="W186" s="31">
        <f t="shared" si="43"/>
        <v>0.72129033315862201</v>
      </c>
      <c r="X186" s="31">
        <f t="shared" si="44"/>
        <v>40.480175805773996</v>
      </c>
      <c r="Y186" s="31">
        <f t="shared" si="45"/>
        <v>41.201466138932616</v>
      </c>
      <c r="Z186" s="31">
        <f t="shared" si="46"/>
        <v>-16.627356440744492</v>
      </c>
      <c r="AA186" s="31"/>
      <c r="AB186" s="31"/>
      <c r="AC186" s="31"/>
      <c r="AD186" s="31"/>
      <c r="AE186" s="31"/>
      <c r="AF186" s="31"/>
      <c r="AG186" s="31"/>
      <c r="AH186" s="33">
        <f t="shared" si="47"/>
        <v>0.50950635548889711</v>
      </c>
      <c r="AI186" s="33">
        <f t="shared" si="48"/>
        <v>1.1979447195326725</v>
      </c>
      <c r="AJ186" s="33">
        <f t="shared" si="49"/>
        <v>0.99141321031953988</v>
      </c>
      <c r="AK186" s="95">
        <f t="shared" si="50"/>
        <v>0.7512239161385772</v>
      </c>
      <c r="AL186" s="3">
        <f t="shared" si="51"/>
        <v>0.75058084526282187</v>
      </c>
      <c r="AM186" s="3"/>
      <c r="AN186" s="3"/>
      <c r="AO186" s="3"/>
      <c r="AP186" s="3"/>
      <c r="AQ186" s="3"/>
      <c r="AR186" s="90">
        <f t="shared" si="57"/>
        <v>0</v>
      </c>
      <c r="AS186" s="91">
        <f t="shared" si="58"/>
        <v>0</v>
      </c>
      <c r="AT186" s="89">
        <f>SUM(AS$9:AS186)*RLR</f>
        <v>120</v>
      </c>
      <c r="AU186" s="90">
        <f>AT186-SUM(AW$9:AW186)</f>
        <v>29.930298568461367</v>
      </c>
      <c r="AV186" s="48">
        <f t="shared" si="52"/>
        <v>0.62893081761006298</v>
      </c>
      <c r="AW186" s="31">
        <f t="shared" si="59"/>
        <v>0.18983276047649919</v>
      </c>
      <c r="AX186" s="90">
        <f>SUM(AW$9:AW186)*RRF</f>
        <v>63.048791002077039</v>
      </c>
      <c r="AY186" s="96"/>
    </row>
    <row r="187" spans="1:51" x14ac:dyDescent="0.25">
      <c r="A187" s="14">
        <f t="shared" si="53"/>
        <v>1.78</v>
      </c>
      <c r="B187" s="59">
        <f>IF($B$4="AY",0,IFERROR(P*INDEX('UWYr writing pattern'!$C$4:$C$18,MATCH('Extended model w.Calcs'!$A187,'UWYr writing pattern'!$A$4:$A$18,0)) / 25,B186))</f>
        <v>0</v>
      </c>
      <c r="C187" s="36">
        <f t="shared" si="54"/>
        <v>0.81308311484273732</v>
      </c>
      <c r="E187" s="48">
        <f t="shared" si="40"/>
        <v>5.34</v>
      </c>
      <c r="F187" s="34">
        <f t="shared" si="55"/>
        <v>4.5595853203241478E-2</v>
      </c>
      <c r="G187" s="31">
        <f>SUM($F$9:F187)*RLR</f>
        <v>119.02430026218867</v>
      </c>
      <c r="H187" s="32"/>
      <c r="I187" s="36">
        <f>G187-SUM($L$9:L187)</f>
        <v>57.519834316856382</v>
      </c>
      <c r="K187" s="48">
        <f t="shared" si="41"/>
        <v>0.62761506276150625</v>
      </c>
      <c r="L187" s="31">
        <f t="shared" si="56"/>
        <v>0.36370328666463614</v>
      </c>
      <c r="M187" s="36">
        <f>SUM($L$9:L187)*RRF</f>
        <v>43.0531261617326</v>
      </c>
      <c r="N187" s="33"/>
      <c r="O187" s="36">
        <f t="shared" si="42"/>
        <v>100.57296047858898</v>
      </c>
      <c r="P187" s="33"/>
      <c r="Q187" s="33"/>
      <c r="R187" s="33"/>
      <c r="S187" s="33"/>
      <c r="T187" s="33"/>
      <c r="U187" s="33"/>
      <c r="V187" s="33"/>
      <c r="W187" s="31">
        <f t="shared" si="43"/>
        <v>0.68298981646789925</v>
      </c>
      <c r="X187" s="31">
        <f t="shared" si="44"/>
        <v>40.263884021799463</v>
      </c>
      <c r="Y187" s="31">
        <f t="shared" si="45"/>
        <v>40.946873838267365</v>
      </c>
      <c r="Z187" s="31">
        <f t="shared" si="46"/>
        <v>-16.572960478588982</v>
      </c>
      <c r="AA187" s="31"/>
      <c r="AB187" s="31"/>
      <c r="AC187" s="31"/>
      <c r="AD187" s="31"/>
      <c r="AE187" s="31"/>
      <c r="AF187" s="31"/>
      <c r="AG187" s="31"/>
      <c r="AH187" s="33">
        <f t="shared" si="47"/>
        <v>0.51253721621110238</v>
      </c>
      <c r="AI187" s="33">
        <f t="shared" si="48"/>
        <v>1.1972971485546307</v>
      </c>
      <c r="AJ187" s="33">
        <f t="shared" si="49"/>
        <v>0.99186916885157228</v>
      </c>
      <c r="AK187" s="95">
        <f t="shared" si="50"/>
        <v>0.75278200815577645</v>
      </c>
      <c r="AL187" s="3">
        <f t="shared" si="51"/>
        <v>0.75214951919198658</v>
      </c>
      <c r="AM187" s="3"/>
      <c r="AN187" s="3"/>
      <c r="AO187" s="3"/>
      <c r="AP187" s="3"/>
      <c r="AQ187" s="3"/>
      <c r="AR187" s="90">
        <f t="shared" si="57"/>
        <v>0</v>
      </c>
      <c r="AS187" s="91">
        <f t="shared" si="58"/>
        <v>0</v>
      </c>
      <c r="AT187" s="89">
        <f>SUM(AS$9:AS187)*RLR</f>
        <v>120</v>
      </c>
      <c r="AU187" s="90">
        <f>AT187-SUM(AW$9:AW187)</f>
        <v>29.742057696961609</v>
      </c>
      <c r="AV187" s="48">
        <f t="shared" si="52"/>
        <v>0.62761506276150625</v>
      </c>
      <c r="AW187" s="31">
        <f t="shared" si="59"/>
        <v>0.18824087149975707</v>
      </c>
      <c r="AX187" s="90">
        <f>SUM(AW$9:AW187)*RRF</f>
        <v>63.180559612126871</v>
      </c>
      <c r="AY187" s="96"/>
    </row>
    <row r="188" spans="1:51" x14ac:dyDescent="0.25">
      <c r="A188" s="14">
        <f t="shared" si="53"/>
        <v>1.79</v>
      </c>
      <c r="B188" s="59">
        <f>IF($B$4="AY",0,IFERROR(P*INDEX('UWYr writing pattern'!$C$4:$C$18,MATCH('Extended model w.Calcs'!$A188,'UWYr writing pattern'!$A$4:$A$18,0)) / 25,B187))</f>
        <v>0</v>
      </c>
      <c r="C188" s="36">
        <f t="shared" si="54"/>
        <v>0.76966447651013514</v>
      </c>
      <c r="E188" s="48">
        <f t="shared" si="40"/>
        <v>5.37</v>
      </c>
      <c r="F188" s="34">
        <f t="shared" si="55"/>
        <v>4.341863833260217E-2</v>
      </c>
      <c r="G188" s="31">
        <f>SUM($F$9:F188)*RLR</f>
        <v>119.07640262818779</v>
      </c>
      <c r="H188" s="32"/>
      <c r="I188" s="36">
        <f>G188-SUM($L$9:L188)</f>
        <v>57.210933538607449</v>
      </c>
      <c r="K188" s="48">
        <f t="shared" si="41"/>
        <v>0.62630480167014613</v>
      </c>
      <c r="L188" s="31">
        <f t="shared" si="56"/>
        <v>0.36100314424805263</v>
      </c>
      <c r="M188" s="36">
        <f>SUM($L$9:L188)*RRF</f>
        <v>43.305828362706237</v>
      </c>
      <c r="N188" s="33"/>
      <c r="O188" s="36">
        <f t="shared" si="42"/>
        <v>100.51676190131369</v>
      </c>
      <c r="P188" s="33"/>
      <c r="Q188" s="33"/>
      <c r="R188" s="33"/>
      <c r="S188" s="33"/>
      <c r="T188" s="33"/>
      <c r="U188" s="33"/>
      <c r="V188" s="33"/>
      <c r="W188" s="31">
        <f t="shared" si="43"/>
        <v>0.6465181602685135</v>
      </c>
      <c r="X188" s="31">
        <f t="shared" si="44"/>
        <v>40.047653477025214</v>
      </c>
      <c r="Y188" s="31">
        <f t="shared" si="45"/>
        <v>40.694171637293728</v>
      </c>
      <c r="Z188" s="31">
        <f t="shared" si="46"/>
        <v>-16.516761901313686</v>
      </c>
      <c r="AA188" s="31"/>
      <c r="AB188" s="31"/>
      <c r="AC188" s="31"/>
      <c r="AD188" s="31"/>
      <c r="AE188" s="31"/>
      <c r="AF188" s="31"/>
      <c r="AG188" s="31"/>
      <c r="AH188" s="33">
        <f t="shared" si="47"/>
        <v>0.51554557574650284</v>
      </c>
      <c r="AI188" s="33">
        <f t="shared" si="48"/>
        <v>1.196628117872782</v>
      </c>
      <c r="AJ188" s="33">
        <f t="shared" si="49"/>
        <v>0.99230335523489832</v>
      </c>
      <c r="AK188" s="95">
        <f t="shared" si="50"/>
        <v>0.75432711611999081</v>
      </c>
      <c r="AL188" s="3">
        <f t="shared" si="51"/>
        <v>0.75370506614266453</v>
      </c>
      <c r="AM188" s="3"/>
      <c r="AN188" s="3"/>
      <c r="AO188" s="3"/>
      <c r="AP188" s="3"/>
      <c r="AQ188" s="3"/>
      <c r="AR188" s="90">
        <f t="shared" si="57"/>
        <v>0</v>
      </c>
      <c r="AS188" s="91">
        <f t="shared" si="58"/>
        <v>0</v>
      </c>
      <c r="AT188" s="89">
        <f>SUM(AS$9:AS188)*RLR</f>
        <v>120</v>
      </c>
      <c r="AU188" s="90">
        <f>AT188-SUM(AW$9:AW188)</f>
        <v>29.555392062880259</v>
      </c>
      <c r="AV188" s="48">
        <f t="shared" si="52"/>
        <v>0.62630480167014613</v>
      </c>
      <c r="AW188" s="31">
        <f t="shared" si="59"/>
        <v>0.18666563408134904</v>
      </c>
      <c r="AX188" s="90">
        <f>SUM(AW$9:AW188)*RRF</f>
        <v>63.311225555983818</v>
      </c>
      <c r="AY188" s="96"/>
    </row>
    <row r="189" spans="1:51" x14ac:dyDescent="0.25">
      <c r="A189" s="14">
        <f t="shared" si="53"/>
        <v>1.8</v>
      </c>
      <c r="B189" s="59">
        <f>IF($B$4="AY",0,IFERROR(P*INDEX('UWYr writing pattern'!$C$4:$C$18,MATCH('Extended model w.Calcs'!$A189,'UWYr writing pattern'!$A$4:$A$18,0)) / 25,B188))</f>
        <v>0</v>
      </c>
      <c r="C189" s="36">
        <f t="shared" si="54"/>
        <v>0.72833349412154091</v>
      </c>
      <c r="E189" s="48">
        <f t="shared" si="40"/>
        <v>5.4</v>
      </c>
      <c r="F189" s="34">
        <f t="shared" si="55"/>
        <v>4.1330982388594263E-2</v>
      </c>
      <c r="G189" s="31">
        <f>SUM($F$9:F189)*RLR</f>
        <v>119.12599980705411</v>
      </c>
      <c r="H189" s="32"/>
      <c r="I189" s="36">
        <f>G189-SUM($L$9:L189)</f>
        <v>56.902215893641156</v>
      </c>
      <c r="K189" s="48">
        <f t="shared" si="41"/>
        <v>0.625</v>
      </c>
      <c r="L189" s="31">
        <f t="shared" si="56"/>
        <v>0.35831482383261454</v>
      </c>
      <c r="M189" s="36">
        <f>SUM($L$9:L189)*RRF</f>
        <v>43.556648739389068</v>
      </c>
      <c r="N189" s="33"/>
      <c r="O189" s="36">
        <f t="shared" si="42"/>
        <v>100.45886463303023</v>
      </c>
      <c r="P189" s="33"/>
      <c r="Q189" s="33"/>
      <c r="R189" s="33"/>
      <c r="S189" s="33"/>
      <c r="T189" s="33"/>
      <c r="U189" s="33"/>
      <c r="V189" s="33"/>
      <c r="W189" s="31">
        <f t="shared" si="43"/>
        <v>0.6118001350620943</v>
      </c>
      <c r="X189" s="31">
        <f t="shared" si="44"/>
        <v>39.831551125548806</v>
      </c>
      <c r="Y189" s="31">
        <f t="shared" si="45"/>
        <v>40.443351260610903</v>
      </c>
      <c r="Z189" s="31">
        <f t="shared" si="46"/>
        <v>-16.458864633030231</v>
      </c>
      <c r="AA189" s="31"/>
      <c r="AB189" s="31"/>
      <c r="AC189" s="31"/>
      <c r="AD189" s="31"/>
      <c r="AE189" s="31"/>
      <c r="AF189" s="31"/>
      <c r="AG189" s="31"/>
      <c r="AH189" s="33">
        <f t="shared" si="47"/>
        <v>0.51853153261177465</v>
      </c>
      <c r="AI189" s="33">
        <f t="shared" si="48"/>
        <v>1.1959388646789313</v>
      </c>
      <c r="AJ189" s="33">
        <f t="shared" si="49"/>
        <v>0.99271666505878431</v>
      </c>
      <c r="AK189" s="95">
        <f t="shared" si="50"/>
        <v>0.75585937499999989</v>
      </c>
      <c r="AL189" s="3">
        <f t="shared" si="51"/>
        <v>0.7552476231396833</v>
      </c>
      <c r="AM189" s="3"/>
      <c r="AN189" s="3"/>
      <c r="AO189" s="3"/>
      <c r="AP189" s="3"/>
      <c r="AQ189" s="3"/>
      <c r="AR189" s="90">
        <f t="shared" si="57"/>
        <v>0</v>
      </c>
      <c r="AS189" s="91">
        <f t="shared" si="58"/>
        <v>0</v>
      </c>
      <c r="AT189" s="89">
        <f>SUM(AS$9:AS189)*RLR</f>
        <v>120</v>
      </c>
      <c r="AU189" s="90">
        <f>AT189-SUM(AW$9:AW189)</f>
        <v>29.370285223238</v>
      </c>
      <c r="AV189" s="48">
        <f t="shared" si="52"/>
        <v>0.625</v>
      </c>
      <c r="AW189" s="31">
        <f t="shared" si="59"/>
        <v>0.18510683964225633</v>
      </c>
      <c r="AX189" s="90">
        <f>SUM(AW$9:AW189)*RRF</f>
        <v>63.440800343733393</v>
      </c>
      <c r="AY189" s="96"/>
    </row>
    <row r="190" spans="1:51" x14ac:dyDescent="0.25">
      <c r="A190" s="14">
        <f t="shared" si="53"/>
        <v>1.81</v>
      </c>
      <c r="B190" s="59">
        <f>IF($B$4="AY",0,IFERROR(P*INDEX('UWYr writing pattern'!$C$4:$C$18,MATCH('Extended model w.Calcs'!$A190,'UWYr writing pattern'!$A$4:$A$18,0)) / 25,B189))</f>
        <v>0</v>
      </c>
      <c r="C190" s="36">
        <f t="shared" si="54"/>
        <v>0.68900348543897771</v>
      </c>
      <c r="E190" s="48">
        <f t="shared" si="40"/>
        <v>5.43</v>
      </c>
      <c r="F190" s="34">
        <f t="shared" si="55"/>
        <v>3.9330008682563214E-2</v>
      </c>
      <c r="G190" s="31">
        <f>SUM($F$9:F190)*RLR</f>
        <v>119.17319581747319</v>
      </c>
      <c r="H190" s="32"/>
      <c r="I190" s="36">
        <f>G190-SUM($L$9:L190)</f>
        <v>56.59377305472497</v>
      </c>
      <c r="K190" s="48">
        <f t="shared" si="41"/>
        <v>0.62370062370062362</v>
      </c>
      <c r="L190" s="31">
        <f t="shared" si="56"/>
        <v>0.35563884933525719</v>
      </c>
      <c r="M190" s="36">
        <f>SUM($L$9:L190)*RRF</f>
        <v>43.805595933923748</v>
      </c>
      <c r="N190" s="33"/>
      <c r="O190" s="36">
        <f t="shared" si="42"/>
        <v>100.39936898864872</v>
      </c>
      <c r="P190" s="33"/>
      <c r="Q190" s="33"/>
      <c r="R190" s="33"/>
      <c r="S190" s="33"/>
      <c r="T190" s="33"/>
      <c r="U190" s="33"/>
      <c r="V190" s="33"/>
      <c r="W190" s="31">
        <f t="shared" si="43"/>
        <v>0.57876292776874128</v>
      </c>
      <c r="X190" s="31">
        <f t="shared" si="44"/>
        <v>39.615641138307474</v>
      </c>
      <c r="Y190" s="31">
        <f t="shared" si="45"/>
        <v>40.194404066076217</v>
      </c>
      <c r="Z190" s="31">
        <f t="shared" si="46"/>
        <v>-16.399368988648718</v>
      </c>
      <c r="AA190" s="31"/>
      <c r="AB190" s="31"/>
      <c r="AC190" s="31"/>
      <c r="AD190" s="31"/>
      <c r="AE190" s="31"/>
      <c r="AF190" s="31"/>
      <c r="AG190" s="31"/>
      <c r="AH190" s="33">
        <f t="shared" si="47"/>
        <v>0.52149518968956843</v>
      </c>
      <c r="AI190" s="33">
        <f t="shared" si="48"/>
        <v>1.1952305831981991</v>
      </c>
      <c r="AJ190" s="33">
        <f t="shared" si="49"/>
        <v>0.9931099651456099</v>
      </c>
      <c r="AK190" s="95">
        <f t="shared" si="50"/>
        <v>0.7573789180844821</v>
      </c>
      <c r="AL190" s="3">
        <f t="shared" si="51"/>
        <v>0.75677732549506027</v>
      </c>
      <c r="AM190" s="3"/>
      <c r="AN190" s="3"/>
      <c r="AO190" s="3"/>
      <c r="AP190" s="3"/>
      <c r="AQ190" s="3"/>
      <c r="AR190" s="90">
        <f t="shared" si="57"/>
        <v>0</v>
      </c>
      <c r="AS190" s="91">
        <f t="shared" si="58"/>
        <v>0</v>
      </c>
      <c r="AT190" s="89">
        <f>SUM(AS$9:AS190)*RLR</f>
        <v>120</v>
      </c>
      <c r="AU190" s="90">
        <f>AT190-SUM(AW$9:AW190)</f>
        <v>29.186720940592764</v>
      </c>
      <c r="AV190" s="48">
        <f t="shared" si="52"/>
        <v>0.62370062370062362</v>
      </c>
      <c r="AW190" s="31">
        <f t="shared" si="59"/>
        <v>0.1835642826452375</v>
      </c>
      <c r="AX190" s="90">
        <f>SUM(AW$9:AW190)*RRF</f>
        <v>63.569295341585061</v>
      </c>
      <c r="AY190" s="96"/>
    </row>
    <row r="191" spans="1:51" x14ac:dyDescent="0.25">
      <c r="A191" s="14">
        <f t="shared" si="53"/>
        <v>1.82</v>
      </c>
      <c r="B191" s="59">
        <f>IF($B$4="AY",0,IFERROR(P*INDEX('UWYr writing pattern'!$C$4:$C$18,MATCH('Extended model w.Calcs'!$A191,'UWYr writing pattern'!$A$4:$A$18,0)) / 25,B190))</f>
        <v>0</v>
      </c>
      <c r="C191" s="36">
        <f t="shared" si="54"/>
        <v>0.65159059617964121</v>
      </c>
      <c r="E191" s="48">
        <f t="shared" si="40"/>
        <v>5.46</v>
      </c>
      <c r="F191" s="34">
        <f t="shared" si="55"/>
        <v>3.7412889259336488E-2</v>
      </c>
      <c r="G191" s="31">
        <f>SUM($F$9:F191)*RLR</f>
        <v>119.2180912845844</v>
      </c>
      <c r="H191" s="32"/>
      <c r="I191" s="36">
        <f>G191-SUM($L$9:L191)</f>
        <v>56.285692806318153</v>
      </c>
      <c r="K191" s="48">
        <f t="shared" si="41"/>
        <v>0.62240663900414939</v>
      </c>
      <c r="L191" s="31">
        <f t="shared" si="56"/>
        <v>0.35297571551803514</v>
      </c>
      <c r="M191" s="36">
        <f>SUM($L$9:L191)*RRF</f>
        <v>44.052678934786371</v>
      </c>
      <c r="N191" s="33"/>
      <c r="O191" s="36">
        <f t="shared" si="42"/>
        <v>100.33837174110452</v>
      </c>
      <c r="P191" s="33"/>
      <c r="Q191" s="33"/>
      <c r="R191" s="33"/>
      <c r="S191" s="33"/>
      <c r="T191" s="33"/>
      <c r="U191" s="33"/>
      <c r="V191" s="33"/>
      <c r="W191" s="31">
        <f t="shared" si="43"/>
        <v>0.54733610079089856</v>
      </c>
      <c r="X191" s="31">
        <f t="shared" si="44"/>
        <v>39.399984964422707</v>
      </c>
      <c r="Y191" s="31">
        <f t="shared" si="45"/>
        <v>39.947321065213607</v>
      </c>
      <c r="Z191" s="31">
        <f t="shared" si="46"/>
        <v>-16.338371741104524</v>
      </c>
      <c r="AA191" s="31"/>
      <c r="AB191" s="31"/>
      <c r="AC191" s="31"/>
      <c r="AD191" s="31"/>
      <c r="AE191" s="31"/>
      <c r="AF191" s="31"/>
      <c r="AG191" s="31"/>
      <c r="AH191" s="33">
        <f t="shared" si="47"/>
        <v>0.52443665398555206</v>
      </c>
      <c r="AI191" s="33">
        <f t="shared" si="48"/>
        <v>1.1945044254893395</v>
      </c>
      <c r="AJ191" s="33">
        <f t="shared" si="49"/>
        <v>0.99348409403820337</v>
      </c>
      <c r="AK191" s="95">
        <f t="shared" si="50"/>
        <v>0.75888587700636423</v>
      </c>
      <c r="AL191" s="3">
        <f t="shared" si="51"/>
        <v>0.75829430683292887</v>
      </c>
      <c r="AM191" s="3"/>
      <c r="AN191" s="3"/>
      <c r="AO191" s="3"/>
      <c r="AP191" s="3"/>
      <c r="AQ191" s="3"/>
      <c r="AR191" s="90">
        <f t="shared" si="57"/>
        <v>0</v>
      </c>
      <c r="AS191" s="91">
        <f t="shared" si="58"/>
        <v>0</v>
      </c>
      <c r="AT191" s="89">
        <f>SUM(AS$9:AS191)*RLR</f>
        <v>120</v>
      </c>
      <c r="AU191" s="90">
        <f>AT191-SUM(AW$9:AW191)</f>
        <v>29.004683180048531</v>
      </c>
      <c r="AV191" s="48">
        <f t="shared" si="52"/>
        <v>0.62240663900414939</v>
      </c>
      <c r="AW191" s="31">
        <f t="shared" si="59"/>
        <v>0.18203776054423759</v>
      </c>
      <c r="AX191" s="90">
        <f>SUM(AW$9:AW191)*RRF</f>
        <v>63.696721773966026</v>
      </c>
      <c r="AY191" s="96"/>
    </row>
    <row r="192" spans="1:51" x14ac:dyDescent="0.25">
      <c r="A192" s="14">
        <f t="shared" si="53"/>
        <v>1.83</v>
      </c>
      <c r="B192" s="59">
        <f>IF($B$4="AY",0,IFERROR(P*INDEX('UWYr writing pattern'!$C$4:$C$18,MATCH('Extended model w.Calcs'!$A192,'UWYr writing pattern'!$A$4:$A$18,0)) / 25,B191))</f>
        <v>0</v>
      </c>
      <c r="C192" s="36">
        <f t="shared" si="54"/>
        <v>0.61601374962823274</v>
      </c>
      <c r="E192" s="48">
        <f t="shared" si="40"/>
        <v>5.49</v>
      </c>
      <c r="F192" s="34">
        <f t="shared" si="55"/>
        <v>3.5576846551408414E-2</v>
      </c>
      <c r="G192" s="31">
        <f>SUM($F$9:F192)*RLR</f>
        <v>119.2607835004461</v>
      </c>
      <c r="H192" s="32"/>
      <c r="I192" s="36">
        <f>G192-SUM($L$9:L192)</f>
        <v>55.978059133343841</v>
      </c>
      <c r="K192" s="48">
        <f t="shared" si="41"/>
        <v>0.6211180124223602</v>
      </c>
      <c r="L192" s="31">
        <f t="shared" si="56"/>
        <v>0.35032588883600513</v>
      </c>
      <c r="M192" s="36">
        <f>SUM($L$9:L192)*RRF</f>
        <v>44.297907056971574</v>
      </c>
      <c r="N192" s="33"/>
      <c r="O192" s="36">
        <f t="shared" si="42"/>
        <v>100.27596619031542</v>
      </c>
      <c r="P192" s="33"/>
      <c r="Q192" s="33"/>
      <c r="R192" s="33"/>
      <c r="S192" s="33"/>
      <c r="T192" s="33"/>
      <c r="U192" s="33"/>
      <c r="V192" s="33"/>
      <c r="W192" s="31">
        <f t="shared" si="43"/>
        <v>0.51745154968771545</v>
      </c>
      <c r="X192" s="31">
        <f t="shared" si="44"/>
        <v>39.184641393340684</v>
      </c>
      <c r="Y192" s="31">
        <f t="shared" si="45"/>
        <v>39.702092943028397</v>
      </c>
      <c r="Z192" s="31">
        <f t="shared" si="46"/>
        <v>-16.275966190315415</v>
      </c>
      <c r="AA192" s="31"/>
      <c r="AB192" s="31"/>
      <c r="AC192" s="31"/>
      <c r="AD192" s="31"/>
      <c r="AE192" s="31"/>
      <c r="AF192" s="31"/>
      <c r="AG192" s="31"/>
      <c r="AH192" s="33">
        <f t="shared" si="47"/>
        <v>0.52735603639251871</v>
      </c>
      <c r="AI192" s="33">
        <f t="shared" si="48"/>
        <v>1.1937615022656598</v>
      </c>
      <c r="AJ192" s="33">
        <f t="shared" si="49"/>
        <v>0.99383986250371747</v>
      </c>
      <c r="AK192" s="95">
        <f t="shared" si="50"/>
        <v>0.76038038176676814</v>
      </c>
      <c r="AL192" s="3">
        <f t="shared" si="51"/>
        <v>0.75979869911405173</v>
      </c>
      <c r="AM192" s="3"/>
      <c r="AN192" s="3"/>
      <c r="AO192" s="3"/>
      <c r="AP192" s="3"/>
      <c r="AQ192" s="3"/>
      <c r="AR192" s="90">
        <f t="shared" si="57"/>
        <v>0</v>
      </c>
      <c r="AS192" s="91">
        <f t="shared" si="58"/>
        <v>0</v>
      </c>
      <c r="AT192" s="89">
        <f>SUM(AS$9:AS192)*RLR</f>
        <v>120</v>
      </c>
      <c r="AU192" s="90">
        <f>AT192-SUM(AW$9:AW192)</f>
        <v>28.824156106313794</v>
      </c>
      <c r="AV192" s="48">
        <f t="shared" si="52"/>
        <v>0.6211180124223602</v>
      </c>
      <c r="AW192" s="31">
        <f t="shared" si="59"/>
        <v>0.18052707373474189</v>
      </c>
      <c r="AX192" s="90">
        <f>SUM(AW$9:AW192)*RRF</f>
        <v>63.823090725580343</v>
      </c>
      <c r="AY192" s="96"/>
    </row>
    <row r="193" spans="1:51" x14ac:dyDescent="0.25">
      <c r="A193" s="14">
        <f t="shared" si="53"/>
        <v>1.84</v>
      </c>
      <c r="B193" s="59">
        <f>IF($B$4="AY",0,IFERROR(P*INDEX('UWYr writing pattern'!$C$4:$C$18,MATCH('Extended model w.Calcs'!$A193,'UWYr writing pattern'!$A$4:$A$18,0)) / 25,B192))</f>
        <v>0</v>
      </c>
      <c r="C193" s="36">
        <f t="shared" si="54"/>
        <v>0.58219459477364277</v>
      </c>
      <c r="E193" s="48">
        <f t="shared" si="40"/>
        <v>5.5200000000000005</v>
      </c>
      <c r="F193" s="34">
        <f t="shared" si="55"/>
        <v>3.3819154854589979E-2</v>
      </c>
      <c r="G193" s="31">
        <f>SUM($F$9:F193)*RLR</f>
        <v>119.30136648627159</v>
      </c>
      <c r="H193" s="32"/>
      <c r="I193" s="36">
        <f>G193-SUM($L$9:L193)</f>
        <v>55.670952310887699</v>
      </c>
      <c r="K193" s="48">
        <f t="shared" si="41"/>
        <v>0.6198347107438017</v>
      </c>
      <c r="L193" s="31">
        <f t="shared" si="56"/>
        <v>0.34768980828163876</v>
      </c>
      <c r="M193" s="36">
        <f>SUM($L$9:L193)*RRF</f>
        <v>44.541289922768719</v>
      </c>
      <c r="N193" s="33"/>
      <c r="O193" s="36">
        <f t="shared" si="42"/>
        <v>100.21224223365641</v>
      </c>
      <c r="P193" s="33"/>
      <c r="Q193" s="33"/>
      <c r="R193" s="33"/>
      <c r="S193" s="33"/>
      <c r="T193" s="33"/>
      <c r="U193" s="33"/>
      <c r="V193" s="33"/>
      <c r="W193" s="31">
        <f t="shared" si="43"/>
        <v>0.4890434596098599</v>
      </c>
      <c r="X193" s="31">
        <f t="shared" si="44"/>
        <v>38.969666617621385</v>
      </c>
      <c r="Y193" s="31">
        <f t="shared" si="45"/>
        <v>39.458710077231245</v>
      </c>
      <c r="Z193" s="31">
        <f t="shared" si="46"/>
        <v>-16.212242233656411</v>
      </c>
      <c r="AA193" s="31"/>
      <c r="AB193" s="31"/>
      <c r="AC193" s="31"/>
      <c r="AD193" s="31"/>
      <c r="AE193" s="31"/>
      <c r="AF193" s="31"/>
      <c r="AG193" s="31"/>
      <c r="AH193" s="33">
        <f t="shared" si="47"/>
        <v>0.53025345146153235</v>
      </c>
      <c r="AI193" s="33">
        <f t="shared" si="48"/>
        <v>1.193002883734005</v>
      </c>
      <c r="AJ193" s="33">
        <f t="shared" si="49"/>
        <v>0.99417805405226323</v>
      </c>
      <c r="AK193" s="95">
        <f t="shared" si="50"/>
        <v>0.76186256075856262</v>
      </c>
      <c r="AL193" s="3">
        <f t="shared" si="51"/>
        <v>0.76129063265992714</v>
      </c>
      <c r="AM193" s="3"/>
      <c r="AN193" s="3"/>
      <c r="AO193" s="3"/>
      <c r="AP193" s="3"/>
      <c r="AQ193" s="3"/>
      <c r="AR193" s="90">
        <f t="shared" si="57"/>
        <v>0</v>
      </c>
      <c r="AS193" s="91">
        <f t="shared" si="58"/>
        <v>0</v>
      </c>
      <c r="AT193" s="89">
        <f>SUM(AS$9:AS193)*RLR</f>
        <v>120</v>
      </c>
      <c r="AU193" s="90">
        <f>AT193-SUM(AW$9:AW193)</f>
        <v>28.645124080808742</v>
      </c>
      <c r="AV193" s="48">
        <f t="shared" si="52"/>
        <v>0.6198347107438017</v>
      </c>
      <c r="AW193" s="31">
        <f t="shared" si="59"/>
        <v>0.17903202550505462</v>
      </c>
      <c r="AX193" s="90">
        <f>SUM(AW$9:AW193)*RRF</f>
        <v>63.948413143433875</v>
      </c>
      <c r="AY193" s="96"/>
    </row>
    <row r="194" spans="1:51" x14ac:dyDescent="0.25">
      <c r="A194" s="14">
        <f t="shared" si="53"/>
        <v>1.85</v>
      </c>
      <c r="B194" s="59">
        <f>IF($B$4="AY",0,IFERROR(P*INDEX('UWYr writing pattern'!$C$4:$C$18,MATCH('Extended model w.Calcs'!$A194,'UWYr writing pattern'!$A$4:$A$18,0)) / 25,B193))</f>
        <v>0</v>
      </c>
      <c r="C194" s="36">
        <f t="shared" si="54"/>
        <v>0.55005745314213772</v>
      </c>
      <c r="E194" s="48">
        <f t="shared" si="40"/>
        <v>5.5500000000000007</v>
      </c>
      <c r="F194" s="34">
        <f t="shared" si="55"/>
        <v>3.2137141631505085E-2</v>
      </c>
      <c r="G194" s="31">
        <f>SUM($F$9:F194)*RLR</f>
        <v>119.3399310562294</v>
      </c>
      <c r="H194" s="32"/>
      <c r="I194" s="36">
        <f>G194-SUM($L$9:L194)</f>
        <v>55.364448994621</v>
      </c>
      <c r="K194" s="48">
        <f t="shared" si="41"/>
        <v>0.61855670103092786</v>
      </c>
      <c r="L194" s="31">
        <f t="shared" si="56"/>
        <v>0.34506788622451057</v>
      </c>
      <c r="M194" s="36">
        <f>SUM($L$9:L194)*RRF</f>
        <v>44.782837443125878</v>
      </c>
      <c r="N194" s="33"/>
      <c r="O194" s="36">
        <f t="shared" si="42"/>
        <v>100.14728643774689</v>
      </c>
      <c r="P194" s="33"/>
      <c r="Q194" s="33"/>
      <c r="R194" s="33"/>
      <c r="S194" s="33"/>
      <c r="T194" s="33"/>
      <c r="U194" s="33"/>
      <c r="V194" s="33"/>
      <c r="W194" s="31">
        <f t="shared" si="43"/>
        <v>0.46204826063939564</v>
      </c>
      <c r="X194" s="31">
        <f t="shared" si="44"/>
        <v>38.755114296234694</v>
      </c>
      <c r="Y194" s="31">
        <f t="shared" si="45"/>
        <v>39.217162556874086</v>
      </c>
      <c r="Z194" s="31">
        <f t="shared" si="46"/>
        <v>-16.147286437746885</v>
      </c>
      <c r="AA194" s="31"/>
      <c r="AB194" s="31"/>
      <c r="AC194" s="31"/>
      <c r="AD194" s="31"/>
      <c r="AE194" s="31"/>
      <c r="AF194" s="31"/>
      <c r="AG194" s="31"/>
      <c r="AH194" s="33">
        <f t="shared" si="47"/>
        <v>0.53312901718007</v>
      </c>
      <c r="AI194" s="33">
        <f t="shared" si="48"/>
        <v>1.1922296004493678</v>
      </c>
      <c r="AJ194" s="33">
        <f t="shared" si="49"/>
        <v>0.99449942546857839</v>
      </c>
      <c r="AK194" s="95">
        <f t="shared" si="50"/>
        <v>0.76333254078952706</v>
      </c>
      <c r="AL194" s="3">
        <f t="shared" si="51"/>
        <v>0.76277023617649775</v>
      </c>
      <c r="AM194" s="3"/>
      <c r="AN194" s="3"/>
      <c r="AO194" s="3"/>
      <c r="AP194" s="3"/>
      <c r="AQ194" s="3"/>
      <c r="AR194" s="90">
        <f t="shared" si="57"/>
        <v>0</v>
      </c>
      <c r="AS194" s="91">
        <f t="shared" si="58"/>
        <v>0</v>
      </c>
      <c r="AT194" s="89">
        <f>SUM(AS$9:AS194)*RLR</f>
        <v>120</v>
      </c>
      <c r="AU194" s="90">
        <f>AT194-SUM(AW$9:AW194)</f>
        <v>28.467571658820262</v>
      </c>
      <c r="AV194" s="48">
        <f t="shared" si="52"/>
        <v>0.61855670103092786</v>
      </c>
      <c r="AW194" s="31">
        <f t="shared" si="59"/>
        <v>0.17755242198848398</v>
      </c>
      <c r="AX194" s="90">
        <f>SUM(AW$9:AW194)*RRF</f>
        <v>64.072699838825812</v>
      </c>
      <c r="AY194" s="96"/>
    </row>
    <row r="195" spans="1:51" x14ac:dyDescent="0.25">
      <c r="A195" s="14">
        <f t="shared" si="53"/>
        <v>1.86</v>
      </c>
      <c r="B195" s="59">
        <f>IF($B$4="AY",0,IFERROR(P*INDEX('UWYr writing pattern'!$C$4:$C$18,MATCH('Extended model w.Calcs'!$A195,'UWYr writing pattern'!$A$4:$A$18,0)) / 25,B194))</f>
        <v>0</v>
      </c>
      <c r="C195" s="36">
        <f t="shared" si="54"/>
        <v>0.51952926449274905</v>
      </c>
      <c r="E195" s="48">
        <f t="shared" si="40"/>
        <v>5.58</v>
      </c>
      <c r="F195" s="34">
        <f t="shared" si="55"/>
        <v>3.0528188649388648E-2</v>
      </c>
      <c r="G195" s="31">
        <f>SUM($F$9:F195)*RLR</f>
        <v>119.37656488260866</v>
      </c>
      <c r="H195" s="32"/>
      <c r="I195" s="36">
        <f>G195-SUM($L$9:L195)</f>
        <v>55.058622311755187</v>
      </c>
      <c r="K195" s="48">
        <f t="shared" si="41"/>
        <v>0.61728395061728392</v>
      </c>
      <c r="L195" s="31">
        <f t="shared" si="56"/>
        <v>0.34246050924507837</v>
      </c>
      <c r="M195" s="36">
        <f>SUM($L$9:L195)*RRF</f>
        <v>45.022559799597431</v>
      </c>
      <c r="N195" s="33"/>
      <c r="O195" s="36">
        <f t="shared" si="42"/>
        <v>100.08118211135262</v>
      </c>
      <c r="P195" s="33"/>
      <c r="Q195" s="33"/>
      <c r="R195" s="33"/>
      <c r="S195" s="33"/>
      <c r="T195" s="33"/>
      <c r="U195" s="33"/>
      <c r="V195" s="33"/>
      <c r="W195" s="31">
        <f t="shared" si="43"/>
        <v>0.43640458217390921</v>
      </c>
      <c r="X195" s="31">
        <f t="shared" si="44"/>
        <v>38.541035618228626</v>
      </c>
      <c r="Y195" s="31">
        <f t="shared" si="45"/>
        <v>38.977440200402533</v>
      </c>
      <c r="Z195" s="31">
        <f t="shared" si="46"/>
        <v>-16.081182111352618</v>
      </c>
      <c r="AA195" s="31"/>
      <c r="AB195" s="31"/>
      <c r="AC195" s="31"/>
      <c r="AD195" s="31"/>
      <c r="AE195" s="31"/>
      <c r="AF195" s="31"/>
      <c r="AG195" s="31"/>
      <c r="AH195" s="33">
        <f t="shared" si="47"/>
        <v>0.53598285475711227</v>
      </c>
      <c r="AI195" s="33">
        <f t="shared" si="48"/>
        <v>1.1914426441827692</v>
      </c>
      <c r="AJ195" s="33">
        <f t="shared" si="49"/>
        <v>0.9948047073550722</v>
      </c>
      <c r="AK195" s="95">
        <f t="shared" si="50"/>
        <v>0.76479044710513489</v>
      </c>
      <c r="AL195" s="3">
        <f t="shared" si="51"/>
        <v>0.76423763677746792</v>
      </c>
      <c r="AM195" s="3"/>
      <c r="AN195" s="3"/>
      <c r="AO195" s="3"/>
      <c r="AP195" s="3"/>
      <c r="AQ195" s="3"/>
      <c r="AR195" s="90">
        <f t="shared" si="57"/>
        <v>0</v>
      </c>
      <c r="AS195" s="91">
        <f t="shared" si="58"/>
        <v>0</v>
      </c>
      <c r="AT195" s="89">
        <f>SUM(AS$9:AS195)*RLR</f>
        <v>120</v>
      </c>
      <c r="AU195" s="90">
        <f>AT195-SUM(AW$9:AW195)</f>
        <v>28.291483586703848</v>
      </c>
      <c r="AV195" s="48">
        <f t="shared" si="52"/>
        <v>0.61728395061728392</v>
      </c>
      <c r="AW195" s="31">
        <f t="shared" si="59"/>
        <v>0.17608807211641397</v>
      </c>
      <c r="AX195" s="90">
        <f>SUM(AW$9:AW195)*RRF</f>
        <v>64.195961489307308</v>
      </c>
      <c r="AY195" s="96"/>
    </row>
    <row r="196" spans="1:51" x14ac:dyDescent="0.25">
      <c r="A196" s="14">
        <f t="shared" si="53"/>
        <v>1.87</v>
      </c>
      <c r="B196" s="59">
        <f>IF($B$4="AY",0,IFERROR(P*INDEX('UWYr writing pattern'!$C$4:$C$18,MATCH('Extended model w.Calcs'!$A196,'UWYr writing pattern'!$A$4:$A$18,0)) / 25,B195))</f>
        <v>0</v>
      </c>
      <c r="C196" s="36">
        <f t="shared" si="54"/>
        <v>0.49053953153405366</v>
      </c>
      <c r="E196" s="48">
        <f t="shared" si="40"/>
        <v>5.61</v>
      </c>
      <c r="F196" s="34">
        <f t="shared" si="55"/>
        <v>2.8989732958695398E-2</v>
      </c>
      <c r="G196" s="31">
        <f>SUM($F$9:F196)*RLR</f>
        <v>119.4113525621591</v>
      </c>
      <c r="H196" s="32"/>
      <c r="I196" s="36">
        <f>G196-SUM($L$9:L196)</f>
        <v>54.753541952344165</v>
      </c>
      <c r="K196" s="48">
        <f t="shared" si="41"/>
        <v>0.61601642710472282</v>
      </c>
      <c r="L196" s="31">
        <f t="shared" si="56"/>
        <v>0.33986803896145179</v>
      </c>
      <c r="M196" s="36">
        <f>SUM($L$9:L196)*RRF</f>
        <v>45.260467426870449</v>
      </c>
      <c r="N196" s="33"/>
      <c r="O196" s="36">
        <f t="shared" si="42"/>
        <v>100.01400937921461</v>
      </c>
      <c r="P196" s="33"/>
      <c r="Q196" s="33"/>
      <c r="R196" s="33"/>
      <c r="S196" s="33"/>
      <c r="T196" s="33"/>
      <c r="U196" s="33"/>
      <c r="V196" s="33"/>
      <c r="W196" s="31">
        <f t="shared" si="43"/>
        <v>0.41205320648860505</v>
      </c>
      <c r="X196" s="31">
        <f t="shared" si="44"/>
        <v>38.327479366640915</v>
      </c>
      <c r="Y196" s="31">
        <f t="shared" si="45"/>
        <v>38.739532573129523</v>
      </c>
      <c r="Z196" s="31">
        <f t="shared" si="46"/>
        <v>-16.014009379214613</v>
      </c>
      <c r="AA196" s="31"/>
      <c r="AB196" s="31"/>
      <c r="AC196" s="31"/>
      <c r="AD196" s="31"/>
      <c r="AE196" s="31"/>
      <c r="AF196" s="31"/>
      <c r="AG196" s="31"/>
      <c r="AH196" s="33">
        <f t="shared" si="47"/>
        <v>0.53881508841512438</v>
      </c>
      <c r="AI196" s="33">
        <f t="shared" si="48"/>
        <v>1.1906429688001741</v>
      </c>
      <c r="AJ196" s="33">
        <f t="shared" si="49"/>
        <v>0.99509460468465916</v>
      </c>
      <c r="AK196" s="95">
        <f t="shared" si="50"/>
        <v>0.76623640341096411</v>
      </c>
      <c r="AL196" s="3">
        <f t="shared" si="51"/>
        <v>0.76569296000723663</v>
      </c>
      <c r="AM196" s="3"/>
      <c r="AN196" s="3"/>
      <c r="AO196" s="3"/>
      <c r="AP196" s="3"/>
      <c r="AQ196" s="3"/>
      <c r="AR196" s="90">
        <f t="shared" si="57"/>
        <v>0</v>
      </c>
      <c r="AS196" s="91">
        <f t="shared" si="58"/>
        <v>0</v>
      </c>
      <c r="AT196" s="89">
        <f>SUM(AS$9:AS196)*RLR</f>
        <v>120</v>
      </c>
      <c r="AU196" s="90">
        <f>AT196-SUM(AW$9:AW196)</f>
        <v>28.116844799131599</v>
      </c>
      <c r="AV196" s="48">
        <f t="shared" si="52"/>
        <v>0.61601642710472282</v>
      </c>
      <c r="AW196" s="31">
        <f t="shared" si="59"/>
        <v>0.17463878757224596</v>
      </c>
      <c r="AX196" s="90">
        <f>SUM(AW$9:AW196)*RRF</f>
        <v>64.318208640607878</v>
      </c>
      <c r="AY196" s="96"/>
    </row>
    <row r="197" spans="1:51" x14ac:dyDescent="0.25">
      <c r="A197" s="14">
        <f t="shared" si="53"/>
        <v>1.88</v>
      </c>
      <c r="B197" s="59">
        <f>IF($B$4="AY",0,IFERROR(P*INDEX('UWYr writing pattern'!$C$4:$C$18,MATCH('Extended model w.Calcs'!$A197,'UWYr writing pattern'!$A$4:$A$18,0)) / 25,B196))</f>
        <v>0</v>
      </c>
      <c r="C197" s="36">
        <f t="shared" si="54"/>
        <v>0.46302026381499323</v>
      </c>
      <c r="E197" s="48">
        <f t="shared" si="40"/>
        <v>5.64</v>
      </c>
      <c r="F197" s="34">
        <f t="shared" si="55"/>
        <v>2.7519267719060415E-2</v>
      </c>
      <c r="G197" s="31">
        <f>SUM($F$9:F197)*RLR</f>
        <v>119.44437568342197</v>
      </c>
      <c r="H197" s="32"/>
      <c r="I197" s="36">
        <f>G197-SUM($L$9:L197)</f>
        <v>54.449274260758926</v>
      </c>
      <c r="K197" s="48">
        <f t="shared" si="41"/>
        <v>0.61475409836065575</v>
      </c>
      <c r="L197" s="31">
        <f t="shared" si="56"/>
        <v>0.33729081284811602</v>
      </c>
      <c r="M197" s="36">
        <f>SUM($L$9:L197)*RRF</f>
        <v>45.496570995864126</v>
      </c>
      <c r="N197" s="33"/>
      <c r="O197" s="36">
        <f t="shared" si="42"/>
        <v>99.945845256623045</v>
      </c>
      <c r="P197" s="33"/>
      <c r="Q197" s="33"/>
      <c r="R197" s="33"/>
      <c r="S197" s="33"/>
      <c r="T197" s="33"/>
      <c r="U197" s="33"/>
      <c r="V197" s="33"/>
      <c r="W197" s="31">
        <f t="shared" si="43"/>
        <v>0.38893702160459426</v>
      </c>
      <c r="X197" s="31">
        <f t="shared" si="44"/>
        <v>38.114491982531248</v>
      </c>
      <c r="Y197" s="31">
        <f t="shared" si="45"/>
        <v>38.503429004135846</v>
      </c>
      <c r="Z197" s="31">
        <f t="shared" si="46"/>
        <v>-15.945845256623045</v>
      </c>
      <c r="AA197" s="31"/>
      <c r="AB197" s="31"/>
      <c r="AC197" s="31"/>
      <c r="AD197" s="31"/>
      <c r="AE197" s="31"/>
      <c r="AF197" s="31"/>
      <c r="AG197" s="31"/>
      <c r="AH197" s="33">
        <f t="shared" si="47"/>
        <v>0.54162584518885859</v>
      </c>
      <c r="AI197" s="33">
        <f t="shared" si="48"/>
        <v>1.1898314911502743</v>
      </c>
      <c r="AJ197" s="33">
        <f t="shared" si="49"/>
        <v>0.99536979736184972</v>
      </c>
      <c r="AK197" s="95">
        <f t="shared" si="50"/>
        <v>0.76767053189473999</v>
      </c>
      <c r="AL197" s="3">
        <f t="shared" si="51"/>
        <v>0.76713632986345492</v>
      </c>
      <c r="AM197" s="3"/>
      <c r="AN197" s="3"/>
      <c r="AO197" s="3"/>
      <c r="AP197" s="3"/>
      <c r="AQ197" s="3"/>
      <c r="AR197" s="90">
        <f t="shared" si="57"/>
        <v>0</v>
      </c>
      <c r="AS197" s="91">
        <f t="shared" si="58"/>
        <v>0</v>
      </c>
      <c r="AT197" s="89">
        <f>SUM(AS$9:AS197)*RLR</f>
        <v>120</v>
      </c>
      <c r="AU197" s="90">
        <f>AT197-SUM(AW$9:AW197)</f>
        <v>27.943640416385406</v>
      </c>
      <c r="AV197" s="48">
        <f t="shared" si="52"/>
        <v>0.61475409836065575</v>
      </c>
      <c r="AW197" s="31">
        <f t="shared" si="59"/>
        <v>0.17320438274619054</v>
      </c>
      <c r="AX197" s="90">
        <f>SUM(AW$9:AW197)*RRF</f>
        <v>64.439451708530214</v>
      </c>
      <c r="AY197" s="96"/>
    </row>
    <row r="198" spans="1:51" x14ac:dyDescent="0.25">
      <c r="A198" s="14">
        <f t="shared" si="53"/>
        <v>1.89</v>
      </c>
      <c r="B198" s="59">
        <f>IF($B$4="AY",0,IFERROR(P*INDEX('UWYr writing pattern'!$C$4:$C$18,MATCH('Extended model w.Calcs'!$A198,'UWYr writing pattern'!$A$4:$A$18,0)) / 25,B197))</f>
        <v>0</v>
      </c>
      <c r="C198" s="36">
        <f t="shared" si="54"/>
        <v>0.43690592093582759</v>
      </c>
      <c r="E198" s="48">
        <f t="shared" si="40"/>
        <v>5.67</v>
      </c>
      <c r="F198" s="34">
        <f t="shared" si="55"/>
        <v>2.6114342879165618E-2</v>
      </c>
      <c r="G198" s="31">
        <f>SUM($F$9:F198)*RLR</f>
        <v>119.47571289487696</v>
      </c>
      <c r="H198" s="32"/>
      <c r="I198" s="36">
        <f>G198-SUM($L$9:L198)</f>
        <v>54.14588232716828</v>
      </c>
      <c r="K198" s="48">
        <f t="shared" si="41"/>
        <v>0.61349693251533743</v>
      </c>
      <c r="L198" s="31">
        <f t="shared" si="56"/>
        <v>0.3347291450456491</v>
      </c>
      <c r="M198" s="36">
        <f>SUM($L$9:L198)*RRF</f>
        <v>45.730881397396075</v>
      </c>
      <c r="N198" s="33"/>
      <c r="O198" s="36">
        <f t="shared" si="42"/>
        <v>99.876763724564356</v>
      </c>
      <c r="P198" s="33"/>
      <c r="Q198" s="33"/>
      <c r="R198" s="33"/>
      <c r="S198" s="33"/>
      <c r="T198" s="33"/>
      <c r="U198" s="33"/>
      <c r="V198" s="33"/>
      <c r="W198" s="31">
        <f t="shared" si="43"/>
        <v>0.36700097358609512</v>
      </c>
      <c r="X198" s="31">
        <f t="shared" si="44"/>
        <v>37.902117629017795</v>
      </c>
      <c r="Y198" s="31">
        <f t="shared" si="45"/>
        <v>38.269118602603889</v>
      </c>
      <c r="Z198" s="31">
        <f t="shared" si="46"/>
        <v>-15.876763724564356</v>
      </c>
      <c r="AA198" s="31"/>
      <c r="AB198" s="31"/>
      <c r="AC198" s="31"/>
      <c r="AD198" s="31"/>
      <c r="AE198" s="31"/>
      <c r="AF198" s="31"/>
      <c r="AG198" s="31"/>
      <c r="AH198" s="33">
        <f t="shared" si="47"/>
        <v>0.54441525473090568</v>
      </c>
      <c r="AI198" s="33">
        <f t="shared" si="48"/>
        <v>1.1890090919590994</v>
      </c>
      <c r="AJ198" s="33">
        <f t="shared" si="49"/>
        <v>0.99563094079064141</v>
      </c>
      <c r="AK198" s="95">
        <f t="shared" si="50"/>
        <v>0.7690929532480193</v>
      </c>
      <c r="AL198" s="3">
        <f t="shared" si="51"/>
        <v>0.76856786881921246</v>
      </c>
      <c r="AM198" s="3"/>
      <c r="AN198" s="3"/>
      <c r="AO198" s="3"/>
      <c r="AP198" s="3"/>
      <c r="AQ198" s="3"/>
      <c r="AR198" s="90">
        <f t="shared" si="57"/>
        <v>0</v>
      </c>
      <c r="AS198" s="91">
        <f t="shared" si="58"/>
        <v>0</v>
      </c>
      <c r="AT198" s="89">
        <f>SUM(AS$9:AS198)*RLR</f>
        <v>120</v>
      </c>
      <c r="AU198" s="90">
        <f>AT198-SUM(AW$9:AW198)</f>
        <v>27.771855741694509</v>
      </c>
      <c r="AV198" s="48">
        <f t="shared" si="52"/>
        <v>0.61349693251533743</v>
      </c>
      <c r="AW198" s="31">
        <f t="shared" si="59"/>
        <v>0.17178467469089392</v>
      </c>
      <c r="AX198" s="90">
        <f>SUM(AW$9:AW198)*RRF</f>
        <v>64.559700980813844</v>
      </c>
      <c r="AY198" s="96"/>
    </row>
    <row r="199" spans="1:51" x14ac:dyDescent="0.25">
      <c r="A199" s="14">
        <f t="shared" si="53"/>
        <v>1.9</v>
      </c>
      <c r="B199" s="59">
        <f>IF($B$4="AY",0,IFERROR(P*INDEX('UWYr writing pattern'!$C$4:$C$18,MATCH('Extended model w.Calcs'!$A199,'UWYr writing pattern'!$A$4:$A$18,0)) / 25,B198))</f>
        <v>0</v>
      </c>
      <c r="C199" s="36">
        <f t="shared" si="54"/>
        <v>0.41213335521876615</v>
      </c>
      <c r="E199" s="48">
        <f t="shared" si="40"/>
        <v>5.6999999999999993</v>
      </c>
      <c r="F199" s="34">
        <f t="shared" si="55"/>
        <v>2.4772565717061427E-2</v>
      </c>
      <c r="G199" s="31">
        <f>SUM($F$9:F199)*RLR</f>
        <v>119.50543997373744</v>
      </c>
      <c r="H199" s="32"/>
      <c r="I199" s="36">
        <f>G199-SUM($L$9:L199)</f>
        <v>53.84342607886822</v>
      </c>
      <c r="K199" s="48">
        <f t="shared" si="41"/>
        <v>0.61224489795918358</v>
      </c>
      <c r="L199" s="31">
        <f t="shared" si="56"/>
        <v>0.33218332716054166</v>
      </c>
      <c r="M199" s="36">
        <f>SUM($L$9:L199)*RRF</f>
        <v>45.96340972640845</v>
      </c>
      <c r="N199" s="33"/>
      <c r="O199" s="36">
        <f t="shared" si="42"/>
        <v>99.806835805276677</v>
      </c>
      <c r="P199" s="33"/>
      <c r="Q199" s="33"/>
      <c r="R199" s="33"/>
      <c r="S199" s="33"/>
      <c r="T199" s="33"/>
      <c r="U199" s="33"/>
      <c r="V199" s="33"/>
      <c r="W199" s="31">
        <f t="shared" si="43"/>
        <v>0.34619201838376357</v>
      </c>
      <c r="X199" s="31">
        <f t="shared" si="44"/>
        <v>37.690398255207754</v>
      </c>
      <c r="Y199" s="31">
        <f t="shared" si="45"/>
        <v>38.036590273591514</v>
      </c>
      <c r="Z199" s="31">
        <f t="shared" si="46"/>
        <v>-15.806835805276677</v>
      </c>
      <c r="AA199" s="31"/>
      <c r="AB199" s="31"/>
      <c r="AC199" s="31"/>
      <c r="AD199" s="31"/>
      <c r="AE199" s="31"/>
      <c r="AF199" s="31"/>
      <c r="AG199" s="31"/>
      <c r="AH199" s="33">
        <f t="shared" si="47"/>
        <v>0.54718344912391015</v>
      </c>
      <c r="AI199" s="33">
        <f t="shared" si="48"/>
        <v>1.1881766167294843</v>
      </c>
      <c r="AJ199" s="33">
        <f t="shared" si="49"/>
        <v>0.99587866644781198</v>
      </c>
      <c r="AK199" s="95">
        <f t="shared" si="50"/>
        <v>0.77050378668751973</v>
      </c>
      <c r="AL199" s="3">
        <f t="shared" si="51"/>
        <v>0.76998769784486143</v>
      </c>
      <c r="AM199" s="3"/>
      <c r="AN199" s="3"/>
      <c r="AO199" s="3"/>
      <c r="AP199" s="3"/>
      <c r="AQ199" s="3"/>
      <c r="AR199" s="90">
        <f t="shared" si="57"/>
        <v>0</v>
      </c>
      <c r="AS199" s="91">
        <f t="shared" si="58"/>
        <v>0</v>
      </c>
      <c r="AT199" s="89">
        <f>SUM(AS$9:AS199)*RLR</f>
        <v>120</v>
      </c>
      <c r="AU199" s="90">
        <f>AT199-SUM(AW$9:AW199)</f>
        <v>27.601476258616628</v>
      </c>
      <c r="AV199" s="48">
        <f t="shared" si="52"/>
        <v>0.61224489795918358</v>
      </c>
      <c r="AW199" s="31">
        <f t="shared" si="59"/>
        <v>0.17037948307788042</v>
      </c>
      <c r="AX199" s="90">
        <f>SUM(AW$9:AW199)*RRF</f>
        <v>64.67896661896836</v>
      </c>
      <c r="AY199" s="96"/>
    </row>
    <row r="200" spans="1:51" x14ac:dyDescent="0.25">
      <c r="A200" s="14">
        <f t="shared" si="53"/>
        <v>1.91</v>
      </c>
      <c r="B200" s="59">
        <f>IF($B$4="AY",0,IFERROR(P*INDEX('UWYr writing pattern'!$C$4:$C$18,MATCH('Extended model w.Calcs'!$A200,'UWYr writing pattern'!$A$4:$A$18,0)) / 25,B199))</f>
        <v>0</v>
      </c>
      <c r="C200" s="36">
        <f t="shared" si="54"/>
        <v>0.38864175397129647</v>
      </c>
      <c r="E200" s="48">
        <f t="shared" si="40"/>
        <v>5.7299999999999995</v>
      </c>
      <c r="F200" s="34">
        <f t="shared" si="55"/>
        <v>2.3491601247469671E-2</v>
      </c>
      <c r="G200" s="31">
        <f>SUM($F$9:F200)*RLR</f>
        <v>119.5336298952344</v>
      </c>
      <c r="H200" s="32"/>
      <c r="I200" s="36">
        <f>G200-SUM($L$9:L200)</f>
        <v>53.541962371310888</v>
      </c>
      <c r="K200" s="48">
        <f t="shared" si="41"/>
        <v>0.61099796334012213</v>
      </c>
      <c r="L200" s="31">
        <f t="shared" si="56"/>
        <v>0.32965362905429518</v>
      </c>
      <c r="M200" s="36">
        <f>SUM($L$9:L200)*RRF</f>
        <v>46.194167266746454</v>
      </c>
      <c r="N200" s="33"/>
      <c r="O200" s="36">
        <f t="shared" si="42"/>
        <v>99.736129638057349</v>
      </c>
      <c r="P200" s="33"/>
      <c r="Q200" s="33"/>
      <c r="R200" s="33"/>
      <c r="S200" s="33"/>
      <c r="T200" s="33"/>
      <c r="U200" s="33"/>
      <c r="V200" s="33"/>
      <c r="W200" s="31">
        <f t="shared" si="43"/>
        <v>0.32645907333588897</v>
      </c>
      <c r="X200" s="31">
        <f t="shared" si="44"/>
        <v>37.47937365991762</v>
      </c>
      <c r="Y200" s="31">
        <f t="shared" si="45"/>
        <v>37.80583273325351</v>
      </c>
      <c r="Z200" s="31">
        <f t="shared" si="46"/>
        <v>-15.736129638057349</v>
      </c>
      <c r="AA200" s="31"/>
      <c r="AB200" s="31"/>
      <c r="AC200" s="31"/>
      <c r="AD200" s="31"/>
      <c r="AE200" s="31"/>
      <c r="AF200" s="31"/>
      <c r="AG200" s="31"/>
      <c r="AH200" s="33">
        <f t="shared" si="47"/>
        <v>0.54993056269936258</v>
      </c>
      <c r="AI200" s="33">
        <f t="shared" si="48"/>
        <v>1.1873348766435399</v>
      </c>
      <c r="AJ200" s="33">
        <f t="shared" si="49"/>
        <v>0.9961135824602867</v>
      </c>
      <c r="AK200" s="95">
        <f t="shared" si="50"/>
        <v>0.77190314997610343</v>
      </c>
      <c r="AL200" s="3">
        <f t="shared" si="51"/>
        <v>0.77139593642948479</v>
      </c>
      <c r="AM200" s="3"/>
      <c r="AN200" s="3"/>
      <c r="AO200" s="3"/>
      <c r="AP200" s="3"/>
      <c r="AQ200" s="3"/>
      <c r="AR200" s="90">
        <f t="shared" si="57"/>
        <v>0</v>
      </c>
      <c r="AS200" s="91">
        <f t="shared" si="58"/>
        <v>0</v>
      </c>
      <c r="AT200" s="89">
        <f>SUM(AS$9:AS200)*RLR</f>
        <v>120</v>
      </c>
      <c r="AU200" s="90">
        <f>AT200-SUM(AW$9:AW200)</f>
        <v>27.432487628461828</v>
      </c>
      <c r="AV200" s="48">
        <f t="shared" si="52"/>
        <v>0.61099796334012213</v>
      </c>
      <c r="AW200" s="31">
        <f t="shared" si="59"/>
        <v>0.16898863015479568</v>
      </c>
      <c r="AX200" s="90">
        <f>SUM(AW$9:AW200)*RRF</f>
        <v>64.797258660076722</v>
      </c>
      <c r="AY200" s="96"/>
    </row>
    <row r="201" spans="1:51" x14ac:dyDescent="0.25">
      <c r="A201" s="14">
        <f t="shared" si="53"/>
        <v>1.92</v>
      </c>
      <c r="B201" s="59">
        <f>IF($B$4="AY",0,IFERROR(P*INDEX('UWYr writing pattern'!$C$4:$C$18,MATCH('Extended model w.Calcs'!$A201,'UWYr writing pattern'!$A$4:$A$18,0)) / 25,B200))</f>
        <v>0</v>
      </c>
      <c r="C201" s="36">
        <f t="shared" si="54"/>
        <v>0.36637258146874119</v>
      </c>
      <c r="E201" s="48">
        <f t="shared" ref="E201:E264" si="60">(Ber*A201)</f>
        <v>5.76</v>
      </c>
      <c r="F201" s="34">
        <f t="shared" si="55"/>
        <v>2.2269172502555286E-2</v>
      </c>
      <c r="G201" s="31">
        <f>SUM($F$9:F201)*RLR</f>
        <v>119.56035290223747</v>
      </c>
      <c r="H201" s="32"/>
      <c r="I201" s="36">
        <f>G201-SUM($L$9:L201)</f>
        <v>53.241545078692909</v>
      </c>
      <c r="K201" s="48">
        <f t="shared" ref="K201:K264" si="61">Bp_1/(Bp_2+A201)</f>
        <v>0.6097560975609756</v>
      </c>
      <c r="L201" s="31">
        <f t="shared" si="56"/>
        <v>0.32714029962104407</v>
      </c>
      <c r="M201" s="36">
        <f>SUM($L$9:L201)*RRF</f>
        <v>46.423165476481188</v>
      </c>
      <c r="N201" s="33"/>
      <c r="O201" s="36">
        <f t="shared" ref="O201:O264" si="62">I201+M201</f>
        <v>99.664710555174096</v>
      </c>
      <c r="P201" s="33"/>
      <c r="Q201" s="33"/>
      <c r="R201" s="33"/>
      <c r="S201" s="33"/>
      <c r="T201" s="33"/>
      <c r="U201" s="33"/>
      <c r="V201" s="33"/>
      <c r="W201" s="31">
        <f t="shared" ref="W201:W264" si="63" xml:space="preserve"> C201*RLR*RRF</f>
        <v>0.30775296843374256</v>
      </c>
      <c r="X201" s="31">
        <f t="shared" ref="X201:X264" si="64">I201*RRF</f>
        <v>37.26908155508503</v>
      </c>
      <c r="Y201" s="31">
        <f t="shared" ref="Y201:Y264" si="65">W201+X201</f>
        <v>37.57683452351877</v>
      </c>
      <c r="Z201" s="31">
        <f t="shared" ref="Z201:Z264" si="66">P*RLR*RRF - O201</f>
        <v>-15.664710555174096</v>
      </c>
      <c r="AA201" s="31"/>
      <c r="AB201" s="31"/>
      <c r="AC201" s="31"/>
      <c r="AD201" s="31"/>
      <c r="AE201" s="31"/>
      <c r="AF201" s="31"/>
      <c r="AG201" s="31"/>
      <c r="AH201" s="33">
        <f t="shared" ref="AH201:AH264" si="67">M201/(P*RLR*RRF)</f>
        <v>0.55265673186287123</v>
      </c>
      <c r="AI201" s="33">
        <f t="shared" ref="AI201:AI264" si="68">O201/(P*RLR*RRF)</f>
        <v>1.1864846494663583</v>
      </c>
      <c r="AJ201" s="33">
        <f t="shared" ref="AJ201:AJ264" si="69">G201/(P*RLR)</f>
        <v>0.99633627418531223</v>
      </c>
      <c r="AK201" s="95">
        <f t="shared" ref="AK201:AK264" si="70">1-EXP(-(Bp_1*LN(Bp_2+A201)-Bp_1*LN(Bp_2)))</f>
        <v>0.77329115944342064</v>
      </c>
      <c r="AL201" s="3">
        <f t="shared" ref="AL201:AL264" si="71">AX201/(P*RLR*RRF)</f>
        <v>0.77279270260201338</v>
      </c>
      <c r="AM201" s="3"/>
      <c r="AN201" s="3"/>
      <c r="AO201" s="3"/>
      <c r="AP201" s="3"/>
      <c r="AQ201" s="3"/>
      <c r="AR201" s="90">
        <f t="shared" si="57"/>
        <v>0</v>
      </c>
      <c r="AS201" s="91">
        <f t="shared" si="58"/>
        <v>0</v>
      </c>
      <c r="AT201" s="89">
        <f>SUM(AS$9:AS201)*RLR</f>
        <v>120</v>
      </c>
      <c r="AU201" s="90">
        <f>AT201-SUM(AW$9:AW201)</f>
        <v>27.264875687758391</v>
      </c>
      <c r="AV201" s="48">
        <f t="shared" ref="AV201:AV264" si="72">Bp_1/(Bp_2+A201)</f>
        <v>0.6097560975609756</v>
      </c>
      <c r="AW201" s="31">
        <f t="shared" si="59"/>
        <v>0.16761194070343277</v>
      </c>
      <c r="AX201" s="90">
        <f>SUM(AW$9:AW201)*RRF</f>
        <v>64.914587018569122</v>
      </c>
      <c r="AY201" s="96"/>
    </row>
    <row r="202" spans="1:51" x14ac:dyDescent="0.25">
      <c r="A202" s="14">
        <f t="shared" ref="A202:A265" si="73">ROUND(A201+delt.t,3)</f>
        <v>1.93</v>
      </c>
      <c r="B202" s="59">
        <f>IF($B$4="AY",0,IFERROR(P*INDEX('UWYr writing pattern'!$C$4:$C$18,MATCH('Extended model w.Calcs'!$A202,'UWYr writing pattern'!$A$4:$A$18,0)) / 25,B201))</f>
        <v>0</v>
      </c>
      <c r="C202" s="36">
        <f t="shared" ref="C202:C265" si="74">C201-F202+B202</f>
        <v>0.3452695207761417</v>
      </c>
      <c r="E202" s="48">
        <f t="shared" si="60"/>
        <v>5.79</v>
      </c>
      <c r="F202" s="34">
        <f t="shared" ref="F202:F265" si="75">C201*E201*delt.t</f>
        <v>2.1103060692599495E-2</v>
      </c>
      <c r="G202" s="31">
        <f>SUM($F$9:F202)*RLR</f>
        <v>119.58567657506859</v>
      </c>
      <c r="H202" s="32"/>
      <c r="I202" s="36">
        <f>G202-SUM($L$9:L202)</f>
        <v>52.942225183971019</v>
      </c>
      <c r="K202" s="48">
        <f t="shared" si="61"/>
        <v>0.60851926977687631</v>
      </c>
      <c r="L202" s="31">
        <f t="shared" ref="L202:L265" si="76">I201*K201*delt.t</f>
        <v>0.32464356755300555</v>
      </c>
      <c r="M202" s="36">
        <f>SUM($L$9:L202)*RRF</f>
        <v>46.650415973768297</v>
      </c>
      <c r="N202" s="33"/>
      <c r="O202" s="36">
        <f t="shared" si="62"/>
        <v>99.592641157739308</v>
      </c>
      <c r="P202" s="33"/>
      <c r="Q202" s="33"/>
      <c r="R202" s="33"/>
      <c r="S202" s="33"/>
      <c r="T202" s="33"/>
      <c r="U202" s="33"/>
      <c r="V202" s="33"/>
      <c r="W202" s="31">
        <f t="shared" si="63"/>
        <v>0.29002639745195902</v>
      </c>
      <c r="X202" s="31">
        <f t="shared" si="64"/>
        <v>37.059557628779707</v>
      </c>
      <c r="Y202" s="31">
        <f t="shared" si="65"/>
        <v>37.349584026231668</v>
      </c>
      <c r="Z202" s="31">
        <f t="shared" si="66"/>
        <v>-15.592641157739308</v>
      </c>
      <c r="AA202" s="31"/>
      <c r="AB202" s="31"/>
      <c r="AC202" s="31"/>
      <c r="AD202" s="31"/>
      <c r="AE202" s="31"/>
      <c r="AF202" s="31"/>
      <c r="AG202" s="31"/>
      <c r="AH202" s="33">
        <f t="shared" si="67"/>
        <v>0.55536209492581301</v>
      </c>
      <c r="AI202" s="33">
        <f t="shared" si="68"/>
        <v>1.1856266804492774</v>
      </c>
      <c r="AJ202" s="33">
        <f t="shared" si="69"/>
        <v>0.9965473047922383</v>
      </c>
      <c r="AK202" s="95">
        <f t="shared" si="70"/>
        <v>0.77466793000621736</v>
      </c>
      <c r="AL202" s="3">
        <f t="shared" si="71"/>
        <v>0.77417811295200123</v>
      </c>
      <c r="AM202" s="3"/>
      <c r="AN202" s="3"/>
      <c r="AO202" s="3"/>
      <c r="AP202" s="3"/>
      <c r="AQ202" s="3"/>
      <c r="AR202" s="90">
        <f t="shared" ref="AR202:AR265" si="77">AR201-AS202+B202</f>
        <v>0</v>
      </c>
      <c r="AS202" s="91">
        <f t="shared" ref="AS202:AS265" si="78">AR201*P*delt.t</f>
        <v>0</v>
      </c>
      <c r="AT202" s="89">
        <f>SUM(AS$9:AS202)*RLR</f>
        <v>120</v>
      </c>
      <c r="AU202" s="90">
        <f>AT202-SUM(AW$9:AW202)</f>
        <v>27.098626445759862</v>
      </c>
      <c r="AV202" s="48">
        <f t="shared" si="72"/>
        <v>0.60851926977687631</v>
      </c>
      <c r="AW202" s="31">
        <f t="shared" ref="AW202:AW265" si="79">AU201*AV201*delt.t</f>
        <v>0.16624924199852678</v>
      </c>
      <c r="AX202" s="90">
        <f>SUM(AW$9:AW202)*RRF</f>
        <v>65.030961487968099</v>
      </c>
      <c r="AY202" s="96"/>
    </row>
    <row r="203" spans="1:51" x14ac:dyDescent="0.25">
      <c r="A203" s="14">
        <f t="shared" si="73"/>
        <v>1.94</v>
      </c>
      <c r="B203" s="59">
        <f>IF($B$4="AY",0,IFERROR(P*INDEX('UWYr writing pattern'!$C$4:$C$18,MATCH('Extended model w.Calcs'!$A203,'UWYr writing pattern'!$A$4:$A$18,0)) / 25,B202))</f>
        <v>0</v>
      </c>
      <c r="C203" s="36">
        <f t="shared" si="74"/>
        <v>0.32527841552320308</v>
      </c>
      <c r="E203" s="48">
        <f t="shared" si="60"/>
        <v>5.82</v>
      </c>
      <c r="F203" s="34">
        <f t="shared" si="75"/>
        <v>1.9991105252938606E-2</v>
      </c>
      <c r="G203" s="31">
        <f>SUM($F$9:F203)*RLR</f>
        <v>119.60966590137213</v>
      </c>
      <c r="H203" s="32"/>
      <c r="I203" s="36">
        <f>G203-SUM($L$9:L203)</f>
        <v>52.644050868181424</v>
      </c>
      <c r="K203" s="48">
        <f t="shared" si="61"/>
        <v>0.60728744939271262</v>
      </c>
      <c r="L203" s="31">
        <f t="shared" si="76"/>
        <v>0.32216364209312992</v>
      </c>
      <c r="M203" s="36">
        <f>SUM($L$9:L203)*RRF</f>
        <v>46.875930523233485</v>
      </c>
      <c r="N203" s="33"/>
      <c r="O203" s="36">
        <f t="shared" si="62"/>
        <v>99.519981391414916</v>
      </c>
      <c r="P203" s="33"/>
      <c r="Q203" s="33"/>
      <c r="R203" s="33"/>
      <c r="S203" s="33"/>
      <c r="T203" s="33"/>
      <c r="U203" s="33"/>
      <c r="V203" s="33"/>
      <c r="W203" s="31">
        <f t="shared" si="63"/>
        <v>0.27323386903949054</v>
      </c>
      <c r="X203" s="31">
        <f t="shared" si="64"/>
        <v>36.850835607726992</v>
      </c>
      <c r="Y203" s="31">
        <f t="shared" si="65"/>
        <v>37.124069476766486</v>
      </c>
      <c r="Z203" s="31">
        <f t="shared" si="66"/>
        <v>-15.519981391414916</v>
      </c>
      <c r="AA203" s="31"/>
      <c r="AB203" s="31"/>
      <c r="AC203" s="31"/>
      <c r="AD203" s="31"/>
      <c r="AE203" s="31"/>
      <c r="AF203" s="31"/>
      <c r="AG203" s="31"/>
      <c r="AH203" s="33">
        <f t="shared" si="67"/>
        <v>0.55804679194325579</v>
      </c>
      <c r="AI203" s="33">
        <f t="shared" si="68"/>
        <v>1.1847616832311298</v>
      </c>
      <c r="AJ203" s="33">
        <f t="shared" si="69"/>
        <v>0.99674721584476766</v>
      </c>
      <c r="AK203" s="95">
        <f t="shared" si="70"/>
        <v>0.77603357518831584</v>
      </c>
      <c r="AL203" s="3">
        <f t="shared" si="71"/>
        <v>0.77555228265006193</v>
      </c>
      <c r="AM203" s="3"/>
      <c r="AN203" s="3"/>
      <c r="AO203" s="3"/>
      <c r="AP203" s="3"/>
      <c r="AQ203" s="3"/>
      <c r="AR203" s="90">
        <f t="shared" si="77"/>
        <v>0</v>
      </c>
      <c r="AS203" s="91">
        <f t="shared" si="78"/>
        <v>0</v>
      </c>
      <c r="AT203" s="89">
        <f>SUM(AS$9:AS203)*RLR</f>
        <v>120</v>
      </c>
      <c r="AU203" s="90">
        <f>AT203-SUM(AW$9:AW203)</f>
        <v>26.93372608199256</v>
      </c>
      <c r="AV203" s="48">
        <f t="shared" si="72"/>
        <v>0.60728744939271262</v>
      </c>
      <c r="AW203" s="31">
        <f t="shared" si="79"/>
        <v>0.16490036376730141</v>
      </c>
      <c r="AX203" s="90">
        <f>SUM(AW$9:AW203)*RRF</f>
        <v>65.146391742605203</v>
      </c>
      <c r="AY203" s="96"/>
    </row>
    <row r="204" spans="1:51" x14ac:dyDescent="0.25">
      <c r="A204" s="14">
        <f t="shared" si="73"/>
        <v>1.95</v>
      </c>
      <c r="B204" s="59">
        <f>IF($B$4="AY",0,IFERROR(P*INDEX('UWYr writing pattern'!$C$4:$C$18,MATCH('Extended model w.Calcs'!$A204,'UWYr writing pattern'!$A$4:$A$18,0)) / 25,B203))</f>
        <v>0</v>
      </c>
      <c r="C204" s="36">
        <f t="shared" si="74"/>
        <v>0.30634721173975266</v>
      </c>
      <c r="E204" s="48">
        <f t="shared" si="60"/>
        <v>5.85</v>
      </c>
      <c r="F204" s="34">
        <f t="shared" si="75"/>
        <v>1.893120378345042E-2</v>
      </c>
      <c r="G204" s="31">
        <f>SUM($F$9:F204)*RLR</f>
        <v>119.63238334591226</v>
      </c>
      <c r="H204" s="32"/>
      <c r="I204" s="36">
        <f>G204-SUM($L$9:L204)</f>
        <v>52.347067598947177</v>
      </c>
      <c r="K204" s="48">
        <f t="shared" si="61"/>
        <v>0.60606060606060608</v>
      </c>
      <c r="L204" s="31">
        <f t="shared" si="76"/>
        <v>0.31970071377438114</v>
      </c>
      <c r="M204" s="36">
        <f>SUM($L$9:L204)*RRF</f>
        <v>47.099721022875556</v>
      </c>
      <c r="N204" s="33"/>
      <c r="O204" s="36">
        <f t="shared" si="62"/>
        <v>99.446788621822733</v>
      </c>
      <c r="P204" s="33"/>
      <c r="Q204" s="33"/>
      <c r="R204" s="33"/>
      <c r="S204" s="33"/>
      <c r="T204" s="33"/>
      <c r="U204" s="33"/>
      <c r="V204" s="33"/>
      <c r="W204" s="31">
        <f t="shared" si="63"/>
        <v>0.25733165786139223</v>
      </c>
      <c r="X204" s="31">
        <f t="shared" si="64"/>
        <v>36.642947319263023</v>
      </c>
      <c r="Y204" s="31">
        <f t="shared" si="65"/>
        <v>36.900278977124415</v>
      </c>
      <c r="Z204" s="31">
        <f t="shared" si="66"/>
        <v>-15.446788621822733</v>
      </c>
      <c r="AA204" s="31"/>
      <c r="AB204" s="31"/>
      <c r="AC204" s="31"/>
      <c r="AD204" s="31"/>
      <c r="AE204" s="31"/>
      <c r="AF204" s="31"/>
      <c r="AG204" s="31"/>
      <c r="AH204" s="33">
        <f t="shared" si="67"/>
        <v>0.56071096455804237</v>
      </c>
      <c r="AI204" s="33">
        <f t="shared" si="68"/>
        <v>1.1838903407359849</v>
      </c>
      <c r="AJ204" s="33">
        <f t="shared" si="69"/>
        <v>0.99693652788260212</v>
      </c>
      <c r="AK204" s="95">
        <f t="shared" si="70"/>
        <v>0.77738820714027335</v>
      </c>
      <c r="AL204" s="3">
        <f t="shared" si="71"/>
        <v>0.77691532546797659</v>
      </c>
      <c r="AM204" s="3"/>
      <c r="AN204" s="3"/>
      <c r="AO204" s="3"/>
      <c r="AP204" s="3"/>
      <c r="AQ204" s="3"/>
      <c r="AR204" s="90">
        <f t="shared" si="77"/>
        <v>0</v>
      </c>
      <c r="AS204" s="91">
        <f t="shared" si="78"/>
        <v>0</v>
      </c>
      <c r="AT204" s="89">
        <f>SUM(AS$9:AS204)*RLR</f>
        <v>120</v>
      </c>
      <c r="AU204" s="90">
        <f>AT204-SUM(AW$9:AW204)</f>
        <v>26.770160943842811</v>
      </c>
      <c r="AV204" s="48">
        <f t="shared" si="72"/>
        <v>0.60606060606060608</v>
      </c>
      <c r="AW204" s="31">
        <f t="shared" si="79"/>
        <v>0.1635651381497524</v>
      </c>
      <c r="AX204" s="90">
        <f>SUM(AW$9:AW204)*RRF</f>
        <v>65.260887339310031</v>
      </c>
      <c r="AY204" s="96"/>
    </row>
    <row r="205" spans="1:51" x14ac:dyDescent="0.25">
      <c r="A205" s="14">
        <f t="shared" si="73"/>
        <v>1.96</v>
      </c>
      <c r="B205" s="59">
        <f>IF($B$4="AY",0,IFERROR(P*INDEX('UWYr writing pattern'!$C$4:$C$18,MATCH('Extended model w.Calcs'!$A205,'UWYr writing pattern'!$A$4:$A$18,0)) / 25,B204))</f>
        <v>0</v>
      </c>
      <c r="C205" s="36">
        <f t="shared" si="74"/>
        <v>0.28842589985297712</v>
      </c>
      <c r="E205" s="48">
        <f t="shared" si="60"/>
        <v>5.88</v>
      </c>
      <c r="F205" s="34">
        <f t="shared" si="75"/>
        <v>1.792131188677553E-2</v>
      </c>
      <c r="G205" s="31">
        <f>SUM($F$9:F205)*RLR</f>
        <v>119.6538889201764</v>
      </c>
      <c r="H205" s="32"/>
      <c r="I205" s="36">
        <f>G205-SUM($L$9:L205)</f>
        <v>52.051318218066186</v>
      </c>
      <c r="K205" s="48">
        <f t="shared" si="61"/>
        <v>0.60483870967741937</v>
      </c>
      <c r="L205" s="31">
        <f t="shared" si="76"/>
        <v>0.31725495514513441</v>
      </c>
      <c r="M205" s="36">
        <f>SUM($L$9:L205)*RRF</f>
        <v>47.321799491477144</v>
      </c>
      <c r="N205" s="33"/>
      <c r="O205" s="36">
        <f t="shared" si="62"/>
        <v>99.373117709543322</v>
      </c>
      <c r="P205" s="33"/>
      <c r="Q205" s="33"/>
      <c r="R205" s="33"/>
      <c r="S205" s="33"/>
      <c r="T205" s="33"/>
      <c r="U205" s="33"/>
      <c r="V205" s="33"/>
      <c r="W205" s="31">
        <f t="shared" si="63"/>
        <v>0.24227775587650074</v>
      </c>
      <c r="X205" s="31">
        <f t="shared" si="64"/>
        <v>36.435922752646327</v>
      </c>
      <c r="Y205" s="31">
        <f t="shared" si="65"/>
        <v>36.678200508522828</v>
      </c>
      <c r="Z205" s="31">
        <f t="shared" si="66"/>
        <v>-15.373117709543322</v>
      </c>
      <c r="AA205" s="31"/>
      <c r="AB205" s="31"/>
      <c r="AC205" s="31"/>
      <c r="AD205" s="31"/>
      <c r="AE205" s="31"/>
      <c r="AF205" s="31"/>
      <c r="AG205" s="31"/>
      <c r="AH205" s="33">
        <f t="shared" si="67"/>
        <v>0.56335475585091843</v>
      </c>
      <c r="AI205" s="33">
        <f t="shared" si="68"/>
        <v>1.183013306065992</v>
      </c>
      <c r="AJ205" s="33">
        <f t="shared" si="69"/>
        <v>0.99711574100147005</v>
      </c>
      <c r="AK205" s="95">
        <f t="shared" si="70"/>
        <v>0.77873193665872242</v>
      </c>
      <c r="AL205" s="3">
        <f t="shared" si="71"/>
        <v>0.77826735379847367</v>
      </c>
      <c r="AM205" s="3"/>
      <c r="AN205" s="3"/>
      <c r="AO205" s="3"/>
      <c r="AP205" s="3"/>
      <c r="AQ205" s="3"/>
      <c r="AR205" s="90">
        <f t="shared" si="77"/>
        <v>0</v>
      </c>
      <c r="AS205" s="91">
        <f t="shared" si="78"/>
        <v>0</v>
      </c>
      <c r="AT205" s="89">
        <f>SUM(AS$9:AS205)*RLR</f>
        <v>120</v>
      </c>
      <c r="AU205" s="90">
        <f>AT205-SUM(AW$9:AW205)</f>
        <v>26.607917544183152</v>
      </c>
      <c r="AV205" s="48">
        <f t="shared" si="72"/>
        <v>0.60483870967741937</v>
      </c>
      <c r="AW205" s="31">
        <f t="shared" si="79"/>
        <v>0.16224339965965343</v>
      </c>
      <c r="AX205" s="90">
        <f>SUM(AW$9:AW205)*RRF</f>
        <v>65.374457719071785</v>
      </c>
      <c r="AY205" s="96"/>
    </row>
    <row r="206" spans="1:51" x14ac:dyDescent="0.25">
      <c r="A206" s="14">
        <f t="shared" si="73"/>
        <v>1.97</v>
      </c>
      <c r="B206" s="59">
        <f>IF($B$4="AY",0,IFERROR(P*INDEX('UWYr writing pattern'!$C$4:$C$18,MATCH('Extended model w.Calcs'!$A206,'UWYr writing pattern'!$A$4:$A$18,0)) / 25,B205))</f>
        <v>0</v>
      </c>
      <c r="C206" s="36">
        <f t="shared" si="74"/>
        <v>0.27146645694162208</v>
      </c>
      <c r="E206" s="48">
        <f t="shared" si="60"/>
        <v>5.91</v>
      </c>
      <c r="F206" s="34">
        <f t="shared" si="75"/>
        <v>1.6959442911355056E-2</v>
      </c>
      <c r="G206" s="31">
        <f>SUM($F$9:F206)*RLR</f>
        <v>119.67424025167003</v>
      </c>
      <c r="H206" s="32"/>
      <c r="I206" s="36">
        <f>G206-SUM($L$9:L206)</f>
        <v>51.756843028079572</v>
      </c>
      <c r="K206" s="48">
        <f t="shared" si="61"/>
        <v>0.60362173038229383</v>
      </c>
      <c r="L206" s="31">
        <f t="shared" si="76"/>
        <v>0.31482652148023904</v>
      </c>
      <c r="M206" s="36">
        <f>SUM($L$9:L206)*RRF</f>
        <v>47.542178056513315</v>
      </c>
      <c r="N206" s="33"/>
      <c r="O206" s="36">
        <f t="shared" si="62"/>
        <v>99.29902108459288</v>
      </c>
      <c r="P206" s="33"/>
      <c r="Q206" s="33"/>
      <c r="R206" s="33"/>
      <c r="S206" s="33"/>
      <c r="T206" s="33"/>
      <c r="U206" s="33"/>
      <c r="V206" s="33"/>
      <c r="W206" s="31">
        <f t="shared" si="63"/>
        <v>0.22803182383096252</v>
      </c>
      <c r="X206" s="31">
        <f t="shared" si="64"/>
        <v>36.229790119655696</v>
      </c>
      <c r="Y206" s="31">
        <f t="shared" si="65"/>
        <v>36.457821943486657</v>
      </c>
      <c r="Z206" s="31">
        <f t="shared" si="66"/>
        <v>-15.29902108459288</v>
      </c>
      <c r="AA206" s="31"/>
      <c r="AB206" s="31"/>
      <c r="AC206" s="31"/>
      <c r="AD206" s="31"/>
      <c r="AE206" s="31"/>
      <c r="AF206" s="31"/>
      <c r="AG206" s="31"/>
      <c r="AH206" s="33">
        <f t="shared" si="67"/>
        <v>0.56597831019658706</v>
      </c>
      <c r="AI206" s="33">
        <f t="shared" si="68"/>
        <v>1.1821312033880105</v>
      </c>
      <c r="AJ206" s="33">
        <f t="shared" si="69"/>
        <v>0.99728533543058362</v>
      </c>
      <c r="AK206" s="95">
        <f t="shared" si="70"/>
        <v>0.78006487320540374</v>
      </c>
      <c r="AL206" s="3">
        <f t="shared" si="71"/>
        <v>0.77960847867469263</v>
      </c>
      <c r="AM206" s="3"/>
      <c r="AN206" s="3"/>
      <c r="AO206" s="3"/>
      <c r="AP206" s="3"/>
      <c r="AQ206" s="3"/>
      <c r="AR206" s="90">
        <f t="shared" si="77"/>
        <v>0</v>
      </c>
      <c r="AS206" s="91">
        <f t="shared" si="78"/>
        <v>0</v>
      </c>
      <c r="AT206" s="89">
        <f>SUM(AS$9:AS206)*RLR</f>
        <v>120</v>
      </c>
      <c r="AU206" s="90">
        <f>AT206-SUM(AW$9:AW206)</f>
        <v>26.446982559036883</v>
      </c>
      <c r="AV206" s="48">
        <f t="shared" si="72"/>
        <v>0.60362173038229383</v>
      </c>
      <c r="AW206" s="31">
        <f t="shared" si="79"/>
        <v>0.16093498514626908</v>
      </c>
      <c r="AX206" s="90">
        <f>SUM(AW$9:AW206)*RRF</f>
        <v>65.487112208674176</v>
      </c>
      <c r="AY206" s="96"/>
    </row>
    <row r="207" spans="1:51" x14ac:dyDescent="0.25">
      <c r="A207" s="14">
        <f t="shared" si="73"/>
        <v>1.98</v>
      </c>
      <c r="B207" s="59">
        <f>IF($B$4="AY",0,IFERROR(P*INDEX('UWYr writing pattern'!$C$4:$C$18,MATCH('Extended model w.Calcs'!$A207,'UWYr writing pattern'!$A$4:$A$18,0)) / 25,B206))</f>
        <v>0</v>
      </c>
      <c r="C207" s="36">
        <f t="shared" si="74"/>
        <v>0.25542278933637219</v>
      </c>
      <c r="E207" s="48">
        <f t="shared" si="60"/>
        <v>5.9399999999999995</v>
      </c>
      <c r="F207" s="34">
        <f t="shared" si="75"/>
        <v>1.6043667605249865E-2</v>
      </c>
      <c r="G207" s="31">
        <f>SUM($F$9:F207)*RLR</f>
        <v>119.69349265279632</v>
      </c>
      <c r="H207" s="32"/>
      <c r="I207" s="36">
        <f>G207-SUM($L$9:L207)</f>
        <v>51.463679877728524</v>
      </c>
      <c r="K207" s="48">
        <f t="shared" si="61"/>
        <v>0.60240963855421681</v>
      </c>
      <c r="L207" s="31">
        <f t="shared" si="76"/>
        <v>0.31241555147734151</v>
      </c>
      <c r="M207" s="36">
        <f>SUM($L$9:L207)*RRF</f>
        <v>47.760868942547454</v>
      </c>
      <c r="N207" s="33"/>
      <c r="O207" s="36">
        <f t="shared" si="62"/>
        <v>99.22454882027597</v>
      </c>
      <c r="P207" s="33"/>
      <c r="Q207" s="33"/>
      <c r="R207" s="33"/>
      <c r="S207" s="33"/>
      <c r="T207" s="33"/>
      <c r="U207" s="33"/>
      <c r="V207" s="33"/>
      <c r="W207" s="31">
        <f t="shared" si="63"/>
        <v>0.21455514304255263</v>
      </c>
      <c r="X207" s="31">
        <f t="shared" si="64"/>
        <v>36.024575914409965</v>
      </c>
      <c r="Y207" s="31">
        <f t="shared" si="65"/>
        <v>36.239131057452518</v>
      </c>
      <c r="Z207" s="31">
        <f t="shared" si="66"/>
        <v>-15.22454882027597</v>
      </c>
      <c r="AA207" s="31"/>
      <c r="AB207" s="31"/>
      <c r="AC207" s="31"/>
      <c r="AD207" s="31"/>
      <c r="AE207" s="31"/>
      <c r="AF207" s="31"/>
      <c r="AG207" s="31"/>
      <c r="AH207" s="33">
        <f t="shared" si="67"/>
        <v>0.5685817731255649</v>
      </c>
      <c r="AI207" s="33">
        <f t="shared" si="68"/>
        <v>1.1812446288128091</v>
      </c>
      <c r="AJ207" s="33">
        <f t="shared" si="69"/>
        <v>0.99744577210663599</v>
      </c>
      <c r="AK207" s="95">
        <f t="shared" si="70"/>
        <v>0.78138712492589024</v>
      </c>
      <c r="AL207" s="3">
        <f t="shared" si="71"/>
        <v>0.78093880978933228</v>
      </c>
      <c r="AM207" s="3"/>
      <c r="AN207" s="3"/>
      <c r="AO207" s="3"/>
      <c r="AP207" s="3"/>
      <c r="AQ207" s="3"/>
      <c r="AR207" s="90">
        <f t="shared" si="77"/>
        <v>0</v>
      </c>
      <c r="AS207" s="91">
        <f t="shared" si="78"/>
        <v>0</v>
      </c>
      <c r="AT207" s="89">
        <f>SUM(AS$9:AS207)*RLR</f>
        <v>120</v>
      </c>
      <c r="AU207" s="90">
        <f>AT207-SUM(AW$9:AW207)</f>
        <v>26.28734282528012</v>
      </c>
      <c r="AV207" s="48">
        <f t="shared" si="72"/>
        <v>0.60240963855421681</v>
      </c>
      <c r="AW207" s="31">
        <f t="shared" si="79"/>
        <v>0.15963973375676188</v>
      </c>
      <c r="AX207" s="90">
        <f>SUM(AW$9:AW207)*RRF</f>
        <v>65.59886002230391</v>
      </c>
      <c r="AY207" s="96"/>
    </row>
    <row r="208" spans="1:51" x14ac:dyDescent="0.25">
      <c r="A208" s="14">
        <f t="shared" si="73"/>
        <v>1.99</v>
      </c>
      <c r="B208" s="59">
        <f>IF($B$4="AY",0,IFERROR(P*INDEX('UWYr writing pattern'!$C$4:$C$18,MATCH('Extended model w.Calcs'!$A208,'UWYr writing pattern'!$A$4:$A$18,0)) / 25,B207))</f>
        <v>0</v>
      </c>
      <c r="C208" s="36">
        <f t="shared" si="74"/>
        <v>0.24025067564979169</v>
      </c>
      <c r="E208" s="48">
        <f t="shared" si="60"/>
        <v>5.97</v>
      </c>
      <c r="F208" s="34">
        <f t="shared" si="75"/>
        <v>1.5172113686580507E-2</v>
      </c>
      <c r="G208" s="31">
        <f>SUM($F$9:F208)*RLR</f>
        <v>119.71169918922021</v>
      </c>
      <c r="H208" s="32"/>
      <c r="I208" s="36">
        <f>G208-SUM($L$9:L208)</f>
        <v>51.171864246214284</v>
      </c>
      <c r="K208" s="48">
        <f t="shared" si="61"/>
        <v>0.60120240480961917</v>
      </c>
      <c r="L208" s="31">
        <f t="shared" si="76"/>
        <v>0.31002216793812365</v>
      </c>
      <c r="M208" s="36">
        <f>SUM($L$9:L208)*RRF</f>
        <v>47.97788446010415</v>
      </c>
      <c r="N208" s="33"/>
      <c r="O208" s="36">
        <f t="shared" si="62"/>
        <v>99.149748706318434</v>
      </c>
      <c r="P208" s="33"/>
      <c r="Q208" s="33"/>
      <c r="R208" s="33"/>
      <c r="S208" s="33"/>
      <c r="T208" s="33"/>
      <c r="U208" s="33"/>
      <c r="V208" s="33"/>
      <c r="W208" s="31">
        <f t="shared" si="63"/>
        <v>0.20181056754582499</v>
      </c>
      <c r="X208" s="31">
        <f t="shared" si="64"/>
        <v>35.820304972349994</v>
      </c>
      <c r="Y208" s="31">
        <f t="shared" si="65"/>
        <v>36.022115539895822</v>
      </c>
      <c r="Z208" s="31">
        <f t="shared" si="66"/>
        <v>-15.149748706318434</v>
      </c>
      <c r="AA208" s="31"/>
      <c r="AB208" s="31"/>
      <c r="AC208" s="31"/>
      <c r="AD208" s="31"/>
      <c r="AE208" s="31"/>
      <c r="AF208" s="31"/>
      <c r="AG208" s="31"/>
      <c r="AH208" s="33">
        <f t="shared" si="67"/>
        <v>0.57116529119171611</v>
      </c>
      <c r="AI208" s="33">
        <f t="shared" si="68"/>
        <v>1.1803541512656957</v>
      </c>
      <c r="AJ208" s="33">
        <f t="shared" si="69"/>
        <v>0.99759749324350178</v>
      </c>
      <c r="AK208" s="95">
        <f t="shared" si="70"/>
        <v>0.78269879866801451</v>
      </c>
      <c r="AL208" s="3">
        <f t="shared" si="71"/>
        <v>0.78225845551349293</v>
      </c>
      <c r="AM208" s="3"/>
      <c r="AN208" s="3"/>
      <c r="AO208" s="3"/>
      <c r="AP208" s="3"/>
      <c r="AQ208" s="3"/>
      <c r="AR208" s="90">
        <f t="shared" si="77"/>
        <v>0</v>
      </c>
      <c r="AS208" s="91">
        <f t="shared" si="78"/>
        <v>0</v>
      </c>
      <c r="AT208" s="89">
        <f>SUM(AS$9:AS208)*RLR</f>
        <v>120</v>
      </c>
      <c r="AU208" s="90">
        <f>AT208-SUM(AW$9:AW208)</f>
        <v>26.128985338380843</v>
      </c>
      <c r="AV208" s="48">
        <f t="shared" si="72"/>
        <v>0.60120240480961917</v>
      </c>
      <c r="AW208" s="31">
        <f t="shared" si="79"/>
        <v>0.15835748689927781</v>
      </c>
      <c r="AX208" s="90">
        <f>SUM(AW$9:AW208)*RRF</f>
        <v>65.709710263133402</v>
      </c>
      <c r="AY208" s="96"/>
    </row>
    <row r="209" spans="1:51" x14ac:dyDescent="0.25">
      <c r="A209" s="14">
        <f t="shared" si="73"/>
        <v>2</v>
      </c>
      <c r="B209" s="59">
        <f>IF($B$4="AY",0,IFERROR(P*INDEX('UWYr writing pattern'!$C$4:$C$18,MATCH('Extended model w.Calcs'!$A209,'UWYr writing pattern'!$A$4:$A$18,0)) / 25,B208))</f>
        <v>0</v>
      </c>
      <c r="C209" s="36">
        <f t="shared" si="74"/>
        <v>0.22590771031349913</v>
      </c>
      <c r="E209" s="48">
        <f t="shared" si="60"/>
        <v>6</v>
      </c>
      <c r="F209" s="34">
        <f t="shared" si="75"/>
        <v>1.4342965336292564E-2</v>
      </c>
      <c r="G209" s="31">
        <f>SUM($F$9:F209)*RLR</f>
        <v>119.72891074762377</v>
      </c>
      <c r="H209" s="32"/>
      <c r="I209" s="36">
        <f>G209-SUM($L$9:L209)</f>
        <v>50.881429326183692</v>
      </c>
      <c r="K209" s="48">
        <f t="shared" si="61"/>
        <v>0.6</v>
      </c>
      <c r="L209" s="31">
        <f t="shared" si="76"/>
        <v>0.30764647843415399</v>
      </c>
      <c r="M209" s="36">
        <f>SUM($L$9:L209)*RRF</f>
        <v>48.19323699500805</v>
      </c>
      <c r="N209" s="33"/>
      <c r="O209" s="36">
        <f t="shared" si="62"/>
        <v>99.074666321191742</v>
      </c>
      <c r="P209" s="33"/>
      <c r="Q209" s="33"/>
      <c r="R209" s="33"/>
      <c r="S209" s="33"/>
      <c r="T209" s="33"/>
      <c r="U209" s="33"/>
      <c r="V209" s="33"/>
      <c r="W209" s="31">
        <f t="shared" si="63"/>
        <v>0.18976247666333926</v>
      </c>
      <c r="X209" s="31">
        <f t="shared" si="64"/>
        <v>35.617000528328582</v>
      </c>
      <c r="Y209" s="31">
        <f t="shared" si="65"/>
        <v>35.806763004991922</v>
      </c>
      <c r="Z209" s="31">
        <f t="shared" si="66"/>
        <v>-15.074666321191742</v>
      </c>
      <c r="AA209" s="31"/>
      <c r="AB209" s="31"/>
      <c r="AC209" s="31"/>
      <c r="AD209" s="31"/>
      <c r="AE209" s="31"/>
      <c r="AF209" s="31"/>
      <c r="AG209" s="31"/>
      <c r="AH209" s="33">
        <f t="shared" si="67"/>
        <v>0.57372901184533398</v>
      </c>
      <c r="AI209" s="33">
        <f t="shared" si="68"/>
        <v>1.1794603133475208</v>
      </c>
      <c r="AJ209" s="33">
        <f t="shared" si="69"/>
        <v>0.99774092289686478</v>
      </c>
      <c r="AK209" s="95">
        <f t="shared" si="70"/>
        <v>0.78399999999999992</v>
      </c>
      <c r="AL209" s="3">
        <f t="shared" si="71"/>
        <v>0.78356752291521536</v>
      </c>
      <c r="AM209" s="3"/>
      <c r="AN209" s="3"/>
      <c r="AO209" s="3"/>
      <c r="AP209" s="3"/>
      <c r="AQ209" s="3"/>
      <c r="AR209" s="90">
        <f t="shared" si="77"/>
        <v>0</v>
      </c>
      <c r="AS209" s="91">
        <f t="shared" si="78"/>
        <v>0</v>
      </c>
      <c r="AT209" s="89">
        <f>SUM(AS$9:AS209)*RLR</f>
        <v>120</v>
      </c>
      <c r="AU209" s="90">
        <f>AT209-SUM(AW$9:AW209)</f>
        <v>25.971897250174152</v>
      </c>
      <c r="AV209" s="48">
        <f t="shared" si="72"/>
        <v>0.6</v>
      </c>
      <c r="AW209" s="31">
        <f t="shared" si="79"/>
        <v>0.15708808820669845</v>
      </c>
      <c r="AX209" s="90">
        <f>SUM(AW$9:AW209)*RRF</f>
        <v>65.819671924878094</v>
      </c>
      <c r="AY209" s="96"/>
    </row>
    <row r="210" spans="1:51" x14ac:dyDescent="0.25">
      <c r="A210" s="14">
        <f t="shared" si="73"/>
        <v>2.0099999999999998</v>
      </c>
      <c r="B210" s="59">
        <f>IF($B$4="AY",0,IFERROR(P*INDEX('UWYr writing pattern'!$C$4:$C$18,MATCH('Extended model w.Calcs'!$A210,'UWYr writing pattern'!$A$4:$A$18,0)) / 25,B209))</f>
        <v>0</v>
      </c>
      <c r="C210" s="36">
        <f t="shared" si="74"/>
        <v>0.21235324769468919</v>
      </c>
      <c r="E210" s="48">
        <f t="shared" si="60"/>
        <v>6.0299999999999994</v>
      </c>
      <c r="F210" s="34">
        <f t="shared" si="75"/>
        <v>1.3554462618809949E-2</v>
      </c>
      <c r="G210" s="31">
        <f>SUM($F$9:F210)*RLR</f>
        <v>119.74517610276635</v>
      </c>
      <c r="H210" s="32"/>
      <c r="I210" s="36">
        <f>G210-SUM($L$9:L210)</f>
        <v>50.592406105369164</v>
      </c>
      <c r="K210" s="48">
        <f t="shared" si="61"/>
        <v>0.5988023952095809</v>
      </c>
      <c r="L210" s="31">
        <f t="shared" si="76"/>
        <v>0.30528857595710213</v>
      </c>
      <c r="M210" s="36">
        <f>SUM($L$9:L210)*RRF</f>
        <v>48.406938998178028</v>
      </c>
      <c r="N210" s="33"/>
      <c r="O210" s="36">
        <f t="shared" si="62"/>
        <v>98.999345103547199</v>
      </c>
      <c r="P210" s="33"/>
      <c r="Q210" s="33"/>
      <c r="R210" s="33"/>
      <c r="S210" s="33"/>
      <c r="T210" s="33"/>
      <c r="U210" s="33"/>
      <c r="V210" s="33"/>
      <c r="W210" s="31">
        <f t="shared" si="63"/>
        <v>0.17837672806353891</v>
      </c>
      <c r="X210" s="31">
        <f t="shared" si="64"/>
        <v>35.414684273758411</v>
      </c>
      <c r="Y210" s="31">
        <f t="shared" si="65"/>
        <v>35.593061001821951</v>
      </c>
      <c r="Z210" s="31">
        <f t="shared" si="66"/>
        <v>-14.999345103547199</v>
      </c>
      <c r="AA210" s="31"/>
      <c r="AB210" s="31"/>
      <c r="AC210" s="31"/>
      <c r="AD210" s="31"/>
      <c r="AE210" s="31"/>
      <c r="AF210" s="31"/>
      <c r="AG210" s="31"/>
      <c r="AH210" s="33">
        <f t="shared" si="67"/>
        <v>0.57627308331164318</v>
      </c>
      <c r="AI210" s="33">
        <f t="shared" si="68"/>
        <v>1.1785636321850856</v>
      </c>
      <c r="AJ210" s="33">
        <f t="shared" si="69"/>
        <v>0.99787646752305292</v>
      </c>
      <c r="AK210" s="95">
        <f t="shared" si="70"/>
        <v>0.78529083322830473</v>
      </c>
      <c r="AL210" s="3">
        <f t="shared" si="71"/>
        <v>0.78486611777772397</v>
      </c>
      <c r="AM210" s="3"/>
      <c r="AN210" s="3"/>
      <c r="AO210" s="3"/>
      <c r="AP210" s="3"/>
      <c r="AQ210" s="3"/>
      <c r="AR210" s="90">
        <f t="shared" si="77"/>
        <v>0</v>
      </c>
      <c r="AS210" s="91">
        <f t="shared" si="78"/>
        <v>0</v>
      </c>
      <c r="AT210" s="89">
        <f>SUM(AS$9:AS210)*RLR</f>
        <v>120</v>
      </c>
      <c r="AU210" s="90">
        <f>AT210-SUM(AW$9:AW210)</f>
        <v>25.816065866673114</v>
      </c>
      <c r="AV210" s="48">
        <f t="shared" si="72"/>
        <v>0.5988023952095809</v>
      </c>
      <c r="AW210" s="31">
        <f t="shared" si="79"/>
        <v>0.15583138350104492</v>
      </c>
      <c r="AX210" s="90">
        <f>SUM(AW$9:AW210)*RRF</f>
        <v>65.928753893328818</v>
      </c>
      <c r="AY210" s="96"/>
    </row>
    <row r="211" spans="1:51" x14ac:dyDescent="0.25">
      <c r="A211" s="14">
        <f t="shared" si="73"/>
        <v>2.02</v>
      </c>
      <c r="B211" s="59">
        <f>IF($B$4="AY",0,IFERROR(P*INDEX('UWYr writing pattern'!$C$4:$C$18,MATCH('Extended model w.Calcs'!$A211,'UWYr writing pattern'!$A$4:$A$18,0)) / 25,B210))</f>
        <v>0</v>
      </c>
      <c r="C211" s="36">
        <f t="shared" si="74"/>
        <v>0.19954834685869943</v>
      </c>
      <c r="E211" s="48">
        <f t="shared" si="60"/>
        <v>6.0600000000000005</v>
      </c>
      <c r="F211" s="34">
        <f t="shared" si="75"/>
        <v>1.2804900835989758E-2</v>
      </c>
      <c r="G211" s="31">
        <f>SUM($F$9:F211)*RLR</f>
        <v>119.76054198376953</v>
      </c>
      <c r="H211" s="32"/>
      <c r="I211" s="36">
        <f>G211-SUM($L$9:L211)</f>
        <v>50.304823446819228</v>
      </c>
      <c r="K211" s="48">
        <f t="shared" si="61"/>
        <v>0.59760956175298807</v>
      </c>
      <c r="L211" s="31">
        <f t="shared" si="76"/>
        <v>0.3029485395531088</v>
      </c>
      <c r="M211" s="36">
        <f>SUM($L$9:L211)*RRF</f>
        <v>48.619002975865207</v>
      </c>
      <c r="N211" s="33"/>
      <c r="O211" s="36">
        <f t="shared" si="62"/>
        <v>98.923826422684442</v>
      </c>
      <c r="P211" s="33"/>
      <c r="Q211" s="33"/>
      <c r="R211" s="33"/>
      <c r="S211" s="33"/>
      <c r="T211" s="33"/>
      <c r="U211" s="33"/>
      <c r="V211" s="33"/>
      <c r="W211" s="31">
        <f t="shared" si="63"/>
        <v>0.16762061136130751</v>
      </c>
      <c r="X211" s="31">
        <f t="shared" si="64"/>
        <v>35.213376412773457</v>
      </c>
      <c r="Y211" s="31">
        <f t="shared" si="65"/>
        <v>35.380997024134764</v>
      </c>
      <c r="Z211" s="31">
        <f t="shared" si="66"/>
        <v>-14.923826422684442</v>
      </c>
      <c r="AA211" s="31"/>
      <c r="AB211" s="31"/>
      <c r="AC211" s="31"/>
      <c r="AD211" s="31"/>
      <c r="AE211" s="31"/>
      <c r="AF211" s="31"/>
      <c r="AG211" s="31"/>
      <c r="AH211" s="33">
        <f t="shared" si="67"/>
        <v>0.57879765447458575</v>
      </c>
      <c r="AI211" s="33">
        <f t="shared" si="68"/>
        <v>1.1776646002700528</v>
      </c>
      <c r="AJ211" s="33">
        <f t="shared" si="69"/>
        <v>0.99800451653141276</v>
      </c>
      <c r="AK211" s="95">
        <f t="shared" si="70"/>
        <v>0.78657140141518012</v>
      </c>
      <c r="AL211" s="3">
        <f t="shared" si="71"/>
        <v>0.78615434461737821</v>
      </c>
      <c r="AM211" s="3"/>
      <c r="AN211" s="3"/>
      <c r="AO211" s="3"/>
      <c r="AP211" s="3"/>
      <c r="AQ211" s="3"/>
      <c r="AR211" s="90">
        <f t="shared" si="77"/>
        <v>0</v>
      </c>
      <c r="AS211" s="91">
        <f t="shared" si="78"/>
        <v>0</v>
      </c>
      <c r="AT211" s="89">
        <f>SUM(AS$9:AS211)*RLR</f>
        <v>120</v>
      </c>
      <c r="AU211" s="90">
        <f>AT211-SUM(AW$9:AW211)</f>
        <v>25.661478645914599</v>
      </c>
      <c r="AV211" s="48">
        <f t="shared" si="72"/>
        <v>0.59760956175298807</v>
      </c>
      <c r="AW211" s="31">
        <f t="shared" si="79"/>
        <v>0.15458722075852166</v>
      </c>
      <c r="AX211" s="90">
        <f>SUM(AW$9:AW211)*RRF</f>
        <v>66.036964947859772</v>
      </c>
      <c r="AY211" s="96"/>
    </row>
    <row r="212" spans="1:51" x14ac:dyDescent="0.25">
      <c r="A212" s="14">
        <f t="shared" si="73"/>
        <v>2.0299999999999998</v>
      </c>
      <c r="B212" s="59">
        <f>IF($B$4="AY",0,IFERROR(P*INDEX('UWYr writing pattern'!$C$4:$C$18,MATCH('Extended model w.Calcs'!$A212,'UWYr writing pattern'!$A$4:$A$18,0)) / 25,B211))</f>
        <v>0</v>
      </c>
      <c r="C212" s="36">
        <f t="shared" si="74"/>
        <v>0.18745571703906225</v>
      </c>
      <c r="E212" s="48">
        <f t="shared" si="60"/>
        <v>6.09</v>
      </c>
      <c r="F212" s="34">
        <f t="shared" si="75"/>
        <v>1.2092629819637187E-2</v>
      </c>
      <c r="G212" s="31">
        <f>SUM($F$9:F212)*RLR</f>
        <v>119.77505313955309</v>
      </c>
      <c r="H212" s="32"/>
      <c r="I212" s="36">
        <f>G212-SUM($L$9:L212)</f>
        <v>50.018708167661643</v>
      </c>
      <c r="K212" s="48">
        <f t="shared" si="61"/>
        <v>0.59642147117296229</v>
      </c>
      <c r="L212" s="31">
        <f t="shared" si="76"/>
        <v>0.30062643494115082</v>
      </c>
      <c r="M212" s="36">
        <f>SUM($L$9:L212)*RRF</f>
        <v>48.829441480324014</v>
      </c>
      <c r="N212" s="33"/>
      <c r="O212" s="36">
        <f t="shared" si="62"/>
        <v>98.84814964798565</v>
      </c>
      <c r="P212" s="33"/>
      <c r="Q212" s="33"/>
      <c r="R212" s="33"/>
      <c r="S212" s="33"/>
      <c r="T212" s="33"/>
      <c r="U212" s="33"/>
      <c r="V212" s="33"/>
      <c r="W212" s="31">
        <f t="shared" si="63"/>
        <v>0.15746280231281226</v>
      </c>
      <c r="X212" s="31">
        <f t="shared" si="64"/>
        <v>35.01309571736315</v>
      </c>
      <c r="Y212" s="31">
        <f t="shared" si="65"/>
        <v>35.170558519675964</v>
      </c>
      <c r="Z212" s="31">
        <f t="shared" si="66"/>
        <v>-14.84814964798565</v>
      </c>
      <c r="AA212" s="31"/>
      <c r="AB212" s="31"/>
      <c r="AC212" s="31"/>
      <c r="AD212" s="31"/>
      <c r="AE212" s="31"/>
      <c r="AF212" s="31"/>
      <c r="AG212" s="31"/>
      <c r="AH212" s="33">
        <f t="shared" si="67"/>
        <v>0.58130287476576203</v>
      </c>
      <c r="AI212" s="33">
        <f t="shared" si="68"/>
        <v>1.1767636862855435</v>
      </c>
      <c r="AJ212" s="33">
        <f t="shared" si="69"/>
        <v>0.99812544282960913</v>
      </c>
      <c r="AK212" s="95">
        <f t="shared" si="70"/>
        <v>0.7878418063959518</v>
      </c>
      <c r="AL212" s="3">
        <f t="shared" si="71"/>
        <v>0.78743230670133812</v>
      </c>
      <c r="AM212" s="3"/>
      <c r="AN212" s="3"/>
      <c r="AO212" s="3"/>
      <c r="AP212" s="3"/>
      <c r="AQ212" s="3"/>
      <c r="AR212" s="90">
        <f t="shared" si="77"/>
        <v>0</v>
      </c>
      <c r="AS212" s="91">
        <f t="shared" si="78"/>
        <v>0</v>
      </c>
      <c r="AT212" s="89">
        <f>SUM(AS$9:AS212)*RLR</f>
        <v>120</v>
      </c>
      <c r="AU212" s="90">
        <f>AT212-SUM(AW$9:AW212)</f>
        <v>25.508123195839417</v>
      </c>
      <c r="AV212" s="48">
        <f t="shared" si="72"/>
        <v>0.59642147117296229</v>
      </c>
      <c r="AW212" s="31">
        <f t="shared" si="79"/>
        <v>0.15335545007518686</v>
      </c>
      <c r="AX212" s="90">
        <f>SUM(AW$9:AW212)*RRF</f>
        <v>66.144313762912404</v>
      </c>
      <c r="AY212" s="96"/>
    </row>
    <row r="213" spans="1:51" x14ac:dyDescent="0.25">
      <c r="A213" s="14">
        <f t="shared" si="73"/>
        <v>2.04</v>
      </c>
      <c r="B213" s="59">
        <f>IF($B$4="AY",0,IFERROR(P*INDEX('UWYr writing pattern'!$C$4:$C$18,MATCH('Extended model w.Calcs'!$A213,'UWYr writing pattern'!$A$4:$A$18,0)) / 25,B212))</f>
        <v>0</v>
      </c>
      <c r="C213" s="36">
        <f t="shared" si="74"/>
        <v>0.17603966387138337</v>
      </c>
      <c r="E213" s="48">
        <f t="shared" si="60"/>
        <v>6.12</v>
      </c>
      <c r="F213" s="34">
        <f t="shared" si="75"/>
        <v>1.1416053167678891E-2</v>
      </c>
      <c r="G213" s="31">
        <f>SUM($F$9:F213)*RLR</f>
        <v>119.78875240335431</v>
      </c>
      <c r="H213" s="32"/>
      <c r="I213" s="36">
        <f>G213-SUM($L$9:L213)</f>
        <v>49.734085116347586</v>
      </c>
      <c r="K213" s="48">
        <f t="shared" si="61"/>
        <v>0.59523809523809523</v>
      </c>
      <c r="L213" s="31">
        <f t="shared" si="76"/>
        <v>0.29832231511527824</v>
      </c>
      <c r="M213" s="36">
        <f>SUM($L$9:L213)*RRF</f>
        <v>49.038267100904704</v>
      </c>
      <c r="N213" s="33"/>
      <c r="O213" s="36">
        <f t="shared" si="62"/>
        <v>98.772352217252291</v>
      </c>
      <c r="P213" s="33"/>
      <c r="Q213" s="33"/>
      <c r="R213" s="33"/>
      <c r="S213" s="33"/>
      <c r="T213" s="33"/>
      <c r="U213" s="33"/>
      <c r="V213" s="33"/>
      <c r="W213" s="31">
        <f t="shared" si="63"/>
        <v>0.14787331765196202</v>
      </c>
      <c r="X213" s="31">
        <f t="shared" si="64"/>
        <v>34.81385958144331</v>
      </c>
      <c r="Y213" s="31">
        <f t="shared" si="65"/>
        <v>34.961732899095274</v>
      </c>
      <c r="Z213" s="31">
        <f t="shared" si="66"/>
        <v>-14.772352217252291</v>
      </c>
      <c r="AA213" s="31"/>
      <c r="AB213" s="31"/>
      <c r="AC213" s="31"/>
      <c r="AD213" s="31"/>
      <c r="AE213" s="31"/>
      <c r="AF213" s="31"/>
      <c r="AG213" s="31"/>
      <c r="AH213" s="33">
        <f t="shared" si="67"/>
        <v>0.5837888940583893</v>
      </c>
      <c r="AI213" s="33">
        <f t="shared" si="68"/>
        <v>1.1758613359196701</v>
      </c>
      <c r="AJ213" s="33">
        <f t="shared" si="69"/>
        <v>0.99823960336128592</v>
      </c>
      <c r="AK213" s="95">
        <f t="shared" si="70"/>
        <v>0.78910214879602636</v>
      </c>
      <c r="AL213" s="3">
        <f t="shared" si="71"/>
        <v>0.78870010606494845</v>
      </c>
      <c r="AM213" s="3"/>
      <c r="AN213" s="3"/>
      <c r="AO213" s="3"/>
      <c r="AP213" s="3"/>
      <c r="AQ213" s="3"/>
      <c r="AR213" s="90">
        <f t="shared" si="77"/>
        <v>0</v>
      </c>
      <c r="AS213" s="91">
        <f t="shared" si="78"/>
        <v>0</v>
      </c>
      <c r="AT213" s="89">
        <f>SUM(AS$9:AS213)*RLR</f>
        <v>120</v>
      </c>
      <c r="AU213" s="90">
        <f>AT213-SUM(AW$9:AW213)</f>
        <v>25.355987272206178</v>
      </c>
      <c r="AV213" s="48">
        <f t="shared" si="72"/>
        <v>0.59523809523809523</v>
      </c>
      <c r="AW213" s="31">
        <f t="shared" si="79"/>
        <v>0.15213592363323711</v>
      </c>
      <c r="AX213" s="90">
        <f>SUM(AW$9:AW213)*RRF</f>
        <v>66.250808909455671</v>
      </c>
      <c r="AY213" s="96"/>
    </row>
    <row r="214" spans="1:51" x14ac:dyDescent="0.25">
      <c r="A214" s="14">
        <f t="shared" si="73"/>
        <v>2.0499999999999998</v>
      </c>
      <c r="B214" s="59">
        <f>IF($B$4="AY",0,IFERROR(P*INDEX('UWYr writing pattern'!$C$4:$C$18,MATCH('Extended model w.Calcs'!$A214,'UWYr writing pattern'!$A$4:$A$18,0)) / 25,B213))</f>
        <v>0</v>
      </c>
      <c r="C214" s="36">
        <f t="shared" si="74"/>
        <v>0.16526603644245472</v>
      </c>
      <c r="E214" s="48">
        <f t="shared" si="60"/>
        <v>6.1499999999999995</v>
      </c>
      <c r="F214" s="34">
        <f t="shared" si="75"/>
        <v>1.0773627428928663E-2</v>
      </c>
      <c r="G214" s="31">
        <f>SUM($F$9:F214)*RLR</f>
        <v>119.80168075626902</v>
      </c>
      <c r="H214" s="32"/>
      <c r="I214" s="36">
        <f>G214-SUM($L$9:L214)</f>
        <v>49.450977248331654</v>
      </c>
      <c r="K214" s="48">
        <f t="shared" si="61"/>
        <v>0.59405940594059403</v>
      </c>
      <c r="L214" s="31">
        <f t="shared" si="76"/>
        <v>0.29603622093064041</v>
      </c>
      <c r="M214" s="36">
        <f>SUM($L$9:L214)*RRF</f>
        <v>49.245492455556153</v>
      </c>
      <c r="N214" s="33"/>
      <c r="O214" s="36">
        <f t="shared" si="62"/>
        <v>98.6964697038878</v>
      </c>
      <c r="P214" s="33"/>
      <c r="Q214" s="33"/>
      <c r="R214" s="33"/>
      <c r="S214" s="33"/>
      <c r="T214" s="33"/>
      <c r="U214" s="33"/>
      <c r="V214" s="33"/>
      <c r="W214" s="31">
        <f t="shared" si="63"/>
        <v>0.13882347061166195</v>
      </c>
      <c r="X214" s="31">
        <f t="shared" si="64"/>
        <v>34.615684073832156</v>
      </c>
      <c r="Y214" s="31">
        <f t="shared" si="65"/>
        <v>34.754507544443818</v>
      </c>
      <c r="Z214" s="31">
        <f t="shared" si="66"/>
        <v>-14.6964697038878</v>
      </c>
      <c r="AA214" s="31"/>
      <c r="AB214" s="31"/>
      <c r="AC214" s="31"/>
      <c r="AD214" s="31"/>
      <c r="AE214" s="31"/>
      <c r="AF214" s="31"/>
      <c r="AG214" s="31"/>
      <c r="AH214" s="33">
        <f t="shared" si="67"/>
        <v>0.5862558625661447</v>
      </c>
      <c r="AI214" s="33">
        <f t="shared" si="68"/>
        <v>1.174957972665331</v>
      </c>
      <c r="AJ214" s="33">
        <f t="shared" si="69"/>
        <v>0.9983473396355752</v>
      </c>
      <c r="AK214" s="95">
        <f t="shared" si="70"/>
        <v>0.79035252804762868</v>
      </c>
      <c r="AL214" s="3">
        <f t="shared" si="71"/>
        <v>0.78995784352884768</v>
      </c>
      <c r="AM214" s="3"/>
      <c r="AN214" s="3"/>
      <c r="AO214" s="3"/>
      <c r="AP214" s="3"/>
      <c r="AQ214" s="3"/>
      <c r="AR214" s="90">
        <f t="shared" si="77"/>
        <v>0</v>
      </c>
      <c r="AS214" s="91">
        <f t="shared" si="78"/>
        <v>0</v>
      </c>
      <c r="AT214" s="89">
        <f>SUM(AS$9:AS214)*RLR</f>
        <v>120</v>
      </c>
      <c r="AU214" s="90">
        <f>AT214-SUM(AW$9:AW214)</f>
        <v>25.20505877653828</v>
      </c>
      <c r="AV214" s="48">
        <f t="shared" si="72"/>
        <v>0.59405940594059403</v>
      </c>
      <c r="AW214" s="31">
        <f t="shared" si="79"/>
        <v>0.15092849566789393</v>
      </c>
      <c r="AX214" s="90">
        <f>SUM(AW$9:AW214)*RRF</f>
        <v>66.356458856423203</v>
      </c>
      <c r="AY214" s="96"/>
    </row>
    <row r="215" spans="1:51" x14ac:dyDescent="0.25">
      <c r="A215" s="14">
        <f t="shared" si="73"/>
        <v>2.06</v>
      </c>
      <c r="B215" s="59">
        <f>IF($B$4="AY",0,IFERROR(P*INDEX('UWYr writing pattern'!$C$4:$C$18,MATCH('Extended model w.Calcs'!$A215,'UWYr writing pattern'!$A$4:$A$18,0)) / 25,B214))</f>
        <v>0</v>
      </c>
      <c r="C215" s="36">
        <f t="shared" si="74"/>
        <v>0.15510217520124375</v>
      </c>
      <c r="E215" s="48">
        <f t="shared" si="60"/>
        <v>6.18</v>
      </c>
      <c r="F215" s="34">
        <f t="shared" si="75"/>
        <v>1.0163861241210966E-2</v>
      </c>
      <c r="G215" s="31">
        <f>SUM($F$9:F215)*RLR</f>
        <v>119.81387738975847</v>
      </c>
      <c r="H215" s="32"/>
      <c r="I215" s="36">
        <f>G215-SUM($L$9:L215)</f>
        <v>49.169405700147848</v>
      </c>
      <c r="K215" s="48">
        <f t="shared" si="61"/>
        <v>0.59288537549407105</v>
      </c>
      <c r="L215" s="31">
        <f t="shared" si="76"/>
        <v>0.29376818167325736</v>
      </c>
      <c r="M215" s="36">
        <f>SUM($L$9:L215)*RRF</f>
        <v>49.451130182727432</v>
      </c>
      <c r="N215" s="33"/>
      <c r="O215" s="36">
        <f t="shared" si="62"/>
        <v>98.620535882875288</v>
      </c>
      <c r="P215" s="33"/>
      <c r="Q215" s="33"/>
      <c r="R215" s="33"/>
      <c r="S215" s="33"/>
      <c r="T215" s="33"/>
      <c r="U215" s="33"/>
      <c r="V215" s="33"/>
      <c r="W215" s="31">
        <f t="shared" si="63"/>
        <v>0.13028582716904474</v>
      </c>
      <c r="X215" s="31">
        <f t="shared" si="64"/>
        <v>34.418583990103492</v>
      </c>
      <c r="Y215" s="31">
        <f t="shared" si="65"/>
        <v>34.548869817272539</v>
      </c>
      <c r="Z215" s="31">
        <f t="shared" si="66"/>
        <v>-14.620535882875288</v>
      </c>
      <c r="AA215" s="31"/>
      <c r="AB215" s="31"/>
      <c r="AC215" s="31"/>
      <c r="AD215" s="31"/>
      <c r="AE215" s="31"/>
      <c r="AF215" s="31"/>
      <c r="AG215" s="31"/>
      <c r="AH215" s="33">
        <f t="shared" si="67"/>
        <v>0.5887039307467552</v>
      </c>
      <c r="AI215" s="33">
        <f t="shared" si="68"/>
        <v>1.1740539986056582</v>
      </c>
      <c r="AJ215" s="33">
        <f t="shared" si="69"/>
        <v>0.99844897824798728</v>
      </c>
      <c r="AK215" s="95">
        <f t="shared" si="70"/>
        <v>0.79159304240627748</v>
      </c>
      <c r="AL215" s="3">
        <f t="shared" si="71"/>
        <v>0.79120561871580497</v>
      </c>
      <c r="AM215" s="3"/>
      <c r="AN215" s="3"/>
      <c r="AO215" s="3"/>
      <c r="AP215" s="3"/>
      <c r="AQ215" s="3"/>
      <c r="AR215" s="90">
        <f t="shared" si="77"/>
        <v>0</v>
      </c>
      <c r="AS215" s="91">
        <f t="shared" si="78"/>
        <v>0</v>
      </c>
      <c r="AT215" s="89">
        <f>SUM(AS$9:AS215)*RLR</f>
        <v>120</v>
      </c>
      <c r="AU215" s="90">
        <f>AT215-SUM(AW$9:AW215)</f>
        <v>25.055325754103393</v>
      </c>
      <c r="AV215" s="48">
        <f t="shared" si="72"/>
        <v>0.59288537549407105</v>
      </c>
      <c r="AW215" s="31">
        <f t="shared" si="79"/>
        <v>0.14973302243488087</v>
      </c>
      <c r="AX215" s="90">
        <f>SUM(AW$9:AW215)*RRF</f>
        <v>66.461271972127619</v>
      </c>
      <c r="AY215" s="96"/>
    </row>
    <row r="216" spans="1:51" x14ac:dyDescent="0.25">
      <c r="A216" s="14">
        <f t="shared" si="73"/>
        <v>2.0699999999999998</v>
      </c>
      <c r="B216" s="59">
        <f>IF($B$4="AY",0,IFERROR(P*INDEX('UWYr writing pattern'!$C$4:$C$18,MATCH('Extended model w.Calcs'!$A216,'UWYr writing pattern'!$A$4:$A$18,0)) / 25,B215))</f>
        <v>0</v>
      </c>
      <c r="C216" s="36">
        <f t="shared" si="74"/>
        <v>0.14551686077380688</v>
      </c>
      <c r="E216" s="48">
        <f t="shared" si="60"/>
        <v>6.2099999999999991</v>
      </c>
      <c r="F216" s="34">
        <f t="shared" si="75"/>
        <v>9.5853144274368647E-3</v>
      </c>
      <c r="G216" s="31">
        <f>SUM($F$9:F216)*RLR</f>
        <v>119.82537976707141</v>
      </c>
      <c r="H216" s="32"/>
      <c r="I216" s="36">
        <f>G216-SUM($L$9:L216)</f>
        <v>48.889389861847263</v>
      </c>
      <c r="K216" s="48">
        <f t="shared" si="61"/>
        <v>0.59171597633136086</v>
      </c>
      <c r="L216" s="31">
        <f t="shared" si="76"/>
        <v>0.29151821561352476</v>
      </c>
      <c r="M216" s="36">
        <f>SUM($L$9:L216)*RRF</f>
        <v>49.655192933656899</v>
      </c>
      <c r="N216" s="33"/>
      <c r="O216" s="36">
        <f t="shared" si="62"/>
        <v>98.544582795504169</v>
      </c>
      <c r="P216" s="33"/>
      <c r="Q216" s="33"/>
      <c r="R216" s="33"/>
      <c r="S216" s="33"/>
      <c r="T216" s="33"/>
      <c r="U216" s="33"/>
      <c r="V216" s="33"/>
      <c r="W216" s="31">
        <f t="shared" si="63"/>
        <v>0.12223416304999776</v>
      </c>
      <c r="X216" s="31">
        <f t="shared" si="64"/>
        <v>34.222572903293084</v>
      </c>
      <c r="Y216" s="31">
        <f t="shared" si="65"/>
        <v>34.34480706634308</v>
      </c>
      <c r="Z216" s="31">
        <f t="shared" si="66"/>
        <v>-14.544582795504169</v>
      </c>
      <c r="AA216" s="31"/>
      <c r="AB216" s="31"/>
      <c r="AC216" s="31"/>
      <c r="AD216" s="31"/>
      <c r="AE216" s="31"/>
      <c r="AF216" s="31"/>
      <c r="AG216" s="31"/>
      <c r="AH216" s="33">
        <f t="shared" si="67"/>
        <v>0.59113324921020116</v>
      </c>
      <c r="AI216" s="33">
        <f t="shared" si="68"/>
        <v>1.1731497951845735</v>
      </c>
      <c r="AJ216" s="33">
        <f t="shared" si="69"/>
        <v>0.9985448313922618</v>
      </c>
      <c r="AK216" s="95">
        <f t="shared" si="70"/>
        <v>0.79282378896699668</v>
      </c>
      <c r="AL216" s="3">
        <f t="shared" si="71"/>
        <v>0.7924435300672924</v>
      </c>
      <c r="AM216" s="3"/>
      <c r="AN216" s="3"/>
      <c r="AO216" s="3"/>
      <c r="AP216" s="3"/>
      <c r="AQ216" s="3"/>
      <c r="AR216" s="90">
        <f t="shared" si="77"/>
        <v>0</v>
      </c>
      <c r="AS216" s="91">
        <f t="shared" si="78"/>
        <v>0</v>
      </c>
      <c r="AT216" s="89">
        <f>SUM(AS$9:AS216)*RLR</f>
        <v>120</v>
      </c>
      <c r="AU216" s="90">
        <f>AT216-SUM(AW$9:AW216)</f>
        <v>24.906776391924907</v>
      </c>
      <c r="AV216" s="48">
        <f t="shared" si="72"/>
        <v>0.59171597633136086</v>
      </c>
      <c r="AW216" s="31">
        <f t="shared" si="79"/>
        <v>0.14854936217847858</v>
      </c>
      <c r="AX216" s="90">
        <f>SUM(AW$9:AW216)*RRF</f>
        <v>66.565256525652558</v>
      </c>
      <c r="AY216" s="96"/>
    </row>
    <row r="217" spans="1:51" x14ac:dyDescent="0.25">
      <c r="A217" s="14">
        <f t="shared" si="73"/>
        <v>2.08</v>
      </c>
      <c r="B217" s="59">
        <f>IF($B$4="AY",0,IFERROR(P*INDEX('UWYr writing pattern'!$C$4:$C$18,MATCH('Extended model w.Calcs'!$A217,'UWYr writing pattern'!$A$4:$A$18,0)) / 25,B216))</f>
        <v>0</v>
      </c>
      <c r="C217" s="36">
        <f t="shared" si="74"/>
        <v>0.13648026371975347</v>
      </c>
      <c r="E217" s="48">
        <f t="shared" si="60"/>
        <v>6.24</v>
      </c>
      <c r="F217" s="34">
        <f t="shared" si="75"/>
        <v>9.0365970540534062E-3</v>
      </c>
      <c r="G217" s="31">
        <f>SUM($F$9:F217)*RLR</f>
        <v>119.83622368353626</v>
      </c>
      <c r="H217" s="32"/>
      <c r="I217" s="36">
        <f>G217-SUM($L$9:L217)</f>
        <v>48.610947447768638</v>
      </c>
      <c r="K217" s="48">
        <f t="shared" si="61"/>
        <v>0.59055118110236215</v>
      </c>
      <c r="L217" s="31">
        <f t="shared" si="76"/>
        <v>0.28928633054347491</v>
      </c>
      <c r="M217" s="36">
        <f>SUM($L$9:L217)*RRF</f>
        <v>49.857693365037335</v>
      </c>
      <c r="N217" s="33"/>
      <c r="O217" s="36">
        <f t="shared" si="62"/>
        <v>98.468640812805972</v>
      </c>
      <c r="P217" s="33"/>
      <c r="Q217" s="33"/>
      <c r="R217" s="33"/>
      <c r="S217" s="33"/>
      <c r="T217" s="33"/>
      <c r="U217" s="33"/>
      <c r="V217" s="33"/>
      <c r="W217" s="31">
        <f t="shared" si="63"/>
        <v>0.11464342152459291</v>
      </c>
      <c r="X217" s="31">
        <f t="shared" si="64"/>
        <v>34.027663213438046</v>
      </c>
      <c r="Y217" s="31">
        <f t="shared" si="65"/>
        <v>34.142306634962637</v>
      </c>
      <c r="Z217" s="31">
        <f t="shared" si="66"/>
        <v>-14.468640812805972</v>
      </c>
      <c r="AA217" s="31"/>
      <c r="AB217" s="31"/>
      <c r="AC217" s="31"/>
      <c r="AD217" s="31"/>
      <c r="AE217" s="31"/>
      <c r="AF217" s="31"/>
      <c r="AG217" s="31"/>
      <c r="AH217" s="33">
        <f t="shared" si="67"/>
        <v>0.5935439686313968</v>
      </c>
      <c r="AI217" s="33">
        <f t="shared" si="68"/>
        <v>1.1722457239619759</v>
      </c>
      <c r="AJ217" s="33">
        <f t="shared" si="69"/>
        <v>0.99863519736280215</v>
      </c>
      <c r="AK217" s="95">
        <f t="shared" si="70"/>
        <v>0.79404486368027871</v>
      </c>
      <c r="AL217" s="3">
        <f t="shared" si="71"/>
        <v>0.79367167485979362</v>
      </c>
      <c r="AM217" s="3"/>
      <c r="AN217" s="3"/>
      <c r="AO217" s="3"/>
      <c r="AP217" s="3"/>
      <c r="AQ217" s="3"/>
      <c r="AR217" s="90">
        <f t="shared" si="77"/>
        <v>0</v>
      </c>
      <c r="AS217" s="91">
        <f t="shared" si="78"/>
        <v>0</v>
      </c>
      <c r="AT217" s="89">
        <f>SUM(AS$9:AS217)*RLR</f>
        <v>120</v>
      </c>
      <c r="AU217" s="90">
        <f>AT217-SUM(AW$9:AW217)</f>
        <v>24.759399016824759</v>
      </c>
      <c r="AV217" s="48">
        <f t="shared" si="72"/>
        <v>0.59055118110236215</v>
      </c>
      <c r="AW217" s="31">
        <f t="shared" si="79"/>
        <v>0.14737737510014737</v>
      </c>
      <c r="AX217" s="90">
        <f>SUM(AW$9:AW217)*RRF</f>
        <v>66.668420688222668</v>
      </c>
      <c r="AY217" s="96"/>
    </row>
    <row r="218" spans="1:51" x14ac:dyDescent="0.25">
      <c r="A218" s="14">
        <f t="shared" si="73"/>
        <v>2.09</v>
      </c>
      <c r="B218" s="59">
        <f>IF($B$4="AY",0,IFERROR(P*INDEX('UWYr writing pattern'!$C$4:$C$18,MATCH('Extended model w.Calcs'!$A218,'UWYr writing pattern'!$A$4:$A$18,0)) / 25,B217))</f>
        <v>0</v>
      </c>
      <c r="C218" s="36">
        <f t="shared" si="74"/>
        <v>0.12796389526364085</v>
      </c>
      <c r="E218" s="48">
        <f t="shared" si="60"/>
        <v>6.27</v>
      </c>
      <c r="F218" s="34">
        <f t="shared" si="75"/>
        <v>8.5163684561126163E-3</v>
      </c>
      <c r="G218" s="31">
        <f>SUM($F$9:F218)*RLR</f>
        <v>119.84644332568359</v>
      </c>
      <c r="H218" s="32"/>
      <c r="I218" s="36">
        <f>G218-SUM($L$9:L218)</f>
        <v>48.33409456561813</v>
      </c>
      <c r="K218" s="48">
        <f t="shared" si="61"/>
        <v>0.58939096267190572</v>
      </c>
      <c r="L218" s="31">
        <f t="shared" si="76"/>
        <v>0.28707252429784624</v>
      </c>
      <c r="M218" s="36">
        <f>SUM($L$9:L218)*RRF</f>
        <v>50.058644132045821</v>
      </c>
      <c r="N218" s="33"/>
      <c r="O218" s="36">
        <f t="shared" si="62"/>
        <v>98.392738697663958</v>
      </c>
      <c r="P218" s="33"/>
      <c r="Q218" s="33"/>
      <c r="R218" s="33"/>
      <c r="S218" s="33"/>
      <c r="T218" s="33"/>
      <c r="U218" s="33"/>
      <c r="V218" s="33"/>
      <c r="W218" s="31">
        <f t="shared" si="63"/>
        <v>0.1074896720214583</v>
      </c>
      <c r="X218" s="31">
        <f t="shared" si="64"/>
        <v>33.833866195932686</v>
      </c>
      <c r="Y218" s="31">
        <f t="shared" si="65"/>
        <v>33.941355867954144</v>
      </c>
      <c r="Z218" s="31">
        <f t="shared" si="66"/>
        <v>-14.392738697663958</v>
      </c>
      <c r="AA218" s="31"/>
      <c r="AB218" s="31"/>
      <c r="AC218" s="31"/>
      <c r="AD218" s="31"/>
      <c r="AE218" s="31"/>
      <c r="AF218" s="31"/>
      <c r="AG218" s="31"/>
      <c r="AH218" s="33">
        <f t="shared" si="67"/>
        <v>0.5959362396672121</v>
      </c>
      <c r="AI218" s="33">
        <f t="shared" si="68"/>
        <v>1.1713421273531424</v>
      </c>
      <c r="AJ218" s="33">
        <f t="shared" si="69"/>
        <v>0.99872036104736328</v>
      </c>
      <c r="AK218" s="95">
        <f t="shared" si="70"/>
        <v>0.79525636136779032</v>
      </c>
      <c r="AL218" s="3">
        <f t="shared" si="71"/>
        <v>0.79489014922085777</v>
      </c>
      <c r="AM218" s="3"/>
      <c r="AN218" s="3"/>
      <c r="AO218" s="3"/>
      <c r="AP218" s="3"/>
      <c r="AQ218" s="3"/>
      <c r="AR218" s="90">
        <f t="shared" si="77"/>
        <v>0</v>
      </c>
      <c r="AS218" s="91">
        <f t="shared" si="78"/>
        <v>0</v>
      </c>
      <c r="AT218" s="89">
        <f>SUM(AS$9:AS218)*RLR</f>
        <v>120</v>
      </c>
      <c r="AU218" s="90">
        <f>AT218-SUM(AW$9:AW218)</f>
        <v>24.613182093497059</v>
      </c>
      <c r="AV218" s="48">
        <f t="shared" si="72"/>
        <v>0.58939096267190572</v>
      </c>
      <c r="AW218" s="31">
        <f t="shared" si="79"/>
        <v>0.14621692332770525</v>
      </c>
      <c r="AX218" s="90">
        <f>SUM(AW$9:AW218)*RRF</f>
        <v>66.770772534552052</v>
      </c>
      <c r="AY218" s="96"/>
    </row>
    <row r="219" spans="1:51" x14ac:dyDescent="0.25">
      <c r="A219" s="14">
        <f t="shared" si="73"/>
        <v>2.1</v>
      </c>
      <c r="B219" s="59">
        <f>IF($B$4="AY",0,IFERROR(P*INDEX('UWYr writing pattern'!$C$4:$C$18,MATCH('Extended model w.Calcs'!$A219,'UWYr writing pattern'!$A$4:$A$18,0)) / 25,B218))</f>
        <v>0</v>
      </c>
      <c r="C219" s="36">
        <f t="shared" si="74"/>
        <v>0.11994055903061057</v>
      </c>
      <c r="E219" s="48">
        <f t="shared" si="60"/>
        <v>6.3000000000000007</v>
      </c>
      <c r="F219" s="34">
        <f t="shared" si="75"/>
        <v>8.0233362330302798E-3</v>
      </c>
      <c r="G219" s="31">
        <f>SUM($F$9:F219)*RLR</f>
        <v>119.85607132916323</v>
      </c>
      <c r="H219" s="32"/>
      <c r="I219" s="36">
        <f>G219-SUM($L$9:L219)</f>
        <v>48.05884578383872</v>
      </c>
      <c r="K219" s="48">
        <f t="shared" si="61"/>
        <v>0.58823529411764708</v>
      </c>
      <c r="L219" s="31">
        <f t="shared" si="76"/>
        <v>0.28487678525904597</v>
      </c>
      <c r="M219" s="36">
        <f>SUM($L$9:L219)*RRF</f>
        <v>50.258057881727154</v>
      </c>
      <c r="N219" s="33"/>
      <c r="O219" s="36">
        <f t="shared" si="62"/>
        <v>98.316903665565874</v>
      </c>
      <c r="P219" s="33"/>
      <c r="Q219" s="33"/>
      <c r="R219" s="33"/>
      <c r="S219" s="33"/>
      <c r="T219" s="33"/>
      <c r="U219" s="33"/>
      <c r="V219" s="33"/>
      <c r="W219" s="31">
        <f t="shared" si="63"/>
        <v>0.10075006958571288</v>
      </c>
      <c r="X219" s="31">
        <f t="shared" si="64"/>
        <v>33.641192048687103</v>
      </c>
      <c r="Y219" s="31">
        <f t="shared" si="65"/>
        <v>33.741942118272817</v>
      </c>
      <c r="Z219" s="31">
        <f t="shared" si="66"/>
        <v>-14.316903665565874</v>
      </c>
      <c r="AA219" s="31"/>
      <c r="AB219" s="31"/>
      <c r="AC219" s="31"/>
      <c r="AD219" s="31"/>
      <c r="AE219" s="31"/>
      <c r="AF219" s="31"/>
      <c r="AG219" s="31"/>
      <c r="AH219" s="33">
        <f t="shared" si="67"/>
        <v>0.59831021287770425</v>
      </c>
      <c r="AI219" s="33">
        <f t="shared" si="68"/>
        <v>1.1704393293519746</v>
      </c>
      <c r="AJ219" s="33">
        <f t="shared" si="69"/>
        <v>0.9988005944096936</v>
      </c>
      <c r="AK219" s="95">
        <f t="shared" si="70"/>
        <v>0.79645837573783829</v>
      </c>
      <c r="AL219" s="3">
        <f t="shared" si="71"/>
        <v>0.79609904814490007</v>
      </c>
      <c r="AM219" s="3"/>
      <c r="AN219" s="3"/>
      <c r="AO219" s="3"/>
      <c r="AP219" s="3"/>
      <c r="AQ219" s="3"/>
      <c r="AR219" s="90">
        <f t="shared" si="77"/>
        <v>0</v>
      </c>
      <c r="AS219" s="91">
        <f t="shared" si="78"/>
        <v>0</v>
      </c>
      <c r="AT219" s="89">
        <f>SUM(AS$9:AS219)*RLR</f>
        <v>120</v>
      </c>
      <c r="AU219" s="90">
        <f>AT219-SUM(AW$9:AW219)</f>
        <v>24.468114222612002</v>
      </c>
      <c r="AV219" s="48">
        <f t="shared" si="72"/>
        <v>0.58823529411764708</v>
      </c>
      <c r="AW219" s="31">
        <f t="shared" si="79"/>
        <v>0.14506787088505144</v>
      </c>
      <c r="AX219" s="90">
        <f>SUM(AW$9:AW219)*RRF</f>
        <v>66.872320044171602</v>
      </c>
      <c r="AY219" s="96"/>
    </row>
    <row r="220" spans="1:51" x14ac:dyDescent="0.25">
      <c r="A220" s="14">
        <f t="shared" si="73"/>
        <v>2.11</v>
      </c>
      <c r="B220" s="59">
        <f>IF($B$4="AY",0,IFERROR(P*INDEX('UWYr writing pattern'!$C$4:$C$18,MATCH('Extended model w.Calcs'!$A220,'UWYr writing pattern'!$A$4:$A$18,0)) / 25,B219))</f>
        <v>0</v>
      </c>
      <c r="C220" s="36">
        <f t="shared" si="74"/>
        <v>0.1123843038116821</v>
      </c>
      <c r="E220" s="48">
        <f t="shared" si="60"/>
        <v>6.33</v>
      </c>
      <c r="F220" s="34">
        <f t="shared" si="75"/>
        <v>7.5562552189284669E-3</v>
      </c>
      <c r="G220" s="31">
        <f>SUM($F$9:F220)*RLR</f>
        <v>119.86513883542594</v>
      </c>
      <c r="H220" s="32"/>
      <c r="I220" s="36">
        <f>G220-SUM($L$9:L220)</f>
        <v>47.785214197255314</v>
      </c>
      <c r="K220" s="48">
        <f t="shared" si="61"/>
        <v>0.58708414872798442</v>
      </c>
      <c r="L220" s="31">
        <f t="shared" si="76"/>
        <v>0.28269909284611017</v>
      </c>
      <c r="M220" s="36">
        <f>SUM($L$9:L220)*RRF</f>
        <v>50.455947246719433</v>
      </c>
      <c r="N220" s="33"/>
      <c r="O220" s="36">
        <f t="shared" si="62"/>
        <v>98.241161443974747</v>
      </c>
      <c r="P220" s="33"/>
      <c r="Q220" s="33"/>
      <c r="R220" s="33"/>
      <c r="S220" s="33"/>
      <c r="T220" s="33"/>
      <c r="U220" s="33"/>
      <c r="V220" s="33"/>
      <c r="W220" s="31">
        <f t="shared" si="63"/>
        <v>9.4402815201812942E-2</v>
      </c>
      <c r="X220" s="31">
        <f t="shared" si="64"/>
        <v>33.449649938078721</v>
      </c>
      <c r="Y220" s="31">
        <f t="shared" si="65"/>
        <v>33.544052753280532</v>
      </c>
      <c r="Z220" s="31">
        <f t="shared" si="66"/>
        <v>-14.241161443974747</v>
      </c>
      <c r="AA220" s="31"/>
      <c r="AB220" s="31"/>
      <c r="AC220" s="31"/>
      <c r="AD220" s="31"/>
      <c r="AE220" s="31"/>
      <c r="AF220" s="31"/>
      <c r="AG220" s="31"/>
      <c r="AH220" s="33">
        <f t="shared" si="67"/>
        <v>0.60066603865142176</v>
      </c>
      <c r="AI220" s="33">
        <f t="shared" si="68"/>
        <v>1.1695376362377945</v>
      </c>
      <c r="AJ220" s="33">
        <f t="shared" si="69"/>
        <v>0.99887615696188281</v>
      </c>
      <c r="AK220" s="95">
        <f t="shared" si="70"/>
        <v>0.79765099940058981</v>
      </c>
      <c r="AL220" s="3">
        <f t="shared" si="71"/>
        <v>0.7972984655087535</v>
      </c>
      <c r="AM220" s="3"/>
      <c r="AN220" s="3"/>
      <c r="AO220" s="3"/>
      <c r="AP220" s="3"/>
      <c r="AQ220" s="3"/>
      <c r="AR220" s="90">
        <f t="shared" si="77"/>
        <v>0</v>
      </c>
      <c r="AS220" s="91">
        <f t="shared" si="78"/>
        <v>0</v>
      </c>
      <c r="AT220" s="89">
        <f>SUM(AS$9:AS220)*RLR</f>
        <v>120</v>
      </c>
      <c r="AU220" s="90">
        <f>AT220-SUM(AW$9:AW220)</f>
        <v>24.324184138949576</v>
      </c>
      <c r="AV220" s="48">
        <f t="shared" si="72"/>
        <v>0.58708414872798442</v>
      </c>
      <c r="AW220" s="31">
        <f t="shared" si="79"/>
        <v>0.14393008366242355</v>
      </c>
      <c r="AX220" s="90">
        <f>SUM(AW$9:AW220)*RRF</f>
        <v>66.97307110273529</v>
      </c>
      <c r="AY220" s="96"/>
    </row>
    <row r="221" spans="1:51" x14ac:dyDescent="0.25">
      <c r="A221" s="14">
        <f t="shared" si="73"/>
        <v>2.12</v>
      </c>
      <c r="B221" s="59">
        <f>IF($B$4="AY",0,IFERROR(P*INDEX('UWYr writing pattern'!$C$4:$C$18,MATCH('Extended model w.Calcs'!$A221,'UWYr writing pattern'!$A$4:$A$18,0)) / 25,B220))</f>
        <v>0</v>
      </c>
      <c r="C221" s="36">
        <f t="shared" si="74"/>
        <v>0.10527037738040262</v>
      </c>
      <c r="E221" s="48">
        <f t="shared" si="60"/>
        <v>6.36</v>
      </c>
      <c r="F221" s="34">
        <f t="shared" si="75"/>
        <v>7.113926431279477E-3</v>
      </c>
      <c r="G221" s="31">
        <f>SUM($F$9:F221)*RLR</f>
        <v>119.87367554714348</v>
      </c>
      <c r="H221" s="32"/>
      <c r="I221" s="36">
        <f>G221-SUM($L$9:L221)</f>
        <v>47.513211490985057</v>
      </c>
      <c r="K221" s="48">
        <f t="shared" si="61"/>
        <v>0.5859375</v>
      </c>
      <c r="L221" s="31">
        <f t="shared" si="76"/>
        <v>0.2805394179878003</v>
      </c>
      <c r="M221" s="36">
        <f>SUM($L$9:L221)*RRF</f>
        <v>50.652324839310893</v>
      </c>
      <c r="N221" s="33"/>
      <c r="O221" s="36">
        <f t="shared" si="62"/>
        <v>98.16553633029595</v>
      </c>
      <c r="P221" s="33"/>
      <c r="Q221" s="33"/>
      <c r="R221" s="33"/>
      <c r="S221" s="33"/>
      <c r="T221" s="33"/>
      <c r="U221" s="33"/>
      <c r="V221" s="33"/>
      <c r="W221" s="31">
        <f t="shared" si="63"/>
        <v>8.8427116999538188E-2</v>
      </c>
      <c r="X221" s="31">
        <f t="shared" si="64"/>
        <v>33.259248043689539</v>
      </c>
      <c r="Y221" s="31">
        <f t="shared" si="65"/>
        <v>33.347675160689079</v>
      </c>
      <c r="Z221" s="31">
        <f t="shared" si="66"/>
        <v>-14.16553633029595</v>
      </c>
      <c r="AA221" s="31"/>
      <c r="AB221" s="31"/>
      <c r="AC221" s="31"/>
      <c r="AD221" s="31"/>
      <c r="AE221" s="31"/>
      <c r="AF221" s="31"/>
      <c r="AG221" s="31"/>
      <c r="AH221" s="33">
        <f t="shared" si="67"/>
        <v>0.60300386713465348</v>
      </c>
      <c r="AI221" s="33">
        <f t="shared" si="68"/>
        <v>1.168637337265428</v>
      </c>
      <c r="AJ221" s="33">
        <f t="shared" si="69"/>
        <v>0.9989472962261956</v>
      </c>
      <c r="AK221" s="95">
        <f t="shared" si="70"/>
        <v>0.79883432388305653</v>
      </c>
      <c r="AL221" s="3">
        <f t="shared" si="71"/>
        <v>0.79848849408697997</v>
      </c>
      <c r="AM221" s="3"/>
      <c r="AN221" s="3"/>
      <c r="AO221" s="3"/>
      <c r="AP221" s="3"/>
      <c r="AQ221" s="3"/>
      <c r="AR221" s="90">
        <f t="shared" si="77"/>
        <v>0</v>
      </c>
      <c r="AS221" s="91">
        <f t="shared" si="78"/>
        <v>0</v>
      </c>
      <c r="AT221" s="89">
        <f>SUM(AS$9:AS221)*RLR</f>
        <v>120</v>
      </c>
      <c r="AU221" s="90">
        <f>AT221-SUM(AW$9:AW221)</f>
        <v>24.18138070956239</v>
      </c>
      <c r="AV221" s="48">
        <f t="shared" si="72"/>
        <v>0.5859375</v>
      </c>
      <c r="AW221" s="31">
        <f t="shared" si="79"/>
        <v>0.14280342938717952</v>
      </c>
      <c r="AX221" s="90">
        <f>SUM(AW$9:AW221)*RRF</f>
        <v>67.07303350330632</v>
      </c>
      <c r="AY221" s="96"/>
    </row>
    <row r="222" spans="1:51" x14ac:dyDescent="0.25">
      <c r="A222" s="14">
        <f t="shared" si="73"/>
        <v>2.13</v>
      </c>
      <c r="B222" s="59">
        <f>IF($B$4="AY",0,IFERROR(P*INDEX('UWYr writing pattern'!$C$4:$C$18,MATCH('Extended model w.Calcs'!$A222,'UWYr writing pattern'!$A$4:$A$18,0)) / 25,B221))</f>
        <v>0</v>
      </c>
      <c r="C222" s="36">
        <f t="shared" si="74"/>
        <v>9.8575181379009016E-2</v>
      </c>
      <c r="E222" s="48">
        <f t="shared" si="60"/>
        <v>6.39</v>
      </c>
      <c r="F222" s="34">
        <f t="shared" si="75"/>
        <v>6.6951960013936079E-3</v>
      </c>
      <c r="G222" s="31">
        <f>SUM($F$9:F222)*RLR</f>
        <v>119.88170978234514</v>
      </c>
      <c r="H222" s="32"/>
      <c r="I222" s="36">
        <f>G222-SUM($L$9:L222)</f>
        <v>47.242848002606735</v>
      </c>
      <c r="K222" s="48">
        <f t="shared" si="61"/>
        <v>0.58479532163742687</v>
      </c>
      <c r="L222" s="31">
        <f t="shared" si="76"/>
        <v>0.27839772357999054</v>
      </c>
      <c r="M222" s="36">
        <f>SUM($L$9:L222)*RRF</f>
        <v>50.847203245816878</v>
      </c>
      <c r="N222" s="33"/>
      <c r="O222" s="36">
        <f t="shared" si="62"/>
        <v>98.090051248423606</v>
      </c>
      <c r="P222" s="33"/>
      <c r="Q222" s="33"/>
      <c r="R222" s="33"/>
      <c r="S222" s="33"/>
      <c r="T222" s="33"/>
      <c r="U222" s="33"/>
      <c r="V222" s="33"/>
      <c r="W222" s="31">
        <f t="shared" si="63"/>
        <v>8.2803152358367563E-2</v>
      </c>
      <c r="X222" s="31">
        <f t="shared" si="64"/>
        <v>33.069993601824713</v>
      </c>
      <c r="Y222" s="31">
        <f t="shared" si="65"/>
        <v>33.152796754183079</v>
      </c>
      <c r="Z222" s="31">
        <f t="shared" si="66"/>
        <v>-14.090051248423606</v>
      </c>
      <c r="AA222" s="31"/>
      <c r="AB222" s="31"/>
      <c r="AC222" s="31"/>
      <c r="AD222" s="31"/>
      <c r="AE222" s="31"/>
      <c r="AF222" s="31"/>
      <c r="AG222" s="31"/>
      <c r="AH222" s="33">
        <f t="shared" si="67"/>
        <v>0.6053238481644867</v>
      </c>
      <c r="AI222" s="33">
        <f t="shared" si="68"/>
        <v>1.1677387053383763</v>
      </c>
      <c r="AJ222" s="33">
        <f t="shared" si="69"/>
        <v>0.99901424818620954</v>
      </c>
      <c r="AK222" s="95">
        <f t="shared" si="70"/>
        <v>0.80000843964384705</v>
      </c>
      <c r="AL222" s="3">
        <f t="shared" si="71"/>
        <v>0.7996692255669392</v>
      </c>
      <c r="AM222" s="3"/>
      <c r="AN222" s="3"/>
      <c r="AO222" s="3"/>
      <c r="AP222" s="3"/>
      <c r="AQ222" s="3"/>
      <c r="AR222" s="90">
        <f t="shared" si="77"/>
        <v>0</v>
      </c>
      <c r="AS222" s="91">
        <f t="shared" si="78"/>
        <v>0</v>
      </c>
      <c r="AT222" s="89">
        <f>SUM(AS$9:AS222)*RLR</f>
        <v>120</v>
      </c>
      <c r="AU222" s="90">
        <f>AT222-SUM(AW$9:AW222)</f>
        <v>24.039692931967295</v>
      </c>
      <c r="AV222" s="48">
        <f t="shared" si="72"/>
        <v>0.58479532163742687</v>
      </c>
      <c r="AW222" s="31">
        <f t="shared" si="79"/>
        <v>0.14168777759509213</v>
      </c>
      <c r="AX222" s="90">
        <f>SUM(AW$9:AW222)*RRF</f>
        <v>67.172214947622891</v>
      </c>
      <c r="AY222" s="96"/>
    </row>
    <row r="223" spans="1:51" x14ac:dyDescent="0.25">
      <c r="A223" s="14">
        <f t="shared" si="73"/>
        <v>2.14</v>
      </c>
      <c r="B223" s="59">
        <f>IF($B$4="AY",0,IFERROR(P*INDEX('UWYr writing pattern'!$C$4:$C$18,MATCH('Extended model w.Calcs'!$A223,'UWYr writing pattern'!$A$4:$A$18,0)) / 25,B222))</f>
        <v>0</v>
      </c>
      <c r="C223" s="36">
        <f t="shared" si="74"/>
        <v>9.2276227288890345E-2</v>
      </c>
      <c r="E223" s="48">
        <f t="shared" si="60"/>
        <v>6.42</v>
      </c>
      <c r="F223" s="34">
        <f t="shared" si="75"/>
        <v>6.2989540901186762E-3</v>
      </c>
      <c r="G223" s="31">
        <f>SUM($F$9:F223)*RLR</f>
        <v>119.88926852725328</v>
      </c>
      <c r="H223" s="32"/>
      <c r="I223" s="36">
        <f>G223-SUM($L$9:L223)</f>
        <v>46.974132782587347</v>
      </c>
      <c r="K223" s="48">
        <f t="shared" si="61"/>
        <v>0.58365758754863806</v>
      </c>
      <c r="L223" s="31">
        <f t="shared" si="76"/>
        <v>0.27627396492752476</v>
      </c>
      <c r="M223" s="36">
        <f>SUM($L$9:L223)*RRF</f>
        <v>51.040595021266149</v>
      </c>
      <c r="N223" s="33"/>
      <c r="O223" s="36">
        <f t="shared" si="62"/>
        <v>98.014727803853503</v>
      </c>
      <c r="P223" s="33"/>
      <c r="Q223" s="33"/>
      <c r="R223" s="33"/>
      <c r="S223" s="33"/>
      <c r="T223" s="33"/>
      <c r="U223" s="33"/>
      <c r="V223" s="33"/>
      <c r="W223" s="31">
        <f t="shared" si="63"/>
        <v>7.7512030922667882E-2</v>
      </c>
      <c r="X223" s="31">
        <f t="shared" si="64"/>
        <v>32.881892947811139</v>
      </c>
      <c r="Y223" s="31">
        <f t="shared" si="65"/>
        <v>32.959404978733808</v>
      </c>
      <c r="Z223" s="31">
        <f t="shared" si="66"/>
        <v>-14.014727803853503</v>
      </c>
      <c r="AA223" s="31"/>
      <c r="AB223" s="31"/>
      <c r="AC223" s="31"/>
      <c r="AD223" s="31"/>
      <c r="AE223" s="31"/>
      <c r="AF223" s="31"/>
      <c r="AG223" s="31"/>
      <c r="AH223" s="33">
        <f t="shared" si="67"/>
        <v>0.60762613120554942</v>
      </c>
      <c r="AI223" s="33">
        <f t="shared" si="68"/>
        <v>1.1668419976649227</v>
      </c>
      <c r="AJ223" s="33">
        <f t="shared" si="69"/>
        <v>0.99907723772711066</v>
      </c>
      <c r="AK223" s="95">
        <f t="shared" si="70"/>
        <v>0.80117343608768721</v>
      </c>
      <c r="AL223" s="3">
        <f t="shared" si="71"/>
        <v>0.80084075056362369</v>
      </c>
      <c r="AM223" s="3"/>
      <c r="AN223" s="3"/>
      <c r="AO223" s="3"/>
      <c r="AP223" s="3"/>
      <c r="AQ223" s="3"/>
      <c r="AR223" s="90">
        <f t="shared" si="77"/>
        <v>0</v>
      </c>
      <c r="AS223" s="91">
        <f t="shared" si="78"/>
        <v>0</v>
      </c>
      <c r="AT223" s="89">
        <f>SUM(AS$9:AS223)*RLR</f>
        <v>120</v>
      </c>
      <c r="AU223" s="90">
        <f>AT223-SUM(AW$9:AW223)</f>
        <v>23.89910993236515</v>
      </c>
      <c r="AV223" s="48">
        <f t="shared" si="72"/>
        <v>0.58365758754863806</v>
      </c>
      <c r="AW223" s="31">
        <f t="shared" si="79"/>
        <v>0.1405829996021479</v>
      </c>
      <c r="AX223" s="90">
        <f>SUM(AW$9:AW223)*RRF</f>
        <v>67.270623047344387</v>
      </c>
      <c r="AY223" s="96"/>
    </row>
    <row r="224" spans="1:51" x14ac:dyDescent="0.25">
      <c r="A224" s="14">
        <f t="shared" si="73"/>
        <v>2.15</v>
      </c>
      <c r="B224" s="59">
        <f>IF($B$4="AY",0,IFERROR(P*INDEX('UWYr writing pattern'!$C$4:$C$18,MATCH('Extended model w.Calcs'!$A224,'UWYr writing pattern'!$A$4:$A$18,0)) / 25,B223))</f>
        <v>0</v>
      </c>
      <c r="C224" s="36">
        <f t="shared" si="74"/>
        <v>8.6352093496943588E-2</v>
      </c>
      <c r="E224" s="48">
        <f t="shared" si="60"/>
        <v>6.4499999999999993</v>
      </c>
      <c r="F224" s="34">
        <f t="shared" si="75"/>
        <v>5.9241337919467597E-3</v>
      </c>
      <c r="G224" s="31">
        <f>SUM($F$9:F224)*RLR</f>
        <v>119.89637748780362</v>
      </c>
      <c r="H224" s="32"/>
      <c r="I224" s="36">
        <f>G224-SUM($L$9:L224)</f>
        <v>46.70707365296694</v>
      </c>
      <c r="K224" s="48">
        <f t="shared" si="61"/>
        <v>0.58252427184466016</v>
      </c>
      <c r="L224" s="31">
        <f t="shared" si="76"/>
        <v>0.27416809017074323</v>
      </c>
      <c r="M224" s="36">
        <f>SUM($L$9:L224)*RRF</f>
        <v>51.232512684385675</v>
      </c>
      <c r="N224" s="33"/>
      <c r="O224" s="36">
        <f t="shared" si="62"/>
        <v>97.939586337352608</v>
      </c>
      <c r="P224" s="33"/>
      <c r="Q224" s="33"/>
      <c r="R224" s="33"/>
      <c r="S224" s="33"/>
      <c r="T224" s="33"/>
      <c r="U224" s="33"/>
      <c r="V224" s="33"/>
      <c r="W224" s="31">
        <f t="shared" si="63"/>
        <v>7.2535758537432604E-2</v>
      </c>
      <c r="X224" s="31">
        <f t="shared" si="64"/>
        <v>32.694951557076855</v>
      </c>
      <c r="Y224" s="31">
        <f t="shared" si="65"/>
        <v>32.767487315614289</v>
      </c>
      <c r="Z224" s="31">
        <f t="shared" si="66"/>
        <v>-13.939586337352608</v>
      </c>
      <c r="AA224" s="31"/>
      <c r="AB224" s="31"/>
      <c r="AC224" s="31"/>
      <c r="AD224" s="31"/>
      <c r="AE224" s="31"/>
      <c r="AF224" s="31"/>
      <c r="AG224" s="31"/>
      <c r="AH224" s="33">
        <f t="shared" si="67"/>
        <v>0.60991086529030569</v>
      </c>
      <c r="AI224" s="33">
        <f t="shared" si="68"/>
        <v>1.1659474563970549</v>
      </c>
      <c r="AJ224" s="33">
        <f t="shared" si="69"/>
        <v>0.99913647906503011</v>
      </c>
      <c r="AK224" s="95">
        <f t="shared" si="70"/>
        <v>0.80232940157971755</v>
      </c>
      <c r="AL224" s="3">
        <f t="shared" si="71"/>
        <v>0.80200315863426397</v>
      </c>
      <c r="AM224" s="3"/>
      <c r="AN224" s="3"/>
      <c r="AO224" s="3"/>
      <c r="AP224" s="3"/>
      <c r="AQ224" s="3"/>
      <c r="AR224" s="90">
        <f t="shared" si="77"/>
        <v>0</v>
      </c>
      <c r="AS224" s="91">
        <f t="shared" si="78"/>
        <v>0</v>
      </c>
      <c r="AT224" s="89">
        <f>SUM(AS$9:AS224)*RLR</f>
        <v>120</v>
      </c>
      <c r="AU224" s="90">
        <f>AT224-SUM(AW$9:AW224)</f>
        <v>23.75962096388831</v>
      </c>
      <c r="AV224" s="48">
        <f t="shared" si="72"/>
        <v>0.58252427184466016</v>
      </c>
      <c r="AW224" s="31">
        <f t="shared" si="79"/>
        <v>0.13948896847683939</v>
      </c>
      <c r="AX224" s="90">
        <f>SUM(AW$9:AW224)*RRF</f>
        <v>67.368265325278173</v>
      </c>
      <c r="AY224" s="96"/>
    </row>
    <row r="225" spans="1:51" x14ac:dyDescent="0.25">
      <c r="A225" s="14">
        <f t="shared" si="73"/>
        <v>2.16</v>
      </c>
      <c r="B225" s="59">
        <f>IF($B$4="AY",0,IFERROR(P*INDEX('UWYr writing pattern'!$C$4:$C$18,MATCH('Extended model w.Calcs'!$A225,'UWYr writing pattern'!$A$4:$A$18,0)) / 25,B224))</f>
        <v>0</v>
      </c>
      <c r="C225" s="36">
        <f t="shared" si="74"/>
        <v>8.0782383466390731E-2</v>
      </c>
      <c r="E225" s="48">
        <f t="shared" si="60"/>
        <v>6.48</v>
      </c>
      <c r="F225" s="34">
        <f t="shared" si="75"/>
        <v>5.5697100305528617E-3</v>
      </c>
      <c r="G225" s="31">
        <f>SUM($F$9:F225)*RLR</f>
        <v>119.90306113984028</v>
      </c>
      <c r="H225" s="32"/>
      <c r="I225" s="36">
        <f>G225-SUM($L$9:L225)</f>
        <v>46.441677264306705</v>
      </c>
      <c r="K225" s="48">
        <f t="shared" si="61"/>
        <v>0.58139534883720934</v>
      </c>
      <c r="L225" s="31">
        <f t="shared" si="76"/>
        <v>0.27208004069689479</v>
      </c>
      <c r="M225" s="36">
        <f>SUM($L$9:L225)*RRF</f>
        <v>51.422968712873498</v>
      </c>
      <c r="N225" s="33"/>
      <c r="O225" s="36">
        <f t="shared" si="62"/>
        <v>97.864645977180203</v>
      </c>
      <c r="P225" s="33"/>
      <c r="Q225" s="33"/>
      <c r="R225" s="33"/>
      <c r="S225" s="33"/>
      <c r="T225" s="33"/>
      <c r="U225" s="33"/>
      <c r="V225" s="33"/>
      <c r="W225" s="31">
        <f t="shared" si="63"/>
        <v>6.7857202111768211E-2</v>
      </c>
      <c r="X225" s="31">
        <f t="shared" si="64"/>
        <v>32.509174085014692</v>
      </c>
      <c r="Y225" s="31">
        <f t="shared" si="65"/>
        <v>32.577031287126459</v>
      </c>
      <c r="Z225" s="31">
        <f t="shared" si="66"/>
        <v>-13.864645977180203</v>
      </c>
      <c r="AA225" s="31"/>
      <c r="AB225" s="31"/>
      <c r="AC225" s="31"/>
      <c r="AD225" s="31"/>
      <c r="AE225" s="31"/>
      <c r="AF225" s="31"/>
      <c r="AG225" s="31"/>
      <c r="AH225" s="33">
        <f t="shared" si="67"/>
        <v>0.6121781989627797</v>
      </c>
      <c r="AI225" s="33">
        <f t="shared" si="68"/>
        <v>1.1650553092521452</v>
      </c>
      <c r="AJ225" s="33">
        <f t="shared" si="69"/>
        <v>0.99919217616533562</v>
      </c>
      <c r="AK225" s="95">
        <f t="shared" si="70"/>
        <v>0.80347642345956949</v>
      </c>
      <c r="AL225" s="3">
        <f t="shared" si="71"/>
        <v>0.80315653829270517</v>
      </c>
      <c r="AM225" s="3"/>
      <c r="AN225" s="3"/>
      <c r="AO225" s="3"/>
      <c r="AP225" s="3"/>
      <c r="AQ225" s="3"/>
      <c r="AR225" s="90">
        <f t="shared" si="77"/>
        <v>0</v>
      </c>
      <c r="AS225" s="91">
        <f t="shared" si="78"/>
        <v>0</v>
      </c>
      <c r="AT225" s="89">
        <f>SUM(AS$9:AS225)*RLR</f>
        <v>120</v>
      </c>
      <c r="AU225" s="90">
        <f>AT225-SUM(AW$9:AW225)</f>
        <v>23.621215404875372</v>
      </c>
      <c r="AV225" s="48">
        <f t="shared" si="72"/>
        <v>0.58139534883720934</v>
      </c>
      <c r="AW225" s="31">
        <f t="shared" si="79"/>
        <v>0.1384055590129416</v>
      </c>
      <c r="AX225" s="90">
        <f>SUM(AW$9:AW225)*RRF</f>
        <v>67.465149216587236</v>
      </c>
      <c r="AY225" s="96"/>
    </row>
    <row r="226" spans="1:51" x14ac:dyDescent="0.25">
      <c r="A226" s="14">
        <f t="shared" si="73"/>
        <v>2.17</v>
      </c>
      <c r="B226" s="59">
        <f>IF($B$4="AY",0,IFERROR(P*INDEX('UWYr writing pattern'!$C$4:$C$18,MATCH('Extended model w.Calcs'!$A226,'UWYr writing pattern'!$A$4:$A$18,0)) / 25,B225))</f>
        <v>0</v>
      </c>
      <c r="C226" s="36">
        <f t="shared" si="74"/>
        <v>7.5547685017768609E-2</v>
      </c>
      <c r="E226" s="48">
        <f t="shared" si="60"/>
        <v>6.51</v>
      </c>
      <c r="F226" s="34">
        <f t="shared" si="75"/>
        <v>5.2346984486221198E-3</v>
      </c>
      <c r="G226" s="31">
        <f>SUM($F$9:F226)*RLR</f>
        <v>119.90934277797862</v>
      </c>
      <c r="H226" s="32"/>
      <c r="I226" s="36">
        <f>G226-SUM($L$9:L226)</f>
        <v>46.17794915090839</v>
      </c>
      <c r="K226" s="48">
        <f t="shared" si="61"/>
        <v>0.58027079303675044</v>
      </c>
      <c r="L226" s="31">
        <f t="shared" si="76"/>
        <v>0.2700097515366669</v>
      </c>
      <c r="M226" s="36">
        <f>SUM($L$9:L226)*RRF</f>
        <v>51.61197553894916</v>
      </c>
      <c r="N226" s="33"/>
      <c r="O226" s="36">
        <f t="shared" si="62"/>
        <v>97.789924689857543</v>
      </c>
      <c r="P226" s="33"/>
      <c r="Q226" s="33"/>
      <c r="R226" s="33"/>
      <c r="S226" s="33"/>
      <c r="T226" s="33"/>
      <c r="U226" s="33"/>
      <c r="V226" s="33"/>
      <c r="W226" s="31">
        <f t="shared" si="63"/>
        <v>6.3460055414925623E-2</v>
      </c>
      <c r="X226" s="31">
        <f t="shared" si="64"/>
        <v>32.324564405635869</v>
      </c>
      <c r="Y226" s="31">
        <f t="shared" si="65"/>
        <v>32.388024461050797</v>
      </c>
      <c r="Z226" s="31">
        <f t="shared" si="66"/>
        <v>-13.789924689857543</v>
      </c>
      <c r="AA226" s="31"/>
      <c r="AB226" s="31"/>
      <c r="AC226" s="31"/>
      <c r="AD226" s="31"/>
      <c r="AE226" s="31"/>
      <c r="AF226" s="31"/>
      <c r="AG226" s="31"/>
      <c r="AH226" s="33">
        <f t="shared" si="67"/>
        <v>0.61442828022558527</v>
      </c>
      <c r="AI226" s="33">
        <f t="shared" si="68"/>
        <v>1.1641657701173518</v>
      </c>
      <c r="AJ226" s="33">
        <f t="shared" si="69"/>
        <v>0.99924452314982182</v>
      </c>
      <c r="AK226" s="95">
        <f t="shared" si="70"/>
        <v>0.80461458805522268</v>
      </c>
      <c r="AL226" s="3">
        <f t="shared" si="71"/>
        <v>0.80430097702356151</v>
      </c>
      <c r="AM226" s="3"/>
      <c r="AN226" s="3"/>
      <c r="AO226" s="3"/>
      <c r="AP226" s="3"/>
      <c r="AQ226" s="3"/>
      <c r="AR226" s="90">
        <f t="shared" si="77"/>
        <v>0</v>
      </c>
      <c r="AS226" s="91">
        <f t="shared" si="78"/>
        <v>0</v>
      </c>
      <c r="AT226" s="89">
        <f>SUM(AS$9:AS226)*RLR</f>
        <v>120</v>
      </c>
      <c r="AU226" s="90">
        <f>AT226-SUM(AW$9:AW226)</f>
        <v>23.483882757172609</v>
      </c>
      <c r="AV226" s="48">
        <f t="shared" si="72"/>
        <v>0.58027079303675044</v>
      </c>
      <c r="AW226" s="31">
        <f t="shared" si="79"/>
        <v>0.13733264770276379</v>
      </c>
      <c r="AX226" s="90">
        <f>SUM(AW$9:AW226)*RRF</f>
        <v>67.561282069979171</v>
      </c>
      <c r="AY226" s="96"/>
    </row>
    <row r="227" spans="1:51" x14ac:dyDescent="0.25">
      <c r="A227" s="14">
        <f t="shared" si="73"/>
        <v>2.1800000000000002</v>
      </c>
      <c r="B227" s="59">
        <f>IF($B$4="AY",0,IFERROR(P*INDEX('UWYr writing pattern'!$C$4:$C$18,MATCH('Extended model w.Calcs'!$A227,'UWYr writing pattern'!$A$4:$A$18,0)) / 25,B226))</f>
        <v>0</v>
      </c>
      <c r="C227" s="36">
        <f t="shared" si="74"/>
        <v>7.0629530723111872E-2</v>
      </c>
      <c r="E227" s="48">
        <f t="shared" si="60"/>
        <v>6.5400000000000009</v>
      </c>
      <c r="F227" s="34">
        <f t="shared" si="75"/>
        <v>4.9181542946567366E-3</v>
      </c>
      <c r="G227" s="31">
        <f>SUM($F$9:F227)*RLR</f>
        <v>119.91524456313221</v>
      </c>
      <c r="H227" s="32"/>
      <c r="I227" s="36">
        <f>G227-SUM($L$9:L227)</f>
        <v>45.915893784315884</v>
      </c>
      <c r="K227" s="48">
        <f t="shared" si="61"/>
        <v>0.57915057915057921</v>
      </c>
      <c r="L227" s="31">
        <f t="shared" si="76"/>
        <v>0.26795715174608348</v>
      </c>
      <c r="M227" s="36">
        <f>SUM($L$9:L227)*RRF</f>
        <v>51.799545545171419</v>
      </c>
      <c r="N227" s="33"/>
      <c r="O227" s="36">
        <f t="shared" si="62"/>
        <v>97.71543932948731</v>
      </c>
      <c r="P227" s="33"/>
      <c r="Q227" s="33"/>
      <c r="R227" s="33"/>
      <c r="S227" s="33"/>
      <c r="T227" s="33"/>
      <c r="U227" s="33"/>
      <c r="V227" s="33"/>
      <c r="W227" s="31">
        <f t="shared" si="63"/>
        <v>5.9328805807413967E-2</v>
      </c>
      <c r="X227" s="31">
        <f t="shared" si="64"/>
        <v>32.14112564902112</v>
      </c>
      <c r="Y227" s="31">
        <f t="shared" si="65"/>
        <v>32.200454454828531</v>
      </c>
      <c r="Z227" s="31">
        <f t="shared" si="66"/>
        <v>-13.71543932948731</v>
      </c>
      <c r="AA227" s="31"/>
      <c r="AB227" s="31"/>
      <c r="AC227" s="31"/>
      <c r="AD227" s="31"/>
      <c r="AE227" s="31"/>
      <c r="AF227" s="31"/>
      <c r="AG227" s="31"/>
      <c r="AH227" s="33">
        <f t="shared" si="67"/>
        <v>0.61666125649013592</v>
      </c>
      <c r="AI227" s="33">
        <f t="shared" si="68"/>
        <v>1.1632790396367536</v>
      </c>
      <c r="AJ227" s="33">
        <f t="shared" si="69"/>
        <v>0.99929370469276835</v>
      </c>
      <c r="AK227" s="95">
        <f t="shared" si="70"/>
        <v>0.80574398069664976</v>
      </c>
      <c r="AL227" s="3">
        <f t="shared" si="71"/>
        <v>0.80543656129615204</v>
      </c>
      <c r="AM227" s="3"/>
      <c r="AN227" s="3"/>
      <c r="AO227" s="3"/>
      <c r="AP227" s="3"/>
      <c r="AQ227" s="3"/>
      <c r="AR227" s="90">
        <f t="shared" si="77"/>
        <v>0</v>
      </c>
      <c r="AS227" s="91">
        <f t="shared" si="78"/>
        <v>0</v>
      </c>
      <c r="AT227" s="89">
        <f>SUM(AS$9:AS227)*RLR</f>
        <v>120</v>
      </c>
      <c r="AU227" s="90">
        <f>AT227-SUM(AW$9:AW227)</f>
        <v>23.347612644461748</v>
      </c>
      <c r="AV227" s="48">
        <f t="shared" si="72"/>
        <v>0.57915057915057921</v>
      </c>
      <c r="AW227" s="31">
        <f t="shared" si="79"/>
        <v>0.1362701127108662</v>
      </c>
      <c r="AX227" s="90">
        <f>SUM(AW$9:AW227)*RRF</f>
        <v>67.656671148876768</v>
      </c>
      <c r="AY227" s="96"/>
    </row>
    <row r="228" spans="1:51" x14ac:dyDescent="0.25">
      <c r="A228" s="14">
        <f t="shared" si="73"/>
        <v>2.19</v>
      </c>
      <c r="B228" s="59">
        <f>IF($B$4="AY",0,IFERROR(P*INDEX('UWYr writing pattern'!$C$4:$C$18,MATCH('Extended model w.Calcs'!$A228,'UWYr writing pattern'!$A$4:$A$18,0)) / 25,B227))</f>
        <v>0</v>
      </c>
      <c r="C228" s="36">
        <f t="shared" si="74"/>
        <v>6.6010359413820358E-2</v>
      </c>
      <c r="E228" s="48">
        <f t="shared" si="60"/>
        <v>6.57</v>
      </c>
      <c r="F228" s="34">
        <f t="shared" si="75"/>
        <v>4.6191713092915169E-3</v>
      </c>
      <c r="G228" s="31">
        <f>SUM($F$9:F228)*RLR</f>
        <v>119.92078756870336</v>
      </c>
      <c r="H228" s="32"/>
      <c r="I228" s="36">
        <f>G228-SUM($L$9:L228)</f>
        <v>45.655514625113014</v>
      </c>
      <c r="K228" s="48">
        <f t="shared" si="61"/>
        <v>0.5780346820809249</v>
      </c>
      <c r="L228" s="31">
        <f t="shared" si="76"/>
        <v>0.26592216477403025</v>
      </c>
      <c r="M228" s="36">
        <f>SUM($L$9:L228)*RRF</f>
        <v>51.98569106051324</v>
      </c>
      <c r="N228" s="33"/>
      <c r="O228" s="36">
        <f t="shared" si="62"/>
        <v>97.641205685626261</v>
      </c>
      <c r="P228" s="33"/>
      <c r="Q228" s="33"/>
      <c r="R228" s="33"/>
      <c r="S228" s="33"/>
      <c r="T228" s="33"/>
      <c r="U228" s="33"/>
      <c r="V228" s="33"/>
      <c r="W228" s="31">
        <f t="shared" si="63"/>
        <v>5.5448701907609095E-2</v>
      </c>
      <c r="X228" s="31">
        <f t="shared" si="64"/>
        <v>31.958860237579106</v>
      </c>
      <c r="Y228" s="31">
        <f t="shared" si="65"/>
        <v>32.014308939486718</v>
      </c>
      <c r="Z228" s="31">
        <f t="shared" si="66"/>
        <v>-13.641205685626261</v>
      </c>
      <c r="AA228" s="31"/>
      <c r="AB228" s="31"/>
      <c r="AC228" s="31"/>
      <c r="AD228" s="31"/>
      <c r="AE228" s="31"/>
      <c r="AF228" s="31"/>
      <c r="AG228" s="31"/>
      <c r="AH228" s="33">
        <f t="shared" si="67"/>
        <v>0.61887727452991947</v>
      </c>
      <c r="AI228" s="33">
        <f t="shared" si="68"/>
        <v>1.162395305781265</v>
      </c>
      <c r="AJ228" s="33">
        <f t="shared" si="69"/>
        <v>0.99933989640586129</v>
      </c>
      <c r="AK228" s="95">
        <f t="shared" si="70"/>
        <v>0.80686468572925085</v>
      </c>
      <c r="AL228" s="3">
        <f t="shared" si="71"/>
        <v>0.80656337657822064</v>
      </c>
      <c r="AM228" s="3"/>
      <c r="AN228" s="3"/>
      <c r="AO228" s="3"/>
      <c r="AP228" s="3"/>
      <c r="AQ228" s="3"/>
      <c r="AR228" s="90">
        <f t="shared" si="77"/>
        <v>0</v>
      </c>
      <c r="AS228" s="91">
        <f t="shared" si="78"/>
        <v>0</v>
      </c>
      <c r="AT228" s="89">
        <f>SUM(AS$9:AS228)*RLR</f>
        <v>120</v>
      </c>
      <c r="AU228" s="90">
        <f>AT228-SUM(AW$9:AW228)</f>
        <v>23.212394810613517</v>
      </c>
      <c r="AV228" s="48">
        <f t="shared" si="72"/>
        <v>0.5780346820809249</v>
      </c>
      <c r="AW228" s="31">
        <f t="shared" si="79"/>
        <v>0.13521783384823408</v>
      </c>
      <c r="AX228" s="90">
        <f>SUM(AW$9:AW228)*RRF</f>
        <v>67.751323632570532</v>
      </c>
      <c r="AY228" s="96"/>
    </row>
    <row r="229" spans="1:51" x14ac:dyDescent="0.25">
      <c r="A229" s="14">
        <f t="shared" si="73"/>
        <v>2.2000000000000002</v>
      </c>
      <c r="B229" s="59">
        <f>IF($B$4="AY",0,IFERROR(P*INDEX('UWYr writing pattern'!$C$4:$C$18,MATCH('Extended model w.Calcs'!$A229,'UWYr writing pattern'!$A$4:$A$18,0)) / 25,B228))</f>
        <v>0</v>
      </c>
      <c r="C229" s="36">
        <f t="shared" si="74"/>
        <v>6.167347880033236E-2</v>
      </c>
      <c r="E229" s="48">
        <f t="shared" si="60"/>
        <v>6.6000000000000005</v>
      </c>
      <c r="F229" s="34">
        <f t="shared" si="75"/>
        <v>4.3368806134879978E-3</v>
      </c>
      <c r="G229" s="31">
        <f>SUM($F$9:F229)*RLR</f>
        <v>119.92599182543955</v>
      </c>
      <c r="H229" s="32"/>
      <c r="I229" s="36">
        <f>G229-SUM($L$9:L229)</f>
        <v>45.396814173033519</v>
      </c>
      <c r="K229" s="48">
        <f t="shared" si="61"/>
        <v>0.57692307692307687</v>
      </c>
      <c r="L229" s="31">
        <f t="shared" si="76"/>
        <v>0.26390470881568218</v>
      </c>
      <c r="M229" s="36">
        <f>SUM($L$9:L229)*RRF</f>
        <v>52.170424356684222</v>
      </c>
      <c r="N229" s="33"/>
      <c r="O229" s="36">
        <f t="shared" si="62"/>
        <v>97.567238529717741</v>
      </c>
      <c r="P229" s="33"/>
      <c r="Q229" s="33"/>
      <c r="R229" s="33"/>
      <c r="S229" s="33"/>
      <c r="T229" s="33"/>
      <c r="U229" s="33"/>
      <c r="V229" s="33"/>
      <c r="W229" s="31">
        <f t="shared" si="63"/>
        <v>5.1805722192279184E-2</v>
      </c>
      <c r="X229" s="31">
        <f t="shared" si="64"/>
        <v>31.777769921123461</v>
      </c>
      <c r="Y229" s="31">
        <f t="shared" si="65"/>
        <v>31.829575643315739</v>
      </c>
      <c r="Z229" s="31">
        <f t="shared" si="66"/>
        <v>-13.567238529717741</v>
      </c>
      <c r="AA229" s="31"/>
      <c r="AB229" s="31"/>
      <c r="AC229" s="31"/>
      <c r="AD229" s="31"/>
      <c r="AE229" s="31"/>
      <c r="AF229" s="31"/>
      <c r="AG229" s="31"/>
      <c r="AH229" s="33">
        <f t="shared" si="67"/>
        <v>0.62107648043671693</v>
      </c>
      <c r="AI229" s="33">
        <f t="shared" si="68"/>
        <v>1.1615147444014018</v>
      </c>
      <c r="AJ229" s="33">
        <f t="shared" si="69"/>
        <v>0.99938326521199627</v>
      </c>
      <c r="AK229" s="95">
        <f t="shared" si="70"/>
        <v>0.80797678652708227</v>
      </c>
      <c r="AL229" s="3">
        <f t="shared" si="71"/>
        <v>0.80768150734944488</v>
      </c>
      <c r="AM229" s="3"/>
      <c r="AN229" s="3"/>
      <c r="AO229" s="3"/>
      <c r="AP229" s="3"/>
      <c r="AQ229" s="3"/>
      <c r="AR229" s="90">
        <f t="shared" si="77"/>
        <v>0</v>
      </c>
      <c r="AS229" s="91">
        <f t="shared" si="78"/>
        <v>0</v>
      </c>
      <c r="AT229" s="89">
        <f>SUM(AS$9:AS229)*RLR</f>
        <v>120</v>
      </c>
      <c r="AU229" s="90">
        <f>AT229-SUM(AW$9:AW229)</f>
        <v>23.078219118066613</v>
      </c>
      <c r="AV229" s="48">
        <f t="shared" si="72"/>
        <v>0.57692307692307687</v>
      </c>
      <c r="AW229" s="31">
        <f t="shared" si="79"/>
        <v>0.13417569254689896</v>
      </c>
      <c r="AX229" s="90">
        <f>SUM(AW$9:AW229)*RRF</f>
        <v>67.845246617353368</v>
      </c>
      <c r="AY229" s="96"/>
    </row>
    <row r="230" spans="1:51" x14ac:dyDescent="0.25">
      <c r="A230" s="14">
        <f t="shared" si="73"/>
        <v>2.21</v>
      </c>
      <c r="B230" s="59">
        <f>IF($B$4="AY",0,IFERROR(P*INDEX('UWYr writing pattern'!$C$4:$C$18,MATCH('Extended model w.Calcs'!$A230,'UWYr writing pattern'!$A$4:$A$18,0)) / 25,B229))</f>
        <v>0</v>
      </c>
      <c r="C230" s="36">
        <f t="shared" si="74"/>
        <v>5.7603029199510422E-2</v>
      </c>
      <c r="E230" s="48">
        <f t="shared" si="60"/>
        <v>6.63</v>
      </c>
      <c r="F230" s="34">
        <f t="shared" si="75"/>
        <v>4.0704496008219359E-3</v>
      </c>
      <c r="G230" s="31">
        <f>SUM($F$9:F230)*RLR</f>
        <v>119.93087636496053</v>
      </c>
      <c r="H230" s="32"/>
      <c r="I230" s="36">
        <f>G230-SUM($L$9:L230)</f>
        <v>45.139794015402373</v>
      </c>
      <c r="K230" s="48">
        <f t="shared" si="61"/>
        <v>0.57581573896353166</v>
      </c>
      <c r="L230" s="31">
        <f t="shared" si="76"/>
        <v>0.26190469715211645</v>
      </c>
      <c r="M230" s="36">
        <f>SUM($L$9:L230)*RRF</f>
        <v>52.353757644690702</v>
      </c>
      <c r="N230" s="33"/>
      <c r="O230" s="36">
        <f t="shared" si="62"/>
        <v>97.493551660093075</v>
      </c>
      <c r="P230" s="33"/>
      <c r="Q230" s="33"/>
      <c r="R230" s="33"/>
      <c r="S230" s="33"/>
      <c r="T230" s="33"/>
      <c r="U230" s="33"/>
      <c r="V230" s="33"/>
      <c r="W230" s="31">
        <f t="shared" si="63"/>
        <v>4.8386544527588747E-2</v>
      </c>
      <c r="X230" s="31">
        <f t="shared" si="64"/>
        <v>31.59785581078166</v>
      </c>
      <c r="Y230" s="31">
        <f t="shared" si="65"/>
        <v>31.646242355309248</v>
      </c>
      <c r="Z230" s="31">
        <f t="shared" si="66"/>
        <v>-13.493551660093075</v>
      </c>
      <c r="AA230" s="31"/>
      <c r="AB230" s="31"/>
      <c r="AC230" s="31"/>
      <c r="AD230" s="31"/>
      <c r="AE230" s="31"/>
      <c r="AF230" s="31"/>
      <c r="AG230" s="31"/>
      <c r="AH230" s="33">
        <f t="shared" si="67"/>
        <v>0.62325901957965124</v>
      </c>
      <c r="AI230" s="33">
        <f t="shared" si="68"/>
        <v>1.1606375197630128</v>
      </c>
      <c r="AJ230" s="33">
        <f t="shared" si="69"/>
        <v>0.9994239697080044</v>
      </c>
      <c r="AK230" s="95">
        <f t="shared" si="70"/>
        <v>0.80908036550588203</v>
      </c>
      <c r="AL230" s="3">
        <f t="shared" si="71"/>
        <v>0.80879103711473643</v>
      </c>
      <c r="AM230" s="3"/>
      <c r="AN230" s="3"/>
      <c r="AO230" s="3"/>
      <c r="AP230" s="3"/>
      <c r="AQ230" s="3"/>
      <c r="AR230" s="90">
        <f t="shared" si="77"/>
        <v>0</v>
      </c>
      <c r="AS230" s="91">
        <f t="shared" si="78"/>
        <v>0</v>
      </c>
      <c r="AT230" s="89">
        <f>SUM(AS$9:AS230)*RLR</f>
        <v>120</v>
      </c>
      <c r="AU230" s="90">
        <f>AT230-SUM(AW$9:AW230)</f>
        <v>22.945075546231607</v>
      </c>
      <c r="AV230" s="48">
        <f t="shared" si="72"/>
        <v>0.57581573896353166</v>
      </c>
      <c r="AW230" s="31">
        <f t="shared" si="79"/>
        <v>0.1331435718349997</v>
      </c>
      <c r="AX230" s="90">
        <f>SUM(AW$9:AW230)*RRF</f>
        <v>67.938447117637864</v>
      </c>
      <c r="AY230" s="96"/>
    </row>
    <row r="231" spans="1:51" x14ac:dyDescent="0.25">
      <c r="A231" s="14">
        <f t="shared" si="73"/>
        <v>2.2200000000000002</v>
      </c>
      <c r="B231" s="59">
        <f>IF($B$4="AY",0,IFERROR(P*INDEX('UWYr writing pattern'!$C$4:$C$18,MATCH('Extended model w.Calcs'!$A231,'UWYr writing pattern'!$A$4:$A$18,0)) / 25,B230))</f>
        <v>0</v>
      </c>
      <c r="C231" s="36">
        <f t="shared" si="74"/>
        <v>5.3783948363582884E-2</v>
      </c>
      <c r="E231" s="48">
        <f t="shared" si="60"/>
        <v>6.66</v>
      </c>
      <c r="F231" s="34">
        <f t="shared" si="75"/>
        <v>3.819080835927541E-3</v>
      </c>
      <c r="G231" s="31">
        <f>SUM($F$9:F231)*RLR</f>
        <v>119.93545926196364</v>
      </c>
      <c r="H231" s="32"/>
      <c r="I231" s="36">
        <f>G231-SUM($L$9:L231)</f>
        <v>44.884454873929087</v>
      </c>
      <c r="K231" s="48">
        <f t="shared" si="61"/>
        <v>0.57471264367816088</v>
      </c>
      <c r="L231" s="31">
        <f t="shared" si="76"/>
        <v>0.25992203847640521</v>
      </c>
      <c r="M231" s="36">
        <f>SUM($L$9:L231)*RRF</f>
        <v>52.535703071624184</v>
      </c>
      <c r="N231" s="33"/>
      <c r="O231" s="36">
        <f t="shared" si="62"/>
        <v>97.420157945553271</v>
      </c>
      <c r="P231" s="33"/>
      <c r="Q231" s="33"/>
      <c r="R231" s="33"/>
      <c r="S231" s="33"/>
      <c r="T231" s="33"/>
      <c r="U231" s="33"/>
      <c r="V231" s="33"/>
      <c r="W231" s="31">
        <f t="shared" si="63"/>
        <v>4.5178516625409622E-2</v>
      </c>
      <c r="X231" s="31">
        <f t="shared" si="64"/>
        <v>31.419118411750357</v>
      </c>
      <c r="Y231" s="31">
        <f t="shared" si="65"/>
        <v>31.464296928375767</v>
      </c>
      <c r="Z231" s="31">
        <f t="shared" si="66"/>
        <v>-13.420157945553271</v>
      </c>
      <c r="AA231" s="31"/>
      <c r="AB231" s="31"/>
      <c r="AC231" s="31"/>
      <c r="AD231" s="31"/>
      <c r="AE231" s="31"/>
      <c r="AF231" s="31"/>
      <c r="AG231" s="31"/>
      <c r="AH231" s="33">
        <f t="shared" si="67"/>
        <v>0.62542503656695458</v>
      </c>
      <c r="AI231" s="33">
        <f t="shared" si="68"/>
        <v>1.1597637850661104</v>
      </c>
      <c r="AJ231" s="33">
        <f t="shared" si="69"/>
        <v>0.99946216051636372</v>
      </c>
      <c r="AK231" s="95">
        <f t="shared" si="70"/>
        <v>0.81017550413589623</v>
      </c>
      <c r="AL231" s="3">
        <f t="shared" si="71"/>
        <v>0.80989204841733875</v>
      </c>
      <c r="AM231" s="3"/>
      <c r="AN231" s="3"/>
      <c r="AO231" s="3"/>
      <c r="AP231" s="3"/>
      <c r="AQ231" s="3"/>
      <c r="AR231" s="90">
        <f t="shared" si="77"/>
        <v>0</v>
      </c>
      <c r="AS231" s="91">
        <f t="shared" si="78"/>
        <v>0</v>
      </c>
      <c r="AT231" s="89">
        <f>SUM(AS$9:AS231)*RLR</f>
        <v>120</v>
      </c>
      <c r="AU231" s="90">
        <f>AT231-SUM(AW$9:AW231)</f>
        <v>22.812954189919338</v>
      </c>
      <c r="AV231" s="48">
        <f t="shared" si="72"/>
        <v>0.57471264367816088</v>
      </c>
      <c r="AW231" s="31">
        <f t="shared" si="79"/>
        <v>0.13212135631227415</v>
      </c>
      <c r="AX231" s="90">
        <f>SUM(AW$9:AW231)*RRF</f>
        <v>68.030932067056455</v>
      </c>
      <c r="AY231" s="96"/>
    </row>
    <row r="232" spans="1:51" x14ac:dyDescent="0.25">
      <c r="A232" s="14">
        <f t="shared" si="73"/>
        <v>2.23</v>
      </c>
      <c r="B232" s="59">
        <f>IF($B$4="AY",0,IFERROR(P*INDEX('UWYr writing pattern'!$C$4:$C$18,MATCH('Extended model w.Calcs'!$A232,'UWYr writing pattern'!$A$4:$A$18,0)) / 25,B231))</f>
        <v>0</v>
      </c>
      <c r="C232" s="36">
        <f t="shared" si="74"/>
        <v>5.0201937402568265E-2</v>
      </c>
      <c r="E232" s="48">
        <f t="shared" si="60"/>
        <v>6.6899999999999995</v>
      </c>
      <c r="F232" s="34">
        <f t="shared" si="75"/>
        <v>3.5820109610146199E-3</v>
      </c>
      <c r="G232" s="31">
        <f>SUM($F$9:F232)*RLR</f>
        <v>119.93975767511685</v>
      </c>
      <c r="H232" s="32"/>
      <c r="I232" s="36">
        <f>G232-SUM($L$9:L232)</f>
        <v>44.630796649875805</v>
      </c>
      <c r="K232" s="48">
        <f t="shared" si="61"/>
        <v>0.57361376673040143</v>
      </c>
      <c r="L232" s="31">
        <f t="shared" si="76"/>
        <v>0.25795663720648898</v>
      </c>
      <c r="M232" s="36">
        <f>SUM($L$9:L232)*RRF</f>
        <v>52.71627271766873</v>
      </c>
      <c r="N232" s="33"/>
      <c r="O232" s="36">
        <f t="shared" si="62"/>
        <v>97.347069367544535</v>
      </c>
      <c r="P232" s="33"/>
      <c r="Q232" s="33"/>
      <c r="R232" s="33"/>
      <c r="S232" s="33"/>
      <c r="T232" s="33"/>
      <c r="U232" s="33"/>
      <c r="V232" s="33"/>
      <c r="W232" s="31">
        <f t="shared" si="63"/>
        <v>4.2169627418157336E-2</v>
      </c>
      <c r="X232" s="31">
        <f t="shared" si="64"/>
        <v>31.241557654913063</v>
      </c>
      <c r="Y232" s="31">
        <f t="shared" si="65"/>
        <v>31.28372728233122</v>
      </c>
      <c r="Z232" s="31">
        <f t="shared" si="66"/>
        <v>-13.347069367544535</v>
      </c>
      <c r="AA232" s="31"/>
      <c r="AB232" s="31"/>
      <c r="AC232" s="31"/>
      <c r="AD232" s="31"/>
      <c r="AE232" s="31"/>
      <c r="AF232" s="31"/>
      <c r="AG232" s="31"/>
      <c r="AH232" s="33">
        <f t="shared" si="67"/>
        <v>0.62757467521034205</v>
      </c>
      <c r="AI232" s="33">
        <f t="shared" si="68"/>
        <v>1.1588936829469587</v>
      </c>
      <c r="AJ232" s="33">
        <f t="shared" si="69"/>
        <v>0.99949798062597373</v>
      </c>
      <c r="AK232" s="95">
        <f t="shared" si="70"/>
        <v>0.81126228295450897</v>
      </c>
      <c r="AL232" s="3">
        <f t="shared" si="71"/>
        <v>0.8109846228517219</v>
      </c>
      <c r="AM232" s="3"/>
      <c r="AN232" s="3"/>
      <c r="AO232" s="3"/>
      <c r="AP232" s="3"/>
      <c r="AQ232" s="3"/>
      <c r="AR232" s="90">
        <f t="shared" si="77"/>
        <v>0</v>
      </c>
      <c r="AS232" s="91">
        <f t="shared" si="78"/>
        <v>0</v>
      </c>
      <c r="AT232" s="89">
        <f>SUM(AS$9:AS232)*RLR</f>
        <v>120</v>
      </c>
      <c r="AU232" s="90">
        <f>AT232-SUM(AW$9:AW232)</f>
        <v>22.68184525779337</v>
      </c>
      <c r="AV232" s="48">
        <f t="shared" si="72"/>
        <v>0.57361376673040143</v>
      </c>
      <c r="AW232" s="31">
        <f t="shared" si="79"/>
        <v>0.13110893212597322</v>
      </c>
      <c r="AX232" s="90">
        <f>SUM(AW$9:AW232)*RRF</f>
        <v>68.122708319544643</v>
      </c>
      <c r="AY232" s="96"/>
    </row>
    <row r="233" spans="1:51" x14ac:dyDescent="0.25">
      <c r="A233" s="14">
        <f t="shared" si="73"/>
        <v>2.2400000000000002</v>
      </c>
      <c r="B233" s="59">
        <f>IF($B$4="AY",0,IFERROR(P*INDEX('UWYr writing pattern'!$C$4:$C$18,MATCH('Extended model w.Calcs'!$A233,'UWYr writing pattern'!$A$4:$A$18,0)) / 25,B232))</f>
        <v>0</v>
      </c>
      <c r="C233" s="36">
        <f t="shared" si="74"/>
        <v>4.6843427790336449E-2</v>
      </c>
      <c r="E233" s="48">
        <f t="shared" si="60"/>
        <v>6.7200000000000006</v>
      </c>
      <c r="F233" s="34">
        <f t="shared" si="75"/>
        <v>3.3585096122318169E-3</v>
      </c>
      <c r="G233" s="31">
        <f>SUM($F$9:F233)*RLR</f>
        <v>119.94378788665152</v>
      </c>
      <c r="H233" s="32"/>
      <c r="I233" s="36">
        <f>G233-SUM($L$9:L233)</f>
        <v>44.378818467625337</v>
      </c>
      <c r="K233" s="48">
        <f t="shared" si="61"/>
        <v>0.5725190839694656</v>
      </c>
      <c r="L233" s="31">
        <f t="shared" si="76"/>
        <v>0.25600839378513846</v>
      </c>
      <c r="M233" s="36">
        <f>SUM($L$9:L233)*RRF</f>
        <v>52.895478593318323</v>
      </c>
      <c r="N233" s="33"/>
      <c r="O233" s="36">
        <f t="shared" si="62"/>
        <v>97.274297060943667</v>
      </c>
      <c r="P233" s="33"/>
      <c r="Q233" s="33"/>
      <c r="R233" s="33"/>
      <c r="S233" s="33"/>
      <c r="T233" s="33"/>
      <c r="U233" s="33"/>
      <c r="V233" s="33"/>
      <c r="W233" s="31">
        <f t="shared" si="63"/>
        <v>3.9348479343882616E-2</v>
      </c>
      <c r="X233" s="31">
        <f t="shared" si="64"/>
        <v>31.065172927337734</v>
      </c>
      <c r="Y233" s="31">
        <f t="shared" si="65"/>
        <v>31.104521406681616</v>
      </c>
      <c r="Z233" s="31">
        <f t="shared" si="66"/>
        <v>-13.274297060943667</v>
      </c>
      <c r="AA233" s="31"/>
      <c r="AB233" s="31"/>
      <c r="AC233" s="31"/>
      <c r="AD233" s="31"/>
      <c r="AE233" s="31"/>
      <c r="AF233" s="31"/>
      <c r="AG233" s="31"/>
      <c r="AH233" s="33">
        <f t="shared" si="67"/>
        <v>0.62970807849188482</v>
      </c>
      <c r="AI233" s="33">
        <f t="shared" si="68"/>
        <v>1.158027345963615</v>
      </c>
      <c r="AJ233" s="33">
        <f t="shared" si="69"/>
        <v>0.999531565722096</v>
      </c>
      <c r="AK233" s="95">
        <f t="shared" si="70"/>
        <v>0.81234078157868161</v>
      </c>
      <c r="AL233" s="3">
        <f t="shared" si="71"/>
        <v>0.81206884107628174</v>
      </c>
      <c r="AM233" s="3"/>
      <c r="AN233" s="3"/>
      <c r="AO233" s="3"/>
      <c r="AP233" s="3"/>
      <c r="AQ233" s="3"/>
      <c r="AR233" s="90">
        <f t="shared" si="77"/>
        <v>0</v>
      </c>
      <c r="AS233" s="91">
        <f t="shared" si="78"/>
        <v>0</v>
      </c>
      <c r="AT233" s="89">
        <f>SUM(AS$9:AS233)*RLR</f>
        <v>120</v>
      </c>
      <c r="AU233" s="90">
        <f>AT233-SUM(AW$9:AW233)</f>
        <v>22.551739070846182</v>
      </c>
      <c r="AV233" s="48">
        <f t="shared" si="72"/>
        <v>0.5725190839694656</v>
      </c>
      <c r="AW233" s="31">
        <f t="shared" si="79"/>
        <v>0.13010618694718948</v>
      </c>
      <c r="AX233" s="90">
        <f>SUM(AW$9:AW233)*RRF</f>
        <v>68.213782650407666</v>
      </c>
      <c r="AY233" s="96"/>
    </row>
    <row r="234" spans="1:51" x14ac:dyDescent="0.25">
      <c r="A234" s="14">
        <f t="shared" si="73"/>
        <v>2.25</v>
      </c>
      <c r="B234" s="59">
        <f>IF($B$4="AY",0,IFERROR(P*INDEX('UWYr writing pattern'!$C$4:$C$18,MATCH('Extended model w.Calcs'!$A234,'UWYr writing pattern'!$A$4:$A$18,0)) / 25,B233))</f>
        <v>0</v>
      </c>
      <c r="C234" s="36">
        <f t="shared" si="74"/>
        <v>4.3695549442825839E-2</v>
      </c>
      <c r="E234" s="48">
        <f t="shared" si="60"/>
        <v>6.75</v>
      </c>
      <c r="F234" s="34">
        <f t="shared" si="75"/>
        <v>3.1478783475106099E-3</v>
      </c>
      <c r="G234" s="31">
        <f>SUM($F$9:F234)*RLR</f>
        <v>119.94756534066853</v>
      </c>
      <c r="H234" s="32"/>
      <c r="I234" s="36">
        <f>G234-SUM($L$9:L234)</f>
        <v>44.128518716675032</v>
      </c>
      <c r="K234" s="48">
        <f t="shared" si="61"/>
        <v>0.5714285714285714</v>
      </c>
      <c r="L234" s="31">
        <f t="shared" si="76"/>
        <v>0.25407720496732061</v>
      </c>
      <c r="M234" s="36">
        <f>SUM($L$9:L234)*RRF</f>
        <v>53.073332636795449</v>
      </c>
      <c r="N234" s="33"/>
      <c r="O234" s="36">
        <f t="shared" si="62"/>
        <v>97.201851353470488</v>
      </c>
      <c r="P234" s="33"/>
      <c r="Q234" s="33"/>
      <c r="R234" s="33"/>
      <c r="S234" s="33"/>
      <c r="T234" s="33"/>
      <c r="U234" s="33"/>
      <c r="V234" s="33"/>
      <c r="W234" s="31">
        <f t="shared" si="63"/>
        <v>3.6704261531973703E-2</v>
      </c>
      <c r="X234" s="31">
        <f t="shared" si="64"/>
        <v>30.889963101672521</v>
      </c>
      <c r="Y234" s="31">
        <f t="shared" si="65"/>
        <v>30.926667363204494</v>
      </c>
      <c r="Z234" s="31">
        <f t="shared" si="66"/>
        <v>-13.201851353470488</v>
      </c>
      <c r="AA234" s="31"/>
      <c r="AB234" s="31"/>
      <c r="AC234" s="31"/>
      <c r="AD234" s="31"/>
      <c r="AE234" s="31"/>
      <c r="AF234" s="31"/>
      <c r="AG234" s="31"/>
      <c r="AH234" s="33">
        <f t="shared" si="67"/>
        <v>0.63182538853327919</v>
      </c>
      <c r="AI234" s="33">
        <f t="shared" si="68"/>
        <v>1.1571648970651249</v>
      </c>
      <c r="AJ234" s="33">
        <f t="shared" si="69"/>
        <v>0.9995630445055711</v>
      </c>
      <c r="AK234" s="95">
        <f t="shared" si="70"/>
        <v>0.81341107871720109</v>
      </c>
      <c r="AL234" s="3">
        <f t="shared" si="71"/>
        <v>0.81314478282584501</v>
      </c>
      <c r="AM234" s="3"/>
      <c r="AN234" s="3"/>
      <c r="AO234" s="3"/>
      <c r="AP234" s="3"/>
      <c r="AQ234" s="3"/>
      <c r="AR234" s="90">
        <f t="shared" si="77"/>
        <v>0</v>
      </c>
      <c r="AS234" s="91">
        <f t="shared" si="78"/>
        <v>0</v>
      </c>
      <c r="AT234" s="89">
        <f>SUM(AS$9:AS234)*RLR</f>
        <v>120</v>
      </c>
      <c r="AU234" s="90">
        <f>AT234-SUM(AW$9:AW234)</f>
        <v>22.422626060898594</v>
      </c>
      <c r="AV234" s="48">
        <f t="shared" si="72"/>
        <v>0.5714285714285714</v>
      </c>
      <c r="AW234" s="31">
        <f t="shared" si="79"/>
        <v>0.12911300994759264</v>
      </c>
      <c r="AX234" s="90">
        <f>SUM(AW$9:AW234)*RRF</f>
        <v>68.304161757370977</v>
      </c>
      <c r="AY234" s="96"/>
    </row>
    <row r="235" spans="1:51" x14ac:dyDescent="0.25">
      <c r="A235" s="14">
        <f t="shared" si="73"/>
        <v>2.2599999999999998</v>
      </c>
      <c r="B235" s="59">
        <f>IF($B$4="AY",0,IFERROR(P*INDEX('UWYr writing pattern'!$C$4:$C$18,MATCH('Extended model w.Calcs'!$A235,'UWYr writing pattern'!$A$4:$A$18,0)) / 25,B234))</f>
        <v>0</v>
      </c>
      <c r="C235" s="36">
        <f t="shared" si="74"/>
        <v>4.0746099855435092E-2</v>
      </c>
      <c r="E235" s="48">
        <f t="shared" si="60"/>
        <v>6.7799999999999994</v>
      </c>
      <c r="F235" s="34">
        <f t="shared" si="75"/>
        <v>2.9494495873907439E-3</v>
      </c>
      <c r="G235" s="31">
        <f>SUM($F$9:F235)*RLR</f>
        <v>119.9511046801734</v>
      </c>
      <c r="H235" s="32"/>
      <c r="I235" s="36">
        <f>G235-SUM($L$9:L235)</f>
        <v>43.87989509208461</v>
      </c>
      <c r="K235" s="48">
        <f t="shared" si="61"/>
        <v>0.57034220532319391</v>
      </c>
      <c r="L235" s="31">
        <f t="shared" si="76"/>
        <v>0.25216296409528588</v>
      </c>
      <c r="M235" s="36">
        <f>SUM($L$9:L235)*RRF</f>
        <v>53.249846711662151</v>
      </c>
      <c r="N235" s="33"/>
      <c r="O235" s="36">
        <f t="shared" si="62"/>
        <v>97.129741803746754</v>
      </c>
      <c r="P235" s="33"/>
      <c r="Q235" s="33"/>
      <c r="R235" s="33"/>
      <c r="S235" s="33"/>
      <c r="T235" s="33"/>
      <c r="U235" s="33"/>
      <c r="V235" s="33"/>
      <c r="W235" s="31">
        <f t="shared" si="63"/>
        <v>3.4226723878565471E-2</v>
      </c>
      <c r="X235" s="31">
        <f t="shared" si="64"/>
        <v>30.715926564459224</v>
      </c>
      <c r="Y235" s="31">
        <f t="shared" si="65"/>
        <v>30.750153288337788</v>
      </c>
      <c r="Z235" s="31">
        <f t="shared" si="66"/>
        <v>-13.129741803746754</v>
      </c>
      <c r="AA235" s="31"/>
      <c r="AB235" s="31"/>
      <c r="AC235" s="31"/>
      <c r="AD235" s="31"/>
      <c r="AE235" s="31"/>
      <c r="AF235" s="31"/>
      <c r="AG235" s="31"/>
      <c r="AH235" s="33">
        <f t="shared" si="67"/>
        <v>0.63392674656740655</v>
      </c>
      <c r="AI235" s="33">
        <f t="shared" si="68"/>
        <v>1.1563064500446043</v>
      </c>
      <c r="AJ235" s="33">
        <f t="shared" si="69"/>
        <v>0.99959253900144496</v>
      </c>
      <c r="AK235" s="95">
        <f t="shared" si="70"/>
        <v>0.81447325218274291</v>
      </c>
      <c r="AL235" s="3">
        <f t="shared" si="71"/>
        <v>0.81421252692398294</v>
      </c>
      <c r="AM235" s="3"/>
      <c r="AN235" s="3"/>
      <c r="AO235" s="3"/>
      <c r="AP235" s="3"/>
      <c r="AQ235" s="3"/>
      <c r="AR235" s="90">
        <f t="shared" si="77"/>
        <v>0</v>
      </c>
      <c r="AS235" s="91">
        <f t="shared" si="78"/>
        <v>0</v>
      </c>
      <c r="AT235" s="89">
        <f>SUM(AS$9:AS235)*RLR</f>
        <v>120</v>
      </c>
      <c r="AU235" s="90">
        <f>AT235-SUM(AW$9:AW235)</f>
        <v>22.294496769122034</v>
      </c>
      <c r="AV235" s="48">
        <f t="shared" si="72"/>
        <v>0.57034220532319391</v>
      </c>
      <c r="AW235" s="31">
        <f t="shared" si="79"/>
        <v>0.12812929177656338</v>
      </c>
      <c r="AX235" s="90">
        <f>SUM(AW$9:AW235)*RRF</f>
        <v>68.393852261614569</v>
      </c>
      <c r="AY235" s="96"/>
    </row>
    <row r="236" spans="1:51" x14ac:dyDescent="0.25">
      <c r="A236" s="14">
        <f t="shared" si="73"/>
        <v>2.27</v>
      </c>
      <c r="B236" s="59">
        <f>IF($B$4="AY",0,IFERROR(P*INDEX('UWYr writing pattern'!$C$4:$C$18,MATCH('Extended model w.Calcs'!$A236,'UWYr writing pattern'!$A$4:$A$18,0)) / 25,B235))</f>
        <v>0</v>
      </c>
      <c r="C236" s="36">
        <f t="shared" si="74"/>
        <v>3.7983514285236594E-2</v>
      </c>
      <c r="E236" s="48">
        <f t="shared" si="60"/>
        <v>6.8100000000000005</v>
      </c>
      <c r="F236" s="34">
        <f t="shared" si="75"/>
        <v>2.7625855701984992E-3</v>
      </c>
      <c r="G236" s="31">
        <f>SUM($F$9:F236)*RLR</f>
        <v>119.95441978285763</v>
      </c>
      <c r="H236" s="32"/>
      <c r="I236" s="36">
        <f>G236-SUM($L$9:L236)</f>
        <v>43.632944633407135</v>
      </c>
      <c r="K236" s="48">
        <f t="shared" si="61"/>
        <v>0.56925996204933593</v>
      </c>
      <c r="L236" s="31">
        <f t="shared" si="76"/>
        <v>0.25026556136169931</v>
      </c>
      <c r="M236" s="36">
        <f>SUM($L$9:L236)*RRF</f>
        <v>53.425032604615339</v>
      </c>
      <c r="N236" s="33"/>
      <c r="O236" s="36">
        <f t="shared" si="62"/>
        <v>97.057977238022474</v>
      </c>
      <c r="P236" s="33"/>
      <c r="Q236" s="33"/>
      <c r="R236" s="33"/>
      <c r="S236" s="33"/>
      <c r="T236" s="33"/>
      <c r="U236" s="33"/>
      <c r="V236" s="33"/>
      <c r="W236" s="31">
        <f t="shared" si="63"/>
        <v>3.1906151999598738E-2</v>
      </c>
      <c r="X236" s="31">
        <f t="shared" si="64"/>
        <v>30.543061243384994</v>
      </c>
      <c r="Y236" s="31">
        <f t="shared" si="65"/>
        <v>30.574967395384594</v>
      </c>
      <c r="Z236" s="31">
        <f t="shared" si="66"/>
        <v>-13.057977238022474</v>
      </c>
      <c r="AA236" s="31"/>
      <c r="AB236" s="31"/>
      <c r="AC236" s="31"/>
      <c r="AD236" s="31"/>
      <c r="AE236" s="31"/>
      <c r="AF236" s="31"/>
      <c r="AG236" s="31"/>
      <c r="AH236" s="33">
        <f t="shared" si="67"/>
        <v>0.63601229291208738</v>
      </c>
      <c r="AI236" s="33">
        <f t="shared" si="68"/>
        <v>1.1554521099764581</v>
      </c>
      <c r="AJ236" s="33">
        <f t="shared" si="69"/>
        <v>0.99962016485714689</v>
      </c>
      <c r="AK236" s="95">
        <f t="shared" si="70"/>
        <v>0.81552737890375071</v>
      </c>
      <c r="AL236" s="3">
        <f t="shared" si="71"/>
        <v>0.81527215129513897</v>
      </c>
      <c r="AM236" s="3"/>
      <c r="AN236" s="3"/>
      <c r="AO236" s="3"/>
      <c r="AP236" s="3"/>
      <c r="AQ236" s="3"/>
      <c r="AR236" s="90">
        <f t="shared" si="77"/>
        <v>0</v>
      </c>
      <c r="AS236" s="91">
        <f t="shared" si="78"/>
        <v>0</v>
      </c>
      <c r="AT236" s="89">
        <f>SUM(AS$9:AS236)*RLR</f>
        <v>120</v>
      </c>
      <c r="AU236" s="90">
        <f>AT236-SUM(AW$9:AW236)</f>
        <v>22.167341844583319</v>
      </c>
      <c r="AV236" s="48">
        <f t="shared" si="72"/>
        <v>0.56925996204933593</v>
      </c>
      <c r="AW236" s="31">
        <f t="shared" si="79"/>
        <v>0.12715492453871882</v>
      </c>
      <c r="AX236" s="90">
        <f>SUM(AW$9:AW236)*RRF</f>
        <v>68.482860708791677</v>
      </c>
      <c r="AY236" s="96"/>
    </row>
    <row r="237" spans="1:51" x14ac:dyDescent="0.25">
      <c r="A237" s="14">
        <f t="shared" si="73"/>
        <v>2.2799999999999998</v>
      </c>
      <c r="B237" s="59">
        <f>IF($B$4="AY",0,IFERROR(P*INDEX('UWYr writing pattern'!$C$4:$C$18,MATCH('Extended model w.Calcs'!$A237,'UWYr writing pattern'!$A$4:$A$18,0)) / 25,B236))</f>
        <v>0</v>
      </c>
      <c r="C237" s="36">
        <f t="shared" si="74"/>
        <v>3.5396836962411984E-2</v>
      </c>
      <c r="E237" s="48">
        <f t="shared" si="60"/>
        <v>6.84</v>
      </c>
      <c r="F237" s="34">
        <f t="shared" si="75"/>
        <v>2.586677322824612E-3</v>
      </c>
      <c r="G237" s="31">
        <f>SUM($F$9:F237)*RLR</f>
        <v>119.95752379564502</v>
      </c>
      <c r="H237" s="32"/>
      <c r="I237" s="36">
        <f>G237-SUM($L$9:L237)</f>
        <v>43.387663762133386</v>
      </c>
      <c r="K237" s="48">
        <f t="shared" si="61"/>
        <v>0.56818181818181823</v>
      </c>
      <c r="L237" s="31">
        <f t="shared" si="76"/>
        <v>0.2483848840611412</v>
      </c>
      <c r="M237" s="36">
        <f>SUM($L$9:L237)*RRF</f>
        <v>53.598902023458137</v>
      </c>
      <c r="N237" s="33"/>
      <c r="O237" s="36">
        <f t="shared" si="62"/>
        <v>96.986565785591523</v>
      </c>
      <c r="P237" s="33"/>
      <c r="Q237" s="33"/>
      <c r="R237" s="33"/>
      <c r="S237" s="33"/>
      <c r="T237" s="33"/>
      <c r="U237" s="33"/>
      <c r="V237" s="33"/>
      <c r="W237" s="31">
        <f t="shared" si="63"/>
        <v>2.9733343048426064E-2</v>
      </c>
      <c r="X237" s="31">
        <f t="shared" si="64"/>
        <v>30.371364633493368</v>
      </c>
      <c r="Y237" s="31">
        <f t="shared" si="65"/>
        <v>30.401097976541795</v>
      </c>
      <c r="Z237" s="31">
        <f t="shared" si="66"/>
        <v>-12.986565785591523</v>
      </c>
      <c r="AA237" s="31"/>
      <c r="AB237" s="31"/>
      <c r="AC237" s="31"/>
      <c r="AD237" s="31"/>
      <c r="AE237" s="31"/>
      <c r="AF237" s="31"/>
      <c r="AG237" s="31"/>
      <c r="AH237" s="33">
        <f t="shared" si="67"/>
        <v>0.63808216694593023</v>
      </c>
      <c r="AI237" s="33">
        <f t="shared" si="68"/>
        <v>1.1546019736379942</v>
      </c>
      <c r="AJ237" s="33">
        <f t="shared" si="69"/>
        <v>0.99964603163037513</v>
      </c>
      <c r="AK237" s="95">
        <f t="shared" si="70"/>
        <v>0.81657353493613827</v>
      </c>
      <c r="AL237" s="3">
        <f t="shared" si="71"/>
        <v>0.81632373297657068</v>
      </c>
      <c r="AM237" s="3"/>
      <c r="AN237" s="3"/>
      <c r="AO237" s="3"/>
      <c r="AP237" s="3"/>
      <c r="AQ237" s="3"/>
      <c r="AR237" s="90">
        <f t="shared" si="77"/>
        <v>0</v>
      </c>
      <c r="AS237" s="91">
        <f t="shared" si="78"/>
        <v>0</v>
      </c>
      <c r="AT237" s="89">
        <f>SUM(AS$9:AS237)*RLR</f>
        <v>120</v>
      </c>
      <c r="AU237" s="90">
        <f>AT237-SUM(AW$9:AW237)</f>
        <v>22.041152042811504</v>
      </c>
      <c r="AV237" s="48">
        <f t="shared" si="72"/>
        <v>0.56818181818181823</v>
      </c>
      <c r="AW237" s="31">
        <f t="shared" si="79"/>
        <v>0.12618980177182157</v>
      </c>
      <c r="AX237" s="90">
        <f>SUM(AW$9:AW237)*RRF</f>
        <v>68.571193570031937</v>
      </c>
      <c r="AY237" s="96"/>
    </row>
    <row r="238" spans="1:51" x14ac:dyDescent="0.25">
      <c r="A238" s="14">
        <f t="shared" si="73"/>
        <v>2.29</v>
      </c>
      <c r="B238" s="59">
        <f>IF($B$4="AY",0,IFERROR(P*INDEX('UWYr writing pattern'!$C$4:$C$18,MATCH('Extended model w.Calcs'!$A238,'UWYr writing pattern'!$A$4:$A$18,0)) / 25,B237))</f>
        <v>0</v>
      </c>
      <c r="C238" s="36">
        <f t="shared" si="74"/>
        <v>3.2975693314183006E-2</v>
      </c>
      <c r="E238" s="48">
        <f t="shared" si="60"/>
        <v>6.87</v>
      </c>
      <c r="F238" s="34">
        <f t="shared" si="75"/>
        <v>2.4211436482289798E-3</v>
      </c>
      <c r="G238" s="31">
        <f>SUM($F$9:F238)*RLR</f>
        <v>119.9604291680229</v>
      </c>
      <c r="H238" s="32"/>
      <c r="I238" s="36">
        <f>G238-SUM($L$9:L238)</f>
        <v>43.144048317680969</v>
      </c>
      <c r="K238" s="48">
        <f t="shared" si="61"/>
        <v>0.56710775047258977</v>
      </c>
      <c r="L238" s="31">
        <f t="shared" si="76"/>
        <v>0.24652081683030336</v>
      </c>
      <c r="M238" s="36">
        <f>SUM($L$9:L238)*RRF</f>
        <v>53.771466595239346</v>
      </c>
      <c r="N238" s="33"/>
      <c r="O238" s="36">
        <f t="shared" si="62"/>
        <v>96.915514912920315</v>
      </c>
      <c r="P238" s="33"/>
      <c r="Q238" s="33"/>
      <c r="R238" s="33"/>
      <c r="S238" s="33"/>
      <c r="T238" s="33"/>
      <c r="U238" s="33"/>
      <c r="V238" s="33"/>
      <c r="W238" s="31">
        <f t="shared" si="63"/>
        <v>2.7699582383913721E-2</v>
      </c>
      <c r="X238" s="31">
        <f t="shared" si="64"/>
        <v>30.200833822376676</v>
      </c>
      <c r="Y238" s="31">
        <f t="shared" si="65"/>
        <v>30.22853340476059</v>
      </c>
      <c r="Z238" s="31">
        <f t="shared" si="66"/>
        <v>-12.915514912920315</v>
      </c>
      <c r="AA238" s="31"/>
      <c r="AB238" s="31"/>
      <c r="AC238" s="31"/>
      <c r="AD238" s="31"/>
      <c r="AE238" s="31"/>
      <c r="AF238" s="31"/>
      <c r="AG238" s="31"/>
      <c r="AH238" s="33">
        <f t="shared" si="67"/>
        <v>0.64013650708618264</v>
      </c>
      <c r="AI238" s="33">
        <f t="shared" si="68"/>
        <v>1.153756129915718</v>
      </c>
      <c r="AJ238" s="33">
        <f t="shared" si="69"/>
        <v>0.99967024306685748</v>
      </c>
      <c r="AK238" s="95">
        <f t="shared" si="70"/>
        <v>0.81761179547481222</v>
      </c>
      <c r="AL238" s="3">
        <f t="shared" si="71"/>
        <v>0.81736734813011291</v>
      </c>
      <c r="AM238" s="3"/>
      <c r="AN238" s="3"/>
      <c r="AO238" s="3"/>
      <c r="AP238" s="3"/>
      <c r="AQ238" s="3"/>
      <c r="AR238" s="90">
        <f t="shared" si="77"/>
        <v>0</v>
      </c>
      <c r="AS238" s="91">
        <f t="shared" si="78"/>
        <v>0</v>
      </c>
      <c r="AT238" s="89">
        <f>SUM(AS$9:AS238)*RLR</f>
        <v>120</v>
      </c>
      <c r="AU238" s="90">
        <f>AT238-SUM(AW$9:AW238)</f>
        <v>21.915918224386445</v>
      </c>
      <c r="AV238" s="48">
        <f t="shared" si="72"/>
        <v>0.56710775047258977</v>
      </c>
      <c r="AW238" s="31">
        <f t="shared" si="79"/>
        <v>0.12523381842506537</v>
      </c>
      <c r="AX238" s="90">
        <f>SUM(AW$9:AW238)*RRF</f>
        <v>68.658857242929486</v>
      </c>
      <c r="AY238" s="96"/>
    </row>
    <row r="239" spans="1:51" x14ac:dyDescent="0.25">
      <c r="A239" s="14">
        <f t="shared" si="73"/>
        <v>2.2999999999999998</v>
      </c>
      <c r="B239" s="59">
        <f>IF($B$4="AY",0,IFERROR(P*INDEX('UWYr writing pattern'!$C$4:$C$18,MATCH('Extended model w.Calcs'!$A239,'UWYr writing pattern'!$A$4:$A$18,0)) / 25,B238))</f>
        <v>0</v>
      </c>
      <c r="C239" s="36">
        <f t="shared" si="74"/>
        <v>3.0710263183498634E-2</v>
      </c>
      <c r="E239" s="48">
        <f t="shared" si="60"/>
        <v>6.8999999999999995</v>
      </c>
      <c r="F239" s="34">
        <f t="shared" si="75"/>
        <v>2.2654301306843723E-3</v>
      </c>
      <c r="G239" s="31">
        <f>SUM($F$9:F239)*RLR</f>
        <v>119.96314768417973</v>
      </c>
      <c r="H239" s="32"/>
      <c r="I239" s="36">
        <f>G239-SUM($L$9:L239)</f>
        <v>42.902093591960593</v>
      </c>
      <c r="K239" s="48">
        <f t="shared" si="61"/>
        <v>0.56603773584905659</v>
      </c>
      <c r="L239" s="31">
        <f t="shared" si="76"/>
        <v>0.24467324187720774</v>
      </c>
      <c r="M239" s="36">
        <f>SUM($L$9:L239)*RRF</f>
        <v>53.942737864553393</v>
      </c>
      <c r="N239" s="33"/>
      <c r="O239" s="36">
        <f t="shared" si="62"/>
        <v>96.844831456513987</v>
      </c>
      <c r="P239" s="33"/>
      <c r="Q239" s="33"/>
      <c r="R239" s="33"/>
      <c r="S239" s="33"/>
      <c r="T239" s="33"/>
      <c r="U239" s="33"/>
      <c r="V239" s="33"/>
      <c r="W239" s="31">
        <f t="shared" si="63"/>
        <v>2.579662107413885E-2</v>
      </c>
      <c r="X239" s="31">
        <f t="shared" si="64"/>
        <v>30.031465514372414</v>
      </c>
      <c r="Y239" s="31">
        <f t="shared" si="65"/>
        <v>30.057262135446553</v>
      </c>
      <c r="Z239" s="31">
        <f t="shared" si="66"/>
        <v>-12.844831456513987</v>
      </c>
      <c r="AA239" s="31"/>
      <c r="AB239" s="31"/>
      <c r="AC239" s="31"/>
      <c r="AD239" s="31"/>
      <c r="AE239" s="31"/>
      <c r="AF239" s="31"/>
      <c r="AG239" s="31"/>
      <c r="AH239" s="33">
        <f t="shared" si="67"/>
        <v>0.64217545076849281</v>
      </c>
      <c r="AI239" s="33">
        <f t="shared" si="68"/>
        <v>1.1529146601965952</v>
      </c>
      <c r="AJ239" s="33">
        <f t="shared" si="69"/>
        <v>0.99969289736816447</v>
      </c>
      <c r="AK239" s="95">
        <f t="shared" si="70"/>
        <v>0.81864223486502286</v>
      </c>
      <c r="AL239" s="3">
        <f t="shared" si="71"/>
        <v>0.81840307205376073</v>
      </c>
      <c r="AM239" s="3"/>
      <c r="AN239" s="3"/>
      <c r="AO239" s="3"/>
      <c r="AP239" s="3"/>
      <c r="AQ239" s="3"/>
      <c r="AR239" s="90">
        <f t="shared" si="77"/>
        <v>0</v>
      </c>
      <c r="AS239" s="91">
        <f t="shared" si="78"/>
        <v>0</v>
      </c>
      <c r="AT239" s="89">
        <f>SUM(AS$9:AS239)*RLR</f>
        <v>120</v>
      </c>
      <c r="AU239" s="90">
        <f>AT239-SUM(AW$9:AW239)</f>
        <v>21.791631353548709</v>
      </c>
      <c r="AV239" s="48">
        <f t="shared" si="72"/>
        <v>0.56603773584905659</v>
      </c>
      <c r="AW239" s="31">
        <f t="shared" si="79"/>
        <v>0.12428687083773031</v>
      </c>
      <c r="AX239" s="90">
        <f>SUM(AW$9:AW239)*RRF</f>
        <v>68.745858052515899</v>
      </c>
      <c r="AY239" s="96"/>
    </row>
    <row r="240" spans="1:51" x14ac:dyDescent="0.25">
      <c r="A240" s="14">
        <f t="shared" si="73"/>
        <v>2.31</v>
      </c>
      <c r="B240" s="59">
        <f>IF($B$4="AY",0,IFERROR(P*INDEX('UWYr writing pattern'!$C$4:$C$18,MATCH('Extended model w.Calcs'!$A240,'UWYr writing pattern'!$A$4:$A$18,0)) / 25,B239))</f>
        <v>0</v>
      </c>
      <c r="C240" s="36">
        <f t="shared" si="74"/>
        <v>2.859125502383723E-2</v>
      </c>
      <c r="E240" s="48">
        <f t="shared" si="60"/>
        <v>6.93</v>
      </c>
      <c r="F240" s="34">
        <f t="shared" si="75"/>
        <v>2.1190081596614055E-3</v>
      </c>
      <c r="G240" s="31">
        <f>SUM($F$9:F240)*RLR</f>
        <v>119.96569049397134</v>
      </c>
      <c r="H240" s="32"/>
      <c r="I240" s="36">
        <f>G240-SUM($L$9:L240)</f>
        <v>42.661794362552428</v>
      </c>
      <c r="K240" s="48">
        <f t="shared" si="61"/>
        <v>0.56497175141242928</v>
      </c>
      <c r="L240" s="31">
        <f t="shared" si="76"/>
        <v>0.24284203919977693</v>
      </c>
      <c r="M240" s="36">
        <f>SUM($L$9:L240)*RRF</f>
        <v>54.112727291993231</v>
      </c>
      <c r="N240" s="33"/>
      <c r="O240" s="36">
        <f t="shared" si="62"/>
        <v>96.774521654545651</v>
      </c>
      <c r="P240" s="33"/>
      <c r="Q240" s="33"/>
      <c r="R240" s="33"/>
      <c r="S240" s="33"/>
      <c r="T240" s="33"/>
      <c r="U240" s="33"/>
      <c r="V240" s="33"/>
      <c r="W240" s="31">
        <f t="shared" si="63"/>
        <v>2.4016654220023272E-2</v>
      </c>
      <c r="X240" s="31">
        <f t="shared" si="64"/>
        <v>29.863256053786696</v>
      </c>
      <c r="Y240" s="31">
        <f t="shared" si="65"/>
        <v>29.887272708006719</v>
      </c>
      <c r="Z240" s="31">
        <f t="shared" si="66"/>
        <v>-12.774521654545651</v>
      </c>
      <c r="AA240" s="31"/>
      <c r="AB240" s="31"/>
      <c r="AC240" s="31"/>
      <c r="AD240" s="31"/>
      <c r="AE240" s="31"/>
      <c r="AF240" s="31"/>
      <c r="AG240" s="31"/>
      <c r="AH240" s="33">
        <f t="shared" si="67"/>
        <v>0.64419913442849086</v>
      </c>
      <c r="AI240" s="33">
        <f t="shared" si="68"/>
        <v>1.152077638744591</v>
      </c>
      <c r="AJ240" s="33">
        <f t="shared" si="69"/>
        <v>0.99971408744976109</v>
      </c>
      <c r="AK240" s="95">
        <f t="shared" si="70"/>
        <v>0.81966492661354362</v>
      </c>
      <c r="AL240" s="3">
        <f t="shared" si="71"/>
        <v>0.81943097919307895</v>
      </c>
      <c r="AM240" s="3"/>
      <c r="AN240" s="3"/>
      <c r="AO240" s="3"/>
      <c r="AP240" s="3"/>
      <c r="AQ240" s="3"/>
      <c r="AR240" s="90">
        <f t="shared" si="77"/>
        <v>0</v>
      </c>
      <c r="AS240" s="91">
        <f t="shared" si="78"/>
        <v>0</v>
      </c>
      <c r="AT240" s="89">
        <f>SUM(AS$9:AS240)*RLR</f>
        <v>120</v>
      </c>
      <c r="AU240" s="90">
        <f>AT240-SUM(AW$9:AW240)</f>
        <v>21.668282496830514</v>
      </c>
      <c r="AV240" s="48">
        <f t="shared" si="72"/>
        <v>0.56497175141242928</v>
      </c>
      <c r="AW240" s="31">
        <f t="shared" si="79"/>
        <v>0.12334885671820024</v>
      </c>
      <c r="AX240" s="90">
        <f>SUM(AW$9:AW240)*RRF</f>
        <v>68.832202252218636</v>
      </c>
      <c r="AY240" s="96"/>
    </row>
    <row r="241" spans="1:51" x14ac:dyDescent="0.25">
      <c r="A241" s="14">
        <f t="shared" si="73"/>
        <v>2.3199999999999998</v>
      </c>
      <c r="B241" s="59">
        <f>IF($B$4="AY",0,IFERROR(P*INDEX('UWYr writing pattern'!$C$4:$C$18,MATCH('Extended model w.Calcs'!$A241,'UWYr writing pattern'!$A$4:$A$18,0)) / 25,B240))</f>
        <v>0</v>
      </c>
      <c r="C241" s="36">
        <f t="shared" si="74"/>
        <v>2.6609881050685312E-2</v>
      </c>
      <c r="E241" s="48">
        <f t="shared" si="60"/>
        <v>6.9599999999999991</v>
      </c>
      <c r="F241" s="34">
        <f t="shared" si="75"/>
        <v>1.98137397315192E-3</v>
      </c>
      <c r="G241" s="31">
        <f>SUM($F$9:F241)*RLR</f>
        <v>119.96806814273911</v>
      </c>
      <c r="H241" s="32"/>
      <c r="I241" s="36">
        <f>G241-SUM($L$9:L241)</f>
        <v>42.423144924526127</v>
      </c>
      <c r="K241" s="48">
        <f t="shared" si="61"/>
        <v>0.56390977443609025</v>
      </c>
      <c r="L241" s="31">
        <f t="shared" si="76"/>
        <v>0.24102708679408147</v>
      </c>
      <c r="M241" s="36">
        <f>SUM($L$9:L241)*RRF</f>
        <v>54.281446252749085</v>
      </c>
      <c r="N241" s="33"/>
      <c r="O241" s="36">
        <f t="shared" si="62"/>
        <v>96.704591177275205</v>
      </c>
      <c r="P241" s="33"/>
      <c r="Q241" s="33"/>
      <c r="R241" s="33"/>
      <c r="S241" s="33"/>
      <c r="T241" s="33"/>
      <c r="U241" s="33"/>
      <c r="V241" s="33"/>
      <c r="W241" s="31">
        <f t="shared" si="63"/>
        <v>2.235230008257566E-2</v>
      </c>
      <c r="X241" s="31">
        <f t="shared" si="64"/>
        <v>29.696201447168288</v>
      </c>
      <c r="Y241" s="31">
        <f t="shared" si="65"/>
        <v>29.718553747250866</v>
      </c>
      <c r="Z241" s="31">
        <f t="shared" si="66"/>
        <v>-12.704591177275205</v>
      </c>
      <c r="AA241" s="31"/>
      <c r="AB241" s="31"/>
      <c r="AC241" s="31"/>
      <c r="AD241" s="31"/>
      <c r="AE241" s="31"/>
      <c r="AF241" s="31"/>
      <c r="AG241" s="31"/>
      <c r="AH241" s="33">
        <f t="shared" si="67"/>
        <v>0.6462076934851082</v>
      </c>
      <c r="AI241" s="33">
        <f t="shared" si="68"/>
        <v>1.1512451330628</v>
      </c>
      <c r="AJ241" s="33">
        <f t="shared" si="69"/>
        <v>0.99973390118949257</v>
      </c>
      <c r="AK241" s="95">
        <f t="shared" si="70"/>
        <v>0.8206799433996832</v>
      </c>
      <c r="AL241" s="3">
        <f t="shared" si="71"/>
        <v>0.82045114315244017</v>
      </c>
      <c r="AM241" s="3"/>
      <c r="AN241" s="3"/>
      <c r="AO241" s="3"/>
      <c r="AP241" s="3"/>
      <c r="AQ241" s="3"/>
      <c r="AR241" s="90">
        <f t="shared" si="77"/>
        <v>0</v>
      </c>
      <c r="AS241" s="91">
        <f t="shared" si="78"/>
        <v>0</v>
      </c>
      <c r="AT241" s="89">
        <f>SUM(AS$9:AS241)*RLR</f>
        <v>120</v>
      </c>
      <c r="AU241" s="90">
        <f>AT241-SUM(AW$9:AW241)</f>
        <v>21.545862821707175</v>
      </c>
      <c r="AV241" s="48">
        <f t="shared" si="72"/>
        <v>0.56390977443609025</v>
      </c>
      <c r="AW241" s="31">
        <f t="shared" si="79"/>
        <v>0.12241967512333622</v>
      </c>
      <c r="AX241" s="90">
        <f>SUM(AW$9:AW241)*RRF</f>
        <v>68.917896024804975</v>
      </c>
      <c r="AY241" s="96"/>
    </row>
    <row r="242" spans="1:51" x14ac:dyDescent="0.25">
      <c r="A242" s="14">
        <f t="shared" si="73"/>
        <v>2.33</v>
      </c>
      <c r="B242" s="59">
        <f>IF($B$4="AY",0,IFERROR(P*INDEX('UWYr writing pattern'!$C$4:$C$18,MATCH('Extended model w.Calcs'!$A242,'UWYr writing pattern'!$A$4:$A$18,0)) / 25,B241))</f>
        <v>0</v>
      </c>
      <c r="C242" s="36">
        <f t="shared" si="74"/>
        <v>2.4757833329557614E-2</v>
      </c>
      <c r="E242" s="48">
        <f t="shared" si="60"/>
        <v>6.99</v>
      </c>
      <c r="F242" s="34">
        <f t="shared" si="75"/>
        <v>1.8520477211276976E-3</v>
      </c>
      <c r="G242" s="31">
        <f>SUM($F$9:F242)*RLR</f>
        <v>119.97029060000447</v>
      </c>
      <c r="H242" s="32"/>
      <c r="I242" s="36">
        <f>G242-SUM($L$9:L242)</f>
        <v>42.186139120938904</v>
      </c>
      <c r="K242" s="48">
        <f t="shared" si="61"/>
        <v>0.56285178236397748</v>
      </c>
      <c r="L242" s="31">
        <f t="shared" si="76"/>
        <v>0.23922826085259097</v>
      </c>
      <c r="M242" s="36">
        <f>SUM($L$9:L242)*RRF</f>
        <v>54.4489060353459</v>
      </c>
      <c r="N242" s="33"/>
      <c r="O242" s="36">
        <f t="shared" si="62"/>
        <v>96.635045156284804</v>
      </c>
      <c r="P242" s="33"/>
      <c r="Q242" s="33"/>
      <c r="R242" s="33"/>
      <c r="S242" s="33"/>
      <c r="T242" s="33"/>
      <c r="U242" s="33"/>
      <c r="V242" s="33"/>
      <c r="W242" s="31">
        <f t="shared" si="63"/>
        <v>2.0796579996828393E-2</v>
      </c>
      <c r="X242" s="31">
        <f t="shared" si="64"/>
        <v>29.530297384657231</v>
      </c>
      <c r="Y242" s="31">
        <f t="shared" si="65"/>
        <v>29.551093964654061</v>
      </c>
      <c r="Z242" s="31">
        <f t="shared" si="66"/>
        <v>-12.635045156284804</v>
      </c>
      <c r="AA242" s="31"/>
      <c r="AB242" s="31"/>
      <c r="AC242" s="31"/>
      <c r="AD242" s="31"/>
      <c r="AE242" s="31"/>
      <c r="AF242" s="31"/>
      <c r="AG242" s="31"/>
      <c r="AH242" s="33">
        <f t="shared" si="67"/>
        <v>0.64820126232554642</v>
      </c>
      <c r="AI242" s="33">
        <f t="shared" si="68"/>
        <v>1.1504172042414857</v>
      </c>
      <c r="AJ242" s="33">
        <f t="shared" si="69"/>
        <v>0.99975242166670397</v>
      </c>
      <c r="AK242" s="95">
        <f t="shared" si="70"/>
        <v>0.8216873570861315</v>
      </c>
      <c r="AL242" s="3">
        <f t="shared" si="71"/>
        <v>0.8214636367060919</v>
      </c>
      <c r="AM242" s="3"/>
      <c r="AN242" s="3"/>
      <c r="AO242" s="3"/>
      <c r="AP242" s="3"/>
      <c r="AQ242" s="3"/>
      <c r="AR242" s="90">
        <f t="shared" si="77"/>
        <v>0</v>
      </c>
      <c r="AS242" s="91">
        <f t="shared" si="78"/>
        <v>0</v>
      </c>
      <c r="AT242" s="89">
        <f>SUM(AS$9:AS242)*RLR</f>
        <v>120</v>
      </c>
      <c r="AU242" s="90">
        <f>AT242-SUM(AW$9:AW242)</f>
        <v>21.424363595268971</v>
      </c>
      <c r="AV242" s="48">
        <f t="shared" si="72"/>
        <v>0.56285178236397748</v>
      </c>
      <c r="AW242" s="31">
        <f t="shared" si="79"/>
        <v>0.12149922643819837</v>
      </c>
      <c r="AX242" s="90">
        <f>SUM(AW$9:AW242)*RRF</f>
        <v>69.00294548331172</v>
      </c>
      <c r="AY242" s="96"/>
    </row>
    <row r="243" spans="1:51" x14ac:dyDescent="0.25">
      <c r="A243" s="14">
        <f t="shared" si="73"/>
        <v>2.34</v>
      </c>
      <c r="B243" s="59">
        <f>IF($B$4="AY",0,IFERROR(P*INDEX('UWYr writing pattern'!$C$4:$C$18,MATCH('Extended model w.Calcs'!$A243,'UWYr writing pattern'!$A$4:$A$18,0)) / 25,B242))</f>
        <v>0</v>
      </c>
      <c r="C243" s="36">
        <f t="shared" si="74"/>
        <v>2.3027260779821538E-2</v>
      </c>
      <c r="E243" s="48">
        <f t="shared" si="60"/>
        <v>7.02</v>
      </c>
      <c r="F243" s="34">
        <f t="shared" si="75"/>
        <v>1.7305725497360773E-3</v>
      </c>
      <c r="G243" s="31">
        <f>SUM($F$9:F243)*RLR</f>
        <v>119.97236728706415</v>
      </c>
      <c r="H243" s="32"/>
      <c r="I243" s="36">
        <f>G243-SUM($L$9:L243)</f>
        <v>41.950770372045824</v>
      </c>
      <c r="K243" s="48">
        <f t="shared" si="61"/>
        <v>0.5617977528089888</v>
      </c>
      <c r="L243" s="31">
        <f t="shared" si="76"/>
        <v>0.2374454359527518</v>
      </c>
      <c r="M243" s="36">
        <f>SUM($L$9:L243)*RRF</f>
        <v>54.615117840512823</v>
      </c>
      <c r="N243" s="33"/>
      <c r="O243" s="36">
        <f t="shared" si="62"/>
        <v>96.565888212558647</v>
      </c>
      <c r="P243" s="33"/>
      <c r="Q243" s="33"/>
      <c r="R243" s="33"/>
      <c r="S243" s="33"/>
      <c r="T243" s="33"/>
      <c r="U243" s="33"/>
      <c r="V243" s="33"/>
      <c r="W243" s="31">
        <f t="shared" si="63"/>
        <v>1.934289905505009E-2</v>
      </c>
      <c r="X243" s="31">
        <f t="shared" si="64"/>
        <v>29.365539260432076</v>
      </c>
      <c r="Y243" s="31">
        <f t="shared" si="65"/>
        <v>29.384882159487127</v>
      </c>
      <c r="Z243" s="31">
        <f t="shared" si="66"/>
        <v>-12.565888212558647</v>
      </c>
      <c r="AA243" s="31"/>
      <c r="AB243" s="31"/>
      <c r="AC243" s="31"/>
      <c r="AD243" s="31"/>
      <c r="AE243" s="31"/>
      <c r="AF243" s="31"/>
      <c r="AG243" s="31"/>
      <c r="AH243" s="33">
        <f t="shared" si="67"/>
        <v>0.65017997429181928</v>
      </c>
      <c r="AI243" s="33">
        <f t="shared" si="68"/>
        <v>1.1495939072923649</v>
      </c>
      <c r="AJ243" s="33">
        <f t="shared" si="69"/>
        <v>0.99976972739220116</v>
      </c>
      <c r="AK243" s="95">
        <f t="shared" si="70"/>
        <v>0.82268723872964633</v>
      </c>
      <c r="AL243" s="3">
        <f t="shared" si="71"/>
        <v>0.82246853180905943</v>
      </c>
      <c r="AM243" s="3"/>
      <c r="AN243" s="3"/>
      <c r="AO243" s="3"/>
      <c r="AP243" s="3"/>
      <c r="AQ243" s="3"/>
      <c r="AR243" s="90">
        <f t="shared" si="77"/>
        <v>0</v>
      </c>
      <c r="AS243" s="91">
        <f t="shared" si="78"/>
        <v>0</v>
      </c>
      <c r="AT243" s="89">
        <f>SUM(AS$9:AS243)*RLR</f>
        <v>120</v>
      </c>
      <c r="AU243" s="90">
        <f>AT243-SUM(AW$9:AW243)</f>
        <v>21.303776182912856</v>
      </c>
      <c r="AV243" s="48">
        <f t="shared" si="72"/>
        <v>0.5617977528089888</v>
      </c>
      <c r="AW243" s="31">
        <f t="shared" si="79"/>
        <v>0.12058741235611053</v>
      </c>
      <c r="AX243" s="90">
        <f>SUM(AW$9:AW243)*RRF</f>
        <v>69.08735667196099</v>
      </c>
      <c r="AY243" s="96"/>
    </row>
    <row r="244" spans="1:51" x14ac:dyDescent="0.25">
      <c r="A244" s="14">
        <f t="shared" si="73"/>
        <v>2.35</v>
      </c>
      <c r="B244" s="59">
        <f>IF($B$4="AY",0,IFERROR(P*INDEX('UWYr writing pattern'!$C$4:$C$18,MATCH('Extended model w.Calcs'!$A244,'UWYr writing pattern'!$A$4:$A$18,0)) / 25,B243))</f>
        <v>0</v>
      </c>
      <c r="C244" s="36">
        <f t="shared" si="74"/>
        <v>2.1410747073078065E-2</v>
      </c>
      <c r="E244" s="48">
        <f t="shared" si="60"/>
        <v>7.0500000000000007</v>
      </c>
      <c r="F244" s="34">
        <f t="shared" si="75"/>
        <v>1.6165137067434719E-3</v>
      </c>
      <c r="G244" s="31">
        <f>SUM($F$9:F244)*RLR</f>
        <v>119.97430710351225</v>
      </c>
      <c r="H244" s="32"/>
      <c r="I244" s="36">
        <f>G244-SUM($L$9:L244)</f>
        <v>41.717031703257717</v>
      </c>
      <c r="K244" s="48">
        <f t="shared" si="61"/>
        <v>0.56074766355140193</v>
      </c>
      <c r="L244" s="31">
        <f t="shared" si="76"/>
        <v>0.23567848523621251</v>
      </c>
      <c r="M244" s="36">
        <f>SUM($L$9:L244)*RRF</f>
        <v>54.780092780178165</v>
      </c>
      <c r="N244" s="33"/>
      <c r="O244" s="36">
        <f t="shared" si="62"/>
        <v>96.497124483435883</v>
      </c>
      <c r="P244" s="33"/>
      <c r="Q244" s="33"/>
      <c r="R244" s="33"/>
      <c r="S244" s="33"/>
      <c r="T244" s="33"/>
      <c r="U244" s="33"/>
      <c r="V244" s="33"/>
      <c r="W244" s="31">
        <f t="shared" si="63"/>
        <v>1.7985027541385572E-2</v>
      </c>
      <c r="X244" s="31">
        <f t="shared" si="64"/>
        <v>29.201922192280399</v>
      </c>
      <c r="Y244" s="31">
        <f t="shared" si="65"/>
        <v>29.219907219821785</v>
      </c>
      <c r="Z244" s="31">
        <f t="shared" si="66"/>
        <v>-12.497124483435883</v>
      </c>
      <c r="AA244" s="31"/>
      <c r="AB244" s="31"/>
      <c r="AC244" s="31"/>
      <c r="AD244" s="31"/>
      <c r="AE244" s="31"/>
      <c r="AF244" s="31"/>
      <c r="AG244" s="31"/>
      <c r="AH244" s="33">
        <f t="shared" si="67"/>
        <v>0.65214396166878763</v>
      </c>
      <c r="AI244" s="33">
        <f t="shared" si="68"/>
        <v>1.1487752914694749</v>
      </c>
      <c r="AJ244" s="33">
        <f t="shared" si="69"/>
        <v>0.99978589252926875</v>
      </c>
      <c r="AK244" s="95">
        <f t="shared" si="70"/>
        <v>0.82367965859157588</v>
      </c>
      <c r="AL244" s="3">
        <f t="shared" si="71"/>
        <v>0.82346589960788497</v>
      </c>
      <c r="AM244" s="3"/>
      <c r="AN244" s="3"/>
      <c r="AO244" s="3"/>
      <c r="AP244" s="3"/>
      <c r="AQ244" s="3"/>
      <c r="AR244" s="90">
        <f t="shared" si="77"/>
        <v>0</v>
      </c>
      <c r="AS244" s="91">
        <f t="shared" si="78"/>
        <v>0</v>
      </c>
      <c r="AT244" s="89">
        <f>SUM(AS$9:AS244)*RLR</f>
        <v>120</v>
      </c>
      <c r="AU244" s="90">
        <f>AT244-SUM(AW$9:AW244)</f>
        <v>21.184092047053795</v>
      </c>
      <c r="AV244" s="48">
        <f t="shared" si="72"/>
        <v>0.56074766355140193</v>
      </c>
      <c r="AW244" s="31">
        <f t="shared" si="79"/>
        <v>0.11968413585906099</v>
      </c>
      <c r="AX244" s="90">
        <f>SUM(AW$9:AW244)*RRF</f>
        <v>69.171135567062336</v>
      </c>
      <c r="AY244" s="96"/>
    </row>
    <row r="245" spans="1:51" x14ac:dyDescent="0.25">
      <c r="A245" s="14">
        <f t="shared" si="73"/>
        <v>2.36</v>
      </c>
      <c r="B245" s="59">
        <f>IF($B$4="AY",0,IFERROR(P*INDEX('UWYr writing pattern'!$C$4:$C$18,MATCH('Extended model w.Calcs'!$A245,'UWYr writing pattern'!$A$4:$A$18,0)) / 25,B244))</f>
        <v>0</v>
      </c>
      <c r="C245" s="36">
        <f t="shared" si="74"/>
        <v>1.9901289404426061E-2</v>
      </c>
      <c r="E245" s="48">
        <f t="shared" si="60"/>
        <v>7.08</v>
      </c>
      <c r="F245" s="34">
        <f t="shared" si="75"/>
        <v>1.5094576686520036E-3</v>
      </c>
      <c r="G245" s="31">
        <f>SUM($F$9:F245)*RLR</f>
        <v>119.97611845271463</v>
      </c>
      <c r="H245" s="32"/>
      <c r="I245" s="36">
        <f>G245-SUM($L$9:L245)</f>
        <v>41.484915771881091</v>
      </c>
      <c r="K245" s="48">
        <f t="shared" si="61"/>
        <v>0.55970149253731349</v>
      </c>
      <c r="L245" s="31">
        <f t="shared" si="76"/>
        <v>0.23392728057901527</v>
      </c>
      <c r="M245" s="36">
        <f>SUM($L$9:L245)*RRF</f>
        <v>54.943841876583477</v>
      </c>
      <c r="N245" s="33"/>
      <c r="O245" s="36">
        <f t="shared" si="62"/>
        <v>96.428757648464568</v>
      </c>
      <c r="P245" s="33"/>
      <c r="Q245" s="33"/>
      <c r="R245" s="33"/>
      <c r="S245" s="33"/>
      <c r="T245" s="33"/>
      <c r="U245" s="33"/>
      <c r="V245" s="33"/>
      <c r="W245" s="31">
        <f t="shared" si="63"/>
        <v>1.6717083099717891E-2</v>
      </c>
      <c r="X245" s="31">
        <f t="shared" si="64"/>
        <v>29.039441040316763</v>
      </c>
      <c r="Y245" s="31">
        <f t="shared" si="65"/>
        <v>29.056158123416481</v>
      </c>
      <c r="Z245" s="31">
        <f t="shared" si="66"/>
        <v>-12.428757648464568</v>
      </c>
      <c r="AA245" s="31"/>
      <c r="AB245" s="31"/>
      <c r="AC245" s="31"/>
      <c r="AD245" s="31"/>
      <c r="AE245" s="31"/>
      <c r="AF245" s="31"/>
      <c r="AG245" s="31"/>
      <c r="AH245" s="33">
        <f t="shared" si="67"/>
        <v>0.65409335567361282</v>
      </c>
      <c r="AI245" s="33">
        <f t="shared" si="68"/>
        <v>1.1479614005769592</v>
      </c>
      <c r="AJ245" s="33">
        <f t="shared" si="69"/>
        <v>0.99980098710595522</v>
      </c>
      <c r="AK245" s="95">
        <f t="shared" si="70"/>
        <v>0.82466468614822952</v>
      </c>
      <c r="AL245" s="3">
        <f t="shared" si="71"/>
        <v>0.8244558104512052</v>
      </c>
      <c r="AM245" s="3"/>
      <c r="AN245" s="3"/>
      <c r="AO245" s="3"/>
      <c r="AP245" s="3"/>
      <c r="AQ245" s="3"/>
      <c r="AR245" s="90">
        <f t="shared" si="77"/>
        <v>0</v>
      </c>
      <c r="AS245" s="91">
        <f t="shared" si="78"/>
        <v>0</v>
      </c>
      <c r="AT245" s="89">
        <f>SUM(AS$9:AS245)*RLR</f>
        <v>120</v>
      </c>
      <c r="AU245" s="90">
        <f>AT245-SUM(AW$9:AW245)</f>
        <v>21.065302745855362</v>
      </c>
      <c r="AV245" s="48">
        <f t="shared" si="72"/>
        <v>0.55970149253731349</v>
      </c>
      <c r="AW245" s="31">
        <f t="shared" si="79"/>
        <v>0.11878930119843251</v>
      </c>
      <c r="AX245" s="90">
        <f>SUM(AW$9:AW245)*RRF</f>
        <v>69.254288077901236</v>
      </c>
      <c r="AY245" s="96"/>
    </row>
    <row r="246" spans="1:51" x14ac:dyDescent="0.25">
      <c r="A246" s="14">
        <f t="shared" si="73"/>
        <v>2.37</v>
      </c>
      <c r="B246" s="59">
        <f>IF($B$4="AY",0,IFERROR(P*INDEX('UWYr writing pattern'!$C$4:$C$18,MATCH('Extended model w.Calcs'!$A246,'UWYr writing pattern'!$A$4:$A$18,0)) / 25,B245))</f>
        <v>0</v>
      </c>
      <c r="C246" s="36">
        <f t="shared" si="74"/>
        <v>1.8492278114592697E-2</v>
      </c>
      <c r="E246" s="48">
        <f t="shared" si="60"/>
        <v>7.11</v>
      </c>
      <c r="F246" s="34">
        <f t="shared" si="75"/>
        <v>1.4090112898333652E-3</v>
      </c>
      <c r="G246" s="31">
        <f>SUM($F$9:F246)*RLR</f>
        <v>119.97780926626243</v>
      </c>
      <c r="H246" s="32"/>
      <c r="I246" s="36">
        <f>G246-SUM($L$9:L246)</f>
        <v>41.254414892675825</v>
      </c>
      <c r="K246" s="48">
        <f t="shared" si="61"/>
        <v>0.55865921787709494</v>
      </c>
      <c r="L246" s="31">
        <f t="shared" si="76"/>
        <v>0.23219169275306584</v>
      </c>
      <c r="M246" s="36">
        <f>SUM($L$9:L246)*RRF</f>
        <v>55.106376061510616</v>
      </c>
      <c r="N246" s="33"/>
      <c r="O246" s="36">
        <f t="shared" si="62"/>
        <v>96.360790954186442</v>
      </c>
      <c r="P246" s="33"/>
      <c r="Q246" s="33"/>
      <c r="R246" s="33"/>
      <c r="S246" s="33"/>
      <c r="T246" s="33"/>
      <c r="U246" s="33"/>
      <c r="V246" s="33"/>
      <c r="W246" s="31">
        <f t="shared" si="63"/>
        <v>1.5533513616257865E-2</v>
      </c>
      <c r="X246" s="31">
        <f t="shared" si="64"/>
        <v>28.878090424873076</v>
      </c>
      <c r="Y246" s="31">
        <f t="shared" si="65"/>
        <v>28.893623938489334</v>
      </c>
      <c r="Z246" s="31">
        <f t="shared" si="66"/>
        <v>-12.360790954186442</v>
      </c>
      <c r="AA246" s="31"/>
      <c r="AB246" s="31"/>
      <c r="AC246" s="31"/>
      <c r="AD246" s="31"/>
      <c r="AE246" s="31"/>
      <c r="AF246" s="31"/>
      <c r="AG246" s="31"/>
      <c r="AH246" s="33">
        <f t="shared" si="67"/>
        <v>0.65602828644655498</v>
      </c>
      <c r="AI246" s="33">
        <f t="shared" si="68"/>
        <v>1.1471522732641244</v>
      </c>
      <c r="AJ246" s="33">
        <f t="shared" si="69"/>
        <v>0.99981507721885354</v>
      </c>
      <c r="AK246" s="95">
        <f t="shared" si="70"/>
        <v>0.82564239010109086</v>
      </c>
      <c r="AL246" s="3">
        <f t="shared" si="71"/>
        <v>0.82543833390017241</v>
      </c>
      <c r="AM246" s="3"/>
      <c r="AN246" s="3"/>
      <c r="AO246" s="3"/>
      <c r="AP246" s="3"/>
      <c r="AQ246" s="3"/>
      <c r="AR246" s="90">
        <f t="shared" si="77"/>
        <v>0</v>
      </c>
      <c r="AS246" s="91">
        <f t="shared" si="78"/>
        <v>0</v>
      </c>
      <c r="AT246" s="89">
        <f>SUM(AS$9:AS246)*RLR</f>
        <v>120</v>
      </c>
      <c r="AU246" s="90">
        <f>AT246-SUM(AW$9:AW246)</f>
        <v>20.947399931979305</v>
      </c>
      <c r="AV246" s="48">
        <f t="shared" si="72"/>
        <v>0.55865921787709494</v>
      </c>
      <c r="AW246" s="31">
        <f t="shared" si="79"/>
        <v>0.11790281387605615</v>
      </c>
      <c r="AX246" s="90">
        <f>SUM(AW$9:AW246)*RRF</f>
        <v>69.336820047614481</v>
      </c>
      <c r="AY246" s="96"/>
    </row>
    <row r="247" spans="1:51" x14ac:dyDescent="0.25">
      <c r="A247" s="14">
        <f t="shared" si="73"/>
        <v>2.38</v>
      </c>
      <c r="B247" s="59">
        <f>IF($B$4="AY",0,IFERROR(P*INDEX('UWYr writing pattern'!$C$4:$C$18,MATCH('Extended model w.Calcs'!$A247,'UWYr writing pattern'!$A$4:$A$18,0)) / 25,B246))</f>
        <v>0</v>
      </c>
      <c r="C247" s="36">
        <f t="shared" si="74"/>
        <v>1.7177477140645155E-2</v>
      </c>
      <c r="E247" s="48">
        <f t="shared" si="60"/>
        <v>7.14</v>
      </c>
      <c r="F247" s="34">
        <f t="shared" si="75"/>
        <v>1.3148009739475408E-3</v>
      </c>
      <c r="G247" s="31">
        <f>SUM($F$9:F247)*RLR</f>
        <v>119.97938702743116</v>
      </c>
      <c r="H247" s="32"/>
      <c r="I247" s="36">
        <f>G247-SUM($L$9:L247)</f>
        <v>41.025521062265369</v>
      </c>
      <c r="K247" s="48">
        <f t="shared" si="61"/>
        <v>0.55762081784386619</v>
      </c>
      <c r="L247" s="31">
        <f t="shared" si="76"/>
        <v>0.23047159157919453</v>
      </c>
      <c r="M247" s="36">
        <f>SUM($L$9:L247)*RRF</f>
        <v>55.267706175616048</v>
      </c>
      <c r="N247" s="33"/>
      <c r="O247" s="36">
        <f t="shared" si="62"/>
        <v>96.29322723788141</v>
      </c>
      <c r="P247" s="33"/>
      <c r="Q247" s="33"/>
      <c r="R247" s="33"/>
      <c r="S247" s="33"/>
      <c r="T247" s="33"/>
      <c r="U247" s="33"/>
      <c r="V247" s="33"/>
      <c r="W247" s="31">
        <f t="shared" si="63"/>
        <v>1.4429080798141928E-2</v>
      </c>
      <c r="X247" s="31">
        <f t="shared" si="64"/>
        <v>28.717864743585757</v>
      </c>
      <c r="Y247" s="31">
        <f t="shared" si="65"/>
        <v>28.732293824383898</v>
      </c>
      <c r="Z247" s="31">
        <f t="shared" si="66"/>
        <v>-12.29322723788141</v>
      </c>
      <c r="AA247" s="31"/>
      <c r="AB247" s="31"/>
      <c r="AC247" s="31"/>
      <c r="AD247" s="31"/>
      <c r="AE247" s="31"/>
      <c r="AF247" s="31"/>
      <c r="AG247" s="31"/>
      <c r="AH247" s="33">
        <f t="shared" si="67"/>
        <v>0.65794888304304822</v>
      </c>
      <c r="AI247" s="33">
        <f t="shared" si="68"/>
        <v>1.1463479433081121</v>
      </c>
      <c r="AJ247" s="33">
        <f t="shared" si="69"/>
        <v>0.99982822522859294</v>
      </c>
      <c r="AK247" s="95">
        <f t="shared" si="70"/>
        <v>0.82661283838687982</v>
      </c>
      <c r="AL247" s="3">
        <f t="shared" si="71"/>
        <v>0.82641353873871892</v>
      </c>
      <c r="AM247" s="3"/>
      <c r="AN247" s="3"/>
      <c r="AO247" s="3"/>
      <c r="AP247" s="3"/>
      <c r="AQ247" s="3"/>
      <c r="AR247" s="90">
        <f t="shared" si="77"/>
        <v>0</v>
      </c>
      <c r="AS247" s="91">
        <f t="shared" si="78"/>
        <v>0</v>
      </c>
      <c r="AT247" s="89">
        <f>SUM(AS$9:AS247)*RLR</f>
        <v>120</v>
      </c>
      <c r="AU247" s="90">
        <f>AT247-SUM(AW$9:AW247)</f>
        <v>20.830375351353723</v>
      </c>
      <c r="AV247" s="48">
        <f t="shared" si="72"/>
        <v>0.55762081784386619</v>
      </c>
      <c r="AW247" s="31">
        <f t="shared" si="79"/>
        <v>0.1170245806255827</v>
      </c>
      <c r="AX247" s="90">
        <f>SUM(AW$9:AW247)*RRF</f>
        <v>69.418737254052388</v>
      </c>
      <c r="AY247" s="96"/>
    </row>
    <row r="248" spans="1:51" x14ac:dyDescent="0.25">
      <c r="A248" s="14">
        <f t="shared" si="73"/>
        <v>2.39</v>
      </c>
      <c r="B248" s="59">
        <f>IF($B$4="AY",0,IFERROR(P*INDEX('UWYr writing pattern'!$C$4:$C$18,MATCH('Extended model w.Calcs'!$A248,'UWYr writing pattern'!$A$4:$A$18,0)) / 25,B247))</f>
        <v>0</v>
      </c>
      <c r="C248" s="36">
        <f t="shared" si="74"/>
        <v>1.595100527280309E-2</v>
      </c>
      <c r="E248" s="48">
        <f t="shared" si="60"/>
        <v>7.17</v>
      </c>
      <c r="F248" s="34">
        <f t="shared" si="75"/>
        <v>1.2264718678420641E-3</v>
      </c>
      <c r="G248" s="31">
        <f>SUM($F$9:F248)*RLR</f>
        <v>119.98085879367257</v>
      </c>
      <c r="H248" s="32"/>
      <c r="I248" s="36">
        <f>G248-SUM($L$9:L248)</f>
        <v>40.798225982434673</v>
      </c>
      <c r="K248" s="48">
        <f t="shared" si="61"/>
        <v>0.55658627087198509</v>
      </c>
      <c r="L248" s="31">
        <f t="shared" si="76"/>
        <v>0.22876684607211176</v>
      </c>
      <c r="M248" s="36">
        <f>SUM($L$9:L248)*RRF</f>
        <v>55.427842967866525</v>
      </c>
      <c r="N248" s="33"/>
      <c r="O248" s="36">
        <f t="shared" si="62"/>
        <v>96.226068950301197</v>
      </c>
      <c r="P248" s="33"/>
      <c r="Q248" s="33"/>
      <c r="R248" s="33"/>
      <c r="S248" s="33"/>
      <c r="T248" s="33"/>
      <c r="U248" s="33"/>
      <c r="V248" s="33"/>
      <c r="W248" s="31">
        <f t="shared" si="63"/>
        <v>1.3398844429154594E-2</v>
      </c>
      <c r="X248" s="31">
        <f t="shared" si="64"/>
        <v>28.558758187704267</v>
      </c>
      <c r="Y248" s="31">
        <f t="shared" si="65"/>
        <v>28.572157032133422</v>
      </c>
      <c r="Z248" s="31">
        <f t="shared" si="66"/>
        <v>-12.226068950301197</v>
      </c>
      <c r="AA248" s="31"/>
      <c r="AB248" s="31"/>
      <c r="AC248" s="31"/>
      <c r="AD248" s="31"/>
      <c r="AE248" s="31"/>
      <c r="AF248" s="31"/>
      <c r="AG248" s="31"/>
      <c r="AH248" s="33">
        <f t="shared" si="67"/>
        <v>0.65985527342698247</v>
      </c>
      <c r="AI248" s="33">
        <f t="shared" si="68"/>
        <v>1.1455484398845381</v>
      </c>
      <c r="AJ248" s="33">
        <f t="shared" si="69"/>
        <v>0.99984048994727137</v>
      </c>
      <c r="AK248" s="95">
        <f t="shared" si="70"/>
        <v>0.82757609818746791</v>
      </c>
      <c r="AL248" s="3">
        <f t="shared" si="71"/>
        <v>0.82738149298367025</v>
      </c>
      <c r="AM248" s="3"/>
      <c r="AN248" s="3"/>
      <c r="AO248" s="3"/>
      <c r="AP248" s="3"/>
      <c r="AQ248" s="3"/>
      <c r="AR248" s="90">
        <f t="shared" si="77"/>
        <v>0</v>
      </c>
      <c r="AS248" s="91">
        <f t="shared" si="78"/>
        <v>0</v>
      </c>
      <c r="AT248" s="89">
        <f>SUM(AS$9:AS248)*RLR</f>
        <v>120</v>
      </c>
      <c r="AU248" s="90">
        <f>AT248-SUM(AW$9:AW248)</f>
        <v>20.714220841959559</v>
      </c>
      <c r="AV248" s="48">
        <f t="shared" si="72"/>
        <v>0.55658627087198509</v>
      </c>
      <c r="AW248" s="31">
        <f t="shared" si="79"/>
        <v>0.11615450939416574</v>
      </c>
      <c r="AX248" s="90">
        <f>SUM(AW$9:AW248)*RRF</f>
        <v>69.500045410628303</v>
      </c>
      <c r="AY248" s="96"/>
    </row>
    <row r="249" spans="1:51" x14ac:dyDescent="0.25">
      <c r="A249" s="14">
        <f t="shared" si="73"/>
        <v>2.4</v>
      </c>
      <c r="B249" s="59">
        <f>IF($B$4="AY",0,IFERROR(P*INDEX('UWYr writing pattern'!$C$4:$C$18,MATCH('Extended model w.Calcs'!$A249,'UWYr writing pattern'!$A$4:$A$18,0)) / 25,B248))</f>
        <v>0</v>
      </c>
      <c r="C249" s="36">
        <f t="shared" si="74"/>
        <v>1.4807318194743109E-2</v>
      </c>
      <c r="E249" s="48">
        <f t="shared" si="60"/>
        <v>7.1999999999999993</v>
      </c>
      <c r="F249" s="34">
        <f t="shared" si="75"/>
        <v>1.1436870780599817E-3</v>
      </c>
      <c r="G249" s="31">
        <f>SUM($F$9:F249)*RLR</f>
        <v>119.98223121816623</v>
      </c>
      <c r="H249" s="32"/>
      <c r="I249" s="36">
        <f>G249-SUM($L$9:L249)</f>
        <v>40.572521082350775</v>
      </c>
      <c r="K249" s="48">
        <f t="shared" si="61"/>
        <v>0.55555555555555547</v>
      </c>
      <c r="L249" s="31">
        <f t="shared" si="76"/>
        <v>0.22707732457755847</v>
      </c>
      <c r="M249" s="36">
        <f>SUM($L$9:L249)*RRF</f>
        <v>55.586797095070821</v>
      </c>
      <c r="N249" s="33"/>
      <c r="O249" s="36">
        <f t="shared" si="62"/>
        <v>96.159318177421596</v>
      </c>
      <c r="P249" s="33"/>
      <c r="Q249" s="33"/>
      <c r="R249" s="33"/>
      <c r="S249" s="33"/>
      <c r="T249" s="33"/>
      <c r="U249" s="33"/>
      <c r="V249" s="33"/>
      <c r="W249" s="31">
        <f t="shared" si="63"/>
        <v>1.2438147283584212E-2</v>
      </c>
      <c r="X249" s="31">
        <f t="shared" si="64"/>
        <v>28.40076475764554</v>
      </c>
      <c r="Y249" s="31">
        <f t="shared" si="65"/>
        <v>28.413202904929125</v>
      </c>
      <c r="Z249" s="31">
        <f t="shared" si="66"/>
        <v>-12.159318177421596</v>
      </c>
      <c r="AA249" s="31"/>
      <c r="AB249" s="31"/>
      <c r="AC249" s="31"/>
      <c r="AD249" s="31"/>
      <c r="AE249" s="31"/>
      <c r="AF249" s="31"/>
      <c r="AG249" s="31"/>
      <c r="AH249" s="33">
        <f t="shared" si="67"/>
        <v>0.66174758446512882</v>
      </c>
      <c r="AI249" s="33">
        <f t="shared" si="68"/>
        <v>1.1447537878264475</v>
      </c>
      <c r="AJ249" s="33">
        <f t="shared" si="69"/>
        <v>0.99985192681805191</v>
      </c>
      <c r="AK249" s="95">
        <f t="shared" si="70"/>
        <v>0.82853223593964342</v>
      </c>
      <c r="AL249" s="3">
        <f t="shared" si="71"/>
        <v>0.82834226389470733</v>
      </c>
      <c r="AM249" s="3"/>
      <c r="AN249" s="3"/>
      <c r="AO249" s="3"/>
      <c r="AP249" s="3"/>
      <c r="AQ249" s="3"/>
      <c r="AR249" s="90">
        <f t="shared" si="77"/>
        <v>0</v>
      </c>
      <c r="AS249" s="91">
        <f t="shared" si="78"/>
        <v>0</v>
      </c>
      <c r="AT249" s="89">
        <f>SUM(AS$9:AS249)*RLR</f>
        <v>120</v>
      </c>
      <c r="AU249" s="90">
        <f>AT249-SUM(AW$9:AW249)</f>
        <v>20.598928332635111</v>
      </c>
      <c r="AV249" s="48">
        <f t="shared" si="72"/>
        <v>0.55555555555555547</v>
      </c>
      <c r="AW249" s="31">
        <f t="shared" si="79"/>
        <v>0.11529250932445022</v>
      </c>
      <c r="AX249" s="90">
        <f>SUM(AW$9:AW249)*RRF</f>
        <v>69.580750167155415</v>
      </c>
      <c r="AY249" s="96"/>
    </row>
    <row r="250" spans="1:51" x14ac:dyDescent="0.25">
      <c r="A250" s="14">
        <f t="shared" si="73"/>
        <v>2.41</v>
      </c>
      <c r="B250" s="59">
        <f>IF($B$4="AY",0,IFERROR(P*INDEX('UWYr writing pattern'!$C$4:$C$18,MATCH('Extended model w.Calcs'!$A250,'UWYr writing pattern'!$A$4:$A$18,0)) / 25,B249))</f>
        <v>0</v>
      </c>
      <c r="C250" s="36">
        <f t="shared" si="74"/>
        <v>1.3741191284721605E-2</v>
      </c>
      <c r="E250" s="48">
        <f t="shared" si="60"/>
        <v>7.23</v>
      </c>
      <c r="F250" s="34">
        <f t="shared" si="75"/>
        <v>1.0661269100215038E-3</v>
      </c>
      <c r="G250" s="31">
        <f>SUM($F$9:F250)*RLR</f>
        <v>119.98351057045826</v>
      </c>
      <c r="H250" s="32"/>
      <c r="I250" s="36">
        <f>G250-SUM($L$9:L250)</f>
        <v>40.348397539740859</v>
      </c>
      <c r="K250" s="48">
        <f t="shared" si="61"/>
        <v>0.55452865064695012</v>
      </c>
      <c r="L250" s="31">
        <f t="shared" si="76"/>
        <v>0.22540289490194873</v>
      </c>
      <c r="M250" s="36">
        <f>SUM($L$9:L250)*RRF</f>
        <v>55.744579121502184</v>
      </c>
      <c r="N250" s="33"/>
      <c r="O250" s="36">
        <f t="shared" si="62"/>
        <v>96.092976661243043</v>
      </c>
      <c r="P250" s="33"/>
      <c r="Q250" s="33"/>
      <c r="R250" s="33"/>
      <c r="S250" s="33"/>
      <c r="T250" s="33"/>
      <c r="U250" s="33"/>
      <c r="V250" s="33"/>
      <c r="W250" s="31">
        <f t="shared" si="63"/>
        <v>1.1542600679166149E-2</v>
      </c>
      <c r="X250" s="31">
        <f t="shared" si="64"/>
        <v>28.243878277818599</v>
      </c>
      <c r="Y250" s="31">
        <f t="shared" si="65"/>
        <v>28.255420878497766</v>
      </c>
      <c r="Z250" s="31">
        <f t="shared" si="66"/>
        <v>-12.092976661243043</v>
      </c>
      <c r="AA250" s="31"/>
      <c r="AB250" s="31"/>
      <c r="AC250" s="31"/>
      <c r="AD250" s="31"/>
      <c r="AE250" s="31"/>
      <c r="AF250" s="31"/>
      <c r="AG250" s="31"/>
      <c r="AH250" s="33">
        <f t="shared" si="67"/>
        <v>0.66362594192264501</v>
      </c>
      <c r="AI250" s="33">
        <f t="shared" si="68"/>
        <v>1.1439640078719411</v>
      </c>
      <c r="AJ250" s="33">
        <f t="shared" si="69"/>
        <v>0.99986258808715223</v>
      </c>
      <c r="AK250" s="95">
        <f t="shared" si="70"/>
        <v>0.8294813173447354</v>
      </c>
      <c r="AL250" s="3">
        <f t="shared" si="71"/>
        <v>0.82929591798418112</v>
      </c>
      <c r="AM250" s="3"/>
      <c r="AN250" s="3"/>
      <c r="AO250" s="3"/>
      <c r="AP250" s="3"/>
      <c r="AQ250" s="3"/>
      <c r="AR250" s="90">
        <f t="shared" si="77"/>
        <v>0</v>
      </c>
      <c r="AS250" s="91">
        <f t="shared" si="78"/>
        <v>0</v>
      </c>
      <c r="AT250" s="89">
        <f>SUM(AS$9:AS250)*RLR</f>
        <v>120</v>
      </c>
      <c r="AU250" s="90">
        <f>AT250-SUM(AW$9:AW250)</f>
        <v>20.484489841898252</v>
      </c>
      <c r="AV250" s="48">
        <f t="shared" si="72"/>
        <v>0.55452865064695012</v>
      </c>
      <c r="AW250" s="31">
        <f t="shared" si="79"/>
        <v>0.11443849073686173</v>
      </c>
      <c r="AX250" s="90">
        <f>SUM(AW$9:AW250)*RRF</f>
        <v>69.660857110671216</v>
      </c>
      <c r="AY250" s="96"/>
    </row>
    <row r="251" spans="1:51" x14ac:dyDescent="0.25">
      <c r="A251" s="14">
        <f t="shared" si="73"/>
        <v>2.42</v>
      </c>
      <c r="B251" s="59">
        <f>IF($B$4="AY",0,IFERROR(P*INDEX('UWYr writing pattern'!$C$4:$C$18,MATCH('Extended model w.Calcs'!$A251,'UWYr writing pattern'!$A$4:$A$18,0)) / 25,B250))</f>
        <v>0</v>
      </c>
      <c r="C251" s="36">
        <f t="shared" si="74"/>
        <v>1.2747703154836233E-2</v>
      </c>
      <c r="E251" s="48">
        <f t="shared" si="60"/>
        <v>7.26</v>
      </c>
      <c r="F251" s="34">
        <f t="shared" si="75"/>
        <v>9.9348812988537226E-4</v>
      </c>
      <c r="G251" s="31">
        <f>SUM($F$9:F251)*RLR</f>
        <v>119.98470275621412</v>
      </c>
      <c r="H251" s="32"/>
      <c r="I251" s="36">
        <f>G251-SUM($L$9:L251)</f>
        <v>40.125846301061927</v>
      </c>
      <c r="K251" s="48">
        <f t="shared" si="61"/>
        <v>0.55350553505535061</v>
      </c>
      <c r="L251" s="31">
        <f t="shared" si="76"/>
        <v>0.22374342443479223</v>
      </c>
      <c r="M251" s="36">
        <f>SUM($L$9:L251)*RRF</f>
        <v>55.901199518606532</v>
      </c>
      <c r="N251" s="33"/>
      <c r="O251" s="36">
        <f t="shared" si="62"/>
        <v>96.027045819668459</v>
      </c>
      <c r="P251" s="33"/>
      <c r="Q251" s="33"/>
      <c r="R251" s="33"/>
      <c r="S251" s="33"/>
      <c r="T251" s="33"/>
      <c r="U251" s="33"/>
      <c r="V251" s="33"/>
      <c r="W251" s="31">
        <f t="shared" si="63"/>
        <v>1.0708070650062435E-2</v>
      </c>
      <c r="X251" s="31">
        <f t="shared" si="64"/>
        <v>28.088092410743347</v>
      </c>
      <c r="Y251" s="31">
        <f t="shared" si="65"/>
        <v>28.098800481393408</v>
      </c>
      <c r="Z251" s="31">
        <f t="shared" si="66"/>
        <v>-12.027045819668459</v>
      </c>
      <c r="AA251" s="31"/>
      <c r="AB251" s="31"/>
      <c r="AC251" s="31"/>
      <c r="AD251" s="31"/>
      <c r="AE251" s="31"/>
      <c r="AF251" s="31"/>
      <c r="AG251" s="31"/>
      <c r="AH251" s="33">
        <f t="shared" si="67"/>
        <v>0.66549047045960152</v>
      </c>
      <c r="AI251" s="33">
        <f t="shared" si="68"/>
        <v>1.143179116900815</v>
      </c>
      <c r="AJ251" s="33">
        <f t="shared" si="69"/>
        <v>0.99987252296845097</v>
      </c>
      <c r="AK251" s="95">
        <f t="shared" si="70"/>
        <v>0.83042340737809417</v>
      </c>
      <c r="AL251" s="3">
        <f t="shared" si="71"/>
        <v>0.83024252102678275</v>
      </c>
      <c r="AM251" s="3"/>
      <c r="AN251" s="3"/>
      <c r="AO251" s="3"/>
      <c r="AP251" s="3"/>
      <c r="AQ251" s="3"/>
      <c r="AR251" s="90">
        <f t="shared" si="77"/>
        <v>0</v>
      </c>
      <c r="AS251" s="91">
        <f t="shared" si="78"/>
        <v>0</v>
      </c>
      <c r="AT251" s="89">
        <f>SUM(AS$9:AS251)*RLR</f>
        <v>120</v>
      </c>
      <c r="AU251" s="90">
        <f>AT251-SUM(AW$9:AW251)</f>
        <v>20.37089747678607</v>
      </c>
      <c r="AV251" s="48">
        <f t="shared" si="72"/>
        <v>0.55350553505535061</v>
      </c>
      <c r="AW251" s="31">
        <f t="shared" si="79"/>
        <v>0.11359236511218995</v>
      </c>
      <c r="AX251" s="90">
        <f>SUM(AW$9:AW251)*RRF</f>
        <v>69.740371766249751</v>
      </c>
      <c r="AY251" s="96"/>
    </row>
    <row r="252" spans="1:51" x14ac:dyDescent="0.25">
      <c r="A252" s="14">
        <f t="shared" si="73"/>
        <v>2.4300000000000002</v>
      </c>
      <c r="B252" s="59">
        <f>IF($B$4="AY",0,IFERROR(P*INDEX('UWYr writing pattern'!$C$4:$C$18,MATCH('Extended model w.Calcs'!$A252,'UWYr writing pattern'!$A$4:$A$18,0)) / 25,B251))</f>
        <v>0</v>
      </c>
      <c r="C252" s="36">
        <f t="shared" si="74"/>
        <v>1.1822219905795123E-2</v>
      </c>
      <c r="E252" s="48">
        <f t="shared" si="60"/>
        <v>7.2900000000000009</v>
      </c>
      <c r="F252" s="34">
        <f t="shared" si="75"/>
        <v>9.2548324904111049E-4</v>
      </c>
      <c r="G252" s="31">
        <f>SUM($F$9:F252)*RLR</f>
        <v>119.98581333611295</v>
      </c>
      <c r="H252" s="32"/>
      <c r="I252" s="36">
        <f>G252-SUM($L$9:L252)</f>
        <v>39.904858100696586</v>
      </c>
      <c r="K252" s="48">
        <f t="shared" si="61"/>
        <v>0.5524861878453039</v>
      </c>
      <c r="L252" s="31">
        <f t="shared" si="76"/>
        <v>0.22209878026418042</v>
      </c>
      <c r="M252" s="36">
        <f>SUM($L$9:L252)*RRF</f>
        <v>56.056668664791452</v>
      </c>
      <c r="N252" s="33"/>
      <c r="O252" s="36">
        <f t="shared" si="62"/>
        <v>95.961526765488031</v>
      </c>
      <c r="P252" s="33"/>
      <c r="Q252" s="33"/>
      <c r="R252" s="33"/>
      <c r="S252" s="33"/>
      <c r="T252" s="33"/>
      <c r="U252" s="33"/>
      <c r="V252" s="33"/>
      <c r="W252" s="31">
        <f t="shared" si="63"/>
        <v>9.9306647208679023E-3</v>
      </c>
      <c r="X252" s="31">
        <f t="shared" si="64"/>
        <v>27.933400670487607</v>
      </c>
      <c r="Y252" s="31">
        <f t="shared" si="65"/>
        <v>27.943331335208477</v>
      </c>
      <c r="Z252" s="31">
        <f t="shared" si="66"/>
        <v>-11.961526765488031</v>
      </c>
      <c r="AA252" s="31"/>
      <c r="AB252" s="31"/>
      <c r="AC252" s="31"/>
      <c r="AD252" s="31"/>
      <c r="AE252" s="31"/>
      <c r="AF252" s="31"/>
      <c r="AG252" s="31"/>
      <c r="AH252" s="33">
        <f t="shared" si="67"/>
        <v>0.66734129362846972</v>
      </c>
      <c r="AI252" s="33">
        <f t="shared" si="68"/>
        <v>1.1423991281605719</v>
      </c>
      <c r="AJ252" s="33">
        <f t="shared" si="69"/>
        <v>0.99988177780094134</v>
      </c>
      <c r="AK252" s="95">
        <f t="shared" si="70"/>
        <v>0.83135857029843285</v>
      </c>
      <c r="AL252" s="3">
        <f t="shared" si="71"/>
        <v>0.83118213806906993</v>
      </c>
      <c r="AM252" s="3"/>
      <c r="AN252" s="3"/>
      <c r="AO252" s="3"/>
      <c r="AP252" s="3"/>
      <c r="AQ252" s="3"/>
      <c r="AR252" s="90">
        <f t="shared" si="77"/>
        <v>0</v>
      </c>
      <c r="AS252" s="91">
        <f t="shared" si="78"/>
        <v>0</v>
      </c>
      <c r="AT252" s="89">
        <f>SUM(AS$9:AS252)*RLR</f>
        <v>120</v>
      </c>
      <c r="AU252" s="90">
        <f>AT252-SUM(AW$9:AW252)</f>
        <v>20.258143431711602</v>
      </c>
      <c r="AV252" s="48">
        <f t="shared" si="72"/>
        <v>0.5524861878453039</v>
      </c>
      <c r="AW252" s="31">
        <f t="shared" si="79"/>
        <v>0.11275404507446166</v>
      </c>
      <c r="AX252" s="90">
        <f>SUM(AW$9:AW252)*RRF</f>
        <v>69.819299597801873</v>
      </c>
      <c r="AY252" s="96"/>
    </row>
    <row r="253" spans="1:51" x14ac:dyDescent="0.25">
      <c r="A253" s="14">
        <f t="shared" si="73"/>
        <v>2.44</v>
      </c>
      <c r="B253" s="59">
        <f>IF($B$4="AY",0,IFERROR(P*INDEX('UWYr writing pattern'!$C$4:$C$18,MATCH('Extended model w.Calcs'!$A253,'UWYr writing pattern'!$A$4:$A$18,0)) / 25,B252))</f>
        <v>0</v>
      </c>
      <c r="C253" s="36">
        <f t="shared" si="74"/>
        <v>1.0960380074662658E-2</v>
      </c>
      <c r="E253" s="48">
        <f t="shared" si="60"/>
        <v>7.32</v>
      </c>
      <c r="F253" s="34">
        <f t="shared" si="75"/>
        <v>8.618398311324646E-4</v>
      </c>
      <c r="G253" s="31">
        <f>SUM($F$9:F253)*RLR</f>
        <v>119.98684754391032</v>
      </c>
      <c r="H253" s="32"/>
      <c r="I253" s="36">
        <f>G253-SUM($L$9:L253)</f>
        <v>39.685423479208325</v>
      </c>
      <c r="K253" s="48">
        <f t="shared" si="61"/>
        <v>0.55147058823529416</v>
      </c>
      <c r="L253" s="31">
        <f t="shared" si="76"/>
        <v>0.22046882928561651</v>
      </c>
      <c r="M253" s="36">
        <f>SUM($L$9:L253)*RRF</f>
        <v>56.21099684529139</v>
      </c>
      <c r="N253" s="33"/>
      <c r="O253" s="36">
        <f t="shared" si="62"/>
        <v>95.896420324499715</v>
      </c>
      <c r="P253" s="33"/>
      <c r="Q253" s="33"/>
      <c r="R253" s="33"/>
      <c r="S253" s="33"/>
      <c r="T253" s="33"/>
      <c r="U253" s="33"/>
      <c r="V253" s="33"/>
      <c r="W253" s="31">
        <f t="shared" si="63"/>
        <v>9.2067192627166335E-3</v>
      </c>
      <c r="X253" s="31">
        <f t="shared" si="64"/>
        <v>27.779796435445824</v>
      </c>
      <c r="Y253" s="31">
        <f t="shared" si="65"/>
        <v>27.789003154708542</v>
      </c>
      <c r="Z253" s="31">
        <f t="shared" si="66"/>
        <v>-11.896420324499715</v>
      </c>
      <c r="AA253" s="31"/>
      <c r="AB253" s="31"/>
      <c r="AC253" s="31"/>
      <c r="AD253" s="31"/>
      <c r="AE253" s="31"/>
      <c r="AF253" s="31"/>
      <c r="AG253" s="31"/>
      <c r="AH253" s="33">
        <f t="shared" si="67"/>
        <v>0.66917853387251658</v>
      </c>
      <c r="AI253" s="33">
        <f t="shared" si="68"/>
        <v>1.1416240514821394</v>
      </c>
      <c r="AJ253" s="33">
        <f t="shared" si="69"/>
        <v>0.99989039619925257</v>
      </c>
      <c r="AK253" s="95">
        <f t="shared" si="70"/>
        <v>0.83228686965703225</v>
      </c>
      <c r="AL253" s="3">
        <f t="shared" si="71"/>
        <v>0.83211483343885406</v>
      </c>
      <c r="AM253" s="3"/>
      <c r="AN253" s="3"/>
      <c r="AO253" s="3"/>
      <c r="AP253" s="3"/>
      <c r="AQ253" s="3"/>
      <c r="AR253" s="90">
        <f t="shared" si="77"/>
        <v>0</v>
      </c>
      <c r="AS253" s="91">
        <f t="shared" si="78"/>
        <v>0</v>
      </c>
      <c r="AT253" s="89">
        <f>SUM(AS$9:AS253)*RLR</f>
        <v>120</v>
      </c>
      <c r="AU253" s="90">
        <f>AT253-SUM(AW$9:AW253)</f>
        <v>20.146219987337503</v>
      </c>
      <c r="AV253" s="48">
        <f t="shared" si="72"/>
        <v>0.55147058823529416</v>
      </c>
      <c r="AW253" s="31">
        <f t="shared" si="79"/>
        <v>0.11192344437409725</v>
      </c>
      <c r="AX253" s="90">
        <f>SUM(AW$9:AW253)*RRF</f>
        <v>69.897646008863745</v>
      </c>
      <c r="AY253" s="96"/>
    </row>
    <row r="254" spans="1:51" x14ac:dyDescent="0.25">
      <c r="A254" s="14">
        <f t="shared" si="73"/>
        <v>2.4500000000000002</v>
      </c>
      <c r="B254" s="59">
        <f>IF($B$4="AY",0,IFERROR(P*INDEX('UWYr writing pattern'!$C$4:$C$18,MATCH('Extended model w.Calcs'!$A254,'UWYr writing pattern'!$A$4:$A$18,0)) / 25,B253))</f>
        <v>0</v>
      </c>
      <c r="C254" s="36">
        <f t="shared" si="74"/>
        <v>1.0158080253197352E-2</v>
      </c>
      <c r="E254" s="48">
        <f t="shared" si="60"/>
        <v>7.3500000000000005</v>
      </c>
      <c r="F254" s="34">
        <f t="shared" si="75"/>
        <v>8.0229982146530672E-4</v>
      </c>
      <c r="G254" s="31">
        <f>SUM($F$9:F254)*RLR</f>
        <v>119.98781030369607</v>
      </c>
      <c r="H254" s="32"/>
      <c r="I254" s="36">
        <f>G254-SUM($L$9:L254)</f>
        <v>39.467532800689611</v>
      </c>
      <c r="K254" s="48">
        <f t="shared" si="61"/>
        <v>0.55045871559633031</v>
      </c>
      <c r="L254" s="31">
        <f t="shared" si="76"/>
        <v>0.21885343830445769</v>
      </c>
      <c r="M254" s="36">
        <f>SUM($L$9:L254)*RRF</f>
        <v>56.364194252104511</v>
      </c>
      <c r="N254" s="33"/>
      <c r="O254" s="36">
        <f t="shared" si="62"/>
        <v>95.831727052794122</v>
      </c>
      <c r="P254" s="33"/>
      <c r="Q254" s="33"/>
      <c r="R254" s="33"/>
      <c r="S254" s="33"/>
      <c r="T254" s="33"/>
      <c r="U254" s="33"/>
      <c r="V254" s="33"/>
      <c r="W254" s="31">
        <f t="shared" si="63"/>
        <v>8.5327874126857745E-3</v>
      </c>
      <c r="X254" s="31">
        <f t="shared" si="64"/>
        <v>27.627272960482728</v>
      </c>
      <c r="Y254" s="31">
        <f t="shared" si="65"/>
        <v>27.635805747895414</v>
      </c>
      <c r="Z254" s="31">
        <f t="shared" si="66"/>
        <v>-11.831727052794122</v>
      </c>
      <c r="AA254" s="31"/>
      <c r="AB254" s="31"/>
      <c r="AC254" s="31"/>
      <c r="AD254" s="31"/>
      <c r="AE254" s="31"/>
      <c r="AF254" s="31"/>
      <c r="AG254" s="31"/>
      <c r="AH254" s="33">
        <f t="shared" si="67"/>
        <v>0.67100231252505371</v>
      </c>
      <c r="AI254" s="33">
        <f t="shared" si="68"/>
        <v>1.1408538934856443</v>
      </c>
      <c r="AJ254" s="33">
        <f t="shared" si="69"/>
        <v>0.99989841919746725</v>
      </c>
      <c r="AK254" s="95">
        <f t="shared" si="70"/>
        <v>0.83320836830681011</v>
      </c>
      <c r="AL254" s="3">
        <f t="shared" si="71"/>
        <v>0.83304067075444854</v>
      </c>
      <c r="AM254" s="3"/>
      <c r="AN254" s="3"/>
      <c r="AO254" s="3"/>
      <c r="AP254" s="3"/>
      <c r="AQ254" s="3"/>
      <c r="AR254" s="90">
        <f t="shared" si="77"/>
        <v>0</v>
      </c>
      <c r="AS254" s="91">
        <f t="shared" si="78"/>
        <v>0</v>
      </c>
      <c r="AT254" s="89">
        <f>SUM(AS$9:AS254)*RLR</f>
        <v>120</v>
      </c>
      <c r="AU254" s="90">
        <f>AT254-SUM(AW$9:AW254)</f>
        <v>20.035119509466156</v>
      </c>
      <c r="AV254" s="48">
        <f t="shared" si="72"/>
        <v>0.55045871559633031</v>
      </c>
      <c r="AW254" s="31">
        <f t="shared" si="79"/>
        <v>0.11110047787134653</v>
      </c>
      <c r="AX254" s="90">
        <f>SUM(AW$9:AW254)*RRF</f>
        <v>69.975416343373681</v>
      </c>
      <c r="AY254" s="96"/>
    </row>
    <row r="255" spans="1:51" x14ac:dyDescent="0.25">
      <c r="A255" s="14">
        <f t="shared" si="73"/>
        <v>2.46</v>
      </c>
      <c r="B255" s="59">
        <f>IF($B$4="AY",0,IFERROR(P*INDEX('UWYr writing pattern'!$C$4:$C$18,MATCH('Extended model w.Calcs'!$A255,'UWYr writing pattern'!$A$4:$A$18,0)) / 25,B254))</f>
        <v>0</v>
      </c>
      <c r="C255" s="36">
        <f t="shared" si="74"/>
        <v>9.4114613545873468E-3</v>
      </c>
      <c r="E255" s="48">
        <f t="shared" si="60"/>
        <v>7.38</v>
      </c>
      <c r="F255" s="34">
        <f t="shared" si="75"/>
        <v>7.4661889861000542E-4</v>
      </c>
      <c r="G255" s="31">
        <f>SUM($F$9:F255)*RLR</f>
        <v>119.98870624637439</v>
      </c>
      <c r="H255" s="32"/>
      <c r="I255" s="36">
        <f>G255-SUM($L$9:L255)</f>
        <v>39.2511762692357</v>
      </c>
      <c r="K255" s="48">
        <f t="shared" si="61"/>
        <v>0.5494505494505495</v>
      </c>
      <c r="L255" s="31">
        <f t="shared" si="76"/>
        <v>0.21725247413223642</v>
      </c>
      <c r="M255" s="36">
        <f>SUM($L$9:L255)*RRF</f>
        <v>56.516270983997082</v>
      </c>
      <c r="N255" s="33"/>
      <c r="O255" s="36">
        <f t="shared" si="62"/>
        <v>95.767447253232774</v>
      </c>
      <c r="P255" s="33"/>
      <c r="Q255" s="33"/>
      <c r="R255" s="33"/>
      <c r="S255" s="33"/>
      <c r="T255" s="33"/>
      <c r="U255" s="33"/>
      <c r="V255" s="33"/>
      <c r="W255" s="31">
        <f t="shared" si="63"/>
        <v>7.9056275378533714E-3</v>
      </c>
      <c r="X255" s="31">
        <f t="shared" si="64"/>
        <v>27.475823388464988</v>
      </c>
      <c r="Y255" s="31">
        <f t="shared" si="65"/>
        <v>27.48372901600284</v>
      </c>
      <c r="Z255" s="31">
        <f t="shared" si="66"/>
        <v>-11.767447253232774</v>
      </c>
      <c r="AA255" s="31"/>
      <c r="AB255" s="31"/>
      <c r="AC255" s="31"/>
      <c r="AD255" s="31"/>
      <c r="AE255" s="31"/>
      <c r="AF255" s="31"/>
      <c r="AG255" s="31"/>
      <c r="AH255" s="33">
        <f t="shared" si="67"/>
        <v>0.67281274980948902</v>
      </c>
      <c r="AI255" s="33">
        <f t="shared" si="68"/>
        <v>1.1400886577765807</v>
      </c>
      <c r="AJ255" s="33">
        <f t="shared" si="69"/>
        <v>0.99990588538645331</v>
      </c>
      <c r="AK255" s="95">
        <f t="shared" si="70"/>
        <v>0.8341231284112578</v>
      </c>
      <c r="AL255" s="3">
        <f t="shared" si="71"/>
        <v>0.83395971293378202</v>
      </c>
      <c r="AM255" s="3"/>
      <c r="AN255" s="3"/>
      <c r="AO255" s="3"/>
      <c r="AP255" s="3"/>
      <c r="AQ255" s="3"/>
      <c r="AR255" s="90">
        <f t="shared" si="77"/>
        <v>0</v>
      </c>
      <c r="AS255" s="91">
        <f t="shared" si="78"/>
        <v>0</v>
      </c>
      <c r="AT255" s="89">
        <f>SUM(AS$9:AS255)*RLR</f>
        <v>120</v>
      </c>
      <c r="AU255" s="90">
        <f>AT255-SUM(AW$9:AW255)</f>
        <v>19.924834447946154</v>
      </c>
      <c r="AV255" s="48">
        <f t="shared" si="72"/>
        <v>0.5494505494505495</v>
      </c>
      <c r="AW255" s="31">
        <f t="shared" si="79"/>
        <v>0.1102850615199972</v>
      </c>
      <c r="AX255" s="90">
        <f>SUM(AW$9:AW255)*RRF</f>
        <v>70.052615886437692</v>
      </c>
      <c r="AY255" s="96"/>
    </row>
    <row r="256" spans="1:51" x14ac:dyDescent="0.25">
      <c r="A256" s="14">
        <f t="shared" si="73"/>
        <v>2.4700000000000002</v>
      </c>
      <c r="B256" s="59">
        <f>IF($B$4="AY",0,IFERROR(P*INDEX('UWYr writing pattern'!$C$4:$C$18,MATCH('Extended model w.Calcs'!$A256,'UWYr writing pattern'!$A$4:$A$18,0)) / 25,B255))</f>
        <v>0</v>
      </c>
      <c r="C256" s="36">
        <f t="shared" si="74"/>
        <v>8.7168955066188013E-3</v>
      </c>
      <c r="E256" s="48">
        <f t="shared" si="60"/>
        <v>7.41</v>
      </c>
      <c r="F256" s="34">
        <f t="shared" si="75"/>
        <v>6.9456584796854614E-4</v>
      </c>
      <c r="G256" s="31">
        <f>SUM($F$9:F256)*RLR</f>
        <v>119.98953972539195</v>
      </c>
      <c r="H256" s="32"/>
      <c r="I256" s="36">
        <f>G256-SUM($L$9:L256)</f>
        <v>39.036343944576132</v>
      </c>
      <c r="K256" s="48">
        <f t="shared" si="61"/>
        <v>0.54844606946983543</v>
      </c>
      <c r="L256" s="31">
        <f t="shared" si="76"/>
        <v>0.21566580367711927</v>
      </c>
      <c r="M256" s="36">
        <f>SUM($L$9:L256)*RRF</f>
        <v>56.667237046571067</v>
      </c>
      <c r="N256" s="33"/>
      <c r="O256" s="36">
        <f t="shared" si="62"/>
        <v>95.703580991147192</v>
      </c>
      <c r="P256" s="33"/>
      <c r="Q256" s="33"/>
      <c r="R256" s="33"/>
      <c r="S256" s="33"/>
      <c r="T256" s="33"/>
      <c r="U256" s="33"/>
      <c r="V256" s="33"/>
      <c r="W256" s="31">
        <f t="shared" si="63"/>
        <v>7.3221922255597921E-3</v>
      </c>
      <c r="X256" s="31">
        <f t="shared" si="64"/>
        <v>27.325440761203289</v>
      </c>
      <c r="Y256" s="31">
        <f t="shared" si="65"/>
        <v>27.332762953428848</v>
      </c>
      <c r="Z256" s="31">
        <f t="shared" si="66"/>
        <v>-11.703580991147192</v>
      </c>
      <c r="AA256" s="31"/>
      <c r="AB256" s="31"/>
      <c r="AC256" s="31"/>
      <c r="AD256" s="31"/>
      <c r="AE256" s="31"/>
      <c r="AF256" s="31"/>
      <c r="AG256" s="31"/>
      <c r="AH256" s="33">
        <f t="shared" si="67"/>
        <v>0.6746099648401318</v>
      </c>
      <c r="AI256" s="33">
        <f t="shared" si="68"/>
        <v>1.1393283451327048</v>
      </c>
      <c r="AJ256" s="33">
        <f t="shared" si="69"/>
        <v>0.99991283104493289</v>
      </c>
      <c r="AK256" s="95">
        <f t="shared" si="70"/>
        <v>0.83503121145324777</v>
      </c>
      <c r="AL256" s="3">
        <f t="shared" si="71"/>
        <v>0.83487202220337664</v>
      </c>
      <c r="AM256" s="3"/>
      <c r="AN256" s="3"/>
      <c r="AO256" s="3"/>
      <c r="AP256" s="3"/>
      <c r="AQ256" s="3"/>
      <c r="AR256" s="90">
        <f t="shared" si="77"/>
        <v>0</v>
      </c>
      <c r="AS256" s="91">
        <f t="shared" si="78"/>
        <v>0</v>
      </c>
      <c r="AT256" s="89">
        <f>SUM(AS$9:AS256)*RLR</f>
        <v>120</v>
      </c>
      <c r="AU256" s="90">
        <f>AT256-SUM(AW$9:AW256)</f>
        <v>19.815357335594797</v>
      </c>
      <c r="AV256" s="48">
        <f t="shared" si="72"/>
        <v>0.54844606946983543</v>
      </c>
      <c r="AW256" s="31">
        <f t="shared" si="79"/>
        <v>0.1094771123513525</v>
      </c>
      <c r="AX256" s="90">
        <f>SUM(AW$9:AW256)*RRF</f>
        <v>70.129249865083636</v>
      </c>
      <c r="AY256" s="96"/>
    </row>
    <row r="257" spans="1:51" x14ac:dyDescent="0.25">
      <c r="A257" s="14">
        <f t="shared" si="73"/>
        <v>2.48</v>
      </c>
      <c r="B257" s="59">
        <f>IF($B$4="AY",0,IFERROR(P*INDEX('UWYr writing pattern'!$C$4:$C$18,MATCH('Extended model w.Calcs'!$A257,'UWYr writing pattern'!$A$4:$A$18,0)) / 25,B256))</f>
        <v>0</v>
      </c>
      <c r="C257" s="36">
        <f t="shared" si="74"/>
        <v>8.0709735495783485E-3</v>
      </c>
      <c r="E257" s="48">
        <f t="shared" si="60"/>
        <v>7.4399999999999995</v>
      </c>
      <c r="F257" s="34">
        <f t="shared" si="75"/>
        <v>6.4592195704045311E-4</v>
      </c>
      <c r="G257" s="31">
        <f>SUM($F$9:F257)*RLR</f>
        <v>119.99031483174039</v>
      </c>
      <c r="H257" s="32"/>
      <c r="I257" s="36">
        <f>G257-SUM($L$9:L257)</f>
        <v>38.823025756895817</v>
      </c>
      <c r="K257" s="48">
        <f t="shared" si="61"/>
        <v>0.54744525547445255</v>
      </c>
      <c r="L257" s="31">
        <f t="shared" si="76"/>
        <v>0.21409329402875391</v>
      </c>
      <c r="M257" s="36">
        <f>SUM($L$9:L257)*RRF</f>
        <v>56.817102352391196</v>
      </c>
      <c r="N257" s="33"/>
      <c r="O257" s="36">
        <f t="shared" si="62"/>
        <v>95.640128109287019</v>
      </c>
      <c r="P257" s="33"/>
      <c r="Q257" s="33"/>
      <c r="R257" s="33"/>
      <c r="S257" s="33"/>
      <c r="T257" s="33"/>
      <c r="U257" s="33"/>
      <c r="V257" s="33"/>
      <c r="W257" s="31">
        <f t="shared" si="63"/>
        <v>6.7796177816458122E-3</v>
      </c>
      <c r="X257" s="31">
        <f t="shared" si="64"/>
        <v>27.176118029827069</v>
      </c>
      <c r="Y257" s="31">
        <f t="shared" si="65"/>
        <v>27.182897647608716</v>
      </c>
      <c r="Z257" s="31">
        <f t="shared" si="66"/>
        <v>-11.640128109287019</v>
      </c>
      <c r="AA257" s="31"/>
      <c r="AB257" s="31"/>
      <c r="AC257" s="31"/>
      <c r="AD257" s="31"/>
      <c r="AE257" s="31"/>
      <c r="AF257" s="31"/>
      <c r="AG257" s="31"/>
      <c r="AH257" s="33">
        <f t="shared" si="67"/>
        <v>0.67639407562370468</v>
      </c>
      <c r="AI257" s="33">
        <f t="shared" si="68"/>
        <v>1.1385729536819884</v>
      </c>
      <c r="AJ257" s="33">
        <f t="shared" si="69"/>
        <v>0.99991929026450321</v>
      </c>
      <c r="AK257" s="95">
        <f t="shared" si="70"/>
        <v>0.83593267824371065</v>
      </c>
      <c r="AL257" s="3">
        <f t="shared" si="71"/>
        <v>0.83577766010719723</v>
      </c>
      <c r="AM257" s="3"/>
      <c r="AN257" s="3"/>
      <c r="AO257" s="3"/>
      <c r="AP257" s="3"/>
      <c r="AQ257" s="3"/>
      <c r="AR257" s="90">
        <f t="shared" si="77"/>
        <v>0</v>
      </c>
      <c r="AS257" s="91">
        <f t="shared" si="78"/>
        <v>0</v>
      </c>
      <c r="AT257" s="89">
        <f>SUM(AS$9:AS257)*RLR</f>
        <v>120</v>
      </c>
      <c r="AU257" s="90">
        <f>AT257-SUM(AW$9:AW257)</f>
        <v>19.706680787136321</v>
      </c>
      <c r="AV257" s="48">
        <f t="shared" si="72"/>
        <v>0.54744525547445255</v>
      </c>
      <c r="AW257" s="31">
        <f t="shared" si="79"/>
        <v>0.10867654845847238</v>
      </c>
      <c r="AX257" s="90">
        <f>SUM(AW$9:AW257)*RRF</f>
        <v>70.205323449004567</v>
      </c>
      <c r="AY257" s="96"/>
    </row>
    <row r="258" spans="1:51" x14ac:dyDescent="0.25">
      <c r="A258" s="14">
        <f t="shared" si="73"/>
        <v>2.4900000000000002</v>
      </c>
      <c r="B258" s="59">
        <f>IF($B$4="AY",0,IFERROR(P*INDEX('UWYr writing pattern'!$C$4:$C$18,MATCH('Extended model w.Calcs'!$A258,'UWYr writing pattern'!$A$4:$A$18,0)) / 25,B257))</f>
        <v>0</v>
      </c>
      <c r="C258" s="36">
        <f t="shared" si="74"/>
        <v>7.4704931174897193E-3</v>
      </c>
      <c r="E258" s="48">
        <f t="shared" si="60"/>
        <v>7.4700000000000006</v>
      </c>
      <c r="F258" s="34">
        <f t="shared" si="75"/>
        <v>6.0048043208862912E-4</v>
      </c>
      <c r="G258" s="31">
        <f>SUM($F$9:F258)*RLR</f>
        <v>119.9910354082589</v>
      </c>
      <c r="H258" s="32"/>
      <c r="I258" s="36">
        <f>G258-SUM($L$9:L258)</f>
        <v>38.611211520876566</v>
      </c>
      <c r="K258" s="48">
        <f t="shared" si="61"/>
        <v>0.54644808743169393</v>
      </c>
      <c r="L258" s="31">
        <f t="shared" si="76"/>
        <v>0.21253481253775083</v>
      </c>
      <c r="M258" s="36">
        <f>SUM($L$9:L258)*RRF</f>
        <v>56.965876721167625</v>
      </c>
      <c r="N258" s="33"/>
      <c r="O258" s="36">
        <f t="shared" si="62"/>
        <v>95.577088242044198</v>
      </c>
      <c r="P258" s="33"/>
      <c r="Q258" s="33"/>
      <c r="R258" s="33"/>
      <c r="S258" s="33"/>
      <c r="T258" s="33"/>
      <c r="U258" s="33"/>
      <c r="V258" s="33"/>
      <c r="W258" s="31">
        <f t="shared" si="63"/>
        <v>6.2752142186913639E-3</v>
      </c>
      <c r="X258" s="31">
        <f t="shared" si="64"/>
        <v>27.027848064613593</v>
      </c>
      <c r="Y258" s="31">
        <f t="shared" si="65"/>
        <v>27.034123278832286</v>
      </c>
      <c r="Z258" s="31">
        <f t="shared" si="66"/>
        <v>-11.577088242044198</v>
      </c>
      <c r="AA258" s="31"/>
      <c r="AB258" s="31"/>
      <c r="AC258" s="31"/>
      <c r="AD258" s="31"/>
      <c r="AE258" s="31"/>
      <c r="AF258" s="31"/>
      <c r="AG258" s="31"/>
      <c r="AH258" s="33">
        <f t="shared" si="67"/>
        <v>0.6781651990615194</v>
      </c>
      <c r="AI258" s="33">
        <f t="shared" si="68"/>
        <v>1.1378224790719547</v>
      </c>
      <c r="AJ258" s="33">
        <f t="shared" si="69"/>
        <v>0.9999252950688241</v>
      </c>
      <c r="AK258" s="95">
        <f t="shared" si="70"/>
        <v>0.83682758893018783</v>
      </c>
      <c r="AL258" s="3">
        <f t="shared" si="71"/>
        <v>0.8366766875153695</v>
      </c>
      <c r="AM258" s="3"/>
      <c r="AN258" s="3"/>
      <c r="AO258" s="3"/>
      <c r="AP258" s="3"/>
      <c r="AQ258" s="3"/>
      <c r="AR258" s="90">
        <f t="shared" si="77"/>
        <v>0</v>
      </c>
      <c r="AS258" s="91">
        <f t="shared" si="78"/>
        <v>0</v>
      </c>
      <c r="AT258" s="89">
        <f>SUM(AS$9:AS258)*RLR</f>
        <v>120</v>
      </c>
      <c r="AU258" s="90">
        <f>AT258-SUM(AW$9:AW258)</f>
        <v>19.598797498155648</v>
      </c>
      <c r="AV258" s="48">
        <f t="shared" si="72"/>
        <v>0.54644808743169393</v>
      </c>
      <c r="AW258" s="31">
        <f t="shared" si="79"/>
        <v>0.10788328898067329</v>
      </c>
      <c r="AX258" s="90">
        <f>SUM(AW$9:AW258)*RRF</f>
        <v>70.280841751291035</v>
      </c>
      <c r="AY258" s="96"/>
    </row>
    <row r="259" spans="1:51" x14ac:dyDescent="0.25">
      <c r="A259" s="14">
        <f t="shared" si="73"/>
        <v>2.5</v>
      </c>
      <c r="B259" s="59">
        <f>IF($B$4="AY",0,IFERROR(P*INDEX('UWYr writing pattern'!$C$4:$C$18,MATCH('Extended model w.Calcs'!$A259,'UWYr writing pattern'!$A$4:$A$18,0)) / 25,B258))</f>
        <v>0</v>
      </c>
      <c r="C259" s="36">
        <f t="shared" si="74"/>
        <v>6.9124472816132375E-3</v>
      </c>
      <c r="E259" s="48">
        <f t="shared" si="60"/>
        <v>7.5</v>
      </c>
      <c r="F259" s="34">
        <f t="shared" si="75"/>
        <v>5.5804583587648203E-4</v>
      </c>
      <c r="G259" s="31">
        <f>SUM($F$9:F259)*RLR</f>
        <v>119.99170506326195</v>
      </c>
      <c r="H259" s="32"/>
      <c r="I259" s="36">
        <f>G259-SUM($L$9:L259)</f>
        <v>38.400890948989584</v>
      </c>
      <c r="K259" s="48">
        <f t="shared" si="61"/>
        <v>0.54545454545454541</v>
      </c>
      <c r="L259" s="31">
        <f t="shared" si="76"/>
        <v>0.21099022689003588</v>
      </c>
      <c r="M259" s="36">
        <f>SUM($L$9:L259)*RRF</f>
        <v>57.113569879990649</v>
      </c>
      <c r="N259" s="33"/>
      <c r="O259" s="36">
        <f t="shared" si="62"/>
        <v>95.514460828980233</v>
      </c>
      <c r="P259" s="33"/>
      <c r="Q259" s="33"/>
      <c r="R259" s="33"/>
      <c r="S259" s="33"/>
      <c r="T259" s="33"/>
      <c r="U259" s="33"/>
      <c r="V259" s="33"/>
      <c r="W259" s="31">
        <f t="shared" si="63"/>
        <v>5.8064557165551194E-3</v>
      </c>
      <c r="X259" s="31">
        <f t="shared" si="64"/>
        <v>26.880623664292706</v>
      </c>
      <c r="Y259" s="31">
        <f t="shared" si="65"/>
        <v>26.886430120009262</v>
      </c>
      <c r="Z259" s="31">
        <f t="shared" si="66"/>
        <v>-11.514460828980233</v>
      </c>
      <c r="AA259" s="31"/>
      <c r="AB259" s="31"/>
      <c r="AC259" s="31"/>
      <c r="AD259" s="31"/>
      <c r="AE259" s="31"/>
      <c r="AF259" s="31"/>
      <c r="AG259" s="31"/>
      <c r="AH259" s="33">
        <f t="shared" si="67"/>
        <v>0.67992345095226958</v>
      </c>
      <c r="AI259" s="33">
        <f t="shared" si="68"/>
        <v>1.1370769146307171</v>
      </c>
      <c r="AJ259" s="33">
        <f t="shared" si="69"/>
        <v>0.99993087552718285</v>
      </c>
      <c r="AK259" s="95">
        <f t="shared" si="70"/>
        <v>0.83771600300525928</v>
      </c>
      <c r="AL259" s="3">
        <f t="shared" si="71"/>
        <v>0.83756916463277198</v>
      </c>
      <c r="AM259" s="3"/>
      <c r="AN259" s="3"/>
      <c r="AO259" s="3"/>
      <c r="AP259" s="3"/>
      <c r="AQ259" s="3"/>
      <c r="AR259" s="90">
        <f t="shared" si="77"/>
        <v>0</v>
      </c>
      <c r="AS259" s="91">
        <f t="shared" si="78"/>
        <v>0</v>
      </c>
      <c r="AT259" s="89">
        <f>SUM(AS$9:AS259)*RLR</f>
        <v>120</v>
      </c>
      <c r="AU259" s="90">
        <f>AT259-SUM(AW$9:AW259)</f>
        <v>19.49170024406736</v>
      </c>
      <c r="AV259" s="48">
        <f t="shared" si="72"/>
        <v>0.54545454545454541</v>
      </c>
      <c r="AW259" s="31">
        <f t="shared" si="79"/>
        <v>0.10709725408828222</v>
      </c>
      <c r="AX259" s="90">
        <f>SUM(AW$9:AW259)*RRF</f>
        <v>70.355809829152847</v>
      </c>
      <c r="AY259" s="96"/>
    </row>
    <row r="260" spans="1:51" x14ac:dyDescent="0.25">
      <c r="A260" s="14">
        <f t="shared" si="73"/>
        <v>2.5099999999999998</v>
      </c>
      <c r="B260" s="59">
        <f>IF($B$4="AY",0,IFERROR(P*INDEX('UWYr writing pattern'!$C$4:$C$18,MATCH('Extended model w.Calcs'!$A260,'UWYr writing pattern'!$A$4:$A$18,0)) / 25,B259))</f>
        <v>0</v>
      </c>
      <c r="C260" s="36">
        <f t="shared" si="74"/>
        <v>6.3940137354922448E-3</v>
      </c>
      <c r="E260" s="48">
        <f t="shared" si="60"/>
        <v>7.5299999999999994</v>
      </c>
      <c r="F260" s="34">
        <f t="shared" si="75"/>
        <v>5.1843354612099283E-4</v>
      </c>
      <c r="G260" s="31">
        <f>SUM($F$9:F260)*RLR</f>
        <v>119.99232718351729</v>
      </c>
      <c r="H260" s="32"/>
      <c r="I260" s="36">
        <f>G260-SUM($L$9:L260)</f>
        <v>38.192053664068624</v>
      </c>
      <c r="K260" s="48">
        <f t="shared" si="61"/>
        <v>0.54446460980036304</v>
      </c>
      <c r="L260" s="31">
        <f t="shared" si="76"/>
        <v>0.20945940517630682</v>
      </c>
      <c r="M260" s="36">
        <f>SUM($L$9:L260)*RRF</f>
        <v>57.260191463614063</v>
      </c>
      <c r="N260" s="33"/>
      <c r="O260" s="36">
        <f t="shared" si="62"/>
        <v>95.452245127682687</v>
      </c>
      <c r="P260" s="33"/>
      <c r="Q260" s="33"/>
      <c r="R260" s="33"/>
      <c r="S260" s="33"/>
      <c r="T260" s="33"/>
      <c r="U260" s="33"/>
      <c r="V260" s="33"/>
      <c r="W260" s="31">
        <f t="shared" si="63"/>
        <v>5.3709715378134851E-3</v>
      </c>
      <c r="X260" s="31">
        <f t="shared" si="64"/>
        <v>26.734437564848037</v>
      </c>
      <c r="Y260" s="31">
        <f t="shared" si="65"/>
        <v>26.739808536385851</v>
      </c>
      <c r="Z260" s="31">
        <f t="shared" si="66"/>
        <v>-11.452245127682687</v>
      </c>
      <c r="AA260" s="31"/>
      <c r="AB260" s="31"/>
      <c r="AC260" s="31"/>
      <c r="AD260" s="31"/>
      <c r="AE260" s="31"/>
      <c r="AF260" s="31"/>
      <c r="AG260" s="31"/>
      <c r="AH260" s="33">
        <f t="shared" si="67"/>
        <v>0.68166894599540551</v>
      </c>
      <c r="AI260" s="33">
        <f t="shared" si="68"/>
        <v>1.1363362515200319</v>
      </c>
      <c r="AJ260" s="33">
        <f t="shared" si="69"/>
        <v>0.99993605986264411</v>
      </c>
      <c r="AK260" s="95">
        <f t="shared" si="70"/>
        <v>0.83859797931484847</v>
      </c>
      <c r="AL260" s="3">
        <f t="shared" si="71"/>
        <v>0.83845515100750223</v>
      </c>
      <c r="AM260" s="3"/>
      <c r="AN260" s="3"/>
      <c r="AO260" s="3"/>
      <c r="AP260" s="3"/>
      <c r="AQ260" s="3"/>
      <c r="AR260" s="90">
        <f t="shared" si="77"/>
        <v>0</v>
      </c>
      <c r="AS260" s="91">
        <f t="shared" si="78"/>
        <v>0</v>
      </c>
      <c r="AT260" s="89">
        <f>SUM(AS$9:AS260)*RLR</f>
        <v>120</v>
      </c>
      <c r="AU260" s="90">
        <f>AT260-SUM(AW$9:AW260)</f>
        <v>19.385381879099725</v>
      </c>
      <c r="AV260" s="48">
        <f t="shared" si="72"/>
        <v>0.54446460980036304</v>
      </c>
      <c r="AW260" s="31">
        <f t="shared" si="79"/>
        <v>0.10631836496764013</v>
      </c>
      <c r="AX260" s="90">
        <f>SUM(AW$9:AW260)*RRF</f>
        <v>70.430232684630184</v>
      </c>
      <c r="AY260" s="96"/>
    </row>
    <row r="261" spans="1:51" x14ac:dyDescent="0.25">
      <c r="A261" s="14">
        <f t="shared" si="73"/>
        <v>2.52</v>
      </c>
      <c r="B261" s="59">
        <f>IF($B$4="AY",0,IFERROR(P*INDEX('UWYr writing pattern'!$C$4:$C$18,MATCH('Extended model w.Calcs'!$A261,'UWYr writing pattern'!$A$4:$A$18,0)) / 25,B260))</f>
        <v>0</v>
      </c>
      <c r="C261" s="36">
        <f t="shared" si="74"/>
        <v>5.9125445012096784E-3</v>
      </c>
      <c r="E261" s="48">
        <f t="shared" si="60"/>
        <v>7.5600000000000005</v>
      </c>
      <c r="F261" s="34">
        <f t="shared" si="75"/>
        <v>4.81469234282566E-4</v>
      </c>
      <c r="G261" s="31">
        <f>SUM($F$9:F261)*RLR</f>
        <v>119.99290494659843</v>
      </c>
      <c r="H261" s="32"/>
      <c r="I261" s="36">
        <f>G261-SUM($L$9:L261)</f>
        <v>37.984689211192944</v>
      </c>
      <c r="K261" s="48">
        <f t="shared" si="61"/>
        <v>0.5434782608695653</v>
      </c>
      <c r="L261" s="31">
        <f t="shared" si="76"/>
        <v>0.2079422159568165</v>
      </c>
      <c r="M261" s="36">
        <f>SUM($L$9:L261)*RRF</f>
        <v>57.405751014783839</v>
      </c>
      <c r="N261" s="33"/>
      <c r="O261" s="36">
        <f t="shared" si="62"/>
        <v>95.390440225976789</v>
      </c>
      <c r="P261" s="33"/>
      <c r="Q261" s="33"/>
      <c r="R261" s="33"/>
      <c r="S261" s="33"/>
      <c r="T261" s="33"/>
      <c r="U261" s="33"/>
      <c r="V261" s="33"/>
      <c r="W261" s="31">
        <f t="shared" si="63"/>
        <v>4.9665373810161293E-3</v>
      </c>
      <c r="X261" s="31">
        <f t="shared" si="64"/>
        <v>26.58928244783506</v>
      </c>
      <c r="Y261" s="31">
        <f t="shared" si="65"/>
        <v>26.594248985216076</v>
      </c>
      <c r="Z261" s="31">
        <f t="shared" si="66"/>
        <v>-11.390440225976789</v>
      </c>
      <c r="AA261" s="31"/>
      <c r="AB261" s="31"/>
      <c r="AC261" s="31"/>
      <c r="AD261" s="31"/>
      <c r="AE261" s="31"/>
      <c r="AF261" s="31"/>
      <c r="AG261" s="31"/>
      <c r="AH261" s="33">
        <f t="shared" si="67"/>
        <v>0.68340179779504573</v>
      </c>
      <c r="AI261" s="33">
        <f t="shared" si="68"/>
        <v>1.1356004788806762</v>
      </c>
      <c r="AJ261" s="33">
        <f t="shared" si="69"/>
        <v>0.99994087455498692</v>
      </c>
      <c r="AK261" s="95">
        <f t="shared" si="70"/>
        <v>0.83947357606640904</v>
      </c>
      <c r="AL261" s="3">
        <f t="shared" si="71"/>
        <v>0.83933470553922174</v>
      </c>
      <c r="AM261" s="3"/>
      <c r="AN261" s="3"/>
      <c r="AO261" s="3"/>
      <c r="AP261" s="3"/>
      <c r="AQ261" s="3"/>
      <c r="AR261" s="90">
        <f t="shared" si="77"/>
        <v>0</v>
      </c>
      <c r="AS261" s="91">
        <f t="shared" si="78"/>
        <v>0</v>
      </c>
      <c r="AT261" s="89">
        <f>SUM(AS$9:AS261)*RLR</f>
        <v>120</v>
      </c>
      <c r="AU261" s="90">
        <f>AT261-SUM(AW$9:AW261)</f>
        <v>19.27983533529337</v>
      </c>
      <c r="AV261" s="48">
        <f t="shared" si="72"/>
        <v>0.5434782608695653</v>
      </c>
      <c r="AW261" s="31">
        <f t="shared" si="79"/>
        <v>0.1055465438063506</v>
      </c>
      <c r="AX261" s="90">
        <f>SUM(AW$9:AW261)*RRF</f>
        <v>70.504115265294629</v>
      </c>
      <c r="AY261" s="96"/>
    </row>
    <row r="262" spans="1:51" x14ac:dyDescent="0.25">
      <c r="A262" s="14">
        <f t="shared" si="73"/>
        <v>2.5299999999999998</v>
      </c>
      <c r="B262" s="59">
        <f>IF($B$4="AY",0,IFERROR(P*INDEX('UWYr writing pattern'!$C$4:$C$18,MATCH('Extended model w.Calcs'!$A262,'UWYr writing pattern'!$A$4:$A$18,0)) / 25,B261))</f>
        <v>0</v>
      </c>
      <c r="C262" s="36">
        <f t="shared" si="74"/>
        <v>5.4655561369182266E-3</v>
      </c>
      <c r="E262" s="48">
        <f t="shared" si="60"/>
        <v>7.59</v>
      </c>
      <c r="F262" s="34">
        <f t="shared" si="75"/>
        <v>4.4698836429145171E-4</v>
      </c>
      <c r="G262" s="31">
        <f>SUM($F$9:F262)*RLR</f>
        <v>119.99344133263558</v>
      </c>
      <c r="H262" s="32"/>
      <c r="I262" s="36">
        <f>G262-SUM($L$9:L262)</f>
        <v>37.7787870689084</v>
      </c>
      <c r="K262" s="48">
        <f t="shared" si="61"/>
        <v>0.54249547920434005</v>
      </c>
      <c r="L262" s="31">
        <f t="shared" si="76"/>
        <v>0.20643852832170079</v>
      </c>
      <c r="M262" s="36">
        <f>SUM($L$9:L262)*RRF</f>
        <v>57.550257984609026</v>
      </c>
      <c r="N262" s="33"/>
      <c r="O262" s="36">
        <f t="shared" si="62"/>
        <v>95.329045053517433</v>
      </c>
      <c r="P262" s="33"/>
      <c r="Q262" s="33"/>
      <c r="R262" s="33"/>
      <c r="S262" s="33"/>
      <c r="T262" s="33"/>
      <c r="U262" s="33"/>
      <c r="V262" s="33"/>
      <c r="W262" s="31">
        <f t="shared" si="63"/>
        <v>4.5910671550113101E-3</v>
      </c>
      <c r="X262" s="31">
        <f t="shared" si="64"/>
        <v>26.445150948235877</v>
      </c>
      <c r="Y262" s="31">
        <f t="shared" si="65"/>
        <v>26.449742015390889</v>
      </c>
      <c r="Z262" s="31">
        <f t="shared" si="66"/>
        <v>-11.329045053517433</v>
      </c>
      <c r="AA262" s="31"/>
      <c r="AB262" s="31"/>
      <c r="AC262" s="31"/>
      <c r="AD262" s="31"/>
      <c r="AE262" s="31"/>
      <c r="AF262" s="31"/>
      <c r="AG262" s="31"/>
      <c r="AH262" s="33">
        <f t="shared" si="67"/>
        <v>0.68512211886439311</v>
      </c>
      <c r="AI262" s="33">
        <f t="shared" si="68"/>
        <v>1.1348695839704457</v>
      </c>
      <c r="AJ262" s="33">
        <f t="shared" si="69"/>
        <v>0.99994534443862981</v>
      </c>
      <c r="AK262" s="95">
        <f t="shared" si="70"/>
        <v>0.84034285083699101</v>
      </c>
      <c r="AL262" s="3">
        <f t="shared" si="71"/>
        <v>0.84020788648737821</v>
      </c>
      <c r="AM262" s="3"/>
      <c r="AN262" s="3"/>
      <c r="AO262" s="3"/>
      <c r="AP262" s="3"/>
      <c r="AQ262" s="3"/>
      <c r="AR262" s="90">
        <f t="shared" si="77"/>
        <v>0</v>
      </c>
      <c r="AS262" s="91">
        <f t="shared" si="78"/>
        <v>0</v>
      </c>
      <c r="AT262" s="89">
        <f>SUM(AS$9:AS262)*RLR</f>
        <v>120</v>
      </c>
      <c r="AU262" s="90">
        <f>AT262-SUM(AW$9:AW262)</f>
        <v>19.175053621514607</v>
      </c>
      <c r="AV262" s="48">
        <f t="shared" si="72"/>
        <v>0.54249547920434005</v>
      </c>
      <c r="AW262" s="31">
        <f t="shared" si="79"/>
        <v>0.10478171377876834</v>
      </c>
      <c r="AX262" s="90">
        <f>SUM(AW$9:AW262)*RRF</f>
        <v>70.577462464939771</v>
      </c>
      <c r="AY262" s="96"/>
    </row>
    <row r="263" spans="1:51" x14ac:dyDescent="0.25">
      <c r="A263" s="14">
        <f t="shared" si="73"/>
        <v>2.54</v>
      </c>
      <c r="B263" s="59">
        <f>IF($B$4="AY",0,IFERROR(P*INDEX('UWYr writing pattern'!$C$4:$C$18,MATCH('Extended model w.Calcs'!$A263,'UWYr writing pattern'!$A$4:$A$18,0)) / 25,B262))</f>
        <v>0</v>
      </c>
      <c r="C263" s="36">
        <f t="shared" si="74"/>
        <v>5.0507204261261334E-3</v>
      </c>
      <c r="E263" s="48">
        <f t="shared" si="60"/>
        <v>7.62</v>
      </c>
      <c r="F263" s="34">
        <f t="shared" si="75"/>
        <v>4.1483571079209338E-4</v>
      </c>
      <c r="G263" s="31">
        <f>SUM($F$9:F263)*RLR</f>
        <v>119.99393913548852</v>
      </c>
      <c r="H263" s="32"/>
      <c r="I263" s="36">
        <f>G263-SUM($L$9:L263)</f>
        <v>37.574336659814279</v>
      </c>
      <c r="K263" s="48">
        <f t="shared" si="61"/>
        <v>0.54151624548736466</v>
      </c>
      <c r="L263" s="31">
        <f t="shared" si="76"/>
        <v>0.20494821194706186</v>
      </c>
      <c r="M263" s="36">
        <f>SUM($L$9:L263)*RRF</f>
        <v>57.693721732971966</v>
      </c>
      <c r="N263" s="33"/>
      <c r="O263" s="36">
        <f t="shared" si="62"/>
        <v>95.268058392786244</v>
      </c>
      <c r="P263" s="33"/>
      <c r="Q263" s="33"/>
      <c r="R263" s="33"/>
      <c r="S263" s="33"/>
      <c r="T263" s="33"/>
      <c r="U263" s="33"/>
      <c r="V263" s="33"/>
      <c r="W263" s="31">
        <f t="shared" si="63"/>
        <v>4.2426051579459514E-3</v>
      </c>
      <c r="X263" s="31">
        <f t="shared" si="64"/>
        <v>26.302035661869994</v>
      </c>
      <c r="Y263" s="31">
        <f t="shared" si="65"/>
        <v>26.306278267027938</v>
      </c>
      <c r="Z263" s="31">
        <f t="shared" si="66"/>
        <v>-11.268058392786244</v>
      </c>
      <c r="AA263" s="31"/>
      <c r="AB263" s="31"/>
      <c r="AC263" s="31"/>
      <c r="AD263" s="31"/>
      <c r="AE263" s="31"/>
      <c r="AF263" s="31"/>
      <c r="AG263" s="31"/>
      <c r="AH263" s="33">
        <f t="shared" si="67"/>
        <v>0.6868300206306186</v>
      </c>
      <c r="AI263" s="33">
        <f t="shared" si="68"/>
        <v>1.1341435522950742</v>
      </c>
      <c r="AJ263" s="33">
        <f t="shared" si="69"/>
        <v>0.99994949279573764</v>
      </c>
      <c r="AK263" s="95">
        <f t="shared" si="70"/>
        <v>0.84120586058119218</v>
      </c>
      <c r="AL263" s="3">
        <f t="shared" si="71"/>
        <v>0.84107475147930921</v>
      </c>
      <c r="AM263" s="3"/>
      <c r="AN263" s="3"/>
      <c r="AO263" s="3"/>
      <c r="AP263" s="3"/>
      <c r="AQ263" s="3"/>
      <c r="AR263" s="90">
        <f t="shared" si="77"/>
        <v>0</v>
      </c>
      <c r="AS263" s="91">
        <f t="shared" si="78"/>
        <v>0</v>
      </c>
      <c r="AT263" s="89">
        <f>SUM(AS$9:AS263)*RLR</f>
        <v>120</v>
      </c>
      <c r="AU263" s="90">
        <f>AT263-SUM(AW$9:AW263)</f>
        <v>19.071029822482885</v>
      </c>
      <c r="AV263" s="48">
        <f t="shared" si="72"/>
        <v>0.54151624548736466</v>
      </c>
      <c r="AW263" s="31">
        <f t="shared" si="79"/>
        <v>0.10402379903172483</v>
      </c>
      <c r="AX263" s="90">
        <f>SUM(AW$9:AW263)*RRF</f>
        <v>70.650279124261971</v>
      </c>
      <c r="AY263" s="96"/>
    </row>
    <row r="264" spans="1:51" x14ac:dyDescent="0.25">
      <c r="A264" s="14">
        <f t="shared" si="73"/>
        <v>2.5499999999999998</v>
      </c>
      <c r="B264" s="59">
        <f>IF($B$4="AY",0,IFERROR(P*INDEX('UWYr writing pattern'!$C$4:$C$18,MATCH('Extended model w.Calcs'!$A264,'UWYr writing pattern'!$A$4:$A$18,0)) / 25,B263))</f>
        <v>0</v>
      </c>
      <c r="C264" s="36">
        <f t="shared" si="74"/>
        <v>4.6658555296553222E-3</v>
      </c>
      <c r="E264" s="48">
        <f t="shared" si="60"/>
        <v>7.6499999999999995</v>
      </c>
      <c r="F264" s="34">
        <f t="shared" si="75"/>
        <v>3.8486489647081138E-4</v>
      </c>
      <c r="G264" s="31">
        <f>SUM($F$9:F264)*RLR</f>
        <v>119.99440097336429</v>
      </c>
      <c r="H264" s="32"/>
      <c r="I264" s="36">
        <f>G264-SUM($L$9:L264)</f>
        <v>37.371327360543049</v>
      </c>
      <c r="K264" s="48">
        <f t="shared" si="61"/>
        <v>0.54054054054054057</v>
      </c>
      <c r="L264" s="31">
        <f t="shared" si="76"/>
        <v>0.20347113714700876</v>
      </c>
      <c r="M264" s="36">
        <f>SUM($L$9:L264)*RRF</f>
        <v>57.836151528974867</v>
      </c>
      <c r="N264" s="33"/>
      <c r="O264" s="36">
        <f t="shared" si="62"/>
        <v>95.207478889517915</v>
      </c>
      <c r="P264" s="33"/>
      <c r="Q264" s="33"/>
      <c r="R264" s="33"/>
      <c r="S264" s="33"/>
      <c r="T264" s="33"/>
      <c r="U264" s="33"/>
      <c r="V264" s="33"/>
      <c r="W264" s="31">
        <f t="shared" si="63"/>
        <v>3.9193186449104703E-3</v>
      </c>
      <c r="X264" s="31">
        <f t="shared" si="64"/>
        <v>26.159929152380133</v>
      </c>
      <c r="Y264" s="31">
        <f t="shared" si="65"/>
        <v>26.163848471025045</v>
      </c>
      <c r="Z264" s="31">
        <f t="shared" si="66"/>
        <v>-11.207478889517915</v>
      </c>
      <c r="AA264" s="31"/>
      <c r="AB264" s="31"/>
      <c r="AC264" s="31"/>
      <c r="AD264" s="31"/>
      <c r="AE264" s="31"/>
      <c r="AF264" s="31"/>
      <c r="AG264" s="31"/>
      <c r="AH264" s="33">
        <f t="shared" si="67"/>
        <v>0.68852561344017693</v>
      </c>
      <c r="AI264" s="33">
        <f t="shared" si="68"/>
        <v>1.1334223677323561</v>
      </c>
      <c r="AJ264" s="33">
        <f t="shared" si="69"/>
        <v>0.99995334144470249</v>
      </c>
      <c r="AK264" s="95">
        <f t="shared" si="70"/>
        <v>0.84206266163899479</v>
      </c>
      <c r="AL264" s="3">
        <f t="shared" si="71"/>
        <v>0.84193535751823001</v>
      </c>
      <c r="AM264" s="3"/>
      <c r="AN264" s="3"/>
      <c r="AO264" s="3"/>
      <c r="AP264" s="3"/>
      <c r="AQ264" s="3"/>
      <c r="AR264" s="90">
        <f t="shared" si="77"/>
        <v>0</v>
      </c>
      <c r="AS264" s="91">
        <f t="shared" si="78"/>
        <v>0</v>
      </c>
      <c r="AT264" s="89">
        <f>SUM(AS$9:AS264)*RLR</f>
        <v>120</v>
      </c>
      <c r="AU264" s="90">
        <f>AT264-SUM(AW$9:AW264)</f>
        <v>18.967757097812395</v>
      </c>
      <c r="AV264" s="48">
        <f t="shared" si="72"/>
        <v>0.54054054054054057</v>
      </c>
      <c r="AW264" s="31">
        <f t="shared" si="79"/>
        <v>0.10327272467048496</v>
      </c>
      <c r="AX264" s="90">
        <f>SUM(AW$9:AW264)*RRF</f>
        <v>70.722570031531319</v>
      </c>
      <c r="AY264" s="96"/>
    </row>
    <row r="265" spans="1:51" x14ac:dyDescent="0.25">
      <c r="A265" s="14">
        <f t="shared" si="73"/>
        <v>2.56</v>
      </c>
      <c r="B265" s="59">
        <f>IF($B$4="AY",0,IFERROR(P*INDEX('UWYr writing pattern'!$C$4:$C$18,MATCH('Extended model w.Calcs'!$A265,'UWYr writing pattern'!$A$4:$A$18,0)) / 25,B264))</f>
        <v>0</v>
      </c>
      <c r="C265" s="36">
        <f t="shared" si="74"/>
        <v>4.30891758163669E-3</v>
      </c>
      <c r="E265" s="48">
        <f t="shared" ref="E265:E328" si="80">(Ber*A265)</f>
        <v>7.68</v>
      </c>
      <c r="F265" s="34">
        <f t="shared" si="75"/>
        <v>3.5693794801863217E-4</v>
      </c>
      <c r="G265" s="31">
        <f>SUM($F$9:F265)*RLR</f>
        <v>119.99482929890191</v>
      </c>
      <c r="H265" s="32"/>
      <c r="I265" s="36">
        <f>G265-SUM($L$9:L265)</f>
        <v>37.169748511158801</v>
      </c>
      <c r="K265" s="48">
        <f t="shared" ref="K265:K328" si="81">Bp_1/(Bp_2+A265)</f>
        <v>0.53956834532374098</v>
      </c>
      <c r="L265" s="31">
        <f t="shared" si="76"/>
        <v>0.20200717492185433</v>
      </c>
      <c r="M265" s="36">
        <f>SUM($L$9:L265)*RRF</f>
        <v>57.977556551420172</v>
      </c>
      <c r="N265" s="33"/>
      <c r="O265" s="36">
        <f t="shared" ref="O265:O328" si="82">I265+M265</f>
        <v>95.147305062578965</v>
      </c>
      <c r="P265" s="33"/>
      <c r="Q265" s="33"/>
      <c r="R265" s="33"/>
      <c r="S265" s="33"/>
      <c r="T265" s="33"/>
      <c r="U265" s="33"/>
      <c r="V265" s="33"/>
      <c r="W265" s="31">
        <f t="shared" ref="W265:W328" si="83" xml:space="preserve"> C265*RLR*RRF</f>
        <v>3.6194907685748196E-3</v>
      </c>
      <c r="X265" s="31">
        <f t="shared" ref="X265:X328" si="84">I265*RRF</f>
        <v>26.018823957811158</v>
      </c>
      <c r="Y265" s="31">
        <f t="shared" ref="Y265:Y328" si="85">W265+X265</f>
        <v>26.022443448579732</v>
      </c>
      <c r="Z265" s="31">
        <f t="shared" ref="Z265:Z328" si="86">P*RLR*RRF - O265</f>
        <v>-11.147305062578965</v>
      </c>
      <c r="AA265" s="31"/>
      <c r="AB265" s="31"/>
      <c r="AC265" s="31"/>
      <c r="AD265" s="31"/>
      <c r="AE265" s="31"/>
      <c r="AF265" s="31"/>
      <c r="AG265" s="31"/>
      <c r="AH265" s="33">
        <f t="shared" ref="AH265:AH328" si="87">M265/(P*RLR*RRF)</f>
        <v>0.69020900656452588</v>
      </c>
      <c r="AI265" s="33">
        <f t="shared" ref="AI265:AI328" si="88">O265/(P*RLR*RRF)</f>
        <v>1.1327060126497497</v>
      </c>
      <c r="AJ265" s="33">
        <f t="shared" ref="AJ265:AJ328" si="89">G265/(P*RLR)</f>
        <v>0.99995691082418259</v>
      </c>
      <c r="AK265" s="95">
        <f t="shared" ref="AK265:AK328" si="90">1-EXP(-(Bp_1*LN(Bp_2+A265)-Bp_1*LN(Bp_2)))</f>
        <v>0.84291330974348933</v>
      </c>
      <c r="AL265" s="3">
        <f t="shared" ref="AL265:AL328" si="91">AX265/(P*RLR*RRF)</f>
        <v>0.84278976099110436</v>
      </c>
      <c r="AM265" s="3"/>
      <c r="AN265" s="3"/>
      <c r="AO265" s="3"/>
      <c r="AP265" s="3"/>
      <c r="AQ265" s="3"/>
      <c r="AR265" s="90">
        <f t="shared" si="77"/>
        <v>0</v>
      </c>
      <c r="AS265" s="91">
        <f t="shared" si="78"/>
        <v>0</v>
      </c>
      <c r="AT265" s="89">
        <f>SUM(AS$9:AS265)*RLR</f>
        <v>120</v>
      </c>
      <c r="AU265" s="90">
        <f>AT265-SUM(AW$9:AW265)</f>
        <v>18.865228681067464</v>
      </c>
      <c r="AV265" s="48">
        <f t="shared" ref="AV265:AV328" si="92">Bp_1/(Bp_2+A265)</f>
        <v>0.53956834532374098</v>
      </c>
      <c r="AW265" s="31">
        <f t="shared" si="79"/>
        <v>0.10252841674493186</v>
      </c>
      <c r="AX265" s="90">
        <f>SUM(AW$9:AW265)*RRF</f>
        <v>70.794339923252764</v>
      </c>
      <c r="AY265" s="96"/>
    </row>
    <row r="266" spans="1:51" x14ac:dyDescent="0.25">
      <c r="A266" s="14">
        <f t="shared" ref="A266:A329" si="93">ROUND(A265+delt.t,3)</f>
        <v>2.57</v>
      </c>
      <c r="B266" s="59">
        <f>IF($B$4="AY",0,IFERROR(P*INDEX('UWYr writing pattern'!$C$4:$C$18,MATCH('Extended model w.Calcs'!$A266,'UWYr writing pattern'!$A$4:$A$18,0)) / 25,B265))</f>
        <v>0</v>
      </c>
      <c r="C266" s="36">
        <f t="shared" ref="C266:C329" si="94">C265-F266+B266</f>
        <v>3.9779927113669919E-3</v>
      </c>
      <c r="E266" s="48">
        <f t="shared" si="80"/>
        <v>7.7099999999999991</v>
      </c>
      <c r="F266" s="34">
        <f t="shared" ref="F266:F329" si="95">C265*E265*delt.t</f>
        <v>3.309248702696978E-4</v>
      </c>
      <c r="G266" s="31">
        <f>SUM($F$9:F266)*RLR</f>
        <v>119.99522640874623</v>
      </c>
      <c r="H266" s="32"/>
      <c r="I266" s="36">
        <f>G266-SUM($L$9:L266)</f>
        <v>36.969589424000475</v>
      </c>
      <c r="K266" s="48">
        <f t="shared" si="81"/>
        <v>0.53859964093357271</v>
      </c>
      <c r="L266" s="31">
        <f t="shared" ref="L266:L329" si="96">I265*K265*delt.t</f>
        <v>0.2005561970026554</v>
      </c>
      <c r="M266" s="36">
        <f>SUM($L$9:L266)*RRF</f>
        <v>58.11794588932203</v>
      </c>
      <c r="N266" s="33"/>
      <c r="O266" s="36">
        <f t="shared" si="82"/>
        <v>95.087535313322505</v>
      </c>
      <c r="P266" s="33"/>
      <c r="Q266" s="33"/>
      <c r="R266" s="33"/>
      <c r="S266" s="33"/>
      <c r="T266" s="33"/>
      <c r="U266" s="33"/>
      <c r="V266" s="33"/>
      <c r="W266" s="31">
        <f t="shared" si="83"/>
        <v>3.3415138775482727E-3</v>
      </c>
      <c r="X266" s="31">
        <f t="shared" si="84"/>
        <v>25.87871259680033</v>
      </c>
      <c r="Y266" s="31">
        <f t="shared" si="85"/>
        <v>25.882054110677878</v>
      </c>
      <c r="Z266" s="31">
        <f t="shared" si="86"/>
        <v>-11.087535313322505</v>
      </c>
      <c r="AA266" s="31"/>
      <c r="AB266" s="31"/>
      <c r="AC266" s="31"/>
      <c r="AD266" s="31"/>
      <c r="AE266" s="31"/>
      <c r="AF266" s="31"/>
      <c r="AG266" s="31"/>
      <c r="AH266" s="33">
        <f t="shared" si="87"/>
        <v>0.6918803082062146</v>
      </c>
      <c r="AI266" s="33">
        <f t="shared" si="88"/>
        <v>1.1319944680157441</v>
      </c>
      <c r="AJ266" s="33">
        <f t="shared" si="89"/>
        <v>0.99996022007288532</v>
      </c>
      <c r="AK266" s="95">
        <f t="shared" si="90"/>
        <v>0.84375786002848829</v>
      </c>
      <c r="AL266" s="3">
        <f t="shared" si="91"/>
        <v>0.84363801767640434</v>
      </c>
      <c r="AM266" s="3"/>
      <c r="AN266" s="3"/>
      <c r="AO266" s="3"/>
      <c r="AP266" s="3"/>
      <c r="AQ266" s="3"/>
      <c r="AR266" s="90">
        <f t="shared" ref="AR266:AR329" si="97">AR265-AS266+B266</f>
        <v>0</v>
      </c>
      <c r="AS266" s="91">
        <f t="shared" ref="AS266:AS329" si="98">AR265*P*delt.t</f>
        <v>0</v>
      </c>
      <c r="AT266" s="89">
        <f>SUM(AS$9:AS266)*RLR</f>
        <v>120</v>
      </c>
      <c r="AU266" s="90">
        <f>AT266-SUM(AW$9:AW266)</f>
        <v>18.763437878831482</v>
      </c>
      <c r="AV266" s="48">
        <f t="shared" si="92"/>
        <v>0.53859964093357271</v>
      </c>
      <c r="AW266" s="31">
        <f t="shared" ref="AW266:AW329" si="99">AU265*AV265*delt.t</f>
        <v>0.10179080223597552</v>
      </c>
      <c r="AX266" s="90">
        <f>SUM(AW$9:AW266)*RRF</f>
        <v>70.865593484817964</v>
      </c>
      <c r="AY266" s="96"/>
    </row>
    <row r="267" spans="1:51" x14ac:dyDescent="0.25">
      <c r="A267" s="14">
        <f t="shared" si="93"/>
        <v>2.58</v>
      </c>
      <c r="B267" s="59">
        <f>IF($B$4="AY",0,IFERROR(P*INDEX('UWYr writing pattern'!$C$4:$C$18,MATCH('Extended model w.Calcs'!$A267,'UWYr writing pattern'!$A$4:$A$18,0)) / 25,B266))</f>
        <v>0</v>
      </c>
      <c r="C267" s="36">
        <f t="shared" si="94"/>
        <v>3.6712894733205966E-3</v>
      </c>
      <c r="E267" s="48">
        <f t="shared" si="80"/>
        <v>7.74</v>
      </c>
      <c r="F267" s="34">
        <f t="shared" si="95"/>
        <v>3.0670323804639506E-4</v>
      </c>
      <c r="G267" s="31">
        <f>SUM($F$9:F267)*RLR</f>
        <v>119.99559445263189</v>
      </c>
      <c r="H267" s="32"/>
      <c r="I267" s="36">
        <f>G267-SUM($L$9:L267)</f>
        <v>36.770839391993846</v>
      </c>
      <c r="K267" s="48">
        <f t="shared" si="81"/>
        <v>0.5376344086021505</v>
      </c>
      <c r="L267" s="31">
        <f t="shared" si="96"/>
        <v>0.19911807589228264</v>
      </c>
      <c r="M267" s="36">
        <f>SUM($L$9:L267)*RRF</f>
        <v>58.257328542446629</v>
      </c>
      <c r="N267" s="33"/>
      <c r="O267" s="36">
        <f t="shared" si="82"/>
        <v>95.028167934440475</v>
      </c>
      <c r="P267" s="33"/>
      <c r="Q267" s="33"/>
      <c r="R267" s="33"/>
      <c r="S267" s="33"/>
      <c r="T267" s="33"/>
      <c r="U267" s="33"/>
      <c r="V267" s="33"/>
      <c r="W267" s="31">
        <f t="shared" si="83"/>
        <v>3.0838831575893009E-3</v>
      </c>
      <c r="X267" s="31">
        <f t="shared" si="84"/>
        <v>25.739587574395692</v>
      </c>
      <c r="Y267" s="31">
        <f t="shared" si="85"/>
        <v>25.742671457553282</v>
      </c>
      <c r="Z267" s="31">
        <f t="shared" si="86"/>
        <v>-11.028167934440475</v>
      </c>
      <c r="AA267" s="31"/>
      <c r="AB267" s="31"/>
      <c r="AC267" s="31"/>
      <c r="AD267" s="31"/>
      <c r="AE267" s="31"/>
      <c r="AF267" s="31"/>
      <c r="AG267" s="31"/>
      <c r="AH267" s="33">
        <f t="shared" si="87"/>
        <v>0.693539625505317</v>
      </c>
      <c r="AI267" s="33">
        <f t="shared" si="88"/>
        <v>1.1312877135052437</v>
      </c>
      <c r="AJ267" s="33">
        <f t="shared" si="89"/>
        <v>0.99996328710526572</v>
      </c>
      <c r="AK267" s="95">
        <f t="shared" si="90"/>
        <v>0.84459636703603003</v>
      </c>
      <c r="AL267" s="3">
        <f t="shared" si="91"/>
        <v>0.84448018275175585</v>
      </c>
      <c r="AM267" s="3"/>
      <c r="AN267" s="3"/>
      <c r="AO267" s="3"/>
      <c r="AP267" s="3"/>
      <c r="AQ267" s="3"/>
      <c r="AR267" s="90">
        <f t="shared" si="97"/>
        <v>0</v>
      </c>
      <c r="AS267" s="91">
        <f t="shared" si="98"/>
        <v>0</v>
      </c>
      <c r="AT267" s="89">
        <f>SUM(AS$9:AS267)*RLR</f>
        <v>120</v>
      </c>
      <c r="AU267" s="90">
        <f>AT267-SUM(AW$9:AW267)</f>
        <v>18.662378069789298</v>
      </c>
      <c r="AV267" s="48">
        <f t="shared" si="92"/>
        <v>0.5376344086021505</v>
      </c>
      <c r="AW267" s="31">
        <f t="shared" si="99"/>
        <v>0.10105980904218033</v>
      </c>
      <c r="AX267" s="90">
        <f>SUM(AW$9:AW267)*RRF</f>
        <v>70.936335351147491</v>
      </c>
      <c r="AY267" s="96"/>
    </row>
    <row r="268" spans="1:51" x14ac:dyDescent="0.25">
      <c r="A268" s="14">
        <f t="shared" si="93"/>
        <v>2.59</v>
      </c>
      <c r="B268" s="59">
        <f>IF($B$4="AY",0,IFERROR(P*INDEX('UWYr writing pattern'!$C$4:$C$18,MATCH('Extended model w.Calcs'!$A268,'UWYr writing pattern'!$A$4:$A$18,0)) / 25,B267))</f>
        <v>0</v>
      </c>
      <c r="C268" s="36">
        <f t="shared" si="94"/>
        <v>3.3871316680855823E-3</v>
      </c>
      <c r="E268" s="48">
        <f t="shared" si="80"/>
        <v>7.77</v>
      </c>
      <c r="F268" s="34">
        <f t="shared" si="95"/>
        <v>2.8415780523501419E-4</v>
      </c>
      <c r="G268" s="31">
        <f>SUM($F$9:F268)*RLR</f>
        <v>119.99593544199818</v>
      </c>
      <c r="H268" s="32"/>
      <c r="I268" s="36">
        <f>G268-SUM($L$9:L268)</f>
        <v>36.573487696456951</v>
      </c>
      <c r="K268" s="48">
        <f t="shared" si="81"/>
        <v>0.53667262969588547</v>
      </c>
      <c r="L268" s="31">
        <f t="shared" si="96"/>
        <v>0.19769268490319269</v>
      </c>
      <c r="M268" s="36">
        <f>SUM($L$9:L268)*RRF</f>
        <v>58.39571342187886</v>
      </c>
      <c r="N268" s="33"/>
      <c r="O268" s="36">
        <f t="shared" si="82"/>
        <v>94.969201118335803</v>
      </c>
      <c r="P268" s="33"/>
      <c r="Q268" s="33"/>
      <c r="R268" s="33"/>
      <c r="S268" s="33"/>
      <c r="T268" s="33"/>
      <c r="U268" s="33"/>
      <c r="V268" s="33"/>
      <c r="W268" s="31">
        <f t="shared" si="83"/>
        <v>2.8451906011918893E-3</v>
      </c>
      <c r="X268" s="31">
        <f t="shared" si="84"/>
        <v>25.601441387519863</v>
      </c>
      <c r="Y268" s="31">
        <f t="shared" si="85"/>
        <v>25.604286578121055</v>
      </c>
      <c r="Z268" s="31">
        <f t="shared" si="86"/>
        <v>-10.969201118335803</v>
      </c>
      <c r="AA268" s="31"/>
      <c r="AB268" s="31"/>
      <c r="AC268" s="31"/>
      <c r="AD268" s="31"/>
      <c r="AE268" s="31"/>
      <c r="AF268" s="31"/>
      <c r="AG268" s="31"/>
      <c r="AH268" s="33">
        <f t="shared" si="87"/>
        <v>0.69518706454617685</v>
      </c>
      <c r="AI268" s="33">
        <f t="shared" si="88"/>
        <v>1.1305857275992357</v>
      </c>
      <c r="AJ268" s="33">
        <f t="shared" si="89"/>
        <v>0.99996612868331824</v>
      </c>
      <c r="AK268" s="95">
        <f t="shared" si="90"/>
        <v>0.84542888472377609</v>
      </c>
      <c r="AL268" s="3">
        <f t="shared" si="91"/>
        <v>0.84531631080147762</v>
      </c>
      <c r="AM268" s="3"/>
      <c r="AN268" s="3"/>
      <c r="AO268" s="3"/>
      <c r="AP268" s="3"/>
      <c r="AQ268" s="3"/>
      <c r="AR268" s="90">
        <f t="shared" si="97"/>
        <v>0</v>
      </c>
      <c r="AS268" s="91">
        <f t="shared" si="98"/>
        <v>0</v>
      </c>
      <c r="AT268" s="89">
        <f>SUM(AS$9:AS268)*RLR</f>
        <v>120</v>
      </c>
      <c r="AU268" s="90">
        <f>AT268-SUM(AW$9:AW268)</f>
        <v>18.562042703822684</v>
      </c>
      <c r="AV268" s="48">
        <f t="shared" si="92"/>
        <v>0.53667262969588547</v>
      </c>
      <c r="AW268" s="31">
        <f t="shared" si="99"/>
        <v>0.10033536596660912</v>
      </c>
      <c r="AX268" s="90">
        <f>SUM(AW$9:AW268)*RRF</f>
        <v>71.006570107324123</v>
      </c>
      <c r="AY268" s="96"/>
    </row>
    <row r="269" spans="1:51" x14ac:dyDescent="0.25">
      <c r="A269" s="14">
        <f t="shared" si="93"/>
        <v>2.6</v>
      </c>
      <c r="B269" s="59">
        <f>IF($B$4="AY",0,IFERROR(P*INDEX('UWYr writing pattern'!$C$4:$C$18,MATCH('Extended model w.Calcs'!$A269,'UWYr writing pattern'!$A$4:$A$18,0)) / 25,B268))</f>
        <v>0</v>
      </c>
      <c r="C269" s="36">
        <f t="shared" si="94"/>
        <v>3.1239515374753327E-3</v>
      </c>
      <c r="E269" s="48">
        <f t="shared" si="80"/>
        <v>7.8000000000000007</v>
      </c>
      <c r="F269" s="34">
        <f t="shared" si="95"/>
        <v>2.6318013061024973E-4</v>
      </c>
      <c r="G269" s="31">
        <f>SUM($F$9:F269)*RLR</f>
        <v>119.99625125815493</v>
      </c>
      <c r="H269" s="32"/>
      <c r="I269" s="36">
        <f>G269-SUM($L$9:L269)</f>
        <v>36.377523614421619</v>
      </c>
      <c r="K269" s="48">
        <f t="shared" si="81"/>
        <v>0.5357142857142857</v>
      </c>
      <c r="L269" s="31">
        <f t="shared" si="96"/>
        <v>0.19627989819207664</v>
      </c>
      <c r="M269" s="36">
        <f>SUM($L$9:L269)*RRF</f>
        <v>58.533109350613309</v>
      </c>
      <c r="N269" s="33"/>
      <c r="O269" s="36">
        <f t="shared" si="82"/>
        <v>94.910632965034921</v>
      </c>
      <c r="P269" s="33"/>
      <c r="Q269" s="33"/>
      <c r="R269" s="33"/>
      <c r="S269" s="33"/>
      <c r="T269" s="33"/>
      <c r="U269" s="33"/>
      <c r="V269" s="33"/>
      <c r="W269" s="31">
        <f t="shared" si="83"/>
        <v>2.6241192914792794E-3</v>
      </c>
      <c r="X269" s="31">
        <f t="shared" si="84"/>
        <v>25.464266530095131</v>
      </c>
      <c r="Y269" s="31">
        <f t="shared" si="85"/>
        <v>25.46689064938661</v>
      </c>
      <c r="Z269" s="31">
        <f t="shared" si="86"/>
        <v>-10.910632965034921</v>
      </c>
      <c r="AA269" s="31"/>
      <c r="AB269" s="31"/>
      <c r="AC269" s="31"/>
      <c r="AD269" s="31"/>
      <c r="AE269" s="31"/>
      <c r="AF269" s="31"/>
      <c r="AG269" s="31"/>
      <c r="AH269" s="33">
        <f t="shared" si="87"/>
        <v>0.6968227303644442</v>
      </c>
      <c r="AI269" s="33">
        <f t="shared" si="88"/>
        <v>1.1298884876789872</v>
      </c>
      <c r="AJ269" s="33">
        <f t="shared" si="89"/>
        <v>0.99996876048462435</v>
      </c>
      <c r="AK269" s="95">
        <f t="shared" si="90"/>
        <v>0.84625546647230321</v>
      </c>
      <c r="AL269" s="3">
        <f t="shared" si="91"/>
        <v>0.84614645582401005</v>
      </c>
      <c r="AM269" s="3"/>
      <c r="AN269" s="3"/>
      <c r="AO269" s="3"/>
      <c r="AP269" s="3"/>
      <c r="AQ269" s="3"/>
      <c r="AR269" s="90">
        <f t="shared" si="97"/>
        <v>0</v>
      </c>
      <c r="AS269" s="91">
        <f t="shared" si="98"/>
        <v>0</v>
      </c>
      <c r="AT269" s="89">
        <f>SUM(AS$9:AS269)*RLR</f>
        <v>120</v>
      </c>
      <c r="AU269" s="90">
        <f>AT269-SUM(AW$9:AW269)</f>
        <v>18.462425301118799</v>
      </c>
      <c r="AV269" s="48">
        <f t="shared" si="92"/>
        <v>0.5357142857142857</v>
      </c>
      <c r="AW269" s="31">
        <f t="shared" si="99"/>
        <v>9.9617402703878449E-2</v>
      </c>
      <c r="AX269" s="90">
        <f>SUM(AW$9:AW269)*RRF</f>
        <v>71.076302289216841</v>
      </c>
      <c r="AY269" s="96"/>
    </row>
    <row r="270" spans="1:51" x14ac:dyDescent="0.25">
      <c r="A270" s="14">
        <f t="shared" si="93"/>
        <v>2.61</v>
      </c>
      <c r="B270" s="59">
        <f>IF($B$4="AY",0,IFERROR(P*INDEX('UWYr writing pattern'!$C$4:$C$18,MATCH('Extended model w.Calcs'!$A270,'UWYr writing pattern'!$A$4:$A$18,0)) / 25,B269))</f>
        <v>0</v>
      </c>
      <c r="C270" s="36">
        <f t="shared" si="94"/>
        <v>2.8802833175522566E-3</v>
      </c>
      <c r="E270" s="48">
        <f t="shared" si="80"/>
        <v>7.83</v>
      </c>
      <c r="F270" s="34">
        <f t="shared" si="95"/>
        <v>2.4366821992307598E-4</v>
      </c>
      <c r="G270" s="31">
        <f>SUM($F$9:F270)*RLR</f>
        <v>119.99654366001883</v>
      </c>
      <c r="H270" s="32"/>
      <c r="I270" s="36">
        <f>G270-SUM($L$9:L270)</f>
        <v>36.182936425493978</v>
      </c>
      <c r="K270" s="48">
        <f t="shared" si="81"/>
        <v>0.53475935828877008</v>
      </c>
      <c r="L270" s="31">
        <f t="shared" si="96"/>
        <v>0.1948795907915444</v>
      </c>
      <c r="M270" s="36">
        <f>SUM($L$9:L270)*RRF</f>
        <v>58.669525064167395</v>
      </c>
      <c r="N270" s="33"/>
      <c r="O270" s="36">
        <f t="shared" si="82"/>
        <v>94.85246148966138</v>
      </c>
      <c r="P270" s="33"/>
      <c r="Q270" s="33"/>
      <c r="R270" s="33"/>
      <c r="S270" s="33"/>
      <c r="T270" s="33"/>
      <c r="U270" s="33"/>
      <c r="V270" s="33"/>
      <c r="W270" s="31">
        <f t="shared" si="83"/>
        <v>2.4194379867438953E-3</v>
      </c>
      <c r="X270" s="31">
        <f t="shared" si="84"/>
        <v>25.328055497845781</v>
      </c>
      <c r="Y270" s="31">
        <f t="shared" si="85"/>
        <v>25.330474935832527</v>
      </c>
      <c r="Z270" s="31">
        <f t="shared" si="86"/>
        <v>-10.85246148966138</v>
      </c>
      <c r="AA270" s="31"/>
      <c r="AB270" s="31"/>
      <c r="AC270" s="31"/>
      <c r="AD270" s="31"/>
      <c r="AE270" s="31"/>
      <c r="AF270" s="31"/>
      <c r="AG270" s="31"/>
      <c r="AH270" s="33">
        <f t="shared" si="87"/>
        <v>0.69844672695437371</v>
      </c>
      <c r="AI270" s="33">
        <f t="shared" si="88"/>
        <v>1.1291959701150165</v>
      </c>
      <c r="AJ270" s="33">
        <f t="shared" si="89"/>
        <v>0.99997119716682359</v>
      </c>
      <c r="AK270" s="95">
        <f t="shared" si="90"/>
        <v>0.84707616509229022</v>
      </c>
      <c r="AL270" s="3">
        <f t="shared" si="91"/>
        <v>0.84697067123923853</v>
      </c>
      <c r="AM270" s="3"/>
      <c r="AN270" s="3"/>
      <c r="AO270" s="3"/>
      <c r="AP270" s="3"/>
      <c r="AQ270" s="3"/>
      <c r="AR270" s="90">
        <f t="shared" si="97"/>
        <v>0</v>
      </c>
      <c r="AS270" s="91">
        <f t="shared" si="98"/>
        <v>0</v>
      </c>
      <c r="AT270" s="89">
        <f>SUM(AS$9:AS270)*RLR</f>
        <v>120</v>
      </c>
      <c r="AU270" s="90">
        <f>AT270-SUM(AW$9:AW270)</f>
        <v>18.363519451291381</v>
      </c>
      <c r="AV270" s="48">
        <f t="shared" si="92"/>
        <v>0.53475935828877008</v>
      </c>
      <c r="AW270" s="31">
        <f t="shared" si="99"/>
        <v>9.8905849827422135E-2</v>
      </c>
      <c r="AX270" s="90">
        <f>SUM(AW$9:AW270)*RRF</f>
        <v>71.145536384096033</v>
      </c>
      <c r="AY270" s="96"/>
    </row>
    <row r="271" spans="1:51" x14ac:dyDescent="0.25">
      <c r="A271" s="14">
        <f t="shared" si="93"/>
        <v>2.62</v>
      </c>
      <c r="B271" s="59">
        <f>IF($B$4="AY",0,IFERROR(P*INDEX('UWYr writing pattern'!$C$4:$C$18,MATCH('Extended model w.Calcs'!$A271,'UWYr writing pattern'!$A$4:$A$18,0)) / 25,B270))</f>
        <v>0</v>
      </c>
      <c r="C271" s="36">
        <f t="shared" si="94"/>
        <v>2.654757133787915E-3</v>
      </c>
      <c r="E271" s="48">
        <f t="shared" si="80"/>
        <v>7.86</v>
      </c>
      <c r="F271" s="34">
        <f t="shared" si="95"/>
        <v>2.255261837643417E-4</v>
      </c>
      <c r="G271" s="31">
        <f>SUM($F$9:F271)*RLR</f>
        <v>119.99681429143935</v>
      </c>
      <c r="H271" s="32"/>
      <c r="I271" s="36">
        <f>G271-SUM($L$9:L271)</f>
        <v>35.989715418275495</v>
      </c>
      <c r="K271" s="48">
        <f t="shared" si="81"/>
        <v>0.53380782918149461</v>
      </c>
      <c r="L271" s="31">
        <f t="shared" si="96"/>
        <v>0.19349163863900526</v>
      </c>
      <c r="M271" s="36">
        <f>SUM($L$9:L271)*RRF</f>
        <v>58.804969211214697</v>
      </c>
      <c r="N271" s="33"/>
      <c r="O271" s="36">
        <f t="shared" si="82"/>
        <v>94.794684629490192</v>
      </c>
      <c r="P271" s="33"/>
      <c r="Q271" s="33"/>
      <c r="R271" s="33"/>
      <c r="S271" s="33"/>
      <c r="T271" s="33"/>
      <c r="U271" s="33"/>
      <c r="V271" s="33"/>
      <c r="W271" s="31">
        <f t="shared" si="83"/>
        <v>2.2299959923818484E-3</v>
      </c>
      <c r="X271" s="31">
        <f t="shared" si="84"/>
        <v>25.192800792792845</v>
      </c>
      <c r="Y271" s="31">
        <f t="shared" si="85"/>
        <v>25.195030788785228</v>
      </c>
      <c r="Z271" s="31">
        <f t="shared" si="86"/>
        <v>-10.794684629490192</v>
      </c>
      <c r="AA271" s="31"/>
      <c r="AB271" s="31"/>
      <c r="AC271" s="31"/>
      <c r="AD271" s="31"/>
      <c r="AE271" s="31"/>
      <c r="AF271" s="31"/>
      <c r="AG271" s="31"/>
      <c r="AH271" s="33">
        <f t="shared" si="87"/>
        <v>0.70005915727636547</v>
      </c>
      <c r="AI271" s="33">
        <f t="shared" si="88"/>
        <v>1.1285081503510737</v>
      </c>
      <c r="AJ271" s="33">
        <f t="shared" si="89"/>
        <v>0.9999734524286612</v>
      </c>
      <c r="AK271" s="95">
        <f t="shared" si="90"/>
        <v>0.84789103283160505</v>
      </c>
      <c r="AL271" s="3">
        <f t="shared" si="91"/>
        <v>0.84778900989571304</v>
      </c>
      <c r="AM271" s="3"/>
      <c r="AN271" s="3"/>
      <c r="AO271" s="3"/>
      <c r="AP271" s="3"/>
      <c r="AQ271" s="3"/>
      <c r="AR271" s="90">
        <f t="shared" si="97"/>
        <v>0</v>
      </c>
      <c r="AS271" s="91">
        <f t="shared" si="98"/>
        <v>0</v>
      </c>
      <c r="AT271" s="89">
        <f>SUM(AS$9:AS271)*RLR</f>
        <v>120</v>
      </c>
      <c r="AU271" s="90">
        <f>AT271-SUM(AW$9:AW271)</f>
        <v>18.265318812514423</v>
      </c>
      <c r="AV271" s="48">
        <f t="shared" si="92"/>
        <v>0.53380782918149461</v>
      </c>
      <c r="AW271" s="31">
        <f t="shared" si="99"/>
        <v>9.8200638776959268E-2</v>
      </c>
      <c r="AX271" s="90">
        <f>SUM(AW$9:AW271)*RRF</f>
        <v>71.2142768312399</v>
      </c>
      <c r="AY271" s="96"/>
    </row>
    <row r="272" spans="1:51" x14ac:dyDescent="0.25">
      <c r="A272" s="14">
        <f t="shared" si="93"/>
        <v>2.63</v>
      </c>
      <c r="B272" s="59">
        <f>IF($B$4="AY",0,IFERROR(P*INDEX('UWYr writing pattern'!$C$4:$C$18,MATCH('Extended model w.Calcs'!$A272,'UWYr writing pattern'!$A$4:$A$18,0)) / 25,B271))</f>
        <v>0</v>
      </c>
      <c r="C272" s="36">
        <f t="shared" si="94"/>
        <v>2.4460932230721847E-3</v>
      </c>
      <c r="E272" s="48">
        <f t="shared" si="80"/>
        <v>7.89</v>
      </c>
      <c r="F272" s="34">
        <f t="shared" si="95"/>
        <v>2.0866391071573014E-4</v>
      </c>
      <c r="G272" s="31">
        <f>SUM($F$9:F272)*RLR</f>
        <v>119.99706468813221</v>
      </c>
      <c r="H272" s="32"/>
      <c r="I272" s="36">
        <f>G272-SUM($L$9:L272)</f>
        <v>35.797849896365463</v>
      </c>
      <c r="K272" s="48">
        <f t="shared" si="81"/>
        <v>0.53285968028419184</v>
      </c>
      <c r="L272" s="31">
        <f t="shared" si="96"/>
        <v>0.19211591860289406</v>
      </c>
      <c r="M272" s="36">
        <f>SUM($L$9:L272)*RRF</f>
        <v>58.939450354236719</v>
      </c>
      <c r="N272" s="33"/>
      <c r="O272" s="36">
        <f t="shared" si="82"/>
        <v>94.737300250602175</v>
      </c>
      <c r="P272" s="33"/>
      <c r="Q272" s="33"/>
      <c r="R272" s="33"/>
      <c r="S272" s="33"/>
      <c r="T272" s="33"/>
      <c r="U272" s="33"/>
      <c r="V272" s="33"/>
      <c r="W272" s="31">
        <f t="shared" si="83"/>
        <v>2.0547183073806349E-3</v>
      </c>
      <c r="X272" s="31">
        <f t="shared" si="84"/>
        <v>25.058494927455822</v>
      </c>
      <c r="Y272" s="31">
        <f t="shared" si="85"/>
        <v>25.060549645763203</v>
      </c>
      <c r="Z272" s="31">
        <f t="shared" si="86"/>
        <v>-10.737300250602175</v>
      </c>
      <c r="AA272" s="31"/>
      <c r="AB272" s="31"/>
      <c r="AC272" s="31"/>
      <c r="AD272" s="31"/>
      <c r="AE272" s="31"/>
      <c r="AF272" s="31"/>
      <c r="AG272" s="31"/>
      <c r="AH272" s="33">
        <f t="shared" si="87"/>
        <v>0.70166012326472282</v>
      </c>
      <c r="AI272" s="33">
        <f t="shared" si="88"/>
        <v>1.1278250029833592</v>
      </c>
      <c r="AJ272" s="33">
        <f t="shared" si="89"/>
        <v>0.99997553906776848</v>
      </c>
      <c r="AK272" s="95">
        <f t="shared" si="90"/>
        <v>0.8487001213822889</v>
      </c>
      <c r="AL272" s="3">
        <f t="shared" si="91"/>
        <v>0.84860152407776435</v>
      </c>
      <c r="AM272" s="3"/>
      <c r="AN272" s="3"/>
      <c r="AO272" s="3"/>
      <c r="AP272" s="3"/>
      <c r="AQ272" s="3"/>
      <c r="AR272" s="90">
        <f t="shared" si="97"/>
        <v>0</v>
      </c>
      <c r="AS272" s="91">
        <f t="shared" si="98"/>
        <v>0</v>
      </c>
      <c r="AT272" s="89">
        <f>SUM(AS$9:AS272)*RLR</f>
        <v>120</v>
      </c>
      <c r="AU272" s="90">
        <f>AT272-SUM(AW$9:AW272)</f>
        <v>18.167817110668267</v>
      </c>
      <c r="AV272" s="48">
        <f t="shared" si="92"/>
        <v>0.53285968028419184</v>
      </c>
      <c r="AW272" s="31">
        <f t="shared" si="99"/>
        <v>9.75017018461624E-2</v>
      </c>
      <c r="AX272" s="90">
        <f>SUM(AW$9:AW272)*RRF</f>
        <v>71.282528022532205</v>
      </c>
      <c r="AY272" s="96"/>
    </row>
    <row r="273" spans="1:51" x14ac:dyDescent="0.25">
      <c r="A273" s="14">
        <f t="shared" si="93"/>
        <v>2.64</v>
      </c>
      <c r="B273" s="59">
        <f>IF($B$4="AY",0,IFERROR(P*INDEX('UWYr writing pattern'!$C$4:$C$18,MATCH('Extended model w.Calcs'!$A273,'UWYr writing pattern'!$A$4:$A$18,0)) / 25,B272))</f>
        <v>0</v>
      </c>
      <c r="C273" s="36">
        <f t="shared" si="94"/>
        <v>2.2530964677717892E-3</v>
      </c>
      <c r="E273" s="48">
        <f t="shared" si="80"/>
        <v>7.92</v>
      </c>
      <c r="F273" s="34">
        <f t="shared" si="95"/>
        <v>1.9299675530039535E-4</v>
      </c>
      <c r="G273" s="31">
        <f>SUM($F$9:F273)*RLR</f>
        <v>119.99729628423857</v>
      </c>
      <c r="H273" s="32"/>
      <c r="I273" s="36">
        <f>G273-SUM($L$9:L273)</f>
        <v>35.607329183965433</v>
      </c>
      <c r="K273" s="48">
        <f t="shared" si="81"/>
        <v>0.53191489361702127</v>
      </c>
      <c r="L273" s="31">
        <f t="shared" si="96"/>
        <v>0.19075230850638789</v>
      </c>
      <c r="M273" s="36">
        <f>SUM($L$9:L273)*RRF</f>
        <v>59.072976970191192</v>
      </c>
      <c r="N273" s="33"/>
      <c r="O273" s="36">
        <f t="shared" si="82"/>
        <v>94.680306154156625</v>
      </c>
      <c r="P273" s="33"/>
      <c r="Q273" s="33"/>
      <c r="R273" s="33"/>
      <c r="S273" s="33"/>
      <c r="T273" s="33"/>
      <c r="U273" s="33"/>
      <c r="V273" s="33"/>
      <c r="W273" s="31">
        <f t="shared" si="83"/>
        <v>1.8926010329283027E-3</v>
      </c>
      <c r="X273" s="31">
        <f t="shared" si="84"/>
        <v>24.925130428775802</v>
      </c>
      <c r="Y273" s="31">
        <f t="shared" si="85"/>
        <v>24.92702302980873</v>
      </c>
      <c r="Z273" s="31">
        <f t="shared" si="86"/>
        <v>-10.680306154156625</v>
      </c>
      <c r="AA273" s="31"/>
      <c r="AB273" s="31"/>
      <c r="AC273" s="31"/>
      <c r="AD273" s="31"/>
      <c r="AE273" s="31"/>
      <c r="AF273" s="31"/>
      <c r="AG273" s="31"/>
      <c r="AH273" s="33">
        <f t="shared" si="87"/>
        <v>0.70324972583560941</v>
      </c>
      <c r="AI273" s="33">
        <f t="shared" si="88"/>
        <v>1.1271465018351978</v>
      </c>
      <c r="AJ273" s="33">
        <f t="shared" si="89"/>
        <v>0.99997746903532148</v>
      </c>
      <c r="AK273" s="95">
        <f t="shared" si="90"/>
        <v>0.84950348188744318</v>
      </c>
      <c r="AL273" s="3">
        <f t="shared" si="91"/>
        <v>0.84940826551251869</v>
      </c>
      <c r="AM273" s="3"/>
      <c r="AN273" s="3"/>
      <c r="AO273" s="3"/>
      <c r="AP273" s="3"/>
      <c r="AQ273" s="3"/>
      <c r="AR273" s="90">
        <f t="shared" si="97"/>
        <v>0</v>
      </c>
      <c r="AS273" s="91">
        <f t="shared" si="98"/>
        <v>0</v>
      </c>
      <c r="AT273" s="89">
        <f>SUM(AS$9:AS273)*RLR</f>
        <v>120</v>
      </c>
      <c r="AU273" s="90">
        <f>AT273-SUM(AW$9:AW273)</f>
        <v>18.071008138497746</v>
      </c>
      <c r="AV273" s="48">
        <f t="shared" si="92"/>
        <v>0.53191489361702127</v>
      </c>
      <c r="AW273" s="31">
        <f t="shared" si="99"/>
        <v>9.6808972170523644E-2</v>
      </c>
      <c r="AX273" s="90">
        <f>SUM(AW$9:AW273)*RRF</f>
        <v>71.350294303051569</v>
      </c>
      <c r="AY273" s="96"/>
    </row>
    <row r="274" spans="1:51" x14ac:dyDescent="0.25">
      <c r="A274" s="14">
        <f t="shared" si="93"/>
        <v>2.65</v>
      </c>
      <c r="B274" s="59">
        <f>IF($B$4="AY",0,IFERROR(P*INDEX('UWYr writing pattern'!$C$4:$C$18,MATCH('Extended model w.Calcs'!$A274,'UWYr writing pattern'!$A$4:$A$18,0)) / 25,B273))</f>
        <v>0</v>
      </c>
      <c r="C274" s="36">
        <f t="shared" si="94"/>
        <v>2.0746512275242636E-3</v>
      </c>
      <c r="E274" s="48">
        <f t="shared" si="80"/>
        <v>7.9499999999999993</v>
      </c>
      <c r="F274" s="34">
        <f t="shared" si="95"/>
        <v>1.7844524024752568E-4</v>
      </c>
      <c r="G274" s="31">
        <f>SUM($F$9:F274)*RLR</f>
        <v>119.99751041852687</v>
      </c>
      <c r="H274" s="32"/>
      <c r="I274" s="36">
        <f>G274-SUM($L$9:L274)</f>
        <v>35.418142631104985</v>
      </c>
      <c r="K274" s="48">
        <f t="shared" si="81"/>
        <v>0.53097345132743357</v>
      </c>
      <c r="L274" s="31">
        <f t="shared" si="96"/>
        <v>0.18940068714875233</v>
      </c>
      <c r="M274" s="36">
        <f>SUM($L$9:L274)*RRF</f>
        <v>59.205557451195318</v>
      </c>
      <c r="N274" s="33"/>
      <c r="O274" s="36">
        <f t="shared" si="82"/>
        <v>94.623700082300303</v>
      </c>
      <c r="P274" s="33"/>
      <c r="Q274" s="33"/>
      <c r="R274" s="33"/>
      <c r="S274" s="33"/>
      <c r="T274" s="33"/>
      <c r="U274" s="33"/>
      <c r="V274" s="33"/>
      <c r="W274" s="31">
        <f t="shared" si="83"/>
        <v>1.7427070311203813E-3</v>
      </c>
      <c r="X274" s="31">
        <f t="shared" si="84"/>
        <v>24.792699841773487</v>
      </c>
      <c r="Y274" s="31">
        <f t="shared" si="85"/>
        <v>24.794442548804607</v>
      </c>
      <c r="Z274" s="31">
        <f t="shared" si="86"/>
        <v>-10.623700082300303</v>
      </c>
      <c r="AA274" s="31"/>
      <c r="AB274" s="31"/>
      <c r="AC274" s="31"/>
      <c r="AD274" s="31"/>
      <c r="AE274" s="31"/>
      <c r="AF274" s="31"/>
      <c r="AG274" s="31"/>
      <c r="AH274" s="33">
        <f t="shared" si="87"/>
        <v>0.70482806489518235</v>
      </c>
      <c r="AI274" s="33">
        <f t="shared" si="88"/>
        <v>1.1264726200273845</v>
      </c>
      <c r="AJ274" s="33">
        <f t="shared" si="89"/>
        <v>0.99997925348772398</v>
      </c>
      <c r="AK274" s="95">
        <f t="shared" si="90"/>
        <v>0.85030116494801788</v>
      </c>
      <c r="AL274" s="3">
        <f t="shared" si="91"/>
        <v>0.85020928537681384</v>
      </c>
      <c r="AM274" s="3"/>
      <c r="AN274" s="3"/>
      <c r="AO274" s="3"/>
      <c r="AP274" s="3"/>
      <c r="AQ274" s="3"/>
      <c r="AR274" s="90">
        <f t="shared" si="97"/>
        <v>0</v>
      </c>
      <c r="AS274" s="91">
        <f t="shared" si="98"/>
        <v>0</v>
      </c>
      <c r="AT274" s="89">
        <f>SUM(AS$9:AS274)*RLR</f>
        <v>120</v>
      </c>
      <c r="AU274" s="90">
        <f>AT274-SUM(AW$9:AW274)</f>
        <v>17.974885754782335</v>
      </c>
      <c r="AV274" s="48">
        <f t="shared" si="92"/>
        <v>0.53097345132743357</v>
      </c>
      <c r="AW274" s="31">
        <f t="shared" si="99"/>
        <v>9.612238371541354E-2</v>
      </c>
      <c r="AX274" s="90">
        <f>SUM(AW$9:AW274)*RRF</f>
        <v>71.417579971652358</v>
      </c>
      <c r="AY274" s="96"/>
    </row>
    <row r="275" spans="1:51" x14ac:dyDescent="0.25">
      <c r="A275" s="14">
        <f t="shared" si="93"/>
        <v>2.66</v>
      </c>
      <c r="B275" s="59">
        <f>IF($B$4="AY",0,IFERROR(P*INDEX('UWYr writing pattern'!$C$4:$C$18,MATCH('Extended model w.Calcs'!$A275,'UWYr writing pattern'!$A$4:$A$18,0)) / 25,B274))</f>
        <v>0</v>
      </c>
      <c r="C275" s="36">
        <f t="shared" si="94"/>
        <v>1.9097164549360846E-3</v>
      </c>
      <c r="E275" s="48">
        <f t="shared" si="80"/>
        <v>7.98</v>
      </c>
      <c r="F275" s="34">
        <f t="shared" si="95"/>
        <v>1.6493477258817894E-4</v>
      </c>
      <c r="G275" s="31">
        <f>SUM($F$9:F275)*RLR</f>
        <v>119.99770834025398</v>
      </c>
      <c r="H275" s="32"/>
      <c r="I275" s="36">
        <f>G275-SUM($L$9:L275)</f>
        <v>35.230279618507637</v>
      </c>
      <c r="K275" s="48">
        <f t="shared" si="81"/>
        <v>0.53003533568904593</v>
      </c>
      <c r="L275" s="31">
        <f t="shared" si="96"/>
        <v>0.18806093432445126</v>
      </c>
      <c r="M275" s="36">
        <f>SUM($L$9:L275)*RRF</f>
        <v>59.337200105222436</v>
      </c>
      <c r="N275" s="33"/>
      <c r="O275" s="36">
        <f t="shared" si="82"/>
        <v>94.567479723730074</v>
      </c>
      <c r="P275" s="33"/>
      <c r="Q275" s="33"/>
      <c r="R275" s="33"/>
      <c r="S275" s="33"/>
      <c r="T275" s="33"/>
      <c r="U275" s="33"/>
      <c r="V275" s="33"/>
      <c r="W275" s="31">
        <f t="shared" si="83"/>
        <v>1.6041618221463111E-3</v>
      </c>
      <c r="X275" s="31">
        <f t="shared" si="84"/>
        <v>24.661195732955346</v>
      </c>
      <c r="Y275" s="31">
        <f t="shared" si="85"/>
        <v>24.662799894777493</v>
      </c>
      <c r="Z275" s="31">
        <f t="shared" si="86"/>
        <v>-10.567479723730074</v>
      </c>
      <c r="AA275" s="31"/>
      <c r="AB275" s="31"/>
      <c r="AC275" s="31"/>
      <c r="AD275" s="31"/>
      <c r="AE275" s="31"/>
      <c r="AF275" s="31"/>
      <c r="AG275" s="31"/>
      <c r="AH275" s="33">
        <f t="shared" si="87"/>
        <v>0.70639523934788617</v>
      </c>
      <c r="AI275" s="33">
        <f t="shared" si="88"/>
        <v>1.1258033300444057</v>
      </c>
      <c r="AJ275" s="33">
        <f t="shared" si="89"/>
        <v>0.99998090283544983</v>
      </c>
      <c r="AK275" s="95">
        <f t="shared" si="90"/>
        <v>0.85109322062950554</v>
      </c>
      <c r="AL275" s="3">
        <f t="shared" si="91"/>
        <v>0.85100463430401652</v>
      </c>
      <c r="AM275" s="3"/>
      <c r="AN275" s="3"/>
      <c r="AO275" s="3"/>
      <c r="AP275" s="3"/>
      <c r="AQ275" s="3"/>
      <c r="AR275" s="90">
        <f t="shared" si="97"/>
        <v>0</v>
      </c>
      <c r="AS275" s="91">
        <f t="shared" si="98"/>
        <v>0</v>
      </c>
      <c r="AT275" s="89">
        <f>SUM(AS$9:AS275)*RLR</f>
        <v>120</v>
      </c>
      <c r="AU275" s="90">
        <f>AT275-SUM(AW$9:AW275)</f>
        <v>17.879443883518007</v>
      </c>
      <c r="AV275" s="48">
        <f t="shared" si="92"/>
        <v>0.53003533568904593</v>
      </c>
      <c r="AW275" s="31">
        <f t="shared" si="99"/>
        <v>9.5441871264330985E-2</v>
      </c>
      <c r="AX275" s="90">
        <f>SUM(AW$9:AW275)*RRF</f>
        <v>71.484389281537389</v>
      </c>
      <c r="AY275" s="96"/>
    </row>
    <row r="276" spans="1:51" x14ac:dyDescent="0.25">
      <c r="A276" s="14">
        <f t="shared" si="93"/>
        <v>2.67</v>
      </c>
      <c r="B276" s="59">
        <f>IF($B$4="AY",0,IFERROR(P*INDEX('UWYr writing pattern'!$C$4:$C$18,MATCH('Extended model w.Calcs'!$A276,'UWYr writing pattern'!$A$4:$A$18,0)) / 25,B275))</f>
        <v>0</v>
      </c>
      <c r="C276" s="36">
        <f t="shared" si="94"/>
        <v>1.757321081832185E-3</v>
      </c>
      <c r="E276" s="48">
        <f t="shared" si="80"/>
        <v>8.01</v>
      </c>
      <c r="F276" s="34">
        <f t="shared" si="95"/>
        <v>1.5239537310389958E-4</v>
      </c>
      <c r="G276" s="31">
        <f>SUM($F$9:F276)*RLR</f>
        <v>119.9978912147017</v>
      </c>
      <c r="H276" s="32"/>
      <c r="I276" s="36">
        <f>G276-SUM($L$9:L276)</f>
        <v>35.043729562115203</v>
      </c>
      <c r="K276" s="48">
        <f t="shared" si="81"/>
        <v>0.52910052910052907</v>
      </c>
      <c r="L276" s="31">
        <f t="shared" si="96"/>
        <v>0.1867329308401465</v>
      </c>
      <c r="M276" s="36">
        <f>SUM($L$9:L276)*RRF</f>
        <v>59.467913156810539</v>
      </c>
      <c r="N276" s="33"/>
      <c r="O276" s="36">
        <f t="shared" si="82"/>
        <v>94.511642718925742</v>
      </c>
      <c r="P276" s="33"/>
      <c r="Q276" s="33"/>
      <c r="R276" s="33"/>
      <c r="S276" s="33"/>
      <c r="T276" s="33"/>
      <c r="U276" s="33"/>
      <c r="V276" s="33"/>
      <c r="W276" s="31">
        <f t="shared" si="83"/>
        <v>1.4761497087390351E-3</v>
      </c>
      <c r="X276" s="31">
        <f t="shared" si="84"/>
        <v>24.530610693480639</v>
      </c>
      <c r="Y276" s="31">
        <f t="shared" si="85"/>
        <v>24.532086843189379</v>
      </c>
      <c r="Z276" s="31">
        <f t="shared" si="86"/>
        <v>-10.511642718925742</v>
      </c>
      <c r="AA276" s="31"/>
      <c r="AB276" s="31"/>
      <c r="AC276" s="31"/>
      <c r="AD276" s="31"/>
      <c r="AE276" s="31"/>
      <c r="AF276" s="31"/>
      <c r="AG276" s="31"/>
      <c r="AH276" s="33">
        <f t="shared" si="87"/>
        <v>0.70795134710488739</v>
      </c>
      <c r="AI276" s="33">
        <f t="shared" si="88"/>
        <v>1.125138603796735</v>
      </c>
      <c r="AJ276" s="33">
        <f t="shared" si="89"/>
        <v>0.99998242678918081</v>
      </c>
      <c r="AK276" s="95">
        <f t="shared" si="90"/>
        <v>0.85187969846853973</v>
      </c>
      <c r="AL276" s="3">
        <f t="shared" si="91"/>
        <v>0.85179436239074435</v>
      </c>
      <c r="AM276" s="3"/>
      <c r="AN276" s="3"/>
      <c r="AO276" s="3"/>
      <c r="AP276" s="3"/>
      <c r="AQ276" s="3"/>
      <c r="AR276" s="90">
        <f t="shared" si="97"/>
        <v>0</v>
      </c>
      <c r="AS276" s="91">
        <f t="shared" si="98"/>
        <v>0</v>
      </c>
      <c r="AT276" s="89">
        <f>SUM(AS$9:AS276)*RLR</f>
        <v>120</v>
      </c>
      <c r="AU276" s="90">
        <f>AT276-SUM(AW$9:AW276)</f>
        <v>17.784676513110668</v>
      </c>
      <c r="AV276" s="48">
        <f t="shared" si="92"/>
        <v>0.52910052910052907</v>
      </c>
      <c r="AW276" s="31">
        <f t="shared" si="99"/>
        <v>9.4767370407339263E-2</v>
      </c>
      <c r="AX276" s="90">
        <f>SUM(AW$9:AW276)*RRF</f>
        <v>71.55072644082253</v>
      </c>
      <c r="AY276" s="96"/>
    </row>
    <row r="277" spans="1:51" x14ac:dyDescent="0.25">
      <c r="A277" s="14">
        <f t="shared" si="93"/>
        <v>2.68</v>
      </c>
      <c r="B277" s="59">
        <f>IF($B$4="AY",0,IFERROR(P*INDEX('UWYr writing pattern'!$C$4:$C$18,MATCH('Extended model w.Calcs'!$A277,'UWYr writing pattern'!$A$4:$A$18,0)) / 25,B276))</f>
        <v>0</v>
      </c>
      <c r="C277" s="36">
        <f t="shared" si="94"/>
        <v>1.6165596631774269E-3</v>
      </c>
      <c r="E277" s="48">
        <f t="shared" si="80"/>
        <v>8.0400000000000009</v>
      </c>
      <c r="F277" s="34">
        <f t="shared" si="95"/>
        <v>1.4076141865475801E-4</v>
      </c>
      <c r="G277" s="31">
        <f>SUM($F$9:F277)*RLR</f>
        <v>119.99806012840408</v>
      </c>
      <c r="H277" s="32"/>
      <c r="I277" s="36">
        <f>G277-SUM($L$9:L277)</f>
        <v>34.858481917287875</v>
      </c>
      <c r="K277" s="48">
        <f t="shared" si="81"/>
        <v>0.52816901408450712</v>
      </c>
      <c r="L277" s="31">
        <f t="shared" si="96"/>
        <v>0.18541655852971003</v>
      </c>
      <c r="M277" s="36">
        <f>SUM($L$9:L277)*RRF</f>
        <v>59.597704747781336</v>
      </c>
      <c r="N277" s="33"/>
      <c r="O277" s="36">
        <f t="shared" si="82"/>
        <v>94.456186665069211</v>
      </c>
      <c r="P277" s="33"/>
      <c r="Q277" s="33"/>
      <c r="R277" s="33"/>
      <c r="S277" s="33"/>
      <c r="T277" s="33"/>
      <c r="U277" s="33"/>
      <c r="V277" s="33"/>
      <c r="W277" s="31">
        <f t="shared" si="83"/>
        <v>1.3579101170690384E-3</v>
      </c>
      <c r="X277" s="31">
        <f t="shared" si="84"/>
        <v>24.400937342101511</v>
      </c>
      <c r="Y277" s="31">
        <f t="shared" si="85"/>
        <v>24.402295252218579</v>
      </c>
      <c r="Z277" s="31">
        <f t="shared" si="86"/>
        <v>-10.456186665069211</v>
      </c>
      <c r="AA277" s="31"/>
      <c r="AB277" s="31"/>
      <c r="AC277" s="31"/>
      <c r="AD277" s="31"/>
      <c r="AE277" s="31"/>
      <c r="AF277" s="31"/>
      <c r="AG277" s="31"/>
      <c r="AH277" s="33">
        <f t="shared" si="87"/>
        <v>0.70949648509263497</v>
      </c>
      <c r="AI277" s="33">
        <f t="shared" si="88"/>
        <v>1.1244784126793954</v>
      </c>
      <c r="AJ277" s="33">
        <f t="shared" si="89"/>
        <v>0.99998383440336736</v>
      </c>
      <c r="AK277" s="95">
        <f t="shared" si="90"/>
        <v>0.85266064747940118</v>
      </c>
      <c r="AL277" s="3">
        <f t="shared" si="91"/>
        <v>0.85257851920349181</v>
      </c>
      <c r="AM277" s="3"/>
      <c r="AN277" s="3"/>
      <c r="AO277" s="3"/>
      <c r="AP277" s="3"/>
      <c r="AQ277" s="3"/>
      <c r="AR277" s="90">
        <f t="shared" si="97"/>
        <v>0</v>
      </c>
      <c r="AS277" s="91">
        <f t="shared" si="98"/>
        <v>0</v>
      </c>
      <c r="AT277" s="89">
        <f>SUM(AS$9:AS277)*RLR</f>
        <v>120</v>
      </c>
      <c r="AU277" s="90">
        <f>AT277-SUM(AW$9:AW277)</f>
        <v>17.690577695580984</v>
      </c>
      <c r="AV277" s="48">
        <f t="shared" si="92"/>
        <v>0.52816901408450712</v>
      </c>
      <c r="AW277" s="31">
        <f t="shared" si="99"/>
        <v>9.4098817529686074E-2</v>
      </c>
      <c r="AX277" s="90">
        <f>SUM(AW$9:AW277)*RRF</f>
        <v>71.61659561309331</v>
      </c>
      <c r="AY277" s="96"/>
    </row>
    <row r="278" spans="1:51" x14ac:dyDescent="0.25">
      <c r="A278" s="14">
        <f t="shared" si="93"/>
        <v>2.69</v>
      </c>
      <c r="B278" s="59">
        <f>IF($B$4="AY",0,IFERROR(P*INDEX('UWYr writing pattern'!$C$4:$C$18,MATCH('Extended model w.Calcs'!$A278,'UWYr writing pattern'!$A$4:$A$18,0)) / 25,B277))</f>
        <v>0</v>
      </c>
      <c r="C278" s="36">
        <f t="shared" si="94"/>
        <v>1.4865882662579617E-3</v>
      </c>
      <c r="E278" s="48">
        <f t="shared" si="80"/>
        <v>8.07</v>
      </c>
      <c r="F278" s="34">
        <f t="shared" si="95"/>
        <v>1.2997139691946514E-4</v>
      </c>
      <c r="G278" s="31">
        <f>SUM($F$9:F278)*RLR</f>
        <v>119.99821609408038</v>
      </c>
      <c r="H278" s="32"/>
      <c r="I278" s="36">
        <f>G278-SUM($L$9:L278)</f>
        <v>34.674526182696809</v>
      </c>
      <c r="K278" s="48">
        <f t="shared" si="81"/>
        <v>0.52724077328646757</v>
      </c>
      <c r="L278" s="31">
        <f t="shared" si="96"/>
        <v>0.18411170026736556</v>
      </c>
      <c r="M278" s="36">
        <f>SUM($L$9:L278)*RRF</f>
        <v>59.726582937968494</v>
      </c>
      <c r="N278" s="33"/>
      <c r="O278" s="36">
        <f t="shared" si="82"/>
        <v>94.401109120665296</v>
      </c>
      <c r="P278" s="33"/>
      <c r="Q278" s="33"/>
      <c r="R278" s="33"/>
      <c r="S278" s="33"/>
      <c r="T278" s="33"/>
      <c r="U278" s="33"/>
      <c r="V278" s="33"/>
      <c r="W278" s="31">
        <f t="shared" si="83"/>
        <v>1.2487341436566877E-3</v>
      </c>
      <c r="X278" s="31">
        <f t="shared" si="84"/>
        <v>24.272168327887766</v>
      </c>
      <c r="Y278" s="31">
        <f t="shared" si="85"/>
        <v>24.273417062031424</v>
      </c>
      <c r="Z278" s="31">
        <f t="shared" si="86"/>
        <v>-10.401109120665296</v>
      </c>
      <c r="AA278" s="31"/>
      <c r="AB278" s="31"/>
      <c r="AC278" s="31"/>
      <c r="AD278" s="31"/>
      <c r="AE278" s="31"/>
      <c r="AF278" s="31"/>
      <c r="AG278" s="31"/>
      <c r="AH278" s="33">
        <f t="shared" si="87"/>
        <v>0.71103074926152965</v>
      </c>
      <c r="AI278" s="33">
        <f t="shared" si="88"/>
        <v>1.1238227276269679</v>
      </c>
      <c r="AJ278" s="33">
        <f t="shared" si="89"/>
        <v>0.99998513411733647</v>
      </c>
      <c r="AK278" s="95">
        <f t="shared" si="90"/>
        <v>0.8534361161604328</v>
      </c>
      <c r="AL278" s="3">
        <f t="shared" si="91"/>
        <v>0.85335715378516341</v>
      </c>
      <c r="AM278" s="3"/>
      <c r="AN278" s="3"/>
      <c r="AO278" s="3"/>
      <c r="AP278" s="3"/>
      <c r="AQ278" s="3"/>
      <c r="AR278" s="90">
        <f t="shared" si="97"/>
        <v>0</v>
      </c>
      <c r="AS278" s="91">
        <f t="shared" si="98"/>
        <v>0</v>
      </c>
      <c r="AT278" s="89">
        <f>SUM(AS$9:AS278)*RLR</f>
        <v>120</v>
      </c>
      <c r="AU278" s="90">
        <f>AT278-SUM(AW$9:AW278)</f>
        <v>17.597141545780374</v>
      </c>
      <c r="AV278" s="48">
        <f t="shared" si="92"/>
        <v>0.52724077328646757</v>
      </c>
      <c r="AW278" s="31">
        <f t="shared" si="99"/>
        <v>9.3436149800603802E-2</v>
      </c>
      <c r="AX278" s="90">
        <f>SUM(AW$9:AW278)*RRF</f>
        <v>71.682000917953729</v>
      </c>
      <c r="AY278" s="96"/>
    </row>
    <row r="279" spans="1:51" x14ac:dyDescent="0.25">
      <c r="A279" s="14">
        <f t="shared" si="93"/>
        <v>2.7</v>
      </c>
      <c r="B279" s="59">
        <f>IF($B$4="AY",0,IFERROR(P*INDEX('UWYr writing pattern'!$C$4:$C$18,MATCH('Extended model w.Calcs'!$A279,'UWYr writing pattern'!$A$4:$A$18,0)) / 25,B278))</f>
        <v>0</v>
      </c>
      <c r="C279" s="36">
        <f t="shared" si="94"/>
        <v>1.3666205931709443E-3</v>
      </c>
      <c r="E279" s="48">
        <f t="shared" si="80"/>
        <v>8.1000000000000014</v>
      </c>
      <c r="F279" s="34">
        <f t="shared" si="95"/>
        <v>1.1996767308701752E-4</v>
      </c>
      <c r="G279" s="31">
        <f>SUM($F$9:F279)*RLR</f>
        <v>119.99836005528809</v>
      </c>
      <c r="H279" s="32"/>
      <c r="I279" s="36">
        <f>G279-SUM($L$9:L279)</f>
        <v>34.491851903925451</v>
      </c>
      <c r="K279" s="48">
        <f t="shared" si="81"/>
        <v>0.52631578947368418</v>
      </c>
      <c r="L279" s="31">
        <f t="shared" si="96"/>
        <v>0.18281823997906935</v>
      </c>
      <c r="M279" s="36">
        <f>SUM($L$9:L279)*RRF</f>
        <v>59.854555705953842</v>
      </c>
      <c r="N279" s="33"/>
      <c r="O279" s="36">
        <f t="shared" si="82"/>
        <v>94.346407609879293</v>
      </c>
      <c r="P279" s="33"/>
      <c r="Q279" s="33"/>
      <c r="R279" s="33"/>
      <c r="S279" s="33"/>
      <c r="T279" s="33"/>
      <c r="U279" s="33"/>
      <c r="V279" s="33"/>
      <c r="W279" s="31">
        <f t="shared" si="83"/>
        <v>1.1479612982635929E-3</v>
      </c>
      <c r="X279" s="31">
        <f t="shared" si="84"/>
        <v>24.144296332747814</v>
      </c>
      <c r="Y279" s="31">
        <f t="shared" si="85"/>
        <v>24.145444294046076</v>
      </c>
      <c r="Z279" s="31">
        <f t="shared" si="86"/>
        <v>-10.346407609879293</v>
      </c>
      <c r="AA279" s="31"/>
      <c r="AB279" s="31"/>
      <c r="AC279" s="31"/>
      <c r="AD279" s="31"/>
      <c r="AE279" s="31"/>
      <c r="AF279" s="31"/>
      <c r="AG279" s="31"/>
      <c r="AH279" s="33">
        <f t="shared" si="87"/>
        <v>0.71255423459468858</v>
      </c>
      <c r="AI279" s="33">
        <f t="shared" si="88"/>
        <v>1.1231715191652296</v>
      </c>
      <c r="AJ279" s="33">
        <f t="shared" si="89"/>
        <v>0.99998633379406743</v>
      </c>
      <c r="AK279" s="95">
        <f t="shared" si="90"/>
        <v>0.85420615250036458</v>
      </c>
      <c r="AL279" s="3">
        <f t="shared" si="91"/>
        <v>0.85413031466151579</v>
      </c>
      <c r="AM279" s="3"/>
      <c r="AN279" s="3"/>
      <c r="AO279" s="3"/>
      <c r="AP279" s="3"/>
      <c r="AQ279" s="3"/>
      <c r="AR279" s="90">
        <f t="shared" si="97"/>
        <v>0</v>
      </c>
      <c r="AS279" s="91">
        <f t="shared" si="98"/>
        <v>0</v>
      </c>
      <c r="AT279" s="89">
        <f>SUM(AS$9:AS279)*RLR</f>
        <v>120</v>
      </c>
      <c r="AU279" s="90">
        <f>AT279-SUM(AW$9:AW279)</f>
        <v>17.504362240618093</v>
      </c>
      <c r="AV279" s="48">
        <f t="shared" si="92"/>
        <v>0.52631578947368418</v>
      </c>
      <c r="AW279" s="31">
        <f t="shared" si="99"/>
        <v>9.2779305162286704E-2</v>
      </c>
      <c r="AX279" s="90">
        <f>SUM(AW$9:AW279)*RRF</f>
        <v>71.746946431567324</v>
      </c>
      <c r="AY279" s="96"/>
    </row>
    <row r="280" spans="1:51" x14ac:dyDescent="0.25">
      <c r="A280" s="14">
        <f t="shared" si="93"/>
        <v>2.71</v>
      </c>
      <c r="B280" s="59">
        <f>IF($B$4="AY",0,IFERROR(P*INDEX('UWYr writing pattern'!$C$4:$C$18,MATCH('Extended model w.Calcs'!$A280,'UWYr writing pattern'!$A$4:$A$18,0)) / 25,B279))</f>
        <v>0</v>
      </c>
      <c r="C280" s="36">
        <f t="shared" si="94"/>
        <v>1.2559243251240978E-3</v>
      </c>
      <c r="E280" s="48">
        <f t="shared" si="80"/>
        <v>8.129999999999999</v>
      </c>
      <c r="F280" s="34">
        <f t="shared" si="95"/>
        <v>1.106962680468465E-4</v>
      </c>
      <c r="G280" s="31">
        <f>SUM($F$9:F280)*RLR</f>
        <v>119.99849289080974</v>
      </c>
      <c r="H280" s="32"/>
      <c r="I280" s="36">
        <f>G280-SUM($L$9:L280)</f>
        <v>34.310448676794863</v>
      </c>
      <c r="K280" s="48">
        <f t="shared" si="81"/>
        <v>0.52539404553415059</v>
      </c>
      <c r="L280" s="31">
        <f t="shared" si="96"/>
        <v>0.18153606265223921</v>
      </c>
      <c r="M280" s="36">
        <f>SUM($L$9:L280)*RRF</f>
        <v>59.981630949810409</v>
      </c>
      <c r="N280" s="33"/>
      <c r="O280" s="36">
        <f t="shared" si="82"/>
        <v>94.292079626605272</v>
      </c>
      <c r="P280" s="33"/>
      <c r="Q280" s="33"/>
      <c r="R280" s="33"/>
      <c r="S280" s="33"/>
      <c r="T280" s="33"/>
      <c r="U280" s="33"/>
      <c r="V280" s="33"/>
      <c r="W280" s="31">
        <f t="shared" si="83"/>
        <v>1.0549764331042421E-3</v>
      </c>
      <c r="X280" s="31">
        <f t="shared" si="84"/>
        <v>24.017314073756403</v>
      </c>
      <c r="Y280" s="31">
        <f t="shared" si="85"/>
        <v>24.018369050189506</v>
      </c>
      <c r="Z280" s="31">
        <f t="shared" si="86"/>
        <v>-10.292079626605272</v>
      </c>
      <c r="AA280" s="31"/>
      <c r="AB280" s="31"/>
      <c r="AC280" s="31"/>
      <c r="AD280" s="31"/>
      <c r="AE280" s="31"/>
      <c r="AF280" s="31"/>
      <c r="AG280" s="31"/>
      <c r="AH280" s="33">
        <f t="shared" si="87"/>
        <v>0.71406703511679059</v>
      </c>
      <c r="AI280" s="33">
        <f t="shared" si="88"/>
        <v>1.1225247574595865</v>
      </c>
      <c r="AJ280" s="33">
        <f t="shared" si="89"/>
        <v>0.99998744075674784</v>
      </c>
      <c r="AK280" s="95">
        <f t="shared" si="90"/>
        <v>0.85497080398454939</v>
      </c>
      <c r="AL280" s="3">
        <f t="shared" si="91"/>
        <v>0.85489804984750795</v>
      </c>
      <c r="AM280" s="3"/>
      <c r="AN280" s="3"/>
      <c r="AO280" s="3"/>
      <c r="AP280" s="3"/>
      <c r="AQ280" s="3"/>
      <c r="AR280" s="90">
        <f t="shared" si="97"/>
        <v>0</v>
      </c>
      <c r="AS280" s="91">
        <f t="shared" si="98"/>
        <v>0</v>
      </c>
      <c r="AT280" s="89">
        <f>SUM(AS$9:AS280)*RLR</f>
        <v>120</v>
      </c>
      <c r="AU280" s="90">
        <f>AT280-SUM(AW$9:AW280)</f>
        <v>17.412234018299046</v>
      </c>
      <c r="AV280" s="48">
        <f t="shared" si="92"/>
        <v>0.52539404553415059</v>
      </c>
      <c r="AW280" s="31">
        <f t="shared" si="99"/>
        <v>9.2128222319042594E-2</v>
      </c>
      <c r="AX280" s="90">
        <f>SUM(AW$9:AW280)*RRF</f>
        <v>71.811436187190665</v>
      </c>
      <c r="AY280" s="96"/>
    </row>
    <row r="281" spans="1:51" x14ac:dyDescent="0.25">
      <c r="A281" s="14">
        <f t="shared" si="93"/>
        <v>2.72</v>
      </c>
      <c r="B281" s="59">
        <f>IF($B$4="AY",0,IFERROR(P*INDEX('UWYr writing pattern'!$C$4:$C$18,MATCH('Extended model w.Calcs'!$A281,'UWYr writing pattern'!$A$4:$A$18,0)) / 25,B280))</f>
        <v>0</v>
      </c>
      <c r="C281" s="36">
        <f t="shared" si="94"/>
        <v>1.1538176774915088E-3</v>
      </c>
      <c r="E281" s="48">
        <f t="shared" si="80"/>
        <v>8.16</v>
      </c>
      <c r="F281" s="34">
        <f t="shared" si="95"/>
        <v>1.0210664763258915E-4</v>
      </c>
      <c r="G281" s="31">
        <f>SUM($F$9:F281)*RLR</f>
        <v>119.9986154187869</v>
      </c>
      <c r="H281" s="32"/>
      <c r="I281" s="36">
        <f>G281-SUM($L$9:L281)</f>
        <v>34.130306150428083</v>
      </c>
      <c r="K281" s="48">
        <f t="shared" si="81"/>
        <v>0.52447552447552437</v>
      </c>
      <c r="L281" s="31">
        <f t="shared" si="96"/>
        <v>0.18026505434393097</v>
      </c>
      <c r="M281" s="36">
        <f>SUM($L$9:L281)*RRF</f>
        <v>60.107816487851167</v>
      </c>
      <c r="N281" s="33"/>
      <c r="O281" s="36">
        <f t="shared" si="82"/>
        <v>94.238122638279251</v>
      </c>
      <c r="P281" s="33"/>
      <c r="Q281" s="33"/>
      <c r="R281" s="33"/>
      <c r="S281" s="33"/>
      <c r="T281" s="33"/>
      <c r="U281" s="33"/>
      <c r="V281" s="33"/>
      <c r="W281" s="31">
        <f t="shared" si="83"/>
        <v>9.6920684909286721E-4</v>
      </c>
      <c r="X281" s="31">
        <f t="shared" si="84"/>
        <v>23.891214305299656</v>
      </c>
      <c r="Y281" s="31">
        <f t="shared" si="85"/>
        <v>23.892183512148748</v>
      </c>
      <c r="Z281" s="31">
        <f t="shared" si="86"/>
        <v>-10.238122638279251</v>
      </c>
      <c r="AA281" s="31"/>
      <c r="AB281" s="31"/>
      <c r="AC281" s="31"/>
      <c r="AD281" s="31"/>
      <c r="AE281" s="31"/>
      <c r="AF281" s="31"/>
      <c r="AG281" s="31"/>
      <c r="AH281" s="33">
        <f t="shared" si="87"/>
        <v>0.71556924390299004</v>
      </c>
      <c r="AI281" s="33">
        <f t="shared" si="88"/>
        <v>1.1218824123604674</v>
      </c>
      <c r="AJ281" s="33">
        <f t="shared" si="89"/>
        <v>0.9999884618232241</v>
      </c>
      <c r="AK281" s="95">
        <f t="shared" si="90"/>
        <v>0.85573011760111373</v>
      </c>
      <c r="AL281" s="3">
        <f t="shared" si="91"/>
        <v>0.85566040685356304</v>
      </c>
      <c r="AM281" s="3"/>
      <c r="AN281" s="3"/>
      <c r="AO281" s="3"/>
      <c r="AP281" s="3"/>
      <c r="AQ281" s="3"/>
      <c r="AR281" s="90">
        <f t="shared" si="97"/>
        <v>0</v>
      </c>
      <c r="AS281" s="91">
        <f t="shared" si="98"/>
        <v>0</v>
      </c>
      <c r="AT281" s="89">
        <f>SUM(AS$9:AS281)*RLR</f>
        <v>120</v>
      </c>
      <c r="AU281" s="90">
        <f>AT281-SUM(AW$9:AW281)</f>
        <v>17.320751177572433</v>
      </c>
      <c r="AV281" s="48">
        <f t="shared" si="92"/>
        <v>0.52447552447552437</v>
      </c>
      <c r="AW281" s="31">
        <f t="shared" si="99"/>
        <v>9.1482840726614945E-2</v>
      </c>
      <c r="AX281" s="90">
        <f>SUM(AW$9:AW281)*RRF</f>
        <v>71.875474175699296</v>
      </c>
      <c r="AY281" s="96"/>
    </row>
    <row r="282" spans="1:51" x14ac:dyDescent="0.25">
      <c r="A282" s="14">
        <f t="shared" si="93"/>
        <v>2.73</v>
      </c>
      <c r="B282" s="59">
        <f>IF($B$4="AY",0,IFERROR(P*INDEX('UWYr writing pattern'!$C$4:$C$18,MATCH('Extended model w.Calcs'!$A282,'UWYr writing pattern'!$A$4:$A$18,0)) / 25,B281))</f>
        <v>0</v>
      </c>
      <c r="C282" s="36">
        <f t="shared" si="94"/>
        <v>1.0596661550082017E-3</v>
      </c>
      <c r="E282" s="48">
        <f t="shared" si="80"/>
        <v>8.19</v>
      </c>
      <c r="F282" s="34">
        <f t="shared" si="95"/>
        <v>9.4151522483307122E-5</v>
      </c>
      <c r="G282" s="31">
        <f>SUM($F$9:F282)*RLR</f>
        <v>119.99872840061389</v>
      </c>
      <c r="H282" s="32"/>
      <c r="I282" s="36">
        <f>G282-SUM($L$9:L282)</f>
        <v>33.951414030067511</v>
      </c>
      <c r="K282" s="48">
        <f t="shared" si="81"/>
        <v>0.52356020942408377</v>
      </c>
      <c r="L282" s="31">
        <f t="shared" si="96"/>
        <v>0.17900510218755983</v>
      </c>
      <c r="M282" s="36">
        <f>SUM($L$9:L282)*RRF</f>
        <v>60.233120059382458</v>
      </c>
      <c r="N282" s="33"/>
      <c r="O282" s="36">
        <f t="shared" si="82"/>
        <v>94.184534089449969</v>
      </c>
      <c r="P282" s="33"/>
      <c r="Q282" s="33"/>
      <c r="R282" s="33"/>
      <c r="S282" s="33"/>
      <c r="T282" s="33"/>
      <c r="U282" s="33"/>
      <c r="V282" s="33"/>
      <c r="W282" s="31">
        <f t="shared" si="83"/>
        <v>8.9011957020688928E-4</v>
      </c>
      <c r="X282" s="31">
        <f t="shared" si="84"/>
        <v>23.765989821047256</v>
      </c>
      <c r="Y282" s="31">
        <f t="shared" si="85"/>
        <v>23.766879940617464</v>
      </c>
      <c r="Z282" s="31">
        <f t="shared" si="86"/>
        <v>-10.184534089449969</v>
      </c>
      <c r="AA282" s="31"/>
      <c r="AB282" s="31"/>
      <c r="AC282" s="31"/>
      <c r="AD282" s="31"/>
      <c r="AE282" s="31"/>
      <c r="AF282" s="31"/>
      <c r="AG282" s="31"/>
      <c r="AH282" s="33">
        <f t="shared" si="87"/>
        <v>0.71706095308788642</v>
      </c>
      <c r="AI282" s="33">
        <f t="shared" si="88"/>
        <v>1.121244453445833</v>
      </c>
      <c r="AJ282" s="33">
        <f t="shared" si="89"/>
        <v>0.99998940333844899</v>
      </c>
      <c r="AK282" s="95">
        <f t="shared" si="90"/>
        <v>0.85648413984702076</v>
      </c>
      <c r="AL282" s="3">
        <f t="shared" si="91"/>
        <v>0.85641743269174364</v>
      </c>
      <c r="AM282" s="3"/>
      <c r="AN282" s="3"/>
      <c r="AO282" s="3"/>
      <c r="AP282" s="3"/>
      <c r="AQ282" s="3"/>
      <c r="AR282" s="90">
        <f t="shared" si="97"/>
        <v>0</v>
      </c>
      <c r="AS282" s="91">
        <f t="shared" si="98"/>
        <v>0</v>
      </c>
      <c r="AT282" s="89">
        <f>SUM(AS$9:AS282)*RLR</f>
        <v>120</v>
      </c>
      <c r="AU282" s="90">
        <f>AT282-SUM(AW$9:AW282)</f>
        <v>17.229908076990753</v>
      </c>
      <c r="AV282" s="48">
        <f t="shared" si="92"/>
        <v>0.52356020942408377</v>
      </c>
      <c r="AW282" s="31">
        <f t="shared" si="99"/>
        <v>9.084310058167358E-2</v>
      </c>
      <c r="AX282" s="90">
        <f>SUM(AW$9:AW282)*RRF</f>
        <v>71.939064346106463</v>
      </c>
      <c r="AY282" s="96"/>
    </row>
    <row r="283" spans="1:51" x14ac:dyDescent="0.25">
      <c r="A283" s="14">
        <f t="shared" si="93"/>
        <v>2.74</v>
      </c>
      <c r="B283" s="59">
        <f>IF($B$4="AY",0,IFERROR(P*INDEX('UWYr writing pattern'!$C$4:$C$18,MATCH('Extended model w.Calcs'!$A283,'UWYr writing pattern'!$A$4:$A$18,0)) / 25,B282))</f>
        <v>0</v>
      </c>
      <c r="C283" s="36">
        <f t="shared" si="94"/>
        <v>9.7287949691302999E-4</v>
      </c>
      <c r="E283" s="48">
        <f t="shared" si="80"/>
        <v>8.2200000000000006</v>
      </c>
      <c r="F283" s="34">
        <f t="shared" si="95"/>
        <v>8.6786658095171706E-5</v>
      </c>
      <c r="G283" s="31">
        <f>SUM($F$9:F283)*RLR</f>
        <v>119.99883254460362</v>
      </c>
      <c r="H283" s="32"/>
      <c r="I283" s="36">
        <f>G283-SUM($L$9:L283)</f>
        <v>33.773762079658979</v>
      </c>
      <c r="K283" s="48">
        <f t="shared" si="81"/>
        <v>0.52264808362369342</v>
      </c>
      <c r="L283" s="31">
        <f t="shared" si="96"/>
        <v>0.17775609439825921</v>
      </c>
      <c r="M283" s="36">
        <f>SUM($L$9:L283)*RRF</f>
        <v>60.357549325461243</v>
      </c>
      <c r="N283" s="33"/>
      <c r="O283" s="36">
        <f t="shared" si="82"/>
        <v>94.131311405120215</v>
      </c>
      <c r="P283" s="33"/>
      <c r="Q283" s="33"/>
      <c r="R283" s="33"/>
      <c r="S283" s="33"/>
      <c r="T283" s="33"/>
      <c r="U283" s="33"/>
      <c r="V283" s="33"/>
      <c r="W283" s="31">
        <f t="shared" si="83"/>
        <v>8.1721877740694522E-4</v>
      </c>
      <c r="X283" s="31">
        <f t="shared" si="84"/>
        <v>23.641633455761283</v>
      </c>
      <c r="Y283" s="31">
        <f t="shared" si="85"/>
        <v>23.64245067453869</v>
      </c>
      <c r="Z283" s="31">
        <f t="shared" si="86"/>
        <v>-10.131311405120215</v>
      </c>
      <c r="AA283" s="31"/>
      <c r="AB283" s="31"/>
      <c r="AC283" s="31"/>
      <c r="AD283" s="31"/>
      <c r="AE283" s="31"/>
      <c r="AF283" s="31"/>
      <c r="AG283" s="31"/>
      <c r="AH283" s="33">
        <f t="shared" si="87"/>
        <v>0.71854225387453863</v>
      </c>
      <c r="AI283" s="33">
        <f t="shared" si="88"/>
        <v>1.1206108500609548</v>
      </c>
      <c r="AJ283" s="33">
        <f t="shared" si="89"/>
        <v>0.99999027120503015</v>
      </c>
      <c r="AK283" s="95">
        <f t="shared" si="90"/>
        <v>0.85723291673404911</v>
      </c>
      <c r="AL283" s="3">
        <f t="shared" si="91"/>
        <v>0.85716917388183922</v>
      </c>
      <c r="AM283" s="3"/>
      <c r="AN283" s="3"/>
      <c r="AO283" s="3"/>
      <c r="AP283" s="3"/>
      <c r="AQ283" s="3"/>
      <c r="AR283" s="90">
        <f t="shared" si="97"/>
        <v>0</v>
      </c>
      <c r="AS283" s="91">
        <f t="shared" si="98"/>
        <v>0</v>
      </c>
      <c r="AT283" s="89">
        <f>SUM(AS$9:AS283)*RLR</f>
        <v>120</v>
      </c>
      <c r="AU283" s="90">
        <f>AT283-SUM(AW$9:AW283)</f>
        <v>17.139699134179281</v>
      </c>
      <c r="AV283" s="48">
        <f t="shared" si="92"/>
        <v>0.52264808362369342</v>
      </c>
      <c r="AW283" s="31">
        <f t="shared" si="99"/>
        <v>9.0208942811469919E-2</v>
      </c>
      <c r="AX283" s="90">
        <f>SUM(AW$9:AW283)*RRF</f>
        <v>72.002210606074499</v>
      </c>
      <c r="AY283" s="96"/>
    </row>
    <row r="284" spans="1:51" x14ac:dyDescent="0.25">
      <c r="A284" s="14">
        <f t="shared" si="93"/>
        <v>2.75</v>
      </c>
      <c r="B284" s="59">
        <f>IF($B$4="AY",0,IFERROR(P*INDEX('UWYr writing pattern'!$C$4:$C$18,MATCH('Extended model w.Calcs'!$A284,'UWYr writing pattern'!$A$4:$A$18,0)) / 25,B283))</f>
        <v>0</v>
      </c>
      <c r="C284" s="36">
        <f t="shared" si="94"/>
        <v>8.9290880226677893E-4</v>
      </c>
      <c r="E284" s="48">
        <f t="shared" si="80"/>
        <v>8.25</v>
      </c>
      <c r="F284" s="34">
        <f t="shared" si="95"/>
        <v>7.9970694646251065E-5</v>
      </c>
      <c r="G284" s="31">
        <f>SUM($F$9:F284)*RLR</f>
        <v>119.99892850943718</v>
      </c>
      <c r="H284" s="32"/>
      <c r="I284" s="36">
        <f>G284-SUM($L$9:L284)</f>
        <v>33.597340124215577</v>
      </c>
      <c r="K284" s="48">
        <f t="shared" si="81"/>
        <v>0.52173913043478259</v>
      </c>
      <c r="L284" s="31">
        <f t="shared" si="96"/>
        <v>0.17651792027696331</v>
      </c>
      <c r="M284" s="36">
        <f>SUM($L$9:L284)*RRF</f>
        <v>60.481111869655116</v>
      </c>
      <c r="N284" s="33"/>
      <c r="O284" s="36">
        <f t="shared" si="82"/>
        <v>94.078451993870686</v>
      </c>
      <c r="P284" s="33"/>
      <c r="Q284" s="33"/>
      <c r="R284" s="33"/>
      <c r="S284" s="33"/>
      <c r="T284" s="33"/>
      <c r="U284" s="33"/>
      <c r="V284" s="33"/>
      <c r="W284" s="31">
        <f t="shared" si="83"/>
        <v>7.5004339390409417E-4</v>
      </c>
      <c r="X284" s="31">
        <f t="shared" si="84"/>
        <v>23.518138086950902</v>
      </c>
      <c r="Y284" s="31">
        <f t="shared" si="85"/>
        <v>23.518888130344806</v>
      </c>
      <c r="Z284" s="31">
        <f t="shared" si="86"/>
        <v>-10.078451993870686</v>
      </c>
      <c r="AA284" s="31"/>
      <c r="AB284" s="31"/>
      <c r="AC284" s="31"/>
      <c r="AD284" s="31"/>
      <c r="AE284" s="31"/>
      <c r="AF284" s="31"/>
      <c r="AG284" s="31"/>
      <c r="AH284" s="33">
        <f t="shared" si="87"/>
        <v>0.72001323654351324</v>
      </c>
      <c r="AI284" s="33">
        <f t="shared" si="88"/>
        <v>1.1199815713556034</v>
      </c>
      <c r="AJ284" s="33">
        <f t="shared" si="89"/>
        <v>0.99999107091197648</v>
      </c>
      <c r="AK284" s="95">
        <f t="shared" si="90"/>
        <v>0.85797649379469054</v>
      </c>
      <c r="AL284" s="3">
        <f t="shared" si="91"/>
        <v>0.85791567645736966</v>
      </c>
      <c r="AM284" s="3"/>
      <c r="AN284" s="3"/>
      <c r="AO284" s="3"/>
      <c r="AP284" s="3"/>
      <c r="AQ284" s="3"/>
      <c r="AR284" s="90">
        <f t="shared" si="97"/>
        <v>0</v>
      </c>
      <c r="AS284" s="91">
        <f t="shared" si="98"/>
        <v>0</v>
      </c>
      <c r="AT284" s="89">
        <f>SUM(AS$9:AS284)*RLR</f>
        <v>120</v>
      </c>
      <c r="AU284" s="90">
        <f>AT284-SUM(AW$9:AW284)</f>
        <v>17.050118825115632</v>
      </c>
      <c r="AV284" s="48">
        <f t="shared" si="92"/>
        <v>0.52173913043478259</v>
      </c>
      <c r="AW284" s="31">
        <f t="shared" si="99"/>
        <v>8.9580309063654801E-2</v>
      </c>
      <c r="AX284" s="90">
        <f>SUM(AW$9:AW284)*RRF</f>
        <v>72.06491682241905</v>
      </c>
      <c r="AY284" s="96"/>
    </row>
    <row r="285" spans="1:51" x14ac:dyDescent="0.25">
      <c r="A285" s="14">
        <f t="shared" si="93"/>
        <v>2.76</v>
      </c>
      <c r="B285" s="59">
        <f>IF($B$4="AY",0,IFERROR(P*INDEX('UWYr writing pattern'!$C$4:$C$18,MATCH('Extended model w.Calcs'!$A285,'UWYr writing pattern'!$A$4:$A$18,0)) / 25,B284))</f>
        <v>0</v>
      </c>
      <c r="C285" s="36">
        <f t="shared" si="94"/>
        <v>8.1924382607976968E-4</v>
      </c>
      <c r="E285" s="48">
        <f t="shared" si="80"/>
        <v>8.2799999999999994</v>
      </c>
      <c r="F285" s="34">
        <f t="shared" si="95"/>
        <v>7.3664976187009257E-5</v>
      </c>
      <c r="G285" s="31">
        <f>SUM($F$9:F285)*RLR</f>
        <v>119.9990169074086</v>
      </c>
      <c r="H285" s="32"/>
      <c r="I285" s="36">
        <f>G285-SUM($L$9:L285)</f>
        <v>33.422138051973704</v>
      </c>
      <c r="K285" s="48">
        <f t="shared" si="81"/>
        <v>0.52083333333333337</v>
      </c>
      <c r="L285" s="31">
        <f t="shared" si="96"/>
        <v>0.17529047021329866</v>
      </c>
      <c r="M285" s="36">
        <f>SUM($L$9:L285)*RRF</f>
        <v>60.603815198804426</v>
      </c>
      <c r="N285" s="33"/>
      <c r="O285" s="36">
        <f t="shared" si="82"/>
        <v>94.02595325077813</v>
      </c>
      <c r="P285" s="33"/>
      <c r="Q285" s="33"/>
      <c r="R285" s="33"/>
      <c r="S285" s="33"/>
      <c r="T285" s="33"/>
      <c r="U285" s="33"/>
      <c r="V285" s="33"/>
      <c r="W285" s="31">
        <f t="shared" si="83"/>
        <v>6.8816481390700647E-4</v>
      </c>
      <c r="X285" s="31">
        <f t="shared" si="84"/>
        <v>23.395496636381591</v>
      </c>
      <c r="Y285" s="31">
        <f t="shared" si="85"/>
        <v>23.396184801195499</v>
      </c>
      <c r="Z285" s="31">
        <f t="shared" si="86"/>
        <v>-10.02595325077813</v>
      </c>
      <c r="AA285" s="31"/>
      <c r="AB285" s="31"/>
      <c r="AC285" s="31"/>
      <c r="AD285" s="31"/>
      <c r="AE285" s="31"/>
      <c r="AF285" s="31"/>
      <c r="AG285" s="31"/>
      <c r="AH285" s="33">
        <f t="shared" si="87"/>
        <v>0.72147399046195748</v>
      </c>
      <c r="AI285" s="33">
        <f t="shared" si="88"/>
        <v>1.1193565863187873</v>
      </c>
      <c r="AJ285" s="33">
        <f t="shared" si="89"/>
        <v>0.99999180756173833</v>
      </c>
      <c r="AK285" s="95">
        <f t="shared" si="90"/>
        <v>0.85871491608796302</v>
      </c>
      <c r="AL285" s="3">
        <f t="shared" si="91"/>
        <v>0.85865698597150508</v>
      </c>
      <c r="AM285" s="3"/>
      <c r="AN285" s="3"/>
      <c r="AO285" s="3"/>
      <c r="AP285" s="3"/>
      <c r="AQ285" s="3"/>
      <c r="AR285" s="90">
        <f t="shared" si="97"/>
        <v>0</v>
      </c>
      <c r="AS285" s="91">
        <f t="shared" si="98"/>
        <v>0</v>
      </c>
      <c r="AT285" s="89">
        <f>SUM(AS$9:AS285)*RLR</f>
        <v>120</v>
      </c>
      <c r="AU285" s="90">
        <f>AT285-SUM(AW$9:AW285)</f>
        <v>16.961161683419377</v>
      </c>
      <c r="AV285" s="48">
        <f t="shared" si="92"/>
        <v>0.52083333333333337</v>
      </c>
      <c r="AW285" s="31">
        <f t="shared" si="99"/>
        <v>8.8957141696255473E-2</v>
      </c>
      <c r="AX285" s="90">
        <f>SUM(AW$9:AW285)*RRF</f>
        <v>72.127186821606429</v>
      </c>
      <c r="AY285" s="96"/>
    </row>
    <row r="286" spans="1:51" x14ac:dyDescent="0.25">
      <c r="A286" s="14">
        <f t="shared" si="93"/>
        <v>2.77</v>
      </c>
      <c r="B286" s="59">
        <f>IF($B$4="AY",0,IFERROR(P*INDEX('UWYr writing pattern'!$C$4:$C$18,MATCH('Extended model w.Calcs'!$A286,'UWYr writing pattern'!$A$4:$A$18,0)) / 25,B285))</f>
        <v>0</v>
      </c>
      <c r="C286" s="36">
        <f t="shared" si="94"/>
        <v>7.5141043728036479E-4</v>
      </c>
      <c r="E286" s="48">
        <f t="shared" si="80"/>
        <v>8.31</v>
      </c>
      <c r="F286" s="34">
        <f t="shared" si="95"/>
        <v>6.7833388799404929E-5</v>
      </c>
      <c r="G286" s="31">
        <f>SUM($F$9:F286)*RLR</f>
        <v>119.99909830747517</v>
      </c>
      <c r="H286" s="32"/>
      <c r="I286" s="36">
        <f>G286-SUM($L$9:L286)</f>
        <v>33.248145816352903</v>
      </c>
      <c r="K286" s="48">
        <f t="shared" si="81"/>
        <v>0.51993067590987874</v>
      </c>
      <c r="L286" s="31">
        <f t="shared" si="96"/>
        <v>0.17407363568736306</v>
      </c>
      <c r="M286" s="36">
        <f>SUM($L$9:L286)*RRF</f>
        <v>60.725666743785581</v>
      </c>
      <c r="N286" s="33"/>
      <c r="O286" s="36">
        <f t="shared" si="82"/>
        <v>93.973812560138484</v>
      </c>
      <c r="P286" s="33"/>
      <c r="Q286" s="33"/>
      <c r="R286" s="33"/>
      <c r="S286" s="33"/>
      <c r="T286" s="33"/>
      <c r="U286" s="33"/>
      <c r="V286" s="33"/>
      <c r="W286" s="31">
        <f t="shared" si="83"/>
        <v>6.311847673155064E-4</v>
      </c>
      <c r="X286" s="31">
        <f t="shared" si="84"/>
        <v>23.27370207144703</v>
      </c>
      <c r="Y286" s="31">
        <f t="shared" si="85"/>
        <v>23.274333256214344</v>
      </c>
      <c r="Z286" s="31">
        <f t="shared" si="86"/>
        <v>-9.9738125601384837</v>
      </c>
      <c r="AA286" s="31"/>
      <c r="AB286" s="31"/>
      <c r="AC286" s="31"/>
      <c r="AD286" s="31"/>
      <c r="AE286" s="31"/>
      <c r="AF286" s="31"/>
      <c r="AG286" s="31"/>
      <c r="AH286" s="33">
        <f t="shared" si="87"/>
        <v>0.72292460409268544</v>
      </c>
      <c r="AI286" s="33">
        <f t="shared" si="88"/>
        <v>1.1187358638111724</v>
      </c>
      <c r="AJ286" s="33">
        <f t="shared" si="89"/>
        <v>0.99999248589562639</v>
      </c>
      <c r="AK286" s="95">
        <f t="shared" si="90"/>
        <v>0.85944822820514566</v>
      </c>
      <c r="AL286" s="3">
        <f t="shared" si="91"/>
        <v>0.85939314750290341</v>
      </c>
      <c r="AM286" s="3"/>
      <c r="AN286" s="3"/>
      <c r="AO286" s="3"/>
      <c r="AP286" s="3"/>
      <c r="AQ286" s="3"/>
      <c r="AR286" s="90">
        <f t="shared" si="97"/>
        <v>0</v>
      </c>
      <c r="AS286" s="91">
        <f t="shared" si="98"/>
        <v>0</v>
      </c>
      <c r="AT286" s="89">
        <f>SUM(AS$9:AS286)*RLR</f>
        <v>120</v>
      </c>
      <c r="AU286" s="90">
        <f>AT286-SUM(AW$9:AW286)</f>
        <v>16.872822299651574</v>
      </c>
      <c r="AV286" s="48">
        <f t="shared" si="92"/>
        <v>0.51993067590987874</v>
      </c>
      <c r="AW286" s="31">
        <f t="shared" si="99"/>
        <v>8.8339383767809268E-2</v>
      </c>
      <c r="AX286" s="90">
        <f>SUM(AW$9:AW286)*RRF</f>
        <v>72.189024390243887</v>
      </c>
      <c r="AY286" s="96"/>
    </row>
    <row r="287" spans="1:51" x14ac:dyDescent="0.25">
      <c r="A287" s="14">
        <f t="shared" si="93"/>
        <v>2.78</v>
      </c>
      <c r="B287" s="59">
        <f>IF($B$4="AY",0,IFERROR(P*INDEX('UWYr writing pattern'!$C$4:$C$18,MATCH('Extended model w.Calcs'!$A287,'UWYr writing pattern'!$A$4:$A$18,0)) / 25,B286))</f>
        <v>0</v>
      </c>
      <c r="C287" s="36">
        <f t="shared" si="94"/>
        <v>6.8896822994236645E-4</v>
      </c>
      <c r="E287" s="48">
        <f t="shared" si="80"/>
        <v>8.34</v>
      </c>
      <c r="F287" s="34">
        <f t="shared" si="95"/>
        <v>6.2442207337998315E-5</v>
      </c>
      <c r="G287" s="31">
        <f>SUM($F$9:F287)*RLR</f>
        <v>119.99917323812397</v>
      </c>
      <c r="H287" s="32"/>
      <c r="I287" s="36">
        <f>G287-SUM($L$9:L287)</f>
        <v>33.075353437731238</v>
      </c>
      <c r="K287" s="48">
        <f t="shared" si="81"/>
        <v>0.51903114186851218</v>
      </c>
      <c r="L287" s="31">
        <f t="shared" si="96"/>
        <v>0.17286730927046573</v>
      </c>
      <c r="M287" s="36">
        <f>SUM($L$9:L287)*RRF</f>
        <v>60.846673860274912</v>
      </c>
      <c r="N287" s="33"/>
      <c r="O287" s="36">
        <f t="shared" si="82"/>
        <v>93.922027298006157</v>
      </c>
      <c r="P287" s="33"/>
      <c r="Q287" s="33"/>
      <c r="R287" s="33"/>
      <c r="S287" s="33"/>
      <c r="T287" s="33"/>
      <c r="U287" s="33"/>
      <c r="V287" s="33"/>
      <c r="W287" s="31">
        <f t="shared" si="83"/>
        <v>5.7873331315158778E-4</v>
      </c>
      <c r="X287" s="31">
        <f t="shared" si="84"/>
        <v>23.152747406411866</v>
      </c>
      <c r="Y287" s="31">
        <f t="shared" si="85"/>
        <v>23.153326139725017</v>
      </c>
      <c r="Z287" s="31">
        <f t="shared" si="86"/>
        <v>-9.9220272980061566</v>
      </c>
      <c r="AA287" s="31"/>
      <c r="AB287" s="31"/>
      <c r="AC287" s="31"/>
      <c r="AD287" s="31"/>
      <c r="AE287" s="31"/>
      <c r="AF287" s="31"/>
      <c r="AG287" s="31"/>
      <c r="AH287" s="33">
        <f t="shared" si="87"/>
        <v>0.72436516500327275</v>
      </c>
      <c r="AI287" s="33">
        <f t="shared" si="88"/>
        <v>1.1181193725953114</v>
      </c>
      <c r="AJ287" s="33">
        <f t="shared" si="89"/>
        <v>0.99999311031769977</v>
      </c>
      <c r="AK287" s="95">
        <f t="shared" si="90"/>
        <v>0.86017647427543342</v>
      </c>
      <c r="AL287" s="3">
        <f t="shared" si="91"/>
        <v>0.8601242056614673</v>
      </c>
      <c r="AM287" s="3"/>
      <c r="AN287" s="3"/>
      <c r="AO287" s="3"/>
      <c r="AP287" s="3"/>
      <c r="AQ287" s="3"/>
      <c r="AR287" s="90">
        <f t="shared" si="97"/>
        <v>0</v>
      </c>
      <c r="AS287" s="91">
        <f t="shared" si="98"/>
        <v>0</v>
      </c>
      <c r="AT287" s="89">
        <f>SUM(AS$9:AS287)*RLR</f>
        <v>120</v>
      </c>
      <c r="AU287" s="90">
        <f>AT287-SUM(AW$9:AW287)</f>
        <v>16.785095320623924</v>
      </c>
      <c r="AV287" s="48">
        <f t="shared" si="92"/>
        <v>0.51903114186851218</v>
      </c>
      <c r="AW287" s="31">
        <f t="shared" si="99"/>
        <v>8.772697902765117E-2</v>
      </c>
      <c r="AX287" s="90">
        <f>SUM(AW$9:AW287)*RRF</f>
        <v>72.250433275563253</v>
      </c>
      <c r="AY287" s="96"/>
    </row>
    <row r="288" spans="1:51" x14ac:dyDescent="0.25">
      <c r="A288" s="14">
        <f t="shared" si="93"/>
        <v>2.79</v>
      </c>
      <c r="B288" s="59">
        <f>IF($B$4="AY",0,IFERROR(P*INDEX('UWYr writing pattern'!$C$4:$C$18,MATCH('Extended model w.Calcs'!$A288,'UWYr writing pattern'!$A$4:$A$18,0)) / 25,B287))</f>
        <v>0</v>
      </c>
      <c r="C288" s="36">
        <f t="shared" si="94"/>
        <v>6.3150827956517312E-4</v>
      </c>
      <c r="E288" s="48">
        <f t="shared" si="80"/>
        <v>8.370000000000001</v>
      </c>
      <c r="F288" s="34">
        <f t="shared" si="95"/>
        <v>5.7459950377193358E-5</v>
      </c>
      <c r="G288" s="31">
        <f>SUM($F$9:F288)*RLR</f>
        <v>119.99924219006442</v>
      </c>
      <c r="H288" s="32"/>
      <c r="I288" s="36">
        <f>G288-SUM($L$9:L288)</f>
        <v>32.903751005046786</v>
      </c>
      <c r="K288" s="48">
        <f t="shared" si="81"/>
        <v>0.51813471502590669</v>
      </c>
      <c r="L288" s="31">
        <f t="shared" si="96"/>
        <v>0.17167138462490264</v>
      </c>
      <c r="M288" s="36">
        <f>SUM($L$9:L288)*RRF</f>
        <v>60.966843829512342</v>
      </c>
      <c r="N288" s="33"/>
      <c r="O288" s="36">
        <f t="shared" si="82"/>
        <v>93.870594834559128</v>
      </c>
      <c r="P288" s="33"/>
      <c r="Q288" s="33"/>
      <c r="R288" s="33"/>
      <c r="S288" s="33"/>
      <c r="T288" s="33"/>
      <c r="U288" s="33"/>
      <c r="V288" s="33"/>
      <c r="W288" s="31">
        <f t="shared" si="83"/>
        <v>5.304669548347454E-4</v>
      </c>
      <c r="X288" s="31">
        <f t="shared" si="84"/>
        <v>23.032625703532748</v>
      </c>
      <c r="Y288" s="31">
        <f t="shared" si="85"/>
        <v>23.033156170487583</v>
      </c>
      <c r="Z288" s="31">
        <f t="shared" si="86"/>
        <v>-9.8705948345591281</v>
      </c>
      <c r="AA288" s="31"/>
      <c r="AB288" s="31"/>
      <c r="AC288" s="31"/>
      <c r="AD288" s="31"/>
      <c r="AE288" s="31"/>
      <c r="AF288" s="31"/>
      <c r="AG288" s="31"/>
      <c r="AH288" s="33">
        <f t="shared" si="87"/>
        <v>0.72579575987514688</v>
      </c>
      <c r="AI288" s="33">
        <f t="shared" si="88"/>
        <v>1.1175070813637991</v>
      </c>
      <c r="AJ288" s="33">
        <f t="shared" si="89"/>
        <v>0.99999368491720353</v>
      </c>
      <c r="AK288" s="95">
        <f t="shared" si="90"/>
        <v>0.86089969797151422</v>
      </c>
      <c r="AL288" s="3">
        <f t="shared" si="91"/>
        <v>0.86085020459402017</v>
      </c>
      <c r="AM288" s="3"/>
      <c r="AN288" s="3"/>
      <c r="AO288" s="3"/>
      <c r="AP288" s="3"/>
      <c r="AQ288" s="3"/>
      <c r="AR288" s="90">
        <f t="shared" si="97"/>
        <v>0</v>
      </c>
      <c r="AS288" s="91">
        <f t="shared" si="98"/>
        <v>0</v>
      </c>
      <c r="AT288" s="89">
        <f>SUM(AS$9:AS288)*RLR</f>
        <v>120</v>
      </c>
      <c r="AU288" s="90">
        <f>AT288-SUM(AW$9:AW288)</f>
        <v>16.697975448717571</v>
      </c>
      <c r="AV288" s="48">
        <f t="shared" si="92"/>
        <v>0.51813471502590669</v>
      </c>
      <c r="AW288" s="31">
        <f t="shared" si="99"/>
        <v>8.7119871906352564E-2</v>
      </c>
      <c r="AX288" s="90">
        <f>SUM(AW$9:AW288)*RRF</f>
        <v>72.311417185897696</v>
      </c>
      <c r="AY288" s="96"/>
    </row>
    <row r="289" spans="1:51" x14ac:dyDescent="0.25">
      <c r="A289" s="14">
        <f t="shared" si="93"/>
        <v>2.8</v>
      </c>
      <c r="B289" s="59">
        <f>IF($B$4="AY",0,IFERROR(P*INDEX('UWYr writing pattern'!$C$4:$C$18,MATCH('Extended model w.Calcs'!$A289,'UWYr writing pattern'!$A$4:$A$18,0)) / 25,B288))</f>
        <v>0</v>
      </c>
      <c r="C289" s="36">
        <f t="shared" si="94"/>
        <v>5.7865103656556808E-4</v>
      </c>
      <c r="E289" s="48">
        <f t="shared" si="80"/>
        <v>8.3999999999999986</v>
      </c>
      <c r="F289" s="34">
        <f t="shared" si="95"/>
        <v>5.2857242999604995E-5</v>
      </c>
      <c r="G289" s="31">
        <f>SUM($F$9:F289)*RLR</f>
        <v>119.99930561875604</v>
      </c>
      <c r="H289" s="32"/>
      <c r="I289" s="36">
        <f>G289-SUM($L$9:L289)</f>
        <v>32.733328677235576</v>
      </c>
      <c r="K289" s="48">
        <f t="shared" si="81"/>
        <v>0.51724137931034486</v>
      </c>
      <c r="L289" s="31">
        <f t="shared" si="96"/>
        <v>0.17048575650283307</v>
      </c>
      <c r="M289" s="36">
        <f>SUM($L$9:L289)*RRF</f>
        <v>61.08618385906432</v>
      </c>
      <c r="N289" s="33"/>
      <c r="O289" s="36">
        <f t="shared" si="82"/>
        <v>93.819512536299897</v>
      </c>
      <c r="P289" s="33"/>
      <c r="Q289" s="33"/>
      <c r="R289" s="33"/>
      <c r="S289" s="33"/>
      <c r="T289" s="33"/>
      <c r="U289" s="33"/>
      <c r="V289" s="33"/>
      <c r="W289" s="31">
        <f t="shared" si="83"/>
        <v>4.8606687071507714E-4</v>
      </c>
      <c r="X289" s="31">
        <f t="shared" si="84"/>
        <v>22.913330074064902</v>
      </c>
      <c r="Y289" s="31">
        <f t="shared" si="85"/>
        <v>22.913816140935616</v>
      </c>
      <c r="Z289" s="31">
        <f t="shared" si="86"/>
        <v>-9.8195125362998965</v>
      </c>
      <c r="AA289" s="31"/>
      <c r="AB289" s="31"/>
      <c r="AC289" s="31"/>
      <c r="AD289" s="31"/>
      <c r="AE289" s="31"/>
      <c r="AF289" s="31"/>
      <c r="AG289" s="31"/>
      <c r="AH289" s="33">
        <f t="shared" si="87"/>
        <v>0.72721647451267046</v>
      </c>
      <c r="AI289" s="33">
        <f t="shared" si="88"/>
        <v>1.116898958765475</v>
      </c>
      <c r="AJ289" s="33">
        <f t="shared" si="89"/>
        <v>0.99999421348963369</v>
      </c>
      <c r="AK289" s="95">
        <f t="shared" si="90"/>
        <v>0.86161794251506829</v>
      </c>
      <c r="AL289" s="3">
        <f t="shared" si="91"/>
        <v>0.86157118798990617</v>
      </c>
      <c r="AM289" s="3"/>
      <c r="AN289" s="3"/>
      <c r="AO289" s="3"/>
      <c r="AP289" s="3"/>
      <c r="AQ289" s="3"/>
      <c r="AR289" s="90">
        <f t="shared" si="97"/>
        <v>0</v>
      </c>
      <c r="AS289" s="91">
        <f t="shared" si="98"/>
        <v>0</v>
      </c>
      <c r="AT289" s="89">
        <f>SUM(AS$9:AS289)*RLR</f>
        <v>120</v>
      </c>
      <c r="AU289" s="90">
        <f>AT289-SUM(AW$9:AW289)</f>
        <v>16.611457441211257</v>
      </c>
      <c r="AV289" s="48">
        <f t="shared" si="92"/>
        <v>0.51724137931034486</v>
      </c>
      <c r="AW289" s="31">
        <f t="shared" si="99"/>
        <v>8.6518007506308656E-2</v>
      </c>
      <c r="AX289" s="90">
        <f>SUM(AW$9:AW289)*RRF</f>
        <v>72.371979791152114</v>
      </c>
      <c r="AY289" s="96"/>
    </row>
    <row r="290" spans="1:51" x14ac:dyDescent="0.25">
      <c r="A290" s="14">
        <f t="shared" si="93"/>
        <v>2.81</v>
      </c>
      <c r="B290" s="59">
        <f>IF($B$4="AY",0,IFERROR(P*INDEX('UWYr writing pattern'!$C$4:$C$18,MATCH('Extended model w.Calcs'!$A290,'UWYr writing pattern'!$A$4:$A$18,0)) / 25,B289))</f>
        <v>0</v>
      </c>
      <c r="C290" s="36">
        <f t="shared" si="94"/>
        <v>5.3004434949406034E-4</v>
      </c>
      <c r="E290" s="48">
        <f t="shared" si="80"/>
        <v>8.43</v>
      </c>
      <c r="F290" s="34">
        <f t="shared" si="95"/>
        <v>4.8606687071507715E-5</v>
      </c>
      <c r="G290" s="31">
        <f>SUM($F$9:F290)*RLR</f>
        <v>119.99936394678052</v>
      </c>
      <c r="H290" s="32"/>
      <c r="I290" s="36">
        <f>G290-SUM($L$9:L290)</f>
        <v>32.56407668451574</v>
      </c>
      <c r="K290" s="48">
        <f t="shared" si="81"/>
        <v>0.51635111876075723</v>
      </c>
      <c r="L290" s="31">
        <f t="shared" si="96"/>
        <v>0.16931032074432195</v>
      </c>
      <c r="M290" s="36">
        <f>SUM($L$9:L290)*RRF</f>
        <v>61.204701083585341</v>
      </c>
      <c r="N290" s="33"/>
      <c r="O290" s="36">
        <f t="shared" si="82"/>
        <v>93.768777768101074</v>
      </c>
      <c r="P290" s="33"/>
      <c r="Q290" s="33"/>
      <c r="R290" s="33"/>
      <c r="S290" s="33"/>
      <c r="T290" s="33"/>
      <c r="U290" s="33"/>
      <c r="V290" s="33"/>
      <c r="W290" s="31">
        <f t="shared" si="83"/>
        <v>4.4523725357501062E-4</v>
      </c>
      <c r="X290" s="31">
        <f t="shared" si="84"/>
        <v>22.794853679161015</v>
      </c>
      <c r="Y290" s="31">
        <f t="shared" si="85"/>
        <v>22.795298916414591</v>
      </c>
      <c r="Z290" s="31">
        <f t="shared" si="86"/>
        <v>-9.7687777681010743</v>
      </c>
      <c r="AA290" s="31"/>
      <c r="AB290" s="31"/>
      <c r="AC290" s="31"/>
      <c r="AD290" s="31"/>
      <c r="AE290" s="31"/>
      <c r="AF290" s="31"/>
      <c r="AG290" s="31"/>
      <c r="AH290" s="33">
        <f t="shared" si="87"/>
        <v>0.72862739385220643</v>
      </c>
      <c r="AI290" s="33">
        <f t="shared" si="88"/>
        <v>1.1162949734297747</v>
      </c>
      <c r="AJ290" s="33">
        <f t="shared" si="89"/>
        <v>0.99999469955650433</v>
      </c>
      <c r="AK290" s="95">
        <f t="shared" si="90"/>
        <v>0.8623312506821933</v>
      </c>
      <c r="AL290" s="3">
        <f t="shared" si="91"/>
        <v>0.86228719908651019</v>
      </c>
      <c r="AM290" s="3"/>
      <c r="AN290" s="3"/>
      <c r="AO290" s="3"/>
      <c r="AP290" s="3"/>
      <c r="AQ290" s="3"/>
      <c r="AR290" s="90">
        <f t="shared" si="97"/>
        <v>0</v>
      </c>
      <c r="AS290" s="91">
        <f t="shared" si="98"/>
        <v>0</v>
      </c>
      <c r="AT290" s="89">
        <f>SUM(AS$9:AS290)*RLR</f>
        <v>120</v>
      </c>
      <c r="AU290" s="90">
        <f>AT290-SUM(AW$9:AW290)</f>
        <v>16.525536109618784</v>
      </c>
      <c r="AV290" s="48">
        <f t="shared" si="92"/>
        <v>0.51635111876075723</v>
      </c>
      <c r="AW290" s="31">
        <f t="shared" si="99"/>
        <v>8.5921331592472033E-2</v>
      </c>
      <c r="AX290" s="90">
        <f>SUM(AW$9:AW290)*RRF</f>
        <v>72.432124723266853</v>
      </c>
      <c r="AY290" s="96"/>
    </row>
    <row r="291" spans="1:51" x14ac:dyDescent="0.25">
      <c r="A291" s="14">
        <f t="shared" si="93"/>
        <v>2.82</v>
      </c>
      <c r="B291" s="59">
        <f>IF($B$4="AY",0,IFERROR(P*INDEX('UWYr writing pattern'!$C$4:$C$18,MATCH('Extended model w.Calcs'!$A291,'UWYr writing pattern'!$A$4:$A$18,0)) / 25,B290))</f>
        <v>0</v>
      </c>
      <c r="C291" s="36">
        <f t="shared" si="94"/>
        <v>4.8536161083171108E-4</v>
      </c>
      <c r="E291" s="48">
        <f t="shared" si="80"/>
        <v>8.4599999999999991</v>
      </c>
      <c r="F291" s="34">
        <f t="shared" si="95"/>
        <v>4.4682738662349287E-5</v>
      </c>
      <c r="G291" s="31">
        <f>SUM($F$9:F291)*RLR</f>
        <v>119.99941756606691</v>
      </c>
      <c r="H291" s="32"/>
      <c r="I291" s="36">
        <f>G291-SUM($L$9:L291)</f>
        <v>32.39598532952752</v>
      </c>
      <c r="K291" s="48">
        <f t="shared" si="81"/>
        <v>0.51546391752577314</v>
      </c>
      <c r="L291" s="31">
        <f t="shared" si="96"/>
        <v>0.16814497427460792</v>
      </c>
      <c r="M291" s="36">
        <f>SUM($L$9:L291)*RRF</f>
        <v>61.322402565577569</v>
      </c>
      <c r="N291" s="33"/>
      <c r="O291" s="36">
        <f t="shared" si="82"/>
        <v>93.718387895105081</v>
      </c>
      <c r="P291" s="33"/>
      <c r="Q291" s="33"/>
      <c r="R291" s="33"/>
      <c r="S291" s="33"/>
      <c r="T291" s="33"/>
      <c r="U291" s="33"/>
      <c r="V291" s="33"/>
      <c r="W291" s="31">
        <f t="shared" si="83"/>
        <v>4.0770375309863731E-4</v>
      </c>
      <c r="X291" s="31">
        <f t="shared" si="84"/>
        <v>22.677189730669262</v>
      </c>
      <c r="Y291" s="31">
        <f t="shared" si="85"/>
        <v>22.67759743442236</v>
      </c>
      <c r="Z291" s="31">
        <f t="shared" si="86"/>
        <v>-9.7183878951050815</v>
      </c>
      <c r="AA291" s="31"/>
      <c r="AB291" s="31"/>
      <c r="AC291" s="31"/>
      <c r="AD291" s="31"/>
      <c r="AE291" s="31"/>
      <c r="AF291" s="31"/>
      <c r="AG291" s="31"/>
      <c r="AH291" s="33">
        <f t="shared" si="87"/>
        <v>0.73002860197116148</v>
      </c>
      <c r="AI291" s="33">
        <f t="shared" si="88"/>
        <v>1.1156950939893462</v>
      </c>
      <c r="AJ291" s="33">
        <f t="shared" si="89"/>
        <v>0.99999514638389086</v>
      </c>
      <c r="AK291" s="95">
        <f t="shared" si="90"/>
        <v>0.86303966480875405</v>
      </c>
      <c r="AL291" s="3">
        <f t="shared" si="91"/>
        <v>0.86299828067470363</v>
      </c>
      <c r="AM291" s="3"/>
      <c r="AN291" s="3"/>
      <c r="AO291" s="3"/>
      <c r="AP291" s="3"/>
      <c r="AQ291" s="3"/>
      <c r="AR291" s="90">
        <f t="shared" si="97"/>
        <v>0</v>
      </c>
      <c r="AS291" s="91">
        <f t="shared" si="98"/>
        <v>0</v>
      </c>
      <c r="AT291" s="89">
        <f>SUM(AS$9:AS291)*RLR</f>
        <v>120</v>
      </c>
      <c r="AU291" s="90">
        <f>AT291-SUM(AW$9:AW291)</f>
        <v>16.440206319035553</v>
      </c>
      <c r="AV291" s="48">
        <f t="shared" si="92"/>
        <v>0.51546391752577314</v>
      </c>
      <c r="AW291" s="31">
        <f t="shared" si="99"/>
        <v>8.5329790583229509E-2</v>
      </c>
      <c r="AX291" s="90">
        <f>SUM(AW$9:AW291)*RRF</f>
        <v>72.491855576675107</v>
      </c>
      <c r="AY291" s="96"/>
    </row>
    <row r="292" spans="1:51" x14ac:dyDescent="0.25">
      <c r="A292" s="14">
        <f t="shared" si="93"/>
        <v>2.83</v>
      </c>
      <c r="B292" s="59">
        <f>IF($B$4="AY",0,IFERROR(P*INDEX('UWYr writing pattern'!$C$4:$C$18,MATCH('Extended model w.Calcs'!$A292,'UWYr writing pattern'!$A$4:$A$18,0)) / 25,B291))</f>
        <v>0</v>
      </c>
      <c r="C292" s="36">
        <f t="shared" si="94"/>
        <v>4.4430001855534835E-4</v>
      </c>
      <c r="E292" s="48">
        <f t="shared" si="80"/>
        <v>8.49</v>
      </c>
      <c r="F292" s="34">
        <f t="shared" si="95"/>
        <v>4.1061592276362752E-5</v>
      </c>
      <c r="G292" s="31">
        <f>SUM($F$9:F292)*RLR</f>
        <v>119.99946683997764</v>
      </c>
      <c r="H292" s="32"/>
      <c r="I292" s="36">
        <f>G292-SUM($L$9:L292)</f>
        <v>32.229044988337591</v>
      </c>
      <c r="K292" s="48">
        <f t="shared" si="81"/>
        <v>0.51457975986277871</v>
      </c>
      <c r="L292" s="31">
        <f t="shared" si="96"/>
        <v>0.1669896151006573</v>
      </c>
      <c r="M292" s="36">
        <f>SUM($L$9:L292)*RRF</f>
        <v>61.439295296148032</v>
      </c>
      <c r="N292" s="33"/>
      <c r="O292" s="36">
        <f t="shared" si="82"/>
        <v>93.668340284485623</v>
      </c>
      <c r="P292" s="33"/>
      <c r="Q292" s="33"/>
      <c r="R292" s="33"/>
      <c r="S292" s="33"/>
      <c r="T292" s="33"/>
      <c r="U292" s="33"/>
      <c r="V292" s="33"/>
      <c r="W292" s="31">
        <f t="shared" si="83"/>
        <v>3.7321201558649254E-4</v>
      </c>
      <c r="X292" s="31">
        <f t="shared" si="84"/>
        <v>22.560331491836312</v>
      </c>
      <c r="Y292" s="31">
        <f t="shared" si="85"/>
        <v>22.560704703851897</v>
      </c>
      <c r="Z292" s="31">
        <f t="shared" si="86"/>
        <v>-9.6683402844856232</v>
      </c>
      <c r="AA292" s="31"/>
      <c r="AB292" s="31"/>
      <c r="AC292" s="31"/>
      <c r="AD292" s="31"/>
      <c r="AE292" s="31"/>
      <c r="AF292" s="31"/>
      <c r="AG292" s="31"/>
      <c r="AH292" s="33">
        <f t="shared" si="87"/>
        <v>0.73142018209700033</v>
      </c>
      <c r="AI292" s="33">
        <f t="shared" si="88"/>
        <v>1.1150992891010194</v>
      </c>
      <c r="AJ292" s="33">
        <f t="shared" si="89"/>
        <v>0.99999555699981368</v>
      </c>
      <c r="AK292" s="95">
        <f t="shared" si="90"/>
        <v>0.86374322679565951</v>
      </c>
      <c r="AL292" s="3">
        <f t="shared" si="91"/>
        <v>0.86370447510421555</v>
      </c>
      <c r="AM292" s="3"/>
      <c r="AN292" s="3"/>
      <c r="AO292" s="3"/>
      <c r="AP292" s="3"/>
      <c r="AQ292" s="3"/>
      <c r="AR292" s="90">
        <f t="shared" si="97"/>
        <v>0</v>
      </c>
      <c r="AS292" s="91">
        <f t="shared" si="98"/>
        <v>0</v>
      </c>
      <c r="AT292" s="89">
        <f>SUM(AS$9:AS292)*RLR</f>
        <v>120</v>
      </c>
      <c r="AU292" s="90">
        <f>AT292-SUM(AW$9:AW292)</f>
        <v>16.355462987494136</v>
      </c>
      <c r="AV292" s="48">
        <f t="shared" si="92"/>
        <v>0.51457975986277871</v>
      </c>
      <c r="AW292" s="31">
        <f t="shared" si="99"/>
        <v>8.4743331541420372E-2</v>
      </c>
      <c r="AX292" s="90">
        <f>SUM(AW$9:AW292)*RRF</f>
        <v>72.551175908754104</v>
      </c>
      <c r="AY292" s="96"/>
    </row>
    <row r="293" spans="1:51" x14ac:dyDescent="0.25">
      <c r="A293" s="14">
        <f t="shared" si="93"/>
        <v>2.84</v>
      </c>
      <c r="B293" s="59">
        <f>IF($B$4="AY",0,IFERROR(P*INDEX('UWYr writing pattern'!$C$4:$C$18,MATCH('Extended model w.Calcs'!$A293,'UWYr writing pattern'!$A$4:$A$18,0)) / 25,B292))</f>
        <v>0</v>
      </c>
      <c r="C293" s="36">
        <f t="shared" si="94"/>
        <v>4.065789469799993E-4</v>
      </c>
      <c r="E293" s="48">
        <f t="shared" si="80"/>
        <v>8.52</v>
      </c>
      <c r="F293" s="34">
        <f t="shared" si="95"/>
        <v>3.7721071575349075E-5</v>
      </c>
      <c r="G293" s="31">
        <f>SUM($F$9:F293)*RLR</f>
        <v>119.99951210526353</v>
      </c>
      <c r="H293" s="32"/>
      <c r="I293" s="36">
        <f>G293-SUM($L$9:L293)</f>
        <v>32.063246111316431</v>
      </c>
      <c r="K293" s="48">
        <f t="shared" si="81"/>
        <v>0.51369863013698636</v>
      </c>
      <c r="L293" s="31">
        <f t="shared" si="96"/>
        <v>0.16584414230705449</v>
      </c>
      <c r="M293" s="36">
        <f>SUM($L$9:L293)*RRF</f>
        <v>61.555386195762971</v>
      </c>
      <c r="N293" s="33"/>
      <c r="O293" s="36">
        <f t="shared" si="82"/>
        <v>93.618632307079395</v>
      </c>
      <c r="P293" s="33"/>
      <c r="Q293" s="33"/>
      <c r="R293" s="33"/>
      <c r="S293" s="33"/>
      <c r="T293" s="33"/>
      <c r="U293" s="33"/>
      <c r="V293" s="33"/>
      <c r="W293" s="31">
        <f t="shared" si="83"/>
        <v>3.4152631546319938E-4</v>
      </c>
      <c r="X293" s="31">
        <f t="shared" si="84"/>
        <v>22.444272277921499</v>
      </c>
      <c r="Y293" s="31">
        <f t="shared" si="85"/>
        <v>22.444613804236962</v>
      </c>
      <c r="Z293" s="31">
        <f t="shared" si="86"/>
        <v>-9.6186323070793946</v>
      </c>
      <c r="AA293" s="31"/>
      <c r="AB293" s="31"/>
      <c r="AC293" s="31"/>
      <c r="AD293" s="31"/>
      <c r="AE293" s="31"/>
      <c r="AF293" s="31"/>
      <c r="AG293" s="31"/>
      <c r="AH293" s="33">
        <f t="shared" si="87"/>
        <v>0.7328022166162258</v>
      </c>
      <c r="AI293" s="33">
        <f t="shared" si="88"/>
        <v>1.114507527465231</v>
      </c>
      <c r="AJ293" s="33">
        <f t="shared" si="89"/>
        <v>0.99999593421052946</v>
      </c>
      <c r="AK293" s="95">
        <f t="shared" si="90"/>
        <v>0.86444197811406698</v>
      </c>
      <c r="AL293" s="3">
        <f t="shared" si="91"/>
        <v>0.86440582428892787</v>
      </c>
      <c r="AM293" s="3"/>
      <c r="AN293" s="3"/>
      <c r="AO293" s="3"/>
      <c r="AP293" s="3"/>
      <c r="AQ293" s="3"/>
      <c r="AR293" s="90">
        <f t="shared" si="97"/>
        <v>0</v>
      </c>
      <c r="AS293" s="91">
        <f t="shared" si="98"/>
        <v>0</v>
      </c>
      <c r="AT293" s="89">
        <f>SUM(AS$9:AS293)*RLR</f>
        <v>120</v>
      </c>
      <c r="AU293" s="90">
        <f>AT293-SUM(AW$9:AW293)</f>
        <v>16.271301085328645</v>
      </c>
      <c r="AV293" s="48">
        <f t="shared" si="92"/>
        <v>0.51369863013698636</v>
      </c>
      <c r="AW293" s="31">
        <f t="shared" si="99"/>
        <v>8.4161902165492977E-2</v>
      </c>
      <c r="AX293" s="90">
        <f>SUM(AW$9:AW293)*RRF</f>
        <v>72.610089240269943</v>
      </c>
      <c r="AY293" s="96"/>
    </row>
    <row r="294" spans="1:51" x14ac:dyDescent="0.25">
      <c r="A294" s="14">
        <f t="shared" si="93"/>
        <v>2.85</v>
      </c>
      <c r="B294" s="59">
        <f>IF($B$4="AY",0,IFERROR(P*INDEX('UWYr writing pattern'!$C$4:$C$18,MATCH('Extended model w.Calcs'!$A294,'UWYr writing pattern'!$A$4:$A$18,0)) / 25,B293))</f>
        <v>0</v>
      </c>
      <c r="C294" s="36">
        <f t="shared" si="94"/>
        <v>3.7193842069730337E-4</v>
      </c>
      <c r="E294" s="48">
        <f t="shared" si="80"/>
        <v>8.5500000000000007</v>
      </c>
      <c r="F294" s="34">
        <f t="shared" si="95"/>
        <v>3.4640526282695938E-5</v>
      </c>
      <c r="G294" s="31">
        <f>SUM($F$9:F294)*RLR</f>
        <v>119.99955367389506</v>
      </c>
      <c r="H294" s="32"/>
      <c r="I294" s="36">
        <f>G294-SUM($L$9:L294)</f>
        <v>31.898579223896675</v>
      </c>
      <c r="K294" s="48">
        <f t="shared" si="81"/>
        <v>0.51282051282051289</v>
      </c>
      <c r="L294" s="31">
        <f t="shared" si="96"/>
        <v>0.16470845605128304</v>
      </c>
      <c r="M294" s="36">
        <f>SUM($L$9:L294)*RRF</f>
        <v>61.670682114998868</v>
      </c>
      <c r="N294" s="33"/>
      <c r="O294" s="36">
        <f t="shared" si="82"/>
        <v>93.569261338895544</v>
      </c>
      <c r="P294" s="33"/>
      <c r="Q294" s="33"/>
      <c r="R294" s="33"/>
      <c r="S294" s="33"/>
      <c r="T294" s="33"/>
      <c r="U294" s="33"/>
      <c r="V294" s="33"/>
      <c r="W294" s="31">
        <f t="shared" si="83"/>
        <v>3.124282733857348E-4</v>
      </c>
      <c r="X294" s="31">
        <f t="shared" si="84"/>
        <v>22.329005456727671</v>
      </c>
      <c r="Y294" s="31">
        <f t="shared" si="85"/>
        <v>22.329317885001057</v>
      </c>
      <c r="Z294" s="31">
        <f t="shared" si="86"/>
        <v>-9.5692613388955436</v>
      </c>
      <c r="AA294" s="31"/>
      <c r="AB294" s="31"/>
      <c r="AC294" s="31"/>
      <c r="AD294" s="31"/>
      <c r="AE294" s="31"/>
      <c r="AF294" s="31"/>
      <c r="AG294" s="31"/>
      <c r="AH294" s="33">
        <f t="shared" si="87"/>
        <v>0.73417478708331985</v>
      </c>
      <c r="AI294" s="33">
        <f t="shared" si="88"/>
        <v>1.1139197778439947</v>
      </c>
      <c r="AJ294" s="33">
        <f t="shared" si="89"/>
        <v>0.99999628061579215</v>
      </c>
      <c r="AK294" s="95">
        <f t="shared" si="90"/>
        <v>0.86513595981051594</v>
      </c>
      <c r="AL294" s="3">
        <f t="shared" si="91"/>
        <v>0.86510236971210119</v>
      </c>
      <c r="AM294" s="3"/>
      <c r="AN294" s="3"/>
      <c r="AO294" s="3"/>
      <c r="AP294" s="3"/>
      <c r="AQ294" s="3"/>
      <c r="AR294" s="90">
        <f t="shared" si="97"/>
        <v>0</v>
      </c>
      <c r="AS294" s="91">
        <f t="shared" si="98"/>
        <v>0</v>
      </c>
      <c r="AT294" s="89">
        <f>SUM(AS$9:AS294)*RLR</f>
        <v>120</v>
      </c>
      <c r="AU294" s="90">
        <f>AT294-SUM(AW$9:AW294)</f>
        <v>16.187715634547843</v>
      </c>
      <c r="AV294" s="48">
        <f t="shared" si="92"/>
        <v>0.51282051282051289</v>
      </c>
      <c r="AW294" s="31">
        <f t="shared" si="99"/>
        <v>8.3585450780797835E-2</v>
      </c>
      <c r="AX294" s="90">
        <f>SUM(AW$9:AW294)*RRF</f>
        <v>72.6685990558165</v>
      </c>
      <c r="AY294" s="96"/>
    </row>
    <row r="295" spans="1:51" x14ac:dyDescent="0.25">
      <c r="A295" s="14">
        <f t="shared" si="93"/>
        <v>2.86</v>
      </c>
      <c r="B295" s="59">
        <f>IF($B$4="AY",0,IFERROR(P*INDEX('UWYr writing pattern'!$C$4:$C$18,MATCH('Extended model w.Calcs'!$A295,'UWYr writing pattern'!$A$4:$A$18,0)) / 25,B294))</f>
        <v>0</v>
      </c>
      <c r="C295" s="36">
        <f t="shared" si="94"/>
        <v>3.4013768572768396E-4</v>
      </c>
      <c r="E295" s="48">
        <f t="shared" si="80"/>
        <v>8.58</v>
      </c>
      <c r="F295" s="34">
        <f t="shared" si="95"/>
        <v>3.180073496961944E-5</v>
      </c>
      <c r="G295" s="31">
        <f>SUM($F$9:F295)*RLR</f>
        <v>119.99959183477704</v>
      </c>
      <c r="H295" s="32"/>
      <c r="I295" s="36">
        <f>G295-SUM($L$9:L295)</f>
        <v>31.735034927220198</v>
      </c>
      <c r="K295" s="48">
        <f t="shared" si="81"/>
        <v>0.51194539249146764</v>
      </c>
      <c r="L295" s="31">
        <f t="shared" si="96"/>
        <v>0.1635824575584445</v>
      </c>
      <c r="M295" s="36">
        <f>SUM($L$9:L295)*RRF</f>
        <v>61.785189835289785</v>
      </c>
      <c r="N295" s="33"/>
      <c r="O295" s="36">
        <f t="shared" si="82"/>
        <v>93.520224762509983</v>
      </c>
      <c r="P295" s="33"/>
      <c r="Q295" s="33"/>
      <c r="R295" s="33"/>
      <c r="S295" s="33"/>
      <c r="T295" s="33"/>
      <c r="U295" s="33"/>
      <c r="V295" s="33"/>
      <c r="W295" s="31">
        <f t="shared" si="83"/>
        <v>2.8571565601125451E-4</v>
      </c>
      <c r="X295" s="31">
        <f t="shared" si="84"/>
        <v>22.214524449054139</v>
      </c>
      <c r="Y295" s="31">
        <f t="shared" si="85"/>
        <v>22.214810164710151</v>
      </c>
      <c r="Z295" s="31">
        <f t="shared" si="86"/>
        <v>-9.520224762509983</v>
      </c>
      <c r="AA295" s="31"/>
      <c r="AB295" s="31"/>
      <c r="AC295" s="31"/>
      <c r="AD295" s="31"/>
      <c r="AE295" s="31"/>
      <c r="AF295" s="31"/>
      <c r="AG295" s="31"/>
      <c r="AH295" s="33">
        <f t="shared" si="87"/>
        <v>0.73553797422964029</v>
      </c>
      <c r="AI295" s="33">
        <f t="shared" si="88"/>
        <v>1.1133360090774997</v>
      </c>
      <c r="AJ295" s="33">
        <f t="shared" si="89"/>
        <v>0.99999659862314194</v>
      </c>
      <c r="AK295" s="95">
        <f t="shared" si="90"/>
        <v>0.86582521251199174</v>
      </c>
      <c r="AL295" s="3">
        <f t="shared" si="91"/>
        <v>0.86579415243152646</v>
      </c>
      <c r="AM295" s="3"/>
      <c r="AN295" s="3"/>
      <c r="AO295" s="3"/>
      <c r="AP295" s="3"/>
      <c r="AQ295" s="3"/>
      <c r="AR295" s="90">
        <f t="shared" si="97"/>
        <v>0</v>
      </c>
      <c r="AS295" s="91">
        <f t="shared" si="98"/>
        <v>0</v>
      </c>
      <c r="AT295" s="89">
        <f>SUM(AS$9:AS295)*RLR</f>
        <v>120</v>
      </c>
      <c r="AU295" s="90">
        <f>AT295-SUM(AW$9:AW295)</f>
        <v>16.104701708216822</v>
      </c>
      <c r="AV295" s="48">
        <f t="shared" si="92"/>
        <v>0.51194539249146764</v>
      </c>
      <c r="AW295" s="31">
        <f t="shared" si="99"/>
        <v>8.3013926331014593E-2</v>
      </c>
      <c r="AX295" s="90">
        <f>SUM(AW$9:AW295)*RRF</f>
        <v>72.726708804248219</v>
      </c>
      <c r="AY295" s="96"/>
    </row>
    <row r="296" spans="1:51" x14ac:dyDescent="0.25">
      <c r="A296" s="14">
        <f t="shared" si="93"/>
        <v>2.87</v>
      </c>
      <c r="B296" s="59">
        <f>IF($B$4="AY",0,IFERROR(P*INDEX('UWYr writing pattern'!$C$4:$C$18,MATCH('Extended model w.Calcs'!$A296,'UWYr writing pattern'!$A$4:$A$18,0)) / 25,B295))</f>
        <v>0</v>
      </c>
      <c r="C296" s="36">
        <f t="shared" si="94"/>
        <v>3.1095387229224868E-4</v>
      </c>
      <c r="E296" s="48">
        <f t="shared" si="80"/>
        <v>8.61</v>
      </c>
      <c r="F296" s="34">
        <f t="shared" si="95"/>
        <v>2.9183813435435287E-5</v>
      </c>
      <c r="G296" s="31">
        <f>SUM($F$9:F296)*RLR</f>
        <v>119.99962685535317</v>
      </c>
      <c r="H296" s="32"/>
      <c r="I296" s="36">
        <f>G296-SUM($L$9:L296)</f>
        <v>31.572603898680867</v>
      </c>
      <c r="K296" s="48">
        <f t="shared" si="81"/>
        <v>0.51107325383304936</v>
      </c>
      <c r="L296" s="31">
        <f t="shared" si="96"/>
        <v>0.16246604911546178</v>
      </c>
      <c r="M296" s="36">
        <f>SUM($L$9:L296)*RRF</f>
        <v>61.898916069670605</v>
      </c>
      <c r="N296" s="33"/>
      <c r="O296" s="36">
        <f t="shared" si="82"/>
        <v>93.471519968351473</v>
      </c>
      <c r="P296" s="33"/>
      <c r="Q296" s="33"/>
      <c r="R296" s="33"/>
      <c r="S296" s="33"/>
      <c r="T296" s="33"/>
      <c r="U296" s="33"/>
      <c r="V296" s="33"/>
      <c r="W296" s="31">
        <f t="shared" si="83"/>
        <v>2.6120125272548889E-4</v>
      </c>
      <c r="X296" s="31">
        <f t="shared" si="84"/>
        <v>22.100822729076604</v>
      </c>
      <c r="Y296" s="31">
        <f t="shared" si="85"/>
        <v>22.101083930329331</v>
      </c>
      <c r="Z296" s="31">
        <f t="shared" si="86"/>
        <v>-9.4715199683514726</v>
      </c>
      <c r="AA296" s="31"/>
      <c r="AB296" s="31"/>
      <c r="AC296" s="31"/>
      <c r="AD296" s="31"/>
      <c r="AE296" s="31"/>
      <c r="AF296" s="31"/>
      <c r="AG296" s="31"/>
      <c r="AH296" s="33">
        <f t="shared" si="87"/>
        <v>0.73689185797226908</v>
      </c>
      <c r="AI296" s="33">
        <f t="shared" si="88"/>
        <v>1.1127561900994223</v>
      </c>
      <c r="AJ296" s="33">
        <f t="shared" si="89"/>
        <v>0.99999689046127638</v>
      </c>
      <c r="AK296" s="95">
        <f t="shared" si="90"/>
        <v>0.86650977643091975</v>
      </c>
      <c r="AL296" s="3">
        <f t="shared" si="91"/>
        <v>0.86648121308460735</v>
      </c>
      <c r="AM296" s="3"/>
      <c r="AN296" s="3"/>
      <c r="AO296" s="3"/>
      <c r="AP296" s="3"/>
      <c r="AQ296" s="3"/>
      <c r="AR296" s="90">
        <f t="shared" si="97"/>
        <v>0</v>
      </c>
      <c r="AS296" s="91">
        <f t="shared" si="98"/>
        <v>0</v>
      </c>
      <c r="AT296" s="89">
        <f>SUM(AS$9:AS296)*RLR</f>
        <v>120</v>
      </c>
      <c r="AU296" s="90">
        <f>AT296-SUM(AW$9:AW296)</f>
        <v>16.022254429847109</v>
      </c>
      <c r="AV296" s="48">
        <f t="shared" si="92"/>
        <v>0.51107325383304936</v>
      </c>
      <c r="AW296" s="31">
        <f t="shared" si="99"/>
        <v>8.2447278369710719E-2</v>
      </c>
      <c r="AX296" s="90">
        <f>SUM(AW$9:AW296)*RRF</f>
        <v>72.784421899107016</v>
      </c>
      <c r="AY296" s="96"/>
    </row>
    <row r="297" spans="1:51" x14ac:dyDescent="0.25">
      <c r="A297" s="14">
        <f t="shared" si="93"/>
        <v>2.88</v>
      </c>
      <c r="B297" s="59">
        <f>IF($B$4="AY",0,IFERROR(P*INDEX('UWYr writing pattern'!$C$4:$C$18,MATCH('Extended model w.Calcs'!$A297,'UWYr writing pattern'!$A$4:$A$18,0)) / 25,B296))</f>
        <v>0</v>
      </c>
      <c r="C297" s="36">
        <f t="shared" si="94"/>
        <v>2.8418074388788606E-4</v>
      </c>
      <c r="E297" s="48">
        <f t="shared" si="80"/>
        <v>8.64</v>
      </c>
      <c r="F297" s="34">
        <f t="shared" si="95"/>
        <v>2.6773128404362609E-5</v>
      </c>
      <c r="G297" s="31">
        <f>SUM($F$9:F297)*RLR</f>
        <v>119.99965898310725</v>
      </c>
      <c r="H297" s="32"/>
      <c r="I297" s="36">
        <f>G297-SUM($L$9:L297)</f>
        <v>31.41127689237014</v>
      </c>
      <c r="K297" s="48">
        <f t="shared" si="81"/>
        <v>0.51020408163265307</v>
      </c>
      <c r="L297" s="31">
        <f t="shared" si="96"/>
        <v>0.16135913406480851</v>
      </c>
      <c r="M297" s="36">
        <f>SUM($L$9:L297)*RRF</f>
        <v>62.011867463515976</v>
      </c>
      <c r="N297" s="33"/>
      <c r="O297" s="36">
        <f t="shared" si="82"/>
        <v>93.423144355886109</v>
      </c>
      <c r="P297" s="33"/>
      <c r="Q297" s="33"/>
      <c r="R297" s="33"/>
      <c r="S297" s="33"/>
      <c r="T297" s="33"/>
      <c r="U297" s="33"/>
      <c r="V297" s="33"/>
      <c r="W297" s="31">
        <f t="shared" si="83"/>
        <v>2.3871182486582428E-4</v>
      </c>
      <c r="X297" s="31">
        <f t="shared" si="84"/>
        <v>21.987893824659096</v>
      </c>
      <c r="Y297" s="31">
        <f t="shared" si="85"/>
        <v>21.988132536483963</v>
      </c>
      <c r="Z297" s="31">
        <f t="shared" si="86"/>
        <v>-9.4231443558861088</v>
      </c>
      <c r="AA297" s="31"/>
      <c r="AB297" s="31"/>
      <c r="AC297" s="31"/>
      <c r="AD297" s="31"/>
      <c r="AE297" s="31"/>
      <c r="AF297" s="31"/>
      <c r="AG297" s="31"/>
      <c r="AH297" s="33">
        <f t="shared" si="87"/>
        <v>0.73823651742280927</v>
      </c>
      <c r="AI297" s="33">
        <f t="shared" si="88"/>
        <v>1.1121802899510251</v>
      </c>
      <c r="AJ297" s="33">
        <f t="shared" si="89"/>
        <v>0.99999715819256041</v>
      </c>
      <c r="AK297" s="95">
        <f t="shared" si="90"/>
        <v>0.86718969137009239</v>
      </c>
      <c r="AL297" s="3">
        <f t="shared" si="91"/>
        <v>0.86716359189337433</v>
      </c>
      <c r="AM297" s="3"/>
      <c r="AN297" s="3"/>
      <c r="AO297" s="3"/>
      <c r="AP297" s="3"/>
      <c r="AQ297" s="3"/>
      <c r="AR297" s="90">
        <f t="shared" si="97"/>
        <v>0</v>
      </c>
      <c r="AS297" s="91">
        <f t="shared" si="98"/>
        <v>0</v>
      </c>
      <c r="AT297" s="89">
        <f>SUM(AS$9:AS297)*RLR</f>
        <v>120</v>
      </c>
      <c r="AU297" s="90">
        <f>AT297-SUM(AW$9:AW297)</f>
        <v>15.940368972795085</v>
      </c>
      <c r="AV297" s="48">
        <f t="shared" si="92"/>
        <v>0.51020408163265307</v>
      </c>
      <c r="AW297" s="31">
        <f t="shared" si="99"/>
        <v>8.1885457052029514E-2</v>
      </c>
      <c r="AX297" s="90">
        <f>SUM(AW$9:AW297)*RRF</f>
        <v>72.841741719043441</v>
      </c>
      <c r="AY297" s="96"/>
    </row>
    <row r="298" spans="1:51" x14ac:dyDescent="0.25">
      <c r="A298" s="14">
        <f t="shared" si="93"/>
        <v>2.89</v>
      </c>
      <c r="B298" s="59">
        <f>IF($B$4="AY",0,IFERROR(P*INDEX('UWYr writing pattern'!$C$4:$C$18,MATCH('Extended model w.Calcs'!$A298,'UWYr writing pattern'!$A$4:$A$18,0)) / 25,B297))</f>
        <v>0</v>
      </c>
      <c r="C298" s="36">
        <f t="shared" si="94"/>
        <v>2.5962752761597268E-4</v>
      </c>
      <c r="E298" s="48">
        <f t="shared" si="80"/>
        <v>8.67</v>
      </c>
      <c r="F298" s="34">
        <f t="shared" si="95"/>
        <v>2.4553216271913356E-5</v>
      </c>
      <c r="G298" s="31">
        <f>SUM($F$9:F298)*RLR</f>
        <v>119.99968844696679</v>
      </c>
      <c r="H298" s="32"/>
      <c r="I298" s="36">
        <f>G298-SUM($L$9:L298)</f>
        <v>31.251044739431862</v>
      </c>
      <c r="K298" s="48">
        <f t="shared" si="81"/>
        <v>0.50933786078098464</v>
      </c>
      <c r="L298" s="31">
        <f t="shared" si="96"/>
        <v>0.16026161679780684</v>
      </c>
      <c r="M298" s="36">
        <f>SUM($L$9:L298)*RRF</f>
        <v>62.12405059527444</v>
      </c>
      <c r="N298" s="33"/>
      <c r="O298" s="36">
        <f t="shared" si="82"/>
        <v>93.375095334706302</v>
      </c>
      <c r="P298" s="33"/>
      <c r="Q298" s="33"/>
      <c r="R298" s="33"/>
      <c r="S298" s="33"/>
      <c r="T298" s="33"/>
      <c r="U298" s="33"/>
      <c r="V298" s="33"/>
      <c r="W298" s="31">
        <f t="shared" si="83"/>
        <v>2.1808712319741703E-4</v>
      </c>
      <c r="X298" s="31">
        <f t="shared" si="84"/>
        <v>21.875731317602302</v>
      </c>
      <c r="Y298" s="31">
        <f t="shared" si="85"/>
        <v>21.8759494047255</v>
      </c>
      <c r="Z298" s="31">
        <f t="shared" si="86"/>
        <v>-9.3750953347063017</v>
      </c>
      <c r="AA298" s="31"/>
      <c r="AB298" s="31"/>
      <c r="AC298" s="31"/>
      <c r="AD298" s="31"/>
      <c r="AE298" s="31"/>
      <c r="AF298" s="31"/>
      <c r="AG298" s="31"/>
      <c r="AH298" s="33">
        <f t="shared" si="87"/>
        <v>0.73957203089612433</v>
      </c>
      <c r="AI298" s="33">
        <f t="shared" si="88"/>
        <v>1.1116082777941227</v>
      </c>
      <c r="AJ298" s="33">
        <f t="shared" si="89"/>
        <v>0.99999740372472323</v>
      </c>
      <c r="AK298" s="95">
        <f t="shared" si="90"/>
        <v>0.86786499672752981</v>
      </c>
      <c r="AL298" s="3">
        <f t="shared" si="91"/>
        <v>0.86784132866942831</v>
      </c>
      <c r="AM298" s="3"/>
      <c r="AN298" s="3"/>
      <c r="AO298" s="3"/>
      <c r="AP298" s="3"/>
      <c r="AQ298" s="3"/>
      <c r="AR298" s="90">
        <f t="shared" si="97"/>
        <v>0</v>
      </c>
      <c r="AS298" s="91">
        <f t="shared" si="98"/>
        <v>0</v>
      </c>
      <c r="AT298" s="89">
        <f>SUM(AS$9:AS298)*RLR</f>
        <v>120</v>
      </c>
      <c r="AU298" s="90">
        <f>AT298-SUM(AW$9:AW298)</f>
        <v>15.859040559668586</v>
      </c>
      <c r="AV298" s="48">
        <f t="shared" si="92"/>
        <v>0.50933786078098464</v>
      </c>
      <c r="AW298" s="31">
        <f t="shared" si="99"/>
        <v>8.132841312650553E-2</v>
      </c>
      <c r="AX298" s="90">
        <f>SUM(AW$9:AW298)*RRF</f>
        <v>72.898671608231979</v>
      </c>
      <c r="AY298" s="96"/>
    </row>
    <row r="299" spans="1:51" x14ac:dyDescent="0.25">
      <c r="A299" s="14">
        <f t="shared" si="93"/>
        <v>2.9</v>
      </c>
      <c r="B299" s="59">
        <f>IF($B$4="AY",0,IFERROR(P*INDEX('UWYr writing pattern'!$C$4:$C$18,MATCH('Extended model w.Calcs'!$A299,'UWYr writing pattern'!$A$4:$A$18,0)) / 25,B298))</f>
        <v>0</v>
      </c>
      <c r="C299" s="36">
        <f t="shared" si="94"/>
        <v>2.3711782097166786E-4</v>
      </c>
      <c r="E299" s="48">
        <f t="shared" si="80"/>
        <v>8.6999999999999993</v>
      </c>
      <c r="F299" s="34">
        <f t="shared" si="95"/>
        <v>2.2509706644304829E-5</v>
      </c>
      <c r="G299" s="31">
        <f>SUM($F$9:F299)*RLR</f>
        <v>119.99971545861476</v>
      </c>
      <c r="H299" s="32"/>
      <c r="I299" s="36">
        <f>G299-SUM($L$9:L299)</f>
        <v>31.091898348332307</v>
      </c>
      <c r="K299" s="48">
        <f t="shared" si="81"/>
        <v>0.50847457627118642</v>
      </c>
      <c r="L299" s="31">
        <f t="shared" si="96"/>
        <v>0.15917340274753067</v>
      </c>
      <c r="M299" s="36">
        <f>SUM($L$9:L299)*RRF</f>
        <v>62.235471977197712</v>
      </c>
      <c r="N299" s="33"/>
      <c r="O299" s="36">
        <f t="shared" si="82"/>
        <v>93.327370325530012</v>
      </c>
      <c r="P299" s="33"/>
      <c r="Q299" s="33"/>
      <c r="R299" s="33"/>
      <c r="S299" s="33"/>
      <c r="T299" s="33"/>
      <c r="U299" s="33"/>
      <c r="V299" s="33"/>
      <c r="W299" s="31">
        <f t="shared" si="83"/>
        <v>1.9917896961620099E-4</v>
      </c>
      <c r="X299" s="31">
        <f t="shared" si="84"/>
        <v>21.764328843832615</v>
      </c>
      <c r="Y299" s="31">
        <f t="shared" si="85"/>
        <v>21.764528022802232</v>
      </c>
      <c r="Z299" s="31">
        <f t="shared" si="86"/>
        <v>-9.327370325530012</v>
      </c>
      <c r="AA299" s="31"/>
      <c r="AB299" s="31"/>
      <c r="AC299" s="31"/>
      <c r="AD299" s="31"/>
      <c r="AE299" s="31"/>
      <c r="AF299" s="31"/>
      <c r="AG299" s="31"/>
      <c r="AH299" s="33">
        <f t="shared" si="87"/>
        <v>0.74089847591902036</v>
      </c>
      <c r="AI299" s="33">
        <f t="shared" si="88"/>
        <v>1.1110401229229763</v>
      </c>
      <c r="AJ299" s="33">
        <f t="shared" si="89"/>
        <v>0.99999762882178966</v>
      </c>
      <c r="AK299" s="95">
        <f t="shared" si="90"/>
        <v>0.86853573150127328</v>
      </c>
      <c r="AL299" s="3">
        <f t="shared" si="91"/>
        <v>0.86851446281882005</v>
      </c>
      <c r="AM299" s="3"/>
      <c r="AN299" s="3"/>
      <c r="AO299" s="3"/>
      <c r="AP299" s="3"/>
      <c r="AQ299" s="3"/>
      <c r="AR299" s="90">
        <f t="shared" si="97"/>
        <v>0</v>
      </c>
      <c r="AS299" s="91">
        <f t="shared" si="98"/>
        <v>0</v>
      </c>
      <c r="AT299" s="89">
        <f>SUM(AS$9:AS299)*RLR</f>
        <v>120</v>
      </c>
      <c r="AU299" s="90">
        <f>AT299-SUM(AW$9:AW299)</f>
        <v>15.778264461741585</v>
      </c>
      <c r="AV299" s="48">
        <f t="shared" si="92"/>
        <v>0.50847457627118642</v>
      </c>
      <c r="AW299" s="31">
        <f t="shared" si="99"/>
        <v>8.0776097927004659E-2</v>
      </c>
      <c r="AX299" s="90">
        <f>SUM(AW$9:AW299)*RRF</f>
        <v>72.955214876780886</v>
      </c>
      <c r="AY299" s="96"/>
    </row>
    <row r="300" spans="1:51" x14ac:dyDescent="0.25">
      <c r="A300" s="14">
        <f t="shared" si="93"/>
        <v>2.91</v>
      </c>
      <c r="B300" s="59">
        <f>IF($B$4="AY",0,IFERROR(P*INDEX('UWYr writing pattern'!$C$4:$C$18,MATCH('Extended model w.Calcs'!$A300,'UWYr writing pattern'!$A$4:$A$18,0)) / 25,B299))</f>
        <v>0</v>
      </c>
      <c r="C300" s="36">
        <f t="shared" si="94"/>
        <v>2.1648857054713276E-4</v>
      </c>
      <c r="E300" s="48">
        <f t="shared" si="80"/>
        <v>8.73</v>
      </c>
      <c r="F300" s="34">
        <f t="shared" si="95"/>
        <v>2.0629250424535101E-5</v>
      </c>
      <c r="G300" s="31">
        <f>SUM($F$9:F300)*RLR</f>
        <v>119.99974021371527</v>
      </c>
      <c r="H300" s="32"/>
      <c r="I300" s="36">
        <f>G300-SUM($L$9:L300)</f>
        <v>30.933828705051468</v>
      </c>
      <c r="K300" s="48">
        <f t="shared" si="81"/>
        <v>0.50761421319796951</v>
      </c>
      <c r="L300" s="31">
        <f t="shared" si="96"/>
        <v>0.1580943983813507</v>
      </c>
      <c r="M300" s="36">
        <f>SUM($L$9:L300)*RRF</f>
        <v>62.34613805606466</v>
      </c>
      <c r="N300" s="33"/>
      <c r="O300" s="36">
        <f t="shared" si="82"/>
        <v>93.279966761116128</v>
      </c>
      <c r="P300" s="33"/>
      <c r="Q300" s="33"/>
      <c r="R300" s="33"/>
      <c r="S300" s="33"/>
      <c r="T300" s="33"/>
      <c r="U300" s="33"/>
      <c r="V300" s="33"/>
      <c r="W300" s="31">
        <f t="shared" si="83"/>
        <v>1.8185039925959151E-4</v>
      </c>
      <c r="X300" s="31">
        <f t="shared" si="84"/>
        <v>21.653680093536025</v>
      </c>
      <c r="Y300" s="31">
        <f t="shared" si="85"/>
        <v>21.653861943935283</v>
      </c>
      <c r="Z300" s="31">
        <f t="shared" si="86"/>
        <v>-9.2799667611161283</v>
      </c>
      <c r="AA300" s="31"/>
      <c r="AB300" s="31"/>
      <c r="AC300" s="31"/>
      <c r="AD300" s="31"/>
      <c r="AE300" s="31"/>
      <c r="AF300" s="31"/>
      <c r="AG300" s="31"/>
      <c r="AH300" s="33">
        <f t="shared" si="87"/>
        <v>0.74221592923886504</v>
      </c>
      <c r="AI300" s="33">
        <f t="shared" si="88"/>
        <v>1.110475794775192</v>
      </c>
      <c r="AJ300" s="33">
        <f t="shared" si="89"/>
        <v>0.99999783511429396</v>
      </c>
      <c r="AK300" s="95">
        <f t="shared" si="90"/>
        <v>0.86920193429411496</v>
      </c>
      <c r="AL300" s="3">
        <f t="shared" si="91"/>
        <v>0.86918303334685998</v>
      </c>
      <c r="AM300" s="3"/>
      <c r="AN300" s="3"/>
      <c r="AO300" s="3"/>
      <c r="AP300" s="3"/>
      <c r="AQ300" s="3"/>
      <c r="AR300" s="90">
        <f t="shared" si="97"/>
        <v>0</v>
      </c>
      <c r="AS300" s="91">
        <f t="shared" si="98"/>
        <v>0</v>
      </c>
      <c r="AT300" s="89">
        <f>SUM(AS$9:AS300)*RLR</f>
        <v>120</v>
      </c>
      <c r="AU300" s="90">
        <f>AT300-SUM(AW$9:AW300)</f>
        <v>15.698035998376795</v>
      </c>
      <c r="AV300" s="48">
        <f t="shared" si="92"/>
        <v>0.50761421319796951</v>
      </c>
      <c r="AW300" s="31">
        <f t="shared" si="99"/>
        <v>8.0228463364787714E-2</v>
      </c>
      <c r="AX300" s="90">
        <f>SUM(AW$9:AW300)*RRF</f>
        <v>73.011374801136242</v>
      </c>
      <c r="AY300" s="96"/>
    </row>
    <row r="301" spans="1:51" x14ac:dyDescent="0.25">
      <c r="A301" s="14">
        <f t="shared" si="93"/>
        <v>2.92</v>
      </c>
      <c r="B301" s="59">
        <f>IF($B$4="AY",0,IFERROR(P*INDEX('UWYr writing pattern'!$C$4:$C$18,MATCH('Extended model w.Calcs'!$A301,'UWYr writing pattern'!$A$4:$A$18,0)) / 25,B300))</f>
        <v>0</v>
      </c>
      <c r="C301" s="36">
        <f t="shared" si="94"/>
        <v>1.9758911833836807E-4</v>
      </c>
      <c r="E301" s="48">
        <f t="shared" si="80"/>
        <v>8.76</v>
      </c>
      <c r="F301" s="34">
        <f t="shared" si="95"/>
        <v>1.889945220876469E-5</v>
      </c>
      <c r="G301" s="31">
        <f>SUM($F$9:F301)*RLR</f>
        <v>119.99976289305793</v>
      </c>
      <c r="H301" s="32"/>
      <c r="I301" s="36">
        <f>G301-SUM($L$9:L301)</f>
        <v>30.776826873200974</v>
      </c>
      <c r="K301" s="48">
        <f t="shared" si="81"/>
        <v>0.5067567567567568</v>
      </c>
      <c r="L301" s="31">
        <f t="shared" si="96"/>
        <v>0.15702451119315464</v>
      </c>
      <c r="M301" s="36">
        <f>SUM($L$9:L301)*RRF</f>
        <v>62.456055213899866</v>
      </c>
      <c r="N301" s="33"/>
      <c r="O301" s="36">
        <f t="shared" si="82"/>
        <v>93.232882087100847</v>
      </c>
      <c r="P301" s="33"/>
      <c r="Q301" s="33"/>
      <c r="R301" s="33"/>
      <c r="S301" s="33"/>
      <c r="T301" s="33"/>
      <c r="U301" s="33"/>
      <c r="V301" s="33"/>
      <c r="W301" s="31">
        <f t="shared" si="83"/>
        <v>1.6597485940422917E-4</v>
      </c>
      <c r="X301" s="31">
        <f t="shared" si="84"/>
        <v>21.543778811240681</v>
      </c>
      <c r="Y301" s="31">
        <f t="shared" si="85"/>
        <v>21.543944786100084</v>
      </c>
      <c r="Z301" s="31">
        <f t="shared" si="86"/>
        <v>-9.2328820871008475</v>
      </c>
      <c r="AA301" s="31"/>
      <c r="AB301" s="31"/>
      <c r="AC301" s="31"/>
      <c r="AD301" s="31"/>
      <c r="AE301" s="31"/>
      <c r="AF301" s="31"/>
      <c r="AG301" s="31"/>
      <c r="AH301" s="33">
        <f t="shared" si="87"/>
        <v>0.74352446683214124</v>
      </c>
      <c r="AI301" s="33">
        <f t="shared" si="88"/>
        <v>1.1099152629416769</v>
      </c>
      <c r="AJ301" s="33">
        <f t="shared" si="89"/>
        <v>0.99999802410881611</v>
      </c>
      <c r="AK301" s="95">
        <f t="shared" si="90"/>
        <v>0.86986364331826349</v>
      </c>
      <c r="AL301" s="3">
        <f t="shared" si="91"/>
        <v>0.86984707886286572</v>
      </c>
      <c r="AM301" s="3"/>
      <c r="AN301" s="3"/>
      <c r="AO301" s="3"/>
      <c r="AP301" s="3"/>
      <c r="AQ301" s="3"/>
      <c r="AR301" s="90">
        <f t="shared" si="97"/>
        <v>0</v>
      </c>
      <c r="AS301" s="91">
        <f t="shared" si="98"/>
        <v>0</v>
      </c>
      <c r="AT301" s="89">
        <f>SUM(AS$9:AS301)*RLR</f>
        <v>120</v>
      </c>
      <c r="AU301" s="90">
        <f>AT301-SUM(AW$9:AW301)</f>
        <v>15.618350536456106</v>
      </c>
      <c r="AV301" s="48">
        <f t="shared" si="92"/>
        <v>0.5067567567567568</v>
      </c>
      <c r="AW301" s="31">
        <f t="shared" si="99"/>
        <v>7.9685461920694381E-2</v>
      </c>
      <c r="AX301" s="90">
        <f>SUM(AW$9:AW301)*RRF</f>
        <v>73.067154624480722</v>
      </c>
      <c r="AY301" s="96"/>
    </row>
    <row r="302" spans="1:51" x14ac:dyDescent="0.25">
      <c r="A302" s="14">
        <f t="shared" si="93"/>
        <v>2.93</v>
      </c>
      <c r="B302" s="59">
        <f>IF($B$4="AY",0,IFERROR(P*INDEX('UWYr writing pattern'!$C$4:$C$18,MATCH('Extended model w.Calcs'!$A302,'UWYr writing pattern'!$A$4:$A$18,0)) / 25,B301))</f>
        <v>0</v>
      </c>
      <c r="C302" s="36">
        <f t="shared" si="94"/>
        <v>1.8028031157192703E-4</v>
      </c>
      <c r="E302" s="48">
        <f t="shared" si="80"/>
        <v>8.7900000000000009</v>
      </c>
      <c r="F302" s="34">
        <f t="shared" si="95"/>
        <v>1.7308806766441041E-5</v>
      </c>
      <c r="G302" s="31">
        <f>SUM($F$9:F302)*RLR</f>
        <v>119.99978366362605</v>
      </c>
      <c r="H302" s="32"/>
      <c r="I302" s="36">
        <f>G302-SUM($L$9:L302)</f>
        <v>30.620883994073807</v>
      </c>
      <c r="K302" s="48">
        <f t="shared" si="81"/>
        <v>0.50590219224283306</v>
      </c>
      <c r="L302" s="31">
        <f t="shared" si="96"/>
        <v>0.15596364969527524</v>
      </c>
      <c r="M302" s="36">
        <f>SUM($L$9:L302)*RRF</f>
        <v>62.565229768686564</v>
      </c>
      <c r="N302" s="33"/>
      <c r="O302" s="36">
        <f t="shared" si="82"/>
        <v>93.186113762760371</v>
      </c>
      <c r="P302" s="33"/>
      <c r="Q302" s="33"/>
      <c r="R302" s="33"/>
      <c r="S302" s="33"/>
      <c r="T302" s="33"/>
      <c r="U302" s="33"/>
      <c r="V302" s="33"/>
      <c r="W302" s="31">
        <f t="shared" si="83"/>
        <v>1.5143546172041868E-4</v>
      </c>
      <c r="X302" s="31">
        <f t="shared" si="84"/>
        <v>21.434618795851662</v>
      </c>
      <c r="Y302" s="31">
        <f t="shared" si="85"/>
        <v>21.434770231313383</v>
      </c>
      <c r="Z302" s="31">
        <f t="shared" si="86"/>
        <v>-9.1861137627603711</v>
      </c>
      <c r="AA302" s="31"/>
      <c r="AB302" s="31"/>
      <c r="AC302" s="31"/>
      <c r="AD302" s="31"/>
      <c r="AE302" s="31"/>
      <c r="AF302" s="31"/>
      <c r="AG302" s="31"/>
      <c r="AH302" s="33">
        <f t="shared" si="87"/>
        <v>0.74482416391293527</v>
      </c>
      <c r="AI302" s="33">
        <f t="shared" si="88"/>
        <v>1.1093584971757187</v>
      </c>
      <c r="AJ302" s="33">
        <f t="shared" si="89"/>
        <v>0.99999819719688376</v>
      </c>
      <c r="AK302" s="95">
        <f t="shared" si="90"/>
        <v>0.87052089639994712</v>
      </c>
      <c r="AL302" s="3">
        <f t="shared" si="91"/>
        <v>0.87050663758484448</v>
      </c>
      <c r="AM302" s="3"/>
      <c r="AN302" s="3"/>
      <c r="AO302" s="3"/>
      <c r="AP302" s="3"/>
      <c r="AQ302" s="3"/>
      <c r="AR302" s="90">
        <f t="shared" si="97"/>
        <v>0</v>
      </c>
      <c r="AS302" s="91">
        <f t="shared" si="98"/>
        <v>0</v>
      </c>
      <c r="AT302" s="89">
        <f>SUM(AS$9:AS302)*RLR</f>
        <v>120</v>
      </c>
      <c r="AU302" s="90">
        <f>AT302-SUM(AW$9:AW302)</f>
        <v>15.539203489818661</v>
      </c>
      <c r="AV302" s="48">
        <f t="shared" si="92"/>
        <v>0.50590219224283306</v>
      </c>
      <c r="AW302" s="31">
        <f t="shared" si="99"/>
        <v>7.9147046637446497E-2</v>
      </c>
      <c r="AX302" s="90">
        <f>SUM(AW$9:AW302)*RRF</f>
        <v>73.122557557126939</v>
      </c>
      <c r="AY302" s="96"/>
    </row>
    <row r="303" spans="1:51" x14ac:dyDescent="0.25">
      <c r="A303" s="14">
        <f t="shared" si="93"/>
        <v>2.94</v>
      </c>
      <c r="B303" s="59">
        <f>IF($B$4="AY",0,IFERROR(P*INDEX('UWYr writing pattern'!$C$4:$C$18,MATCH('Extended model w.Calcs'!$A303,'UWYr writing pattern'!$A$4:$A$18,0)) / 25,B302))</f>
        <v>0</v>
      </c>
      <c r="C303" s="36">
        <f t="shared" si="94"/>
        <v>1.6443367218475465E-4</v>
      </c>
      <c r="E303" s="48">
        <f t="shared" si="80"/>
        <v>8.82</v>
      </c>
      <c r="F303" s="34">
        <f t="shared" si="95"/>
        <v>1.5846639387172389E-5</v>
      </c>
      <c r="G303" s="31">
        <f>SUM($F$9:F303)*RLR</f>
        <v>119.9998026795933</v>
      </c>
      <c r="H303" s="32"/>
      <c r="I303" s="36">
        <f>G303-SUM($L$9:L303)</f>
        <v>30.46599128663091</v>
      </c>
      <c r="K303" s="48">
        <f t="shared" si="81"/>
        <v>0.50505050505050508</v>
      </c>
      <c r="L303" s="31">
        <f t="shared" si="96"/>
        <v>0.15491172341015419</v>
      </c>
      <c r="M303" s="36">
        <f>SUM($L$9:L303)*RRF</f>
        <v>62.67366797507367</v>
      </c>
      <c r="N303" s="33"/>
      <c r="O303" s="36">
        <f t="shared" si="82"/>
        <v>93.13965926170458</v>
      </c>
      <c r="P303" s="33"/>
      <c r="Q303" s="33"/>
      <c r="R303" s="33"/>
      <c r="S303" s="33"/>
      <c r="T303" s="33"/>
      <c r="U303" s="33"/>
      <c r="V303" s="33"/>
      <c r="W303" s="31">
        <f t="shared" si="83"/>
        <v>1.3812428463519391E-4</v>
      </c>
      <c r="X303" s="31">
        <f t="shared" si="84"/>
        <v>21.326193900641634</v>
      </c>
      <c r="Y303" s="31">
        <f t="shared" si="85"/>
        <v>21.32633202492627</v>
      </c>
      <c r="Z303" s="31">
        <f t="shared" si="86"/>
        <v>-9.1396592617045798</v>
      </c>
      <c r="AA303" s="31"/>
      <c r="AB303" s="31"/>
      <c r="AC303" s="31"/>
      <c r="AD303" s="31"/>
      <c r="AE303" s="31"/>
      <c r="AF303" s="31"/>
      <c r="AG303" s="31"/>
      <c r="AH303" s="33">
        <f t="shared" si="87"/>
        <v>0.7461150949413532</v>
      </c>
      <c r="AI303" s="33">
        <f t="shared" si="88"/>
        <v>1.1088054674012451</v>
      </c>
      <c r="AJ303" s="33">
        <f t="shared" si="89"/>
        <v>0.99999835566327755</v>
      </c>
      <c r="AK303" s="95">
        <f t="shared" si="90"/>
        <v>0.87117373098395434</v>
      </c>
      <c r="AL303" s="3">
        <f t="shared" si="91"/>
        <v>0.87116174734411178</v>
      </c>
      <c r="AM303" s="3"/>
      <c r="AN303" s="3"/>
      <c r="AO303" s="3"/>
      <c r="AP303" s="3"/>
      <c r="AQ303" s="3"/>
      <c r="AR303" s="90">
        <f t="shared" si="97"/>
        <v>0</v>
      </c>
      <c r="AS303" s="91">
        <f t="shared" si="98"/>
        <v>0</v>
      </c>
      <c r="AT303" s="89">
        <f>SUM(AS$9:AS303)*RLR</f>
        <v>120</v>
      </c>
      <c r="AU303" s="90">
        <f>AT303-SUM(AW$9:AW303)</f>
        <v>15.460590318706593</v>
      </c>
      <c r="AV303" s="48">
        <f t="shared" si="92"/>
        <v>0.50505050505050508</v>
      </c>
      <c r="AW303" s="31">
        <f t="shared" si="99"/>
        <v>7.861317111206742E-2</v>
      </c>
      <c r="AX303" s="90">
        <f>SUM(AW$9:AW303)*RRF</f>
        <v>73.177586776905386</v>
      </c>
      <c r="AY303" s="96"/>
    </row>
    <row r="304" spans="1:51" x14ac:dyDescent="0.25">
      <c r="A304" s="14">
        <f t="shared" si="93"/>
        <v>2.95</v>
      </c>
      <c r="B304" s="59">
        <f>IF($B$4="AY",0,IFERROR(P*INDEX('UWYr writing pattern'!$C$4:$C$18,MATCH('Extended model w.Calcs'!$A304,'UWYr writing pattern'!$A$4:$A$18,0)) / 25,B303))</f>
        <v>0</v>
      </c>
      <c r="C304" s="36">
        <f t="shared" si="94"/>
        <v>1.499306222980593E-4</v>
      </c>
      <c r="E304" s="48">
        <f t="shared" si="80"/>
        <v>8.8500000000000014</v>
      </c>
      <c r="F304" s="34">
        <f t="shared" si="95"/>
        <v>1.4503049886695362E-5</v>
      </c>
      <c r="G304" s="31">
        <f>SUM($F$9:F304)*RLR</f>
        <v>119.99982008325317</v>
      </c>
      <c r="H304" s="32"/>
      <c r="I304" s="36">
        <f>G304-SUM($L$9:L304)</f>
        <v>30.312140047429011</v>
      </c>
      <c r="K304" s="48">
        <f t="shared" si="81"/>
        <v>0.50420168067226889</v>
      </c>
      <c r="L304" s="31">
        <f t="shared" si="96"/>
        <v>0.15386864286177229</v>
      </c>
      <c r="M304" s="36">
        <f>SUM($L$9:L304)*RRF</f>
        <v>62.781376025076909</v>
      </c>
      <c r="N304" s="33"/>
      <c r="O304" s="36">
        <f t="shared" si="82"/>
        <v>93.093516072505921</v>
      </c>
      <c r="P304" s="33"/>
      <c r="Q304" s="33"/>
      <c r="R304" s="33"/>
      <c r="S304" s="33"/>
      <c r="T304" s="33"/>
      <c r="U304" s="33"/>
      <c r="V304" s="33"/>
      <c r="W304" s="31">
        <f t="shared" si="83"/>
        <v>1.2594172273036979E-4</v>
      </c>
      <c r="X304" s="31">
        <f t="shared" si="84"/>
        <v>21.218498033200305</v>
      </c>
      <c r="Y304" s="31">
        <f t="shared" si="85"/>
        <v>21.218623974923034</v>
      </c>
      <c r="Z304" s="31">
        <f t="shared" si="86"/>
        <v>-9.0935160725059205</v>
      </c>
      <c r="AA304" s="31"/>
      <c r="AB304" s="31"/>
      <c r="AC304" s="31"/>
      <c r="AD304" s="31"/>
      <c r="AE304" s="31"/>
      <c r="AF304" s="31"/>
      <c r="AG304" s="31"/>
      <c r="AH304" s="33">
        <f t="shared" si="87"/>
        <v>0.747397333631868</v>
      </c>
      <c r="AI304" s="33">
        <f t="shared" si="88"/>
        <v>1.1082561437203087</v>
      </c>
      <c r="AJ304" s="33">
        <f t="shared" si="89"/>
        <v>0.99999850069377638</v>
      </c>
      <c r="AK304" s="95">
        <f t="shared" si="90"/>
        <v>0.87182218413811396</v>
      </c>
      <c r="AL304" s="3">
        <f t="shared" si="91"/>
        <v>0.87181244558984849</v>
      </c>
      <c r="AM304" s="3"/>
      <c r="AN304" s="3"/>
      <c r="AO304" s="3"/>
      <c r="AP304" s="3"/>
      <c r="AQ304" s="3"/>
      <c r="AR304" s="90">
        <f t="shared" si="97"/>
        <v>0</v>
      </c>
      <c r="AS304" s="91">
        <f t="shared" si="98"/>
        <v>0</v>
      </c>
      <c r="AT304" s="89">
        <f>SUM(AS$9:AS304)*RLR</f>
        <v>120</v>
      </c>
      <c r="AU304" s="90">
        <f>AT304-SUM(AW$9:AW304)</f>
        <v>15.382506529218176</v>
      </c>
      <c r="AV304" s="48">
        <f t="shared" si="92"/>
        <v>0.50420168067226889</v>
      </c>
      <c r="AW304" s="31">
        <f t="shared" si="99"/>
        <v>7.8083789488417141E-2</v>
      </c>
      <c r="AX304" s="90">
        <f>SUM(AW$9:AW304)*RRF</f>
        <v>73.232245429547277</v>
      </c>
      <c r="AY304" s="96"/>
    </row>
    <row r="305" spans="1:51" x14ac:dyDescent="0.25">
      <c r="A305" s="14">
        <f t="shared" si="93"/>
        <v>2.96</v>
      </c>
      <c r="B305" s="59">
        <f>IF($B$4="AY",0,IFERROR(P*INDEX('UWYr writing pattern'!$C$4:$C$18,MATCH('Extended model w.Calcs'!$A305,'UWYr writing pattern'!$A$4:$A$18,0)) / 25,B304))</f>
        <v>0</v>
      </c>
      <c r="C305" s="36">
        <f t="shared" si="94"/>
        <v>1.3666176222468105E-4</v>
      </c>
      <c r="E305" s="48">
        <f t="shared" si="80"/>
        <v>8.879999999999999</v>
      </c>
      <c r="F305" s="34">
        <f t="shared" si="95"/>
        <v>1.3268860073378251E-5</v>
      </c>
      <c r="G305" s="31">
        <f>SUM($F$9:F305)*RLR</f>
        <v>119.99983600588526</v>
      </c>
      <c r="H305" s="32"/>
      <c r="I305" s="36">
        <f>G305-SUM($L$9:L305)</f>
        <v>30.159321650494235</v>
      </c>
      <c r="K305" s="48">
        <f t="shared" si="81"/>
        <v>0.50335570469798663</v>
      </c>
      <c r="L305" s="31">
        <f t="shared" si="96"/>
        <v>0.15283431956686896</v>
      </c>
      <c r="M305" s="36">
        <f>SUM($L$9:L305)*RRF</f>
        <v>62.888360048773713</v>
      </c>
      <c r="N305" s="33"/>
      <c r="O305" s="36">
        <f t="shared" si="82"/>
        <v>93.04768169926794</v>
      </c>
      <c r="P305" s="33"/>
      <c r="Q305" s="33"/>
      <c r="R305" s="33"/>
      <c r="S305" s="33"/>
      <c r="T305" s="33"/>
      <c r="U305" s="33"/>
      <c r="V305" s="33"/>
      <c r="W305" s="31">
        <f t="shared" si="83"/>
        <v>1.1479588026873207E-4</v>
      </c>
      <c r="X305" s="31">
        <f t="shared" si="84"/>
        <v>21.111525155345962</v>
      </c>
      <c r="Y305" s="31">
        <f t="shared" si="85"/>
        <v>21.11163995122623</v>
      </c>
      <c r="Z305" s="31">
        <f t="shared" si="86"/>
        <v>-9.0476816992679403</v>
      </c>
      <c r="AA305" s="31"/>
      <c r="AB305" s="31"/>
      <c r="AC305" s="31"/>
      <c r="AD305" s="31"/>
      <c r="AE305" s="31"/>
      <c r="AF305" s="31"/>
      <c r="AG305" s="31"/>
      <c r="AH305" s="33">
        <f t="shared" si="87"/>
        <v>0.74867095296159181</v>
      </c>
      <c r="AI305" s="33">
        <f t="shared" si="88"/>
        <v>1.1077104964198565</v>
      </c>
      <c r="AJ305" s="33">
        <f t="shared" si="89"/>
        <v>0.99999863338237716</v>
      </c>
      <c r="AK305" s="95">
        <f t="shared" si="90"/>
        <v>0.8724662925577148</v>
      </c>
      <c r="AL305" s="3">
        <f t="shared" si="91"/>
        <v>0.87245876939359712</v>
      </c>
      <c r="AM305" s="3"/>
      <c r="AN305" s="3"/>
      <c r="AO305" s="3"/>
      <c r="AP305" s="3"/>
      <c r="AQ305" s="3"/>
      <c r="AR305" s="90">
        <f t="shared" si="97"/>
        <v>0</v>
      </c>
      <c r="AS305" s="91">
        <f t="shared" si="98"/>
        <v>0</v>
      </c>
      <c r="AT305" s="89">
        <f>SUM(AS$9:AS305)*RLR</f>
        <v>120</v>
      </c>
      <c r="AU305" s="90">
        <f>AT305-SUM(AW$9:AW305)</f>
        <v>15.304947672768336</v>
      </c>
      <c r="AV305" s="48">
        <f t="shared" si="92"/>
        <v>0.50335570469798663</v>
      </c>
      <c r="AW305" s="31">
        <f t="shared" si="99"/>
        <v>7.755885644983955E-2</v>
      </c>
      <c r="AX305" s="90">
        <f>SUM(AW$9:AW305)*RRF</f>
        <v>73.286536629062155</v>
      </c>
      <c r="AY305" s="96"/>
    </row>
    <row r="306" spans="1:51" x14ac:dyDescent="0.25">
      <c r="A306" s="14">
        <f t="shared" si="93"/>
        <v>2.97</v>
      </c>
      <c r="B306" s="59">
        <f>IF($B$4="AY",0,IFERROR(P*INDEX('UWYr writing pattern'!$C$4:$C$18,MATCH('Extended model w.Calcs'!$A306,'UWYr writing pattern'!$A$4:$A$18,0)) / 25,B305))</f>
        <v>0</v>
      </c>
      <c r="C306" s="36">
        <f t="shared" si="94"/>
        <v>1.2452619773912937E-4</v>
      </c>
      <c r="E306" s="48">
        <f t="shared" si="80"/>
        <v>8.91</v>
      </c>
      <c r="F306" s="34">
        <f t="shared" si="95"/>
        <v>1.2135564485551677E-5</v>
      </c>
      <c r="G306" s="31">
        <f>SUM($F$9:F306)*RLR</f>
        <v>119.99985056856264</v>
      </c>
      <c r="H306" s="32"/>
      <c r="I306" s="36">
        <f>G306-SUM($L$9:L306)</f>
        <v>30.007527547145642</v>
      </c>
      <c r="K306" s="48">
        <f t="shared" si="81"/>
        <v>0.50251256281407031</v>
      </c>
      <c r="L306" s="31">
        <f t="shared" si="96"/>
        <v>0.1518086660259777</v>
      </c>
      <c r="M306" s="36">
        <f>SUM($L$9:L306)*RRF</f>
        <v>62.994626114991888</v>
      </c>
      <c r="N306" s="33"/>
      <c r="O306" s="36">
        <f t="shared" si="82"/>
        <v>93.00215366213753</v>
      </c>
      <c r="P306" s="33"/>
      <c r="Q306" s="33"/>
      <c r="R306" s="33"/>
      <c r="S306" s="33"/>
      <c r="T306" s="33"/>
      <c r="U306" s="33"/>
      <c r="V306" s="33"/>
      <c r="W306" s="31">
        <f t="shared" si="83"/>
        <v>1.0460200610086866E-4</v>
      </c>
      <c r="X306" s="31">
        <f t="shared" si="84"/>
        <v>21.005269283001947</v>
      </c>
      <c r="Y306" s="31">
        <f t="shared" si="85"/>
        <v>21.005373885008048</v>
      </c>
      <c r="Z306" s="31">
        <f t="shared" si="86"/>
        <v>-9.0021536621375304</v>
      </c>
      <c r="AA306" s="31"/>
      <c r="AB306" s="31"/>
      <c r="AC306" s="31"/>
      <c r="AD306" s="31"/>
      <c r="AE306" s="31"/>
      <c r="AF306" s="31"/>
      <c r="AG306" s="31"/>
      <c r="AH306" s="33">
        <f t="shared" si="87"/>
        <v>0.74993602517847491</v>
      </c>
      <c r="AI306" s="33">
        <f t="shared" si="88"/>
        <v>1.1071684959778278</v>
      </c>
      <c r="AJ306" s="33">
        <f t="shared" si="89"/>
        <v>0.99999875473802191</v>
      </c>
      <c r="AK306" s="95">
        <f t="shared" si="90"/>
        <v>0.87310609256986682</v>
      </c>
      <c r="AL306" s="3">
        <f t="shared" si="91"/>
        <v>0.87310075545369648</v>
      </c>
      <c r="AM306" s="3"/>
      <c r="AN306" s="3"/>
      <c r="AO306" s="3"/>
      <c r="AP306" s="3"/>
      <c r="AQ306" s="3"/>
      <c r="AR306" s="90">
        <f t="shared" si="97"/>
        <v>0</v>
      </c>
      <c r="AS306" s="91">
        <f t="shared" si="98"/>
        <v>0</v>
      </c>
      <c r="AT306" s="89">
        <f>SUM(AS$9:AS306)*RLR</f>
        <v>120</v>
      </c>
      <c r="AU306" s="90">
        <f>AT306-SUM(AW$9:AW306)</f>
        <v>15.227909345556412</v>
      </c>
      <c r="AV306" s="48">
        <f t="shared" si="92"/>
        <v>0.50251256281407031</v>
      </c>
      <c r="AW306" s="31">
        <f t="shared" si="99"/>
        <v>7.7038327211921165E-2</v>
      </c>
      <c r="AX306" s="90">
        <f>SUM(AW$9:AW306)*RRF</f>
        <v>73.340463458110506</v>
      </c>
      <c r="AY306" s="96"/>
    </row>
    <row r="307" spans="1:51" x14ac:dyDescent="0.25">
      <c r="A307" s="14">
        <f t="shared" si="93"/>
        <v>2.98</v>
      </c>
      <c r="B307" s="59">
        <f>IF($B$4="AY",0,IFERROR(P*INDEX('UWYr writing pattern'!$C$4:$C$18,MATCH('Extended model w.Calcs'!$A307,'UWYr writing pattern'!$A$4:$A$18,0)) / 25,B306))</f>
        <v>0</v>
      </c>
      <c r="C307" s="36">
        <f t="shared" si="94"/>
        <v>1.1343091352057294E-4</v>
      </c>
      <c r="E307" s="48">
        <f t="shared" si="80"/>
        <v>8.94</v>
      </c>
      <c r="F307" s="34">
        <f t="shared" si="95"/>
        <v>1.1095284218556427E-5</v>
      </c>
      <c r="G307" s="31">
        <f>SUM($F$9:F307)*RLR</f>
        <v>119.99986388290371</v>
      </c>
      <c r="H307" s="32"/>
      <c r="I307" s="36">
        <f>G307-SUM($L$9:L307)</f>
        <v>29.856749265772422</v>
      </c>
      <c r="K307" s="48">
        <f t="shared" si="81"/>
        <v>0.50167224080267558</v>
      </c>
      <c r="L307" s="31">
        <f t="shared" si="96"/>
        <v>0.1507915957142997</v>
      </c>
      <c r="M307" s="36">
        <f>SUM($L$9:L307)*RRF</f>
        <v>63.100180231991899</v>
      </c>
      <c r="N307" s="33"/>
      <c r="O307" s="36">
        <f t="shared" si="82"/>
        <v>92.956929497764321</v>
      </c>
      <c r="P307" s="33"/>
      <c r="Q307" s="33"/>
      <c r="R307" s="33"/>
      <c r="S307" s="33"/>
      <c r="T307" s="33"/>
      <c r="U307" s="33"/>
      <c r="V307" s="33"/>
      <c r="W307" s="31">
        <f t="shared" si="83"/>
        <v>9.5281967357281272E-5</v>
      </c>
      <c r="X307" s="31">
        <f t="shared" si="84"/>
        <v>20.899724486040693</v>
      </c>
      <c r="Y307" s="31">
        <f t="shared" si="85"/>
        <v>20.899819768008051</v>
      </c>
      <c r="Z307" s="31">
        <f t="shared" si="86"/>
        <v>-8.956929497764321</v>
      </c>
      <c r="AA307" s="31"/>
      <c r="AB307" s="31"/>
      <c r="AC307" s="31"/>
      <c r="AD307" s="31"/>
      <c r="AE307" s="31"/>
      <c r="AF307" s="31"/>
      <c r="AG307" s="31"/>
      <c r="AH307" s="33">
        <f t="shared" si="87"/>
        <v>0.75119262180942736</v>
      </c>
      <c r="AI307" s="33">
        <f t="shared" si="88"/>
        <v>1.1066301130686229</v>
      </c>
      <c r="AJ307" s="33">
        <f t="shared" si="89"/>
        <v>0.99999886569086427</v>
      </c>
      <c r="AK307" s="95">
        <f t="shared" si="90"/>
        <v>0.87374162013780388</v>
      </c>
      <c r="AL307" s="3">
        <f t="shared" si="91"/>
        <v>0.87373844009965784</v>
      </c>
      <c r="AM307" s="3"/>
      <c r="AN307" s="3"/>
      <c r="AO307" s="3"/>
      <c r="AP307" s="3"/>
      <c r="AQ307" s="3"/>
      <c r="AR307" s="90">
        <f t="shared" si="97"/>
        <v>0</v>
      </c>
      <c r="AS307" s="91">
        <f t="shared" si="98"/>
        <v>0</v>
      </c>
      <c r="AT307" s="89">
        <f>SUM(AS$9:AS307)*RLR</f>
        <v>120</v>
      </c>
      <c r="AU307" s="90">
        <f>AT307-SUM(AW$9:AW307)</f>
        <v>15.151387188041056</v>
      </c>
      <c r="AV307" s="48">
        <f t="shared" si="92"/>
        <v>0.50167224080267558</v>
      </c>
      <c r="AW307" s="31">
        <f t="shared" si="99"/>
        <v>7.6522157515358846E-2</v>
      </c>
      <c r="AX307" s="90">
        <f>SUM(AW$9:AW307)*RRF</f>
        <v>73.394028968371259</v>
      </c>
      <c r="AY307" s="96"/>
    </row>
    <row r="308" spans="1:51" x14ac:dyDescent="0.25">
      <c r="A308" s="14">
        <f t="shared" si="93"/>
        <v>2.99</v>
      </c>
      <c r="B308" s="59">
        <f>IF($B$4="AY",0,IFERROR(P*INDEX('UWYr writing pattern'!$C$4:$C$18,MATCH('Extended model w.Calcs'!$A308,'UWYr writing pattern'!$A$4:$A$18,0)) / 25,B307))</f>
        <v>0</v>
      </c>
      <c r="C308" s="36">
        <f t="shared" si="94"/>
        <v>1.0329018985183371E-4</v>
      </c>
      <c r="E308" s="48">
        <f t="shared" si="80"/>
        <v>8.9700000000000006</v>
      </c>
      <c r="F308" s="34">
        <f t="shared" si="95"/>
        <v>1.0140723668739221E-5</v>
      </c>
      <c r="G308" s="31">
        <f>SUM($F$9:F308)*RLR</f>
        <v>119.99987605177212</v>
      </c>
      <c r="H308" s="32"/>
      <c r="I308" s="36">
        <f>G308-SUM($L$9:L308)</f>
        <v>29.7069784115684</v>
      </c>
      <c r="K308" s="48">
        <f t="shared" si="81"/>
        <v>0.5008347245409015</v>
      </c>
      <c r="L308" s="31">
        <f t="shared" si="96"/>
        <v>0.1497830230724369</v>
      </c>
      <c r="M308" s="36">
        <f>SUM($L$9:L308)*RRF</f>
        <v>63.205028348142598</v>
      </c>
      <c r="N308" s="33"/>
      <c r="O308" s="36">
        <f t="shared" si="82"/>
        <v>92.912006759711005</v>
      </c>
      <c r="P308" s="33"/>
      <c r="Q308" s="33"/>
      <c r="R308" s="33"/>
      <c r="S308" s="33"/>
      <c r="T308" s="33"/>
      <c r="U308" s="33"/>
      <c r="V308" s="33"/>
      <c r="W308" s="31">
        <f t="shared" si="83"/>
        <v>8.6763759475540314E-5</v>
      </c>
      <c r="X308" s="31">
        <f t="shared" si="84"/>
        <v>20.794884888097879</v>
      </c>
      <c r="Y308" s="31">
        <f t="shared" si="85"/>
        <v>20.794971651857356</v>
      </c>
      <c r="Z308" s="31">
        <f t="shared" si="86"/>
        <v>-8.9120067597110051</v>
      </c>
      <c r="AA308" s="31"/>
      <c r="AB308" s="31"/>
      <c r="AC308" s="31"/>
      <c r="AD308" s="31"/>
      <c r="AE308" s="31"/>
      <c r="AF308" s="31"/>
      <c r="AG308" s="31"/>
      <c r="AH308" s="33">
        <f t="shared" si="87"/>
        <v>0.75244081366836424</v>
      </c>
      <c r="AI308" s="33">
        <f t="shared" si="88"/>
        <v>1.1060953185679883</v>
      </c>
      <c r="AJ308" s="33">
        <f t="shared" si="89"/>
        <v>0.99999896709810099</v>
      </c>
      <c r="AK308" s="95">
        <f t="shared" si="90"/>
        <v>0.87437291086512825</v>
      </c>
      <c r="AL308" s="3">
        <f t="shared" si="91"/>
        <v>0.87437185929648231</v>
      </c>
      <c r="AM308" s="3"/>
      <c r="AN308" s="3"/>
      <c r="AO308" s="3"/>
      <c r="AP308" s="3"/>
      <c r="AQ308" s="3"/>
      <c r="AR308" s="90">
        <f t="shared" si="97"/>
        <v>0</v>
      </c>
      <c r="AS308" s="91">
        <f t="shared" si="98"/>
        <v>0</v>
      </c>
      <c r="AT308" s="89">
        <f>SUM(AS$9:AS308)*RLR</f>
        <v>120</v>
      </c>
      <c r="AU308" s="90">
        <f>AT308-SUM(AW$9:AW308)</f>
        <v>15.075376884422127</v>
      </c>
      <c r="AV308" s="48">
        <f t="shared" si="92"/>
        <v>0.5008347245409015</v>
      </c>
      <c r="AW308" s="31">
        <f t="shared" si="99"/>
        <v>7.6010303618935057E-2</v>
      </c>
      <c r="AX308" s="90">
        <f>SUM(AW$9:AW308)*RRF</f>
        <v>73.447236180904511</v>
      </c>
      <c r="AY308" s="96"/>
    </row>
    <row r="309" spans="1:51" x14ac:dyDescent="0.25">
      <c r="A309" s="14">
        <f t="shared" si="93"/>
        <v>3</v>
      </c>
      <c r="B309" s="59">
        <f>IF($B$4="AY",0,IFERROR(P*INDEX('UWYr writing pattern'!$C$4:$C$18,MATCH('Extended model w.Calcs'!$A309,'UWYr writing pattern'!$A$4:$A$18,0)) / 25,B308))</f>
        <v>0</v>
      </c>
      <c r="C309" s="36">
        <f t="shared" si="94"/>
        <v>9.4025059822124232E-5</v>
      </c>
      <c r="E309" s="48">
        <f t="shared" si="80"/>
        <v>9</v>
      </c>
      <c r="F309" s="34">
        <f t="shared" si="95"/>
        <v>9.265130029709485E-6</v>
      </c>
      <c r="G309" s="31">
        <f>SUM($F$9:F309)*RLR</f>
        <v>119.99988716992816</v>
      </c>
      <c r="H309" s="32"/>
      <c r="I309" s="36">
        <f>G309-SUM($L$9:L309)</f>
        <v>29.558206666227434</v>
      </c>
      <c r="K309" s="48">
        <f t="shared" si="81"/>
        <v>0.5</v>
      </c>
      <c r="L309" s="31">
        <f t="shared" si="96"/>
        <v>0.14878286349700368</v>
      </c>
      <c r="M309" s="36">
        <f>SUM($L$9:L309)*RRF</f>
        <v>63.309176352590505</v>
      </c>
      <c r="N309" s="33"/>
      <c r="O309" s="36">
        <f t="shared" si="82"/>
        <v>92.867383018817947</v>
      </c>
      <c r="P309" s="33"/>
      <c r="Q309" s="33"/>
      <c r="R309" s="33"/>
      <c r="S309" s="33"/>
      <c r="T309" s="33"/>
      <c r="U309" s="33"/>
      <c r="V309" s="33"/>
      <c r="W309" s="31">
        <f t="shared" si="83"/>
        <v>7.8981050250584355E-5</v>
      </c>
      <c r="X309" s="31">
        <f t="shared" si="84"/>
        <v>20.690744666359201</v>
      </c>
      <c r="Y309" s="31">
        <f t="shared" si="85"/>
        <v>20.690823647409452</v>
      </c>
      <c r="Z309" s="31">
        <f t="shared" si="86"/>
        <v>-8.8673830188179465</v>
      </c>
      <c r="AA309" s="31"/>
      <c r="AB309" s="31"/>
      <c r="AC309" s="31"/>
      <c r="AD309" s="31"/>
      <c r="AE309" s="31"/>
      <c r="AF309" s="31"/>
      <c r="AG309" s="31"/>
      <c r="AH309" s="33">
        <f t="shared" si="87"/>
        <v>0.75368067086417267</v>
      </c>
      <c r="AI309" s="33">
        <f t="shared" si="88"/>
        <v>1.1055640835573566</v>
      </c>
      <c r="AJ309" s="33">
        <f t="shared" si="89"/>
        <v>0.99999905974940129</v>
      </c>
      <c r="AK309" s="95">
        <f t="shared" si="90"/>
        <v>0.875</v>
      </c>
      <c r="AL309" s="3">
        <f t="shared" si="91"/>
        <v>0.87500104864892048</v>
      </c>
      <c r="AM309" s="3"/>
      <c r="AN309" s="3"/>
      <c r="AO309" s="3"/>
      <c r="AP309" s="3"/>
      <c r="AQ309" s="3"/>
      <c r="AR309" s="90">
        <f t="shared" si="97"/>
        <v>0</v>
      </c>
      <c r="AS309" s="91">
        <f t="shared" si="98"/>
        <v>0</v>
      </c>
      <c r="AT309" s="89">
        <f>SUM(AS$9:AS309)*RLR</f>
        <v>120</v>
      </c>
      <c r="AU309" s="90">
        <f>AT309-SUM(AW$9:AW309)</f>
        <v>14.99987416212953</v>
      </c>
      <c r="AV309" s="48">
        <f t="shared" si="92"/>
        <v>0.5</v>
      </c>
      <c r="AW309" s="31">
        <f t="shared" si="99"/>
        <v>7.5502722292598301E-2</v>
      </c>
      <c r="AX309" s="90">
        <f>SUM(AW$9:AW309)*RRF</f>
        <v>73.500088086509322</v>
      </c>
      <c r="AY309" s="96"/>
    </row>
    <row r="310" spans="1:51" x14ac:dyDescent="0.25">
      <c r="A310" s="14">
        <f t="shared" si="93"/>
        <v>3.01</v>
      </c>
      <c r="B310" s="59">
        <f>IF($B$4="AY",0,IFERROR(P*INDEX('UWYr writing pattern'!$C$4:$C$18,MATCH('Extended model w.Calcs'!$A310,'UWYr writing pattern'!$A$4:$A$18,0)) / 25,B309))</f>
        <v>0</v>
      </c>
      <c r="C310" s="36">
        <f t="shared" si="94"/>
        <v>8.5562804438133055E-5</v>
      </c>
      <c r="E310" s="48">
        <f t="shared" si="80"/>
        <v>9.0299999999999994</v>
      </c>
      <c r="F310" s="34">
        <f t="shared" si="95"/>
        <v>8.4622553839911809E-6</v>
      </c>
      <c r="G310" s="31">
        <f>SUM($F$9:F310)*RLR</f>
        <v>119.99989732463462</v>
      </c>
      <c r="H310" s="32"/>
      <c r="I310" s="36">
        <f>G310-SUM($L$9:L310)</f>
        <v>29.410425787602762</v>
      </c>
      <c r="K310" s="48">
        <f t="shared" si="81"/>
        <v>0.49916805324459235</v>
      </c>
      <c r="L310" s="31">
        <f t="shared" si="96"/>
        <v>0.14779103333113716</v>
      </c>
      <c r="M310" s="36">
        <f>SUM($L$9:L310)*RRF</f>
        <v>63.412630075922294</v>
      </c>
      <c r="N310" s="33"/>
      <c r="O310" s="36">
        <f t="shared" si="82"/>
        <v>92.823055863525056</v>
      </c>
      <c r="P310" s="33"/>
      <c r="Q310" s="33"/>
      <c r="R310" s="33"/>
      <c r="S310" s="33"/>
      <c r="T310" s="33"/>
      <c r="U310" s="33"/>
      <c r="V310" s="33"/>
      <c r="W310" s="31">
        <f t="shared" si="83"/>
        <v>7.1872755728031755E-5</v>
      </c>
      <c r="X310" s="31">
        <f t="shared" si="84"/>
        <v>20.58729805132193</v>
      </c>
      <c r="Y310" s="31">
        <f t="shared" si="85"/>
        <v>20.58736992407766</v>
      </c>
      <c r="Z310" s="31">
        <f t="shared" si="86"/>
        <v>-8.823055863525056</v>
      </c>
      <c r="AA310" s="31"/>
      <c r="AB310" s="31"/>
      <c r="AC310" s="31"/>
      <c r="AD310" s="31"/>
      <c r="AE310" s="31"/>
      <c r="AF310" s="31"/>
      <c r="AG310" s="31"/>
      <c r="AH310" s="33">
        <f t="shared" si="87"/>
        <v>0.75491226280859869</v>
      </c>
      <c r="AI310" s="33">
        <f t="shared" si="88"/>
        <v>1.1050363793276792</v>
      </c>
      <c r="AJ310" s="33">
        <f t="shared" si="89"/>
        <v>0.99999914437195514</v>
      </c>
      <c r="AK310" s="95">
        <f t="shared" si="90"/>
        <v>0.87562292243926987</v>
      </c>
      <c r="AL310" s="3">
        <f t="shared" si="91"/>
        <v>0.87562604340567585</v>
      </c>
      <c r="AM310" s="3"/>
      <c r="AN310" s="3"/>
      <c r="AO310" s="3"/>
      <c r="AP310" s="3"/>
      <c r="AQ310" s="3"/>
      <c r="AR310" s="90">
        <f t="shared" si="97"/>
        <v>0</v>
      </c>
      <c r="AS310" s="91">
        <f t="shared" si="98"/>
        <v>0</v>
      </c>
      <c r="AT310" s="89">
        <f>SUM(AS$9:AS310)*RLR</f>
        <v>120</v>
      </c>
      <c r="AU310" s="90">
        <f>AT310-SUM(AW$9:AW310)</f>
        <v>14.924874791318885</v>
      </c>
      <c r="AV310" s="48">
        <f t="shared" si="92"/>
        <v>0.49916805324459235</v>
      </c>
      <c r="AW310" s="31">
        <f t="shared" si="99"/>
        <v>7.4999370810647656E-2</v>
      </c>
      <c r="AX310" s="90">
        <f>SUM(AW$9:AW310)*RRF</f>
        <v>73.552587646076773</v>
      </c>
      <c r="AY310" s="96"/>
    </row>
    <row r="311" spans="1:51" x14ac:dyDescent="0.25">
      <c r="A311" s="14">
        <f t="shared" si="93"/>
        <v>3.02</v>
      </c>
      <c r="B311" s="59">
        <f>IF($B$4="AY",0,IFERROR(P*INDEX('UWYr writing pattern'!$C$4:$C$18,MATCH('Extended model w.Calcs'!$A311,'UWYr writing pattern'!$A$4:$A$18,0)) / 25,B310))</f>
        <v>0</v>
      </c>
      <c r="C311" s="36">
        <f t="shared" si="94"/>
        <v>7.783648319736964E-5</v>
      </c>
      <c r="E311" s="48">
        <f t="shared" si="80"/>
        <v>9.06</v>
      </c>
      <c r="F311" s="34">
        <f t="shared" si="95"/>
        <v>7.7263212407634147E-6</v>
      </c>
      <c r="G311" s="31">
        <f>SUM($F$9:F311)*RLR</f>
        <v>119.9999065962201</v>
      </c>
      <c r="H311" s="32"/>
      <c r="I311" s="36">
        <f>G311-SUM($L$9:L311)</f>
        <v>29.263627609333327</v>
      </c>
      <c r="K311" s="48">
        <f t="shared" si="81"/>
        <v>0.49833887043189373</v>
      </c>
      <c r="L311" s="31">
        <f t="shared" si="96"/>
        <v>0.14680744985492228</v>
      </c>
      <c r="M311" s="36">
        <f>SUM($L$9:L311)*RRF</f>
        <v>63.515395290820734</v>
      </c>
      <c r="N311" s="33"/>
      <c r="O311" s="36">
        <f t="shared" si="82"/>
        <v>92.779022900154061</v>
      </c>
      <c r="P311" s="33"/>
      <c r="Q311" s="33"/>
      <c r="R311" s="33"/>
      <c r="S311" s="33"/>
      <c r="T311" s="33"/>
      <c r="U311" s="33"/>
      <c r="V311" s="33"/>
      <c r="W311" s="31">
        <f t="shared" si="83"/>
        <v>6.5382645885790494E-5</v>
      </c>
      <c r="X311" s="31">
        <f t="shared" si="84"/>
        <v>20.484539326533326</v>
      </c>
      <c r="Y311" s="31">
        <f t="shared" si="85"/>
        <v>20.484604709179212</v>
      </c>
      <c r="Z311" s="31">
        <f t="shared" si="86"/>
        <v>-8.7790229001540609</v>
      </c>
      <c r="AA311" s="31"/>
      <c r="AB311" s="31"/>
      <c r="AC311" s="31"/>
      <c r="AD311" s="31"/>
      <c r="AE311" s="31"/>
      <c r="AF311" s="31"/>
      <c r="AG311" s="31"/>
      <c r="AH311" s="33">
        <f t="shared" si="87"/>
        <v>0.75613565822405637</v>
      </c>
      <c r="AI311" s="33">
        <f t="shared" si="88"/>
        <v>1.1045121773827864</v>
      </c>
      <c r="AJ311" s="33">
        <f t="shared" si="89"/>
        <v>0.99999922163516752</v>
      </c>
      <c r="AK311" s="95">
        <f t="shared" si="90"/>
        <v>0.87624171273255691</v>
      </c>
      <c r="AL311" s="3">
        <f t="shared" si="91"/>
        <v>0.87624687846355109</v>
      </c>
      <c r="AM311" s="3"/>
      <c r="AN311" s="3"/>
      <c r="AO311" s="3"/>
      <c r="AP311" s="3"/>
      <c r="AQ311" s="3"/>
      <c r="AR311" s="90">
        <f t="shared" si="97"/>
        <v>0</v>
      </c>
      <c r="AS311" s="91">
        <f t="shared" si="98"/>
        <v>0</v>
      </c>
      <c r="AT311" s="89">
        <f>SUM(AS$9:AS311)*RLR</f>
        <v>120</v>
      </c>
      <c r="AU311" s="90">
        <f>AT311-SUM(AW$9:AW311)</f>
        <v>14.850374584373867</v>
      </c>
      <c r="AV311" s="48">
        <f t="shared" si="92"/>
        <v>0.49833887043189373</v>
      </c>
      <c r="AW311" s="31">
        <f t="shared" si="99"/>
        <v>7.4500206945019395E-2</v>
      </c>
      <c r="AX311" s="90">
        <f>SUM(AW$9:AW311)*RRF</f>
        <v>73.604737790938287</v>
      </c>
      <c r="AY311" s="96"/>
    </row>
    <row r="312" spans="1:51" x14ac:dyDescent="0.25">
      <c r="A312" s="14">
        <f t="shared" si="93"/>
        <v>3.03</v>
      </c>
      <c r="B312" s="59">
        <f>IF($B$4="AY",0,IFERROR(P*INDEX('UWYr writing pattern'!$C$4:$C$18,MATCH('Extended model w.Calcs'!$A312,'UWYr writing pattern'!$A$4:$A$18,0)) / 25,B311))</f>
        <v>0</v>
      </c>
      <c r="C312" s="36">
        <f t="shared" si="94"/>
        <v>7.0784497819687957E-5</v>
      </c>
      <c r="E312" s="48">
        <f t="shared" si="80"/>
        <v>9.09</v>
      </c>
      <c r="F312" s="34">
        <f t="shared" si="95"/>
        <v>7.0519853776816898E-6</v>
      </c>
      <c r="G312" s="31">
        <f>SUM($F$9:F312)*RLR</f>
        <v>119.99991505860255</v>
      </c>
      <c r="H312" s="32"/>
      <c r="I312" s="36">
        <f>G312-SUM($L$9:L312)</f>
        <v>29.117804040440035</v>
      </c>
      <c r="K312" s="48">
        <f t="shared" si="81"/>
        <v>0.49751243781094534</v>
      </c>
      <c r="L312" s="31">
        <f t="shared" si="96"/>
        <v>0.14583203127574748</v>
      </c>
      <c r="M312" s="36">
        <f>SUM($L$9:L312)*RRF</f>
        <v>63.617477712713757</v>
      </c>
      <c r="N312" s="33"/>
      <c r="O312" s="36">
        <f t="shared" si="82"/>
        <v>92.735281753153799</v>
      </c>
      <c r="P312" s="33"/>
      <c r="Q312" s="33"/>
      <c r="R312" s="33"/>
      <c r="S312" s="33"/>
      <c r="T312" s="33"/>
      <c r="U312" s="33"/>
      <c r="V312" s="33"/>
      <c r="W312" s="31">
        <f t="shared" si="83"/>
        <v>5.9458978168537873E-5</v>
      </c>
      <c r="X312" s="31">
        <f t="shared" si="84"/>
        <v>20.382462828308022</v>
      </c>
      <c r="Y312" s="31">
        <f t="shared" si="85"/>
        <v>20.382522287286189</v>
      </c>
      <c r="Z312" s="31">
        <f t="shared" si="86"/>
        <v>-8.7352817531537994</v>
      </c>
      <c r="AA312" s="31"/>
      <c r="AB312" s="31"/>
      <c r="AC312" s="31"/>
      <c r="AD312" s="31"/>
      <c r="AE312" s="31"/>
      <c r="AF312" s="31"/>
      <c r="AG312" s="31"/>
      <c r="AH312" s="33">
        <f t="shared" si="87"/>
        <v>0.75735092515135427</v>
      </c>
      <c r="AI312" s="33">
        <f t="shared" si="88"/>
        <v>1.1039914494423071</v>
      </c>
      <c r="AJ312" s="33">
        <f t="shared" si="89"/>
        <v>0.99999929215502126</v>
      </c>
      <c r="AK312" s="95">
        <f t="shared" si="90"/>
        <v>0.87685640508627372</v>
      </c>
      <c r="AL312" s="3">
        <f t="shared" si="91"/>
        <v>0.87686358837153999</v>
      </c>
      <c r="AM312" s="3"/>
      <c r="AN312" s="3"/>
      <c r="AO312" s="3"/>
      <c r="AP312" s="3"/>
      <c r="AQ312" s="3"/>
      <c r="AR312" s="90">
        <f t="shared" si="97"/>
        <v>0</v>
      </c>
      <c r="AS312" s="91">
        <f t="shared" si="98"/>
        <v>0</v>
      </c>
      <c r="AT312" s="89">
        <f>SUM(AS$9:AS312)*RLR</f>
        <v>120</v>
      </c>
      <c r="AU312" s="90">
        <f>AT312-SUM(AW$9:AW312)</f>
        <v>14.776369395415188</v>
      </c>
      <c r="AV312" s="48">
        <f t="shared" si="92"/>
        <v>0.49751243781094534</v>
      </c>
      <c r="AW312" s="31">
        <f t="shared" si="99"/>
        <v>7.4005188958673765E-2</v>
      </c>
      <c r="AX312" s="90">
        <f>SUM(AW$9:AW312)*RRF</f>
        <v>73.656541423209362</v>
      </c>
      <c r="AY312" s="96"/>
    </row>
    <row r="313" spans="1:51" x14ac:dyDescent="0.25">
      <c r="A313" s="14">
        <f t="shared" si="93"/>
        <v>3.04</v>
      </c>
      <c r="B313" s="59">
        <f>IF($B$4="AY",0,IFERROR(P*INDEX('UWYr writing pattern'!$C$4:$C$18,MATCH('Extended model w.Calcs'!$A313,'UWYr writing pattern'!$A$4:$A$18,0)) / 25,B312))</f>
        <v>0</v>
      </c>
      <c r="C313" s="36">
        <f t="shared" si="94"/>
        <v>6.4350186967878319E-5</v>
      </c>
      <c r="E313" s="48">
        <f t="shared" si="80"/>
        <v>9.120000000000001</v>
      </c>
      <c r="F313" s="34">
        <f t="shared" si="95"/>
        <v>6.4343108518096348E-6</v>
      </c>
      <c r="G313" s="31">
        <f>SUM($F$9:F313)*RLR</f>
        <v>119.99992277977557</v>
      </c>
      <c r="H313" s="32"/>
      <c r="I313" s="36">
        <f>G313-SUM($L$9:L313)</f>
        <v>28.972947064894441</v>
      </c>
      <c r="K313" s="48">
        <f t="shared" si="81"/>
        <v>0.49668874172185429</v>
      </c>
      <c r="L313" s="31">
        <f t="shared" si="96"/>
        <v>0.14486469671860716</v>
      </c>
      <c r="M313" s="36">
        <f>SUM($L$9:L313)*RRF</f>
        <v>63.718883000416788</v>
      </c>
      <c r="N313" s="33"/>
      <c r="O313" s="36">
        <f t="shared" si="82"/>
        <v>92.691830065311223</v>
      </c>
      <c r="P313" s="33"/>
      <c r="Q313" s="33"/>
      <c r="R313" s="33"/>
      <c r="S313" s="33"/>
      <c r="T313" s="33"/>
      <c r="U313" s="33"/>
      <c r="V313" s="33"/>
      <c r="W313" s="31">
        <f t="shared" si="83"/>
        <v>5.4054157053017788E-5</v>
      </c>
      <c r="X313" s="31">
        <f t="shared" si="84"/>
        <v>20.281062945426108</v>
      </c>
      <c r="Y313" s="31">
        <f t="shared" si="85"/>
        <v>20.281116999583162</v>
      </c>
      <c r="Z313" s="31">
        <f t="shared" si="86"/>
        <v>-8.6918300653112226</v>
      </c>
      <c r="AA313" s="31"/>
      <c r="AB313" s="31"/>
      <c r="AC313" s="31"/>
      <c r="AD313" s="31"/>
      <c r="AE313" s="31"/>
      <c r="AF313" s="31"/>
      <c r="AG313" s="31"/>
      <c r="AH313" s="33">
        <f t="shared" si="87"/>
        <v>0.7585581309573427</v>
      </c>
      <c r="AI313" s="33">
        <f t="shared" si="88"/>
        <v>1.1034741674441813</v>
      </c>
      <c r="AJ313" s="33">
        <f t="shared" si="89"/>
        <v>0.99999935649812977</v>
      </c>
      <c r="AK313" s="95">
        <f t="shared" si="90"/>
        <v>0.87746703336759657</v>
      </c>
      <c r="AL313" s="3">
        <f t="shared" si="91"/>
        <v>0.87747620733486575</v>
      </c>
      <c r="AM313" s="3"/>
      <c r="AN313" s="3"/>
      <c r="AO313" s="3"/>
      <c r="AP313" s="3"/>
      <c r="AQ313" s="3"/>
      <c r="AR313" s="90">
        <f t="shared" si="97"/>
        <v>0</v>
      </c>
      <c r="AS313" s="91">
        <f t="shared" si="98"/>
        <v>0</v>
      </c>
      <c r="AT313" s="89">
        <f>SUM(AS$9:AS313)*RLR</f>
        <v>120</v>
      </c>
      <c r="AU313" s="90">
        <f>AT313-SUM(AW$9:AW313)</f>
        <v>14.702855119816107</v>
      </c>
      <c r="AV313" s="48">
        <f t="shared" si="92"/>
        <v>0.49668874172185429</v>
      </c>
      <c r="AW313" s="31">
        <f t="shared" si="99"/>
        <v>7.3514275599080539E-2</v>
      </c>
      <c r="AX313" s="90">
        <f>SUM(AW$9:AW313)*RRF</f>
        <v>73.708001416128724</v>
      </c>
      <c r="AY313" s="96"/>
    </row>
    <row r="314" spans="1:51" x14ac:dyDescent="0.25">
      <c r="A314" s="14">
        <f t="shared" si="93"/>
        <v>3.05</v>
      </c>
      <c r="B314" s="59">
        <f>IF($B$4="AY",0,IFERROR(P*INDEX('UWYr writing pattern'!$C$4:$C$18,MATCH('Extended model w.Calcs'!$A314,'UWYr writing pattern'!$A$4:$A$18,0)) / 25,B313))</f>
        <v>0</v>
      </c>
      <c r="C314" s="36">
        <f t="shared" si="94"/>
        <v>5.8481449916407812E-5</v>
      </c>
      <c r="E314" s="48">
        <f t="shared" si="80"/>
        <v>9.1499999999999986</v>
      </c>
      <c r="F314" s="34">
        <f t="shared" si="95"/>
        <v>5.868737051470504E-6</v>
      </c>
      <c r="G314" s="31">
        <f>SUM($F$9:F314)*RLR</f>
        <v>119.99992982226003</v>
      </c>
      <c r="H314" s="32"/>
      <c r="I314" s="36">
        <f>G314-SUM($L$9:L314)</f>
        <v>28.829048741162538</v>
      </c>
      <c r="K314" s="48">
        <f t="shared" si="81"/>
        <v>0.49586776859504134</v>
      </c>
      <c r="L314" s="31">
        <f t="shared" si="96"/>
        <v>0.14390536621636313</v>
      </c>
      <c r="M314" s="36">
        <f>SUM($L$9:L314)*RRF</f>
        <v>63.819616756768241</v>
      </c>
      <c r="N314" s="33"/>
      <c r="O314" s="36">
        <f t="shared" si="82"/>
        <v>92.648665497930779</v>
      </c>
      <c r="P314" s="33"/>
      <c r="Q314" s="33"/>
      <c r="R314" s="33"/>
      <c r="S314" s="33"/>
      <c r="T314" s="33"/>
      <c r="U314" s="33"/>
      <c r="V314" s="33"/>
      <c r="W314" s="31">
        <f t="shared" si="83"/>
        <v>4.9124417929782557E-5</v>
      </c>
      <c r="X314" s="31">
        <f t="shared" si="84"/>
        <v>20.180334118813775</v>
      </c>
      <c r="Y314" s="31">
        <f t="shared" si="85"/>
        <v>20.180383243231706</v>
      </c>
      <c r="Z314" s="31">
        <f t="shared" si="86"/>
        <v>-8.6486654979307787</v>
      </c>
      <c r="AA314" s="31"/>
      <c r="AB314" s="31"/>
      <c r="AC314" s="31"/>
      <c r="AD314" s="31"/>
      <c r="AE314" s="31"/>
      <c r="AF314" s="31"/>
      <c r="AG314" s="31"/>
      <c r="AH314" s="33">
        <f t="shared" si="87"/>
        <v>0.75975734234247905</v>
      </c>
      <c r="AI314" s="33">
        <f t="shared" si="88"/>
        <v>1.102960303546795</v>
      </c>
      <c r="AJ314" s="33">
        <f t="shared" si="89"/>
        <v>0.99999941518550028</v>
      </c>
      <c r="AK314" s="95">
        <f t="shared" si="90"/>
        <v>0.8780736311083841</v>
      </c>
      <c r="AL314" s="3">
        <f t="shared" si="91"/>
        <v>0.87808476921896406</v>
      </c>
      <c r="AM314" s="3"/>
      <c r="AN314" s="3"/>
      <c r="AO314" s="3"/>
      <c r="AP314" s="3"/>
      <c r="AQ314" s="3"/>
      <c r="AR314" s="90">
        <f t="shared" si="97"/>
        <v>0</v>
      </c>
      <c r="AS314" s="91">
        <f t="shared" si="98"/>
        <v>0</v>
      </c>
      <c r="AT314" s="89">
        <f>SUM(AS$9:AS314)*RLR</f>
        <v>120</v>
      </c>
      <c r="AU314" s="90">
        <f>AT314-SUM(AW$9:AW314)</f>
        <v>14.629827693724309</v>
      </c>
      <c r="AV314" s="48">
        <f t="shared" si="92"/>
        <v>0.49586776859504134</v>
      </c>
      <c r="AW314" s="31">
        <f t="shared" si="99"/>
        <v>7.3027426091801864E-2</v>
      </c>
      <c r="AX314" s="90">
        <f>SUM(AW$9:AW314)*RRF</f>
        <v>73.759120614392984</v>
      </c>
      <c r="AY314" s="96"/>
    </row>
    <row r="315" spans="1:51" x14ac:dyDescent="0.25">
      <c r="A315" s="14">
        <f t="shared" si="93"/>
        <v>3.06</v>
      </c>
      <c r="B315" s="59">
        <f>IF($B$4="AY",0,IFERROR(P*INDEX('UWYr writing pattern'!$C$4:$C$18,MATCH('Extended model w.Calcs'!$A315,'UWYr writing pattern'!$A$4:$A$18,0)) / 25,B314))</f>
        <v>0</v>
      </c>
      <c r="C315" s="36">
        <f t="shared" si="94"/>
        <v>5.31303972490565E-5</v>
      </c>
      <c r="E315" s="48">
        <f t="shared" si="80"/>
        <v>9.18</v>
      </c>
      <c r="F315" s="34">
        <f t="shared" si="95"/>
        <v>5.3510526673513144E-6</v>
      </c>
      <c r="G315" s="31">
        <f>SUM($F$9:F315)*RLR</f>
        <v>119.99993624352322</v>
      </c>
      <c r="H315" s="32"/>
      <c r="I315" s="36">
        <f>G315-SUM($L$9:L315)</f>
        <v>28.686101201725748</v>
      </c>
      <c r="K315" s="48">
        <f t="shared" si="81"/>
        <v>0.49504950495049499</v>
      </c>
      <c r="L315" s="31">
        <f t="shared" si="96"/>
        <v>0.14295396069997954</v>
      </c>
      <c r="M315" s="36">
        <f>SUM($L$9:L315)*RRF</f>
        <v>63.919684529258227</v>
      </c>
      <c r="N315" s="33"/>
      <c r="O315" s="36">
        <f t="shared" si="82"/>
        <v>92.605785730983968</v>
      </c>
      <c r="P315" s="33"/>
      <c r="Q315" s="33"/>
      <c r="R315" s="33"/>
      <c r="S315" s="33"/>
      <c r="T315" s="33"/>
      <c r="U315" s="33"/>
      <c r="V315" s="33"/>
      <c r="W315" s="31">
        <f t="shared" si="83"/>
        <v>4.462953368920746E-5</v>
      </c>
      <c r="X315" s="31">
        <f t="shared" si="84"/>
        <v>20.080270841208023</v>
      </c>
      <c r="Y315" s="31">
        <f t="shared" si="85"/>
        <v>20.080315470741713</v>
      </c>
      <c r="Z315" s="31">
        <f t="shared" si="86"/>
        <v>-8.6057857309839676</v>
      </c>
      <c r="AA315" s="31"/>
      <c r="AB315" s="31"/>
      <c r="AC315" s="31"/>
      <c r="AD315" s="31"/>
      <c r="AE315" s="31"/>
      <c r="AF315" s="31"/>
      <c r="AG315" s="31"/>
      <c r="AH315" s="33">
        <f t="shared" si="87"/>
        <v>0.7609486253483122</v>
      </c>
      <c r="AI315" s="33">
        <f t="shared" si="88"/>
        <v>1.1024498301307615</v>
      </c>
      <c r="AJ315" s="33">
        <f t="shared" si="89"/>
        <v>0.99999946869602685</v>
      </c>
      <c r="AK315" s="95">
        <f t="shared" si="90"/>
        <v>0.87867623150904439</v>
      </c>
      <c r="AL315" s="3">
        <f t="shared" si="91"/>
        <v>0.87868930755341546</v>
      </c>
      <c r="AM315" s="3"/>
      <c r="AN315" s="3"/>
      <c r="AO315" s="3"/>
      <c r="AP315" s="3"/>
      <c r="AQ315" s="3"/>
      <c r="AR315" s="90">
        <f t="shared" si="97"/>
        <v>0</v>
      </c>
      <c r="AS315" s="91">
        <f t="shared" si="98"/>
        <v>0</v>
      </c>
      <c r="AT315" s="89">
        <f>SUM(AS$9:AS315)*RLR</f>
        <v>120</v>
      </c>
      <c r="AU315" s="90">
        <f>AT315-SUM(AW$9:AW315)</f>
        <v>14.557283093590144</v>
      </c>
      <c r="AV315" s="48">
        <f t="shared" si="92"/>
        <v>0.49504950495049499</v>
      </c>
      <c r="AW315" s="31">
        <f t="shared" si="99"/>
        <v>7.2544600134170134E-2</v>
      </c>
      <c r="AX315" s="90">
        <f>SUM(AW$9:AW315)*RRF</f>
        <v>73.809901834486894</v>
      </c>
      <c r="AY315" s="96"/>
    </row>
    <row r="316" spans="1:51" x14ac:dyDescent="0.25">
      <c r="A316" s="14">
        <f t="shared" si="93"/>
        <v>3.07</v>
      </c>
      <c r="B316" s="59">
        <f>IF($B$4="AY",0,IFERROR(P*INDEX('UWYr writing pattern'!$C$4:$C$18,MATCH('Extended model w.Calcs'!$A316,'UWYr writing pattern'!$A$4:$A$18,0)) / 25,B315))</f>
        <v>0</v>
      </c>
      <c r="C316" s="36">
        <f t="shared" si="94"/>
        <v>4.8253026781593111E-5</v>
      </c>
      <c r="E316" s="48">
        <f t="shared" si="80"/>
        <v>9.2099999999999991</v>
      </c>
      <c r="F316" s="34">
        <f t="shared" si="95"/>
        <v>4.877370467463387E-6</v>
      </c>
      <c r="G316" s="31">
        <f>SUM($F$9:F316)*RLR</f>
        <v>119.99994209636779</v>
      </c>
      <c r="H316" s="32"/>
      <c r="I316" s="36">
        <f>G316-SUM($L$9:L316)</f>
        <v>28.544096652581572</v>
      </c>
      <c r="K316" s="48">
        <f t="shared" si="81"/>
        <v>0.49423393739703458</v>
      </c>
      <c r="L316" s="31">
        <f t="shared" si="96"/>
        <v>0.14201040198874132</v>
      </c>
      <c r="M316" s="36">
        <f>SUM($L$9:L316)*RRF</f>
        <v>64.019091810650352</v>
      </c>
      <c r="N316" s="33"/>
      <c r="O316" s="36">
        <f t="shared" si="82"/>
        <v>92.563188463231924</v>
      </c>
      <c r="P316" s="33"/>
      <c r="Q316" s="33"/>
      <c r="R316" s="33"/>
      <c r="S316" s="33"/>
      <c r="T316" s="33"/>
      <c r="U316" s="33"/>
      <c r="V316" s="33"/>
      <c r="W316" s="31">
        <f t="shared" si="83"/>
        <v>4.0532542496538208E-5</v>
      </c>
      <c r="X316" s="31">
        <f t="shared" si="84"/>
        <v>19.980867656807099</v>
      </c>
      <c r="Y316" s="31">
        <f t="shared" si="85"/>
        <v>19.980908189349595</v>
      </c>
      <c r="Z316" s="31">
        <f t="shared" si="86"/>
        <v>-8.5631884632319242</v>
      </c>
      <c r="AA316" s="31"/>
      <c r="AB316" s="31"/>
      <c r="AC316" s="31"/>
      <c r="AD316" s="31"/>
      <c r="AE316" s="31"/>
      <c r="AF316" s="31"/>
      <c r="AG316" s="31"/>
      <c r="AH316" s="33">
        <f t="shared" si="87"/>
        <v>0.7621320453648851</v>
      </c>
      <c r="AI316" s="33">
        <f t="shared" si="88"/>
        <v>1.1019427198003799</v>
      </c>
      <c r="AJ316" s="33">
        <f t="shared" si="89"/>
        <v>0.99999951746973159</v>
      </c>
      <c r="AK316" s="95">
        <f t="shared" si="90"/>
        <v>0.87927486744235128</v>
      </c>
      <c r="AL316" s="3">
        <f t="shared" si="91"/>
        <v>0.87928985553582439</v>
      </c>
      <c r="AM316" s="3"/>
      <c r="AN316" s="3"/>
      <c r="AO316" s="3"/>
      <c r="AP316" s="3"/>
      <c r="AQ316" s="3"/>
      <c r="AR316" s="90">
        <f t="shared" si="97"/>
        <v>0</v>
      </c>
      <c r="AS316" s="91">
        <f t="shared" si="98"/>
        <v>0</v>
      </c>
      <c r="AT316" s="89">
        <f>SUM(AS$9:AS316)*RLR</f>
        <v>120</v>
      </c>
      <c r="AU316" s="90">
        <f>AT316-SUM(AW$9:AW316)</f>
        <v>14.48521733570108</v>
      </c>
      <c r="AV316" s="48">
        <f t="shared" si="92"/>
        <v>0.49423393739703458</v>
      </c>
      <c r="AW316" s="31">
        <f t="shared" si="99"/>
        <v>7.2065757889060111E-2</v>
      </c>
      <c r="AX316" s="90">
        <f>SUM(AW$9:AW316)*RRF</f>
        <v>73.860347865009246</v>
      </c>
      <c r="AY316" s="96"/>
    </row>
    <row r="317" spans="1:51" x14ac:dyDescent="0.25">
      <c r="A317" s="14">
        <f t="shared" si="93"/>
        <v>3.08</v>
      </c>
      <c r="B317" s="59">
        <f>IF($B$4="AY",0,IFERROR(P*INDEX('UWYr writing pattern'!$C$4:$C$18,MATCH('Extended model w.Calcs'!$A317,'UWYr writing pattern'!$A$4:$A$18,0)) / 25,B316))</f>
        <v>0</v>
      </c>
      <c r="C317" s="36">
        <f t="shared" si="94"/>
        <v>4.3808923015008383E-5</v>
      </c>
      <c r="E317" s="48">
        <f t="shared" si="80"/>
        <v>9.24</v>
      </c>
      <c r="F317" s="34">
        <f t="shared" si="95"/>
        <v>4.4441037665847253E-6</v>
      </c>
      <c r="G317" s="31">
        <f>SUM($F$9:F317)*RLR</f>
        <v>119.99994742929232</v>
      </c>
      <c r="H317" s="32"/>
      <c r="I317" s="36">
        <f>G317-SUM($L$9:L317)</f>
        <v>28.403027372725631</v>
      </c>
      <c r="K317" s="48">
        <f t="shared" si="81"/>
        <v>0.49342105263157893</v>
      </c>
      <c r="L317" s="31">
        <f t="shared" si="96"/>
        <v>0.14107461278046907</v>
      </c>
      <c r="M317" s="36">
        <f>SUM($L$9:L317)*RRF</f>
        <v>64.117844039596676</v>
      </c>
      <c r="N317" s="33"/>
      <c r="O317" s="36">
        <f t="shared" si="82"/>
        <v>92.520871412322307</v>
      </c>
      <c r="P317" s="33"/>
      <c r="Q317" s="33"/>
      <c r="R317" s="33"/>
      <c r="S317" s="33"/>
      <c r="T317" s="33"/>
      <c r="U317" s="33"/>
      <c r="V317" s="33"/>
      <c r="W317" s="31">
        <f t="shared" si="83"/>
        <v>3.6799495332607042E-5</v>
      </c>
      <c r="X317" s="31">
        <f t="shared" si="84"/>
        <v>19.882119160907941</v>
      </c>
      <c r="Y317" s="31">
        <f t="shared" si="85"/>
        <v>19.882155960403274</v>
      </c>
      <c r="Z317" s="31">
        <f t="shared" si="86"/>
        <v>-8.5208714123223075</v>
      </c>
      <c r="AA317" s="31"/>
      <c r="AB317" s="31"/>
      <c r="AC317" s="31"/>
      <c r="AD317" s="31"/>
      <c r="AE317" s="31"/>
      <c r="AF317" s="31"/>
      <c r="AG317" s="31"/>
      <c r="AH317" s="33">
        <f t="shared" si="87"/>
        <v>0.76330766713805565</v>
      </c>
      <c r="AI317" s="33">
        <f t="shared" si="88"/>
        <v>1.1014389453847895</v>
      </c>
      <c r="AJ317" s="33">
        <f t="shared" si="89"/>
        <v>0.99999956191076933</v>
      </c>
      <c r="AK317" s="95">
        <f t="shared" si="90"/>
        <v>0.87986957145720956</v>
      </c>
      <c r="AL317" s="3">
        <f t="shared" si="91"/>
        <v>0.87988644603564714</v>
      </c>
      <c r="AM317" s="3"/>
      <c r="AN317" s="3"/>
      <c r="AO317" s="3"/>
      <c r="AP317" s="3"/>
      <c r="AQ317" s="3"/>
      <c r="AR317" s="90">
        <f t="shared" si="97"/>
        <v>0</v>
      </c>
      <c r="AS317" s="91">
        <f t="shared" si="98"/>
        <v>0</v>
      </c>
      <c r="AT317" s="89">
        <f>SUM(AS$9:AS317)*RLR</f>
        <v>120</v>
      </c>
      <c r="AU317" s="90">
        <f>AT317-SUM(AW$9:AW317)</f>
        <v>14.413626475722324</v>
      </c>
      <c r="AV317" s="48">
        <f t="shared" si="92"/>
        <v>0.49342105263157893</v>
      </c>
      <c r="AW317" s="31">
        <f t="shared" si="99"/>
        <v>7.159085997875328E-2</v>
      </c>
      <c r="AX317" s="90">
        <f>SUM(AW$9:AW317)*RRF</f>
        <v>73.910461466994363</v>
      </c>
      <c r="AY317" s="96"/>
    </row>
    <row r="318" spans="1:51" x14ac:dyDescent="0.25">
      <c r="A318" s="14">
        <f t="shared" si="93"/>
        <v>3.09</v>
      </c>
      <c r="B318" s="59">
        <f>IF($B$4="AY",0,IFERROR(P*INDEX('UWYr writing pattern'!$C$4:$C$18,MATCH('Extended model w.Calcs'!$A318,'UWYr writing pattern'!$A$4:$A$18,0)) / 25,B317))</f>
        <v>0</v>
      </c>
      <c r="C318" s="36">
        <f t="shared" si="94"/>
        <v>3.9760978528421607E-5</v>
      </c>
      <c r="E318" s="48">
        <f t="shared" si="80"/>
        <v>9.27</v>
      </c>
      <c r="F318" s="34">
        <f t="shared" si="95"/>
        <v>4.0479444865867749E-6</v>
      </c>
      <c r="G318" s="31">
        <f>SUM($F$9:F318)*RLR</f>
        <v>119.9999522868257</v>
      </c>
      <c r="H318" s="32"/>
      <c r="I318" s="36">
        <f>G318-SUM($L$9:L318)</f>
        <v>28.26288571361728</v>
      </c>
      <c r="K318" s="48">
        <f t="shared" si="81"/>
        <v>0.49261083743842365</v>
      </c>
      <c r="L318" s="31">
        <f t="shared" si="96"/>
        <v>0.14014651664173833</v>
      </c>
      <c r="M318" s="36">
        <f>SUM($L$9:L318)*RRF</f>
        <v>64.215946601245889</v>
      </c>
      <c r="N318" s="33"/>
      <c r="O318" s="36">
        <f t="shared" si="82"/>
        <v>92.478832314863169</v>
      </c>
      <c r="P318" s="33"/>
      <c r="Q318" s="33"/>
      <c r="R318" s="33"/>
      <c r="S318" s="33"/>
      <c r="T318" s="33"/>
      <c r="U318" s="33"/>
      <c r="V318" s="33"/>
      <c r="W318" s="31">
        <f t="shared" si="83"/>
        <v>3.3399221963874144E-5</v>
      </c>
      <c r="X318" s="31">
        <f t="shared" si="84"/>
        <v>19.784019999532095</v>
      </c>
      <c r="Y318" s="31">
        <f t="shared" si="85"/>
        <v>19.784053398754057</v>
      </c>
      <c r="Z318" s="31">
        <f t="shared" si="86"/>
        <v>-8.478832314863169</v>
      </c>
      <c r="AA318" s="31"/>
      <c r="AB318" s="31"/>
      <c r="AC318" s="31"/>
      <c r="AD318" s="31"/>
      <c r="AE318" s="31"/>
      <c r="AF318" s="31"/>
      <c r="AG318" s="31"/>
      <c r="AH318" s="33">
        <f t="shared" si="87"/>
        <v>0.76447555477673679</v>
      </c>
      <c r="AI318" s="33">
        <f t="shared" si="88"/>
        <v>1.1009384799388473</v>
      </c>
      <c r="AJ318" s="33">
        <f t="shared" si="89"/>
        <v>0.99999960239021424</v>
      </c>
      <c r="AK318" s="95">
        <f t="shared" si="90"/>
        <v>0.88046037578237191</v>
      </c>
      <c r="AL318" s="3">
        <f t="shared" si="91"/>
        <v>0.88047911159797143</v>
      </c>
      <c r="AM318" s="3"/>
      <c r="AN318" s="3"/>
      <c r="AO318" s="3"/>
      <c r="AP318" s="3"/>
      <c r="AQ318" s="3"/>
      <c r="AR318" s="90">
        <f t="shared" si="97"/>
        <v>0</v>
      </c>
      <c r="AS318" s="91">
        <f t="shared" si="98"/>
        <v>0</v>
      </c>
      <c r="AT318" s="89">
        <f>SUM(AS$9:AS318)*RLR</f>
        <v>120</v>
      </c>
      <c r="AU318" s="90">
        <f>AT318-SUM(AW$9:AW318)</f>
        <v>14.342506608243426</v>
      </c>
      <c r="AV318" s="48">
        <f t="shared" si="92"/>
        <v>0.49261083743842365</v>
      </c>
      <c r="AW318" s="31">
        <f t="shared" si="99"/>
        <v>7.111986747889304E-2</v>
      </c>
      <c r="AX318" s="90">
        <f>SUM(AW$9:AW318)*RRF</f>
        <v>73.960245374229601</v>
      </c>
      <c r="AY318" s="96"/>
    </row>
    <row r="319" spans="1:51" x14ac:dyDescent="0.25">
      <c r="A319" s="14">
        <f t="shared" si="93"/>
        <v>3.1</v>
      </c>
      <c r="B319" s="59">
        <f>IF($B$4="AY",0,IFERROR(P*INDEX('UWYr writing pattern'!$C$4:$C$18,MATCH('Extended model w.Calcs'!$A319,'UWYr writing pattern'!$A$4:$A$18,0)) / 25,B318))</f>
        <v>0</v>
      </c>
      <c r="C319" s="36">
        <f t="shared" si="94"/>
        <v>3.6075135818836927E-5</v>
      </c>
      <c r="E319" s="48">
        <f t="shared" si="80"/>
        <v>9.3000000000000007</v>
      </c>
      <c r="F319" s="34">
        <f t="shared" si="95"/>
        <v>3.6858427095846829E-6</v>
      </c>
      <c r="G319" s="31">
        <f>SUM($F$9:F319)*RLR</f>
        <v>119.99995670983695</v>
      </c>
      <c r="H319" s="32"/>
      <c r="I319" s="36">
        <f>G319-SUM($L$9:L319)</f>
        <v>28.123664098630414</v>
      </c>
      <c r="K319" s="48">
        <f t="shared" si="81"/>
        <v>0.49180327868852464</v>
      </c>
      <c r="L319" s="31">
        <f t="shared" si="96"/>
        <v>0.13922603799811467</v>
      </c>
      <c r="M319" s="36">
        <f>SUM($L$9:L319)*RRF</f>
        <v>64.313404827844579</v>
      </c>
      <c r="N319" s="33"/>
      <c r="O319" s="36">
        <f t="shared" si="82"/>
        <v>92.437068926474993</v>
      </c>
      <c r="P319" s="33"/>
      <c r="Q319" s="33"/>
      <c r="R319" s="33"/>
      <c r="S319" s="33"/>
      <c r="T319" s="33"/>
      <c r="U319" s="33"/>
      <c r="V319" s="33"/>
      <c r="W319" s="31">
        <f t="shared" si="83"/>
        <v>3.0303114087823015E-5</v>
      </c>
      <c r="X319" s="31">
        <f t="shared" si="84"/>
        <v>19.686564869041288</v>
      </c>
      <c r="Y319" s="31">
        <f t="shared" si="85"/>
        <v>19.686595172155375</v>
      </c>
      <c r="Z319" s="31">
        <f t="shared" si="86"/>
        <v>-8.4370689264749927</v>
      </c>
      <c r="AA319" s="31"/>
      <c r="AB319" s="31"/>
      <c r="AC319" s="31"/>
      <c r="AD319" s="31"/>
      <c r="AE319" s="31"/>
      <c r="AF319" s="31"/>
      <c r="AG319" s="31"/>
      <c r="AH319" s="33">
        <f t="shared" si="87"/>
        <v>0.76563577176005448</v>
      </c>
      <c r="AI319" s="33">
        <f t="shared" si="88"/>
        <v>1.10044129674375</v>
      </c>
      <c r="AJ319" s="33">
        <f t="shared" si="89"/>
        <v>0.99999963924864121</v>
      </c>
      <c r="AK319" s="95">
        <f t="shared" si="90"/>
        <v>0.88104731233010691</v>
      </c>
      <c r="AL319" s="3">
        <f t="shared" si="91"/>
        <v>0.88106788444724249</v>
      </c>
      <c r="AM319" s="3"/>
      <c r="AN319" s="3"/>
      <c r="AO319" s="3"/>
      <c r="AP319" s="3"/>
      <c r="AQ319" s="3"/>
      <c r="AR319" s="90">
        <f t="shared" si="97"/>
        <v>0</v>
      </c>
      <c r="AS319" s="91">
        <f t="shared" si="98"/>
        <v>0</v>
      </c>
      <c r="AT319" s="89">
        <f>SUM(AS$9:AS319)*RLR</f>
        <v>120</v>
      </c>
      <c r="AU319" s="90">
        <f>AT319-SUM(AW$9:AW319)</f>
        <v>14.2718538663309</v>
      </c>
      <c r="AV319" s="48">
        <f t="shared" si="92"/>
        <v>0.49180327868852464</v>
      </c>
      <c r="AW319" s="31">
        <f t="shared" si="99"/>
        <v>7.0652741912529196E-2</v>
      </c>
      <c r="AX319" s="90">
        <f>SUM(AW$9:AW319)*RRF</f>
        <v>74.009702293568367</v>
      </c>
      <c r="AY319" s="96"/>
    </row>
    <row r="320" spans="1:51" x14ac:dyDescent="0.25">
      <c r="A320" s="14">
        <f t="shared" si="93"/>
        <v>3.11</v>
      </c>
      <c r="B320" s="59">
        <f>IF($B$4="AY",0,IFERROR(P*INDEX('UWYr writing pattern'!$C$4:$C$18,MATCH('Extended model w.Calcs'!$A320,'UWYr writing pattern'!$A$4:$A$18,0)) / 25,B319))</f>
        <v>0</v>
      </c>
      <c r="C320" s="36">
        <f t="shared" si="94"/>
        <v>3.2720148187685089E-5</v>
      </c>
      <c r="E320" s="48">
        <f t="shared" si="80"/>
        <v>9.33</v>
      </c>
      <c r="F320" s="34">
        <f t="shared" si="95"/>
        <v>3.3549876311518347E-6</v>
      </c>
      <c r="G320" s="31">
        <f>SUM($F$9:F320)*RLR</f>
        <v>119.9999607358221</v>
      </c>
      <c r="H320" s="32"/>
      <c r="I320" s="36">
        <f>G320-SUM($L$9:L320)</f>
        <v>27.985355022491149</v>
      </c>
      <c r="K320" s="48">
        <f t="shared" si="81"/>
        <v>0.49099836333878893</v>
      </c>
      <c r="L320" s="31">
        <f t="shared" si="96"/>
        <v>0.13831310212441189</v>
      </c>
      <c r="M320" s="36">
        <f>SUM($L$9:L320)*RRF</f>
        <v>64.410223999331663</v>
      </c>
      <c r="N320" s="33"/>
      <c r="O320" s="36">
        <f t="shared" si="82"/>
        <v>92.395579021822812</v>
      </c>
      <c r="P320" s="33"/>
      <c r="Q320" s="33"/>
      <c r="R320" s="33"/>
      <c r="S320" s="33"/>
      <c r="T320" s="33"/>
      <c r="U320" s="33"/>
      <c r="V320" s="33"/>
      <c r="W320" s="31">
        <f t="shared" si="83"/>
        <v>2.7484924477655473E-5</v>
      </c>
      <c r="X320" s="31">
        <f t="shared" si="84"/>
        <v>19.589748515743803</v>
      </c>
      <c r="Y320" s="31">
        <f t="shared" si="85"/>
        <v>19.58977600066828</v>
      </c>
      <c r="Z320" s="31">
        <f t="shared" si="86"/>
        <v>-8.3955790218228117</v>
      </c>
      <c r="AA320" s="31"/>
      <c r="AB320" s="31"/>
      <c r="AC320" s="31"/>
      <c r="AD320" s="31"/>
      <c r="AE320" s="31"/>
      <c r="AF320" s="31"/>
      <c r="AG320" s="31"/>
      <c r="AH320" s="33">
        <f t="shared" si="87"/>
        <v>0.76678838094442459</v>
      </c>
      <c r="AI320" s="33">
        <f t="shared" si="88"/>
        <v>1.0999473693074144</v>
      </c>
      <c r="AJ320" s="33">
        <f t="shared" si="89"/>
        <v>0.99999967279851754</v>
      </c>
      <c r="AK320" s="95">
        <f t="shared" si="90"/>
        <v>0.88163041269981857</v>
      </c>
      <c r="AL320" s="3">
        <f t="shared" si="91"/>
        <v>0.88165279649094452</v>
      </c>
      <c r="AM320" s="3"/>
      <c r="AN320" s="3"/>
      <c r="AO320" s="3"/>
      <c r="AP320" s="3"/>
      <c r="AQ320" s="3"/>
      <c r="AR320" s="90">
        <f t="shared" si="97"/>
        <v>0</v>
      </c>
      <c r="AS320" s="91">
        <f t="shared" si="98"/>
        <v>0</v>
      </c>
      <c r="AT320" s="89">
        <f>SUM(AS$9:AS320)*RLR</f>
        <v>120</v>
      </c>
      <c r="AU320" s="90">
        <f>AT320-SUM(AW$9:AW320)</f>
        <v>14.201664421086647</v>
      </c>
      <c r="AV320" s="48">
        <f t="shared" si="92"/>
        <v>0.49099836333878893</v>
      </c>
      <c r="AW320" s="31">
        <f t="shared" si="99"/>
        <v>7.0189445244250331E-2</v>
      </c>
      <c r="AX320" s="90">
        <f>SUM(AW$9:AW320)*RRF</f>
        <v>74.058834905239337</v>
      </c>
      <c r="AY320" s="96"/>
    </row>
    <row r="321" spans="1:51" x14ac:dyDescent="0.25">
      <c r="A321" s="14">
        <f t="shared" si="93"/>
        <v>3.12</v>
      </c>
      <c r="B321" s="59">
        <f>IF($B$4="AY",0,IFERROR(P*INDEX('UWYr writing pattern'!$C$4:$C$18,MATCH('Extended model w.Calcs'!$A321,'UWYr writing pattern'!$A$4:$A$18,0)) / 25,B320))</f>
        <v>0</v>
      </c>
      <c r="C321" s="36">
        <f t="shared" si="94"/>
        <v>2.9667358361774072E-5</v>
      </c>
      <c r="E321" s="48">
        <f t="shared" si="80"/>
        <v>9.36</v>
      </c>
      <c r="F321" s="34">
        <f t="shared" si="95"/>
        <v>3.0527898259110187E-6</v>
      </c>
      <c r="G321" s="31">
        <f>SUM($F$9:F321)*RLR</f>
        <v>119.9999643991699</v>
      </c>
      <c r="H321" s="32"/>
      <c r="I321" s="36">
        <f>G321-SUM($L$9:L321)</f>
        <v>27.847951050703969</v>
      </c>
      <c r="K321" s="48">
        <f t="shared" si="81"/>
        <v>0.49019607843137253</v>
      </c>
      <c r="L321" s="31">
        <f t="shared" si="96"/>
        <v>0.13740763513498111</v>
      </c>
      <c r="M321" s="36">
        <f>SUM($L$9:L321)*RRF</f>
        <v>64.506409343926151</v>
      </c>
      <c r="N321" s="33"/>
      <c r="O321" s="36">
        <f t="shared" si="82"/>
        <v>92.35436039463012</v>
      </c>
      <c r="P321" s="33"/>
      <c r="Q321" s="33"/>
      <c r="R321" s="33"/>
      <c r="S321" s="33"/>
      <c r="T321" s="33"/>
      <c r="U321" s="33"/>
      <c r="V321" s="33"/>
      <c r="W321" s="31">
        <f t="shared" si="83"/>
        <v>2.4920581023890217E-5</v>
      </c>
      <c r="X321" s="31">
        <f t="shared" si="84"/>
        <v>19.493565735492776</v>
      </c>
      <c r="Y321" s="31">
        <f t="shared" si="85"/>
        <v>19.493590656073799</v>
      </c>
      <c r="Z321" s="31">
        <f t="shared" si="86"/>
        <v>-8.3543603946301204</v>
      </c>
      <c r="AA321" s="31"/>
      <c r="AB321" s="31"/>
      <c r="AC321" s="31"/>
      <c r="AD321" s="31"/>
      <c r="AE321" s="31"/>
      <c r="AF321" s="31"/>
      <c r="AG321" s="31"/>
      <c r="AH321" s="33">
        <f t="shared" si="87"/>
        <v>0.76793344457054946</v>
      </c>
      <c r="AI321" s="33">
        <f t="shared" si="88"/>
        <v>1.0994566713646443</v>
      </c>
      <c r="AJ321" s="33">
        <f t="shared" si="89"/>
        <v>0.99999970332641586</v>
      </c>
      <c r="AK321" s="95">
        <f t="shared" si="90"/>
        <v>0.88220970818161948</v>
      </c>
      <c r="AL321" s="3">
        <f t="shared" si="91"/>
        <v>0.88223387932323138</v>
      </c>
      <c r="AM321" s="3"/>
      <c r="AN321" s="3"/>
      <c r="AO321" s="3"/>
      <c r="AP321" s="3"/>
      <c r="AQ321" s="3"/>
      <c r="AR321" s="90">
        <f t="shared" si="97"/>
        <v>0</v>
      </c>
      <c r="AS321" s="91">
        <f t="shared" si="98"/>
        <v>0</v>
      </c>
      <c r="AT321" s="89">
        <f>SUM(AS$9:AS321)*RLR</f>
        <v>120</v>
      </c>
      <c r="AU321" s="90">
        <f>AT321-SUM(AW$9:AW321)</f>
        <v>14.131934481212241</v>
      </c>
      <c r="AV321" s="48">
        <f t="shared" si="92"/>
        <v>0.49019607843137253</v>
      </c>
      <c r="AW321" s="31">
        <f t="shared" si="99"/>
        <v>6.9729939874402527E-2</v>
      </c>
      <c r="AX321" s="90">
        <f>SUM(AW$9:AW321)*RRF</f>
        <v>74.107645863151433</v>
      </c>
      <c r="AY321" s="96"/>
    </row>
    <row r="322" spans="1:51" x14ac:dyDescent="0.25">
      <c r="A322" s="14">
        <f t="shared" si="93"/>
        <v>3.13</v>
      </c>
      <c r="B322" s="59">
        <f>IF($B$4="AY",0,IFERROR(P*INDEX('UWYr writing pattern'!$C$4:$C$18,MATCH('Extended model w.Calcs'!$A322,'UWYr writing pattern'!$A$4:$A$18,0)) / 25,B321))</f>
        <v>0</v>
      </c>
      <c r="C322" s="36">
        <f t="shared" si="94"/>
        <v>2.6890493619112018E-5</v>
      </c>
      <c r="E322" s="48">
        <f t="shared" si="80"/>
        <v>9.39</v>
      </c>
      <c r="F322" s="34">
        <f t="shared" si="95"/>
        <v>2.7768647426620526E-6</v>
      </c>
      <c r="G322" s="31">
        <f>SUM($F$9:F322)*RLR</f>
        <v>119.99996773140759</v>
      </c>
      <c r="H322" s="32"/>
      <c r="I322" s="36">
        <f>G322-SUM($L$9:L322)</f>
        <v>27.711444818967621</v>
      </c>
      <c r="K322" s="48">
        <f t="shared" si="81"/>
        <v>0.48939641109298532</v>
      </c>
      <c r="L322" s="31">
        <f t="shared" si="96"/>
        <v>0.13650956397403907</v>
      </c>
      <c r="M322" s="36">
        <f>SUM($L$9:L322)*RRF</f>
        <v>64.601966038707971</v>
      </c>
      <c r="N322" s="33"/>
      <c r="O322" s="36">
        <f t="shared" si="82"/>
        <v>92.313410857675592</v>
      </c>
      <c r="P322" s="33"/>
      <c r="Q322" s="33"/>
      <c r="R322" s="33"/>
      <c r="S322" s="33"/>
      <c r="T322" s="33"/>
      <c r="U322" s="33"/>
      <c r="V322" s="33"/>
      <c r="W322" s="31">
        <f t="shared" si="83"/>
        <v>2.258801464005409E-5</v>
      </c>
      <c r="X322" s="31">
        <f t="shared" si="84"/>
        <v>19.398011373277335</v>
      </c>
      <c r="Y322" s="31">
        <f t="shared" si="85"/>
        <v>19.398033961291976</v>
      </c>
      <c r="Z322" s="31">
        <f t="shared" si="86"/>
        <v>-8.3134108576755921</v>
      </c>
      <c r="AA322" s="31"/>
      <c r="AB322" s="31"/>
      <c r="AC322" s="31"/>
      <c r="AD322" s="31"/>
      <c r="AE322" s="31"/>
      <c r="AF322" s="31"/>
      <c r="AG322" s="31"/>
      <c r="AH322" s="33">
        <f t="shared" si="87"/>
        <v>0.76907102427033303</v>
      </c>
      <c r="AI322" s="33">
        <f t="shared" si="88"/>
        <v>1.0989691768770904</v>
      </c>
      <c r="AJ322" s="33">
        <f t="shared" si="89"/>
        <v>0.99999973109506324</v>
      </c>
      <c r="AK322" s="95">
        <f t="shared" si="90"/>
        <v>0.88278522975985596</v>
      </c>
      <c r="AL322" s="3">
        <f t="shared" si="91"/>
        <v>0.88281116422850947</v>
      </c>
      <c r="AM322" s="3"/>
      <c r="AN322" s="3"/>
      <c r="AO322" s="3"/>
      <c r="AP322" s="3"/>
      <c r="AQ322" s="3"/>
      <c r="AR322" s="90">
        <f t="shared" si="97"/>
        <v>0</v>
      </c>
      <c r="AS322" s="91">
        <f t="shared" si="98"/>
        <v>0</v>
      </c>
      <c r="AT322" s="89">
        <f>SUM(AS$9:AS322)*RLR</f>
        <v>120</v>
      </c>
      <c r="AU322" s="90">
        <f>AT322-SUM(AW$9:AW322)</f>
        <v>14.062660292578855</v>
      </c>
      <c r="AV322" s="48">
        <f t="shared" si="92"/>
        <v>0.48939641109298532</v>
      </c>
      <c r="AW322" s="31">
        <f t="shared" si="99"/>
        <v>6.9274188633393338E-2</v>
      </c>
      <c r="AX322" s="90">
        <f>SUM(AW$9:AW322)*RRF</f>
        <v>74.156137795194795</v>
      </c>
      <c r="AY322" s="96"/>
    </row>
    <row r="323" spans="1:51" x14ac:dyDescent="0.25">
      <c r="A323" s="14">
        <f t="shared" si="93"/>
        <v>3.14</v>
      </c>
      <c r="B323" s="59">
        <f>IF($B$4="AY",0,IFERROR(P*INDEX('UWYr writing pattern'!$C$4:$C$18,MATCH('Extended model w.Calcs'!$A323,'UWYr writing pattern'!$A$4:$A$18,0)) / 25,B322))</f>
        <v>0</v>
      </c>
      <c r="C323" s="36">
        <f t="shared" si="94"/>
        <v>2.4365476268277398E-5</v>
      </c>
      <c r="E323" s="48">
        <f t="shared" si="80"/>
        <v>9.42</v>
      </c>
      <c r="F323" s="34">
        <f t="shared" si="95"/>
        <v>2.5250173508346184E-6</v>
      </c>
      <c r="G323" s="31">
        <f>SUM($F$9:F323)*RLR</f>
        <v>119.99997076142841</v>
      </c>
      <c r="H323" s="32"/>
      <c r="I323" s="36">
        <f>G323-SUM($L$9:L323)</f>
        <v>27.575829032582405</v>
      </c>
      <c r="K323" s="48">
        <f t="shared" si="81"/>
        <v>0.48859934853420189</v>
      </c>
      <c r="L323" s="31">
        <f t="shared" si="96"/>
        <v>0.13561881640604057</v>
      </c>
      <c r="M323" s="36">
        <f>SUM($L$9:L323)*RRF</f>
        <v>64.6968992101922</v>
      </c>
      <c r="N323" s="33"/>
      <c r="O323" s="36">
        <f t="shared" si="82"/>
        <v>92.272728242774605</v>
      </c>
      <c r="P323" s="33"/>
      <c r="Q323" s="33"/>
      <c r="R323" s="33"/>
      <c r="S323" s="33"/>
      <c r="T323" s="33"/>
      <c r="U323" s="33"/>
      <c r="V323" s="33"/>
      <c r="W323" s="31">
        <f t="shared" si="83"/>
        <v>2.0467000065353012E-5</v>
      </c>
      <c r="X323" s="31">
        <f t="shared" si="84"/>
        <v>19.303080322807681</v>
      </c>
      <c r="Y323" s="31">
        <f t="shared" si="85"/>
        <v>19.303100789807747</v>
      </c>
      <c r="Z323" s="31">
        <f t="shared" si="86"/>
        <v>-8.2727282427746047</v>
      </c>
      <c r="AA323" s="31"/>
      <c r="AB323" s="31"/>
      <c r="AC323" s="31"/>
      <c r="AD323" s="31"/>
      <c r="AE323" s="31"/>
      <c r="AF323" s="31"/>
      <c r="AG323" s="31"/>
      <c r="AH323" s="33">
        <f t="shared" si="87"/>
        <v>0.77020118107371671</v>
      </c>
      <c r="AI323" s="33">
        <f t="shared" si="88"/>
        <v>1.098484860033031</v>
      </c>
      <c r="AJ323" s="33">
        <f t="shared" si="89"/>
        <v>0.99999975634523675</v>
      </c>
      <c r="AK323" s="95">
        <f t="shared" si="90"/>
        <v>0.88335700811658957</v>
      </c>
      <c r="AL323" s="3">
        <f t="shared" si="91"/>
        <v>0.8833846821849769</v>
      </c>
      <c r="AM323" s="3"/>
      <c r="AN323" s="3"/>
      <c r="AO323" s="3"/>
      <c r="AP323" s="3"/>
      <c r="AQ323" s="3"/>
      <c r="AR323" s="90">
        <f t="shared" si="97"/>
        <v>0</v>
      </c>
      <c r="AS323" s="91">
        <f t="shared" si="98"/>
        <v>0</v>
      </c>
      <c r="AT323" s="89">
        <f>SUM(AS$9:AS323)*RLR</f>
        <v>120</v>
      </c>
      <c r="AU323" s="90">
        <f>AT323-SUM(AW$9:AW323)</f>
        <v>13.993838137802769</v>
      </c>
      <c r="AV323" s="48">
        <f t="shared" si="92"/>
        <v>0.48859934853420189</v>
      </c>
      <c r="AW323" s="31">
        <f t="shared" si="99"/>
        <v>6.8822154776079225E-2</v>
      </c>
      <c r="AX323" s="90">
        <f>SUM(AW$9:AW323)*RRF</f>
        <v>74.204313303538058</v>
      </c>
      <c r="AY323" s="96"/>
    </row>
    <row r="324" spans="1:51" x14ac:dyDescent="0.25">
      <c r="A324" s="14">
        <f t="shared" si="93"/>
        <v>3.15</v>
      </c>
      <c r="B324" s="59">
        <f>IF($B$4="AY",0,IFERROR(P*INDEX('UWYr writing pattern'!$C$4:$C$18,MATCH('Extended model w.Calcs'!$A324,'UWYr writing pattern'!$A$4:$A$18,0)) / 25,B323))</f>
        <v>0</v>
      </c>
      <c r="C324" s="36">
        <f t="shared" si="94"/>
        <v>2.2070248403805667E-5</v>
      </c>
      <c r="E324" s="48">
        <f t="shared" si="80"/>
        <v>9.4499999999999993</v>
      </c>
      <c r="F324" s="34">
        <f t="shared" si="95"/>
        <v>2.2952278644717308E-6</v>
      </c>
      <c r="G324" s="31">
        <f>SUM($F$9:F324)*RLR</f>
        <v>119.99997351570184</v>
      </c>
      <c r="H324" s="32"/>
      <c r="I324" s="36">
        <f>G324-SUM($L$9:L324)</f>
        <v>27.441096465849725</v>
      </c>
      <c r="K324" s="48">
        <f t="shared" si="81"/>
        <v>0.48780487804878048</v>
      </c>
      <c r="L324" s="31">
        <f t="shared" si="96"/>
        <v>0.13473532100610294</v>
      </c>
      <c r="M324" s="36">
        <f>SUM($L$9:L324)*RRF</f>
        <v>64.791213934896476</v>
      </c>
      <c r="N324" s="33"/>
      <c r="O324" s="36">
        <f t="shared" si="82"/>
        <v>92.232310400746201</v>
      </c>
      <c r="P324" s="33"/>
      <c r="Q324" s="33"/>
      <c r="R324" s="33"/>
      <c r="S324" s="33"/>
      <c r="T324" s="33"/>
      <c r="U324" s="33"/>
      <c r="V324" s="33"/>
      <c r="W324" s="31">
        <f t="shared" si="83"/>
        <v>1.8539008659196759E-5</v>
      </c>
      <c r="X324" s="31">
        <f t="shared" si="84"/>
        <v>19.208767526094807</v>
      </c>
      <c r="Y324" s="31">
        <f t="shared" si="85"/>
        <v>19.208786065103467</v>
      </c>
      <c r="Z324" s="31">
        <f t="shared" si="86"/>
        <v>-8.2323104007462007</v>
      </c>
      <c r="AA324" s="31"/>
      <c r="AB324" s="31"/>
      <c r="AC324" s="31"/>
      <c r="AD324" s="31"/>
      <c r="AE324" s="31"/>
      <c r="AF324" s="31"/>
      <c r="AG324" s="31"/>
      <c r="AH324" s="33">
        <f t="shared" si="87"/>
        <v>0.77132397541543418</v>
      </c>
      <c r="AI324" s="33">
        <f t="shared" si="88"/>
        <v>1.0980036952469785</v>
      </c>
      <c r="AJ324" s="33">
        <f t="shared" si="89"/>
        <v>0.99999977929751538</v>
      </c>
      <c r="AK324" s="95">
        <f t="shared" si="90"/>
        <v>0.88392507363503148</v>
      </c>
      <c r="AL324" s="3">
        <f t="shared" si="91"/>
        <v>0.88395446386811216</v>
      </c>
      <c r="AM324" s="3"/>
      <c r="AN324" s="3"/>
      <c r="AO324" s="3"/>
      <c r="AP324" s="3"/>
      <c r="AQ324" s="3"/>
      <c r="AR324" s="90">
        <f t="shared" si="97"/>
        <v>0</v>
      </c>
      <c r="AS324" s="91">
        <f t="shared" si="98"/>
        <v>0</v>
      </c>
      <c r="AT324" s="89">
        <f>SUM(AS$9:AS324)*RLR</f>
        <v>120</v>
      </c>
      <c r="AU324" s="90">
        <f>AT324-SUM(AW$9:AW324)</f>
        <v>13.925464335826533</v>
      </c>
      <c r="AV324" s="48">
        <f t="shared" si="92"/>
        <v>0.48780487804878048</v>
      </c>
      <c r="AW324" s="31">
        <f t="shared" si="99"/>
        <v>6.8373801976235021E-2</v>
      </c>
      <c r="AX324" s="90">
        <f>SUM(AW$9:AW324)*RRF</f>
        <v>74.252174964921423</v>
      </c>
      <c r="AY324" s="96"/>
    </row>
    <row r="325" spans="1:51" x14ac:dyDescent="0.25">
      <c r="A325" s="14">
        <f t="shared" si="93"/>
        <v>3.16</v>
      </c>
      <c r="B325" s="59">
        <f>IF($B$4="AY",0,IFERROR(P*INDEX('UWYr writing pattern'!$C$4:$C$18,MATCH('Extended model w.Calcs'!$A325,'UWYr writing pattern'!$A$4:$A$18,0)) / 25,B324))</f>
        <v>0</v>
      </c>
      <c r="C325" s="36">
        <f t="shared" si="94"/>
        <v>1.9984609929646032E-5</v>
      </c>
      <c r="E325" s="48">
        <f t="shared" si="80"/>
        <v>9.48</v>
      </c>
      <c r="F325" s="34">
        <f t="shared" si="95"/>
        <v>2.0856384741596352E-6</v>
      </c>
      <c r="G325" s="31">
        <f>SUM($F$9:F325)*RLR</f>
        <v>119.999976018468</v>
      </c>
      <c r="H325" s="32"/>
      <c r="I325" s="36">
        <f>G325-SUM($L$9:L325)</f>
        <v>27.307239961465399</v>
      </c>
      <c r="K325" s="48">
        <f t="shared" si="81"/>
        <v>0.48701298701298701</v>
      </c>
      <c r="L325" s="31">
        <f t="shared" si="96"/>
        <v>0.13385900715048646</v>
      </c>
      <c r="M325" s="36">
        <f>SUM($L$9:L325)*RRF</f>
        <v>64.884915239901815</v>
      </c>
      <c r="N325" s="33"/>
      <c r="O325" s="36">
        <f t="shared" si="82"/>
        <v>92.192155201367214</v>
      </c>
      <c r="P325" s="33"/>
      <c r="Q325" s="33"/>
      <c r="R325" s="33"/>
      <c r="S325" s="33"/>
      <c r="T325" s="33"/>
      <c r="U325" s="33"/>
      <c r="V325" s="33"/>
      <c r="W325" s="31">
        <f t="shared" si="83"/>
        <v>1.6787072340902664E-5</v>
      </c>
      <c r="X325" s="31">
        <f t="shared" si="84"/>
        <v>19.115067973025777</v>
      </c>
      <c r="Y325" s="31">
        <f t="shared" si="85"/>
        <v>19.115084760098117</v>
      </c>
      <c r="Z325" s="31">
        <f t="shared" si="86"/>
        <v>-8.1921552013672141</v>
      </c>
      <c r="AA325" s="31"/>
      <c r="AB325" s="31"/>
      <c r="AC325" s="31"/>
      <c r="AD325" s="31"/>
      <c r="AE325" s="31"/>
      <c r="AF325" s="31"/>
      <c r="AG325" s="31"/>
      <c r="AH325" s="33">
        <f t="shared" si="87"/>
        <v>0.77243946714168832</v>
      </c>
      <c r="AI325" s="33">
        <f t="shared" si="88"/>
        <v>1.0975256571591334</v>
      </c>
      <c r="AJ325" s="33">
        <f t="shared" si="89"/>
        <v>0.9999998001539</v>
      </c>
      <c r="AK325" s="95">
        <f t="shared" si="90"/>
        <v>0.88448945640293253</v>
      </c>
      <c r="AL325" s="3">
        <f t="shared" si="91"/>
        <v>0.88452053965412125</v>
      </c>
      <c r="AM325" s="3"/>
      <c r="AN325" s="3"/>
      <c r="AO325" s="3"/>
      <c r="AP325" s="3"/>
      <c r="AQ325" s="3"/>
      <c r="AR325" s="90">
        <f t="shared" si="97"/>
        <v>0</v>
      </c>
      <c r="AS325" s="91">
        <f t="shared" si="98"/>
        <v>0</v>
      </c>
      <c r="AT325" s="89">
        <f>SUM(AS$9:AS325)*RLR</f>
        <v>120</v>
      </c>
      <c r="AU325" s="90">
        <f>AT325-SUM(AW$9:AW325)</f>
        <v>13.857535241505431</v>
      </c>
      <c r="AV325" s="48">
        <f t="shared" si="92"/>
        <v>0.48701298701298701</v>
      </c>
      <c r="AW325" s="31">
        <f t="shared" si="99"/>
        <v>6.7929094321105041E-2</v>
      </c>
      <c r="AX325" s="90">
        <f>SUM(AW$9:AW325)*RRF</f>
        <v>74.299725330946188</v>
      </c>
      <c r="AY325" s="96"/>
    </row>
    <row r="326" spans="1:51" x14ac:dyDescent="0.25">
      <c r="A326" s="14">
        <f t="shared" si="93"/>
        <v>3.17</v>
      </c>
      <c r="B326" s="59">
        <f>IF($B$4="AY",0,IFERROR(P*INDEX('UWYr writing pattern'!$C$4:$C$18,MATCH('Extended model w.Calcs'!$A326,'UWYr writing pattern'!$A$4:$A$18,0)) / 25,B325))</f>
        <v>0</v>
      </c>
      <c r="C326" s="36">
        <f t="shared" si="94"/>
        <v>1.8090068908315588E-5</v>
      </c>
      <c r="E326" s="48">
        <f t="shared" si="80"/>
        <v>9.51</v>
      </c>
      <c r="F326" s="34">
        <f t="shared" si="95"/>
        <v>1.8945410213304441E-6</v>
      </c>
      <c r="G326" s="31">
        <f>SUM($F$9:F326)*RLR</f>
        <v>119.99997829191722</v>
      </c>
      <c r="H326" s="32"/>
      <c r="I326" s="36">
        <f>G326-SUM($L$9:L326)</f>
        <v>27.174252429907469</v>
      </c>
      <c r="K326" s="48">
        <f t="shared" si="81"/>
        <v>0.48622366288492708</v>
      </c>
      <c r="L326" s="31">
        <f t="shared" si="96"/>
        <v>0.1329898050071367</v>
      </c>
      <c r="M326" s="36">
        <f>SUM($L$9:L326)*RRF</f>
        <v>64.978008103406822</v>
      </c>
      <c r="N326" s="33"/>
      <c r="O326" s="36">
        <f t="shared" si="82"/>
        <v>92.152260533314291</v>
      </c>
      <c r="P326" s="33"/>
      <c r="Q326" s="33"/>
      <c r="R326" s="33"/>
      <c r="S326" s="33"/>
      <c r="T326" s="33"/>
      <c r="U326" s="33"/>
      <c r="V326" s="33"/>
      <c r="W326" s="31">
        <f t="shared" si="83"/>
        <v>1.5195657882985091E-5</v>
      </c>
      <c r="X326" s="31">
        <f t="shared" si="84"/>
        <v>19.021976700935227</v>
      </c>
      <c r="Y326" s="31">
        <f t="shared" si="85"/>
        <v>19.021991896593111</v>
      </c>
      <c r="Z326" s="31">
        <f t="shared" si="86"/>
        <v>-8.1522605333142906</v>
      </c>
      <c r="AA326" s="31"/>
      <c r="AB326" s="31"/>
      <c r="AC326" s="31"/>
      <c r="AD326" s="31"/>
      <c r="AE326" s="31"/>
      <c r="AF326" s="31"/>
      <c r="AG326" s="31"/>
      <c r="AH326" s="33">
        <f t="shared" si="87"/>
        <v>0.77354771551674784</v>
      </c>
      <c r="AI326" s="33">
        <f t="shared" si="88"/>
        <v>1.097050720634694</v>
      </c>
      <c r="AJ326" s="33">
        <f t="shared" si="89"/>
        <v>0.99999981909931013</v>
      </c>
      <c r="AK326" s="95">
        <f t="shared" si="90"/>
        <v>0.88505018621593101</v>
      </c>
      <c r="AL326" s="3">
        <f t="shared" si="91"/>
        <v>0.88508293962333828</v>
      </c>
      <c r="AM326" s="3"/>
      <c r="AN326" s="3"/>
      <c r="AO326" s="3"/>
      <c r="AP326" s="3"/>
      <c r="AQ326" s="3"/>
      <c r="AR326" s="90">
        <f t="shared" si="97"/>
        <v>0</v>
      </c>
      <c r="AS326" s="91">
        <f t="shared" si="98"/>
        <v>0</v>
      </c>
      <c r="AT326" s="89">
        <f>SUM(AS$9:AS326)*RLR</f>
        <v>120</v>
      </c>
      <c r="AU326" s="90">
        <f>AT326-SUM(AW$9:AW326)</f>
        <v>13.790047245199403</v>
      </c>
      <c r="AV326" s="48">
        <f t="shared" si="92"/>
        <v>0.48622366288492708</v>
      </c>
      <c r="AW326" s="31">
        <f t="shared" si="99"/>
        <v>6.7487996306032944E-2</v>
      </c>
      <c r="AX326" s="90">
        <f>SUM(AW$9:AW326)*RRF</f>
        <v>74.346966928360416</v>
      </c>
      <c r="AY326" s="96"/>
    </row>
    <row r="327" spans="1:51" x14ac:dyDescent="0.25">
      <c r="A327" s="14">
        <f t="shared" si="93"/>
        <v>3.18</v>
      </c>
      <c r="B327" s="59">
        <f>IF($B$4="AY",0,IFERROR(P*INDEX('UWYr writing pattern'!$C$4:$C$18,MATCH('Extended model w.Calcs'!$A327,'UWYr writing pattern'!$A$4:$A$18,0)) / 25,B326))</f>
        <v>0</v>
      </c>
      <c r="C327" s="36">
        <f t="shared" si="94"/>
        <v>1.6369703355134777E-5</v>
      </c>
      <c r="E327" s="48">
        <f t="shared" si="80"/>
        <v>9.5400000000000009</v>
      </c>
      <c r="F327" s="34">
        <f t="shared" si="95"/>
        <v>1.7203655531808125E-6</v>
      </c>
      <c r="G327" s="31">
        <f>SUM($F$9:F327)*RLR</f>
        <v>119.99998035635589</v>
      </c>
      <c r="H327" s="32"/>
      <c r="I327" s="36">
        <f>G327-SUM($L$9:L327)</f>
        <v>27.042126848819848</v>
      </c>
      <c r="K327" s="48">
        <f t="shared" si="81"/>
        <v>0.4854368932038835</v>
      </c>
      <c r="L327" s="31">
        <f t="shared" si="96"/>
        <v>0.13212764552629241</v>
      </c>
      <c r="M327" s="36">
        <f>SUM($L$9:L327)*RRF</f>
        <v>65.07049745527523</v>
      </c>
      <c r="N327" s="33"/>
      <c r="O327" s="36">
        <f t="shared" si="82"/>
        <v>92.112624304095078</v>
      </c>
      <c r="P327" s="33"/>
      <c r="Q327" s="33"/>
      <c r="R327" s="33"/>
      <c r="S327" s="33"/>
      <c r="T327" s="33"/>
      <c r="U327" s="33"/>
      <c r="V327" s="33"/>
      <c r="W327" s="31">
        <f t="shared" si="83"/>
        <v>1.3750550818313211E-5</v>
      </c>
      <c r="X327" s="31">
        <f t="shared" si="84"/>
        <v>18.929488794173892</v>
      </c>
      <c r="Y327" s="31">
        <f t="shared" si="85"/>
        <v>18.929502544724709</v>
      </c>
      <c r="Z327" s="31">
        <f t="shared" si="86"/>
        <v>-8.1126243040950783</v>
      </c>
      <c r="AA327" s="31"/>
      <c r="AB327" s="31"/>
      <c r="AC327" s="31"/>
      <c r="AD327" s="31"/>
      <c r="AE327" s="31"/>
      <c r="AF327" s="31"/>
      <c r="AG327" s="31"/>
      <c r="AH327" s="33">
        <f t="shared" si="87"/>
        <v>0.77464877922946707</v>
      </c>
      <c r="AI327" s="33">
        <f t="shared" si="88"/>
        <v>1.0965788607630367</v>
      </c>
      <c r="AJ327" s="33">
        <f t="shared" si="89"/>
        <v>0.99999983630296574</v>
      </c>
      <c r="AK327" s="95">
        <f t="shared" si="90"/>
        <v>0.88560729258085502</v>
      </c>
      <c r="AL327" s="3">
        <f t="shared" si="91"/>
        <v>0.88564169356358136</v>
      </c>
      <c r="AM327" s="3"/>
      <c r="AN327" s="3"/>
      <c r="AO327" s="3"/>
      <c r="AP327" s="3"/>
      <c r="AQ327" s="3"/>
      <c r="AR327" s="90">
        <f t="shared" si="97"/>
        <v>0</v>
      </c>
      <c r="AS327" s="91">
        <f t="shared" si="98"/>
        <v>0</v>
      </c>
      <c r="AT327" s="89">
        <f>SUM(AS$9:AS327)*RLR</f>
        <v>120</v>
      </c>
      <c r="AU327" s="90">
        <f>AT327-SUM(AW$9:AW327)</f>
        <v>13.722996772370237</v>
      </c>
      <c r="AV327" s="48">
        <f t="shared" si="92"/>
        <v>0.4854368932038835</v>
      </c>
      <c r="AW327" s="31">
        <f t="shared" si="99"/>
        <v>6.7050472829170524E-2</v>
      </c>
      <c r="AX327" s="90">
        <f>SUM(AW$9:AW327)*RRF</f>
        <v>74.393902259340834</v>
      </c>
      <c r="AY327" s="96"/>
    </row>
    <row r="328" spans="1:51" x14ac:dyDescent="0.25">
      <c r="A328" s="14">
        <f t="shared" si="93"/>
        <v>3.19</v>
      </c>
      <c r="B328" s="59">
        <f>IF($B$4="AY",0,IFERROR(P*INDEX('UWYr writing pattern'!$C$4:$C$18,MATCH('Extended model w.Calcs'!$A328,'UWYr writing pattern'!$A$4:$A$18,0)) / 25,B327))</f>
        <v>0</v>
      </c>
      <c r="C328" s="36">
        <f t="shared" si="94"/>
        <v>1.480803365505492E-5</v>
      </c>
      <c r="E328" s="48">
        <f t="shared" si="80"/>
        <v>9.57</v>
      </c>
      <c r="F328" s="34">
        <f t="shared" si="95"/>
        <v>1.5616697000798578E-6</v>
      </c>
      <c r="G328" s="31">
        <f>SUM($F$9:F328)*RLR</f>
        <v>119.99998223035954</v>
      </c>
      <c r="H328" s="32"/>
      <c r="I328" s="36">
        <f>G328-SUM($L$9:L328)</f>
        <v>26.910856262392329</v>
      </c>
      <c r="K328" s="48">
        <f t="shared" si="81"/>
        <v>0.4846526655896608</v>
      </c>
      <c r="L328" s="31">
        <f t="shared" si="96"/>
        <v>0.13127246043116431</v>
      </c>
      <c r="M328" s="36">
        <f>SUM($L$9:L328)*RRF</f>
        <v>65.162388177577043</v>
      </c>
      <c r="N328" s="33"/>
      <c r="O328" s="36">
        <f t="shared" si="82"/>
        <v>92.073244439969372</v>
      </c>
      <c r="P328" s="33"/>
      <c r="Q328" s="33"/>
      <c r="R328" s="33"/>
      <c r="S328" s="33"/>
      <c r="T328" s="33"/>
      <c r="U328" s="33"/>
      <c r="V328" s="33"/>
      <c r="W328" s="31">
        <f t="shared" si="83"/>
        <v>1.2438748270246133E-5</v>
      </c>
      <c r="X328" s="31">
        <f t="shared" si="84"/>
        <v>18.837599383674629</v>
      </c>
      <c r="Y328" s="31">
        <f t="shared" si="85"/>
        <v>18.8376118224229</v>
      </c>
      <c r="Z328" s="31">
        <f t="shared" si="86"/>
        <v>-8.0732444399693719</v>
      </c>
      <c r="AA328" s="31"/>
      <c r="AB328" s="31"/>
      <c r="AC328" s="31"/>
      <c r="AD328" s="31"/>
      <c r="AE328" s="31"/>
      <c r="AF328" s="31"/>
      <c r="AG328" s="31"/>
      <c r="AH328" s="33">
        <f t="shared" si="87"/>
        <v>0.7757427163997267</v>
      </c>
      <c r="AI328" s="33">
        <f t="shared" si="88"/>
        <v>1.0961100528567782</v>
      </c>
      <c r="AJ328" s="33">
        <f t="shared" si="89"/>
        <v>0.99999985191966279</v>
      </c>
      <c r="AK328" s="95">
        <f t="shared" si="90"/>
        <v>0.88616080471898373</v>
      </c>
      <c r="AL328" s="3">
        <f t="shared" si="91"/>
        <v>0.8861968309734668</v>
      </c>
      <c r="AM328" s="3"/>
      <c r="AN328" s="3"/>
      <c r="AO328" s="3"/>
      <c r="AP328" s="3"/>
      <c r="AQ328" s="3"/>
      <c r="AR328" s="90">
        <f t="shared" si="97"/>
        <v>0</v>
      </c>
      <c r="AS328" s="91">
        <f t="shared" si="98"/>
        <v>0</v>
      </c>
      <c r="AT328" s="89">
        <f>SUM(AS$9:AS328)*RLR</f>
        <v>120</v>
      </c>
      <c r="AU328" s="90">
        <f>AT328-SUM(AW$9:AW328)</f>
        <v>13.656380283183978</v>
      </c>
      <c r="AV328" s="48">
        <f t="shared" si="92"/>
        <v>0.4846526655896608</v>
      </c>
      <c r="AW328" s="31">
        <f t="shared" si="99"/>
        <v>6.6616489186263297E-2</v>
      </c>
      <c r="AX328" s="90">
        <f>SUM(AW$9:AW328)*RRF</f>
        <v>74.44053380177121</v>
      </c>
      <c r="AY328" s="96"/>
    </row>
    <row r="329" spans="1:51" x14ac:dyDescent="0.25">
      <c r="A329" s="14">
        <f t="shared" si="93"/>
        <v>3.2</v>
      </c>
      <c r="B329" s="59">
        <f>IF($B$4="AY",0,IFERROR(P*INDEX('UWYr writing pattern'!$C$4:$C$18,MATCH('Extended model w.Calcs'!$A329,'UWYr writing pattern'!$A$4:$A$18,0)) / 25,B328))</f>
        <v>0</v>
      </c>
      <c r="C329" s="36">
        <f t="shared" si="94"/>
        <v>1.3390904834266164E-5</v>
      </c>
      <c r="E329" s="48">
        <f t="shared" ref="E329:E392" si="100">(Ber*A329)</f>
        <v>9.6000000000000014</v>
      </c>
      <c r="F329" s="34">
        <f t="shared" si="95"/>
        <v>1.4171288207887561E-6</v>
      </c>
      <c r="G329" s="31">
        <f>SUM($F$9:F329)*RLR</f>
        <v>119.99998393091411</v>
      </c>
      <c r="H329" s="32"/>
      <c r="I329" s="36">
        <f>G329-SUM($L$9:L329)</f>
        <v>26.780433780738221</v>
      </c>
      <c r="K329" s="48">
        <f t="shared" ref="K329:K392" si="101">Bp_1/(Bp_2+A329)</f>
        <v>0.48387096774193544</v>
      </c>
      <c r="L329" s="31">
        <f t="shared" si="96"/>
        <v>0.1304241822086866</v>
      </c>
      <c r="M329" s="36">
        <f>SUM($L$9:L329)*RRF</f>
        <v>65.253685105123125</v>
      </c>
      <c r="N329" s="33"/>
      <c r="O329" s="36">
        <f t="shared" ref="O329:O392" si="102">I329+M329</f>
        <v>92.034118885861346</v>
      </c>
      <c r="P329" s="33"/>
      <c r="Q329" s="33"/>
      <c r="R329" s="33"/>
      <c r="S329" s="33"/>
      <c r="T329" s="33"/>
      <c r="U329" s="33"/>
      <c r="V329" s="33"/>
      <c r="W329" s="31">
        <f t="shared" ref="W329:W392" si="103" xml:space="preserve"> C329*RLR*RRF</f>
        <v>1.1248360060783575E-5</v>
      </c>
      <c r="X329" s="31">
        <f t="shared" ref="X329:X392" si="104">I329*RRF</f>
        <v>18.746303646516754</v>
      </c>
      <c r="Y329" s="31">
        <f t="shared" ref="Y329:Y392" si="105">W329+X329</f>
        <v>18.746314894876814</v>
      </c>
      <c r="Z329" s="31">
        <f t="shared" ref="Z329:Z392" si="106">P*RLR*RRF - O329</f>
        <v>-8.0341188858613464</v>
      </c>
      <c r="AA329" s="31"/>
      <c r="AB329" s="31"/>
      <c r="AC329" s="31"/>
      <c r="AD329" s="31"/>
      <c r="AE329" s="31"/>
      <c r="AF329" s="31"/>
      <c r="AG329" s="31"/>
      <c r="AH329" s="33">
        <f t="shared" ref="AH329:AH392" si="107">M329/(P*RLR*RRF)</f>
        <v>0.77682958458479912</v>
      </c>
      <c r="AI329" s="33">
        <f t="shared" ref="AI329:AI392" si="108">O329/(P*RLR*RRF)</f>
        <v>1.0956442724507303</v>
      </c>
      <c r="AJ329" s="33">
        <f t="shared" ref="AJ329:AJ392" si="109">G329/(P*RLR)</f>
        <v>0.99999986609095093</v>
      </c>
      <c r="AK329" s="95">
        <f t="shared" ref="AK329:AK392" si="110">1-EXP(-(Bp_1*LN(Bp_2+A329)-Bp_1*LN(Bp_2)))</f>
        <v>0.88671075156926593</v>
      </c>
      <c r="AL329" s="3">
        <f t="shared" ref="AL329:AL392" si="111">AX329/(P*RLR*RRF)</f>
        <v>0.88674838106567933</v>
      </c>
      <c r="AM329" s="3"/>
      <c r="AN329" s="3"/>
      <c r="AO329" s="3"/>
      <c r="AP329" s="3"/>
      <c r="AQ329" s="3"/>
      <c r="AR329" s="90">
        <f t="shared" si="97"/>
        <v>0</v>
      </c>
      <c r="AS329" s="91">
        <f t="shared" si="98"/>
        <v>0</v>
      </c>
      <c r="AT329" s="89">
        <f>SUM(AS$9:AS329)*RLR</f>
        <v>120</v>
      </c>
      <c r="AU329" s="90">
        <f>AT329-SUM(AW$9:AW329)</f>
        <v>13.590194272118467</v>
      </c>
      <c r="AV329" s="48">
        <f t="shared" ref="AV329:AV392" si="112">Bp_1/(Bp_2+A329)</f>
        <v>0.48387096774193544</v>
      </c>
      <c r="AW329" s="31">
        <f t="shared" si="99"/>
        <v>6.6186011065512015E-2</v>
      </c>
      <c r="AX329" s="90">
        <f>SUM(AW$9:AW329)*RRF</f>
        <v>74.486864009517063</v>
      </c>
      <c r="AY329" s="96"/>
    </row>
    <row r="330" spans="1:51" x14ac:dyDescent="0.25">
      <c r="A330" s="14">
        <f t="shared" ref="A330:A393" si="113">ROUND(A329+delt.t,3)</f>
        <v>3.21</v>
      </c>
      <c r="B330" s="59">
        <f>IF($B$4="AY",0,IFERROR(P*INDEX('UWYr writing pattern'!$C$4:$C$18,MATCH('Extended model w.Calcs'!$A330,'UWYr writing pattern'!$A$4:$A$18,0)) / 25,B329))</f>
        <v>0</v>
      </c>
      <c r="C330" s="36">
        <f t="shared" ref="C330:C393" si="114">C329-F330+B330</f>
        <v>1.2105377970176611E-5</v>
      </c>
      <c r="E330" s="48">
        <f t="shared" si="100"/>
        <v>9.629999999999999</v>
      </c>
      <c r="F330" s="34">
        <f t="shared" ref="F330:F393" si="115">C329*E329*delt.t</f>
        <v>1.285526864089552E-6</v>
      </c>
      <c r="G330" s="31">
        <f>SUM($F$9:F330)*RLR</f>
        <v>119.99998547354636</v>
      </c>
      <c r="H330" s="32"/>
      <c r="I330" s="36">
        <f>G330-SUM($L$9:L330)</f>
        <v>26.650852579270122</v>
      </c>
      <c r="K330" s="48">
        <f t="shared" si="101"/>
        <v>0.48309178743961351</v>
      </c>
      <c r="L330" s="31">
        <f t="shared" ref="L330:L393" si="116">I329*K329*delt.t</f>
        <v>0.12958274410034623</v>
      </c>
      <c r="M330" s="36">
        <f>SUM($L$9:L330)*RRF</f>
        <v>65.344393025993369</v>
      </c>
      <c r="N330" s="33"/>
      <c r="O330" s="36">
        <f t="shared" si="102"/>
        <v>91.995245605263491</v>
      </c>
      <c r="P330" s="33"/>
      <c r="Q330" s="33"/>
      <c r="R330" s="33"/>
      <c r="S330" s="33"/>
      <c r="T330" s="33"/>
      <c r="U330" s="33"/>
      <c r="V330" s="33"/>
      <c r="W330" s="31">
        <f t="shared" si="103"/>
        <v>1.0168517494948352E-5</v>
      </c>
      <c r="X330" s="31">
        <f t="shared" si="104"/>
        <v>18.655596805489083</v>
      </c>
      <c r="Y330" s="31">
        <f t="shared" si="105"/>
        <v>18.655606974006577</v>
      </c>
      <c r="Z330" s="31">
        <f t="shared" si="106"/>
        <v>-7.9952456052634915</v>
      </c>
      <c r="AA330" s="31"/>
      <c r="AB330" s="31"/>
      <c r="AC330" s="31"/>
      <c r="AD330" s="31"/>
      <c r="AE330" s="31"/>
      <c r="AF330" s="31"/>
      <c r="AG330" s="31"/>
      <c r="AH330" s="33">
        <f t="shared" si="107"/>
        <v>0.7779094407856354</v>
      </c>
      <c r="AI330" s="33">
        <f t="shared" si="108"/>
        <v>1.0951814953007559</v>
      </c>
      <c r="AJ330" s="33">
        <f t="shared" si="109"/>
        <v>0.99999987894621967</v>
      </c>
      <c r="AK330" s="95">
        <f t="shared" si="110"/>
        <v>0.88725716179149727</v>
      </c>
      <c r="AL330" s="3">
        <f t="shared" si="111"/>
        <v>0.88729637277020024</v>
      </c>
      <c r="AM330" s="3"/>
      <c r="AN330" s="3"/>
      <c r="AO330" s="3"/>
      <c r="AP330" s="3"/>
      <c r="AQ330" s="3"/>
      <c r="AR330" s="90">
        <f t="shared" ref="AR330:AR393" si="117">AR329-AS330+B330</f>
        <v>0</v>
      </c>
      <c r="AS330" s="91">
        <f t="shared" ref="AS330:AS393" si="118">AR329*P*delt.t</f>
        <v>0</v>
      </c>
      <c r="AT330" s="89">
        <f>SUM(AS$9:AS330)*RLR</f>
        <v>120</v>
      </c>
      <c r="AU330" s="90">
        <f>AT330-SUM(AW$9:AW330)</f>
        <v>13.524435267575953</v>
      </c>
      <c r="AV330" s="48">
        <f t="shared" si="112"/>
        <v>0.48309178743961351</v>
      </c>
      <c r="AW330" s="31">
        <f t="shared" ref="AW330:AW393" si="119">AU329*AV329*delt.t</f>
        <v>6.5759004542508701E-2</v>
      </c>
      <c r="AX330" s="90">
        <f>SUM(AW$9:AW330)*RRF</f>
        <v>74.532895312696823</v>
      </c>
      <c r="AY330" s="96"/>
    </row>
    <row r="331" spans="1:51" x14ac:dyDescent="0.25">
      <c r="A331" s="14">
        <f t="shared" si="113"/>
        <v>3.22</v>
      </c>
      <c r="B331" s="59">
        <f>IF($B$4="AY",0,IFERROR(P*INDEX('UWYr writing pattern'!$C$4:$C$18,MATCH('Extended model w.Calcs'!$A331,'UWYr writing pattern'!$A$4:$A$18,0)) / 25,B330))</f>
        <v>0</v>
      </c>
      <c r="C331" s="36">
        <f t="shared" si="114"/>
        <v>1.0939630071648604E-5</v>
      </c>
      <c r="E331" s="48">
        <f t="shared" si="100"/>
        <v>9.66</v>
      </c>
      <c r="F331" s="34">
        <f t="shared" si="115"/>
        <v>1.1657478985280075E-6</v>
      </c>
      <c r="G331" s="31">
        <f>SUM($F$9:F331)*RLR</f>
        <v>119.99998687244384</v>
      </c>
      <c r="H331" s="32"/>
      <c r="I331" s="36">
        <f>G331-SUM($L$9:L331)</f>
        <v>26.522105898074514</v>
      </c>
      <c r="K331" s="48">
        <f t="shared" si="101"/>
        <v>0.48231511254019288</v>
      </c>
      <c r="L331" s="31">
        <f t="shared" si="116"/>
        <v>0.12874808009309238</v>
      </c>
      <c r="M331" s="36">
        <f>SUM($L$9:L331)*RRF</f>
        <v>65.434516682058529</v>
      </c>
      <c r="N331" s="33"/>
      <c r="O331" s="36">
        <f t="shared" si="102"/>
        <v>91.956622580133043</v>
      </c>
      <c r="P331" s="33"/>
      <c r="Q331" s="33"/>
      <c r="R331" s="33"/>
      <c r="S331" s="33"/>
      <c r="T331" s="33"/>
      <c r="U331" s="33"/>
      <c r="V331" s="33"/>
      <c r="W331" s="31">
        <f t="shared" si="103"/>
        <v>9.1892892601848267E-6</v>
      </c>
      <c r="X331" s="31">
        <f t="shared" si="104"/>
        <v>18.565474128652159</v>
      </c>
      <c r="Y331" s="31">
        <f t="shared" si="105"/>
        <v>18.565483317941418</v>
      </c>
      <c r="Z331" s="31">
        <f t="shared" si="106"/>
        <v>-7.9566225801330432</v>
      </c>
      <c r="AA331" s="31"/>
      <c r="AB331" s="31"/>
      <c r="AC331" s="31"/>
      <c r="AD331" s="31"/>
      <c r="AE331" s="31"/>
      <c r="AF331" s="31"/>
      <c r="AG331" s="31"/>
      <c r="AH331" s="33">
        <f t="shared" si="107"/>
        <v>0.77898234145307776</v>
      </c>
      <c r="AI331" s="33">
        <f t="shared" si="108"/>
        <v>1.0947216973825362</v>
      </c>
      <c r="AJ331" s="33">
        <f t="shared" si="109"/>
        <v>0.99999989060369865</v>
      </c>
      <c r="AK331" s="95">
        <f t="shared" si="110"/>
        <v>0.88780006376945708</v>
      </c>
      <c r="AL331" s="3">
        <f t="shared" si="111"/>
        <v>0.88784083473749409</v>
      </c>
      <c r="AM331" s="3"/>
      <c r="AN331" s="3"/>
      <c r="AO331" s="3"/>
      <c r="AP331" s="3"/>
      <c r="AQ331" s="3"/>
      <c r="AR331" s="90">
        <f t="shared" si="117"/>
        <v>0</v>
      </c>
      <c r="AS331" s="91">
        <f t="shared" si="118"/>
        <v>0</v>
      </c>
      <c r="AT331" s="89">
        <f>SUM(AS$9:AS331)*RLR</f>
        <v>120</v>
      </c>
      <c r="AU331" s="90">
        <f>AT331-SUM(AW$9:AW331)</f>
        <v>13.459099831500708</v>
      </c>
      <c r="AV331" s="48">
        <f t="shared" si="112"/>
        <v>0.48231511254019288</v>
      </c>
      <c r="AW331" s="31">
        <f t="shared" si="119"/>
        <v>6.5335436075246139E-2</v>
      </c>
      <c r="AX331" s="90">
        <f>SUM(AW$9:AW331)*RRF</f>
        <v>74.578630117949501</v>
      </c>
      <c r="AY331" s="96"/>
    </row>
    <row r="332" spans="1:51" x14ac:dyDescent="0.25">
      <c r="A332" s="14">
        <f t="shared" si="113"/>
        <v>3.23</v>
      </c>
      <c r="B332" s="59">
        <f>IF($B$4="AY",0,IFERROR(P*INDEX('UWYr writing pattern'!$C$4:$C$18,MATCH('Extended model w.Calcs'!$A332,'UWYr writing pattern'!$A$4:$A$18,0)) / 25,B331))</f>
        <v>0</v>
      </c>
      <c r="C332" s="36">
        <f t="shared" si="114"/>
        <v>9.8828618067273485E-6</v>
      </c>
      <c r="E332" s="48">
        <f t="shared" si="100"/>
        <v>9.69</v>
      </c>
      <c r="F332" s="34">
        <f t="shared" si="115"/>
        <v>1.0567682649212553E-6</v>
      </c>
      <c r="G332" s="31">
        <f>SUM($F$9:F332)*RLR</f>
        <v>119.99998814056576</v>
      </c>
      <c r="H332" s="32"/>
      <c r="I332" s="36">
        <f>G332-SUM($L$9:L332)</f>
        <v>26.394187041286102</v>
      </c>
      <c r="K332" s="48">
        <f t="shared" si="101"/>
        <v>0.4815409309791332</v>
      </c>
      <c r="L332" s="31">
        <f t="shared" si="116"/>
        <v>0.12792012491032723</v>
      </c>
      <c r="M332" s="36">
        <f>SUM($L$9:L332)*RRF</f>
        <v>65.524060769495762</v>
      </c>
      <c r="N332" s="33"/>
      <c r="O332" s="36">
        <f t="shared" si="102"/>
        <v>91.918247810781864</v>
      </c>
      <c r="P332" s="33"/>
      <c r="Q332" s="33"/>
      <c r="R332" s="33"/>
      <c r="S332" s="33"/>
      <c r="T332" s="33"/>
      <c r="U332" s="33"/>
      <c r="V332" s="33"/>
      <c r="W332" s="31">
        <f t="shared" si="103"/>
        <v>8.3016039176509719E-6</v>
      </c>
      <c r="X332" s="31">
        <f t="shared" si="104"/>
        <v>18.475930928900269</v>
      </c>
      <c r="Y332" s="31">
        <f t="shared" si="105"/>
        <v>18.475939230504185</v>
      </c>
      <c r="Z332" s="31">
        <f t="shared" si="106"/>
        <v>-7.9182478107818639</v>
      </c>
      <c r="AA332" s="31"/>
      <c r="AB332" s="31"/>
      <c r="AC332" s="31"/>
      <c r="AD332" s="31"/>
      <c r="AE332" s="31"/>
      <c r="AF332" s="31"/>
      <c r="AG332" s="31"/>
      <c r="AH332" s="33">
        <f t="shared" si="107"/>
        <v>0.78004834249399713</v>
      </c>
      <c r="AI332" s="33">
        <f t="shared" si="108"/>
        <v>1.0942648548902603</v>
      </c>
      <c r="AJ332" s="33">
        <f t="shared" si="109"/>
        <v>0.99999990117138138</v>
      </c>
      <c r="AK332" s="95">
        <f t="shared" si="110"/>
        <v>0.88833948561400466</v>
      </c>
      <c r="AL332" s="3">
        <f t="shared" si="111"/>
        <v>0.88838179534165407</v>
      </c>
      <c r="AM332" s="3"/>
      <c r="AN332" s="3"/>
      <c r="AO332" s="3"/>
      <c r="AP332" s="3"/>
      <c r="AQ332" s="3"/>
      <c r="AR332" s="90">
        <f t="shared" si="117"/>
        <v>0</v>
      </c>
      <c r="AS332" s="91">
        <f t="shared" si="118"/>
        <v>0</v>
      </c>
      <c r="AT332" s="89">
        <f>SUM(AS$9:AS332)*RLR</f>
        <v>120</v>
      </c>
      <c r="AU332" s="90">
        <f>AT332-SUM(AW$9:AW332)</f>
        <v>13.394184559001502</v>
      </c>
      <c r="AV332" s="48">
        <f t="shared" si="112"/>
        <v>0.4815409309791332</v>
      </c>
      <c r="AW332" s="31">
        <f t="shared" si="119"/>
        <v>6.4915272499199553E-2</v>
      </c>
      <c r="AX332" s="90">
        <f>SUM(AW$9:AW332)*RRF</f>
        <v>74.624070808698946</v>
      </c>
      <c r="AY332" s="96"/>
    </row>
    <row r="333" spans="1:51" x14ac:dyDescent="0.25">
      <c r="A333" s="14">
        <f t="shared" si="113"/>
        <v>3.24</v>
      </c>
      <c r="B333" s="59">
        <f>IF($B$4="AY",0,IFERROR(P*INDEX('UWYr writing pattern'!$C$4:$C$18,MATCH('Extended model w.Calcs'!$A333,'UWYr writing pattern'!$A$4:$A$18,0)) / 25,B332))</f>
        <v>0</v>
      </c>
      <c r="C333" s="36">
        <f t="shared" si="114"/>
        <v>8.9252124976554684E-6</v>
      </c>
      <c r="E333" s="48">
        <f t="shared" si="100"/>
        <v>9.7200000000000006</v>
      </c>
      <c r="F333" s="34">
        <f t="shared" si="115"/>
        <v>9.5764930907188005E-7</v>
      </c>
      <c r="G333" s="31">
        <f>SUM($F$9:F333)*RLR</f>
        <v>119.99998928974493</v>
      </c>
      <c r="H333" s="32"/>
      <c r="I333" s="36">
        <f>G333-SUM($L$9:L333)</f>
        <v>26.267089376462295</v>
      </c>
      <c r="K333" s="48">
        <f t="shared" si="101"/>
        <v>0.48076923076923073</v>
      </c>
      <c r="L333" s="31">
        <f t="shared" si="116"/>
        <v>0.12709881400298284</v>
      </c>
      <c r="M333" s="36">
        <f>SUM($L$9:L333)*RRF</f>
        <v>65.613029939297846</v>
      </c>
      <c r="N333" s="33"/>
      <c r="O333" s="36">
        <f t="shared" si="102"/>
        <v>91.88011931576014</v>
      </c>
      <c r="P333" s="33"/>
      <c r="Q333" s="33"/>
      <c r="R333" s="33"/>
      <c r="S333" s="33"/>
      <c r="T333" s="33"/>
      <c r="U333" s="33"/>
      <c r="V333" s="33"/>
      <c r="W333" s="31">
        <f t="shared" si="103"/>
        <v>7.4971784980305928E-6</v>
      </c>
      <c r="X333" s="31">
        <f t="shared" si="104"/>
        <v>18.386962563523603</v>
      </c>
      <c r="Y333" s="31">
        <f t="shared" si="105"/>
        <v>18.386970060702101</v>
      </c>
      <c r="Z333" s="31">
        <f t="shared" si="106"/>
        <v>-7.8801193157601404</v>
      </c>
      <c r="AA333" s="31"/>
      <c r="AB333" s="31"/>
      <c r="AC333" s="31"/>
      <c r="AD333" s="31"/>
      <c r="AE333" s="31"/>
      <c r="AF333" s="31"/>
      <c r="AG333" s="31"/>
      <c r="AH333" s="33">
        <f t="shared" si="107"/>
        <v>0.78110749927735534</v>
      </c>
      <c r="AI333" s="33">
        <f t="shared" si="108"/>
        <v>1.0938109442352397</v>
      </c>
      <c r="AJ333" s="33">
        <f t="shared" si="109"/>
        <v>0.99999991074787442</v>
      </c>
      <c r="AK333" s="95">
        <f t="shared" si="110"/>
        <v>0.88887545516613564</v>
      </c>
      <c r="AL333" s="3">
        <f t="shared" si="111"/>
        <v>0.88891928268350806</v>
      </c>
      <c r="AM333" s="3"/>
      <c r="AN333" s="3"/>
      <c r="AO333" s="3"/>
      <c r="AP333" s="3"/>
      <c r="AQ333" s="3"/>
      <c r="AR333" s="90">
        <f t="shared" si="117"/>
        <v>0</v>
      </c>
      <c r="AS333" s="91">
        <f t="shared" si="118"/>
        <v>0</v>
      </c>
      <c r="AT333" s="89">
        <f>SUM(AS$9:AS333)*RLR</f>
        <v>120</v>
      </c>
      <c r="AU333" s="90">
        <f>AT333-SUM(AW$9:AW333)</f>
        <v>13.329686077979019</v>
      </c>
      <c r="AV333" s="48">
        <f t="shared" si="112"/>
        <v>0.48076923076923073</v>
      </c>
      <c r="AW333" s="31">
        <f t="shared" si="119"/>
        <v>6.449848102247914E-2</v>
      </c>
      <c r="AX333" s="90">
        <f>SUM(AW$9:AW333)*RRF</f>
        <v>74.669219745414679</v>
      </c>
      <c r="AY333" s="96"/>
    </row>
    <row r="334" spans="1:51" x14ac:dyDescent="0.25">
      <c r="A334" s="14">
        <f t="shared" si="113"/>
        <v>3.25</v>
      </c>
      <c r="B334" s="59">
        <f>IF($B$4="AY",0,IFERROR(P*INDEX('UWYr writing pattern'!$C$4:$C$18,MATCH('Extended model w.Calcs'!$A334,'UWYr writing pattern'!$A$4:$A$18,0)) / 25,B333))</f>
        <v>0</v>
      </c>
      <c r="C334" s="36">
        <f t="shared" si="114"/>
        <v>8.057681842883357E-6</v>
      </c>
      <c r="E334" s="48">
        <f t="shared" si="100"/>
        <v>9.75</v>
      </c>
      <c r="F334" s="34">
        <f t="shared" si="115"/>
        <v>8.675306547721117E-7</v>
      </c>
      <c r="G334" s="31">
        <f>SUM($F$9:F334)*RLR</f>
        <v>119.99999033078171</v>
      </c>
      <c r="H334" s="32"/>
      <c r="I334" s="36">
        <f>G334-SUM($L$9:L334)</f>
        <v>26.140806333958395</v>
      </c>
      <c r="K334" s="48">
        <f t="shared" si="101"/>
        <v>0.48</v>
      </c>
      <c r="L334" s="31">
        <f t="shared" si="116"/>
        <v>0.1262840835406841</v>
      </c>
      <c r="M334" s="36">
        <f>SUM($L$9:L334)*RRF</f>
        <v>65.701428797776316</v>
      </c>
      <c r="N334" s="33"/>
      <c r="O334" s="36">
        <f t="shared" si="102"/>
        <v>91.842235131734711</v>
      </c>
      <c r="P334" s="33"/>
      <c r="Q334" s="33"/>
      <c r="R334" s="33"/>
      <c r="S334" s="33"/>
      <c r="T334" s="33"/>
      <c r="U334" s="33"/>
      <c r="V334" s="33"/>
      <c r="W334" s="31">
        <f t="shared" si="103"/>
        <v>6.7684527480220192E-6</v>
      </c>
      <c r="X334" s="31">
        <f t="shared" si="104"/>
        <v>18.298564433770874</v>
      </c>
      <c r="Y334" s="31">
        <f t="shared" si="105"/>
        <v>18.298571202223624</v>
      </c>
      <c r="Z334" s="31">
        <f t="shared" si="106"/>
        <v>-7.8422351317347108</v>
      </c>
      <c r="AA334" s="31"/>
      <c r="AB334" s="31"/>
      <c r="AC334" s="31"/>
      <c r="AD334" s="31"/>
      <c r="AE334" s="31"/>
      <c r="AF334" s="31"/>
      <c r="AG334" s="31"/>
      <c r="AH334" s="33">
        <f t="shared" si="107"/>
        <v>0.78215986664019421</v>
      </c>
      <c r="AI334" s="33">
        <f t="shared" si="108"/>
        <v>1.0933599420444609</v>
      </c>
      <c r="AJ334" s="33">
        <f t="shared" si="109"/>
        <v>0.99999991942318089</v>
      </c>
      <c r="AK334" s="95">
        <f t="shared" si="110"/>
        <v>0.88940799999999998</v>
      </c>
      <c r="AL334" s="3">
        <f t="shared" si="111"/>
        <v>0.88945332459368354</v>
      </c>
      <c r="AM334" s="3"/>
      <c r="AN334" s="3"/>
      <c r="AO334" s="3"/>
      <c r="AP334" s="3"/>
      <c r="AQ334" s="3"/>
      <c r="AR334" s="90">
        <f t="shared" si="117"/>
        <v>0</v>
      </c>
      <c r="AS334" s="91">
        <f t="shared" si="118"/>
        <v>0</v>
      </c>
      <c r="AT334" s="89">
        <f>SUM(AS$9:AS334)*RLR</f>
        <v>120</v>
      </c>
      <c r="AU334" s="90">
        <f>AT334-SUM(AW$9:AW334)</f>
        <v>13.265601048757972</v>
      </c>
      <c r="AV334" s="48">
        <f t="shared" si="112"/>
        <v>0.48</v>
      </c>
      <c r="AW334" s="31">
        <f t="shared" si="119"/>
        <v>6.4085029221052969E-2</v>
      </c>
      <c r="AX334" s="90">
        <f>SUM(AW$9:AW334)*RRF</f>
        <v>74.714079265869415</v>
      </c>
      <c r="AY334" s="96"/>
    </row>
    <row r="335" spans="1:51" x14ac:dyDescent="0.25">
      <c r="A335" s="14">
        <f t="shared" si="113"/>
        <v>3.26</v>
      </c>
      <c r="B335" s="59">
        <f>IF($B$4="AY",0,IFERROR(P*INDEX('UWYr writing pattern'!$C$4:$C$18,MATCH('Extended model w.Calcs'!$A335,'UWYr writing pattern'!$A$4:$A$18,0)) / 25,B334))</f>
        <v>0</v>
      </c>
      <c r="C335" s="36">
        <f t="shared" si="114"/>
        <v>7.2720578632022295E-6</v>
      </c>
      <c r="E335" s="48">
        <f t="shared" si="100"/>
        <v>9.7799999999999994</v>
      </c>
      <c r="F335" s="34">
        <f t="shared" si="115"/>
        <v>7.8562397968112725E-7</v>
      </c>
      <c r="G335" s="31">
        <f>SUM($F$9:F335)*RLR</f>
        <v>119.9999912735305</v>
      </c>
      <c r="H335" s="32"/>
      <c r="I335" s="36">
        <f>G335-SUM($L$9:L335)</f>
        <v>26.015331406304185</v>
      </c>
      <c r="K335" s="48">
        <f t="shared" si="101"/>
        <v>0.47923322683706071</v>
      </c>
      <c r="L335" s="31">
        <f t="shared" si="116"/>
        <v>0.12547587040300029</v>
      </c>
      <c r="M335" s="36">
        <f>SUM($L$9:L335)*RRF</f>
        <v>65.789261907058417</v>
      </c>
      <c r="N335" s="33"/>
      <c r="O335" s="36">
        <f t="shared" si="102"/>
        <v>91.804593313362602</v>
      </c>
      <c r="P335" s="33"/>
      <c r="Q335" s="33"/>
      <c r="R335" s="33"/>
      <c r="S335" s="33"/>
      <c r="T335" s="33"/>
      <c r="U335" s="33"/>
      <c r="V335" s="33"/>
      <c r="W335" s="31">
        <f t="shared" si="103"/>
        <v>6.1085286050898723E-6</v>
      </c>
      <c r="X335" s="31">
        <f t="shared" si="104"/>
        <v>18.210731984412927</v>
      </c>
      <c r="Y335" s="31">
        <f t="shared" si="105"/>
        <v>18.210738092941533</v>
      </c>
      <c r="Z335" s="31">
        <f t="shared" si="106"/>
        <v>-7.8045933133626022</v>
      </c>
      <c r="AA335" s="31"/>
      <c r="AB335" s="31"/>
      <c r="AC335" s="31"/>
      <c r="AD335" s="31"/>
      <c r="AE335" s="31"/>
      <c r="AF335" s="31"/>
      <c r="AG335" s="31"/>
      <c r="AH335" s="33">
        <f t="shared" si="107"/>
        <v>0.78320549889355262</v>
      </c>
      <c r="AI335" s="33">
        <f t="shared" si="108"/>
        <v>1.0929118251590786</v>
      </c>
      <c r="AJ335" s="33">
        <f t="shared" si="109"/>
        <v>0.99999992727942077</v>
      </c>
      <c r="AK335" s="95">
        <f t="shared" si="110"/>
        <v>0.88993714742588093</v>
      </c>
      <c r="AL335" s="3">
        <f t="shared" si="111"/>
        <v>0.88998394863563368</v>
      </c>
      <c r="AM335" s="3"/>
      <c r="AN335" s="3"/>
      <c r="AO335" s="3"/>
      <c r="AP335" s="3"/>
      <c r="AQ335" s="3"/>
      <c r="AR335" s="90">
        <f t="shared" si="117"/>
        <v>0</v>
      </c>
      <c r="AS335" s="91">
        <f t="shared" si="118"/>
        <v>0</v>
      </c>
      <c r="AT335" s="89">
        <f>SUM(AS$9:AS335)*RLR</f>
        <v>120</v>
      </c>
      <c r="AU335" s="90">
        <f>AT335-SUM(AW$9:AW335)</f>
        <v>13.20192616372394</v>
      </c>
      <c r="AV335" s="48">
        <f t="shared" si="112"/>
        <v>0.47923322683706071</v>
      </c>
      <c r="AW335" s="31">
        <f t="shared" si="119"/>
        <v>6.3674885034038259E-2</v>
      </c>
      <c r="AX335" s="90">
        <f>SUM(AW$9:AW335)*RRF</f>
        <v>74.758651685393232</v>
      </c>
      <c r="AY335" s="96"/>
    </row>
    <row r="336" spans="1:51" x14ac:dyDescent="0.25">
      <c r="A336" s="14">
        <f t="shared" si="113"/>
        <v>3.27</v>
      </c>
      <c r="B336" s="59">
        <f>IF($B$4="AY",0,IFERROR(P*INDEX('UWYr writing pattern'!$C$4:$C$18,MATCH('Extended model w.Calcs'!$A336,'UWYr writing pattern'!$A$4:$A$18,0)) / 25,B335))</f>
        <v>0</v>
      </c>
      <c r="C336" s="36">
        <f t="shared" si="114"/>
        <v>6.5608506041810517E-6</v>
      </c>
      <c r="E336" s="48">
        <f t="shared" si="100"/>
        <v>9.81</v>
      </c>
      <c r="F336" s="34">
        <f t="shared" si="115"/>
        <v>7.1120725902117808E-7</v>
      </c>
      <c r="G336" s="31">
        <f>SUM($F$9:F336)*RLR</f>
        <v>119.99999212697921</v>
      </c>
      <c r="H336" s="32"/>
      <c r="I336" s="36">
        <f>G336-SUM($L$9:L336)</f>
        <v>25.890658147582116</v>
      </c>
      <c r="K336" s="48">
        <f t="shared" si="101"/>
        <v>0.47846889952153115</v>
      </c>
      <c r="L336" s="31">
        <f t="shared" si="116"/>
        <v>0.12467411217078683</v>
      </c>
      <c r="M336" s="36">
        <f>SUM($L$9:L336)*RRF</f>
        <v>65.876533785577962</v>
      </c>
      <c r="N336" s="33"/>
      <c r="O336" s="36">
        <f t="shared" si="102"/>
        <v>91.767191933160078</v>
      </c>
      <c r="P336" s="33"/>
      <c r="Q336" s="33"/>
      <c r="R336" s="33"/>
      <c r="S336" s="33"/>
      <c r="T336" s="33"/>
      <c r="U336" s="33"/>
      <c r="V336" s="33"/>
      <c r="W336" s="31">
        <f t="shared" si="103"/>
        <v>5.5111145075120829E-6</v>
      </c>
      <c r="X336" s="31">
        <f t="shared" si="104"/>
        <v>18.123460703307479</v>
      </c>
      <c r="Y336" s="31">
        <f t="shared" si="105"/>
        <v>18.123466214421988</v>
      </c>
      <c r="Z336" s="31">
        <f t="shared" si="106"/>
        <v>-7.7671919331600776</v>
      </c>
      <c r="AA336" s="31"/>
      <c r="AB336" s="31"/>
      <c r="AC336" s="31"/>
      <c r="AD336" s="31"/>
      <c r="AE336" s="31"/>
      <c r="AF336" s="31"/>
      <c r="AG336" s="31"/>
      <c r="AH336" s="33">
        <f t="shared" si="107"/>
        <v>0.7842444498283091</v>
      </c>
      <c r="AI336" s="33">
        <f t="shared" si="108"/>
        <v>1.092466570632858</v>
      </c>
      <c r="AJ336" s="33">
        <f t="shared" si="109"/>
        <v>0.99999993439149337</v>
      </c>
      <c r="AK336" s="95">
        <f t="shared" si="110"/>
        <v>0.89046292449313635</v>
      </c>
      <c r="AL336" s="3">
        <f t="shared" si="111"/>
        <v>0.89051118210862601</v>
      </c>
      <c r="AM336" s="3"/>
      <c r="AN336" s="3"/>
      <c r="AO336" s="3"/>
      <c r="AP336" s="3"/>
      <c r="AQ336" s="3"/>
      <c r="AR336" s="90">
        <f t="shared" si="117"/>
        <v>0</v>
      </c>
      <c r="AS336" s="91">
        <f t="shared" si="118"/>
        <v>0</v>
      </c>
      <c r="AT336" s="89">
        <f>SUM(AS$9:AS336)*RLR</f>
        <v>120</v>
      </c>
      <c r="AU336" s="90">
        <f>AT336-SUM(AW$9:AW336)</f>
        <v>13.138658146964886</v>
      </c>
      <c r="AV336" s="48">
        <f t="shared" si="112"/>
        <v>0.47846889952153115</v>
      </c>
      <c r="AW336" s="31">
        <f t="shared" si="119"/>
        <v>6.3268016759060408E-2</v>
      </c>
      <c r="AX336" s="90">
        <f>SUM(AW$9:AW336)*RRF</f>
        <v>74.802939297124581</v>
      </c>
      <c r="AY336" s="96"/>
    </row>
    <row r="337" spans="1:51" x14ac:dyDescent="0.25">
      <c r="A337" s="14">
        <f t="shared" si="113"/>
        <v>3.28</v>
      </c>
      <c r="B337" s="59">
        <f>IF($B$4="AY",0,IFERROR(P*INDEX('UWYr writing pattern'!$C$4:$C$18,MATCH('Extended model w.Calcs'!$A337,'UWYr writing pattern'!$A$4:$A$18,0)) / 25,B336))</f>
        <v>0</v>
      </c>
      <c r="C337" s="36">
        <f t="shared" si="114"/>
        <v>5.9172311599108907E-6</v>
      </c>
      <c r="E337" s="48">
        <f t="shared" si="100"/>
        <v>9.84</v>
      </c>
      <c r="F337" s="34">
        <f t="shared" si="115"/>
        <v>6.4361944427016114E-7</v>
      </c>
      <c r="G337" s="31">
        <f>SUM($F$9:F337)*RLR</f>
        <v>119.99999289932255</v>
      </c>
      <c r="H337" s="32"/>
      <c r="I337" s="36">
        <f>G337-SUM($L$9:L337)</f>
        <v>25.766780172807842</v>
      </c>
      <c r="K337" s="48">
        <f t="shared" si="101"/>
        <v>0.47770700636942681</v>
      </c>
      <c r="L337" s="31">
        <f t="shared" si="116"/>
        <v>0.12387874711761779</v>
      </c>
      <c r="M337" s="36">
        <f>SUM($L$9:L337)*RRF</f>
        <v>65.963248908560288</v>
      </c>
      <c r="N337" s="33"/>
      <c r="O337" s="36">
        <f t="shared" si="102"/>
        <v>91.73002908136813</v>
      </c>
      <c r="P337" s="33"/>
      <c r="Q337" s="33"/>
      <c r="R337" s="33"/>
      <c r="S337" s="33"/>
      <c r="T337" s="33"/>
      <c r="U337" s="33"/>
      <c r="V337" s="33"/>
      <c r="W337" s="31">
        <f t="shared" si="103"/>
        <v>4.9704741743251478E-6</v>
      </c>
      <c r="X337" s="31">
        <f t="shared" si="104"/>
        <v>18.036746120965489</v>
      </c>
      <c r="Y337" s="31">
        <f t="shared" si="105"/>
        <v>18.036751091439662</v>
      </c>
      <c r="Z337" s="31">
        <f t="shared" si="106"/>
        <v>-7.7300290813681301</v>
      </c>
      <c r="AA337" s="31"/>
      <c r="AB337" s="31"/>
      <c r="AC337" s="31"/>
      <c r="AD337" s="31"/>
      <c r="AE337" s="31"/>
      <c r="AF337" s="31"/>
      <c r="AG337" s="31"/>
      <c r="AH337" s="33">
        <f t="shared" si="107"/>
        <v>0.78527677272095586</v>
      </c>
      <c r="AI337" s="33">
        <f t="shared" si="108"/>
        <v>1.092024155730573</v>
      </c>
      <c r="AJ337" s="33">
        <f t="shared" si="109"/>
        <v>0.99999994082768795</v>
      </c>
      <c r="AK337" s="95">
        <f t="shared" si="110"/>
        <v>0.89098535799310208</v>
      </c>
      <c r="AL337" s="3">
        <f t="shared" si="111"/>
        <v>0.89103505205068989</v>
      </c>
      <c r="AM337" s="3"/>
      <c r="AN337" s="3"/>
      <c r="AO337" s="3"/>
      <c r="AP337" s="3"/>
      <c r="AQ337" s="3"/>
      <c r="AR337" s="90">
        <f t="shared" si="117"/>
        <v>0</v>
      </c>
      <c r="AS337" s="91">
        <f t="shared" si="118"/>
        <v>0</v>
      </c>
      <c r="AT337" s="89">
        <f>SUM(AS$9:AS337)*RLR</f>
        <v>120</v>
      </c>
      <c r="AU337" s="90">
        <f>AT337-SUM(AW$9:AW337)</f>
        <v>13.07579375391721</v>
      </c>
      <c r="AV337" s="48">
        <f t="shared" si="112"/>
        <v>0.47770700636942681</v>
      </c>
      <c r="AW337" s="31">
        <f t="shared" si="119"/>
        <v>6.2864393047678893E-2</v>
      </c>
      <c r="AX337" s="90">
        <f>SUM(AW$9:AW337)*RRF</f>
        <v>74.846944372257951</v>
      </c>
      <c r="AY337" s="96"/>
    </row>
    <row r="338" spans="1:51" x14ac:dyDescent="0.25">
      <c r="A338" s="14">
        <f t="shared" si="113"/>
        <v>3.29</v>
      </c>
      <c r="B338" s="59">
        <f>IF($B$4="AY",0,IFERROR(P*INDEX('UWYr writing pattern'!$C$4:$C$18,MATCH('Extended model w.Calcs'!$A338,'UWYr writing pattern'!$A$4:$A$18,0)) / 25,B337))</f>
        <v>0</v>
      </c>
      <c r="C338" s="36">
        <f t="shared" si="114"/>
        <v>5.3349756137756587E-6</v>
      </c>
      <c r="E338" s="48">
        <f t="shared" si="100"/>
        <v>9.870000000000001</v>
      </c>
      <c r="F338" s="34">
        <f t="shared" si="115"/>
        <v>5.8225554613523169E-7</v>
      </c>
      <c r="G338" s="31">
        <f>SUM($F$9:F338)*RLR</f>
        <v>119.99999359802921</v>
      </c>
      <c r="H338" s="32"/>
      <c r="I338" s="36">
        <f>G338-SUM($L$9:L338)</f>
        <v>25.643691157313185</v>
      </c>
      <c r="K338" s="48">
        <f t="shared" si="101"/>
        <v>0.47694753577106519</v>
      </c>
      <c r="L338" s="31">
        <f t="shared" si="116"/>
        <v>0.12308971420131137</v>
      </c>
      <c r="M338" s="36">
        <f>SUM($L$9:L338)*RRF</f>
        <v>66.049411708501211</v>
      </c>
      <c r="N338" s="33"/>
      <c r="O338" s="36">
        <f t="shared" si="102"/>
        <v>91.693102865814396</v>
      </c>
      <c r="P338" s="33"/>
      <c r="Q338" s="33"/>
      <c r="R338" s="33"/>
      <c r="S338" s="33"/>
      <c r="T338" s="33"/>
      <c r="U338" s="33"/>
      <c r="V338" s="33"/>
      <c r="W338" s="31">
        <f t="shared" si="103"/>
        <v>4.4813795155715527E-6</v>
      </c>
      <c r="X338" s="31">
        <f t="shared" si="104"/>
        <v>17.950583810119227</v>
      </c>
      <c r="Y338" s="31">
        <f t="shared" si="105"/>
        <v>17.950588291498743</v>
      </c>
      <c r="Z338" s="31">
        <f t="shared" si="106"/>
        <v>-7.6931028658143958</v>
      </c>
      <c r="AA338" s="31"/>
      <c r="AB338" s="31"/>
      <c r="AC338" s="31"/>
      <c r="AD338" s="31"/>
      <c r="AE338" s="31"/>
      <c r="AF338" s="31"/>
      <c r="AG338" s="31"/>
      <c r="AH338" s="33">
        <f t="shared" si="107"/>
        <v>0.78630252033930015</v>
      </c>
      <c r="AI338" s="33">
        <f t="shared" si="108"/>
        <v>1.0915845579263619</v>
      </c>
      <c r="AJ338" s="33">
        <f t="shared" si="109"/>
        <v>0.99999994665024339</v>
      </c>
      <c r="AK338" s="95">
        <f t="shared" si="110"/>
        <v>0.89150447446195957</v>
      </c>
      <c r="AL338" s="3">
        <f t="shared" si="111"/>
        <v>0.89155558524153056</v>
      </c>
      <c r="AM338" s="3"/>
      <c r="AN338" s="3"/>
      <c r="AO338" s="3"/>
      <c r="AP338" s="3"/>
      <c r="AQ338" s="3"/>
      <c r="AR338" s="90">
        <f t="shared" si="117"/>
        <v>0</v>
      </c>
      <c r="AS338" s="91">
        <f t="shared" si="118"/>
        <v>0</v>
      </c>
      <c r="AT338" s="89">
        <f>SUM(AS$9:AS338)*RLR</f>
        <v>120</v>
      </c>
      <c r="AU338" s="90">
        <f>AT338-SUM(AW$9:AW338)</f>
        <v>13.01332977101633</v>
      </c>
      <c r="AV338" s="48">
        <f t="shared" si="112"/>
        <v>0.47694753577106519</v>
      </c>
      <c r="AW338" s="31">
        <f t="shared" si="119"/>
        <v>6.2463982900878401E-2</v>
      </c>
      <c r="AX338" s="90">
        <f>SUM(AW$9:AW338)*RRF</f>
        <v>74.890669160288567</v>
      </c>
      <c r="AY338" s="96"/>
    </row>
    <row r="339" spans="1:51" x14ac:dyDescent="0.25">
      <c r="A339" s="14">
        <f t="shared" si="113"/>
        <v>3.3</v>
      </c>
      <c r="B339" s="59">
        <f>IF($B$4="AY",0,IFERROR(P*INDEX('UWYr writing pattern'!$C$4:$C$18,MATCH('Extended model w.Calcs'!$A339,'UWYr writing pattern'!$A$4:$A$18,0)) / 25,B338))</f>
        <v>0</v>
      </c>
      <c r="C339" s="36">
        <f t="shared" si="114"/>
        <v>4.8084135206960014E-6</v>
      </c>
      <c r="E339" s="48">
        <f t="shared" si="100"/>
        <v>9.8999999999999986</v>
      </c>
      <c r="F339" s="34">
        <f t="shared" si="115"/>
        <v>5.2656209307965751E-7</v>
      </c>
      <c r="G339" s="31">
        <f>SUM($F$9:F339)*RLR</f>
        <v>119.99999422990372</v>
      </c>
      <c r="H339" s="32"/>
      <c r="I339" s="36">
        <f>G339-SUM($L$9:L339)</f>
        <v>25.521384836132157</v>
      </c>
      <c r="K339" s="48">
        <f t="shared" si="101"/>
        <v>0.47619047619047622</v>
      </c>
      <c r="L339" s="31">
        <f t="shared" si="116"/>
        <v>0.12230695305554778</v>
      </c>
      <c r="M339" s="36">
        <f>SUM($L$9:L339)*RRF</f>
        <v>66.135026575640097</v>
      </c>
      <c r="N339" s="33"/>
      <c r="O339" s="36">
        <f t="shared" si="102"/>
        <v>91.656411411772254</v>
      </c>
      <c r="P339" s="33"/>
      <c r="Q339" s="33"/>
      <c r="R339" s="33"/>
      <c r="S339" s="33"/>
      <c r="T339" s="33"/>
      <c r="U339" s="33"/>
      <c r="V339" s="33"/>
      <c r="W339" s="31">
        <f t="shared" si="103"/>
        <v>4.0390673573846411E-6</v>
      </c>
      <c r="X339" s="31">
        <f t="shared" si="104"/>
        <v>17.864969385292508</v>
      </c>
      <c r="Y339" s="31">
        <f t="shared" si="105"/>
        <v>17.864973424359864</v>
      </c>
      <c r="Z339" s="31">
        <f t="shared" si="106"/>
        <v>-7.6564114117722539</v>
      </c>
      <c r="AA339" s="31"/>
      <c r="AB339" s="31"/>
      <c r="AC339" s="31"/>
      <c r="AD339" s="31"/>
      <c r="AE339" s="31"/>
      <c r="AF339" s="31"/>
      <c r="AG339" s="31"/>
      <c r="AH339" s="33">
        <f t="shared" si="107"/>
        <v>0.78732174494809637</v>
      </c>
      <c r="AI339" s="33">
        <f t="shared" si="108"/>
        <v>1.0911477549020507</v>
      </c>
      <c r="AJ339" s="33">
        <f t="shared" si="109"/>
        <v>0.99999995191586433</v>
      </c>
      <c r="AK339" s="95">
        <f t="shared" si="110"/>
        <v>0.89202030018356548</v>
      </c>
      <c r="AL339" s="3">
        <f t="shared" si="111"/>
        <v>0.89207280820540247</v>
      </c>
      <c r="AM339" s="3"/>
      <c r="AN339" s="3"/>
      <c r="AO339" s="3"/>
      <c r="AP339" s="3"/>
      <c r="AQ339" s="3"/>
      <c r="AR339" s="90">
        <f t="shared" si="117"/>
        <v>0</v>
      </c>
      <c r="AS339" s="91">
        <f t="shared" si="118"/>
        <v>0</v>
      </c>
      <c r="AT339" s="89">
        <f>SUM(AS$9:AS339)*RLR</f>
        <v>120</v>
      </c>
      <c r="AU339" s="90">
        <f>AT339-SUM(AW$9:AW339)</f>
        <v>12.951263015351699</v>
      </c>
      <c r="AV339" s="48">
        <f t="shared" si="112"/>
        <v>0.47619047619047622</v>
      </c>
      <c r="AW339" s="31">
        <f t="shared" si="119"/>
        <v>6.2066755664624787E-2</v>
      </c>
      <c r="AX339" s="90">
        <f>SUM(AW$9:AW339)*RRF</f>
        <v>74.934115889253803</v>
      </c>
      <c r="AY339" s="96"/>
    </row>
    <row r="340" spans="1:51" x14ac:dyDescent="0.25">
      <c r="A340" s="14">
        <f t="shared" si="113"/>
        <v>3.31</v>
      </c>
      <c r="B340" s="59">
        <f>IF($B$4="AY",0,IFERROR(P*INDEX('UWYr writing pattern'!$C$4:$C$18,MATCH('Extended model w.Calcs'!$A340,'UWYr writing pattern'!$A$4:$A$18,0)) / 25,B339))</f>
        <v>0</v>
      </c>
      <c r="C340" s="36">
        <f t="shared" si="114"/>
        <v>4.3323805821470977E-6</v>
      </c>
      <c r="E340" s="48">
        <f t="shared" si="100"/>
        <v>9.93</v>
      </c>
      <c r="F340" s="34">
        <f t="shared" si="115"/>
        <v>4.7603293854890406E-7</v>
      </c>
      <c r="G340" s="31">
        <f>SUM($F$9:F340)*RLR</f>
        <v>119.99999480114325</v>
      </c>
      <c r="H340" s="32"/>
      <c r="I340" s="36">
        <f>G340-SUM($L$9:L340)</f>
        <v>25.399855003390101</v>
      </c>
      <c r="K340" s="48">
        <f t="shared" si="101"/>
        <v>0.47543581616481773</v>
      </c>
      <c r="L340" s="31">
        <f t="shared" si="116"/>
        <v>0.1215304039815817</v>
      </c>
      <c r="M340" s="36">
        <f>SUM($L$9:L340)*RRF</f>
        <v>66.220097858427195</v>
      </c>
      <c r="N340" s="33"/>
      <c r="O340" s="36">
        <f t="shared" si="102"/>
        <v>91.619952861817296</v>
      </c>
      <c r="P340" s="33"/>
      <c r="Q340" s="33"/>
      <c r="R340" s="33"/>
      <c r="S340" s="33"/>
      <c r="T340" s="33"/>
      <c r="U340" s="33"/>
      <c r="V340" s="33"/>
      <c r="W340" s="31">
        <f t="shared" si="103"/>
        <v>3.6391996890035621E-6</v>
      </c>
      <c r="X340" s="31">
        <f t="shared" si="104"/>
        <v>17.779898502373069</v>
      </c>
      <c r="Y340" s="31">
        <f t="shared" si="105"/>
        <v>17.779902141572759</v>
      </c>
      <c r="Z340" s="31">
        <f t="shared" si="106"/>
        <v>-7.6199528618172963</v>
      </c>
      <c r="AA340" s="31"/>
      <c r="AB340" s="31"/>
      <c r="AC340" s="31"/>
      <c r="AD340" s="31"/>
      <c r="AE340" s="31"/>
      <c r="AF340" s="31"/>
      <c r="AG340" s="31"/>
      <c r="AH340" s="33">
        <f t="shared" si="107"/>
        <v>0.78833449831460944</v>
      </c>
      <c r="AI340" s="33">
        <f t="shared" si="108"/>
        <v>1.0907137245454439</v>
      </c>
      <c r="AJ340" s="33">
        <f t="shared" si="109"/>
        <v>0.99999995667619368</v>
      </c>
      <c r="AK340" s="95">
        <f t="shared" si="110"/>
        <v>0.8925328611922474</v>
      </c>
      <c r="AL340" s="3">
        <f t="shared" si="111"/>
        <v>0.89258674721394815</v>
      </c>
      <c r="AM340" s="3"/>
      <c r="AN340" s="3"/>
      <c r="AO340" s="3"/>
      <c r="AP340" s="3"/>
      <c r="AQ340" s="3"/>
      <c r="AR340" s="90">
        <f t="shared" si="117"/>
        <v>0</v>
      </c>
      <c r="AS340" s="91">
        <f t="shared" si="118"/>
        <v>0</v>
      </c>
      <c r="AT340" s="89">
        <f>SUM(AS$9:AS340)*RLR</f>
        <v>120</v>
      </c>
      <c r="AU340" s="90">
        <f>AT340-SUM(AW$9:AW340)</f>
        <v>12.889590334326215</v>
      </c>
      <c r="AV340" s="48">
        <f t="shared" si="112"/>
        <v>0.47543581616481773</v>
      </c>
      <c r="AW340" s="31">
        <f t="shared" si="119"/>
        <v>6.1672681025484288E-2</v>
      </c>
      <c r="AX340" s="90">
        <f>SUM(AW$9:AW340)*RRF</f>
        <v>74.977286765971641</v>
      </c>
      <c r="AY340" s="96"/>
    </row>
    <row r="341" spans="1:51" x14ac:dyDescent="0.25">
      <c r="A341" s="14">
        <f t="shared" si="113"/>
        <v>3.32</v>
      </c>
      <c r="B341" s="59">
        <f>IF($B$4="AY",0,IFERROR(P*INDEX('UWYr writing pattern'!$C$4:$C$18,MATCH('Extended model w.Calcs'!$A341,'UWYr writing pattern'!$A$4:$A$18,0)) / 25,B340))</f>
        <v>0</v>
      </c>
      <c r="C341" s="36">
        <f t="shared" si="114"/>
        <v>3.9021751903398911E-6</v>
      </c>
      <c r="E341" s="48">
        <f t="shared" si="100"/>
        <v>9.9599999999999991</v>
      </c>
      <c r="F341" s="34">
        <f t="shared" si="115"/>
        <v>4.3020539180720678E-7</v>
      </c>
      <c r="G341" s="31">
        <f>SUM($F$9:F341)*RLR</f>
        <v>119.9999953173897</v>
      </c>
      <c r="H341" s="32"/>
      <c r="I341" s="36">
        <f>G341-SUM($L$9:L341)</f>
        <v>25.279095511696511</v>
      </c>
      <c r="K341" s="48">
        <f t="shared" si="101"/>
        <v>0.47468354430379744</v>
      </c>
      <c r="L341" s="31">
        <f t="shared" si="116"/>
        <v>0.12076000794004803</v>
      </c>
      <c r="M341" s="36">
        <f>SUM($L$9:L341)*RRF</f>
        <v>66.304629863985227</v>
      </c>
      <c r="N341" s="33"/>
      <c r="O341" s="36">
        <f t="shared" si="102"/>
        <v>91.583725375681738</v>
      </c>
      <c r="P341" s="33"/>
      <c r="Q341" s="33"/>
      <c r="R341" s="33"/>
      <c r="S341" s="33"/>
      <c r="T341" s="33"/>
      <c r="U341" s="33"/>
      <c r="V341" s="33"/>
      <c r="W341" s="31">
        <f t="shared" si="103"/>
        <v>3.2778271598855083E-6</v>
      </c>
      <c r="X341" s="31">
        <f t="shared" si="104"/>
        <v>17.695366858187555</v>
      </c>
      <c r="Y341" s="31">
        <f t="shared" si="105"/>
        <v>17.695370136014713</v>
      </c>
      <c r="Z341" s="31">
        <f t="shared" si="106"/>
        <v>-7.5837253756817375</v>
      </c>
      <c r="AA341" s="31"/>
      <c r="AB341" s="31"/>
      <c r="AC341" s="31"/>
      <c r="AD341" s="31"/>
      <c r="AE341" s="31"/>
      <c r="AF341" s="31"/>
      <c r="AG341" s="31"/>
      <c r="AH341" s="33">
        <f t="shared" si="107"/>
        <v>0.78934083171410985</v>
      </c>
      <c r="AI341" s="33">
        <f t="shared" si="108"/>
        <v>1.0902824449485922</v>
      </c>
      <c r="AJ341" s="33">
        <f t="shared" si="109"/>
        <v>0.9999999609782475</v>
      </c>
      <c r="AK341" s="95">
        <f t="shared" si="110"/>
        <v>0.8930421832755624</v>
      </c>
      <c r="AL341" s="3">
        <f t="shared" si="111"/>
        <v>0.89309742828900074</v>
      </c>
      <c r="AM341" s="3"/>
      <c r="AN341" s="3"/>
      <c r="AO341" s="3"/>
      <c r="AP341" s="3"/>
      <c r="AQ341" s="3"/>
      <c r="AR341" s="90">
        <f t="shared" si="117"/>
        <v>0</v>
      </c>
      <c r="AS341" s="91">
        <f t="shared" si="118"/>
        <v>0</v>
      </c>
      <c r="AT341" s="89">
        <f>SUM(AS$9:AS341)*RLR</f>
        <v>120</v>
      </c>
      <c r="AU341" s="90">
        <f>AT341-SUM(AW$9:AW341)</f>
        <v>12.828308605319904</v>
      </c>
      <c r="AV341" s="48">
        <f t="shared" si="112"/>
        <v>0.47468354430379744</v>
      </c>
      <c r="AW341" s="31">
        <f t="shared" si="119"/>
        <v>6.1281729006305297E-2</v>
      </c>
      <c r="AX341" s="90">
        <f>SUM(AW$9:AW341)*RRF</f>
        <v>75.020183976276059</v>
      </c>
      <c r="AY341" s="96"/>
    </row>
    <row r="342" spans="1:51" x14ac:dyDescent="0.25">
      <c r="A342" s="14">
        <f t="shared" si="113"/>
        <v>3.33</v>
      </c>
      <c r="B342" s="59">
        <f>IF($B$4="AY",0,IFERROR(P*INDEX('UWYr writing pattern'!$C$4:$C$18,MATCH('Extended model w.Calcs'!$A342,'UWYr writing pattern'!$A$4:$A$18,0)) / 25,B341))</f>
        <v>0</v>
      </c>
      <c r="C342" s="36">
        <f t="shared" si="114"/>
        <v>3.5135185413820378E-6</v>
      </c>
      <c r="E342" s="48">
        <f t="shared" si="100"/>
        <v>9.99</v>
      </c>
      <c r="F342" s="34">
        <f t="shared" si="115"/>
        <v>3.8865664895785308E-7</v>
      </c>
      <c r="G342" s="31">
        <f>SUM($F$9:F342)*RLR</f>
        <v>119.99999578377768</v>
      </c>
      <c r="H342" s="32"/>
      <c r="I342" s="36">
        <f>G342-SUM($L$9:L342)</f>
        <v>25.159100271541618</v>
      </c>
      <c r="K342" s="48">
        <f t="shared" si="101"/>
        <v>0.47393364928909953</v>
      </c>
      <c r="L342" s="31">
        <f t="shared" si="116"/>
        <v>0.11999570654286318</v>
      </c>
      <c r="M342" s="36">
        <f>SUM($L$9:L342)*RRF</f>
        <v>66.388626858565232</v>
      </c>
      <c r="N342" s="33"/>
      <c r="O342" s="36">
        <f t="shared" si="102"/>
        <v>91.54772713010685</v>
      </c>
      <c r="P342" s="33"/>
      <c r="Q342" s="33"/>
      <c r="R342" s="33"/>
      <c r="S342" s="33"/>
      <c r="T342" s="33"/>
      <c r="U342" s="33"/>
      <c r="V342" s="33"/>
      <c r="W342" s="31">
        <f t="shared" si="103"/>
        <v>2.9513555747609115E-6</v>
      </c>
      <c r="X342" s="31">
        <f t="shared" si="104"/>
        <v>17.611370190079132</v>
      </c>
      <c r="Y342" s="31">
        <f t="shared" si="105"/>
        <v>17.611373141434708</v>
      </c>
      <c r="Z342" s="31">
        <f t="shared" si="106"/>
        <v>-7.5477271301068498</v>
      </c>
      <c r="AA342" s="31"/>
      <c r="AB342" s="31"/>
      <c r="AC342" s="31"/>
      <c r="AD342" s="31"/>
      <c r="AE342" s="31"/>
      <c r="AF342" s="31"/>
      <c r="AG342" s="31"/>
      <c r="AH342" s="33">
        <f t="shared" si="107"/>
        <v>0.79034079593530038</v>
      </c>
      <c r="AI342" s="33">
        <f t="shared" si="108"/>
        <v>1.0898538944060339</v>
      </c>
      <c r="AJ342" s="33">
        <f t="shared" si="109"/>
        <v>0.99999996486481402</v>
      </c>
      <c r="AK342" s="95">
        <f t="shared" si="110"/>
        <v>0.89354829197702224</v>
      </c>
      <c r="AL342" s="3">
        <f t="shared" si="111"/>
        <v>0.89360487720535042</v>
      </c>
      <c r="AM342" s="3"/>
      <c r="AN342" s="3"/>
      <c r="AO342" s="3"/>
      <c r="AP342" s="3"/>
      <c r="AQ342" s="3"/>
      <c r="AR342" s="90">
        <f t="shared" si="117"/>
        <v>0</v>
      </c>
      <c r="AS342" s="91">
        <f t="shared" si="118"/>
        <v>0</v>
      </c>
      <c r="AT342" s="89">
        <f>SUM(AS$9:AS342)*RLR</f>
        <v>120</v>
      </c>
      <c r="AU342" s="90">
        <f>AT342-SUM(AW$9:AW342)</f>
        <v>12.767414735357946</v>
      </c>
      <c r="AV342" s="48">
        <f t="shared" si="112"/>
        <v>0.47393364928909953</v>
      </c>
      <c r="AW342" s="31">
        <f t="shared" si="119"/>
        <v>6.0893869961961569E-2</v>
      </c>
      <c r="AX342" s="90">
        <f>SUM(AW$9:AW342)*RRF</f>
        <v>75.062809685249434</v>
      </c>
      <c r="AY342" s="96"/>
    </row>
    <row r="343" spans="1:51" x14ac:dyDescent="0.25">
      <c r="A343" s="14">
        <f t="shared" si="113"/>
        <v>3.34</v>
      </c>
      <c r="B343" s="59">
        <f>IF($B$4="AY",0,IFERROR(P*INDEX('UWYr writing pattern'!$C$4:$C$18,MATCH('Extended model w.Calcs'!$A343,'UWYr writing pattern'!$A$4:$A$18,0)) / 25,B342))</f>
        <v>0</v>
      </c>
      <c r="C343" s="36">
        <f t="shared" si="114"/>
        <v>3.1625180390979722E-6</v>
      </c>
      <c r="E343" s="48">
        <f t="shared" si="100"/>
        <v>10.02</v>
      </c>
      <c r="F343" s="34">
        <f t="shared" si="115"/>
        <v>3.510005022840656E-7</v>
      </c>
      <c r="G343" s="31">
        <f>SUM($F$9:F343)*RLR</f>
        <v>119.99999620497829</v>
      </c>
      <c r="H343" s="32"/>
      <c r="I343" s="36">
        <f>G343-SUM($L$9:L343)</f>
        <v>25.03986325069701</v>
      </c>
      <c r="K343" s="48">
        <f t="shared" si="101"/>
        <v>0.47318611987381703</v>
      </c>
      <c r="L343" s="31">
        <f t="shared" si="116"/>
        <v>0.11923744204522095</v>
      </c>
      <c r="M343" s="36">
        <f>SUM($L$9:L343)*RRF</f>
        <v>66.472093067996894</v>
      </c>
      <c r="N343" s="33"/>
      <c r="O343" s="36">
        <f t="shared" si="102"/>
        <v>91.511956318693905</v>
      </c>
      <c r="P343" s="33"/>
      <c r="Q343" s="33"/>
      <c r="R343" s="33"/>
      <c r="S343" s="33"/>
      <c r="T343" s="33"/>
      <c r="U343" s="33"/>
      <c r="V343" s="33"/>
      <c r="W343" s="31">
        <f t="shared" si="103"/>
        <v>2.6565151528422961E-6</v>
      </c>
      <c r="X343" s="31">
        <f t="shared" si="104"/>
        <v>17.527904275487906</v>
      </c>
      <c r="Y343" s="31">
        <f t="shared" si="105"/>
        <v>17.527906932003059</v>
      </c>
      <c r="Z343" s="31">
        <f t="shared" si="106"/>
        <v>-7.5119563186939047</v>
      </c>
      <c r="AA343" s="31"/>
      <c r="AB343" s="31"/>
      <c r="AC343" s="31"/>
      <c r="AD343" s="31"/>
      <c r="AE343" s="31"/>
      <c r="AF343" s="31"/>
      <c r="AG343" s="31"/>
      <c r="AH343" s="33">
        <f t="shared" si="107"/>
        <v>0.79133444128567731</v>
      </c>
      <c r="AI343" s="33">
        <f t="shared" si="108"/>
        <v>1.0894280514130226</v>
      </c>
      <c r="AJ343" s="33">
        <f t="shared" si="109"/>
        <v>0.99999996837481908</v>
      </c>
      <c r="AK343" s="95">
        <f t="shared" si="110"/>
        <v>0.89405121259878306</v>
      </c>
      <c r="AL343" s="3">
        <f t="shared" si="111"/>
        <v>0.8941091194934766</v>
      </c>
      <c r="AM343" s="3"/>
      <c r="AN343" s="3"/>
      <c r="AO343" s="3"/>
      <c r="AP343" s="3"/>
      <c r="AQ343" s="3"/>
      <c r="AR343" s="90">
        <f t="shared" si="117"/>
        <v>0</v>
      </c>
      <c r="AS343" s="91">
        <f t="shared" si="118"/>
        <v>0</v>
      </c>
      <c r="AT343" s="89">
        <f>SUM(AS$9:AS343)*RLR</f>
        <v>120</v>
      </c>
      <c r="AU343" s="90">
        <f>AT343-SUM(AW$9:AW343)</f>
        <v>12.706905660782795</v>
      </c>
      <c r="AV343" s="48">
        <f t="shared" si="112"/>
        <v>0.47318611987381703</v>
      </c>
      <c r="AW343" s="31">
        <f t="shared" si="119"/>
        <v>6.0509074575156148E-2</v>
      </c>
      <c r="AX343" s="90">
        <f>SUM(AW$9:AW343)*RRF</f>
        <v>75.105166037452037</v>
      </c>
      <c r="AY343" s="96"/>
    </row>
    <row r="344" spans="1:51" x14ac:dyDescent="0.25">
      <c r="A344" s="14">
        <f t="shared" si="113"/>
        <v>3.35</v>
      </c>
      <c r="B344" s="59">
        <f>IF($B$4="AY",0,IFERROR(P*INDEX('UWYr writing pattern'!$C$4:$C$18,MATCH('Extended model w.Calcs'!$A344,'UWYr writing pattern'!$A$4:$A$18,0)) / 25,B343))</f>
        <v>0</v>
      </c>
      <c r="C344" s="36">
        <f t="shared" si="114"/>
        <v>2.8456337315803556E-6</v>
      </c>
      <c r="E344" s="48">
        <f t="shared" si="100"/>
        <v>10.050000000000001</v>
      </c>
      <c r="F344" s="34">
        <f t="shared" si="115"/>
        <v>3.1688430751761677E-7</v>
      </c>
      <c r="G344" s="31">
        <f>SUM($F$9:F344)*RLR</f>
        <v>119.99999658523947</v>
      </c>
      <c r="H344" s="32"/>
      <c r="I344" s="36">
        <f>G344-SUM($L$9:L344)</f>
        <v>24.921378473620507</v>
      </c>
      <c r="K344" s="48">
        <f t="shared" si="101"/>
        <v>0.47244094488188981</v>
      </c>
      <c r="L344" s="31">
        <f t="shared" si="116"/>
        <v>0.11848515733768303</v>
      </c>
      <c r="M344" s="36">
        <f>SUM($L$9:L344)*RRF</f>
        <v>66.555032678133273</v>
      </c>
      <c r="N344" s="33"/>
      <c r="O344" s="36">
        <f t="shared" si="102"/>
        <v>91.47641115175378</v>
      </c>
      <c r="P344" s="33"/>
      <c r="Q344" s="33"/>
      <c r="R344" s="33"/>
      <c r="S344" s="33"/>
      <c r="T344" s="33"/>
      <c r="U344" s="33"/>
      <c r="V344" s="33"/>
      <c r="W344" s="31">
        <f t="shared" si="103"/>
        <v>2.3903323345274986E-6</v>
      </c>
      <c r="X344" s="31">
        <f t="shared" si="104"/>
        <v>17.444964931534354</v>
      </c>
      <c r="Y344" s="31">
        <f t="shared" si="105"/>
        <v>17.444967321866688</v>
      </c>
      <c r="Z344" s="31">
        <f t="shared" si="106"/>
        <v>-7.4764111517537799</v>
      </c>
      <c r="AA344" s="31"/>
      <c r="AB344" s="31"/>
      <c r="AC344" s="31"/>
      <c r="AD344" s="31"/>
      <c r="AE344" s="31"/>
      <c r="AF344" s="31"/>
      <c r="AG344" s="31"/>
      <c r="AH344" s="33">
        <f t="shared" si="107"/>
        <v>0.79232181759682463</v>
      </c>
      <c r="AI344" s="33">
        <f t="shared" si="108"/>
        <v>1.0890048946637354</v>
      </c>
      <c r="AJ344" s="33">
        <f t="shared" si="109"/>
        <v>0.99999997154366227</v>
      </c>
      <c r="AK344" s="95">
        <f t="shared" si="110"/>
        <v>0.89455097020430263</v>
      </c>
      <c r="AL344" s="3">
        <f t="shared" si="111"/>
        <v>0.89461018044224583</v>
      </c>
      <c r="AM344" s="3"/>
      <c r="AN344" s="3"/>
      <c r="AO344" s="3"/>
      <c r="AP344" s="3"/>
      <c r="AQ344" s="3"/>
      <c r="AR344" s="90">
        <f t="shared" si="117"/>
        <v>0</v>
      </c>
      <c r="AS344" s="91">
        <f t="shared" si="118"/>
        <v>0</v>
      </c>
      <c r="AT344" s="89">
        <f>SUM(AS$9:AS344)*RLR</f>
        <v>120</v>
      </c>
      <c r="AU344" s="90">
        <f>AT344-SUM(AW$9:AW344)</f>
        <v>12.646778346930503</v>
      </c>
      <c r="AV344" s="48">
        <f t="shared" si="112"/>
        <v>0.47244094488188981</v>
      </c>
      <c r="AW344" s="31">
        <f t="shared" si="119"/>
        <v>6.0127313852284515E-2</v>
      </c>
      <c r="AX344" s="90">
        <f>SUM(AW$9:AW344)*RRF</f>
        <v>75.147255157148649</v>
      </c>
      <c r="AY344" s="96"/>
    </row>
    <row r="345" spans="1:51" x14ac:dyDescent="0.25">
      <c r="A345" s="14">
        <f t="shared" si="113"/>
        <v>3.36</v>
      </c>
      <c r="B345" s="59">
        <f>IF($B$4="AY",0,IFERROR(P*INDEX('UWYr writing pattern'!$C$4:$C$18,MATCH('Extended model w.Calcs'!$A345,'UWYr writing pattern'!$A$4:$A$18,0)) / 25,B344))</f>
        <v>0</v>
      </c>
      <c r="C345" s="36">
        <f t="shared" si="114"/>
        <v>2.5596475415565299E-6</v>
      </c>
      <c r="E345" s="48">
        <f t="shared" si="100"/>
        <v>10.08</v>
      </c>
      <c r="F345" s="34">
        <f t="shared" si="115"/>
        <v>2.8598619002382574E-7</v>
      </c>
      <c r="G345" s="31">
        <f>SUM($F$9:F345)*RLR</f>
        <v>119.99999692842289</v>
      </c>
      <c r="H345" s="32"/>
      <c r="I345" s="36">
        <f>G345-SUM($L$9:L345)</f>
        <v>24.803640020865558</v>
      </c>
      <c r="K345" s="48">
        <f t="shared" si="101"/>
        <v>0.47169811320754723</v>
      </c>
      <c r="L345" s="31">
        <f t="shared" si="116"/>
        <v>0.11773879593836462</v>
      </c>
      <c r="M345" s="36">
        <f>SUM($L$9:L345)*RRF</f>
        <v>66.637449835290127</v>
      </c>
      <c r="N345" s="33"/>
      <c r="O345" s="36">
        <f t="shared" si="102"/>
        <v>91.441089856155685</v>
      </c>
      <c r="P345" s="33"/>
      <c r="Q345" s="33"/>
      <c r="R345" s="33"/>
      <c r="S345" s="33"/>
      <c r="T345" s="33"/>
      <c r="U345" s="33"/>
      <c r="V345" s="33"/>
      <c r="W345" s="31">
        <f t="shared" si="103"/>
        <v>2.1501039349074849E-6</v>
      </c>
      <c r="X345" s="31">
        <f t="shared" si="104"/>
        <v>17.362548014605888</v>
      </c>
      <c r="Y345" s="31">
        <f t="shared" si="105"/>
        <v>17.362550164709823</v>
      </c>
      <c r="Z345" s="31">
        <f t="shared" si="106"/>
        <v>-7.4410898561556849</v>
      </c>
      <c r="AA345" s="31"/>
      <c r="AB345" s="31"/>
      <c r="AC345" s="31"/>
      <c r="AD345" s="31"/>
      <c r="AE345" s="31"/>
      <c r="AF345" s="31"/>
      <c r="AG345" s="31"/>
      <c r="AH345" s="33">
        <f t="shared" si="107"/>
        <v>0.79330297422964435</v>
      </c>
      <c r="AI345" s="33">
        <f t="shared" si="108"/>
        <v>1.0885844030494725</v>
      </c>
      <c r="AJ345" s="33">
        <f t="shared" si="109"/>
        <v>0.99999997440352406</v>
      </c>
      <c r="AK345" s="95">
        <f t="shared" si="110"/>
        <v>0.89504758962096231</v>
      </c>
      <c r="AL345" s="3">
        <f t="shared" si="111"/>
        <v>0.89510808510157369</v>
      </c>
      <c r="AM345" s="3"/>
      <c r="AN345" s="3"/>
      <c r="AO345" s="3"/>
      <c r="AP345" s="3"/>
      <c r="AQ345" s="3"/>
      <c r="AR345" s="90">
        <f t="shared" si="117"/>
        <v>0</v>
      </c>
      <c r="AS345" s="91">
        <f t="shared" si="118"/>
        <v>0</v>
      </c>
      <c r="AT345" s="89">
        <f>SUM(AS$9:AS345)*RLR</f>
        <v>120</v>
      </c>
      <c r="AU345" s="90">
        <f>AT345-SUM(AW$9:AW345)</f>
        <v>12.587029787811147</v>
      </c>
      <c r="AV345" s="48">
        <f t="shared" si="112"/>
        <v>0.47169811320754723</v>
      </c>
      <c r="AW345" s="31">
        <f t="shared" si="119"/>
        <v>5.9748559119356719E-2</v>
      </c>
      <c r="AX345" s="90">
        <f>SUM(AW$9:AW345)*RRF</f>
        <v>75.189079148532187</v>
      </c>
      <c r="AY345" s="96"/>
    </row>
    <row r="346" spans="1:51" x14ac:dyDescent="0.25">
      <c r="A346" s="14">
        <f t="shared" si="113"/>
        <v>3.37</v>
      </c>
      <c r="B346" s="59">
        <f>IF($B$4="AY",0,IFERROR(P*INDEX('UWYr writing pattern'!$C$4:$C$18,MATCH('Extended model w.Calcs'!$A346,'UWYr writing pattern'!$A$4:$A$18,0)) / 25,B345))</f>
        <v>0</v>
      </c>
      <c r="C346" s="36">
        <f t="shared" si="114"/>
        <v>2.3016350693676315E-6</v>
      </c>
      <c r="E346" s="48">
        <f t="shared" si="100"/>
        <v>10.11</v>
      </c>
      <c r="F346" s="34">
        <f t="shared" si="115"/>
        <v>2.5801247218889823E-7</v>
      </c>
      <c r="G346" s="31">
        <f>SUM($F$9:F346)*RLR</f>
        <v>119.99999723803786</v>
      </c>
      <c r="H346" s="32"/>
      <c r="I346" s="36">
        <f>G346-SUM($L$9:L346)</f>
        <v>24.686642028495314</v>
      </c>
      <c r="K346" s="48">
        <f t="shared" si="101"/>
        <v>0.47095761381475665</v>
      </c>
      <c r="L346" s="31">
        <f t="shared" si="116"/>
        <v>0.11699830198521491</v>
      </c>
      <c r="M346" s="36">
        <f>SUM($L$9:L346)*RRF</f>
        <v>66.719348646679776</v>
      </c>
      <c r="N346" s="33"/>
      <c r="O346" s="36">
        <f t="shared" si="102"/>
        <v>91.40599067517509</v>
      </c>
      <c r="P346" s="33"/>
      <c r="Q346" s="33"/>
      <c r="R346" s="33"/>
      <c r="S346" s="33"/>
      <c r="T346" s="33"/>
      <c r="U346" s="33"/>
      <c r="V346" s="33"/>
      <c r="W346" s="31">
        <f t="shared" si="103"/>
        <v>1.9333734582688102E-6</v>
      </c>
      <c r="X346" s="31">
        <f t="shared" si="104"/>
        <v>17.28064941994672</v>
      </c>
      <c r="Y346" s="31">
        <f t="shared" si="105"/>
        <v>17.280651353320177</v>
      </c>
      <c r="Z346" s="31">
        <f t="shared" si="106"/>
        <v>-7.4059906751750901</v>
      </c>
      <c r="AA346" s="31"/>
      <c r="AB346" s="31"/>
      <c r="AC346" s="31"/>
      <c r="AD346" s="31"/>
      <c r="AE346" s="31"/>
      <c r="AF346" s="31"/>
      <c r="AG346" s="31"/>
      <c r="AH346" s="33">
        <f t="shared" si="107"/>
        <v>0.79427796007952112</v>
      </c>
      <c r="AI346" s="33">
        <f t="shared" si="108"/>
        <v>1.0881665556568463</v>
      </c>
      <c r="AJ346" s="33">
        <f t="shared" si="109"/>
        <v>0.99999997698364884</v>
      </c>
      <c r="AK346" s="95">
        <f t="shared" si="110"/>
        <v>0.89554109544265803</v>
      </c>
      <c r="AL346" s="3">
        <f t="shared" si="111"/>
        <v>0.89560285828505692</v>
      </c>
      <c r="AM346" s="3"/>
      <c r="AN346" s="3"/>
      <c r="AO346" s="3"/>
      <c r="AP346" s="3"/>
      <c r="AQ346" s="3"/>
      <c r="AR346" s="90">
        <f t="shared" si="117"/>
        <v>0</v>
      </c>
      <c r="AS346" s="91">
        <f t="shared" si="118"/>
        <v>0</v>
      </c>
      <c r="AT346" s="89">
        <f>SUM(AS$9:AS346)*RLR</f>
        <v>120</v>
      </c>
      <c r="AU346" s="90">
        <f>AT346-SUM(AW$9:AW346)</f>
        <v>12.527657005793174</v>
      </c>
      <c r="AV346" s="48">
        <f t="shared" si="112"/>
        <v>0.47095761381475665</v>
      </c>
      <c r="AW346" s="31">
        <f t="shared" si="119"/>
        <v>5.9372782017977119E-2</v>
      </c>
      <c r="AX346" s="90">
        <f>SUM(AW$9:AW346)*RRF</f>
        <v>75.230640095944779</v>
      </c>
      <c r="AY346" s="96"/>
    </row>
    <row r="347" spans="1:51" x14ac:dyDescent="0.25">
      <c r="A347" s="14">
        <f t="shared" si="113"/>
        <v>3.38</v>
      </c>
      <c r="B347" s="59">
        <f>IF($B$4="AY",0,IFERROR(P*INDEX('UWYr writing pattern'!$C$4:$C$18,MATCH('Extended model w.Calcs'!$A347,'UWYr writing pattern'!$A$4:$A$18,0)) / 25,B346))</f>
        <v>0</v>
      </c>
      <c r="C347" s="36">
        <f t="shared" si="114"/>
        <v>2.0689397638545641E-6</v>
      </c>
      <c r="E347" s="48">
        <f t="shared" si="100"/>
        <v>10.14</v>
      </c>
      <c r="F347" s="34">
        <f t="shared" si="115"/>
        <v>2.3269530551306752E-7</v>
      </c>
      <c r="G347" s="31">
        <f>SUM($F$9:F347)*RLR</f>
        <v>119.99999751727222</v>
      </c>
      <c r="H347" s="32"/>
      <c r="I347" s="36">
        <f>G347-SUM($L$9:L347)</f>
        <v>24.570378687501275</v>
      </c>
      <c r="K347" s="48">
        <f t="shared" si="101"/>
        <v>0.47021943573667713</v>
      </c>
      <c r="L347" s="31">
        <f t="shared" si="116"/>
        <v>0.11626362022839237</v>
      </c>
      <c r="M347" s="36">
        <f>SUM($L$9:L347)*RRF</f>
        <v>66.800733180839657</v>
      </c>
      <c r="N347" s="33"/>
      <c r="O347" s="36">
        <f t="shared" si="102"/>
        <v>91.371111868340932</v>
      </c>
      <c r="P347" s="33"/>
      <c r="Q347" s="33"/>
      <c r="R347" s="33"/>
      <c r="S347" s="33"/>
      <c r="T347" s="33"/>
      <c r="U347" s="33"/>
      <c r="V347" s="33"/>
      <c r="W347" s="31">
        <f t="shared" si="103"/>
        <v>1.7379094016378336E-6</v>
      </c>
      <c r="X347" s="31">
        <f t="shared" si="104"/>
        <v>17.199265081250893</v>
      </c>
      <c r="Y347" s="31">
        <f t="shared" si="105"/>
        <v>17.199266819160293</v>
      </c>
      <c r="Z347" s="31">
        <f t="shared" si="106"/>
        <v>-7.3711118683409325</v>
      </c>
      <c r="AA347" s="31"/>
      <c r="AB347" s="31"/>
      <c r="AC347" s="31"/>
      <c r="AD347" s="31"/>
      <c r="AE347" s="31"/>
      <c r="AF347" s="31"/>
      <c r="AG347" s="31"/>
      <c r="AH347" s="33">
        <f t="shared" si="107"/>
        <v>0.79524682358142451</v>
      </c>
      <c r="AI347" s="33">
        <f t="shared" si="108"/>
        <v>1.0877513317659635</v>
      </c>
      <c r="AJ347" s="33">
        <f t="shared" si="109"/>
        <v>0.99999997931060181</v>
      </c>
      <c r="AK347" s="95">
        <f t="shared" si="110"/>
        <v>0.89603151203235776</v>
      </c>
      <c r="AL347" s="3">
        <f t="shared" si="111"/>
        <v>0.89609452457256822</v>
      </c>
      <c r="AM347" s="3"/>
      <c r="AN347" s="3"/>
      <c r="AO347" s="3"/>
      <c r="AP347" s="3"/>
      <c r="AQ347" s="3"/>
      <c r="AR347" s="90">
        <f t="shared" si="117"/>
        <v>0</v>
      </c>
      <c r="AS347" s="91">
        <f t="shared" si="118"/>
        <v>0</v>
      </c>
      <c r="AT347" s="89">
        <f>SUM(AS$9:AS347)*RLR</f>
        <v>120</v>
      </c>
      <c r="AU347" s="90">
        <f>AT347-SUM(AW$9:AW347)</f>
        <v>12.4686570512918</v>
      </c>
      <c r="AV347" s="48">
        <f t="shared" si="112"/>
        <v>0.47021943573667713</v>
      </c>
      <c r="AW347" s="31">
        <f t="shared" si="119"/>
        <v>5.8999954501380722E-2</v>
      </c>
      <c r="AX347" s="90">
        <f>SUM(AW$9:AW347)*RRF</f>
        <v>75.27194006409573</v>
      </c>
      <c r="AY347" s="96"/>
    </row>
    <row r="348" spans="1:51" x14ac:dyDescent="0.25">
      <c r="A348" s="14">
        <f t="shared" si="113"/>
        <v>3.39</v>
      </c>
      <c r="B348" s="59">
        <f>IF($B$4="AY",0,IFERROR(P*INDEX('UWYr writing pattern'!$C$4:$C$18,MATCH('Extended model w.Calcs'!$A348,'UWYr writing pattern'!$A$4:$A$18,0)) / 25,B347))</f>
        <v>0</v>
      </c>
      <c r="C348" s="36">
        <f t="shared" si="114"/>
        <v>1.8591492717997111E-6</v>
      </c>
      <c r="E348" s="48">
        <f t="shared" si="100"/>
        <v>10.17</v>
      </c>
      <c r="F348" s="34">
        <f t="shared" si="115"/>
        <v>2.0979049205485281E-7</v>
      </c>
      <c r="G348" s="31">
        <f>SUM($F$9:F348)*RLR</f>
        <v>119.99999776902081</v>
      </c>
      <c r="H348" s="32"/>
      <c r="I348" s="36">
        <f>G348-SUM($L$9:L348)</f>
        <v>24.454844243227129</v>
      </c>
      <c r="K348" s="48">
        <f t="shared" si="101"/>
        <v>0.46948356807511732</v>
      </c>
      <c r="L348" s="31">
        <f t="shared" si="116"/>
        <v>0.11553469602273328</v>
      </c>
      <c r="M348" s="36">
        <f>SUM($L$9:L348)*RRF</f>
        <v>66.881607468055577</v>
      </c>
      <c r="N348" s="33"/>
      <c r="O348" s="36">
        <f t="shared" si="102"/>
        <v>91.336451711282706</v>
      </c>
      <c r="P348" s="33"/>
      <c r="Q348" s="33"/>
      <c r="R348" s="33"/>
      <c r="S348" s="33"/>
      <c r="T348" s="33"/>
      <c r="U348" s="33"/>
      <c r="V348" s="33"/>
      <c r="W348" s="31">
        <f t="shared" si="103"/>
        <v>1.5616853883117572E-6</v>
      </c>
      <c r="X348" s="31">
        <f t="shared" si="104"/>
        <v>17.118390970258989</v>
      </c>
      <c r="Y348" s="31">
        <f t="shared" si="105"/>
        <v>17.118392531944377</v>
      </c>
      <c r="Z348" s="31">
        <f t="shared" si="106"/>
        <v>-7.3364517112827059</v>
      </c>
      <c r="AA348" s="31"/>
      <c r="AB348" s="31"/>
      <c r="AC348" s="31"/>
      <c r="AD348" s="31"/>
      <c r="AE348" s="31"/>
      <c r="AF348" s="31"/>
      <c r="AG348" s="31"/>
      <c r="AH348" s="33">
        <f t="shared" si="107"/>
        <v>0.79620961271494739</v>
      </c>
      <c r="AI348" s="33">
        <f t="shared" si="108"/>
        <v>1.0873387108486037</v>
      </c>
      <c r="AJ348" s="33">
        <f t="shared" si="109"/>
        <v>0.99999998140850677</v>
      </c>
      <c r="AK348" s="95">
        <f t="shared" si="110"/>
        <v>0.89651886352462751</v>
      </c>
      <c r="AL348" s="3">
        <f t="shared" si="111"/>
        <v>0.89658310831282273</v>
      </c>
      <c r="AM348" s="3"/>
      <c r="AN348" s="3"/>
      <c r="AO348" s="3"/>
      <c r="AP348" s="3"/>
      <c r="AQ348" s="3"/>
      <c r="AR348" s="90">
        <f t="shared" si="117"/>
        <v>0</v>
      </c>
      <c r="AS348" s="91">
        <f t="shared" si="118"/>
        <v>0</v>
      </c>
      <c r="AT348" s="89">
        <f>SUM(AS$9:AS348)*RLR</f>
        <v>120</v>
      </c>
      <c r="AU348" s="90">
        <f>AT348-SUM(AW$9:AW348)</f>
        <v>12.410027002461277</v>
      </c>
      <c r="AV348" s="48">
        <f t="shared" si="112"/>
        <v>0.46948356807511732</v>
      </c>
      <c r="AW348" s="31">
        <f t="shared" si="119"/>
        <v>5.8630048830525708E-2</v>
      </c>
      <c r="AX348" s="90">
        <f>SUM(AW$9:AW348)*RRF</f>
        <v>75.312981098277106</v>
      </c>
      <c r="AY348" s="96"/>
    </row>
    <row r="349" spans="1:51" x14ac:dyDescent="0.25">
      <c r="A349" s="14">
        <f t="shared" si="113"/>
        <v>3.4</v>
      </c>
      <c r="B349" s="59">
        <f>IF($B$4="AY",0,IFERROR(P*INDEX('UWYr writing pattern'!$C$4:$C$18,MATCH('Extended model w.Calcs'!$A349,'UWYr writing pattern'!$A$4:$A$18,0)) / 25,B348))</f>
        <v>0</v>
      </c>
      <c r="C349" s="36">
        <f t="shared" si="114"/>
        <v>1.6700737908576805E-6</v>
      </c>
      <c r="E349" s="48">
        <f t="shared" si="100"/>
        <v>10.199999999999999</v>
      </c>
      <c r="F349" s="34">
        <f t="shared" si="115"/>
        <v>1.8907548094203064E-7</v>
      </c>
      <c r="G349" s="31">
        <f>SUM($F$9:F349)*RLR</f>
        <v>119.99999799591139</v>
      </c>
      <c r="H349" s="32"/>
      <c r="I349" s="36">
        <f>G349-SUM($L$9:L349)</f>
        <v>24.340032994797397</v>
      </c>
      <c r="K349" s="48">
        <f t="shared" si="101"/>
        <v>0.46875</v>
      </c>
      <c r="L349" s="31">
        <f t="shared" si="116"/>
        <v>0.11481147532031515</v>
      </c>
      <c r="M349" s="36">
        <f>SUM($L$9:L349)*RRF</f>
        <v>66.961975500779786</v>
      </c>
      <c r="N349" s="33"/>
      <c r="O349" s="36">
        <f t="shared" si="102"/>
        <v>91.302008495577184</v>
      </c>
      <c r="P349" s="33"/>
      <c r="Q349" s="33"/>
      <c r="R349" s="33"/>
      <c r="S349" s="33"/>
      <c r="T349" s="33"/>
      <c r="U349" s="33"/>
      <c r="V349" s="33"/>
      <c r="W349" s="31">
        <f t="shared" si="103"/>
        <v>1.4028619843204515E-6</v>
      </c>
      <c r="X349" s="31">
        <f t="shared" si="104"/>
        <v>17.038023096358177</v>
      </c>
      <c r="Y349" s="31">
        <f t="shared" si="105"/>
        <v>17.03802449922016</v>
      </c>
      <c r="Z349" s="31">
        <f t="shared" si="106"/>
        <v>-7.3020084955771836</v>
      </c>
      <c r="AA349" s="31"/>
      <c r="AB349" s="31"/>
      <c r="AC349" s="31"/>
      <c r="AD349" s="31"/>
      <c r="AE349" s="31"/>
      <c r="AF349" s="31"/>
      <c r="AG349" s="31"/>
      <c r="AH349" s="33">
        <f t="shared" si="107"/>
        <v>0.79716637500928322</v>
      </c>
      <c r="AI349" s="33">
        <f t="shared" si="108"/>
        <v>1.0869286725663951</v>
      </c>
      <c r="AJ349" s="33">
        <f t="shared" si="109"/>
        <v>0.99999998329926154</v>
      </c>
      <c r="AK349" s="95">
        <f t="shared" si="110"/>
        <v>0.897003173828125</v>
      </c>
      <c r="AL349" s="3">
        <f t="shared" si="111"/>
        <v>0.89706863362590794</v>
      </c>
      <c r="AM349" s="3"/>
      <c r="AN349" s="3"/>
      <c r="AO349" s="3"/>
      <c r="AP349" s="3"/>
      <c r="AQ349" s="3"/>
      <c r="AR349" s="90">
        <f t="shared" si="117"/>
        <v>0</v>
      </c>
      <c r="AS349" s="91">
        <f t="shared" si="118"/>
        <v>0</v>
      </c>
      <c r="AT349" s="89">
        <f>SUM(AS$9:AS349)*RLR</f>
        <v>120</v>
      </c>
      <c r="AU349" s="90">
        <f>AT349-SUM(AW$9:AW349)</f>
        <v>12.351763964891035</v>
      </c>
      <c r="AV349" s="48">
        <f t="shared" si="112"/>
        <v>0.46875</v>
      </c>
      <c r="AW349" s="31">
        <f t="shared" si="119"/>
        <v>5.8263037570240733E-2</v>
      </c>
      <c r="AX349" s="90">
        <f>SUM(AW$9:AW349)*RRF</f>
        <v>75.353765224576264</v>
      </c>
      <c r="AY349" s="96"/>
    </row>
    <row r="350" spans="1:51" x14ac:dyDescent="0.25">
      <c r="A350" s="14">
        <f t="shared" si="113"/>
        <v>3.41</v>
      </c>
      <c r="B350" s="59">
        <f>IF($B$4="AY",0,IFERROR(P*INDEX('UWYr writing pattern'!$C$4:$C$18,MATCH('Extended model w.Calcs'!$A350,'UWYr writing pattern'!$A$4:$A$18,0)) / 25,B349))</f>
        <v>0</v>
      </c>
      <c r="C350" s="36">
        <f t="shared" si="114"/>
        <v>1.499726264190197E-6</v>
      </c>
      <c r="E350" s="48">
        <f t="shared" si="100"/>
        <v>10.23</v>
      </c>
      <c r="F350" s="34">
        <f t="shared" si="115"/>
        <v>1.7034752666748342E-7</v>
      </c>
      <c r="G350" s="31">
        <f>SUM($F$9:F350)*RLR</f>
        <v>119.99999820032842</v>
      </c>
      <c r="H350" s="32"/>
      <c r="I350" s="36">
        <f>G350-SUM($L$9:L350)</f>
        <v>24.225939294551324</v>
      </c>
      <c r="K350" s="48">
        <f t="shared" si="101"/>
        <v>0.46801872074882994</v>
      </c>
      <c r="L350" s="31">
        <f t="shared" si="116"/>
        <v>0.1140939046631128</v>
      </c>
      <c r="M350" s="36">
        <f>SUM($L$9:L350)*RRF</f>
        <v>67.041841234043957</v>
      </c>
      <c r="N350" s="33"/>
      <c r="O350" s="36">
        <f t="shared" si="102"/>
        <v>91.267780528595281</v>
      </c>
      <c r="P350" s="33"/>
      <c r="Q350" s="33"/>
      <c r="R350" s="33"/>
      <c r="S350" s="33"/>
      <c r="T350" s="33"/>
      <c r="U350" s="33"/>
      <c r="V350" s="33"/>
      <c r="W350" s="31">
        <f t="shared" si="103"/>
        <v>1.2597700619197653E-6</v>
      </c>
      <c r="X350" s="31">
        <f t="shared" si="104"/>
        <v>16.958157506185927</v>
      </c>
      <c r="Y350" s="31">
        <f t="shared" si="105"/>
        <v>16.958158765955989</v>
      </c>
      <c r="Z350" s="31">
        <f t="shared" si="106"/>
        <v>-7.2677805285952815</v>
      </c>
      <c r="AA350" s="31"/>
      <c r="AB350" s="31"/>
      <c r="AC350" s="31"/>
      <c r="AD350" s="31"/>
      <c r="AE350" s="31"/>
      <c r="AF350" s="31"/>
      <c r="AG350" s="31"/>
      <c r="AH350" s="33">
        <f t="shared" si="107"/>
        <v>0.79811715754814239</v>
      </c>
      <c r="AI350" s="33">
        <f t="shared" si="108"/>
        <v>1.0865211967689914</v>
      </c>
      <c r="AJ350" s="33">
        <f t="shared" si="109"/>
        <v>0.99999998500273679</v>
      </c>
      <c r="AK350" s="95">
        <f t="shared" si="110"/>
        <v>0.89748446662806336</v>
      </c>
      <c r="AL350" s="3">
        <f t="shared" si="111"/>
        <v>0.89755112440578666</v>
      </c>
      <c r="AM350" s="3"/>
      <c r="AN350" s="3"/>
      <c r="AO350" s="3"/>
      <c r="AP350" s="3"/>
      <c r="AQ350" s="3"/>
      <c r="AR350" s="90">
        <f t="shared" si="117"/>
        <v>0</v>
      </c>
      <c r="AS350" s="91">
        <f t="shared" si="118"/>
        <v>0</v>
      </c>
      <c r="AT350" s="89">
        <f>SUM(AS$9:AS350)*RLR</f>
        <v>120</v>
      </c>
      <c r="AU350" s="90">
        <f>AT350-SUM(AW$9:AW350)</f>
        <v>12.293865071305603</v>
      </c>
      <c r="AV350" s="48">
        <f t="shared" si="112"/>
        <v>0.46801872074882994</v>
      </c>
      <c r="AW350" s="31">
        <f t="shared" si="119"/>
        <v>5.7898893585426728E-2</v>
      </c>
      <c r="AX350" s="90">
        <f>SUM(AW$9:AW350)*RRF</f>
        <v>75.394294450086079</v>
      </c>
      <c r="AY350" s="96"/>
    </row>
    <row r="351" spans="1:51" x14ac:dyDescent="0.25">
      <c r="A351" s="14">
        <f t="shared" si="113"/>
        <v>3.42</v>
      </c>
      <c r="B351" s="59">
        <f>IF($B$4="AY",0,IFERROR(P*INDEX('UWYr writing pattern'!$C$4:$C$18,MATCH('Extended model w.Calcs'!$A351,'UWYr writing pattern'!$A$4:$A$18,0)) / 25,B350))</f>
        <v>0</v>
      </c>
      <c r="C351" s="36">
        <f t="shared" si="114"/>
        <v>1.3463042673635398E-6</v>
      </c>
      <c r="E351" s="48">
        <f t="shared" si="100"/>
        <v>10.26</v>
      </c>
      <c r="F351" s="34">
        <f t="shared" si="115"/>
        <v>1.5342199682665717E-7</v>
      </c>
      <c r="G351" s="31">
        <f>SUM($F$9:F351)*RLR</f>
        <v>119.99999838443482</v>
      </c>
      <c r="H351" s="32"/>
      <c r="I351" s="36">
        <f>G351-SUM($L$9:L351)</f>
        <v>24.11255754748197</v>
      </c>
      <c r="K351" s="48">
        <f t="shared" si="101"/>
        <v>0.46728971962616822</v>
      </c>
      <c r="L351" s="31">
        <f t="shared" si="116"/>
        <v>0.11338193117574723</v>
      </c>
      <c r="M351" s="36">
        <f>SUM($L$9:L351)*RRF</f>
        <v>67.121208585866995</v>
      </c>
      <c r="N351" s="33"/>
      <c r="O351" s="36">
        <f t="shared" si="102"/>
        <v>91.233766133348965</v>
      </c>
      <c r="P351" s="33"/>
      <c r="Q351" s="33"/>
      <c r="R351" s="33"/>
      <c r="S351" s="33"/>
      <c r="T351" s="33"/>
      <c r="U351" s="33"/>
      <c r="V351" s="33"/>
      <c r="W351" s="31">
        <f t="shared" si="103"/>
        <v>1.1308955845853734E-6</v>
      </c>
      <c r="X351" s="31">
        <f t="shared" si="104"/>
        <v>16.878790283237379</v>
      </c>
      <c r="Y351" s="31">
        <f t="shared" si="105"/>
        <v>16.878791414132962</v>
      </c>
      <c r="Z351" s="31">
        <f t="shared" si="106"/>
        <v>-7.2337661333489649</v>
      </c>
      <c r="AA351" s="31"/>
      <c r="AB351" s="31"/>
      <c r="AC351" s="31"/>
      <c r="AD351" s="31"/>
      <c r="AE351" s="31"/>
      <c r="AF351" s="31"/>
      <c r="AG351" s="31"/>
      <c r="AH351" s="33">
        <f t="shared" si="107"/>
        <v>0.79906200697460705</v>
      </c>
      <c r="AI351" s="33">
        <f t="shared" si="108"/>
        <v>1.0861162634922497</v>
      </c>
      <c r="AJ351" s="33">
        <f t="shared" si="109"/>
        <v>0.99999998653695676</v>
      </c>
      <c r="AK351" s="95">
        <f t="shared" si="110"/>
        <v>0.8979627653886435</v>
      </c>
      <c r="AL351" s="3">
        <f t="shared" si="111"/>
        <v>0.89803060432276416</v>
      </c>
      <c r="AM351" s="3"/>
      <c r="AN351" s="3"/>
      <c r="AO351" s="3"/>
      <c r="AP351" s="3"/>
      <c r="AQ351" s="3"/>
      <c r="AR351" s="90">
        <f t="shared" si="117"/>
        <v>0</v>
      </c>
      <c r="AS351" s="91">
        <f t="shared" si="118"/>
        <v>0</v>
      </c>
      <c r="AT351" s="89">
        <f>SUM(AS$9:AS351)*RLR</f>
        <v>120</v>
      </c>
      <c r="AU351" s="90">
        <f>AT351-SUM(AW$9:AW351)</f>
        <v>12.23632748126829</v>
      </c>
      <c r="AV351" s="48">
        <f t="shared" si="112"/>
        <v>0.46728971962616822</v>
      </c>
      <c r="AW351" s="31">
        <f t="shared" si="119"/>
        <v>5.7537590037311716E-2</v>
      </c>
      <c r="AX351" s="90">
        <f>SUM(AW$9:AW351)*RRF</f>
        <v>75.434570763112191</v>
      </c>
      <c r="AY351" s="96"/>
    </row>
    <row r="352" spans="1:51" x14ac:dyDescent="0.25">
      <c r="A352" s="14">
        <f t="shared" si="113"/>
        <v>3.43</v>
      </c>
      <c r="B352" s="59">
        <f>IF($B$4="AY",0,IFERROR(P*INDEX('UWYr writing pattern'!$C$4:$C$18,MATCH('Extended model w.Calcs'!$A352,'UWYr writing pattern'!$A$4:$A$18,0)) / 25,B351))</f>
        <v>0</v>
      </c>
      <c r="C352" s="36">
        <f t="shared" si="114"/>
        <v>1.2081734495320407E-6</v>
      </c>
      <c r="E352" s="48">
        <f t="shared" si="100"/>
        <v>10.290000000000001</v>
      </c>
      <c r="F352" s="34">
        <f t="shared" si="115"/>
        <v>1.3813081783149919E-7</v>
      </c>
      <c r="G352" s="31">
        <f>SUM($F$9:F352)*RLR</f>
        <v>119.99999855019179</v>
      </c>
      <c r="H352" s="32"/>
      <c r="I352" s="36">
        <f>G352-SUM($L$9:L352)</f>
        <v>23.99988221068061</v>
      </c>
      <c r="K352" s="48">
        <f t="shared" si="101"/>
        <v>0.46656298600311041</v>
      </c>
      <c r="L352" s="31">
        <f t="shared" si="116"/>
        <v>0.11267550255832695</v>
      </c>
      <c r="M352" s="36">
        <f>SUM($L$9:L352)*RRF</f>
        <v>67.200081437657815</v>
      </c>
      <c r="N352" s="33"/>
      <c r="O352" s="36">
        <f t="shared" si="102"/>
        <v>91.199963648338425</v>
      </c>
      <c r="P352" s="33"/>
      <c r="Q352" s="33"/>
      <c r="R352" s="33"/>
      <c r="S352" s="33"/>
      <c r="T352" s="33"/>
      <c r="U352" s="33"/>
      <c r="V352" s="33"/>
      <c r="W352" s="31">
        <f t="shared" si="103"/>
        <v>1.0148656976069141E-6</v>
      </c>
      <c r="X352" s="31">
        <f t="shared" si="104"/>
        <v>16.799917547476426</v>
      </c>
      <c r="Y352" s="31">
        <f t="shared" si="105"/>
        <v>16.799918562342125</v>
      </c>
      <c r="Z352" s="31">
        <f t="shared" si="106"/>
        <v>-7.1999636483384251</v>
      </c>
      <c r="AA352" s="31"/>
      <c r="AB352" s="31"/>
      <c r="AC352" s="31"/>
      <c r="AD352" s="31"/>
      <c r="AE352" s="31"/>
      <c r="AF352" s="31"/>
      <c r="AG352" s="31"/>
      <c r="AH352" s="33">
        <f t="shared" si="107"/>
        <v>0.80000096949592636</v>
      </c>
      <c r="AI352" s="33">
        <f t="shared" si="108"/>
        <v>1.0857138529564099</v>
      </c>
      <c r="AJ352" s="33">
        <f t="shared" si="109"/>
        <v>0.99999998791826494</v>
      </c>
      <c r="AK352" s="95">
        <f t="shared" si="110"/>
        <v>0.89843809335545632</v>
      </c>
      <c r="AL352" s="3">
        <f t="shared" si="111"/>
        <v>0.89850709682592877</v>
      </c>
      <c r="AM352" s="3"/>
      <c r="AN352" s="3"/>
      <c r="AO352" s="3"/>
      <c r="AP352" s="3"/>
      <c r="AQ352" s="3"/>
      <c r="AR352" s="90">
        <f t="shared" si="117"/>
        <v>0</v>
      </c>
      <c r="AS352" s="91">
        <f t="shared" si="118"/>
        <v>0</v>
      </c>
      <c r="AT352" s="89">
        <f>SUM(AS$9:AS352)*RLR</f>
        <v>120</v>
      </c>
      <c r="AU352" s="90">
        <f>AT352-SUM(AW$9:AW352)</f>
        <v>12.179148380888535</v>
      </c>
      <c r="AV352" s="48">
        <f t="shared" si="112"/>
        <v>0.46656298600311041</v>
      </c>
      <c r="AW352" s="31">
        <f t="shared" si="119"/>
        <v>5.7179100379758367E-2</v>
      </c>
      <c r="AX352" s="90">
        <f>SUM(AW$9:AW352)*RRF</f>
        <v>75.474596133378014</v>
      </c>
      <c r="AY352" s="96"/>
    </row>
    <row r="353" spans="1:51" x14ac:dyDescent="0.25">
      <c r="A353" s="14">
        <f t="shared" si="113"/>
        <v>3.44</v>
      </c>
      <c r="B353" s="59">
        <f>IF($B$4="AY",0,IFERROR(P*INDEX('UWYr writing pattern'!$C$4:$C$18,MATCH('Extended model w.Calcs'!$A353,'UWYr writing pattern'!$A$4:$A$18,0)) / 25,B352))</f>
        <v>0</v>
      </c>
      <c r="C353" s="36">
        <f t="shared" si="114"/>
        <v>1.0838524015751937E-6</v>
      </c>
      <c r="E353" s="48">
        <f t="shared" si="100"/>
        <v>10.32</v>
      </c>
      <c r="F353" s="34">
        <f t="shared" si="115"/>
        <v>1.2432104795684701E-7</v>
      </c>
      <c r="G353" s="31">
        <f>SUM($F$9:F353)*RLR</f>
        <v>119.99999869937704</v>
      </c>
      <c r="H353" s="32"/>
      <c r="I353" s="36">
        <f>G353-SUM($L$9:L353)</f>
        <v>23.887907792786478</v>
      </c>
      <c r="K353" s="48">
        <f t="shared" si="101"/>
        <v>0.46583850931677023</v>
      </c>
      <c r="L353" s="31">
        <f t="shared" si="116"/>
        <v>0.11197456707938078</v>
      </c>
      <c r="M353" s="36">
        <f>SUM($L$9:L353)*RRF</f>
        <v>67.278463634613388</v>
      </c>
      <c r="N353" s="33"/>
      <c r="O353" s="36">
        <f t="shared" si="102"/>
        <v>91.166371427399866</v>
      </c>
      <c r="P353" s="33"/>
      <c r="Q353" s="33"/>
      <c r="R353" s="33"/>
      <c r="S353" s="33"/>
      <c r="T353" s="33"/>
      <c r="U353" s="33"/>
      <c r="V353" s="33"/>
      <c r="W353" s="31">
        <f t="shared" si="103"/>
        <v>9.1043601732316265E-7</v>
      </c>
      <c r="X353" s="31">
        <f t="shared" si="104"/>
        <v>16.721535454950534</v>
      </c>
      <c r="Y353" s="31">
        <f t="shared" si="105"/>
        <v>16.721536365386552</v>
      </c>
      <c r="Z353" s="31">
        <f t="shared" si="106"/>
        <v>-7.1663714273998664</v>
      </c>
      <c r="AA353" s="31"/>
      <c r="AB353" s="31"/>
      <c r="AC353" s="31"/>
      <c r="AD353" s="31"/>
      <c r="AE353" s="31"/>
      <c r="AF353" s="31"/>
      <c r="AG353" s="31"/>
      <c r="AH353" s="33">
        <f t="shared" si="107"/>
        <v>0.80093409088825462</v>
      </c>
      <c r="AI353" s="33">
        <f t="shared" si="108"/>
        <v>1.0853139455642842</v>
      </c>
      <c r="AJ353" s="33">
        <f t="shared" si="109"/>
        <v>0.99999998916147537</v>
      </c>
      <c r="AK353" s="95">
        <f t="shared" si="110"/>
        <v>0.89891047355785525</v>
      </c>
      <c r="AL353" s="3">
        <f t="shared" si="111"/>
        <v>0.89898062514555899</v>
      </c>
      <c r="AM353" s="3"/>
      <c r="AN353" s="3"/>
      <c r="AO353" s="3"/>
      <c r="AP353" s="3"/>
      <c r="AQ353" s="3"/>
      <c r="AR353" s="90">
        <f t="shared" si="117"/>
        <v>0</v>
      </c>
      <c r="AS353" s="91">
        <f t="shared" si="118"/>
        <v>0</v>
      </c>
      <c r="AT353" s="89">
        <f>SUM(AS$9:AS353)*RLR</f>
        <v>120</v>
      </c>
      <c r="AU353" s="90">
        <f>AT353-SUM(AW$9:AW353)</f>
        <v>12.122324982532916</v>
      </c>
      <c r="AV353" s="48">
        <f t="shared" si="112"/>
        <v>0.46583850931677023</v>
      </c>
      <c r="AW353" s="31">
        <f t="shared" si="119"/>
        <v>5.6823398355623021E-2</v>
      </c>
      <c r="AX353" s="90">
        <f>SUM(AW$9:AW353)*RRF</f>
        <v>75.514372512226956</v>
      </c>
      <c r="AY353" s="96"/>
    </row>
    <row r="354" spans="1:51" x14ac:dyDescent="0.25">
      <c r="A354" s="14">
        <f t="shared" si="113"/>
        <v>3.45</v>
      </c>
      <c r="B354" s="59">
        <f>IF($B$4="AY",0,IFERROR(P*INDEX('UWYr writing pattern'!$C$4:$C$18,MATCH('Extended model w.Calcs'!$A354,'UWYr writing pattern'!$A$4:$A$18,0)) / 25,B353))</f>
        <v>0</v>
      </c>
      <c r="C354" s="36">
        <f t="shared" si="114"/>
        <v>9.7199883373263381E-7</v>
      </c>
      <c r="E354" s="48">
        <f t="shared" si="100"/>
        <v>10.350000000000001</v>
      </c>
      <c r="F354" s="34">
        <f t="shared" si="115"/>
        <v>1.1185356784256E-7</v>
      </c>
      <c r="G354" s="31">
        <f>SUM($F$9:F354)*RLR</f>
        <v>119.99999883360132</v>
      </c>
      <c r="H354" s="32"/>
      <c r="I354" s="36">
        <f>G354-SUM($L$9:L354)</f>
        <v>23.776628853441878</v>
      </c>
      <c r="K354" s="48">
        <f t="shared" si="101"/>
        <v>0.46511627906976744</v>
      </c>
      <c r="L354" s="31">
        <f t="shared" si="116"/>
        <v>0.11127907356888113</v>
      </c>
      <c r="M354" s="36">
        <f>SUM($L$9:L354)*RRF</f>
        <v>67.356358986111601</v>
      </c>
      <c r="N354" s="33"/>
      <c r="O354" s="36">
        <f t="shared" si="102"/>
        <v>91.132987839553479</v>
      </c>
      <c r="P354" s="33"/>
      <c r="Q354" s="33"/>
      <c r="R354" s="33"/>
      <c r="S354" s="33"/>
      <c r="T354" s="33"/>
      <c r="U354" s="33"/>
      <c r="V354" s="33"/>
      <c r="W354" s="31">
        <f t="shared" si="103"/>
        <v>8.164790203354124E-7</v>
      </c>
      <c r="X354" s="31">
        <f t="shared" si="104"/>
        <v>16.643640197409315</v>
      </c>
      <c r="Y354" s="31">
        <f t="shared" si="105"/>
        <v>16.643641013888335</v>
      </c>
      <c r="Z354" s="31">
        <f t="shared" si="106"/>
        <v>-7.1329878395534791</v>
      </c>
      <c r="AA354" s="31"/>
      <c r="AB354" s="31"/>
      <c r="AC354" s="31"/>
      <c r="AD354" s="31"/>
      <c r="AE354" s="31"/>
      <c r="AF354" s="31"/>
      <c r="AG354" s="31"/>
      <c r="AH354" s="33">
        <f t="shared" si="107"/>
        <v>0.80186141650132858</v>
      </c>
      <c r="AI354" s="33">
        <f t="shared" si="108"/>
        <v>1.0849165218994461</v>
      </c>
      <c r="AJ354" s="33">
        <f t="shared" si="109"/>
        <v>0.99999999028001108</v>
      </c>
      <c r="AK354" s="95">
        <f t="shared" si="110"/>
        <v>0.89937992881129969</v>
      </c>
      <c r="AL354" s="3">
        <f t="shared" si="111"/>
        <v>0.89945121229550207</v>
      </c>
      <c r="AM354" s="3"/>
      <c r="AN354" s="3"/>
      <c r="AO354" s="3"/>
      <c r="AP354" s="3"/>
      <c r="AQ354" s="3"/>
      <c r="AR354" s="90">
        <f t="shared" si="117"/>
        <v>0</v>
      </c>
      <c r="AS354" s="91">
        <f t="shared" si="118"/>
        <v>0</v>
      </c>
      <c r="AT354" s="89">
        <f>SUM(AS$9:AS354)*RLR</f>
        <v>120</v>
      </c>
      <c r="AU354" s="90">
        <f>AT354-SUM(AW$9:AW354)</f>
        <v>12.065854524539745</v>
      </c>
      <c r="AV354" s="48">
        <f t="shared" si="112"/>
        <v>0.46511627906976744</v>
      </c>
      <c r="AW354" s="31">
        <f t="shared" si="119"/>
        <v>5.6470457993165767E-2</v>
      </c>
      <c r="AX354" s="90">
        <f>SUM(AW$9:AW354)*RRF</f>
        <v>75.553901832822177</v>
      </c>
      <c r="AY354" s="96"/>
    </row>
    <row r="355" spans="1:51" x14ac:dyDescent="0.25">
      <c r="A355" s="14">
        <f t="shared" si="113"/>
        <v>3.46</v>
      </c>
      <c r="B355" s="59">
        <f>IF($B$4="AY",0,IFERROR(P*INDEX('UWYr writing pattern'!$C$4:$C$18,MATCH('Extended model w.Calcs'!$A355,'UWYr writing pattern'!$A$4:$A$18,0)) / 25,B354))</f>
        <v>0</v>
      </c>
      <c r="C355" s="36">
        <f t="shared" si="114"/>
        <v>8.7139695444130617E-7</v>
      </c>
      <c r="E355" s="48">
        <f t="shared" si="100"/>
        <v>10.379999999999999</v>
      </c>
      <c r="F355" s="34">
        <f t="shared" si="115"/>
        <v>1.0060187929132761E-7</v>
      </c>
      <c r="G355" s="31">
        <f>SUM($F$9:F355)*RLR</f>
        <v>119.99999895432359</v>
      </c>
      <c r="H355" s="32"/>
      <c r="I355" s="36">
        <f>G355-SUM($L$9:L355)</f>
        <v>23.66604000275278</v>
      </c>
      <c r="K355" s="48">
        <f t="shared" si="101"/>
        <v>0.46439628482972134</v>
      </c>
      <c r="L355" s="31">
        <f t="shared" si="116"/>
        <v>0.11058897141135758</v>
      </c>
      <c r="M355" s="36">
        <f>SUM($L$9:L355)*RRF</f>
        <v>67.433771266099555</v>
      </c>
      <c r="N355" s="33"/>
      <c r="O355" s="36">
        <f t="shared" si="102"/>
        <v>91.099811268852335</v>
      </c>
      <c r="P355" s="33"/>
      <c r="Q355" s="33"/>
      <c r="R355" s="33"/>
      <c r="S355" s="33"/>
      <c r="T355" s="33"/>
      <c r="U355" s="33"/>
      <c r="V355" s="33"/>
      <c r="W355" s="31">
        <f t="shared" si="103"/>
        <v>7.3197344173069715E-7</v>
      </c>
      <c r="X355" s="31">
        <f t="shared" si="104"/>
        <v>16.566228001926945</v>
      </c>
      <c r="Y355" s="31">
        <f t="shared" si="105"/>
        <v>16.566228733900385</v>
      </c>
      <c r="Z355" s="31">
        <f t="shared" si="106"/>
        <v>-7.0998112688523349</v>
      </c>
      <c r="AA355" s="31"/>
      <c r="AB355" s="31"/>
      <c r="AC355" s="31"/>
      <c r="AD355" s="31"/>
      <c r="AE355" s="31"/>
      <c r="AF355" s="31"/>
      <c r="AG355" s="31"/>
      <c r="AH355" s="33">
        <f t="shared" si="107"/>
        <v>0.80278299126308994</v>
      </c>
      <c r="AI355" s="33">
        <f t="shared" si="108"/>
        <v>1.0845215627244325</v>
      </c>
      <c r="AJ355" s="33">
        <f t="shared" si="109"/>
        <v>0.9999999912860299</v>
      </c>
      <c r="AK355" s="95">
        <f t="shared" si="110"/>
        <v>0.89984648171966819</v>
      </c>
      <c r="AL355" s="3">
        <f t="shared" si="111"/>
        <v>0.89991888107552298</v>
      </c>
      <c r="AM355" s="3"/>
      <c r="AN355" s="3"/>
      <c r="AO355" s="3"/>
      <c r="AP355" s="3"/>
      <c r="AQ355" s="3"/>
      <c r="AR355" s="90">
        <f t="shared" si="117"/>
        <v>0</v>
      </c>
      <c r="AS355" s="91">
        <f t="shared" si="118"/>
        <v>0</v>
      </c>
      <c r="AT355" s="89">
        <f>SUM(AS$9:AS355)*RLR</f>
        <v>120</v>
      </c>
      <c r="AU355" s="90">
        <f>AT355-SUM(AW$9:AW355)</f>
        <v>12.00973427093723</v>
      </c>
      <c r="AV355" s="48">
        <f t="shared" si="112"/>
        <v>0.46439628482972134</v>
      </c>
      <c r="AW355" s="31">
        <f t="shared" si="119"/>
        <v>5.6120253602510439E-2</v>
      </c>
      <c r="AX355" s="90">
        <f>SUM(AW$9:AW355)*RRF</f>
        <v>75.593186010343928</v>
      </c>
      <c r="AY355" s="96"/>
    </row>
    <row r="356" spans="1:51" x14ac:dyDescent="0.25">
      <c r="A356" s="14">
        <f t="shared" si="113"/>
        <v>3.47</v>
      </c>
      <c r="B356" s="59">
        <f>IF($B$4="AY",0,IFERROR(P*INDEX('UWYr writing pattern'!$C$4:$C$18,MATCH('Extended model w.Calcs'!$A356,'UWYr writing pattern'!$A$4:$A$18,0)) / 25,B355))</f>
        <v>0</v>
      </c>
      <c r="C356" s="36">
        <f t="shared" si="114"/>
        <v>7.8094595057029864E-7</v>
      </c>
      <c r="E356" s="48">
        <f t="shared" si="100"/>
        <v>10.41</v>
      </c>
      <c r="F356" s="34">
        <f t="shared" si="115"/>
        <v>9.0451003871007584E-8</v>
      </c>
      <c r="G356" s="31">
        <f>SUM($F$9:F356)*RLR</f>
        <v>119.9999990628648</v>
      </c>
      <c r="H356" s="32"/>
      <c r="I356" s="36">
        <f>G356-SUM($L$9:L356)</f>
        <v>23.556135900754896</v>
      </c>
      <c r="K356" s="48">
        <f t="shared" si="101"/>
        <v>0.46367851622874801</v>
      </c>
      <c r="L356" s="31">
        <f t="shared" si="116"/>
        <v>0.10990421053909959</v>
      </c>
      <c r="M356" s="36">
        <f>SUM($L$9:L356)*RRF</f>
        <v>67.510704213476927</v>
      </c>
      <c r="N356" s="33"/>
      <c r="O356" s="36">
        <f t="shared" si="102"/>
        <v>91.066840114231823</v>
      </c>
      <c r="P356" s="33"/>
      <c r="Q356" s="33"/>
      <c r="R356" s="33"/>
      <c r="S356" s="33"/>
      <c r="T356" s="33"/>
      <c r="U356" s="33"/>
      <c r="V356" s="33"/>
      <c r="W356" s="31">
        <f t="shared" si="103"/>
        <v>6.5599459847905086E-7</v>
      </c>
      <c r="X356" s="31">
        <f t="shared" si="104"/>
        <v>16.489295130528426</v>
      </c>
      <c r="Y356" s="31">
        <f t="shared" si="105"/>
        <v>16.489295786523023</v>
      </c>
      <c r="Z356" s="31">
        <f t="shared" si="106"/>
        <v>-7.0668401142318231</v>
      </c>
      <c r="AA356" s="31"/>
      <c r="AB356" s="31"/>
      <c r="AC356" s="31"/>
      <c r="AD356" s="31"/>
      <c r="AE356" s="31"/>
      <c r="AF356" s="31"/>
      <c r="AG356" s="31"/>
      <c r="AH356" s="33">
        <f t="shared" si="107"/>
        <v>0.80369885968424915</v>
      </c>
      <c r="AI356" s="33">
        <f t="shared" si="108"/>
        <v>1.0841290489789503</v>
      </c>
      <c r="AJ356" s="33">
        <f t="shared" si="109"/>
        <v>0.99999999219054003</v>
      </c>
      <c r="AK356" s="95">
        <f t="shared" si="110"/>
        <v>0.9003101546775456</v>
      </c>
      <c r="AL356" s="3">
        <f t="shared" si="111"/>
        <v>0.90038365407362431</v>
      </c>
      <c r="AM356" s="3"/>
      <c r="AN356" s="3"/>
      <c r="AO356" s="3"/>
      <c r="AP356" s="3"/>
      <c r="AQ356" s="3"/>
      <c r="AR356" s="90">
        <f t="shared" si="117"/>
        <v>0</v>
      </c>
      <c r="AS356" s="91">
        <f t="shared" si="118"/>
        <v>0</v>
      </c>
      <c r="AT356" s="89">
        <f>SUM(AS$9:AS356)*RLR</f>
        <v>120</v>
      </c>
      <c r="AU356" s="90">
        <f>AT356-SUM(AW$9:AW356)</f>
        <v>11.953961511165076</v>
      </c>
      <c r="AV356" s="48">
        <f t="shared" si="112"/>
        <v>0.46367851622874801</v>
      </c>
      <c r="AW356" s="31">
        <f t="shared" si="119"/>
        <v>5.5772759772154318E-2</v>
      </c>
      <c r="AX356" s="90">
        <f>SUM(AW$9:AW356)*RRF</f>
        <v>75.632226942184445</v>
      </c>
      <c r="AY356" s="96"/>
    </row>
    <row r="357" spans="1:51" x14ac:dyDescent="0.25">
      <c r="A357" s="14">
        <f t="shared" si="113"/>
        <v>3.48</v>
      </c>
      <c r="B357" s="59">
        <f>IF($B$4="AY",0,IFERROR(P*INDEX('UWYr writing pattern'!$C$4:$C$18,MATCH('Extended model w.Calcs'!$A357,'UWYr writing pattern'!$A$4:$A$18,0)) / 25,B356))</f>
        <v>0</v>
      </c>
      <c r="C357" s="36">
        <f t="shared" si="114"/>
        <v>6.996494771159306E-7</v>
      </c>
      <c r="E357" s="48">
        <f t="shared" si="100"/>
        <v>10.44</v>
      </c>
      <c r="F357" s="34">
        <f t="shared" si="115"/>
        <v>8.1296473454368084E-8</v>
      </c>
      <c r="G357" s="31">
        <f>SUM($F$9:F357)*RLR</f>
        <v>119.99999916042057</v>
      </c>
      <c r="H357" s="32"/>
      <c r="I357" s="36">
        <f>G357-SUM($L$9:L357)</f>
        <v>23.446911256885215</v>
      </c>
      <c r="K357" s="48">
        <f t="shared" si="101"/>
        <v>0.46296296296296291</v>
      </c>
      <c r="L357" s="31">
        <f t="shared" si="116"/>
        <v>0.10922474142544772</v>
      </c>
      <c r="M357" s="36">
        <f>SUM($L$9:L357)*RRF</f>
        <v>67.587161532474738</v>
      </c>
      <c r="N357" s="33"/>
      <c r="O357" s="36">
        <f t="shared" si="102"/>
        <v>91.034072789359954</v>
      </c>
      <c r="P357" s="33"/>
      <c r="Q357" s="33"/>
      <c r="R357" s="33"/>
      <c r="S357" s="33"/>
      <c r="T357" s="33"/>
      <c r="U357" s="33"/>
      <c r="V357" s="33"/>
      <c r="W357" s="31">
        <f t="shared" si="103"/>
        <v>5.8770556077738159E-7</v>
      </c>
      <c r="X357" s="31">
        <f t="shared" si="104"/>
        <v>16.412837879819651</v>
      </c>
      <c r="Y357" s="31">
        <f t="shared" si="105"/>
        <v>16.412838467525212</v>
      </c>
      <c r="Z357" s="31">
        <f t="shared" si="106"/>
        <v>-7.0340727893599535</v>
      </c>
      <c r="AA357" s="31"/>
      <c r="AB357" s="31"/>
      <c r="AC357" s="31"/>
      <c r="AD357" s="31"/>
      <c r="AE357" s="31"/>
      <c r="AF357" s="31"/>
      <c r="AG357" s="31"/>
      <c r="AH357" s="33">
        <f t="shared" si="107"/>
        <v>0.80460906586279446</v>
      </c>
      <c r="AI357" s="33">
        <f t="shared" si="108"/>
        <v>1.0837389617780946</v>
      </c>
      <c r="AJ357" s="33">
        <f t="shared" si="109"/>
        <v>0.99999999300350473</v>
      </c>
      <c r="AK357" s="95">
        <f t="shared" si="110"/>
        <v>0.90077096987247873</v>
      </c>
      <c r="AL357" s="3">
        <f t="shared" si="111"/>
        <v>0.90084555366833707</v>
      </c>
      <c r="AM357" s="3"/>
      <c r="AN357" s="3"/>
      <c r="AO357" s="3"/>
      <c r="AP357" s="3"/>
      <c r="AQ357" s="3"/>
      <c r="AR357" s="90">
        <f t="shared" si="117"/>
        <v>0</v>
      </c>
      <c r="AS357" s="91">
        <f t="shared" si="118"/>
        <v>0</v>
      </c>
      <c r="AT357" s="89">
        <f>SUM(AS$9:AS357)*RLR</f>
        <v>120</v>
      </c>
      <c r="AU357" s="90">
        <f>AT357-SUM(AW$9:AW357)</f>
        <v>11.898533559799546</v>
      </c>
      <c r="AV357" s="48">
        <f t="shared" si="112"/>
        <v>0.46296296296296291</v>
      </c>
      <c r="AW357" s="31">
        <f t="shared" si="119"/>
        <v>5.5427951365525856E-2</v>
      </c>
      <c r="AX357" s="90">
        <f>SUM(AW$9:AW357)*RRF</f>
        <v>75.671026508140315</v>
      </c>
      <c r="AY357" s="96"/>
    </row>
    <row r="358" spans="1:51" x14ac:dyDescent="0.25">
      <c r="A358" s="14">
        <f t="shared" si="113"/>
        <v>3.49</v>
      </c>
      <c r="B358" s="59">
        <f>IF($B$4="AY",0,IFERROR(P*INDEX('UWYr writing pattern'!$C$4:$C$18,MATCH('Extended model w.Calcs'!$A358,'UWYr writing pattern'!$A$4:$A$18,0)) / 25,B357))</f>
        <v>0</v>
      </c>
      <c r="C358" s="36">
        <f t="shared" si="114"/>
        <v>6.2660607170502741E-7</v>
      </c>
      <c r="E358" s="48">
        <f t="shared" si="100"/>
        <v>10.47</v>
      </c>
      <c r="F358" s="34">
        <f t="shared" si="115"/>
        <v>7.3043405410903148E-8</v>
      </c>
      <c r="G358" s="31">
        <f>SUM($F$9:F358)*RLR</f>
        <v>119.99999924807267</v>
      </c>
      <c r="H358" s="32"/>
      <c r="I358" s="36">
        <f>G358-SUM($L$9:L358)</f>
        <v>23.338360829459134</v>
      </c>
      <c r="K358" s="48">
        <f t="shared" si="101"/>
        <v>0.46224961479198767</v>
      </c>
      <c r="L358" s="31">
        <f t="shared" si="116"/>
        <v>0.10855051507817227</v>
      </c>
      <c r="M358" s="36">
        <f>SUM($L$9:L358)*RRF</f>
        <v>67.663146893029463</v>
      </c>
      <c r="N358" s="33"/>
      <c r="O358" s="36">
        <f t="shared" si="102"/>
        <v>91.001507722488597</v>
      </c>
      <c r="P358" s="33"/>
      <c r="Q358" s="33"/>
      <c r="R358" s="33"/>
      <c r="S358" s="33"/>
      <c r="T358" s="33"/>
      <c r="U358" s="33"/>
      <c r="V358" s="33"/>
      <c r="W358" s="31">
        <f t="shared" si="103"/>
        <v>5.2634910023222294E-7</v>
      </c>
      <c r="X358" s="31">
        <f t="shared" si="104"/>
        <v>16.336852580621393</v>
      </c>
      <c r="Y358" s="31">
        <f t="shared" si="105"/>
        <v>16.336853106970494</v>
      </c>
      <c r="Z358" s="31">
        <f t="shared" si="106"/>
        <v>-7.0015077224885971</v>
      </c>
      <c r="AA358" s="31"/>
      <c r="AB358" s="31"/>
      <c r="AC358" s="31"/>
      <c r="AD358" s="31"/>
      <c r="AE358" s="31"/>
      <c r="AF358" s="31"/>
      <c r="AG358" s="31"/>
      <c r="AH358" s="33">
        <f t="shared" si="107"/>
        <v>0.80551365348844595</v>
      </c>
      <c r="AI358" s="33">
        <f t="shared" si="108"/>
        <v>1.0833512824105784</v>
      </c>
      <c r="AJ358" s="33">
        <f t="shared" si="109"/>
        <v>0.99999999373393889</v>
      </c>
      <c r="AK358" s="95">
        <f t="shared" si="110"/>
        <v>0.90122894928720754</v>
      </c>
      <c r="AL358" s="3">
        <f t="shared" si="111"/>
        <v>0.90130460203098361</v>
      </c>
      <c r="AM358" s="3"/>
      <c r="AN358" s="3"/>
      <c r="AO358" s="3"/>
      <c r="AP358" s="3"/>
      <c r="AQ358" s="3"/>
      <c r="AR358" s="90">
        <f t="shared" si="117"/>
        <v>0</v>
      </c>
      <c r="AS358" s="91">
        <f t="shared" si="118"/>
        <v>0</v>
      </c>
      <c r="AT358" s="89">
        <f>SUM(AS$9:AS358)*RLR</f>
        <v>120</v>
      </c>
      <c r="AU358" s="90">
        <f>AT358-SUM(AW$9:AW358)</f>
        <v>11.843447756281961</v>
      </c>
      <c r="AV358" s="48">
        <f t="shared" si="112"/>
        <v>0.46224961479198767</v>
      </c>
      <c r="AW358" s="31">
        <f t="shared" si="119"/>
        <v>5.5085803517590487E-2</v>
      </c>
      <c r="AX358" s="90">
        <f>SUM(AW$9:AW358)*RRF</f>
        <v>75.709586570602625</v>
      </c>
      <c r="AY358" s="96"/>
    </row>
    <row r="359" spans="1:51" x14ac:dyDescent="0.25">
      <c r="A359" s="14">
        <f t="shared" si="113"/>
        <v>3.5</v>
      </c>
      <c r="B359" s="59">
        <f>IF($B$4="AY",0,IFERROR(P*INDEX('UWYr writing pattern'!$C$4:$C$18,MATCH('Extended model w.Calcs'!$A359,'UWYr writing pattern'!$A$4:$A$18,0)) / 25,B358))</f>
        <v>0</v>
      </c>
      <c r="C359" s="36">
        <f t="shared" si="114"/>
        <v>5.6100041599751103E-7</v>
      </c>
      <c r="E359" s="48">
        <f t="shared" si="100"/>
        <v>10.5</v>
      </c>
      <c r="F359" s="34">
        <f t="shared" si="115"/>
        <v>6.5605655707516368E-8</v>
      </c>
      <c r="G359" s="31">
        <f>SUM($F$9:F359)*RLR</f>
        <v>119.99999932679945</v>
      </c>
      <c r="H359" s="32"/>
      <c r="I359" s="36">
        <f>G359-SUM($L$9:L359)</f>
        <v>23.230479425152978</v>
      </c>
      <c r="K359" s="48">
        <f t="shared" si="101"/>
        <v>0.46153846153846156</v>
      </c>
      <c r="L359" s="31">
        <f t="shared" si="116"/>
        <v>0.10788148303293899</v>
      </c>
      <c r="M359" s="36">
        <f>SUM($L$9:L359)*RRF</f>
        <v>67.73866393115253</v>
      </c>
      <c r="N359" s="33"/>
      <c r="O359" s="36">
        <f t="shared" si="102"/>
        <v>90.969143356305509</v>
      </c>
      <c r="P359" s="33"/>
      <c r="Q359" s="33"/>
      <c r="R359" s="33"/>
      <c r="S359" s="33"/>
      <c r="T359" s="33"/>
      <c r="U359" s="33"/>
      <c r="V359" s="33"/>
      <c r="W359" s="31">
        <f t="shared" si="103"/>
        <v>4.7124034943790918E-7</v>
      </c>
      <c r="X359" s="31">
        <f t="shared" si="104"/>
        <v>16.261335597607083</v>
      </c>
      <c r="Y359" s="31">
        <f t="shared" si="105"/>
        <v>16.261336068847431</v>
      </c>
      <c r="Z359" s="31">
        <f t="shared" si="106"/>
        <v>-6.9691433563055085</v>
      </c>
      <c r="AA359" s="31"/>
      <c r="AB359" s="31"/>
      <c r="AC359" s="31"/>
      <c r="AD359" s="31"/>
      <c r="AE359" s="31"/>
      <c r="AF359" s="31"/>
      <c r="AG359" s="31"/>
      <c r="AH359" s="33">
        <f t="shared" si="107"/>
        <v>0.80641266584705396</v>
      </c>
      <c r="AI359" s="33">
        <f t="shared" si="108"/>
        <v>1.0829659923369703</v>
      </c>
      <c r="AJ359" s="33">
        <f t="shared" si="109"/>
        <v>0.99999999438999543</v>
      </c>
      <c r="AK359" s="95">
        <f t="shared" si="110"/>
        <v>0.90168411470186616</v>
      </c>
      <c r="AL359" s="3">
        <f t="shared" si="111"/>
        <v>0.90176082112791278</v>
      </c>
      <c r="AM359" s="3"/>
      <c r="AN359" s="3"/>
      <c r="AO359" s="3"/>
      <c r="AP359" s="3"/>
      <c r="AQ359" s="3"/>
      <c r="AR359" s="90">
        <f t="shared" si="117"/>
        <v>0</v>
      </c>
      <c r="AS359" s="91">
        <f t="shared" si="118"/>
        <v>0</v>
      </c>
      <c r="AT359" s="89">
        <f>SUM(AS$9:AS359)*RLR</f>
        <v>120</v>
      </c>
      <c r="AU359" s="90">
        <f>AT359-SUM(AW$9:AW359)</f>
        <v>11.788701464650458</v>
      </c>
      <c r="AV359" s="48">
        <f t="shared" si="112"/>
        <v>0.46153846153846156</v>
      </c>
      <c r="AW359" s="31">
        <f t="shared" si="119"/>
        <v>5.4746291631503671E-2</v>
      </c>
      <c r="AX359" s="90">
        <f>SUM(AW$9:AW359)*RRF</f>
        <v>75.747908974744675</v>
      </c>
      <c r="AY359" s="96"/>
    </row>
    <row r="360" spans="1:51" x14ac:dyDescent="0.25">
      <c r="A360" s="14">
        <f t="shared" si="113"/>
        <v>3.51</v>
      </c>
      <c r="B360" s="59">
        <f>IF($B$4="AY",0,IFERROR(P*INDEX('UWYr writing pattern'!$C$4:$C$18,MATCH('Extended model w.Calcs'!$A360,'UWYr writing pattern'!$A$4:$A$18,0)) / 25,B359))</f>
        <v>0</v>
      </c>
      <c r="C360" s="36">
        <f t="shared" si="114"/>
        <v>5.0209537231777232E-7</v>
      </c>
      <c r="E360" s="48">
        <f t="shared" si="100"/>
        <v>10.53</v>
      </c>
      <c r="F360" s="34">
        <f t="shared" si="115"/>
        <v>5.890504367973866E-8</v>
      </c>
      <c r="G360" s="31">
        <f>SUM($F$9:F360)*RLR</f>
        <v>119.99999939748551</v>
      </c>
      <c r="H360" s="32"/>
      <c r="I360" s="36">
        <f>G360-SUM($L$9:L360)</f>
        <v>23.123261898492174</v>
      </c>
      <c r="K360" s="48">
        <f t="shared" si="101"/>
        <v>0.46082949308755761</v>
      </c>
      <c r="L360" s="31">
        <f t="shared" si="116"/>
        <v>0.10721759734685991</v>
      </c>
      <c r="M360" s="36">
        <f>SUM($L$9:L360)*RRF</f>
        <v>67.813716249295325</v>
      </c>
      <c r="N360" s="33"/>
      <c r="O360" s="36">
        <f t="shared" si="102"/>
        <v>90.936978147787499</v>
      </c>
      <c r="P360" s="33"/>
      <c r="Q360" s="33"/>
      <c r="R360" s="33"/>
      <c r="S360" s="33"/>
      <c r="T360" s="33"/>
      <c r="U360" s="33"/>
      <c r="V360" s="33"/>
      <c r="W360" s="31">
        <f t="shared" si="103"/>
        <v>4.2176011274692871E-7</v>
      </c>
      <c r="X360" s="31">
        <f t="shared" si="104"/>
        <v>16.186283328944523</v>
      </c>
      <c r="Y360" s="31">
        <f t="shared" si="105"/>
        <v>16.186283750704636</v>
      </c>
      <c r="Z360" s="31">
        <f t="shared" si="106"/>
        <v>-6.9369781477874994</v>
      </c>
      <c r="AA360" s="31"/>
      <c r="AB360" s="31"/>
      <c r="AC360" s="31"/>
      <c r="AD360" s="31"/>
      <c r="AE360" s="31"/>
      <c r="AF360" s="31"/>
      <c r="AG360" s="31"/>
      <c r="AH360" s="33">
        <f t="shared" si="107"/>
        <v>0.80730614582494431</v>
      </c>
      <c r="AI360" s="33">
        <f t="shared" si="108"/>
        <v>1.0825830731879464</v>
      </c>
      <c r="AJ360" s="33">
        <f t="shared" si="109"/>
        <v>0.9999999949790459</v>
      </c>
      <c r="AK360" s="95">
        <f t="shared" si="110"/>
        <v>0.90213648769615884</v>
      </c>
      <c r="AL360" s="3">
        <f t="shared" si="111"/>
        <v>0.90221423272270707</v>
      </c>
      <c r="AM360" s="3"/>
      <c r="AN360" s="3"/>
      <c r="AO360" s="3"/>
      <c r="AP360" s="3"/>
      <c r="AQ360" s="3"/>
      <c r="AR360" s="90">
        <f t="shared" si="117"/>
        <v>0</v>
      </c>
      <c r="AS360" s="91">
        <f t="shared" si="118"/>
        <v>0</v>
      </c>
      <c r="AT360" s="89">
        <f>SUM(AS$9:AS360)*RLR</f>
        <v>120</v>
      </c>
      <c r="AU360" s="90">
        <f>AT360-SUM(AW$9:AW360)</f>
        <v>11.734292073275142</v>
      </c>
      <c r="AV360" s="48">
        <f t="shared" si="112"/>
        <v>0.46082949308755761</v>
      </c>
      <c r="AW360" s="31">
        <f t="shared" si="119"/>
        <v>5.4409391375309805E-2</v>
      </c>
      <c r="AX360" s="90">
        <f>SUM(AW$9:AW360)*RRF</f>
        <v>75.78599554870739</v>
      </c>
      <c r="AY360" s="96"/>
    </row>
    <row r="361" spans="1:51" x14ac:dyDescent="0.25">
      <c r="A361" s="14">
        <f t="shared" si="113"/>
        <v>3.52</v>
      </c>
      <c r="B361" s="59">
        <f>IF($B$4="AY",0,IFERROR(P*INDEX('UWYr writing pattern'!$C$4:$C$18,MATCH('Extended model w.Calcs'!$A361,'UWYr writing pattern'!$A$4:$A$18,0)) / 25,B360))</f>
        <v>0</v>
      </c>
      <c r="C361" s="36">
        <f t="shared" si="114"/>
        <v>4.4922472961271091E-7</v>
      </c>
      <c r="E361" s="48">
        <f t="shared" si="100"/>
        <v>10.56</v>
      </c>
      <c r="F361" s="34">
        <f t="shared" si="115"/>
        <v>5.287064270506142E-8</v>
      </c>
      <c r="G361" s="31">
        <f>SUM($F$9:F361)*RLR</f>
        <v>119.99999946093028</v>
      </c>
      <c r="H361" s="32"/>
      <c r="I361" s="36">
        <f>G361-SUM($L$9:L361)</f>
        <v>23.016703151344814</v>
      </c>
      <c r="K361" s="48">
        <f t="shared" si="101"/>
        <v>0.46012269938650308</v>
      </c>
      <c r="L361" s="31">
        <f t="shared" si="116"/>
        <v>0.10655881059212984</v>
      </c>
      <c r="M361" s="36">
        <f>SUM($L$9:L361)*RRF</f>
        <v>67.888307416709821</v>
      </c>
      <c r="N361" s="33"/>
      <c r="O361" s="36">
        <f t="shared" si="102"/>
        <v>90.905010568054635</v>
      </c>
      <c r="P361" s="33"/>
      <c r="Q361" s="33"/>
      <c r="R361" s="33"/>
      <c r="S361" s="33"/>
      <c r="T361" s="33"/>
      <c r="U361" s="33"/>
      <c r="V361" s="33"/>
      <c r="W361" s="31">
        <f t="shared" si="103"/>
        <v>3.7734877287467716E-7</v>
      </c>
      <c r="X361" s="31">
        <f t="shared" si="104"/>
        <v>16.11169220594137</v>
      </c>
      <c r="Y361" s="31">
        <f t="shared" si="105"/>
        <v>16.111692583290143</v>
      </c>
      <c r="Z361" s="31">
        <f t="shared" si="106"/>
        <v>-6.9050105680546352</v>
      </c>
      <c r="AA361" s="31"/>
      <c r="AB361" s="31"/>
      <c r="AC361" s="31"/>
      <c r="AD361" s="31"/>
      <c r="AE361" s="31"/>
      <c r="AF361" s="31"/>
      <c r="AG361" s="31"/>
      <c r="AH361" s="33">
        <f t="shared" si="107"/>
        <v>0.80819413591321221</v>
      </c>
      <c r="AI361" s="33">
        <f t="shared" si="108"/>
        <v>1.0822025067625551</v>
      </c>
      <c r="AJ361" s="33">
        <f t="shared" si="109"/>
        <v>0.99999999550775232</v>
      </c>
      <c r="AK361" s="95">
        <f t="shared" si="110"/>
        <v>0.90258608965150811</v>
      </c>
      <c r="AL361" s="3">
        <f t="shared" si="111"/>
        <v>0.90266485837836286</v>
      </c>
      <c r="AM361" s="3"/>
      <c r="AN361" s="3"/>
      <c r="AO361" s="3"/>
      <c r="AP361" s="3"/>
      <c r="AQ361" s="3"/>
      <c r="AR361" s="90">
        <f t="shared" si="117"/>
        <v>0</v>
      </c>
      <c r="AS361" s="91">
        <f t="shared" si="118"/>
        <v>0</v>
      </c>
      <c r="AT361" s="89">
        <f>SUM(AS$9:AS361)*RLR</f>
        <v>120</v>
      </c>
      <c r="AU361" s="90">
        <f>AT361-SUM(AW$9:AW361)</f>
        <v>11.680216994596449</v>
      </c>
      <c r="AV361" s="48">
        <f t="shared" si="112"/>
        <v>0.46012269938650308</v>
      </c>
      <c r="AW361" s="31">
        <f t="shared" si="119"/>
        <v>5.4075078678687299E-2</v>
      </c>
      <c r="AX361" s="90">
        <f>SUM(AW$9:AW361)*RRF</f>
        <v>75.823848103782481</v>
      </c>
      <c r="AY361" s="96"/>
    </row>
    <row r="362" spans="1:51" x14ac:dyDescent="0.25">
      <c r="A362" s="14">
        <f t="shared" si="113"/>
        <v>3.53</v>
      </c>
      <c r="B362" s="59">
        <f>IF($B$4="AY",0,IFERROR(P*INDEX('UWYr writing pattern'!$C$4:$C$18,MATCH('Extended model w.Calcs'!$A362,'UWYr writing pattern'!$A$4:$A$18,0)) / 25,B361))</f>
        <v>0</v>
      </c>
      <c r="C362" s="36">
        <f t="shared" si="114"/>
        <v>4.0178659816560865E-7</v>
      </c>
      <c r="E362" s="48">
        <f t="shared" si="100"/>
        <v>10.59</v>
      </c>
      <c r="F362" s="34">
        <f t="shared" si="115"/>
        <v>4.7438131447102275E-8</v>
      </c>
      <c r="G362" s="31">
        <f>SUM($F$9:F362)*RLR</f>
        <v>119.99999951785605</v>
      </c>
      <c r="H362" s="32"/>
      <c r="I362" s="36">
        <f>G362-SUM($L$9:L362)</f>
        <v>22.910798132420837</v>
      </c>
      <c r="K362" s="48">
        <f t="shared" si="101"/>
        <v>0.45941807044410415</v>
      </c>
      <c r="L362" s="31">
        <f t="shared" si="116"/>
        <v>0.10590507584974608</v>
      </c>
      <c r="M362" s="36">
        <f>SUM($L$9:L362)*RRF</f>
        <v>67.962440969804646</v>
      </c>
      <c r="N362" s="33"/>
      <c r="O362" s="36">
        <f t="shared" si="102"/>
        <v>90.873239102225483</v>
      </c>
      <c r="P362" s="33"/>
      <c r="Q362" s="33"/>
      <c r="R362" s="33"/>
      <c r="S362" s="33"/>
      <c r="T362" s="33"/>
      <c r="U362" s="33"/>
      <c r="V362" s="33"/>
      <c r="W362" s="31">
        <f t="shared" si="103"/>
        <v>3.3750074245911122E-7</v>
      </c>
      <c r="X362" s="31">
        <f t="shared" si="104"/>
        <v>16.037558692694585</v>
      </c>
      <c r="Y362" s="31">
        <f t="shared" si="105"/>
        <v>16.037559030195329</v>
      </c>
      <c r="Z362" s="31">
        <f t="shared" si="106"/>
        <v>-6.8732391022254831</v>
      </c>
      <c r="AA362" s="31"/>
      <c r="AB362" s="31"/>
      <c r="AC362" s="31"/>
      <c r="AD362" s="31"/>
      <c r="AE362" s="31"/>
      <c r="AF362" s="31"/>
      <c r="AG362" s="31"/>
      <c r="AH362" s="33">
        <f t="shared" si="107"/>
        <v>0.80907667821196005</v>
      </c>
      <c r="AI362" s="33">
        <f t="shared" si="108"/>
        <v>1.0818242750264939</v>
      </c>
      <c r="AJ362" s="33">
        <f t="shared" si="109"/>
        <v>0.99999999598213374</v>
      </c>
      <c r="AK362" s="95">
        <f t="shared" si="110"/>
        <v>0.9030329417531775</v>
      </c>
      <c r="AL362" s="3">
        <f t="shared" si="111"/>
        <v>0.90311271945944416</v>
      </c>
      <c r="AM362" s="3"/>
      <c r="AN362" s="3"/>
      <c r="AO362" s="3"/>
      <c r="AP362" s="3"/>
      <c r="AQ362" s="3"/>
      <c r="AR362" s="90">
        <f t="shared" si="117"/>
        <v>0</v>
      </c>
      <c r="AS362" s="91">
        <f t="shared" si="118"/>
        <v>0</v>
      </c>
      <c r="AT362" s="89">
        <f>SUM(AS$9:AS362)*RLR</f>
        <v>120</v>
      </c>
      <c r="AU362" s="90">
        <f>AT362-SUM(AW$9:AW362)</f>
        <v>11.626473664866708</v>
      </c>
      <c r="AV362" s="48">
        <f t="shared" si="112"/>
        <v>0.45941807044410415</v>
      </c>
      <c r="AW362" s="31">
        <f t="shared" si="119"/>
        <v>5.3743329729738269E-2</v>
      </c>
      <c r="AX362" s="90">
        <f>SUM(AW$9:AW362)*RRF</f>
        <v>75.861468434593306</v>
      </c>
      <c r="AY362" s="96"/>
    </row>
    <row r="363" spans="1:51" x14ac:dyDescent="0.25">
      <c r="A363" s="14">
        <f t="shared" si="113"/>
        <v>3.54</v>
      </c>
      <c r="B363" s="59">
        <f>IF($B$4="AY",0,IFERROR(P*INDEX('UWYr writing pattern'!$C$4:$C$18,MATCH('Extended model w.Calcs'!$A363,'UWYr writing pattern'!$A$4:$A$18,0)) / 25,B362))</f>
        <v>0</v>
      </c>
      <c r="C363" s="36">
        <f t="shared" si="114"/>
        <v>3.592373974198707E-7</v>
      </c>
      <c r="E363" s="48">
        <f t="shared" si="100"/>
        <v>10.620000000000001</v>
      </c>
      <c r="F363" s="34">
        <f t="shared" si="115"/>
        <v>4.2549200745737955E-8</v>
      </c>
      <c r="G363" s="31">
        <f>SUM($F$9:F363)*RLR</f>
        <v>119.99999956891509</v>
      </c>
      <c r="H363" s="32"/>
      <c r="I363" s="36">
        <f>G363-SUM($L$9:L363)</f>
        <v>22.805541836776555</v>
      </c>
      <c r="K363" s="48">
        <f t="shared" si="101"/>
        <v>0.4587155963302752</v>
      </c>
      <c r="L363" s="31">
        <f t="shared" si="116"/>
        <v>0.10525634670331167</v>
      </c>
      <c r="M363" s="36">
        <f>SUM($L$9:L363)*RRF</f>
        <v>68.03612041249697</v>
      </c>
      <c r="N363" s="33"/>
      <c r="O363" s="36">
        <f t="shared" si="102"/>
        <v>90.841662249273526</v>
      </c>
      <c r="P363" s="33"/>
      <c r="Q363" s="33"/>
      <c r="R363" s="33"/>
      <c r="S363" s="33"/>
      <c r="T363" s="33"/>
      <c r="U363" s="33"/>
      <c r="V363" s="33"/>
      <c r="W363" s="31">
        <f t="shared" si="103"/>
        <v>3.0175941383269131E-7</v>
      </c>
      <c r="X363" s="31">
        <f t="shared" si="104"/>
        <v>15.963879285743587</v>
      </c>
      <c r="Y363" s="31">
        <f t="shared" si="105"/>
        <v>15.963879587503001</v>
      </c>
      <c r="Z363" s="31">
        <f t="shared" si="106"/>
        <v>-6.8416622492735257</v>
      </c>
      <c r="AA363" s="31"/>
      <c r="AB363" s="31"/>
      <c r="AC363" s="31"/>
      <c r="AD363" s="31"/>
      <c r="AE363" s="31"/>
      <c r="AF363" s="31"/>
      <c r="AG363" s="31"/>
      <c r="AH363" s="33">
        <f t="shared" si="107"/>
        <v>0.80995381443448777</v>
      </c>
      <c r="AI363" s="33">
        <f t="shared" si="108"/>
        <v>1.081448360110399</v>
      </c>
      <c r="AJ363" s="33">
        <f t="shared" si="109"/>
        <v>0.99999999640762571</v>
      </c>
      <c r="AK363" s="95">
        <f t="shared" si="110"/>
        <v>0.90347706499236691</v>
      </c>
      <c r="AL363" s="3">
        <f t="shared" si="111"/>
        <v>0.90355783713420923</v>
      </c>
      <c r="AM363" s="3"/>
      <c r="AN363" s="3"/>
      <c r="AO363" s="3"/>
      <c r="AP363" s="3"/>
      <c r="AQ363" s="3"/>
      <c r="AR363" s="90">
        <f t="shared" si="117"/>
        <v>0</v>
      </c>
      <c r="AS363" s="91">
        <f t="shared" si="118"/>
        <v>0</v>
      </c>
      <c r="AT363" s="89">
        <f>SUM(AS$9:AS363)*RLR</f>
        <v>120</v>
      </c>
      <c r="AU363" s="90">
        <f>AT363-SUM(AW$9:AW363)</f>
        <v>11.573059543894885</v>
      </c>
      <c r="AV363" s="48">
        <f t="shared" si="112"/>
        <v>0.4587155963302752</v>
      </c>
      <c r="AW363" s="31">
        <f t="shared" si="119"/>
        <v>5.3414120971822555E-2</v>
      </c>
      <c r="AX363" s="90">
        <f>SUM(AW$9:AW363)*RRF</f>
        <v>75.898858319273572</v>
      </c>
      <c r="AY363" s="96"/>
    </row>
    <row r="364" spans="1:51" x14ac:dyDescent="0.25">
      <c r="A364" s="14">
        <f t="shared" si="113"/>
        <v>3.55</v>
      </c>
      <c r="B364" s="59">
        <f>IF($B$4="AY",0,IFERROR(P*INDEX('UWYr writing pattern'!$C$4:$C$18,MATCH('Extended model w.Calcs'!$A364,'UWYr writing pattern'!$A$4:$A$18,0)) / 25,B363))</f>
        <v>0</v>
      </c>
      <c r="C364" s="36">
        <f t="shared" si="114"/>
        <v>3.2108638581388044E-7</v>
      </c>
      <c r="E364" s="48">
        <f t="shared" si="100"/>
        <v>10.649999999999999</v>
      </c>
      <c r="F364" s="34">
        <f t="shared" si="115"/>
        <v>3.8151011605990269E-8</v>
      </c>
      <c r="G364" s="31">
        <f>SUM($F$9:F364)*RLR</f>
        <v>119.99999961469631</v>
      </c>
      <c r="H364" s="32"/>
      <c r="I364" s="36">
        <f>G364-SUM($L$9:L364)</f>
        <v>22.700929305324863</v>
      </c>
      <c r="K364" s="48">
        <f t="shared" si="101"/>
        <v>0.4580152671755725</v>
      </c>
      <c r="L364" s="31">
        <f t="shared" si="116"/>
        <v>0.10461257723291997</v>
      </c>
      <c r="M364" s="36">
        <f>SUM($L$9:L364)*RRF</f>
        <v>68.109349216560005</v>
      </c>
      <c r="N364" s="33"/>
      <c r="O364" s="36">
        <f t="shared" si="102"/>
        <v>90.810278521884868</v>
      </c>
      <c r="P364" s="33"/>
      <c r="Q364" s="33"/>
      <c r="R364" s="33"/>
      <c r="S364" s="33"/>
      <c r="T364" s="33"/>
      <c r="U364" s="33"/>
      <c r="V364" s="33"/>
      <c r="W364" s="31">
        <f t="shared" si="103"/>
        <v>2.6971256408365952E-7</v>
      </c>
      <c r="X364" s="31">
        <f t="shared" si="104"/>
        <v>15.890650513727403</v>
      </c>
      <c r="Y364" s="31">
        <f t="shared" si="105"/>
        <v>15.890650783439966</v>
      </c>
      <c r="Z364" s="31">
        <f t="shared" si="106"/>
        <v>-6.810278521884868</v>
      </c>
      <c r="AA364" s="31"/>
      <c r="AB364" s="31"/>
      <c r="AC364" s="31"/>
      <c r="AD364" s="31"/>
      <c r="AE364" s="31"/>
      <c r="AF364" s="31"/>
      <c r="AG364" s="31"/>
      <c r="AH364" s="33">
        <f t="shared" si="107"/>
        <v>0.81082558591142861</v>
      </c>
      <c r="AI364" s="33">
        <f t="shared" si="108"/>
        <v>1.0810747443081532</v>
      </c>
      <c r="AJ364" s="33">
        <f t="shared" si="109"/>
        <v>0.99999999678913587</v>
      </c>
      <c r="AK364" s="95">
        <f t="shared" si="110"/>
        <v>0.90391848016828502</v>
      </c>
      <c r="AL364" s="3">
        <f t="shared" si="111"/>
        <v>0.90400023237671279</v>
      </c>
      <c r="AM364" s="3"/>
      <c r="AN364" s="3"/>
      <c r="AO364" s="3"/>
      <c r="AP364" s="3"/>
      <c r="AQ364" s="3"/>
      <c r="AR364" s="90">
        <f t="shared" si="117"/>
        <v>0</v>
      </c>
      <c r="AS364" s="91">
        <f t="shared" si="118"/>
        <v>0</v>
      </c>
      <c r="AT364" s="89">
        <f>SUM(AS$9:AS364)*RLR</f>
        <v>120</v>
      </c>
      <c r="AU364" s="90">
        <f>AT364-SUM(AW$9:AW364)</f>
        <v>11.519972114794456</v>
      </c>
      <c r="AV364" s="48">
        <f t="shared" si="112"/>
        <v>0.4580152671755725</v>
      </c>
      <c r="AW364" s="31">
        <f t="shared" si="119"/>
        <v>5.3087429100435249E-2</v>
      </c>
      <c r="AX364" s="90">
        <f>SUM(AW$9:AW364)*RRF</f>
        <v>75.936019519643878</v>
      </c>
      <c r="AY364" s="96"/>
    </row>
    <row r="365" spans="1:51" x14ac:dyDescent="0.25">
      <c r="A365" s="14">
        <f t="shared" si="113"/>
        <v>3.56</v>
      </c>
      <c r="B365" s="59">
        <f>IF($B$4="AY",0,IFERROR(P*INDEX('UWYr writing pattern'!$C$4:$C$18,MATCH('Extended model w.Calcs'!$A365,'UWYr writing pattern'!$A$4:$A$18,0)) / 25,B364))</f>
        <v>0</v>
      </c>
      <c r="C365" s="36">
        <f t="shared" si="114"/>
        <v>2.8689068572470217E-7</v>
      </c>
      <c r="E365" s="48">
        <f t="shared" si="100"/>
        <v>10.68</v>
      </c>
      <c r="F365" s="34">
        <f t="shared" si="115"/>
        <v>3.4195700089178263E-8</v>
      </c>
      <c r="G365" s="31">
        <f>SUM($F$9:F365)*RLR</f>
        <v>119.99999965573114</v>
      </c>
      <c r="H365" s="32"/>
      <c r="I365" s="36">
        <f>G365-SUM($L$9:L365)</f>
        <v>22.596955624350585</v>
      </c>
      <c r="K365" s="48">
        <f t="shared" si="101"/>
        <v>0.45731707317073167</v>
      </c>
      <c r="L365" s="31">
        <f t="shared" si="116"/>
        <v>0.1039737220091215</v>
      </c>
      <c r="M365" s="36">
        <f>SUM($L$9:L365)*RRF</f>
        <v>68.182130821966382</v>
      </c>
      <c r="N365" s="33"/>
      <c r="O365" s="36">
        <f t="shared" si="102"/>
        <v>90.779086446316967</v>
      </c>
      <c r="P365" s="33"/>
      <c r="Q365" s="33"/>
      <c r="R365" s="33"/>
      <c r="S365" s="33"/>
      <c r="T365" s="33"/>
      <c r="U365" s="33"/>
      <c r="V365" s="33"/>
      <c r="W365" s="31">
        <f t="shared" si="103"/>
        <v>2.4098817600874979E-7</v>
      </c>
      <c r="X365" s="31">
        <f t="shared" si="104"/>
        <v>15.817868937045409</v>
      </c>
      <c r="Y365" s="31">
        <f t="shared" si="105"/>
        <v>15.817869178033584</v>
      </c>
      <c r="Z365" s="31">
        <f t="shared" si="106"/>
        <v>-6.7790864463169669</v>
      </c>
      <c r="AA365" s="31"/>
      <c r="AB365" s="31"/>
      <c r="AC365" s="31"/>
      <c r="AD365" s="31"/>
      <c r="AE365" s="31"/>
      <c r="AF365" s="31"/>
      <c r="AG365" s="31"/>
      <c r="AH365" s="33">
        <f t="shared" si="107"/>
        <v>0.81169203359483788</v>
      </c>
      <c r="AI365" s="33">
        <f t="shared" si="108"/>
        <v>1.080703410075202</v>
      </c>
      <c r="AJ365" s="33">
        <f t="shared" si="109"/>
        <v>0.99999999713109289</v>
      </c>
      <c r="AK365" s="95">
        <f t="shared" si="110"/>
        <v>0.90435720789019314</v>
      </c>
      <c r="AL365" s="3">
        <f t="shared" si="111"/>
        <v>0.90443992596888056</v>
      </c>
      <c r="AM365" s="3"/>
      <c r="AN365" s="3"/>
      <c r="AO365" s="3"/>
      <c r="AP365" s="3"/>
      <c r="AQ365" s="3"/>
      <c r="AR365" s="90">
        <f t="shared" si="117"/>
        <v>0</v>
      </c>
      <c r="AS365" s="91">
        <f t="shared" si="118"/>
        <v>0</v>
      </c>
      <c r="AT365" s="89">
        <f>SUM(AS$9:AS365)*RLR</f>
        <v>120</v>
      </c>
      <c r="AU365" s="90">
        <f>AT365-SUM(AW$9:AW365)</f>
        <v>11.46720888373433</v>
      </c>
      <c r="AV365" s="48">
        <f t="shared" si="112"/>
        <v>0.45731707317073167</v>
      </c>
      <c r="AW365" s="31">
        <f t="shared" si="119"/>
        <v>5.2763231060127279E-2</v>
      </c>
      <c r="AX365" s="90">
        <f>SUM(AW$9:AW365)*RRF</f>
        <v>75.972953781385968</v>
      </c>
      <c r="AY365" s="96"/>
    </row>
    <row r="366" spans="1:51" x14ac:dyDescent="0.25">
      <c r="A366" s="14">
        <f t="shared" si="113"/>
        <v>3.57</v>
      </c>
      <c r="B366" s="59">
        <f>IF($B$4="AY",0,IFERROR(P*INDEX('UWYr writing pattern'!$C$4:$C$18,MATCH('Extended model w.Calcs'!$A366,'UWYr writing pattern'!$A$4:$A$18,0)) / 25,B365))</f>
        <v>0</v>
      </c>
      <c r="C366" s="36">
        <f t="shared" si="114"/>
        <v>2.5625076048930397E-7</v>
      </c>
      <c r="E366" s="48">
        <f t="shared" si="100"/>
        <v>10.709999999999999</v>
      </c>
      <c r="F366" s="34">
        <f t="shared" si="115"/>
        <v>3.0639925235398193E-8</v>
      </c>
      <c r="G366" s="31">
        <f>SUM($F$9:F366)*RLR</f>
        <v>119.99999969249905</v>
      </c>
      <c r="H366" s="32"/>
      <c r="I366" s="36">
        <f>G366-SUM($L$9:L366)</f>
        <v>22.49361592503152</v>
      </c>
      <c r="K366" s="48">
        <f t="shared" si="101"/>
        <v>0.45662100456621002</v>
      </c>
      <c r="L366" s="31">
        <f t="shared" si="116"/>
        <v>0.10333973608696914</v>
      </c>
      <c r="M366" s="36">
        <f>SUM($L$9:L366)*RRF</f>
        <v>68.254468637227262</v>
      </c>
      <c r="N366" s="33"/>
      <c r="O366" s="36">
        <f t="shared" si="102"/>
        <v>90.748084562258782</v>
      </c>
      <c r="P366" s="33"/>
      <c r="Q366" s="33"/>
      <c r="R366" s="33"/>
      <c r="S366" s="33"/>
      <c r="T366" s="33"/>
      <c r="U366" s="33"/>
      <c r="V366" s="33"/>
      <c r="W366" s="31">
        <f t="shared" si="103"/>
        <v>2.1525063881101532E-7</v>
      </c>
      <c r="X366" s="31">
        <f t="shared" si="104"/>
        <v>15.745531147522064</v>
      </c>
      <c r="Y366" s="31">
        <f t="shared" si="105"/>
        <v>15.745531362772702</v>
      </c>
      <c r="Z366" s="31">
        <f t="shared" si="106"/>
        <v>-6.7480845622587822</v>
      </c>
      <c r="AA366" s="31"/>
      <c r="AB366" s="31"/>
      <c r="AC366" s="31"/>
      <c r="AD366" s="31"/>
      <c r="AE366" s="31"/>
      <c r="AF366" s="31"/>
      <c r="AG366" s="31"/>
      <c r="AH366" s="33">
        <f t="shared" si="107"/>
        <v>0.81255319806222936</v>
      </c>
      <c r="AI366" s="33">
        <f t="shared" si="108"/>
        <v>1.0803343400268903</v>
      </c>
      <c r="AJ366" s="33">
        <f t="shared" si="109"/>
        <v>0.99999999743749202</v>
      </c>
      <c r="AK366" s="95">
        <f t="shared" si="110"/>
        <v>0.90479326857942699</v>
      </c>
      <c r="AL366" s="3">
        <f t="shared" si="111"/>
        <v>0.90487693850255946</v>
      </c>
      <c r="AM366" s="3"/>
      <c r="AN366" s="3"/>
      <c r="AO366" s="3"/>
      <c r="AP366" s="3"/>
      <c r="AQ366" s="3"/>
      <c r="AR366" s="90">
        <f t="shared" si="117"/>
        <v>0</v>
      </c>
      <c r="AS366" s="91">
        <f t="shared" si="118"/>
        <v>0</v>
      </c>
      <c r="AT366" s="89">
        <f>SUM(AS$9:AS366)*RLR</f>
        <v>120</v>
      </c>
      <c r="AU366" s="90">
        <f>AT366-SUM(AW$9:AW366)</f>
        <v>11.414767379692861</v>
      </c>
      <c r="AV366" s="48">
        <f t="shared" si="112"/>
        <v>0.45662100456621002</v>
      </c>
      <c r="AW366" s="31">
        <f t="shared" si="119"/>
        <v>5.2441504041467968E-2</v>
      </c>
      <c r="AX366" s="90">
        <f>SUM(AW$9:AW366)*RRF</f>
        <v>76.009662834214993</v>
      </c>
      <c r="AY366" s="96"/>
    </row>
    <row r="367" spans="1:51" x14ac:dyDescent="0.25">
      <c r="A367" s="14">
        <f t="shared" si="113"/>
        <v>3.58</v>
      </c>
      <c r="B367" s="59">
        <f>IF($B$4="AY",0,IFERROR(P*INDEX('UWYr writing pattern'!$C$4:$C$18,MATCH('Extended model w.Calcs'!$A367,'UWYr writing pattern'!$A$4:$A$18,0)) / 25,B366))</f>
        <v>0</v>
      </c>
      <c r="C367" s="36">
        <f t="shared" si="114"/>
        <v>2.2880630404089952E-7</v>
      </c>
      <c r="E367" s="48">
        <f t="shared" si="100"/>
        <v>10.74</v>
      </c>
      <c r="F367" s="34">
        <f t="shared" si="115"/>
        <v>2.7444456448404456E-8</v>
      </c>
      <c r="G367" s="31">
        <f>SUM($F$9:F367)*RLR</f>
        <v>119.9999997254324</v>
      </c>
      <c r="H367" s="32"/>
      <c r="I367" s="36">
        <f>G367-SUM($L$9:L367)</f>
        <v>22.390905382964732</v>
      </c>
      <c r="K367" s="48">
        <f t="shared" si="101"/>
        <v>0.45592705167173253</v>
      </c>
      <c r="L367" s="31">
        <f t="shared" si="116"/>
        <v>0.10271057500014391</v>
      </c>
      <c r="M367" s="36">
        <f>SUM($L$9:L367)*RRF</f>
        <v>68.326366039727361</v>
      </c>
      <c r="N367" s="33"/>
      <c r="O367" s="36">
        <f t="shared" si="102"/>
        <v>90.717271422692093</v>
      </c>
      <c r="P367" s="33"/>
      <c r="Q367" s="33"/>
      <c r="R367" s="33"/>
      <c r="S367" s="33"/>
      <c r="T367" s="33"/>
      <c r="U367" s="33"/>
      <c r="V367" s="33"/>
      <c r="W367" s="31">
        <f t="shared" si="103"/>
        <v>1.9219729539435559E-7</v>
      </c>
      <c r="X367" s="31">
        <f t="shared" si="104"/>
        <v>15.673633768075311</v>
      </c>
      <c r="Y367" s="31">
        <f t="shared" si="105"/>
        <v>15.673633960272605</v>
      </c>
      <c r="Z367" s="31">
        <f t="shared" si="106"/>
        <v>-6.7172714226920931</v>
      </c>
      <c r="AA367" s="31"/>
      <c r="AB367" s="31"/>
      <c r="AC367" s="31"/>
      <c r="AD367" s="31"/>
      <c r="AE367" s="31"/>
      <c r="AF367" s="31"/>
      <c r="AG367" s="31"/>
      <c r="AH367" s="33">
        <f t="shared" si="107"/>
        <v>0.81340911952056383</v>
      </c>
      <c r="AI367" s="33">
        <f t="shared" si="108"/>
        <v>1.0799675169368106</v>
      </c>
      <c r="AJ367" s="33">
        <f t="shared" si="109"/>
        <v>0.99999999771193671</v>
      </c>
      <c r="AK367" s="95">
        <f t="shared" si="110"/>
        <v>0.90522668247139271</v>
      </c>
      <c r="AL367" s="3">
        <f t="shared" si="111"/>
        <v>0.90531129038154301</v>
      </c>
      <c r="AM367" s="3"/>
      <c r="AN367" s="3"/>
      <c r="AO367" s="3"/>
      <c r="AP367" s="3"/>
      <c r="AQ367" s="3"/>
      <c r="AR367" s="90">
        <f t="shared" si="117"/>
        <v>0</v>
      </c>
      <c r="AS367" s="91">
        <f t="shared" si="118"/>
        <v>0</v>
      </c>
      <c r="AT367" s="89">
        <f>SUM(AS$9:AS367)*RLR</f>
        <v>120</v>
      </c>
      <c r="AU367" s="90">
        <f>AT367-SUM(AW$9:AW367)</f>
        <v>11.362645154214817</v>
      </c>
      <c r="AV367" s="48">
        <f t="shared" si="112"/>
        <v>0.45592705167173253</v>
      </c>
      <c r="AW367" s="31">
        <f t="shared" si="119"/>
        <v>5.2122225478049594E-2</v>
      </c>
      <c r="AX367" s="90">
        <f>SUM(AW$9:AW367)*RRF</f>
        <v>76.046148392049616</v>
      </c>
      <c r="AY367" s="96"/>
    </row>
    <row r="368" spans="1:51" x14ac:dyDescent="0.25">
      <c r="A368" s="14">
        <f t="shared" si="113"/>
        <v>3.59</v>
      </c>
      <c r="B368" s="59">
        <f>IF($B$4="AY",0,IFERROR(P*INDEX('UWYr writing pattern'!$C$4:$C$18,MATCH('Extended model w.Calcs'!$A368,'UWYr writing pattern'!$A$4:$A$18,0)) / 25,B367))</f>
        <v>0</v>
      </c>
      <c r="C368" s="36">
        <f t="shared" si="114"/>
        <v>2.0423250698690692E-7</v>
      </c>
      <c r="E368" s="48">
        <f t="shared" si="100"/>
        <v>10.77</v>
      </c>
      <c r="F368" s="34">
        <f t="shared" si="115"/>
        <v>2.4573797053992607E-8</v>
      </c>
      <c r="G368" s="31">
        <f>SUM($F$9:F368)*RLR</f>
        <v>119.99999975492095</v>
      </c>
      <c r="H368" s="32"/>
      <c r="I368" s="36">
        <f>G368-SUM($L$9:L368)</f>
        <v>22.288819217698119</v>
      </c>
      <c r="K368" s="48">
        <f t="shared" si="101"/>
        <v>0.45523520485584218</v>
      </c>
      <c r="L368" s="31">
        <f t="shared" si="116"/>
        <v>0.10208619475515836</v>
      </c>
      <c r="M368" s="36">
        <f>SUM($L$9:L368)*RRF</f>
        <v>68.397826376055974</v>
      </c>
      <c r="N368" s="33"/>
      <c r="O368" s="36">
        <f t="shared" si="102"/>
        <v>90.686645593754093</v>
      </c>
      <c r="P368" s="33"/>
      <c r="Q368" s="33"/>
      <c r="R368" s="33"/>
      <c r="S368" s="33"/>
      <c r="T368" s="33"/>
      <c r="U368" s="33"/>
      <c r="V368" s="33"/>
      <c r="W368" s="31">
        <f t="shared" si="103"/>
        <v>1.7155530586900178E-7</v>
      </c>
      <c r="X368" s="31">
        <f t="shared" si="104"/>
        <v>15.602173452388682</v>
      </c>
      <c r="Y368" s="31">
        <f t="shared" si="105"/>
        <v>15.602173623943987</v>
      </c>
      <c r="Z368" s="31">
        <f t="shared" si="106"/>
        <v>-6.6866455937540934</v>
      </c>
      <c r="AA368" s="31"/>
      <c r="AB368" s="31"/>
      <c r="AC368" s="31"/>
      <c r="AD368" s="31"/>
      <c r="AE368" s="31"/>
      <c r="AF368" s="31"/>
      <c r="AG368" s="31"/>
      <c r="AH368" s="33">
        <f t="shared" si="107"/>
        <v>0.81425983781019018</v>
      </c>
      <c r="AI368" s="33">
        <f t="shared" si="108"/>
        <v>1.0796029237351679</v>
      </c>
      <c r="AJ368" s="33">
        <f t="shared" si="109"/>
        <v>0.99999999795767458</v>
      </c>
      <c r="AK368" s="95">
        <f t="shared" si="110"/>
        <v>0.90565746961753846</v>
      </c>
      <c r="AL368" s="3">
        <f t="shared" si="111"/>
        <v>0.90574300182357259</v>
      </c>
      <c r="AM368" s="3"/>
      <c r="AN368" s="3"/>
      <c r="AO368" s="3"/>
      <c r="AP368" s="3"/>
      <c r="AQ368" s="3"/>
      <c r="AR368" s="90">
        <f t="shared" si="117"/>
        <v>0</v>
      </c>
      <c r="AS368" s="91">
        <f t="shared" si="118"/>
        <v>0</v>
      </c>
      <c r="AT368" s="89">
        <f>SUM(AS$9:AS368)*RLR</f>
        <v>120</v>
      </c>
      <c r="AU368" s="90">
        <f>AT368-SUM(AW$9:AW368)</f>
        <v>11.310839781171282</v>
      </c>
      <c r="AV368" s="48">
        <f t="shared" si="112"/>
        <v>0.45523520485584218</v>
      </c>
      <c r="AW368" s="31">
        <f t="shared" si="119"/>
        <v>5.1805373043532603E-2</v>
      </c>
      <c r="AX368" s="90">
        <f>SUM(AW$9:AW368)*RRF</f>
        <v>76.082412153180101</v>
      </c>
      <c r="AY368" s="96"/>
    </row>
    <row r="369" spans="1:51" x14ac:dyDescent="0.25">
      <c r="A369" s="14">
        <f t="shared" si="113"/>
        <v>3.6</v>
      </c>
      <c r="B369" s="59">
        <f>IF($B$4="AY",0,IFERROR(P*INDEX('UWYr writing pattern'!$C$4:$C$18,MATCH('Extended model w.Calcs'!$A369,'UWYr writing pattern'!$A$4:$A$18,0)) / 25,B368))</f>
        <v>0</v>
      </c>
      <c r="C369" s="36">
        <f t="shared" si="114"/>
        <v>1.8223666598441705E-7</v>
      </c>
      <c r="E369" s="48">
        <f t="shared" si="100"/>
        <v>10.8</v>
      </c>
      <c r="F369" s="34">
        <f t="shared" si="115"/>
        <v>2.1995841002489876E-8</v>
      </c>
      <c r="G369" s="31">
        <f>SUM($F$9:F369)*RLR</f>
        <v>119.99999978131596</v>
      </c>
      <c r="H369" s="32"/>
      <c r="I369" s="36">
        <f>G369-SUM($L$9:L369)</f>
        <v>22.187352692267496</v>
      </c>
      <c r="K369" s="48">
        <f t="shared" si="101"/>
        <v>0.45454545454545459</v>
      </c>
      <c r="L369" s="31">
        <f t="shared" si="116"/>
        <v>0.10146655182563637</v>
      </c>
      <c r="M369" s="36">
        <f>SUM($L$9:L369)*RRF</f>
        <v>68.468852962333926</v>
      </c>
      <c r="N369" s="33"/>
      <c r="O369" s="36">
        <f t="shared" si="102"/>
        <v>90.656205654601422</v>
      </c>
      <c r="P369" s="33"/>
      <c r="Q369" s="33"/>
      <c r="R369" s="33"/>
      <c r="S369" s="33"/>
      <c r="T369" s="33"/>
      <c r="U369" s="33"/>
      <c r="V369" s="33"/>
      <c r="W369" s="31">
        <f t="shared" si="103"/>
        <v>1.5307879942691033E-7</v>
      </c>
      <c r="X369" s="31">
        <f t="shared" si="104"/>
        <v>15.531146884587246</v>
      </c>
      <c r="Y369" s="31">
        <f t="shared" si="105"/>
        <v>15.531147037666045</v>
      </c>
      <c r="Z369" s="31">
        <f t="shared" si="106"/>
        <v>-6.6562056546014219</v>
      </c>
      <c r="AA369" s="31"/>
      <c r="AB369" s="31"/>
      <c r="AC369" s="31"/>
      <c r="AD369" s="31"/>
      <c r="AE369" s="31"/>
      <c r="AF369" s="31"/>
      <c r="AG369" s="31"/>
      <c r="AH369" s="33">
        <f t="shared" si="107"/>
        <v>0.81510539240873725</v>
      </c>
      <c r="AI369" s="33">
        <f t="shared" si="108"/>
        <v>1.0792405435071597</v>
      </c>
      <c r="AJ369" s="33">
        <f t="shared" si="109"/>
        <v>0.99999999817763308</v>
      </c>
      <c r="AK369" s="95">
        <f t="shared" si="110"/>
        <v>0.90608564988730267</v>
      </c>
      <c r="AL369" s="3">
        <f t="shared" si="111"/>
        <v>0.90617209286231193</v>
      </c>
      <c r="AM369" s="3"/>
      <c r="AN369" s="3"/>
      <c r="AO369" s="3"/>
      <c r="AP369" s="3"/>
      <c r="AQ369" s="3"/>
      <c r="AR369" s="90">
        <f t="shared" si="117"/>
        <v>0</v>
      </c>
      <c r="AS369" s="91">
        <f t="shared" si="118"/>
        <v>0</v>
      </c>
      <c r="AT369" s="89">
        <f>SUM(AS$9:AS369)*RLR</f>
        <v>120</v>
      </c>
      <c r="AU369" s="90">
        <f>AT369-SUM(AW$9:AW369)</f>
        <v>11.25934885652255</v>
      </c>
      <c r="AV369" s="48">
        <f t="shared" si="112"/>
        <v>0.45454545454545459</v>
      </c>
      <c r="AW369" s="31">
        <f t="shared" si="119"/>
        <v>5.1490924648731173E-2</v>
      </c>
      <c r="AX369" s="90">
        <f>SUM(AW$9:AW369)*RRF</f>
        <v>76.118455800434205</v>
      </c>
      <c r="AY369" s="96"/>
    </row>
    <row r="370" spans="1:51" x14ac:dyDescent="0.25">
      <c r="A370" s="14">
        <f t="shared" si="113"/>
        <v>3.61</v>
      </c>
      <c r="B370" s="59">
        <f>IF($B$4="AY",0,IFERROR(P*INDEX('UWYr writing pattern'!$C$4:$C$18,MATCH('Extended model w.Calcs'!$A370,'UWYr writing pattern'!$A$4:$A$18,0)) / 25,B369))</f>
        <v>0</v>
      </c>
      <c r="C370" s="36">
        <f t="shared" si="114"/>
        <v>1.625551060581E-7</v>
      </c>
      <c r="E370" s="48">
        <f t="shared" si="100"/>
        <v>10.83</v>
      </c>
      <c r="F370" s="34">
        <f t="shared" si="115"/>
        <v>1.9681559926317043E-8</v>
      </c>
      <c r="G370" s="31">
        <f>SUM($F$9:F370)*RLR</f>
        <v>119.99999980493385</v>
      </c>
      <c r="H370" s="32"/>
      <c r="I370" s="36">
        <f>G370-SUM($L$9:L370)</f>
        <v>22.086501112738716</v>
      </c>
      <c r="K370" s="48">
        <f t="shared" si="101"/>
        <v>0.45385779122541609</v>
      </c>
      <c r="L370" s="31">
        <f t="shared" si="116"/>
        <v>0.10085160314667045</v>
      </c>
      <c r="M370" s="36">
        <f>SUM($L$9:L370)*RRF</f>
        <v>68.539449084536585</v>
      </c>
      <c r="N370" s="33"/>
      <c r="O370" s="36">
        <f t="shared" si="102"/>
        <v>90.625950197275301</v>
      </c>
      <c r="P370" s="33"/>
      <c r="Q370" s="33"/>
      <c r="R370" s="33"/>
      <c r="S370" s="33"/>
      <c r="T370" s="33"/>
      <c r="U370" s="33"/>
      <c r="V370" s="33"/>
      <c r="W370" s="31">
        <f t="shared" si="103"/>
        <v>1.3654628908880399E-7</v>
      </c>
      <c r="X370" s="31">
        <f t="shared" si="104"/>
        <v>15.460550778917101</v>
      </c>
      <c r="Y370" s="31">
        <f t="shared" si="105"/>
        <v>15.46055091546339</v>
      </c>
      <c r="Z370" s="31">
        <f t="shared" si="106"/>
        <v>-6.6259501972753014</v>
      </c>
      <c r="AA370" s="31"/>
      <c r="AB370" s="31"/>
      <c r="AC370" s="31"/>
      <c r="AD370" s="31"/>
      <c r="AE370" s="31"/>
      <c r="AF370" s="31"/>
      <c r="AG370" s="31"/>
      <c r="AH370" s="33">
        <f t="shared" si="107"/>
        <v>0.81594582243495939</v>
      </c>
      <c r="AI370" s="33">
        <f t="shared" si="108"/>
        <v>1.0788803594913727</v>
      </c>
      <c r="AJ370" s="33">
        <f t="shared" si="109"/>
        <v>0.99999999837444875</v>
      </c>
      <c r="AK370" s="95">
        <f t="shared" si="110"/>
        <v>0.90651124297003927</v>
      </c>
      <c r="AL370" s="3">
        <f t="shared" si="111"/>
        <v>0.90659858334930143</v>
      </c>
      <c r="AM370" s="3"/>
      <c r="AN370" s="3"/>
      <c r="AO370" s="3"/>
      <c r="AP370" s="3"/>
      <c r="AQ370" s="3"/>
      <c r="AR370" s="90">
        <f t="shared" si="117"/>
        <v>0</v>
      </c>
      <c r="AS370" s="91">
        <f t="shared" si="118"/>
        <v>0</v>
      </c>
      <c r="AT370" s="89">
        <f>SUM(AS$9:AS370)*RLR</f>
        <v>120</v>
      </c>
      <c r="AU370" s="90">
        <f>AT370-SUM(AW$9:AW370)</f>
        <v>11.208169998083818</v>
      </c>
      <c r="AV370" s="48">
        <f t="shared" si="112"/>
        <v>0.45385779122541609</v>
      </c>
      <c r="AW370" s="31">
        <f t="shared" si="119"/>
        <v>5.1178858438738865E-2</v>
      </c>
      <c r="AX370" s="90">
        <f>SUM(AW$9:AW370)*RRF</f>
        <v>76.154281001341317</v>
      </c>
      <c r="AY370" s="96"/>
    </row>
    <row r="371" spans="1:51" x14ac:dyDescent="0.25">
      <c r="A371" s="14">
        <f t="shared" si="113"/>
        <v>3.62</v>
      </c>
      <c r="B371" s="59">
        <f>IF($B$4="AY",0,IFERROR(P*INDEX('UWYr writing pattern'!$C$4:$C$18,MATCH('Extended model w.Calcs'!$A371,'UWYr writing pattern'!$A$4:$A$18,0)) / 25,B370))</f>
        <v>0</v>
      </c>
      <c r="C371" s="36">
        <f t="shared" si="114"/>
        <v>1.4495038807200777E-7</v>
      </c>
      <c r="E371" s="48">
        <f t="shared" si="100"/>
        <v>10.86</v>
      </c>
      <c r="F371" s="34">
        <f t="shared" si="115"/>
        <v>1.7604717986092232E-8</v>
      </c>
      <c r="G371" s="31">
        <f>SUM($F$9:F371)*RLR</f>
        <v>119.99999982605951</v>
      </c>
      <c r="H371" s="32"/>
      <c r="I371" s="36">
        <f>G371-SUM($L$9:L371)</f>
        <v>21.98625982775512</v>
      </c>
      <c r="K371" s="48">
        <f t="shared" si="101"/>
        <v>0.45317220543806647</v>
      </c>
      <c r="L371" s="31">
        <f t="shared" si="116"/>
        <v>0.10024130610925289</v>
      </c>
      <c r="M371" s="36">
        <f>SUM($L$9:L371)*RRF</f>
        <v>68.609617998813064</v>
      </c>
      <c r="N371" s="33"/>
      <c r="O371" s="36">
        <f t="shared" si="102"/>
        <v>90.595877826568184</v>
      </c>
      <c r="P371" s="33"/>
      <c r="Q371" s="33"/>
      <c r="R371" s="33"/>
      <c r="S371" s="33"/>
      <c r="T371" s="33"/>
      <c r="U371" s="33"/>
      <c r="V371" s="33"/>
      <c r="W371" s="31">
        <f t="shared" si="103"/>
        <v>1.2175832598048652E-7</v>
      </c>
      <c r="X371" s="31">
        <f t="shared" si="104"/>
        <v>15.390381879428583</v>
      </c>
      <c r="Y371" s="31">
        <f t="shared" si="105"/>
        <v>15.390382001186909</v>
      </c>
      <c r="Z371" s="31">
        <f t="shared" si="106"/>
        <v>-6.5958778265681843</v>
      </c>
      <c r="AA371" s="31"/>
      <c r="AB371" s="31"/>
      <c r="AC371" s="31"/>
      <c r="AD371" s="31"/>
      <c r="AE371" s="31"/>
      <c r="AF371" s="31"/>
      <c r="AG371" s="31"/>
      <c r="AH371" s="33">
        <f t="shared" si="107"/>
        <v>0.81678116665253653</v>
      </c>
      <c r="AI371" s="33">
        <f t="shared" si="108"/>
        <v>1.0785223550781926</v>
      </c>
      <c r="AJ371" s="33">
        <f t="shared" si="109"/>
        <v>0.99999999855049593</v>
      </c>
      <c r="AK371" s="95">
        <f t="shared" si="110"/>
        <v>0.90693426837691793</v>
      </c>
      <c r="AL371" s="3">
        <f t="shared" si="111"/>
        <v>0.90702249295588566</v>
      </c>
      <c r="AM371" s="3"/>
      <c r="AN371" s="3"/>
      <c r="AO371" s="3"/>
      <c r="AP371" s="3"/>
      <c r="AQ371" s="3"/>
      <c r="AR371" s="90">
        <f t="shared" si="117"/>
        <v>0</v>
      </c>
      <c r="AS371" s="91">
        <f t="shared" si="118"/>
        <v>0</v>
      </c>
      <c r="AT371" s="89">
        <f>SUM(AS$9:AS371)*RLR</f>
        <v>120</v>
      </c>
      <c r="AU371" s="90">
        <f>AT371-SUM(AW$9:AW371)</f>
        <v>11.157300845293719</v>
      </c>
      <c r="AV371" s="48">
        <f t="shared" si="112"/>
        <v>0.45317220543806647</v>
      </c>
      <c r="AW371" s="31">
        <f t="shared" si="119"/>
        <v>5.0869152790092978E-2</v>
      </c>
      <c r="AX371" s="90">
        <f>SUM(AW$9:AW371)*RRF</f>
        <v>76.189889408294391</v>
      </c>
      <c r="AY371" s="96"/>
    </row>
    <row r="372" spans="1:51" x14ac:dyDescent="0.25">
      <c r="A372" s="14">
        <f t="shared" si="113"/>
        <v>3.63</v>
      </c>
      <c r="B372" s="59">
        <f>IF($B$4="AY",0,IFERROR(P*INDEX('UWYr writing pattern'!$C$4:$C$18,MATCH('Extended model w.Calcs'!$A372,'UWYr writing pattern'!$A$4:$A$18,0)) / 25,B371))</f>
        <v>0</v>
      </c>
      <c r="C372" s="36">
        <f t="shared" si="114"/>
        <v>1.2920877592738771E-7</v>
      </c>
      <c r="E372" s="48">
        <f t="shared" si="100"/>
        <v>10.89</v>
      </c>
      <c r="F372" s="34">
        <f t="shared" si="115"/>
        <v>1.5741612144620041E-8</v>
      </c>
      <c r="G372" s="31">
        <f>SUM($F$9:F372)*RLR</f>
        <v>119.99999984494943</v>
      </c>
      <c r="H372" s="32"/>
      <c r="I372" s="36">
        <f>G372-SUM($L$9:L372)</f>
        <v>21.886624228090255</v>
      </c>
      <c r="K372" s="48">
        <f t="shared" si="101"/>
        <v>0.45248868778280543</v>
      </c>
      <c r="L372" s="31">
        <f t="shared" si="116"/>
        <v>9.9635618554781508E-2</v>
      </c>
      <c r="M372" s="36">
        <f>SUM($L$9:L372)*RRF</f>
        <v>68.679362931801421</v>
      </c>
      <c r="N372" s="33"/>
      <c r="O372" s="36">
        <f t="shared" si="102"/>
        <v>90.565987159891677</v>
      </c>
      <c r="P372" s="33"/>
      <c r="Q372" s="33"/>
      <c r="R372" s="33"/>
      <c r="S372" s="33"/>
      <c r="T372" s="33"/>
      <c r="U372" s="33"/>
      <c r="V372" s="33"/>
      <c r="W372" s="31">
        <f t="shared" si="103"/>
        <v>1.0853537177900567E-7</v>
      </c>
      <c r="X372" s="31">
        <f t="shared" si="104"/>
        <v>15.320636959663178</v>
      </c>
      <c r="Y372" s="31">
        <f t="shared" si="105"/>
        <v>15.320637068198549</v>
      </c>
      <c r="Z372" s="31">
        <f t="shared" si="106"/>
        <v>-6.5659871598916766</v>
      </c>
      <c r="AA372" s="31"/>
      <c r="AB372" s="31"/>
      <c r="AC372" s="31"/>
      <c r="AD372" s="31"/>
      <c r="AE372" s="31"/>
      <c r="AF372" s="31"/>
      <c r="AG372" s="31"/>
      <c r="AH372" s="33">
        <f t="shared" si="107"/>
        <v>0.81761146347382641</v>
      </c>
      <c r="AI372" s="33">
        <f t="shared" si="108"/>
        <v>1.0781665138082341</v>
      </c>
      <c r="AJ372" s="33">
        <f t="shared" si="109"/>
        <v>0.9999999987079119</v>
      </c>
      <c r="AK372" s="95">
        <f t="shared" si="110"/>
        <v>0.90735474544280315</v>
      </c>
      <c r="AL372" s="3">
        <f t="shared" si="111"/>
        <v>0.90744384117511867</v>
      </c>
      <c r="AM372" s="3"/>
      <c r="AN372" s="3"/>
      <c r="AO372" s="3"/>
      <c r="AP372" s="3"/>
      <c r="AQ372" s="3"/>
      <c r="AR372" s="90">
        <f t="shared" si="117"/>
        <v>0</v>
      </c>
      <c r="AS372" s="91">
        <f t="shared" si="118"/>
        <v>0</v>
      </c>
      <c r="AT372" s="89">
        <f>SUM(AS$9:AS372)*RLR</f>
        <v>120</v>
      </c>
      <c r="AU372" s="90">
        <f>AT372-SUM(AW$9:AW372)</f>
        <v>11.106739058985738</v>
      </c>
      <c r="AV372" s="48">
        <f t="shared" si="112"/>
        <v>0.45248868778280543</v>
      </c>
      <c r="AW372" s="31">
        <f t="shared" si="119"/>
        <v>5.0561786307977585E-2</v>
      </c>
      <c r="AX372" s="90">
        <f>SUM(AW$9:AW372)*RRF</f>
        <v>76.225282658709972</v>
      </c>
      <c r="AY372" s="96"/>
    </row>
    <row r="373" spans="1:51" x14ac:dyDescent="0.25">
      <c r="A373" s="14">
        <f t="shared" si="113"/>
        <v>3.64</v>
      </c>
      <c r="B373" s="59">
        <f>IF($B$4="AY",0,IFERROR(P*INDEX('UWYr writing pattern'!$C$4:$C$18,MATCH('Extended model w.Calcs'!$A373,'UWYr writing pattern'!$A$4:$A$18,0)) / 25,B372))</f>
        <v>0</v>
      </c>
      <c r="C373" s="36">
        <f t="shared" si="114"/>
        <v>1.151379402288952E-7</v>
      </c>
      <c r="E373" s="48">
        <f t="shared" si="100"/>
        <v>10.92</v>
      </c>
      <c r="F373" s="34">
        <f t="shared" si="115"/>
        <v>1.4070835698492523E-8</v>
      </c>
      <c r="G373" s="31">
        <f>SUM($F$9:F373)*RLR</f>
        <v>119.99999986183444</v>
      </c>
      <c r="H373" s="32"/>
      <c r="I373" s="36">
        <f>G373-SUM($L$9:L373)</f>
        <v>21.787589746205626</v>
      </c>
      <c r="K373" s="48">
        <f t="shared" si="101"/>
        <v>0.45180722891566261</v>
      </c>
      <c r="L373" s="31">
        <f t="shared" si="116"/>
        <v>9.903449876963917E-2</v>
      </c>
      <c r="M373" s="36">
        <f>SUM($L$9:L373)*RRF</f>
        <v>68.748687080940158</v>
      </c>
      <c r="N373" s="33"/>
      <c r="O373" s="36">
        <f t="shared" si="102"/>
        <v>90.536276827145784</v>
      </c>
      <c r="P373" s="33"/>
      <c r="Q373" s="33"/>
      <c r="R373" s="33"/>
      <c r="S373" s="33"/>
      <c r="T373" s="33"/>
      <c r="U373" s="33"/>
      <c r="V373" s="33"/>
      <c r="W373" s="31">
        <f t="shared" si="103"/>
        <v>9.6715869792271955E-8</v>
      </c>
      <c r="X373" s="31">
        <f t="shared" si="104"/>
        <v>15.251312822343937</v>
      </c>
      <c r="Y373" s="31">
        <f t="shared" si="105"/>
        <v>15.251312919059806</v>
      </c>
      <c r="Z373" s="31">
        <f t="shared" si="106"/>
        <v>-6.5362768271457838</v>
      </c>
      <c r="AA373" s="31"/>
      <c r="AB373" s="31"/>
      <c r="AC373" s="31"/>
      <c r="AD373" s="31"/>
      <c r="AE373" s="31"/>
      <c r="AF373" s="31"/>
      <c r="AG373" s="31"/>
      <c r="AH373" s="33">
        <f t="shared" si="107"/>
        <v>0.81843675096357327</v>
      </c>
      <c r="AI373" s="33">
        <f t="shared" si="108"/>
        <v>1.0778128193707832</v>
      </c>
      <c r="AJ373" s="33">
        <f t="shared" si="109"/>
        <v>0.99999999884862034</v>
      </c>
      <c r="AK373" s="95">
        <f t="shared" si="110"/>
        <v>0.90777269332810995</v>
      </c>
      <c r="AL373" s="3">
        <f t="shared" si="111"/>
        <v>0.90786264732364774</v>
      </c>
      <c r="AM373" s="3"/>
      <c r="AN373" s="3"/>
      <c r="AO373" s="3"/>
      <c r="AP373" s="3"/>
      <c r="AQ373" s="3"/>
      <c r="AR373" s="90">
        <f t="shared" si="117"/>
        <v>0</v>
      </c>
      <c r="AS373" s="91">
        <f t="shared" si="118"/>
        <v>0</v>
      </c>
      <c r="AT373" s="89">
        <f>SUM(AS$9:AS373)*RLR</f>
        <v>120</v>
      </c>
      <c r="AU373" s="90">
        <f>AT373-SUM(AW$9:AW373)</f>
        <v>11.056482321162278</v>
      </c>
      <c r="AV373" s="48">
        <f t="shared" si="112"/>
        <v>0.45180722891566261</v>
      </c>
      <c r="AW373" s="31">
        <f t="shared" si="119"/>
        <v>5.0256737823464882E-2</v>
      </c>
      <c r="AX373" s="90">
        <f>SUM(AW$9:AW373)*RRF</f>
        <v>76.260462375186407</v>
      </c>
      <c r="AY373" s="96"/>
    </row>
    <row r="374" spans="1:51" x14ac:dyDescent="0.25">
      <c r="A374" s="14">
        <f t="shared" si="113"/>
        <v>3.65</v>
      </c>
      <c r="B374" s="59">
        <f>IF($B$4="AY",0,IFERROR(P*INDEX('UWYr writing pattern'!$C$4:$C$18,MATCH('Extended model w.Calcs'!$A374,'UWYr writing pattern'!$A$4:$A$18,0)) / 25,B373))</f>
        <v>0</v>
      </c>
      <c r="C374" s="36">
        <f t="shared" si="114"/>
        <v>1.0256487715589984E-7</v>
      </c>
      <c r="E374" s="48">
        <f t="shared" si="100"/>
        <v>10.95</v>
      </c>
      <c r="F374" s="34">
        <f t="shared" si="115"/>
        <v>1.2573063072995355E-8</v>
      </c>
      <c r="G374" s="31">
        <f>SUM($F$9:F374)*RLR</f>
        <v>119.99999987692212</v>
      </c>
      <c r="H374" s="32"/>
      <c r="I374" s="36">
        <f>G374-SUM($L$9:L374)</f>
        <v>21.689151855813463</v>
      </c>
      <c r="K374" s="48">
        <f t="shared" si="101"/>
        <v>0.45112781954887216</v>
      </c>
      <c r="L374" s="31">
        <f t="shared" si="116"/>
        <v>9.8437905479844684E-2</v>
      </c>
      <c r="M374" s="36">
        <f>SUM($L$9:L374)*RRF</f>
        <v>68.817593614776058</v>
      </c>
      <c r="N374" s="33"/>
      <c r="O374" s="36">
        <f t="shared" si="102"/>
        <v>90.506745470589522</v>
      </c>
      <c r="P374" s="33"/>
      <c r="Q374" s="33"/>
      <c r="R374" s="33"/>
      <c r="S374" s="33"/>
      <c r="T374" s="33"/>
      <c r="U374" s="33"/>
      <c r="V374" s="33"/>
      <c r="W374" s="31">
        <f t="shared" si="103"/>
        <v>8.615449681095586E-8</v>
      </c>
      <c r="X374" s="31">
        <f t="shared" si="104"/>
        <v>15.182406299069424</v>
      </c>
      <c r="Y374" s="31">
        <f t="shared" si="105"/>
        <v>15.182406385223921</v>
      </c>
      <c r="Z374" s="31">
        <f t="shared" si="106"/>
        <v>-6.5067454705895216</v>
      </c>
      <c r="AA374" s="31"/>
      <c r="AB374" s="31"/>
      <c r="AC374" s="31"/>
      <c r="AD374" s="31"/>
      <c r="AE374" s="31"/>
      <c r="AF374" s="31"/>
      <c r="AG374" s="31"/>
      <c r="AH374" s="33">
        <f t="shared" si="107"/>
        <v>0.81925706684257216</v>
      </c>
      <c r="AI374" s="33">
        <f t="shared" si="108"/>
        <v>1.0774612556022563</v>
      </c>
      <c r="AJ374" s="33">
        <f t="shared" si="109"/>
        <v>0.99999999897435099</v>
      </c>
      <c r="AK374" s="95">
        <f t="shared" si="110"/>
        <v>0.90818813102063767</v>
      </c>
      <c r="AL374" s="3">
        <f t="shared" si="111"/>
        <v>0.90827893054357089</v>
      </c>
      <c r="AM374" s="3"/>
      <c r="AN374" s="3"/>
      <c r="AO374" s="3"/>
      <c r="AP374" s="3"/>
      <c r="AQ374" s="3"/>
      <c r="AR374" s="90">
        <f t="shared" si="117"/>
        <v>0</v>
      </c>
      <c r="AS374" s="91">
        <f t="shared" si="118"/>
        <v>0</v>
      </c>
      <c r="AT374" s="89">
        <f>SUM(AS$9:AS374)*RLR</f>
        <v>120</v>
      </c>
      <c r="AU374" s="90">
        <f>AT374-SUM(AW$9:AW374)</f>
        <v>11.006528334771488</v>
      </c>
      <c r="AV374" s="48">
        <f t="shared" si="112"/>
        <v>0.45112781954887216</v>
      </c>
      <c r="AW374" s="31">
        <f t="shared" si="119"/>
        <v>4.9953986390793424E-2</v>
      </c>
      <c r="AX374" s="90">
        <f>SUM(AW$9:AW374)*RRF</f>
        <v>76.295430165659951</v>
      </c>
      <c r="AY374" s="96"/>
    </row>
    <row r="375" spans="1:51" x14ac:dyDescent="0.25">
      <c r="A375" s="14">
        <f t="shared" si="113"/>
        <v>3.66</v>
      </c>
      <c r="B375" s="59">
        <f>IF($B$4="AY",0,IFERROR(P*INDEX('UWYr writing pattern'!$C$4:$C$18,MATCH('Extended model w.Calcs'!$A375,'UWYr writing pattern'!$A$4:$A$18,0)) / 25,B374))</f>
        <v>0</v>
      </c>
      <c r="C375" s="36">
        <f t="shared" si="114"/>
        <v>9.1334023107328809E-8</v>
      </c>
      <c r="E375" s="48">
        <f t="shared" si="100"/>
        <v>10.98</v>
      </c>
      <c r="F375" s="34">
        <f t="shared" si="115"/>
        <v>1.1230854048571033E-8</v>
      </c>
      <c r="G375" s="31">
        <f>SUM($F$9:F375)*RLR</f>
        <v>119.99999989039914</v>
      </c>
      <c r="H375" s="32"/>
      <c r="I375" s="36">
        <f>G375-SUM($L$9:L375)</f>
        <v>21.591306071444706</v>
      </c>
      <c r="K375" s="48">
        <f t="shared" si="101"/>
        <v>0.45045045045045046</v>
      </c>
      <c r="L375" s="31">
        <f t="shared" si="116"/>
        <v>9.7845797845775032E-2</v>
      </c>
      <c r="M375" s="36">
        <f>SUM($L$9:L375)*RRF</f>
        <v>68.886085673268099</v>
      </c>
      <c r="N375" s="33"/>
      <c r="O375" s="36">
        <f t="shared" si="102"/>
        <v>90.477391744712804</v>
      </c>
      <c r="P375" s="33"/>
      <c r="Q375" s="33"/>
      <c r="R375" s="33"/>
      <c r="S375" s="33"/>
      <c r="T375" s="33"/>
      <c r="U375" s="33"/>
      <c r="V375" s="33"/>
      <c r="W375" s="31">
        <f t="shared" si="103"/>
        <v>7.6720579410156194E-8</v>
      </c>
      <c r="X375" s="31">
        <f t="shared" si="104"/>
        <v>15.113914250011293</v>
      </c>
      <c r="Y375" s="31">
        <f t="shared" si="105"/>
        <v>15.113914326731873</v>
      </c>
      <c r="Z375" s="31">
        <f t="shared" si="106"/>
        <v>-6.4773917447128042</v>
      </c>
      <c r="AA375" s="31"/>
      <c r="AB375" s="31"/>
      <c r="AC375" s="31"/>
      <c r="AD375" s="31"/>
      <c r="AE375" s="31"/>
      <c r="AF375" s="31"/>
      <c r="AG375" s="31"/>
      <c r="AH375" s="33">
        <f t="shared" si="107"/>
        <v>0.82007244849128691</v>
      </c>
      <c r="AI375" s="33">
        <f t="shared" si="108"/>
        <v>1.0771118064846763</v>
      </c>
      <c r="AJ375" s="33">
        <f t="shared" si="109"/>
        <v>0.99999999908665949</v>
      </c>
      <c r="AK375" s="95">
        <f t="shared" si="110"/>
        <v>0.90860107733738116</v>
      </c>
      <c r="AL375" s="3">
        <f t="shared" si="111"/>
        <v>0.90869270980427663</v>
      </c>
      <c r="AM375" s="3"/>
      <c r="AN375" s="3"/>
      <c r="AO375" s="3"/>
      <c r="AP375" s="3"/>
      <c r="AQ375" s="3"/>
      <c r="AR375" s="90">
        <f t="shared" si="117"/>
        <v>0</v>
      </c>
      <c r="AS375" s="91">
        <f t="shared" si="118"/>
        <v>0</v>
      </c>
      <c r="AT375" s="89">
        <f>SUM(AS$9:AS375)*RLR</f>
        <v>120</v>
      </c>
      <c r="AU375" s="90">
        <f>AT375-SUM(AW$9:AW375)</f>
        <v>10.9568748234868</v>
      </c>
      <c r="AV375" s="48">
        <f t="shared" si="112"/>
        <v>0.45045045045045046</v>
      </c>
      <c r="AW375" s="31">
        <f t="shared" si="119"/>
        <v>4.9653511284683399E-2</v>
      </c>
      <c r="AX375" s="90">
        <f>SUM(AW$9:AW375)*RRF</f>
        <v>76.33018762355924</v>
      </c>
      <c r="AY375" s="96"/>
    </row>
    <row r="376" spans="1:51" x14ac:dyDescent="0.25">
      <c r="A376" s="14">
        <f t="shared" si="113"/>
        <v>3.67</v>
      </c>
      <c r="B376" s="59">
        <f>IF($B$4="AY",0,IFERROR(P*INDEX('UWYr writing pattern'!$C$4:$C$18,MATCH('Extended model w.Calcs'!$A376,'UWYr writing pattern'!$A$4:$A$18,0)) / 25,B375))</f>
        <v>0</v>
      </c>
      <c r="C376" s="36">
        <f t="shared" si="114"/>
        <v>8.1305547370144105E-8</v>
      </c>
      <c r="E376" s="48">
        <f t="shared" si="100"/>
        <v>11.01</v>
      </c>
      <c r="F376" s="34">
        <f t="shared" si="115"/>
        <v>1.0028475737184703E-8</v>
      </c>
      <c r="G376" s="31">
        <f>SUM($F$9:F376)*RLR</f>
        <v>119.9999999024333</v>
      </c>
      <c r="H376" s="32"/>
      <c r="I376" s="36">
        <f>G376-SUM($L$9:L376)</f>
        <v>21.494047948021915</v>
      </c>
      <c r="K376" s="48">
        <f t="shared" si="101"/>
        <v>0.4497751124437781</v>
      </c>
      <c r="L376" s="31">
        <f t="shared" si="116"/>
        <v>9.7258135456958147E-2</v>
      </c>
      <c r="M376" s="36">
        <f>SUM($L$9:L376)*RRF</f>
        <v>68.954166368087968</v>
      </c>
      <c r="N376" s="33"/>
      <c r="O376" s="36">
        <f t="shared" si="102"/>
        <v>90.448214316109883</v>
      </c>
      <c r="P376" s="33"/>
      <c r="Q376" s="33"/>
      <c r="R376" s="33"/>
      <c r="S376" s="33"/>
      <c r="T376" s="33"/>
      <c r="U376" s="33"/>
      <c r="V376" s="33"/>
      <c r="W376" s="31">
        <f t="shared" si="103"/>
        <v>6.8296659790921038E-8</v>
      </c>
      <c r="X376" s="31">
        <f t="shared" si="104"/>
        <v>15.045833563615339</v>
      </c>
      <c r="Y376" s="31">
        <f t="shared" si="105"/>
        <v>15.045833631911998</v>
      </c>
      <c r="Z376" s="31">
        <f t="shared" si="106"/>
        <v>-6.4482143161098833</v>
      </c>
      <c r="AA376" s="31"/>
      <c r="AB376" s="31"/>
      <c r="AC376" s="31"/>
      <c r="AD376" s="31"/>
      <c r="AE376" s="31"/>
      <c r="AF376" s="31"/>
      <c r="AG376" s="31"/>
      <c r="AH376" s="33">
        <f t="shared" si="107"/>
        <v>0.82088293295342818</v>
      </c>
      <c r="AI376" s="33">
        <f t="shared" si="108"/>
        <v>1.0767644561441654</v>
      </c>
      <c r="AJ376" s="33">
        <f t="shared" si="109"/>
        <v>0.99999999918694416</v>
      </c>
      <c r="AK376" s="95">
        <f t="shared" si="110"/>
        <v>0.9090115509263208</v>
      </c>
      <c r="AL376" s="3">
        <f t="shared" si="111"/>
        <v>0.90910400390425727</v>
      </c>
      <c r="AM376" s="3"/>
      <c r="AN376" s="3"/>
      <c r="AO376" s="3"/>
      <c r="AP376" s="3"/>
      <c r="AQ376" s="3"/>
      <c r="AR376" s="90">
        <f t="shared" si="117"/>
        <v>0</v>
      </c>
      <c r="AS376" s="91">
        <f t="shared" si="118"/>
        <v>0</v>
      </c>
      <c r="AT376" s="89">
        <f>SUM(AS$9:AS376)*RLR</f>
        <v>120</v>
      </c>
      <c r="AU376" s="90">
        <f>AT376-SUM(AW$9:AW376)</f>
        <v>10.907519531489115</v>
      </c>
      <c r="AV376" s="48">
        <f t="shared" si="112"/>
        <v>0.4497751124437781</v>
      </c>
      <c r="AW376" s="31">
        <f t="shared" si="119"/>
        <v>4.9355291997688289E-2</v>
      </c>
      <c r="AX376" s="90">
        <f>SUM(AW$9:AW376)*RRF</f>
        <v>76.364736327957615</v>
      </c>
      <c r="AY376" s="96"/>
    </row>
    <row r="377" spans="1:51" x14ac:dyDescent="0.25">
      <c r="A377" s="14">
        <f t="shared" si="113"/>
        <v>3.68</v>
      </c>
      <c r="B377" s="59">
        <f>IF($B$4="AY",0,IFERROR(P*INDEX('UWYr writing pattern'!$C$4:$C$18,MATCH('Extended model w.Calcs'!$A377,'UWYr writing pattern'!$A$4:$A$18,0)) / 25,B376))</f>
        <v>0</v>
      </c>
      <c r="C377" s="36">
        <f t="shared" si="114"/>
        <v>7.2353806604691234E-8</v>
      </c>
      <c r="E377" s="48">
        <f t="shared" si="100"/>
        <v>11.040000000000001</v>
      </c>
      <c r="F377" s="34">
        <f t="shared" si="115"/>
        <v>8.951740765452866E-9</v>
      </c>
      <c r="G377" s="31">
        <f>SUM($F$9:F377)*RLR</f>
        <v>119.9999999131754</v>
      </c>
      <c r="H377" s="32"/>
      <c r="I377" s="36">
        <f>G377-SUM($L$9:L377)</f>
        <v>21.397373080437077</v>
      </c>
      <c r="K377" s="48">
        <f t="shared" si="101"/>
        <v>0.44910179640718567</v>
      </c>
      <c r="L377" s="31">
        <f t="shared" si="116"/>
        <v>9.6674878326935151E-2</v>
      </c>
      <c r="M377" s="36">
        <f>SUM($L$9:L377)*RRF</f>
        <v>69.021838782916817</v>
      </c>
      <c r="N377" s="33"/>
      <c r="O377" s="36">
        <f t="shared" si="102"/>
        <v>90.419211863353894</v>
      </c>
      <c r="P377" s="33"/>
      <c r="Q377" s="33"/>
      <c r="R377" s="33"/>
      <c r="S377" s="33"/>
      <c r="T377" s="33"/>
      <c r="U377" s="33"/>
      <c r="V377" s="33"/>
      <c r="W377" s="31">
        <f t="shared" si="103"/>
        <v>6.0777197547940639E-8</v>
      </c>
      <c r="X377" s="31">
        <f t="shared" si="104"/>
        <v>14.978161156305953</v>
      </c>
      <c r="Y377" s="31">
        <f t="shared" si="105"/>
        <v>14.978161217083152</v>
      </c>
      <c r="Z377" s="31">
        <f t="shared" si="106"/>
        <v>-6.4192118633538939</v>
      </c>
      <c r="AA377" s="31"/>
      <c r="AB377" s="31"/>
      <c r="AC377" s="31"/>
      <c r="AD377" s="31"/>
      <c r="AE377" s="31"/>
      <c r="AF377" s="31"/>
      <c r="AG377" s="31"/>
      <c r="AH377" s="33">
        <f t="shared" si="107"/>
        <v>0.82168855693948595</v>
      </c>
      <c r="AI377" s="33">
        <f t="shared" si="108"/>
        <v>1.0764191888494512</v>
      </c>
      <c r="AJ377" s="33">
        <f t="shared" si="109"/>
        <v>0.99999999927646166</v>
      </c>
      <c r="AK377" s="95">
        <f t="shared" si="110"/>
        <v>0.90941957026819098</v>
      </c>
      <c r="AL377" s="3">
        <f t="shared" si="111"/>
        <v>0.90951283147290396</v>
      </c>
      <c r="AM377" s="3"/>
      <c r="AN377" s="3"/>
      <c r="AO377" s="3"/>
      <c r="AP377" s="3"/>
      <c r="AQ377" s="3"/>
      <c r="AR377" s="90">
        <f t="shared" si="117"/>
        <v>0</v>
      </c>
      <c r="AS377" s="91">
        <f t="shared" si="118"/>
        <v>0</v>
      </c>
      <c r="AT377" s="89">
        <f>SUM(AS$9:AS377)*RLR</f>
        <v>120</v>
      </c>
      <c r="AU377" s="90">
        <f>AT377-SUM(AW$9:AW377)</f>
        <v>10.858460223251527</v>
      </c>
      <c r="AV377" s="48">
        <f t="shared" si="112"/>
        <v>0.44910179640718567</v>
      </c>
      <c r="AW377" s="31">
        <f t="shared" si="119"/>
        <v>4.9059308237582221E-2</v>
      </c>
      <c r="AX377" s="90">
        <f>SUM(AW$9:AW377)*RRF</f>
        <v>76.39907784372393</v>
      </c>
      <c r="AY377" s="96"/>
    </row>
    <row r="378" spans="1:51" x14ac:dyDescent="0.25">
      <c r="A378" s="14">
        <f t="shared" si="113"/>
        <v>3.69</v>
      </c>
      <c r="B378" s="59">
        <f>IF($B$4="AY",0,IFERROR(P*INDEX('UWYr writing pattern'!$C$4:$C$18,MATCH('Extended model w.Calcs'!$A378,'UWYr writing pattern'!$A$4:$A$18,0)) / 25,B377))</f>
        <v>0</v>
      </c>
      <c r="C378" s="36">
        <f t="shared" si="114"/>
        <v>6.4365946355533316E-8</v>
      </c>
      <c r="E378" s="48">
        <f t="shared" si="100"/>
        <v>11.07</v>
      </c>
      <c r="F378" s="34">
        <f t="shared" si="115"/>
        <v>7.987860249157913E-9</v>
      </c>
      <c r="G378" s="31">
        <f>SUM($F$9:F378)*RLR</f>
        <v>119.99999992276084</v>
      </c>
      <c r="H378" s="32"/>
      <c r="I378" s="36">
        <f>G378-SUM($L$9:L378)</f>
        <v>21.301277103134325</v>
      </c>
      <c r="K378" s="48">
        <f t="shared" si="101"/>
        <v>0.44843049327354262</v>
      </c>
      <c r="L378" s="31">
        <f t="shared" si="116"/>
        <v>9.6095986888190488E-2</v>
      </c>
      <c r="M378" s="36">
        <f>SUM($L$9:L378)*RRF</f>
        <v>69.089105973738555</v>
      </c>
      <c r="N378" s="33"/>
      <c r="O378" s="36">
        <f t="shared" si="102"/>
        <v>90.39038307687288</v>
      </c>
      <c r="P378" s="33"/>
      <c r="Q378" s="33"/>
      <c r="R378" s="33"/>
      <c r="S378" s="33"/>
      <c r="T378" s="33"/>
      <c r="U378" s="33"/>
      <c r="V378" s="33"/>
      <c r="W378" s="31">
        <f t="shared" si="103"/>
        <v>5.4067394938647975E-8</v>
      </c>
      <c r="X378" s="31">
        <f t="shared" si="104"/>
        <v>14.910893972194026</v>
      </c>
      <c r="Y378" s="31">
        <f t="shared" si="105"/>
        <v>14.91089402626142</v>
      </c>
      <c r="Z378" s="31">
        <f t="shared" si="106"/>
        <v>-6.3903830768728795</v>
      </c>
      <c r="AA378" s="31"/>
      <c r="AB378" s="31"/>
      <c r="AC378" s="31"/>
      <c r="AD378" s="31"/>
      <c r="AE378" s="31"/>
      <c r="AF378" s="31"/>
      <c r="AG378" s="31"/>
      <c r="AH378" s="33">
        <f t="shared" si="107"/>
        <v>0.82248935683022084</v>
      </c>
      <c r="AI378" s="33">
        <f t="shared" si="108"/>
        <v>1.0760759890103915</v>
      </c>
      <c r="AJ378" s="33">
        <f t="shared" si="109"/>
        <v>0.99999999935634032</v>
      </c>
      <c r="AK378" s="95">
        <f t="shared" si="110"/>
        <v>0.90982515367822747</v>
      </c>
      <c r="AL378" s="3">
        <f t="shared" si="111"/>
        <v>0.90991921097227713</v>
      </c>
      <c r="AM378" s="3"/>
      <c r="AN378" s="3"/>
      <c r="AO378" s="3"/>
      <c r="AP378" s="3"/>
      <c r="AQ378" s="3"/>
      <c r="AR378" s="90">
        <f t="shared" si="117"/>
        <v>0</v>
      </c>
      <c r="AS378" s="91">
        <f t="shared" si="118"/>
        <v>0</v>
      </c>
      <c r="AT378" s="89">
        <f>SUM(AS$9:AS378)*RLR</f>
        <v>120</v>
      </c>
      <c r="AU378" s="90">
        <f>AT378-SUM(AW$9:AW378)</f>
        <v>10.80969468332674</v>
      </c>
      <c r="AV378" s="48">
        <f t="shared" si="112"/>
        <v>0.44843049327354262</v>
      </c>
      <c r="AW378" s="31">
        <f t="shared" si="119"/>
        <v>4.876553992478231E-2</v>
      </c>
      <c r="AX378" s="90">
        <f>SUM(AW$9:AW378)*RRF</f>
        <v>76.433213721671279</v>
      </c>
      <c r="AY378" s="96"/>
    </row>
    <row r="379" spans="1:51" x14ac:dyDescent="0.25">
      <c r="A379" s="14">
        <f t="shared" si="113"/>
        <v>3.7</v>
      </c>
      <c r="B379" s="59">
        <f>IF($B$4="AY",0,IFERROR(P*INDEX('UWYr writing pattern'!$C$4:$C$18,MATCH('Extended model w.Calcs'!$A379,'UWYr writing pattern'!$A$4:$A$18,0)) / 25,B378))</f>
        <v>0</v>
      </c>
      <c r="C379" s="36">
        <f t="shared" si="114"/>
        <v>5.7240636093975777E-8</v>
      </c>
      <c r="E379" s="48">
        <f t="shared" si="100"/>
        <v>11.100000000000001</v>
      </c>
      <c r="F379" s="34">
        <f t="shared" si="115"/>
        <v>7.1253102615575385E-9</v>
      </c>
      <c r="G379" s="31">
        <f>SUM($F$9:F379)*RLR</f>
        <v>119.99999993131121</v>
      </c>
      <c r="H379" s="32"/>
      <c r="I379" s="36">
        <f>G379-SUM($L$9:L379)</f>
        <v>21.205755689697554</v>
      </c>
      <c r="K379" s="48">
        <f t="shared" si="101"/>
        <v>0.44776119402985076</v>
      </c>
      <c r="L379" s="31">
        <f t="shared" si="116"/>
        <v>9.5521421987149455E-2</v>
      </c>
      <c r="M379" s="36">
        <f>SUM($L$9:L379)*RRF</f>
        <v>69.155970969129555</v>
      </c>
      <c r="N379" s="33"/>
      <c r="O379" s="36">
        <f t="shared" si="102"/>
        <v>90.361726658827109</v>
      </c>
      <c r="P379" s="33"/>
      <c r="Q379" s="33"/>
      <c r="R379" s="33"/>
      <c r="S379" s="33"/>
      <c r="T379" s="33"/>
      <c r="U379" s="33"/>
      <c r="V379" s="33"/>
      <c r="W379" s="31">
        <f t="shared" si="103"/>
        <v>4.8082134318939645E-8</v>
      </c>
      <c r="X379" s="31">
        <f t="shared" si="104"/>
        <v>14.844028982788286</v>
      </c>
      <c r="Y379" s="31">
        <f t="shared" si="105"/>
        <v>14.84402903087042</v>
      </c>
      <c r="Z379" s="31">
        <f t="shared" si="106"/>
        <v>-6.3617266588271093</v>
      </c>
      <c r="AA379" s="31"/>
      <c r="AB379" s="31"/>
      <c r="AC379" s="31"/>
      <c r="AD379" s="31"/>
      <c r="AE379" s="31"/>
      <c r="AF379" s="31"/>
      <c r="AG379" s="31"/>
      <c r="AH379" s="33">
        <f t="shared" si="107"/>
        <v>0.8232853686801137</v>
      </c>
      <c r="AI379" s="33">
        <f t="shared" si="108"/>
        <v>1.0757348411765133</v>
      </c>
      <c r="AJ379" s="33">
        <f t="shared" si="109"/>
        <v>0.99999999942759343</v>
      </c>
      <c r="AK379" s="95">
        <f t="shared" si="110"/>
        <v>0.91022831930789361</v>
      </c>
      <c r="AL379" s="3">
        <f t="shared" si="111"/>
        <v>0.91032316069885888</v>
      </c>
      <c r="AM379" s="3"/>
      <c r="AN379" s="3"/>
      <c r="AO379" s="3"/>
      <c r="AP379" s="3"/>
      <c r="AQ379" s="3"/>
      <c r="AR379" s="90">
        <f t="shared" si="117"/>
        <v>0</v>
      </c>
      <c r="AS379" s="91">
        <f t="shared" si="118"/>
        <v>0</v>
      </c>
      <c r="AT379" s="89">
        <f>SUM(AS$9:AS379)*RLR</f>
        <v>120</v>
      </c>
      <c r="AU379" s="90">
        <f>AT379-SUM(AW$9:AW379)</f>
        <v>10.761220716136933</v>
      </c>
      <c r="AV379" s="48">
        <f t="shared" si="112"/>
        <v>0.44776119402985076</v>
      </c>
      <c r="AW379" s="31">
        <f t="shared" si="119"/>
        <v>4.8473967189806011E-2</v>
      </c>
      <c r="AX379" s="90">
        <f>SUM(AW$9:AW379)*RRF</f>
        <v>76.467145498704141</v>
      </c>
      <c r="AY379" s="96"/>
    </row>
    <row r="380" spans="1:51" x14ac:dyDescent="0.25">
      <c r="A380" s="14">
        <f t="shared" si="113"/>
        <v>3.71</v>
      </c>
      <c r="B380" s="59">
        <f>IF($B$4="AY",0,IFERROR(P*INDEX('UWYr writing pattern'!$C$4:$C$18,MATCH('Extended model w.Calcs'!$A380,'UWYr writing pattern'!$A$4:$A$18,0)) / 25,B379))</f>
        <v>0</v>
      </c>
      <c r="C380" s="36">
        <f t="shared" si="114"/>
        <v>5.0886925487544465E-8</v>
      </c>
      <c r="E380" s="48">
        <f t="shared" si="100"/>
        <v>11.129999999999999</v>
      </c>
      <c r="F380" s="34">
        <f t="shared" si="115"/>
        <v>6.3537106064313116E-9</v>
      </c>
      <c r="G380" s="31">
        <f>SUM($F$9:F380)*RLR</f>
        <v>119.99999993893567</v>
      </c>
      <c r="H380" s="32"/>
      <c r="I380" s="36">
        <f>G380-SUM($L$9:L380)</f>
        <v>21.110804552442772</v>
      </c>
      <c r="K380" s="48">
        <f t="shared" si="101"/>
        <v>0.44709388971684055</v>
      </c>
      <c r="L380" s="31">
        <f t="shared" si="116"/>
        <v>9.4951144879242777E-2</v>
      </c>
      <c r="M380" s="36">
        <f>SUM($L$9:L380)*RRF</f>
        <v>69.222436770545031</v>
      </c>
      <c r="N380" s="33"/>
      <c r="O380" s="36">
        <f t="shared" si="102"/>
        <v>90.333241322987803</v>
      </c>
      <c r="P380" s="33"/>
      <c r="Q380" s="33"/>
      <c r="R380" s="33"/>
      <c r="S380" s="33"/>
      <c r="T380" s="33"/>
      <c r="U380" s="33"/>
      <c r="V380" s="33"/>
      <c r="W380" s="31">
        <f t="shared" si="103"/>
        <v>4.2745017409537345E-8</v>
      </c>
      <c r="X380" s="31">
        <f t="shared" si="104"/>
        <v>14.777563186709939</v>
      </c>
      <c r="Y380" s="31">
        <f t="shared" si="105"/>
        <v>14.777563229454957</v>
      </c>
      <c r="Z380" s="31">
        <f t="shared" si="106"/>
        <v>-6.3332413229878028</v>
      </c>
      <c r="AA380" s="31"/>
      <c r="AB380" s="31"/>
      <c r="AC380" s="31"/>
      <c r="AD380" s="31"/>
      <c r="AE380" s="31"/>
      <c r="AF380" s="31"/>
      <c r="AG380" s="31"/>
      <c r="AH380" s="33">
        <f t="shared" si="107"/>
        <v>0.82407662822077421</v>
      </c>
      <c r="AI380" s="33">
        <f t="shared" si="108"/>
        <v>1.075395730035569</v>
      </c>
      <c r="AJ380" s="33">
        <f t="shared" si="109"/>
        <v>0.99999999949113061</v>
      </c>
      <c r="AK380" s="95">
        <f t="shared" si="110"/>
        <v>0.9106290851465868</v>
      </c>
      <c r="AL380" s="3">
        <f t="shared" si="111"/>
        <v>0.91072469878528195</v>
      </c>
      <c r="AM380" s="3"/>
      <c r="AN380" s="3"/>
      <c r="AO380" s="3"/>
      <c r="AP380" s="3"/>
      <c r="AQ380" s="3"/>
      <c r="AR380" s="90">
        <f t="shared" si="117"/>
        <v>0</v>
      </c>
      <c r="AS380" s="91">
        <f t="shared" si="118"/>
        <v>0</v>
      </c>
      <c r="AT380" s="89">
        <f>SUM(AS$9:AS380)*RLR</f>
        <v>120</v>
      </c>
      <c r="AU380" s="90">
        <f>AT380-SUM(AW$9:AW380)</f>
        <v>10.713036145766168</v>
      </c>
      <c r="AV380" s="48">
        <f t="shared" si="112"/>
        <v>0.44709388971684055</v>
      </c>
      <c r="AW380" s="31">
        <f t="shared" si="119"/>
        <v>4.8184570370762389E-2</v>
      </c>
      <c r="AX380" s="90">
        <f>SUM(AW$9:AW380)*RRF</f>
        <v>76.500874697963681</v>
      </c>
      <c r="AY380" s="96"/>
    </row>
    <row r="381" spans="1:51" x14ac:dyDescent="0.25">
      <c r="A381" s="14">
        <f t="shared" si="113"/>
        <v>3.72</v>
      </c>
      <c r="B381" s="59">
        <f>IF($B$4="AY",0,IFERROR(P*INDEX('UWYr writing pattern'!$C$4:$C$18,MATCH('Extended model w.Calcs'!$A381,'UWYr writing pattern'!$A$4:$A$18,0)) / 25,B380))</f>
        <v>0</v>
      </c>
      <c r="C381" s="36">
        <f t="shared" si="114"/>
        <v>4.5223210680780763E-8</v>
      </c>
      <c r="E381" s="48">
        <f t="shared" si="100"/>
        <v>11.16</v>
      </c>
      <c r="F381" s="34">
        <f t="shared" si="115"/>
        <v>5.6637148067636991E-9</v>
      </c>
      <c r="G381" s="31">
        <f>SUM($F$9:F381)*RLR</f>
        <v>119.99999994573211</v>
      </c>
      <c r="H381" s="32"/>
      <c r="I381" s="36">
        <f>G381-SUM($L$9:L381)</f>
        <v>21.016419442015177</v>
      </c>
      <c r="K381" s="48">
        <f t="shared" si="101"/>
        <v>0.4464285714285714</v>
      </c>
      <c r="L381" s="31">
        <f t="shared" si="116"/>
        <v>9.4385117224036252E-2</v>
      </c>
      <c r="M381" s="36">
        <f>SUM($L$9:L381)*RRF</f>
        <v>69.288506352601857</v>
      </c>
      <c r="N381" s="33"/>
      <c r="O381" s="36">
        <f t="shared" si="102"/>
        <v>90.304925794617034</v>
      </c>
      <c r="P381" s="33"/>
      <c r="Q381" s="33"/>
      <c r="R381" s="33"/>
      <c r="S381" s="33"/>
      <c r="T381" s="33"/>
      <c r="U381" s="33"/>
      <c r="V381" s="33"/>
      <c r="W381" s="31">
        <f t="shared" si="103"/>
        <v>3.7987496971855839E-8</v>
      </c>
      <c r="X381" s="31">
        <f t="shared" si="104"/>
        <v>14.711493609410622</v>
      </c>
      <c r="Y381" s="31">
        <f t="shared" si="105"/>
        <v>14.71149364739812</v>
      </c>
      <c r="Z381" s="31">
        <f t="shared" si="106"/>
        <v>-6.3049257946170343</v>
      </c>
      <c r="AA381" s="31"/>
      <c r="AB381" s="31"/>
      <c r="AC381" s="31"/>
      <c r="AD381" s="31"/>
      <c r="AE381" s="31"/>
      <c r="AF381" s="31"/>
      <c r="AG381" s="31"/>
      <c r="AH381" s="33">
        <f t="shared" si="107"/>
        <v>0.82486317086430783</v>
      </c>
      <c r="AI381" s="33">
        <f t="shared" si="108"/>
        <v>1.0750586404121076</v>
      </c>
      <c r="AJ381" s="33">
        <f t="shared" si="109"/>
        <v>0.99999999954776764</v>
      </c>
      <c r="AK381" s="95">
        <f t="shared" si="110"/>
        <v>0.91102746902332365</v>
      </c>
      <c r="AL381" s="3">
        <f t="shared" si="111"/>
        <v>0.91112384320203921</v>
      </c>
      <c r="AM381" s="3"/>
      <c r="AN381" s="3"/>
      <c r="AO381" s="3"/>
      <c r="AP381" s="3"/>
      <c r="AQ381" s="3"/>
      <c r="AR381" s="90">
        <f t="shared" si="117"/>
        <v>0</v>
      </c>
      <c r="AS381" s="91">
        <f t="shared" si="118"/>
        <v>0</v>
      </c>
      <c r="AT381" s="89">
        <f>SUM(AS$9:AS381)*RLR</f>
        <v>120</v>
      </c>
      <c r="AU381" s="90">
        <f>AT381-SUM(AW$9:AW381)</f>
        <v>10.665138815755284</v>
      </c>
      <c r="AV381" s="48">
        <f t="shared" si="112"/>
        <v>0.4464285714285714</v>
      </c>
      <c r="AW381" s="31">
        <f t="shared" si="119"/>
        <v>4.7897330010877058E-2</v>
      </c>
      <c r="AX381" s="90">
        <f>SUM(AW$9:AW381)*RRF</f>
        <v>76.534402828971295</v>
      </c>
      <c r="AY381" s="96"/>
    </row>
    <row r="382" spans="1:51" x14ac:dyDescent="0.25">
      <c r="A382" s="14">
        <f t="shared" si="113"/>
        <v>3.73</v>
      </c>
      <c r="B382" s="59">
        <f>IF($B$4="AY",0,IFERROR(P*INDEX('UWYr writing pattern'!$C$4:$C$18,MATCH('Extended model w.Calcs'!$A382,'UWYr writing pattern'!$A$4:$A$18,0)) / 25,B381))</f>
        <v>0</v>
      </c>
      <c r="C382" s="36">
        <f t="shared" si="114"/>
        <v>4.0176300368805628E-8</v>
      </c>
      <c r="E382" s="48">
        <f t="shared" si="100"/>
        <v>11.19</v>
      </c>
      <c r="F382" s="34">
        <f t="shared" si="115"/>
        <v>5.0469103119751334E-9</v>
      </c>
      <c r="G382" s="31">
        <f>SUM($F$9:F382)*RLR</f>
        <v>119.99999995178841</v>
      </c>
      <c r="H382" s="32"/>
      <c r="I382" s="36">
        <f>G382-SUM($L$9:L382)</f>
        <v>20.922596146991054</v>
      </c>
      <c r="K382" s="48">
        <f t="shared" si="101"/>
        <v>0.44576523031203563</v>
      </c>
      <c r="L382" s="31">
        <f t="shared" si="116"/>
        <v>9.3823301080424887E-2</v>
      </c>
      <c r="M382" s="36">
        <f>SUM($L$9:L382)*RRF</f>
        <v>69.354182663358145</v>
      </c>
      <c r="N382" s="33"/>
      <c r="O382" s="36">
        <f t="shared" si="102"/>
        <v>90.276778810349199</v>
      </c>
      <c r="P382" s="33"/>
      <c r="Q382" s="33"/>
      <c r="R382" s="33"/>
      <c r="S382" s="33"/>
      <c r="T382" s="33"/>
      <c r="U382" s="33"/>
      <c r="V382" s="33"/>
      <c r="W382" s="31">
        <f t="shared" si="103"/>
        <v>3.3748092309796724E-8</v>
      </c>
      <c r="X382" s="31">
        <f t="shared" si="104"/>
        <v>14.645817302893738</v>
      </c>
      <c r="Y382" s="31">
        <f t="shared" si="105"/>
        <v>14.64581733664183</v>
      </c>
      <c r="Z382" s="31">
        <f t="shared" si="106"/>
        <v>-6.2767788103491995</v>
      </c>
      <c r="AA382" s="31"/>
      <c r="AB382" s="31"/>
      <c r="AC382" s="31"/>
      <c r="AD382" s="31"/>
      <c r="AE382" s="31"/>
      <c r="AF382" s="31"/>
      <c r="AG382" s="31"/>
      <c r="AH382" s="33">
        <f t="shared" si="107"/>
        <v>0.82564503170664461</v>
      </c>
      <c r="AI382" s="33">
        <f t="shared" si="108"/>
        <v>1.0747235572660618</v>
      </c>
      <c r="AJ382" s="33">
        <f t="shared" si="109"/>
        <v>0.99999999959823671</v>
      </c>
      <c r="AK382" s="95">
        <f t="shared" si="110"/>
        <v>0.91142348860840616</v>
      </c>
      <c r="AL382" s="3">
        <f t="shared" si="111"/>
        <v>0.91152061175917287</v>
      </c>
      <c r="AM382" s="3"/>
      <c r="AN382" s="3"/>
      <c r="AO382" s="3"/>
      <c r="AP382" s="3"/>
      <c r="AQ382" s="3"/>
      <c r="AR382" s="90">
        <f t="shared" si="117"/>
        <v>0</v>
      </c>
      <c r="AS382" s="91">
        <f t="shared" si="118"/>
        <v>0</v>
      </c>
      <c r="AT382" s="89">
        <f>SUM(AS$9:AS382)*RLR</f>
        <v>120</v>
      </c>
      <c r="AU382" s="90">
        <f>AT382-SUM(AW$9:AW382)</f>
        <v>10.617526588899239</v>
      </c>
      <c r="AV382" s="48">
        <f t="shared" si="112"/>
        <v>0.44576523031203563</v>
      </c>
      <c r="AW382" s="31">
        <f t="shared" si="119"/>
        <v>4.7612226856050377E-2</v>
      </c>
      <c r="AX382" s="90">
        <f>SUM(AW$9:AW382)*RRF</f>
        <v>76.567731387770522</v>
      </c>
      <c r="AY382" s="96"/>
    </row>
    <row r="383" spans="1:51" x14ac:dyDescent="0.25">
      <c r="A383" s="14">
        <f t="shared" si="113"/>
        <v>3.74</v>
      </c>
      <c r="B383" s="59">
        <f>IF($B$4="AY",0,IFERROR(P*INDEX('UWYr writing pattern'!$C$4:$C$18,MATCH('Extended model w.Calcs'!$A383,'UWYr writing pattern'!$A$4:$A$18,0)) / 25,B382))</f>
        <v>0</v>
      </c>
      <c r="C383" s="36">
        <f t="shared" si="114"/>
        <v>3.5680572357536276E-8</v>
      </c>
      <c r="E383" s="48">
        <f t="shared" si="100"/>
        <v>11.22</v>
      </c>
      <c r="F383" s="34">
        <f t="shared" si="115"/>
        <v>4.4957280112693494E-9</v>
      </c>
      <c r="G383" s="31">
        <f>SUM($F$9:F383)*RLR</f>
        <v>119.99999995718329</v>
      </c>
      <c r="H383" s="32"/>
      <c r="I383" s="36">
        <f>G383-SUM($L$9:L383)</f>
        <v>20.829330493484051</v>
      </c>
      <c r="K383" s="48">
        <f t="shared" si="101"/>
        <v>0.44510385756676557</v>
      </c>
      <c r="L383" s="31">
        <f t="shared" si="116"/>
        <v>9.3265658901891757E-2</v>
      </c>
      <c r="M383" s="36">
        <f>SUM($L$9:L383)*RRF</f>
        <v>69.41946862458947</v>
      </c>
      <c r="N383" s="33"/>
      <c r="O383" s="36">
        <f t="shared" si="102"/>
        <v>90.248799118073521</v>
      </c>
      <c r="P383" s="33"/>
      <c r="Q383" s="33"/>
      <c r="R383" s="33"/>
      <c r="S383" s="33"/>
      <c r="T383" s="33"/>
      <c r="U383" s="33"/>
      <c r="V383" s="33"/>
      <c r="W383" s="31">
        <f t="shared" si="103"/>
        <v>2.9971680780330468E-8</v>
      </c>
      <c r="X383" s="31">
        <f t="shared" si="104"/>
        <v>14.580531345438834</v>
      </c>
      <c r="Y383" s="31">
        <f t="shared" si="105"/>
        <v>14.580531375410514</v>
      </c>
      <c r="Z383" s="31">
        <f t="shared" si="106"/>
        <v>-6.2487991180735207</v>
      </c>
      <c r="AA383" s="31"/>
      <c r="AB383" s="31"/>
      <c r="AC383" s="31"/>
      <c r="AD383" s="31"/>
      <c r="AE383" s="31"/>
      <c r="AF383" s="31"/>
      <c r="AG383" s="31"/>
      <c r="AH383" s="33">
        <f t="shared" si="107"/>
        <v>0.82642224553082699</v>
      </c>
      <c r="AI383" s="33">
        <f t="shared" si="108"/>
        <v>1.0743904656913514</v>
      </c>
      <c r="AJ383" s="33">
        <f t="shared" si="109"/>
        <v>0.99999999964319408</v>
      </c>
      <c r="AK383" s="95">
        <f t="shared" si="110"/>
        <v>0.9118171614150673</v>
      </c>
      <c r="AL383" s="3">
        <f t="shared" si="111"/>
        <v>0.9119150221079434</v>
      </c>
      <c r="AM383" s="3"/>
      <c r="AN383" s="3"/>
      <c r="AO383" s="3"/>
      <c r="AP383" s="3"/>
      <c r="AQ383" s="3"/>
      <c r="AR383" s="90">
        <f t="shared" si="117"/>
        <v>0</v>
      </c>
      <c r="AS383" s="91">
        <f t="shared" si="118"/>
        <v>0</v>
      </c>
      <c r="AT383" s="89">
        <f>SUM(AS$9:AS383)*RLR</f>
        <v>120</v>
      </c>
      <c r="AU383" s="90">
        <f>AT383-SUM(AW$9:AW383)</f>
        <v>10.570197347046786</v>
      </c>
      <c r="AV383" s="48">
        <f t="shared" si="112"/>
        <v>0.44510385756676557</v>
      </c>
      <c r="AW383" s="31">
        <f t="shared" si="119"/>
        <v>4.7329241852448307E-2</v>
      </c>
      <c r="AX383" s="90">
        <f>SUM(AW$9:AW383)*RRF</f>
        <v>76.600861857067244</v>
      </c>
      <c r="AY383" s="96"/>
    </row>
    <row r="384" spans="1:51" x14ac:dyDescent="0.25">
      <c r="A384" s="14">
        <f t="shared" si="113"/>
        <v>3.75</v>
      </c>
      <c r="B384" s="59">
        <f>IF($B$4="AY",0,IFERROR(P*INDEX('UWYr writing pattern'!$C$4:$C$18,MATCH('Extended model w.Calcs'!$A384,'UWYr writing pattern'!$A$4:$A$18,0)) / 25,B383))</f>
        <v>0</v>
      </c>
      <c r="C384" s="36">
        <f t="shared" si="114"/>
        <v>3.1677212139020706E-8</v>
      </c>
      <c r="E384" s="48">
        <f t="shared" si="100"/>
        <v>11.25</v>
      </c>
      <c r="F384" s="34">
        <f t="shared" si="115"/>
        <v>4.0033602185155705E-9</v>
      </c>
      <c r="G384" s="31">
        <f>SUM($F$9:F384)*RLR</f>
        <v>119.99999996198731</v>
      </c>
      <c r="H384" s="32"/>
      <c r="I384" s="36">
        <f>G384-SUM($L$9:L384)</f>
        <v>20.736618344756238</v>
      </c>
      <c r="K384" s="48">
        <f t="shared" si="101"/>
        <v>0.44444444444444442</v>
      </c>
      <c r="L384" s="31">
        <f t="shared" si="116"/>
        <v>9.2712153531828129E-2</v>
      </c>
      <c r="M384" s="36">
        <f>SUM($L$9:L384)*RRF</f>
        <v>69.484367132061749</v>
      </c>
      <c r="N384" s="33"/>
      <c r="O384" s="36">
        <f t="shared" si="102"/>
        <v>90.220985476817987</v>
      </c>
      <c r="P384" s="33"/>
      <c r="Q384" s="33"/>
      <c r="R384" s="33"/>
      <c r="S384" s="33"/>
      <c r="T384" s="33"/>
      <c r="U384" s="33"/>
      <c r="V384" s="33"/>
      <c r="W384" s="31">
        <f t="shared" si="103"/>
        <v>2.6608858196777392E-8</v>
      </c>
      <c r="X384" s="31">
        <f t="shared" si="104"/>
        <v>14.515632841329365</v>
      </c>
      <c r="Y384" s="31">
        <f t="shared" si="105"/>
        <v>14.515632867938223</v>
      </c>
      <c r="Z384" s="31">
        <f t="shared" si="106"/>
        <v>-6.2209854768179866</v>
      </c>
      <c r="AA384" s="31"/>
      <c r="AB384" s="31"/>
      <c r="AC384" s="31"/>
      <c r="AD384" s="31"/>
      <c r="AE384" s="31"/>
      <c r="AF384" s="31"/>
      <c r="AG384" s="31"/>
      <c r="AH384" s="33">
        <f t="shared" si="107"/>
        <v>0.8271948468102589</v>
      </c>
      <c r="AI384" s="33">
        <f t="shared" si="108"/>
        <v>1.0740593509144998</v>
      </c>
      <c r="AJ384" s="33">
        <f t="shared" si="109"/>
        <v>0.99999999968322761</v>
      </c>
      <c r="AK384" s="95">
        <f t="shared" si="110"/>
        <v>0.91220850480109739</v>
      </c>
      <c r="AL384" s="3">
        <f t="shared" si="111"/>
        <v>0.91230709174247782</v>
      </c>
      <c r="AM384" s="3"/>
      <c r="AN384" s="3"/>
      <c r="AO384" s="3"/>
      <c r="AP384" s="3"/>
      <c r="AQ384" s="3"/>
      <c r="AR384" s="90">
        <f t="shared" si="117"/>
        <v>0</v>
      </c>
      <c r="AS384" s="91">
        <f t="shared" si="118"/>
        <v>0</v>
      </c>
      <c r="AT384" s="89">
        <f>SUM(AS$9:AS384)*RLR</f>
        <v>120</v>
      </c>
      <c r="AU384" s="90">
        <f>AT384-SUM(AW$9:AW384)</f>
        <v>10.523148990902655</v>
      </c>
      <c r="AV384" s="48">
        <f t="shared" si="112"/>
        <v>0.44444444444444442</v>
      </c>
      <c r="AW384" s="31">
        <f t="shared" si="119"/>
        <v>4.7048356144125156E-2</v>
      </c>
      <c r="AX384" s="90">
        <f>SUM(AW$9:AW384)*RRF</f>
        <v>76.633795706368133</v>
      </c>
      <c r="AY384" s="96"/>
    </row>
    <row r="385" spans="1:51" x14ac:dyDescent="0.25">
      <c r="A385" s="14">
        <f t="shared" si="113"/>
        <v>3.76</v>
      </c>
      <c r="B385" s="59">
        <f>IF($B$4="AY",0,IFERROR(P*INDEX('UWYr writing pattern'!$C$4:$C$18,MATCH('Extended model w.Calcs'!$A385,'UWYr writing pattern'!$A$4:$A$18,0)) / 25,B384))</f>
        <v>0</v>
      </c>
      <c r="C385" s="36">
        <f t="shared" si="114"/>
        <v>2.8113525773380878E-8</v>
      </c>
      <c r="E385" s="48">
        <f t="shared" si="100"/>
        <v>11.28</v>
      </c>
      <c r="F385" s="34">
        <f t="shared" si="115"/>
        <v>3.5636863656398295E-9</v>
      </c>
      <c r="G385" s="31">
        <f>SUM($F$9:F385)*RLR</f>
        <v>119.99999996626374</v>
      </c>
      <c r="H385" s="32"/>
      <c r="I385" s="36">
        <f>G385-SUM($L$9:L385)</f>
        <v>20.644455600833751</v>
      </c>
      <c r="K385" s="48">
        <f t="shared" si="101"/>
        <v>0.4437869822485207</v>
      </c>
      <c r="L385" s="31">
        <f t="shared" si="116"/>
        <v>9.2162748198916608E-2</v>
      </c>
      <c r="M385" s="36">
        <f>SUM($L$9:L385)*RRF</f>
        <v>69.54888105580099</v>
      </c>
      <c r="N385" s="33"/>
      <c r="O385" s="36">
        <f t="shared" si="102"/>
        <v>90.193336656634742</v>
      </c>
      <c r="P385" s="33"/>
      <c r="Q385" s="33"/>
      <c r="R385" s="33"/>
      <c r="S385" s="33"/>
      <c r="T385" s="33"/>
      <c r="U385" s="33"/>
      <c r="V385" s="33"/>
      <c r="W385" s="31">
        <f t="shared" si="103"/>
        <v>2.3615361649639935E-8</v>
      </c>
      <c r="X385" s="31">
        <f t="shared" si="104"/>
        <v>14.451118920583625</v>
      </c>
      <c r="Y385" s="31">
        <f t="shared" si="105"/>
        <v>14.451118944198987</v>
      </c>
      <c r="Z385" s="31">
        <f t="shared" si="106"/>
        <v>-6.1933366566347416</v>
      </c>
      <c r="AA385" s="31"/>
      <c r="AB385" s="31"/>
      <c r="AC385" s="31"/>
      <c r="AD385" s="31"/>
      <c r="AE385" s="31"/>
      <c r="AF385" s="31"/>
      <c r="AG385" s="31"/>
      <c r="AH385" s="33">
        <f t="shared" si="107"/>
        <v>0.82796286971191657</v>
      </c>
      <c r="AI385" s="33">
        <f t="shared" si="108"/>
        <v>1.0737301982932708</v>
      </c>
      <c r="AJ385" s="33">
        <f t="shared" si="109"/>
        <v>0.99999999971886455</v>
      </c>
      <c r="AK385" s="95">
        <f t="shared" si="110"/>
        <v>0.91259753597045168</v>
      </c>
      <c r="AL385" s="3">
        <f t="shared" si="111"/>
        <v>0.91269683800140011</v>
      </c>
      <c r="AM385" s="3"/>
      <c r="AN385" s="3"/>
      <c r="AO385" s="3"/>
      <c r="AP385" s="3"/>
      <c r="AQ385" s="3"/>
      <c r="AR385" s="90">
        <f t="shared" si="117"/>
        <v>0</v>
      </c>
      <c r="AS385" s="91">
        <f t="shared" si="118"/>
        <v>0</v>
      </c>
      <c r="AT385" s="89">
        <f>SUM(AS$9:AS385)*RLR</f>
        <v>120</v>
      </c>
      <c r="AU385" s="90">
        <f>AT385-SUM(AW$9:AW385)</f>
        <v>10.476379439831973</v>
      </c>
      <c r="AV385" s="48">
        <f t="shared" si="112"/>
        <v>0.4437869822485207</v>
      </c>
      <c r="AW385" s="31">
        <f t="shared" si="119"/>
        <v>4.676955107067847E-2</v>
      </c>
      <c r="AX385" s="90">
        <f>SUM(AW$9:AW385)*RRF</f>
        <v>76.666534392117612</v>
      </c>
      <c r="AY385" s="96"/>
    </row>
    <row r="386" spans="1:51" x14ac:dyDescent="0.25">
      <c r="A386" s="14">
        <f t="shared" si="113"/>
        <v>3.77</v>
      </c>
      <c r="B386" s="59">
        <f>IF($B$4="AY",0,IFERROR(P*INDEX('UWYr writing pattern'!$C$4:$C$18,MATCH('Extended model w.Calcs'!$A386,'UWYr writing pattern'!$A$4:$A$18,0)) / 25,B385))</f>
        <v>0</v>
      </c>
      <c r="C386" s="36">
        <f t="shared" si="114"/>
        <v>2.4942320066143514E-8</v>
      </c>
      <c r="E386" s="48">
        <f t="shared" si="100"/>
        <v>11.31</v>
      </c>
      <c r="F386" s="34">
        <f t="shared" si="115"/>
        <v>3.1712057072373631E-9</v>
      </c>
      <c r="G386" s="31">
        <f>SUM($F$9:F386)*RLR</f>
        <v>119.99999997006918</v>
      </c>
      <c r="H386" s="32"/>
      <c r="I386" s="36">
        <f>G386-SUM($L$9:L386)</f>
        <v>20.552838198126622</v>
      </c>
      <c r="K386" s="48">
        <f t="shared" si="101"/>
        <v>0.44313146233382572</v>
      </c>
      <c r="L386" s="31">
        <f t="shared" si="116"/>
        <v>9.1617406512575814E-2</v>
      </c>
      <c r="M386" s="36">
        <f>SUM($L$9:L386)*RRF</f>
        <v>69.613013240359791</v>
      </c>
      <c r="N386" s="33"/>
      <c r="O386" s="36">
        <f t="shared" si="102"/>
        <v>90.165851438486413</v>
      </c>
      <c r="P386" s="33"/>
      <c r="Q386" s="33"/>
      <c r="R386" s="33"/>
      <c r="S386" s="33"/>
      <c r="T386" s="33"/>
      <c r="U386" s="33"/>
      <c r="V386" s="33"/>
      <c r="W386" s="31">
        <f t="shared" si="103"/>
        <v>2.095154885556055E-8</v>
      </c>
      <c r="X386" s="31">
        <f t="shared" si="104"/>
        <v>14.386986738688634</v>
      </c>
      <c r="Y386" s="31">
        <f t="shared" si="105"/>
        <v>14.386986759640182</v>
      </c>
      <c r="Z386" s="31">
        <f t="shared" si="106"/>
        <v>-6.1658514384864134</v>
      </c>
      <c r="AA386" s="31"/>
      <c r="AB386" s="31"/>
      <c r="AC386" s="31"/>
      <c r="AD386" s="31"/>
      <c r="AE386" s="31"/>
      <c r="AF386" s="31"/>
      <c r="AG386" s="31"/>
      <c r="AH386" s="33">
        <f t="shared" si="107"/>
        <v>0.82872634809952128</v>
      </c>
      <c r="AI386" s="33">
        <f t="shared" si="108"/>
        <v>1.0734029933153144</v>
      </c>
      <c r="AJ386" s="33">
        <f t="shared" si="109"/>
        <v>0.99999999975057652</v>
      </c>
      <c r="AK386" s="95">
        <f t="shared" si="110"/>
        <v>0.91298427197483834</v>
      </c>
      <c r="AL386" s="3">
        <f t="shared" si="111"/>
        <v>0.91308427806944137</v>
      </c>
      <c r="AM386" s="3"/>
      <c r="AN386" s="3"/>
      <c r="AO386" s="3"/>
      <c r="AP386" s="3"/>
      <c r="AQ386" s="3"/>
      <c r="AR386" s="90">
        <f t="shared" si="117"/>
        <v>0</v>
      </c>
      <c r="AS386" s="91">
        <f t="shared" si="118"/>
        <v>0</v>
      </c>
      <c r="AT386" s="89">
        <f>SUM(AS$9:AS386)*RLR</f>
        <v>120</v>
      </c>
      <c r="AU386" s="90">
        <f>AT386-SUM(AW$9:AW386)</f>
        <v>10.429886631667031</v>
      </c>
      <c r="AV386" s="48">
        <f t="shared" si="112"/>
        <v>0.44313146233382572</v>
      </c>
      <c r="AW386" s="31">
        <f t="shared" si="119"/>
        <v>4.6492808164934792E-2</v>
      </c>
      <c r="AX386" s="90">
        <f>SUM(AW$9:AW386)*RRF</f>
        <v>76.699079357833071</v>
      </c>
      <c r="AY386" s="96"/>
    </row>
    <row r="387" spans="1:51" x14ac:dyDescent="0.25">
      <c r="A387" s="14">
        <f t="shared" si="113"/>
        <v>3.78</v>
      </c>
      <c r="B387" s="59">
        <f>IF($B$4="AY",0,IFERROR(P*INDEX('UWYr writing pattern'!$C$4:$C$18,MATCH('Extended model w.Calcs'!$A387,'UWYr writing pattern'!$A$4:$A$18,0)) / 25,B386))</f>
        <v>0</v>
      </c>
      <c r="C387" s="36">
        <f t="shared" si="114"/>
        <v>2.2121343666662684E-8</v>
      </c>
      <c r="E387" s="48">
        <f t="shared" si="100"/>
        <v>11.34</v>
      </c>
      <c r="F387" s="34">
        <f t="shared" si="115"/>
        <v>2.8209763994808317E-9</v>
      </c>
      <c r="G387" s="31">
        <f>SUM($F$9:F387)*RLR</f>
        <v>119.99999997345436</v>
      </c>
      <c r="H387" s="32"/>
      <c r="I387" s="36">
        <f>G387-SUM($L$9:L387)</f>
        <v>20.461762109053339</v>
      </c>
      <c r="K387" s="48">
        <f t="shared" si="101"/>
        <v>0.44247787610619471</v>
      </c>
      <c r="L387" s="31">
        <f t="shared" si="116"/>
        <v>9.1076092458463626E-2</v>
      </c>
      <c r="M387" s="36">
        <f>SUM($L$9:L387)*RRF</f>
        <v>69.676766505080707</v>
      </c>
      <c r="N387" s="33"/>
      <c r="O387" s="36">
        <f t="shared" si="102"/>
        <v>90.138528614134046</v>
      </c>
      <c r="P387" s="33"/>
      <c r="Q387" s="33"/>
      <c r="R387" s="33"/>
      <c r="S387" s="33"/>
      <c r="T387" s="33"/>
      <c r="U387" s="33"/>
      <c r="V387" s="33"/>
      <c r="W387" s="31">
        <f t="shared" si="103"/>
        <v>1.8581928679996651E-8</v>
      </c>
      <c r="X387" s="31">
        <f t="shared" si="104"/>
        <v>14.323233476337336</v>
      </c>
      <c r="Y387" s="31">
        <f t="shared" si="105"/>
        <v>14.323233494919265</v>
      </c>
      <c r="Z387" s="31">
        <f t="shared" si="106"/>
        <v>-6.1385286141340458</v>
      </c>
      <c r="AA387" s="31"/>
      <c r="AB387" s="31"/>
      <c r="AC387" s="31"/>
      <c r="AD387" s="31"/>
      <c r="AE387" s="31"/>
      <c r="AF387" s="31"/>
      <c r="AG387" s="31"/>
      <c r="AH387" s="33">
        <f t="shared" si="107"/>
        <v>0.82948531553667504</v>
      </c>
      <c r="AI387" s="33">
        <f t="shared" si="108"/>
        <v>1.0730777215968339</v>
      </c>
      <c r="AJ387" s="33">
        <f t="shared" si="109"/>
        <v>0.9999999997787864</v>
      </c>
      <c r="AK387" s="95">
        <f t="shared" si="110"/>
        <v>0.91336872971528804</v>
      </c>
      <c r="AL387" s="3">
        <f t="shared" si="111"/>
        <v>0.91346942897903016</v>
      </c>
      <c r="AM387" s="3"/>
      <c r="AN387" s="3"/>
      <c r="AO387" s="3"/>
      <c r="AP387" s="3"/>
      <c r="AQ387" s="3"/>
      <c r="AR387" s="90">
        <f t="shared" si="117"/>
        <v>0</v>
      </c>
      <c r="AS387" s="91">
        <f t="shared" si="118"/>
        <v>0</v>
      </c>
      <c r="AT387" s="89">
        <f>SUM(AS$9:AS387)*RLR</f>
        <v>120</v>
      </c>
      <c r="AU387" s="90">
        <f>AT387-SUM(AW$9:AW387)</f>
        <v>10.383668522516359</v>
      </c>
      <c r="AV387" s="48">
        <f t="shared" si="112"/>
        <v>0.44247787610619471</v>
      </c>
      <c r="AW387" s="31">
        <f t="shared" si="119"/>
        <v>4.6218109150666313E-2</v>
      </c>
      <c r="AX387" s="90">
        <f>SUM(AW$9:AW387)*RRF</f>
        <v>76.731432034238537</v>
      </c>
      <c r="AY387" s="96"/>
    </row>
    <row r="388" spans="1:51" x14ac:dyDescent="0.25">
      <c r="A388" s="14">
        <f t="shared" si="113"/>
        <v>3.79</v>
      </c>
      <c r="B388" s="59">
        <f>IF($B$4="AY",0,IFERROR(P*INDEX('UWYr writing pattern'!$C$4:$C$18,MATCH('Extended model w.Calcs'!$A388,'UWYr writing pattern'!$A$4:$A$18,0)) / 25,B387))</f>
        <v>0</v>
      </c>
      <c r="C388" s="36">
        <f t="shared" si="114"/>
        <v>1.9612783294863136E-8</v>
      </c>
      <c r="E388" s="48">
        <f t="shared" si="100"/>
        <v>11.370000000000001</v>
      </c>
      <c r="F388" s="34">
        <f t="shared" si="115"/>
        <v>2.5085603717995484E-9</v>
      </c>
      <c r="G388" s="31">
        <f>SUM($F$9:F388)*RLR</f>
        <v>119.99999997646464</v>
      </c>
      <c r="H388" s="32"/>
      <c r="I388" s="36">
        <f>G388-SUM($L$9:L388)</f>
        <v>20.371223341669563</v>
      </c>
      <c r="K388" s="48">
        <f t="shared" si="101"/>
        <v>0.4418262150220913</v>
      </c>
      <c r="L388" s="31">
        <f t="shared" si="116"/>
        <v>9.0538770394041332E-2</v>
      </c>
      <c r="M388" s="36">
        <f>SUM($L$9:L388)*RRF</f>
        <v>69.74014364435655</v>
      </c>
      <c r="N388" s="33"/>
      <c r="O388" s="36">
        <f t="shared" si="102"/>
        <v>90.111366986026113</v>
      </c>
      <c r="P388" s="33"/>
      <c r="Q388" s="33"/>
      <c r="R388" s="33"/>
      <c r="S388" s="33"/>
      <c r="T388" s="33"/>
      <c r="U388" s="33"/>
      <c r="V388" s="33"/>
      <c r="W388" s="31">
        <f t="shared" si="103"/>
        <v>1.6474737967685034E-8</v>
      </c>
      <c r="X388" s="31">
        <f t="shared" si="104"/>
        <v>14.259856339168692</v>
      </c>
      <c r="Y388" s="31">
        <f t="shared" si="105"/>
        <v>14.25985635564343</v>
      </c>
      <c r="Z388" s="31">
        <f t="shared" si="106"/>
        <v>-6.1113669860261126</v>
      </c>
      <c r="AA388" s="31"/>
      <c r="AB388" s="31"/>
      <c r="AC388" s="31"/>
      <c r="AD388" s="31"/>
      <c r="AE388" s="31"/>
      <c r="AF388" s="31"/>
      <c r="AG388" s="31"/>
      <c r="AH388" s="33">
        <f t="shared" si="107"/>
        <v>0.83023980528995889</v>
      </c>
      <c r="AI388" s="33">
        <f t="shared" si="108"/>
        <v>1.0727543688812633</v>
      </c>
      <c r="AJ388" s="33">
        <f t="shared" si="109"/>
        <v>0.999999999803872</v>
      </c>
      <c r="AK388" s="95">
        <f t="shared" si="110"/>
        <v>0.91375092594370522</v>
      </c>
      <c r="AL388" s="3">
        <f t="shared" si="111"/>
        <v>0.91385230761186642</v>
      </c>
      <c r="AM388" s="3"/>
      <c r="AN388" s="3"/>
      <c r="AO388" s="3"/>
      <c r="AP388" s="3"/>
      <c r="AQ388" s="3"/>
      <c r="AR388" s="90">
        <f t="shared" si="117"/>
        <v>0</v>
      </c>
      <c r="AS388" s="91">
        <f t="shared" si="118"/>
        <v>0</v>
      </c>
      <c r="AT388" s="89">
        <f>SUM(AS$9:AS388)*RLR</f>
        <v>120</v>
      </c>
      <c r="AU388" s="90">
        <f>AT388-SUM(AW$9:AW388)</f>
        <v>10.33772308657602</v>
      </c>
      <c r="AV388" s="48">
        <f t="shared" si="112"/>
        <v>0.4418262150220913</v>
      </c>
      <c r="AW388" s="31">
        <f t="shared" si="119"/>
        <v>4.5945435940337877E-2</v>
      </c>
      <c r="AX388" s="90">
        <f>SUM(AW$9:AW388)*RRF</f>
        <v>76.763593839396776</v>
      </c>
      <c r="AY388" s="96"/>
    </row>
    <row r="389" spans="1:51" x14ac:dyDescent="0.25">
      <c r="A389" s="14">
        <f t="shared" si="113"/>
        <v>3.8</v>
      </c>
      <c r="B389" s="59">
        <f>IF($B$4="AY",0,IFERROR(P*INDEX('UWYr writing pattern'!$C$4:$C$18,MATCH('Extended model w.Calcs'!$A389,'UWYr writing pattern'!$A$4:$A$18,0)) / 25,B388))</f>
        <v>0</v>
      </c>
      <c r="C389" s="36">
        <f t="shared" si="114"/>
        <v>1.7382809834237197E-8</v>
      </c>
      <c r="E389" s="48">
        <f t="shared" si="100"/>
        <v>11.399999999999999</v>
      </c>
      <c r="F389" s="34">
        <f t="shared" si="115"/>
        <v>2.2299734606259387E-9</v>
      </c>
      <c r="G389" s="31">
        <f>SUM($F$9:F389)*RLR</f>
        <v>119.9999999791406</v>
      </c>
      <c r="H389" s="32"/>
      <c r="I389" s="36">
        <f>G389-SUM($L$9:L389)</f>
        <v>20.281217939301328</v>
      </c>
      <c r="K389" s="48">
        <f t="shared" si="101"/>
        <v>0.44117647058823528</v>
      </c>
      <c r="L389" s="31">
        <f t="shared" si="116"/>
        <v>9.0005405044195422E-2</v>
      </c>
      <c r="M389" s="36">
        <f>SUM($L$9:L389)*RRF</f>
        <v>69.803147427887481</v>
      </c>
      <c r="N389" s="33"/>
      <c r="O389" s="36">
        <f t="shared" si="102"/>
        <v>90.084365367188809</v>
      </c>
      <c r="P389" s="33"/>
      <c r="Q389" s="33"/>
      <c r="R389" s="33"/>
      <c r="S389" s="33"/>
      <c r="T389" s="33"/>
      <c r="U389" s="33"/>
      <c r="V389" s="33"/>
      <c r="W389" s="31">
        <f t="shared" si="103"/>
        <v>1.4601560260759244E-8</v>
      </c>
      <c r="X389" s="31">
        <f t="shared" si="104"/>
        <v>14.196852557510928</v>
      </c>
      <c r="Y389" s="31">
        <f t="shared" si="105"/>
        <v>14.196852572112489</v>
      </c>
      <c r="Z389" s="31">
        <f t="shared" si="106"/>
        <v>-6.0843653671888092</v>
      </c>
      <c r="AA389" s="31"/>
      <c r="AB389" s="31"/>
      <c r="AC389" s="31"/>
      <c r="AD389" s="31"/>
      <c r="AE389" s="31"/>
      <c r="AF389" s="31"/>
      <c r="AG389" s="31"/>
      <c r="AH389" s="33">
        <f t="shared" si="107"/>
        <v>0.8309898503319938</v>
      </c>
      <c r="AI389" s="33">
        <f t="shared" si="108"/>
        <v>1.072432921037962</v>
      </c>
      <c r="AJ389" s="33">
        <f t="shared" si="109"/>
        <v>0.9999999998261716</v>
      </c>
      <c r="AK389" s="95">
        <f t="shared" si="110"/>
        <v>0.91413087726440057</v>
      </c>
      <c r="AL389" s="3">
        <f t="shared" si="111"/>
        <v>0.91423293070047384</v>
      </c>
      <c r="AM389" s="3"/>
      <c r="AN389" s="3"/>
      <c r="AO389" s="3"/>
      <c r="AP389" s="3"/>
      <c r="AQ389" s="3"/>
      <c r="AR389" s="90">
        <f t="shared" si="117"/>
        <v>0</v>
      </c>
      <c r="AS389" s="91">
        <f t="shared" si="118"/>
        <v>0</v>
      </c>
      <c r="AT389" s="89">
        <f>SUM(AS$9:AS389)*RLR</f>
        <v>120</v>
      </c>
      <c r="AU389" s="90">
        <f>AT389-SUM(AW$9:AW389)</f>
        <v>10.292048315943134</v>
      </c>
      <c r="AV389" s="48">
        <f t="shared" si="112"/>
        <v>0.44117647058823528</v>
      </c>
      <c r="AW389" s="31">
        <f t="shared" si="119"/>
        <v>4.5674770632883742E-2</v>
      </c>
      <c r="AX389" s="90">
        <f>SUM(AW$9:AW389)*RRF</f>
        <v>76.795566178839806</v>
      </c>
      <c r="AY389" s="96"/>
    </row>
    <row r="390" spans="1:51" x14ac:dyDescent="0.25">
      <c r="A390" s="14">
        <f t="shared" si="113"/>
        <v>3.81</v>
      </c>
      <c r="B390" s="59">
        <f>IF($B$4="AY",0,IFERROR(P*INDEX('UWYr writing pattern'!$C$4:$C$18,MATCH('Extended model w.Calcs'!$A390,'UWYr writing pattern'!$A$4:$A$18,0)) / 25,B389))</f>
        <v>0</v>
      </c>
      <c r="C390" s="36">
        <f t="shared" si="114"/>
        <v>1.5401169513134159E-8</v>
      </c>
      <c r="E390" s="48">
        <f t="shared" si="100"/>
        <v>11.43</v>
      </c>
      <c r="F390" s="34">
        <f t="shared" si="115"/>
        <v>1.9816403211030404E-9</v>
      </c>
      <c r="G390" s="31">
        <f>SUM($F$9:F390)*RLR</f>
        <v>119.99999998151857</v>
      </c>
      <c r="H390" s="32"/>
      <c r="I390" s="36">
        <f>G390-SUM($L$9:L390)</f>
        <v>20.191741980182385</v>
      </c>
      <c r="K390" s="48">
        <f t="shared" si="101"/>
        <v>0.44052863436123346</v>
      </c>
      <c r="L390" s="31">
        <f t="shared" si="116"/>
        <v>8.9475961496917625E-2</v>
      </c>
      <c r="M390" s="36">
        <f>SUM($L$9:L390)*RRF</f>
        <v>69.865780600935324</v>
      </c>
      <c r="N390" s="33"/>
      <c r="O390" s="36">
        <f t="shared" si="102"/>
        <v>90.057522581117709</v>
      </c>
      <c r="P390" s="33"/>
      <c r="Q390" s="33"/>
      <c r="R390" s="33"/>
      <c r="S390" s="33"/>
      <c r="T390" s="33"/>
      <c r="U390" s="33"/>
      <c r="V390" s="33"/>
      <c r="W390" s="31">
        <f t="shared" si="103"/>
        <v>1.2936982391032692E-8</v>
      </c>
      <c r="X390" s="31">
        <f t="shared" si="104"/>
        <v>14.134219386127668</v>
      </c>
      <c r="Y390" s="31">
        <f t="shared" si="105"/>
        <v>14.134219399064651</v>
      </c>
      <c r="Z390" s="31">
        <f t="shared" si="106"/>
        <v>-6.0575225811177091</v>
      </c>
      <c r="AA390" s="31"/>
      <c r="AB390" s="31"/>
      <c r="AC390" s="31"/>
      <c r="AD390" s="31"/>
      <c r="AE390" s="31"/>
      <c r="AF390" s="31"/>
      <c r="AG390" s="31"/>
      <c r="AH390" s="33">
        <f t="shared" si="107"/>
        <v>0.83173548334446812</v>
      </c>
      <c r="AI390" s="33">
        <f t="shared" si="108"/>
        <v>1.0721133640609251</v>
      </c>
      <c r="AJ390" s="33">
        <f t="shared" si="109"/>
        <v>0.99999999984598809</v>
      </c>
      <c r="AK390" s="95">
        <f t="shared" si="110"/>
        <v>0.91450860013560653</v>
      </c>
      <c r="AL390" s="3">
        <f t="shared" si="111"/>
        <v>0.91461131482973645</v>
      </c>
      <c r="AM390" s="3"/>
      <c r="AN390" s="3"/>
      <c r="AO390" s="3"/>
      <c r="AP390" s="3"/>
      <c r="AQ390" s="3"/>
      <c r="AR390" s="90">
        <f t="shared" si="117"/>
        <v>0</v>
      </c>
      <c r="AS390" s="91">
        <f t="shared" si="118"/>
        <v>0</v>
      </c>
      <c r="AT390" s="89">
        <f>SUM(AS$9:AS390)*RLR</f>
        <v>120</v>
      </c>
      <c r="AU390" s="90">
        <f>AT390-SUM(AW$9:AW390)</f>
        <v>10.246642220431625</v>
      </c>
      <c r="AV390" s="48">
        <f t="shared" si="112"/>
        <v>0.44052863436123346</v>
      </c>
      <c r="AW390" s="31">
        <f t="shared" si="119"/>
        <v>4.5406095511513825E-2</v>
      </c>
      <c r="AX390" s="90">
        <f>SUM(AW$9:AW390)*RRF</f>
        <v>76.82735044569786</v>
      </c>
      <c r="AY390" s="96"/>
    </row>
    <row r="391" spans="1:51" x14ac:dyDescent="0.25">
      <c r="A391" s="14">
        <f t="shared" si="113"/>
        <v>3.82</v>
      </c>
      <c r="B391" s="59">
        <f>IF($B$4="AY",0,IFERROR(P*INDEX('UWYr writing pattern'!$C$4:$C$18,MATCH('Extended model w.Calcs'!$A391,'UWYr writing pattern'!$A$4:$A$18,0)) / 25,B390))</f>
        <v>0</v>
      </c>
      <c r="C391" s="36">
        <f t="shared" si="114"/>
        <v>1.3640815837782924E-8</v>
      </c>
      <c r="E391" s="48">
        <f t="shared" si="100"/>
        <v>11.459999999999999</v>
      </c>
      <c r="F391" s="34">
        <f t="shared" si="115"/>
        <v>1.7603536753512343E-9</v>
      </c>
      <c r="G391" s="31">
        <f>SUM($F$9:F391)*RLR</f>
        <v>119.999999983631</v>
      </c>
      <c r="H391" s="32"/>
      <c r="I391" s="36">
        <f>G391-SUM($L$9:L391)</f>
        <v>20.102791577095772</v>
      </c>
      <c r="K391" s="48">
        <f t="shared" si="101"/>
        <v>0.43988269794721407</v>
      </c>
      <c r="L391" s="31">
        <f t="shared" si="116"/>
        <v>8.8950405199041335E-2</v>
      </c>
      <c r="M391" s="36">
        <f>SUM($L$9:L391)*RRF</f>
        <v>69.928045884574658</v>
      </c>
      <c r="N391" s="33"/>
      <c r="O391" s="36">
        <f t="shared" si="102"/>
        <v>90.03083746167043</v>
      </c>
      <c r="P391" s="33"/>
      <c r="Q391" s="33"/>
      <c r="R391" s="33"/>
      <c r="S391" s="33"/>
      <c r="T391" s="33"/>
      <c r="U391" s="33"/>
      <c r="V391" s="33"/>
      <c r="W391" s="31">
        <f t="shared" si="103"/>
        <v>1.1458285303737656E-8</v>
      </c>
      <c r="X391" s="31">
        <f t="shared" si="104"/>
        <v>14.071954103967039</v>
      </c>
      <c r="Y391" s="31">
        <f t="shared" si="105"/>
        <v>14.071954115425324</v>
      </c>
      <c r="Z391" s="31">
        <f t="shared" si="106"/>
        <v>-6.0308374616704299</v>
      </c>
      <c r="AA391" s="31"/>
      <c r="AB391" s="31"/>
      <c r="AC391" s="31"/>
      <c r="AD391" s="31"/>
      <c r="AE391" s="31"/>
      <c r="AF391" s="31"/>
      <c r="AG391" s="31"/>
      <c r="AH391" s="33">
        <f t="shared" si="107"/>
        <v>0.83247673672112688</v>
      </c>
      <c r="AI391" s="33">
        <f t="shared" si="108"/>
        <v>1.0717956840675051</v>
      </c>
      <c r="AJ391" s="33">
        <f t="shared" si="109"/>
        <v>0.99999999986359167</v>
      </c>
      <c r="AK391" s="95">
        <f t="shared" si="110"/>
        <v>0.91488411087097365</v>
      </c>
      <c r="AL391" s="3">
        <f t="shared" si="111"/>
        <v>0.91498747643841605</v>
      </c>
      <c r="AM391" s="3"/>
      <c r="AN391" s="3"/>
      <c r="AO391" s="3"/>
      <c r="AP391" s="3"/>
      <c r="AQ391" s="3"/>
      <c r="AR391" s="90">
        <f t="shared" si="117"/>
        <v>0</v>
      </c>
      <c r="AS391" s="91">
        <f t="shared" si="118"/>
        <v>0</v>
      </c>
      <c r="AT391" s="89">
        <f>SUM(AS$9:AS391)*RLR</f>
        <v>120</v>
      </c>
      <c r="AU391" s="90">
        <f>AT391-SUM(AW$9:AW391)</f>
        <v>10.201502827390073</v>
      </c>
      <c r="AV391" s="48">
        <f t="shared" si="112"/>
        <v>0.43988269794721407</v>
      </c>
      <c r="AW391" s="31">
        <f t="shared" si="119"/>
        <v>4.5139393041549E-2</v>
      </c>
      <c r="AX391" s="90">
        <f>SUM(AW$9:AW391)*RRF</f>
        <v>76.858948020826944</v>
      </c>
      <c r="AY391" s="96"/>
    </row>
    <row r="392" spans="1:51" x14ac:dyDescent="0.25">
      <c r="A392" s="14">
        <f t="shared" si="113"/>
        <v>3.83</v>
      </c>
      <c r="B392" s="59">
        <f>IF($B$4="AY",0,IFERROR(P*INDEX('UWYr writing pattern'!$C$4:$C$18,MATCH('Extended model w.Calcs'!$A392,'UWYr writing pattern'!$A$4:$A$18,0)) / 25,B391))</f>
        <v>0</v>
      </c>
      <c r="C392" s="36">
        <f t="shared" si="114"/>
        <v>1.2077578342773E-8</v>
      </c>
      <c r="E392" s="48">
        <f t="shared" si="100"/>
        <v>11.49</v>
      </c>
      <c r="F392" s="34">
        <f t="shared" si="115"/>
        <v>1.563237495009923E-9</v>
      </c>
      <c r="G392" s="31">
        <f>SUM($F$9:F392)*RLR</f>
        <v>119.99999998550689</v>
      </c>
      <c r="H392" s="32"/>
      <c r="I392" s="36">
        <f>G392-SUM($L$9:L392)</f>
        <v>20.014362877019622</v>
      </c>
      <c r="K392" s="48">
        <f t="shared" si="101"/>
        <v>0.43923865300146414</v>
      </c>
      <c r="L392" s="31">
        <f t="shared" si="116"/>
        <v>8.84287019520342E-2</v>
      </c>
      <c r="M392" s="36">
        <f>SUM($L$9:L392)*RRF</f>
        <v>69.989945975941083</v>
      </c>
      <c r="N392" s="33"/>
      <c r="O392" s="36">
        <f t="shared" si="102"/>
        <v>90.004308852960705</v>
      </c>
      <c r="P392" s="33"/>
      <c r="Q392" s="33"/>
      <c r="R392" s="33"/>
      <c r="S392" s="33"/>
      <c r="T392" s="33"/>
      <c r="U392" s="33"/>
      <c r="V392" s="33"/>
      <c r="W392" s="31">
        <f t="shared" si="103"/>
        <v>1.0145165807929319E-8</v>
      </c>
      <c r="X392" s="31">
        <f t="shared" si="104"/>
        <v>14.010054013913734</v>
      </c>
      <c r="Y392" s="31">
        <f t="shared" si="105"/>
        <v>14.010054024058901</v>
      </c>
      <c r="Z392" s="31">
        <f t="shared" si="106"/>
        <v>-6.0043088529607047</v>
      </c>
      <c r="AA392" s="31"/>
      <c r="AB392" s="31"/>
      <c r="AC392" s="31"/>
      <c r="AD392" s="31"/>
      <c r="AE392" s="31"/>
      <c r="AF392" s="31"/>
      <c r="AG392" s="31"/>
      <c r="AH392" s="33">
        <f t="shared" si="107"/>
        <v>0.83321364257072716</v>
      </c>
      <c r="AI392" s="33">
        <f t="shared" si="108"/>
        <v>1.0714798672971513</v>
      </c>
      <c r="AJ392" s="33">
        <f t="shared" si="109"/>
        <v>0.99999999987922406</v>
      </c>
      <c r="AK392" s="95">
        <f t="shared" si="110"/>
        <v>0.91525742564105095</v>
      </c>
      <c r="AL392" s="3">
        <f t="shared" si="111"/>
        <v>0.91536143182065166</v>
      </c>
      <c r="AM392" s="3"/>
      <c r="AN392" s="3"/>
      <c r="AO392" s="3"/>
      <c r="AP392" s="3"/>
      <c r="AQ392" s="3"/>
      <c r="AR392" s="90">
        <f t="shared" si="117"/>
        <v>0</v>
      </c>
      <c r="AS392" s="91">
        <f t="shared" si="118"/>
        <v>0</v>
      </c>
      <c r="AT392" s="89">
        <f>SUM(AS$9:AS392)*RLR</f>
        <v>120</v>
      </c>
      <c r="AU392" s="90">
        <f>AT392-SUM(AW$9:AW392)</f>
        <v>10.156628181521782</v>
      </c>
      <c r="AV392" s="48">
        <f t="shared" si="112"/>
        <v>0.43923865300146414</v>
      </c>
      <c r="AW392" s="31">
        <f t="shared" si="119"/>
        <v>4.4874645868284775E-2</v>
      </c>
      <c r="AX392" s="90">
        <f>SUM(AW$9:AW392)*RRF</f>
        <v>76.890360272934743</v>
      </c>
      <c r="AY392" s="96"/>
    </row>
    <row r="393" spans="1:51" x14ac:dyDescent="0.25">
      <c r="A393" s="14">
        <f t="shared" si="113"/>
        <v>3.84</v>
      </c>
      <c r="B393" s="59">
        <f>IF($B$4="AY",0,IFERROR(P*INDEX('UWYr writing pattern'!$C$4:$C$18,MATCH('Extended model w.Calcs'!$A393,'UWYr writing pattern'!$A$4:$A$18,0)) / 25,B392))</f>
        <v>0</v>
      </c>
      <c r="C393" s="36">
        <f t="shared" si="114"/>
        <v>1.0689864591188382E-8</v>
      </c>
      <c r="E393" s="48">
        <f t="shared" ref="E393:E456" si="120">(Ber*A393)</f>
        <v>11.52</v>
      </c>
      <c r="F393" s="34">
        <f t="shared" si="115"/>
        <v>1.3877137515846176E-9</v>
      </c>
      <c r="G393" s="31">
        <f>SUM($F$9:F393)*RLR</f>
        <v>119.99999998717215</v>
      </c>
      <c r="H393" s="32"/>
      <c r="I393" s="36">
        <f>G393-SUM($L$9:L393)</f>
        <v>19.926452060777038</v>
      </c>
      <c r="K393" s="48">
        <f t="shared" ref="K393:K456" si="121">Bp_1/(Bp_2+A393)</f>
        <v>0.43859649122807021</v>
      </c>
      <c r="L393" s="31">
        <f t="shared" si="116"/>
        <v>8.7910817907846078E-2</v>
      </c>
      <c r="M393" s="36">
        <f>SUM($L$9:L393)*RRF</f>
        <v>70.051483548476568</v>
      </c>
      <c r="N393" s="33"/>
      <c r="O393" s="36">
        <f t="shared" ref="O393:O456" si="122">I393+M393</f>
        <v>89.977935609253606</v>
      </c>
      <c r="P393" s="33"/>
      <c r="Q393" s="33"/>
      <c r="R393" s="33"/>
      <c r="S393" s="33"/>
      <c r="T393" s="33"/>
      <c r="U393" s="33"/>
      <c r="V393" s="33"/>
      <c r="W393" s="31">
        <f t="shared" ref="W393:W456" si="123" xml:space="preserve"> C393*RLR*RRF</f>
        <v>8.9794862565982403E-9</v>
      </c>
      <c r="X393" s="31">
        <f t="shared" ref="X393:X456" si="124">I393*RRF</f>
        <v>13.948516442543927</v>
      </c>
      <c r="Y393" s="31">
        <f t="shared" ref="Y393:Y456" si="125">W393+X393</f>
        <v>13.948516451523412</v>
      </c>
      <c r="Z393" s="31">
        <f t="shared" ref="Z393:Z456" si="126">P*RLR*RRF - O393</f>
        <v>-5.9779356092536062</v>
      </c>
      <c r="AA393" s="31"/>
      <c r="AB393" s="31"/>
      <c r="AC393" s="31"/>
      <c r="AD393" s="31"/>
      <c r="AE393" s="31"/>
      <c r="AF393" s="31"/>
      <c r="AG393" s="31"/>
      <c r="AH393" s="33">
        <f t="shared" ref="AH393:AH456" si="127">M393/(P*RLR*RRF)</f>
        <v>0.83394623271995916</v>
      </c>
      <c r="AI393" s="33">
        <f t="shared" ref="AI393:AI456" si="128">O393/(P*RLR*RRF)</f>
        <v>1.0711659001101619</v>
      </c>
      <c r="AJ393" s="33">
        <f t="shared" ref="AJ393:AJ456" si="129">G393/(P*RLR)</f>
        <v>0.99999999989310118</v>
      </c>
      <c r="AK393" s="95">
        <f t="shared" ref="AK393:AK456" si="130">1-EXP(-(Bp_1*LN(Bp_2+A393)-Bp_1*LN(Bp_2)))</f>
        <v>0.91562856047474794</v>
      </c>
      <c r="AL393" s="3">
        <f t="shared" ref="AL393:AL456" si="131">AX393/(P*RLR*RRF)</f>
        <v>0.9157331971274425</v>
      </c>
      <c r="AM393" s="3"/>
      <c r="AN393" s="3"/>
      <c r="AO393" s="3"/>
      <c r="AP393" s="3"/>
      <c r="AQ393" s="3"/>
      <c r="AR393" s="90">
        <f t="shared" si="117"/>
        <v>0</v>
      </c>
      <c r="AS393" s="91">
        <f t="shared" si="118"/>
        <v>0</v>
      </c>
      <c r="AT393" s="89">
        <f>SUM(AS$9:AS393)*RLR</f>
        <v>120</v>
      </c>
      <c r="AU393" s="90">
        <f>AT393-SUM(AW$9:AW393)</f>
        <v>10.112016344706902</v>
      </c>
      <c r="AV393" s="48">
        <f t="shared" ref="AV393:AV456" si="132">Bp_1/(Bp_2+A393)</f>
        <v>0.43859649122807021</v>
      </c>
      <c r="AW393" s="31">
        <f t="shared" si="119"/>
        <v>4.4611836814883378E-2</v>
      </c>
      <c r="AX393" s="90">
        <f>SUM(AW$9:AW393)*RRF</f>
        <v>76.921588558705167</v>
      </c>
      <c r="AY393" s="96"/>
    </row>
    <row r="394" spans="1:51" x14ac:dyDescent="0.25">
      <c r="A394" s="14">
        <f t="shared" ref="A394:A457" si="133">ROUND(A393+delt.t,3)</f>
        <v>3.85</v>
      </c>
      <c r="B394" s="59">
        <f>IF($B$4="AY",0,IFERROR(P*INDEX('UWYr writing pattern'!$C$4:$C$18,MATCH('Extended model w.Calcs'!$A394,'UWYr writing pattern'!$A$4:$A$18,0)) / 25,B393))</f>
        <v>0</v>
      </c>
      <c r="C394" s="36">
        <f t="shared" ref="C394:C457" si="134">C393-F394+B394</f>
        <v>9.4583921902834803E-9</v>
      </c>
      <c r="E394" s="48">
        <f t="shared" si="120"/>
        <v>11.55</v>
      </c>
      <c r="F394" s="34">
        <f t="shared" ref="F394:F457" si="135">C393*E393*delt.t</f>
        <v>1.2314724009049015E-9</v>
      </c>
      <c r="G394" s="31">
        <f>SUM($F$9:F394)*RLR</f>
        <v>119.9999999886499</v>
      </c>
      <c r="H394" s="32"/>
      <c r="I394" s="36">
        <f>G394-SUM($L$9:L394)</f>
        <v>19.839055342689988</v>
      </c>
      <c r="K394" s="48">
        <f t="shared" si="121"/>
        <v>0.43795620437956206</v>
      </c>
      <c r="L394" s="31">
        <f t="shared" ref="L394:L457" si="136">I393*K393*delt.t</f>
        <v>8.739671956481157E-2</v>
      </c>
      <c r="M394" s="36">
        <f>SUM($L$9:L394)*RRF</f>
        <v>70.112661252171932</v>
      </c>
      <c r="N394" s="33"/>
      <c r="O394" s="36">
        <f t="shared" si="122"/>
        <v>89.951716594861921</v>
      </c>
      <c r="P394" s="33"/>
      <c r="Q394" s="33"/>
      <c r="R394" s="33"/>
      <c r="S394" s="33"/>
      <c r="T394" s="33"/>
      <c r="U394" s="33"/>
      <c r="V394" s="33"/>
      <c r="W394" s="31">
        <f t="shared" si="123"/>
        <v>7.945049439838122E-9</v>
      </c>
      <c r="X394" s="31">
        <f t="shared" si="124"/>
        <v>13.887338739882992</v>
      </c>
      <c r="Y394" s="31">
        <f t="shared" si="125"/>
        <v>13.887338747828041</v>
      </c>
      <c r="Z394" s="31">
        <f t="shared" si="126"/>
        <v>-5.9517165948619208</v>
      </c>
      <c r="AA394" s="31"/>
      <c r="AB394" s="31"/>
      <c r="AC394" s="31"/>
      <c r="AD394" s="31"/>
      <c r="AE394" s="31"/>
      <c r="AF394" s="31"/>
      <c r="AG394" s="31"/>
      <c r="AH394" s="33">
        <f t="shared" si="127"/>
        <v>0.83467453871633257</v>
      </c>
      <c r="AI394" s="33">
        <f t="shared" si="128"/>
        <v>1.0708537689864515</v>
      </c>
      <c r="AJ394" s="33">
        <f t="shared" si="129"/>
        <v>0.99999999990541588</v>
      </c>
      <c r="AK394" s="95">
        <f t="shared" si="130"/>
        <v>0.91599753126077976</v>
      </c>
      <c r="AL394" s="3">
        <f t="shared" si="131"/>
        <v>0.91610278836811165</v>
      </c>
      <c r="AM394" s="3"/>
      <c r="AN394" s="3"/>
      <c r="AO394" s="3"/>
      <c r="AP394" s="3"/>
      <c r="AQ394" s="3"/>
      <c r="AR394" s="90">
        <f t="shared" ref="AR394:AR457" si="137">AR393-AS394+B394</f>
        <v>0</v>
      </c>
      <c r="AS394" s="91">
        <f t="shared" ref="AS394:AS457" si="138">AR393*P*delt.t</f>
        <v>0</v>
      </c>
      <c r="AT394" s="89">
        <f>SUM(AS$9:AS394)*RLR</f>
        <v>120</v>
      </c>
      <c r="AU394" s="90">
        <f>AT394-SUM(AW$9:AW394)</f>
        <v>10.067665395826609</v>
      </c>
      <c r="AV394" s="48">
        <f t="shared" si="132"/>
        <v>0.43795620437956206</v>
      </c>
      <c r="AW394" s="31">
        <f t="shared" ref="AW394:AW457" si="139">AU393*AV393*delt.t</f>
        <v>4.435094888029343E-2</v>
      </c>
      <c r="AX394" s="90">
        <f>SUM(AW$9:AW394)*RRF</f>
        <v>76.952634222921375</v>
      </c>
      <c r="AY394" s="96"/>
    </row>
    <row r="395" spans="1:51" x14ac:dyDescent="0.25">
      <c r="A395" s="14">
        <f t="shared" si="133"/>
        <v>3.86</v>
      </c>
      <c r="B395" s="59">
        <f>IF($B$4="AY",0,IFERROR(P*INDEX('UWYr writing pattern'!$C$4:$C$18,MATCH('Extended model w.Calcs'!$A395,'UWYr writing pattern'!$A$4:$A$18,0)) / 25,B394))</f>
        <v>0</v>
      </c>
      <c r="C395" s="36">
        <f t="shared" si="134"/>
        <v>8.3659478923057382E-9</v>
      </c>
      <c r="E395" s="48">
        <f t="shared" si="120"/>
        <v>11.58</v>
      </c>
      <c r="F395" s="34">
        <f t="shared" si="135"/>
        <v>1.0924442979777421E-9</v>
      </c>
      <c r="G395" s="31">
        <f>SUM($F$9:F395)*RLR</f>
        <v>119.99999998996084</v>
      </c>
      <c r="H395" s="32"/>
      <c r="I395" s="36">
        <f>G395-SUM($L$9:L395)</f>
        <v>19.752168970237321</v>
      </c>
      <c r="K395" s="48">
        <f t="shared" si="121"/>
        <v>0.43731778425655982</v>
      </c>
      <c r="L395" s="31">
        <f t="shared" si="136"/>
        <v>8.6886373763605806E-2</v>
      </c>
      <c r="M395" s="36">
        <f>SUM($L$9:L395)*RRF</f>
        <v>70.173481713806453</v>
      </c>
      <c r="N395" s="33"/>
      <c r="O395" s="36">
        <f t="shared" si="122"/>
        <v>89.925650684043774</v>
      </c>
      <c r="P395" s="33"/>
      <c r="Q395" s="33"/>
      <c r="R395" s="33"/>
      <c r="S395" s="33"/>
      <c r="T395" s="33"/>
      <c r="U395" s="33"/>
      <c r="V395" s="33"/>
      <c r="W395" s="31">
        <f t="shared" si="123"/>
        <v>7.0273962295368193E-9</v>
      </c>
      <c r="X395" s="31">
        <f t="shared" si="124"/>
        <v>13.826518279166123</v>
      </c>
      <c r="Y395" s="31">
        <f t="shared" si="125"/>
        <v>13.826518286193519</v>
      </c>
      <c r="Z395" s="31">
        <f t="shared" si="126"/>
        <v>-5.9256506840437737</v>
      </c>
      <c r="AA395" s="31"/>
      <c r="AB395" s="31"/>
      <c r="AC395" s="31"/>
      <c r="AD395" s="31"/>
      <c r="AE395" s="31"/>
      <c r="AF395" s="31"/>
      <c r="AG395" s="31"/>
      <c r="AH395" s="33">
        <f t="shared" si="127"/>
        <v>0.83539859183102916</v>
      </c>
      <c r="AI395" s="33">
        <f t="shared" si="128"/>
        <v>1.0705434605243307</v>
      </c>
      <c r="AJ395" s="33">
        <f t="shared" si="129"/>
        <v>0.99999999991634037</v>
      </c>
      <c r="AK395" s="95">
        <f t="shared" si="130"/>
        <v>0.91636435374909597</v>
      </c>
      <c r="AL395" s="3">
        <f t="shared" si="131"/>
        <v>0.91647022141175483</v>
      </c>
      <c r="AM395" s="3"/>
      <c r="AN395" s="3"/>
      <c r="AO395" s="3"/>
      <c r="AP395" s="3"/>
      <c r="AQ395" s="3"/>
      <c r="AR395" s="90">
        <f t="shared" si="137"/>
        <v>0</v>
      </c>
      <c r="AS395" s="91">
        <f t="shared" si="138"/>
        <v>0</v>
      </c>
      <c r="AT395" s="89">
        <f>SUM(AS$9:AS395)*RLR</f>
        <v>120</v>
      </c>
      <c r="AU395" s="90">
        <f>AT395-SUM(AW$9:AW395)</f>
        <v>10.023573430589408</v>
      </c>
      <c r="AV395" s="48">
        <f t="shared" si="132"/>
        <v>0.43731778425655982</v>
      </c>
      <c r="AW395" s="31">
        <f t="shared" si="139"/>
        <v>4.4091965237196822E-2</v>
      </c>
      <c r="AX395" s="90">
        <f>SUM(AW$9:AW395)*RRF</f>
        <v>76.983498598587403</v>
      </c>
      <c r="AY395" s="96"/>
    </row>
    <row r="396" spans="1:51" x14ac:dyDescent="0.25">
      <c r="A396" s="14">
        <f t="shared" si="133"/>
        <v>3.87</v>
      </c>
      <c r="B396" s="59">
        <f>IF($B$4="AY",0,IFERROR(P*INDEX('UWYr writing pattern'!$C$4:$C$18,MATCH('Extended model w.Calcs'!$A396,'UWYr writing pattern'!$A$4:$A$18,0)) / 25,B395))</f>
        <v>0</v>
      </c>
      <c r="C396" s="36">
        <f t="shared" si="134"/>
        <v>7.3971711263767333E-9</v>
      </c>
      <c r="E396" s="48">
        <f t="shared" si="120"/>
        <v>11.61</v>
      </c>
      <c r="F396" s="34">
        <f t="shared" si="135"/>
        <v>9.6877676592900448E-10</v>
      </c>
      <c r="G396" s="31">
        <f>SUM($F$9:F396)*RLR</f>
        <v>119.99999999112339</v>
      </c>
      <c r="H396" s="32"/>
      <c r="I396" s="36">
        <f>G396-SUM($L$9:L396)</f>
        <v>19.665789223716615</v>
      </c>
      <c r="K396" s="48">
        <f t="shared" si="121"/>
        <v>0.4366812227074236</v>
      </c>
      <c r="L396" s="31">
        <f t="shared" si="136"/>
        <v>8.6379747683253613E-2</v>
      </c>
      <c r="M396" s="36">
        <f>SUM($L$9:L396)*RRF</f>
        <v>70.233947537184733</v>
      </c>
      <c r="N396" s="33"/>
      <c r="O396" s="36">
        <f t="shared" si="122"/>
        <v>89.899736760901348</v>
      </c>
      <c r="P396" s="33"/>
      <c r="Q396" s="33"/>
      <c r="R396" s="33"/>
      <c r="S396" s="33"/>
      <c r="T396" s="33"/>
      <c r="U396" s="33"/>
      <c r="V396" s="33"/>
      <c r="W396" s="31">
        <f t="shared" si="123"/>
        <v>6.2136237461564551E-9</v>
      </c>
      <c r="X396" s="31">
        <f t="shared" si="124"/>
        <v>13.76605245660163</v>
      </c>
      <c r="Y396" s="31">
        <f t="shared" si="125"/>
        <v>13.766052462815253</v>
      </c>
      <c r="Z396" s="31">
        <f t="shared" si="126"/>
        <v>-5.899736760901348</v>
      </c>
      <c r="AA396" s="31"/>
      <c r="AB396" s="31"/>
      <c r="AC396" s="31"/>
      <c r="AD396" s="31"/>
      <c r="AE396" s="31"/>
      <c r="AF396" s="31"/>
      <c r="AG396" s="31"/>
      <c r="AH396" s="33">
        <f t="shared" si="127"/>
        <v>0.83611842306172302</v>
      </c>
      <c r="AI396" s="33">
        <f t="shared" si="128"/>
        <v>1.0702349614393019</v>
      </c>
      <c r="AJ396" s="33">
        <f t="shared" si="129"/>
        <v>0.99999999992602828</v>
      </c>
      <c r="AK396" s="95">
        <f t="shared" si="130"/>
        <v>0.91672904355229234</v>
      </c>
      <c r="AL396" s="3">
        <f t="shared" si="131"/>
        <v>0.91683551198867141</v>
      </c>
      <c r="AM396" s="3"/>
      <c r="AN396" s="3"/>
      <c r="AO396" s="3"/>
      <c r="AP396" s="3"/>
      <c r="AQ396" s="3"/>
      <c r="AR396" s="90">
        <f t="shared" si="137"/>
        <v>0</v>
      </c>
      <c r="AS396" s="91">
        <f t="shared" si="138"/>
        <v>0</v>
      </c>
      <c r="AT396" s="89">
        <f>SUM(AS$9:AS396)*RLR</f>
        <v>120</v>
      </c>
      <c r="AU396" s="90">
        <f>AT396-SUM(AW$9:AW396)</f>
        <v>9.9797385613594258</v>
      </c>
      <c r="AV396" s="48">
        <f t="shared" si="132"/>
        <v>0.4366812227074236</v>
      </c>
      <c r="AW396" s="31">
        <f t="shared" si="139"/>
        <v>4.3834869229982844E-2</v>
      </c>
      <c r="AX396" s="90">
        <f>SUM(AW$9:AW396)*RRF</f>
        <v>77.014183007048402</v>
      </c>
      <c r="AY396" s="96"/>
    </row>
    <row r="397" spans="1:51" x14ac:dyDescent="0.25">
      <c r="A397" s="14">
        <f t="shared" si="133"/>
        <v>3.88</v>
      </c>
      <c r="B397" s="59">
        <f>IF($B$4="AY",0,IFERROR(P*INDEX('UWYr writing pattern'!$C$4:$C$18,MATCH('Extended model w.Calcs'!$A397,'UWYr writing pattern'!$A$4:$A$18,0)) / 25,B396))</f>
        <v>0</v>
      </c>
      <c r="C397" s="36">
        <f t="shared" si="134"/>
        <v>6.5383595586043948E-9</v>
      </c>
      <c r="E397" s="48">
        <f t="shared" si="120"/>
        <v>11.64</v>
      </c>
      <c r="F397" s="34">
        <f t="shared" si="135"/>
        <v>8.5881156777233873E-10</v>
      </c>
      <c r="G397" s="31">
        <f>SUM($F$9:F397)*RLR</f>
        <v>119.99999999215395</v>
      </c>
      <c r="H397" s="32"/>
      <c r="I397" s="36">
        <f>G397-SUM($L$9:L397)</f>
        <v>19.579912415909988</v>
      </c>
      <c r="K397" s="48">
        <f t="shared" si="121"/>
        <v>0.43604651162790697</v>
      </c>
      <c r="L397" s="31">
        <f t="shared" si="136"/>
        <v>8.5876808837190469E-2</v>
      </c>
      <c r="M397" s="36">
        <f>SUM($L$9:L397)*RRF</f>
        <v>70.294061303370768</v>
      </c>
      <c r="N397" s="33"/>
      <c r="O397" s="36">
        <f t="shared" si="122"/>
        <v>89.873973719280755</v>
      </c>
      <c r="P397" s="33"/>
      <c r="Q397" s="33"/>
      <c r="R397" s="33"/>
      <c r="S397" s="33"/>
      <c r="T397" s="33"/>
      <c r="U397" s="33"/>
      <c r="V397" s="33"/>
      <c r="W397" s="31">
        <f t="shared" si="123"/>
        <v>5.4922220292276917E-9</v>
      </c>
      <c r="X397" s="31">
        <f t="shared" si="124"/>
        <v>13.705938691136991</v>
      </c>
      <c r="Y397" s="31">
        <f t="shared" si="125"/>
        <v>13.705938696629213</v>
      </c>
      <c r="Z397" s="31">
        <f t="shared" si="126"/>
        <v>-5.8739737192807553</v>
      </c>
      <c r="AA397" s="31"/>
      <c r="AB397" s="31"/>
      <c r="AC397" s="31"/>
      <c r="AD397" s="31"/>
      <c r="AE397" s="31"/>
      <c r="AF397" s="31"/>
      <c r="AG397" s="31"/>
      <c r="AH397" s="33">
        <f t="shared" si="127"/>
        <v>0.83683406313536624</v>
      </c>
      <c r="AI397" s="33">
        <f t="shared" si="128"/>
        <v>1.0699282585628662</v>
      </c>
      <c r="AJ397" s="33">
        <f t="shared" si="129"/>
        <v>0.99999999993461619</v>
      </c>
      <c r="AK397" s="95">
        <f t="shared" si="130"/>
        <v>0.91709161614700596</v>
      </c>
      <c r="AL397" s="3">
        <f t="shared" si="131"/>
        <v>0.91719867569177771</v>
      </c>
      <c r="AM397" s="3"/>
      <c r="AN397" s="3"/>
      <c r="AO397" s="3"/>
      <c r="AP397" s="3"/>
      <c r="AQ397" s="3"/>
      <c r="AR397" s="90">
        <f t="shared" si="137"/>
        <v>0</v>
      </c>
      <c r="AS397" s="91">
        <f t="shared" si="138"/>
        <v>0</v>
      </c>
      <c r="AT397" s="89">
        <f>SUM(AS$9:AS397)*RLR</f>
        <v>120</v>
      </c>
      <c r="AU397" s="90">
        <f>AT397-SUM(AW$9:AW397)</f>
        <v>9.9361589169866704</v>
      </c>
      <c r="AV397" s="48">
        <f t="shared" si="132"/>
        <v>0.43604651162790697</v>
      </c>
      <c r="AW397" s="31">
        <f t="shared" si="139"/>
        <v>4.357964437274859E-2</v>
      </c>
      <c r="AX397" s="90">
        <f>SUM(AW$9:AW397)*RRF</f>
        <v>77.044688758109331</v>
      </c>
      <c r="AY397" s="96"/>
    </row>
    <row r="398" spans="1:51" x14ac:dyDescent="0.25">
      <c r="A398" s="14">
        <f t="shared" si="133"/>
        <v>3.89</v>
      </c>
      <c r="B398" s="59">
        <f>IF($B$4="AY",0,IFERROR(P*INDEX('UWYr writing pattern'!$C$4:$C$18,MATCH('Extended model w.Calcs'!$A398,'UWYr writing pattern'!$A$4:$A$18,0)) / 25,B397))</f>
        <v>0</v>
      </c>
      <c r="C398" s="36">
        <f t="shared" si="134"/>
        <v>5.7772945059828433E-9</v>
      </c>
      <c r="E398" s="48">
        <f t="shared" si="120"/>
        <v>11.67</v>
      </c>
      <c r="F398" s="34">
        <f t="shared" si="135"/>
        <v>7.6106505262155158E-10</v>
      </c>
      <c r="G398" s="31">
        <f>SUM($F$9:F398)*RLR</f>
        <v>119.99999999306722</v>
      </c>
      <c r="H398" s="32"/>
      <c r="I398" s="36">
        <f>G398-SUM($L$9:L398)</f>
        <v>19.494534891753887</v>
      </c>
      <c r="K398" s="48">
        <f t="shared" si="121"/>
        <v>0.43541364296081275</v>
      </c>
      <c r="L398" s="31">
        <f t="shared" si="136"/>
        <v>8.5377525069374946E-2</v>
      </c>
      <c r="M398" s="36">
        <f>SUM($L$9:L398)*RRF</f>
        <v>70.353825570919327</v>
      </c>
      <c r="N398" s="33"/>
      <c r="O398" s="36">
        <f t="shared" si="122"/>
        <v>89.848360462673213</v>
      </c>
      <c r="P398" s="33"/>
      <c r="Q398" s="33"/>
      <c r="R398" s="33"/>
      <c r="S398" s="33"/>
      <c r="T398" s="33"/>
      <c r="U398" s="33"/>
      <c r="V398" s="33"/>
      <c r="W398" s="31">
        <f t="shared" si="123"/>
        <v>4.8529273850255879E-9</v>
      </c>
      <c r="X398" s="31">
        <f t="shared" si="124"/>
        <v>13.64617442422772</v>
      </c>
      <c r="Y398" s="31">
        <f t="shared" si="125"/>
        <v>13.646174429080647</v>
      </c>
      <c r="Z398" s="31">
        <f t="shared" si="126"/>
        <v>-5.8483604626732131</v>
      </c>
      <c r="AA398" s="31"/>
      <c r="AB398" s="31"/>
      <c r="AC398" s="31"/>
      <c r="AD398" s="31"/>
      <c r="AE398" s="31"/>
      <c r="AF398" s="31"/>
      <c r="AG398" s="31"/>
      <c r="AH398" s="33">
        <f t="shared" si="127"/>
        <v>0.83754554251094437</v>
      </c>
      <c r="AI398" s="33">
        <f t="shared" si="128"/>
        <v>1.0696233388413479</v>
      </c>
      <c r="AJ398" s="33">
        <f t="shared" si="129"/>
        <v>0.99999999994222688</v>
      </c>
      <c r="AK398" s="95">
        <f t="shared" si="130"/>
        <v>0.91745208687529489</v>
      </c>
      <c r="AL398" s="3">
        <f t="shared" si="131"/>
        <v>0.91755972797800534</v>
      </c>
      <c r="AM398" s="3"/>
      <c r="AN398" s="3"/>
      <c r="AO398" s="3"/>
      <c r="AP398" s="3"/>
      <c r="AQ398" s="3"/>
      <c r="AR398" s="90">
        <f t="shared" si="137"/>
        <v>0</v>
      </c>
      <c r="AS398" s="91">
        <f t="shared" si="138"/>
        <v>0</v>
      </c>
      <c r="AT398" s="89">
        <f>SUM(AS$9:AS398)*RLR</f>
        <v>120</v>
      </c>
      <c r="AU398" s="90">
        <f>AT398-SUM(AW$9:AW398)</f>
        <v>9.8928326426393483</v>
      </c>
      <c r="AV398" s="48">
        <f t="shared" si="132"/>
        <v>0.43541364296081275</v>
      </c>
      <c r="AW398" s="31">
        <f t="shared" si="139"/>
        <v>4.3326274347325597E-2</v>
      </c>
      <c r="AX398" s="90">
        <f>SUM(AW$9:AW398)*RRF</f>
        <v>77.075017150152448</v>
      </c>
      <c r="AY398" s="96"/>
    </row>
    <row r="399" spans="1:51" x14ac:dyDescent="0.25">
      <c r="A399" s="14">
        <f t="shared" si="133"/>
        <v>3.9</v>
      </c>
      <c r="B399" s="59">
        <f>IF($B$4="AY",0,IFERROR(P*INDEX('UWYr writing pattern'!$C$4:$C$18,MATCH('Extended model w.Calcs'!$A399,'UWYr writing pattern'!$A$4:$A$18,0)) / 25,B398))</f>
        <v>0</v>
      </c>
      <c r="C399" s="36">
        <f t="shared" si="134"/>
        <v>5.1030842371346455E-9</v>
      </c>
      <c r="E399" s="48">
        <f t="shared" si="120"/>
        <v>11.7</v>
      </c>
      <c r="F399" s="34">
        <f t="shared" si="135"/>
        <v>6.7421026884819779E-10</v>
      </c>
      <c r="G399" s="31">
        <f>SUM($F$9:F399)*RLR</f>
        <v>119.99999999387627</v>
      </c>
      <c r="H399" s="32"/>
      <c r="I399" s="36">
        <f>G399-SUM($L$9:L399)</f>
        <v>19.409653028012485</v>
      </c>
      <c r="K399" s="48">
        <f t="shared" si="121"/>
        <v>0.43478260869565216</v>
      </c>
      <c r="L399" s="31">
        <f t="shared" si="136"/>
        <v>8.4881864550452324E-2</v>
      </c>
      <c r="M399" s="36">
        <f>SUM($L$9:L399)*RRF</f>
        <v>70.413242876104647</v>
      </c>
      <c r="N399" s="33"/>
      <c r="O399" s="36">
        <f t="shared" si="122"/>
        <v>89.822895904117132</v>
      </c>
      <c r="P399" s="33"/>
      <c r="Q399" s="33"/>
      <c r="R399" s="33"/>
      <c r="S399" s="33"/>
      <c r="T399" s="33"/>
      <c r="U399" s="33"/>
      <c r="V399" s="33"/>
      <c r="W399" s="31">
        <f t="shared" si="123"/>
        <v>4.2865907591931017E-9</v>
      </c>
      <c r="X399" s="31">
        <f t="shared" si="124"/>
        <v>13.586757119608739</v>
      </c>
      <c r="Y399" s="31">
        <f t="shared" si="125"/>
        <v>13.58675712389533</v>
      </c>
      <c r="Z399" s="31">
        <f t="shared" si="126"/>
        <v>-5.8228959041171322</v>
      </c>
      <c r="AA399" s="31"/>
      <c r="AB399" s="31"/>
      <c r="AC399" s="31"/>
      <c r="AD399" s="31"/>
      <c r="AE399" s="31"/>
      <c r="AF399" s="31"/>
      <c r="AG399" s="31"/>
      <c r="AH399" s="33">
        <f t="shared" si="127"/>
        <v>0.83825289138219816</v>
      </c>
      <c r="AI399" s="33">
        <f t="shared" si="128"/>
        <v>1.0693201893347277</v>
      </c>
      <c r="AJ399" s="33">
        <f t="shared" si="129"/>
        <v>0.99999999994896893</v>
      </c>
      <c r="AK399" s="95">
        <f t="shared" si="130"/>
        <v>0.91781047094600154</v>
      </c>
      <c r="AL399" s="3">
        <f t="shared" si="131"/>
        <v>0.91791868416968314</v>
      </c>
      <c r="AM399" s="3"/>
      <c r="AN399" s="3"/>
      <c r="AO399" s="3"/>
      <c r="AP399" s="3"/>
      <c r="AQ399" s="3"/>
      <c r="AR399" s="90">
        <f t="shared" si="137"/>
        <v>0</v>
      </c>
      <c r="AS399" s="91">
        <f t="shared" si="138"/>
        <v>0</v>
      </c>
      <c r="AT399" s="89">
        <f>SUM(AS$9:AS399)*RLR</f>
        <v>120</v>
      </c>
      <c r="AU399" s="90">
        <f>AT399-SUM(AW$9:AW399)</f>
        <v>9.8497578996380213</v>
      </c>
      <c r="AV399" s="48">
        <f t="shared" si="132"/>
        <v>0.43478260869565216</v>
      </c>
      <c r="AW399" s="31">
        <f t="shared" si="139"/>
        <v>4.3074743001332426E-2</v>
      </c>
      <c r="AX399" s="90">
        <f>SUM(AW$9:AW399)*RRF</f>
        <v>77.105169470253387</v>
      </c>
      <c r="AY399" s="96"/>
    </row>
    <row r="400" spans="1:51" x14ac:dyDescent="0.25">
      <c r="A400" s="14">
        <f t="shared" si="133"/>
        <v>3.91</v>
      </c>
      <c r="B400" s="59">
        <f>IF($B$4="AY",0,IFERROR(P*INDEX('UWYr writing pattern'!$C$4:$C$18,MATCH('Extended model w.Calcs'!$A400,'UWYr writing pattern'!$A$4:$A$18,0)) / 25,B399))</f>
        <v>0</v>
      </c>
      <c r="C400" s="36">
        <f t="shared" si="134"/>
        <v>4.506023381389892E-9</v>
      </c>
      <c r="E400" s="48">
        <f t="shared" si="120"/>
        <v>11.73</v>
      </c>
      <c r="F400" s="34">
        <f t="shared" si="135"/>
        <v>5.970608557447534E-10</v>
      </c>
      <c r="G400" s="31">
        <f>SUM($F$9:F400)*RLR</f>
        <v>119.99999999459274</v>
      </c>
      <c r="H400" s="32"/>
      <c r="I400" s="36">
        <f>G400-SUM($L$9:L400)</f>
        <v>19.325263232954981</v>
      </c>
      <c r="K400" s="48">
        <f t="shared" si="121"/>
        <v>0.43415340086830678</v>
      </c>
      <c r="L400" s="31">
        <f t="shared" si="136"/>
        <v>8.4389795773967324E-2</v>
      </c>
      <c r="M400" s="36">
        <f>SUM($L$9:L400)*RRF</f>
        <v>70.472315733146431</v>
      </c>
      <c r="N400" s="33"/>
      <c r="O400" s="36">
        <f t="shared" si="122"/>
        <v>89.797578966101412</v>
      </c>
      <c r="P400" s="33"/>
      <c r="Q400" s="33"/>
      <c r="R400" s="33"/>
      <c r="S400" s="33"/>
      <c r="T400" s="33"/>
      <c r="U400" s="33"/>
      <c r="V400" s="33"/>
      <c r="W400" s="31">
        <f t="shared" si="123"/>
        <v>3.7850596403675087E-9</v>
      </c>
      <c r="X400" s="31">
        <f t="shared" si="124"/>
        <v>13.527684263068487</v>
      </c>
      <c r="Y400" s="31">
        <f t="shared" si="125"/>
        <v>13.527684266853546</v>
      </c>
      <c r="Z400" s="31">
        <f t="shared" si="126"/>
        <v>-5.7975789661014119</v>
      </c>
      <c r="AA400" s="31"/>
      <c r="AB400" s="31"/>
      <c r="AC400" s="31"/>
      <c r="AD400" s="31"/>
      <c r="AE400" s="31"/>
      <c r="AF400" s="31"/>
      <c r="AG400" s="31"/>
      <c r="AH400" s="33">
        <f t="shared" si="127"/>
        <v>0.83895613968031468</v>
      </c>
      <c r="AI400" s="33">
        <f t="shared" si="128"/>
        <v>1.069018797215493</v>
      </c>
      <c r="AJ400" s="33">
        <f t="shared" si="129"/>
        <v>0.99999999995493949</v>
      </c>
      <c r="AK400" s="95">
        <f t="shared" si="130"/>
        <v>0.91816678343609992</v>
      </c>
      <c r="AL400" s="3">
        <f t="shared" si="131"/>
        <v>0.91827555945590178</v>
      </c>
      <c r="AM400" s="3"/>
      <c r="AN400" s="3"/>
      <c r="AO400" s="3"/>
      <c r="AP400" s="3"/>
      <c r="AQ400" s="3"/>
      <c r="AR400" s="90">
        <f t="shared" si="137"/>
        <v>0</v>
      </c>
      <c r="AS400" s="91">
        <f t="shared" si="138"/>
        <v>0</v>
      </c>
      <c r="AT400" s="89">
        <f>SUM(AS$9:AS400)*RLR</f>
        <v>120</v>
      </c>
      <c r="AU400" s="90">
        <f>AT400-SUM(AW$9:AW400)</f>
        <v>9.8069328652917704</v>
      </c>
      <c r="AV400" s="48">
        <f t="shared" si="132"/>
        <v>0.43415340086830678</v>
      </c>
      <c r="AW400" s="31">
        <f t="shared" si="139"/>
        <v>4.2825034346252268E-2</v>
      </c>
      <c r="AX400" s="90">
        <f>SUM(AW$9:AW400)*RRF</f>
        <v>77.135146994295752</v>
      </c>
      <c r="AY400" s="96"/>
    </row>
    <row r="401" spans="1:51" x14ac:dyDescent="0.25">
      <c r="A401" s="14">
        <f t="shared" si="133"/>
        <v>3.92</v>
      </c>
      <c r="B401" s="59">
        <f>IF($B$4="AY",0,IFERROR(P*INDEX('UWYr writing pattern'!$C$4:$C$18,MATCH('Extended model w.Calcs'!$A401,'UWYr writing pattern'!$A$4:$A$18,0)) / 25,B400))</f>
        <v>0</v>
      </c>
      <c r="C401" s="36">
        <f t="shared" si="134"/>
        <v>3.9774668387528572E-9</v>
      </c>
      <c r="E401" s="48">
        <f t="shared" si="120"/>
        <v>11.76</v>
      </c>
      <c r="F401" s="34">
        <f t="shared" si="135"/>
        <v>5.285565426370344E-10</v>
      </c>
      <c r="G401" s="31">
        <f>SUM($F$9:F401)*RLR</f>
        <v>119.999999995227</v>
      </c>
      <c r="H401" s="32"/>
      <c r="I401" s="36">
        <f>G401-SUM($L$9:L401)</f>
        <v>19.241361946036619</v>
      </c>
      <c r="K401" s="48">
        <f t="shared" si="121"/>
        <v>0.43352601156069365</v>
      </c>
      <c r="L401" s="31">
        <f t="shared" si="136"/>
        <v>8.3901287552626547E-2</v>
      </c>
      <c r="M401" s="36">
        <f>SUM($L$9:L401)*RRF</f>
        <v>70.531046634433267</v>
      </c>
      <c r="N401" s="33"/>
      <c r="O401" s="36">
        <f t="shared" si="122"/>
        <v>89.772408580469886</v>
      </c>
      <c r="P401" s="33"/>
      <c r="Q401" s="33"/>
      <c r="R401" s="33"/>
      <c r="S401" s="33"/>
      <c r="T401" s="33"/>
      <c r="U401" s="33"/>
      <c r="V401" s="33"/>
      <c r="W401" s="31">
        <f t="shared" si="123"/>
        <v>3.3410721445523996E-9</v>
      </c>
      <c r="X401" s="31">
        <f t="shared" si="124"/>
        <v>13.468953362225633</v>
      </c>
      <c r="Y401" s="31">
        <f t="shared" si="125"/>
        <v>13.468953365566705</v>
      </c>
      <c r="Z401" s="31">
        <f t="shared" si="126"/>
        <v>-5.7724085804698859</v>
      </c>
      <c r="AA401" s="31"/>
      <c r="AB401" s="31"/>
      <c r="AC401" s="31"/>
      <c r="AD401" s="31"/>
      <c r="AE401" s="31"/>
      <c r="AF401" s="31"/>
      <c r="AG401" s="31"/>
      <c r="AH401" s="33">
        <f t="shared" si="127"/>
        <v>0.83965531707658647</v>
      </c>
      <c r="AI401" s="33">
        <f t="shared" si="128"/>
        <v>1.0687191497674986</v>
      </c>
      <c r="AJ401" s="33">
        <f t="shared" si="129"/>
        <v>0.99999999996022504</v>
      </c>
      <c r="AK401" s="95">
        <f t="shared" si="130"/>
        <v>0.91852103929202777</v>
      </c>
      <c r="AL401" s="3">
        <f t="shared" si="131"/>
        <v>0.91863036889386473</v>
      </c>
      <c r="AM401" s="3"/>
      <c r="AN401" s="3"/>
      <c r="AO401" s="3"/>
      <c r="AP401" s="3"/>
      <c r="AQ401" s="3"/>
      <c r="AR401" s="90">
        <f t="shared" si="137"/>
        <v>0</v>
      </c>
      <c r="AS401" s="91">
        <f t="shared" si="138"/>
        <v>0</v>
      </c>
      <c r="AT401" s="89">
        <f>SUM(AS$9:AS401)*RLR</f>
        <v>120</v>
      </c>
      <c r="AU401" s="90">
        <f>AT401-SUM(AW$9:AW401)</f>
        <v>9.7643557327362345</v>
      </c>
      <c r="AV401" s="48">
        <f t="shared" si="132"/>
        <v>0.43352601156069365</v>
      </c>
      <c r="AW401" s="31">
        <f t="shared" si="139"/>
        <v>4.2577132555535906E-2</v>
      </c>
      <c r="AX401" s="90">
        <f>SUM(AW$9:AW401)*RRF</f>
        <v>77.164950987084637</v>
      </c>
      <c r="AY401" s="96"/>
    </row>
    <row r="402" spans="1:51" x14ac:dyDescent="0.25">
      <c r="A402" s="14">
        <f t="shared" si="133"/>
        <v>3.93</v>
      </c>
      <c r="B402" s="59">
        <f>IF($B$4="AY",0,IFERROR(P*INDEX('UWYr writing pattern'!$C$4:$C$18,MATCH('Extended model w.Calcs'!$A402,'UWYr writing pattern'!$A$4:$A$18,0)) / 25,B401))</f>
        <v>0</v>
      </c>
      <c r="C402" s="36">
        <f t="shared" si="134"/>
        <v>3.5097167385155211E-9</v>
      </c>
      <c r="E402" s="48">
        <f t="shared" si="120"/>
        <v>11.790000000000001</v>
      </c>
      <c r="F402" s="34">
        <f t="shared" si="135"/>
        <v>4.67750100237336E-10</v>
      </c>
      <c r="G402" s="31">
        <f>SUM($F$9:F402)*RLR</f>
        <v>119.9999999957883</v>
      </c>
      <c r="H402" s="32"/>
      <c r="I402" s="36">
        <f>G402-SUM($L$9:L402)</f>
        <v>19.15794563758331</v>
      </c>
      <c r="K402" s="48">
        <f t="shared" si="121"/>
        <v>0.4329004329004329</v>
      </c>
      <c r="L402" s="31">
        <f t="shared" si="136"/>
        <v>8.3416309014609613E-2</v>
      </c>
      <c r="M402" s="36">
        <f>SUM($L$9:L402)*RRF</f>
        <v>70.589438050743482</v>
      </c>
      <c r="N402" s="33"/>
      <c r="O402" s="36">
        <f t="shared" si="122"/>
        <v>89.747383688326792</v>
      </c>
      <c r="P402" s="33"/>
      <c r="Q402" s="33"/>
      <c r="R402" s="33"/>
      <c r="S402" s="33"/>
      <c r="T402" s="33"/>
      <c r="U402" s="33"/>
      <c r="V402" s="33"/>
      <c r="W402" s="31">
        <f t="shared" si="123"/>
        <v>2.9481620603530373E-9</v>
      </c>
      <c r="X402" s="31">
        <f t="shared" si="124"/>
        <v>13.410561946308317</v>
      </c>
      <c r="Y402" s="31">
        <f t="shared" si="125"/>
        <v>13.410561949256479</v>
      </c>
      <c r="Z402" s="31">
        <f t="shared" si="126"/>
        <v>-5.7473836883267921</v>
      </c>
      <c r="AA402" s="31"/>
      <c r="AB402" s="31"/>
      <c r="AC402" s="31"/>
      <c r="AD402" s="31"/>
      <c r="AE402" s="31"/>
      <c r="AF402" s="31"/>
      <c r="AG402" s="31"/>
      <c r="AH402" s="33">
        <f t="shared" si="127"/>
        <v>0.84035045298504141</v>
      </c>
      <c r="AI402" s="33">
        <f t="shared" si="128"/>
        <v>1.0684212343848427</v>
      </c>
      <c r="AJ402" s="33">
        <f t="shared" si="129"/>
        <v>0.99999999996490252</v>
      </c>
      <c r="AK402" s="95">
        <f t="shared" si="130"/>
        <v>0.91887325333100334</v>
      </c>
      <c r="AL402" s="3">
        <f t="shared" si="131"/>
        <v>0.91898312741022059</v>
      </c>
      <c r="AM402" s="3"/>
      <c r="AN402" s="3"/>
      <c r="AO402" s="3"/>
      <c r="AP402" s="3"/>
      <c r="AQ402" s="3"/>
      <c r="AR402" s="90">
        <f t="shared" si="137"/>
        <v>0</v>
      </c>
      <c r="AS402" s="91">
        <f t="shared" si="138"/>
        <v>0</v>
      </c>
      <c r="AT402" s="89">
        <f>SUM(AS$9:AS402)*RLR</f>
        <v>120</v>
      </c>
      <c r="AU402" s="90">
        <f>AT402-SUM(AW$9:AW402)</f>
        <v>9.7220247107735105</v>
      </c>
      <c r="AV402" s="48">
        <f t="shared" si="132"/>
        <v>0.4329004329004329</v>
      </c>
      <c r="AW402" s="31">
        <f t="shared" si="139"/>
        <v>4.2331021962729344E-2</v>
      </c>
      <c r="AX402" s="90">
        <f>SUM(AW$9:AW402)*RRF</f>
        <v>77.194582702458533</v>
      </c>
      <c r="AY402" s="96"/>
    </row>
    <row r="403" spans="1:51" x14ac:dyDescent="0.25">
      <c r="A403" s="14">
        <f t="shared" si="133"/>
        <v>3.94</v>
      </c>
      <c r="B403" s="59">
        <f>IF($B$4="AY",0,IFERROR(P*INDEX('UWYr writing pattern'!$C$4:$C$18,MATCH('Extended model w.Calcs'!$A403,'UWYr writing pattern'!$A$4:$A$18,0)) / 25,B402))</f>
        <v>0</v>
      </c>
      <c r="C403" s="36">
        <f t="shared" si="134"/>
        <v>3.0959211350445412E-9</v>
      </c>
      <c r="E403" s="48">
        <f t="shared" si="120"/>
        <v>11.82</v>
      </c>
      <c r="F403" s="34">
        <f t="shared" si="135"/>
        <v>4.1379560347097998E-10</v>
      </c>
      <c r="G403" s="31">
        <f>SUM($F$9:F403)*RLR</f>
        <v>119.99999999628486</v>
      </c>
      <c r="H403" s="32"/>
      <c r="I403" s="36">
        <f>G403-SUM($L$9:L403)</f>
        <v>19.075010808479945</v>
      </c>
      <c r="K403" s="48">
        <f t="shared" si="121"/>
        <v>0.43227665706051877</v>
      </c>
      <c r="L403" s="31">
        <f t="shared" si="136"/>
        <v>8.2934829599927748E-2</v>
      </c>
      <c r="M403" s="36">
        <f>SUM($L$9:L403)*RRF</f>
        <v>70.647492431463434</v>
      </c>
      <c r="N403" s="33"/>
      <c r="O403" s="36">
        <f t="shared" si="122"/>
        <v>89.722503239943379</v>
      </c>
      <c r="P403" s="33"/>
      <c r="Q403" s="33"/>
      <c r="R403" s="33"/>
      <c r="S403" s="33"/>
      <c r="T403" s="33"/>
      <c r="U403" s="33"/>
      <c r="V403" s="33"/>
      <c r="W403" s="31">
        <f t="shared" si="123"/>
        <v>2.6005737534374146E-9</v>
      </c>
      <c r="X403" s="31">
        <f t="shared" si="124"/>
        <v>13.35250756593596</v>
      </c>
      <c r="Y403" s="31">
        <f t="shared" si="125"/>
        <v>13.352507568536534</v>
      </c>
      <c r="Z403" s="31">
        <f t="shared" si="126"/>
        <v>-5.7225032399433786</v>
      </c>
      <c r="AA403" s="31"/>
      <c r="AB403" s="31"/>
      <c r="AC403" s="31"/>
      <c r="AD403" s="31"/>
      <c r="AE403" s="31"/>
      <c r="AF403" s="31"/>
      <c r="AG403" s="31"/>
      <c r="AH403" s="33">
        <f t="shared" si="127"/>
        <v>0.84104157656504086</v>
      </c>
      <c r="AI403" s="33">
        <f t="shared" si="128"/>
        <v>1.0681250385707546</v>
      </c>
      <c r="AJ403" s="33">
        <f t="shared" si="129"/>
        <v>0.99999999996904043</v>
      </c>
      <c r="AK403" s="95">
        <f t="shared" si="130"/>
        <v>0.91922344024232683</v>
      </c>
      <c r="AL403" s="3">
        <f t="shared" si="131"/>
        <v>0.9193338498023842</v>
      </c>
      <c r="AM403" s="3"/>
      <c r="AN403" s="3"/>
      <c r="AO403" s="3"/>
      <c r="AP403" s="3"/>
      <c r="AQ403" s="3"/>
      <c r="AR403" s="90">
        <f t="shared" si="137"/>
        <v>0</v>
      </c>
      <c r="AS403" s="91">
        <f t="shared" si="138"/>
        <v>0</v>
      </c>
      <c r="AT403" s="89">
        <f>SUM(AS$9:AS403)*RLR</f>
        <v>120</v>
      </c>
      <c r="AU403" s="90">
        <f>AT403-SUM(AW$9:AW403)</f>
        <v>9.6799380237138877</v>
      </c>
      <c r="AV403" s="48">
        <f t="shared" si="132"/>
        <v>0.43227665706051877</v>
      </c>
      <c r="AW403" s="31">
        <f t="shared" si="139"/>
        <v>4.2086687059625587E-2</v>
      </c>
      <c r="AX403" s="90">
        <f>SUM(AW$9:AW403)*RRF</f>
        <v>77.224043383400272</v>
      </c>
      <c r="AY403" s="96"/>
    </row>
    <row r="404" spans="1:51" x14ac:dyDescent="0.25">
      <c r="A404" s="14">
        <f t="shared" si="133"/>
        <v>3.95</v>
      </c>
      <c r="B404" s="59">
        <f>IF($B$4="AY",0,IFERROR(P*INDEX('UWYr writing pattern'!$C$4:$C$18,MATCH('Extended model w.Calcs'!$A404,'UWYr writing pattern'!$A$4:$A$18,0)) / 25,B403))</f>
        <v>0</v>
      </c>
      <c r="C404" s="36">
        <f t="shared" si="134"/>
        <v>2.7299832568822766E-9</v>
      </c>
      <c r="E404" s="48">
        <f t="shared" si="120"/>
        <v>11.850000000000001</v>
      </c>
      <c r="F404" s="34">
        <f t="shared" si="135"/>
        <v>3.6593787816226477E-10</v>
      </c>
      <c r="G404" s="31">
        <f>SUM($F$9:F404)*RLR</f>
        <v>119.99999999672399</v>
      </c>
      <c r="H404" s="32"/>
      <c r="I404" s="36">
        <f>G404-SUM($L$9:L404)</f>
        <v>18.992553989862245</v>
      </c>
      <c r="K404" s="48">
        <f t="shared" si="121"/>
        <v>0.43165467625899279</v>
      </c>
      <c r="L404" s="31">
        <f t="shared" si="136"/>
        <v>8.2456819056829736E-2</v>
      </c>
      <c r="M404" s="36">
        <f>SUM($L$9:L404)*RRF</f>
        <v>70.705212204803217</v>
      </c>
      <c r="N404" s="33"/>
      <c r="O404" s="36">
        <f t="shared" si="122"/>
        <v>89.697766194665462</v>
      </c>
      <c r="P404" s="33"/>
      <c r="Q404" s="33"/>
      <c r="R404" s="33"/>
      <c r="S404" s="33"/>
      <c r="T404" s="33"/>
      <c r="U404" s="33"/>
      <c r="V404" s="33"/>
      <c r="W404" s="31">
        <f t="shared" si="123"/>
        <v>2.2931859357811122E-9</v>
      </c>
      <c r="X404" s="31">
        <f t="shared" si="124"/>
        <v>13.29478779290357</v>
      </c>
      <c r="Y404" s="31">
        <f t="shared" si="125"/>
        <v>13.294787795196756</v>
      </c>
      <c r="Z404" s="31">
        <f t="shared" si="126"/>
        <v>-5.6977661946654621</v>
      </c>
      <c r="AA404" s="31"/>
      <c r="AB404" s="31"/>
      <c r="AC404" s="31"/>
      <c r="AD404" s="31"/>
      <c r="AE404" s="31"/>
      <c r="AF404" s="31"/>
      <c r="AG404" s="31"/>
      <c r="AH404" s="33">
        <f t="shared" si="127"/>
        <v>0.84172871672384786</v>
      </c>
      <c r="AI404" s="33">
        <f t="shared" si="128"/>
        <v>1.0678305499364935</v>
      </c>
      <c r="AJ404" s="33">
        <f t="shared" si="129"/>
        <v>0.99999999997269984</v>
      </c>
      <c r="AK404" s="95">
        <f t="shared" si="130"/>
        <v>0.91957161458866654</v>
      </c>
      <c r="AL404" s="3">
        <f t="shared" si="131"/>
        <v>0.91968255073983785</v>
      </c>
      <c r="AM404" s="3"/>
      <c r="AN404" s="3"/>
      <c r="AO404" s="3"/>
      <c r="AP404" s="3"/>
      <c r="AQ404" s="3"/>
      <c r="AR404" s="90">
        <f t="shared" si="137"/>
        <v>0</v>
      </c>
      <c r="AS404" s="91">
        <f t="shared" si="138"/>
        <v>0</v>
      </c>
      <c r="AT404" s="89">
        <f>SUM(AS$9:AS404)*RLR</f>
        <v>120</v>
      </c>
      <c r="AU404" s="90">
        <f>AT404-SUM(AW$9:AW404)</f>
        <v>9.6380939112194426</v>
      </c>
      <c r="AV404" s="48">
        <f t="shared" si="132"/>
        <v>0.43165467625899279</v>
      </c>
      <c r="AW404" s="31">
        <f t="shared" si="139"/>
        <v>4.1844112494440443E-2</v>
      </c>
      <c r="AX404" s="90">
        <f>SUM(AW$9:AW404)*RRF</f>
        <v>77.253334262146382</v>
      </c>
      <c r="AY404" s="96"/>
    </row>
    <row r="405" spans="1:51" x14ac:dyDescent="0.25">
      <c r="A405" s="14">
        <f t="shared" si="133"/>
        <v>3.96</v>
      </c>
      <c r="B405" s="59">
        <f>IF($B$4="AY",0,IFERROR(P*INDEX('UWYr writing pattern'!$C$4:$C$18,MATCH('Extended model w.Calcs'!$A405,'UWYr writing pattern'!$A$4:$A$18,0)) / 25,B404))</f>
        <v>0</v>
      </c>
      <c r="C405" s="36">
        <f t="shared" si="134"/>
        <v>2.4064802409417269E-9</v>
      </c>
      <c r="E405" s="48">
        <f t="shared" si="120"/>
        <v>11.879999999999999</v>
      </c>
      <c r="F405" s="34">
        <f t="shared" si="135"/>
        <v>3.2350301594054981E-10</v>
      </c>
      <c r="G405" s="31">
        <f>SUM($F$9:F405)*RLR</f>
        <v>119.9999999971122</v>
      </c>
      <c r="H405" s="32"/>
      <c r="I405" s="36">
        <f>G405-SUM($L$9:L405)</f>
        <v>18.910571742812209</v>
      </c>
      <c r="K405" s="48">
        <f t="shared" si="121"/>
        <v>0.43103448275862072</v>
      </c>
      <c r="L405" s="31">
        <f t="shared" si="136"/>
        <v>8.1982247438254302E-2</v>
      </c>
      <c r="M405" s="36">
        <f>SUM($L$9:L405)*RRF</f>
        <v>70.762599778009985</v>
      </c>
      <c r="N405" s="33"/>
      <c r="O405" s="36">
        <f t="shared" si="122"/>
        <v>89.673171520822194</v>
      </c>
      <c r="P405" s="33"/>
      <c r="Q405" s="33"/>
      <c r="R405" s="33"/>
      <c r="S405" s="33"/>
      <c r="T405" s="33"/>
      <c r="U405" s="33"/>
      <c r="V405" s="33"/>
      <c r="W405" s="31">
        <f t="shared" si="123"/>
        <v>2.0214434023910506E-9</v>
      </c>
      <c r="X405" s="31">
        <f t="shared" si="124"/>
        <v>13.237400219968546</v>
      </c>
      <c r="Y405" s="31">
        <f t="shared" si="125"/>
        <v>13.237400221989988</v>
      </c>
      <c r="Z405" s="31">
        <f t="shared" si="126"/>
        <v>-5.6731715208221942</v>
      </c>
      <c r="AA405" s="31"/>
      <c r="AB405" s="31"/>
      <c r="AC405" s="31"/>
      <c r="AD405" s="31"/>
      <c r="AE405" s="31"/>
      <c r="AF405" s="31"/>
      <c r="AG405" s="31"/>
      <c r="AH405" s="33">
        <f t="shared" si="127"/>
        <v>0.8424119021191665</v>
      </c>
      <c r="AI405" s="33">
        <f t="shared" si="128"/>
        <v>1.0675377562002641</v>
      </c>
      <c r="AJ405" s="33">
        <f t="shared" si="129"/>
        <v>0.99999999997593503</v>
      </c>
      <c r="AK405" s="95">
        <f t="shared" si="130"/>
        <v>0.91991779080733116</v>
      </c>
      <c r="AL405" s="3">
        <f t="shared" si="131"/>
        <v>0.92002924476542147</v>
      </c>
      <c r="AM405" s="3"/>
      <c r="AN405" s="3"/>
      <c r="AO405" s="3"/>
      <c r="AP405" s="3"/>
      <c r="AQ405" s="3"/>
      <c r="AR405" s="90">
        <f t="shared" si="137"/>
        <v>0</v>
      </c>
      <c r="AS405" s="91">
        <f t="shared" si="138"/>
        <v>0</v>
      </c>
      <c r="AT405" s="89">
        <f>SUM(AS$9:AS405)*RLR</f>
        <v>120</v>
      </c>
      <c r="AU405" s="90">
        <f>AT405-SUM(AW$9:AW405)</f>
        <v>9.5964906281494251</v>
      </c>
      <c r="AV405" s="48">
        <f t="shared" si="132"/>
        <v>0.43103448275862072</v>
      </c>
      <c r="AW405" s="31">
        <f t="shared" si="139"/>
        <v>4.1603283070011987E-2</v>
      </c>
      <c r="AX405" s="90">
        <f>SUM(AW$9:AW405)*RRF</f>
        <v>77.282456560295401</v>
      </c>
      <c r="AY405" s="96"/>
    </row>
    <row r="406" spans="1:51" x14ac:dyDescent="0.25">
      <c r="A406" s="14">
        <f t="shared" si="133"/>
        <v>3.97</v>
      </c>
      <c r="B406" s="59">
        <f>IF($B$4="AY",0,IFERROR(P*INDEX('UWYr writing pattern'!$C$4:$C$18,MATCH('Extended model w.Calcs'!$A406,'UWYr writing pattern'!$A$4:$A$18,0)) / 25,B405))</f>
        <v>0</v>
      </c>
      <c r="C406" s="36">
        <f t="shared" si="134"/>
        <v>2.1205903883178499E-9</v>
      </c>
      <c r="E406" s="48">
        <f t="shared" si="120"/>
        <v>11.91</v>
      </c>
      <c r="F406" s="34">
        <f t="shared" si="135"/>
        <v>2.8588985262387712E-10</v>
      </c>
      <c r="G406" s="31">
        <f>SUM($F$9:F406)*RLR</f>
        <v>119.99999999745528</v>
      </c>
      <c r="H406" s="32"/>
      <c r="I406" s="36">
        <f>G406-SUM($L$9:L406)</f>
        <v>18.82906065805696</v>
      </c>
      <c r="K406" s="48">
        <f t="shared" si="121"/>
        <v>0.43041606886657097</v>
      </c>
      <c r="L406" s="31">
        <f t="shared" si="136"/>
        <v>8.1511085098328481E-2</v>
      </c>
      <c r="M406" s="36">
        <f>SUM($L$9:L406)*RRF</f>
        <v>70.81965753757882</v>
      </c>
      <c r="N406" s="33"/>
      <c r="O406" s="36">
        <f t="shared" si="122"/>
        <v>89.64871819563578</v>
      </c>
      <c r="P406" s="33"/>
      <c r="Q406" s="33"/>
      <c r="R406" s="33"/>
      <c r="S406" s="33"/>
      <c r="T406" s="33"/>
      <c r="U406" s="33"/>
      <c r="V406" s="33"/>
      <c r="W406" s="31">
        <f t="shared" si="123"/>
        <v>1.7812959261869936E-9</v>
      </c>
      <c r="X406" s="31">
        <f t="shared" si="124"/>
        <v>13.180342460639871</v>
      </c>
      <c r="Y406" s="31">
        <f t="shared" si="125"/>
        <v>13.180342462421166</v>
      </c>
      <c r="Z406" s="31">
        <f t="shared" si="126"/>
        <v>-5.6487181956357801</v>
      </c>
      <c r="AA406" s="31"/>
      <c r="AB406" s="31"/>
      <c r="AC406" s="31"/>
      <c r="AD406" s="31"/>
      <c r="AE406" s="31"/>
      <c r="AF406" s="31"/>
      <c r="AG406" s="31"/>
      <c r="AH406" s="33">
        <f t="shared" si="127"/>
        <v>0.84309116116165261</v>
      </c>
      <c r="AI406" s="33">
        <f t="shared" si="128"/>
        <v>1.0672466451861402</v>
      </c>
      <c r="AJ406" s="33">
        <f t="shared" si="129"/>
        <v>0.99999999997879396</v>
      </c>
      <c r="AK406" s="95">
        <f t="shared" si="130"/>
        <v>0.92026198321152675</v>
      </c>
      <c r="AL406" s="3">
        <f t="shared" si="131"/>
        <v>0.92037394629660496</v>
      </c>
      <c r="AM406" s="3"/>
      <c r="AN406" s="3"/>
      <c r="AO406" s="3"/>
      <c r="AP406" s="3"/>
      <c r="AQ406" s="3"/>
      <c r="AR406" s="90">
        <f t="shared" si="137"/>
        <v>0</v>
      </c>
      <c r="AS406" s="91">
        <f t="shared" si="138"/>
        <v>0</v>
      </c>
      <c r="AT406" s="89">
        <f>SUM(AS$9:AS406)*RLR</f>
        <v>120</v>
      </c>
      <c r="AU406" s="90">
        <f>AT406-SUM(AW$9:AW406)</f>
        <v>9.5551264444074064</v>
      </c>
      <c r="AV406" s="48">
        <f t="shared" si="132"/>
        <v>0.43041606886657097</v>
      </c>
      <c r="AW406" s="31">
        <f t="shared" si="139"/>
        <v>4.1364183742023386E-2</v>
      </c>
      <c r="AX406" s="90">
        <f>SUM(AW$9:AW406)*RRF</f>
        <v>77.311411488914814</v>
      </c>
      <c r="AY406" s="96"/>
    </row>
    <row r="407" spans="1:51" x14ac:dyDescent="0.25">
      <c r="A407" s="14">
        <f t="shared" si="133"/>
        <v>3.98</v>
      </c>
      <c r="B407" s="59">
        <f>IF($B$4="AY",0,IFERROR(P*INDEX('UWYr writing pattern'!$C$4:$C$18,MATCH('Extended model w.Calcs'!$A407,'UWYr writing pattern'!$A$4:$A$18,0)) / 25,B406))</f>
        <v>0</v>
      </c>
      <c r="C407" s="36">
        <f t="shared" si="134"/>
        <v>1.8680280730691942E-9</v>
      </c>
      <c r="E407" s="48">
        <f t="shared" si="120"/>
        <v>11.94</v>
      </c>
      <c r="F407" s="34">
        <f t="shared" si="135"/>
        <v>2.5256231524865595E-10</v>
      </c>
      <c r="G407" s="31">
        <f>SUM($F$9:F407)*RLR</f>
        <v>119.99999999775834</v>
      </c>
      <c r="H407" s="32"/>
      <c r="I407" s="36">
        <f>G407-SUM($L$9:L407)</f>
        <v>18.748017355671109</v>
      </c>
      <c r="K407" s="48">
        <f t="shared" si="121"/>
        <v>0.42979942693409739</v>
      </c>
      <c r="L407" s="31">
        <f t="shared" si="136"/>
        <v>8.104330268891087E-2</v>
      </c>
      <c r="M407" s="36">
        <f>SUM($L$9:L407)*RRF</f>
        <v>70.876387849461054</v>
      </c>
      <c r="N407" s="33"/>
      <c r="O407" s="36">
        <f t="shared" si="122"/>
        <v>89.624405205132163</v>
      </c>
      <c r="P407" s="33"/>
      <c r="Q407" s="33"/>
      <c r="R407" s="33"/>
      <c r="S407" s="33"/>
      <c r="T407" s="33"/>
      <c r="U407" s="33"/>
      <c r="V407" s="33"/>
      <c r="W407" s="31">
        <f t="shared" si="123"/>
        <v>1.5691435813781231E-9</v>
      </c>
      <c r="X407" s="31">
        <f t="shared" si="124"/>
        <v>13.123612148969777</v>
      </c>
      <c r="Y407" s="31">
        <f t="shared" si="125"/>
        <v>13.12361215053892</v>
      </c>
      <c r="Z407" s="31">
        <f t="shared" si="126"/>
        <v>-5.6244052051321631</v>
      </c>
      <c r="AA407" s="31"/>
      <c r="AB407" s="31"/>
      <c r="AC407" s="31"/>
      <c r="AD407" s="31"/>
      <c r="AE407" s="31"/>
      <c r="AF407" s="31"/>
      <c r="AG407" s="31"/>
      <c r="AH407" s="33">
        <f t="shared" si="127"/>
        <v>0.84376652201739355</v>
      </c>
      <c r="AI407" s="33">
        <f t="shared" si="128"/>
        <v>1.066957204823002</v>
      </c>
      <c r="AJ407" s="33">
        <f t="shared" si="129"/>
        <v>0.9999999999813195</v>
      </c>
      <c r="AK407" s="95">
        <f t="shared" si="130"/>
        <v>0.92060420599159953</v>
      </c>
      <c r="AL407" s="3">
        <f t="shared" si="131"/>
        <v>0.92071666962674859</v>
      </c>
      <c r="AM407" s="3"/>
      <c r="AN407" s="3"/>
      <c r="AO407" s="3"/>
      <c r="AP407" s="3"/>
      <c r="AQ407" s="3"/>
      <c r="AR407" s="90">
        <f t="shared" si="137"/>
        <v>0</v>
      </c>
      <c r="AS407" s="91">
        <f t="shared" si="138"/>
        <v>0</v>
      </c>
      <c r="AT407" s="89">
        <f>SUM(AS$9:AS407)*RLR</f>
        <v>120</v>
      </c>
      <c r="AU407" s="90">
        <f>AT407-SUM(AW$9:AW407)</f>
        <v>9.5139996447901609</v>
      </c>
      <c r="AV407" s="48">
        <f t="shared" si="132"/>
        <v>0.42979942693409739</v>
      </c>
      <c r="AW407" s="31">
        <f t="shared" si="139"/>
        <v>4.1126799617248515E-2</v>
      </c>
      <c r="AX407" s="90">
        <f>SUM(AW$9:AW407)*RRF</f>
        <v>77.34020024864688</v>
      </c>
      <c r="AY407" s="96"/>
    </row>
    <row r="408" spans="1:51" x14ac:dyDescent="0.25">
      <c r="A408" s="14">
        <f t="shared" si="133"/>
        <v>3.99</v>
      </c>
      <c r="B408" s="59">
        <f>IF($B$4="AY",0,IFERROR(P*INDEX('UWYr writing pattern'!$C$4:$C$18,MATCH('Extended model w.Calcs'!$A408,'UWYr writing pattern'!$A$4:$A$18,0)) / 25,B407))</f>
        <v>0</v>
      </c>
      <c r="C408" s="36">
        <f t="shared" si="134"/>
        <v>1.6449855211447324E-9</v>
      </c>
      <c r="E408" s="48">
        <f t="shared" si="120"/>
        <v>11.97</v>
      </c>
      <c r="F408" s="34">
        <f t="shared" si="135"/>
        <v>2.2304255192446178E-10</v>
      </c>
      <c r="G408" s="31">
        <f>SUM($F$9:F408)*RLR</f>
        <v>119.99999999802598</v>
      </c>
      <c r="H408" s="32"/>
      <c r="I408" s="36">
        <f>G408-SUM($L$9:L408)</f>
        <v>18.667438484782579</v>
      </c>
      <c r="K408" s="48">
        <f t="shared" si="121"/>
        <v>0.42918454935622319</v>
      </c>
      <c r="L408" s="31">
        <f t="shared" si="136"/>
        <v>8.0578871156179552E-2</v>
      </c>
      <c r="M408" s="36">
        <f>SUM($L$9:L408)*RRF</f>
        <v>70.932793059270381</v>
      </c>
      <c r="N408" s="33"/>
      <c r="O408" s="36">
        <f t="shared" si="122"/>
        <v>89.60023154405296</v>
      </c>
      <c r="P408" s="33"/>
      <c r="Q408" s="33"/>
      <c r="R408" s="33"/>
      <c r="S408" s="33"/>
      <c r="T408" s="33"/>
      <c r="U408" s="33"/>
      <c r="V408" s="33"/>
      <c r="W408" s="31">
        <f t="shared" si="123"/>
        <v>1.381787837761575E-9</v>
      </c>
      <c r="X408" s="31">
        <f t="shared" si="124"/>
        <v>13.067206939347805</v>
      </c>
      <c r="Y408" s="31">
        <f t="shared" si="125"/>
        <v>13.067206940729593</v>
      </c>
      <c r="Z408" s="31">
        <f t="shared" si="126"/>
        <v>-5.60023154405296</v>
      </c>
      <c r="AA408" s="31"/>
      <c r="AB408" s="31"/>
      <c r="AC408" s="31"/>
      <c r="AD408" s="31"/>
      <c r="AE408" s="31"/>
      <c r="AF408" s="31"/>
      <c r="AG408" s="31"/>
      <c r="AH408" s="33">
        <f t="shared" si="127"/>
        <v>0.84443801261036167</v>
      </c>
      <c r="AI408" s="33">
        <f t="shared" si="128"/>
        <v>1.0666694231434877</v>
      </c>
      <c r="AJ408" s="33">
        <f t="shared" si="129"/>
        <v>0.99999999998354983</v>
      </c>
      <c r="AK408" s="95">
        <f t="shared" si="130"/>
        <v>0.92094447321626427</v>
      </c>
      <c r="AL408" s="3">
        <f t="shared" si="131"/>
        <v>0.92105742892634712</v>
      </c>
      <c r="AM408" s="3"/>
      <c r="AN408" s="3"/>
      <c r="AO408" s="3"/>
      <c r="AP408" s="3"/>
      <c r="AQ408" s="3"/>
      <c r="AR408" s="90">
        <f t="shared" si="137"/>
        <v>0</v>
      </c>
      <c r="AS408" s="91">
        <f t="shared" si="138"/>
        <v>0</v>
      </c>
      <c r="AT408" s="89">
        <f>SUM(AS$9:AS408)*RLR</f>
        <v>120</v>
      </c>
      <c r="AU408" s="90">
        <f>AT408-SUM(AW$9:AW408)</f>
        <v>9.4731085288383383</v>
      </c>
      <c r="AV408" s="48">
        <f t="shared" si="132"/>
        <v>0.42918454935622319</v>
      </c>
      <c r="AW408" s="31">
        <f t="shared" si="139"/>
        <v>4.0891115951820177E-2</v>
      </c>
      <c r="AX408" s="90">
        <f>SUM(AW$9:AW408)*RRF</f>
        <v>77.368824029813155</v>
      </c>
      <c r="AY408" s="96"/>
    </row>
    <row r="409" spans="1:51" x14ac:dyDescent="0.25">
      <c r="A409" s="14">
        <f t="shared" si="133"/>
        <v>4</v>
      </c>
      <c r="B409" s="59">
        <f>IF($B$4="AY",0,IFERROR(P*INDEX('UWYr writing pattern'!$C$4:$C$18,MATCH('Extended model w.Calcs'!$A409,'UWYr writing pattern'!$A$4:$A$18,0)) / 25,B408))</f>
        <v>0</v>
      </c>
      <c r="C409" s="36">
        <f t="shared" si="134"/>
        <v>1.4480807542637079E-9</v>
      </c>
      <c r="E409" s="48">
        <f t="shared" si="120"/>
        <v>12</v>
      </c>
      <c r="F409" s="34">
        <f t="shared" si="135"/>
        <v>1.9690476688102447E-10</v>
      </c>
      <c r="G409" s="31">
        <f>SUM($F$9:F409)*RLR</f>
        <v>119.99999999826227</v>
      </c>
      <c r="H409" s="32"/>
      <c r="I409" s="36">
        <f>G409-SUM($L$9:L409)</f>
        <v>18.587320723281593</v>
      </c>
      <c r="K409" s="48">
        <f t="shared" si="121"/>
        <v>0.42857142857142855</v>
      </c>
      <c r="L409" s="31">
        <f t="shared" si="136"/>
        <v>8.0117761737264301E-2</v>
      </c>
      <c r="M409" s="36">
        <f>SUM($L$9:L409)*RRF</f>
        <v>70.988875492486471</v>
      </c>
      <c r="N409" s="33"/>
      <c r="O409" s="36">
        <f t="shared" si="122"/>
        <v>89.576196215768064</v>
      </c>
      <c r="P409" s="33"/>
      <c r="Q409" s="33"/>
      <c r="R409" s="33"/>
      <c r="S409" s="33"/>
      <c r="T409" s="33"/>
      <c r="U409" s="33"/>
      <c r="V409" s="33"/>
      <c r="W409" s="31">
        <f t="shared" si="123"/>
        <v>1.2163878335815144E-9</v>
      </c>
      <c r="X409" s="31">
        <f t="shared" si="124"/>
        <v>13.011124506297115</v>
      </c>
      <c r="Y409" s="31">
        <f t="shared" si="125"/>
        <v>13.011124507513502</v>
      </c>
      <c r="Z409" s="31">
        <f t="shared" si="126"/>
        <v>-5.5761962157680642</v>
      </c>
      <c r="AA409" s="31"/>
      <c r="AB409" s="31"/>
      <c r="AC409" s="31"/>
      <c r="AD409" s="31"/>
      <c r="AE409" s="31"/>
      <c r="AF409" s="31"/>
      <c r="AG409" s="31"/>
      <c r="AH409" s="33">
        <f t="shared" si="127"/>
        <v>0.84510566062483894</v>
      </c>
      <c r="AI409" s="33">
        <f t="shared" si="128"/>
        <v>1.0663832882829531</v>
      </c>
      <c r="AJ409" s="33">
        <f t="shared" si="129"/>
        <v>0.99999999998551892</v>
      </c>
      <c r="AK409" s="95">
        <f t="shared" si="130"/>
        <v>0.92128279883381925</v>
      </c>
      <c r="AL409" s="3">
        <f t="shared" si="131"/>
        <v>0.92139623824425987</v>
      </c>
      <c r="AM409" s="3"/>
      <c r="AN409" s="3"/>
      <c r="AO409" s="3"/>
      <c r="AP409" s="3"/>
      <c r="AQ409" s="3"/>
      <c r="AR409" s="90">
        <f t="shared" si="137"/>
        <v>0</v>
      </c>
      <c r="AS409" s="91">
        <f t="shared" si="138"/>
        <v>0</v>
      </c>
      <c r="AT409" s="89">
        <f>SUM(AS$9:AS409)*RLR</f>
        <v>120</v>
      </c>
      <c r="AU409" s="90">
        <f>AT409-SUM(AW$9:AW409)</f>
        <v>9.4324514106888131</v>
      </c>
      <c r="AV409" s="48">
        <f t="shared" si="132"/>
        <v>0.42857142857142855</v>
      </c>
      <c r="AW409" s="31">
        <f t="shared" si="139"/>
        <v>4.065711814952077E-2</v>
      </c>
      <c r="AX409" s="90">
        <f>SUM(AW$9:AW409)*RRF</f>
        <v>77.397284012517829</v>
      </c>
      <c r="AY409" s="96"/>
    </row>
    <row r="410" spans="1:51" x14ac:dyDescent="0.25">
      <c r="A410" s="14">
        <f t="shared" si="133"/>
        <v>4.01</v>
      </c>
      <c r="B410" s="59">
        <f>IF($B$4="AY",0,IFERROR(P*INDEX('UWYr writing pattern'!$C$4:$C$18,MATCH('Extended model w.Calcs'!$A410,'UWYr writing pattern'!$A$4:$A$18,0)) / 25,B409))</f>
        <v>0</v>
      </c>
      <c r="C410" s="36">
        <f t="shared" si="134"/>
        <v>1.274311063752063E-9</v>
      </c>
      <c r="E410" s="48">
        <f t="shared" si="120"/>
        <v>12.03</v>
      </c>
      <c r="F410" s="34">
        <f t="shared" si="135"/>
        <v>1.7376969051164494E-10</v>
      </c>
      <c r="G410" s="31">
        <f>SUM($F$9:F410)*RLR</f>
        <v>119.9999999984708</v>
      </c>
      <c r="H410" s="32"/>
      <c r="I410" s="36">
        <f>G410-SUM($L$9:L410)</f>
        <v>18.507660777533204</v>
      </c>
      <c r="K410" s="48">
        <f t="shared" si="121"/>
        <v>0.42796005706134094</v>
      </c>
      <c r="L410" s="31">
        <f t="shared" si="136"/>
        <v>7.9659945956921108E-2</v>
      </c>
      <c r="M410" s="36">
        <f>SUM($L$9:L410)*RRF</f>
        <v>71.044637454656311</v>
      </c>
      <c r="N410" s="33"/>
      <c r="O410" s="36">
        <f t="shared" si="122"/>
        <v>89.552298232189514</v>
      </c>
      <c r="P410" s="33"/>
      <c r="Q410" s="33"/>
      <c r="R410" s="33"/>
      <c r="S410" s="33"/>
      <c r="T410" s="33"/>
      <c r="U410" s="33"/>
      <c r="V410" s="33"/>
      <c r="W410" s="31">
        <f t="shared" si="123"/>
        <v>1.0704212935517329E-9</v>
      </c>
      <c r="X410" s="31">
        <f t="shared" si="124"/>
        <v>12.955362544273243</v>
      </c>
      <c r="Y410" s="31">
        <f t="shared" si="125"/>
        <v>12.955362545343664</v>
      </c>
      <c r="Z410" s="31">
        <f t="shared" si="126"/>
        <v>-5.5522982321895142</v>
      </c>
      <c r="AA410" s="31"/>
      <c r="AB410" s="31"/>
      <c r="AC410" s="31"/>
      <c r="AD410" s="31"/>
      <c r="AE410" s="31"/>
      <c r="AF410" s="31"/>
      <c r="AG410" s="31"/>
      <c r="AH410" s="33">
        <f t="shared" si="127"/>
        <v>0.84576949350781327</v>
      </c>
      <c r="AI410" s="33">
        <f t="shared" si="128"/>
        <v>1.0660987884784465</v>
      </c>
      <c r="AJ410" s="33">
        <f t="shared" si="129"/>
        <v>0.99999999998725664</v>
      </c>
      <c r="AK410" s="95">
        <f t="shared" si="130"/>
        <v>0.92161919667334691</v>
      </c>
      <c r="AL410" s="3">
        <f t="shared" si="131"/>
        <v>0.92173311150892712</v>
      </c>
      <c r="AM410" s="3"/>
      <c r="AN410" s="3"/>
      <c r="AO410" s="3"/>
      <c r="AP410" s="3"/>
      <c r="AQ410" s="3"/>
      <c r="AR410" s="90">
        <f t="shared" si="137"/>
        <v>0</v>
      </c>
      <c r="AS410" s="91">
        <f t="shared" si="138"/>
        <v>0</v>
      </c>
      <c r="AT410" s="89">
        <f>SUM(AS$9:AS410)*RLR</f>
        <v>120</v>
      </c>
      <c r="AU410" s="90">
        <f>AT410-SUM(AW$9:AW410)</f>
        <v>9.3920266189287247</v>
      </c>
      <c r="AV410" s="48">
        <f t="shared" si="132"/>
        <v>0.42796005706134094</v>
      </c>
      <c r="AW410" s="31">
        <f t="shared" si="139"/>
        <v>4.0424791760094905E-2</v>
      </c>
      <c r="AX410" s="90">
        <f>SUM(AW$9:AW410)*RRF</f>
        <v>77.425581366749881</v>
      </c>
      <c r="AY410" s="96"/>
    </row>
    <row r="411" spans="1:51" x14ac:dyDescent="0.25">
      <c r="A411" s="14">
        <f t="shared" si="133"/>
        <v>4.0199999999999996</v>
      </c>
      <c r="B411" s="59">
        <f>IF($B$4="AY",0,IFERROR(P*INDEX('UWYr writing pattern'!$C$4:$C$18,MATCH('Extended model w.Calcs'!$A411,'UWYr writing pattern'!$A$4:$A$18,0)) / 25,B410))</f>
        <v>0</v>
      </c>
      <c r="C411" s="36">
        <f t="shared" si="134"/>
        <v>1.1210114427826898E-9</v>
      </c>
      <c r="E411" s="48">
        <f t="shared" si="120"/>
        <v>12.059999999999999</v>
      </c>
      <c r="F411" s="34">
        <f t="shared" si="135"/>
        <v>1.5329962096937316E-10</v>
      </c>
      <c r="G411" s="31">
        <f>SUM($F$9:F411)*RLR</f>
        <v>119.99999999865477</v>
      </c>
      <c r="H411" s="32"/>
      <c r="I411" s="36">
        <f>G411-SUM($L$9:L411)</f>
        <v>18.42845538209292</v>
      </c>
      <c r="K411" s="48">
        <f t="shared" si="121"/>
        <v>0.42735042735042739</v>
      </c>
      <c r="L411" s="31">
        <f t="shared" si="136"/>
        <v>7.920539562425051E-2</v>
      </c>
      <c r="M411" s="36">
        <f>SUM($L$9:L411)*RRF</f>
        <v>71.100081231593293</v>
      </c>
      <c r="N411" s="33"/>
      <c r="O411" s="36">
        <f t="shared" si="122"/>
        <v>89.528536613686214</v>
      </c>
      <c r="P411" s="33"/>
      <c r="Q411" s="33"/>
      <c r="R411" s="33"/>
      <c r="S411" s="33"/>
      <c r="T411" s="33"/>
      <c r="U411" s="33"/>
      <c r="V411" s="33"/>
      <c r="W411" s="31">
        <f t="shared" si="123"/>
        <v>9.4164961193745931E-10</v>
      </c>
      <c r="X411" s="31">
        <f t="shared" si="124"/>
        <v>12.899918767465044</v>
      </c>
      <c r="Y411" s="31">
        <f t="shared" si="125"/>
        <v>12.899918768406694</v>
      </c>
      <c r="Z411" s="31">
        <f t="shared" si="126"/>
        <v>-5.5285366136862137</v>
      </c>
      <c r="AA411" s="31"/>
      <c r="AB411" s="31"/>
      <c r="AC411" s="31"/>
      <c r="AD411" s="31"/>
      <c r="AE411" s="31"/>
      <c r="AF411" s="31"/>
      <c r="AG411" s="31"/>
      <c r="AH411" s="33">
        <f t="shared" si="127"/>
        <v>0.84642953847134872</v>
      </c>
      <c r="AI411" s="33">
        <f t="shared" si="128"/>
        <v>1.0658159120676931</v>
      </c>
      <c r="AJ411" s="33">
        <f t="shared" si="129"/>
        <v>0.99999999998878975</v>
      </c>
      <c r="AK411" s="95">
        <f t="shared" si="130"/>
        <v>0.92195368044590043</v>
      </c>
      <c r="AL411" s="3">
        <f t="shared" si="131"/>
        <v>0.92206806252957374</v>
      </c>
      <c r="AM411" s="3"/>
      <c r="AN411" s="3"/>
      <c r="AO411" s="3"/>
      <c r="AP411" s="3"/>
      <c r="AQ411" s="3"/>
      <c r="AR411" s="90">
        <f t="shared" si="137"/>
        <v>0</v>
      </c>
      <c r="AS411" s="91">
        <f t="shared" si="138"/>
        <v>0</v>
      </c>
      <c r="AT411" s="89">
        <f>SUM(AS$9:AS411)*RLR</f>
        <v>120</v>
      </c>
      <c r="AU411" s="90">
        <f>AT411-SUM(AW$9:AW411)</f>
        <v>9.3518324964511379</v>
      </c>
      <c r="AV411" s="48">
        <f t="shared" si="132"/>
        <v>0.42735042735042739</v>
      </c>
      <c r="AW411" s="31">
        <f t="shared" si="139"/>
        <v>4.0194122477583701E-2</v>
      </c>
      <c r="AX411" s="90">
        <f>SUM(AW$9:AW411)*RRF</f>
        <v>77.453717252484196</v>
      </c>
      <c r="AY411" s="96"/>
    </row>
    <row r="412" spans="1:51" x14ac:dyDescent="0.25">
      <c r="A412" s="14">
        <f t="shared" si="133"/>
        <v>4.03</v>
      </c>
      <c r="B412" s="59">
        <f>IF($B$4="AY",0,IFERROR(P*INDEX('UWYr writing pattern'!$C$4:$C$18,MATCH('Extended model w.Calcs'!$A412,'UWYr writing pattern'!$A$4:$A$18,0)) / 25,B411))</f>
        <v>0</v>
      </c>
      <c r="C412" s="36">
        <f t="shared" si="134"/>
        <v>9.8581746278309743E-10</v>
      </c>
      <c r="E412" s="48">
        <f t="shared" si="120"/>
        <v>12.09</v>
      </c>
      <c r="F412" s="34">
        <f t="shared" si="135"/>
        <v>1.3519397999959238E-10</v>
      </c>
      <c r="G412" s="31">
        <f>SUM($F$9:F412)*RLR</f>
        <v>119.99999999881699</v>
      </c>
      <c r="H412" s="32"/>
      <c r="I412" s="36">
        <f>G412-SUM($L$9:L412)</f>
        <v>18.349701299425675</v>
      </c>
      <c r="K412" s="48">
        <f t="shared" si="121"/>
        <v>0.4267425320056899</v>
      </c>
      <c r="L412" s="31">
        <f t="shared" si="136"/>
        <v>7.8754082829456937E-2</v>
      </c>
      <c r="M412" s="36">
        <f>SUM($L$9:L412)*RRF</f>
        <v>71.155209089573916</v>
      </c>
      <c r="N412" s="33"/>
      <c r="O412" s="36">
        <f t="shared" si="122"/>
        <v>89.504910388999591</v>
      </c>
      <c r="P412" s="33"/>
      <c r="Q412" s="33"/>
      <c r="R412" s="33"/>
      <c r="S412" s="33"/>
      <c r="T412" s="33"/>
      <c r="U412" s="33"/>
      <c r="V412" s="33"/>
      <c r="W412" s="31">
        <f t="shared" si="123"/>
        <v>8.2808666873780173E-10</v>
      </c>
      <c r="X412" s="31">
        <f t="shared" si="124"/>
        <v>12.844790909597972</v>
      </c>
      <c r="Y412" s="31">
        <f t="shared" si="125"/>
        <v>12.844790910426058</v>
      </c>
      <c r="Z412" s="31">
        <f t="shared" si="126"/>
        <v>-5.5049103889995905</v>
      </c>
      <c r="AA412" s="31"/>
      <c r="AB412" s="31"/>
      <c r="AC412" s="31"/>
      <c r="AD412" s="31"/>
      <c r="AE412" s="31"/>
      <c r="AF412" s="31"/>
      <c r="AG412" s="31"/>
      <c r="AH412" s="33">
        <f t="shared" si="127"/>
        <v>0.84708582249492759</v>
      </c>
      <c r="AI412" s="33">
        <f t="shared" si="128"/>
        <v>1.0655346474880905</v>
      </c>
      <c r="AJ412" s="33">
        <f t="shared" si="129"/>
        <v>0.99999999999014155</v>
      </c>
      <c r="AK412" s="95">
        <f t="shared" si="130"/>
        <v>0.92228626374567824</v>
      </c>
      <c r="AL412" s="3">
        <f t="shared" si="131"/>
        <v>0.92240110499739614</v>
      </c>
      <c r="AM412" s="3"/>
      <c r="AN412" s="3"/>
      <c r="AO412" s="3"/>
      <c r="AP412" s="3"/>
      <c r="AQ412" s="3"/>
      <c r="AR412" s="90">
        <f t="shared" si="137"/>
        <v>0</v>
      </c>
      <c r="AS412" s="91">
        <f t="shared" si="138"/>
        <v>0</v>
      </c>
      <c r="AT412" s="89">
        <f>SUM(AS$9:AS412)*RLR</f>
        <v>120</v>
      </c>
      <c r="AU412" s="90">
        <f>AT412-SUM(AW$9:AW412)</f>
        <v>9.3118674003124511</v>
      </c>
      <c r="AV412" s="48">
        <f t="shared" si="132"/>
        <v>0.4267425320056899</v>
      </c>
      <c r="AW412" s="31">
        <f t="shared" si="139"/>
        <v>3.996509613868008E-2</v>
      </c>
      <c r="AX412" s="90">
        <f>SUM(AW$9:AW412)*RRF</f>
        <v>77.481692819781273</v>
      </c>
      <c r="AY412" s="96"/>
    </row>
    <row r="413" spans="1:51" x14ac:dyDescent="0.25">
      <c r="A413" s="14">
        <f t="shared" si="133"/>
        <v>4.04</v>
      </c>
      <c r="B413" s="59">
        <f>IF($B$4="AY",0,IFERROR(P*INDEX('UWYr writing pattern'!$C$4:$C$18,MATCH('Extended model w.Calcs'!$A413,'UWYr writing pattern'!$A$4:$A$18,0)) / 25,B412))</f>
        <v>0</v>
      </c>
      <c r="C413" s="36">
        <f t="shared" si="134"/>
        <v>8.6663213153262093E-10</v>
      </c>
      <c r="E413" s="48">
        <f t="shared" si="120"/>
        <v>12.120000000000001</v>
      </c>
      <c r="F413" s="34">
        <f t="shared" si="135"/>
        <v>1.191853312504765E-10</v>
      </c>
      <c r="G413" s="31">
        <f>SUM($F$9:F413)*RLR</f>
        <v>119.99999999896002</v>
      </c>
      <c r="H413" s="32"/>
      <c r="I413" s="36">
        <f>G413-SUM($L$9:L413)</f>
        <v>18.271395319628056</v>
      </c>
      <c r="K413" s="48">
        <f t="shared" si="121"/>
        <v>0.42613636363636365</v>
      </c>
      <c r="L413" s="31">
        <f t="shared" si="136"/>
        <v>7.8305979940650111E-2</v>
      </c>
      <c r="M413" s="36">
        <f>SUM($L$9:L413)*RRF</f>
        <v>71.210023275532365</v>
      </c>
      <c r="N413" s="33"/>
      <c r="O413" s="36">
        <f t="shared" si="122"/>
        <v>89.48141859516042</v>
      </c>
      <c r="P413" s="33"/>
      <c r="Q413" s="33"/>
      <c r="R413" s="33"/>
      <c r="S413" s="33"/>
      <c r="T413" s="33"/>
      <c r="U413" s="33"/>
      <c r="V413" s="33"/>
      <c r="W413" s="31">
        <f t="shared" si="123"/>
        <v>7.2797099048740158E-10</v>
      </c>
      <c r="X413" s="31">
        <f t="shared" si="124"/>
        <v>12.789976723739638</v>
      </c>
      <c r="Y413" s="31">
        <f t="shared" si="125"/>
        <v>12.789976724467609</v>
      </c>
      <c r="Z413" s="31">
        <f t="shared" si="126"/>
        <v>-5.4814185951604202</v>
      </c>
      <c r="AA413" s="31"/>
      <c r="AB413" s="31"/>
      <c r="AC413" s="31"/>
      <c r="AD413" s="31"/>
      <c r="AE413" s="31"/>
      <c r="AF413" s="31"/>
      <c r="AG413" s="31"/>
      <c r="AH413" s="33">
        <f t="shared" si="127"/>
        <v>0.84773837232776628</v>
      </c>
      <c r="AI413" s="33">
        <f t="shared" si="128"/>
        <v>1.0652549832757192</v>
      </c>
      <c r="AJ413" s="33">
        <f t="shared" si="129"/>
        <v>0.99999999999133349</v>
      </c>
      <c r="AK413" s="95">
        <f t="shared" si="130"/>
        <v>0.92261696005118332</v>
      </c>
      <c r="AL413" s="3">
        <f t="shared" si="131"/>
        <v>0.92273225248673874</v>
      </c>
      <c r="AM413" s="3"/>
      <c r="AN413" s="3"/>
      <c r="AO413" s="3"/>
      <c r="AP413" s="3"/>
      <c r="AQ413" s="3"/>
      <c r="AR413" s="90">
        <f t="shared" si="137"/>
        <v>0</v>
      </c>
      <c r="AS413" s="91">
        <f t="shared" si="138"/>
        <v>0</v>
      </c>
      <c r="AT413" s="89">
        <f>SUM(AS$9:AS413)*RLR</f>
        <v>120</v>
      </c>
      <c r="AU413" s="90">
        <f>AT413-SUM(AW$9:AW413)</f>
        <v>9.2721297015913393</v>
      </c>
      <c r="AV413" s="48">
        <f t="shared" si="132"/>
        <v>0.42613636363636365</v>
      </c>
      <c r="AW413" s="31">
        <f t="shared" si="139"/>
        <v>3.9737698721105767E-2</v>
      </c>
      <c r="AX413" s="90">
        <f>SUM(AW$9:AW413)*RRF</f>
        <v>77.509509208886058</v>
      </c>
      <c r="AY413" s="96"/>
    </row>
    <row r="414" spans="1:51" x14ac:dyDescent="0.25">
      <c r="A414" s="14">
        <f t="shared" si="133"/>
        <v>4.05</v>
      </c>
      <c r="B414" s="59">
        <f>IF($B$4="AY",0,IFERROR(P*INDEX('UWYr writing pattern'!$C$4:$C$18,MATCH('Extended model w.Calcs'!$A414,'UWYr writing pattern'!$A$4:$A$18,0)) / 25,B413))</f>
        <v>0</v>
      </c>
      <c r="C414" s="36">
        <f t="shared" si="134"/>
        <v>7.6159631719086722E-10</v>
      </c>
      <c r="E414" s="48">
        <f t="shared" si="120"/>
        <v>12.149999999999999</v>
      </c>
      <c r="F414" s="34">
        <f t="shared" si="135"/>
        <v>1.0503581434175367E-10</v>
      </c>
      <c r="G414" s="31">
        <f>SUM($F$9:F414)*RLR</f>
        <v>119.99999999908606</v>
      </c>
      <c r="H414" s="32"/>
      <c r="I414" s="36">
        <f>G414-SUM($L$9:L414)</f>
        <v>18.193534260153399</v>
      </c>
      <c r="K414" s="48">
        <f t="shared" si="121"/>
        <v>0.42553191489361702</v>
      </c>
      <c r="L414" s="31">
        <f t="shared" si="136"/>
        <v>7.7861059600687746E-2</v>
      </c>
      <c r="M414" s="36">
        <f>SUM($L$9:L414)*RRF</f>
        <v>71.264526017252862</v>
      </c>
      <c r="N414" s="33"/>
      <c r="O414" s="36">
        <f t="shared" si="122"/>
        <v>89.458060277406261</v>
      </c>
      <c r="P414" s="33"/>
      <c r="Q414" s="33"/>
      <c r="R414" s="33"/>
      <c r="S414" s="33"/>
      <c r="T414" s="33"/>
      <c r="U414" s="33"/>
      <c r="V414" s="33"/>
      <c r="W414" s="31">
        <f t="shared" si="123"/>
        <v>6.3974090644032835E-10</v>
      </c>
      <c r="X414" s="31">
        <f t="shared" si="124"/>
        <v>12.735473982107379</v>
      </c>
      <c r="Y414" s="31">
        <f t="shared" si="125"/>
        <v>12.73547398274712</v>
      </c>
      <c r="Z414" s="31">
        <f t="shared" si="126"/>
        <v>-5.4580602774062612</v>
      </c>
      <c r="AA414" s="31"/>
      <c r="AB414" s="31"/>
      <c r="AC414" s="31"/>
      <c r="AD414" s="31"/>
      <c r="AE414" s="31"/>
      <c r="AF414" s="31"/>
      <c r="AG414" s="31"/>
      <c r="AH414" s="33">
        <f t="shared" si="127"/>
        <v>0.84838721449110555</v>
      </c>
      <c r="AI414" s="33">
        <f t="shared" si="128"/>
        <v>1.0649769080643603</v>
      </c>
      <c r="AJ414" s="33">
        <f t="shared" si="129"/>
        <v>0.99999999999238376</v>
      </c>
      <c r="AK414" s="95">
        <f t="shared" si="130"/>
        <v>0.92294578272637084</v>
      </c>
      <c r="AL414" s="3">
        <f t="shared" si="131"/>
        <v>0.9230615184562555</v>
      </c>
      <c r="AM414" s="3"/>
      <c r="AN414" s="3"/>
      <c r="AO414" s="3"/>
      <c r="AP414" s="3"/>
      <c r="AQ414" s="3"/>
      <c r="AR414" s="90">
        <f t="shared" si="137"/>
        <v>0</v>
      </c>
      <c r="AS414" s="91">
        <f t="shared" si="138"/>
        <v>0</v>
      </c>
      <c r="AT414" s="89">
        <f>SUM(AS$9:AS414)*RLR</f>
        <v>120</v>
      </c>
      <c r="AU414" s="90">
        <f>AT414-SUM(AW$9:AW414)</f>
        <v>9.2326177852493316</v>
      </c>
      <c r="AV414" s="48">
        <f t="shared" si="132"/>
        <v>0.42553191489361702</v>
      </c>
      <c r="AW414" s="31">
        <f t="shared" si="139"/>
        <v>3.9511916342008555E-2</v>
      </c>
      <c r="AX414" s="90">
        <f>SUM(AW$9:AW414)*RRF</f>
        <v>77.537167550325464</v>
      </c>
      <c r="AY414" s="96"/>
    </row>
    <row r="415" spans="1:51" x14ac:dyDescent="0.25">
      <c r="A415" s="14">
        <f t="shared" si="133"/>
        <v>4.0599999999999996</v>
      </c>
      <c r="B415" s="59">
        <f>IF($B$4="AY",0,IFERROR(P*INDEX('UWYr writing pattern'!$C$4:$C$18,MATCH('Extended model w.Calcs'!$A415,'UWYr writing pattern'!$A$4:$A$18,0)) / 25,B414))</f>
        <v>0</v>
      </c>
      <c r="C415" s="36">
        <f t="shared" si="134"/>
        <v>6.6906236465217681E-10</v>
      </c>
      <c r="E415" s="48">
        <f t="shared" si="120"/>
        <v>12.18</v>
      </c>
      <c r="F415" s="34">
        <f t="shared" si="135"/>
        <v>9.2533952538690358E-11</v>
      </c>
      <c r="G415" s="31">
        <f>SUM($F$9:F415)*RLR</f>
        <v>119.99999999919709</v>
      </c>
      <c r="H415" s="32"/>
      <c r="I415" s="36">
        <f>G415-SUM($L$9:L415)</f>
        <v>18.116114965540376</v>
      </c>
      <c r="K415" s="48">
        <f t="shared" si="121"/>
        <v>0.42492917847025496</v>
      </c>
      <c r="L415" s="31">
        <f t="shared" si="136"/>
        <v>7.7419294724057022E-2</v>
      </c>
      <c r="M415" s="36">
        <f>SUM($L$9:L415)*RRF</f>
        <v>71.318719523559693</v>
      </c>
      <c r="N415" s="33"/>
      <c r="O415" s="36">
        <f t="shared" si="122"/>
        <v>89.434834489100069</v>
      </c>
      <c r="P415" s="33"/>
      <c r="Q415" s="33"/>
      <c r="R415" s="33"/>
      <c r="S415" s="33"/>
      <c r="T415" s="33"/>
      <c r="U415" s="33"/>
      <c r="V415" s="33"/>
      <c r="W415" s="31">
        <f t="shared" si="123"/>
        <v>5.6201238630782847E-10</v>
      </c>
      <c r="X415" s="31">
        <f t="shared" si="124"/>
        <v>12.681280475878262</v>
      </c>
      <c r="Y415" s="31">
        <f t="shared" si="125"/>
        <v>12.681280476440275</v>
      </c>
      <c r="Z415" s="31">
        <f t="shared" si="126"/>
        <v>-5.4348344891000693</v>
      </c>
      <c r="AA415" s="31"/>
      <c r="AB415" s="31"/>
      <c r="AC415" s="31"/>
      <c r="AD415" s="31"/>
      <c r="AE415" s="31"/>
      <c r="AF415" s="31"/>
      <c r="AG415" s="31"/>
      <c r="AH415" s="33">
        <f t="shared" si="127"/>
        <v>0.84903237528047248</v>
      </c>
      <c r="AI415" s="33">
        <f t="shared" si="128"/>
        <v>1.0647004105845246</v>
      </c>
      <c r="AJ415" s="33">
        <f t="shared" si="129"/>
        <v>0.99999999999330902</v>
      </c>
      <c r="AK415" s="95">
        <f t="shared" si="130"/>
        <v>0.92327274502178225</v>
      </c>
      <c r="AL415" s="3">
        <f t="shared" si="131"/>
        <v>0.9233889162500587</v>
      </c>
      <c r="AM415" s="3"/>
      <c r="AN415" s="3"/>
      <c r="AO415" s="3"/>
      <c r="AP415" s="3"/>
      <c r="AQ415" s="3"/>
      <c r="AR415" s="90">
        <f t="shared" si="137"/>
        <v>0</v>
      </c>
      <c r="AS415" s="91">
        <f t="shared" si="138"/>
        <v>0</v>
      </c>
      <c r="AT415" s="89">
        <f>SUM(AS$9:AS415)*RLR</f>
        <v>120</v>
      </c>
      <c r="AU415" s="90">
        <f>AT415-SUM(AW$9:AW415)</f>
        <v>9.1933300499929516</v>
      </c>
      <c r="AV415" s="48">
        <f t="shared" si="132"/>
        <v>0.42492917847025496</v>
      </c>
      <c r="AW415" s="31">
        <f t="shared" si="139"/>
        <v>3.9287735256380137E-2</v>
      </c>
      <c r="AX415" s="90">
        <f>SUM(AW$9:AW415)*RRF</f>
        <v>77.564668965004927</v>
      </c>
      <c r="AY415" s="96"/>
    </row>
    <row r="416" spans="1:51" x14ac:dyDescent="0.25">
      <c r="A416" s="14">
        <f t="shared" si="133"/>
        <v>4.07</v>
      </c>
      <c r="B416" s="59">
        <f>IF($B$4="AY",0,IFERROR(P*INDEX('UWYr writing pattern'!$C$4:$C$18,MATCH('Extended model w.Calcs'!$A416,'UWYr writing pattern'!$A$4:$A$18,0)) / 25,B415))</f>
        <v>0</v>
      </c>
      <c r="C416" s="36">
        <f t="shared" si="134"/>
        <v>5.8757056863754164E-10</v>
      </c>
      <c r="E416" s="48">
        <f t="shared" si="120"/>
        <v>12.21</v>
      </c>
      <c r="F416" s="34">
        <f t="shared" si="135"/>
        <v>8.1491796014635149E-11</v>
      </c>
      <c r="G416" s="31">
        <f>SUM($F$9:F416)*RLR</f>
        <v>119.99999999929487</v>
      </c>
      <c r="H416" s="32"/>
      <c r="I416" s="36">
        <f>G416-SUM($L$9:L416)</f>
        <v>18.039134307144366</v>
      </c>
      <c r="K416" s="48">
        <f t="shared" si="121"/>
        <v>0.42432814710042432</v>
      </c>
      <c r="L416" s="31">
        <f t="shared" si="136"/>
        <v>7.6980658493797635E-2</v>
      </c>
      <c r="M416" s="36">
        <f>SUM($L$9:L416)*RRF</f>
        <v>71.372605984505356</v>
      </c>
      <c r="N416" s="33"/>
      <c r="O416" s="36">
        <f t="shared" si="122"/>
        <v>89.411740291649721</v>
      </c>
      <c r="P416" s="33"/>
      <c r="Q416" s="33"/>
      <c r="R416" s="33"/>
      <c r="S416" s="33"/>
      <c r="T416" s="33"/>
      <c r="U416" s="33"/>
      <c r="V416" s="33"/>
      <c r="W416" s="31">
        <f t="shared" si="123"/>
        <v>4.9355927765553491E-10</v>
      </c>
      <c r="X416" s="31">
        <f t="shared" si="124"/>
        <v>12.627394015001055</v>
      </c>
      <c r="Y416" s="31">
        <f t="shared" si="125"/>
        <v>12.627394015494614</v>
      </c>
      <c r="Z416" s="31">
        <f t="shared" si="126"/>
        <v>-5.4117402916497213</v>
      </c>
      <c r="AA416" s="31"/>
      <c r="AB416" s="31"/>
      <c r="AC416" s="31"/>
      <c r="AD416" s="31"/>
      <c r="AE416" s="31"/>
      <c r="AF416" s="31"/>
      <c r="AG416" s="31"/>
      <c r="AH416" s="33">
        <f t="shared" si="127"/>
        <v>0.84967388076792094</v>
      </c>
      <c r="AI416" s="33">
        <f t="shared" si="128"/>
        <v>1.0644254796624968</v>
      </c>
      <c r="AJ416" s="33">
        <f t="shared" si="129"/>
        <v>0.99999999999412392</v>
      </c>
      <c r="AK416" s="95">
        <f t="shared" si="130"/>
        <v>0.92359786007566647</v>
      </c>
      <c r="AL416" s="3">
        <f t="shared" si="131"/>
        <v>0.92371445909885441</v>
      </c>
      <c r="AM416" s="3"/>
      <c r="AN416" s="3"/>
      <c r="AO416" s="3"/>
      <c r="AP416" s="3"/>
      <c r="AQ416" s="3"/>
      <c r="AR416" s="90">
        <f t="shared" si="137"/>
        <v>0</v>
      </c>
      <c r="AS416" s="91">
        <f t="shared" si="138"/>
        <v>0</v>
      </c>
      <c r="AT416" s="89">
        <f>SUM(AS$9:AS416)*RLR</f>
        <v>120</v>
      </c>
      <c r="AU416" s="90">
        <f>AT416-SUM(AW$9:AW416)</f>
        <v>9.1542649081374634</v>
      </c>
      <c r="AV416" s="48">
        <f t="shared" si="132"/>
        <v>0.42432814710042432</v>
      </c>
      <c r="AW416" s="31">
        <f t="shared" si="139"/>
        <v>3.9065141855494132E-2</v>
      </c>
      <c r="AX416" s="90">
        <f>SUM(AW$9:AW416)*RRF</f>
        <v>77.592014564303767</v>
      </c>
      <c r="AY416" s="96"/>
    </row>
    <row r="417" spans="1:51" x14ac:dyDescent="0.25">
      <c r="A417" s="14">
        <f t="shared" si="133"/>
        <v>4.08</v>
      </c>
      <c r="B417" s="59">
        <f>IF($B$4="AY",0,IFERROR(P*INDEX('UWYr writing pattern'!$C$4:$C$18,MATCH('Extended model w.Calcs'!$A417,'UWYr writing pattern'!$A$4:$A$18,0)) / 25,B416))</f>
        <v>0</v>
      </c>
      <c r="C417" s="36">
        <f t="shared" si="134"/>
        <v>5.1582820220689783E-10</v>
      </c>
      <c r="E417" s="48">
        <f t="shared" si="120"/>
        <v>12.24</v>
      </c>
      <c r="F417" s="34">
        <f t="shared" si="135"/>
        <v>7.1742366430643835E-11</v>
      </c>
      <c r="G417" s="31">
        <f>SUM($F$9:F417)*RLR</f>
        <v>119.99999999938095</v>
      </c>
      <c r="H417" s="32"/>
      <c r="I417" s="36">
        <f>G417-SUM($L$9:L417)</f>
        <v>17.96258918287198</v>
      </c>
      <c r="K417" s="48">
        <f t="shared" si="121"/>
        <v>0.42372881355932202</v>
      </c>
      <c r="L417" s="31">
        <f t="shared" si="136"/>
        <v>7.6545124358462655E-2</v>
      </c>
      <c r="M417" s="36">
        <f>SUM($L$9:L417)*RRF</f>
        <v>71.42618757155627</v>
      </c>
      <c r="N417" s="33"/>
      <c r="O417" s="36">
        <f t="shared" si="122"/>
        <v>89.38877675442825</v>
      </c>
      <c r="P417" s="33"/>
      <c r="Q417" s="33"/>
      <c r="R417" s="33"/>
      <c r="S417" s="33"/>
      <c r="T417" s="33"/>
      <c r="U417" s="33"/>
      <c r="V417" s="33"/>
      <c r="W417" s="31">
        <f t="shared" si="123"/>
        <v>4.3329568985379409E-10</v>
      </c>
      <c r="X417" s="31">
        <f t="shared" si="124"/>
        <v>12.573812428010385</v>
      </c>
      <c r="Y417" s="31">
        <f t="shared" si="125"/>
        <v>12.573812428443681</v>
      </c>
      <c r="Z417" s="31">
        <f t="shared" si="126"/>
        <v>-5.3887767544282497</v>
      </c>
      <c r="AA417" s="31"/>
      <c r="AB417" s="31"/>
      <c r="AC417" s="31"/>
      <c r="AD417" s="31"/>
      <c r="AE417" s="31"/>
      <c r="AF417" s="31"/>
      <c r="AG417" s="31"/>
      <c r="AH417" s="33">
        <f t="shared" si="127"/>
        <v>0.85031175680424131</v>
      </c>
      <c r="AI417" s="33">
        <f t="shared" si="128"/>
        <v>1.064152104219384</v>
      </c>
      <c r="AJ417" s="33">
        <f t="shared" si="129"/>
        <v>0.99999999999484124</v>
      </c>
      <c r="AK417" s="95">
        <f t="shared" si="130"/>
        <v>0.9239211409150887</v>
      </c>
      <c r="AL417" s="3">
        <f t="shared" si="131"/>
        <v>0.92403816012106588</v>
      </c>
      <c r="AM417" s="3"/>
      <c r="AN417" s="3"/>
      <c r="AO417" s="3"/>
      <c r="AP417" s="3"/>
      <c r="AQ417" s="3"/>
      <c r="AR417" s="90">
        <f t="shared" si="137"/>
        <v>0</v>
      </c>
      <c r="AS417" s="91">
        <f t="shared" si="138"/>
        <v>0</v>
      </c>
      <c r="AT417" s="89">
        <f>SUM(AS$9:AS417)*RLR</f>
        <v>120</v>
      </c>
      <c r="AU417" s="90">
        <f>AT417-SUM(AW$9:AW417)</f>
        <v>9.1154207854720966</v>
      </c>
      <c r="AV417" s="48">
        <f t="shared" si="132"/>
        <v>0.42372881355932202</v>
      </c>
      <c r="AW417" s="31">
        <f t="shared" si="139"/>
        <v>3.8844122665364064E-2</v>
      </c>
      <c r="AX417" s="90">
        <f>SUM(AW$9:AW417)*RRF</f>
        <v>77.619205450169531</v>
      </c>
      <c r="AY417" s="96"/>
    </row>
    <row r="418" spans="1:51" x14ac:dyDescent="0.25">
      <c r="A418" s="14">
        <f t="shared" si="133"/>
        <v>4.09</v>
      </c>
      <c r="B418" s="59">
        <f>IF($B$4="AY",0,IFERROR(P*INDEX('UWYr writing pattern'!$C$4:$C$18,MATCH('Extended model w.Calcs'!$A418,'UWYr writing pattern'!$A$4:$A$18,0)) / 25,B417))</f>
        <v>0</v>
      </c>
      <c r="C418" s="36">
        <f t="shared" si="134"/>
        <v>4.526908302567735E-10</v>
      </c>
      <c r="E418" s="48">
        <f t="shared" si="120"/>
        <v>12.27</v>
      </c>
      <c r="F418" s="34">
        <f t="shared" si="135"/>
        <v>6.3137371950124301E-11</v>
      </c>
      <c r="G418" s="31">
        <f>SUM($F$9:F418)*RLR</f>
        <v>119.99999999945672</v>
      </c>
      <c r="H418" s="32"/>
      <c r="I418" s="36">
        <f>G418-SUM($L$9:L418)</f>
        <v>17.886476516918634</v>
      </c>
      <c r="K418" s="48">
        <f t="shared" si="121"/>
        <v>0.42313117066290551</v>
      </c>
      <c r="L418" s="31">
        <f t="shared" si="136"/>
        <v>7.6112666029118564E-2</v>
      </c>
      <c r="M418" s="36">
        <f>SUM($L$9:L418)*RRF</f>
        <v>71.479466437776651</v>
      </c>
      <c r="N418" s="33"/>
      <c r="O418" s="36">
        <f t="shared" si="122"/>
        <v>89.365942954695285</v>
      </c>
      <c r="P418" s="33"/>
      <c r="Q418" s="33"/>
      <c r="R418" s="33"/>
      <c r="S418" s="33"/>
      <c r="T418" s="33"/>
      <c r="U418" s="33"/>
      <c r="V418" s="33"/>
      <c r="W418" s="31">
        <f t="shared" si="123"/>
        <v>3.8026029741568974E-10</v>
      </c>
      <c r="X418" s="31">
        <f t="shared" si="124"/>
        <v>12.520533561843044</v>
      </c>
      <c r="Y418" s="31">
        <f t="shared" si="125"/>
        <v>12.520533562223305</v>
      </c>
      <c r="Z418" s="31">
        <f t="shared" si="126"/>
        <v>-5.365942954695285</v>
      </c>
      <c r="AA418" s="31"/>
      <c r="AB418" s="31"/>
      <c r="AC418" s="31"/>
      <c r="AD418" s="31"/>
      <c r="AE418" s="31"/>
      <c r="AF418" s="31"/>
      <c r="AG418" s="31"/>
      <c r="AH418" s="33">
        <f t="shared" si="127"/>
        <v>0.85094602902115057</v>
      </c>
      <c r="AI418" s="33">
        <f t="shared" si="128"/>
        <v>1.063880273270182</v>
      </c>
      <c r="AJ418" s="33">
        <f t="shared" si="129"/>
        <v>0.99999999999547262</v>
      </c>
      <c r="AK418" s="95">
        <f t="shared" si="130"/>
        <v>0.92424260045702633</v>
      </c>
      <c r="AL418" s="3">
        <f t="shared" si="131"/>
        <v>0.9243600323239427</v>
      </c>
      <c r="AM418" s="3"/>
      <c r="AN418" s="3"/>
      <c r="AO418" s="3"/>
      <c r="AP418" s="3"/>
      <c r="AQ418" s="3"/>
      <c r="AR418" s="90">
        <f t="shared" si="137"/>
        <v>0</v>
      </c>
      <c r="AS418" s="91">
        <f t="shared" si="138"/>
        <v>0</v>
      </c>
      <c r="AT418" s="89">
        <f>SUM(AS$9:AS418)*RLR</f>
        <v>120</v>
      </c>
      <c r="AU418" s="90">
        <f>AT418-SUM(AW$9:AW418)</f>
        <v>9.0767961211268755</v>
      </c>
      <c r="AV418" s="48">
        <f t="shared" si="132"/>
        <v>0.42313117066290551</v>
      </c>
      <c r="AW418" s="31">
        <f t="shared" si="139"/>
        <v>3.8624664345220751E-2</v>
      </c>
      <c r="AX418" s="90">
        <f>SUM(AW$9:AW418)*RRF</f>
        <v>77.646242715211187</v>
      </c>
      <c r="AY418" s="96"/>
    </row>
    <row r="419" spans="1:51" x14ac:dyDescent="0.25">
      <c r="A419" s="14">
        <f t="shared" si="133"/>
        <v>4.0999999999999996</v>
      </c>
      <c r="B419" s="59">
        <f>IF($B$4="AY",0,IFERROR(P*INDEX('UWYr writing pattern'!$C$4:$C$18,MATCH('Extended model w.Calcs'!$A419,'UWYr writing pattern'!$A$4:$A$18,0)) / 25,B418))</f>
        <v>0</v>
      </c>
      <c r="C419" s="36">
        <f t="shared" si="134"/>
        <v>3.9714566538426742E-10</v>
      </c>
      <c r="E419" s="48">
        <f t="shared" si="120"/>
        <v>12.299999999999999</v>
      </c>
      <c r="F419" s="34">
        <f t="shared" si="135"/>
        <v>5.5545164872506102E-11</v>
      </c>
      <c r="G419" s="31">
        <f>SUM($F$9:F419)*RLR</f>
        <v>119.99999999952338</v>
      </c>
      <c r="H419" s="32"/>
      <c r="I419" s="36">
        <f>G419-SUM($L$9:L419)</f>
        <v>17.810793259508912</v>
      </c>
      <c r="K419" s="48">
        <f t="shared" si="121"/>
        <v>0.42253521126760568</v>
      </c>
      <c r="L419" s="31">
        <f t="shared" si="136"/>
        <v>7.5683257476383506E-2</v>
      </c>
      <c r="M419" s="36">
        <f>SUM($L$9:L419)*RRF</f>
        <v>71.532444718010126</v>
      </c>
      <c r="N419" s="33"/>
      <c r="O419" s="36">
        <f t="shared" si="122"/>
        <v>89.343237977519038</v>
      </c>
      <c r="P419" s="33"/>
      <c r="Q419" s="33"/>
      <c r="R419" s="33"/>
      <c r="S419" s="33"/>
      <c r="T419" s="33"/>
      <c r="U419" s="33"/>
      <c r="V419" s="33"/>
      <c r="W419" s="31">
        <f t="shared" si="123"/>
        <v>3.3360235892278459E-10</v>
      </c>
      <c r="X419" s="31">
        <f t="shared" si="124"/>
        <v>12.467555281656239</v>
      </c>
      <c r="Y419" s="31">
        <f t="shared" si="125"/>
        <v>12.46755528198984</v>
      </c>
      <c r="Z419" s="31">
        <f t="shared" si="126"/>
        <v>-5.3432379775190384</v>
      </c>
      <c r="AA419" s="31"/>
      <c r="AB419" s="31"/>
      <c r="AC419" s="31"/>
      <c r="AD419" s="31"/>
      <c r="AE419" s="31"/>
      <c r="AF419" s="31"/>
      <c r="AG419" s="31"/>
      <c r="AH419" s="33">
        <f t="shared" si="127"/>
        <v>0.85157672283345387</v>
      </c>
      <c r="AI419" s="33">
        <f t="shared" si="128"/>
        <v>1.0636099759228457</v>
      </c>
      <c r="AJ419" s="33">
        <f t="shared" si="129"/>
        <v>0.99999999999602818</v>
      </c>
      <c r="AK419" s="95">
        <f t="shared" si="130"/>
        <v>0.92456225150945348</v>
      </c>
      <c r="AL419" s="3">
        <f t="shared" si="131"/>
        <v>0.92468008860465933</v>
      </c>
      <c r="AM419" s="3"/>
      <c r="AN419" s="3"/>
      <c r="AO419" s="3"/>
      <c r="AP419" s="3"/>
      <c r="AQ419" s="3"/>
      <c r="AR419" s="90">
        <f t="shared" si="137"/>
        <v>0</v>
      </c>
      <c r="AS419" s="91">
        <f t="shared" si="138"/>
        <v>0</v>
      </c>
      <c r="AT419" s="89">
        <f>SUM(AS$9:AS419)*RLR</f>
        <v>120</v>
      </c>
      <c r="AU419" s="90">
        <f>AT419-SUM(AW$9:AW419)</f>
        <v>9.0383893674408711</v>
      </c>
      <c r="AV419" s="48">
        <f t="shared" si="132"/>
        <v>0.42253521126760568</v>
      </c>
      <c r="AW419" s="31">
        <f t="shared" si="139"/>
        <v>3.8406753686009348E-2</v>
      </c>
      <c r="AX419" s="90">
        <f>SUM(AW$9:AW419)*RRF</f>
        <v>77.673127442791383</v>
      </c>
      <c r="AY419" s="96"/>
    </row>
    <row r="420" spans="1:51" x14ac:dyDescent="0.25">
      <c r="A420" s="14">
        <f t="shared" si="133"/>
        <v>4.1100000000000003</v>
      </c>
      <c r="B420" s="59">
        <f>IF($B$4="AY",0,IFERROR(P*INDEX('UWYr writing pattern'!$C$4:$C$18,MATCH('Extended model w.Calcs'!$A420,'UWYr writing pattern'!$A$4:$A$18,0)) / 25,B419))</f>
        <v>0</v>
      </c>
      <c r="C420" s="36">
        <f t="shared" si="134"/>
        <v>3.4829674854200253E-10</v>
      </c>
      <c r="E420" s="48">
        <f t="shared" si="120"/>
        <v>12.330000000000002</v>
      </c>
      <c r="F420" s="34">
        <f t="shared" si="135"/>
        <v>4.8848916842264883E-11</v>
      </c>
      <c r="G420" s="31">
        <f>SUM($F$9:F420)*RLR</f>
        <v>119.99999999958199</v>
      </c>
      <c r="H420" s="32"/>
      <c r="I420" s="36">
        <f>G420-SUM($L$9:L420)</f>
        <v>17.735536386640021</v>
      </c>
      <c r="K420" s="48">
        <f t="shared" si="121"/>
        <v>0.42194092827004215</v>
      </c>
      <c r="L420" s="31">
        <f t="shared" si="136"/>
        <v>7.5256872927502466E-2</v>
      </c>
      <c r="M420" s="36">
        <f>SUM($L$9:L420)*RRF</f>
        <v>71.585124529059371</v>
      </c>
      <c r="N420" s="33"/>
      <c r="O420" s="36">
        <f t="shared" si="122"/>
        <v>89.320660915699392</v>
      </c>
      <c r="P420" s="33"/>
      <c r="Q420" s="33"/>
      <c r="R420" s="33"/>
      <c r="S420" s="33"/>
      <c r="T420" s="33"/>
      <c r="U420" s="33"/>
      <c r="V420" s="33"/>
      <c r="W420" s="31">
        <f t="shared" si="123"/>
        <v>2.9256926877528208E-10</v>
      </c>
      <c r="X420" s="31">
        <f t="shared" si="124"/>
        <v>12.414875470648013</v>
      </c>
      <c r="Y420" s="31">
        <f t="shared" si="125"/>
        <v>12.414875470940583</v>
      </c>
      <c r="Z420" s="31">
        <f t="shared" si="126"/>
        <v>-5.320660915699392</v>
      </c>
      <c r="AA420" s="31"/>
      <c r="AB420" s="31"/>
      <c r="AC420" s="31"/>
      <c r="AD420" s="31"/>
      <c r="AE420" s="31"/>
      <c r="AF420" s="31"/>
      <c r="AG420" s="31"/>
      <c r="AH420" s="33">
        <f t="shared" si="127"/>
        <v>0.85220386344118304</v>
      </c>
      <c r="AI420" s="33">
        <f t="shared" si="128"/>
        <v>1.0633412013773738</v>
      </c>
      <c r="AJ420" s="33">
        <f t="shared" si="129"/>
        <v>0.99999999999651656</v>
      </c>
      <c r="AK420" s="95">
        <f t="shared" si="130"/>
        <v>0.92488010677241139</v>
      </c>
      <c r="AL420" s="3">
        <f t="shared" si="131"/>
        <v>0.92499834175140005</v>
      </c>
      <c r="AM420" s="3"/>
      <c r="AN420" s="3"/>
      <c r="AO420" s="3"/>
      <c r="AP420" s="3"/>
      <c r="AQ420" s="3"/>
      <c r="AR420" s="90">
        <f t="shared" si="137"/>
        <v>0</v>
      </c>
      <c r="AS420" s="91">
        <f t="shared" si="138"/>
        <v>0</v>
      </c>
      <c r="AT420" s="89">
        <f>SUM(AS$9:AS420)*RLR</f>
        <v>120</v>
      </c>
      <c r="AU420" s="90">
        <f>AT420-SUM(AW$9:AW420)</f>
        <v>9.0001989898319721</v>
      </c>
      <c r="AV420" s="48">
        <f t="shared" si="132"/>
        <v>0.42194092827004215</v>
      </c>
      <c r="AW420" s="31">
        <f t="shared" si="139"/>
        <v>3.8190377608905098E-2</v>
      </c>
      <c r="AX420" s="90">
        <f>SUM(AW$9:AW420)*RRF</f>
        <v>77.699860707117608</v>
      </c>
      <c r="AY420" s="96"/>
    </row>
    <row r="421" spans="1:51" x14ac:dyDescent="0.25">
      <c r="A421" s="14">
        <f t="shared" si="133"/>
        <v>4.12</v>
      </c>
      <c r="B421" s="59">
        <f>IF($B$4="AY",0,IFERROR(P*INDEX('UWYr writing pattern'!$C$4:$C$18,MATCH('Extended model w.Calcs'!$A421,'UWYr writing pattern'!$A$4:$A$18,0)) / 25,B420))</f>
        <v>0</v>
      </c>
      <c r="C421" s="36">
        <f t="shared" si="134"/>
        <v>3.0535175944677361E-10</v>
      </c>
      <c r="E421" s="48">
        <f t="shared" si="120"/>
        <v>12.36</v>
      </c>
      <c r="F421" s="34">
        <f t="shared" si="135"/>
        <v>4.2944989095228916E-11</v>
      </c>
      <c r="G421" s="31">
        <f>SUM($F$9:F421)*RLR</f>
        <v>119.99999999963353</v>
      </c>
      <c r="H421" s="32"/>
      <c r="I421" s="36">
        <f>G421-SUM($L$9:L421)</f>
        <v>17.660702899828109</v>
      </c>
      <c r="K421" s="48">
        <f t="shared" si="121"/>
        <v>0.42134831460674155</v>
      </c>
      <c r="L421" s="31">
        <f t="shared" si="136"/>
        <v>7.4833486863460003E-2</v>
      </c>
      <c r="M421" s="36">
        <f>SUM($L$9:L421)*RRF</f>
        <v>71.63750796986379</v>
      </c>
      <c r="N421" s="33"/>
      <c r="O421" s="36">
        <f t="shared" si="122"/>
        <v>89.2982108696919</v>
      </c>
      <c r="P421" s="33"/>
      <c r="Q421" s="33"/>
      <c r="R421" s="33"/>
      <c r="S421" s="33"/>
      <c r="T421" s="33"/>
      <c r="U421" s="33"/>
      <c r="V421" s="33"/>
      <c r="W421" s="31">
        <f t="shared" si="123"/>
        <v>2.564954779352898E-10</v>
      </c>
      <c r="X421" s="31">
        <f t="shared" si="124"/>
        <v>12.362492029879675</v>
      </c>
      <c r="Y421" s="31">
        <f t="shared" si="125"/>
        <v>12.36249203013617</v>
      </c>
      <c r="Z421" s="31">
        <f t="shared" si="126"/>
        <v>-5.2982108696918999</v>
      </c>
      <c r="AA421" s="31"/>
      <c r="AB421" s="31"/>
      <c r="AC421" s="31"/>
      <c r="AD421" s="31"/>
      <c r="AE421" s="31"/>
      <c r="AF421" s="31"/>
      <c r="AG421" s="31"/>
      <c r="AH421" s="33">
        <f t="shared" si="127"/>
        <v>0.85282747583171181</v>
      </c>
      <c r="AI421" s="33">
        <f t="shared" si="128"/>
        <v>1.0630739389249035</v>
      </c>
      <c r="AJ421" s="33">
        <f t="shared" si="129"/>
        <v>0.99999999999694611</v>
      </c>
      <c r="AK421" s="95">
        <f t="shared" si="130"/>
        <v>0.92519617883906957</v>
      </c>
      <c r="AL421" s="3">
        <f t="shared" si="131"/>
        <v>0.92531480444443215</v>
      </c>
      <c r="AM421" s="3"/>
      <c r="AN421" s="3"/>
      <c r="AO421" s="3"/>
      <c r="AP421" s="3"/>
      <c r="AQ421" s="3"/>
      <c r="AR421" s="90">
        <f t="shared" si="137"/>
        <v>0</v>
      </c>
      <c r="AS421" s="91">
        <f t="shared" si="138"/>
        <v>0</v>
      </c>
      <c r="AT421" s="89">
        <f>SUM(AS$9:AS421)*RLR</f>
        <v>120</v>
      </c>
      <c r="AU421" s="90">
        <f>AT421-SUM(AW$9:AW421)</f>
        <v>8.9622234666681209</v>
      </c>
      <c r="AV421" s="48">
        <f t="shared" si="132"/>
        <v>0.42134831460674155</v>
      </c>
      <c r="AW421" s="31">
        <f t="shared" si="139"/>
        <v>3.7975523163847981E-2</v>
      </c>
      <c r="AX421" s="90">
        <f>SUM(AW$9:AW421)*RRF</f>
        <v>77.726443573332304</v>
      </c>
      <c r="AY421" s="96"/>
    </row>
    <row r="422" spans="1:51" x14ac:dyDescent="0.25">
      <c r="A422" s="14">
        <f t="shared" si="133"/>
        <v>4.13</v>
      </c>
      <c r="B422" s="59">
        <f>IF($B$4="AY",0,IFERROR(P*INDEX('UWYr writing pattern'!$C$4:$C$18,MATCH('Extended model w.Calcs'!$A422,'UWYr writing pattern'!$A$4:$A$18,0)) / 25,B421))</f>
        <v>0</v>
      </c>
      <c r="C422" s="36">
        <f t="shared" si="134"/>
        <v>2.6761028197915237E-10</v>
      </c>
      <c r="E422" s="48">
        <f t="shared" si="120"/>
        <v>12.39</v>
      </c>
      <c r="F422" s="34">
        <f t="shared" si="135"/>
        <v>3.7741477467621217E-11</v>
      </c>
      <c r="G422" s="31">
        <f>SUM($F$9:F422)*RLR</f>
        <v>119.99999999967882</v>
      </c>
      <c r="H422" s="32"/>
      <c r="I422" s="36">
        <f>G422-SUM($L$9:L422)</f>
        <v>17.586289825857264</v>
      </c>
      <c r="K422" s="48">
        <f t="shared" si="121"/>
        <v>0.42075736325385693</v>
      </c>
      <c r="L422" s="31">
        <f t="shared" si="136"/>
        <v>7.4413074016129677E-2</v>
      </c>
      <c r="M422" s="36">
        <f>SUM($L$9:L422)*RRF</f>
        <v>71.689597121675078</v>
      </c>
      <c r="N422" s="33"/>
      <c r="O422" s="36">
        <f t="shared" si="122"/>
        <v>89.275886947532342</v>
      </c>
      <c r="P422" s="33"/>
      <c r="Q422" s="33"/>
      <c r="R422" s="33"/>
      <c r="S422" s="33"/>
      <c r="T422" s="33"/>
      <c r="U422" s="33"/>
      <c r="V422" s="33"/>
      <c r="W422" s="31">
        <f t="shared" si="123"/>
        <v>2.2479263686248797E-10</v>
      </c>
      <c r="X422" s="31">
        <f t="shared" si="124"/>
        <v>12.310402878100085</v>
      </c>
      <c r="Y422" s="31">
        <f t="shared" si="125"/>
        <v>12.310402878324878</v>
      </c>
      <c r="Z422" s="31">
        <f t="shared" si="126"/>
        <v>-5.2758869475323422</v>
      </c>
      <c r="AA422" s="31"/>
      <c r="AB422" s="31"/>
      <c r="AC422" s="31"/>
      <c r="AD422" s="31"/>
      <c r="AE422" s="31"/>
      <c r="AF422" s="31"/>
      <c r="AG422" s="31"/>
      <c r="AH422" s="33">
        <f t="shared" si="127"/>
        <v>0.85344758478184612</v>
      </c>
      <c r="AI422" s="33">
        <f t="shared" si="128"/>
        <v>1.0628081779468137</v>
      </c>
      <c r="AJ422" s="33">
        <f t="shared" si="129"/>
        <v>0.99999999999732347</v>
      </c>
      <c r="AK422" s="95">
        <f t="shared" si="130"/>
        <v>0.92551048019677218</v>
      </c>
      <c r="AL422" s="3">
        <f t="shared" si="131"/>
        <v>0.92562948925716648</v>
      </c>
      <c r="AM422" s="3"/>
      <c r="AN422" s="3"/>
      <c r="AO422" s="3"/>
      <c r="AP422" s="3"/>
      <c r="AQ422" s="3"/>
      <c r="AR422" s="90">
        <f t="shared" si="137"/>
        <v>0</v>
      </c>
      <c r="AS422" s="91">
        <f t="shared" si="138"/>
        <v>0</v>
      </c>
      <c r="AT422" s="89">
        <f>SUM(AS$9:AS422)*RLR</f>
        <v>120</v>
      </c>
      <c r="AU422" s="90">
        <f>AT422-SUM(AW$9:AW422)</f>
        <v>8.9244612891400266</v>
      </c>
      <c r="AV422" s="48">
        <f t="shared" si="132"/>
        <v>0.42075736325385693</v>
      </c>
      <c r="AW422" s="31">
        <f t="shared" si="139"/>
        <v>3.7762177528096012E-2</v>
      </c>
      <c r="AX422" s="90">
        <f>SUM(AW$9:AW422)*RRF</f>
        <v>77.752877097601981</v>
      </c>
      <c r="AY422" s="96"/>
    </row>
    <row r="423" spans="1:51" x14ac:dyDescent="0.25">
      <c r="A423" s="14">
        <f t="shared" si="133"/>
        <v>4.1399999999999997</v>
      </c>
      <c r="B423" s="59">
        <f>IF($B$4="AY",0,IFERROR(P*INDEX('UWYr writing pattern'!$C$4:$C$18,MATCH('Extended model w.Calcs'!$A423,'UWYr writing pattern'!$A$4:$A$18,0)) / 25,B422))</f>
        <v>0</v>
      </c>
      <c r="C423" s="36">
        <f t="shared" si="134"/>
        <v>2.344533680419354E-10</v>
      </c>
      <c r="E423" s="48">
        <f t="shared" si="120"/>
        <v>12.419999999999998</v>
      </c>
      <c r="F423" s="34">
        <f t="shared" si="135"/>
        <v>3.3156913937216979E-11</v>
      </c>
      <c r="G423" s="31">
        <f>SUM($F$9:F423)*RLR</f>
        <v>119.9999999997186</v>
      </c>
      <c r="H423" s="32"/>
      <c r="I423" s="36">
        <f>G423-SUM($L$9:L423)</f>
        <v>17.512294216531586</v>
      </c>
      <c r="K423" s="48">
        <f t="shared" si="121"/>
        <v>0.42016806722689076</v>
      </c>
      <c r="L423" s="31">
        <f t="shared" si="136"/>
        <v>7.3995609365458334E-2</v>
      </c>
      <c r="M423" s="36">
        <f>SUM($L$9:L423)*RRF</f>
        <v>71.741394048230902</v>
      </c>
      <c r="N423" s="33"/>
      <c r="O423" s="36">
        <f t="shared" si="122"/>
        <v>89.253688264762488</v>
      </c>
      <c r="P423" s="33"/>
      <c r="Q423" s="33"/>
      <c r="R423" s="33"/>
      <c r="S423" s="33"/>
      <c r="T423" s="33"/>
      <c r="U423" s="33"/>
      <c r="V423" s="33"/>
      <c r="W423" s="31">
        <f t="shared" si="123"/>
        <v>1.9694082915522572E-10</v>
      </c>
      <c r="X423" s="31">
        <f t="shared" si="124"/>
        <v>12.258605951572109</v>
      </c>
      <c r="Y423" s="31">
        <f t="shared" si="125"/>
        <v>12.25860595176905</v>
      </c>
      <c r="Z423" s="31">
        <f t="shared" si="126"/>
        <v>-5.2536882647624878</v>
      </c>
      <c r="AA423" s="31"/>
      <c r="AB423" s="31"/>
      <c r="AC423" s="31"/>
      <c r="AD423" s="31"/>
      <c r="AE423" s="31"/>
      <c r="AF423" s="31"/>
      <c r="AG423" s="31"/>
      <c r="AH423" s="33">
        <f t="shared" si="127"/>
        <v>0.8540642148598917</v>
      </c>
      <c r="AI423" s="33">
        <f t="shared" si="128"/>
        <v>1.0625439079138392</v>
      </c>
      <c r="AJ423" s="33">
        <f t="shared" si="129"/>
        <v>0.99999999999765499</v>
      </c>
      <c r="AK423" s="95">
        <f t="shared" si="130"/>
        <v>0.92582302322807519</v>
      </c>
      <c r="AL423" s="3">
        <f t="shared" si="131"/>
        <v>0.92594240865720645</v>
      </c>
      <c r="AM423" s="3"/>
      <c r="AN423" s="3"/>
      <c r="AO423" s="3"/>
      <c r="AP423" s="3"/>
      <c r="AQ423" s="3"/>
      <c r="AR423" s="90">
        <f t="shared" si="137"/>
        <v>0</v>
      </c>
      <c r="AS423" s="91">
        <f t="shared" si="138"/>
        <v>0</v>
      </c>
      <c r="AT423" s="89">
        <f>SUM(AS$9:AS423)*RLR</f>
        <v>120</v>
      </c>
      <c r="AU423" s="90">
        <f>AT423-SUM(AW$9:AW423)</f>
        <v>8.8869109611352286</v>
      </c>
      <c r="AV423" s="48">
        <f t="shared" si="132"/>
        <v>0.42016806722689076</v>
      </c>
      <c r="AW423" s="31">
        <f t="shared" si="139"/>
        <v>3.7550328004796747E-2</v>
      </c>
      <c r="AX423" s="90">
        <f>SUM(AW$9:AW423)*RRF</f>
        <v>77.779162327205341</v>
      </c>
      <c r="AY423" s="96"/>
    </row>
    <row r="424" spans="1:51" x14ac:dyDescent="0.25">
      <c r="A424" s="14">
        <f t="shared" si="133"/>
        <v>4.1500000000000004</v>
      </c>
      <c r="B424" s="59">
        <f>IF($B$4="AY",0,IFERROR(P*INDEX('UWYr writing pattern'!$C$4:$C$18,MATCH('Extended model w.Calcs'!$A424,'UWYr writing pattern'!$A$4:$A$18,0)) / 25,B423))</f>
        <v>0</v>
      </c>
      <c r="C424" s="36">
        <f t="shared" si="134"/>
        <v>2.0533425973112702E-10</v>
      </c>
      <c r="E424" s="48">
        <f t="shared" si="120"/>
        <v>12.450000000000001</v>
      </c>
      <c r="F424" s="34">
        <f t="shared" si="135"/>
        <v>2.9119108310808373E-11</v>
      </c>
      <c r="G424" s="31">
        <f>SUM($F$9:F424)*RLR</f>
        <v>119.99999999975354</v>
      </c>
      <c r="H424" s="32"/>
      <c r="I424" s="36">
        <f>G424-SUM($L$9:L424)</f>
        <v>17.438713148429841</v>
      </c>
      <c r="K424" s="48">
        <f t="shared" si="121"/>
        <v>0.41958041958041958</v>
      </c>
      <c r="L424" s="31">
        <f t="shared" si="136"/>
        <v>7.3581068136687341E-2</v>
      </c>
      <c r="M424" s="36">
        <f>SUM($L$9:L424)*RRF</f>
        <v>71.792900795926585</v>
      </c>
      <c r="N424" s="33"/>
      <c r="O424" s="36">
        <f t="shared" si="122"/>
        <v>89.231613944356425</v>
      </c>
      <c r="P424" s="33"/>
      <c r="Q424" s="33"/>
      <c r="R424" s="33"/>
      <c r="S424" s="33"/>
      <c r="T424" s="33"/>
      <c r="U424" s="33"/>
      <c r="V424" s="33"/>
      <c r="W424" s="31">
        <f t="shared" si="123"/>
        <v>1.724807781741467E-10</v>
      </c>
      <c r="X424" s="31">
        <f t="shared" si="124"/>
        <v>12.207099203900889</v>
      </c>
      <c r="Y424" s="31">
        <f t="shared" si="125"/>
        <v>12.207099204073369</v>
      </c>
      <c r="Z424" s="31">
        <f t="shared" si="126"/>
        <v>-5.2316139443564253</v>
      </c>
      <c r="AA424" s="31"/>
      <c r="AB424" s="31"/>
      <c r="AC424" s="31"/>
      <c r="AD424" s="31"/>
      <c r="AE424" s="31"/>
      <c r="AF424" s="31"/>
      <c r="AG424" s="31"/>
      <c r="AH424" s="33">
        <f t="shared" si="127"/>
        <v>0.85467739042769741</v>
      </c>
      <c r="AI424" s="33">
        <f t="shared" si="128"/>
        <v>1.0622811183851955</v>
      </c>
      <c r="AJ424" s="33">
        <f t="shared" si="129"/>
        <v>0.9999999999979462</v>
      </c>
      <c r="AK424" s="95">
        <f t="shared" si="130"/>
        <v>0.92613382021177026</v>
      </c>
      <c r="AL424" s="3">
        <f t="shared" si="131"/>
        <v>0.92625357500738625</v>
      </c>
      <c r="AM424" s="3"/>
      <c r="AN424" s="3"/>
      <c r="AO424" s="3"/>
      <c r="AP424" s="3"/>
      <c r="AQ424" s="3"/>
      <c r="AR424" s="90">
        <f t="shared" si="137"/>
        <v>0</v>
      </c>
      <c r="AS424" s="91">
        <f t="shared" si="138"/>
        <v>0</v>
      </c>
      <c r="AT424" s="89">
        <f>SUM(AS$9:AS424)*RLR</f>
        <v>120</v>
      </c>
      <c r="AU424" s="90">
        <f>AT424-SUM(AW$9:AW424)</f>
        <v>8.8495709991136522</v>
      </c>
      <c r="AV424" s="48">
        <f t="shared" si="132"/>
        <v>0.41958041958041958</v>
      </c>
      <c r="AW424" s="31">
        <f t="shared" si="139"/>
        <v>3.7339962021576592E-2</v>
      </c>
      <c r="AX424" s="90">
        <f>SUM(AW$9:AW424)*RRF</f>
        <v>77.805300300620445</v>
      </c>
      <c r="AY424" s="96"/>
    </row>
    <row r="425" spans="1:51" x14ac:dyDescent="0.25">
      <c r="A425" s="14">
        <f t="shared" si="133"/>
        <v>4.16</v>
      </c>
      <c r="B425" s="59">
        <f>IF($B$4="AY",0,IFERROR(P*INDEX('UWYr writing pattern'!$C$4:$C$18,MATCH('Extended model w.Calcs'!$A425,'UWYr writing pattern'!$A$4:$A$18,0)) / 25,B424))</f>
        <v>0</v>
      </c>
      <c r="C425" s="36">
        <f t="shared" si="134"/>
        <v>1.797701443946017E-10</v>
      </c>
      <c r="E425" s="48">
        <f t="shared" si="120"/>
        <v>12.48</v>
      </c>
      <c r="F425" s="34">
        <f t="shared" si="135"/>
        <v>2.5564115336525318E-11</v>
      </c>
      <c r="G425" s="31">
        <f>SUM($F$9:F425)*RLR</f>
        <v>119.99999999978422</v>
      </c>
      <c r="H425" s="32"/>
      <c r="I425" s="36">
        <f>G425-SUM($L$9:L425)</f>
        <v>17.36554372266292</v>
      </c>
      <c r="K425" s="48">
        <f t="shared" si="121"/>
        <v>0.41899441340782123</v>
      </c>
      <c r="L425" s="31">
        <f t="shared" si="136"/>
        <v>7.3169425797607726E-2</v>
      </c>
      <c r="M425" s="36">
        <f>SUM($L$9:L425)*RRF</f>
        <v>71.844119393984911</v>
      </c>
      <c r="N425" s="33"/>
      <c r="O425" s="36">
        <f t="shared" si="122"/>
        <v>89.209663116647832</v>
      </c>
      <c r="P425" s="33"/>
      <c r="Q425" s="33"/>
      <c r="R425" s="33"/>
      <c r="S425" s="33"/>
      <c r="T425" s="33"/>
      <c r="U425" s="33"/>
      <c r="V425" s="33"/>
      <c r="W425" s="31">
        <f t="shared" si="123"/>
        <v>1.5100692129146542E-10</v>
      </c>
      <c r="X425" s="31">
        <f t="shared" si="124"/>
        <v>12.155880605864043</v>
      </c>
      <c r="Y425" s="31">
        <f t="shared" si="125"/>
        <v>12.155880606015049</v>
      </c>
      <c r="Z425" s="31">
        <f t="shared" si="126"/>
        <v>-5.2096631166478318</v>
      </c>
      <c r="AA425" s="31"/>
      <c r="AB425" s="31"/>
      <c r="AC425" s="31"/>
      <c r="AD425" s="31"/>
      <c r="AE425" s="31"/>
      <c r="AF425" s="31"/>
      <c r="AG425" s="31"/>
      <c r="AH425" s="33">
        <f t="shared" si="127"/>
        <v>0.85528713564267755</v>
      </c>
      <c r="AI425" s="33">
        <f t="shared" si="128"/>
        <v>1.0620197990077123</v>
      </c>
      <c r="AJ425" s="33">
        <f t="shared" si="129"/>
        <v>0.99999999999820188</v>
      </c>
      <c r="AK425" s="95">
        <f t="shared" si="130"/>
        <v>0.92644288332389779</v>
      </c>
      <c r="AL425" s="3">
        <f t="shared" si="131"/>
        <v>0.92656300056679575</v>
      </c>
      <c r="AM425" s="3"/>
      <c r="AN425" s="3"/>
      <c r="AO425" s="3"/>
      <c r="AP425" s="3"/>
      <c r="AQ425" s="3"/>
      <c r="AR425" s="90">
        <f t="shared" si="137"/>
        <v>0</v>
      </c>
      <c r="AS425" s="91">
        <f t="shared" si="138"/>
        <v>0</v>
      </c>
      <c r="AT425" s="89">
        <f>SUM(AS$9:AS425)*RLR</f>
        <v>120</v>
      </c>
      <c r="AU425" s="90">
        <f>AT425-SUM(AW$9:AW425)</f>
        <v>8.8124399319844997</v>
      </c>
      <c r="AV425" s="48">
        <f t="shared" si="132"/>
        <v>0.41899441340782123</v>
      </c>
      <c r="AW425" s="31">
        <f t="shared" si="139"/>
        <v>3.7131067129148189E-2</v>
      </c>
      <c r="AX425" s="90">
        <f>SUM(AW$9:AW425)*RRF</f>
        <v>77.831292047610845</v>
      </c>
      <c r="AY425" s="96"/>
    </row>
    <row r="426" spans="1:51" x14ac:dyDescent="0.25">
      <c r="A426" s="14">
        <f t="shared" si="133"/>
        <v>4.17</v>
      </c>
      <c r="B426" s="59">
        <f>IF($B$4="AY",0,IFERROR(P*INDEX('UWYr writing pattern'!$C$4:$C$18,MATCH('Extended model w.Calcs'!$A426,'UWYr writing pattern'!$A$4:$A$18,0)) / 25,B425))</f>
        <v>0</v>
      </c>
      <c r="C426" s="36">
        <f t="shared" si="134"/>
        <v>1.573348303741554E-10</v>
      </c>
      <c r="E426" s="48">
        <f t="shared" si="120"/>
        <v>12.51</v>
      </c>
      <c r="F426" s="34">
        <f t="shared" si="135"/>
        <v>2.2435314020446294E-11</v>
      </c>
      <c r="G426" s="31">
        <f>SUM($F$9:F426)*RLR</f>
        <v>119.99999999981115</v>
      </c>
      <c r="H426" s="32"/>
      <c r="I426" s="36">
        <f>G426-SUM($L$9:L426)</f>
        <v>17.292783064633994</v>
      </c>
      <c r="K426" s="48">
        <f t="shared" si="121"/>
        <v>0.41841004184100417</v>
      </c>
      <c r="L426" s="31">
        <f t="shared" si="136"/>
        <v>7.2760658055850233E-2</v>
      </c>
      <c r="M426" s="36">
        <f>SUM($L$9:L426)*RRF</f>
        <v>71.895051854624</v>
      </c>
      <c r="N426" s="33"/>
      <c r="O426" s="36">
        <f t="shared" si="122"/>
        <v>89.187834919257995</v>
      </c>
      <c r="P426" s="33"/>
      <c r="Q426" s="33"/>
      <c r="R426" s="33"/>
      <c r="S426" s="33"/>
      <c r="T426" s="33"/>
      <c r="U426" s="33"/>
      <c r="V426" s="33"/>
      <c r="W426" s="31">
        <f t="shared" si="123"/>
        <v>1.3216125751429051E-10</v>
      </c>
      <c r="X426" s="31">
        <f t="shared" si="124"/>
        <v>12.104948145243796</v>
      </c>
      <c r="Y426" s="31">
        <f t="shared" si="125"/>
        <v>12.104948145375957</v>
      </c>
      <c r="Z426" s="31">
        <f t="shared" si="126"/>
        <v>-5.1878349192579947</v>
      </c>
      <c r="AA426" s="31"/>
      <c r="AB426" s="31"/>
      <c r="AC426" s="31"/>
      <c r="AD426" s="31"/>
      <c r="AE426" s="31"/>
      <c r="AF426" s="31"/>
      <c r="AG426" s="31"/>
      <c r="AH426" s="33">
        <f t="shared" si="127"/>
        <v>0.85589347445980957</v>
      </c>
      <c r="AI426" s="33">
        <f t="shared" si="128"/>
        <v>1.0617599395149762</v>
      </c>
      <c r="AJ426" s="33">
        <f t="shared" si="129"/>
        <v>0.99999999999842626</v>
      </c>
      <c r="AK426" s="95">
        <f t="shared" si="130"/>
        <v>0.92675022463874857</v>
      </c>
      <c r="AL426" s="3">
        <f t="shared" si="131"/>
        <v>0.92687069749179529</v>
      </c>
      <c r="AM426" s="3"/>
      <c r="AN426" s="3"/>
      <c r="AO426" s="3"/>
      <c r="AP426" s="3"/>
      <c r="AQ426" s="3"/>
      <c r="AR426" s="90">
        <f t="shared" si="137"/>
        <v>0</v>
      </c>
      <c r="AS426" s="91">
        <f t="shared" si="138"/>
        <v>0</v>
      </c>
      <c r="AT426" s="89">
        <f>SUM(AS$9:AS426)*RLR</f>
        <v>120</v>
      </c>
      <c r="AU426" s="90">
        <f>AT426-SUM(AW$9:AW426)</f>
        <v>8.7755163009845631</v>
      </c>
      <c r="AV426" s="48">
        <f t="shared" si="132"/>
        <v>0.41841004184100417</v>
      </c>
      <c r="AW426" s="31">
        <f t="shared" si="139"/>
        <v>3.6923630999935057E-2</v>
      </c>
      <c r="AX426" s="90">
        <f>SUM(AW$9:AW426)*RRF</f>
        <v>77.857138589310807</v>
      </c>
      <c r="AY426" s="96"/>
    </row>
    <row r="427" spans="1:51" x14ac:dyDescent="0.25">
      <c r="A427" s="14">
        <f t="shared" si="133"/>
        <v>4.18</v>
      </c>
      <c r="B427" s="59">
        <f>IF($B$4="AY",0,IFERROR(P*INDEX('UWYr writing pattern'!$C$4:$C$18,MATCH('Extended model w.Calcs'!$A427,'UWYr writing pattern'!$A$4:$A$18,0)) / 25,B426))</f>
        <v>0</v>
      </c>
      <c r="C427" s="36">
        <f t="shared" si="134"/>
        <v>1.3765224309434855E-10</v>
      </c>
      <c r="E427" s="48">
        <f t="shared" si="120"/>
        <v>12.54</v>
      </c>
      <c r="F427" s="34">
        <f t="shared" si="135"/>
        <v>1.9682587279806842E-11</v>
      </c>
      <c r="G427" s="31">
        <f>SUM($F$9:F427)*RLR</f>
        <v>119.99999999983477</v>
      </c>
      <c r="H427" s="32"/>
      <c r="I427" s="36">
        <f>G427-SUM($L$9:L427)</f>
        <v>17.2204283238014</v>
      </c>
      <c r="K427" s="48">
        <f t="shared" si="121"/>
        <v>0.4178272980501393</v>
      </c>
      <c r="L427" s="31">
        <f t="shared" si="136"/>
        <v>7.2354740856209174E-2</v>
      </c>
      <c r="M427" s="36">
        <f>SUM($L$9:L427)*RRF</f>
        <v>71.945700173223358</v>
      </c>
      <c r="N427" s="33"/>
      <c r="O427" s="36">
        <f t="shared" si="122"/>
        <v>89.166128497024758</v>
      </c>
      <c r="P427" s="33"/>
      <c r="Q427" s="33"/>
      <c r="R427" s="33"/>
      <c r="S427" s="33"/>
      <c r="T427" s="33"/>
      <c r="U427" s="33"/>
      <c r="V427" s="33"/>
      <c r="W427" s="31">
        <f t="shared" si="123"/>
        <v>1.1562788419925278E-10</v>
      </c>
      <c r="X427" s="31">
        <f t="shared" si="124"/>
        <v>12.05429982666098</v>
      </c>
      <c r="Y427" s="31">
        <f t="shared" si="125"/>
        <v>12.054299826776608</v>
      </c>
      <c r="Z427" s="31">
        <f t="shared" si="126"/>
        <v>-5.1661284970247578</v>
      </c>
      <c r="AA427" s="31"/>
      <c r="AB427" s="31"/>
      <c r="AC427" s="31"/>
      <c r="AD427" s="31"/>
      <c r="AE427" s="31"/>
      <c r="AF427" s="31"/>
      <c r="AG427" s="31"/>
      <c r="AH427" s="33">
        <f t="shared" si="127"/>
        <v>0.85649643063361136</v>
      </c>
      <c r="AI427" s="33">
        <f t="shared" si="128"/>
        <v>1.0615015297264851</v>
      </c>
      <c r="AJ427" s="33">
        <f t="shared" si="129"/>
        <v>0.9999999999986231</v>
      </c>
      <c r="AK427" s="95">
        <f t="shared" si="130"/>
        <v>0.92705585612985519</v>
      </c>
      <c r="AL427" s="3">
        <f t="shared" si="131"/>
        <v>0.92717667783701785</v>
      </c>
      <c r="AM427" s="3"/>
      <c r="AN427" s="3"/>
      <c r="AO427" s="3"/>
      <c r="AP427" s="3"/>
      <c r="AQ427" s="3"/>
      <c r="AR427" s="90">
        <f t="shared" si="137"/>
        <v>0</v>
      </c>
      <c r="AS427" s="91">
        <f t="shared" si="138"/>
        <v>0</v>
      </c>
      <c r="AT427" s="89">
        <f>SUM(AS$9:AS427)*RLR</f>
        <v>120</v>
      </c>
      <c r="AU427" s="90">
        <f>AT427-SUM(AW$9:AW427)</f>
        <v>8.738798659557844</v>
      </c>
      <c r="AV427" s="48">
        <f t="shared" si="132"/>
        <v>0.4178272980501393</v>
      </c>
      <c r="AW427" s="31">
        <f t="shared" si="139"/>
        <v>3.6717641426713653E-2</v>
      </c>
      <c r="AX427" s="90">
        <f>SUM(AW$9:AW427)*RRF</f>
        <v>77.882840938309499</v>
      </c>
      <c r="AY427" s="96"/>
    </row>
    <row r="428" spans="1:51" x14ac:dyDescent="0.25">
      <c r="A428" s="14">
        <f t="shared" si="133"/>
        <v>4.1900000000000004</v>
      </c>
      <c r="B428" s="59">
        <f>IF($B$4="AY",0,IFERROR(P*INDEX('UWYr writing pattern'!$C$4:$C$18,MATCH('Extended model w.Calcs'!$A428,'UWYr writing pattern'!$A$4:$A$18,0)) / 25,B427))</f>
        <v>0</v>
      </c>
      <c r="C428" s="36">
        <f t="shared" si="134"/>
        <v>1.2039065181031725E-10</v>
      </c>
      <c r="E428" s="48">
        <f t="shared" si="120"/>
        <v>12.57</v>
      </c>
      <c r="F428" s="34">
        <f t="shared" si="135"/>
        <v>1.7261591284031309E-11</v>
      </c>
      <c r="G428" s="31">
        <f>SUM($F$9:F428)*RLR</f>
        <v>119.99999999985549</v>
      </c>
      <c r="H428" s="32"/>
      <c r="I428" s="36">
        <f>G428-SUM($L$9:L428)</f>
        <v>17.148476673444122</v>
      </c>
      <c r="K428" s="48">
        <f t="shared" si="121"/>
        <v>0.41724617524339358</v>
      </c>
      <c r="L428" s="31">
        <f t="shared" si="136"/>
        <v>7.195165037800029E-2</v>
      </c>
      <c r="M428" s="36">
        <f>SUM($L$9:L428)*RRF</f>
        <v>71.996066328487956</v>
      </c>
      <c r="N428" s="33"/>
      <c r="O428" s="36">
        <f t="shared" si="122"/>
        <v>89.144543001932078</v>
      </c>
      <c r="P428" s="33"/>
      <c r="Q428" s="33"/>
      <c r="R428" s="33"/>
      <c r="S428" s="33"/>
      <c r="T428" s="33"/>
      <c r="U428" s="33"/>
      <c r="V428" s="33"/>
      <c r="W428" s="31">
        <f t="shared" si="123"/>
        <v>1.0112814752066648E-10</v>
      </c>
      <c r="X428" s="31">
        <f t="shared" si="124"/>
        <v>12.003933671410884</v>
      </c>
      <c r="Y428" s="31">
        <f t="shared" si="125"/>
        <v>12.003933671512012</v>
      </c>
      <c r="Z428" s="31">
        <f t="shared" si="126"/>
        <v>-5.1445430019320781</v>
      </c>
      <c r="AA428" s="31"/>
      <c r="AB428" s="31"/>
      <c r="AC428" s="31"/>
      <c r="AD428" s="31"/>
      <c r="AE428" s="31"/>
      <c r="AF428" s="31"/>
      <c r="AG428" s="31"/>
      <c r="AH428" s="33">
        <f t="shared" si="127"/>
        <v>0.85709602772009474</v>
      </c>
      <c r="AI428" s="33">
        <f t="shared" si="128"/>
        <v>1.0612445595468105</v>
      </c>
      <c r="AJ428" s="33">
        <f t="shared" si="129"/>
        <v>0.99999999999879574</v>
      </c>
      <c r="AK428" s="95">
        <f t="shared" si="130"/>
        <v>0.92735978967097055</v>
      </c>
      <c r="AL428" s="3">
        <f t="shared" si="131"/>
        <v>0.92748095355636195</v>
      </c>
      <c r="AM428" s="3"/>
      <c r="AN428" s="3"/>
      <c r="AO428" s="3"/>
      <c r="AP428" s="3"/>
      <c r="AQ428" s="3"/>
      <c r="AR428" s="90">
        <f t="shared" si="137"/>
        <v>0</v>
      </c>
      <c r="AS428" s="91">
        <f t="shared" si="138"/>
        <v>0</v>
      </c>
      <c r="AT428" s="89">
        <f>SUM(AS$9:AS428)*RLR</f>
        <v>120</v>
      </c>
      <c r="AU428" s="90">
        <f>AT428-SUM(AW$9:AW428)</f>
        <v>8.7022855732365656</v>
      </c>
      <c r="AV428" s="48">
        <f t="shared" si="132"/>
        <v>0.41724617524339358</v>
      </c>
      <c r="AW428" s="31">
        <f t="shared" si="139"/>
        <v>3.6513086321272328E-2</v>
      </c>
      <c r="AX428" s="90">
        <f>SUM(AW$9:AW428)*RRF</f>
        <v>77.908400098734404</v>
      </c>
      <c r="AY428" s="96"/>
    </row>
    <row r="429" spans="1:51" x14ac:dyDescent="0.25">
      <c r="A429" s="14">
        <f t="shared" si="133"/>
        <v>4.2</v>
      </c>
      <c r="B429" s="59">
        <f>IF($B$4="AY",0,IFERROR(P*INDEX('UWYr writing pattern'!$C$4:$C$18,MATCH('Extended model w.Calcs'!$A429,'UWYr writing pattern'!$A$4:$A$18,0)) / 25,B428))</f>
        <v>0</v>
      </c>
      <c r="C429" s="36">
        <f t="shared" si="134"/>
        <v>1.0525754687776037E-10</v>
      </c>
      <c r="E429" s="48">
        <f t="shared" si="120"/>
        <v>12.600000000000001</v>
      </c>
      <c r="F429" s="34">
        <f t="shared" si="135"/>
        <v>1.5133104932556878E-11</v>
      </c>
      <c r="G429" s="31">
        <f>SUM($F$9:F429)*RLR</f>
        <v>119.99999999987365</v>
      </c>
      <c r="H429" s="32"/>
      <c r="I429" s="36">
        <f>G429-SUM($L$9:L429)</f>
        <v>17.076925310429829</v>
      </c>
      <c r="K429" s="48">
        <f t="shared" si="121"/>
        <v>0.41666666666666663</v>
      </c>
      <c r="L429" s="31">
        <f t="shared" si="136"/>
        <v>7.1551363032451132E-2</v>
      </c>
      <c r="M429" s="36">
        <f>SUM($L$9:L429)*RRF</f>
        <v>72.046152282610677</v>
      </c>
      <c r="N429" s="33"/>
      <c r="O429" s="36">
        <f t="shared" si="122"/>
        <v>89.123077593040506</v>
      </c>
      <c r="P429" s="33"/>
      <c r="Q429" s="33"/>
      <c r="R429" s="33"/>
      <c r="S429" s="33"/>
      <c r="T429" s="33"/>
      <c r="U429" s="33"/>
      <c r="V429" s="33"/>
      <c r="W429" s="31">
        <f t="shared" si="123"/>
        <v>8.8416339377318698E-11</v>
      </c>
      <c r="X429" s="31">
        <f t="shared" si="124"/>
        <v>11.95384771730088</v>
      </c>
      <c r="Y429" s="31">
        <f t="shared" si="125"/>
        <v>11.953847717389296</v>
      </c>
      <c r="Z429" s="31">
        <f t="shared" si="126"/>
        <v>-5.1230775930405059</v>
      </c>
      <c r="AA429" s="31"/>
      <c r="AB429" s="31"/>
      <c r="AC429" s="31"/>
      <c r="AD429" s="31"/>
      <c r="AE429" s="31"/>
      <c r="AF429" s="31"/>
      <c r="AG429" s="31"/>
      <c r="AH429" s="33">
        <f t="shared" si="127"/>
        <v>0.85769228907869854</v>
      </c>
      <c r="AI429" s="33">
        <f t="shared" si="128"/>
        <v>1.0609890189647679</v>
      </c>
      <c r="AJ429" s="33">
        <f t="shared" si="129"/>
        <v>0.99999999999894706</v>
      </c>
      <c r="AK429" s="95">
        <f t="shared" si="130"/>
        <v>0.92766203703703709</v>
      </c>
      <c r="AL429" s="3">
        <f t="shared" si="131"/>
        <v>0.92778353650397094</v>
      </c>
      <c r="AM429" s="3"/>
      <c r="AN429" s="3"/>
      <c r="AO429" s="3"/>
      <c r="AP429" s="3"/>
      <c r="AQ429" s="3"/>
      <c r="AR429" s="90">
        <f t="shared" si="137"/>
        <v>0</v>
      </c>
      <c r="AS429" s="91">
        <f t="shared" si="138"/>
        <v>0</v>
      </c>
      <c r="AT429" s="89">
        <f>SUM(AS$9:AS429)*RLR</f>
        <v>120</v>
      </c>
      <c r="AU429" s="90">
        <f>AT429-SUM(AW$9:AW429)</f>
        <v>8.6659756195234792</v>
      </c>
      <c r="AV429" s="48">
        <f t="shared" si="132"/>
        <v>0.41666666666666663</v>
      </c>
      <c r="AW429" s="31">
        <f t="shared" si="139"/>
        <v>3.6309953713087199E-2</v>
      </c>
      <c r="AX429" s="90">
        <f>SUM(AW$9:AW429)*RRF</f>
        <v>77.93381706633356</v>
      </c>
      <c r="AY429" s="96"/>
    </row>
    <row r="430" spans="1:51" x14ac:dyDescent="0.25">
      <c r="A430" s="14">
        <f t="shared" si="133"/>
        <v>4.21</v>
      </c>
      <c r="B430" s="59">
        <f>IF($B$4="AY",0,IFERROR(P*INDEX('UWYr writing pattern'!$C$4:$C$18,MATCH('Extended model w.Calcs'!$A430,'UWYr writing pattern'!$A$4:$A$18,0)) / 25,B429))</f>
        <v>0</v>
      </c>
      <c r="C430" s="36">
        <f t="shared" si="134"/>
        <v>9.1995095971162563E-11</v>
      </c>
      <c r="E430" s="48">
        <f t="shared" si="120"/>
        <v>12.629999999999999</v>
      </c>
      <c r="F430" s="34">
        <f t="shared" si="135"/>
        <v>1.3262450906597808E-11</v>
      </c>
      <c r="G430" s="31">
        <f>SUM($F$9:F430)*RLR</f>
        <v>119.99999999988955</v>
      </c>
      <c r="H430" s="32"/>
      <c r="I430" s="36">
        <f>G430-SUM($L$9:L430)</f>
        <v>17.005771454985606</v>
      </c>
      <c r="K430" s="48">
        <f t="shared" si="121"/>
        <v>0.41608876560332869</v>
      </c>
      <c r="L430" s="31">
        <f t="shared" si="136"/>
        <v>7.1153855460124288E-2</v>
      </c>
      <c r="M430" s="36">
        <f>SUM($L$9:L430)*RRF</f>
        <v>72.095959981432756</v>
      </c>
      <c r="N430" s="33"/>
      <c r="O430" s="36">
        <f t="shared" si="122"/>
        <v>89.101731436418362</v>
      </c>
      <c r="P430" s="33"/>
      <c r="Q430" s="33"/>
      <c r="R430" s="33"/>
      <c r="S430" s="33"/>
      <c r="T430" s="33"/>
      <c r="U430" s="33"/>
      <c r="V430" s="33"/>
      <c r="W430" s="31">
        <f t="shared" si="123"/>
        <v>7.7275880615776542E-11</v>
      </c>
      <c r="X430" s="31">
        <f t="shared" si="124"/>
        <v>11.904040018489923</v>
      </c>
      <c r="Y430" s="31">
        <f t="shared" si="125"/>
        <v>11.904040018567198</v>
      </c>
      <c r="Z430" s="31">
        <f t="shared" si="126"/>
        <v>-5.1017314364183619</v>
      </c>
      <c r="AA430" s="31"/>
      <c r="AB430" s="31"/>
      <c r="AC430" s="31"/>
      <c r="AD430" s="31"/>
      <c r="AE430" s="31"/>
      <c r="AF430" s="31"/>
      <c r="AG430" s="31"/>
      <c r="AH430" s="33">
        <f t="shared" si="127"/>
        <v>0.85828523787419952</v>
      </c>
      <c r="AI430" s="33">
        <f t="shared" si="128"/>
        <v>1.0607348980525995</v>
      </c>
      <c r="AJ430" s="33">
        <f t="shared" si="129"/>
        <v>0.99999999999907963</v>
      </c>
      <c r="AK430" s="95">
        <f t="shared" si="130"/>
        <v>0.9279626099051449</v>
      </c>
      <c r="AL430" s="3">
        <f t="shared" si="131"/>
        <v>0.9280844384352045</v>
      </c>
      <c r="AM430" s="3"/>
      <c r="AN430" s="3"/>
      <c r="AO430" s="3"/>
      <c r="AP430" s="3"/>
      <c r="AQ430" s="3"/>
      <c r="AR430" s="90">
        <f t="shared" si="137"/>
        <v>0</v>
      </c>
      <c r="AS430" s="91">
        <f t="shared" si="138"/>
        <v>0</v>
      </c>
      <c r="AT430" s="89">
        <f>SUM(AS$9:AS430)*RLR</f>
        <v>120</v>
      </c>
      <c r="AU430" s="90">
        <f>AT430-SUM(AW$9:AW430)</f>
        <v>8.6298673877754624</v>
      </c>
      <c r="AV430" s="48">
        <f t="shared" si="132"/>
        <v>0.41608876560332869</v>
      </c>
      <c r="AW430" s="31">
        <f t="shared" si="139"/>
        <v>3.6108231748014495E-2</v>
      </c>
      <c r="AX430" s="90">
        <f>SUM(AW$9:AW430)*RRF</f>
        <v>77.959092828557175</v>
      </c>
      <c r="AY430" s="96"/>
    </row>
    <row r="431" spans="1:51" x14ac:dyDescent="0.25">
      <c r="A431" s="14">
        <f t="shared" si="133"/>
        <v>4.22</v>
      </c>
      <c r="B431" s="59">
        <f>IF($B$4="AY",0,IFERROR(P*INDEX('UWYr writing pattern'!$C$4:$C$18,MATCH('Extended model w.Calcs'!$A431,'UWYr writing pattern'!$A$4:$A$18,0)) / 25,B430))</f>
        <v>0</v>
      </c>
      <c r="C431" s="36">
        <f t="shared" si="134"/>
        <v>8.0376115350004736E-11</v>
      </c>
      <c r="E431" s="48">
        <f t="shared" si="120"/>
        <v>12.66</v>
      </c>
      <c r="F431" s="34">
        <f t="shared" si="135"/>
        <v>1.1618980621157831E-11</v>
      </c>
      <c r="G431" s="31">
        <f>SUM($F$9:F431)*RLR</f>
        <v>119.99999999990351</v>
      </c>
      <c r="H431" s="32"/>
      <c r="I431" s="36">
        <f>G431-SUM($L$9:L431)</f>
        <v>16.935012350471183</v>
      </c>
      <c r="K431" s="48">
        <f t="shared" si="121"/>
        <v>0.41551246537396125</v>
      </c>
      <c r="L431" s="31">
        <f t="shared" si="136"/>
        <v>7.0759104528372835E-2</v>
      </c>
      <c r="M431" s="36">
        <f>SUM($L$9:L431)*RRF</f>
        <v>72.145491354602626</v>
      </c>
      <c r="N431" s="33"/>
      <c r="O431" s="36">
        <f t="shared" si="122"/>
        <v>89.080503705073809</v>
      </c>
      <c r="P431" s="33"/>
      <c r="Q431" s="33"/>
      <c r="R431" s="33"/>
      <c r="S431" s="33"/>
      <c r="T431" s="33"/>
      <c r="U431" s="33"/>
      <c r="V431" s="33"/>
      <c r="W431" s="31">
        <f t="shared" si="123"/>
        <v>6.7515936894003968E-11</v>
      </c>
      <c r="X431" s="31">
        <f t="shared" si="124"/>
        <v>11.854508645329828</v>
      </c>
      <c r="Y431" s="31">
        <f t="shared" si="125"/>
        <v>11.854508645397344</v>
      </c>
      <c r="Z431" s="31">
        <f t="shared" si="126"/>
        <v>-5.0805037050738093</v>
      </c>
      <c r="AA431" s="31"/>
      <c r="AB431" s="31"/>
      <c r="AC431" s="31"/>
      <c r="AD431" s="31"/>
      <c r="AE431" s="31"/>
      <c r="AF431" s="31"/>
      <c r="AG431" s="31"/>
      <c r="AH431" s="33">
        <f t="shared" si="127"/>
        <v>0.85887489707860265</v>
      </c>
      <c r="AI431" s="33">
        <f t="shared" si="128"/>
        <v>1.0604821869651644</v>
      </c>
      <c r="AJ431" s="33">
        <f t="shared" si="129"/>
        <v>0.99999999999919587</v>
      </c>
      <c r="AK431" s="95">
        <f t="shared" si="130"/>
        <v>0.92826151985547889</v>
      </c>
      <c r="AL431" s="3">
        <f t="shared" si="131"/>
        <v>0.92838367100759611</v>
      </c>
      <c r="AM431" s="3"/>
      <c r="AN431" s="3"/>
      <c r="AO431" s="3"/>
      <c r="AP431" s="3"/>
      <c r="AQ431" s="3"/>
      <c r="AR431" s="90">
        <f t="shared" si="137"/>
        <v>0</v>
      </c>
      <c r="AS431" s="91">
        <f t="shared" si="138"/>
        <v>0</v>
      </c>
      <c r="AT431" s="89">
        <f>SUM(AS$9:AS431)*RLR</f>
        <v>120</v>
      </c>
      <c r="AU431" s="90">
        <f>AT431-SUM(AW$9:AW431)</f>
        <v>8.5939594790884684</v>
      </c>
      <c r="AV431" s="48">
        <f t="shared" si="132"/>
        <v>0.41551246537396125</v>
      </c>
      <c r="AW431" s="31">
        <f t="shared" si="139"/>
        <v>3.5907908686999147E-2</v>
      </c>
      <c r="AX431" s="90">
        <f>SUM(AW$9:AW431)*RRF</f>
        <v>77.984228364638071</v>
      </c>
      <c r="AY431" s="96"/>
    </row>
    <row r="432" spans="1:51" x14ac:dyDescent="0.25">
      <c r="A432" s="14">
        <f t="shared" si="133"/>
        <v>4.2300000000000004</v>
      </c>
      <c r="B432" s="59">
        <f>IF($B$4="AY",0,IFERROR(P*INDEX('UWYr writing pattern'!$C$4:$C$18,MATCH('Extended model w.Calcs'!$A432,'UWYr writing pattern'!$A$4:$A$18,0)) / 25,B431))</f>
        <v>0</v>
      </c>
      <c r="C432" s="36">
        <f t="shared" si="134"/>
        <v>7.0200499146694133E-11</v>
      </c>
      <c r="E432" s="48">
        <f t="shared" si="120"/>
        <v>12.690000000000001</v>
      </c>
      <c r="F432" s="34">
        <f t="shared" si="135"/>
        <v>1.01756162033106E-11</v>
      </c>
      <c r="G432" s="31">
        <f>SUM($F$9:F432)*RLR</f>
        <v>119.99999999991572</v>
      </c>
      <c r="H432" s="32"/>
      <c r="I432" s="36">
        <f>G432-SUM($L$9:L432)</f>
        <v>16.864645263154557</v>
      </c>
      <c r="K432" s="48">
        <f t="shared" si="121"/>
        <v>0.41493775933609955</v>
      </c>
      <c r="L432" s="31">
        <f t="shared" si="136"/>
        <v>7.0367087328827641E-2</v>
      </c>
      <c r="M432" s="36">
        <f>SUM($L$9:L432)*RRF</f>
        <v>72.194748315732809</v>
      </c>
      <c r="N432" s="33"/>
      <c r="O432" s="36">
        <f t="shared" si="122"/>
        <v>89.059393578887367</v>
      </c>
      <c r="P432" s="33"/>
      <c r="Q432" s="33"/>
      <c r="R432" s="33"/>
      <c r="S432" s="33"/>
      <c r="T432" s="33"/>
      <c r="U432" s="33"/>
      <c r="V432" s="33"/>
      <c r="W432" s="31">
        <f t="shared" si="123"/>
        <v>5.8968419283223064E-11</v>
      </c>
      <c r="X432" s="31">
        <f t="shared" si="124"/>
        <v>11.805251684208189</v>
      </c>
      <c r="Y432" s="31">
        <f t="shared" si="125"/>
        <v>11.805251684267157</v>
      </c>
      <c r="Z432" s="31">
        <f t="shared" si="126"/>
        <v>-5.0593935788873665</v>
      </c>
      <c r="AA432" s="31"/>
      <c r="AB432" s="31"/>
      <c r="AC432" s="31"/>
      <c r="AD432" s="31"/>
      <c r="AE432" s="31"/>
      <c r="AF432" s="31"/>
      <c r="AG432" s="31"/>
      <c r="AH432" s="33">
        <f t="shared" si="127"/>
        <v>0.85946128947300959</v>
      </c>
      <c r="AI432" s="33">
        <f t="shared" si="128"/>
        <v>1.0602308759391352</v>
      </c>
      <c r="AJ432" s="33">
        <f t="shared" si="129"/>
        <v>0.99999999999929767</v>
      </c>
      <c r="AK432" s="95">
        <f t="shared" si="130"/>
        <v>0.92855877837225609</v>
      </c>
      <c r="AL432" s="3">
        <f t="shared" si="131"/>
        <v>0.92868124578180267</v>
      </c>
      <c r="AM432" s="3"/>
      <c r="AN432" s="3"/>
      <c r="AO432" s="3"/>
      <c r="AP432" s="3"/>
      <c r="AQ432" s="3"/>
      <c r="AR432" s="90">
        <f t="shared" si="137"/>
        <v>0</v>
      </c>
      <c r="AS432" s="91">
        <f t="shared" si="138"/>
        <v>0</v>
      </c>
      <c r="AT432" s="89">
        <f>SUM(AS$9:AS432)*RLR</f>
        <v>120</v>
      </c>
      <c r="AU432" s="90">
        <f>AT432-SUM(AW$9:AW432)</f>
        <v>8.5582505061836684</v>
      </c>
      <c r="AV432" s="48">
        <f t="shared" si="132"/>
        <v>0.41493775933609955</v>
      </c>
      <c r="AW432" s="31">
        <f t="shared" si="139"/>
        <v>3.5708972904799734E-2</v>
      </c>
      <c r="AX432" s="90">
        <f>SUM(AW$9:AW432)*RRF</f>
        <v>78.009224645671424</v>
      </c>
      <c r="AY432" s="96"/>
    </row>
    <row r="433" spans="1:51" x14ac:dyDescent="0.25">
      <c r="A433" s="14">
        <f t="shared" si="133"/>
        <v>4.24</v>
      </c>
      <c r="B433" s="59">
        <f>IF($B$4="AY",0,IFERROR(P*INDEX('UWYr writing pattern'!$C$4:$C$18,MATCH('Extended model w.Calcs'!$A433,'UWYr writing pattern'!$A$4:$A$18,0)) / 25,B432))</f>
        <v>0</v>
      </c>
      <c r="C433" s="36">
        <f t="shared" si="134"/>
        <v>6.1292055804978652E-11</v>
      </c>
      <c r="E433" s="48">
        <f t="shared" si="120"/>
        <v>12.72</v>
      </c>
      <c r="F433" s="34">
        <f t="shared" si="135"/>
        <v>8.9084433417154867E-12</v>
      </c>
      <c r="G433" s="31">
        <f>SUM($F$9:F433)*RLR</f>
        <v>119.99999999992642</v>
      </c>
      <c r="H433" s="32"/>
      <c r="I433" s="36">
        <f>G433-SUM($L$9:L433)</f>
        <v>16.794667481990345</v>
      </c>
      <c r="K433" s="48">
        <f t="shared" si="121"/>
        <v>0.4143646408839779</v>
      </c>
      <c r="L433" s="31">
        <f t="shared" si="136"/>
        <v>6.9977781174915168E-2</v>
      </c>
      <c r="M433" s="36">
        <f>SUM($L$9:L433)*RRF</f>
        <v>72.24373276255524</v>
      </c>
      <c r="N433" s="33"/>
      <c r="O433" s="36">
        <f t="shared" si="122"/>
        <v>89.038400244545585</v>
      </c>
      <c r="P433" s="33"/>
      <c r="Q433" s="33"/>
      <c r="R433" s="33"/>
      <c r="S433" s="33"/>
      <c r="T433" s="33"/>
      <c r="U433" s="33"/>
      <c r="V433" s="33"/>
      <c r="W433" s="31">
        <f t="shared" si="123"/>
        <v>5.148532687618206E-11</v>
      </c>
      <c r="X433" s="31">
        <f t="shared" si="124"/>
        <v>11.75626723739324</v>
      </c>
      <c r="Y433" s="31">
        <f t="shared" si="125"/>
        <v>11.756267237444726</v>
      </c>
      <c r="Z433" s="31">
        <f t="shared" si="126"/>
        <v>-5.0384002445455849</v>
      </c>
      <c r="AA433" s="31"/>
      <c r="AB433" s="31"/>
      <c r="AC433" s="31"/>
      <c r="AD433" s="31"/>
      <c r="AE433" s="31"/>
      <c r="AF433" s="31"/>
      <c r="AG433" s="31"/>
      <c r="AH433" s="33">
        <f t="shared" si="127"/>
        <v>0.86004443764946714</v>
      </c>
      <c r="AI433" s="33">
        <f t="shared" si="128"/>
        <v>1.0599809552922093</v>
      </c>
      <c r="AJ433" s="33">
        <f t="shared" si="129"/>
        <v>0.99999999999938682</v>
      </c>
      <c r="AK433" s="95">
        <f t="shared" si="130"/>
        <v>0.92885439684465143</v>
      </c>
      <c r="AL433" s="3">
        <f t="shared" si="131"/>
        <v>0.92897717422254211</v>
      </c>
      <c r="AM433" s="3"/>
      <c r="AN433" s="3"/>
      <c r="AO433" s="3"/>
      <c r="AP433" s="3"/>
      <c r="AQ433" s="3"/>
      <c r="AR433" s="90">
        <f t="shared" si="137"/>
        <v>0</v>
      </c>
      <c r="AS433" s="91">
        <f t="shared" si="138"/>
        <v>0</v>
      </c>
      <c r="AT433" s="89">
        <f>SUM(AS$9:AS433)*RLR</f>
        <v>120</v>
      </c>
      <c r="AU433" s="90">
        <f>AT433-SUM(AW$9:AW433)</f>
        <v>8.5227390932949447</v>
      </c>
      <c r="AV433" s="48">
        <f t="shared" si="132"/>
        <v>0.4143646408839779</v>
      </c>
      <c r="AW433" s="31">
        <f t="shared" si="139"/>
        <v>3.5511412888728916E-2</v>
      </c>
      <c r="AX433" s="90">
        <f>SUM(AW$9:AW433)*RRF</f>
        <v>78.034082634693533</v>
      </c>
      <c r="AY433" s="96"/>
    </row>
    <row r="434" spans="1:51" x14ac:dyDescent="0.25">
      <c r="A434" s="14">
        <f t="shared" si="133"/>
        <v>4.25</v>
      </c>
      <c r="B434" s="59">
        <f>IF($B$4="AY",0,IFERROR(P*INDEX('UWYr writing pattern'!$C$4:$C$18,MATCH('Extended model w.Calcs'!$A434,'UWYr writing pattern'!$A$4:$A$18,0)) / 25,B433))</f>
        <v>0</v>
      </c>
      <c r="C434" s="36">
        <f t="shared" si="134"/>
        <v>5.3495706306585368E-11</v>
      </c>
      <c r="E434" s="48">
        <f t="shared" si="120"/>
        <v>12.75</v>
      </c>
      <c r="F434" s="34">
        <f t="shared" si="135"/>
        <v>7.796349498393285E-12</v>
      </c>
      <c r="G434" s="31">
        <f>SUM($F$9:F434)*RLR</f>
        <v>119.99999999993577</v>
      </c>
      <c r="H434" s="32"/>
      <c r="I434" s="36">
        <f>G434-SUM($L$9:L434)</f>
        <v>16.725076318400284</v>
      </c>
      <c r="K434" s="48">
        <f t="shared" si="121"/>
        <v>0.41379310344827586</v>
      </c>
      <c r="L434" s="31">
        <f t="shared" si="136"/>
        <v>6.9591163599407507E-2</v>
      </c>
      <c r="M434" s="36">
        <f>SUM($L$9:L434)*RRF</f>
        <v>72.292446577074827</v>
      </c>
      <c r="N434" s="33"/>
      <c r="O434" s="36">
        <f t="shared" si="122"/>
        <v>89.017522895475111</v>
      </c>
      <c r="P434" s="33"/>
      <c r="Q434" s="33"/>
      <c r="R434" s="33"/>
      <c r="S434" s="33"/>
      <c r="T434" s="33"/>
      <c r="U434" s="33"/>
      <c r="V434" s="33"/>
      <c r="W434" s="31">
        <f t="shared" si="123"/>
        <v>4.4936393297531704E-11</v>
      </c>
      <c r="X434" s="31">
        <f t="shared" si="124"/>
        <v>11.707553422880197</v>
      </c>
      <c r="Y434" s="31">
        <f t="shared" si="125"/>
        <v>11.707553422925134</v>
      </c>
      <c r="Z434" s="31">
        <f t="shared" si="126"/>
        <v>-5.0175228954751105</v>
      </c>
      <c r="AA434" s="31"/>
      <c r="AB434" s="31"/>
      <c r="AC434" s="31"/>
      <c r="AD434" s="31"/>
      <c r="AE434" s="31"/>
      <c r="AF434" s="31"/>
      <c r="AG434" s="31"/>
      <c r="AH434" s="33">
        <f t="shared" si="127"/>
        <v>0.86062436401279552</v>
      </c>
      <c r="AI434" s="33">
        <f t="shared" si="128"/>
        <v>1.0597324154223227</v>
      </c>
      <c r="AJ434" s="33">
        <f t="shared" si="129"/>
        <v>0.99999999999946476</v>
      </c>
      <c r="AK434" s="95">
        <f t="shared" si="130"/>
        <v>0.92914838656771492</v>
      </c>
      <c r="AL434" s="3">
        <f t="shared" si="131"/>
        <v>0.92927146769952051</v>
      </c>
      <c r="AM434" s="3"/>
      <c r="AN434" s="3"/>
      <c r="AO434" s="3"/>
      <c r="AP434" s="3"/>
      <c r="AQ434" s="3"/>
      <c r="AR434" s="90">
        <f t="shared" si="137"/>
        <v>0</v>
      </c>
      <c r="AS434" s="91">
        <f t="shared" si="138"/>
        <v>0</v>
      </c>
      <c r="AT434" s="89">
        <f>SUM(AS$9:AS434)*RLR</f>
        <v>120</v>
      </c>
      <c r="AU434" s="90">
        <f>AT434-SUM(AW$9:AW434)</f>
        <v>8.4874238760575338</v>
      </c>
      <c r="AV434" s="48">
        <f t="shared" si="132"/>
        <v>0.41379310344827586</v>
      </c>
      <c r="AW434" s="31">
        <f t="shared" si="139"/>
        <v>3.531521723740999E-2</v>
      </c>
      <c r="AX434" s="90">
        <f>SUM(AW$9:AW434)*RRF</f>
        <v>78.058803286759726</v>
      </c>
      <c r="AY434" s="96"/>
    </row>
    <row r="435" spans="1:51" x14ac:dyDescent="0.25">
      <c r="A435" s="14">
        <f t="shared" si="133"/>
        <v>4.26</v>
      </c>
      <c r="B435" s="59">
        <f>IF($B$4="AY",0,IFERROR(P*INDEX('UWYr writing pattern'!$C$4:$C$18,MATCH('Extended model w.Calcs'!$A435,'UWYr writing pattern'!$A$4:$A$18,0)) / 25,B434))</f>
        <v>0</v>
      </c>
      <c r="C435" s="36">
        <f t="shared" si="134"/>
        <v>4.6675003752495733E-11</v>
      </c>
      <c r="E435" s="48">
        <f t="shared" si="120"/>
        <v>12.78</v>
      </c>
      <c r="F435" s="34">
        <f t="shared" si="135"/>
        <v>6.8207025540896347E-12</v>
      </c>
      <c r="G435" s="31">
        <f>SUM($F$9:F435)*RLR</f>
        <v>119.99999999994395</v>
      </c>
      <c r="H435" s="32"/>
      <c r="I435" s="36">
        <f>G435-SUM($L$9:L435)</f>
        <v>16.655869106056471</v>
      </c>
      <c r="K435" s="48">
        <f t="shared" si="121"/>
        <v>0.41322314049586778</v>
      </c>
      <c r="L435" s="31">
        <f t="shared" si="136"/>
        <v>6.9207212352001182E-2</v>
      </c>
      <c r="M435" s="36">
        <f>SUM($L$9:L435)*RRF</f>
        <v>72.340891625721227</v>
      </c>
      <c r="N435" s="33"/>
      <c r="O435" s="36">
        <f t="shared" si="122"/>
        <v>88.996760731777698</v>
      </c>
      <c r="P435" s="33"/>
      <c r="Q435" s="33"/>
      <c r="R435" s="33"/>
      <c r="S435" s="33"/>
      <c r="T435" s="33"/>
      <c r="U435" s="33"/>
      <c r="V435" s="33"/>
      <c r="W435" s="31">
        <f t="shared" si="123"/>
        <v>3.9207003152096415E-11</v>
      </c>
      <c r="X435" s="31">
        <f t="shared" si="124"/>
        <v>11.65910837423953</v>
      </c>
      <c r="Y435" s="31">
        <f t="shared" si="125"/>
        <v>11.659108374278738</v>
      </c>
      <c r="Z435" s="31">
        <f t="shared" si="126"/>
        <v>-4.9967607317776981</v>
      </c>
      <c r="AA435" s="31"/>
      <c r="AB435" s="31"/>
      <c r="AC435" s="31"/>
      <c r="AD435" s="31"/>
      <c r="AE435" s="31"/>
      <c r="AF435" s="31"/>
      <c r="AG435" s="31"/>
      <c r="AH435" s="33">
        <f t="shared" si="127"/>
        <v>0.8612010907823956</v>
      </c>
      <c r="AI435" s="33">
        <f t="shared" si="128"/>
        <v>1.0594852468068774</v>
      </c>
      <c r="AJ435" s="33">
        <f t="shared" si="129"/>
        <v>0.99999999999953293</v>
      </c>
      <c r="AK435" s="95">
        <f t="shared" si="130"/>
        <v>0.92944075874327781</v>
      </c>
      <c r="AL435" s="3">
        <f t="shared" si="131"/>
        <v>0.92956413748834998</v>
      </c>
      <c r="AM435" s="3"/>
      <c r="AN435" s="3"/>
      <c r="AO435" s="3"/>
      <c r="AP435" s="3"/>
      <c r="AQ435" s="3"/>
      <c r="AR435" s="90">
        <f t="shared" si="137"/>
        <v>0</v>
      </c>
      <c r="AS435" s="91">
        <f t="shared" si="138"/>
        <v>0</v>
      </c>
      <c r="AT435" s="89">
        <f>SUM(AS$9:AS435)*RLR</f>
        <v>120</v>
      </c>
      <c r="AU435" s="90">
        <f>AT435-SUM(AW$9:AW435)</f>
        <v>8.4523035013979921</v>
      </c>
      <c r="AV435" s="48">
        <f t="shared" si="132"/>
        <v>0.41322314049586778</v>
      </c>
      <c r="AW435" s="31">
        <f t="shared" si="139"/>
        <v>3.5120374659548419E-2</v>
      </c>
      <c r="AX435" s="90">
        <f>SUM(AW$9:AW435)*RRF</f>
        <v>78.083387549021396</v>
      </c>
      <c r="AY435" s="96"/>
    </row>
    <row r="436" spans="1:51" x14ac:dyDescent="0.25">
      <c r="A436" s="14">
        <f t="shared" si="133"/>
        <v>4.2699999999999996</v>
      </c>
      <c r="B436" s="59">
        <f>IF($B$4="AY",0,IFERROR(P*INDEX('UWYr writing pattern'!$C$4:$C$18,MATCH('Extended model w.Calcs'!$A436,'UWYr writing pattern'!$A$4:$A$18,0)) / 25,B435))</f>
        <v>0</v>
      </c>
      <c r="C436" s="36">
        <f t="shared" si="134"/>
        <v>4.070993827292678E-11</v>
      </c>
      <c r="E436" s="48">
        <f t="shared" si="120"/>
        <v>12.809999999999999</v>
      </c>
      <c r="F436" s="34">
        <f t="shared" si="135"/>
        <v>5.9650654795689543E-12</v>
      </c>
      <c r="G436" s="31">
        <f>SUM($F$9:F436)*RLR</f>
        <v>119.99999999995111</v>
      </c>
      <c r="H436" s="32"/>
      <c r="I436" s="36">
        <f>G436-SUM($L$9:L436)</f>
        <v>16.587043200666699</v>
      </c>
      <c r="K436" s="48">
        <f t="shared" si="121"/>
        <v>0.4126547455295736</v>
      </c>
      <c r="L436" s="31">
        <f t="shared" si="136"/>
        <v>6.8825905396927567E-2</v>
      </c>
      <c r="M436" s="36">
        <f>SUM($L$9:L436)*RRF</f>
        <v>72.38906975949908</v>
      </c>
      <c r="N436" s="33"/>
      <c r="O436" s="36">
        <f t="shared" si="122"/>
        <v>88.976112960165779</v>
      </c>
      <c r="P436" s="33"/>
      <c r="Q436" s="33"/>
      <c r="R436" s="33"/>
      <c r="S436" s="33"/>
      <c r="T436" s="33"/>
      <c r="U436" s="33"/>
      <c r="V436" s="33"/>
      <c r="W436" s="31">
        <f t="shared" si="123"/>
        <v>3.4196348149258493E-11</v>
      </c>
      <c r="X436" s="31">
        <f t="shared" si="124"/>
        <v>11.610930240466688</v>
      </c>
      <c r="Y436" s="31">
        <f t="shared" si="125"/>
        <v>11.610930240500885</v>
      </c>
      <c r="Z436" s="31">
        <f t="shared" si="126"/>
        <v>-4.9761129601657785</v>
      </c>
      <c r="AA436" s="31"/>
      <c r="AB436" s="31"/>
      <c r="AC436" s="31"/>
      <c r="AD436" s="31"/>
      <c r="AE436" s="31"/>
      <c r="AF436" s="31"/>
      <c r="AG436" s="31"/>
      <c r="AH436" s="33">
        <f t="shared" si="127"/>
        <v>0.8617746399940367</v>
      </c>
      <c r="AI436" s="33">
        <f t="shared" si="128"/>
        <v>1.0592394400019736</v>
      </c>
      <c r="AJ436" s="33">
        <f t="shared" si="129"/>
        <v>0.99999999999959266</v>
      </c>
      <c r="AK436" s="95">
        <f t="shared" si="130"/>
        <v>0.9297315244808485</v>
      </c>
      <c r="AL436" s="3">
        <f t="shared" si="131"/>
        <v>0.92985519477145606</v>
      </c>
      <c r="AM436" s="3"/>
      <c r="AN436" s="3"/>
      <c r="AO436" s="3"/>
      <c r="AP436" s="3"/>
      <c r="AQ436" s="3"/>
      <c r="AR436" s="90">
        <f t="shared" si="137"/>
        <v>0</v>
      </c>
      <c r="AS436" s="91">
        <f t="shared" si="138"/>
        <v>0</v>
      </c>
      <c r="AT436" s="89">
        <f>SUM(AS$9:AS436)*RLR</f>
        <v>120</v>
      </c>
      <c r="AU436" s="90">
        <f>AT436-SUM(AW$9:AW436)</f>
        <v>8.4173766274252699</v>
      </c>
      <c r="AV436" s="48">
        <f t="shared" si="132"/>
        <v>0.4126547455295736</v>
      </c>
      <c r="AW436" s="31">
        <f t="shared" si="139"/>
        <v>3.4926873972718979E-2</v>
      </c>
      <c r="AX436" s="90">
        <f>SUM(AW$9:AW436)*RRF</f>
        <v>78.10783636080231</v>
      </c>
      <c r="AY436" s="96"/>
    </row>
    <row r="437" spans="1:51" x14ac:dyDescent="0.25">
      <c r="A437" s="14">
        <f t="shared" si="133"/>
        <v>4.28</v>
      </c>
      <c r="B437" s="59">
        <f>IF($B$4="AY",0,IFERROR(P*INDEX('UWYr writing pattern'!$C$4:$C$18,MATCH('Extended model w.Calcs'!$A437,'UWYr writing pattern'!$A$4:$A$18,0)) / 25,B436))</f>
        <v>0</v>
      </c>
      <c r="C437" s="36">
        <f t="shared" si="134"/>
        <v>3.5494995180164861E-11</v>
      </c>
      <c r="E437" s="48">
        <f t="shared" si="120"/>
        <v>12.84</v>
      </c>
      <c r="F437" s="34">
        <f t="shared" si="135"/>
        <v>5.2149430927619202E-12</v>
      </c>
      <c r="G437" s="31">
        <f>SUM($F$9:F437)*RLR</f>
        <v>119.99999999995738</v>
      </c>
      <c r="H437" s="32"/>
      <c r="I437" s="36">
        <f>G437-SUM($L$9:L437)</f>
        <v>16.518595979762381</v>
      </c>
      <c r="K437" s="48">
        <f t="shared" si="121"/>
        <v>0.41208791208791207</v>
      </c>
      <c r="L437" s="31">
        <f t="shared" si="136"/>
        <v>6.8447220910591605E-2</v>
      </c>
      <c r="M437" s="36">
        <f>SUM($L$9:L437)*RRF</f>
        <v>72.436982814136499</v>
      </c>
      <c r="N437" s="33"/>
      <c r="O437" s="36">
        <f t="shared" si="122"/>
        <v>88.95557879389888</v>
      </c>
      <c r="P437" s="33"/>
      <c r="Q437" s="33"/>
      <c r="R437" s="33"/>
      <c r="S437" s="33"/>
      <c r="T437" s="33"/>
      <c r="U437" s="33"/>
      <c r="V437" s="33"/>
      <c r="W437" s="31">
        <f t="shared" si="123"/>
        <v>2.981579595133848E-11</v>
      </c>
      <c r="X437" s="31">
        <f t="shared" si="124"/>
        <v>11.563017185833665</v>
      </c>
      <c r="Y437" s="31">
        <f t="shared" si="125"/>
        <v>11.563017185863481</v>
      </c>
      <c r="Z437" s="31">
        <f t="shared" si="126"/>
        <v>-4.95557879389888</v>
      </c>
      <c r="AA437" s="31"/>
      <c r="AB437" s="31"/>
      <c r="AC437" s="31"/>
      <c r="AD437" s="31"/>
      <c r="AE437" s="31"/>
      <c r="AF437" s="31"/>
      <c r="AG437" s="31"/>
      <c r="AH437" s="33">
        <f t="shared" si="127"/>
        <v>0.86234503350162495</v>
      </c>
      <c r="AI437" s="33">
        <f t="shared" si="128"/>
        <v>1.0589949856416534</v>
      </c>
      <c r="AJ437" s="33">
        <f t="shared" si="129"/>
        <v>0.99999999999964484</v>
      </c>
      <c r="AK437" s="95">
        <f t="shared" si="130"/>
        <v>0.93002069479849947</v>
      </c>
      <c r="AL437" s="3">
        <f t="shared" si="131"/>
        <v>0.930144650638974</v>
      </c>
      <c r="AM437" s="3"/>
      <c r="AN437" s="3"/>
      <c r="AO437" s="3"/>
      <c r="AP437" s="3"/>
      <c r="AQ437" s="3"/>
      <c r="AR437" s="90">
        <f t="shared" si="137"/>
        <v>0</v>
      </c>
      <c r="AS437" s="91">
        <f t="shared" si="138"/>
        <v>0</v>
      </c>
      <c r="AT437" s="89">
        <f>SUM(AS$9:AS437)*RLR</f>
        <v>120</v>
      </c>
      <c r="AU437" s="90">
        <f>AT437-SUM(AW$9:AW437)</f>
        <v>8.3826419233231064</v>
      </c>
      <c r="AV437" s="48">
        <f t="shared" si="132"/>
        <v>0.41208791208791207</v>
      </c>
      <c r="AW437" s="31">
        <f t="shared" si="139"/>
        <v>3.473470410216755E-2</v>
      </c>
      <c r="AX437" s="90">
        <f>SUM(AW$9:AW437)*RRF</f>
        <v>78.132150653673818</v>
      </c>
      <c r="AY437" s="96"/>
    </row>
    <row r="438" spans="1:51" x14ac:dyDescent="0.25">
      <c r="A438" s="14">
        <f t="shared" si="133"/>
        <v>4.29</v>
      </c>
      <c r="B438" s="59">
        <f>IF($B$4="AY",0,IFERROR(P*INDEX('UWYr writing pattern'!$C$4:$C$18,MATCH('Extended model w.Calcs'!$A438,'UWYr writing pattern'!$A$4:$A$18,0)) / 25,B437))</f>
        <v>0</v>
      </c>
      <c r="C438" s="36">
        <f t="shared" si="134"/>
        <v>3.0937437799031694E-11</v>
      </c>
      <c r="E438" s="48">
        <f t="shared" si="120"/>
        <v>12.870000000000001</v>
      </c>
      <c r="F438" s="34">
        <f t="shared" si="135"/>
        <v>4.5575573811331681E-12</v>
      </c>
      <c r="G438" s="31">
        <f>SUM($F$9:F438)*RLR</f>
        <v>119.99999999996285</v>
      </c>
      <c r="H438" s="32"/>
      <c r="I438" s="36">
        <f>G438-SUM($L$9:L438)</f>
        <v>16.450524842488605</v>
      </c>
      <c r="K438" s="48">
        <f t="shared" si="121"/>
        <v>0.41152263374485598</v>
      </c>
      <c r="L438" s="31">
        <f t="shared" si="136"/>
        <v>6.8071137279240579E-2</v>
      </c>
      <c r="M438" s="36">
        <f>SUM($L$9:L438)*RRF</f>
        <v>72.484632610231969</v>
      </c>
      <c r="N438" s="33"/>
      <c r="O438" s="36">
        <f t="shared" si="122"/>
        <v>88.935157452720574</v>
      </c>
      <c r="P438" s="33"/>
      <c r="Q438" s="33"/>
      <c r="R438" s="33"/>
      <c r="S438" s="33"/>
      <c r="T438" s="33"/>
      <c r="U438" s="33"/>
      <c r="V438" s="33"/>
      <c r="W438" s="31">
        <f t="shared" si="123"/>
        <v>2.5987447751186617E-11</v>
      </c>
      <c r="X438" s="31">
        <f t="shared" si="124"/>
        <v>11.515367389742023</v>
      </c>
      <c r="Y438" s="31">
        <f t="shared" si="125"/>
        <v>11.515367389768011</v>
      </c>
      <c r="Z438" s="31">
        <f t="shared" si="126"/>
        <v>-4.9351574527205742</v>
      </c>
      <c r="AA438" s="31"/>
      <c r="AB438" s="31"/>
      <c r="AC438" s="31"/>
      <c r="AD438" s="31"/>
      <c r="AE438" s="31"/>
      <c r="AF438" s="31"/>
      <c r="AG438" s="31"/>
      <c r="AH438" s="33">
        <f t="shared" si="127"/>
        <v>0.862912292978952</v>
      </c>
      <c r="AI438" s="33">
        <f t="shared" si="128"/>
        <v>1.0587518744371498</v>
      </c>
      <c r="AJ438" s="33">
        <f t="shared" si="129"/>
        <v>0.99999999999969047</v>
      </c>
      <c r="AK438" s="95">
        <f t="shared" si="130"/>
        <v>0.93030828062374371</v>
      </c>
      <c r="AL438" s="3">
        <f t="shared" si="131"/>
        <v>0.93043251608963762</v>
      </c>
      <c r="AM438" s="3"/>
      <c r="AN438" s="3"/>
      <c r="AO438" s="3"/>
      <c r="AP438" s="3"/>
      <c r="AQ438" s="3"/>
      <c r="AR438" s="90">
        <f t="shared" si="137"/>
        <v>0</v>
      </c>
      <c r="AS438" s="91">
        <f t="shared" si="138"/>
        <v>0</v>
      </c>
      <c r="AT438" s="89">
        <f>SUM(AS$9:AS438)*RLR</f>
        <v>120</v>
      </c>
      <c r="AU438" s="90">
        <f>AT438-SUM(AW$9:AW438)</f>
        <v>8.348098069243477</v>
      </c>
      <c r="AV438" s="48">
        <f t="shared" si="132"/>
        <v>0.41152263374485598</v>
      </c>
      <c r="AW438" s="31">
        <f t="shared" si="139"/>
        <v>3.4543854079628185E-2</v>
      </c>
      <c r="AX438" s="90">
        <f>SUM(AW$9:AW438)*RRF</f>
        <v>78.156331351529559</v>
      </c>
      <c r="AY438" s="96"/>
    </row>
    <row r="439" spans="1:51" x14ac:dyDescent="0.25">
      <c r="A439" s="14">
        <f t="shared" si="133"/>
        <v>4.3</v>
      </c>
      <c r="B439" s="59">
        <f>IF($B$4="AY",0,IFERROR(P*INDEX('UWYr writing pattern'!$C$4:$C$18,MATCH('Extended model w.Calcs'!$A439,'UWYr writing pattern'!$A$4:$A$18,0)) / 25,B438))</f>
        <v>0</v>
      </c>
      <c r="C439" s="36">
        <f t="shared" si="134"/>
        <v>2.6955789554296315E-11</v>
      </c>
      <c r="E439" s="48">
        <f t="shared" si="120"/>
        <v>12.899999999999999</v>
      </c>
      <c r="F439" s="34">
        <f t="shared" si="135"/>
        <v>3.9816482447353794E-12</v>
      </c>
      <c r="G439" s="31">
        <f>SUM($F$9:F439)*RLR</f>
        <v>119.99999999996763</v>
      </c>
      <c r="H439" s="32"/>
      <c r="I439" s="36">
        <f>G439-SUM($L$9:L439)</f>
        <v>16.382827209396723</v>
      </c>
      <c r="K439" s="48">
        <f t="shared" si="121"/>
        <v>0.41095890410958907</v>
      </c>
      <c r="L439" s="31">
        <f t="shared" si="136"/>
        <v>6.7697633096660936E-2</v>
      </c>
      <c r="M439" s="36">
        <f>SUM($L$9:L439)*RRF</f>
        <v>72.532020953399623</v>
      </c>
      <c r="N439" s="33"/>
      <c r="O439" s="36">
        <f t="shared" si="122"/>
        <v>88.914848162796346</v>
      </c>
      <c r="P439" s="33"/>
      <c r="Q439" s="33"/>
      <c r="R439" s="33"/>
      <c r="S439" s="33"/>
      <c r="T439" s="33"/>
      <c r="U439" s="33"/>
      <c r="V439" s="33"/>
      <c r="W439" s="31">
        <f t="shared" si="123"/>
        <v>2.2642863225608902E-11</v>
      </c>
      <c r="X439" s="31">
        <f t="shared" si="124"/>
        <v>11.467979046577705</v>
      </c>
      <c r="Y439" s="31">
        <f t="shared" si="125"/>
        <v>11.467979046600348</v>
      </c>
      <c r="Z439" s="31">
        <f t="shared" si="126"/>
        <v>-4.9148481627963463</v>
      </c>
      <c r="AA439" s="31"/>
      <c r="AB439" s="31"/>
      <c r="AC439" s="31"/>
      <c r="AD439" s="31"/>
      <c r="AE439" s="31"/>
      <c r="AF439" s="31"/>
      <c r="AG439" s="31"/>
      <c r="AH439" s="33">
        <f t="shared" si="127"/>
        <v>0.86347643992142409</v>
      </c>
      <c r="AI439" s="33">
        <f t="shared" si="128"/>
        <v>1.058510097176147</v>
      </c>
      <c r="AJ439" s="33">
        <f t="shared" si="129"/>
        <v>0.99999999999973022</v>
      </c>
      <c r="AK439" s="95">
        <f t="shared" si="130"/>
        <v>0.93059429279440231</v>
      </c>
      <c r="AL439" s="3">
        <f t="shared" si="131"/>
        <v>0.93071880203165558</v>
      </c>
      <c r="AM439" s="3"/>
      <c r="AN439" s="3"/>
      <c r="AO439" s="3"/>
      <c r="AP439" s="3"/>
      <c r="AQ439" s="3"/>
      <c r="AR439" s="90">
        <f t="shared" si="137"/>
        <v>0</v>
      </c>
      <c r="AS439" s="91">
        <f t="shared" si="138"/>
        <v>0</v>
      </c>
      <c r="AT439" s="89">
        <f>SUM(AS$9:AS439)*RLR</f>
        <v>120</v>
      </c>
      <c r="AU439" s="90">
        <f>AT439-SUM(AW$9:AW439)</f>
        <v>8.313743756201319</v>
      </c>
      <c r="AV439" s="48">
        <f t="shared" si="132"/>
        <v>0.41095890410958907</v>
      </c>
      <c r="AW439" s="31">
        <f t="shared" si="139"/>
        <v>3.4354313042154229E-2</v>
      </c>
      <c r="AX439" s="90">
        <f>SUM(AW$9:AW439)*RRF</f>
        <v>78.180379370659068</v>
      </c>
      <c r="AY439" s="96"/>
    </row>
    <row r="440" spans="1:51" x14ac:dyDescent="0.25">
      <c r="A440" s="14">
        <f t="shared" si="133"/>
        <v>4.3099999999999996</v>
      </c>
      <c r="B440" s="59">
        <f>IF($B$4="AY",0,IFERROR(P*INDEX('UWYr writing pattern'!$C$4:$C$18,MATCH('Extended model w.Calcs'!$A440,'UWYr writing pattern'!$A$4:$A$18,0)) / 25,B439))</f>
        <v>0</v>
      </c>
      <c r="C440" s="36">
        <f t="shared" si="134"/>
        <v>2.3478492701792092E-11</v>
      </c>
      <c r="E440" s="48">
        <f t="shared" si="120"/>
        <v>12.93</v>
      </c>
      <c r="F440" s="34">
        <f t="shared" si="135"/>
        <v>3.4772968525042242E-12</v>
      </c>
      <c r="G440" s="31">
        <f>SUM($F$9:F440)*RLR</f>
        <v>119.99999999997181</v>
      </c>
      <c r="H440" s="32"/>
      <c r="I440" s="36">
        <f>G440-SUM($L$9:L440)</f>
        <v>16.315500522238992</v>
      </c>
      <c r="K440" s="48">
        <f t="shared" si="121"/>
        <v>0.41039671682626538</v>
      </c>
      <c r="L440" s="31">
        <f t="shared" si="136"/>
        <v>6.7326687161904347E-2</v>
      </c>
      <c r="M440" s="36">
        <f>SUM($L$9:L440)*RRF</f>
        <v>72.579149634412971</v>
      </c>
      <c r="N440" s="33"/>
      <c r="O440" s="36">
        <f t="shared" si="122"/>
        <v>88.894650156651963</v>
      </c>
      <c r="P440" s="33"/>
      <c r="Q440" s="33"/>
      <c r="R440" s="33"/>
      <c r="S440" s="33"/>
      <c r="T440" s="33"/>
      <c r="U440" s="33"/>
      <c r="V440" s="33"/>
      <c r="W440" s="31">
        <f t="shared" si="123"/>
        <v>1.9721933869505353E-11</v>
      </c>
      <c r="X440" s="31">
        <f t="shared" si="124"/>
        <v>11.420850365567293</v>
      </c>
      <c r="Y440" s="31">
        <f t="shared" si="125"/>
        <v>11.420850365587015</v>
      </c>
      <c r="Z440" s="31">
        <f t="shared" si="126"/>
        <v>-4.8946501566519629</v>
      </c>
      <c r="AA440" s="31"/>
      <c r="AB440" s="31"/>
      <c r="AC440" s="31"/>
      <c r="AD440" s="31"/>
      <c r="AE440" s="31"/>
      <c r="AF440" s="31"/>
      <c r="AG440" s="31"/>
      <c r="AH440" s="33">
        <f t="shared" si="127"/>
        <v>0.86403749564777343</v>
      </c>
      <c r="AI440" s="33">
        <f t="shared" si="128"/>
        <v>1.0582696447220472</v>
      </c>
      <c r="AJ440" s="33">
        <f t="shared" si="129"/>
        <v>0.99999999999976508</v>
      </c>
      <c r="AK440" s="95">
        <f t="shared" si="130"/>
        <v>0.93087874205946186</v>
      </c>
      <c r="AL440" s="3">
        <f t="shared" si="131"/>
        <v>0.93100351928358038</v>
      </c>
      <c r="AM440" s="3"/>
      <c r="AN440" s="3"/>
      <c r="AO440" s="3"/>
      <c r="AP440" s="3"/>
      <c r="AQ440" s="3"/>
      <c r="AR440" s="90">
        <f t="shared" si="137"/>
        <v>0</v>
      </c>
      <c r="AS440" s="91">
        <f t="shared" si="138"/>
        <v>0</v>
      </c>
      <c r="AT440" s="89">
        <f>SUM(AS$9:AS440)*RLR</f>
        <v>120</v>
      </c>
      <c r="AU440" s="90">
        <f>AT440-SUM(AW$9:AW440)</f>
        <v>8.2795776859703523</v>
      </c>
      <c r="AV440" s="48">
        <f t="shared" si="132"/>
        <v>0.41039671682626538</v>
      </c>
      <c r="AW440" s="31">
        <f t="shared" si="139"/>
        <v>3.4166070230964331E-2</v>
      </c>
      <c r="AX440" s="90">
        <f>SUM(AW$9:AW440)*RRF</f>
        <v>78.204295619820755</v>
      </c>
      <c r="AY440" s="96"/>
    </row>
    <row r="441" spans="1:51" x14ac:dyDescent="0.25">
      <c r="A441" s="14">
        <f t="shared" si="133"/>
        <v>4.32</v>
      </c>
      <c r="B441" s="59">
        <f>IF($B$4="AY",0,IFERROR(P*INDEX('UWYr writing pattern'!$C$4:$C$18,MATCH('Extended model w.Calcs'!$A441,'UWYr writing pattern'!$A$4:$A$18,0)) / 25,B440))</f>
        <v>0</v>
      </c>
      <c r="C441" s="36">
        <f t="shared" si="134"/>
        <v>2.0442723595450375E-11</v>
      </c>
      <c r="E441" s="48">
        <f t="shared" si="120"/>
        <v>12.96</v>
      </c>
      <c r="F441" s="34">
        <f t="shared" si="135"/>
        <v>3.0357691063417175E-12</v>
      </c>
      <c r="G441" s="31">
        <f>SUM($F$9:F441)*RLR</f>
        <v>119.99999999997546</v>
      </c>
      <c r="H441" s="32"/>
      <c r="I441" s="36">
        <f>G441-SUM($L$9:L441)</f>
        <v>16.248542243765598</v>
      </c>
      <c r="K441" s="48">
        <f t="shared" si="121"/>
        <v>0.4098360655737705</v>
      </c>
      <c r="L441" s="31">
        <f t="shared" si="136"/>
        <v>6.6958278477041E-2</v>
      </c>
      <c r="M441" s="36">
        <f>SUM($L$9:L441)*RRF</f>
        <v>72.626020429346895</v>
      </c>
      <c r="N441" s="33"/>
      <c r="O441" s="36">
        <f t="shared" si="122"/>
        <v>88.874562673112493</v>
      </c>
      <c r="P441" s="33"/>
      <c r="Q441" s="33"/>
      <c r="R441" s="33"/>
      <c r="S441" s="33"/>
      <c r="T441" s="33"/>
      <c r="U441" s="33"/>
      <c r="V441" s="33"/>
      <c r="W441" s="31">
        <f t="shared" si="123"/>
        <v>1.7171887820178313E-11</v>
      </c>
      <c r="X441" s="31">
        <f t="shared" si="124"/>
        <v>11.373979570635917</v>
      </c>
      <c r="Y441" s="31">
        <f t="shared" si="125"/>
        <v>11.37397957065309</v>
      </c>
      <c r="Z441" s="31">
        <f t="shared" si="126"/>
        <v>-4.8745626731124929</v>
      </c>
      <c r="AA441" s="31"/>
      <c r="AB441" s="31"/>
      <c r="AC441" s="31"/>
      <c r="AD441" s="31"/>
      <c r="AE441" s="31"/>
      <c r="AF441" s="31"/>
      <c r="AG441" s="31"/>
      <c r="AH441" s="33">
        <f t="shared" si="127"/>
        <v>0.86459548130174879</v>
      </c>
      <c r="AI441" s="33">
        <f t="shared" si="128"/>
        <v>1.0580305080132439</v>
      </c>
      <c r="AJ441" s="33">
        <f t="shared" si="129"/>
        <v>0.9999999999997955</v>
      </c>
      <c r="AK441" s="95">
        <f t="shared" si="130"/>
        <v>0.931161639079923</v>
      </c>
      <c r="AL441" s="3">
        <f t="shared" si="131"/>
        <v>0.93128667857516623</v>
      </c>
      <c r="AM441" s="3"/>
      <c r="AN441" s="3"/>
      <c r="AO441" s="3"/>
      <c r="AP441" s="3"/>
      <c r="AQ441" s="3"/>
      <c r="AR441" s="90">
        <f t="shared" si="137"/>
        <v>0</v>
      </c>
      <c r="AS441" s="91">
        <f t="shared" si="138"/>
        <v>0</v>
      </c>
      <c r="AT441" s="89">
        <f>SUM(AS$9:AS441)*RLR</f>
        <v>120</v>
      </c>
      <c r="AU441" s="90">
        <f>AT441-SUM(AW$9:AW441)</f>
        <v>8.2455985709800501</v>
      </c>
      <c r="AV441" s="48">
        <f t="shared" si="132"/>
        <v>0.4098360655737705</v>
      </c>
      <c r="AW441" s="31">
        <f t="shared" si="139"/>
        <v>3.3979114990302407E-2</v>
      </c>
      <c r="AX441" s="90">
        <f>SUM(AW$9:AW441)*RRF</f>
        <v>78.228081000313964</v>
      </c>
      <c r="AY441" s="96"/>
    </row>
    <row r="442" spans="1:51" x14ac:dyDescent="0.25">
      <c r="A442" s="14">
        <f t="shared" si="133"/>
        <v>4.33</v>
      </c>
      <c r="B442" s="59">
        <f>IF($B$4="AY",0,IFERROR(P*INDEX('UWYr writing pattern'!$C$4:$C$18,MATCH('Extended model w.Calcs'!$A442,'UWYr writing pattern'!$A$4:$A$18,0)) / 25,B441))</f>
        <v>0</v>
      </c>
      <c r="C442" s="36">
        <f t="shared" si="134"/>
        <v>1.7793346617480007E-11</v>
      </c>
      <c r="E442" s="48">
        <f t="shared" si="120"/>
        <v>12.99</v>
      </c>
      <c r="F442" s="34">
        <f t="shared" si="135"/>
        <v>2.6493769779703689E-12</v>
      </c>
      <c r="G442" s="31">
        <f>SUM($F$9:F442)*RLR</f>
        <v>119.99999999997863</v>
      </c>
      <c r="H442" s="32"/>
      <c r="I442" s="36">
        <f>G442-SUM($L$9:L442)</f>
        <v>16.181949857523833</v>
      </c>
      <c r="K442" s="48">
        <f t="shared" si="121"/>
        <v>0.40927694406548432</v>
      </c>
      <c r="L442" s="31">
        <f t="shared" si="136"/>
        <v>6.6592386244940974E-2</v>
      </c>
      <c r="M442" s="36">
        <f>SUM($L$9:L442)*RRF</f>
        <v>72.672635099718349</v>
      </c>
      <c r="N442" s="33"/>
      <c r="O442" s="36">
        <f t="shared" si="122"/>
        <v>88.854584957242182</v>
      </c>
      <c r="P442" s="33"/>
      <c r="Q442" s="33"/>
      <c r="R442" s="33"/>
      <c r="S442" s="33"/>
      <c r="T442" s="33"/>
      <c r="U442" s="33"/>
      <c r="V442" s="33"/>
      <c r="W442" s="31">
        <f t="shared" si="123"/>
        <v>1.4946411158683204E-11</v>
      </c>
      <c r="X442" s="31">
        <f t="shared" si="124"/>
        <v>11.327364900266682</v>
      </c>
      <c r="Y442" s="31">
        <f t="shared" si="125"/>
        <v>11.327364900281628</v>
      </c>
      <c r="Z442" s="31">
        <f t="shared" si="126"/>
        <v>-4.8545849572421815</v>
      </c>
      <c r="AA442" s="31"/>
      <c r="AB442" s="31"/>
      <c r="AC442" s="31"/>
      <c r="AD442" s="31"/>
      <c r="AE442" s="31"/>
      <c r="AF442" s="31"/>
      <c r="AG442" s="31"/>
      <c r="AH442" s="33">
        <f t="shared" si="127"/>
        <v>0.86515041785378988</v>
      </c>
      <c r="AI442" s="33">
        <f t="shared" si="128"/>
        <v>1.057792678062407</v>
      </c>
      <c r="AJ442" s="33">
        <f t="shared" si="129"/>
        <v>0.99999999999982192</v>
      </c>
      <c r="AK442" s="95">
        <f t="shared" si="130"/>
        <v>0.93144299442963918</v>
      </c>
      <c r="AL442" s="3">
        <f t="shared" si="131"/>
        <v>0.93156829054821888</v>
      </c>
      <c r="AM442" s="3"/>
      <c r="AN442" s="3"/>
      <c r="AO442" s="3"/>
      <c r="AP442" s="3"/>
      <c r="AQ442" s="3"/>
      <c r="AR442" s="90">
        <f t="shared" si="137"/>
        <v>0</v>
      </c>
      <c r="AS442" s="91">
        <f t="shared" si="138"/>
        <v>0</v>
      </c>
      <c r="AT442" s="89">
        <f>SUM(AS$9:AS442)*RLR</f>
        <v>120</v>
      </c>
      <c r="AU442" s="90">
        <f>AT442-SUM(AW$9:AW442)</f>
        <v>8.2118051342137335</v>
      </c>
      <c r="AV442" s="48">
        <f t="shared" si="132"/>
        <v>0.40927694406548432</v>
      </c>
      <c r="AW442" s="31">
        <f t="shared" si="139"/>
        <v>3.3793436766311684E-2</v>
      </c>
      <c r="AX442" s="90">
        <f>SUM(AW$9:AW442)*RRF</f>
        <v>78.251736406050384</v>
      </c>
      <c r="AY442" s="96"/>
    </row>
    <row r="443" spans="1:51" x14ac:dyDescent="0.25">
      <c r="A443" s="14">
        <f t="shared" si="133"/>
        <v>4.34</v>
      </c>
      <c r="B443" s="59">
        <f>IF($B$4="AY",0,IFERROR(P*INDEX('UWYr writing pattern'!$C$4:$C$18,MATCH('Extended model w.Calcs'!$A443,'UWYr writing pattern'!$A$4:$A$18,0)) / 25,B442))</f>
        <v>0</v>
      </c>
      <c r="C443" s="36">
        <f t="shared" si="134"/>
        <v>1.5481990891869354E-11</v>
      </c>
      <c r="E443" s="48">
        <f t="shared" si="120"/>
        <v>13.02</v>
      </c>
      <c r="F443" s="34">
        <f t="shared" si="135"/>
        <v>2.3113557256106531E-12</v>
      </c>
      <c r="G443" s="31">
        <f>SUM($F$9:F443)*RLR</f>
        <v>119.99999999998141</v>
      </c>
      <c r="H443" s="32"/>
      <c r="I443" s="36">
        <f>G443-SUM($L$9:L443)</f>
        <v>16.115720867659533</v>
      </c>
      <c r="K443" s="48">
        <f t="shared" si="121"/>
        <v>0.40871934604904631</v>
      </c>
      <c r="L443" s="31">
        <f t="shared" si="136"/>
        <v>6.6228989867082547E-2</v>
      </c>
      <c r="M443" s="36">
        <f>SUM($L$9:L443)*RRF</f>
        <v>72.718995392625317</v>
      </c>
      <c r="N443" s="33"/>
      <c r="O443" s="36">
        <f t="shared" si="122"/>
        <v>88.83471626028485</v>
      </c>
      <c r="P443" s="33"/>
      <c r="Q443" s="33"/>
      <c r="R443" s="33"/>
      <c r="S443" s="33"/>
      <c r="T443" s="33"/>
      <c r="U443" s="33"/>
      <c r="V443" s="33"/>
      <c r="W443" s="31">
        <f t="shared" si="123"/>
        <v>1.3004872349170256E-11</v>
      </c>
      <c r="X443" s="31">
        <f t="shared" si="124"/>
        <v>11.281004607361673</v>
      </c>
      <c r="Y443" s="31">
        <f t="shared" si="125"/>
        <v>11.281004607374678</v>
      </c>
      <c r="Z443" s="31">
        <f t="shared" si="126"/>
        <v>-4.8347162602848499</v>
      </c>
      <c r="AA443" s="31"/>
      <c r="AB443" s="31"/>
      <c r="AC443" s="31"/>
      <c r="AD443" s="31"/>
      <c r="AE443" s="31"/>
      <c r="AF443" s="31"/>
      <c r="AG443" s="31"/>
      <c r="AH443" s="33">
        <f t="shared" si="127"/>
        <v>0.86570232610268238</v>
      </c>
      <c r="AI443" s="33">
        <f t="shared" si="128"/>
        <v>1.0575561459557721</v>
      </c>
      <c r="AJ443" s="33">
        <f t="shared" si="129"/>
        <v>0.99999999999984512</v>
      </c>
      <c r="AK443" s="95">
        <f t="shared" si="130"/>
        <v>0.93172281859614714</v>
      </c>
      <c r="AL443" s="3">
        <f t="shared" si="131"/>
        <v>0.93184836575743479</v>
      </c>
      <c r="AM443" s="3"/>
      <c r="AN443" s="3"/>
      <c r="AO443" s="3"/>
      <c r="AP443" s="3"/>
      <c r="AQ443" s="3"/>
      <c r="AR443" s="90">
        <f t="shared" si="137"/>
        <v>0</v>
      </c>
      <c r="AS443" s="91">
        <f t="shared" si="138"/>
        <v>0</v>
      </c>
      <c r="AT443" s="89">
        <f>SUM(AS$9:AS443)*RLR</f>
        <v>120</v>
      </c>
      <c r="AU443" s="90">
        <f>AT443-SUM(AW$9:AW443)</f>
        <v>8.1781961091078159</v>
      </c>
      <c r="AV443" s="48">
        <f t="shared" si="132"/>
        <v>0.40871934604904631</v>
      </c>
      <c r="AW443" s="31">
        <f t="shared" si="139"/>
        <v>3.3609025105922508E-2</v>
      </c>
      <c r="AX443" s="90">
        <f>SUM(AW$9:AW443)*RRF</f>
        <v>78.275262723624522</v>
      </c>
      <c r="AY443" s="96"/>
    </row>
    <row r="444" spans="1:51" x14ac:dyDescent="0.25">
      <c r="A444" s="14">
        <f t="shared" si="133"/>
        <v>4.3499999999999996</v>
      </c>
      <c r="B444" s="59">
        <f>IF($B$4="AY",0,IFERROR(P*INDEX('UWYr writing pattern'!$C$4:$C$18,MATCH('Extended model w.Calcs'!$A444,'UWYr writing pattern'!$A$4:$A$18,0)) / 25,B443))</f>
        <v>0</v>
      </c>
      <c r="C444" s="36">
        <f t="shared" si="134"/>
        <v>1.3466235677747964E-11</v>
      </c>
      <c r="E444" s="48">
        <f t="shared" si="120"/>
        <v>13.049999999999999</v>
      </c>
      <c r="F444" s="34">
        <f t="shared" si="135"/>
        <v>2.0157552141213899E-12</v>
      </c>
      <c r="G444" s="31">
        <f>SUM($F$9:F444)*RLR</f>
        <v>119.99999999998383</v>
      </c>
      <c r="H444" s="32"/>
      <c r="I444" s="36">
        <f>G444-SUM($L$9:L444)</f>
        <v>16.049852798720565</v>
      </c>
      <c r="K444" s="48">
        <f t="shared" si="121"/>
        <v>0.40816326530612246</v>
      </c>
      <c r="L444" s="31">
        <f t="shared" si="136"/>
        <v>6.5868068941387733E-2</v>
      </c>
      <c r="M444" s="36">
        <f>SUM($L$9:L444)*RRF</f>
        <v>72.765103040884284</v>
      </c>
      <c r="N444" s="33"/>
      <c r="O444" s="36">
        <f t="shared" si="122"/>
        <v>88.814955839604849</v>
      </c>
      <c r="P444" s="33"/>
      <c r="Q444" s="33"/>
      <c r="R444" s="33"/>
      <c r="S444" s="33"/>
      <c r="T444" s="33"/>
      <c r="U444" s="33"/>
      <c r="V444" s="33"/>
      <c r="W444" s="31">
        <f t="shared" si="123"/>
        <v>1.1311637969308289E-11</v>
      </c>
      <c r="X444" s="31">
        <f t="shared" si="124"/>
        <v>11.234896959104395</v>
      </c>
      <c r="Y444" s="31">
        <f t="shared" si="125"/>
        <v>11.234896959115707</v>
      </c>
      <c r="Z444" s="31">
        <f t="shared" si="126"/>
        <v>-4.8149558396048491</v>
      </c>
      <c r="AA444" s="31"/>
      <c r="AB444" s="31"/>
      <c r="AC444" s="31"/>
      <c r="AD444" s="31"/>
      <c r="AE444" s="31"/>
      <c r="AF444" s="31"/>
      <c r="AG444" s="31"/>
      <c r="AH444" s="33">
        <f t="shared" si="127"/>
        <v>0.8662512266771939</v>
      </c>
      <c r="AI444" s="33">
        <f t="shared" si="128"/>
        <v>1.0573209028524386</v>
      </c>
      <c r="AJ444" s="33">
        <f t="shared" si="129"/>
        <v>0.99999999999986522</v>
      </c>
      <c r="AK444" s="95">
        <f t="shared" si="130"/>
        <v>0.93200112198148721</v>
      </c>
      <c r="AL444" s="3">
        <f t="shared" si="131"/>
        <v>0.93212691467123288</v>
      </c>
      <c r="AM444" s="3"/>
      <c r="AN444" s="3"/>
      <c r="AO444" s="3"/>
      <c r="AP444" s="3"/>
      <c r="AQ444" s="3"/>
      <c r="AR444" s="90">
        <f t="shared" si="137"/>
        <v>0</v>
      </c>
      <c r="AS444" s="91">
        <f t="shared" si="138"/>
        <v>0</v>
      </c>
      <c r="AT444" s="89">
        <f>SUM(AS$9:AS444)*RLR</f>
        <v>120</v>
      </c>
      <c r="AU444" s="90">
        <f>AT444-SUM(AW$9:AW444)</f>
        <v>8.1447702394520576</v>
      </c>
      <c r="AV444" s="48">
        <f t="shared" si="132"/>
        <v>0.40816326530612246</v>
      </c>
      <c r="AW444" s="31">
        <f t="shared" si="139"/>
        <v>3.3425869655754017E-2</v>
      </c>
      <c r="AX444" s="90">
        <f>SUM(AW$9:AW444)*RRF</f>
        <v>78.298660832383561</v>
      </c>
      <c r="AY444" s="96"/>
    </row>
    <row r="445" spans="1:51" x14ac:dyDescent="0.25">
      <c r="A445" s="14">
        <f t="shared" si="133"/>
        <v>4.3600000000000003</v>
      </c>
      <c r="B445" s="59">
        <f>IF($B$4="AY",0,IFERROR(P*INDEX('UWYr writing pattern'!$C$4:$C$18,MATCH('Extended model w.Calcs'!$A445,'UWYr writing pattern'!$A$4:$A$18,0)) / 25,B444))</f>
        <v>0</v>
      </c>
      <c r="C445" s="36">
        <f t="shared" si="134"/>
        <v>1.1708891921801855E-11</v>
      </c>
      <c r="E445" s="48">
        <f t="shared" si="120"/>
        <v>13.080000000000002</v>
      </c>
      <c r="F445" s="34">
        <f t="shared" si="135"/>
        <v>1.7573437559461093E-12</v>
      </c>
      <c r="G445" s="31">
        <f>SUM($F$9:F445)*RLR</f>
        <v>119.99999999998595</v>
      </c>
      <c r="H445" s="32"/>
      <c r="I445" s="36">
        <f>G445-SUM($L$9:L445)</f>
        <v>15.9843431954626</v>
      </c>
      <c r="K445" s="48">
        <f t="shared" si="121"/>
        <v>0.40760869565217389</v>
      </c>
      <c r="L445" s="31">
        <f t="shared" si="136"/>
        <v>6.550960326008394E-2</v>
      </c>
      <c r="M445" s="36">
        <f>SUM($L$9:L445)*RRF</f>
        <v>72.810959763166338</v>
      </c>
      <c r="N445" s="33"/>
      <c r="O445" s="36">
        <f t="shared" si="122"/>
        <v>88.795302958628938</v>
      </c>
      <c r="P445" s="33"/>
      <c r="Q445" s="33"/>
      <c r="R445" s="33"/>
      <c r="S445" s="33"/>
      <c r="T445" s="33"/>
      <c r="U445" s="33"/>
      <c r="V445" s="33"/>
      <c r="W445" s="31">
        <f t="shared" si="123"/>
        <v>9.8354692143135578E-12</v>
      </c>
      <c r="X445" s="31">
        <f t="shared" si="124"/>
        <v>11.18904023682382</v>
      </c>
      <c r="Y445" s="31">
        <f t="shared" si="125"/>
        <v>11.189040236833655</v>
      </c>
      <c r="Z445" s="31">
        <f t="shared" si="126"/>
        <v>-4.7953029586289375</v>
      </c>
      <c r="AA445" s="31"/>
      <c r="AB445" s="31"/>
      <c r="AC445" s="31"/>
      <c r="AD445" s="31"/>
      <c r="AE445" s="31"/>
      <c r="AF445" s="31"/>
      <c r="AG445" s="31"/>
      <c r="AH445" s="33">
        <f t="shared" si="127"/>
        <v>0.86679714003769448</v>
      </c>
      <c r="AI445" s="33">
        <f t="shared" si="128"/>
        <v>1.0570869399836778</v>
      </c>
      <c r="AJ445" s="33">
        <f t="shared" si="129"/>
        <v>0.99999999999988287</v>
      </c>
      <c r="AK445" s="95">
        <f t="shared" si="130"/>
        <v>0.93227791490301637</v>
      </c>
      <c r="AL445" s="3">
        <f t="shared" si="131"/>
        <v>0.93240394767257462</v>
      </c>
      <c r="AM445" s="3"/>
      <c r="AN445" s="3"/>
      <c r="AO445" s="3"/>
      <c r="AP445" s="3"/>
      <c r="AQ445" s="3"/>
      <c r="AR445" s="90">
        <f t="shared" si="137"/>
        <v>0</v>
      </c>
      <c r="AS445" s="91">
        <f t="shared" si="138"/>
        <v>0</v>
      </c>
      <c r="AT445" s="89">
        <f>SUM(AS$9:AS445)*RLR</f>
        <v>120</v>
      </c>
      <c r="AU445" s="90">
        <f>AT445-SUM(AW$9:AW445)</f>
        <v>8.1115262792910272</v>
      </c>
      <c r="AV445" s="48">
        <f t="shared" si="132"/>
        <v>0.40760869565217389</v>
      </c>
      <c r="AW445" s="31">
        <f t="shared" si="139"/>
        <v>3.3243960161028811E-2</v>
      </c>
      <c r="AX445" s="90">
        <f>SUM(AW$9:AW445)*RRF</f>
        <v>78.321931604496271</v>
      </c>
      <c r="AY445" s="96"/>
    </row>
    <row r="446" spans="1:51" x14ac:dyDescent="0.25">
      <c r="A446" s="14">
        <f t="shared" si="133"/>
        <v>4.37</v>
      </c>
      <c r="B446" s="59">
        <f>IF($B$4="AY",0,IFERROR(P*INDEX('UWYr writing pattern'!$C$4:$C$18,MATCH('Extended model w.Calcs'!$A446,'UWYr writing pattern'!$A$4:$A$18,0)) / 25,B445))</f>
        <v>0</v>
      </c>
      <c r="C446" s="36">
        <f t="shared" si="134"/>
        <v>1.0177368858430171E-11</v>
      </c>
      <c r="E446" s="48">
        <f t="shared" si="120"/>
        <v>13.11</v>
      </c>
      <c r="F446" s="34">
        <f t="shared" si="135"/>
        <v>1.5315230633716828E-12</v>
      </c>
      <c r="G446" s="31">
        <f>SUM($F$9:F446)*RLR</f>
        <v>119.99999999998778</v>
      </c>
      <c r="H446" s="32"/>
      <c r="I446" s="36">
        <f>G446-SUM($L$9:L446)</f>
        <v>15.919189622656845</v>
      </c>
      <c r="K446" s="48">
        <f t="shared" si="121"/>
        <v>0.40705563093622793</v>
      </c>
      <c r="L446" s="31">
        <f t="shared" si="136"/>
        <v>6.5153572807592111E-2</v>
      </c>
      <c r="M446" s="36">
        <f>SUM($L$9:L446)*RRF</f>
        <v>72.856567264131655</v>
      </c>
      <c r="N446" s="33"/>
      <c r="O446" s="36">
        <f t="shared" si="122"/>
        <v>88.7757568867885</v>
      </c>
      <c r="P446" s="33"/>
      <c r="Q446" s="33"/>
      <c r="R446" s="33"/>
      <c r="S446" s="33"/>
      <c r="T446" s="33"/>
      <c r="U446" s="33"/>
      <c r="V446" s="33"/>
      <c r="W446" s="31">
        <f t="shared" si="123"/>
        <v>8.5489898410813425E-12</v>
      </c>
      <c r="X446" s="31">
        <f t="shared" si="124"/>
        <v>11.14343273585979</v>
      </c>
      <c r="Y446" s="31">
        <f t="shared" si="125"/>
        <v>11.143432735868339</v>
      </c>
      <c r="Z446" s="31">
        <f t="shared" si="126"/>
        <v>-4.7757568867884999</v>
      </c>
      <c r="AA446" s="31"/>
      <c r="AB446" s="31"/>
      <c r="AC446" s="31"/>
      <c r="AD446" s="31"/>
      <c r="AE446" s="31"/>
      <c r="AF446" s="31"/>
      <c r="AG446" s="31"/>
      <c r="AH446" s="33">
        <f t="shared" si="127"/>
        <v>0.86734008647775784</v>
      </c>
      <c r="AI446" s="33">
        <f t="shared" si="128"/>
        <v>1.0568542486522441</v>
      </c>
      <c r="AJ446" s="33">
        <f t="shared" si="129"/>
        <v>0.99999999999989819</v>
      </c>
      <c r="AK446" s="95">
        <f t="shared" si="130"/>
        <v>0.93255320759421001</v>
      </c>
      <c r="AL446" s="3">
        <f t="shared" si="131"/>
        <v>0.93267947505977877</v>
      </c>
      <c r="AM446" s="3"/>
      <c r="AN446" s="3"/>
      <c r="AO446" s="3"/>
      <c r="AP446" s="3"/>
      <c r="AQ446" s="3"/>
      <c r="AR446" s="90">
        <f t="shared" si="137"/>
        <v>0</v>
      </c>
      <c r="AS446" s="91">
        <f t="shared" si="138"/>
        <v>0</v>
      </c>
      <c r="AT446" s="89">
        <f>SUM(AS$9:AS446)*RLR</f>
        <v>120</v>
      </c>
      <c r="AU446" s="90">
        <f>AT446-SUM(AW$9:AW446)</f>
        <v>8.0784629928265304</v>
      </c>
      <c r="AV446" s="48">
        <f t="shared" si="132"/>
        <v>0.40705563093622793</v>
      </c>
      <c r="AW446" s="31">
        <f t="shared" si="139"/>
        <v>3.3063286464501469E-2</v>
      </c>
      <c r="AX446" s="90">
        <f>SUM(AW$9:AW446)*RRF</f>
        <v>78.345075905021417</v>
      </c>
      <c r="AY446" s="96"/>
    </row>
    <row r="447" spans="1:51" x14ac:dyDescent="0.25">
      <c r="A447" s="14">
        <f t="shared" si="133"/>
        <v>4.38</v>
      </c>
      <c r="B447" s="59">
        <f>IF($B$4="AY",0,IFERROR(P*INDEX('UWYr writing pattern'!$C$4:$C$18,MATCH('Extended model w.Calcs'!$A447,'UWYr writing pattern'!$A$4:$A$18,0)) / 25,B446))</f>
        <v>0</v>
      </c>
      <c r="C447" s="36">
        <f t="shared" si="134"/>
        <v>8.843115801089976E-12</v>
      </c>
      <c r="E447" s="48">
        <f t="shared" si="120"/>
        <v>13.14</v>
      </c>
      <c r="F447" s="34">
        <f t="shared" si="135"/>
        <v>1.3342530573401954E-12</v>
      </c>
      <c r="G447" s="31">
        <f>SUM($F$9:F447)*RLR</f>
        <v>119.99999999998938</v>
      </c>
      <c r="H447" s="32"/>
      <c r="I447" s="36">
        <f>G447-SUM($L$9:L447)</f>
        <v>15.854389664900012</v>
      </c>
      <c r="K447" s="48">
        <f t="shared" si="121"/>
        <v>0.4065040650406504</v>
      </c>
      <c r="L447" s="31">
        <f t="shared" si="136"/>
        <v>6.4799957758440344E-2</v>
      </c>
      <c r="M447" s="36">
        <f>SUM($L$9:L447)*RRF</f>
        <v>72.90192723456255</v>
      </c>
      <c r="N447" s="33"/>
      <c r="O447" s="36">
        <f t="shared" si="122"/>
        <v>88.756316899462561</v>
      </c>
      <c r="P447" s="33"/>
      <c r="Q447" s="33"/>
      <c r="R447" s="33"/>
      <c r="S447" s="33"/>
      <c r="T447" s="33"/>
      <c r="U447" s="33"/>
      <c r="V447" s="33"/>
      <c r="W447" s="31">
        <f t="shared" si="123"/>
        <v>7.4282172729155788E-12</v>
      </c>
      <c r="X447" s="31">
        <f t="shared" si="124"/>
        <v>11.098072765430008</v>
      </c>
      <c r="Y447" s="31">
        <f t="shared" si="125"/>
        <v>11.098072765437436</v>
      </c>
      <c r="Z447" s="31">
        <f t="shared" si="126"/>
        <v>-4.7563168994625613</v>
      </c>
      <c r="AA447" s="31"/>
      <c r="AB447" s="31"/>
      <c r="AC447" s="31"/>
      <c r="AD447" s="31"/>
      <c r="AE447" s="31"/>
      <c r="AF447" s="31"/>
      <c r="AG447" s="31"/>
      <c r="AH447" s="33">
        <f t="shared" si="127"/>
        <v>0.86788008612574463</v>
      </c>
      <c r="AI447" s="33">
        <f t="shared" si="128"/>
        <v>1.0566228202316972</v>
      </c>
      <c r="AJ447" s="33">
        <f t="shared" si="129"/>
        <v>0.99999999999991152</v>
      </c>
      <c r="AK447" s="95">
        <f t="shared" si="130"/>
        <v>0.932827010205458</v>
      </c>
      <c r="AL447" s="3">
        <f t="shared" si="131"/>
        <v>0.93295350704732394</v>
      </c>
      <c r="AM447" s="3"/>
      <c r="AN447" s="3"/>
      <c r="AO447" s="3"/>
      <c r="AP447" s="3"/>
      <c r="AQ447" s="3"/>
      <c r="AR447" s="90">
        <f t="shared" si="137"/>
        <v>0</v>
      </c>
      <c r="AS447" s="91">
        <f t="shared" si="138"/>
        <v>0</v>
      </c>
      <c r="AT447" s="89">
        <f>SUM(AS$9:AS447)*RLR</f>
        <v>120</v>
      </c>
      <c r="AU447" s="90">
        <f>AT447-SUM(AW$9:AW447)</f>
        <v>8.0455791543211319</v>
      </c>
      <c r="AV447" s="48">
        <f t="shared" si="132"/>
        <v>0.4065040650406504</v>
      </c>
      <c r="AW447" s="31">
        <f t="shared" si="139"/>
        <v>3.2883838505399714E-2</v>
      </c>
      <c r="AX447" s="90">
        <f>SUM(AW$9:AW447)*RRF</f>
        <v>78.368094591975208</v>
      </c>
      <c r="AY447" s="96"/>
    </row>
    <row r="448" spans="1:51" x14ac:dyDescent="0.25">
      <c r="A448" s="14">
        <f t="shared" si="133"/>
        <v>4.3899999999999997</v>
      </c>
      <c r="B448" s="59">
        <f>IF($B$4="AY",0,IFERROR(P*INDEX('UWYr writing pattern'!$C$4:$C$18,MATCH('Extended model w.Calcs'!$A448,'UWYr writing pattern'!$A$4:$A$18,0)) / 25,B447))</f>
        <v>0</v>
      </c>
      <c r="C448" s="36">
        <f t="shared" si="134"/>
        <v>7.6811303848267524E-12</v>
      </c>
      <c r="E448" s="48">
        <f t="shared" si="120"/>
        <v>13.169999999999998</v>
      </c>
      <c r="F448" s="34">
        <f t="shared" si="135"/>
        <v>1.161985416263223E-12</v>
      </c>
      <c r="G448" s="31">
        <f>SUM($F$9:F448)*RLR</f>
        <v>119.99999999999079</v>
      </c>
      <c r="H448" s="32"/>
      <c r="I448" s="36">
        <f>G448-SUM($L$9:L448)</f>
        <v>15.789940926426212</v>
      </c>
      <c r="K448" s="48">
        <f t="shared" si="121"/>
        <v>0.40595399188092018</v>
      </c>
      <c r="L448" s="31">
        <f t="shared" si="136"/>
        <v>6.4448738475203299E-2</v>
      </c>
      <c r="M448" s="36">
        <f>SUM($L$9:L448)*RRF</f>
        <v>72.947041351495201</v>
      </c>
      <c r="N448" s="33"/>
      <c r="O448" s="36">
        <f t="shared" si="122"/>
        <v>88.736982277921413</v>
      </c>
      <c r="P448" s="33"/>
      <c r="Q448" s="33"/>
      <c r="R448" s="33"/>
      <c r="S448" s="33"/>
      <c r="T448" s="33"/>
      <c r="U448" s="33"/>
      <c r="V448" s="33"/>
      <c r="W448" s="31">
        <f t="shared" si="123"/>
        <v>6.4521495232544715E-12</v>
      </c>
      <c r="X448" s="31">
        <f t="shared" si="124"/>
        <v>11.052958648498347</v>
      </c>
      <c r="Y448" s="31">
        <f t="shared" si="125"/>
        <v>11.052958648504799</v>
      </c>
      <c r="Z448" s="31">
        <f t="shared" si="126"/>
        <v>-4.7369822779214132</v>
      </c>
      <c r="AA448" s="31"/>
      <c r="AB448" s="31"/>
      <c r="AC448" s="31"/>
      <c r="AD448" s="31"/>
      <c r="AE448" s="31"/>
      <c r="AF448" s="31"/>
      <c r="AG448" s="31"/>
      <c r="AH448" s="33">
        <f t="shared" si="127"/>
        <v>0.86841715894637139</v>
      </c>
      <c r="AI448" s="33">
        <f t="shared" si="128"/>
        <v>1.0563926461657311</v>
      </c>
      <c r="AJ448" s="33">
        <f t="shared" si="129"/>
        <v>0.99999999999992328</v>
      </c>
      <c r="AK448" s="95">
        <f t="shared" si="130"/>
        <v>0.93309933280484947</v>
      </c>
      <c r="AL448" s="3">
        <f t="shared" si="131"/>
        <v>0.93322605376664369</v>
      </c>
      <c r="AM448" s="3"/>
      <c r="AN448" s="3"/>
      <c r="AO448" s="3"/>
      <c r="AP448" s="3"/>
      <c r="AQ448" s="3"/>
      <c r="AR448" s="90">
        <f t="shared" si="137"/>
        <v>0</v>
      </c>
      <c r="AS448" s="91">
        <f t="shared" si="138"/>
        <v>0</v>
      </c>
      <c r="AT448" s="89">
        <f>SUM(AS$9:AS448)*RLR</f>
        <v>120</v>
      </c>
      <c r="AU448" s="90">
        <f>AT448-SUM(AW$9:AW448)</f>
        <v>8.0128735480027586</v>
      </c>
      <c r="AV448" s="48">
        <f t="shared" si="132"/>
        <v>0.40595399188092018</v>
      </c>
      <c r="AW448" s="31">
        <f t="shared" si="139"/>
        <v>3.2705606318378586E-2</v>
      </c>
      <c r="AX448" s="90">
        <f>SUM(AW$9:AW448)*RRF</f>
        <v>78.390988516398068</v>
      </c>
      <c r="AY448" s="96"/>
    </row>
    <row r="449" spans="1:51" x14ac:dyDescent="0.25">
      <c r="A449" s="14">
        <f t="shared" si="133"/>
        <v>4.4000000000000004</v>
      </c>
      <c r="B449" s="59">
        <f>IF($B$4="AY",0,IFERROR(P*INDEX('UWYr writing pattern'!$C$4:$C$18,MATCH('Extended model w.Calcs'!$A449,'UWYr writing pattern'!$A$4:$A$18,0)) / 25,B448))</f>
        <v>0</v>
      </c>
      <c r="C449" s="36">
        <f t="shared" si="134"/>
        <v>6.6695255131450692E-12</v>
      </c>
      <c r="E449" s="48">
        <f t="shared" si="120"/>
        <v>13.200000000000001</v>
      </c>
      <c r="F449" s="34">
        <f t="shared" si="135"/>
        <v>1.0116048716816832E-12</v>
      </c>
      <c r="G449" s="31">
        <f>SUM($F$9:F449)*RLR</f>
        <v>119.999999999992</v>
      </c>
      <c r="H449" s="32"/>
      <c r="I449" s="36">
        <f>G449-SUM($L$9:L449)</f>
        <v>15.725841030920947</v>
      </c>
      <c r="K449" s="48">
        <f t="shared" si="121"/>
        <v>0.40540540540540537</v>
      </c>
      <c r="L449" s="31">
        <f t="shared" si="136"/>
        <v>6.4099895506466359E-2</v>
      </c>
      <c r="M449" s="36">
        <f>SUM($L$9:L449)*RRF</f>
        <v>72.991911278349733</v>
      </c>
      <c r="N449" s="33"/>
      <c r="O449" s="36">
        <f t="shared" si="122"/>
        <v>88.717752309270679</v>
      </c>
      <c r="P449" s="33"/>
      <c r="Q449" s="33"/>
      <c r="R449" s="33"/>
      <c r="S449" s="33"/>
      <c r="T449" s="33"/>
      <c r="U449" s="33"/>
      <c r="V449" s="33"/>
      <c r="W449" s="31">
        <f t="shared" si="123"/>
        <v>5.6024014310418577E-12</v>
      </c>
      <c r="X449" s="31">
        <f t="shared" si="124"/>
        <v>11.008088721644661</v>
      </c>
      <c r="Y449" s="31">
        <f t="shared" si="125"/>
        <v>11.008088721650264</v>
      </c>
      <c r="Z449" s="31">
        <f t="shared" si="126"/>
        <v>-4.7177523092706792</v>
      </c>
      <c r="AA449" s="31"/>
      <c r="AB449" s="31"/>
      <c r="AC449" s="31"/>
      <c r="AD449" s="31"/>
      <c r="AE449" s="31"/>
      <c r="AF449" s="31"/>
      <c r="AG449" s="31"/>
      <c r="AH449" s="33">
        <f t="shared" si="127"/>
        <v>0.86895132474225867</v>
      </c>
      <c r="AI449" s="33">
        <f t="shared" si="128"/>
        <v>1.0561637179675081</v>
      </c>
      <c r="AJ449" s="33">
        <f t="shared" si="129"/>
        <v>0.99999999999993328</v>
      </c>
      <c r="AK449" s="95">
        <f t="shared" si="130"/>
        <v>0.93337018537895089</v>
      </c>
      <c r="AL449" s="3">
        <f t="shared" si="131"/>
        <v>0.93349712526691442</v>
      </c>
      <c r="AM449" s="3"/>
      <c r="AN449" s="3"/>
      <c r="AO449" s="3"/>
      <c r="AP449" s="3"/>
      <c r="AQ449" s="3"/>
      <c r="AR449" s="90">
        <f t="shared" si="137"/>
        <v>0</v>
      </c>
      <c r="AS449" s="91">
        <f t="shared" si="138"/>
        <v>0</v>
      </c>
      <c r="AT449" s="89">
        <f>SUM(AS$9:AS449)*RLR</f>
        <v>120</v>
      </c>
      <c r="AU449" s="90">
        <f>AT449-SUM(AW$9:AW449)</f>
        <v>7.980344967970268</v>
      </c>
      <c r="AV449" s="48">
        <f t="shared" si="132"/>
        <v>0.40540540540540537</v>
      </c>
      <c r="AW449" s="31">
        <f t="shared" si="139"/>
        <v>3.2528580032487521E-2</v>
      </c>
      <c r="AX449" s="90">
        <f>SUM(AW$9:AW449)*RRF</f>
        <v>78.413758522420807</v>
      </c>
      <c r="AY449" s="96"/>
    </row>
    <row r="450" spans="1:51" x14ac:dyDescent="0.25">
      <c r="A450" s="14">
        <f t="shared" si="133"/>
        <v>4.41</v>
      </c>
      <c r="B450" s="59">
        <f>IF($B$4="AY",0,IFERROR(P*INDEX('UWYr writing pattern'!$C$4:$C$18,MATCH('Extended model w.Calcs'!$A450,'UWYr writing pattern'!$A$4:$A$18,0)) / 25,B449))</f>
        <v>0</v>
      </c>
      <c r="C450" s="36">
        <f t="shared" si="134"/>
        <v>5.7891481454099202E-12</v>
      </c>
      <c r="E450" s="48">
        <f t="shared" si="120"/>
        <v>13.23</v>
      </c>
      <c r="F450" s="34">
        <f t="shared" si="135"/>
        <v>8.8037736773514918E-13</v>
      </c>
      <c r="G450" s="31">
        <f>SUM($F$9:F450)*RLR</f>
        <v>119.99999999999305</v>
      </c>
      <c r="H450" s="32"/>
      <c r="I450" s="36">
        <f>G450-SUM($L$9:L450)</f>
        <v>15.662087621337179</v>
      </c>
      <c r="K450" s="48">
        <f t="shared" si="121"/>
        <v>0.40485829959514169</v>
      </c>
      <c r="L450" s="31">
        <f t="shared" si="136"/>
        <v>6.3753409584814652E-2</v>
      </c>
      <c r="M450" s="36">
        <f>SUM($L$9:L450)*RRF</f>
        <v>73.036538665059112</v>
      </c>
      <c r="N450" s="33"/>
      <c r="O450" s="36">
        <f t="shared" si="122"/>
        <v>88.698626286396291</v>
      </c>
      <c r="P450" s="33"/>
      <c r="Q450" s="33"/>
      <c r="R450" s="33"/>
      <c r="S450" s="33"/>
      <c r="T450" s="33"/>
      <c r="U450" s="33"/>
      <c r="V450" s="33"/>
      <c r="W450" s="31">
        <f t="shared" si="123"/>
        <v>4.8628844421443321E-12</v>
      </c>
      <c r="X450" s="31">
        <f t="shared" si="124"/>
        <v>10.963461334936024</v>
      </c>
      <c r="Y450" s="31">
        <f t="shared" si="125"/>
        <v>10.963461334940888</v>
      </c>
      <c r="Z450" s="31">
        <f t="shared" si="126"/>
        <v>-4.6986262863962907</v>
      </c>
      <c r="AA450" s="31"/>
      <c r="AB450" s="31"/>
      <c r="AC450" s="31"/>
      <c r="AD450" s="31"/>
      <c r="AE450" s="31"/>
      <c r="AF450" s="31"/>
      <c r="AG450" s="31"/>
      <c r="AH450" s="33">
        <f t="shared" si="127"/>
        <v>0.86948260315546566</v>
      </c>
      <c r="AI450" s="33">
        <f t="shared" si="128"/>
        <v>1.0559360272190035</v>
      </c>
      <c r="AJ450" s="33">
        <f t="shared" si="129"/>
        <v>0.99999999999994205</v>
      </c>
      <c r="AK450" s="95">
        <f t="shared" si="130"/>
        <v>0.9336395778335751</v>
      </c>
      <c r="AL450" s="3">
        <f t="shared" si="131"/>
        <v>0.93376673151583234</v>
      </c>
      <c r="AM450" s="3"/>
      <c r="AN450" s="3"/>
      <c r="AO450" s="3"/>
      <c r="AP450" s="3"/>
      <c r="AQ450" s="3"/>
      <c r="AR450" s="90">
        <f t="shared" si="137"/>
        <v>0</v>
      </c>
      <c r="AS450" s="91">
        <f t="shared" si="138"/>
        <v>0</v>
      </c>
      <c r="AT450" s="89">
        <f>SUM(AS$9:AS450)*RLR</f>
        <v>120</v>
      </c>
      <c r="AU450" s="90">
        <f>AT450-SUM(AW$9:AW450)</f>
        <v>7.9479922181001115</v>
      </c>
      <c r="AV450" s="48">
        <f t="shared" si="132"/>
        <v>0.40485829959514169</v>
      </c>
      <c r="AW450" s="31">
        <f t="shared" si="139"/>
        <v>3.235274987014973E-2</v>
      </c>
      <c r="AX450" s="90">
        <f>SUM(AW$9:AW450)*RRF</f>
        <v>78.436405447329918</v>
      </c>
      <c r="AY450" s="96"/>
    </row>
    <row r="451" spans="1:51" x14ac:dyDescent="0.25">
      <c r="A451" s="14">
        <f t="shared" si="133"/>
        <v>4.42</v>
      </c>
      <c r="B451" s="59">
        <f>IF($B$4="AY",0,IFERROR(P*INDEX('UWYr writing pattern'!$C$4:$C$18,MATCH('Extended model w.Calcs'!$A451,'UWYr writing pattern'!$A$4:$A$18,0)) / 25,B450))</f>
        <v>0</v>
      </c>
      <c r="C451" s="36">
        <f t="shared" si="134"/>
        <v>5.0232438457721879E-12</v>
      </c>
      <c r="E451" s="48">
        <f t="shared" si="120"/>
        <v>13.26</v>
      </c>
      <c r="F451" s="34">
        <f t="shared" si="135"/>
        <v>7.6590429963773241E-13</v>
      </c>
      <c r="G451" s="31">
        <f>SUM($F$9:F451)*RLR</f>
        <v>119.99999999999397</v>
      </c>
      <c r="H451" s="32"/>
      <c r="I451" s="36">
        <f>G451-SUM($L$9:L451)</f>
        <v>15.598678359713261</v>
      </c>
      <c r="K451" s="48">
        <f t="shared" si="121"/>
        <v>0.40431266846361186</v>
      </c>
      <c r="L451" s="31">
        <f t="shared" si="136"/>
        <v>6.3409261624846877E-2</v>
      </c>
      <c r="M451" s="36">
        <f>SUM($L$9:L451)*RRF</f>
        <v>73.080925148196499</v>
      </c>
      <c r="N451" s="33"/>
      <c r="O451" s="36">
        <f t="shared" si="122"/>
        <v>88.679603507909761</v>
      </c>
      <c r="P451" s="33"/>
      <c r="Q451" s="33"/>
      <c r="R451" s="33"/>
      <c r="S451" s="33"/>
      <c r="T451" s="33"/>
      <c r="U451" s="33"/>
      <c r="V451" s="33"/>
      <c r="W451" s="31">
        <f t="shared" si="123"/>
        <v>4.2195248304486376E-12</v>
      </c>
      <c r="X451" s="31">
        <f t="shared" si="124"/>
        <v>10.919074851799282</v>
      </c>
      <c r="Y451" s="31">
        <f t="shared" si="125"/>
        <v>10.919074851803501</v>
      </c>
      <c r="Z451" s="31">
        <f t="shared" si="126"/>
        <v>-4.6796035079097607</v>
      </c>
      <c r="AA451" s="31"/>
      <c r="AB451" s="31"/>
      <c r="AC451" s="31"/>
      <c r="AD451" s="31"/>
      <c r="AE451" s="31"/>
      <c r="AF451" s="31"/>
      <c r="AG451" s="31"/>
      <c r="AH451" s="33">
        <f t="shared" si="127"/>
        <v>0.87001101366900591</v>
      </c>
      <c r="AI451" s="33">
        <f t="shared" si="128"/>
        <v>1.0557095655703543</v>
      </c>
      <c r="AJ451" s="33">
        <f t="shared" si="129"/>
        <v>0.99999999999994982</v>
      </c>
      <c r="AK451" s="95">
        <f t="shared" si="130"/>
        <v>0.9339075199945418</v>
      </c>
      <c r="AL451" s="3">
        <f t="shared" si="131"/>
        <v>0.93403488240038357</v>
      </c>
      <c r="AM451" s="3"/>
      <c r="AN451" s="3"/>
      <c r="AO451" s="3"/>
      <c r="AP451" s="3"/>
      <c r="AQ451" s="3"/>
      <c r="AR451" s="90">
        <f t="shared" si="137"/>
        <v>0</v>
      </c>
      <c r="AS451" s="91">
        <f t="shared" si="138"/>
        <v>0</v>
      </c>
      <c r="AT451" s="89">
        <f>SUM(AS$9:AS451)*RLR</f>
        <v>120</v>
      </c>
      <c r="AU451" s="90">
        <f>AT451-SUM(AW$9:AW451)</f>
        <v>7.9158141119539636</v>
      </c>
      <c r="AV451" s="48">
        <f t="shared" si="132"/>
        <v>0.40431266846361186</v>
      </c>
      <c r="AW451" s="31">
        <f t="shared" si="139"/>
        <v>3.2178106146154295E-2</v>
      </c>
      <c r="AX451" s="90">
        <f>SUM(AW$9:AW451)*RRF</f>
        <v>78.458930121632221</v>
      </c>
      <c r="AY451" s="96"/>
    </row>
    <row r="452" spans="1:51" x14ac:dyDescent="0.25">
      <c r="A452" s="14">
        <f t="shared" si="133"/>
        <v>4.43</v>
      </c>
      <c r="B452" s="59">
        <f>IF($B$4="AY",0,IFERROR(P*INDEX('UWYr writing pattern'!$C$4:$C$18,MATCH('Extended model w.Calcs'!$A452,'UWYr writing pattern'!$A$4:$A$18,0)) / 25,B451))</f>
        <v>0</v>
      </c>
      <c r="C452" s="36">
        <f t="shared" si="134"/>
        <v>4.3571617118227961E-12</v>
      </c>
      <c r="E452" s="48">
        <f t="shared" si="120"/>
        <v>13.29</v>
      </c>
      <c r="F452" s="34">
        <f t="shared" si="135"/>
        <v>6.6608213394939209E-13</v>
      </c>
      <c r="G452" s="31">
        <f>SUM($F$9:F452)*RLR</f>
        <v>119.99999999999477</v>
      </c>
      <c r="H452" s="32"/>
      <c r="I452" s="36">
        <f>G452-SUM($L$9:L452)</f>
        <v>15.535610926992845</v>
      </c>
      <c r="K452" s="48">
        <f t="shared" si="121"/>
        <v>0.40376850605652759</v>
      </c>
      <c r="L452" s="31">
        <f t="shared" si="136"/>
        <v>6.3067432721212652E-2</v>
      </c>
      <c r="M452" s="36">
        <f>SUM($L$9:L452)*RRF</f>
        <v>73.125072351101338</v>
      </c>
      <c r="N452" s="33"/>
      <c r="O452" s="36">
        <f t="shared" si="122"/>
        <v>88.660683278094183</v>
      </c>
      <c r="P452" s="33"/>
      <c r="Q452" s="33"/>
      <c r="R452" s="33"/>
      <c r="S452" s="33"/>
      <c r="T452" s="33"/>
      <c r="U452" s="33"/>
      <c r="V452" s="33"/>
      <c r="W452" s="31">
        <f t="shared" si="123"/>
        <v>3.6600158379311485E-12</v>
      </c>
      <c r="X452" s="31">
        <f t="shared" si="124"/>
        <v>10.874927648894991</v>
      </c>
      <c r="Y452" s="31">
        <f t="shared" si="125"/>
        <v>10.87492764889865</v>
      </c>
      <c r="Z452" s="31">
        <f t="shared" si="126"/>
        <v>-4.6606832780941829</v>
      </c>
      <c r="AA452" s="31"/>
      <c r="AB452" s="31"/>
      <c r="AC452" s="31"/>
      <c r="AD452" s="31"/>
      <c r="AE452" s="31"/>
      <c r="AF452" s="31"/>
      <c r="AG452" s="31"/>
      <c r="AH452" s="33">
        <f t="shared" si="127"/>
        <v>0.87053657560834929</v>
      </c>
      <c r="AI452" s="33">
        <f t="shared" si="128"/>
        <v>1.0554843247392165</v>
      </c>
      <c r="AJ452" s="33">
        <f t="shared" si="129"/>
        <v>0.99999999999995637</v>
      </c>
      <c r="AK452" s="95">
        <f t="shared" si="130"/>
        <v>0.93417402160843066</v>
      </c>
      <c r="AL452" s="3">
        <f t="shared" si="131"/>
        <v>0.93430158772760574</v>
      </c>
      <c r="AM452" s="3"/>
      <c r="AN452" s="3"/>
      <c r="AO452" s="3"/>
      <c r="AP452" s="3"/>
      <c r="AQ452" s="3"/>
      <c r="AR452" s="90">
        <f t="shared" si="137"/>
        <v>0</v>
      </c>
      <c r="AS452" s="91">
        <f t="shared" si="138"/>
        <v>0</v>
      </c>
      <c r="AT452" s="89">
        <f>SUM(AS$9:AS452)*RLR</f>
        <v>120</v>
      </c>
      <c r="AU452" s="90">
        <f>AT452-SUM(AW$9:AW452)</f>
        <v>7.8838094726873038</v>
      </c>
      <c r="AV452" s="48">
        <f t="shared" si="132"/>
        <v>0.40376850605652759</v>
      </c>
      <c r="AW452" s="31">
        <f t="shared" si="139"/>
        <v>3.200463926666023E-2</v>
      </c>
      <c r="AX452" s="90">
        <f>SUM(AW$9:AW452)*RRF</f>
        <v>78.481333369118886</v>
      </c>
      <c r="AY452" s="96"/>
    </row>
    <row r="453" spans="1:51" x14ac:dyDescent="0.25">
      <c r="A453" s="14">
        <f t="shared" si="133"/>
        <v>4.4400000000000004</v>
      </c>
      <c r="B453" s="59">
        <f>IF($B$4="AY",0,IFERROR(P*INDEX('UWYr writing pattern'!$C$4:$C$18,MATCH('Extended model w.Calcs'!$A453,'UWYr writing pattern'!$A$4:$A$18,0)) / 25,B452))</f>
        <v>0</v>
      </c>
      <c r="C453" s="36">
        <f t="shared" si="134"/>
        <v>3.7780949203215466E-12</v>
      </c>
      <c r="E453" s="48">
        <f t="shared" si="120"/>
        <v>13.32</v>
      </c>
      <c r="F453" s="34">
        <f t="shared" si="135"/>
        <v>5.7906679150124957E-13</v>
      </c>
      <c r="G453" s="31">
        <f>SUM($F$9:F453)*RLR</f>
        <v>119.99999999999548</v>
      </c>
      <c r="H453" s="32"/>
      <c r="I453" s="36">
        <f>G453-SUM($L$9:L453)</f>
        <v>15.472883022846887</v>
      </c>
      <c r="K453" s="48">
        <f t="shared" si="121"/>
        <v>0.40322580645161288</v>
      </c>
      <c r="L453" s="31">
        <f t="shared" si="136"/>
        <v>6.2727904146673674E-2</v>
      </c>
      <c r="M453" s="36">
        <f>SUM($L$9:L453)*RRF</f>
        <v>73.168981884004012</v>
      </c>
      <c r="N453" s="33"/>
      <c r="O453" s="36">
        <f t="shared" si="122"/>
        <v>88.641864906850898</v>
      </c>
      <c r="P453" s="33"/>
      <c r="Q453" s="33"/>
      <c r="R453" s="33"/>
      <c r="S453" s="33"/>
      <c r="T453" s="33"/>
      <c r="U453" s="33"/>
      <c r="V453" s="33"/>
      <c r="W453" s="31">
        <f t="shared" si="123"/>
        <v>3.1735997330700988E-12</v>
      </c>
      <c r="X453" s="31">
        <f t="shared" si="124"/>
        <v>10.831018115992819</v>
      </c>
      <c r="Y453" s="31">
        <f t="shared" si="125"/>
        <v>10.831018115995994</v>
      </c>
      <c r="Z453" s="31">
        <f t="shared" si="126"/>
        <v>-4.6418649068508984</v>
      </c>
      <c r="AA453" s="31"/>
      <c r="AB453" s="31"/>
      <c r="AC453" s="31"/>
      <c r="AD453" s="31"/>
      <c r="AE453" s="31"/>
      <c r="AF453" s="31"/>
      <c r="AG453" s="31"/>
      <c r="AH453" s="33">
        <f t="shared" si="127"/>
        <v>0.87105930814290489</v>
      </c>
      <c r="AI453" s="33">
        <f t="shared" si="128"/>
        <v>1.0552602965101296</v>
      </c>
      <c r="AJ453" s="33">
        <f t="shared" si="129"/>
        <v>0.99999999999996236</v>
      </c>
      <c r="AK453" s="95">
        <f t="shared" si="130"/>
        <v>0.93443909234332523</v>
      </c>
      <c r="AL453" s="3">
        <f t="shared" si="131"/>
        <v>0.93456685722534072</v>
      </c>
      <c r="AM453" s="3"/>
      <c r="AN453" s="3"/>
      <c r="AO453" s="3"/>
      <c r="AP453" s="3"/>
      <c r="AQ453" s="3"/>
      <c r="AR453" s="90">
        <f t="shared" si="137"/>
        <v>0</v>
      </c>
      <c r="AS453" s="91">
        <f t="shared" si="138"/>
        <v>0</v>
      </c>
      <c r="AT453" s="89">
        <f>SUM(AS$9:AS453)*RLR</f>
        <v>120</v>
      </c>
      <c r="AU453" s="90">
        <f>AT453-SUM(AW$9:AW453)</f>
        <v>7.8519771329590924</v>
      </c>
      <c r="AV453" s="48">
        <f t="shared" si="132"/>
        <v>0.40322580645161288</v>
      </c>
      <c r="AW453" s="31">
        <f t="shared" si="139"/>
        <v>3.1832339728212533E-2</v>
      </c>
      <c r="AX453" s="90">
        <f>SUM(AW$9:AW453)*RRF</f>
        <v>78.503616006928624</v>
      </c>
      <c r="AY453" s="96"/>
    </row>
    <row r="454" spans="1:51" x14ac:dyDescent="0.25">
      <c r="A454" s="14">
        <f t="shared" si="133"/>
        <v>4.45</v>
      </c>
      <c r="B454" s="59">
        <f>IF($B$4="AY",0,IFERROR(P*INDEX('UWYr writing pattern'!$C$4:$C$18,MATCH('Extended model w.Calcs'!$A454,'UWYr writing pattern'!$A$4:$A$18,0)) / 25,B453))</f>
        <v>0</v>
      </c>
      <c r="C454" s="36">
        <f t="shared" si="134"/>
        <v>3.2748526769347167E-12</v>
      </c>
      <c r="E454" s="48">
        <f t="shared" si="120"/>
        <v>13.350000000000001</v>
      </c>
      <c r="F454" s="34">
        <f t="shared" si="135"/>
        <v>5.0324224338683001E-13</v>
      </c>
      <c r="G454" s="31">
        <f>SUM($F$9:F454)*RLR</f>
        <v>119.99999999999608</v>
      </c>
      <c r="H454" s="32"/>
      <c r="I454" s="36">
        <f>G454-SUM($L$9:L454)</f>
        <v>15.410492365497291</v>
      </c>
      <c r="K454" s="48">
        <f t="shared" si="121"/>
        <v>0.40268456375838924</v>
      </c>
      <c r="L454" s="31">
        <f t="shared" si="136"/>
        <v>6.2390657350189054E-2</v>
      </c>
      <c r="M454" s="36">
        <f>SUM($L$9:L454)*RRF</f>
        <v>73.212655344149141</v>
      </c>
      <c r="N454" s="33"/>
      <c r="O454" s="36">
        <f t="shared" si="122"/>
        <v>88.623147709646432</v>
      </c>
      <c r="P454" s="33"/>
      <c r="Q454" s="33"/>
      <c r="R454" s="33"/>
      <c r="S454" s="33"/>
      <c r="T454" s="33"/>
      <c r="U454" s="33"/>
      <c r="V454" s="33"/>
      <c r="W454" s="31">
        <f t="shared" si="123"/>
        <v>2.7508762486251619E-12</v>
      </c>
      <c r="X454" s="31">
        <f t="shared" si="124"/>
        <v>10.787344655848102</v>
      </c>
      <c r="Y454" s="31">
        <f t="shared" si="125"/>
        <v>10.787344655850854</v>
      </c>
      <c r="Z454" s="31">
        <f t="shared" si="126"/>
        <v>-4.6231477096464317</v>
      </c>
      <c r="AA454" s="31"/>
      <c r="AB454" s="31"/>
      <c r="AC454" s="31"/>
      <c r="AD454" s="31"/>
      <c r="AE454" s="31"/>
      <c r="AF454" s="31"/>
      <c r="AG454" s="31"/>
      <c r="AH454" s="33">
        <f t="shared" si="127"/>
        <v>0.87157923028748974</v>
      </c>
      <c r="AI454" s="33">
        <f t="shared" si="128"/>
        <v>1.055037472733886</v>
      </c>
      <c r="AJ454" s="33">
        <f t="shared" si="129"/>
        <v>0.99999999999996736</v>
      </c>
      <c r="AK454" s="95">
        <f t="shared" si="130"/>
        <v>0.93470274178955004</v>
      </c>
      <c r="AL454" s="3">
        <f t="shared" si="131"/>
        <v>0.93483070054298045</v>
      </c>
      <c r="AM454" s="3"/>
      <c r="AN454" s="3"/>
      <c r="AO454" s="3"/>
      <c r="AP454" s="3"/>
      <c r="AQ454" s="3"/>
      <c r="AR454" s="90">
        <f t="shared" si="137"/>
        <v>0</v>
      </c>
      <c r="AS454" s="91">
        <f t="shared" si="138"/>
        <v>0</v>
      </c>
      <c r="AT454" s="89">
        <f>SUM(AS$9:AS454)*RLR</f>
        <v>120</v>
      </c>
      <c r="AU454" s="90">
        <f>AT454-SUM(AW$9:AW454)</f>
        <v>7.820315934842327</v>
      </c>
      <c r="AV454" s="48">
        <f t="shared" si="132"/>
        <v>0.40268456375838924</v>
      </c>
      <c r="AW454" s="31">
        <f t="shared" si="139"/>
        <v>3.1661198116770532E-2</v>
      </c>
      <c r="AX454" s="90">
        <f>SUM(AW$9:AW454)*RRF</f>
        <v>78.525778845610361</v>
      </c>
      <c r="AY454" s="96"/>
    </row>
    <row r="455" spans="1:51" x14ac:dyDescent="0.25">
      <c r="A455" s="14">
        <f t="shared" si="133"/>
        <v>4.46</v>
      </c>
      <c r="B455" s="59">
        <f>IF($B$4="AY",0,IFERROR(P*INDEX('UWYr writing pattern'!$C$4:$C$18,MATCH('Extended model w.Calcs'!$A455,'UWYr writing pattern'!$A$4:$A$18,0)) / 25,B454))</f>
        <v>0</v>
      </c>
      <c r="C455" s="36">
        <f t="shared" si="134"/>
        <v>2.8376598445639319E-12</v>
      </c>
      <c r="E455" s="48">
        <f t="shared" si="120"/>
        <v>13.379999999999999</v>
      </c>
      <c r="F455" s="34">
        <f t="shared" si="135"/>
        <v>4.3719283237078474E-13</v>
      </c>
      <c r="G455" s="31">
        <f>SUM($F$9:F455)*RLR</f>
        <v>119.9999999999966</v>
      </c>
      <c r="H455" s="32"/>
      <c r="I455" s="36">
        <f>G455-SUM($L$9:L455)</f>
        <v>15.348436691542787</v>
      </c>
      <c r="K455" s="48">
        <f t="shared" si="121"/>
        <v>0.40214477211796246</v>
      </c>
      <c r="L455" s="31">
        <f t="shared" si="136"/>
        <v>6.2055673955022643E-2</v>
      </c>
      <c r="M455" s="36">
        <f>SUM($L$9:L455)*RRF</f>
        <v>73.256094315917665</v>
      </c>
      <c r="N455" s="33"/>
      <c r="O455" s="36">
        <f t="shared" si="122"/>
        <v>88.604531007460452</v>
      </c>
      <c r="P455" s="33"/>
      <c r="Q455" s="33"/>
      <c r="R455" s="33"/>
      <c r="S455" s="33"/>
      <c r="T455" s="33"/>
      <c r="U455" s="33"/>
      <c r="V455" s="33"/>
      <c r="W455" s="31">
        <f t="shared" si="123"/>
        <v>2.3836342694337026E-12</v>
      </c>
      <c r="X455" s="31">
        <f t="shared" si="124"/>
        <v>10.74390568407995</v>
      </c>
      <c r="Y455" s="31">
        <f t="shared" si="125"/>
        <v>10.743905684082334</v>
      </c>
      <c r="Z455" s="31">
        <f t="shared" si="126"/>
        <v>-4.6045310074604515</v>
      </c>
      <c r="AA455" s="31"/>
      <c r="AB455" s="31"/>
      <c r="AC455" s="31"/>
      <c r="AD455" s="31"/>
      <c r="AE455" s="31"/>
      <c r="AF455" s="31"/>
      <c r="AG455" s="31"/>
      <c r="AH455" s="33">
        <f t="shared" si="127"/>
        <v>0.87209636090378173</v>
      </c>
      <c r="AI455" s="33">
        <f t="shared" si="128"/>
        <v>1.0548158453269101</v>
      </c>
      <c r="AJ455" s="33">
        <f t="shared" si="129"/>
        <v>0.99999999999997169</v>
      </c>
      <c r="AK455" s="95">
        <f t="shared" si="130"/>
        <v>0.93496497946039892</v>
      </c>
      <c r="AL455" s="3">
        <f t="shared" si="131"/>
        <v>0.93509312725220339</v>
      </c>
      <c r="AM455" s="3"/>
      <c r="AN455" s="3"/>
      <c r="AO455" s="3"/>
      <c r="AP455" s="3"/>
      <c r="AQ455" s="3"/>
      <c r="AR455" s="90">
        <f t="shared" si="137"/>
        <v>0</v>
      </c>
      <c r="AS455" s="91">
        <f t="shared" si="138"/>
        <v>0</v>
      </c>
      <c r="AT455" s="89">
        <f>SUM(AS$9:AS455)*RLR</f>
        <v>120</v>
      </c>
      <c r="AU455" s="90">
        <f>AT455-SUM(AW$9:AW455)</f>
        <v>7.7888247297355804</v>
      </c>
      <c r="AV455" s="48">
        <f t="shared" si="132"/>
        <v>0.40214477211796246</v>
      </c>
      <c r="AW455" s="31">
        <f t="shared" si="139"/>
        <v>3.1491205106747626E-2</v>
      </c>
      <c r="AX455" s="90">
        <f>SUM(AW$9:AW455)*RRF</f>
        <v>78.547822689185082</v>
      </c>
      <c r="AY455" s="96"/>
    </row>
    <row r="456" spans="1:51" x14ac:dyDescent="0.25">
      <c r="A456" s="14">
        <f t="shared" si="133"/>
        <v>4.47</v>
      </c>
      <c r="B456" s="59">
        <f>IF($B$4="AY",0,IFERROR(P*INDEX('UWYr writing pattern'!$C$4:$C$18,MATCH('Extended model w.Calcs'!$A456,'UWYr writing pattern'!$A$4:$A$18,0)) / 25,B455))</f>
        <v>0</v>
      </c>
      <c r="C456" s="36">
        <f t="shared" si="134"/>
        <v>2.4579809573612779E-12</v>
      </c>
      <c r="E456" s="48">
        <f t="shared" si="120"/>
        <v>13.41</v>
      </c>
      <c r="F456" s="34">
        <f t="shared" si="135"/>
        <v>3.7967888720265408E-13</v>
      </c>
      <c r="G456" s="31">
        <f>SUM($F$9:F456)*RLR</f>
        <v>119.99999999999706</v>
      </c>
      <c r="H456" s="32"/>
      <c r="I456" s="36">
        <f>G456-SUM($L$9:L456)</f>
        <v>15.286713755786366</v>
      </c>
      <c r="K456" s="48">
        <f t="shared" si="121"/>
        <v>0.40160642570281124</v>
      </c>
      <c r="L456" s="31">
        <f t="shared" si="136"/>
        <v>6.1722935756874479E-2</v>
      </c>
      <c r="M456" s="36">
        <f>SUM($L$9:L456)*RRF</f>
        <v>73.299300370947478</v>
      </c>
      <c r="N456" s="33"/>
      <c r="O456" s="36">
        <f t="shared" si="122"/>
        <v>88.586014126733843</v>
      </c>
      <c r="P456" s="33"/>
      <c r="Q456" s="33"/>
      <c r="R456" s="33"/>
      <c r="S456" s="33"/>
      <c r="T456" s="33"/>
      <c r="U456" s="33"/>
      <c r="V456" s="33"/>
      <c r="W456" s="31">
        <f t="shared" si="123"/>
        <v>2.0647040041834734E-12</v>
      </c>
      <c r="X456" s="31">
        <f t="shared" si="124"/>
        <v>10.700699629050455</v>
      </c>
      <c r="Y456" s="31">
        <f t="shared" si="125"/>
        <v>10.700699629052519</v>
      </c>
      <c r="Z456" s="31">
        <f t="shared" si="126"/>
        <v>-4.5860141267338435</v>
      </c>
      <c r="AA456" s="31"/>
      <c r="AB456" s="31"/>
      <c r="AC456" s="31"/>
      <c r="AD456" s="31"/>
      <c r="AE456" s="31"/>
      <c r="AF456" s="31"/>
      <c r="AG456" s="31"/>
      <c r="AH456" s="33">
        <f t="shared" si="127"/>
        <v>0.87261071870175566</v>
      </c>
      <c r="AI456" s="33">
        <f t="shared" si="128"/>
        <v>1.0545954062706411</v>
      </c>
      <c r="AJ456" s="33">
        <f t="shared" si="129"/>
        <v>0.99999999999997546</v>
      </c>
      <c r="AK456" s="95">
        <f t="shared" si="130"/>
        <v>0.93522581479285638</v>
      </c>
      <c r="AL456" s="3">
        <f t="shared" si="131"/>
        <v>0.93535414684770402</v>
      </c>
      <c r="AM456" s="3"/>
      <c r="AN456" s="3"/>
      <c r="AO456" s="3"/>
      <c r="AP456" s="3"/>
      <c r="AQ456" s="3"/>
      <c r="AR456" s="90">
        <f t="shared" si="137"/>
        <v>0</v>
      </c>
      <c r="AS456" s="91">
        <f t="shared" si="138"/>
        <v>0</v>
      </c>
      <c r="AT456" s="89">
        <f>SUM(AS$9:AS456)*RLR</f>
        <v>120</v>
      </c>
      <c r="AU456" s="90">
        <f>AT456-SUM(AW$9:AW456)</f>
        <v>7.7575023782755181</v>
      </c>
      <c r="AV456" s="48">
        <f t="shared" si="132"/>
        <v>0.40160642570281124</v>
      </c>
      <c r="AW456" s="31">
        <f t="shared" si="139"/>
        <v>3.1322351460062653E-2</v>
      </c>
      <c r="AX456" s="90">
        <f>SUM(AW$9:AW456)*RRF</f>
        <v>78.569748335207137</v>
      </c>
      <c r="AY456" s="96"/>
    </row>
    <row r="457" spans="1:51" x14ac:dyDescent="0.25">
      <c r="A457" s="14">
        <f t="shared" si="133"/>
        <v>4.4800000000000004</v>
      </c>
      <c r="B457" s="59">
        <f>IF($B$4="AY",0,IFERROR(P*INDEX('UWYr writing pattern'!$C$4:$C$18,MATCH('Extended model w.Calcs'!$A457,'UWYr writing pattern'!$A$4:$A$18,0)) / 25,B456))</f>
        <v>0</v>
      </c>
      <c r="C457" s="36">
        <f t="shared" si="134"/>
        <v>2.1283657109791304E-12</v>
      </c>
      <c r="E457" s="48">
        <f t="shared" ref="E457:E520" si="140">(Ber*A457)</f>
        <v>13.440000000000001</v>
      </c>
      <c r="F457" s="34">
        <f t="shared" si="135"/>
        <v>3.2961524638214742E-13</v>
      </c>
      <c r="G457" s="31">
        <f>SUM($F$9:F457)*RLR</f>
        <v>119.99999999999746</v>
      </c>
      <c r="H457" s="32"/>
      <c r="I457" s="36">
        <f>G457-SUM($L$9:L457)</f>
        <v>15.225321331064734</v>
      </c>
      <c r="K457" s="48">
        <f t="shared" ref="K457:K520" si="141">Bp_1/(Bp_2+A457)</f>
        <v>0.40106951871657753</v>
      </c>
      <c r="L457" s="31">
        <f t="shared" si="136"/>
        <v>6.1392424722033594E-2</v>
      </c>
      <c r="M457" s="36">
        <f>SUM($L$9:L457)*RRF</f>
        <v>73.342275068252903</v>
      </c>
      <c r="N457" s="33"/>
      <c r="O457" s="36">
        <f t="shared" ref="O457:O520" si="142">I457+M457</f>
        <v>88.567596399317637</v>
      </c>
      <c r="P457" s="33"/>
      <c r="Q457" s="33"/>
      <c r="R457" s="33"/>
      <c r="S457" s="33"/>
      <c r="T457" s="33"/>
      <c r="U457" s="33"/>
      <c r="V457" s="33"/>
      <c r="W457" s="31">
        <f t="shared" ref="W457:W520" si="143" xml:space="preserve"> C457*RLR*RRF</f>
        <v>1.7878271972224693E-12</v>
      </c>
      <c r="X457" s="31">
        <f t="shared" ref="X457:X520" si="144">I457*RRF</f>
        <v>10.657724931745314</v>
      </c>
      <c r="Y457" s="31">
        <f t="shared" ref="Y457:Y520" si="145">W457+X457</f>
        <v>10.657724931747101</v>
      </c>
      <c r="Z457" s="31">
        <f t="shared" ref="Z457:Z520" si="146">P*RLR*RRF - O457</f>
        <v>-4.5675963993176367</v>
      </c>
      <c r="AA457" s="31"/>
      <c r="AB457" s="31"/>
      <c r="AC457" s="31"/>
      <c r="AD457" s="31"/>
      <c r="AE457" s="31"/>
      <c r="AF457" s="31"/>
      <c r="AG457" s="31"/>
      <c r="AH457" s="33">
        <f t="shared" ref="AH457:AH520" si="147">M457/(P*RLR*RRF)</f>
        <v>0.87312232224110597</v>
      </c>
      <c r="AI457" s="33">
        <f t="shared" ref="AI457:AI520" si="148">O457/(P*RLR*RRF)</f>
        <v>1.0543761476109244</v>
      </c>
      <c r="AJ457" s="33">
        <f t="shared" ref="AJ457:AJ520" si="149">G457/(P*RLR)</f>
        <v>0.99999999999997879</v>
      </c>
      <c r="AK457" s="95">
        <f t="shared" ref="AK457:AK520" si="150">1-EXP(-(Bp_1*LN(Bp_2+A457)-Bp_1*LN(Bp_2)))</f>
        <v>0.93548525714830999</v>
      </c>
      <c r="AL457" s="3">
        <f t="shared" ref="AL457:AL520" si="151">AX457/(P*RLR*RRF)</f>
        <v>0.93561376874791402</v>
      </c>
      <c r="AM457" s="3"/>
      <c r="AN457" s="3"/>
      <c r="AO457" s="3"/>
      <c r="AP457" s="3"/>
      <c r="AQ457" s="3"/>
      <c r="AR457" s="90">
        <f t="shared" si="137"/>
        <v>0</v>
      </c>
      <c r="AS457" s="91">
        <f t="shared" si="138"/>
        <v>0</v>
      </c>
      <c r="AT457" s="89">
        <f>SUM(AS$9:AS457)*RLR</f>
        <v>120</v>
      </c>
      <c r="AU457" s="90">
        <f>AT457-SUM(AW$9:AW457)</f>
        <v>7.7263477502503122</v>
      </c>
      <c r="AV457" s="48">
        <f t="shared" ref="AV457:AV520" si="152">Bp_1/(Bp_2+A457)</f>
        <v>0.40106951871657753</v>
      </c>
      <c r="AW457" s="31">
        <f t="shared" si="139"/>
        <v>3.1154628025202885E-2</v>
      </c>
      <c r="AX457" s="90">
        <f>SUM(AW$9:AW457)*RRF</f>
        <v>78.591556574824779</v>
      </c>
      <c r="AY457" s="96"/>
    </row>
    <row r="458" spans="1:51" x14ac:dyDescent="0.25">
      <c r="A458" s="14">
        <f t="shared" ref="A458:A521" si="153">ROUND(A457+delt.t,3)</f>
        <v>4.49</v>
      </c>
      <c r="B458" s="59">
        <f>IF($B$4="AY",0,IFERROR(P*INDEX('UWYr writing pattern'!$C$4:$C$18,MATCH('Extended model w.Calcs'!$A458,'UWYr writing pattern'!$A$4:$A$18,0)) / 25,B457))</f>
        <v>0</v>
      </c>
      <c r="C458" s="36">
        <f t="shared" ref="C458:C521" si="154">C457-F458+B458</f>
        <v>1.8423133594235351E-12</v>
      </c>
      <c r="E458" s="48">
        <f t="shared" si="140"/>
        <v>13.47</v>
      </c>
      <c r="F458" s="34">
        <f t="shared" ref="F458:F521" si="155">C457*E457*delt.t</f>
        <v>2.8605235155559515E-13</v>
      </c>
      <c r="G458" s="31">
        <f>SUM($F$9:F458)*RLR</f>
        <v>119.9999999999978</v>
      </c>
      <c r="H458" s="32"/>
      <c r="I458" s="36">
        <f>G458-SUM($L$9:L458)</f>
        <v>15.164257208079519</v>
      </c>
      <c r="K458" s="48">
        <f t="shared" si="141"/>
        <v>0.40053404539385845</v>
      </c>
      <c r="L458" s="31">
        <f t="shared" ref="L458:L521" si="156">I457*K457*delt.t</f>
        <v>6.1064122985553748E-2</v>
      </c>
      <c r="M458" s="36">
        <f>SUM($L$9:L458)*RRF</f>
        <v>73.385019954342795</v>
      </c>
      <c r="N458" s="33"/>
      <c r="O458" s="36">
        <f t="shared" si="142"/>
        <v>88.549277162422314</v>
      </c>
      <c r="P458" s="33"/>
      <c r="Q458" s="33"/>
      <c r="R458" s="33"/>
      <c r="S458" s="33"/>
      <c r="T458" s="33"/>
      <c r="U458" s="33"/>
      <c r="V458" s="33"/>
      <c r="W458" s="31">
        <f t="shared" si="143"/>
        <v>1.5475432219157696E-12</v>
      </c>
      <c r="X458" s="31">
        <f t="shared" si="144"/>
        <v>10.614980045655663</v>
      </c>
      <c r="Y458" s="31">
        <f t="shared" si="145"/>
        <v>10.614980045657211</v>
      </c>
      <c r="Z458" s="31">
        <f t="shared" si="146"/>
        <v>-4.5492771624223138</v>
      </c>
      <c r="AA458" s="31"/>
      <c r="AB458" s="31"/>
      <c r="AC458" s="31"/>
      <c r="AD458" s="31"/>
      <c r="AE458" s="31"/>
      <c r="AF458" s="31"/>
      <c r="AG458" s="31"/>
      <c r="AH458" s="33">
        <f t="shared" si="147"/>
        <v>0.87363118993265232</v>
      </c>
      <c r="AI458" s="33">
        <f t="shared" si="148"/>
        <v>1.0541580614574084</v>
      </c>
      <c r="AJ458" s="33">
        <f t="shared" si="149"/>
        <v>0.99999999999998168</v>
      </c>
      <c r="AK458" s="95">
        <f t="shared" si="150"/>
        <v>0.93574331581325654</v>
      </c>
      <c r="AL458" s="3">
        <f t="shared" si="151"/>
        <v>0.93587200229571632</v>
      </c>
      <c r="AM458" s="3"/>
      <c r="AN458" s="3"/>
      <c r="AO458" s="3"/>
      <c r="AP458" s="3"/>
      <c r="AQ458" s="3"/>
      <c r="AR458" s="90">
        <f t="shared" ref="AR458:AR521" si="157">AR457-AS458+B458</f>
        <v>0</v>
      </c>
      <c r="AS458" s="91">
        <f t="shared" ref="AS458:AS521" si="158">AR457*P*delt.t</f>
        <v>0</v>
      </c>
      <c r="AT458" s="89">
        <f>SUM(AS$9:AS458)*RLR</f>
        <v>120</v>
      </c>
      <c r="AU458" s="90">
        <f>AT458-SUM(AW$9:AW458)</f>
        <v>7.6953597245140202</v>
      </c>
      <c r="AV458" s="48">
        <f t="shared" si="152"/>
        <v>0.40053404539385845</v>
      </c>
      <c r="AW458" s="31">
        <f t="shared" ref="AW458:AW521" si="159">AU457*AV457*delt.t</f>
        <v>3.0988025736298042E-2</v>
      </c>
      <c r="AX458" s="90">
        <f>SUM(AW$9:AW458)*RRF</f>
        <v>78.613248192840175</v>
      </c>
      <c r="AY458" s="96"/>
    </row>
    <row r="459" spans="1:51" x14ac:dyDescent="0.25">
      <c r="A459" s="14">
        <f t="shared" si="153"/>
        <v>4.5</v>
      </c>
      <c r="B459" s="59">
        <f>IF($B$4="AY",0,IFERROR(P*INDEX('UWYr writing pattern'!$C$4:$C$18,MATCH('Extended model w.Calcs'!$A459,'UWYr writing pattern'!$A$4:$A$18,0)) / 25,B458))</f>
        <v>0</v>
      </c>
      <c r="C459" s="36">
        <f t="shared" si="154"/>
        <v>1.594153749909185E-12</v>
      </c>
      <c r="E459" s="48">
        <f t="shared" si="140"/>
        <v>13.5</v>
      </c>
      <c r="F459" s="34">
        <f t="shared" si="155"/>
        <v>2.481596095143502E-13</v>
      </c>
      <c r="G459" s="31">
        <f>SUM($F$9:F459)*RLR</f>
        <v>119.99999999999808</v>
      </c>
      <c r="H459" s="32"/>
      <c r="I459" s="36">
        <f>G459-SUM($L$9:L459)</f>
        <v>15.103519195230348</v>
      </c>
      <c r="K459" s="48">
        <f t="shared" si="141"/>
        <v>0.4</v>
      </c>
      <c r="L459" s="31">
        <f t="shared" si="156"/>
        <v>6.073801284945067E-2</v>
      </c>
      <c r="M459" s="36">
        <f>SUM($L$9:L459)*RRF</f>
        <v>73.427536563337412</v>
      </c>
      <c r="N459" s="33"/>
      <c r="O459" s="36">
        <f t="shared" si="142"/>
        <v>88.53105575856776</v>
      </c>
      <c r="P459" s="33"/>
      <c r="Q459" s="33"/>
      <c r="R459" s="33"/>
      <c r="S459" s="33"/>
      <c r="T459" s="33"/>
      <c r="U459" s="33"/>
      <c r="V459" s="33"/>
      <c r="W459" s="31">
        <f t="shared" si="143"/>
        <v>1.3390891499237152E-12</v>
      </c>
      <c r="X459" s="31">
        <f t="shared" si="144"/>
        <v>10.572463436661243</v>
      </c>
      <c r="Y459" s="31">
        <f t="shared" si="145"/>
        <v>10.572463436662582</v>
      </c>
      <c r="Z459" s="31">
        <f t="shared" si="146"/>
        <v>-4.53105575856776</v>
      </c>
      <c r="AA459" s="31"/>
      <c r="AB459" s="31"/>
      <c r="AC459" s="31"/>
      <c r="AD459" s="31"/>
      <c r="AE459" s="31"/>
      <c r="AF459" s="31"/>
      <c r="AG459" s="31"/>
      <c r="AH459" s="33">
        <f t="shared" si="147"/>
        <v>0.87413734003973109</v>
      </c>
      <c r="AI459" s="33">
        <f t="shared" si="148"/>
        <v>1.0539411399829495</v>
      </c>
      <c r="AJ459" s="33">
        <f t="shared" si="149"/>
        <v>0.99999999999998401</v>
      </c>
      <c r="AK459" s="95">
        <f t="shared" si="150"/>
        <v>0.93599999999999994</v>
      </c>
      <c r="AL459" s="3">
        <f t="shared" si="151"/>
        <v>0.93612885675915147</v>
      </c>
      <c r="AM459" s="3"/>
      <c r="AN459" s="3"/>
      <c r="AO459" s="3"/>
      <c r="AP459" s="3"/>
      <c r="AQ459" s="3"/>
      <c r="AR459" s="90">
        <f t="shared" si="157"/>
        <v>0</v>
      </c>
      <c r="AS459" s="91">
        <f t="shared" si="158"/>
        <v>0</v>
      </c>
      <c r="AT459" s="89">
        <f>SUM(AS$9:AS459)*RLR</f>
        <v>120</v>
      </c>
      <c r="AU459" s="90">
        <f>AT459-SUM(AW$9:AW459)</f>
        <v>7.6645371889018179</v>
      </c>
      <c r="AV459" s="48">
        <f t="shared" si="152"/>
        <v>0.4</v>
      </c>
      <c r="AW459" s="31">
        <f t="shared" si="159"/>
        <v>3.0822535612205691E-2</v>
      </c>
      <c r="AX459" s="90">
        <f>SUM(AW$9:AW459)*RRF</f>
        <v>78.634823967768725</v>
      </c>
      <c r="AY459" s="96"/>
    </row>
    <row r="460" spans="1:51" x14ac:dyDescent="0.25">
      <c r="A460" s="14">
        <f t="shared" si="153"/>
        <v>4.51</v>
      </c>
      <c r="B460" s="59">
        <f>IF($B$4="AY",0,IFERROR(P*INDEX('UWYr writing pattern'!$C$4:$C$18,MATCH('Extended model w.Calcs'!$A460,'UWYr writing pattern'!$A$4:$A$18,0)) / 25,B459))</f>
        <v>0</v>
      </c>
      <c r="C460" s="36">
        <f t="shared" si="154"/>
        <v>1.378942993671445E-12</v>
      </c>
      <c r="E460" s="48">
        <f t="shared" si="140"/>
        <v>13.53</v>
      </c>
      <c r="F460" s="34">
        <f t="shared" si="155"/>
        <v>2.1521075623774E-13</v>
      </c>
      <c r="G460" s="31">
        <f>SUM($F$9:F460)*RLR</f>
        <v>119.99999999999834</v>
      </c>
      <c r="H460" s="32"/>
      <c r="I460" s="36">
        <f>G460-SUM($L$9:L460)</f>
        <v>15.043105118449688</v>
      </c>
      <c r="K460" s="48">
        <f t="shared" si="141"/>
        <v>0.39946737683089217</v>
      </c>
      <c r="L460" s="31">
        <f t="shared" si="156"/>
        <v>6.0414076780921394E-2</v>
      </c>
      <c r="M460" s="36">
        <f>SUM($L$9:L460)*RRF</f>
        <v>73.46982641708405</v>
      </c>
      <c r="N460" s="33"/>
      <c r="O460" s="36">
        <f t="shared" si="142"/>
        <v>88.512931535533738</v>
      </c>
      <c r="P460" s="33"/>
      <c r="Q460" s="33"/>
      <c r="R460" s="33"/>
      <c r="S460" s="33"/>
      <c r="T460" s="33"/>
      <c r="U460" s="33"/>
      <c r="V460" s="33"/>
      <c r="W460" s="31">
        <f t="shared" si="143"/>
        <v>1.1583121146840136E-12</v>
      </c>
      <c r="X460" s="31">
        <f t="shared" si="144"/>
        <v>10.530173582914781</v>
      </c>
      <c r="Y460" s="31">
        <f t="shared" si="145"/>
        <v>10.530173582915939</v>
      </c>
      <c r="Z460" s="31">
        <f t="shared" si="146"/>
        <v>-4.5129315355337383</v>
      </c>
      <c r="AA460" s="31"/>
      <c r="AB460" s="31"/>
      <c r="AC460" s="31"/>
      <c r="AD460" s="31"/>
      <c r="AE460" s="31"/>
      <c r="AF460" s="31"/>
      <c r="AG460" s="31"/>
      <c r="AH460" s="33">
        <f t="shared" si="147"/>
        <v>0.87464079067957201</v>
      </c>
      <c r="AI460" s="33">
        <f t="shared" si="148"/>
        <v>1.0537253754230207</v>
      </c>
      <c r="AJ460" s="33">
        <f t="shared" si="149"/>
        <v>0.99999999999998612</v>
      </c>
      <c r="AK460" s="95">
        <f t="shared" si="150"/>
        <v>0.93625531884734192</v>
      </c>
      <c r="AL460" s="3">
        <f t="shared" si="151"/>
        <v>0.9363843413321149</v>
      </c>
      <c r="AM460" s="3"/>
      <c r="AN460" s="3"/>
      <c r="AO460" s="3"/>
      <c r="AP460" s="3"/>
      <c r="AQ460" s="3"/>
      <c r="AR460" s="90">
        <f t="shared" si="157"/>
        <v>0</v>
      </c>
      <c r="AS460" s="91">
        <f t="shared" si="158"/>
        <v>0</v>
      </c>
      <c r="AT460" s="89">
        <f>SUM(AS$9:AS460)*RLR</f>
        <v>120</v>
      </c>
      <c r="AU460" s="90">
        <f>AT460-SUM(AW$9:AW460)</f>
        <v>7.633879040146212</v>
      </c>
      <c r="AV460" s="48">
        <f t="shared" si="152"/>
        <v>0.39946737683089217</v>
      </c>
      <c r="AW460" s="31">
        <f t="shared" si="159"/>
        <v>3.0658148755607274E-2</v>
      </c>
      <c r="AX460" s="90">
        <f>SUM(AW$9:AW460)*RRF</f>
        <v>78.656284671897652</v>
      </c>
      <c r="AY460" s="96"/>
    </row>
    <row r="461" spans="1:51" x14ac:dyDescent="0.25">
      <c r="A461" s="14">
        <f t="shared" si="153"/>
        <v>4.5199999999999996</v>
      </c>
      <c r="B461" s="59">
        <f>IF($B$4="AY",0,IFERROR(P*INDEX('UWYr writing pattern'!$C$4:$C$18,MATCH('Extended model w.Calcs'!$A461,'UWYr writing pattern'!$A$4:$A$18,0)) / 25,B460))</f>
        <v>0</v>
      </c>
      <c r="C461" s="36">
        <f t="shared" si="154"/>
        <v>1.1923720066276985E-12</v>
      </c>
      <c r="E461" s="48">
        <f t="shared" si="140"/>
        <v>13.559999999999999</v>
      </c>
      <c r="F461" s="34">
        <f t="shared" si="155"/>
        <v>1.865709870437465E-13</v>
      </c>
      <c r="G461" s="31">
        <f>SUM($F$9:F461)*RLR</f>
        <v>119.99999999999856</v>
      </c>
      <c r="H461" s="32"/>
      <c r="I461" s="36">
        <f>G461-SUM($L$9:L461)</f>
        <v>14.983012821039324</v>
      </c>
      <c r="K461" s="48">
        <f t="shared" si="141"/>
        <v>0.39893617021276601</v>
      </c>
      <c r="L461" s="31">
        <f t="shared" si="156"/>
        <v>6.0092297410584646E-2</v>
      </c>
      <c r="M461" s="36">
        <f>SUM($L$9:L461)*RRF</f>
        <v>73.511891025271467</v>
      </c>
      <c r="N461" s="33"/>
      <c r="O461" s="36">
        <f t="shared" si="142"/>
        <v>88.494903846310791</v>
      </c>
      <c r="P461" s="33"/>
      <c r="Q461" s="33"/>
      <c r="R461" s="33"/>
      <c r="S461" s="33"/>
      <c r="T461" s="33"/>
      <c r="U461" s="33"/>
      <c r="V461" s="33"/>
      <c r="W461" s="31">
        <f t="shared" si="143"/>
        <v>1.0015924855672666E-12</v>
      </c>
      <c r="X461" s="31">
        <f t="shared" si="144"/>
        <v>10.488108974727526</v>
      </c>
      <c r="Y461" s="31">
        <f t="shared" si="145"/>
        <v>10.488108974728528</v>
      </c>
      <c r="Z461" s="31">
        <f t="shared" si="146"/>
        <v>-4.4949038463107911</v>
      </c>
      <c r="AA461" s="31"/>
      <c r="AB461" s="31"/>
      <c r="AC461" s="31"/>
      <c r="AD461" s="31"/>
      <c r="AE461" s="31"/>
      <c r="AF461" s="31"/>
      <c r="AG461" s="31"/>
      <c r="AH461" s="33">
        <f t="shared" si="147"/>
        <v>0.87514155982466035</v>
      </c>
      <c r="AI461" s="33">
        <f t="shared" si="148"/>
        <v>1.0535107600751286</v>
      </c>
      <c r="AJ461" s="33">
        <f t="shared" si="149"/>
        <v>0.99999999999998801</v>
      </c>
      <c r="AK461" s="95">
        <f t="shared" si="150"/>
        <v>0.93650928142126499</v>
      </c>
      <c r="AL461" s="3">
        <f t="shared" si="151"/>
        <v>0.93663846513504923</v>
      </c>
      <c r="AM461" s="3"/>
      <c r="AN461" s="3"/>
      <c r="AO461" s="3"/>
      <c r="AP461" s="3"/>
      <c r="AQ461" s="3"/>
      <c r="AR461" s="90">
        <f t="shared" si="157"/>
        <v>0</v>
      </c>
      <c r="AS461" s="91">
        <f t="shared" si="158"/>
        <v>0</v>
      </c>
      <c r="AT461" s="89">
        <f>SUM(AS$9:AS461)*RLR</f>
        <v>120</v>
      </c>
      <c r="AU461" s="90">
        <f>AT461-SUM(AW$9:AW461)</f>
        <v>7.6033841837940912</v>
      </c>
      <c r="AV461" s="48">
        <f t="shared" si="152"/>
        <v>0.39893617021276601</v>
      </c>
      <c r="AW461" s="31">
        <f t="shared" si="159"/>
        <v>3.0494856352115365E-2</v>
      </c>
      <c r="AX461" s="90">
        <f>SUM(AW$9:AW461)*RRF</f>
        <v>78.677631071344138</v>
      </c>
      <c r="AY461" s="96"/>
    </row>
    <row r="462" spans="1:51" x14ac:dyDescent="0.25">
      <c r="A462" s="14">
        <f t="shared" si="153"/>
        <v>4.53</v>
      </c>
      <c r="B462" s="59">
        <f>IF($B$4="AY",0,IFERROR(P*INDEX('UWYr writing pattern'!$C$4:$C$18,MATCH('Extended model w.Calcs'!$A462,'UWYr writing pattern'!$A$4:$A$18,0)) / 25,B461))</f>
        <v>0</v>
      </c>
      <c r="C462" s="36">
        <f t="shared" si="154"/>
        <v>1.0306863625289827E-12</v>
      </c>
      <c r="E462" s="48">
        <f t="shared" si="140"/>
        <v>13.59</v>
      </c>
      <c r="F462" s="34">
        <f t="shared" si="155"/>
        <v>1.616856440987159E-13</v>
      </c>
      <c r="G462" s="31">
        <f>SUM($F$9:F462)*RLR</f>
        <v>119.99999999999875</v>
      </c>
      <c r="H462" s="32"/>
      <c r="I462" s="36">
        <f>G462-SUM($L$9:L462)</f>
        <v>14.923240163508765</v>
      </c>
      <c r="K462" s="48">
        <f t="shared" si="141"/>
        <v>0.39840637450199201</v>
      </c>
      <c r="L462" s="31">
        <f t="shared" si="156"/>
        <v>5.9772657530741999E-2</v>
      </c>
      <c r="M462" s="36">
        <f>SUM($L$9:L462)*RRF</f>
        <v>73.553731885542987</v>
      </c>
      <c r="N462" s="33"/>
      <c r="O462" s="36">
        <f t="shared" si="142"/>
        <v>88.476972049051753</v>
      </c>
      <c r="P462" s="33"/>
      <c r="Q462" s="33"/>
      <c r="R462" s="33"/>
      <c r="S462" s="33"/>
      <c r="T462" s="33"/>
      <c r="U462" s="33"/>
      <c r="V462" s="33"/>
      <c r="W462" s="31">
        <f t="shared" si="143"/>
        <v>8.6577654452434526E-13</v>
      </c>
      <c r="X462" s="31">
        <f t="shared" si="144"/>
        <v>10.446268114456135</v>
      </c>
      <c r="Y462" s="31">
        <f t="shared" si="145"/>
        <v>10.446268114457</v>
      </c>
      <c r="Z462" s="31">
        <f t="shared" si="146"/>
        <v>-4.4769720490517528</v>
      </c>
      <c r="AA462" s="31"/>
      <c r="AB462" s="31"/>
      <c r="AC462" s="31"/>
      <c r="AD462" s="31"/>
      <c r="AE462" s="31"/>
      <c r="AF462" s="31"/>
      <c r="AG462" s="31"/>
      <c r="AH462" s="33">
        <f t="shared" si="147"/>
        <v>0.87563966530408321</v>
      </c>
      <c r="AI462" s="33">
        <f t="shared" si="148"/>
        <v>1.053297286298235</v>
      </c>
      <c r="AJ462" s="33">
        <f t="shared" si="149"/>
        <v>0.99999999999998956</v>
      </c>
      <c r="AK462" s="95">
        <f t="shared" si="150"/>
        <v>0.93676189671560894</v>
      </c>
      <c r="AL462" s="3">
        <f t="shared" si="151"/>
        <v>0.9368912372156275</v>
      </c>
      <c r="AM462" s="3"/>
      <c r="AN462" s="3"/>
      <c r="AO462" s="3"/>
      <c r="AP462" s="3"/>
      <c r="AQ462" s="3"/>
      <c r="AR462" s="90">
        <f t="shared" si="157"/>
        <v>0</v>
      </c>
      <c r="AS462" s="91">
        <f t="shared" si="158"/>
        <v>0</v>
      </c>
      <c r="AT462" s="89">
        <f>SUM(AS$9:AS462)*RLR</f>
        <v>120</v>
      </c>
      <c r="AU462" s="90">
        <f>AT462-SUM(AW$9:AW462)</f>
        <v>7.5730515341247013</v>
      </c>
      <c r="AV462" s="48">
        <f t="shared" si="152"/>
        <v>0.39840637450199201</v>
      </c>
      <c r="AW462" s="31">
        <f t="shared" si="159"/>
        <v>3.0332649669391323E-2</v>
      </c>
      <c r="AX462" s="90">
        <f>SUM(AW$9:AW462)*RRF</f>
        <v>78.698863926112708</v>
      </c>
      <c r="AY462" s="96"/>
    </row>
    <row r="463" spans="1:51" x14ac:dyDescent="0.25">
      <c r="A463" s="14">
        <f t="shared" si="153"/>
        <v>4.54</v>
      </c>
      <c r="B463" s="59">
        <f>IF($B$4="AY",0,IFERROR(P*INDEX('UWYr writing pattern'!$C$4:$C$18,MATCH('Extended model w.Calcs'!$A463,'UWYr writing pattern'!$A$4:$A$18,0)) / 25,B462))</f>
        <v>0</v>
      </c>
      <c r="C463" s="36">
        <f t="shared" si="154"/>
        <v>8.9061608586129387E-13</v>
      </c>
      <c r="E463" s="48">
        <f t="shared" si="140"/>
        <v>13.620000000000001</v>
      </c>
      <c r="F463" s="34">
        <f t="shared" si="155"/>
        <v>1.4007027666768874E-13</v>
      </c>
      <c r="G463" s="31">
        <f>SUM($F$9:F463)*RLR</f>
        <v>119.99999999999892</v>
      </c>
      <c r="H463" s="32"/>
      <c r="I463" s="36">
        <f>G463-SUM($L$9:L463)</f>
        <v>14.863785023415275</v>
      </c>
      <c r="K463" s="48">
        <f t="shared" si="141"/>
        <v>0.39787798408488062</v>
      </c>
      <c r="L463" s="31">
        <f t="shared" si="156"/>
        <v>5.9455140093660416E-2</v>
      </c>
      <c r="M463" s="36">
        <f>SUM($L$9:L463)*RRF</f>
        <v>73.595350483608541</v>
      </c>
      <c r="N463" s="33"/>
      <c r="O463" s="36">
        <f t="shared" si="142"/>
        <v>88.459135507023817</v>
      </c>
      <c r="P463" s="33"/>
      <c r="Q463" s="33"/>
      <c r="R463" s="33"/>
      <c r="S463" s="33"/>
      <c r="T463" s="33"/>
      <c r="U463" s="33"/>
      <c r="V463" s="33"/>
      <c r="W463" s="31">
        <f t="shared" si="143"/>
        <v>7.4811751212348674E-13</v>
      </c>
      <c r="X463" s="31">
        <f t="shared" si="144"/>
        <v>10.404649516390691</v>
      </c>
      <c r="Y463" s="31">
        <f t="shared" si="145"/>
        <v>10.404649516391439</v>
      </c>
      <c r="Z463" s="31">
        <f t="shared" si="146"/>
        <v>-4.4591355070238166</v>
      </c>
      <c r="AA463" s="31"/>
      <c r="AB463" s="31"/>
      <c r="AC463" s="31"/>
      <c r="AD463" s="31"/>
      <c r="AE463" s="31"/>
      <c r="AF463" s="31"/>
      <c r="AG463" s="31"/>
      <c r="AH463" s="33">
        <f t="shared" si="147"/>
        <v>0.87613512480486355</v>
      </c>
      <c r="AI463" s="33">
        <f t="shared" si="148"/>
        <v>1.0530849465121883</v>
      </c>
      <c r="AJ463" s="33">
        <f t="shared" si="149"/>
        <v>0.99999999999999101</v>
      </c>
      <c r="AK463" s="95">
        <f t="shared" si="150"/>
        <v>0.9370131736527394</v>
      </c>
      <c r="AL463" s="3">
        <f t="shared" si="151"/>
        <v>0.93714266654942957</v>
      </c>
      <c r="AM463" s="3"/>
      <c r="AN463" s="3"/>
      <c r="AO463" s="3"/>
      <c r="AP463" s="3"/>
      <c r="AQ463" s="3"/>
      <c r="AR463" s="90">
        <f t="shared" si="157"/>
        <v>0</v>
      </c>
      <c r="AS463" s="91">
        <f t="shared" si="158"/>
        <v>0</v>
      </c>
      <c r="AT463" s="89">
        <f>SUM(AS$9:AS463)*RLR</f>
        <v>120</v>
      </c>
      <c r="AU463" s="90">
        <f>AT463-SUM(AW$9:AW463)</f>
        <v>7.5428800140684302</v>
      </c>
      <c r="AV463" s="48">
        <f t="shared" si="152"/>
        <v>0.39787798408488062</v>
      </c>
      <c r="AW463" s="31">
        <f t="shared" si="159"/>
        <v>3.0171520056273708E-2</v>
      </c>
      <c r="AX463" s="90">
        <f>SUM(AW$9:AW463)*RRF</f>
        <v>78.719983990152087</v>
      </c>
      <c r="AY463" s="96"/>
    </row>
    <row r="464" spans="1:51" x14ac:dyDescent="0.25">
      <c r="A464" s="14">
        <f t="shared" si="153"/>
        <v>4.55</v>
      </c>
      <c r="B464" s="59">
        <f>IF($B$4="AY",0,IFERROR(P*INDEX('UWYr writing pattern'!$C$4:$C$18,MATCH('Extended model w.Calcs'!$A464,'UWYr writing pattern'!$A$4:$A$18,0)) / 25,B463))</f>
        <v>0</v>
      </c>
      <c r="C464" s="36">
        <f t="shared" si="154"/>
        <v>7.6931417496698565E-13</v>
      </c>
      <c r="E464" s="48">
        <f t="shared" si="140"/>
        <v>13.649999999999999</v>
      </c>
      <c r="F464" s="34">
        <f t="shared" si="155"/>
        <v>1.2130191089430825E-13</v>
      </c>
      <c r="G464" s="31">
        <f>SUM($F$9:F464)*RLR</f>
        <v>119.99999999999908</v>
      </c>
      <c r="H464" s="32"/>
      <c r="I464" s="36">
        <f>G464-SUM($L$9:L464)</f>
        <v>14.80464529520556</v>
      </c>
      <c r="K464" s="48">
        <f t="shared" si="141"/>
        <v>0.39735099337748347</v>
      </c>
      <c r="L464" s="31">
        <f t="shared" si="156"/>
        <v>5.9139728209875092E-2</v>
      </c>
      <c r="M464" s="36">
        <f>SUM($L$9:L464)*RRF</f>
        <v>73.636748293355453</v>
      </c>
      <c r="N464" s="33"/>
      <c r="O464" s="36">
        <f t="shared" si="142"/>
        <v>88.441393588561013</v>
      </c>
      <c r="P464" s="33"/>
      <c r="Q464" s="33"/>
      <c r="R464" s="33"/>
      <c r="S464" s="33"/>
      <c r="T464" s="33"/>
      <c r="U464" s="33"/>
      <c r="V464" s="33"/>
      <c r="W464" s="31">
        <f t="shared" si="143"/>
        <v>6.462239069722678E-13</v>
      </c>
      <c r="X464" s="31">
        <f t="shared" si="144"/>
        <v>10.363251706643892</v>
      </c>
      <c r="Y464" s="31">
        <f t="shared" si="145"/>
        <v>10.363251706644538</v>
      </c>
      <c r="Z464" s="31">
        <f t="shared" si="146"/>
        <v>-4.441393588561013</v>
      </c>
      <c r="AA464" s="31"/>
      <c r="AB464" s="31"/>
      <c r="AC464" s="31"/>
      <c r="AD464" s="31"/>
      <c r="AE464" s="31"/>
      <c r="AF464" s="31"/>
      <c r="AG464" s="31"/>
      <c r="AH464" s="33">
        <f t="shared" si="147"/>
        <v>0.87662795587327924</v>
      </c>
      <c r="AI464" s="33">
        <f t="shared" si="148"/>
        <v>1.0528737331971549</v>
      </c>
      <c r="AJ464" s="33">
        <f t="shared" si="149"/>
        <v>0.99999999999999234</v>
      </c>
      <c r="AK464" s="95">
        <f t="shared" si="150"/>
        <v>0.93726312108420951</v>
      </c>
      <c r="AL464" s="3">
        <f t="shared" si="151"/>
        <v>0.93739276204061228</v>
      </c>
      <c r="AM464" s="3"/>
      <c r="AN464" s="3"/>
      <c r="AO464" s="3"/>
      <c r="AP464" s="3"/>
      <c r="AQ464" s="3"/>
      <c r="AR464" s="90">
        <f t="shared" si="157"/>
        <v>0</v>
      </c>
      <c r="AS464" s="91">
        <f t="shared" si="158"/>
        <v>0</v>
      </c>
      <c r="AT464" s="89">
        <f>SUM(AS$9:AS464)*RLR</f>
        <v>120</v>
      </c>
      <c r="AU464" s="90">
        <f>AT464-SUM(AW$9:AW464)</f>
        <v>7.5128685551265164</v>
      </c>
      <c r="AV464" s="48">
        <f t="shared" si="152"/>
        <v>0.39735099337748347</v>
      </c>
      <c r="AW464" s="31">
        <f t="shared" si="159"/>
        <v>3.0011458941916831E-2</v>
      </c>
      <c r="AX464" s="90">
        <f>SUM(AW$9:AW464)*RRF</f>
        <v>78.740992011411436</v>
      </c>
      <c r="AY464" s="96"/>
    </row>
    <row r="465" spans="1:51" x14ac:dyDescent="0.25">
      <c r="A465" s="14">
        <f t="shared" si="153"/>
        <v>4.5599999999999996</v>
      </c>
      <c r="B465" s="59">
        <f>IF($B$4="AY",0,IFERROR(P*INDEX('UWYr writing pattern'!$C$4:$C$18,MATCH('Extended model w.Calcs'!$A465,'UWYr writing pattern'!$A$4:$A$18,0)) / 25,B464))</f>
        <v>0</v>
      </c>
      <c r="C465" s="36">
        <f t="shared" si="154"/>
        <v>6.6430279008399207E-13</v>
      </c>
      <c r="E465" s="48">
        <f t="shared" si="140"/>
        <v>13.68</v>
      </c>
      <c r="F465" s="34">
        <f t="shared" si="155"/>
        <v>1.0501138488299353E-13</v>
      </c>
      <c r="G465" s="31">
        <f>SUM($F$9:F465)*RLR</f>
        <v>119.99999999999919</v>
      </c>
      <c r="H465" s="32"/>
      <c r="I465" s="36">
        <f>G465-SUM($L$9:L465)</f>
        <v>14.745818890059155</v>
      </c>
      <c r="K465" s="48">
        <f t="shared" si="141"/>
        <v>0.39682539682539686</v>
      </c>
      <c r="L465" s="31">
        <f t="shared" si="156"/>
        <v>5.8826405146512162E-2</v>
      </c>
      <c r="M465" s="36">
        <f>SUM($L$9:L465)*RRF</f>
        <v>73.677926776958017</v>
      </c>
      <c r="N465" s="33"/>
      <c r="O465" s="36">
        <f t="shared" si="142"/>
        <v>88.423745667017172</v>
      </c>
      <c r="P465" s="33"/>
      <c r="Q465" s="33"/>
      <c r="R465" s="33"/>
      <c r="S465" s="33"/>
      <c r="T465" s="33"/>
      <c r="U465" s="33"/>
      <c r="V465" s="33"/>
      <c r="W465" s="31">
        <f t="shared" si="143"/>
        <v>5.5801434367055335E-13</v>
      </c>
      <c r="X465" s="31">
        <f t="shared" si="144"/>
        <v>10.322073223041407</v>
      </c>
      <c r="Y465" s="31">
        <f t="shared" si="145"/>
        <v>10.322073223041965</v>
      </c>
      <c r="Z465" s="31">
        <f t="shared" si="146"/>
        <v>-4.4237456670171724</v>
      </c>
      <c r="AA465" s="31"/>
      <c r="AB465" s="31"/>
      <c r="AC465" s="31"/>
      <c r="AD465" s="31"/>
      <c r="AE465" s="31"/>
      <c r="AF465" s="31"/>
      <c r="AG465" s="31"/>
      <c r="AH465" s="33">
        <f t="shared" si="147"/>
        <v>0.87711817591616692</v>
      </c>
      <c r="AI465" s="33">
        <f t="shared" si="148"/>
        <v>1.0526636388930615</v>
      </c>
      <c r="AJ465" s="33">
        <f t="shared" si="149"/>
        <v>0.99999999999999323</v>
      </c>
      <c r="AK465" s="95">
        <f t="shared" si="150"/>
        <v>0.93751174779141522</v>
      </c>
      <c r="AL465" s="3">
        <f t="shared" si="151"/>
        <v>0.93764153252257021</v>
      </c>
      <c r="AM465" s="3"/>
      <c r="AN465" s="3"/>
      <c r="AO465" s="3"/>
      <c r="AP465" s="3"/>
      <c r="AQ465" s="3"/>
      <c r="AR465" s="90">
        <f t="shared" si="157"/>
        <v>0</v>
      </c>
      <c r="AS465" s="91">
        <f t="shared" si="158"/>
        <v>0</v>
      </c>
      <c r="AT465" s="89">
        <f>SUM(AS$9:AS465)*RLR</f>
        <v>120</v>
      </c>
      <c r="AU465" s="90">
        <f>AT465-SUM(AW$9:AW465)</f>
        <v>7.483016097291582</v>
      </c>
      <c r="AV465" s="48">
        <f t="shared" si="152"/>
        <v>0.39682539682539686</v>
      </c>
      <c r="AW465" s="31">
        <f t="shared" si="159"/>
        <v>2.9852457834939804E-2</v>
      </c>
      <c r="AX465" s="90">
        <f>SUM(AW$9:AW465)*RRF</f>
        <v>78.761888731895894</v>
      </c>
      <c r="AY465" s="96"/>
    </row>
    <row r="466" spans="1:51" x14ac:dyDescent="0.25">
      <c r="A466" s="14">
        <f t="shared" si="153"/>
        <v>4.57</v>
      </c>
      <c r="B466" s="59">
        <f>IF($B$4="AY",0,IFERROR(P*INDEX('UWYr writing pattern'!$C$4:$C$18,MATCH('Extended model w.Calcs'!$A466,'UWYr writing pattern'!$A$4:$A$18,0)) / 25,B465))</f>
        <v>0</v>
      </c>
      <c r="C466" s="36">
        <f t="shared" si="154"/>
        <v>5.7342616840050197E-13</v>
      </c>
      <c r="E466" s="48">
        <f t="shared" si="140"/>
        <v>13.71</v>
      </c>
      <c r="F466" s="34">
        <f t="shared" si="155"/>
        <v>9.0876621683490125E-14</v>
      </c>
      <c r="G466" s="31">
        <f>SUM($F$9:F466)*RLR</f>
        <v>119.99999999999929</v>
      </c>
      <c r="H466" s="32"/>
      <c r="I466" s="36">
        <f>G466-SUM($L$9:L466)</f>
        <v>14.687303735733622</v>
      </c>
      <c r="K466" s="48">
        <f t="shared" si="141"/>
        <v>0.39630118890356669</v>
      </c>
      <c r="L466" s="31">
        <f t="shared" si="156"/>
        <v>5.851515432563157E-2</v>
      </c>
      <c r="M466" s="36">
        <f>SUM($L$9:L466)*RRF</f>
        <v>73.718887384985962</v>
      </c>
      <c r="N466" s="33"/>
      <c r="O466" s="36">
        <f t="shared" si="142"/>
        <v>88.406191120719583</v>
      </c>
      <c r="P466" s="33"/>
      <c r="Q466" s="33"/>
      <c r="R466" s="33"/>
      <c r="S466" s="33"/>
      <c r="T466" s="33"/>
      <c r="U466" s="33"/>
      <c r="V466" s="33"/>
      <c r="W466" s="31">
        <f t="shared" si="143"/>
        <v>4.8167798145642162E-13</v>
      </c>
      <c r="X466" s="31">
        <f t="shared" si="144"/>
        <v>10.281112615013534</v>
      </c>
      <c r="Y466" s="31">
        <f t="shared" si="145"/>
        <v>10.281112615014015</v>
      </c>
      <c r="Z466" s="31">
        <f t="shared" si="146"/>
        <v>-4.4061911207195834</v>
      </c>
      <c r="AA466" s="31"/>
      <c r="AB466" s="31"/>
      <c r="AC466" s="31"/>
      <c r="AD466" s="31"/>
      <c r="AE466" s="31"/>
      <c r="AF466" s="31"/>
      <c r="AG466" s="31"/>
      <c r="AH466" s="33">
        <f t="shared" si="147"/>
        <v>0.87760580220221385</v>
      </c>
      <c r="AI466" s="33">
        <f t="shared" si="148"/>
        <v>1.0524546561990427</v>
      </c>
      <c r="AJ466" s="33">
        <f t="shared" si="149"/>
        <v>0.99999999999999412</v>
      </c>
      <c r="AK466" s="95">
        <f t="shared" si="150"/>
        <v>0.93775906248624286</v>
      </c>
      <c r="AL466" s="3">
        <f t="shared" si="151"/>
        <v>0.93788898675859167</v>
      </c>
      <c r="AM466" s="3"/>
      <c r="AN466" s="3"/>
      <c r="AO466" s="3"/>
      <c r="AP466" s="3"/>
      <c r="AQ466" s="3"/>
      <c r="AR466" s="90">
        <f t="shared" si="157"/>
        <v>0</v>
      </c>
      <c r="AS466" s="91">
        <f t="shared" si="158"/>
        <v>0</v>
      </c>
      <c r="AT466" s="89">
        <f>SUM(AS$9:AS466)*RLR</f>
        <v>120</v>
      </c>
      <c r="AU466" s="90">
        <f>AT466-SUM(AW$9:AW466)</f>
        <v>7.4533215889689899</v>
      </c>
      <c r="AV466" s="48">
        <f t="shared" si="152"/>
        <v>0.39630118890356669</v>
      </c>
      <c r="AW466" s="31">
        <f t="shared" si="159"/>
        <v>2.9694508322585644E-2</v>
      </c>
      <c r="AX466" s="90">
        <f>SUM(AW$9:AW466)*RRF</f>
        <v>78.782674887721697</v>
      </c>
      <c r="AY466" s="96"/>
    </row>
    <row r="467" spans="1:51" x14ac:dyDescent="0.25">
      <c r="A467" s="14">
        <f t="shared" si="153"/>
        <v>4.58</v>
      </c>
      <c r="B467" s="59">
        <f>IF($B$4="AY",0,IFERROR(P*INDEX('UWYr writing pattern'!$C$4:$C$18,MATCH('Extended model w.Calcs'!$A467,'UWYr writing pattern'!$A$4:$A$18,0)) / 25,B466))</f>
        <v>0</v>
      </c>
      <c r="C467" s="36">
        <f t="shared" si="154"/>
        <v>4.948094407127932E-13</v>
      </c>
      <c r="E467" s="48">
        <f t="shared" si="140"/>
        <v>13.74</v>
      </c>
      <c r="F467" s="34">
        <f t="shared" si="155"/>
        <v>7.8616727687708818E-14</v>
      </c>
      <c r="G467" s="31">
        <f>SUM($F$9:F467)*RLR</f>
        <v>119.9999999999994</v>
      </c>
      <c r="H467" s="32"/>
      <c r="I467" s="36">
        <f>G467-SUM($L$9:L467)</f>
        <v>14.629097776411143</v>
      </c>
      <c r="K467" s="48">
        <f t="shared" si="141"/>
        <v>0.39577836411609496</v>
      </c>
      <c r="L467" s="31">
        <f t="shared" si="156"/>
        <v>5.820595932259031E-2</v>
      </c>
      <c r="M467" s="36">
        <f>SUM($L$9:L467)*RRF</f>
        <v>73.759631556511778</v>
      </c>
      <c r="N467" s="33"/>
      <c r="O467" s="36">
        <f t="shared" si="142"/>
        <v>88.388729332922921</v>
      </c>
      <c r="P467" s="33"/>
      <c r="Q467" s="33"/>
      <c r="R467" s="33"/>
      <c r="S467" s="33"/>
      <c r="T467" s="33"/>
      <c r="U467" s="33"/>
      <c r="V467" s="33"/>
      <c r="W467" s="31">
        <f t="shared" si="143"/>
        <v>4.1563993019874623E-13</v>
      </c>
      <c r="X467" s="31">
        <f t="shared" si="144"/>
        <v>10.2403684434878</v>
      </c>
      <c r="Y467" s="31">
        <f t="shared" si="145"/>
        <v>10.240368443488215</v>
      </c>
      <c r="Z467" s="31">
        <f t="shared" si="146"/>
        <v>-4.3887293329229209</v>
      </c>
      <c r="AA467" s="31"/>
      <c r="AB467" s="31"/>
      <c r="AC467" s="31"/>
      <c r="AD467" s="31"/>
      <c r="AE467" s="31"/>
      <c r="AF467" s="31"/>
      <c r="AG467" s="31"/>
      <c r="AH467" s="33">
        <f t="shared" si="147"/>
        <v>0.87809085186323543</v>
      </c>
      <c r="AI467" s="33">
        <f t="shared" si="148"/>
        <v>1.0522467777728919</v>
      </c>
      <c r="AJ467" s="33">
        <f t="shared" si="149"/>
        <v>0.999999999999995</v>
      </c>
      <c r="AK467" s="95">
        <f t="shared" si="150"/>
        <v>0.93800507381171017</v>
      </c>
      <c r="AL467" s="3">
        <f t="shared" si="151"/>
        <v>0.93813513344250743</v>
      </c>
      <c r="AM467" s="3"/>
      <c r="AN467" s="3"/>
      <c r="AO467" s="3"/>
      <c r="AP467" s="3"/>
      <c r="AQ467" s="3"/>
      <c r="AR467" s="90">
        <f t="shared" si="157"/>
        <v>0</v>
      </c>
      <c r="AS467" s="91">
        <f t="shared" si="158"/>
        <v>0</v>
      </c>
      <c r="AT467" s="89">
        <f>SUM(AS$9:AS467)*RLR</f>
        <v>120</v>
      </c>
      <c r="AU467" s="90">
        <f>AT467-SUM(AW$9:AW467)</f>
        <v>7.423783986899096</v>
      </c>
      <c r="AV467" s="48">
        <f t="shared" si="152"/>
        <v>0.39577836411609496</v>
      </c>
      <c r="AW467" s="31">
        <f t="shared" si="159"/>
        <v>2.9537602069890315E-2</v>
      </c>
      <c r="AX467" s="90">
        <f>SUM(AW$9:AW467)*RRF</f>
        <v>78.803351209170629</v>
      </c>
      <c r="AY467" s="96"/>
    </row>
    <row r="468" spans="1:51" x14ac:dyDescent="0.25">
      <c r="A468" s="14">
        <f t="shared" si="153"/>
        <v>4.59</v>
      </c>
      <c r="B468" s="59">
        <f>IF($B$4="AY",0,IFERROR(P*INDEX('UWYr writing pattern'!$C$4:$C$18,MATCH('Extended model w.Calcs'!$A468,'UWYr writing pattern'!$A$4:$A$18,0)) / 25,B467))</f>
        <v>0</v>
      </c>
      <c r="C468" s="36">
        <f t="shared" si="154"/>
        <v>4.2682262355885538E-13</v>
      </c>
      <c r="E468" s="48">
        <f t="shared" si="140"/>
        <v>13.77</v>
      </c>
      <c r="F468" s="34">
        <f t="shared" si="155"/>
        <v>6.7986817153937794E-14</v>
      </c>
      <c r="G468" s="31">
        <f>SUM($F$9:F468)*RLR</f>
        <v>119.99999999999949</v>
      </c>
      <c r="H468" s="32"/>
      <c r="I468" s="36">
        <f>G468-SUM($L$9:L468)</f>
        <v>14.57119897254681</v>
      </c>
      <c r="K468" s="48">
        <f t="shared" si="141"/>
        <v>0.39525691699604742</v>
      </c>
      <c r="L468" s="31">
        <f t="shared" si="156"/>
        <v>5.7898803864424045E-2</v>
      </c>
      <c r="M468" s="36">
        <f>SUM($L$9:L468)*RRF</f>
        <v>73.800160719216876</v>
      </c>
      <c r="N468" s="33"/>
      <c r="O468" s="36">
        <f t="shared" si="142"/>
        <v>88.371359691763686</v>
      </c>
      <c r="P468" s="33"/>
      <c r="Q468" s="33"/>
      <c r="R468" s="33"/>
      <c r="S468" s="33"/>
      <c r="T468" s="33"/>
      <c r="U468" s="33"/>
      <c r="V468" s="33"/>
      <c r="W468" s="31">
        <f t="shared" si="143"/>
        <v>3.5853100378943844E-13</v>
      </c>
      <c r="X468" s="31">
        <f t="shared" si="144"/>
        <v>10.199839280782767</v>
      </c>
      <c r="Y468" s="31">
        <f t="shared" si="145"/>
        <v>10.199839280783126</v>
      </c>
      <c r="Z468" s="31">
        <f t="shared" si="146"/>
        <v>-4.3713596917636863</v>
      </c>
      <c r="AA468" s="31"/>
      <c r="AB468" s="31"/>
      <c r="AC468" s="31"/>
      <c r="AD468" s="31"/>
      <c r="AE468" s="31"/>
      <c r="AF468" s="31"/>
      <c r="AG468" s="31"/>
      <c r="AH468" s="33">
        <f t="shared" si="147"/>
        <v>0.87857334189543901</v>
      </c>
      <c r="AI468" s="33">
        <f t="shared" si="148"/>
        <v>1.05203999633052</v>
      </c>
      <c r="AJ468" s="33">
        <f t="shared" si="149"/>
        <v>0.99999999999999578</v>
      </c>
      <c r="AK468" s="95">
        <f t="shared" si="150"/>
        <v>0.9382497903426007</v>
      </c>
      <c r="AL468" s="3">
        <f t="shared" si="151"/>
        <v>0.93837998119933119</v>
      </c>
      <c r="AM468" s="3"/>
      <c r="AN468" s="3"/>
      <c r="AO468" s="3"/>
      <c r="AP468" s="3"/>
      <c r="AQ468" s="3"/>
      <c r="AR468" s="90">
        <f t="shared" si="157"/>
        <v>0</v>
      </c>
      <c r="AS468" s="91">
        <f t="shared" si="158"/>
        <v>0</v>
      </c>
      <c r="AT468" s="89">
        <f>SUM(AS$9:AS468)*RLR</f>
        <v>120</v>
      </c>
      <c r="AU468" s="90">
        <f>AT468-SUM(AW$9:AW468)</f>
        <v>7.3944022560802409</v>
      </c>
      <c r="AV468" s="48">
        <f t="shared" si="152"/>
        <v>0.39525691699604742</v>
      </c>
      <c r="AW468" s="31">
        <f t="shared" si="159"/>
        <v>2.9381730818861859E-2</v>
      </c>
      <c r="AX468" s="90">
        <f>SUM(AW$9:AW468)*RRF</f>
        <v>78.823918420743823</v>
      </c>
      <c r="AY468" s="96"/>
    </row>
    <row r="469" spans="1:51" x14ac:dyDescent="0.25">
      <c r="A469" s="14">
        <f t="shared" si="153"/>
        <v>4.5999999999999996</v>
      </c>
      <c r="B469" s="59">
        <f>IF($B$4="AY",0,IFERROR(P*INDEX('UWYr writing pattern'!$C$4:$C$18,MATCH('Extended model w.Calcs'!$A469,'UWYr writing pattern'!$A$4:$A$18,0)) / 25,B468))</f>
        <v>0</v>
      </c>
      <c r="C469" s="36">
        <f t="shared" si="154"/>
        <v>3.6804914829480099E-13</v>
      </c>
      <c r="E469" s="48">
        <f t="shared" si="140"/>
        <v>13.799999999999999</v>
      </c>
      <c r="F469" s="34">
        <f t="shared" si="155"/>
        <v>5.8773475264054386E-14</v>
      </c>
      <c r="G469" s="31">
        <f>SUM($F$9:F469)*RLR</f>
        <v>119.99999999999955</v>
      </c>
      <c r="H469" s="32"/>
      <c r="I469" s="36">
        <f>G469-SUM($L$9:L469)</f>
        <v>14.513605300718623</v>
      </c>
      <c r="K469" s="48">
        <f t="shared" si="141"/>
        <v>0.39473684210526316</v>
      </c>
      <c r="L469" s="31">
        <f t="shared" si="156"/>
        <v>5.7593671828248261E-2</v>
      </c>
      <c r="M469" s="36">
        <f>SUM($L$9:L469)*RRF</f>
        <v>73.840476289496635</v>
      </c>
      <c r="N469" s="33"/>
      <c r="O469" s="36">
        <f t="shared" si="142"/>
        <v>88.354081590215259</v>
      </c>
      <c r="P469" s="33"/>
      <c r="Q469" s="33"/>
      <c r="R469" s="33"/>
      <c r="S469" s="33"/>
      <c r="T469" s="33"/>
      <c r="U469" s="33"/>
      <c r="V469" s="33"/>
      <c r="W469" s="31">
        <f t="shared" si="143"/>
        <v>3.0916128456763282E-13</v>
      </c>
      <c r="X469" s="31">
        <f t="shared" si="144"/>
        <v>10.159523710503036</v>
      </c>
      <c r="Y469" s="31">
        <f t="shared" si="145"/>
        <v>10.159523710503345</v>
      </c>
      <c r="Z469" s="31">
        <f t="shared" si="146"/>
        <v>-4.3540815902152588</v>
      </c>
      <c r="AA469" s="31"/>
      <c r="AB469" s="31"/>
      <c r="AC469" s="31"/>
      <c r="AD469" s="31"/>
      <c r="AE469" s="31"/>
      <c r="AF469" s="31"/>
      <c r="AG469" s="31"/>
      <c r="AH469" s="33">
        <f t="shared" si="147"/>
        <v>0.87905328916067427</v>
      </c>
      <c r="AI469" s="33">
        <f t="shared" si="148"/>
        <v>1.0518343046454197</v>
      </c>
      <c r="AJ469" s="33">
        <f t="shared" si="149"/>
        <v>0.99999999999999623</v>
      </c>
      <c r="AK469" s="95">
        <f t="shared" si="150"/>
        <v>0.93849322058609119</v>
      </c>
      <c r="AL469" s="3">
        <f t="shared" si="151"/>
        <v>0.9386235385858952</v>
      </c>
      <c r="AM469" s="3"/>
      <c r="AN469" s="3"/>
      <c r="AO469" s="3"/>
      <c r="AP469" s="3"/>
      <c r="AQ469" s="3"/>
      <c r="AR469" s="90">
        <f t="shared" si="157"/>
        <v>0</v>
      </c>
      <c r="AS469" s="91">
        <f t="shared" si="158"/>
        <v>0</v>
      </c>
      <c r="AT469" s="89">
        <f>SUM(AS$9:AS469)*RLR</f>
        <v>120</v>
      </c>
      <c r="AU469" s="90">
        <f>AT469-SUM(AW$9:AW469)</f>
        <v>7.3651753696925653</v>
      </c>
      <c r="AV469" s="48">
        <f t="shared" si="152"/>
        <v>0.39473684210526316</v>
      </c>
      <c r="AW469" s="31">
        <f t="shared" si="159"/>
        <v>2.9226886387668936E-2</v>
      </c>
      <c r="AX469" s="90">
        <f>SUM(AW$9:AW469)*RRF</f>
        <v>78.844377241215199</v>
      </c>
      <c r="AY469" s="96"/>
    </row>
    <row r="470" spans="1:51" x14ac:dyDescent="0.25">
      <c r="A470" s="14">
        <f t="shared" si="153"/>
        <v>4.6100000000000003</v>
      </c>
      <c r="B470" s="59">
        <f>IF($B$4="AY",0,IFERROR(P*INDEX('UWYr writing pattern'!$C$4:$C$18,MATCH('Extended model w.Calcs'!$A470,'UWYr writing pattern'!$A$4:$A$18,0)) / 25,B469))</f>
        <v>0</v>
      </c>
      <c r="C470" s="36">
        <f t="shared" si="154"/>
        <v>3.1725836583011845E-13</v>
      </c>
      <c r="E470" s="48">
        <f t="shared" si="140"/>
        <v>13.830000000000002</v>
      </c>
      <c r="F470" s="34">
        <f t="shared" si="155"/>
        <v>5.0790782464682538E-14</v>
      </c>
      <c r="G470" s="31">
        <f>SUM($F$9:F470)*RLR</f>
        <v>119.99999999999962</v>
      </c>
      <c r="H470" s="32"/>
      <c r="I470" s="36">
        <f>G470-SUM($L$9:L470)</f>
        <v>14.45631475347902</v>
      </c>
      <c r="K470" s="48">
        <f t="shared" si="141"/>
        <v>0.39421813403416556</v>
      </c>
      <c r="L470" s="31">
        <f t="shared" si="156"/>
        <v>5.7290547239678781E-2</v>
      </c>
      <c r="M470" s="36">
        <f>SUM($L$9:L470)*RRF</f>
        <v>73.880579672564409</v>
      </c>
      <c r="N470" s="33"/>
      <c r="O470" s="36">
        <f t="shared" si="142"/>
        <v>88.336894426043429</v>
      </c>
      <c r="P470" s="33"/>
      <c r="Q470" s="33"/>
      <c r="R470" s="33"/>
      <c r="S470" s="33"/>
      <c r="T470" s="33"/>
      <c r="U470" s="33"/>
      <c r="V470" s="33"/>
      <c r="W470" s="31">
        <f t="shared" si="143"/>
        <v>2.6649702729729945E-13</v>
      </c>
      <c r="X470" s="31">
        <f t="shared" si="144"/>
        <v>10.119420327435314</v>
      </c>
      <c r="Y470" s="31">
        <f t="shared" si="145"/>
        <v>10.119420327435581</v>
      </c>
      <c r="Z470" s="31">
        <f t="shared" si="146"/>
        <v>-4.336894426043429</v>
      </c>
      <c r="AA470" s="31"/>
      <c r="AB470" s="31"/>
      <c r="AC470" s="31"/>
      <c r="AD470" s="31"/>
      <c r="AE470" s="31"/>
      <c r="AF470" s="31"/>
      <c r="AG470" s="31"/>
      <c r="AH470" s="33">
        <f t="shared" si="147"/>
        <v>0.8795307103876715</v>
      </c>
      <c r="AI470" s="33">
        <f t="shared" si="148"/>
        <v>1.0516296955481361</v>
      </c>
      <c r="AJ470" s="33">
        <f t="shared" si="149"/>
        <v>0.99999999999999678</v>
      </c>
      <c r="AK470" s="95">
        <f t="shared" si="150"/>
        <v>0.93873537298237353</v>
      </c>
      <c r="AL470" s="3">
        <f t="shared" si="151"/>
        <v>0.93886581409147729</v>
      </c>
      <c r="AM470" s="3"/>
      <c r="AN470" s="3"/>
      <c r="AO470" s="3"/>
      <c r="AP470" s="3"/>
      <c r="AQ470" s="3"/>
      <c r="AR470" s="90">
        <f t="shared" si="157"/>
        <v>0</v>
      </c>
      <c r="AS470" s="91">
        <f t="shared" si="158"/>
        <v>0</v>
      </c>
      <c r="AT470" s="89">
        <f>SUM(AS$9:AS470)*RLR</f>
        <v>120</v>
      </c>
      <c r="AU470" s="90">
        <f>AT470-SUM(AW$9:AW470)</f>
        <v>7.3361023090227206</v>
      </c>
      <c r="AV470" s="48">
        <f t="shared" si="152"/>
        <v>0.39421813403416556</v>
      </c>
      <c r="AW470" s="31">
        <f t="shared" si="159"/>
        <v>2.9073060669839074E-2</v>
      </c>
      <c r="AX470" s="90">
        <f>SUM(AW$9:AW470)*RRF</f>
        <v>78.864728383684096</v>
      </c>
      <c r="AY470" s="96"/>
    </row>
    <row r="471" spans="1:51" x14ac:dyDescent="0.25">
      <c r="A471" s="14">
        <f t="shared" si="153"/>
        <v>4.62</v>
      </c>
      <c r="B471" s="59">
        <f>IF($B$4="AY",0,IFERROR(P*INDEX('UWYr writing pattern'!$C$4:$C$18,MATCH('Extended model w.Calcs'!$A471,'UWYr writing pattern'!$A$4:$A$18,0)) / 25,B470))</f>
        <v>0</v>
      </c>
      <c r="C471" s="36">
        <f t="shared" si="154"/>
        <v>2.7338153383581306E-13</v>
      </c>
      <c r="E471" s="48">
        <f t="shared" si="140"/>
        <v>13.86</v>
      </c>
      <c r="F471" s="34">
        <f t="shared" si="155"/>
        <v>4.3876831994305384E-14</v>
      </c>
      <c r="G471" s="31">
        <f>SUM($F$9:F471)*RLR</f>
        <v>119.99999999999967</v>
      </c>
      <c r="H471" s="32"/>
      <c r="I471" s="36">
        <f>G471-SUM($L$9:L471)</f>
        <v>14.399325339207806</v>
      </c>
      <c r="K471" s="48">
        <f t="shared" si="141"/>
        <v>0.39370078740157477</v>
      </c>
      <c r="L471" s="31">
        <f t="shared" si="156"/>
        <v>5.6989414271270772E-2</v>
      </c>
      <c r="M471" s="36">
        <f>SUM($L$9:L471)*RRF</f>
        <v>73.920472262554298</v>
      </c>
      <c r="N471" s="33"/>
      <c r="O471" s="36">
        <f t="shared" si="142"/>
        <v>88.319797601762104</v>
      </c>
      <c r="P471" s="33"/>
      <c r="Q471" s="33"/>
      <c r="R471" s="33"/>
      <c r="S471" s="33"/>
      <c r="T471" s="33"/>
      <c r="U471" s="33"/>
      <c r="V471" s="33"/>
      <c r="W471" s="31">
        <f t="shared" si="143"/>
        <v>2.2964048842208292E-13</v>
      </c>
      <c r="X471" s="31">
        <f t="shared" si="144"/>
        <v>10.079527737445463</v>
      </c>
      <c r="Y471" s="31">
        <f t="shared" si="145"/>
        <v>10.079527737445693</v>
      </c>
      <c r="Z471" s="31">
        <f t="shared" si="146"/>
        <v>-4.3197976017621045</v>
      </c>
      <c r="AA471" s="31"/>
      <c r="AB471" s="31"/>
      <c r="AC471" s="31"/>
      <c r="AD471" s="31"/>
      <c r="AE471" s="31"/>
      <c r="AF471" s="31"/>
      <c r="AG471" s="31"/>
      <c r="AH471" s="33">
        <f t="shared" si="147"/>
        <v>0.8800056221732655</v>
      </c>
      <c r="AI471" s="33">
        <f t="shared" si="148"/>
        <v>1.0514261619257392</v>
      </c>
      <c r="AJ471" s="33">
        <f t="shared" si="149"/>
        <v>0.99999999999999722</v>
      </c>
      <c r="AK471" s="95">
        <f t="shared" si="150"/>
        <v>0.93897625590526768</v>
      </c>
      <c r="AL471" s="3">
        <f t="shared" si="151"/>
        <v>0.93910681613842295</v>
      </c>
      <c r="AM471" s="3"/>
      <c r="AN471" s="3"/>
      <c r="AO471" s="3"/>
      <c r="AP471" s="3"/>
      <c r="AQ471" s="3"/>
      <c r="AR471" s="90">
        <f t="shared" si="157"/>
        <v>0</v>
      </c>
      <c r="AS471" s="91">
        <f t="shared" si="158"/>
        <v>0</v>
      </c>
      <c r="AT471" s="89">
        <f>SUM(AS$9:AS471)*RLR</f>
        <v>120</v>
      </c>
      <c r="AU471" s="90">
        <f>AT471-SUM(AW$9:AW471)</f>
        <v>7.3071820633892486</v>
      </c>
      <c r="AV471" s="48">
        <f t="shared" si="152"/>
        <v>0.39370078740157477</v>
      </c>
      <c r="AW471" s="31">
        <f t="shared" si="159"/>
        <v>2.8920245633466703E-2</v>
      </c>
      <c r="AX471" s="90">
        <f>SUM(AW$9:AW471)*RRF</f>
        <v>78.884972555627527</v>
      </c>
      <c r="AY471" s="96"/>
    </row>
    <row r="472" spans="1:51" x14ac:dyDescent="0.25">
      <c r="A472" s="14">
        <f t="shared" si="153"/>
        <v>4.63</v>
      </c>
      <c r="B472" s="59">
        <f>IF($B$4="AY",0,IFERROR(P*INDEX('UWYr writing pattern'!$C$4:$C$18,MATCH('Extended model w.Calcs'!$A472,'UWYr writing pattern'!$A$4:$A$18,0)) / 25,B471))</f>
        <v>0</v>
      </c>
      <c r="C472" s="36">
        <f t="shared" si="154"/>
        <v>2.3549085324616937E-13</v>
      </c>
      <c r="E472" s="48">
        <f t="shared" si="140"/>
        <v>13.89</v>
      </c>
      <c r="F472" s="34">
        <f t="shared" si="155"/>
        <v>3.7890680589643689E-14</v>
      </c>
      <c r="G472" s="31">
        <f>SUM($F$9:F472)*RLR</f>
        <v>119.99999999999972</v>
      </c>
      <c r="H472" s="32"/>
      <c r="I472" s="36">
        <f>G472-SUM($L$9:L472)</f>
        <v>14.342635081966876</v>
      </c>
      <c r="K472" s="48">
        <f t="shared" si="141"/>
        <v>0.39318479685452162</v>
      </c>
      <c r="L472" s="31">
        <f t="shared" si="156"/>
        <v>5.6690257240975608E-2</v>
      </c>
      <c r="M472" s="36">
        <f>SUM($L$9:L472)*RRF</f>
        <v>73.960155442622977</v>
      </c>
      <c r="N472" s="33"/>
      <c r="O472" s="36">
        <f t="shared" si="142"/>
        <v>88.302790524589852</v>
      </c>
      <c r="P472" s="33"/>
      <c r="Q472" s="33"/>
      <c r="R472" s="33"/>
      <c r="S472" s="33"/>
      <c r="T472" s="33"/>
      <c r="U472" s="33"/>
      <c r="V472" s="33"/>
      <c r="W472" s="31">
        <f t="shared" si="143"/>
        <v>1.9781231672678225E-13</v>
      </c>
      <c r="X472" s="31">
        <f t="shared" si="144"/>
        <v>10.039844557376812</v>
      </c>
      <c r="Y472" s="31">
        <f t="shared" si="145"/>
        <v>10.039844557377009</v>
      </c>
      <c r="Z472" s="31">
        <f t="shared" si="146"/>
        <v>-4.3027905245898523</v>
      </c>
      <c r="AA472" s="31"/>
      <c r="AB472" s="31"/>
      <c r="AC472" s="31"/>
      <c r="AD472" s="31"/>
      <c r="AE472" s="31"/>
      <c r="AF472" s="31"/>
      <c r="AG472" s="31"/>
      <c r="AH472" s="33">
        <f t="shared" si="147"/>
        <v>0.88047804098360682</v>
      </c>
      <c r="AI472" s="33">
        <f t="shared" si="148"/>
        <v>1.0512236967213078</v>
      </c>
      <c r="AJ472" s="33">
        <f t="shared" si="149"/>
        <v>0.99999999999999767</v>
      </c>
      <c r="AK472" s="95">
        <f t="shared" si="150"/>
        <v>0.93921587766283166</v>
      </c>
      <c r="AL472" s="3">
        <f t="shared" si="151"/>
        <v>0.93934655308275983</v>
      </c>
      <c r="AM472" s="3"/>
      <c r="AN472" s="3"/>
      <c r="AO472" s="3"/>
      <c r="AP472" s="3"/>
      <c r="AQ472" s="3"/>
      <c r="AR472" s="90">
        <f t="shared" si="157"/>
        <v>0</v>
      </c>
      <c r="AS472" s="91">
        <f t="shared" si="158"/>
        <v>0</v>
      </c>
      <c r="AT472" s="89">
        <f>SUM(AS$9:AS472)*RLR</f>
        <v>120</v>
      </c>
      <c r="AU472" s="90">
        <f>AT472-SUM(AW$9:AW472)</f>
        <v>7.2784136300688118</v>
      </c>
      <c r="AV472" s="48">
        <f t="shared" si="152"/>
        <v>0.39318479685452162</v>
      </c>
      <c r="AW472" s="31">
        <f t="shared" si="159"/>
        <v>2.8768433320430109E-2</v>
      </c>
      <c r="AX472" s="90">
        <f>SUM(AW$9:AW472)*RRF</f>
        <v>78.905110458951825</v>
      </c>
      <c r="AY472" s="96"/>
    </row>
    <row r="473" spans="1:51" x14ac:dyDescent="0.25">
      <c r="A473" s="14">
        <f t="shared" si="153"/>
        <v>4.6399999999999997</v>
      </c>
      <c r="B473" s="59">
        <f>IF($B$4="AY",0,IFERROR(P*INDEX('UWYr writing pattern'!$C$4:$C$18,MATCH('Extended model w.Calcs'!$A473,'UWYr writing pattern'!$A$4:$A$18,0)) / 25,B472))</f>
        <v>0</v>
      </c>
      <c r="C473" s="36">
        <f t="shared" si="154"/>
        <v>2.0278117373027644E-13</v>
      </c>
      <c r="E473" s="48">
        <f t="shared" si="140"/>
        <v>13.919999999999998</v>
      </c>
      <c r="F473" s="34">
        <f t="shared" si="155"/>
        <v>3.2709679515892926E-14</v>
      </c>
      <c r="G473" s="31">
        <f>SUM($F$9:F473)*RLR</f>
        <v>119.99999999999976</v>
      </c>
      <c r="H473" s="32"/>
      <c r="I473" s="36">
        <f>G473-SUM($L$9:L473)</f>
        <v>14.286242021356301</v>
      </c>
      <c r="K473" s="48">
        <f t="shared" si="141"/>
        <v>0.39267015706806285</v>
      </c>
      <c r="L473" s="31">
        <f t="shared" si="156"/>
        <v>5.6393060610616816E-2</v>
      </c>
      <c r="M473" s="36">
        <f>SUM($L$9:L473)*RRF</f>
        <v>73.999630585050411</v>
      </c>
      <c r="N473" s="33"/>
      <c r="O473" s="36">
        <f t="shared" si="142"/>
        <v>88.285872606406713</v>
      </c>
      <c r="P473" s="33"/>
      <c r="Q473" s="33"/>
      <c r="R473" s="33"/>
      <c r="S473" s="33"/>
      <c r="T473" s="33"/>
      <c r="U473" s="33"/>
      <c r="V473" s="33"/>
      <c r="W473" s="31">
        <f t="shared" si="143"/>
        <v>1.7033618593343218E-13</v>
      </c>
      <c r="X473" s="31">
        <f t="shared" si="144"/>
        <v>10.000369414949411</v>
      </c>
      <c r="Y473" s="31">
        <f t="shared" si="145"/>
        <v>10.000369414949581</v>
      </c>
      <c r="Z473" s="31">
        <f t="shared" si="146"/>
        <v>-4.2858726064067127</v>
      </c>
      <c r="AA473" s="31"/>
      <c r="AB473" s="31"/>
      <c r="AC473" s="31"/>
      <c r="AD473" s="31"/>
      <c r="AE473" s="31"/>
      <c r="AF473" s="31"/>
      <c r="AG473" s="31"/>
      <c r="AH473" s="33">
        <f t="shared" si="147"/>
        <v>0.88094798315536205</v>
      </c>
      <c r="AI473" s="33">
        <f t="shared" si="148"/>
        <v>1.0510222929334132</v>
      </c>
      <c r="AJ473" s="33">
        <f t="shared" si="149"/>
        <v>0.999999999999998</v>
      </c>
      <c r="AK473" s="95">
        <f t="shared" si="150"/>
        <v>0.93945424649796183</v>
      </c>
      <c r="AL473" s="3">
        <f t="shared" si="151"/>
        <v>0.93958503321480669</v>
      </c>
      <c r="AM473" s="3"/>
      <c r="AN473" s="3"/>
      <c r="AO473" s="3"/>
      <c r="AP473" s="3"/>
      <c r="AQ473" s="3"/>
      <c r="AR473" s="90">
        <f t="shared" si="157"/>
        <v>0</v>
      </c>
      <c r="AS473" s="91">
        <f t="shared" si="158"/>
        <v>0</v>
      </c>
      <c r="AT473" s="89">
        <f>SUM(AS$9:AS473)*RLR</f>
        <v>120</v>
      </c>
      <c r="AU473" s="90">
        <f>AT473-SUM(AW$9:AW473)</f>
        <v>7.2497960142231932</v>
      </c>
      <c r="AV473" s="48">
        <f t="shared" si="152"/>
        <v>0.39267015706806285</v>
      </c>
      <c r="AW473" s="31">
        <f t="shared" si="159"/>
        <v>2.861761584561787E-2</v>
      </c>
      <c r="AX473" s="90">
        <f>SUM(AW$9:AW473)*RRF</f>
        <v>78.925142790043765</v>
      </c>
      <c r="AY473" s="96"/>
    </row>
    <row r="474" spans="1:51" x14ac:dyDescent="0.25">
      <c r="A474" s="14">
        <f t="shared" si="153"/>
        <v>4.6500000000000004</v>
      </c>
      <c r="B474" s="59">
        <f>IF($B$4="AY",0,IFERROR(P*INDEX('UWYr writing pattern'!$C$4:$C$18,MATCH('Extended model w.Calcs'!$A474,'UWYr writing pattern'!$A$4:$A$18,0)) / 25,B473))</f>
        <v>0</v>
      </c>
      <c r="C474" s="36">
        <f t="shared" si="154"/>
        <v>1.7455403434702197E-13</v>
      </c>
      <c r="E474" s="48">
        <f t="shared" si="140"/>
        <v>13.950000000000001</v>
      </c>
      <c r="F474" s="34">
        <f t="shared" si="155"/>
        <v>2.8227139383254475E-14</v>
      </c>
      <c r="G474" s="31">
        <f>SUM($F$9:F474)*RLR</f>
        <v>119.99999999999979</v>
      </c>
      <c r="H474" s="32"/>
      <c r="I474" s="36">
        <f>G474-SUM($L$9:L474)</f>
        <v>14.23014421237194</v>
      </c>
      <c r="K474" s="48">
        <f t="shared" si="141"/>
        <v>0.39215686274509803</v>
      </c>
      <c r="L474" s="31">
        <f t="shared" si="156"/>
        <v>5.6097808984383386E-2</v>
      </c>
      <c r="M474" s="36">
        <f>SUM($L$9:L474)*RRF</f>
        <v>74.038899051339484</v>
      </c>
      <c r="N474" s="33"/>
      <c r="O474" s="36">
        <f t="shared" si="142"/>
        <v>88.269043263711424</v>
      </c>
      <c r="P474" s="33"/>
      <c r="Q474" s="33"/>
      <c r="R474" s="33"/>
      <c r="S474" s="33"/>
      <c r="T474" s="33"/>
      <c r="U474" s="33"/>
      <c r="V474" s="33"/>
      <c r="W474" s="31">
        <f t="shared" si="143"/>
        <v>1.4662538885149843E-13</v>
      </c>
      <c r="X474" s="31">
        <f t="shared" si="144"/>
        <v>9.9611009486603574</v>
      </c>
      <c r="Y474" s="31">
        <f t="shared" si="145"/>
        <v>9.9611009486605049</v>
      </c>
      <c r="Z474" s="31">
        <f t="shared" si="146"/>
        <v>-4.2690432637114242</v>
      </c>
      <c r="AA474" s="31"/>
      <c r="AB474" s="31"/>
      <c r="AC474" s="31"/>
      <c r="AD474" s="31"/>
      <c r="AE474" s="31"/>
      <c r="AF474" s="31"/>
      <c r="AG474" s="31"/>
      <c r="AH474" s="33">
        <f t="shared" si="147"/>
        <v>0.88141546489689859</v>
      </c>
      <c r="AI474" s="33">
        <f t="shared" si="148"/>
        <v>1.0508219436156121</v>
      </c>
      <c r="AJ474" s="33">
        <f t="shared" si="149"/>
        <v>0.99999999999999822</v>
      </c>
      <c r="AK474" s="95">
        <f t="shared" si="150"/>
        <v>0.93969137058898911</v>
      </c>
      <c r="AL474" s="3">
        <f t="shared" si="151"/>
        <v>0.93982226475977471</v>
      </c>
      <c r="AM474" s="3"/>
      <c r="AN474" s="3"/>
      <c r="AO474" s="3"/>
      <c r="AP474" s="3"/>
      <c r="AQ474" s="3"/>
      <c r="AR474" s="90">
        <f t="shared" si="157"/>
        <v>0</v>
      </c>
      <c r="AS474" s="91">
        <f t="shared" si="158"/>
        <v>0</v>
      </c>
      <c r="AT474" s="89">
        <f>SUM(AS$9:AS474)*RLR</f>
        <v>120</v>
      </c>
      <c r="AU474" s="90">
        <f>AT474-SUM(AW$9:AW474)</f>
        <v>7.2213282288270335</v>
      </c>
      <c r="AV474" s="48">
        <f t="shared" si="152"/>
        <v>0.39215686274509803</v>
      </c>
      <c r="AW474" s="31">
        <f t="shared" si="159"/>
        <v>2.8467785396164375E-2</v>
      </c>
      <c r="AX474" s="90">
        <f>SUM(AW$9:AW474)*RRF</f>
        <v>78.945070239821078</v>
      </c>
      <c r="AY474" s="96"/>
    </row>
    <row r="475" spans="1:51" x14ac:dyDescent="0.25">
      <c r="A475" s="14">
        <f t="shared" si="153"/>
        <v>4.66</v>
      </c>
      <c r="B475" s="59">
        <f>IF($B$4="AY",0,IFERROR(P*INDEX('UWYr writing pattern'!$C$4:$C$18,MATCH('Extended model w.Calcs'!$A475,'UWYr writing pattern'!$A$4:$A$18,0)) / 25,B474))</f>
        <v>0</v>
      </c>
      <c r="C475" s="36">
        <f t="shared" si="154"/>
        <v>1.5020374655561241E-13</v>
      </c>
      <c r="E475" s="48">
        <f t="shared" si="140"/>
        <v>13.98</v>
      </c>
      <c r="F475" s="34">
        <f t="shared" si="155"/>
        <v>2.4350287791409567E-14</v>
      </c>
      <c r="G475" s="31">
        <f>SUM($F$9:F475)*RLR</f>
        <v>119.99999999999983</v>
      </c>
      <c r="H475" s="32"/>
      <c r="I475" s="36">
        <f>G475-SUM($L$9:L475)</f>
        <v>14.174339725264645</v>
      </c>
      <c r="K475" s="48">
        <f t="shared" si="141"/>
        <v>0.391644908616188</v>
      </c>
      <c r="L475" s="31">
        <f t="shared" si="156"/>
        <v>5.5804487107340942E-2</v>
      </c>
      <c r="M475" s="36">
        <f>SUM($L$9:L475)*RRF</f>
        <v>74.077962192314629</v>
      </c>
      <c r="N475" s="33"/>
      <c r="O475" s="36">
        <f t="shared" si="142"/>
        <v>88.252301917579274</v>
      </c>
      <c r="P475" s="33"/>
      <c r="Q475" s="33"/>
      <c r="R475" s="33"/>
      <c r="S475" s="33"/>
      <c r="T475" s="33"/>
      <c r="U475" s="33"/>
      <c r="V475" s="33"/>
      <c r="W475" s="31">
        <f t="shared" si="143"/>
        <v>1.2617114710671441E-13</v>
      </c>
      <c r="X475" s="31">
        <f t="shared" si="144"/>
        <v>9.9220378076852498</v>
      </c>
      <c r="Y475" s="31">
        <f t="shared" si="145"/>
        <v>9.9220378076853759</v>
      </c>
      <c r="Z475" s="31">
        <f t="shared" si="146"/>
        <v>-4.252301917579274</v>
      </c>
      <c r="AA475" s="31"/>
      <c r="AB475" s="31"/>
      <c r="AC475" s="31"/>
      <c r="AD475" s="31"/>
      <c r="AE475" s="31"/>
      <c r="AF475" s="31"/>
      <c r="AG475" s="31"/>
      <c r="AH475" s="33">
        <f t="shared" si="147"/>
        <v>0.88188050228945991</v>
      </c>
      <c r="AI475" s="33">
        <f t="shared" si="148"/>
        <v>1.0506226418759437</v>
      </c>
      <c r="AJ475" s="33">
        <f t="shared" si="149"/>
        <v>0.99999999999999856</v>
      </c>
      <c r="AK475" s="95">
        <f t="shared" si="150"/>
        <v>0.93992725805026811</v>
      </c>
      <c r="AL475" s="3">
        <f t="shared" si="151"/>
        <v>0.94005825587836378</v>
      </c>
      <c r="AM475" s="3"/>
      <c r="AN475" s="3"/>
      <c r="AO475" s="3"/>
      <c r="AP475" s="3"/>
      <c r="AQ475" s="3"/>
      <c r="AR475" s="90">
        <f t="shared" si="157"/>
        <v>0</v>
      </c>
      <c r="AS475" s="91">
        <f t="shared" si="158"/>
        <v>0</v>
      </c>
      <c r="AT475" s="89">
        <f>SUM(AS$9:AS475)*RLR</f>
        <v>120</v>
      </c>
      <c r="AU475" s="90">
        <f>AT475-SUM(AW$9:AW475)</f>
        <v>7.1930092945963366</v>
      </c>
      <c r="AV475" s="48">
        <f t="shared" si="152"/>
        <v>0.391644908616188</v>
      </c>
      <c r="AW475" s="31">
        <f t="shared" si="159"/>
        <v>2.8318934230694249E-2</v>
      </c>
      <c r="AX475" s="90">
        <f>SUM(AW$9:AW475)*RRF</f>
        <v>78.964893493782554</v>
      </c>
      <c r="AY475" s="96"/>
    </row>
    <row r="476" spans="1:51" x14ac:dyDescent="0.25">
      <c r="A476" s="14">
        <f t="shared" si="153"/>
        <v>4.67</v>
      </c>
      <c r="B476" s="59">
        <f>IF($B$4="AY",0,IFERROR(P*INDEX('UWYr writing pattern'!$C$4:$C$18,MATCH('Extended model w.Calcs'!$A476,'UWYr writing pattern'!$A$4:$A$18,0)) / 25,B475))</f>
        <v>0</v>
      </c>
      <c r="C476" s="36">
        <f t="shared" si="154"/>
        <v>1.292052627871378E-13</v>
      </c>
      <c r="E476" s="48">
        <f t="shared" si="140"/>
        <v>14.01</v>
      </c>
      <c r="F476" s="34">
        <f t="shared" si="155"/>
        <v>2.0998483768474616E-14</v>
      </c>
      <c r="G476" s="31">
        <f>SUM($F$9:F476)*RLR</f>
        <v>119.99999999999984</v>
      </c>
      <c r="H476" s="32"/>
      <c r="I476" s="36">
        <f>G476-SUM($L$9:L476)</f>
        <v>14.118826645400702</v>
      </c>
      <c r="K476" s="48">
        <f t="shared" si="141"/>
        <v>0.39113428943937417</v>
      </c>
      <c r="L476" s="31">
        <f t="shared" si="156"/>
        <v>5.5513079863960757E-2</v>
      </c>
      <c r="M476" s="36">
        <f>SUM($L$9:L476)*RRF</f>
        <v>74.116821348219389</v>
      </c>
      <c r="N476" s="33"/>
      <c r="O476" s="36">
        <f t="shared" si="142"/>
        <v>88.235647993620091</v>
      </c>
      <c r="P476" s="33"/>
      <c r="Q476" s="33"/>
      <c r="R476" s="33"/>
      <c r="S476" s="33"/>
      <c r="T476" s="33"/>
      <c r="U476" s="33"/>
      <c r="V476" s="33"/>
      <c r="W476" s="31">
        <f t="shared" si="143"/>
        <v>1.0853242074119573E-13</v>
      </c>
      <c r="X476" s="31">
        <f t="shared" si="144"/>
        <v>9.88317865178049</v>
      </c>
      <c r="Y476" s="31">
        <f t="shared" si="145"/>
        <v>9.8831786517805984</v>
      </c>
      <c r="Z476" s="31">
        <f t="shared" si="146"/>
        <v>-4.2356479936200913</v>
      </c>
      <c r="AA476" s="31"/>
      <c r="AB476" s="31"/>
      <c r="AC476" s="31"/>
      <c r="AD476" s="31"/>
      <c r="AE476" s="31"/>
      <c r="AF476" s="31"/>
      <c r="AG476" s="31"/>
      <c r="AH476" s="33">
        <f t="shared" si="147"/>
        <v>0.8823431112883261</v>
      </c>
      <c r="AI476" s="33">
        <f t="shared" si="148"/>
        <v>1.0504243808764298</v>
      </c>
      <c r="AJ476" s="33">
        <f t="shared" si="149"/>
        <v>0.99999999999999867</v>
      </c>
      <c r="AK476" s="95">
        <f t="shared" si="150"/>
        <v>0.94016191693275974</v>
      </c>
      <c r="AL476" s="3">
        <f t="shared" si="151"/>
        <v>0.94029301466735205</v>
      </c>
      <c r="AM476" s="3"/>
      <c r="AN476" s="3"/>
      <c r="AO476" s="3"/>
      <c r="AP476" s="3"/>
      <c r="AQ476" s="3"/>
      <c r="AR476" s="90">
        <f t="shared" si="157"/>
        <v>0</v>
      </c>
      <c r="AS476" s="91">
        <f t="shared" si="158"/>
        <v>0</v>
      </c>
      <c r="AT476" s="89">
        <f>SUM(AS$9:AS476)*RLR</f>
        <v>120</v>
      </c>
      <c r="AU476" s="90">
        <f>AT476-SUM(AW$9:AW476)</f>
        <v>7.1648382399177564</v>
      </c>
      <c r="AV476" s="48">
        <f t="shared" si="152"/>
        <v>0.39113428943937417</v>
      </c>
      <c r="AW476" s="31">
        <f t="shared" si="159"/>
        <v>2.8171054678575735E-2</v>
      </c>
      <c r="AX476" s="90">
        <f>SUM(AW$9:AW476)*RRF</f>
        <v>78.984613232057569</v>
      </c>
      <c r="AY476" s="96"/>
    </row>
    <row r="477" spans="1:51" x14ac:dyDescent="0.25">
      <c r="A477" s="14">
        <f t="shared" si="153"/>
        <v>4.68</v>
      </c>
      <c r="B477" s="59">
        <f>IF($B$4="AY",0,IFERROR(P*INDEX('UWYr writing pattern'!$C$4:$C$18,MATCH('Extended model w.Calcs'!$A477,'UWYr writing pattern'!$A$4:$A$18,0)) / 25,B476))</f>
        <v>0</v>
      </c>
      <c r="C477" s="36">
        <f t="shared" si="154"/>
        <v>1.1110360547065979E-13</v>
      </c>
      <c r="E477" s="48">
        <f t="shared" si="140"/>
        <v>14.04</v>
      </c>
      <c r="F477" s="34">
        <f t="shared" si="155"/>
        <v>1.8101657316478006E-14</v>
      </c>
      <c r="G477" s="31">
        <f>SUM($F$9:F477)*RLR</f>
        <v>119.99999999999986</v>
      </c>
      <c r="H477" s="32"/>
      <c r="I477" s="36">
        <f>G477-SUM($L$9:L477)</f>
        <v>14.063603073124057</v>
      </c>
      <c r="K477" s="48">
        <f t="shared" si="141"/>
        <v>0.390625</v>
      </c>
      <c r="L477" s="31">
        <f t="shared" si="156"/>
        <v>5.5223572276665064E-2</v>
      </c>
      <c r="M477" s="36">
        <f>SUM($L$9:L477)*RRF</f>
        <v>74.155477848813049</v>
      </c>
      <c r="N477" s="33"/>
      <c r="O477" s="36">
        <f t="shared" si="142"/>
        <v>88.219080921937106</v>
      </c>
      <c r="P477" s="33"/>
      <c r="Q477" s="33"/>
      <c r="R477" s="33"/>
      <c r="S477" s="33"/>
      <c r="T477" s="33"/>
      <c r="U477" s="33"/>
      <c r="V477" s="33"/>
      <c r="W477" s="31">
        <f t="shared" si="143"/>
        <v>9.3327028595354218E-14</v>
      </c>
      <c r="X477" s="31">
        <f t="shared" si="144"/>
        <v>9.8445221511868386</v>
      </c>
      <c r="Y477" s="31">
        <f t="shared" si="145"/>
        <v>9.8445221511869327</v>
      </c>
      <c r="Z477" s="31">
        <f t="shared" si="146"/>
        <v>-4.2190809219371062</v>
      </c>
      <c r="AA477" s="31"/>
      <c r="AB477" s="31"/>
      <c r="AC477" s="31"/>
      <c r="AD477" s="31"/>
      <c r="AE477" s="31"/>
      <c r="AF477" s="31"/>
      <c r="AG477" s="31"/>
      <c r="AH477" s="33">
        <f t="shared" si="147"/>
        <v>0.88280330772396487</v>
      </c>
      <c r="AI477" s="33">
        <f t="shared" si="148"/>
        <v>1.0502271538325847</v>
      </c>
      <c r="AJ477" s="33">
        <f t="shared" si="149"/>
        <v>0.99999999999999878</v>
      </c>
      <c r="AK477" s="95">
        <f t="shared" si="150"/>
        <v>0.94039535522460938</v>
      </c>
      <c r="AL477" s="3">
        <f t="shared" si="151"/>
        <v>0.94052654916017853</v>
      </c>
      <c r="AM477" s="3"/>
      <c r="AN477" s="3"/>
      <c r="AO477" s="3"/>
      <c r="AP477" s="3"/>
      <c r="AQ477" s="3"/>
      <c r="AR477" s="90">
        <f t="shared" si="157"/>
        <v>0</v>
      </c>
      <c r="AS477" s="91">
        <f t="shared" si="158"/>
        <v>0</v>
      </c>
      <c r="AT477" s="89">
        <f>SUM(AS$9:AS477)*RLR</f>
        <v>120</v>
      </c>
      <c r="AU477" s="90">
        <f>AT477-SUM(AW$9:AW477)</f>
        <v>7.1368141007785795</v>
      </c>
      <c r="AV477" s="48">
        <f t="shared" si="152"/>
        <v>0.390625</v>
      </c>
      <c r="AW477" s="31">
        <f t="shared" si="159"/>
        <v>2.8024139139182877E-2</v>
      </c>
      <c r="AX477" s="90">
        <f>SUM(AW$9:AW477)*RRF</f>
        <v>79.004230129454996</v>
      </c>
      <c r="AY477" s="96"/>
    </row>
    <row r="478" spans="1:51" x14ac:dyDescent="0.25">
      <c r="A478" s="14">
        <f t="shared" si="153"/>
        <v>4.6900000000000004</v>
      </c>
      <c r="B478" s="59">
        <f>IF($B$4="AY",0,IFERROR(P*INDEX('UWYr writing pattern'!$C$4:$C$18,MATCH('Extended model w.Calcs'!$A478,'UWYr writing pattern'!$A$4:$A$18,0)) / 25,B477))</f>
        <v>0</v>
      </c>
      <c r="C478" s="36">
        <f t="shared" si="154"/>
        <v>9.5504659262579153E-14</v>
      </c>
      <c r="E478" s="48">
        <f t="shared" si="140"/>
        <v>14.07</v>
      </c>
      <c r="F478" s="34">
        <f t="shared" si="155"/>
        <v>1.5598946208080632E-14</v>
      </c>
      <c r="G478" s="31">
        <f>SUM($F$9:F478)*RLR</f>
        <v>119.99999999999987</v>
      </c>
      <c r="H478" s="32"/>
      <c r="I478" s="36">
        <f>G478-SUM($L$9:L478)</f>
        <v>14.008667123619674</v>
      </c>
      <c r="K478" s="48">
        <f t="shared" si="141"/>
        <v>0.39011703511053314</v>
      </c>
      <c r="L478" s="31">
        <f t="shared" si="156"/>
        <v>5.4935949504390846E-2</v>
      </c>
      <c r="M478" s="36">
        <f>SUM($L$9:L478)*RRF</f>
        <v>74.193933013466136</v>
      </c>
      <c r="N478" s="33"/>
      <c r="O478" s="36">
        <f t="shared" si="142"/>
        <v>88.20260013708581</v>
      </c>
      <c r="P478" s="33"/>
      <c r="Q478" s="33"/>
      <c r="R478" s="33"/>
      <c r="S478" s="33"/>
      <c r="T478" s="33"/>
      <c r="U478" s="33"/>
      <c r="V478" s="33"/>
      <c r="W478" s="31">
        <f t="shared" si="143"/>
        <v>8.0223913780566475E-14</v>
      </c>
      <c r="X478" s="31">
        <f t="shared" si="144"/>
        <v>9.8060669865337715</v>
      </c>
      <c r="Y478" s="31">
        <f t="shared" si="145"/>
        <v>9.8060669865338514</v>
      </c>
      <c r="Z478" s="31">
        <f t="shared" si="146"/>
        <v>-4.2026001370858097</v>
      </c>
      <c r="AA478" s="31"/>
      <c r="AB478" s="31"/>
      <c r="AC478" s="31"/>
      <c r="AD478" s="31"/>
      <c r="AE478" s="31"/>
      <c r="AF478" s="31"/>
      <c r="AG478" s="31"/>
      <c r="AH478" s="33">
        <f t="shared" si="147"/>
        <v>0.88326110730316831</v>
      </c>
      <c r="AI478" s="33">
        <f t="shared" si="148"/>
        <v>1.0500309540129262</v>
      </c>
      <c r="AJ478" s="33">
        <f t="shared" si="149"/>
        <v>0.99999999999999889</v>
      </c>
      <c r="AK478" s="95">
        <f t="shared" si="150"/>
        <v>0.9406275808517166</v>
      </c>
      <c r="AL478" s="3">
        <f t="shared" si="151"/>
        <v>0.94075886732752156</v>
      </c>
      <c r="AM478" s="3"/>
      <c r="AN478" s="3"/>
      <c r="AO478" s="3"/>
      <c r="AP478" s="3"/>
      <c r="AQ478" s="3"/>
      <c r="AR478" s="90">
        <f t="shared" si="157"/>
        <v>0</v>
      </c>
      <c r="AS478" s="91">
        <f t="shared" si="158"/>
        <v>0</v>
      </c>
      <c r="AT478" s="89">
        <f>SUM(AS$9:AS478)*RLR</f>
        <v>120</v>
      </c>
      <c r="AU478" s="90">
        <f>AT478-SUM(AW$9:AW478)</f>
        <v>7.1089359206974194</v>
      </c>
      <c r="AV478" s="48">
        <f t="shared" si="152"/>
        <v>0.39011703511053314</v>
      </c>
      <c r="AW478" s="31">
        <f t="shared" si="159"/>
        <v>2.7878180081166326E-2</v>
      </c>
      <c r="AX478" s="90">
        <f>SUM(AW$9:AW478)*RRF</f>
        <v>79.023744855511808</v>
      </c>
      <c r="AY478" s="96"/>
    </row>
    <row r="479" spans="1:51" x14ac:dyDescent="0.25">
      <c r="A479" s="14">
        <f t="shared" si="153"/>
        <v>4.7</v>
      </c>
      <c r="B479" s="59">
        <f>IF($B$4="AY",0,IFERROR(P*INDEX('UWYr writing pattern'!$C$4:$C$18,MATCH('Extended model w.Calcs'!$A479,'UWYr writing pattern'!$A$4:$A$18,0)) / 25,B478))</f>
        <v>0</v>
      </c>
      <c r="C479" s="36">
        <f t="shared" si="154"/>
        <v>8.2067153704334269E-14</v>
      </c>
      <c r="E479" s="48">
        <f t="shared" si="140"/>
        <v>14.100000000000001</v>
      </c>
      <c r="F479" s="34">
        <f t="shared" si="155"/>
        <v>1.3437505558244889E-14</v>
      </c>
      <c r="G479" s="31">
        <f>SUM($F$9:F479)*RLR</f>
        <v>119.99999999999989</v>
      </c>
      <c r="H479" s="32"/>
      <c r="I479" s="36">
        <f>G479-SUM($L$9:L479)</f>
        <v>13.954016926778522</v>
      </c>
      <c r="K479" s="48">
        <f t="shared" si="141"/>
        <v>0.38961038961038963</v>
      </c>
      <c r="L479" s="31">
        <f t="shared" si="156"/>
        <v>5.4650196841169077E-2</v>
      </c>
      <c r="M479" s="36">
        <f>SUM($L$9:L479)*RRF</f>
        <v>74.232188151254945</v>
      </c>
      <c r="N479" s="33"/>
      <c r="O479" s="36">
        <f t="shared" si="142"/>
        <v>88.186205078033467</v>
      </c>
      <c r="P479" s="33"/>
      <c r="Q479" s="33"/>
      <c r="R479" s="33"/>
      <c r="S479" s="33"/>
      <c r="T479" s="33"/>
      <c r="U479" s="33"/>
      <c r="V479" s="33"/>
      <c r="W479" s="31">
        <f t="shared" si="143"/>
        <v>6.8936409111640785E-14</v>
      </c>
      <c r="X479" s="31">
        <f t="shared" si="144"/>
        <v>9.7678118487449641</v>
      </c>
      <c r="Y479" s="31">
        <f t="shared" si="145"/>
        <v>9.7678118487450334</v>
      </c>
      <c r="Z479" s="31">
        <f t="shared" si="146"/>
        <v>-4.186205078033467</v>
      </c>
      <c r="AA479" s="31"/>
      <c r="AB479" s="31"/>
      <c r="AC479" s="31"/>
      <c r="AD479" s="31"/>
      <c r="AE479" s="31"/>
      <c r="AF479" s="31"/>
      <c r="AG479" s="31"/>
      <c r="AH479" s="33">
        <f t="shared" si="147"/>
        <v>0.88371652561017788</v>
      </c>
      <c r="AI479" s="33">
        <f t="shared" si="148"/>
        <v>1.0498357747384937</v>
      </c>
      <c r="AJ479" s="33">
        <f t="shared" si="149"/>
        <v>0.999999999999999</v>
      </c>
      <c r="AK479" s="95">
        <f t="shared" si="150"/>
        <v>0.94085860167830149</v>
      </c>
      <c r="AL479" s="3">
        <f t="shared" si="151"/>
        <v>0.94098997707786913</v>
      </c>
      <c r="AM479" s="3"/>
      <c r="AN479" s="3"/>
      <c r="AO479" s="3"/>
      <c r="AP479" s="3"/>
      <c r="AQ479" s="3"/>
      <c r="AR479" s="90">
        <f t="shared" si="157"/>
        <v>0</v>
      </c>
      <c r="AS479" s="91">
        <f t="shared" si="158"/>
        <v>0</v>
      </c>
      <c r="AT479" s="89">
        <f>SUM(AS$9:AS479)*RLR</f>
        <v>120</v>
      </c>
      <c r="AU479" s="90">
        <f>AT479-SUM(AW$9:AW479)</f>
        <v>7.0812027506556916</v>
      </c>
      <c r="AV479" s="48">
        <f t="shared" si="152"/>
        <v>0.38961038961038963</v>
      </c>
      <c r="AW479" s="31">
        <f t="shared" si="159"/>
        <v>2.7733170041732452E-2</v>
      </c>
      <c r="AX479" s="90">
        <f>SUM(AW$9:AW479)*RRF</f>
        <v>79.043158074541012</v>
      </c>
      <c r="AY479" s="96"/>
    </row>
    <row r="480" spans="1:51" x14ac:dyDescent="0.25">
      <c r="A480" s="14">
        <f t="shared" si="153"/>
        <v>4.71</v>
      </c>
      <c r="B480" s="59">
        <f>IF($B$4="AY",0,IFERROR(P*INDEX('UWYr writing pattern'!$C$4:$C$18,MATCH('Extended model w.Calcs'!$A480,'UWYr writing pattern'!$A$4:$A$18,0)) / 25,B479))</f>
        <v>0</v>
      </c>
      <c r="C480" s="36">
        <f t="shared" si="154"/>
        <v>7.0495685032023136E-14</v>
      </c>
      <c r="E480" s="48">
        <f t="shared" si="140"/>
        <v>14.129999999999999</v>
      </c>
      <c r="F480" s="34">
        <f t="shared" si="155"/>
        <v>1.1571468672311133E-14</v>
      </c>
      <c r="G480" s="31">
        <f>SUM($F$9:F480)*RLR</f>
        <v>119.99999999999991</v>
      </c>
      <c r="H480" s="32"/>
      <c r="I480" s="36">
        <f>G480-SUM($L$9:L480)</f>
        <v>13.899650627063835</v>
      </c>
      <c r="K480" s="48">
        <f t="shared" si="141"/>
        <v>0.38910505836575876</v>
      </c>
      <c r="L480" s="31">
        <f t="shared" si="156"/>
        <v>5.4366299714721518E-2</v>
      </c>
      <c r="M480" s="36">
        <f>SUM($L$9:L480)*RRF</f>
        <v>74.27024456105525</v>
      </c>
      <c r="N480" s="33"/>
      <c r="O480" s="36">
        <f t="shared" si="142"/>
        <v>88.169895188119085</v>
      </c>
      <c r="P480" s="33"/>
      <c r="Q480" s="33"/>
      <c r="R480" s="33"/>
      <c r="S480" s="33"/>
      <c r="T480" s="33"/>
      <c r="U480" s="33"/>
      <c r="V480" s="33"/>
      <c r="W480" s="31">
        <f t="shared" si="143"/>
        <v>5.9216375426899426E-14</v>
      </c>
      <c r="X480" s="31">
        <f t="shared" si="144"/>
        <v>9.7297554389446841</v>
      </c>
      <c r="Y480" s="31">
        <f t="shared" si="145"/>
        <v>9.7297554389447427</v>
      </c>
      <c r="Z480" s="31">
        <f t="shared" si="146"/>
        <v>-4.1698951881190851</v>
      </c>
      <c r="AA480" s="31"/>
      <c r="AB480" s="31"/>
      <c r="AC480" s="31"/>
      <c r="AD480" s="31"/>
      <c r="AE480" s="31"/>
      <c r="AF480" s="31"/>
      <c r="AG480" s="31"/>
      <c r="AH480" s="33">
        <f t="shared" si="147"/>
        <v>0.88416957810780061</v>
      </c>
      <c r="AI480" s="33">
        <f t="shared" si="148"/>
        <v>1.0496416093823702</v>
      </c>
      <c r="AJ480" s="33">
        <f t="shared" si="149"/>
        <v>0.99999999999999933</v>
      </c>
      <c r="AK480" s="95">
        <f t="shared" si="150"/>
        <v>0.94108842550746286</v>
      </c>
      <c r="AL480" s="3">
        <f t="shared" si="151"/>
        <v>0.94121988625808528</v>
      </c>
      <c r="AM480" s="3"/>
      <c r="AN480" s="3"/>
      <c r="AO480" s="3"/>
      <c r="AP480" s="3"/>
      <c r="AQ480" s="3"/>
      <c r="AR480" s="90">
        <f t="shared" si="157"/>
        <v>0</v>
      </c>
      <c r="AS480" s="91">
        <f t="shared" si="158"/>
        <v>0</v>
      </c>
      <c r="AT480" s="89">
        <f>SUM(AS$9:AS480)*RLR</f>
        <v>120</v>
      </c>
      <c r="AU480" s="90">
        <f>AT480-SUM(AW$9:AW480)</f>
        <v>7.0536136490297565</v>
      </c>
      <c r="AV480" s="48">
        <f t="shared" si="152"/>
        <v>0.38910505836575876</v>
      </c>
      <c r="AW480" s="31">
        <f t="shared" si="159"/>
        <v>2.7589101625931266E-2</v>
      </c>
      <c r="AX480" s="90">
        <f>SUM(AW$9:AW480)*RRF</f>
        <v>79.062470445679168</v>
      </c>
      <c r="AY480" s="96"/>
    </row>
    <row r="481" spans="1:51" x14ac:dyDescent="0.25">
      <c r="A481" s="14">
        <f t="shared" si="153"/>
        <v>4.72</v>
      </c>
      <c r="B481" s="59">
        <f>IF($B$4="AY",0,IFERROR(P*INDEX('UWYr writing pattern'!$C$4:$C$18,MATCH('Extended model w.Calcs'!$A481,'UWYr writing pattern'!$A$4:$A$18,0)) / 25,B480))</f>
        <v>0</v>
      </c>
      <c r="C481" s="36">
        <f t="shared" si="154"/>
        <v>6.0534644736998266E-14</v>
      </c>
      <c r="E481" s="48">
        <f t="shared" si="140"/>
        <v>14.16</v>
      </c>
      <c r="F481" s="34">
        <f t="shared" si="155"/>
        <v>9.9610402950248686E-15</v>
      </c>
      <c r="G481" s="31">
        <f>SUM($F$9:F481)*RLR</f>
        <v>119.99999999999993</v>
      </c>
      <c r="H481" s="32"/>
      <c r="I481" s="36">
        <f>G481-SUM($L$9:L481)</f>
        <v>13.845566383378781</v>
      </c>
      <c r="K481" s="48">
        <f t="shared" si="141"/>
        <v>0.38860103626943004</v>
      </c>
      <c r="L481" s="31">
        <f t="shared" si="156"/>
        <v>5.4084243685073287E-2</v>
      </c>
      <c r="M481" s="36">
        <f>SUM($L$9:L481)*RRF</f>
        <v>74.308103531634799</v>
      </c>
      <c r="N481" s="33"/>
      <c r="O481" s="36">
        <f t="shared" si="142"/>
        <v>88.15366991501358</v>
      </c>
      <c r="P481" s="33"/>
      <c r="Q481" s="33"/>
      <c r="R481" s="33"/>
      <c r="S481" s="33"/>
      <c r="T481" s="33"/>
      <c r="U481" s="33"/>
      <c r="V481" s="33"/>
      <c r="W481" s="31">
        <f t="shared" si="143"/>
        <v>5.0849101579078541E-14</v>
      </c>
      <c r="X481" s="31">
        <f t="shared" si="144"/>
        <v>9.6918964683651456</v>
      </c>
      <c r="Y481" s="31">
        <f t="shared" si="145"/>
        <v>9.6918964683651971</v>
      </c>
      <c r="Z481" s="31">
        <f t="shared" si="146"/>
        <v>-4.1536699150135803</v>
      </c>
      <c r="AA481" s="31"/>
      <c r="AB481" s="31"/>
      <c r="AC481" s="31"/>
      <c r="AD481" s="31"/>
      <c r="AE481" s="31"/>
      <c r="AF481" s="31"/>
      <c r="AG481" s="31"/>
      <c r="AH481" s="33">
        <f t="shared" si="147"/>
        <v>0.88462028013850946</v>
      </c>
      <c r="AI481" s="33">
        <f t="shared" si="148"/>
        <v>1.0494484513692093</v>
      </c>
      <c r="AJ481" s="33">
        <f t="shared" si="149"/>
        <v>0.99999999999999944</v>
      </c>
      <c r="AK481" s="95">
        <f t="shared" si="150"/>
        <v>0.94131706008173255</v>
      </c>
      <c r="AL481" s="3">
        <f t="shared" si="151"/>
        <v>0.94144860265396824</v>
      </c>
      <c r="AM481" s="3"/>
      <c r="AN481" s="3"/>
      <c r="AO481" s="3"/>
      <c r="AP481" s="3"/>
      <c r="AQ481" s="3"/>
      <c r="AR481" s="90">
        <f t="shared" si="157"/>
        <v>0</v>
      </c>
      <c r="AS481" s="91">
        <f t="shared" si="158"/>
        <v>0</v>
      </c>
      <c r="AT481" s="89">
        <f>SUM(AS$9:AS481)*RLR</f>
        <v>120</v>
      </c>
      <c r="AU481" s="90">
        <f>AT481-SUM(AW$9:AW481)</f>
        <v>7.0261676815238019</v>
      </c>
      <c r="AV481" s="48">
        <f t="shared" si="152"/>
        <v>0.38860103626943004</v>
      </c>
      <c r="AW481" s="31">
        <f t="shared" si="159"/>
        <v>2.7445967505952362E-2</v>
      </c>
      <c r="AX481" s="90">
        <f>SUM(AW$9:AW481)*RRF</f>
        <v>79.081682622933329</v>
      </c>
      <c r="AY481" s="96"/>
    </row>
    <row r="482" spans="1:51" x14ac:dyDescent="0.25">
      <c r="A482" s="14">
        <f t="shared" si="153"/>
        <v>4.7300000000000004</v>
      </c>
      <c r="B482" s="59">
        <f>IF($B$4="AY",0,IFERROR(P*INDEX('UWYr writing pattern'!$C$4:$C$18,MATCH('Extended model w.Calcs'!$A482,'UWYr writing pattern'!$A$4:$A$18,0)) / 25,B481))</f>
        <v>0</v>
      </c>
      <c r="C482" s="36">
        <f t="shared" si="154"/>
        <v>5.1962939042239312E-14</v>
      </c>
      <c r="E482" s="48">
        <f t="shared" si="140"/>
        <v>14.190000000000001</v>
      </c>
      <c r="F482" s="34">
        <f t="shared" si="155"/>
        <v>8.5717056947589539E-15</v>
      </c>
      <c r="G482" s="31">
        <f>SUM($F$9:F482)*RLR</f>
        <v>119.99999999999994</v>
      </c>
      <c r="H482" s="32"/>
      <c r="I482" s="36">
        <f>G482-SUM($L$9:L482)</f>
        <v>13.791762368935608</v>
      </c>
      <c r="K482" s="48">
        <f t="shared" si="141"/>
        <v>0.38809831824062091</v>
      </c>
      <c r="L482" s="31">
        <f t="shared" si="156"/>
        <v>5.3804014443181787E-2</v>
      </c>
      <c r="M482" s="36">
        <f>SUM($L$9:L482)*RRF</f>
        <v>74.345766341745033</v>
      </c>
      <c r="N482" s="33"/>
      <c r="O482" s="36">
        <f t="shared" si="142"/>
        <v>88.137528710680641</v>
      </c>
      <c r="P482" s="33"/>
      <c r="Q482" s="33"/>
      <c r="R482" s="33"/>
      <c r="S482" s="33"/>
      <c r="T482" s="33"/>
      <c r="U482" s="33"/>
      <c r="V482" s="33"/>
      <c r="W482" s="31">
        <f t="shared" si="143"/>
        <v>4.3648868795481017E-14</v>
      </c>
      <c r="X482" s="31">
        <f t="shared" si="144"/>
        <v>9.654233658254924</v>
      </c>
      <c r="Y482" s="31">
        <f t="shared" si="145"/>
        <v>9.6542336582549684</v>
      </c>
      <c r="Z482" s="31">
        <f t="shared" si="146"/>
        <v>-4.1375287106806411</v>
      </c>
      <c r="AA482" s="31"/>
      <c r="AB482" s="31"/>
      <c r="AC482" s="31"/>
      <c r="AD482" s="31"/>
      <c r="AE482" s="31"/>
      <c r="AF482" s="31"/>
      <c r="AG482" s="31"/>
      <c r="AH482" s="33">
        <f t="shared" si="147"/>
        <v>0.88506864692553611</v>
      </c>
      <c r="AI482" s="33">
        <f t="shared" si="148"/>
        <v>1.0492562941747696</v>
      </c>
      <c r="AJ482" s="33">
        <f t="shared" si="149"/>
        <v>0.99999999999999956</v>
      </c>
      <c r="AK482" s="95">
        <f t="shared" si="150"/>
        <v>0.94154451308362286</v>
      </c>
      <c r="AL482" s="3">
        <f t="shared" si="151"/>
        <v>0.94167613399080508</v>
      </c>
      <c r="AM482" s="3"/>
      <c r="AN482" s="3"/>
      <c r="AO482" s="3"/>
      <c r="AP482" s="3"/>
      <c r="AQ482" s="3"/>
      <c r="AR482" s="90">
        <f t="shared" si="157"/>
        <v>0</v>
      </c>
      <c r="AS482" s="91">
        <f t="shared" si="158"/>
        <v>0</v>
      </c>
      <c r="AT482" s="89">
        <f>SUM(AS$9:AS482)*RLR</f>
        <v>120</v>
      </c>
      <c r="AU482" s="90">
        <f>AT482-SUM(AW$9:AW482)</f>
        <v>6.9988639211033785</v>
      </c>
      <c r="AV482" s="48">
        <f t="shared" si="152"/>
        <v>0.38809831824062091</v>
      </c>
      <c r="AW482" s="31">
        <f t="shared" si="159"/>
        <v>2.7303760420429282E-2</v>
      </c>
      <c r="AX482" s="90">
        <f>SUM(AW$9:AW482)*RRF</f>
        <v>79.100795255227624</v>
      </c>
      <c r="AY482" s="96"/>
    </row>
    <row r="483" spans="1:51" x14ac:dyDescent="0.25">
      <c r="A483" s="14">
        <f t="shared" si="153"/>
        <v>4.74</v>
      </c>
      <c r="B483" s="59">
        <f>IF($B$4="AY",0,IFERROR(P*INDEX('UWYr writing pattern'!$C$4:$C$18,MATCH('Extended model w.Calcs'!$A483,'UWYr writing pattern'!$A$4:$A$18,0)) / 25,B482))</f>
        <v>0</v>
      </c>
      <c r="C483" s="36">
        <f t="shared" si="154"/>
        <v>4.4589397992145555E-14</v>
      </c>
      <c r="E483" s="48">
        <f t="shared" si="140"/>
        <v>14.22</v>
      </c>
      <c r="F483" s="34">
        <f t="shared" si="155"/>
        <v>7.3735410500937602E-15</v>
      </c>
      <c r="G483" s="31">
        <f>SUM($F$9:F483)*RLR</f>
        <v>119.99999999999996</v>
      </c>
      <c r="H483" s="32"/>
      <c r="I483" s="36">
        <f>G483-SUM($L$9:L483)</f>
        <v>13.73823677112604</v>
      </c>
      <c r="K483" s="48">
        <f t="shared" si="141"/>
        <v>0.38759689922480617</v>
      </c>
      <c r="L483" s="31">
        <f t="shared" si="156"/>
        <v>5.352559780958191E-2</v>
      </c>
      <c r="M483" s="36">
        <f>SUM($L$9:L483)*RRF</f>
        <v>74.383234260211736</v>
      </c>
      <c r="N483" s="33"/>
      <c r="O483" s="36">
        <f t="shared" si="142"/>
        <v>88.121471031337776</v>
      </c>
      <c r="P483" s="33"/>
      <c r="Q483" s="33"/>
      <c r="R483" s="33"/>
      <c r="S483" s="33"/>
      <c r="T483" s="33"/>
      <c r="U483" s="33"/>
      <c r="V483" s="33"/>
      <c r="W483" s="31">
        <f t="shared" si="143"/>
        <v>3.7455094313402263E-14</v>
      </c>
      <c r="X483" s="31">
        <f t="shared" si="144"/>
        <v>9.616765739788228</v>
      </c>
      <c r="Y483" s="31">
        <f t="shared" si="145"/>
        <v>9.6167657397882653</v>
      </c>
      <c r="Z483" s="31">
        <f t="shared" si="146"/>
        <v>-4.1214710313377765</v>
      </c>
      <c r="AA483" s="31"/>
      <c r="AB483" s="31"/>
      <c r="AC483" s="31"/>
      <c r="AD483" s="31"/>
      <c r="AE483" s="31"/>
      <c r="AF483" s="31"/>
      <c r="AG483" s="31"/>
      <c r="AH483" s="33">
        <f t="shared" si="147"/>
        <v>0.8855146935739493</v>
      </c>
      <c r="AI483" s="33">
        <f t="shared" si="148"/>
        <v>1.0490651313254498</v>
      </c>
      <c r="AJ483" s="33">
        <f t="shared" si="149"/>
        <v>0.99999999999999967</v>
      </c>
      <c r="AK483" s="95">
        <f t="shared" si="150"/>
        <v>0.94177079213616888</v>
      </c>
      <c r="AL483" s="3">
        <f t="shared" si="151"/>
        <v>0.94190248793391973</v>
      </c>
      <c r="AM483" s="3"/>
      <c r="AN483" s="3"/>
      <c r="AO483" s="3"/>
      <c r="AP483" s="3"/>
      <c r="AQ483" s="3"/>
      <c r="AR483" s="90">
        <f t="shared" si="157"/>
        <v>0</v>
      </c>
      <c r="AS483" s="91">
        <f t="shared" si="158"/>
        <v>0</v>
      </c>
      <c r="AT483" s="89">
        <f>SUM(AS$9:AS483)*RLR</f>
        <v>120</v>
      </c>
      <c r="AU483" s="90">
        <f>AT483-SUM(AW$9:AW483)</f>
        <v>6.9717014479296324</v>
      </c>
      <c r="AV483" s="48">
        <f t="shared" si="152"/>
        <v>0.38759689922480617</v>
      </c>
      <c r="AW483" s="31">
        <f t="shared" si="159"/>
        <v>2.716247317375179E-2</v>
      </c>
      <c r="AX483" s="90">
        <f>SUM(AW$9:AW483)*RRF</f>
        <v>79.119808986449257</v>
      </c>
      <c r="AY483" s="96"/>
    </row>
    <row r="484" spans="1:51" x14ac:dyDescent="0.25">
      <c r="A484" s="14">
        <f t="shared" si="153"/>
        <v>4.75</v>
      </c>
      <c r="B484" s="59">
        <f>IF($B$4="AY",0,IFERROR(P*INDEX('UWYr writing pattern'!$C$4:$C$18,MATCH('Extended model w.Calcs'!$A484,'UWYr writing pattern'!$A$4:$A$18,0)) / 25,B483))</f>
        <v>0</v>
      </c>
      <c r="C484" s="36">
        <f t="shared" si="154"/>
        <v>3.8248785597662459E-14</v>
      </c>
      <c r="E484" s="48">
        <f t="shared" si="140"/>
        <v>14.25</v>
      </c>
      <c r="F484" s="34">
        <f t="shared" si="155"/>
        <v>6.3406123944830988E-15</v>
      </c>
      <c r="G484" s="31">
        <f>SUM($F$9:F484)*RLR</f>
        <v>119.99999999999996</v>
      </c>
      <c r="H484" s="32"/>
      <c r="I484" s="36">
        <f>G484-SUM($L$9:L484)</f>
        <v>13.684987791392999</v>
      </c>
      <c r="K484" s="48">
        <f t="shared" si="141"/>
        <v>0.38709677419354838</v>
      </c>
      <c r="L484" s="31">
        <f t="shared" si="156"/>
        <v>5.324897973304666E-2</v>
      </c>
      <c r="M484" s="36">
        <f>SUM($L$9:L484)*RRF</f>
        <v>74.420508546024863</v>
      </c>
      <c r="N484" s="33"/>
      <c r="O484" s="36">
        <f t="shared" si="142"/>
        <v>88.105496337417861</v>
      </c>
      <c r="P484" s="33"/>
      <c r="Q484" s="33"/>
      <c r="R484" s="33"/>
      <c r="S484" s="33"/>
      <c r="T484" s="33"/>
      <c r="U484" s="33"/>
      <c r="V484" s="33"/>
      <c r="W484" s="31">
        <f t="shared" si="143"/>
        <v>3.2128979902036462E-14</v>
      </c>
      <c r="X484" s="31">
        <f t="shared" si="144"/>
        <v>9.5794914539750984</v>
      </c>
      <c r="Y484" s="31">
        <f t="shared" si="145"/>
        <v>9.5794914539751304</v>
      </c>
      <c r="Z484" s="31">
        <f t="shared" si="146"/>
        <v>-4.1054963374178612</v>
      </c>
      <c r="AA484" s="31"/>
      <c r="AB484" s="31"/>
      <c r="AC484" s="31"/>
      <c r="AD484" s="31"/>
      <c r="AE484" s="31"/>
      <c r="AF484" s="31"/>
      <c r="AG484" s="31"/>
      <c r="AH484" s="33">
        <f t="shared" si="147"/>
        <v>0.88595843507172456</v>
      </c>
      <c r="AI484" s="33">
        <f t="shared" si="148"/>
        <v>1.0488749563978317</v>
      </c>
      <c r="AJ484" s="33">
        <f t="shared" si="149"/>
        <v>0.99999999999999967</v>
      </c>
      <c r="AK484" s="95">
        <f t="shared" si="150"/>
        <v>0.94199590480346407</v>
      </c>
      <c r="AL484" s="3">
        <f t="shared" si="151"/>
        <v>0.94212767208921466</v>
      </c>
      <c r="AM484" s="3"/>
      <c r="AN484" s="3"/>
      <c r="AO484" s="3"/>
      <c r="AP484" s="3"/>
      <c r="AQ484" s="3"/>
      <c r="AR484" s="90">
        <f t="shared" si="157"/>
        <v>0</v>
      </c>
      <c r="AS484" s="91">
        <f t="shared" si="158"/>
        <v>0</v>
      </c>
      <c r="AT484" s="89">
        <f>SUM(AS$9:AS484)*RLR</f>
        <v>120</v>
      </c>
      <c r="AU484" s="90">
        <f>AT484-SUM(AW$9:AW484)</f>
        <v>6.9446793492942476</v>
      </c>
      <c r="AV484" s="48">
        <f t="shared" si="152"/>
        <v>0.38709677419354838</v>
      </c>
      <c r="AW484" s="31">
        <f t="shared" si="159"/>
        <v>2.7022098635386169E-2</v>
      </c>
      <c r="AX484" s="90">
        <f>SUM(AW$9:AW484)*RRF</f>
        <v>79.138724455494028</v>
      </c>
      <c r="AY484" s="96"/>
    </row>
    <row r="485" spans="1:51" x14ac:dyDescent="0.25">
      <c r="A485" s="14">
        <f t="shared" si="153"/>
        <v>4.76</v>
      </c>
      <c r="B485" s="59">
        <f>IF($B$4="AY",0,IFERROR(P*INDEX('UWYr writing pattern'!$C$4:$C$18,MATCH('Extended model w.Calcs'!$A485,'UWYr writing pattern'!$A$4:$A$18,0)) / 25,B484))</f>
        <v>0</v>
      </c>
      <c r="C485" s="36">
        <f t="shared" si="154"/>
        <v>3.2798333649995562E-14</v>
      </c>
      <c r="E485" s="48">
        <f t="shared" si="140"/>
        <v>14.28</v>
      </c>
      <c r="F485" s="34">
        <f t="shared" si="155"/>
        <v>5.4504519476669002E-15</v>
      </c>
      <c r="G485" s="31">
        <f>SUM($F$9:F485)*RLR</f>
        <v>119.99999999999996</v>
      </c>
      <c r="H485" s="32"/>
      <c r="I485" s="36">
        <f>G485-SUM($L$9:L485)</f>
        <v>13.63201364510374</v>
      </c>
      <c r="K485" s="48">
        <f t="shared" si="141"/>
        <v>0.38659793814432991</v>
      </c>
      <c r="L485" s="31">
        <f t="shared" si="156"/>
        <v>5.2974146289263217E-2</v>
      </c>
      <c r="M485" s="36">
        <f>SUM($L$9:L485)*RRF</f>
        <v>74.457590448427354</v>
      </c>
      <c r="N485" s="33"/>
      <c r="O485" s="36">
        <f t="shared" si="142"/>
        <v>88.089604093531094</v>
      </c>
      <c r="P485" s="33"/>
      <c r="Q485" s="33"/>
      <c r="R485" s="33"/>
      <c r="S485" s="33"/>
      <c r="T485" s="33"/>
      <c r="U485" s="33"/>
      <c r="V485" s="33"/>
      <c r="W485" s="31">
        <f t="shared" si="143"/>
        <v>2.755060026599627E-14</v>
      </c>
      <c r="X485" s="31">
        <f t="shared" si="144"/>
        <v>9.5424095515726179</v>
      </c>
      <c r="Y485" s="31">
        <f t="shared" si="145"/>
        <v>9.5424095515726464</v>
      </c>
      <c r="Z485" s="31">
        <f t="shared" si="146"/>
        <v>-4.0896040935310936</v>
      </c>
      <c r="AA485" s="31"/>
      <c r="AB485" s="31"/>
      <c r="AC485" s="31"/>
      <c r="AD485" s="31"/>
      <c r="AE485" s="31"/>
      <c r="AF485" s="31"/>
      <c r="AG485" s="31"/>
      <c r="AH485" s="33">
        <f t="shared" si="147"/>
        <v>0.8863998862908018</v>
      </c>
      <c r="AI485" s="33">
        <f t="shared" si="148"/>
        <v>1.0486857630182274</v>
      </c>
      <c r="AJ485" s="33">
        <f t="shared" si="149"/>
        <v>0.99999999999999967</v>
      </c>
      <c r="AK485" s="95">
        <f t="shared" si="150"/>
        <v>0.94221985859119306</v>
      </c>
      <c r="AL485" s="3">
        <f t="shared" si="151"/>
        <v>0.94235169400370788</v>
      </c>
      <c r="AM485" s="3"/>
      <c r="AN485" s="3"/>
      <c r="AO485" s="3"/>
      <c r="AP485" s="3"/>
      <c r="AQ485" s="3"/>
      <c r="AR485" s="90">
        <f t="shared" si="157"/>
        <v>0</v>
      </c>
      <c r="AS485" s="91">
        <f t="shared" si="158"/>
        <v>0</v>
      </c>
      <c r="AT485" s="89">
        <f>SUM(AS$9:AS485)*RLR</f>
        <v>120</v>
      </c>
      <c r="AU485" s="90">
        <f>AT485-SUM(AW$9:AW485)</f>
        <v>6.9177967195550423</v>
      </c>
      <c r="AV485" s="48">
        <f t="shared" si="152"/>
        <v>0.38659793814432991</v>
      </c>
      <c r="AW485" s="31">
        <f t="shared" si="159"/>
        <v>2.6882629739203537E-2</v>
      </c>
      <c r="AX485" s="90">
        <f>SUM(AW$9:AW485)*RRF</f>
        <v>79.157542296311462</v>
      </c>
      <c r="AY485" s="96"/>
    </row>
    <row r="486" spans="1:51" x14ac:dyDescent="0.25">
      <c r="A486" s="14">
        <f t="shared" si="153"/>
        <v>4.7699999999999996</v>
      </c>
      <c r="B486" s="59">
        <f>IF($B$4="AY",0,IFERROR(P*INDEX('UWYr writing pattern'!$C$4:$C$18,MATCH('Extended model w.Calcs'!$A486,'UWYr writing pattern'!$A$4:$A$18,0)) / 25,B485))</f>
        <v>0</v>
      </c>
      <c r="C486" s="36">
        <f t="shared" si="154"/>
        <v>2.8114731604776196E-14</v>
      </c>
      <c r="E486" s="48">
        <f t="shared" si="140"/>
        <v>14.309999999999999</v>
      </c>
      <c r="F486" s="34">
        <f t="shared" si="155"/>
        <v>4.6836020452193659E-15</v>
      </c>
      <c r="G486" s="31">
        <f>SUM($F$9:F486)*RLR</f>
        <v>119.99999999999996</v>
      </c>
      <c r="H486" s="32"/>
      <c r="I486" s="36">
        <f>G486-SUM($L$9:L486)</f>
        <v>13.579312561424217</v>
      </c>
      <c r="K486" s="48">
        <f t="shared" si="141"/>
        <v>0.38610038610038611</v>
      </c>
      <c r="L486" s="31">
        <f t="shared" si="156"/>
        <v>5.2701083679524773E-2</v>
      </c>
      <c r="M486" s="36">
        <f>SUM($L$9:L486)*RRF</f>
        <v>74.49448120700302</v>
      </c>
      <c r="N486" s="33"/>
      <c r="O486" s="36">
        <f t="shared" si="142"/>
        <v>88.073793768427237</v>
      </c>
      <c r="P486" s="33"/>
      <c r="Q486" s="33"/>
      <c r="R486" s="33"/>
      <c r="S486" s="33"/>
      <c r="T486" s="33"/>
      <c r="U486" s="33"/>
      <c r="V486" s="33"/>
      <c r="W486" s="31">
        <f t="shared" si="143"/>
        <v>2.3616374548012E-14</v>
      </c>
      <c r="X486" s="31">
        <f t="shared" si="144"/>
        <v>9.505518792996952</v>
      </c>
      <c r="Y486" s="31">
        <f t="shared" si="145"/>
        <v>9.5055187929969751</v>
      </c>
      <c r="Z486" s="31">
        <f t="shared" si="146"/>
        <v>-4.0737937684272367</v>
      </c>
      <c r="AA486" s="31"/>
      <c r="AB486" s="31"/>
      <c r="AC486" s="31"/>
      <c r="AD486" s="31"/>
      <c r="AE486" s="31"/>
      <c r="AF486" s="31"/>
      <c r="AG486" s="31"/>
      <c r="AH486" s="33">
        <f t="shared" si="147"/>
        <v>0.88683906198813123</v>
      </c>
      <c r="AI486" s="33">
        <f t="shared" si="148"/>
        <v>1.0484975448622289</v>
      </c>
      <c r="AJ486" s="33">
        <f t="shared" si="149"/>
        <v>0.99999999999999967</v>
      </c>
      <c r="AK486" s="95">
        <f t="shared" si="150"/>
        <v>0.94244266094715545</v>
      </c>
      <c r="AL486" s="3">
        <f t="shared" si="151"/>
        <v>0.94257456116606464</v>
      </c>
      <c r="AM486" s="3"/>
      <c r="AN486" s="3"/>
      <c r="AO486" s="3"/>
      <c r="AP486" s="3"/>
      <c r="AQ486" s="3"/>
      <c r="AR486" s="90">
        <f t="shared" si="157"/>
        <v>0</v>
      </c>
      <c r="AS486" s="91">
        <f t="shared" si="158"/>
        <v>0</v>
      </c>
      <c r="AT486" s="89">
        <f>SUM(AS$9:AS486)*RLR</f>
        <v>120</v>
      </c>
      <c r="AU486" s="90">
        <f>AT486-SUM(AW$9:AW486)</f>
        <v>6.8910526600722335</v>
      </c>
      <c r="AV486" s="48">
        <f t="shared" si="152"/>
        <v>0.38610038610038611</v>
      </c>
      <c r="AW486" s="31">
        <f t="shared" si="159"/>
        <v>2.6744059482815885E-2</v>
      </c>
      <c r="AX486" s="90">
        <f>SUM(AW$9:AW486)*RRF</f>
        <v>79.176263137949434</v>
      </c>
      <c r="AY486" s="96"/>
    </row>
    <row r="487" spans="1:51" x14ac:dyDescent="0.25">
      <c r="A487" s="14">
        <f t="shared" si="153"/>
        <v>4.78</v>
      </c>
      <c r="B487" s="59">
        <f>IF($B$4="AY",0,IFERROR(P*INDEX('UWYr writing pattern'!$C$4:$C$18,MATCH('Extended model w.Calcs'!$A487,'UWYr writing pattern'!$A$4:$A$18,0)) / 25,B486))</f>
        <v>0</v>
      </c>
      <c r="C487" s="36">
        <f t="shared" si="154"/>
        <v>2.4091513512132722E-14</v>
      </c>
      <c r="E487" s="48">
        <f t="shared" si="140"/>
        <v>14.34</v>
      </c>
      <c r="F487" s="34">
        <f t="shared" si="155"/>
        <v>4.0232180926434732E-15</v>
      </c>
      <c r="G487" s="31">
        <f>SUM($F$9:F487)*RLR</f>
        <v>119.99999999999996</v>
      </c>
      <c r="H487" s="32"/>
      <c r="I487" s="36">
        <f>G487-SUM($L$9:L487)</f>
        <v>13.526882783194779</v>
      </c>
      <c r="K487" s="48">
        <f t="shared" si="141"/>
        <v>0.38560411311053983</v>
      </c>
      <c r="L487" s="31">
        <f t="shared" si="156"/>
        <v>5.2429778229437132E-2</v>
      </c>
      <c r="M487" s="36">
        <f>SUM($L$9:L487)*RRF</f>
        <v>74.531182051763622</v>
      </c>
      <c r="N487" s="33"/>
      <c r="O487" s="36">
        <f t="shared" si="142"/>
        <v>88.058064834958401</v>
      </c>
      <c r="P487" s="33"/>
      <c r="Q487" s="33"/>
      <c r="R487" s="33"/>
      <c r="S487" s="33"/>
      <c r="T487" s="33"/>
      <c r="U487" s="33"/>
      <c r="V487" s="33"/>
      <c r="W487" s="31">
        <f t="shared" si="143"/>
        <v>2.0236871350191483E-14</v>
      </c>
      <c r="X487" s="31">
        <f t="shared" si="144"/>
        <v>9.4688179482363442</v>
      </c>
      <c r="Y487" s="31">
        <f t="shared" si="145"/>
        <v>9.4688179482363637</v>
      </c>
      <c r="Z487" s="31">
        <f t="shared" si="146"/>
        <v>-4.058064834958401</v>
      </c>
      <c r="AA487" s="31"/>
      <c r="AB487" s="31"/>
      <c r="AC487" s="31"/>
      <c r="AD487" s="31"/>
      <c r="AE487" s="31"/>
      <c r="AF487" s="31"/>
      <c r="AG487" s="31"/>
      <c r="AH487" s="33">
        <f t="shared" si="147"/>
        <v>0.88727597680670978</v>
      </c>
      <c r="AI487" s="33">
        <f t="shared" si="148"/>
        <v>1.0483102956542667</v>
      </c>
      <c r="AJ487" s="33">
        <f t="shared" si="149"/>
        <v>0.99999999999999967</v>
      </c>
      <c r="AK487" s="95">
        <f t="shared" si="150"/>
        <v>0.94266431926178695</v>
      </c>
      <c r="AL487" s="3">
        <f t="shared" si="151"/>
        <v>0.94279628100712232</v>
      </c>
      <c r="AM487" s="3"/>
      <c r="AN487" s="3"/>
      <c r="AO487" s="3"/>
      <c r="AP487" s="3"/>
      <c r="AQ487" s="3"/>
      <c r="AR487" s="90">
        <f t="shared" si="157"/>
        <v>0</v>
      </c>
      <c r="AS487" s="91">
        <f t="shared" si="158"/>
        <v>0</v>
      </c>
      <c r="AT487" s="89">
        <f>SUM(AS$9:AS487)*RLR</f>
        <v>120</v>
      </c>
      <c r="AU487" s="90">
        <f>AT487-SUM(AW$9:AW487)</f>
        <v>6.8644462791453122</v>
      </c>
      <c r="AV487" s="48">
        <f t="shared" si="152"/>
        <v>0.38560411311053983</v>
      </c>
      <c r="AW487" s="31">
        <f t="shared" si="159"/>
        <v>2.6606380926919821E-2</v>
      </c>
      <c r="AX487" s="90">
        <f>SUM(AW$9:AW487)*RRF</f>
        <v>79.194887604598279</v>
      </c>
      <c r="AY487" s="96"/>
    </row>
    <row r="488" spans="1:51" x14ac:dyDescent="0.25">
      <c r="A488" s="14">
        <f t="shared" si="153"/>
        <v>4.79</v>
      </c>
      <c r="B488" s="59">
        <f>IF($B$4="AY",0,IFERROR(P*INDEX('UWYr writing pattern'!$C$4:$C$18,MATCH('Extended model w.Calcs'!$A488,'UWYr writing pattern'!$A$4:$A$18,0)) / 25,B487))</f>
        <v>0</v>
      </c>
      <c r="C488" s="36">
        <f t="shared" si="154"/>
        <v>2.0636790474492891E-14</v>
      </c>
      <c r="E488" s="48">
        <f t="shared" si="140"/>
        <v>14.370000000000001</v>
      </c>
      <c r="F488" s="34">
        <f t="shared" si="155"/>
        <v>3.4547230376398324E-15</v>
      </c>
      <c r="G488" s="31">
        <f>SUM($F$9:F488)*RLR</f>
        <v>119.99999999999996</v>
      </c>
      <c r="H488" s="32"/>
      <c r="I488" s="36">
        <f>G488-SUM($L$9:L488)</f>
        <v>13.474722566807145</v>
      </c>
      <c r="K488" s="48">
        <f t="shared" si="141"/>
        <v>0.38510911424903721</v>
      </c>
      <c r="L488" s="31">
        <f t="shared" si="156"/>
        <v>5.216021638764054E-2</v>
      </c>
      <c r="M488" s="36">
        <f>SUM($L$9:L488)*RRF</f>
        <v>74.567694203234964</v>
      </c>
      <c r="N488" s="33"/>
      <c r="O488" s="36">
        <f t="shared" si="142"/>
        <v>88.042416770042109</v>
      </c>
      <c r="P488" s="33"/>
      <c r="Q488" s="33"/>
      <c r="R488" s="33"/>
      <c r="S488" s="33"/>
      <c r="T488" s="33"/>
      <c r="U488" s="33"/>
      <c r="V488" s="33"/>
      <c r="W488" s="31">
        <f t="shared" si="143"/>
        <v>1.7334903998574028E-14</v>
      </c>
      <c r="X488" s="31">
        <f t="shared" si="144"/>
        <v>9.4323057967650001</v>
      </c>
      <c r="Y488" s="31">
        <f t="shared" si="145"/>
        <v>9.4323057967650179</v>
      </c>
      <c r="Z488" s="31">
        <f t="shared" si="146"/>
        <v>-4.0424167700421094</v>
      </c>
      <c r="AA488" s="31"/>
      <c r="AB488" s="31"/>
      <c r="AC488" s="31"/>
      <c r="AD488" s="31"/>
      <c r="AE488" s="31"/>
      <c r="AF488" s="31"/>
      <c r="AG488" s="31"/>
      <c r="AH488" s="33">
        <f t="shared" si="147"/>
        <v>0.8877106452766067</v>
      </c>
      <c r="AI488" s="33">
        <f t="shared" si="148"/>
        <v>1.048124009167168</v>
      </c>
      <c r="AJ488" s="33">
        <f t="shared" si="149"/>
        <v>0.99999999999999967</v>
      </c>
      <c r="AK488" s="95">
        <f t="shared" si="150"/>
        <v>0.94288484086867341</v>
      </c>
      <c r="AL488" s="3">
        <f t="shared" si="151"/>
        <v>0.94301686090041115</v>
      </c>
      <c r="AM488" s="3"/>
      <c r="AN488" s="3"/>
      <c r="AO488" s="3"/>
      <c r="AP488" s="3"/>
      <c r="AQ488" s="3"/>
      <c r="AR488" s="90">
        <f t="shared" si="157"/>
        <v>0</v>
      </c>
      <c r="AS488" s="91">
        <f t="shared" si="158"/>
        <v>0</v>
      </c>
      <c r="AT488" s="89">
        <f>SUM(AS$9:AS488)*RLR</f>
        <v>120</v>
      </c>
      <c r="AU488" s="90">
        <f>AT488-SUM(AW$9:AW488)</f>
        <v>6.8379766919506579</v>
      </c>
      <c r="AV488" s="48">
        <f t="shared" si="152"/>
        <v>0.38510911424903721</v>
      </c>
      <c r="AW488" s="31">
        <f t="shared" si="159"/>
        <v>2.6469587194647731E-2</v>
      </c>
      <c r="AX488" s="90">
        <f>SUM(AW$9:AW488)*RRF</f>
        <v>79.213416315634532</v>
      </c>
      <c r="AY488" s="96"/>
    </row>
    <row r="489" spans="1:51" x14ac:dyDescent="0.25">
      <c r="A489" s="14">
        <f t="shared" si="153"/>
        <v>4.8</v>
      </c>
      <c r="B489" s="59">
        <f>IF($B$4="AY",0,IFERROR(P*INDEX('UWYr writing pattern'!$C$4:$C$18,MATCH('Extended model w.Calcs'!$A489,'UWYr writing pattern'!$A$4:$A$18,0)) / 25,B488))</f>
        <v>0</v>
      </c>
      <c r="C489" s="36">
        <f t="shared" si="154"/>
        <v>1.7671283683308263E-14</v>
      </c>
      <c r="E489" s="48">
        <f t="shared" si="140"/>
        <v>14.399999999999999</v>
      </c>
      <c r="F489" s="34">
        <f t="shared" si="155"/>
        <v>2.9655067911846286E-15</v>
      </c>
      <c r="G489" s="31">
        <f>SUM($F$9:F489)*RLR</f>
        <v>119.99999999999996</v>
      </c>
      <c r="H489" s="32"/>
      <c r="I489" s="36">
        <f>G489-SUM($L$9:L489)</f>
        <v>13.422830182082592</v>
      </c>
      <c r="K489" s="48">
        <f t="shared" si="141"/>
        <v>0.38461538461538464</v>
      </c>
      <c r="L489" s="31">
        <f t="shared" si="156"/>
        <v>5.1892384724546131E-2</v>
      </c>
      <c r="M489" s="36">
        <f>SUM($L$9:L489)*RRF</f>
        <v>74.604018872542156</v>
      </c>
      <c r="N489" s="33"/>
      <c r="O489" s="36">
        <f t="shared" si="142"/>
        <v>88.026849054624748</v>
      </c>
      <c r="P489" s="33"/>
      <c r="Q489" s="33"/>
      <c r="R489" s="33"/>
      <c r="S489" s="33"/>
      <c r="T489" s="33"/>
      <c r="U489" s="33"/>
      <c r="V489" s="33"/>
      <c r="W489" s="31">
        <f t="shared" si="143"/>
        <v>1.4843878293978939E-14</v>
      </c>
      <c r="X489" s="31">
        <f t="shared" si="144"/>
        <v>9.395981127457814</v>
      </c>
      <c r="Y489" s="31">
        <f t="shared" si="145"/>
        <v>9.3959811274578282</v>
      </c>
      <c r="Z489" s="31">
        <f t="shared" si="146"/>
        <v>-4.0268490546247477</v>
      </c>
      <c r="AA489" s="31"/>
      <c r="AB489" s="31"/>
      <c r="AC489" s="31"/>
      <c r="AD489" s="31"/>
      <c r="AE489" s="31"/>
      <c r="AF489" s="31"/>
      <c r="AG489" s="31"/>
      <c r="AH489" s="33">
        <f t="shared" si="147"/>
        <v>0.88814308181597801</v>
      </c>
      <c r="AI489" s="33">
        <f t="shared" si="148"/>
        <v>1.0479386792217231</v>
      </c>
      <c r="AJ489" s="33">
        <f t="shared" si="149"/>
        <v>0.99999999999999967</v>
      </c>
      <c r="AK489" s="95">
        <f t="shared" si="150"/>
        <v>0.94310423304506152</v>
      </c>
      <c r="AL489" s="3">
        <f t="shared" si="151"/>
        <v>0.94323630816266879</v>
      </c>
      <c r="AM489" s="3"/>
      <c r="AN489" s="3"/>
      <c r="AO489" s="3"/>
      <c r="AP489" s="3"/>
      <c r="AQ489" s="3"/>
      <c r="AR489" s="90">
        <f t="shared" si="157"/>
        <v>0</v>
      </c>
      <c r="AS489" s="91">
        <f t="shared" si="158"/>
        <v>0</v>
      </c>
      <c r="AT489" s="89">
        <f>SUM(AS$9:AS489)*RLR</f>
        <v>120</v>
      </c>
      <c r="AU489" s="90">
        <f>AT489-SUM(AW$9:AW489)</f>
        <v>6.8116430204797354</v>
      </c>
      <c r="AV489" s="48">
        <f t="shared" si="152"/>
        <v>0.38461538461538464</v>
      </c>
      <c r="AW489" s="31">
        <f t="shared" si="159"/>
        <v>2.6333671470926797E-2</v>
      </c>
      <c r="AX489" s="90">
        <f>SUM(AW$9:AW489)*RRF</f>
        <v>79.231849885664175</v>
      </c>
      <c r="AY489" s="96"/>
    </row>
    <row r="490" spans="1:51" x14ac:dyDescent="0.25">
      <c r="A490" s="14">
        <f t="shared" si="153"/>
        <v>4.8099999999999996</v>
      </c>
      <c r="B490" s="59">
        <f>IF($B$4="AY",0,IFERROR(P*INDEX('UWYr writing pattern'!$C$4:$C$18,MATCH('Extended model w.Calcs'!$A490,'UWYr writing pattern'!$A$4:$A$18,0)) / 25,B489))</f>
        <v>0</v>
      </c>
      <c r="C490" s="36">
        <f t="shared" si="154"/>
        <v>1.5126618832911874E-14</v>
      </c>
      <c r="E490" s="48">
        <f t="shared" si="140"/>
        <v>14.43</v>
      </c>
      <c r="F490" s="34">
        <f t="shared" si="155"/>
        <v>2.5446648503963897E-15</v>
      </c>
      <c r="G490" s="31">
        <f>SUM($F$9:F490)*RLR</f>
        <v>119.99999999999996</v>
      </c>
      <c r="H490" s="32"/>
      <c r="I490" s="36">
        <f>G490-SUM($L$9:L490)</f>
        <v>13.371203912151501</v>
      </c>
      <c r="K490" s="48">
        <f t="shared" si="141"/>
        <v>0.38412291933418696</v>
      </c>
      <c r="L490" s="31">
        <f t="shared" si="156"/>
        <v>5.1626269931086897E-2</v>
      </c>
      <c r="M490" s="36">
        <f>SUM($L$9:L490)*RRF</f>
        <v>74.640157261493911</v>
      </c>
      <c r="N490" s="33"/>
      <c r="O490" s="36">
        <f t="shared" si="142"/>
        <v>88.011361173645412</v>
      </c>
      <c r="P490" s="33"/>
      <c r="Q490" s="33"/>
      <c r="R490" s="33"/>
      <c r="S490" s="33"/>
      <c r="T490" s="33"/>
      <c r="U490" s="33"/>
      <c r="V490" s="33"/>
      <c r="W490" s="31">
        <f t="shared" si="143"/>
        <v>1.2706359819645974E-14</v>
      </c>
      <c r="X490" s="31">
        <f t="shared" si="144"/>
        <v>9.3598427385060496</v>
      </c>
      <c r="Y490" s="31">
        <f t="shared" si="145"/>
        <v>9.3598427385060621</v>
      </c>
      <c r="Z490" s="31">
        <f t="shared" si="146"/>
        <v>-4.0113611736454118</v>
      </c>
      <c r="AA490" s="31"/>
      <c r="AB490" s="31"/>
      <c r="AC490" s="31"/>
      <c r="AD490" s="31"/>
      <c r="AE490" s="31"/>
      <c r="AF490" s="31"/>
      <c r="AG490" s="31"/>
      <c r="AH490" s="33">
        <f t="shared" si="147"/>
        <v>0.88857330073207041</v>
      </c>
      <c r="AI490" s="33">
        <f t="shared" si="148"/>
        <v>1.047754299686255</v>
      </c>
      <c r="AJ490" s="33">
        <f t="shared" si="149"/>
        <v>0.99999999999999967</v>
      </c>
      <c r="AK490" s="95">
        <f t="shared" si="150"/>
        <v>0.94332250301236176</v>
      </c>
      <c r="AL490" s="3">
        <f t="shared" si="151"/>
        <v>0.94345463005435093</v>
      </c>
      <c r="AM490" s="3"/>
      <c r="AN490" s="3"/>
      <c r="AO490" s="3"/>
      <c r="AP490" s="3"/>
      <c r="AQ490" s="3"/>
      <c r="AR490" s="90">
        <f t="shared" si="157"/>
        <v>0</v>
      </c>
      <c r="AS490" s="91">
        <f t="shared" si="158"/>
        <v>0</v>
      </c>
      <c r="AT490" s="89">
        <f>SUM(AS$9:AS490)*RLR</f>
        <v>120</v>
      </c>
      <c r="AU490" s="90">
        <f>AT490-SUM(AW$9:AW490)</f>
        <v>6.7854443934778885</v>
      </c>
      <c r="AV490" s="48">
        <f t="shared" si="152"/>
        <v>0.38412291933418696</v>
      </c>
      <c r="AW490" s="31">
        <f t="shared" si="159"/>
        <v>2.6198627001845137E-2</v>
      </c>
      <c r="AX490" s="90">
        <f>SUM(AW$9:AW490)*RRF</f>
        <v>79.250188924565478</v>
      </c>
      <c r="AY490" s="96"/>
    </row>
    <row r="491" spans="1:51" x14ac:dyDescent="0.25">
      <c r="A491" s="14">
        <f t="shared" si="153"/>
        <v>4.82</v>
      </c>
      <c r="B491" s="59">
        <f>IF($B$4="AY",0,IFERROR(P*INDEX('UWYr writing pattern'!$C$4:$C$18,MATCH('Extended model w.Calcs'!$A491,'UWYr writing pattern'!$A$4:$A$18,0)) / 25,B490))</f>
        <v>0</v>
      </c>
      <c r="C491" s="36">
        <f t="shared" si="154"/>
        <v>1.294384773532269E-14</v>
      </c>
      <c r="E491" s="48">
        <f t="shared" si="140"/>
        <v>14.46</v>
      </c>
      <c r="F491" s="34">
        <f t="shared" si="155"/>
        <v>2.1827710975891835E-15</v>
      </c>
      <c r="G491" s="31">
        <f>SUM($F$9:F491)*RLR</f>
        <v>119.99999999999996</v>
      </c>
      <c r="H491" s="32"/>
      <c r="I491" s="36">
        <f>G491-SUM($L$9:L491)</f>
        <v>13.319842053334014</v>
      </c>
      <c r="K491" s="48">
        <f t="shared" si="141"/>
        <v>0.38363171355498721</v>
      </c>
      <c r="L491" s="31">
        <f t="shared" si="156"/>
        <v>5.1361858817483362E-2</v>
      </c>
      <c r="M491" s="36">
        <f>SUM($L$9:L491)*RRF</f>
        <v>74.676110562666153</v>
      </c>
      <c r="N491" s="33"/>
      <c r="O491" s="36">
        <f t="shared" si="142"/>
        <v>87.995952616000167</v>
      </c>
      <c r="P491" s="33"/>
      <c r="Q491" s="33"/>
      <c r="R491" s="33"/>
      <c r="S491" s="33"/>
      <c r="T491" s="33"/>
      <c r="U491" s="33"/>
      <c r="V491" s="33"/>
      <c r="W491" s="31">
        <f t="shared" si="143"/>
        <v>1.087283209767106E-14</v>
      </c>
      <c r="X491" s="31">
        <f t="shared" si="144"/>
        <v>9.3238894373338095</v>
      </c>
      <c r="Y491" s="31">
        <f t="shared" si="145"/>
        <v>9.3238894373338201</v>
      </c>
      <c r="Z491" s="31">
        <f t="shared" si="146"/>
        <v>-3.9959526160001673</v>
      </c>
      <c r="AA491" s="31"/>
      <c r="AB491" s="31"/>
      <c r="AC491" s="31"/>
      <c r="AD491" s="31"/>
      <c r="AE491" s="31"/>
      <c r="AF491" s="31"/>
      <c r="AG491" s="31"/>
      <c r="AH491" s="33">
        <f t="shared" si="147"/>
        <v>0.88900131622221612</v>
      </c>
      <c r="AI491" s="33">
        <f t="shared" si="148"/>
        <v>1.0475708644761925</v>
      </c>
      <c r="AJ491" s="33">
        <f t="shared" si="149"/>
        <v>0.99999999999999967</v>
      </c>
      <c r="AK491" s="95">
        <f t="shared" si="150"/>
        <v>0.94353965793664873</v>
      </c>
      <c r="AL491" s="3">
        <f t="shared" si="151"/>
        <v>0.94367183378013442</v>
      </c>
      <c r="AM491" s="3"/>
      <c r="AN491" s="3"/>
      <c r="AO491" s="3"/>
      <c r="AP491" s="3"/>
      <c r="AQ491" s="3"/>
      <c r="AR491" s="90">
        <f t="shared" si="157"/>
        <v>0</v>
      </c>
      <c r="AS491" s="91">
        <f t="shared" si="158"/>
        <v>0</v>
      </c>
      <c r="AT491" s="89">
        <f>SUM(AS$9:AS491)*RLR</f>
        <v>120</v>
      </c>
      <c r="AU491" s="90">
        <f>AT491-SUM(AW$9:AW491)</f>
        <v>6.7593799463838593</v>
      </c>
      <c r="AV491" s="48">
        <f t="shared" si="152"/>
        <v>0.38363171355498721</v>
      </c>
      <c r="AW491" s="31">
        <f t="shared" si="159"/>
        <v>2.6064447094025184E-2</v>
      </c>
      <c r="AX491" s="90">
        <f>SUM(AW$9:AW491)*RRF</f>
        <v>79.268434037531293</v>
      </c>
      <c r="AY491" s="96"/>
    </row>
    <row r="492" spans="1:51" x14ac:dyDescent="0.25">
      <c r="A492" s="14">
        <f t="shared" si="153"/>
        <v>4.83</v>
      </c>
      <c r="B492" s="59">
        <f>IF($B$4="AY",0,IFERROR(P*INDEX('UWYr writing pattern'!$C$4:$C$18,MATCH('Extended model w.Calcs'!$A492,'UWYr writing pattern'!$A$4:$A$18,0)) / 25,B491))</f>
        <v>0</v>
      </c>
      <c r="C492" s="36">
        <f t="shared" si="154"/>
        <v>1.1072167352795029E-14</v>
      </c>
      <c r="E492" s="48">
        <f t="shared" si="140"/>
        <v>14.49</v>
      </c>
      <c r="F492" s="34">
        <f t="shared" si="155"/>
        <v>1.871680382527661E-15</v>
      </c>
      <c r="G492" s="31">
        <f>SUM($F$9:F492)*RLR</f>
        <v>119.99999999999996</v>
      </c>
      <c r="H492" s="32"/>
      <c r="I492" s="36">
        <f>G492-SUM($L$9:L492)</f>
        <v>13.268742915021988</v>
      </c>
      <c r="K492" s="48">
        <f t="shared" si="141"/>
        <v>0.38314176245210729</v>
      </c>
      <c r="L492" s="31">
        <f t="shared" si="156"/>
        <v>5.1099138312023069E-2</v>
      </c>
      <c r="M492" s="36">
        <f>SUM($L$9:L492)*RRF</f>
        <v>74.711879959484577</v>
      </c>
      <c r="N492" s="33"/>
      <c r="O492" s="36">
        <f t="shared" si="142"/>
        <v>87.980622874506565</v>
      </c>
      <c r="P492" s="33"/>
      <c r="Q492" s="33"/>
      <c r="R492" s="33"/>
      <c r="S492" s="33"/>
      <c r="T492" s="33"/>
      <c r="U492" s="33"/>
      <c r="V492" s="33"/>
      <c r="W492" s="31">
        <f t="shared" si="143"/>
        <v>9.3006205763478224E-15</v>
      </c>
      <c r="X492" s="31">
        <f t="shared" si="144"/>
        <v>9.2881200405153912</v>
      </c>
      <c r="Y492" s="31">
        <f t="shared" si="145"/>
        <v>9.2881200405154001</v>
      </c>
      <c r="Z492" s="31">
        <f t="shared" si="146"/>
        <v>-3.9806228745065653</v>
      </c>
      <c r="AA492" s="31"/>
      <c r="AB492" s="31"/>
      <c r="AC492" s="31"/>
      <c r="AD492" s="31"/>
      <c r="AE492" s="31"/>
      <c r="AF492" s="31"/>
      <c r="AG492" s="31"/>
      <c r="AH492" s="33">
        <f t="shared" si="147"/>
        <v>0.88942714237481635</v>
      </c>
      <c r="AI492" s="33">
        <f t="shared" si="148"/>
        <v>1.0473883675536495</v>
      </c>
      <c r="AJ492" s="33">
        <f t="shared" si="149"/>
        <v>0.99999999999999967</v>
      </c>
      <c r="AK492" s="95">
        <f t="shared" si="150"/>
        <v>0.94375570492915439</v>
      </c>
      <c r="AL492" s="3">
        <f t="shared" si="151"/>
        <v>0.94388792648941777</v>
      </c>
      <c r="AM492" s="3"/>
      <c r="AN492" s="3"/>
      <c r="AO492" s="3"/>
      <c r="AP492" s="3"/>
      <c r="AQ492" s="3"/>
      <c r="AR492" s="90">
        <f t="shared" si="157"/>
        <v>0</v>
      </c>
      <c r="AS492" s="91">
        <f t="shared" si="158"/>
        <v>0</v>
      </c>
      <c r="AT492" s="89">
        <f>SUM(AS$9:AS492)*RLR</f>
        <v>120</v>
      </c>
      <c r="AU492" s="90">
        <f>AT492-SUM(AW$9:AW492)</f>
        <v>6.7334488212698602</v>
      </c>
      <c r="AV492" s="48">
        <f t="shared" si="152"/>
        <v>0.38314176245210729</v>
      </c>
      <c r="AW492" s="31">
        <f t="shared" si="159"/>
        <v>2.5931125114004576E-2</v>
      </c>
      <c r="AX492" s="90">
        <f>SUM(AW$9:AW492)*RRF</f>
        <v>79.286585825111089</v>
      </c>
      <c r="AY492" s="96"/>
    </row>
    <row r="493" spans="1:51" x14ac:dyDescent="0.25">
      <c r="A493" s="14">
        <f t="shared" si="153"/>
        <v>4.84</v>
      </c>
      <c r="B493" s="59">
        <f>IF($B$4="AY",0,IFERROR(P*INDEX('UWYr writing pattern'!$C$4:$C$18,MATCH('Extended model w.Calcs'!$A493,'UWYr writing pattern'!$A$4:$A$18,0)) / 25,B492))</f>
        <v>0</v>
      </c>
      <c r="C493" s="36">
        <f t="shared" si="154"/>
        <v>9.4678103033750288E-15</v>
      </c>
      <c r="E493" s="48">
        <f t="shared" si="140"/>
        <v>14.52</v>
      </c>
      <c r="F493" s="34">
        <f t="shared" si="155"/>
        <v>1.6043570494199997E-15</v>
      </c>
      <c r="G493" s="31">
        <f>SUM($F$9:F493)*RLR</f>
        <v>119.99999999999996</v>
      </c>
      <c r="H493" s="32"/>
      <c r="I493" s="36">
        <f>G493-SUM($L$9:L493)</f>
        <v>13.217904819562136</v>
      </c>
      <c r="K493" s="48">
        <f t="shared" si="141"/>
        <v>0.38265306122448978</v>
      </c>
      <c r="L493" s="31">
        <f t="shared" si="156"/>
        <v>5.0838095459854363E-2</v>
      </c>
      <c r="M493" s="36">
        <f>SUM($L$9:L493)*RRF</f>
        <v>74.747466626306476</v>
      </c>
      <c r="N493" s="33"/>
      <c r="O493" s="36">
        <f t="shared" si="142"/>
        <v>87.965371445868612</v>
      </c>
      <c r="P493" s="33"/>
      <c r="Q493" s="33"/>
      <c r="R493" s="33"/>
      <c r="S493" s="33"/>
      <c r="T493" s="33"/>
      <c r="U493" s="33"/>
      <c r="V493" s="33"/>
      <c r="W493" s="31">
        <f t="shared" si="143"/>
        <v>7.9529606548350236E-15</v>
      </c>
      <c r="X493" s="31">
        <f t="shared" si="144"/>
        <v>9.2525333736934954</v>
      </c>
      <c r="Y493" s="31">
        <f t="shared" si="145"/>
        <v>9.2525333736935025</v>
      </c>
      <c r="Z493" s="31">
        <f t="shared" si="146"/>
        <v>-3.9653714458686125</v>
      </c>
      <c r="AA493" s="31"/>
      <c r="AB493" s="31"/>
      <c r="AC493" s="31"/>
      <c r="AD493" s="31"/>
      <c r="AE493" s="31"/>
      <c r="AF493" s="31"/>
      <c r="AG493" s="31"/>
      <c r="AH493" s="33">
        <f t="shared" si="147"/>
        <v>0.88985079317031524</v>
      </c>
      <c r="AI493" s="33">
        <f t="shared" si="148"/>
        <v>1.0472068029270072</v>
      </c>
      <c r="AJ493" s="33">
        <f t="shared" si="149"/>
        <v>0.99999999999999967</v>
      </c>
      <c r="AK493" s="95">
        <f t="shared" si="150"/>
        <v>0.9439706510467577</v>
      </c>
      <c r="AL493" s="3">
        <f t="shared" si="151"/>
        <v>0.94410291527681467</v>
      </c>
      <c r="AM493" s="3"/>
      <c r="AN493" s="3"/>
      <c r="AO493" s="3"/>
      <c r="AP493" s="3"/>
      <c r="AQ493" s="3"/>
      <c r="AR493" s="90">
        <f t="shared" si="157"/>
        <v>0</v>
      </c>
      <c r="AS493" s="91">
        <f t="shared" si="158"/>
        <v>0</v>
      </c>
      <c r="AT493" s="89">
        <f>SUM(AS$9:AS493)*RLR</f>
        <v>120</v>
      </c>
      <c r="AU493" s="90">
        <f>AT493-SUM(AW$9:AW493)</f>
        <v>6.7076501667822299</v>
      </c>
      <c r="AV493" s="48">
        <f t="shared" si="152"/>
        <v>0.38265306122448978</v>
      </c>
      <c r="AW493" s="31">
        <f t="shared" si="159"/>
        <v>2.5798654487623987E-2</v>
      </c>
      <c r="AX493" s="90">
        <f>SUM(AW$9:AW493)*RRF</f>
        <v>79.304644883252436</v>
      </c>
      <c r="AY493" s="96"/>
    </row>
    <row r="494" spans="1:51" x14ac:dyDescent="0.25">
      <c r="A494" s="14">
        <f t="shared" si="153"/>
        <v>4.8499999999999996</v>
      </c>
      <c r="B494" s="59">
        <f>IF($B$4="AY",0,IFERROR(P*INDEX('UWYr writing pattern'!$C$4:$C$18,MATCH('Extended model w.Calcs'!$A494,'UWYr writing pattern'!$A$4:$A$18,0)) / 25,B493))</f>
        <v>0</v>
      </c>
      <c r="C494" s="36">
        <f t="shared" si="154"/>
        <v>8.0930842473249744E-15</v>
      </c>
      <c r="E494" s="48">
        <f t="shared" si="140"/>
        <v>14.549999999999999</v>
      </c>
      <c r="F494" s="34">
        <f t="shared" si="155"/>
        <v>1.3747260560500542E-15</v>
      </c>
      <c r="G494" s="31">
        <f>SUM($F$9:F494)*RLR</f>
        <v>119.99999999999996</v>
      </c>
      <c r="H494" s="32"/>
      <c r="I494" s="36">
        <f>G494-SUM($L$9:L494)</f>
        <v>13.167326102140336</v>
      </c>
      <c r="K494" s="48">
        <f t="shared" si="141"/>
        <v>0.38216560509554143</v>
      </c>
      <c r="L494" s="31">
        <f t="shared" si="156"/>
        <v>5.0578717421793887E-2</v>
      </c>
      <c r="M494" s="36">
        <f>SUM($L$9:L494)*RRF</f>
        <v>74.782871728501732</v>
      </c>
      <c r="N494" s="33"/>
      <c r="O494" s="36">
        <f t="shared" si="142"/>
        <v>87.950197830642068</v>
      </c>
      <c r="P494" s="33"/>
      <c r="Q494" s="33"/>
      <c r="R494" s="33"/>
      <c r="S494" s="33"/>
      <c r="T494" s="33"/>
      <c r="U494" s="33"/>
      <c r="V494" s="33"/>
      <c r="W494" s="31">
        <f t="shared" si="143"/>
        <v>6.7981907677529778E-15</v>
      </c>
      <c r="X494" s="31">
        <f t="shared" si="144"/>
        <v>9.2171282714982343</v>
      </c>
      <c r="Y494" s="31">
        <f t="shared" si="145"/>
        <v>9.2171282714982414</v>
      </c>
      <c r="Z494" s="31">
        <f t="shared" si="146"/>
        <v>-3.9501978306420682</v>
      </c>
      <c r="AA494" s="31"/>
      <c r="AB494" s="31"/>
      <c r="AC494" s="31"/>
      <c r="AD494" s="31"/>
      <c r="AE494" s="31"/>
      <c r="AF494" s="31"/>
      <c r="AG494" s="31"/>
      <c r="AH494" s="33">
        <f t="shared" si="147"/>
        <v>0.8902722824821635</v>
      </c>
      <c r="AI494" s="33">
        <f t="shared" si="148"/>
        <v>1.0470261646505008</v>
      </c>
      <c r="AJ494" s="33">
        <f t="shared" si="149"/>
        <v>0.99999999999999967</v>
      </c>
      <c r="AK494" s="95">
        <f t="shared" si="150"/>
        <v>0.94418450329246828</v>
      </c>
      <c r="AL494" s="3">
        <f t="shared" si="151"/>
        <v>0.94431680718264321</v>
      </c>
      <c r="AM494" s="3"/>
      <c r="AN494" s="3"/>
      <c r="AO494" s="3"/>
      <c r="AP494" s="3"/>
      <c r="AQ494" s="3"/>
      <c r="AR494" s="90">
        <f t="shared" si="157"/>
        <v>0</v>
      </c>
      <c r="AS494" s="91">
        <f t="shared" si="158"/>
        <v>0</v>
      </c>
      <c r="AT494" s="89">
        <f>SUM(AS$9:AS494)*RLR</f>
        <v>120</v>
      </c>
      <c r="AU494" s="90">
        <f>AT494-SUM(AW$9:AW494)</f>
        <v>6.6819831380828134</v>
      </c>
      <c r="AV494" s="48">
        <f t="shared" si="152"/>
        <v>0.38216560509554143</v>
      </c>
      <c r="AW494" s="31">
        <f t="shared" si="159"/>
        <v>2.56670286994218E-2</v>
      </c>
      <c r="AX494" s="90">
        <f>SUM(AW$9:AW494)*RRF</f>
        <v>79.322611803342028</v>
      </c>
      <c r="AY494" s="96"/>
    </row>
    <row r="495" spans="1:51" x14ac:dyDescent="0.25">
      <c r="A495" s="14">
        <f t="shared" si="153"/>
        <v>4.8600000000000003</v>
      </c>
      <c r="B495" s="59">
        <f>IF($B$4="AY",0,IFERROR(P*INDEX('UWYr writing pattern'!$C$4:$C$18,MATCH('Extended model w.Calcs'!$A495,'UWYr writing pattern'!$A$4:$A$18,0)) / 25,B494))</f>
        <v>0</v>
      </c>
      <c r="C495" s="36">
        <f t="shared" si="154"/>
        <v>6.9155404893391904E-15</v>
      </c>
      <c r="E495" s="48">
        <f t="shared" si="140"/>
        <v>14.580000000000002</v>
      </c>
      <c r="F495" s="34">
        <f t="shared" si="155"/>
        <v>1.1775437579857836E-15</v>
      </c>
      <c r="G495" s="31">
        <f>SUM($F$9:F495)*RLR</f>
        <v>119.99999999999996</v>
      </c>
      <c r="H495" s="32"/>
      <c r="I495" s="36">
        <f>G495-SUM($L$9:L495)</f>
        <v>13.117005110667193</v>
      </c>
      <c r="K495" s="48">
        <f t="shared" si="141"/>
        <v>0.38167938931297707</v>
      </c>
      <c r="L495" s="31">
        <f t="shared" si="156"/>
        <v>5.0320991473147787E-2</v>
      </c>
      <c r="M495" s="36">
        <f>SUM($L$9:L495)*RRF</f>
        <v>74.818096422532932</v>
      </c>
      <c r="N495" s="33"/>
      <c r="O495" s="36">
        <f t="shared" si="142"/>
        <v>87.935101533200125</v>
      </c>
      <c r="P495" s="33"/>
      <c r="Q495" s="33"/>
      <c r="R495" s="33"/>
      <c r="S495" s="33"/>
      <c r="T495" s="33"/>
      <c r="U495" s="33"/>
      <c r="V495" s="33"/>
      <c r="W495" s="31">
        <f t="shared" si="143"/>
        <v>5.8090540110449197E-15</v>
      </c>
      <c r="X495" s="31">
        <f t="shared" si="144"/>
        <v>9.1819035774670343</v>
      </c>
      <c r="Y495" s="31">
        <f t="shared" si="145"/>
        <v>9.1819035774670397</v>
      </c>
      <c r="Z495" s="31">
        <f t="shared" si="146"/>
        <v>-3.9351015332001253</v>
      </c>
      <c r="AA495" s="31"/>
      <c r="AB495" s="31"/>
      <c r="AC495" s="31"/>
      <c r="AD495" s="31"/>
      <c r="AE495" s="31"/>
      <c r="AF495" s="31"/>
      <c r="AG495" s="31"/>
      <c r="AH495" s="33">
        <f t="shared" si="147"/>
        <v>0.89069162407777303</v>
      </c>
      <c r="AI495" s="33">
        <f t="shared" si="148"/>
        <v>1.046846446823811</v>
      </c>
      <c r="AJ495" s="33">
        <f t="shared" si="149"/>
        <v>0.99999999999999967</v>
      </c>
      <c r="AK495" s="95">
        <f t="shared" si="150"/>
        <v>0.94439726861590567</v>
      </c>
      <c r="AL495" s="3">
        <f t="shared" si="151"/>
        <v>0.94452960919341</v>
      </c>
      <c r="AM495" s="3"/>
      <c r="AN495" s="3"/>
      <c r="AO495" s="3"/>
      <c r="AP495" s="3"/>
      <c r="AQ495" s="3"/>
      <c r="AR495" s="90">
        <f t="shared" si="157"/>
        <v>0</v>
      </c>
      <c r="AS495" s="91">
        <f t="shared" si="158"/>
        <v>0</v>
      </c>
      <c r="AT495" s="89">
        <f>SUM(AS$9:AS495)*RLR</f>
        <v>120</v>
      </c>
      <c r="AU495" s="90">
        <f>AT495-SUM(AW$9:AW495)</f>
        <v>6.6564468967907828</v>
      </c>
      <c r="AV495" s="48">
        <f t="shared" si="152"/>
        <v>0.38167938931297707</v>
      </c>
      <c r="AW495" s="31">
        <f t="shared" si="159"/>
        <v>2.553624129203623E-2</v>
      </c>
      <c r="AX495" s="90">
        <f>SUM(AW$9:AW495)*RRF</f>
        <v>79.340487172246441</v>
      </c>
      <c r="AY495" s="96"/>
    </row>
    <row r="496" spans="1:51" x14ac:dyDescent="0.25">
      <c r="A496" s="14">
        <f t="shared" si="153"/>
        <v>4.87</v>
      </c>
      <c r="B496" s="59">
        <f>IF($B$4="AY",0,IFERROR(P*INDEX('UWYr writing pattern'!$C$4:$C$18,MATCH('Extended model w.Calcs'!$A496,'UWYr writing pattern'!$A$4:$A$18,0)) / 25,B495))</f>
        <v>0</v>
      </c>
      <c r="C496" s="36">
        <f t="shared" si="154"/>
        <v>5.9072546859935362E-15</v>
      </c>
      <c r="E496" s="48">
        <f t="shared" si="140"/>
        <v>14.61</v>
      </c>
      <c r="F496" s="34">
        <f t="shared" si="155"/>
        <v>1.0082858033456542E-15</v>
      </c>
      <c r="G496" s="31">
        <f>SUM($F$9:F496)*RLR</f>
        <v>119.99999999999996</v>
      </c>
      <c r="H496" s="32"/>
      <c r="I496" s="36">
        <f>G496-SUM($L$9:L496)</f>
        <v>13.06694020566465</v>
      </c>
      <c r="K496" s="48">
        <f t="shared" si="141"/>
        <v>0.38119440914866581</v>
      </c>
      <c r="L496" s="31">
        <f t="shared" si="156"/>
        <v>5.0064905002546532E-2</v>
      </c>
      <c r="M496" s="36">
        <f>SUM($L$9:L496)*RRF</f>
        <v>74.853141856034711</v>
      </c>
      <c r="N496" s="33"/>
      <c r="O496" s="36">
        <f t="shared" si="142"/>
        <v>87.920082061699361</v>
      </c>
      <c r="P496" s="33"/>
      <c r="Q496" s="33"/>
      <c r="R496" s="33"/>
      <c r="S496" s="33"/>
      <c r="T496" s="33"/>
      <c r="U496" s="33"/>
      <c r="V496" s="33"/>
      <c r="W496" s="31">
        <f t="shared" si="143"/>
        <v>4.9620939362345699E-15</v>
      </c>
      <c r="X496" s="31">
        <f t="shared" si="144"/>
        <v>9.1468581439652539</v>
      </c>
      <c r="Y496" s="31">
        <f t="shared" si="145"/>
        <v>9.1468581439652592</v>
      </c>
      <c r="Z496" s="31">
        <f t="shared" si="146"/>
        <v>-3.920082061699361</v>
      </c>
      <c r="AA496" s="31"/>
      <c r="AB496" s="31"/>
      <c r="AC496" s="31"/>
      <c r="AD496" s="31"/>
      <c r="AE496" s="31"/>
      <c r="AF496" s="31"/>
      <c r="AG496" s="31"/>
      <c r="AH496" s="33">
        <f t="shared" si="147"/>
        <v>0.89110883161946086</v>
      </c>
      <c r="AI496" s="33">
        <f t="shared" si="148"/>
        <v>1.0466676435916591</v>
      </c>
      <c r="AJ496" s="33">
        <f t="shared" si="149"/>
        <v>0.99999999999999967</v>
      </c>
      <c r="AK496" s="95">
        <f t="shared" si="150"/>
        <v>0.94460895391377364</v>
      </c>
      <c r="AL496" s="3">
        <f t="shared" si="151"/>
        <v>0.94474132824229018</v>
      </c>
      <c r="AM496" s="3"/>
      <c r="AN496" s="3"/>
      <c r="AO496" s="3"/>
      <c r="AP496" s="3"/>
      <c r="AQ496" s="3"/>
      <c r="AR496" s="90">
        <f t="shared" si="157"/>
        <v>0</v>
      </c>
      <c r="AS496" s="91">
        <f t="shared" si="158"/>
        <v>0</v>
      </c>
      <c r="AT496" s="89">
        <f>SUM(AS$9:AS496)*RLR</f>
        <v>120</v>
      </c>
      <c r="AU496" s="90">
        <f>AT496-SUM(AW$9:AW496)</f>
        <v>6.6310406109251687</v>
      </c>
      <c r="AV496" s="48">
        <f t="shared" si="152"/>
        <v>0.38119440914866581</v>
      </c>
      <c r="AW496" s="31">
        <f t="shared" si="159"/>
        <v>2.5406285865613675E-2</v>
      </c>
      <c r="AX496" s="90">
        <f>SUM(AW$9:AW496)*RRF</f>
        <v>79.358271572352379</v>
      </c>
      <c r="AY496" s="96"/>
    </row>
    <row r="497" spans="1:51" x14ac:dyDescent="0.25">
      <c r="A497" s="14">
        <f t="shared" si="153"/>
        <v>4.88</v>
      </c>
      <c r="B497" s="59">
        <f>IF($B$4="AY",0,IFERROR(P*INDEX('UWYr writing pattern'!$C$4:$C$18,MATCH('Extended model w.Calcs'!$A497,'UWYr writing pattern'!$A$4:$A$18,0)) / 25,B496))</f>
        <v>0</v>
      </c>
      <c r="C497" s="36">
        <f t="shared" si="154"/>
        <v>5.0442047763698808E-15</v>
      </c>
      <c r="E497" s="48">
        <f t="shared" si="140"/>
        <v>14.64</v>
      </c>
      <c r="F497" s="34">
        <f t="shared" si="155"/>
        <v>8.6304990962365567E-16</v>
      </c>
      <c r="G497" s="31">
        <f>SUM($F$9:F497)*RLR</f>
        <v>119.99999999999996</v>
      </c>
      <c r="H497" s="32"/>
      <c r="I497" s="36">
        <f>G497-SUM($L$9:L497)</f>
        <v>13.017129760153864</v>
      </c>
      <c r="K497" s="48">
        <f t="shared" si="141"/>
        <v>0.38071065989847719</v>
      </c>
      <c r="L497" s="31">
        <f t="shared" si="156"/>
        <v>4.9810445510792827E-2</v>
      </c>
      <c r="M497" s="36">
        <f>SUM($L$9:L497)*RRF</f>
        <v>74.888009167892264</v>
      </c>
      <c r="N497" s="33"/>
      <c r="O497" s="36">
        <f t="shared" si="142"/>
        <v>87.905138928046128</v>
      </c>
      <c r="P497" s="33"/>
      <c r="Q497" s="33"/>
      <c r="R497" s="33"/>
      <c r="S497" s="33"/>
      <c r="T497" s="33"/>
      <c r="U497" s="33"/>
      <c r="V497" s="33"/>
      <c r="W497" s="31">
        <f t="shared" si="143"/>
        <v>4.2371320121506998E-15</v>
      </c>
      <c r="X497" s="31">
        <f t="shared" si="144"/>
        <v>9.1119908321077041</v>
      </c>
      <c r="Y497" s="31">
        <f t="shared" si="145"/>
        <v>9.1119908321077077</v>
      </c>
      <c r="Z497" s="31">
        <f t="shared" si="146"/>
        <v>-3.9051389280461279</v>
      </c>
      <c r="AA497" s="31"/>
      <c r="AB497" s="31"/>
      <c r="AC497" s="31"/>
      <c r="AD497" s="31"/>
      <c r="AE497" s="31"/>
      <c r="AF497" s="31"/>
      <c r="AG497" s="31"/>
      <c r="AH497" s="33">
        <f t="shared" si="147"/>
        <v>0.89152391866538405</v>
      </c>
      <c r="AI497" s="33">
        <f t="shared" si="148"/>
        <v>1.0464897491434062</v>
      </c>
      <c r="AJ497" s="33">
        <f t="shared" si="149"/>
        <v>0.99999999999999967</v>
      </c>
      <c r="AK497" s="95">
        <f t="shared" si="150"/>
        <v>0.94481956603032968</v>
      </c>
      <c r="AL497" s="3">
        <f t="shared" si="151"/>
        <v>0.94495197120960039</v>
      </c>
      <c r="AM497" s="3"/>
      <c r="AN497" s="3"/>
      <c r="AO497" s="3"/>
      <c r="AP497" s="3"/>
      <c r="AQ497" s="3"/>
      <c r="AR497" s="90">
        <f t="shared" si="157"/>
        <v>0</v>
      </c>
      <c r="AS497" s="91">
        <f t="shared" si="158"/>
        <v>0</v>
      </c>
      <c r="AT497" s="89">
        <f>SUM(AS$9:AS497)*RLR</f>
        <v>120</v>
      </c>
      <c r="AU497" s="90">
        <f>AT497-SUM(AW$9:AW497)</f>
        <v>6.6057634548479456</v>
      </c>
      <c r="AV497" s="48">
        <f t="shared" si="152"/>
        <v>0.38071065989847719</v>
      </c>
      <c r="AW497" s="31">
        <f t="shared" si="159"/>
        <v>2.5277156077224278E-2</v>
      </c>
      <c r="AX497" s="90">
        <f>SUM(AW$9:AW497)*RRF</f>
        <v>79.375965581606437</v>
      </c>
      <c r="AY497" s="96"/>
    </row>
    <row r="498" spans="1:51" x14ac:dyDescent="0.25">
      <c r="A498" s="14">
        <f t="shared" si="153"/>
        <v>4.8899999999999997</v>
      </c>
      <c r="B498" s="59">
        <f>IF($B$4="AY",0,IFERROR(P*INDEX('UWYr writing pattern'!$C$4:$C$18,MATCH('Extended model w.Calcs'!$A498,'UWYr writing pattern'!$A$4:$A$18,0)) / 25,B497))</f>
        <v>0</v>
      </c>
      <c r="C498" s="36">
        <f t="shared" si="154"/>
        <v>4.3057331971093305E-15</v>
      </c>
      <c r="E498" s="48">
        <f t="shared" si="140"/>
        <v>14.669999999999998</v>
      </c>
      <c r="F498" s="34">
        <f t="shared" si="155"/>
        <v>7.3847157926055064E-16</v>
      </c>
      <c r="G498" s="31">
        <f>SUM($F$9:F498)*RLR</f>
        <v>119.99999999999996</v>
      </c>
      <c r="H498" s="32"/>
      <c r="I498" s="36">
        <f>G498-SUM($L$9:L498)</f>
        <v>12.967572159544147</v>
      </c>
      <c r="K498" s="48">
        <f t="shared" si="141"/>
        <v>0.38022813688212931</v>
      </c>
      <c r="L498" s="31">
        <f t="shared" si="156"/>
        <v>4.9557600609722842E-2</v>
      </c>
      <c r="M498" s="36">
        <f>SUM($L$9:L498)*RRF</f>
        <v>74.922699488319068</v>
      </c>
      <c r="N498" s="33"/>
      <c r="O498" s="36">
        <f t="shared" si="142"/>
        <v>87.890271647863216</v>
      </c>
      <c r="P498" s="33"/>
      <c r="Q498" s="33"/>
      <c r="R498" s="33"/>
      <c r="S498" s="33"/>
      <c r="T498" s="33"/>
      <c r="U498" s="33"/>
      <c r="V498" s="33"/>
      <c r="W498" s="31">
        <f t="shared" si="143"/>
        <v>3.6168158855718376E-15</v>
      </c>
      <c r="X498" s="31">
        <f t="shared" si="144"/>
        <v>9.0773005116809031</v>
      </c>
      <c r="Y498" s="31">
        <f t="shared" si="145"/>
        <v>9.0773005116809067</v>
      </c>
      <c r="Z498" s="31">
        <f t="shared" si="146"/>
        <v>-3.8902716478632158</v>
      </c>
      <c r="AA498" s="31"/>
      <c r="AB498" s="31"/>
      <c r="AC498" s="31"/>
      <c r="AD498" s="31"/>
      <c r="AE498" s="31"/>
      <c r="AF498" s="31"/>
      <c r="AG498" s="31"/>
      <c r="AH498" s="33">
        <f t="shared" si="147"/>
        <v>0.89193689867046511</v>
      </c>
      <c r="AI498" s="33">
        <f t="shared" si="148"/>
        <v>1.0463127577126574</v>
      </c>
      <c r="AJ498" s="33">
        <f t="shared" si="149"/>
        <v>0.99999999999999967</v>
      </c>
      <c r="AK498" s="95">
        <f t="shared" si="150"/>
        <v>0.94502911175784976</v>
      </c>
      <c r="AL498" s="3">
        <f t="shared" si="151"/>
        <v>0.94516154492326943</v>
      </c>
      <c r="AM498" s="3"/>
      <c r="AN498" s="3"/>
      <c r="AO498" s="3"/>
      <c r="AP498" s="3"/>
      <c r="AQ498" s="3"/>
      <c r="AR498" s="90">
        <f t="shared" si="157"/>
        <v>0</v>
      </c>
      <c r="AS498" s="91">
        <f t="shared" si="158"/>
        <v>0</v>
      </c>
      <c r="AT498" s="89">
        <f>SUM(AS$9:AS498)*RLR</f>
        <v>120</v>
      </c>
      <c r="AU498" s="90">
        <f>AT498-SUM(AW$9:AW498)</f>
        <v>6.5806146092076574</v>
      </c>
      <c r="AV498" s="48">
        <f t="shared" si="152"/>
        <v>0.38022813688212931</v>
      </c>
      <c r="AW498" s="31">
        <f t="shared" si="159"/>
        <v>2.5148845640284061E-2</v>
      </c>
      <c r="AX498" s="90">
        <f>SUM(AW$9:AW498)*RRF</f>
        <v>79.393569773554631</v>
      </c>
      <c r="AY498" s="96"/>
    </row>
    <row r="499" spans="1:51" x14ac:dyDescent="0.25">
      <c r="A499" s="14">
        <f t="shared" si="153"/>
        <v>4.9000000000000004</v>
      </c>
      <c r="B499" s="59">
        <f>IF($B$4="AY",0,IFERROR(P*INDEX('UWYr writing pattern'!$C$4:$C$18,MATCH('Extended model w.Calcs'!$A499,'UWYr writing pattern'!$A$4:$A$18,0)) / 25,B498))</f>
        <v>0</v>
      </c>
      <c r="C499" s="36">
        <f t="shared" si="154"/>
        <v>3.6740821370933918E-15</v>
      </c>
      <c r="E499" s="48">
        <f t="shared" si="140"/>
        <v>14.700000000000001</v>
      </c>
      <c r="F499" s="34">
        <f t="shared" si="155"/>
        <v>6.3165106001593876E-16</v>
      </c>
      <c r="G499" s="31">
        <f>SUM($F$9:F499)*RLR</f>
        <v>119.99999999999996</v>
      </c>
      <c r="H499" s="32"/>
      <c r="I499" s="36">
        <f>G499-SUM($L$9:L499)</f>
        <v>12.918265801523063</v>
      </c>
      <c r="K499" s="48">
        <f t="shared" si="141"/>
        <v>0.37974683544303794</v>
      </c>
      <c r="L499" s="31">
        <f t="shared" si="156"/>
        <v>4.930635802108041E-2</v>
      </c>
      <c r="M499" s="36">
        <f>SUM($L$9:L499)*RRF</f>
        <v>74.957213938933819</v>
      </c>
      <c r="N499" s="33"/>
      <c r="O499" s="36">
        <f t="shared" si="142"/>
        <v>87.875479740456882</v>
      </c>
      <c r="P499" s="33"/>
      <c r="Q499" s="33"/>
      <c r="R499" s="33"/>
      <c r="S499" s="33"/>
      <c r="T499" s="33"/>
      <c r="U499" s="33"/>
      <c r="V499" s="33"/>
      <c r="W499" s="31">
        <f t="shared" si="143"/>
        <v>3.0862289951584493E-15</v>
      </c>
      <c r="X499" s="31">
        <f t="shared" si="144"/>
        <v>9.0427860610661437</v>
      </c>
      <c r="Y499" s="31">
        <f t="shared" si="145"/>
        <v>9.0427860610661472</v>
      </c>
      <c r="Z499" s="31">
        <f t="shared" si="146"/>
        <v>-3.8754797404568819</v>
      </c>
      <c r="AA499" s="31"/>
      <c r="AB499" s="31"/>
      <c r="AC499" s="31"/>
      <c r="AD499" s="31"/>
      <c r="AE499" s="31"/>
      <c r="AF499" s="31"/>
      <c r="AG499" s="31"/>
      <c r="AH499" s="33">
        <f t="shared" si="147"/>
        <v>0.89234778498730738</v>
      </c>
      <c r="AI499" s="33">
        <f t="shared" si="148"/>
        <v>1.0461366635768676</v>
      </c>
      <c r="AJ499" s="33">
        <f t="shared" si="149"/>
        <v>0.99999999999999967</v>
      </c>
      <c r="AK499" s="95">
        <f t="shared" si="150"/>
        <v>0.94523759783708794</v>
      </c>
      <c r="AL499" s="3">
        <f t="shared" si="151"/>
        <v>0.9453700561593027</v>
      </c>
      <c r="AM499" s="3"/>
      <c r="AN499" s="3"/>
      <c r="AO499" s="3"/>
      <c r="AP499" s="3"/>
      <c r="AQ499" s="3"/>
      <c r="AR499" s="90">
        <f t="shared" si="157"/>
        <v>0</v>
      </c>
      <c r="AS499" s="91">
        <f t="shared" si="158"/>
        <v>0</v>
      </c>
      <c r="AT499" s="89">
        <f>SUM(AS$9:AS499)*RLR</f>
        <v>120</v>
      </c>
      <c r="AU499" s="90">
        <f>AT499-SUM(AW$9:AW499)</f>
        <v>6.5555932608836684</v>
      </c>
      <c r="AV499" s="48">
        <f t="shared" si="152"/>
        <v>0.37974683544303794</v>
      </c>
      <c r="AW499" s="31">
        <f t="shared" si="159"/>
        <v>2.5021348323983492E-2</v>
      </c>
      <c r="AX499" s="90">
        <f>SUM(AW$9:AW499)*RRF</f>
        <v>79.411084717381428</v>
      </c>
      <c r="AY499" s="96"/>
    </row>
    <row r="500" spans="1:51" x14ac:dyDescent="0.25">
      <c r="A500" s="14">
        <f t="shared" si="153"/>
        <v>4.91</v>
      </c>
      <c r="B500" s="59">
        <f>IF($B$4="AY",0,IFERROR(P*INDEX('UWYr writing pattern'!$C$4:$C$18,MATCH('Extended model w.Calcs'!$A500,'UWYr writing pattern'!$A$4:$A$18,0)) / 25,B499))</f>
        <v>0</v>
      </c>
      <c r="C500" s="36">
        <f t="shared" si="154"/>
        <v>3.1339920629406631E-15</v>
      </c>
      <c r="E500" s="48">
        <f t="shared" si="140"/>
        <v>14.73</v>
      </c>
      <c r="F500" s="34">
        <f t="shared" si="155"/>
        <v>5.4009007415272863E-16</v>
      </c>
      <c r="G500" s="31">
        <f>SUM($F$9:F500)*RLR</f>
        <v>119.99999999999996</v>
      </c>
      <c r="H500" s="32"/>
      <c r="I500" s="36">
        <f>G500-SUM($L$9:L500)</f>
        <v>12.869209095947653</v>
      </c>
      <c r="K500" s="48">
        <f t="shared" si="141"/>
        <v>0.37926675094816686</v>
      </c>
      <c r="L500" s="31">
        <f t="shared" si="156"/>
        <v>4.9056705575404029E-2</v>
      </c>
      <c r="M500" s="36">
        <f>SUM($L$9:L500)*RRF</f>
        <v>74.991553632836613</v>
      </c>
      <c r="N500" s="33"/>
      <c r="O500" s="36">
        <f t="shared" si="142"/>
        <v>87.860762728784266</v>
      </c>
      <c r="P500" s="33"/>
      <c r="Q500" s="33"/>
      <c r="R500" s="33"/>
      <c r="S500" s="33"/>
      <c r="T500" s="33"/>
      <c r="U500" s="33"/>
      <c r="V500" s="33"/>
      <c r="W500" s="31">
        <f t="shared" si="143"/>
        <v>2.6325533328701568E-15</v>
      </c>
      <c r="X500" s="31">
        <f t="shared" si="144"/>
        <v>9.0084463671633568</v>
      </c>
      <c r="Y500" s="31">
        <f t="shared" si="145"/>
        <v>9.0084463671633586</v>
      </c>
      <c r="Z500" s="31">
        <f t="shared" si="146"/>
        <v>-3.8607627287842661</v>
      </c>
      <c r="AA500" s="31"/>
      <c r="AB500" s="31"/>
      <c r="AC500" s="31"/>
      <c r="AD500" s="31"/>
      <c r="AE500" s="31"/>
      <c r="AF500" s="31"/>
      <c r="AG500" s="31"/>
      <c r="AH500" s="33">
        <f t="shared" si="147"/>
        <v>0.89275659086710257</v>
      </c>
      <c r="AI500" s="33">
        <f t="shared" si="148"/>
        <v>1.0459614610569556</v>
      </c>
      <c r="AJ500" s="33">
        <f t="shared" si="149"/>
        <v>0.99999999999999967</v>
      </c>
      <c r="AK500" s="95">
        <f t="shared" si="150"/>
        <v>0.94544503095773247</v>
      </c>
      <c r="AL500" s="3">
        <f t="shared" si="151"/>
        <v>0.94557751164224213</v>
      </c>
      <c r="AM500" s="3"/>
      <c r="AN500" s="3"/>
      <c r="AO500" s="3"/>
      <c r="AP500" s="3"/>
      <c r="AQ500" s="3"/>
      <c r="AR500" s="90">
        <f t="shared" si="157"/>
        <v>0</v>
      </c>
      <c r="AS500" s="91">
        <f t="shared" si="158"/>
        <v>0</v>
      </c>
      <c r="AT500" s="89">
        <f>SUM(AS$9:AS500)*RLR</f>
        <v>120</v>
      </c>
      <c r="AU500" s="90">
        <f>AT500-SUM(AW$9:AW500)</f>
        <v>6.53069860293094</v>
      </c>
      <c r="AV500" s="48">
        <f t="shared" si="152"/>
        <v>0.37926675094816686</v>
      </c>
      <c r="AW500" s="31">
        <f t="shared" si="159"/>
        <v>2.4894657952722794E-2</v>
      </c>
      <c r="AX500" s="90">
        <f>SUM(AW$9:AW500)*RRF</f>
        <v>79.428510977948335</v>
      </c>
      <c r="AY500" s="96"/>
    </row>
    <row r="501" spans="1:51" x14ac:dyDescent="0.25">
      <c r="A501" s="14">
        <f t="shared" si="153"/>
        <v>4.92</v>
      </c>
      <c r="B501" s="59">
        <f>IF($B$4="AY",0,IFERROR(P*INDEX('UWYr writing pattern'!$C$4:$C$18,MATCH('Extended model w.Calcs'!$A501,'UWYr writing pattern'!$A$4:$A$18,0)) / 25,B500))</f>
        <v>0</v>
      </c>
      <c r="C501" s="36">
        <f t="shared" si="154"/>
        <v>2.6723550320695032E-15</v>
      </c>
      <c r="E501" s="48">
        <f t="shared" si="140"/>
        <v>14.76</v>
      </c>
      <c r="F501" s="34">
        <f t="shared" si="155"/>
        <v>4.6163703087115969E-16</v>
      </c>
      <c r="G501" s="31">
        <f>SUM($F$9:F501)*RLR</f>
        <v>119.99999999999996</v>
      </c>
      <c r="H501" s="32"/>
      <c r="I501" s="36">
        <f>G501-SUM($L$9:L501)</f>
        <v>12.820400464736721</v>
      </c>
      <c r="K501" s="48">
        <f t="shared" si="141"/>
        <v>0.37878787878787878</v>
      </c>
      <c r="L501" s="31">
        <f t="shared" si="156"/>
        <v>4.8808631210926622E-2</v>
      </c>
      <c r="M501" s="36">
        <f>SUM($L$9:L501)*RRF</f>
        <v>75.025719674684254</v>
      </c>
      <c r="N501" s="33"/>
      <c r="O501" s="36">
        <f t="shared" si="142"/>
        <v>87.846120139420975</v>
      </c>
      <c r="P501" s="33"/>
      <c r="Q501" s="33"/>
      <c r="R501" s="33"/>
      <c r="S501" s="33"/>
      <c r="T501" s="33"/>
      <c r="U501" s="33"/>
      <c r="V501" s="33"/>
      <c r="W501" s="31">
        <f t="shared" si="143"/>
        <v>2.2447782269383824E-15</v>
      </c>
      <c r="X501" s="31">
        <f t="shared" si="144"/>
        <v>8.9742803253157035</v>
      </c>
      <c r="Y501" s="31">
        <f t="shared" si="145"/>
        <v>8.9742803253157053</v>
      </c>
      <c r="Z501" s="31">
        <f t="shared" si="146"/>
        <v>-3.8461201394209752</v>
      </c>
      <c r="AA501" s="31"/>
      <c r="AB501" s="31"/>
      <c r="AC501" s="31"/>
      <c r="AD501" s="31"/>
      <c r="AE501" s="31"/>
      <c r="AF501" s="31"/>
      <c r="AG501" s="31"/>
      <c r="AH501" s="33">
        <f t="shared" si="147"/>
        <v>0.89316332946052679</v>
      </c>
      <c r="AI501" s="33">
        <f t="shared" si="148"/>
        <v>1.0457871445169165</v>
      </c>
      <c r="AJ501" s="33">
        <f t="shared" si="149"/>
        <v>0.99999999999999967</v>
      </c>
      <c r="AK501" s="95">
        <f t="shared" si="150"/>
        <v>0.94565141775885575</v>
      </c>
      <c r="AL501" s="3">
        <f t="shared" si="151"/>
        <v>0.94578391804562167</v>
      </c>
      <c r="AM501" s="3"/>
      <c r="AN501" s="3"/>
      <c r="AO501" s="3"/>
      <c r="AP501" s="3"/>
      <c r="AQ501" s="3"/>
      <c r="AR501" s="90">
        <f t="shared" si="157"/>
        <v>0</v>
      </c>
      <c r="AS501" s="91">
        <f t="shared" si="158"/>
        <v>0</v>
      </c>
      <c r="AT501" s="89">
        <f>SUM(AS$9:AS501)*RLR</f>
        <v>120</v>
      </c>
      <c r="AU501" s="90">
        <f>AT501-SUM(AW$9:AW501)</f>
        <v>6.5059298345253893</v>
      </c>
      <c r="AV501" s="48">
        <f t="shared" si="152"/>
        <v>0.37878787878787878</v>
      </c>
      <c r="AW501" s="31">
        <f t="shared" si="159"/>
        <v>2.4768768405553501E-2</v>
      </c>
      <c r="AX501" s="90">
        <f>SUM(AW$9:AW501)*RRF</f>
        <v>79.445849115832218</v>
      </c>
      <c r="AY501" s="96"/>
    </row>
    <row r="502" spans="1:51" x14ac:dyDescent="0.25">
      <c r="A502" s="14">
        <f t="shared" si="153"/>
        <v>4.93</v>
      </c>
      <c r="B502" s="59">
        <f>IF($B$4="AY",0,IFERROR(P*INDEX('UWYr writing pattern'!$C$4:$C$18,MATCH('Extended model w.Calcs'!$A502,'UWYr writing pattern'!$A$4:$A$18,0)) / 25,B501))</f>
        <v>0</v>
      </c>
      <c r="C502" s="36">
        <f t="shared" si="154"/>
        <v>2.2779154293360447E-15</v>
      </c>
      <c r="E502" s="48">
        <f t="shared" si="140"/>
        <v>14.79</v>
      </c>
      <c r="F502" s="34">
        <f t="shared" si="155"/>
        <v>3.9443960273345863E-16</v>
      </c>
      <c r="G502" s="31">
        <f>SUM($F$9:F502)*RLR</f>
        <v>119.99999999999996</v>
      </c>
      <c r="H502" s="32"/>
      <c r="I502" s="36">
        <f>G502-SUM($L$9:L502)</f>
        <v>12.771838341764237</v>
      </c>
      <c r="K502" s="48">
        <f t="shared" si="141"/>
        <v>0.37831021437578816</v>
      </c>
      <c r="L502" s="31">
        <f t="shared" si="156"/>
        <v>4.8562122972487583E-2</v>
      </c>
      <c r="M502" s="36">
        <f>SUM($L$9:L502)*RRF</f>
        <v>75.059713160765</v>
      </c>
      <c r="N502" s="33"/>
      <c r="O502" s="36">
        <f t="shared" si="142"/>
        <v>87.831551502529237</v>
      </c>
      <c r="P502" s="33"/>
      <c r="Q502" s="33"/>
      <c r="R502" s="33"/>
      <c r="S502" s="33"/>
      <c r="T502" s="33"/>
      <c r="U502" s="33"/>
      <c r="V502" s="33"/>
      <c r="W502" s="31">
        <f t="shared" si="143"/>
        <v>1.9134489606422777E-15</v>
      </c>
      <c r="X502" s="31">
        <f t="shared" si="144"/>
        <v>8.9402868392349646</v>
      </c>
      <c r="Y502" s="31">
        <f t="shared" si="145"/>
        <v>8.9402868392349664</v>
      </c>
      <c r="Z502" s="31">
        <f t="shared" si="146"/>
        <v>-3.831551502529237</v>
      </c>
      <c r="AA502" s="31"/>
      <c r="AB502" s="31"/>
      <c r="AC502" s="31"/>
      <c r="AD502" s="31"/>
      <c r="AE502" s="31"/>
      <c r="AF502" s="31"/>
      <c r="AG502" s="31"/>
      <c r="AH502" s="33">
        <f t="shared" si="147"/>
        <v>0.89356801381863094</v>
      </c>
      <c r="AI502" s="33">
        <f t="shared" si="148"/>
        <v>1.0456137083634434</v>
      </c>
      <c r="AJ502" s="33">
        <f t="shared" si="149"/>
        <v>0.99999999999999967</v>
      </c>
      <c r="AK502" s="95">
        <f t="shared" si="150"/>
        <v>0.94585676482936143</v>
      </c>
      <c r="AL502" s="3">
        <f t="shared" si="151"/>
        <v>0.94598928199241872</v>
      </c>
      <c r="AM502" s="3"/>
      <c r="AN502" s="3"/>
      <c r="AO502" s="3"/>
      <c r="AP502" s="3"/>
      <c r="AQ502" s="3"/>
      <c r="AR502" s="90">
        <f t="shared" si="157"/>
        <v>0</v>
      </c>
      <c r="AS502" s="91">
        <f t="shared" si="158"/>
        <v>0</v>
      </c>
      <c r="AT502" s="89">
        <f>SUM(AS$9:AS502)*RLR</f>
        <v>120</v>
      </c>
      <c r="AU502" s="90">
        <f>AT502-SUM(AW$9:AW502)</f>
        <v>6.481286160909761</v>
      </c>
      <c r="AV502" s="48">
        <f t="shared" si="152"/>
        <v>0.37831021437578816</v>
      </c>
      <c r="AW502" s="31">
        <f t="shared" si="159"/>
        <v>2.4643673615626475E-2</v>
      </c>
      <c r="AX502" s="90">
        <f>SUM(AW$9:AW502)*RRF</f>
        <v>79.463099687363169</v>
      </c>
      <c r="AY502" s="96"/>
    </row>
    <row r="503" spans="1:51" x14ac:dyDescent="0.25">
      <c r="A503" s="14">
        <f t="shared" si="153"/>
        <v>4.9400000000000004</v>
      </c>
      <c r="B503" s="59">
        <f>IF($B$4="AY",0,IFERROR(P*INDEX('UWYr writing pattern'!$C$4:$C$18,MATCH('Extended model w.Calcs'!$A503,'UWYr writing pattern'!$A$4:$A$18,0)) / 25,B502))</f>
        <v>0</v>
      </c>
      <c r="C503" s="36">
        <f t="shared" si="154"/>
        <v>1.9410117373372438E-15</v>
      </c>
      <c r="E503" s="48">
        <f t="shared" si="140"/>
        <v>14.82</v>
      </c>
      <c r="F503" s="34">
        <f t="shared" si="155"/>
        <v>3.3690369199880101E-16</v>
      </c>
      <c r="G503" s="31">
        <f>SUM($F$9:F503)*RLR</f>
        <v>119.99999999999996</v>
      </c>
      <c r="H503" s="32"/>
      <c r="I503" s="36">
        <f>G503-SUM($L$9:L503)</f>
        <v>12.723521172753777</v>
      </c>
      <c r="K503" s="48">
        <f t="shared" si="141"/>
        <v>0.37783375314861462</v>
      </c>
      <c r="L503" s="31">
        <f t="shared" si="156"/>
        <v>4.8317169010457399E-2</v>
      </c>
      <c r="M503" s="36">
        <f>SUM($L$9:L503)*RRF</f>
        <v>75.093535179072319</v>
      </c>
      <c r="N503" s="33"/>
      <c r="O503" s="36">
        <f t="shared" si="142"/>
        <v>87.817056351826096</v>
      </c>
      <c r="P503" s="33"/>
      <c r="Q503" s="33"/>
      <c r="R503" s="33"/>
      <c r="S503" s="33"/>
      <c r="T503" s="33"/>
      <c r="U503" s="33"/>
      <c r="V503" s="33"/>
      <c r="W503" s="31">
        <f t="shared" si="143"/>
        <v>1.6304498593632846E-15</v>
      </c>
      <c r="X503" s="31">
        <f t="shared" si="144"/>
        <v>8.9064648209276438</v>
      </c>
      <c r="Y503" s="31">
        <f t="shared" si="145"/>
        <v>8.9064648209276456</v>
      </c>
      <c r="Z503" s="31">
        <f t="shared" si="146"/>
        <v>-3.8170563518260963</v>
      </c>
      <c r="AA503" s="31"/>
      <c r="AB503" s="31"/>
      <c r="AC503" s="31"/>
      <c r="AD503" s="31"/>
      <c r="AE503" s="31"/>
      <c r="AF503" s="31"/>
      <c r="AG503" s="31"/>
      <c r="AH503" s="33">
        <f t="shared" si="147"/>
        <v>0.89397065689371813</v>
      </c>
      <c r="AI503" s="33">
        <f t="shared" si="148"/>
        <v>1.0454411470455487</v>
      </c>
      <c r="AJ503" s="33">
        <f t="shared" si="149"/>
        <v>0.99999999999999967</v>
      </c>
      <c r="AK503" s="95">
        <f t="shared" si="150"/>
        <v>0.94606107870842515</v>
      </c>
      <c r="AL503" s="3">
        <f t="shared" si="151"/>
        <v>0.94619361005549896</v>
      </c>
      <c r="AM503" s="3"/>
      <c r="AN503" s="3"/>
      <c r="AO503" s="3"/>
      <c r="AP503" s="3"/>
      <c r="AQ503" s="3"/>
      <c r="AR503" s="90">
        <f t="shared" si="157"/>
        <v>0</v>
      </c>
      <c r="AS503" s="91">
        <f t="shared" si="158"/>
        <v>0</v>
      </c>
      <c r="AT503" s="89">
        <f>SUM(AS$9:AS503)*RLR</f>
        <v>120</v>
      </c>
      <c r="AU503" s="90">
        <f>AT503-SUM(AW$9:AW503)</f>
        <v>6.4567667933401083</v>
      </c>
      <c r="AV503" s="48">
        <f t="shared" si="152"/>
        <v>0.37783375314861462</v>
      </c>
      <c r="AW503" s="31">
        <f t="shared" si="159"/>
        <v>2.4519367569646008E-2</v>
      </c>
      <c r="AX503" s="90">
        <f>SUM(AW$9:AW503)*RRF</f>
        <v>79.480263244661913</v>
      </c>
      <c r="AY503" s="96"/>
    </row>
    <row r="504" spans="1:51" x14ac:dyDescent="0.25">
      <c r="A504" s="14">
        <f t="shared" si="153"/>
        <v>4.95</v>
      </c>
      <c r="B504" s="59">
        <f>IF($B$4="AY",0,IFERROR(P*INDEX('UWYr writing pattern'!$C$4:$C$18,MATCH('Extended model w.Calcs'!$A504,'UWYr writing pattern'!$A$4:$A$18,0)) / 25,B503))</f>
        <v>0</v>
      </c>
      <c r="C504" s="36">
        <f t="shared" si="154"/>
        <v>1.6533537978638643E-15</v>
      </c>
      <c r="E504" s="48">
        <f t="shared" si="140"/>
        <v>14.850000000000001</v>
      </c>
      <c r="F504" s="34">
        <f t="shared" si="155"/>
        <v>2.8765793947337958E-16</v>
      </c>
      <c r="G504" s="31">
        <f>SUM($F$9:F504)*RLR</f>
        <v>119.99999999999996</v>
      </c>
      <c r="H504" s="32"/>
      <c r="I504" s="36">
        <f>G504-SUM($L$9:L504)</f>
        <v>12.675447415174105</v>
      </c>
      <c r="K504" s="48">
        <f t="shared" si="141"/>
        <v>0.37735849056603771</v>
      </c>
      <c r="L504" s="31">
        <f t="shared" si="156"/>
        <v>4.8073757579674227E-2</v>
      </c>
      <c r="M504" s="36">
        <f>SUM($L$9:L504)*RRF</f>
        <v>75.127186809378088</v>
      </c>
      <c r="N504" s="33"/>
      <c r="O504" s="36">
        <f t="shared" si="142"/>
        <v>87.802634224552193</v>
      </c>
      <c r="P504" s="33"/>
      <c r="Q504" s="33"/>
      <c r="R504" s="33"/>
      <c r="S504" s="33"/>
      <c r="T504" s="33"/>
      <c r="U504" s="33"/>
      <c r="V504" s="33"/>
      <c r="W504" s="31">
        <f t="shared" si="143"/>
        <v>1.3888171902056458E-15</v>
      </c>
      <c r="X504" s="31">
        <f t="shared" si="144"/>
        <v>8.8728131906218728</v>
      </c>
      <c r="Y504" s="31">
        <f t="shared" si="145"/>
        <v>8.8728131906218746</v>
      </c>
      <c r="Z504" s="31">
        <f t="shared" si="146"/>
        <v>-3.8026342245521931</v>
      </c>
      <c r="AA504" s="31"/>
      <c r="AB504" s="31"/>
      <c r="AC504" s="31"/>
      <c r="AD504" s="31"/>
      <c r="AE504" s="31"/>
      <c r="AF504" s="31"/>
      <c r="AG504" s="31"/>
      <c r="AH504" s="33">
        <f t="shared" si="147"/>
        <v>0.89437127154021534</v>
      </c>
      <c r="AI504" s="33">
        <f t="shared" si="148"/>
        <v>1.0452694550541928</v>
      </c>
      <c r="AJ504" s="33">
        <f t="shared" si="149"/>
        <v>0.99999999999999967</v>
      </c>
      <c r="AK504" s="95">
        <f t="shared" si="150"/>
        <v>0.94626436588593266</v>
      </c>
      <c r="AL504" s="3">
        <f t="shared" si="151"/>
        <v>0.94639690875806015</v>
      </c>
      <c r="AM504" s="3"/>
      <c r="AN504" s="3"/>
      <c r="AO504" s="3"/>
      <c r="AP504" s="3"/>
      <c r="AQ504" s="3"/>
      <c r="AR504" s="90">
        <f t="shared" si="157"/>
        <v>0</v>
      </c>
      <c r="AS504" s="91">
        <f t="shared" si="158"/>
        <v>0</v>
      </c>
      <c r="AT504" s="89">
        <f>SUM(AS$9:AS504)*RLR</f>
        <v>120</v>
      </c>
      <c r="AU504" s="90">
        <f>AT504-SUM(AW$9:AW504)</f>
        <v>6.432370949032773</v>
      </c>
      <c r="AV504" s="48">
        <f t="shared" si="152"/>
        <v>0.37735849056603771</v>
      </c>
      <c r="AW504" s="31">
        <f t="shared" si="159"/>
        <v>2.4395844307330387E-2</v>
      </c>
      <c r="AX504" s="90">
        <f>SUM(AW$9:AW504)*RRF</f>
        <v>79.497340335677052</v>
      </c>
      <c r="AY504" s="96"/>
    </row>
    <row r="505" spans="1:51" x14ac:dyDescent="0.25">
      <c r="A505" s="14">
        <f t="shared" si="153"/>
        <v>4.96</v>
      </c>
      <c r="B505" s="59">
        <f>IF($B$4="AY",0,IFERROR(P*INDEX('UWYr writing pattern'!$C$4:$C$18,MATCH('Extended model w.Calcs'!$A505,'UWYr writing pattern'!$A$4:$A$18,0)) / 25,B504))</f>
        <v>0</v>
      </c>
      <c r="C505" s="36">
        <f t="shared" si="154"/>
        <v>1.4078307588810804E-15</v>
      </c>
      <c r="E505" s="48">
        <f t="shared" si="140"/>
        <v>14.879999999999999</v>
      </c>
      <c r="F505" s="34">
        <f t="shared" si="155"/>
        <v>2.4552303898278387E-16</v>
      </c>
      <c r="G505" s="31">
        <f>SUM($F$9:F505)*RLR</f>
        <v>119.99999999999996</v>
      </c>
      <c r="H505" s="32"/>
      <c r="I505" s="36">
        <f>G505-SUM($L$9:L505)</f>
        <v>12.627615538135714</v>
      </c>
      <c r="K505" s="48">
        <f t="shared" si="141"/>
        <v>0.37688442211055279</v>
      </c>
      <c r="L505" s="31">
        <f t="shared" si="156"/>
        <v>4.7831877038392846E-2</v>
      </c>
      <c r="M505" s="36">
        <f>SUM($L$9:L505)*RRF</f>
        <v>75.16066912330497</v>
      </c>
      <c r="N505" s="33"/>
      <c r="O505" s="36">
        <f t="shared" si="142"/>
        <v>87.788284661440684</v>
      </c>
      <c r="P505" s="33"/>
      <c r="Q505" s="33"/>
      <c r="R505" s="33"/>
      <c r="S505" s="33"/>
      <c r="T505" s="33"/>
      <c r="U505" s="33"/>
      <c r="V505" s="33"/>
      <c r="W505" s="31">
        <f t="shared" si="143"/>
        <v>1.1825778374601075E-15</v>
      </c>
      <c r="X505" s="31">
        <f t="shared" si="144"/>
        <v>8.8393308766949996</v>
      </c>
      <c r="Y505" s="31">
        <f t="shared" si="145"/>
        <v>8.8393308766950014</v>
      </c>
      <c r="Z505" s="31">
        <f t="shared" si="146"/>
        <v>-3.7882846614406844</v>
      </c>
      <c r="AA505" s="31"/>
      <c r="AB505" s="31"/>
      <c r="AC505" s="31"/>
      <c r="AD505" s="31"/>
      <c r="AE505" s="31"/>
      <c r="AF505" s="31"/>
      <c r="AG505" s="31"/>
      <c r="AH505" s="33">
        <f t="shared" si="147"/>
        <v>0.89476987051553536</v>
      </c>
      <c r="AI505" s="33">
        <f t="shared" si="148"/>
        <v>1.0450986269219129</v>
      </c>
      <c r="AJ505" s="33">
        <f t="shared" si="149"/>
        <v>0.99999999999999967</v>
      </c>
      <c r="AK505" s="95">
        <f t="shared" si="150"/>
        <v>0.94646663280291254</v>
      </c>
      <c r="AL505" s="3">
        <f t="shared" si="151"/>
        <v>0.94659918457406755</v>
      </c>
      <c r="AM505" s="3"/>
      <c r="AN505" s="3"/>
      <c r="AO505" s="3"/>
      <c r="AP505" s="3"/>
      <c r="AQ505" s="3"/>
      <c r="AR505" s="90">
        <f t="shared" si="157"/>
        <v>0</v>
      </c>
      <c r="AS505" s="91">
        <f t="shared" si="158"/>
        <v>0</v>
      </c>
      <c r="AT505" s="89">
        <f>SUM(AS$9:AS505)*RLR</f>
        <v>120</v>
      </c>
      <c r="AU505" s="90">
        <f>AT505-SUM(AW$9:AW505)</f>
        <v>6.40809785111189</v>
      </c>
      <c r="AV505" s="48">
        <f t="shared" si="152"/>
        <v>0.37688442211055279</v>
      </c>
      <c r="AW505" s="31">
        <f t="shared" si="159"/>
        <v>2.4273097920878388E-2</v>
      </c>
      <c r="AX505" s="90">
        <f>SUM(AW$9:AW505)*RRF</f>
        <v>79.514331504221673</v>
      </c>
      <c r="AY505" s="96"/>
    </row>
    <row r="506" spans="1:51" x14ac:dyDescent="0.25">
      <c r="A506" s="14">
        <f t="shared" si="153"/>
        <v>4.97</v>
      </c>
      <c r="B506" s="59">
        <f>IF($B$4="AY",0,IFERROR(P*INDEX('UWYr writing pattern'!$C$4:$C$18,MATCH('Extended model w.Calcs'!$A506,'UWYr writing pattern'!$A$4:$A$18,0)) / 25,B505))</f>
        <v>0</v>
      </c>
      <c r="C506" s="36">
        <f t="shared" si="154"/>
        <v>1.1983455419595757E-15</v>
      </c>
      <c r="E506" s="48">
        <f t="shared" si="140"/>
        <v>14.91</v>
      </c>
      <c r="F506" s="34">
        <f t="shared" si="155"/>
        <v>2.0948521692150473E-16</v>
      </c>
      <c r="G506" s="31">
        <f>SUM($F$9:F506)*RLR</f>
        <v>119.99999999999996</v>
      </c>
      <c r="H506" s="32"/>
      <c r="I506" s="36">
        <f>G506-SUM($L$9:L506)</f>
        <v>12.58002402228847</v>
      </c>
      <c r="K506" s="48">
        <f t="shared" si="141"/>
        <v>0.37641154328732751</v>
      </c>
      <c r="L506" s="31">
        <f t="shared" si="156"/>
        <v>4.7591515847245164E-2</v>
      </c>
      <c r="M506" s="36">
        <f>SUM($L$9:L506)*RRF</f>
        <v>75.193983184398036</v>
      </c>
      <c r="N506" s="33"/>
      <c r="O506" s="36">
        <f t="shared" si="142"/>
        <v>87.774007206686505</v>
      </c>
      <c r="P506" s="33"/>
      <c r="Q506" s="33"/>
      <c r="R506" s="33"/>
      <c r="S506" s="33"/>
      <c r="T506" s="33"/>
      <c r="U506" s="33"/>
      <c r="V506" s="33"/>
      <c r="W506" s="31">
        <f t="shared" si="143"/>
        <v>1.0066102552460435E-15</v>
      </c>
      <c r="X506" s="31">
        <f t="shared" si="144"/>
        <v>8.8060168156019287</v>
      </c>
      <c r="Y506" s="31">
        <f t="shared" si="145"/>
        <v>8.8060168156019305</v>
      </c>
      <c r="Z506" s="31">
        <f t="shared" si="146"/>
        <v>-3.7740072066865054</v>
      </c>
      <c r="AA506" s="31"/>
      <c r="AB506" s="31"/>
      <c r="AC506" s="31"/>
      <c r="AD506" s="31"/>
      <c r="AE506" s="31"/>
      <c r="AF506" s="31"/>
      <c r="AG506" s="31"/>
      <c r="AH506" s="33">
        <f t="shared" si="147"/>
        <v>0.89516646648092901</v>
      </c>
      <c r="AI506" s="33">
        <f t="shared" si="148"/>
        <v>1.0449286572224583</v>
      </c>
      <c r="AJ506" s="33">
        <f t="shared" si="149"/>
        <v>0.99999999999999967</v>
      </c>
      <c r="AK506" s="95">
        <f t="shared" si="150"/>
        <v>0.9466678858519646</v>
      </c>
      <c r="AL506" s="3">
        <f t="shared" si="151"/>
        <v>0.9468004439286879</v>
      </c>
      <c r="AM506" s="3"/>
      <c r="AN506" s="3"/>
      <c r="AO506" s="3"/>
      <c r="AP506" s="3"/>
      <c r="AQ506" s="3"/>
      <c r="AR506" s="90">
        <f t="shared" si="157"/>
        <v>0</v>
      </c>
      <c r="AS506" s="91">
        <f t="shared" si="158"/>
        <v>0</v>
      </c>
      <c r="AT506" s="89">
        <f>SUM(AS$9:AS506)*RLR</f>
        <v>120</v>
      </c>
      <c r="AU506" s="90">
        <f>AT506-SUM(AW$9:AW506)</f>
        <v>6.3839467285574472</v>
      </c>
      <c r="AV506" s="48">
        <f t="shared" si="152"/>
        <v>0.37641154328732751</v>
      </c>
      <c r="AW506" s="31">
        <f t="shared" si="159"/>
        <v>2.4151122554441799E-2</v>
      </c>
      <c r="AX506" s="90">
        <f>SUM(AW$9:AW506)*RRF</f>
        <v>79.531237290009784</v>
      </c>
      <c r="AY506" s="96"/>
    </row>
    <row r="507" spans="1:51" x14ac:dyDescent="0.25">
      <c r="A507" s="14">
        <f t="shared" si="153"/>
        <v>4.9800000000000004</v>
      </c>
      <c r="B507" s="59">
        <f>IF($B$4="AY",0,IFERROR(P*INDEX('UWYr writing pattern'!$C$4:$C$18,MATCH('Extended model w.Calcs'!$A507,'UWYr writing pattern'!$A$4:$A$18,0)) / 25,B506))</f>
        <v>0</v>
      </c>
      <c r="C507" s="36">
        <f t="shared" si="154"/>
        <v>1.019672221653403E-15</v>
      </c>
      <c r="E507" s="48">
        <f t="shared" si="140"/>
        <v>14.940000000000001</v>
      </c>
      <c r="F507" s="34">
        <f t="shared" si="155"/>
        <v>1.7867332030617274E-16</v>
      </c>
      <c r="G507" s="31">
        <f>SUM($F$9:F507)*RLR</f>
        <v>119.99999999999996</v>
      </c>
      <c r="H507" s="32"/>
      <c r="I507" s="36">
        <f>G507-SUM($L$9:L507)</f>
        <v>12.532671359720254</v>
      </c>
      <c r="K507" s="48">
        <f t="shared" si="141"/>
        <v>0.37593984962406013</v>
      </c>
      <c r="L507" s="31">
        <f t="shared" si="156"/>
        <v>4.7352662568212564E-2</v>
      </c>
      <c r="M507" s="36">
        <f>SUM($L$9:L507)*RRF</f>
        <v>75.227130048195789</v>
      </c>
      <c r="N507" s="33"/>
      <c r="O507" s="36">
        <f t="shared" si="142"/>
        <v>87.759801407916044</v>
      </c>
      <c r="P507" s="33"/>
      <c r="Q507" s="33"/>
      <c r="R507" s="33"/>
      <c r="S507" s="33"/>
      <c r="T507" s="33"/>
      <c r="U507" s="33"/>
      <c r="V507" s="33"/>
      <c r="W507" s="31">
        <f t="shared" si="143"/>
        <v>8.5652466618885846E-16</v>
      </c>
      <c r="X507" s="31">
        <f t="shared" si="144"/>
        <v>8.7728699518041768</v>
      </c>
      <c r="Y507" s="31">
        <f t="shared" si="145"/>
        <v>8.7728699518041768</v>
      </c>
      <c r="Z507" s="31">
        <f t="shared" si="146"/>
        <v>-3.7598014079160436</v>
      </c>
      <c r="AA507" s="31"/>
      <c r="AB507" s="31"/>
      <c r="AC507" s="31"/>
      <c r="AD507" s="31"/>
      <c r="AE507" s="31"/>
      <c r="AF507" s="31"/>
      <c r="AG507" s="31"/>
      <c r="AH507" s="33">
        <f t="shared" si="147"/>
        <v>0.89556107200233082</v>
      </c>
      <c r="AI507" s="33">
        <f t="shared" si="148"/>
        <v>1.0447595405704291</v>
      </c>
      <c r="AJ507" s="33">
        <f t="shared" si="149"/>
        <v>0.99999999999999967</v>
      </c>
      <c r="AK507" s="95">
        <f t="shared" si="150"/>
        <v>0.94686813137768389</v>
      </c>
      <c r="AL507" s="3">
        <f t="shared" si="151"/>
        <v>0.94700069319871805</v>
      </c>
      <c r="AM507" s="3"/>
      <c r="AN507" s="3"/>
      <c r="AO507" s="3"/>
      <c r="AP507" s="3"/>
      <c r="AQ507" s="3"/>
      <c r="AR507" s="90">
        <f t="shared" si="157"/>
        <v>0</v>
      </c>
      <c r="AS507" s="91">
        <f t="shared" si="158"/>
        <v>0</v>
      </c>
      <c r="AT507" s="89">
        <f>SUM(AS$9:AS507)*RLR</f>
        <v>120</v>
      </c>
      <c r="AU507" s="90">
        <f>AT507-SUM(AW$9:AW507)</f>
        <v>6.3599168161538415</v>
      </c>
      <c r="AV507" s="48">
        <f t="shared" si="152"/>
        <v>0.37593984962406013</v>
      </c>
      <c r="AW507" s="31">
        <f t="shared" si="159"/>
        <v>2.4029912403603942E-2</v>
      </c>
      <c r="AX507" s="90">
        <f>SUM(AW$9:AW507)*RRF</f>
        <v>79.548058228692312</v>
      </c>
      <c r="AY507" s="96"/>
    </row>
    <row r="508" spans="1:51" x14ac:dyDescent="0.25">
      <c r="A508" s="14">
        <f t="shared" si="153"/>
        <v>4.99</v>
      </c>
      <c r="B508" s="59">
        <f>IF($B$4="AY",0,IFERROR(P*INDEX('UWYr writing pattern'!$C$4:$C$18,MATCH('Extended model w.Calcs'!$A508,'UWYr writing pattern'!$A$4:$A$18,0)) / 25,B507))</f>
        <v>0</v>
      </c>
      <c r="C508" s="36">
        <f t="shared" si="154"/>
        <v>8.6733319173838463E-16</v>
      </c>
      <c r="E508" s="48">
        <f t="shared" si="140"/>
        <v>14.97</v>
      </c>
      <c r="F508" s="34">
        <f t="shared" si="155"/>
        <v>1.5233902991501841E-16</v>
      </c>
      <c r="G508" s="31">
        <f>SUM($F$9:F508)*RLR</f>
        <v>119.99999999999996</v>
      </c>
      <c r="H508" s="32"/>
      <c r="I508" s="36">
        <f>G508-SUM($L$9:L508)</f>
        <v>12.485556053856641</v>
      </c>
      <c r="K508" s="48">
        <f t="shared" si="141"/>
        <v>0.37546933667083854</v>
      </c>
      <c r="L508" s="31">
        <f t="shared" si="156"/>
        <v>4.7115305863609978E-2</v>
      </c>
      <c r="M508" s="36">
        <f>SUM($L$9:L508)*RRF</f>
        <v>75.260110762300314</v>
      </c>
      <c r="N508" s="33"/>
      <c r="O508" s="36">
        <f t="shared" si="142"/>
        <v>87.745666816156955</v>
      </c>
      <c r="P508" s="33"/>
      <c r="Q508" s="33"/>
      <c r="R508" s="33"/>
      <c r="S508" s="33"/>
      <c r="T508" s="33"/>
      <c r="U508" s="33"/>
      <c r="V508" s="33"/>
      <c r="W508" s="31">
        <f t="shared" si="143"/>
        <v>7.2855988106024303E-16</v>
      </c>
      <c r="X508" s="31">
        <f t="shared" si="144"/>
        <v>8.7398892376996482</v>
      </c>
      <c r="Y508" s="31">
        <f t="shared" si="145"/>
        <v>8.7398892376996482</v>
      </c>
      <c r="Z508" s="31">
        <f t="shared" si="146"/>
        <v>-3.7456668161569553</v>
      </c>
      <c r="AA508" s="31"/>
      <c r="AB508" s="31"/>
      <c r="AC508" s="31"/>
      <c r="AD508" s="31"/>
      <c r="AE508" s="31"/>
      <c r="AF508" s="31"/>
      <c r="AG508" s="31"/>
      <c r="AH508" s="33">
        <f t="shared" si="147"/>
        <v>0.89595369955119419</v>
      </c>
      <c r="AI508" s="33">
        <f t="shared" si="148"/>
        <v>1.044591271620916</v>
      </c>
      <c r="AJ508" s="33">
        <f t="shared" si="149"/>
        <v>0.99999999999999967</v>
      </c>
      <c r="AK508" s="95">
        <f t="shared" si="150"/>
        <v>0.94706737567708155</v>
      </c>
      <c r="AL508" s="3">
        <f t="shared" si="151"/>
        <v>0.94719993871300845</v>
      </c>
      <c r="AM508" s="3"/>
      <c r="AN508" s="3"/>
      <c r="AO508" s="3"/>
      <c r="AP508" s="3"/>
      <c r="AQ508" s="3"/>
      <c r="AR508" s="90">
        <f t="shared" si="157"/>
        <v>0</v>
      </c>
      <c r="AS508" s="91">
        <f t="shared" si="158"/>
        <v>0</v>
      </c>
      <c r="AT508" s="89">
        <f>SUM(AS$9:AS508)*RLR</f>
        <v>120</v>
      </c>
      <c r="AU508" s="90">
        <f>AT508-SUM(AW$9:AW508)</f>
        <v>6.3360073544389763</v>
      </c>
      <c r="AV508" s="48">
        <f t="shared" si="152"/>
        <v>0.37546933667083854</v>
      </c>
      <c r="AW508" s="31">
        <f t="shared" si="159"/>
        <v>2.3909461714864064E-2</v>
      </c>
      <c r="AX508" s="90">
        <f>SUM(AW$9:AW508)*RRF</f>
        <v>79.564794851892714</v>
      </c>
      <c r="AY508" s="96"/>
    </row>
    <row r="509" spans="1:51" x14ac:dyDescent="0.25">
      <c r="A509" s="14">
        <f t="shared" si="153"/>
        <v>5</v>
      </c>
      <c r="B509" s="59">
        <f>IF($B$4="AY",0,IFERROR(P*INDEX('UWYr writing pattern'!$C$4:$C$18,MATCH('Extended model w.Calcs'!$A509,'UWYr writing pattern'!$A$4:$A$18,0)) / 25,B508))</f>
        <v>0</v>
      </c>
      <c r="C509" s="36">
        <f t="shared" si="154"/>
        <v>7.3749341293514845E-16</v>
      </c>
      <c r="E509" s="48">
        <f t="shared" si="140"/>
        <v>15</v>
      </c>
      <c r="F509" s="34">
        <f t="shared" si="155"/>
        <v>1.2983977880323618E-16</v>
      </c>
      <c r="G509" s="31">
        <f>SUM($F$9:F509)*RLR</f>
        <v>119.99999999999996</v>
      </c>
      <c r="H509" s="32"/>
      <c r="I509" s="36">
        <f>G509-SUM($L$9:L509)</f>
        <v>12.438676619361559</v>
      </c>
      <c r="K509" s="48">
        <f t="shared" si="141"/>
        <v>0.375</v>
      </c>
      <c r="L509" s="31">
        <f t="shared" si="156"/>
        <v>4.6879434495081258E-2</v>
      </c>
      <c r="M509" s="36">
        <f>SUM($L$9:L509)*RRF</f>
        <v>75.292926366446878</v>
      </c>
      <c r="N509" s="33"/>
      <c r="O509" s="36">
        <f t="shared" si="142"/>
        <v>87.731602985808436</v>
      </c>
      <c r="P509" s="33"/>
      <c r="Q509" s="33"/>
      <c r="R509" s="33"/>
      <c r="S509" s="33"/>
      <c r="T509" s="33"/>
      <c r="U509" s="33"/>
      <c r="V509" s="33"/>
      <c r="W509" s="31">
        <f t="shared" si="143"/>
        <v>6.1949446686552462E-16</v>
      </c>
      <c r="X509" s="31">
        <f t="shared" si="144"/>
        <v>8.7070736335530903</v>
      </c>
      <c r="Y509" s="31">
        <f t="shared" si="145"/>
        <v>8.7070736335530903</v>
      </c>
      <c r="Z509" s="31">
        <f t="shared" si="146"/>
        <v>-3.7316029858084363</v>
      </c>
      <c r="AA509" s="31"/>
      <c r="AB509" s="31"/>
      <c r="AC509" s="31"/>
      <c r="AD509" s="31"/>
      <c r="AE509" s="31"/>
      <c r="AF509" s="31"/>
      <c r="AG509" s="31"/>
      <c r="AH509" s="33">
        <f t="shared" si="147"/>
        <v>0.89634436150531993</v>
      </c>
      <c r="AI509" s="33">
        <f t="shared" si="148"/>
        <v>1.0444238450691481</v>
      </c>
      <c r="AJ509" s="33">
        <f t="shared" si="149"/>
        <v>0.99999999999999967</v>
      </c>
      <c r="AK509" s="95">
        <f t="shared" si="150"/>
        <v>0.947265625</v>
      </c>
      <c r="AL509" s="3">
        <f t="shared" si="151"/>
        <v>0.94739818675288456</v>
      </c>
      <c r="AM509" s="3"/>
      <c r="AN509" s="3"/>
      <c r="AO509" s="3"/>
      <c r="AP509" s="3"/>
      <c r="AQ509" s="3"/>
      <c r="AR509" s="90">
        <f t="shared" si="157"/>
        <v>0</v>
      </c>
      <c r="AS509" s="91">
        <f t="shared" si="158"/>
        <v>0</v>
      </c>
      <c r="AT509" s="89">
        <f>SUM(AS$9:AS509)*RLR</f>
        <v>120</v>
      </c>
      <c r="AU509" s="90">
        <f>AT509-SUM(AW$9:AW509)</f>
        <v>6.312217589653855</v>
      </c>
      <c r="AV509" s="48">
        <f t="shared" si="152"/>
        <v>0.375</v>
      </c>
      <c r="AW509" s="31">
        <f t="shared" si="159"/>
        <v>2.3789764785127572E-2</v>
      </c>
      <c r="AX509" s="90">
        <f>SUM(AW$9:AW509)*RRF</f>
        <v>79.581447687242303</v>
      </c>
      <c r="AY509" s="96"/>
    </row>
    <row r="510" spans="1:51" x14ac:dyDescent="0.25">
      <c r="A510" s="14">
        <f t="shared" si="153"/>
        <v>5.01</v>
      </c>
      <c r="B510" s="59">
        <f>IF($B$4="AY",0,IFERROR(P*INDEX('UWYr writing pattern'!$C$4:$C$18,MATCH('Extended model w.Calcs'!$A510,'UWYr writing pattern'!$A$4:$A$18,0)) / 25,B509))</f>
        <v>0</v>
      </c>
      <c r="C510" s="36">
        <f t="shared" si="154"/>
        <v>6.2686940099487615E-16</v>
      </c>
      <c r="E510" s="48">
        <f t="shared" si="140"/>
        <v>15.03</v>
      </c>
      <c r="F510" s="34">
        <f t="shared" si="155"/>
        <v>1.1062401194027228E-16</v>
      </c>
      <c r="G510" s="31">
        <f>SUM($F$9:F510)*RLR</f>
        <v>119.99999999999996</v>
      </c>
      <c r="H510" s="32"/>
      <c r="I510" s="36">
        <f>G510-SUM($L$9:L510)</f>
        <v>12.392031582038953</v>
      </c>
      <c r="K510" s="48">
        <f t="shared" si="141"/>
        <v>0.37453183520599254</v>
      </c>
      <c r="L510" s="31">
        <f t="shared" si="156"/>
        <v>4.6645037322605845E-2</v>
      </c>
      <c r="M510" s="36">
        <f>SUM($L$9:L510)*RRF</f>
        <v>75.325577892572696</v>
      </c>
      <c r="N510" s="33"/>
      <c r="O510" s="36">
        <f t="shared" si="142"/>
        <v>87.717609474611649</v>
      </c>
      <c r="P510" s="33"/>
      <c r="Q510" s="33"/>
      <c r="R510" s="33"/>
      <c r="S510" s="33"/>
      <c r="T510" s="33"/>
      <c r="U510" s="33"/>
      <c r="V510" s="33"/>
      <c r="W510" s="31">
        <f t="shared" si="143"/>
        <v>5.2657029683569593E-16</v>
      </c>
      <c r="X510" s="31">
        <f t="shared" si="144"/>
        <v>8.6744221074272669</v>
      </c>
      <c r="Y510" s="31">
        <f t="shared" si="145"/>
        <v>8.6744221074272669</v>
      </c>
      <c r="Z510" s="31">
        <f t="shared" si="146"/>
        <v>-3.717609474611649</v>
      </c>
      <c r="AA510" s="31"/>
      <c r="AB510" s="31"/>
      <c r="AC510" s="31"/>
      <c r="AD510" s="31"/>
      <c r="AE510" s="31"/>
      <c r="AF510" s="31"/>
      <c r="AG510" s="31"/>
      <c r="AH510" s="33">
        <f t="shared" si="147"/>
        <v>0.89673307014967496</v>
      </c>
      <c r="AI510" s="33">
        <f t="shared" si="148"/>
        <v>1.0442572556501386</v>
      </c>
      <c r="AJ510" s="33">
        <f t="shared" si="149"/>
        <v>0.99999999999999967</v>
      </c>
      <c r="AK510" s="95">
        <f t="shared" si="150"/>
        <v>0.94746288554952485</v>
      </c>
      <c r="AL510" s="3">
        <f t="shared" si="151"/>
        <v>0.9475954435525612</v>
      </c>
      <c r="AM510" s="3"/>
      <c r="AN510" s="3"/>
      <c r="AO510" s="3"/>
      <c r="AP510" s="3"/>
      <c r="AQ510" s="3"/>
      <c r="AR510" s="90">
        <f t="shared" si="157"/>
        <v>0</v>
      </c>
      <c r="AS510" s="91">
        <f t="shared" si="158"/>
        <v>0</v>
      </c>
      <c r="AT510" s="89">
        <f>SUM(AS$9:AS510)*RLR</f>
        <v>120</v>
      </c>
      <c r="AU510" s="90">
        <f>AT510-SUM(AW$9:AW510)</f>
        <v>6.2885467736926586</v>
      </c>
      <c r="AV510" s="48">
        <f t="shared" si="152"/>
        <v>0.37453183520599254</v>
      </c>
      <c r="AW510" s="31">
        <f t="shared" si="159"/>
        <v>2.3670815961201956E-2</v>
      </c>
      <c r="AX510" s="90">
        <f>SUM(AW$9:AW510)*RRF</f>
        <v>79.59801725841514</v>
      </c>
      <c r="AY510" s="96"/>
    </row>
    <row r="511" spans="1:51" x14ac:dyDescent="0.25">
      <c r="A511" s="14">
        <f t="shared" si="153"/>
        <v>5.0199999999999996</v>
      </c>
      <c r="B511" s="59">
        <f>IF($B$4="AY",0,IFERROR(P*INDEX('UWYr writing pattern'!$C$4:$C$18,MATCH('Extended model w.Calcs'!$A511,'UWYr writing pattern'!$A$4:$A$18,0)) / 25,B510))</f>
        <v>0</v>
      </c>
      <c r="C511" s="36">
        <f t="shared" si="154"/>
        <v>5.3265093002534622E-16</v>
      </c>
      <c r="E511" s="48">
        <f t="shared" si="140"/>
        <v>15.059999999999999</v>
      </c>
      <c r="F511" s="34">
        <f t="shared" si="155"/>
        <v>9.4218470969529882E-17</v>
      </c>
      <c r="G511" s="31">
        <f>SUM($F$9:F511)*RLR</f>
        <v>119.99999999999996</v>
      </c>
      <c r="H511" s="32"/>
      <c r="I511" s="36">
        <f>G511-SUM($L$9:L511)</f>
        <v>12.345619478735443</v>
      </c>
      <c r="K511" s="48">
        <f t="shared" si="141"/>
        <v>0.37406483790523692</v>
      </c>
      <c r="L511" s="31">
        <f t="shared" si="156"/>
        <v>4.641210330351668E-2</v>
      </c>
      <c r="M511" s="36">
        <f>SUM($L$9:L511)*RRF</f>
        <v>75.358066364885161</v>
      </c>
      <c r="N511" s="33"/>
      <c r="O511" s="36">
        <f t="shared" si="142"/>
        <v>87.703685843620605</v>
      </c>
      <c r="P511" s="33"/>
      <c r="Q511" s="33"/>
      <c r="R511" s="33"/>
      <c r="S511" s="33"/>
      <c r="T511" s="33"/>
      <c r="U511" s="33"/>
      <c r="V511" s="33"/>
      <c r="W511" s="31">
        <f t="shared" si="143"/>
        <v>4.4742678122129073E-16</v>
      </c>
      <c r="X511" s="31">
        <f t="shared" si="144"/>
        <v>8.6419336351148104</v>
      </c>
      <c r="Y511" s="31">
        <f t="shared" si="145"/>
        <v>8.6419336351148104</v>
      </c>
      <c r="Z511" s="31">
        <f t="shared" si="146"/>
        <v>-3.7036858436206046</v>
      </c>
      <c r="AA511" s="31"/>
      <c r="AB511" s="31"/>
      <c r="AC511" s="31"/>
      <c r="AD511" s="31"/>
      <c r="AE511" s="31"/>
      <c r="AF511" s="31"/>
      <c r="AG511" s="31"/>
      <c r="AH511" s="33">
        <f t="shared" si="147"/>
        <v>0.89711983767720427</v>
      </c>
      <c r="AI511" s="33">
        <f t="shared" si="148"/>
        <v>1.0440914981383405</v>
      </c>
      <c r="AJ511" s="33">
        <f t="shared" si="149"/>
        <v>0.99999999999999967</v>
      </c>
      <c r="AK511" s="95">
        <f t="shared" si="150"/>
        <v>0.94765916348239232</v>
      </c>
      <c r="AL511" s="3">
        <f t="shared" si="151"/>
        <v>0.94779171529955519</v>
      </c>
      <c r="AM511" s="3"/>
      <c r="AN511" s="3"/>
      <c r="AO511" s="3"/>
      <c r="AP511" s="3"/>
      <c r="AQ511" s="3"/>
      <c r="AR511" s="90">
        <f t="shared" si="157"/>
        <v>0</v>
      </c>
      <c r="AS511" s="91">
        <f t="shared" si="158"/>
        <v>0</v>
      </c>
      <c r="AT511" s="89">
        <f>SUM(AS$9:AS511)*RLR</f>
        <v>120</v>
      </c>
      <c r="AU511" s="90">
        <f>AT511-SUM(AW$9:AW511)</f>
        <v>6.2649941640533626</v>
      </c>
      <c r="AV511" s="48">
        <f t="shared" si="152"/>
        <v>0.37406483790523692</v>
      </c>
      <c r="AW511" s="31">
        <f t="shared" si="159"/>
        <v>2.3552609639298349E-2</v>
      </c>
      <c r="AX511" s="90">
        <f>SUM(AW$9:AW511)*RRF</f>
        <v>79.614504085162636</v>
      </c>
      <c r="AY511" s="96"/>
    </row>
    <row r="512" spans="1:51" x14ac:dyDescent="0.25">
      <c r="A512" s="14">
        <f t="shared" si="153"/>
        <v>5.03</v>
      </c>
      <c r="B512" s="59">
        <f>IF($B$4="AY",0,IFERROR(P*INDEX('UWYr writing pattern'!$C$4:$C$18,MATCH('Extended model w.Calcs'!$A512,'UWYr writing pattern'!$A$4:$A$18,0)) / 25,B511))</f>
        <v>0</v>
      </c>
      <c r="C512" s="36">
        <f t="shared" si="154"/>
        <v>4.5243369996352905E-16</v>
      </c>
      <c r="E512" s="48">
        <f t="shared" si="140"/>
        <v>15.09</v>
      </c>
      <c r="F512" s="34">
        <f t="shared" si="155"/>
        <v>8.0217230061817143E-17</v>
      </c>
      <c r="G512" s="31">
        <f>SUM($F$9:F512)*RLR</f>
        <v>119.99999999999996</v>
      </c>
      <c r="H512" s="32"/>
      <c r="I512" s="36">
        <f>G512-SUM($L$9:L512)</f>
        <v>12.299438857243914</v>
      </c>
      <c r="K512" s="48">
        <f t="shared" si="141"/>
        <v>0.37359900373598998</v>
      </c>
      <c r="L512" s="31">
        <f t="shared" si="156"/>
        <v>4.6180621491529086E-2</v>
      </c>
      <c r="M512" s="36">
        <f>SUM($L$9:L512)*RRF</f>
        <v>75.390392799929231</v>
      </c>
      <c r="N512" s="33"/>
      <c r="O512" s="36">
        <f t="shared" si="142"/>
        <v>87.689831657173144</v>
      </c>
      <c r="P512" s="33"/>
      <c r="Q512" s="33"/>
      <c r="R512" s="33"/>
      <c r="S512" s="33"/>
      <c r="T512" s="33"/>
      <c r="U512" s="33"/>
      <c r="V512" s="33"/>
      <c r="W512" s="31">
        <f t="shared" si="143"/>
        <v>3.8004430796936437E-16</v>
      </c>
      <c r="X512" s="31">
        <f t="shared" si="144"/>
        <v>8.6096072000707391</v>
      </c>
      <c r="Y512" s="31">
        <f t="shared" si="145"/>
        <v>8.6096072000707391</v>
      </c>
      <c r="Z512" s="31">
        <f t="shared" si="146"/>
        <v>-3.6898316571731442</v>
      </c>
      <c r="AA512" s="31"/>
      <c r="AB512" s="31"/>
      <c r="AC512" s="31"/>
      <c r="AD512" s="31"/>
      <c r="AE512" s="31"/>
      <c r="AF512" s="31"/>
      <c r="AG512" s="31"/>
      <c r="AH512" s="33">
        <f t="shared" si="147"/>
        <v>0.8975046761896337</v>
      </c>
      <c r="AI512" s="33">
        <f t="shared" si="148"/>
        <v>1.0439265673472993</v>
      </c>
      <c r="AJ512" s="33">
        <f t="shared" si="149"/>
        <v>0.99999999999999967</v>
      </c>
      <c r="AK512" s="95">
        <f t="shared" si="150"/>
        <v>0.94785446490939318</v>
      </c>
      <c r="AL512" s="3">
        <f t="shared" si="151"/>
        <v>0.94798700813509296</v>
      </c>
      <c r="AM512" s="3"/>
      <c r="AN512" s="3"/>
      <c r="AO512" s="3"/>
      <c r="AP512" s="3"/>
      <c r="AQ512" s="3"/>
      <c r="AR512" s="90">
        <f t="shared" si="157"/>
        <v>0</v>
      </c>
      <c r="AS512" s="91">
        <f t="shared" si="158"/>
        <v>0</v>
      </c>
      <c r="AT512" s="89">
        <f>SUM(AS$9:AS512)*RLR</f>
        <v>120</v>
      </c>
      <c r="AU512" s="90">
        <f>AT512-SUM(AW$9:AW512)</f>
        <v>6.2415590237888239</v>
      </c>
      <c r="AV512" s="48">
        <f t="shared" si="152"/>
        <v>0.37359900373598998</v>
      </c>
      <c r="AW512" s="31">
        <f t="shared" si="159"/>
        <v>2.3435140264538763E-2</v>
      </c>
      <c r="AX512" s="90">
        <f>SUM(AW$9:AW512)*RRF</f>
        <v>79.630908683347812</v>
      </c>
      <c r="AY512" s="96"/>
    </row>
    <row r="513" spans="1:51" x14ac:dyDescent="0.25">
      <c r="A513" s="14">
        <f t="shared" si="153"/>
        <v>5.04</v>
      </c>
      <c r="B513" s="59">
        <f>IF($B$4="AY",0,IFERROR(P*INDEX('UWYr writing pattern'!$C$4:$C$18,MATCH('Extended model w.Calcs'!$A513,'UWYr writing pattern'!$A$4:$A$18,0)) / 25,B512))</f>
        <v>0</v>
      </c>
      <c r="C513" s="36">
        <f t="shared" si="154"/>
        <v>3.8416145463903248E-16</v>
      </c>
      <c r="E513" s="48">
        <f t="shared" si="140"/>
        <v>15.120000000000001</v>
      </c>
      <c r="F513" s="34">
        <f t="shared" si="155"/>
        <v>6.8272245324496541E-17</v>
      </c>
      <c r="G513" s="31">
        <f>SUM($F$9:F513)*RLR</f>
        <v>119.99999999999996</v>
      </c>
      <c r="H513" s="32"/>
      <c r="I513" s="36">
        <f>G513-SUM($L$9:L513)</f>
        <v>12.253488276208131</v>
      </c>
      <c r="K513" s="48">
        <f t="shared" si="141"/>
        <v>0.37313432835820898</v>
      </c>
      <c r="L513" s="31">
        <f t="shared" si="156"/>
        <v>4.5950581035780494E-2</v>
      </c>
      <c r="M513" s="36">
        <f>SUM($L$9:L513)*RRF</f>
        <v>75.422558206654273</v>
      </c>
      <c r="N513" s="33"/>
      <c r="O513" s="36">
        <f t="shared" si="142"/>
        <v>87.676046482862404</v>
      </c>
      <c r="P513" s="33"/>
      <c r="Q513" s="33"/>
      <c r="R513" s="33"/>
      <c r="S513" s="33"/>
      <c r="T513" s="33"/>
      <c r="U513" s="33"/>
      <c r="V513" s="33"/>
      <c r="W513" s="31">
        <f t="shared" si="143"/>
        <v>3.226956218967873E-16</v>
      </c>
      <c r="X513" s="31">
        <f t="shared" si="144"/>
        <v>8.5774417933456917</v>
      </c>
      <c r="Y513" s="31">
        <f t="shared" si="145"/>
        <v>8.5774417933456917</v>
      </c>
      <c r="Z513" s="31">
        <f t="shared" si="146"/>
        <v>-3.6760464828624038</v>
      </c>
      <c r="AA513" s="31"/>
      <c r="AB513" s="31"/>
      <c r="AC513" s="31"/>
      <c r="AD513" s="31"/>
      <c r="AE513" s="31"/>
      <c r="AF513" s="31"/>
      <c r="AG513" s="31"/>
      <c r="AH513" s="33">
        <f t="shared" si="147"/>
        <v>0.89788759769826521</v>
      </c>
      <c r="AI513" s="33">
        <f t="shared" si="148"/>
        <v>1.0437624581293143</v>
      </c>
      <c r="AJ513" s="33">
        <f t="shared" si="149"/>
        <v>0.99999999999999967</v>
      </c>
      <c r="AK513" s="95">
        <f t="shared" si="150"/>
        <v>0.94804879589577173</v>
      </c>
      <c r="AL513" s="3">
        <f t="shared" si="151"/>
        <v>0.94818132815451373</v>
      </c>
      <c r="AM513" s="3"/>
      <c r="AN513" s="3"/>
      <c r="AO513" s="3"/>
      <c r="AP513" s="3"/>
      <c r="AQ513" s="3"/>
      <c r="AR513" s="90">
        <f t="shared" si="157"/>
        <v>0</v>
      </c>
      <c r="AS513" s="91">
        <f t="shared" si="158"/>
        <v>0</v>
      </c>
      <c r="AT513" s="89">
        <f>SUM(AS$9:AS513)*RLR</f>
        <v>120</v>
      </c>
      <c r="AU513" s="90">
        <f>AT513-SUM(AW$9:AW513)</f>
        <v>6.2182406214583494</v>
      </c>
      <c r="AV513" s="48">
        <f t="shared" si="152"/>
        <v>0.37313432835820898</v>
      </c>
      <c r="AW513" s="31">
        <f t="shared" si="159"/>
        <v>2.3318402330468828E-2</v>
      </c>
      <c r="AX513" s="90">
        <f>SUM(AW$9:AW513)*RRF</f>
        <v>79.647231564979151</v>
      </c>
      <c r="AY513" s="96"/>
    </row>
    <row r="514" spans="1:51" x14ac:dyDescent="0.25">
      <c r="A514" s="14">
        <f t="shared" si="153"/>
        <v>5.05</v>
      </c>
      <c r="B514" s="59">
        <f>IF($B$4="AY",0,IFERROR(P*INDEX('UWYr writing pattern'!$C$4:$C$18,MATCH('Extended model w.Calcs'!$A514,'UWYr writing pattern'!$A$4:$A$18,0)) / 25,B513))</f>
        <v>0</v>
      </c>
      <c r="C514" s="36">
        <f t="shared" si="154"/>
        <v>3.2607624269761079E-16</v>
      </c>
      <c r="E514" s="48">
        <f t="shared" si="140"/>
        <v>15.149999999999999</v>
      </c>
      <c r="F514" s="34">
        <f t="shared" si="155"/>
        <v>5.8085211941421716E-17</v>
      </c>
      <c r="G514" s="31">
        <f>SUM($F$9:F514)*RLR</f>
        <v>119.99999999999996</v>
      </c>
      <c r="H514" s="32"/>
      <c r="I514" s="36">
        <f>G514-SUM($L$9:L514)</f>
        <v>12.207766305028244</v>
      </c>
      <c r="K514" s="48">
        <f t="shared" si="141"/>
        <v>0.37267080745341613</v>
      </c>
      <c r="L514" s="31">
        <f t="shared" si="156"/>
        <v>4.5721971179881089E-2</v>
      </c>
      <c r="M514" s="36">
        <f>SUM($L$9:L514)*RRF</f>
        <v>75.454563586480191</v>
      </c>
      <c r="N514" s="33"/>
      <c r="O514" s="36">
        <f t="shared" si="142"/>
        <v>87.662329891508435</v>
      </c>
      <c r="P514" s="33"/>
      <c r="Q514" s="33"/>
      <c r="R514" s="33"/>
      <c r="S514" s="33"/>
      <c r="T514" s="33"/>
      <c r="U514" s="33"/>
      <c r="V514" s="33"/>
      <c r="W514" s="31">
        <f t="shared" si="143"/>
        <v>2.7390404386599306E-16</v>
      </c>
      <c r="X514" s="31">
        <f t="shared" si="144"/>
        <v>8.54543641351977</v>
      </c>
      <c r="Y514" s="31">
        <f t="shared" si="145"/>
        <v>8.54543641351977</v>
      </c>
      <c r="Z514" s="31">
        <f t="shared" si="146"/>
        <v>-3.6623298915084348</v>
      </c>
      <c r="AA514" s="31"/>
      <c r="AB514" s="31"/>
      <c r="AC514" s="31"/>
      <c r="AD514" s="31"/>
      <c r="AE514" s="31"/>
      <c r="AF514" s="31"/>
      <c r="AG514" s="31"/>
      <c r="AH514" s="33">
        <f t="shared" si="147"/>
        <v>0.89826861412476422</v>
      </c>
      <c r="AI514" s="33">
        <f t="shared" si="148"/>
        <v>1.0435991653751004</v>
      </c>
      <c r="AJ514" s="33">
        <f t="shared" si="149"/>
        <v>0.99999999999999967</v>
      </c>
      <c r="AK514" s="95">
        <f t="shared" si="150"/>
        <v>0.94824216246162196</v>
      </c>
      <c r="AL514" s="3">
        <f t="shared" si="151"/>
        <v>0.94837468140766845</v>
      </c>
      <c r="AM514" s="3"/>
      <c r="AN514" s="3"/>
      <c r="AO514" s="3"/>
      <c r="AP514" s="3"/>
      <c r="AQ514" s="3"/>
      <c r="AR514" s="90">
        <f t="shared" si="157"/>
        <v>0</v>
      </c>
      <c r="AS514" s="91">
        <f t="shared" si="158"/>
        <v>0</v>
      </c>
      <c r="AT514" s="89">
        <f>SUM(AS$9:AS514)*RLR</f>
        <v>120</v>
      </c>
      <c r="AU514" s="90">
        <f>AT514-SUM(AW$9:AW514)</f>
        <v>6.1950382310797778</v>
      </c>
      <c r="AV514" s="48">
        <f t="shared" si="152"/>
        <v>0.37267080745341613</v>
      </c>
      <c r="AW514" s="31">
        <f t="shared" si="159"/>
        <v>2.3202390378575931E-2</v>
      </c>
      <c r="AX514" s="90">
        <f>SUM(AW$9:AW514)*RRF</f>
        <v>79.663473238244151</v>
      </c>
      <c r="AY514" s="96"/>
    </row>
    <row r="515" spans="1:51" x14ac:dyDescent="0.25">
      <c r="A515" s="14">
        <f t="shared" si="153"/>
        <v>5.0599999999999996</v>
      </c>
      <c r="B515" s="59">
        <f>IF($B$4="AY",0,IFERROR(P*INDEX('UWYr writing pattern'!$C$4:$C$18,MATCH('Extended model w.Calcs'!$A515,'UWYr writing pattern'!$A$4:$A$18,0)) / 25,B514))</f>
        <v>0</v>
      </c>
      <c r="C515" s="36">
        <f t="shared" si="154"/>
        <v>2.7667569192892276E-16</v>
      </c>
      <c r="E515" s="48">
        <f t="shared" si="140"/>
        <v>15.18</v>
      </c>
      <c r="F515" s="34">
        <f t="shared" si="155"/>
        <v>4.940055076868803E-17</v>
      </c>
      <c r="G515" s="31">
        <f>SUM($F$9:F515)*RLR</f>
        <v>119.99999999999996</v>
      </c>
      <c r="H515" s="32"/>
      <c r="I515" s="36">
        <f>G515-SUM($L$9:L515)</f>
        <v>12.162271523767274</v>
      </c>
      <c r="K515" s="48">
        <f t="shared" si="141"/>
        <v>0.37220843672456583</v>
      </c>
      <c r="L515" s="31">
        <f t="shared" si="156"/>
        <v>4.5494781260974823E-2</v>
      </c>
      <c r="M515" s="36">
        <f>SUM($L$9:L515)*RRF</f>
        <v>75.486409933362879</v>
      </c>
      <c r="N515" s="33"/>
      <c r="O515" s="36">
        <f t="shared" si="142"/>
        <v>87.648681457130152</v>
      </c>
      <c r="P515" s="33"/>
      <c r="Q515" s="33"/>
      <c r="R515" s="33"/>
      <c r="S515" s="33"/>
      <c r="T515" s="33"/>
      <c r="U515" s="33"/>
      <c r="V515" s="33"/>
      <c r="W515" s="31">
        <f t="shared" si="143"/>
        <v>2.324075812202951E-16</v>
      </c>
      <c r="X515" s="31">
        <f t="shared" si="144"/>
        <v>8.5135900666370912</v>
      </c>
      <c r="Y515" s="31">
        <f t="shared" si="145"/>
        <v>8.5135900666370912</v>
      </c>
      <c r="Z515" s="31">
        <f t="shared" si="146"/>
        <v>-3.6486814571301522</v>
      </c>
      <c r="AA515" s="31"/>
      <c r="AB515" s="31"/>
      <c r="AC515" s="31"/>
      <c r="AD515" s="31"/>
      <c r="AE515" s="31"/>
      <c r="AF515" s="31"/>
      <c r="AG515" s="31"/>
      <c r="AH515" s="33">
        <f t="shared" si="147"/>
        <v>0.89864773730193903</v>
      </c>
      <c r="AI515" s="33">
        <f t="shared" si="148"/>
        <v>1.0434366840134541</v>
      </c>
      <c r="AJ515" s="33">
        <f t="shared" si="149"/>
        <v>0.99999999999999967</v>
      </c>
      <c r="AK515" s="95">
        <f t="shared" si="150"/>
        <v>0.94843457058227842</v>
      </c>
      <c r="AL515" s="3">
        <f t="shared" si="151"/>
        <v>0.94856707389931694</v>
      </c>
      <c r="AM515" s="3"/>
      <c r="AN515" s="3"/>
      <c r="AO515" s="3"/>
      <c r="AP515" s="3"/>
      <c r="AQ515" s="3"/>
      <c r="AR515" s="90">
        <f t="shared" si="157"/>
        <v>0</v>
      </c>
      <c r="AS515" s="91">
        <f t="shared" si="158"/>
        <v>0</v>
      </c>
      <c r="AT515" s="89">
        <f>SUM(AS$9:AS515)*RLR</f>
        <v>120</v>
      </c>
      <c r="AU515" s="90">
        <f>AT515-SUM(AW$9:AW515)</f>
        <v>6.171951132081972</v>
      </c>
      <c r="AV515" s="48">
        <f t="shared" si="152"/>
        <v>0.37220843672456583</v>
      </c>
      <c r="AW515" s="31">
        <f t="shared" si="159"/>
        <v>2.3087098997812836E-2</v>
      </c>
      <c r="AX515" s="90">
        <f>SUM(AW$9:AW515)*RRF</f>
        <v>79.67963420754262</v>
      </c>
      <c r="AY515" s="96"/>
    </row>
    <row r="516" spans="1:51" x14ac:dyDescent="0.25">
      <c r="A516" s="14">
        <f t="shared" si="153"/>
        <v>5.07</v>
      </c>
      <c r="B516" s="59">
        <f>IF($B$4="AY",0,IFERROR(P*INDEX('UWYr writing pattern'!$C$4:$C$18,MATCH('Extended model w.Calcs'!$A516,'UWYr writing pattern'!$A$4:$A$18,0)) / 25,B515))</f>
        <v>0</v>
      </c>
      <c r="C516" s="36">
        <f t="shared" si="154"/>
        <v>2.346763218941123E-16</v>
      </c>
      <c r="E516" s="48">
        <f t="shared" si="140"/>
        <v>15.21</v>
      </c>
      <c r="F516" s="34">
        <f t="shared" si="155"/>
        <v>4.1999370034810473E-17</v>
      </c>
      <c r="G516" s="31">
        <f>SUM($F$9:F516)*RLR</f>
        <v>119.99999999999996</v>
      </c>
      <c r="H516" s="32"/>
      <c r="I516" s="36">
        <f>G516-SUM($L$9:L516)</f>
        <v>12.11700252305846</v>
      </c>
      <c r="K516" s="48">
        <f t="shared" si="141"/>
        <v>0.37174721189591076</v>
      </c>
      <c r="L516" s="31">
        <f t="shared" si="156"/>
        <v>4.5269000708811201E-2</v>
      </c>
      <c r="M516" s="36">
        <f>SUM($L$9:L516)*RRF</f>
        <v>75.51809823385905</v>
      </c>
      <c r="N516" s="33"/>
      <c r="O516" s="36">
        <f t="shared" si="142"/>
        <v>87.63510075691751</v>
      </c>
      <c r="P516" s="33"/>
      <c r="Q516" s="33"/>
      <c r="R516" s="33"/>
      <c r="S516" s="33"/>
      <c r="T516" s="33"/>
      <c r="U516" s="33"/>
      <c r="V516" s="33"/>
      <c r="W516" s="31">
        <f t="shared" si="143"/>
        <v>1.9712811039105433E-16</v>
      </c>
      <c r="X516" s="31">
        <f t="shared" si="144"/>
        <v>8.4819017661409219</v>
      </c>
      <c r="Y516" s="31">
        <f t="shared" si="145"/>
        <v>8.4819017661409219</v>
      </c>
      <c r="Z516" s="31">
        <f t="shared" si="146"/>
        <v>-3.6351007569175096</v>
      </c>
      <c r="AA516" s="31"/>
      <c r="AB516" s="31"/>
      <c r="AC516" s="31"/>
      <c r="AD516" s="31"/>
      <c r="AE516" s="31"/>
      <c r="AF516" s="31"/>
      <c r="AG516" s="31"/>
      <c r="AH516" s="33">
        <f t="shared" si="147"/>
        <v>0.8990249789745125</v>
      </c>
      <c r="AI516" s="33">
        <f t="shared" si="148"/>
        <v>1.0432750090109226</v>
      </c>
      <c r="AJ516" s="33">
        <f t="shared" si="149"/>
        <v>0.99999999999999967</v>
      </c>
      <c r="AK516" s="95">
        <f t="shared" si="150"/>
        <v>0.94862602618870506</v>
      </c>
      <c r="AL516" s="3">
        <f t="shared" si="151"/>
        <v>0.94875851158951807</v>
      </c>
      <c r="AM516" s="3"/>
      <c r="AN516" s="3"/>
      <c r="AO516" s="3"/>
      <c r="AP516" s="3"/>
      <c r="AQ516" s="3"/>
      <c r="AR516" s="90">
        <f t="shared" si="157"/>
        <v>0</v>
      </c>
      <c r="AS516" s="91">
        <f t="shared" si="158"/>
        <v>0</v>
      </c>
      <c r="AT516" s="89">
        <f>SUM(AS$9:AS516)*RLR</f>
        <v>120</v>
      </c>
      <c r="AU516" s="90">
        <f>AT516-SUM(AW$9:AW516)</f>
        <v>6.1489786092578385</v>
      </c>
      <c r="AV516" s="48">
        <f t="shared" si="152"/>
        <v>0.37174721189591076</v>
      </c>
      <c r="AW516" s="31">
        <f t="shared" si="159"/>
        <v>2.2972522824126453E-2</v>
      </c>
      <c r="AX516" s="90">
        <f>SUM(AW$9:AW516)*RRF</f>
        <v>79.695714973519515</v>
      </c>
      <c r="AY516" s="96"/>
    </row>
    <row r="517" spans="1:51" x14ac:dyDescent="0.25">
      <c r="A517" s="14">
        <f t="shared" si="153"/>
        <v>5.08</v>
      </c>
      <c r="B517" s="59">
        <f>IF($B$4="AY",0,IFERROR(P*INDEX('UWYr writing pattern'!$C$4:$C$18,MATCH('Extended model w.Calcs'!$A517,'UWYr writing pattern'!$A$4:$A$18,0)) / 25,B516))</f>
        <v>0</v>
      </c>
      <c r="C517" s="36">
        <f t="shared" si="154"/>
        <v>1.9898205333401782E-16</v>
      </c>
      <c r="E517" s="48">
        <f t="shared" si="140"/>
        <v>15.24</v>
      </c>
      <c r="F517" s="34">
        <f t="shared" si="155"/>
        <v>3.5694268560094484E-17</v>
      </c>
      <c r="G517" s="31">
        <f>SUM($F$9:F517)*RLR</f>
        <v>119.99999999999996</v>
      </c>
      <c r="H517" s="32"/>
      <c r="I517" s="36">
        <f>G517-SUM($L$9:L517)</f>
        <v>12.07195790401363</v>
      </c>
      <c r="K517" s="48">
        <f t="shared" si="141"/>
        <v>0.37128712871287128</v>
      </c>
      <c r="L517" s="31">
        <f t="shared" si="156"/>
        <v>4.5044619044826983E-2</v>
      </c>
      <c r="M517" s="36">
        <f>SUM($L$9:L517)*RRF</f>
        <v>75.549629467190428</v>
      </c>
      <c r="N517" s="33"/>
      <c r="O517" s="36">
        <f t="shared" si="142"/>
        <v>87.621587371204058</v>
      </c>
      <c r="P517" s="33"/>
      <c r="Q517" s="33"/>
      <c r="R517" s="33"/>
      <c r="S517" s="33"/>
      <c r="T517" s="33"/>
      <c r="U517" s="33"/>
      <c r="V517" s="33"/>
      <c r="W517" s="31">
        <f t="shared" si="143"/>
        <v>1.6714492480057494E-16</v>
      </c>
      <c r="X517" s="31">
        <f t="shared" si="144"/>
        <v>8.45037053280954</v>
      </c>
      <c r="Y517" s="31">
        <f t="shared" si="145"/>
        <v>8.45037053280954</v>
      </c>
      <c r="Z517" s="31">
        <f t="shared" si="146"/>
        <v>-3.6215873712040576</v>
      </c>
      <c r="AA517" s="31"/>
      <c r="AB517" s="31"/>
      <c r="AC517" s="31"/>
      <c r="AD517" s="31"/>
      <c r="AE517" s="31"/>
      <c r="AF517" s="31"/>
      <c r="AG517" s="31"/>
      <c r="AH517" s="33">
        <f t="shared" si="147"/>
        <v>0.89940035079988601</v>
      </c>
      <c r="AI517" s="33">
        <f t="shared" si="148"/>
        <v>1.0431141353714768</v>
      </c>
      <c r="AJ517" s="33">
        <f t="shared" si="149"/>
        <v>0.99999999999999967</v>
      </c>
      <c r="AK517" s="95">
        <f t="shared" si="150"/>
        <v>0.94881653516787812</v>
      </c>
      <c r="AL517" s="3">
        <f t="shared" si="151"/>
        <v>0.94894900039401786</v>
      </c>
      <c r="AM517" s="3"/>
      <c r="AN517" s="3"/>
      <c r="AO517" s="3"/>
      <c r="AP517" s="3"/>
      <c r="AQ517" s="3"/>
      <c r="AR517" s="90">
        <f t="shared" si="157"/>
        <v>0</v>
      </c>
      <c r="AS517" s="91">
        <f t="shared" si="158"/>
        <v>0</v>
      </c>
      <c r="AT517" s="89">
        <f>SUM(AS$9:AS517)*RLR</f>
        <v>120</v>
      </c>
      <c r="AU517" s="90">
        <f>AT517-SUM(AW$9:AW517)</f>
        <v>6.1261199527178434</v>
      </c>
      <c r="AV517" s="48">
        <f t="shared" si="152"/>
        <v>0.37128712871287128</v>
      </c>
      <c r="AW517" s="31">
        <f t="shared" si="159"/>
        <v>2.2858656539991966E-2</v>
      </c>
      <c r="AX517" s="90">
        <f>SUM(AW$9:AW517)*RRF</f>
        <v>79.711716033097503</v>
      </c>
      <c r="AY517" s="96"/>
    </row>
    <row r="518" spans="1:51" x14ac:dyDescent="0.25">
      <c r="A518" s="14">
        <f t="shared" si="153"/>
        <v>5.09</v>
      </c>
      <c r="B518" s="59">
        <f>IF($B$4="AY",0,IFERROR(P*INDEX('UWYr writing pattern'!$C$4:$C$18,MATCH('Extended model w.Calcs'!$A518,'UWYr writing pattern'!$A$4:$A$18,0)) / 25,B517))</f>
        <v>0</v>
      </c>
      <c r="C518" s="36">
        <f t="shared" si="154"/>
        <v>1.6865718840591349E-16</v>
      </c>
      <c r="E518" s="48">
        <f t="shared" si="140"/>
        <v>15.27</v>
      </c>
      <c r="F518" s="34">
        <f t="shared" si="155"/>
        <v>3.0324864928104318E-17</v>
      </c>
      <c r="G518" s="31">
        <f>SUM($F$9:F518)*RLR</f>
        <v>119.99999999999996</v>
      </c>
      <c r="H518" s="32"/>
      <c r="I518" s="36">
        <f>G518-SUM($L$9:L518)</f>
        <v>12.027136278132389</v>
      </c>
      <c r="K518" s="48">
        <f t="shared" si="141"/>
        <v>0.37082818294190362</v>
      </c>
      <c r="L518" s="31">
        <f t="shared" si="156"/>
        <v>4.4821625881238718E-2</v>
      </c>
      <c r="M518" s="36">
        <f>SUM($L$9:L518)*RRF</f>
        <v>75.581004605307299</v>
      </c>
      <c r="N518" s="33"/>
      <c r="O518" s="36">
        <f t="shared" si="142"/>
        <v>87.608140883439688</v>
      </c>
      <c r="P518" s="33"/>
      <c r="Q518" s="33"/>
      <c r="R518" s="33"/>
      <c r="S518" s="33"/>
      <c r="T518" s="33"/>
      <c r="U518" s="33"/>
      <c r="V518" s="33"/>
      <c r="W518" s="31">
        <f t="shared" si="143"/>
        <v>1.4167203826096732E-16</v>
      </c>
      <c r="X518" s="31">
        <f t="shared" si="144"/>
        <v>8.4189953946926721</v>
      </c>
      <c r="Y518" s="31">
        <f t="shared" si="145"/>
        <v>8.4189953946926721</v>
      </c>
      <c r="Z518" s="31">
        <f t="shared" si="146"/>
        <v>-3.6081408834396882</v>
      </c>
      <c r="AA518" s="31"/>
      <c r="AB518" s="31"/>
      <c r="AC518" s="31"/>
      <c r="AD518" s="31"/>
      <c r="AE518" s="31"/>
      <c r="AF518" s="31"/>
      <c r="AG518" s="31"/>
      <c r="AH518" s="33">
        <f t="shared" si="147"/>
        <v>0.89977386434889639</v>
      </c>
      <c r="AI518" s="33">
        <f t="shared" si="148"/>
        <v>1.0429540581361867</v>
      </c>
      <c r="AJ518" s="33">
        <f t="shared" si="149"/>
        <v>0.99999999999999967</v>
      </c>
      <c r="AK518" s="95">
        <f t="shared" si="150"/>
        <v>0.94900610336316671</v>
      </c>
      <c r="AL518" s="3">
        <f t="shared" si="151"/>
        <v>0.94913854618463422</v>
      </c>
      <c r="AM518" s="3"/>
      <c r="AN518" s="3"/>
      <c r="AO518" s="3"/>
      <c r="AP518" s="3"/>
      <c r="AQ518" s="3"/>
      <c r="AR518" s="90">
        <f t="shared" si="157"/>
        <v>0</v>
      </c>
      <c r="AS518" s="91">
        <f t="shared" si="158"/>
        <v>0</v>
      </c>
      <c r="AT518" s="89">
        <f>SUM(AS$9:AS518)*RLR</f>
        <v>120</v>
      </c>
      <c r="AU518" s="90">
        <f>AT518-SUM(AW$9:AW518)</f>
        <v>6.1033744578438842</v>
      </c>
      <c r="AV518" s="48">
        <f t="shared" si="152"/>
        <v>0.37082818294190362</v>
      </c>
      <c r="AW518" s="31">
        <f t="shared" si="159"/>
        <v>2.2745494873952388E-2</v>
      </c>
      <c r="AX518" s="90">
        <f>SUM(AW$9:AW518)*RRF</f>
        <v>79.727637879509274</v>
      </c>
      <c r="AY518" s="96"/>
    </row>
    <row r="519" spans="1:51" x14ac:dyDescent="0.25">
      <c r="A519" s="14">
        <f t="shared" si="153"/>
        <v>5.0999999999999996</v>
      </c>
      <c r="B519" s="59">
        <f>IF($B$4="AY",0,IFERROR(P*INDEX('UWYr writing pattern'!$C$4:$C$18,MATCH('Extended model w.Calcs'!$A519,'UWYr writing pattern'!$A$4:$A$18,0)) / 25,B518))</f>
        <v>0</v>
      </c>
      <c r="C519" s="36">
        <f t="shared" si="154"/>
        <v>1.4290323573633051E-16</v>
      </c>
      <c r="E519" s="48">
        <f t="shared" si="140"/>
        <v>15.299999999999999</v>
      </c>
      <c r="F519" s="34">
        <f t="shared" si="155"/>
        <v>2.5753952669582991E-17</v>
      </c>
      <c r="G519" s="31">
        <f>SUM($F$9:F519)*RLR</f>
        <v>119.99999999999996</v>
      </c>
      <c r="H519" s="32"/>
      <c r="I519" s="36">
        <f>G519-SUM($L$9:L519)</f>
        <v>11.98253626721224</v>
      </c>
      <c r="K519" s="48">
        <f t="shared" si="141"/>
        <v>0.37037037037037041</v>
      </c>
      <c r="L519" s="31">
        <f t="shared" si="156"/>
        <v>4.4600010920144831E-2</v>
      </c>
      <c r="M519" s="36">
        <f>SUM($L$9:L519)*RRF</f>
        <v>75.612224612951394</v>
      </c>
      <c r="N519" s="33"/>
      <c r="O519" s="36">
        <f t="shared" si="142"/>
        <v>87.594760880163633</v>
      </c>
      <c r="P519" s="33"/>
      <c r="Q519" s="33"/>
      <c r="R519" s="33"/>
      <c r="S519" s="33"/>
      <c r="T519" s="33"/>
      <c r="U519" s="33"/>
      <c r="V519" s="33"/>
      <c r="W519" s="31">
        <f t="shared" si="143"/>
        <v>1.2003871801851762E-16</v>
      </c>
      <c r="X519" s="31">
        <f t="shared" si="144"/>
        <v>8.387775387048567</v>
      </c>
      <c r="Y519" s="31">
        <f t="shared" si="145"/>
        <v>8.387775387048567</v>
      </c>
      <c r="Z519" s="31">
        <f t="shared" si="146"/>
        <v>-3.5947608801636335</v>
      </c>
      <c r="AA519" s="31"/>
      <c r="AB519" s="31"/>
      <c r="AC519" s="31"/>
      <c r="AD519" s="31"/>
      <c r="AE519" s="31"/>
      <c r="AF519" s="31"/>
      <c r="AG519" s="31"/>
      <c r="AH519" s="33">
        <f t="shared" si="147"/>
        <v>0.90014553110656426</v>
      </c>
      <c r="AI519" s="33">
        <f t="shared" si="148"/>
        <v>1.0427947723829003</v>
      </c>
      <c r="AJ519" s="33">
        <f t="shared" si="149"/>
        <v>0.99999999999999967</v>
      </c>
      <c r="AK519" s="95">
        <f t="shared" si="150"/>
        <v>0.94919473657470921</v>
      </c>
      <c r="AL519" s="3">
        <f t="shared" si="151"/>
        <v>0.94932715478963559</v>
      </c>
      <c r="AM519" s="3"/>
      <c r="AN519" s="3"/>
      <c r="AO519" s="3"/>
      <c r="AP519" s="3"/>
      <c r="AQ519" s="3"/>
      <c r="AR519" s="90">
        <f t="shared" si="157"/>
        <v>0</v>
      </c>
      <c r="AS519" s="91">
        <f t="shared" si="158"/>
        <v>0</v>
      </c>
      <c r="AT519" s="89">
        <f>SUM(AS$9:AS519)*RLR</f>
        <v>120</v>
      </c>
      <c r="AU519" s="90">
        <f>AT519-SUM(AW$9:AW519)</f>
        <v>6.0807414252437155</v>
      </c>
      <c r="AV519" s="48">
        <f t="shared" si="152"/>
        <v>0.37037037037037041</v>
      </c>
      <c r="AW519" s="31">
        <f t="shared" si="159"/>
        <v>2.263303260016274E-2</v>
      </c>
      <c r="AX519" s="90">
        <f>SUM(AW$9:AW519)*RRF</f>
        <v>79.743481002329389</v>
      </c>
      <c r="AY519" s="96"/>
    </row>
    <row r="520" spans="1:51" x14ac:dyDescent="0.25">
      <c r="A520" s="14">
        <f t="shared" si="153"/>
        <v>5.1100000000000003</v>
      </c>
      <c r="B520" s="59">
        <f>IF($B$4="AY",0,IFERROR(P*INDEX('UWYr writing pattern'!$C$4:$C$18,MATCH('Extended model w.Calcs'!$A520,'UWYr writing pattern'!$A$4:$A$18,0)) / 25,B519))</f>
        <v>0</v>
      </c>
      <c r="C520" s="36">
        <f t="shared" si="154"/>
        <v>1.2103904066867195E-16</v>
      </c>
      <c r="E520" s="48">
        <f t="shared" si="140"/>
        <v>15.330000000000002</v>
      </c>
      <c r="F520" s="34">
        <f t="shared" si="155"/>
        <v>2.1864195067658568E-17</v>
      </c>
      <c r="G520" s="31">
        <f>SUM($F$9:F520)*RLR</f>
        <v>119.99999999999996</v>
      </c>
      <c r="H520" s="32"/>
      <c r="I520" s="36">
        <f>G520-SUM($L$9:L520)</f>
        <v>11.938156503259606</v>
      </c>
      <c r="K520" s="48">
        <f t="shared" si="141"/>
        <v>0.36991368680641185</v>
      </c>
      <c r="L520" s="31">
        <f t="shared" si="156"/>
        <v>4.437976395263793E-2</v>
      </c>
      <c r="M520" s="36">
        <f>SUM($L$9:L520)*RRF</f>
        <v>75.643290447718243</v>
      </c>
      <c r="N520" s="33"/>
      <c r="O520" s="36">
        <f t="shared" si="142"/>
        <v>87.581446950977849</v>
      </c>
      <c r="P520" s="33"/>
      <c r="Q520" s="33"/>
      <c r="R520" s="33"/>
      <c r="S520" s="33"/>
      <c r="T520" s="33"/>
      <c r="U520" s="33"/>
      <c r="V520" s="33"/>
      <c r="W520" s="31">
        <f t="shared" si="143"/>
        <v>1.0167279416168443E-16</v>
      </c>
      <c r="X520" s="31">
        <f t="shared" si="144"/>
        <v>8.356709552281723</v>
      </c>
      <c r="Y520" s="31">
        <f t="shared" si="145"/>
        <v>8.356709552281723</v>
      </c>
      <c r="Z520" s="31">
        <f t="shared" si="146"/>
        <v>-3.581446950977849</v>
      </c>
      <c r="AA520" s="31"/>
      <c r="AB520" s="31"/>
      <c r="AC520" s="31"/>
      <c r="AD520" s="31"/>
      <c r="AE520" s="31"/>
      <c r="AF520" s="31"/>
      <c r="AG520" s="31"/>
      <c r="AH520" s="33">
        <f t="shared" si="147"/>
        <v>0.90051536247283626</v>
      </c>
      <c r="AI520" s="33">
        <f t="shared" si="148"/>
        <v>1.0426362732259267</v>
      </c>
      <c r="AJ520" s="33">
        <f t="shared" si="149"/>
        <v>0.99999999999999967</v>
      </c>
      <c r="AK520" s="95">
        <f t="shared" si="150"/>
        <v>0.94938244055978582</v>
      </c>
      <c r="AL520" s="3">
        <f t="shared" si="151"/>
        <v>0.94951483199411846</v>
      </c>
      <c r="AM520" s="3"/>
      <c r="AN520" s="3"/>
      <c r="AO520" s="3"/>
      <c r="AP520" s="3"/>
      <c r="AQ520" s="3"/>
      <c r="AR520" s="90">
        <f t="shared" si="157"/>
        <v>0</v>
      </c>
      <c r="AS520" s="91">
        <f t="shared" si="158"/>
        <v>0</v>
      </c>
      <c r="AT520" s="89">
        <f>SUM(AS$9:AS520)*RLR</f>
        <v>120</v>
      </c>
      <c r="AU520" s="90">
        <f>AT520-SUM(AW$9:AW520)</f>
        <v>6.0582201607057726</v>
      </c>
      <c r="AV520" s="48">
        <f t="shared" si="152"/>
        <v>0.36991368680641185</v>
      </c>
      <c r="AW520" s="31">
        <f t="shared" si="159"/>
        <v>2.2521264537939692E-2</v>
      </c>
      <c r="AX520" s="90">
        <f>SUM(AW$9:AW520)*RRF</f>
        <v>79.759245887505955</v>
      </c>
      <c r="AY520" s="96"/>
    </row>
    <row r="521" spans="1:51" x14ac:dyDescent="0.25">
      <c r="A521" s="14">
        <f t="shared" si="153"/>
        <v>5.12</v>
      </c>
      <c r="B521" s="59">
        <f>IF($B$4="AY",0,IFERROR(P*INDEX('UWYr writing pattern'!$C$4:$C$18,MATCH('Extended model w.Calcs'!$A521,'UWYr writing pattern'!$A$4:$A$18,0)) / 25,B520))</f>
        <v>0</v>
      </c>
      <c r="C521" s="36">
        <f t="shared" si="154"/>
        <v>1.0248375573416454E-16</v>
      </c>
      <c r="E521" s="48">
        <f t="shared" ref="E521:E584" si="160">(Ber*A521)</f>
        <v>15.36</v>
      </c>
      <c r="F521" s="34">
        <f t="shared" si="155"/>
        <v>1.8555284934507413E-17</v>
      </c>
      <c r="G521" s="31">
        <f>SUM($F$9:F521)*RLR</f>
        <v>119.99999999999996</v>
      </c>
      <c r="H521" s="32"/>
      <c r="I521" s="36">
        <f>G521-SUM($L$9:L521)</f>
        <v>11.893995628401683</v>
      </c>
      <c r="K521" s="48">
        <f t="shared" ref="K521:K584" si="161">Bp_1/(Bp_2+A521)</f>
        <v>0.36945812807881767</v>
      </c>
      <c r="L521" s="31">
        <f t="shared" si="156"/>
        <v>4.4160874857927024E-2</v>
      </c>
      <c r="M521" s="36">
        <f>SUM($L$9:L521)*RRF</f>
        <v>75.674203060118785</v>
      </c>
      <c r="N521" s="33"/>
      <c r="O521" s="36">
        <f t="shared" ref="O521:O584" si="162">I521+M521</f>
        <v>87.568198688520468</v>
      </c>
      <c r="P521" s="33"/>
      <c r="Q521" s="33"/>
      <c r="R521" s="33"/>
      <c r="S521" s="33"/>
      <c r="T521" s="33"/>
      <c r="U521" s="33"/>
      <c r="V521" s="33"/>
      <c r="W521" s="31">
        <f t="shared" ref="W521:W584" si="163" xml:space="preserve"> C521*RLR*RRF</f>
        <v>8.6086354816698209E-17</v>
      </c>
      <c r="X521" s="31">
        <f t="shared" ref="X521:X584" si="164">I521*RRF</f>
        <v>8.3257969398811777</v>
      </c>
      <c r="Y521" s="31">
        <f t="shared" ref="Y521:Y584" si="165">W521+X521</f>
        <v>8.3257969398811777</v>
      </c>
      <c r="Z521" s="31">
        <f t="shared" ref="Z521:Z584" si="166">P*RLR*RRF - O521</f>
        <v>-3.568198688520468</v>
      </c>
      <c r="AA521" s="31"/>
      <c r="AB521" s="31"/>
      <c r="AC521" s="31"/>
      <c r="AD521" s="31"/>
      <c r="AE521" s="31"/>
      <c r="AF521" s="31"/>
      <c r="AG521" s="31"/>
      <c r="AH521" s="33">
        <f t="shared" ref="AH521:AH584" si="167">M521/(P*RLR*RRF)</f>
        <v>0.90088336976331884</v>
      </c>
      <c r="AI521" s="33">
        <f t="shared" ref="AI521:AI584" si="168">O521/(P*RLR*RRF)</f>
        <v>1.0424785558157199</v>
      </c>
      <c r="AJ521" s="33">
        <f t="shared" ref="AJ521:AJ584" si="169">G521/(P*RLR)</f>
        <v>0.99999999999999967</v>
      </c>
      <c r="AK521" s="95">
        <f t="shared" ref="AK521:AK584" si="170">1-EXP(-(Bp_1*LN(Bp_2+A521)-Bp_1*LN(Bp_2)))</f>
        <v>0.94956922103318808</v>
      </c>
      <c r="AL521" s="3">
        <f t="shared" ref="AL521:AL584" si="171">AX521/(P*RLR*RRF)</f>
        <v>0.94970158354037948</v>
      </c>
      <c r="AM521" s="3"/>
      <c r="AN521" s="3"/>
      <c r="AO521" s="3"/>
      <c r="AP521" s="3"/>
      <c r="AQ521" s="3"/>
      <c r="AR521" s="90">
        <f t="shared" si="157"/>
        <v>0</v>
      </c>
      <c r="AS521" s="91">
        <f t="shared" si="158"/>
        <v>0</v>
      </c>
      <c r="AT521" s="89">
        <f>SUM(AS$9:AS521)*RLR</f>
        <v>120</v>
      </c>
      <c r="AU521" s="90">
        <f>AT521-SUM(AW$9:AW521)</f>
        <v>6.0358099751544501</v>
      </c>
      <c r="AV521" s="48">
        <f t="shared" ref="AV521:AV584" si="172">Bp_1/(Bp_2+A521)</f>
        <v>0.36945812807881767</v>
      </c>
      <c r="AW521" s="31">
        <f t="shared" si="159"/>
        <v>2.2410185551316051E-2</v>
      </c>
      <c r="AX521" s="90">
        <f>SUM(AW$9:AW521)*RRF</f>
        <v>79.774933017391874</v>
      </c>
      <c r="AY521" s="96"/>
    </row>
    <row r="522" spans="1:51" x14ac:dyDescent="0.25">
      <c r="A522" s="14">
        <f t="shared" ref="A522:A585" si="173">ROUND(A521+delt.t,3)</f>
        <v>5.13</v>
      </c>
      <c r="B522" s="59">
        <f>IF($B$4="AY",0,IFERROR(P*INDEX('UWYr writing pattern'!$C$4:$C$18,MATCH('Extended model w.Calcs'!$A522,'UWYr writing pattern'!$A$4:$A$18,0)) / 25,B521))</f>
        <v>0</v>
      </c>
      <c r="C522" s="36">
        <f t="shared" ref="C522:C585" si="174">C521-F522+B522</f>
        <v>8.6742250853396871E-17</v>
      </c>
      <c r="E522" s="48">
        <f t="shared" si="160"/>
        <v>15.39</v>
      </c>
      <c r="F522" s="34">
        <f t="shared" ref="F522:F585" si="175">C521*E521*delt.t</f>
        <v>1.5741504880767672E-17</v>
      </c>
      <c r="G522" s="31">
        <f>SUM($F$9:F522)*RLR</f>
        <v>119.99999999999996</v>
      </c>
      <c r="H522" s="32"/>
      <c r="I522" s="36">
        <f>G522-SUM($L$9:L522)</f>
        <v>11.850052294799212</v>
      </c>
      <c r="K522" s="48">
        <f t="shared" si="161"/>
        <v>0.36900369003690042</v>
      </c>
      <c r="L522" s="31">
        <f t="shared" ref="L522:L585" si="176">I521*K521*delt.t</f>
        <v>4.3943333602469263E-2</v>
      </c>
      <c r="M522" s="36">
        <f>SUM($L$9:L522)*RRF</f>
        <v>75.704963393640512</v>
      </c>
      <c r="N522" s="33"/>
      <c r="O522" s="36">
        <f t="shared" si="162"/>
        <v>87.555015688439724</v>
      </c>
      <c r="P522" s="33"/>
      <c r="Q522" s="33"/>
      <c r="R522" s="33"/>
      <c r="S522" s="33"/>
      <c r="T522" s="33"/>
      <c r="U522" s="33"/>
      <c r="V522" s="33"/>
      <c r="W522" s="31">
        <f t="shared" si="163"/>
        <v>7.2863490716853364E-17</v>
      </c>
      <c r="X522" s="31">
        <f t="shared" si="164"/>
        <v>8.2950366063594476</v>
      </c>
      <c r="Y522" s="31">
        <f t="shared" si="165"/>
        <v>8.2950366063594476</v>
      </c>
      <c r="Z522" s="31">
        <f t="shared" si="166"/>
        <v>-3.5550156884397239</v>
      </c>
      <c r="AA522" s="31"/>
      <c r="AB522" s="31"/>
      <c r="AC522" s="31"/>
      <c r="AD522" s="31"/>
      <c r="AE522" s="31"/>
      <c r="AF522" s="31"/>
      <c r="AG522" s="31"/>
      <c r="AH522" s="33">
        <f t="shared" si="167"/>
        <v>0.90124956421000613</v>
      </c>
      <c r="AI522" s="33">
        <f t="shared" si="168"/>
        <v>1.0423216153385682</v>
      </c>
      <c r="AJ522" s="33">
        <f t="shared" si="169"/>
        <v>0.99999999999999967</v>
      </c>
      <c r="AK522" s="95">
        <f t="shared" si="170"/>
        <v>0.94975508366758343</v>
      </c>
      <c r="AL522" s="3">
        <f t="shared" si="171"/>
        <v>0.94988741512828445</v>
      </c>
      <c r="AM522" s="3"/>
      <c r="AN522" s="3"/>
      <c r="AO522" s="3"/>
      <c r="AP522" s="3"/>
      <c r="AQ522" s="3"/>
      <c r="AR522" s="90">
        <f t="shared" ref="AR522:AR585" si="177">AR521-AS522+B522</f>
        <v>0</v>
      </c>
      <c r="AS522" s="91">
        <f t="shared" ref="AS522:AS585" si="178">AR521*P*delt.t</f>
        <v>0</v>
      </c>
      <c r="AT522" s="89">
        <f>SUM(AS$9:AS522)*RLR</f>
        <v>120</v>
      </c>
      <c r="AU522" s="90">
        <f>AT522-SUM(AW$9:AW522)</f>
        <v>6.013510184605849</v>
      </c>
      <c r="AV522" s="48">
        <f t="shared" si="172"/>
        <v>0.36900369003690042</v>
      </c>
      <c r="AW522" s="31">
        <f t="shared" ref="AW522:AW585" si="179">AU521*AV521*delt.t</f>
        <v>2.2299790548600179E-2</v>
      </c>
      <c r="AX522" s="90">
        <f>SUM(AW$9:AW522)*RRF</f>
        <v>79.790542870775894</v>
      </c>
      <c r="AY522" s="96"/>
    </row>
    <row r="523" spans="1:51" x14ac:dyDescent="0.25">
      <c r="A523" s="14">
        <f t="shared" si="173"/>
        <v>5.14</v>
      </c>
      <c r="B523" s="59">
        <f>IF($B$4="AY",0,IFERROR(P*INDEX('UWYr writing pattern'!$C$4:$C$18,MATCH('Extended model w.Calcs'!$A523,'UWYr writing pattern'!$A$4:$A$18,0)) / 25,B522))</f>
        <v>0</v>
      </c>
      <c r="C523" s="36">
        <f t="shared" si="174"/>
        <v>7.3392618447059088E-17</v>
      </c>
      <c r="E523" s="48">
        <f t="shared" si="160"/>
        <v>15.419999999999998</v>
      </c>
      <c r="F523" s="34">
        <f t="shared" si="175"/>
        <v>1.3349632406337779E-17</v>
      </c>
      <c r="G523" s="31">
        <f>SUM($F$9:F523)*RLR</f>
        <v>119.99999999999996</v>
      </c>
      <c r="H523" s="32"/>
      <c r="I523" s="36">
        <f>G523-SUM($L$9:L523)</f>
        <v>11.806325164560107</v>
      </c>
      <c r="K523" s="48">
        <f t="shared" si="161"/>
        <v>0.36855036855036855</v>
      </c>
      <c r="L523" s="31">
        <f t="shared" si="176"/>
        <v>4.372713023911149E-2</v>
      </c>
      <c r="M523" s="36">
        <f>SUM($L$9:L523)*RRF</f>
        <v>75.735572384807895</v>
      </c>
      <c r="N523" s="33"/>
      <c r="O523" s="36">
        <f t="shared" si="162"/>
        <v>87.541897549368002</v>
      </c>
      <c r="P523" s="33"/>
      <c r="Q523" s="33"/>
      <c r="R523" s="33"/>
      <c r="S523" s="33"/>
      <c r="T523" s="33"/>
      <c r="U523" s="33"/>
      <c r="V523" s="33"/>
      <c r="W523" s="31">
        <f t="shared" si="163"/>
        <v>6.1649799495529626E-17</v>
      </c>
      <c r="X523" s="31">
        <f t="shared" si="164"/>
        <v>8.2644276151920746</v>
      </c>
      <c r="Y523" s="31">
        <f t="shared" si="165"/>
        <v>8.2644276151920746</v>
      </c>
      <c r="Z523" s="31">
        <f t="shared" si="166"/>
        <v>-3.5418975493680023</v>
      </c>
      <c r="AA523" s="31"/>
      <c r="AB523" s="31"/>
      <c r="AC523" s="31"/>
      <c r="AD523" s="31"/>
      <c r="AE523" s="31"/>
      <c r="AF523" s="31"/>
      <c r="AG523" s="31"/>
      <c r="AH523" s="33">
        <f t="shared" si="167"/>
        <v>0.90161395696199875</v>
      </c>
      <c r="AI523" s="33">
        <f t="shared" si="168"/>
        <v>1.0421654470162858</v>
      </c>
      <c r="AJ523" s="33">
        <f t="shared" si="169"/>
        <v>0.99999999999999967</v>
      </c>
      <c r="AK523" s="95">
        <f t="shared" si="170"/>
        <v>0.94994003409387751</v>
      </c>
      <c r="AL523" s="3">
        <f t="shared" si="171"/>
        <v>0.95007233241563416</v>
      </c>
      <c r="AM523" s="3"/>
      <c r="AN523" s="3"/>
      <c r="AO523" s="3"/>
      <c r="AP523" s="3"/>
      <c r="AQ523" s="3"/>
      <c r="AR523" s="90">
        <f t="shared" si="177"/>
        <v>0</v>
      </c>
      <c r="AS523" s="91">
        <f t="shared" si="178"/>
        <v>0</v>
      </c>
      <c r="AT523" s="89">
        <f>SUM(AS$9:AS523)*RLR</f>
        <v>120</v>
      </c>
      <c r="AU523" s="90">
        <f>AT523-SUM(AW$9:AW523)</f>
        <v>5.9913201101239082</v>
      </c>
      <c r="AV523" s="48">
        <f t="shared" si="172"/>
        <v>0.36855036855036855</v>
      </c>
      <c r="AW523" s="31">
        <f t="shared" si="179"/>
        <v>2.2190074481940405E-2</v>
      </c>
      <c r="AX523" s="90">
        <f>SUM(AW$9:AW523)*RRF</f>
        <v>79.806075922913266</v>
      </c>
      <c r="AY523" s="96"/>
    </row>
    <row r="524" spans="1:51" x14ac:dyDescent="0.25">
      <c r="A524" s="14">
        <f t="shared" si="173"/>
        <v>5.15</v>
      </c>
      <c r="B524" s="59">
        <f>IF($B$4="AY",0,IFERROR(P*INDEX('UWYr writing pattern'!$C$4:$C$18,MATCH('Extended model w.Calcs'!$A524,'UWYr writing pattern'!$A$4:$A$18,0)) / 25,B523))</f>
        <v>0</v>
      </c>
      <c r="C524" s="36">
        <f t="shared" si="174"/>
        <v>6.2075476682522577E-17</v>
      </c>
      <c r="E524" s="48">
        <f t="shared" si="160"/>
        <v>15.450000000000001</v>
      </c>
      <c r="F524" s="34">
        <f t="shared" si="175"/>
        <v>1.131714176453651E-17</v>
      </c>
      <c r="G524" s="31">
        <f>SUM($F$9:F524)*RLR</f>
        <v>119.99999999999996</v>
      </c>
      <c r="H524" s="32"/>
      <c r="I524" s="36">
        <f>G524-SUM($L$9:L524)</f>
        <v>11.76281290965386</v>
      </c>
      <c r="K524" s="48">
        <f t="shared" si="161"/>
        <v>0.36809815950920244</v>
      </c>
      <c r="L524" s="31">
        <f t="shared" si="176"/>
        <v>4.351225490624118E-2</v>
      </c>
      <c r="M524" s="36">
        <f>SUM($L$9:L524)*RRF</f>
        <v>75.766030963242258</v>
      </c>
      <c r="N524" s="33"/>
      <c r="O524" s="36">
        <f t="shared" si="162"/>
        <v>87.528843872896118</v>
      </c>
      <c r="P524" s="33"/>
      <c r="Q524" s="33"/>
      <c r="R524" s="33"/>
      <c r="S524" s="33"/>
      <c r="T524" s="33"/>
      <c r="U524" s="33"/>
      <c r="V524" s="33"/>
      <c r="W524" s="31">
        <f t="shared" si="163"/>
        <v>5.2143400413318962E-17</v>
      </c>
      <c r="X524" s="31">
        <f t="shared" si="164"/>
        <v>8.233969036757701</v>
      </c>
      <c r="Y524" s="31">
        <f t="shared" si="165"/>
        <v>8.233969036757701</v>
      </c>
      <c r="Z524" s="31">
        <f t="shared" si="166"/>
        <v>-3.5288438728961182</v>
      </c>
      <c r="AA524" s="31"/>
      <c r="AB524" s="31"/>
      <c r="AC524" s="31"/>
      <c r="AD524" s="31"/>
      <c r="AE524" s="31"/>
      <c r="AF524" s="31"/>
      <c r="AG524" s="31"/>
      <c r="AH524" s="33">
        <f t="shared" si="167"/>
        <v>0.90197655908621732</v>
      </c>
      <c r="AI524" s="33">
        <f t="shared" si="168"/>
        <v>1.0420100461059061</v>
      </c>
      <c r="AJ524" s="33">
        <f t="shared" si="169"/>
        <v>0.99999999999999967</v>
      </c>
      <c r="AK524" s="95">
        <f t="shared" si="170"/>
        <v>0.95012407790157227</v>
      </c>
      <c r="AL524" s="3">
        <f t="shared" si="171"/>
        <v>0.95025634101852474</v>
      </c>
      <c r="AM524" s="3"/>
      <c r="AN524" s="3"/>
      <c r="AO524" s="3"/>
      <c r="AP524" s="3"/>
      <c r="AQ524" s="3"/>
      <c r="AR524" s="90">
        <f t="shared" si="177"/>
        <v>0</v>
      </c>
      <c r="AS524" s="91">
        <f t="shared" si="178"/>
        <v>0</v>
      </c>
      <c r="AT524" s="89">
        <f>SUM(AS$9:AS524)*RLR</f>
        <v>120</v>
      </c>
      <c r="AU524" s="90">
        <f>AT524-SUM(AW$9:AW524)</f>
        <v>5.9692390777770186</v>
      </c>
      <c r="AV524" s="48">
        <f t="shared" si="172"/>
        <v>0.36809815950920244</v>
      </c>
      <c r="AW524" s="31">
        <f t="shared" si="179"/>
        <v>2.208103234689401E-2</v>
      </c>
      <c r="AX524" s="90">
        <f>SUM(AW$9:AW524)*RRF</f>
        <v>79.821532645556076</v>
      </c>
      <c r="AY524" s="96"/>
    </row>
    <row r="525" spans="1:51" x14ac:dyDescent="0.25">
      <c r="A525" s="14">
        <f t="shared" si="173"/>
        <v>5.16</v>
      </c>
      <c r="B525" s="59">
        <f>IF($B$4="AY",0,IFERROR(P*INDEX('UWYr writing pattern'!$C$4:$C$18,MATCH('Extended model w.Calcs'!$A525,'UWYr writing pattern'!$A$4:$A$18,0)) / 25,B524))</f>
        <v>0</v>
      </c>
      <c r="C525" s="36">
        <f t="shared" si="174"/>
        <v>5.248481553507284E-17</v>
      </c>
      <c r="E525" s="48">
        <f t="shared" si="160"/>
        <v>15.48</v>
      </c>
      <c r="F525" s="34">
        <f t="shared" si="175"/>
        <v>9.5906611474497388E-18</v>
      </c>
      <c r="G525" s="31">
        <f>SUM($F$9:F525)*RLR</f>
        <v>119.99999999999996</v>
      </c>
      <c r="H525" s="32"/>
      <c r="I525" s="36">
        <f>G525-SUM($L$9:L525)</f>
        <v>11.719514211826919</v>
      </c>
      <c r="K525" s="48">
        <f t="shared" si="161"/>
        <v>0.36764705882352938</v>
      </c>
      <c r="L525" s="31">
        <f t="shared" si="176"/>
        <v>4.3298697826946723E-2</v>
      </c>
      <c r="M525" s="36">
        <f>SUM($L$9:L525)*RRF</f>
        <v>75.796340051721117</v>
      </c>
      <c r="N525" s="33"/>
      <c r="O525" s="36">
        <f t="shared" si="162"/>
        <v>87.515854263548036</v>
      </c>
      <c r="P525" s="33"/>
      <c r="Q525" s="33"/>
      <c r="R525" s="33"/>
      <c r="S525" s="33"/>
      <c r="T525" s="33"/>
      <c r="U525" s="33"/>
      <c r="V525" s="33"/>
      <c r="W525" s="31">
        <f t="shared" si="163"/>
        <v>4.408724504946118E-17</v>
      </c>
      <c r="X525" s="31">
        <f t="shared" si="164"/>
        <v>8.2036599482788422</v>
      </c>
      <c r="Y525" s="31">
        <f t="shared" si="165"/>
        <v>8.2036599482788422</v>
      </c>
      <c r="Z525" s="31">
        <f t="shared" si="166"/>
        <v>-3.5158542635480359</v>
      </c>
      <c r="AA525" s="31"/>
      <c r="AB525" s="31"/>
      <c r="AC525" s="31"/>
      <c r="AD525" s="31"/>
      <c r="AE525" s="31"/>
      <c r="AF525" s="31"/>
      <c r="AG525" s="31"/>
      <c r="AH525" s="33">
        <f t="shared" si="167"/>
        <v>0.9023373815681085</v>
      </c>
      <c r="AI525" s="33">
        <f t="shared" si="168"/>
        <v>1.0418554078993814</v>
      </c>
      <c r="AJ525" s="33">
        <f t="shared" si="169"/>
        <v>0.99999999999999967</v>
      </c>
      <c r="AK525" s="95">
        <f t="shared" si="170"/>
        <v>0.95030722063912065</v>
      </c>
      <c r="AL525" s="3">
        <f t="shared" si="171"/>
        <v>0.95043944651170809</v>
      </c>
      <c r="AM525" s="3"/>
      <c r="AN525" s="3"/>
      <c r="AO525" s="3"/>
      <c r="AP525" s="3"/>
      <c r="AQ525" s="3"/>
      <c r="AR525" s="90">
        <f t="shared" si="177"/>
        <v>0</v>
      </c>
      <c r="AS525" s="91">
        <f t="shared" si="178"/>
        <v>0</v>
      </c>
      <c r="AT525" s="89">
        <f>SUM(AS$9:AS525)*RLR</f>
        <v>120</v>
      </c>
      <c r="AU525" s="90">
        <f>AT525-SUM(AW$9:AW525)</f>
        <v>5.9472664185950208</v>
      </c>
      <c r="AV525" s="48">
        <f t="shared" si="172"/>
        <v>0.36764705882352938</v>
      </c>
      <c r="AW525" s="31">
        <f t="shared" si="179"/>
        <v>2.1972659182001295E-2</v>
      </c>
      <c r="AX525" s="90">
        <f>SUM(AW$9:AW525)*RRF</f>
        <v>79.836913506983478</v>
      </c>
      <c r="AY525" s="96"/>
    </row>
    <row r="526" spans="1:51" x14ac:dyDescent="0.25">
      <c r="A526" s="14">
        <f t="shared" si="173"/>
        <v>5.17</v>
      </c>
      <c r="B526" s="59">
        <f>IF($B$4="AY",0,IFERROR(P*INDEX('UWYr writing pattern'!$C$4:$C$18,MATCH('Extended model w.Calcs'!$A526,'UWYr writing pattern'!$A$4:$A$18,0)) / 25,B525))</f>
        <v>0</v>
      </c>
      <c r="C526" s="36">
        <f t="shared" si="174"/>
        <v>4.4360166090243565E-17</v>
      </c>
      <c r="E526" s="48">
        <f t="shared" si="160"/>
        <v>15.51</v>
      </c>
      <c r="F526" s="34">
        <f t="shared" si="175"/>
        <v>8.1246494448292766E-18</v>
      </c>
      <c r="G526" s="31">
        <f>SUM($F$9:F526)*RLR</f>
        <v>119.99999999999996</v>
      </c>
      <c r="H526" s="32"/>
      <c r="I526" s="36">
        <f>G526-SUM($L$9:L526)</f>
        <v>11.676427762518728</v>
      </c>
      <c r="K526" s="48">
        <f t="shared" si="161"/>
        <v>0.36719706242350064</v>
      </c>
      <c r="L526" s="31">
        <f t="shared" si="176"/>
        <v>4.3086449308187204E-2</v>
      </c>
      <c r="M526" s="36">
        <f>SUM($L$9:L526)*RRF</f>
        <v>75.826500566236859</v>
      </c>
      <c r="N526" s="33"/>
      <c r="O526" s="36">
        <f t="shared" si="162"/>
        <v>87.502928328755587</v>
      </c>
      <c r="P526" s="33"/>
      <c r="Q526" s="33"/>
      <c r="R526" s="33"/>
      <c r="S526" s="33"/>
      <c r="T526" s="33"/>
      <c r="U526" s="33"/>
      <c r="V526" s="33"/>
      <c r="W526" s="31">
        <f t="shared" si="163"/>
        <v>3.726253951580459E-17</v>
      </c>
      <c r="X526" s="31">
        <f t="shared" si="164"/>
        <v>8.1734994337631086</v>
      </c>
      <c r="Y526" s="31">
        <f t="shared" si="165"/>
        <v>8.1734994337631086</v>
      </c>
      <c r="Z526" s="31">
        <f t="shared" si="166"/>
        <v>-3.502928328755587</v>
      </c>
      <c r="AA526" s="31"/>
      <c r="AB526" s="31"/>
      <c r="AC526" s="31"/>
      <c r="AD526" s="31"/>
      <c r="AE526" s="31"/>
      <c r="AF526" s="31"/>
      <c r="AG526" s="31"/>
      <c r="AH526" s="33">
        <f t="shared" si="167"/>
        <v>0.90269643531234356</v>
      </c>
      <c r="AI526" s="33">
        <f t="shared" si="168"/>
        <v>1.0417015277232808</v>
      </c>
      <c r="AJ526" s="33">
        <f t="shared" si="169"/>
        <v>0.99999999999999967</v>
      </c>
      <c r="AK526" s="95">
        <f t="shared" si="170"/>
        <v>0.95048946781427845</v>
      </c>
      <c r="AL526" s="3">
        <f t="shared" si="171"/>
        <v>0.95062165442894453</v>
      </c>
      <c r="AM526" s="3"/>
      <c r="AN526" s="3"/>
      <c r="AO526" s="3"/>
      <c r="AP526" s="3"/>
      <c r="AQ526" s="3"/>
      <c r="AR526" s="90">
        <f t="shared" si="177"/>
        <v>0</v>
      </c>
      <c r="AS526" s="91">
        <f t="shared" si="178"/>
        <v>0</v>
      </c>
      <c r="AT526" s="89">
        <f>SUM(AS$9:AS526)*RLR</f>
        <v>120</v>
      </c>
      <c r="AU526" s="90">
        <f>AT526-SUM(AW$9:AW526)</f>
        <v>5.9254014685266583</v>
      </c>
      <c r="AV526" s="48">
        <f t="shared" si="172"/>
        <v>0.36719706242350064</v>
      </c>
      <c r="AW526" s="31">
        <f t="shared" si="179"/>
        <v>2.1864950068364048E-2</v>
      </c>
      <c r="AX526" s="90">
        <f>SUM(AW$9:AW526)*RRF</f>
        <v>79.852218972031338</v>
      </c>
      <c r="AY526" s="96"/>
    </row>
    <row r="527" spans="1:51" x14ac:dyDescent="0.25">
      <c r="A527" s="14">
        <f t="shared" si="173"/>
        <v>5.18</v>
      </c>
      <c r="B527" s="59">
        <f>IF($B$4="AY",0,IFERROR(P*INDEX('UWYr writing pattern'!$C$4:$C$18,MATCH('Extended model w.Calcs'!$A527,'UWYr writing pattern'!$A$4:$A$18,0)) / 25,B526))</f>
        <v>0</v>
      </c>
      <c r="C527" s="36">
        <f t="shared" si="174"/>
        <v>3.747990432964679E-17</v>
      </c>
      <c r="E527" s="48">
        <f t="shared" si="160"/>
        <v>15.54</v>
      </c>
      <c r="F527" s="34">
        <f t="shared" si="175"/>
        <v>6.8802617605967771E-18</v>
      </c>
      <c r="G527" s="31">
        <f>SUM($F$9:F527)*RLR</f>
        <v>119.99999999999996</v>
      </c>
      <c r="H527" s="32"/>
      <c r="I527" s="36">
        <f>G527-SUM($L$9:L527)</f>
        <v>11.63355226277875</v>
      </c>
      <c r="K527" s="48">
        <f t="shared" si="161"/>
        <v>0.36674816625916873</v>
      </c>
      <c r="L527" s="31">
        <f t="shared" si="176"/>
        <v>4.2875499739970853E-2</v>
      </c>
      <c r="M527" s="36">
        <f>SUM($L$9:L527)*RRF</f>
        <v>75.856513416054838</v>
      </c>
      <c r="N527" s="33"/>
      <c r="O527" s="36">
        <f t="shared" si="162"/>
        <v>87.490065678833588</v>
      </c>
      <c r="P527" s="33"/>
      <c r="Q527" s="33"/>
      <c r="R527" s="33"/>
      <c r="S527" s="33"/>
      <c r="T527" s="33"/>
      <c r="U527" s="33"/>
      <c r="V527" s="33"/>
      <c r="W527" s="31">
        <f t="shared" si="163"/>
        <v>3.1483119636903301E-17</v>
      </c>
      <c r="X527" s="31">
        <f t="shared" si="164"/>
        <v>8.1434865839451245</v>
      </c>
      <c r="Y527" s="31">
        <f t="shared" si="165"/>
        <v>8.1434865839451245</v>
      </c>
      <c r="Z527" s="31">
        <f t="shared" si="166"/>
        <v>-3.490065678833588</v>
      </c>
      <c r="AA527" s="31"/>
      <c r="AB527" s="31"/>
      <c r="AC527" s="31"/>
      <c r="AD527" s="31"/>
      <c r="AE527" s="31"/>
      <c r="AF527" s="31"/>
      <c r="AG527" s="31"/>
      <c r="AH527" s="33">
        <f t="shared" si="167"/>
        <v>0.90305373114350995</v>
      </c>
      <c r="AI527" s="33">
        <f t="shared" si="168"/>
        <v>1.041548400938495</v>
      </c>
      <c r="AJ527" s="33">
        <f t="shared" si="169"/>
        <v>0.99999999999999967</v>
      </c>
      <c r="AK527" s="95">
        <f t="shared" si="170"/>
        <v>0.95067082489445132</v>
      </c>
      <c r="AL527" s="3">
        <f t="shared" si="171"/>
        <v>0.95080297026335481</v>
      </c>
      <c r="AM527" s="3"/>
      <c r="AN527" s="3"/>
      <c r="AO527" s="3"/>
      <c r="AP527" s="3"/>
      <c r="AQ527" s="3"/>
      <c r="AR527" s="90">
        <f t="shared" si="177"/>
        <v>0</v>
      </c>
      <c r="AS527" s="91">
        <f t="shared" si="178"/>
        <v>0</v>
      </c>
      <c r="AT527" s="89">
        <f>SUM(AS$9:AS527)*RLR</f>
        <v>120</v>
      </c>
      <c r="AU527" s="90">
        <f>AT527-SUM(AW$9:AW527)</f>
        <v>5.9036435683974275</v>
      </c>
      <c r="AV527" s="48">
        <f t="shared" si="172"/>
        <v>0.36674816625916873</v>
      </c>
      <c r="AW527" s="31">
        <f t="shared" si="179"/>
        <v>2.1757900129228857E-2</v>
      </c>
      <c r="AX527" s="90">
        <f>SUM(AW$9:AW527)*RRF</f>
        <v>79.867449502121801</v>
      </c>
      <c r="AY527" s="96"/>
    </row>
    <row r="528" spans="1:51" x14ac:dyDescent="0.25">
      <c r="A528" s="14">
        <f t="shared" si="173"/>
        <v>5.19</v>
      </c>
      <c r="B528" s="59">
        <f>IF($B$4="AY",0,IFERROR(P*INDEX('UWYr writing pattern'!$C$4:$C$18,MATCH('Extended model w.Calcs'!$A528,'UWYr writing pattern'!$A$4:$A$18,0)) / 25,B527))</f>
        <v>0</v>
      </c>
      <c r="C528" s="36">
        <f t="shared" si="174"/>
        <v>3.165552719681968E-17</v>
      </c>
      <c r="E528" s="48">
        <f t="shared" si="160"/>
        <v>15.57</v>
      </c>
      <c r="F528" s="34">
        <f t="shared" si="175"/>
        <v>5.8243771328271112E-18</v>
      </c>
      <c r="G528" s="31">
        <f>SUM($F$9:F528)*RLR</f>
        <v>119.99999999999996</v>
      </c>
      <c r="H528" s="32"/>
      <c r="I528" s="36">
        <f>G528-SUM($L$9:L528)</f>
        <v>11.590886423184202</v>
      </c>
      <c r="K528" s="48">
        <f t="shared" si="161"/>
        <v>0.36630036630036622</v>
      </c>
      <c r="L528" s="31">
        <f t="shared" si="176"/>
        <v>4.2665839594543099E-2</v>
      </c>
      <c r="M528" s="36">
        <f>SUM($L$9:L528)*RRF</f>
        <v>75.886379503771025</v>
      </c>
      <c r="N528" s="33"/>
      <c r="O528" s="36">
        <f t="shared" si="162"/>
        <v>87.477265926955226</v>
      </c>
      <c r="P528" s="33"/>
      <c r="Q528" s="33"/>
      <c r="R528" s="33"/>
      <c r="S528" s="33"/>
      <c r="T528" s="33"/>
      <c r="U528" s="33"/>
      <c r="V528" s="33"/>
      <c r="W528" s="31">
        <f t="shared" si="163"/>
        <v>2.6590642845328529E-17</v>
      </c>
      <c r="X528" s="31">
        <f t="shared" si="164"/>
        <v>8.1136204962289415</v>
      </c>
      <c r="Y528" s="31">
        <f t="shared" si="165"/>
        <v>8.1136204962289415</v>
      </c>
      <c r="Z528" s="31">
        <f t="shared" si="166"/>
        <v>-3.4772659269552264</v>
      </c>
      <c r="AA528" s="31"/>
      <c r="AB528" s="31"/>
      <c r="AC528" s="31"/>
      <c r="AD528" s="31"/>
      <c r="AE528" s="31"/>
      <c r="AF528" s="31"/>
      <c r="AG528" s="31"/>
      <c r="AH528" s="33">
        <f t="shared" si="167"/>
        <v>0.90340927980679786</v>
      </c>
      <c r="AI528" s="33">
        <f t="shared" si="168"/>
        <v>1.0413960229399433</v>
      </c>
      <c r="AJ528" s="33">
        <f t="shared" si="169"/>
        <v>0.99999999999999967</v>
      </c>
      <c r="AK528" s="95">
        <f t="shared" si="170"/>
        <v>0.95085129730703943</v>
      </c>
      <c r="AL528" s="3">
        <f t="shared" si="171"/>
        <v>0.95098339946776789</v>
      </c>
      <c r="AM528" s="3"/>
      <c r="AN528" s="3"/>
      <c r="AO528" s="3"/>
      <c r="AP528" s="3"/>
      <c r="AQ528" s="3"/>
      <c r="AR528" s="90">
        <f t="shared" si="177"/>
        <v>0</v>
      </c>
      <c r="AS528" s="91">
        <f t="shared" si="178"/>
        <v>0</v>
      </c>
      <c r="AT528" s="89">
        <f>SUM(AS$9:AS528)*RLR</f>
        <v>120</v>
      </c>
      <c r="AU528" s="90">
        <f>AT528-SUM(AW$9:AW528)</f>
        <v>5.8819920638678553</v>
      </c>
      <c r="AV528" s="48">
        <f t="shared" si="172"/>
        <v>0.36630036630036622</v>
      </c>
      <c r="AW528" s="31">
        <f t="shared" si="179"/>
        <v>2.1651504529574921E-2</v>
      </c>
      <c r="AX528" s="90">
        <f>SUM(AW$9:AW528)*RRF</f>
        <v>79.8826055552925</v>
      </c>
      <c r="AY528" s="96"/>
    </row>
    <row r="529" spans="1:51" x14ac:dyDescent="0.25">
      <c r="A529" s="14">
        <f t="shared" si="173"/>
        <v>5.2</v>
      </c>
      <c r="B529" s="59">
        <f>IF($B$4="AY",0,IFERROR(P*INDEX('UWYr writing pattern'!$C$4:$C$18,MATCH('Extended model w.Calcs'!$A529,'UWYr writing pattern'!$A$4:$A$18,0)) / 25,B528))</f>
        <v>0</v>
      </c>
      <c r="C529" s="36">
        <f t="shared" si="174"/>
        <v>2.6726761612274858E-17</v>
      </c>
      <c r="E529" s="48">
        <f t="shared" si="160"/>
        <v>15.600000000000001</v>
      </c>
      <c r="F529" s="34">
        <f t="shared" si="175"/>
        <v>4.9287655845448242E-18</v>
      </c>
      <c r="G529" s="31">
        <f>SUM($F$9:F529)*RLR</f>
        <v>119.99999999999996</v>
      </c>
      <c r="H529" s="32"/>
      <c r="I529" s="36">
        <f>G529-SUM($L$9:L529)</f>
        <v>11.548428963758624</v>
      </c>
      <c r="K529" s="48">
        <f t="shared" si="161"/>
        <v>0.36585365853658541</v>
      </c>
      <c r="L529" s="31">
        <f t="shared" si="176"/>
        <v>4.2457459425583148E-2</v>
      </c>
      <c r="M529" s="36">
        <f>SUM($L$9:L529)*RRF</f>
        <v>75.916099725368923</v>
      </c>
      <c r="N529" s="33"/>
      <c r="O529" s="36">
        <f t="shared" si="162"/>
        <v>87.464528689127548</v>
      </c>
      <c r="P529" s="33"/>
      <c r="Q529" s="33"/>
      <c r="R529" s="33"/>
      <c r="S529" s="33"/>
      <c r="T529" s="33"/>
      <c r="U529" s="33"/>
      <c r="V529" s="33"/>
      <c r="W529" s="31">
        <f t="shared" si="163"/>
        <v>2.2450479754310879E-17</v>
      </c>
      <c r="X529" s="31">
        <f t="shared" si="164"/>
        <v>8.083900274631036</v>
      </c>
      <c r="Y529" s="31">
        <f t="shared" si="165"/>
        <v>8.083900274631036</v>
      </c>
      <c r="Z529" s="31">
        <f t="shared" si="166"/>
        <v>-3.4645286891275475</v>
      </c>
      <c r="AA529" s="31"/>
      <c r="AB529" s="31"/>
      <c r="AC529" s="31"/>
      <c r="AD529" s="31"/>
      <c r="AE529" s="31"/>
      <c r="AF529" s="31"/>
      <c r="AG529" s="31"/>
      <c r="AH529" s="33">
        <f t="shared" si="167"/>
        <v>0.90376309196867766</v>
      </c>
      <c r="AI529" s="33">
        <f t="shared" si="168"/>
        <v>1.0412443891562804</v>
      </c>
      <c r="AJ529" s="33">
        <f t="shared" si="169"/>
        <v>0.99999999999999967</v>
      </c>
      <c r="AK529" s="95">
        <f t="shared" si="170"/>
        <v>0.95103089043977884</v>
      </c>
      <c r="AL529" s="3">
        <f t="shared" si="171"/>
        <v>0.95116294745506536</v>
      </c>
      <c r="AM529" s="3"/>
      <c r="AN529" s="3"/>
      <c r="AO529" s="3"/>
      <c r="AP529" s="3"/>
      <c r="AQ529" s="3"/>
      <c r="AR529" s="90">
        <f t="shared" si="177"/>
        <v>0</v>
      </c>
      <c r="AS529" s="91">
        <f t="shared" si="178"/>
        <v>0</v>
      </c>
      <c r="AT529" s="89">
        <f>SUM(AS$9:AS529)*RLR</f>
        <v>120</v>
      </c>
      <c r="AU529" s="90">
        <f>AT529-SUM(AW$9:AW529)</f>
        <v>5.860446305392145</v>
      </c>
      <c r="AV529" s="48">
        <f t="shared" si="172"/>
        <v>0.36585365853658541</v>
      </c>
      <c r="AW529" s="31">
        <f t="shared" si="179"/>
        <v>2.1545758475706424E-2</v>
      </c>
      <c r="AX529" s="90">
        <f>SUM(AW$9:AW529)*RRF</f>
        <v>79.897687586225487</v>
      </c>
      <c r="AY529" s="96"/>
    </row>
    <row r="530" spans="1:51" x14ac:dyDescent="0.25">
      <c r="A530" s="14">
        <f t="shared" si="173"/>
        <v>5.21</v>
      </c>
      <c r="B530" s="59">
        <f>IF($B$4="AY",0,IFERROR(P*INDEX('UWYr writing pattern'!$C$4:$C$18,MATCH('Extended model w.Calcs'!$A530,'UWYr writing pattern'!$A$4:$A$18,0)) / 25,B529))</f>
        <v>0</v>
      </c>
      <c r="C530" s="36">
        <f t="shared" si="174"/>
        <v>2.2557386800759979E-17</v>
      </c>
      <c r="E530" s="48">
        <f t="shared" si="160"/>
        <v>15.629999999999999</v>
      </c>
      <c r="F530" s="34">
        <f t="shared" si="175"/>
        <v>4.169374811514878E-18</v>
      </c>
      <c r="G530" s="31">
        <f>SUM($F$9:F530)*RLR</f>
        <v>119.99999999999996</v>
      </c>
      <c r="H530" s="32"/>
      <c r="I530" s="36">
        <f>G530-SUM($L$9:L530)</f>
        <v>11.506178613891208</v>
      </c>
      <c r="K530" s="48">
        <f t="shared" si="161"/>
        <v>0.36540803897685747</v>
      </c>
      <c r="L530" s="31">
        <f t="shared" si="176"/>
        <v>4.2250349867409609E-2</v>
      </c>
      <c r="M530" s="36">
        <f>SUM($L$9:L530)*RRF</f>
        <v>75.945674970276116</v>
      </c>
      <c r="N530" s="33"/>
      <c r="O530" s="36">
        <f t="shared" si="162"/>
        <v>87.451853584167324</v>
      </c>
      <c r="P530" s="33"/>
      <c r="Q530" s="33"/>
      <c r="R530" s="33"/>
      <c r="S530" s="33"/>
      <c r="T530" s="33"/>
      <c r="U530" s="33"/>
      <c r="V530" s="33"/>
      <c r="W530" s="31">
        <f t="shared" si="163"/>
        <v>1.894820491263838E-17</v>
      </c>
      <c r="X530" s="31">
        <f t="shared" si="164"/>
        <v>8.0543250297238451</v>
      </c>
      <c r="Y530" s="31">
        <f t="shared" si="165"/>
        <v>8.0543250297238451</v>
      </c>
      <c r="Z530" s="31">
        <f t="shared" si="166"/>
        <v>-3.4518535841673241</v>
      </c>
      <c r="AA530" s="31"/>
      <c r="AB530" s="31"/>
      <c r="AC530" s="31"/>
      <c r="AD530" s="31"/>
      <c r="AE530" s="31"/>
      <c r="AF530" s="31"/>
      <c r="AG530" s="31"/>
      <c r="AH530" s="33">
        <f t="shared" si="167"/>
        <v>0.90411517821757281</v>
      </c>
      <c r="AI530" s="33">
        <f t="shared" si="168"/>
        <v>1.0410934950496109</v>
      </c>
      <c r="AJ530" s="33">
        <f t="shared" si="169"/>
        <v>0.99999999999999967</v>
      </c>
      <c r="AK530" s="95">
        <f t="shared" si="170"/>
        <v>0.95120960964107948</v>
      </c>
      <c r="AL530" s="3">
        <f t="shared" si="171"/>
        <v>0.95134161959852259</v>
      </c>
      <c r="AM530" s="3"/>
      <c r="AN530" s="3"/>
      <c r="AO530" s="3"/>
      <c r="AP530" s="3"/>
      <c r="AQ530" s="3"/>
      <c r="AR530" s="90">
        <f t="shared" si="177"/>
        <v>0</v>
      </c>
      <c r="AS530" s="91">
        <f t="shared" si="178"/>
        <v>0</v>
      </c>
      <c r="AT530" s="89">
        <f>SUM(AS$9:AS530)*RLR</f>
        <v>120</v>
      </c>
      <c r="AU530" s="90">
        <f>AT530-SUM(AW$9:AW530)</f>
        <v>5.8390056481772916</v>
      </c>
      <c r="AV530" s="48">
        <f t="shared" si="172"/>
        <v>0.36540803897685747</v>
      </c>
      <c r="AW530" s="31">
        <f t="shared" si="179"/>
        <v>2.1440657214849314E-2</v>
      </c>
      <c r="AX530" s="90">
        <f>SUM(AW$9:AW530)*RRF</f>
        <v>79.912696046275897</v>
      </c>
      <c r="AY530" s="96"/>
    </row>
    <row r="531" spans="1:51" x14ac:dyDescent="0.25">
      <c r="A531" s="14">
        <f t="shared" si="173"/>
        <v>5.22</v>
      </c>
      <c r="B531" s="59">
        <f>IF($B$4="AY",0,IFERROR(P*INDEX('UWYr writing pattern'!$C$4:$C$18,MATCH('Extended model w.Calcs'!$A531,'UWYr writing pattern'!$A$4:$A$18,0)) / 25,B530))</f>
        <v>0</v>
      </c>
      <c r="C531" s="36">
        <f t="shared" si="174"/>
        <v>1.9031667243801194E-17</v>
      </c>
      <c r="E531" s="48">
        <f t="shared" si="160"/>
        <v>15.66</v>
      </c>
      <c r="F531" s="34">
        <f t="shared" si="175"/>
        <v>3.5257195569587843E-18</v>
      </c>
      <c r="G531" s="31">
        <f>SUM($F$9:F531)*RLR</f>
        <v>119.99999999999996</v>
      </c>
      <c r="H531" s="32"/>
      <c r="I531" s="36">
        <f>G531-SUM($L$9:L531)</f>
        <v>11.464134112257014</v>
      </c>
      <c r="K531" s="48">
        <f t="shared" si="161"/>
        <v>0.36496350364963509</v>
      </c>
      <c r="L531" s="31">
        <f t="shared" si="176"/>
        <v>4.2044501634194431E-2</v>
      </c>
      <c r="M531" s="36">
        <f>SUM($L$9:L531)*RRF</f>
        <v>75.975106121420055</v>
      </c>
      <c r="N531" s="33"/>
      <c r="O531" s="36">
        <f t="shared" si="162"/>
        <v>87.439240233677069</v>
      </c>
      <c r="P531" s="33"/>
      <c r="Q531" s="33"/>
      <c r="R531" s="33"/>
      <c r="S531" s="33"/>
      <c r="T531" s="33"/>
      <c r="U531" s="33"/>
      <c r="V531" s="33"/>
      <c r="W531" s="31">
        <f t="shared" si="163"/>
        <v>1.5986600484793E-17</v>
      </c>
      <c r="X531" s="31">
        <f t="shared" si="164"/>
        <v>8.0248938785799098</v>
      </c>
      <c r="Y531" s="31">
        <f t="shared" si="165"/>
        <v>8.0248938785799098</v>
      </c>
      <c r="Z531" s="31">
        <f t="shared" si="166"/>
        <v>-3.4392402336770687</v>
      </c>
      <c r="AA531" s="31"/>
      <c r="AB531" s="31"/>
      <c r="AC531" s="31"/>
      <c r="AD531" s="31"/>
      <c r="AE531" s="31"/>
      <c r="AF531" s="31"/>
      <c r="AG531" s="31"/>
      <c r="AH531" s="33">
        <f t="shared" si="167"/>
        <v>0.90446554906452448</v>
      </c>
      <c r="AI531" s="33">
        <f t="shared" si="168"/>
        <v>1.0409433361152032</v>
      </c>
      <c r="AJ531" s="33">
        <f t="shared" si="169"/>
        <v>0.99999999999999967</v>
      </c>
      <c r="AK531" s="95">
        <f t="shared" si="170"/>
        <v>0.95138746022035858</v>
      </c>
      <c r="AL531" s="3">
        <f t="shared" si="171"/>
        <v>0.95151942123214539</v>
      </c>
      <c r="AM531" s="3"/>
      <c r="AN531" s="3"/>
      <c r="AO531" s="3"/>
      <c r="AP531" s="3"/>
      <c r="AQ531" s="3"/>
      <c r="AR531" s="90">
        <f t="shared" si="177"/>
        <v>0</v>
      </c>
      <c r="AS531" s="91">
        <f t="shared" si="178"/>
        <v>0</v>
      </c>
      <c r="AT531" s="89">
        <f>SUM(AS$9:AS531)*RLR</f>
        <v>120</v>
      </c>
      <c r="AU531" s="90">
        <f>AT531-SUM(AW$9:AW531)</f>
        <v>5.8176694521425389</v>
      </c>
      <c r="AV531" s="48">
        <f t="shared" si="172"/>
        <v>0.36496350364963509</v>
      </c>
      <c r="AW531" s="31">
        <f t="shared" si="179"/>
        <v>2.1336196034752588E-2</v>
      </c>
      <c r="AX531" s="90">
        <f>SUM(AW$9:AW531)*RRF</f>
        <v>79.927631383500213</v>
      </c>
      <c r="AY531" s="96"/>
    </row>
    <row r="532" spans="1:51" x14ac:dyDescent="0.25">
      <c r="A532" s="14">
        <f t="shared" si="173"/>
        <v>5.23</v>
      </c>
      <c r="B532" s="59">
        <f>IF($B$4="AY",0,IFERROR(P*INDEX('UWYr writing pattern'!$C$4:$C$18,MATCH('Extended model w.Calcs'!$A532,'UWYr writing pattern'!$A$4:$A$18,0)) / 25,B531))</f>
        <v>0</v>
      </c>
      <c r="C532" s="36">
        <f t="shared" si="174"/>
        <v>1.6051308153421927E-17</v>
      </c>
      <c r="E532" s="48">
        <f t="shared" si="160"/>
        <v>15.690000000000001</v>
      </c>
      <c r="F532" s="34">
        <f t="shared" si="175"/>
        <v>2.9803590903792669E-18</v>
      </c>
      <c r="G532" s="31">
        <f>SUM($F$9:F532)*RLR</f>
        <v>119.99999999999996</v>
      </c>
      <c r="H532" s="32"/>
      <c r="I532" s="36">
        <f>G532-SUM($L$9:L532)</f>
        <v>11.422294206737831</v>
      </c>
      <c r="K532" s="48">
        <f t="shared" si="161"/>
        <v>0.36452004860267312</v>
      </c>
      <c r="L532" s="31">
        <f t="shared" si="176"/>
        <v>4.1839905519186191E-2</v>
      </c>
      <c r="M532" s="36">
        <f>SUM($L$9:L532)*RRF</f>
        <v>76.004394055283484</v>
      </c>
      <c r="N532" s="33"/>
      <c r="O532" s="36">
        <f t="shared" si="162"/>
        <v>87.426688262021315</v>
      </c>
      <c r="P532" s="33"/>
      <c r="Q532" s="33"/>
      <c r="R532" s="33"/>
      <c r="S532" s="33"/>
      <c r="T532" s="33"/>
      <c r="U532" s="33"/>
      <c r="V532" s="33"/>
      <c r="W532" s="31">
        <f t="shared" si="163"/>
        <v>1.3483098848874417E-17</v>
      </c>
      <c r="X532" s="31">
        <f t="shared" si="164"/>
        <v>7.9956059447164813</v>
      </c>
      <c r="Y532" s="31">
        <f t="shared" si="165"/>
        <v>7.9956059447164813</v>
      </c>
      <c r="Z532" s="31">
        <f t="shared" si="166"/>
        <v>-3.4266882620213153</v>
      </c>
      <c r="AA532" s="31"/>
      <c r="AB532" s="31"/>
      <c r="AC532" s="31"/>
      <c r="AD532" s="31"/>
      <c r="AE532" s="31"/>
      <c r="AF532" s="31"/>
      <c r="AG532" s="31"/>
      <c r="AH532" s="33">
        <f t="shared" si="167"/>
        <v>0.90481421494385095</v>
      </c>
      <c r="AI532" s="33">
        <f t="shared" si="168"/>
        <v>1.0407939078812061</v>
      </c>
      <c r="AJ532" s="33">
        <f t="shared" si="169"/>
        <v>0.99999999999999967</v>
      </c>
      <c r="AK532" s="95">
        <f t="shared" si="170"/>
        <v>0.95156444744837354</v>
      </c>
      <c r="AL532" s="3">
        <f t="shared" si="171"/>
        <v>0.95169635765100613</v>
      </c>
      <c r="AM532" s="3"/>
      <c r="AN532" s="3"/>
      <c r="AO532" s="3"/>
      <c r="AP532" s="3"/>
      <c r="AQ532" s="3"/>
      <c r="AR532" s="90">
        <f t="shared" si="177"/>
        <v>0</v>
      </c>
      <c r="AS532" s="91">
        <f t="shared" si="178"/>
        <v>0</v>
      </c>
      <c r="AT532" s="89">
        <f>SUM(AS$9:AS532)*RLR</f>
        <v>120</v>
      </c>
      <c r="AU532" s="90">
        <f>AT532-SUM(AW$9:AW532)</f>
        <v>5.7964370818792474</v>
      </c>
      <c r="AV532" s="48">
        <f t="shared" si="172"/>
        <v>0.36452004860267312</v>
      </c>
      <c r="AW532" s="31">
        <f t="shared" si="179"/>
        <v>2.1232370263293943E-2</v>
      </c>
      <c r="AX532" s="90">
        <f>SUM(AW$9:AW532)*RRF</f>
        <v>79.942494042684515</v>
      </c>
      <c r="AY532" s="96"/>
    </row>
    <row r="533" spans="1:51" x14ac:dyDescent="0.25">
      <c r="A533" s="14">
        <f t="shared" si="173"/>
        <v>5.24</v>
      </c>
      <c r="B533" s="59">
        <f>IF($B$4="AY",0,IFERROR(P*INDEX('UWYr writing pattern'!$C$4:$C$18,MATCH('Extended model w.Calcs'!$A533,'UWYr writing pattern'!$A$4:$A$18,0)) / 25,B532))</f>
        <v>0</v>
      </c>
      <c r="C533" s="36">
        <f t="shared" si="174"/>
        <v>1.3532857904150026E-17</v>
      </c>
      <c r="E533" s="48">
        <f t="shared" si="160"/>
        <v>15.72</v>
      </c>
      <c r="F533" s="34">
        <f t="shared" si="175"/>
        <v>2.5184502492719008E-18</v>
      </c>
      <c r="G533" s="31">
        <f>SUM($F$9:F533)*RLR</f>
        <v>119.99999999999996</v>
      </c>
      <c r="H533" s="32"/>
      <c r="I533" s="36">
        <f>G533-SUM($L$9:L533)</f>
        <v>11.380657654343892</v>
      </c>
      <c r="K533" s="48">
        <f t="shared" si="161"/>
        <v>0.36407766990291263</v>
      </c>
      <c r="L533" s="31">
        <f t="shared" si="176"/>
        <v>4.1636552393941061E-2</v>
      </c>
      <c r="M533" s="36">
        <f>SUM($L$9:L533)*RRF</f>
        <v>76.033539641959237</v>
      </c>
      <c r="N533" s="33"/>
      <c r="O533" s="36">
        <f t="shared" si="162"/>
        <v>87.414197296303129</v>
      </c>
      <c r="P533" s="33"/>
      <c r="Q533" s="33"/>
      <c r="R533" s="33"/>
      <c r="S533" s="33"/>
      <c r="T533" s="33"/>
      <c r="U533" s="33"/>
      <c r="V533" s="33"/>
      <c r="W533" s="31">
        <f t="shared" si="163"/>
        <v>1.136760063948602E-17</v>
      </c>
      <c r="X533" s="31">
        <f t="shared" si="164"/>
        <v>7.9664603580407238</v>
      </c>
      <c r="Y533" s="31">
        <f t="shared" si="165"/>
        <v>7.9664603580407238</v>
      </c>
      <c r="Z533" s="31">
        <f t="shared" si="166"/>
        <v>-3.4141972963031293</v>
      </c>
      <c r="AA533" s="31"/>
      <c r="AB533" s="31"/>
      <c r="AC533" s="31"/>
      <c r="AD533" s="31"/>
      <c r="AE533" s="31"/>
      <c r="AF533" s="31"/>
      <c r="AG533" s="31"/>
      <c r="AH533" s="33">
        <f t="shared" si="167"/>
        <v>0.90516118621380048</v>
      </c>
      <c r="AI533" s="33">
        <f t="shared" si="168"/>
        <v>1.0406452059083706</v>
      </c>
      <c r="AJ533" s="33">
        <f t="shared" si="169"/>
        <v>0.99999999999999967</v>
      </c>
      <c r="AK533" s="95">
        <f t="shared" si="170"/>
        <v>0.95174057655754818</v>
      </c>
      <c r="AL533" s="3">
        <f t="shared" si="171"/>
        <v>0.95187243411157363</v>
      </c>
      <c r="AM533" s="3"/>
      <c r="AN533" s="3"/>
      <c r="AO533" s="3"/>
      <c r="AP533" s="3"/>
      <c r="AQ533" s="3"/>
      <c r="AR533" s="90">
        <f t="shared" si="177"/>
        <v>0</v>
      </c>
      <c r="AS533" s="91">
        <f t="shared" si="178"/>
        <v>0</v>
      </c>
      <c r="AT533" s="89">
        <f>SUM(AS$9:AS533)*RLR</f>
        <v>120</v>
      </c>
      <c r="AU533" s="90">
        <f>AT533-SUM(AW$9:AW533)</f>
        <v>5.775307906611161</v>
      </c>
      <c r="AV533" s="48">
        <f t="shared" si="172"/>
        <v>0.36407766990291263</v>
      </c>
      <c r="AW533" s="31">
        <f t="shared" si="179"/>
        <v>2.1129175268089599E-2</v>
      </c>
      <c r="AX533" s="90">
        <f>SUM(AW$9:AW533)*RRF</f>
        <v>79.957284465372183</v>
      </c>
      <c r="AY533" s="96"/>
    </row>
    <row r="534" spans="1:51" x14ac:dyDescent="0.25">
      <c r="A534" s="14">
        <f t="shared" si="173"/>
        <v>5.25</v>
      </c>
      <c r="B534" s="59">
        <f>IF($B$4="AY",0,IFERROR(P*INDEX('UWYr writing pattern'!$C$4:$C$18,MATCH('Extended model w.Calcs'!$A534,'UWYr writing pattern'!$A$4:$A$18,0)) / 25,B533))</f>
        <v>0</v>
      </c>
      <c r="C534" s="36">
        <f t="shared" si="174"/>
        <v>1.1405492641617642E-17</v>
      </c>
      <c r="E534" s="48">
        <f t="shared" si="160"/>
        <v>15.75</v>
      </c>
      <c r="F534" s="34">
        <f t="shared" si="175"/>
        <v>2.1273652625323843E-18</v>
      </c>
      <c r="G534" s="31">
        <f>SUM($F$9:F534)*RLR</f>
        <v>119.99999999999996</v>
      </c>
      <c r="H534" s="32"/>
      <c r="I534" s="36">
        <f>G534-SUM($L$9:L534)</f>
        <v>11.339223221136336</v>
      </c>
      <c r="K534" s="48">
        <f t="shared" si="161"/>
        <v>0.36363636363636365</v>
      </c>
      <c r="L534" s="31">
        <f t="shared" si="176"/>
        <v>4.1434433207562717E-2</v>
      </c>
      <c r="M534" s="36">
        <f>SUM($L$9:L534)*RRF</f>
        <v>76.062543745204536</v>
      </c>
      <c r="N534" s="33"/>
      <c r="O534" s="36">
        <f t="shared" si="162"/>
        <v>87.401766966340873</v>
      </c>
      <c r="P534" s="33"/>
      <c r="Q534" s="33"/>
      <c r="R534" s="33"/>
      <c r="S534" s="33"/>
      <c r="T534" s="33"/>
      <c r="U534" s="33"/>
      <c r="V534" s="33"/>
      <c r="W534" s="31">
        <f t="shared" si="163"/>
        <v>9.5806138189588187E-18</v>
      </c>
      <c r="X534" s="31">
        <f t="shared" si="164"/>
        <v>7.9374562547954346</v>
      </c>
      <c r="Y534" s="31">
        <f t="shared" si="165"/>
        <v>7.9374562547954346</v>
      </c>
      <c r="Z534" s="31">
        <f t="shared" si="166"/>
        <v>-3.4017669663408725</v>
      </c>
      <c r="AA534" s="31"/>
      <c r="AB534" s="31"/>
      <c r="AC534" s="31"/>
      <c r="AD534" s="31"/>
      <c r="AE534" s="31"/>
      <c r="AF534" s="31"/>
      <c r="AG534" s="31"/>
      <c r="AH534" s="33">
        <f t="shared" si="167"/>
        <v>0.9055064731571969</v>
      </c>
      <c r="AI534" s="33">
        <f t="shared" si="168"/>
        <v>1.0404972257897722</v>
      </c>
      <c r="AJ534" s="33">
        <f t="shared" si="169"/>
        <v>0.99999999999999967</v>
      </c>
      <c r="AK534" s="95">
        <f t="shared" si="170"/>
        <v>0.95191585274229906</v>
      </c>
      <c r="AL534" s="3">
        <f t="shared" si="171"/>
        <v>0.95204765583204121</v>
      </c>
      <c r="AM534" s="3"/>
      <c r="AN534" s="3"/>
      <c r="AO534" s="3"/>
      <c r="AP534" s="3"/>
      <c r="AQ534" s="3"/>
      <c r="AR534" s="90">
        <f t="shared" si="177"/>
        <v>0</v>
      </c>
      <c r="AS534" s="91">
        <f t="shared" si="178"/>
        <v>0</v>
      </c>
      <c r="AT534" s="89">
        <f>SUM(AS$9:AS534)*RLR</f>
        <v>120</v>
      </c>
      <c r="AU534" s="90">
        <f>AT534-SUM(AW$9:AW534)</f>
        <v>5.754281300155057</v>
      </c>
      <c r="AV534" s="48">
        <f t="shared" si="172"/>
        <v>0.36363636363636365</v>
      </c>
      <c r="AW534" s="31">
        <f t="shared" si="179"/>
        <v>2.1026606456108595E-2</v>
      </c>
      <c r="AX534" s="90">
        <f>SUM(AW$9:AW534)*RRF</f>
        <v>79.972003089891459</v>
      </c>
      <c r="AY534" s="96"/>
    </row>
    <row r="535" spans="1:51" x14ac:dyDescent="0.25">
      <c r="A535" s="14">
        <f t="shared" si="173"/>
        <v>5.26</v>
      </c>
      <c r="B535" s="59">
        <f>IF($B$4="AY",0,IFERROR(P*INDEX('UWYr writing pattern'!$C$4:$C$18,MATCH('Extended model w.Calcs'!$A535,'UWYr writing pattern'!$A$4:$A$18,0)) / 25,B534))</f>
        <v>0</v>
      </c>
      <c r="C535" s="36">
        <f t="shared" si="174"/>
        <v>9.6091275505628629E-18</v>
      </c>
      <c r="E535" s="48">
        <f t="shared" si="160"/>
        <v>15.78</v>
      </c>
      <c r="F535" s="34">
        <f t="shared" si="175"/>
        <v>1.7963650910547785E-18</v>
      </c>
      <c r="G535" s="31">
        <f>SUM($F$9:F535)*RLR</f>
        <v>119.99999999999996</v>
      </c>
      <c r="H535" s="32"/>
      <c r="I535" s="36">
        <f>G535-SUM($L$9:L535)</f>
        <v>11.297989682150387</v>
      </c>
      <c r="K535" s="48">
        <f t="shared" si="161"/>
        <v>0.36319612590799033</v>
      </c>
      <c r="L535" s="31">
        <f t="shared" si="176"/>
        <v>4.1233538985950315E-2</v>
      </c>
      <c r="M535" s="36">
        <f>SUM($L$9:L535)*RRF</f>
        <v>76.091407222494695</v>
      </c>
      <c r="N535" s="33"/>
      <c r="O535" s="36">
        <f t="shared" si="162"/>
        <v>87.389396904645082</v>
      </c>
      <c r="P535" s="33"/>
      <c r="Q535" s="33"/>
      <c r="R535" s="33"/>
      <c r="S535" s="33"/>
      <c r="T535" s="33"/>
      <c r="U535" s="33"/>
      <c r="V535" s="33"/>
      <c r="W535" s="31">
        <f t="shared" si="163"/>
        <v>8.0716671424728038E-18</v>
      </c>
      <c r="X535" s="31">
        <f t="shared" si="164"/>
        <v>7.9085927775052705</v>
      </c>
      <c r="Y535" s="31">
        <f t="shared" si="165"/>
        <v>7.9085927775052705</v>
      </c>
      <c r="Z535" s="31">
        <f t="shared" si="166"/>
        <v>-3.389396904645082</v>
      </c>
      <c r="AA535" s="31"/>
      <c r="AB535" s="31"/>
      <c r="AC535" s="31"/>
      <c r="AD535" s="31"/>
      <c r="AE535" s="31"/>
      <c r="AF535" s="31"/>
      <c r="AG535" s="31"/>
      <c r="AH535" s="33">
        <f t="shared" si="167"/>
        <v>0.90585008598207972</v>
      </c>
      <c r="AI535" s="33">
        <f t="shared" si="168"/>
        <v>1.0403499631505366</v>
      </c>
      <c r="AJ535" s="33">
        <f t="shared" si="169"/>
        <v>0.99999999999999967</v>
      </c>
      <c r="AK535" s="95">
        <f t="shared" si="170"/>
        <v>0.95209028115935612</v>
      </c>
      <c r="AL535" s="3">
        <f t="shared" si="171"/>
        <v>0.95222202799265199</v>
      </c>
      <c r="AM535" s="3"/>
      <c r="AN535" s="3"/>
      <c r="AO535" s="3"/>
      <c r="AP535" s="3"/>
      <c r="AQ535" s="3"/>
      <c r="AR535" s="90">
        <f t="shared" si="177"/>
        <v>0</v>
      </c>
      <c r="AS535" s="91">
        <f t="shared" si="178"/>
        <v>0</v>
      </c>
      <c r="AT535" s="89">
        <f>SUM(AS$9:AS535)*RLR</f>
        <v>120</v>
      </c>
      <c r="AU535" s="90">
        <f>AT535-SUM(AW$9:AW535)</f>
        <v>5.733356640881766</v>
      </c>
      <c r="AV535" s="48">
        <f t="shared" si="172"/>
        <v>0.36319612590799033</v>
      </c>
      <c r="AW535" s="31">
        <f t="shared" si="179"/>
        <v>2.0924659273291117E-2</v>
      </c>
      <c r="AX535" s="90">
        <f>SUM(AW$9:AW535)*RRF</f>
        <v>79.986650351382764</v>
      </c>
      <c r="AY535" s="96"/>
    </row>
    <row r="536" spans="1:51" x14ac:dyDescent="0.25">
      <c r="A536" s="14">
        <f t="shared" si="173"/>
        <v>5.27</v>
      </c>
      <c r="B536" s="59">
        <f>IF($B$4="AY",0,IFERROR(P*INDEX('UWYr writing pattern'!$C$4:$C$18,MATCH('Extended model w.Calcs'!$A536,'UWYr writing pattern'!$A$4:$A$18,0)) / 25,B535))</f>
        <v>0</v>
      </c>
      <c r="C536" s="36">
        <f t="shared" si="174"/>
        <v>8.0928072230840433E-18</v>
      </c>
      <c r="E536" s="48">
        <f t="shared" si="160"/>
        <v>15.809999999999999</v>
      </c>
      <c r="F536" s="34">
        <f t="shared" si="175"/>
        <v>1.5163203274788198E-18</v>
      </c>
      <c r="G536" s="31">
        <f>SUM($F$9:F536)*RLR</f>
        <v>119.99999999999996</v>
      </c>
      <c r="H536" s="32"/>
      <c r="I536" s="36">
        <f>G536-SUM($L$9:L536)</f>
        <v>11.256955821319337</v>
      </c>
      <c r="K536" s="48">
        <f t="shared" si="161"/>
        <v>0.36275695284159615</v>
      </c>
      <c r="L536" s="31">
        <f t="shared" si="176"/>
        <v>4.1033860831054682E-2</v>
      </c>
      <c r="M536" s="36">
        <f>SUM($L$9:L536)*RRF</f>
        <v>76.120130925076424</v>
      </c>
      <c r="N536" s="33"/>
      <c r="O536" s="36">
        <f t="shared" si="162"/>
        <v>87.377086746395761</v>
      </c>
      <c r="P536" s="33"/>
      <c r="Q536" s="33"/>
      <c r="R536" s="33"/>
      <c r="S536" s="33"/>
      <c r="T536" s="33"/>
      <c r="U536" s="33"/>
      <c r="V536" s="33"/>
      <c r="W536" s="31">
        <f t="shared" si="163"/>
        <v>6.7979580673905961E-18</v>
      </c>
      <c r="X536" s="31">
        <f t="shared" si="164"/>
        <v>7.8798690749235361</v>
      </c>
      <c r="Y536" s="31">
        <f t="shared" si="165"/>
        <v>7.8798690749235361</v>
      </c>
      <c r="Z536" s="31">
        <f t="shared" si="166"/>
        <v>-3.3770867463957615</v>
      </c>
      <c r="AA536" s="31"/>
      <c r="AB536" s="31"/>
      <c r="AC536" s="31"/>
      <c r="AD536" s="31"/>
      <c r="AE536" s="31"/>
      <c r="AF536" s="31"/>
      <c r="AG536" s="31"/>
      <c r="AH536" s="33">
        <f t="shared" si="167"/>
        <v>0.90619203482233834</v>
      </c>
      <c r="AI536" s="33">
        <f t="shared" si="168"/>
        <v>1.0402034136475686</v>
      </c>
      <c r="AJ536" s="33">
        <f t="shared" si="169"/>
        <v>0.99999999999999967</v>
      </c>
      <c r="AK536" s="95">
        <f t="shared" si="170"/>
        <v>0.95226386692808218</v>
      </c>
      <c r="AL536" s="3">
        <f t="shared" si="171"/>
        <v>0.95239555573602008</v>
      </c>
      <c r="AM536" s="3"/>
      <c r="AN536" s="3"/>
      <c r="AO536" s="3"/>
      <c r="AP536" s="3"/>
      <c r="AQ536" s="3"/>
      <c r="AR536" s="90">
        <f t="shared" si="177"/>
        <v>0</v>
      </c>
      <c r="AS536" s="91">
        <f t="shared" si="178"/>
        <v>0</v>
      </c>
      <c r="AT536" s="89">
        <f>SUM(AS$9:AS536)*RLR</f>
        <v>120</v>
      </c>
      <c r="AU536" s="90">
        <f>AT536-SUM(AW$9:AW536)</f>
        <v>5.7125333116775892</v>
      </c>
      <c r="AV536" s="48">
        <f t="shared" si="172"/>
        <v>0.36275695284159615</v>
      </c>
      <c r="AW536" s="31">
        <f t="shared" si="179"/>
        <v>2.0823329204171067E-2</v>
      </c>
      <c r="AX536" s="90">
        <f>SUM(AW$9:AW536)*RRF</f>
        <v>80.001226681825685</v>
      </c>
      <c r="AY536" s="96"/>
    </row>
    <row r="537" spans="1:51" x14ac:dyDescent="0.25">
      <c r="A537" s="14">
        <f t="shared" si="173"/>
        <v>5.28</v>
      </c>
      <c r="B537" s="59">
        <f>IF($B$4="AY",0,IFERROR(P*INDEX('UWYr writing pattern'!$C$4:$C$18,MATCH('Extended model w.Calcs'!$A537,'UWYr writing pattern'!$A$4:$A$18,0)) / 25,B536))</f>
        <v>0</v>
      </c>
      <c r="C537" s="36">
        <f t="shared" si="174"/>
        <v>6.8133344011144558E-18</v>
      </c>
      <c r="E537" s="48">
        <f t="shared" si="160"/>
        <v>15.84</v>
      </c>
      <c r="F537" s="34">
        <f t="shared" si="175"/>
        <v>1.2794728219695873E-18</v>
      </c>
      <c r="G537" s="31">
        <f>SUM($F$9:F537)*RLR</f>
        <v>119.99999999999996</v>
      </c>
      <c r="H537" s="32"/>
      <c r="I537" s="36">
        <f>G537-SUM($L$9:L537)</f>
        <v>11.21612043139919</v>
      </c>
      <c r="K537" s="48">
        <f t="shared" si="161"/>
        <v>0.36231884057971009</v>
      </c>
      <c r="L537" s="31">
        <f t="shared" si="176"/>
        <v>4.0835389920142698E-2</v>
      </c>
      <c r="M537" s="36">
        <f>SUM($L$9:L537)*RRF</f>
        <v>76.148715698020538</v>
      </c>
      <c r="N537" s="33"/>
      <c r="O537" s="36">
        <f t="shared" si="162"/>
        <v>87.364836129419729</v>
      </c>
      <c r="P537" s="33"/>
      <c r="Q537" s="33"/>
      <c r="R537" s="33"/>
      <c r="S537" s="33"/>
      <c r="T537" s="33"/>
      <c r="U537" s="33"/>
      <c r="V537" s="33"/>
      <c r="W537" s="31">
        <f t="shared" si="163"/>
        <v>5.7232008969361424E-18</v>
      </c>
      <c r="X537" s="31">
        <f t="shared" si="164"/>
        <v>7.8512843019794323</v>
      </c>
      <c r="Y537" s="31">
        <f t="shared" si="165"/>
        <v>7.8512843019794323</v>
      </c>
      <c r="Z537" s="31">
        <f t="shared" si="166"/>
        <v>-3.3648361294197286</v>
      </c>
      <c r="AA537" s="31"/>
      <c r="AB537" s="31"/>
      <c r="AC537" s="31"/>
      <c r="AD537" s="31"/>
      <c r="AE537" s="31"/>
      <c r="AF537" s="31"/>
      <c r="AG537" s="31"/>
      <c r="AH537" s="33">
        <f t="shared" si="167"/>
        <v>0.90653232973833975</v>
      </c>
      <c r="AI537" s="33">
        <f t="shared" si="168"/>
        <v>1.0400575729692825</v>
      </c>
      <c r="AJ537" s="33">
        <f t="shared" si="169"/>
        <v>0.99999999999999967</v>
      </c>
      <c r="AK537" s="95">
        <f t="shared" si="170"/>
        <v>0.95243661513078792</v>
      </c>
      <c r="AL537" s="3">
        <f t="shared" si="171"/>
        <v>0.95256824416744923</v>
      </c>
      <c r="AM537" s="3"/>
      <c r="AN537" s="3"/>
      <c r="AO537" s="3"/>
      <c r="AP537" s="3"/>
      <c r="AQ537" s="3"/>
      <c r="AR537" s="90">
        <f t="shared" si="177"/>
        <v>0</v>
      </c>
      <c r="AS537" s="91">
        <f t="shared" si="178"/>
        <v>0</v>
      </c>
      <c r="AT537" s="89">
        <f>SUM(AS$9:AS537)*RLR</f>
        <v>120</v>
      </c>
      <c r="AU537" s="90">
        <f>AT537-SUM(AW$9:AW537)</f>
        <v>5.6918106999060853</v>
      </c>
      <c r="AV537" s="48">
        <f t="shared" si="172"/>
        <v>0.36231884057971009</v>
      </c>
      <c r="AW537" s="31">
        <f t="shared" si="179"/>
        <v>2.0722611771502742E-2</v>
      </c>
      <c r="AX537" s="90">
        <f>SUM(AW$9:AW537)*RRF</f>
        <v>80.015732510065732</v>
      </c>
      <c r="AY537" s="96"/>
    </row>
    <row r="538" spans="1:51" x14ac:dyDescent="0.25">
      <c r="A538" s="14">
        <f t="shared" si="173"/>
        <v>5.29</v>
      </c>
      <c r="B538" s="59">
        <f>IF($B$4="AY",0,IFERROR(P*INDEX('UWYr writing pattern'!$C$4:$C$18,MATCH('Extended model w.Calcs'!$A538,'UWYr writing pattern'!$A$4:$A$18,0)) / 25,B537))</f>
        <v>0</v>
      </c>
      <c r="C538" s="36">
        <f t="shared" si="174"/>
        <v>5.7341022319779259E-18</v>
      </c>
      <c r="E538" s="48">
        <f t="shared" si="160"/>
        <v>15.870000000000001</v>
      </c>
      <c r="F538" s="34">
        <f t="shared" si="175"/>
        <v>1.0792321691365297E-18</v>
      </c>
      <c r="G538" s="31">
        <f>SUM($F$9:F538)*RLR</f>
        <v>119.99999999999996</v>
      </c>
      <c r="H538" s="32"/>
      <c r="I538" s="36">
        <f>G538-SUM($L$9:L538)</f>
        <v>11.175482313894122</v>
      </c>
      <c r="K538" s="48">
        <f t="shared" si="161"/>
        <v>0.36188178528347409</v>
      </c>
      <c r="L538" s="31">
        <f t="shared" si="176"/>
        <v>4.0638117505069522E-2</v>
      </c>
      <c r="M538" s="36">
        <f>SUM($L$9:L538)*RRF</f>
        <v>76.177162380274083</v>
      </c>
      <c r="N538" s="33"/>
      <c r="O538" s="36">
        <f t="shared" si="162"/>
        <v>87.352644694168205</v>
      </c>
      <c r="P538" s="33"/>
      <c r="Q538" s="33"/>
      <c r="R538" s="33"/>
      <c r="S538" s="33"/>
      <c r="T538" s="33"/>
      <c r="U538" s="33"/>
      <c r="V538" s="33"/>
      <c r="W538" s="31">
        <f t="shared" si="163"/>
        <v>4.8166458748614571E-18</v>
      </c>
      <c r="X538" s="31">
        <f t="shared" si="164"/>
        <v>7.8228376197258847</v>
      </c>
      <c r="Y538" s="31">
        <f t="shared" si="165"/>
        <v>7.8228376197258847</v>
      </c>
      <c r="Z538" s="31">
        <f t="shared" si="166"/>
        <v>-3.3526446941682053</v>
      </c>
      <c r="AA538" s="31"/>
      <c r="AB538" s="31"/>
      <c r="AC538" s="31"/>
      <c r="AD538" s="31"/>
      <c r="AE538" s="31"/>
      <c r="AF538" s="31"/>
      <c r="AG538" s="31"/>
      <c r="AH538" s="33">
        <f t="shared" si="167"/>
        <v>0.90687098071754857</v>
      </c>
      <c r="AI538" s="33">
        <f t="shared" si="168"/>
        <v>1.0399124368353359</v>
      </c>
      <c r="AJ538" s="33">
        <f t="shared" si="169"/>
        <v>0.99999999999999967</v>
      </c>
      <c r="AK538" s="95">
        <f t="shared" si="170"/>
        <v>0.9526085308130442</v>
      </c>
      <c r="AL538" s="3">
        <f t="shared" si="171"/>
        <v>0.95274009835524831</v>
      </c>
      <c r="AM538" s="3"/>
      <c r="AN538" s="3"/>
      <c r="AO538" s="3"/>
      <c r="AP538" s="3"/>
      <c r="AQ538" s="3"/>
      <c r="AR538" s="90">
        <f t="shared" si="177"/>
        <v>0</v>
      </c>
      <c r="AS538" s="91">
        <f t="shared" si="178"/>
        <v>0</v>
      </c>
      <c r="AT538" s="89">
        <f>SUM(AS$9:AS538)*RLR</f>
        <v>120</v>
      </c>
      <c r="AU538" s="90">
        <f>AT538-SUM(AW$9:AW538)</f>
        <v>5.6711881973701992</v>
      </c>
      <c r="AV538" s="48">
        <f t="shared" si="172"/>
        <v>0.36188178528347409</v>
      </c>
      <c r="AW538" s="31">
        <f t="shared" si="179"/>
        <v>2.062250253589161E-2</v>
      </c>
      <c r="AX538" s="90">
        <f>SUM(AW$9:AW538)*RRF</f>
        <v>80.030168261840856</v>
      </c>
      <c r="AY538" s="96"/>
    </row>
    <row r="539" spans="1:51" x14ac:dyDescent="0.25">
      <c r="A539" s="14">
        <f t="shared" si="173"/>
        <v>5.3</v>
      </c>
      <c r="B539" s="59">
        <f>IF($B$4="AY",0,IFERROR(P*INDEX('UWYr writing pattern'!$C$4:$C$18,MATCH('Extended model w.Calcs'!$A539,'UWYr writing pattern'!$A$4:$A$18,0)) / 25,B538))</f>
        <v>0</v>
      </c>
      <c r="C539" s="36">
        <f t="shared" si="174"/>
        <v>4.8241002077630289E-18</v>
      </c>
      <c r="E539" s="48">
        <f t="shared" si="160"/>
        <v>15.899999999999999</v>
      </c>
      <c r="F539" s="34">
        <f t="shared" si="175"/>
        <v>9.1000202421489684E-19</v>
      </c>
      <c r="G539" s="31">
        <f>SUM($F$9:F539)*RLR</f>
        <v>119.99999999999996</v>
      </c>
      <c r="H539" s="32"/>
      <c r="I539" s="36">
        <f>G539-SUM($L$9:L539)</f>
        <v>11.135040278982558</v>
      </c>
      <c r="K539" s="48">
        <f t="shared" si="161"/>
        <v>0.36144578313253006</v>
      </c>
      <c r="L539" s="31">
        <f t="shared" si="176"/>
        <v>4.0442034911558948E-2</v>
      </c>
      <c r="M539" s="36">
        <f>SUM($L$9:L539)*RRF</f>
        <v>76.205471804712175</v>
      </c>
      <c r="N539" s="33"/>
      <c r="O539" s="36">
        <f t="shared" si="162"/>
        <v>87.340512083694733</v>
      </c>
      <c r="P539" s="33"/>
      <c r="Q539" s="33"/>
      <c r="R539" s="33"/>
      <c r="S539" s="33"/>
      <c r="T539" s="33"/>
      <c r="U539" s="33"/>
      <c r="V539" s="33"/>
      <c r="W539" s="31">
        <f t="shared" si="163"/>
        <v>4.0522441745209437E-18</v>
      </c>
      <c r="X539" s="31">
        <f t="shared" si="164"/>
        <v>7.7945281952877901</v>
      </c>
      <c r="Y539" s="31">
        <f t="shared" si="165"/>
        <v>7.7945281952877901</v>
      </c>
      <c r="Z539" s="31">
        <f t="shared" si="166"/>
        <v>-3.3405120836947333</v>
      </c>
      <c r="AA539" s="31"/>
      <c r="AB539" s="31"/>
      <c r="AC539" s="31"/>
      <c r="AD539" s="31"/>
      <c r="AE539" s="31"/>
      <c r="AF539" s="31"/>
      <c r="AG539" s="31"/>
      <c r="AH539" s="33">
        <f t="shared" si="167"/>
        <v>0.90720799767514493</v>
      </c>
      <c r="AI539" s="33">
        <f t="shared" si="168"/>
        <v>1.0397680009963659</v>
      </c>
      <c r="AJ539" s="33">
        <f t="shared" si="169"/>
        <v>0.99999999999999967</v>
      </c>
      <c r="AK539" s="95">
        <f t="shared" si="170"/>
        <v>0.95277961898399233</v>
      </c>
      <c r="AL539" s="3">
        <f t="shared" si="171"/>
        <v>0.95291112333104355</v>
      </c>
      <c r="AM539" s="3"/>
      <c r="AN539" s="3"/>
      <c r="AO539" s="3"/>
      <c r="AP539" s="3"/>
      <c r="AQ539" s="3"/>
      <c r="AR539" s="90">
        <f t="shared" si="177"/>
        <v>0</v>
      </c>
      <c r="AS539" s="91">
        <f t="shared" si="178"/>
        <v>0</v>
      </c>
      <c r="AT539" s="89">
        <f>SUM(AS$9:AS539)*RLR</f>
        <v>120</v>
      </c>
      <c r="AU539" s="90">
        <f>AT539-SUM(AW$9:AW539)</f>
        <v>5.6506652002747728</v>
      </c>
      <c r="AV539" s="48">
        <f t="shared" si="172"/>
        <v>0.36144578313253006</v>
      </c>
      <c r="AW539" s="31">
        <f t="shared" si="179"/>
        <v>2.0522997095428947E-2</v>
      </c>
      <c r="AX539" s="90">
        <f>SUM(AW$9:AW539)*RRF</f>
        <v>80.044534359807656</v>
      </c>
      <c r="AY539" s="96"/>
    </row>
    <row r="540" spans="1:51" x14ac:dyDescent="0.25">
      <c r="A540" s="14">
        <f t="shared" si="173"/>
        <v>5.31</v>
      </c>
      <c r="B540" s="59">
        <f>IF($B$4="AY",0,IFERROR(P*INDEX('UWYr writing pattern'!$C$4:$C$18,MATCH('Extended model w.Calcs'!$A540,'UWYr writing pattern'!$A$4:$A$18,0)) / 25,B539))</f>
        <v>0</v>
      </c>
      <c r="C540" s="36">
        <f t="shared" si="174"/>
        <v>4.0570682747287073E-18</v>
      </c>
      <c r="E540" s="48">
        <f t="shared" si="160"/>
        <v>15.93</v>
      </c>
      <c r="F540" s="34">
        <f t="shared" si="175"/>
        <v>7.6703193303432154E-19</v>
      </c>
      <c r="G540" s="31">
        <f>SUM($F$9:F540)*RLR</f>
        <v>119.99999999999996</v>
      </c>
      <c r="H540" s="32"/>
      <c r="I540" s="36">
        <f>G540-SUM($L$9:L540)</f>
        <v>11.094793145444072</v>
      </c>
      <c r="K540" s="48">
        <f t="shared" si="161"/>
        <v>0.36101083032490983</v>
      </c>
      <c r="L540" s="31">
        <f t="shared" si="176"/>
        <v>4.0247133538491166E-2</v>
      </c>
      <c r="M540" s="36">
        <f>SUM($L$9:L540)*RRF</f>
        <v>76.233644798189118</v>
      </c>
      <c r="N540" s="33"/>
      <c r="O540" s="36">
        <f t="shared" si="162"/>
        <v>87.32843794363319</v>
      </c>
      <c r="P540" s="33"/>
      <c r="Q540" s="33"/>
      <c r="R540" s="33"/>
      <c r="S540" s="33"/>
      <c r="T540" s="33"/>
      <c r="U540" s="33"/>
      <c r="V540" s="33"/>
      <c r="W540" s="31">
        <f t="shared" si="163"/>
        <v>3.4079373507721139E-18</v>
      </c>
      <c r="X540" s="31">
        <f t="shared" si="164"/>
        <v>7.7663552018108497</v>
      </c>
      <c r="Y540" s="31">
        <f t="shared" si="165"/>
        <v>7.7663552018108497</v>
      </c>
      <c r="Z540" s="31">
        <f t="shared" si="166"/>
        <v>-3.3284379436331903</v>
      </c>
      <c r="AA540" s="31"/>
      <c r="AB540" s="31"/>
      <c r="AC540" s="31"/>
      <c r="AD540" s="31"/>
      <c r="AE540" s="31"/>
      <c r="AF540" s="31"/>
      <c r="AG540" s="31"/>
      <c r="AH540" s="33">
        <f t="shared" si="167"/>
        <v>0.90754339045463239</v>
      </c>
      <c r="AI540" s="33">
        <f t="shared" si="168"/>
        <v>1.0396242612337285</v>
      </c>
      <c r="AJ540" s="33">
        <f t="shared" si="169"/>
        <v>0.99999999999999967</v>
      </c>
      <c r="AK540" s="95">
        <f t="shared" si="170"/>
        <v>0.95294988461664953</v>
      </c>
      <c r="AL540" s="3">
        <f t="shared" si="171"/>
        <v>0.95308132409008783</v>
      </c>
      <c r="AM540" s="3"/>
      <c r="AN540" s="3"/>
      <c r="AO540" s="3"/>
      <c r="AP540" s="3"/>
      <c r="AQ540" s="3"/>
      <c r="AR540" s="90">
        <f t="shared" si="177"/>
        <v>0</v>
      </c>
      <c r="AS540" s="91">
        <f t="shared" si="178"/>
        <v>0</v>
      </c>
      <c r="AT540" s="89">
        <f>SUM(AS$9:AS540)*RLR</f>
        <v>120</v>
      </c>
      <c r="AU540" s="90">
        <f>AT540-SUM(AW$9:AW540)</f>
        <v>5.6302411091894413</v>
      </c>
      <c r="AV540" s="48">
        <f t="shared" si="172"/>
        <v>0.36101083032490983</v>
      </c>
      <c r="AW540" s="31">
        <f t="shared" si="179"/>
        <v>2.0424091085330501E-2</v>
      </c>
      <c r="AX540" s="90">
        <f>SUM(AW$9:AW540)*RRF</f>
        <v>80.058831223567381</v>
      </c>
      <c r="AY540" s="96"/>
    </row>
    <row r="541" spans="1:51" x14ac:dyDescent="0.25">
      <c r="A541" s="14">
        <f t="shared" si="173"/>
        <v>5.32</v>
      </c>
      <c r="B541" s="59">
        <f>IF($B$4="AY",0,IFERROR(P*INDEX('UWYr writing pattern'!$C$4:$C$18,MATCH('Extended model w.Calcs'!$A541,'UWYr writing pattern'!$A$4:$A$18,0)) / 25,B540))</f>
        <v>0</v>
      </c>
      <c r="C541" s="36">
        <f t="shared" si="174"/>
        <v>3.4107772985644243E-18</v>
      </c>
      <c r="E541" s="48">
        <f t="shared" si="160"/>
        <v>15.96</v>
      </c>
      <c r="F541" s="34">
        <f t="shared" si="175"/>
        <v>6.4629097616428304E-19</v>
      </c>
      <c r="G541" s="31">
        <f>SUM($F$9:F541)*RLR</f>
        <v>119.99999999999996</v>
      </c>
      <c r="H541" s="32"/>
      <c r="I541" s="36">
        <f>G541-SUM($L$9:L541)</f>
        <v>11.054739740586868</v>
      </c>
      <c r="K541" s="48">
        <f t="shared" si="161"/>
        <v>0.36057692307692307</v>
      </c>
      <c r="L541" s="31">
        <f t="shared" si="176"/>
        <v>4.0053404857198827E-2</v>
      </c>
      <c r="M541" s="36">
        <f>SUM($L$9:L541)*RRF</f>
        <v>76.261682181589151</v>
      </c>
      <c r="N541" s="33"/>
      <c r="O541" s="36">
        <f t="shared" si="162"/>
        <v>87.316421922176019</v>
      </c>
      <c r="P541" s="33"/>
      <c r="Q541" s="33"/>
      <c r="R541" s="33"/>
      <c r="S541" s="33"/>
      <c r="T541" s="33"/>
      <c r="U541" s="33"/>
      <c r="V541" s="33"/>
      <c r="W541" s="31">
        <f t="shared" si="163"/>
        <v>2.8650529307941165E-18</v>
      </c>
      <c r="X541" s="31">
        <f t="shared" si="164"/>
        <v>7.738317818410807</v>
      </c>
      <c r="Y541" s="31">
        <f t="shared" si="165"/>
        <v>7.738317818410807</v>
      </c>
      <c r="Z541" s="31">
        <f t="shared" si="166"/>
        <v>-3.3164219221760192</v>
      </c>
      <c r="AA541" s="31"/>
      <c r="AB541" s="31"/>
      <c r="AC541" s="31"/>
      <c r="AD541" s="31"/>
      <c r="AE541" s="31"/>
      <c r="AF541" s="31"/>
      <c r="AG541" s="31"/>
      <c r="AH541" s="33">
        <f t="shared" si="167"/>
        <v>0.90787716882844227</v>
      </c>
      <c r="AI541" s="33">
        <f t="shared" si="168"/>
        <v>1.0394812133592384</v>
      </c>
      <c r="AJ541" s="33">
        <f t="shared" si="169"/>
        <v>0.99999999999999967</v>
      </c>
      <c r="AK541" s="95">
        <f t="shared" si="170"/>
        <v>0.95311933264821347</v>
      </c>
      <c r="AL541" s="3">
        <f t="shared" si="171"/>
        <v>0.95325070559156777</v>
      </c>
      <c r="AM541" s="3"/>
      <c r="AN541" s="3"/>
      <c r="AO541" s="3"/>
      <c r="AP541" s="3"/>
      <c r="AQ541" s="3"/>
      <c r="AR541" s="90">
        <f t="shared" si="177"/>
        <v>0</v>
      </c>
      <c r="AS541" s="91">
        <f t="shared" si="178"/>
        <v>0</v>
      </c>
      <c r="AT541" s="89">
        <f>SUM(AS$9:AS541)*RLR</f>
        <v>120</v>
      </c>
      <c r="AU541" s="90">
        <f>AT541-SUM(AW$9:AW541)</f>
        <v>5.6099153290118551</v>
      </c>
      <c r="AV541" s="48">
        <f t="shared" si="172"/>
        <v>0.36057692307692307</v>
      </c>
      <c r="AW541" s="31">
        <f t="shared" si="179"/>
        <v>2.0325780177579213E-2</v>
      </c>
      <c r="AX541" s="90">
        <f>SUM(AW$9:AW541)*RRF</f>
        <v>80.073059269691697</v>
      </c>
      <c r="AY541" s="96"/>
    </row>
    <row r="542" spans="1:51" x14ac:dyDescent="0.25">
      <c r="A542" s="14">
        <f t="shared" si="173"/>
        <v>5.33</v>
      </c>
      <c r="B542" s="59">
        <f>IF($B$4="AY",0,IFERROR(P*INDEX('UWYr writing pattern'!$C$4:$C$18,MATCH('Extended model w.Calcs'!$A542,'UWYr writing pattern'!$A$4:$A$18,0)) / 25,B541))</f>
        <v>0</v>
      </c>
      <c r="C542" s="36">
        <f t="shared" si="174"/>
        <v>2.866417241713542E-18</v>
      </c>
      <c r="E542" s="48">
        <f t="shared" si="160"/>
        <v>15.99</v>
      </c>
      <c r="F542" s="34">
        <f t="shared" si="175"/>
        <v>5.4436005685088214E-19</v>
      </c>
      <c r="G542" s="31">
        <f>SUM($F$9:F542)*RLR</f>
        <v>119.99999999999996</v>
      </c>
      <c r="H542" s="32"/>
      <c r="I542" s="36">
        <f>G542-SUM($L$9:L542)</f>
        <v>11.0148789001761</v>
      </c>
      <c r="K542" s="48">
        <f t="shared" si="161"/>
        <v>0.36014405762304924</v>
      </c>
      <c r="L542" s="31">
        <f t="shared" si="176"/>
        <v>3.9860840410769954E-2</v>
      </c>
      <c r="M542" s="36">
        <f>SUM($L$9:L542)*RRF</f>
        <v>76.289584769876697</v>
      </c>
      <c r="N542" s="33"/>
      <c r="O542" s="36">
        <f t="shared" si="162"/>
        <v>87.304463670052797</v>
      </c>
      <c r="P542" s="33"/>
      <c r="Q542" s="33"/>
      <c r="R542" s="33"/>
      <c r="S542" s="33"/>
      <c r="T542" s="33"/>
      <c r="U542" s="33"/>
      <c r="V542" s="33"/>
      <c r="W542" s="31">
        <f t="shared" si="163"/>
        <v>2.407790483039375E-18</v>
      </c>
      <c r="X542" s="31">
        <f t="shared" si="164"/>
        <v>7.71041523012327</v>
      </c>
      <c r="Y542" s="31">
        <f t="shared" si="165"/>
        <v>7.71041523012327</v>
      </c>
      <c r="Z542" s="31">
        <f t="shared" si="166"/>
        <v>-3.3044636700527974</v>
      </c>
      <c r="AA542" s="31"/>
      <c r="AB542" s="31"/>
      <c r="AC542" s="31"/>
      <c r="AD542" s="31"/>
      <c r="AE542" s="31"/>
      <c r="AF542" s="31"/>
      <c r="AG542" s="31"/>
      <c r="AH542" s="33">
        <f t="shared" si="167"/>
        <v>0.90820934249853214</v>
      </c>
      <c r="AI542" s="33">
        <f t="shared" si="168"/>
        <v>1.0393388532149141</v>
      </c>
      <c r="AJ542" s="33">
        <f t="shared" si="169"/>
        <v>0.99999999999999967</v>
      </c>
      <c r="AK542" s="95">
        <f t="shared" si="170"/>
        <v>0.95328796798036219</v>
      </c>
      <c r="AL542" s="3">
        <f t="shared" si="171"/>
        <v>0.95341927275890592</v>
      </c>
      <c r="AM542" s="3"/>
      <c r="AN542" s="3"/>
      <c r="AO542" s="3"/>
      <c r="AP542" s="3"/>
      <c r="AQ542" s="3"/>
      <c r="AR542" s="90">
        <f t="shared" si="177"/>
        <v>0</v>
      </c>
      <c r="AS542" s="91">
        <f t="shared" si="178"/>
        <v>0</v>
      </c>
      <c r="AT542" s="89">
        <f>SUM(AS$9:AS542)*RLR</f>
        <v>120</v>
      </c>
      <c r="AU542" s="90">
        <f>AT542-SUM(AW$9:AW542)</f>
        <v>5.5896872689312858</v>
      </c>
      <c r="AV542" s="48">
        <f t="shared" si="172"/>
        <v>0.36014405762304924</v>
      </c>
      <c r="AW542" s="31">
        <f t="shared" si="179"/>
        <v>2.022806008057159E-2</v>
      </c>
      <c r="AX542" s="90">
        <f>SUM(AW$9:AW542)*RRF</f>
        <v>80.087218911748096</v>
      </c>
      <c r="AY542" s="96"/>
    </row>
    <row r="543" spans="1:51" x14ac:dyDescent="0.25">
      <c r="A543" s="14">
        <f t="shared" si="173"/>
        <v>5.34</v>
      </c>
      <c r="B543" s="59">
        <f>IF($B$4="AY",0,IFERROR(P*INDEX('UWYr writing pattern'!$C$4:$C$18,MATCH('Extended model w.Calcs'!$A543,'UWYr writing pattern'!$A$4:$A$18,0)) / 25,B542))</f>
        <v>0</v>
      </c>
      <c r="C543" s="36">
        <f t="shared" si="174"/>
        <v>2.4080771247635468E-18</v>
      </c>
      <c r="E543" s="48">
        <f t="shared" si="160"/>
        <v>16.02</v>
      </c>
      <c r="F543" s="34">
        <f t="shared" si="175"/>
        <v>4.5834011694999538E-19</v>
      </c>
      <c r="G543" s="31">
        <f>SUM($F$9:F543)*RLR</f>
        <v>119.99999999999996</v>
      </c>
      <c r="H543" s="32"/>
      <c r="I543" s="36">
        <f>G543-SUM($L$9:L543)</f>
        <v>10.975209468362735</v>
      </c>
      <c r="K543" s="48">
        <f t="shared" si="161"/>
        <v>0.35971223021582732</v>
      </c>
      <c r="L543" s="31">
        <f t="shared" si="176"/>
        <v>3.9669431813359309E-2</v>
      </c>
      <c r="M543" s="36">
        <f>SUM($L$9:L543)*RRF</f>
        <v>76.317353372146044</v>
      </c>
      <c r="N543" s="33"/>
      <c r="O543" s="36">
        <f t="shared" si="162"/>
        <v>87.292562840508779</v>
      </c>
      <c r="P543" s="33"/>
      <c r="Q543" s="33"/>
      <c r="R543" s="33"/>
      <c r="S543" s="33"/>
      <c r="T543" s="33"/>
      <c r="U543" s="33"/>
      <c r="V543" s="33"/>
      <c r="W543" s="31">
        <f t="shared" si="163"/>
        <v>2.0227847848013791E-18</v>
      </c>
      <c r="X543" s="31">
        <f t="shared" si="164"/>
        <v>7.6826466278539138</v>
      </c>
      <c r="Y543" s="31">
        <f t="shared" si="165"/>
        <v>7.6826466278539138</v>
      </c>
      <c r="Z543" s="31">
        <f t="shared" si="166"/>
        <v>-3.2925628405087792</v>
      </c>
      <c r="AA543" s="31"/>
      <c r="AB543" s="31"/>
      <c r="AC543" s="31"/>
      <c r="AD543" s="31"/>
      <c r="AE543" s="31"/>
      <c r="AF543" s="31"/>
      <c r="AG543" s="31"/>
      <c r="AH543" s="33">
        <f t="shared" si="167"/>
        <v>0.90853992109697668</v>
      </c>
      <c r="AI543" s="33">
        <f t="shared" si="168"/>
        <v>1.0391971766727235</v>
      </c>
      <c r="AJ543" s="33">
        <f t="shared" si="169"/>
        <v>0.99999999999999967</v>
      </c>
      <c r="AK543" s="95">
        <f t="shared" si="170"/>
        <v>0.95345579547955239</v>
      </c>
      <c r="AL543" s="3">
        <f t="shared" si="171"/>
        <v>0.95358703048006233</v>
      </c>
      <c r="AM543" s="3"/>
      <c r="AN543" s="3"/>
      <c r="AO543" s="3"/>
      <c r="AP543" s="3"/>
      <c r="AQ543" s="3"/>
      <c r="AR543" s="90">
        <f t="shared" si="177"/>
        <v>0</v>
      </c>
      <c r="AS543" s="91">
        <f t="shared" si="178"/>
        <v>0</v>
      </c>
      <c r="AT543" s="89">
        <f>SUM(AS$9:AS543)*RLR</f>
        <v>120</v>
      </c>
      <c r="AU543" s="90">
        <f>AT543-SUM(AW$9:AW543)</f>
        <v>5.5695563423925165</v>
      </c>
      <c r="AV543" s="48">
        <f t="shared" si="172"/>
        <v>0.35971223021582732</v>
      </c>
      <c r="AW543" s="31">
        <f t="shared" si="179"/>
        <v>2.0130926538768138E-2</v>
      </c>
      <c r="AX543" s="90">
        <f>SUM(AW$9:AW543)*RRF</f>
        <v>80.101310560325231</v>
      </c>
      <c r="AY543" s="96"/>
    </row>
    <row r="544" spans="1:51" x14ac:dyDescent="0.25">
      <c r="A544" s="14">
        <f t="shared" si="173"/>
        <v>5.35</v>
      </c>
      <c r="B544" s="59">
        <f>IF($B$4="AY",0,IFERROR(P*INDEX('UWYr writing pattern'!$C$4:$C$18,MATCH('Extended model w.Calcs'!$A544,'UWYr writing pattern'!$A$4:$A$18,0)) / 25,B543))</f>
        <v>0</v>
      </c>
      <c r="C544" s="36">
        <f t="shared" si="174"/>
        <v>2.0223031693764264E-18</v>
      </c>
      <c r="E544" s="48">
        <f t="shared" si="160"/>
        <v>16.049999999999997</v>
      </c>
      <c r="F544" s="34">
        <f t="shared" si="175"/>
        <v>3.8577395538712021E-19</v>
      </c>
      <c r="G544" s="31">
        <f>SUM($F$9:F544)*RLR</f>
        <v>119.99999999999996</v>
      </c>
      <c r="H544" s="32"/>
      <c r="I544" s="36">
        <f>G544-SUM($L$9:L544)</f>
        <v>10.935730297613233</v>
      </c>
      <c r="K544" s="48">
        <f t="shared" si="161"/>
        <v>0.3592814371257485</v>
      </c>
      <c r="L544" s="31">
        <f t="shared" si="176"/>
        <v>3.9479170749506236E-2</v>
      </c>
      <c r="M544" s="36">
        <f>SUM($L$9:L544)*RRF</f>
        <v>76.344988791670701</v>
      </c>
      <c r="N544" s="33"/>
      <c r="O544" s="36">
        <f t="shared" si="162"/>
        <v>87.280719089283934</v>
      </c>
      <c r="P544" s="33"/>
      <c r="Q544" s="33"/>
      <c r="R544" s="33"/>
      <c r="S544" s="33"/>
      <c r="T544" s="33"/>
      <c r="U544" s="33"/>
      <c r="V544" s="33"/>
      <c r="W544" s="31">
        <f t="shared" si="163"/>
        <v>1.698734662276198E-18</v>
      </c>
      <c r="X544" s="31">
        <f t="shared" si="164"/>
        <v>7.6550112083292623</v>
      </c>
      <c r="Y544" s="31">
        <f t="shared" si="165"/>
        <v>7.6550112083292623</v>
      </c>
      <c r="Z544" s="31">
        <f t="shared" si="166"/>
        <v>-3.2807190892839344</v>
      </c>
      <c r="AA544" s="31"/>
      <c r="AB544" s="31"/>
      <c r="AC544" s="31"/>
      <c r="AD544" s="31"/>
      <c r="AE544" s="31"/>
      <c r="AF544" s="31"/>
      <c r="AG544" s="31"/>
      <c r="AH544" s="33">
        <f t="shared" si="167"/>
        <v>0.90886891418655602</v>
      </c>
      <c r="AI544" s="33">
        <f t="shared" si="168"/>
        <v>1.0390561796343325</v>
      </c>
      <c r="AJ544" s="33">
        <f t="shared" si="169"/>
        <v>0.99999999999999967</v>
      </c>
      <c r="AK544" s="95">
        <f t="shared" si="170"/>
        <v>0.9536228199773138</v>
      </c>
      <c r="AL544" s="3">
        <f t="shared" si="171"/>
        <v>0.95375398360783181</v>
      </c>
      <c r="AM544" s="3"/>
      <c r="AN544" s="3"/>
      <c r="AO544" s="3"/>
      <c r="AP544" s="3"/>
      <c r="AQ544" s="3"/>
      <c r="AR544" s="90">
        <f t="shared" si="177"/>
        <v>0</v>
      </c>
      <c r="AS544" s="91">
        <f t="shared" si="178"/>
        <v>0</v>
      </c>
      <c r="AT544" s="89">
        <f>SUM(AS$9:AS544)*RLR</f>
        <v>120</v>
      </c>
      <c r="AU544" s="90">
        <f>AT544-SUM(AW$9:AW544)</f>
        <v>5.5495219670601728</v>
      </c>
      <c r="AV544" s="48">
        <f t="shared" si="172"/>
        <v>0.3592814371257485</v>
      </c>
      <c r="AW544" s="31">
        <f t="shared" si="179"/>
        <v>2.0034375332347181E-2</v>
      </c>
      <c r="AX544" s="90">
        <f>SUM(AW$9:AW544)*RRF</f>
        <v>80.115334623057876</v>
      </c>
      <c r="AY544" s="96"/>
    </row>
    <row r="545" spans="1:51" x14ac:dyDescent="0.25">
      <c r="A545" s="14">
        <f t="shared" si="173"/>
        <v>5.36</v>
      </c>
      <c r="B545" s="59">
        <f>IF($B$4="AY",0,IFERROR(P*INDEX('UWYr writing pattern'!$C$4:$C$18,MATCH('Extended model w.Calcs'!$A545,'UWYr writing pattern'!$A$4:$A$18,0)) / 25,B544))</f>
        <v>0</v>
      </c>
      <c r="C545" s="36">
        <f t="shared" si="174"/>
        <v>1.69772351069151E-18</v>
      </c>
      <c r="E545" s="48">
        <f t="shared" si="160"/>
        <v>16.080000000000002</v>
      </c>
      <c r="F545" s="34">
        <f t="shared" si="175"/>
        <v>3.2457965868491635E-19</v>
      </c>
      <c r="G545" s="31">
        <f>SUM($F$9:F545)*RLR</f>
        <v>119.99999999999996</v>
      </c>
      <c r="H545" s="32"/>
      <c r="I545" s="36">
        <f>G545-SUM($L$9:L545)</f>
        <v>10.896440248639777</v>
      </c>
      <c r="K545" s="48">
        <f t="shared" si="161"/>
        <v>0.35885167464114837</v>
      </c>
      <c r="L545" s="31">
        <f t="shared" si="176"/>
        <v>3.9290048973460716E-2</v>
      </c>
      <c r="M545" s="36">
        <f>SUM($L$9:L545)*RRF</f>
        <v>76.372491825952125</v>
      </c>
      <c r="N545" s="33"/>
      <c r="O545" s="36">
        <f t="shared" si="162"/>
        <v>87.268932074591902</v>
      </c>
      <c r="P545" s="33"/>
      <c r="Q545" s="33"/>
      <c r="R545" s="33"/>
      <c r="S545" s="33"/>
      <c r="T545" s="33"/>
      <c r="U545" s="33"/>
      <c r="V545" s="33"/>
      <c r="W545" s="31">
        <f t="shared" si="163"/>
        <v>1.426087748980868E-18</v>
      </c>
      <c r="X545" s="31">
        <f t="shared" si="164"/>
        <v>7.6275081740478434</v>
      </c>
      <c r="Y545" s="31">
        <f t="shared" si="165"/>
        <v>7.6275081740478434</v>
      </c>
      <c r="Z545" s="31">
        <f t="shared" si="166"/>
        <v>-3.2689320745919019</v>
      </c>
      <c r="AA545" s="31"/>
      <c r="AB545" s="31"/>
      <c r="AC545" s="31"/>
      <c r="AD545" s="31"/>
      <c r="AE545" s="31"/>
      <c r="AF545" s="31"/>
      <c r="AG545" s="31"/>
      <c r="AH545" s="33">
        <f t="shared" si="167"/>
        <v>0.90919633126133481</v>
      </c>
      <c r="AI545" s="33">
        <f t="shared" si="168"/>
        <v>1.038915858030856</v>
      </c>
      <c r="AJ545" s="33">
        <f t="shared" si="169"/>
        <v>0.99999999999999967</v>
      </c>
      <c r="AK545" s="95">
        <f t="shared" si="170"/>
        <v>0.95378904627054195</v>
      </c>
      <c r="AL545" s="3">
        <f t="shared" si="171"/>
        <v>0.953920136960139</v>
      </c>
      <c r="AM545" s="3"/>
      <c r="AN545" s="3"/>
      <c r="AO545" s="3"/>
      <c r="AP545" s="3"/>
      <c r="AQ545" s="3"/>
      <c r="AR545" s="90">
        <f t="shared" si="177"/>
        <v>0</v>
      </c>
      <c r="AS545" s="91">
        <f t="shared" si="178"/>
        <v>0</v>
      </c>
      <c r="AT545" s="89">
        <f>SUM(AS$9:AS545)*RLR</f>
        <v>120</v>
      </c>
      <c r="AU545" s="90">
        <f>AT545-SUM(AW$9:AW545)</f>
        <v>5.5295835647833087</v>
      </c>
      <c r="AV545" s="48">
        <f t="shared" si="172"/>
        <v>0.35885167464114837</v>
      </c>
      <c r="AW545" s="31">
        <f t="shared" si="179"/>
        <v>1.9938402276862898E-2</v>
      </c>
      <c r="AX545" s="90">
        <f>SUM(AW$9:AW545)*RRF</f>
        <v>80.129291504651675</v>
      </c>
      <c r="AY545" s="96"/>
    </row>
    <row r="546" spans="1:51" x14ac:dyDescent="0.25">
      <c r="A546" s="14">
        <f t="shared" si="173"/>
        <v>5.37</v>
      </c>
      <c r="B546" s="59">
        <f>IF($B$4="AY",0,IFERROR(P*INDEX('UWYr writing pattern'!$C$4:$C$18,MATCH('Extended model w.Calcs'!$A546,'UWYr writing pattern'!$A$4:$A$18,0)) / 25,B545))</f>
        <v>0</v>
      </c>
      <c r="C546" s="36">
        <f t="shared" si="174"/>
        <v>1.4247295701723151E-18</v>
      </c>
      <c r="E546" s="48">
        <f t="shared" si="160"/>
        <v>16.11</v>
      </c>
      <c r="F546" s="34">
        <f t="shared" si="175"/>
        <v>2.7299394051919485E-19</v>
      </c>
      <c r="G546" s="31">
        <f>SUM($F$9:F546)*RLR</f>
        <v>119.99999999999996</v>
      </c>
      <c r="H546" s="32"/>
      <c r="I546" s="36">
        <f>G546-SUM($L$9:L546)</f>
        <v>10.857338190331262</v>
      </c>
      <c r="K546" s="48">
        <f t="shared" si="161"/>
        <v>0.3584229390681003</v>
      </c>
      <c r="L546" s="31">
        <f t="shared" si="176"/>
        <v>3.9102058308515951E-2</v>
      </c>
      <c r="M546" s="36">
        <f>SUM($L$9:L546)*RRF</f>
        <v>76.399863266768079</v>
      </c>
      <c r="N546" s="33"/>
      <c r="O546" s="36">
        <f t="shared" si="162"/>
        <v>87.257201457099342</v>
      </c>
      <c r="P546" s="33"/>
      <c r="Q546" s="33"/>
      <c r="R546" s="33"/>
      <c r="S546" s="33"/>
      <c r="T546" s="33"/>
      <c r="U546" s="33"/>
      <c r="V546" s="33"/>
      <c r="W546" s="31">
        <f t="shared" si="163"/>
        <v>1.1967728389447445E-18</v>
      </c>
      <c r="X546" s="31">
        <f t="shared" si="164"/>
        <v>7.6001367332318832</v>
      </c>
      <c r="Y546" s="31">
        <f t="shared" si="165"/>
        <v>7.6001367332318832</v>
      </c>
      <c r="Z546" s="31">
        <f t="shared" si="166"/>
        <v>-3.2572014570993417</v>
      </c>
      <c r="AA546" s="31"/>
      <c r="AB546" s="31"/>
      <c r="AC546" s="31"/>
      <c r="AD546" s="31"/>
      <c r="AE546" s="31"/>
      <c r="AF546" s="31"/>
      <c r="AG546" s="31"/>
      <c r="AH546" s="33">
        <f t="shared" si="167"/>
        <v>0.90952218174723909</v>
      </c>
      <c r="AI546" s="33">
        <f t="shared" si="168"/>
        <v>1.0387762078226113</v>
      </c>
      <c r="AJ546" s="33">
        <f t="shared" si="169"/>
        <v>0.99999999999999967</v>
      </c>
      <c r="AK546" s="95">
        <f t="shared" si="170"/>
        <v>0.95395447912178666</v>
      </c>
      <c r="AL546" s="3">
        <f t="shared" si="171"/>
        <v>0.95408549532032993</v>
      </c>
      <c r="AM546" s="3"/>
      <c r="AN546" s="3"/>
      <c r="AO546" s="3"/>
      <c r="AP546" s="3"/>
      <c r="AQ546" s="3"/>
      <c r="AR546" s="90">
        <f t="shared" si="177"/>
        <v>0</v>
      </c>
      <c r="AS546" s="91">
        <f t="shared" si="178"/>
        <v>0</v>
      </c>
      <c r="AT546" s="89">
        <f>SUM(AS$9:AS546)*RLR</f>
        <v>120</v>
      </c>
      <c r="AU546" s="90">
        <f>AT546-SUM(AW$9:AW546)</f>
        <v>5.509740561560406</v>
      </c>
      <c r="AV546" s="48">
        <f t="shared" si="172"/>
        <v>0.3584229390681003</v>
      </c>
      <c r="AW546" s="31">
        <f t="shared" si="179"/>
        <v>1.9843003222906611E-2</v>
      </c>
      <c r="AX546" s="90">
        <f>SUM(AW$9:AW546)*RRF</f>
        <v>80.143181606907717</v>
      </c>
      <c r="AY546" s="96"/>
    </row>
    <row r="547" spans="1:51" x14ac:dyDescent="0.25">
      <c r="A547" s="14">
        <f t="shared" si="173"/>
        <v>5.38</v>
      </c>
      <c r="B547" s="59">
        <f>IF($B$4="AY",0,IFERROR(P*INDEX('UWYr writing pattern'!$C$4:$C$18,MATCH('Extended model w.Calcs'!$A547,'UWYr writing pattern'!$A$4:$A$18,0)) / 25,B546))</f>
        <v>0</v>
      </c>
      <c r="C547" s="36">
        <f t="shared" si="174"/>
        <v>1.1952056364175552E-18</v>
      </c>
      <c r="E547" s="48">
        <f t="shared" si="160"/>
        <v>16.14</v>
      </c>
      <c r="F547" s="34">
        <f t="shared" si="175"/>
        <v>2.2952393375475996E-19</v>
      </c>
      <c r="G547" s="31">
        <f>SUM($F$9:F547)*RLR</f>
        <v>119.99999999999996</v>
      </c>
      <c r="H547" s="32"/>
      <c r="I547" s="36">
        <f>G547-SUM($L$9:L547)</f>
        <v>10.818422999684913</v>
      </c>
      <c r="K547" s="48">
        <f t="shared" si="161"/>
        <v>0.35799522673031031</v>
      </c>
      <c r="L547" s="31">
        <f t="shared" si="176"/>
        <v>3.8915190646348602E-2</v>
      </c>
      <c r="M547" s="36">
        <f>SUM($L$9:L547)*RRF</f>
        <v>76.42710390022053</v>
      </c>
      <c r="N547" s="33"/>
      <c r="O547" s="36">
        <f t="shared" si="162"/>
        <v>87.245526899905443</v>
      </c>
      <c r="P547" s="33"/>
      <c r="Q547" s="33"/>
      <c r="R547" s="33"/>
      <c r="S547" s="33"/>
      <c r="T547" s="33"/>
      <c r="U547" s="33"/>
      <c r="V547" s="33"/>
      <c r="W547" s="31">
        <f t="shared" si="163"/>
        <v>1.0039727345907462E-18</v>
      </c>
      <c r="X547" s="31">
        <f t="shared" si="164"/>
        <v>7.5728960997794381</v>
      </c>
      <c r="Y547" s="31">
        <f t="shared" si="165"/>
        <v>7.5728960997794381</v>
      </c>
      <c r="Z547" s="31">
        <f t="shared" si="166"/>
        <v>-3.2455268999054425</v>
      </c>
      <c r="AA547" s="31"/>
      <c r="AB547" s="31"/>
      <c r="AC547" s="31"/>
      <c r="AD547" s="31"/>
      <c r="AE547" s="31"/>
      <c r="AF547" s="31"/>
      <c r="AG547" s="31"/>
      <c r="AH547" s="33">
        <f t="shared" si="167"/>
        <v>0.90984647500262539</v>
      </c>
      <c r="AI547" s="33">
        <f t="shared" si="168"/>
        <v>1.0386372249988742</v>
      </c>
      <c r="AJ547" s="33">
        <f t="shared" si="169"/>
        <v>0.99999999999999967</v>
      </c>
      <c r="AK547" s="95">
        <f t="shared" si="170"/>
        <v>0.95411912325953951</v>
      </c>
      <c r="AL547" s="3">
        <f t="shared" si="171"/>
        <v>0.95425006343746133</v>
      </c>
      <c r="AM547" s="3"/>
      <c r="AN547" s="3"/>
      <c r="AO547" s="3"/>
      <c r="AP547" s="3"/>
      <c r="AQ547" s="3"/>
      <c r="AR547" s="90">
        <f t="shared" si="177"/>
        <v>0</v>
      </c>
      <c r="AS547" s="91">
        <f t="shared" si="178"/>
        <v>0</v>
      </c>
      <c r="AT547" s="89">
        <f>SUM(AS$9:AS547)*RLR</f>
        <v>120</v>
      </c>
      <c r="AU547" s="90">
        <f>AT547-SUM(AW$9:AW547)</f>
        <v>5.4899923875046284</v>
      </c>
      <c r="AV547" s="48">
        <f t="shared" si="172"/>
        <v>0.35799522673031031</v>
      </c>
      <c r="AW547" s="31">
        <f t="shared" si="179"/>
        <v>1.9748174055772061E-2</v>
      </c>
      <c r="AX547" s="90">
        <f>SUM(AW$9:AW547)*RRF</f>
        <v>80.157005328746749</v>
      </c>
      <c r="AY547" s="96"/>
    </row>
    <row r="548" spans="1:51" x14ac:dyDescent="0.25">
      <c r="A548" s="14">
        <f t="shared" si="173"/>
        <v>5.39</v>
      </c>
      <c r="B548" s="59">
        <f>IF($B$4="AY",0,IFERROR(P*INDEX('UWYr writing pattern'!$C$4:$C$18,MATCH('Extended model w.Calcs'!$A548,'UWYr writing pattern'!$A$4:$A$18,0)) / 25,B547))</f>
        <v>0</v>
      </c>
      <c r="C548" s="36">
        <f t="shared" si="174"/>
        <v>1.0022994466997618E-18</v>
      </c>
      <c r="E548" s="48">
        <f t="shared" si="160"/>
        <v>16.169999999999998</v>
      </c>
      <c r="F548" s="34">
        <f t="shared" si="175"/>
        <v>1.9290618971779342E-19</v>
      </c>
      <c r="G548" s="31">
        <f>SUM($F$9:F548)*RLR</f>
        <v>119.99999999999996</v>
      </c>
      <c r="H548" s="32"/>
      <c r="I548" s="36">
        <f>G548-SUM($L$9:L548)</f>
        <v>10.77969356173854</v>
      </c>
      <c r="K548" s="48">
        <f t="shared" si="161"/>
        <v>0.35756853396901073</v>
      </c>
      <c r="L548" s="31">
        <f t="shared" si="176"/>
        <v>3.872943794636604E-2</v>
      </c>
      <c r="M548" s="36">
        <f>SUM($L$9:L548)*RRF</f>
        <v>76.454214506782989</v>
      </c>
      <c r="N548" s="33"/>
      <c r="O548" s="36">
        <f t="shared" si="162"/>
        <v>87.233908068521529</v>
      </c>
      <c r="P548" s="33"/>
      <c r="Q548" s="33"/>
      <c r="R548" s="33"/>
      <c r="S548" s="33"/>
      <c r="T548" s="33"/>
      <c r="U548" s="33"/>
      <c r="V548" s="33"/>
      <c r="W548" s="31">
        <f t="shared" si="163"/>
        <v>8.419315352277999E-19</v>
      </c>
      <c r="X548" s="31">
        <f t="shared" si="164"/>
        <v>7.5457854932169779</v>
      </c>
      <c r="Y548" s="31">
        <f t="shared" si="165"/>
        <v>7.5457854932169779</v>
      </c>
      <c r="Z548" s="31">
        <f t="shared" si="166"/>
        <v>-3.2339080685215293</v>
      </c>
      <c r="AA548" s="31"/>
      <c r="AB548" s="31"/>
      <c r="AC548" s="31"/>
      <c r="AD548" s="31"/>
      <c r="AE548" s="31"/>
      <c r="AF548" s="31"/>
      <c r="AG548" s="31"/>
      <c r="AH548" s="33">
        <f t="shared" si="167"/>
        <v>0.91016922031884506</v>
      </c>
      <c r="AI548" s="33">
        <f t="shared" si="168"/>
        <v>1.0384989055776372</v>
      </c>
      <c r="AJ548" s="33">
        <f t="shared" si="169"/>
        <v>0.99999999999999967</v>
      </c>
      <c r="AK548" s="95">
        <f t="shared" si="170"/>
        <v>0.95428298337851702</v>
      </c>
      <c r="AL548" s="3">
        <f t="shared" si="171"/>
        <v>0.95441384602658752</v>
      </c>
      <c r="AM548" s="3"/>
      <c r="AN548" s="3"/>
      <c r="AO548" s="3"/>
      <c r="AP548" s="3"/>
      <c r="AQ548" s="3"/>
      <c r="AR548" s="90">
        <f t="shared" si="177"/>
        <v>0</v>
      </c>
      <c r="AS548" s="91">
        <f t="shared" si="178"/>
        <v>0</v>
      </c>
      <c r="AT548" s="89">
        <f>SUM(AS$9:AS548)*RLR</f>
        <v>120</v>
      </c>
      <c r="AU548" s="90">
        <f>AT548-SUM(AW$9:AW548)</f>
        <v>5.470338476809502</v>
      </c>
      <c r="AV548" s="48">
        <f t="shared" si="172"/>
        <v>0.35756853396901073</v>
      </c>
      <c r="AW548" s="31">
        <f t="shared" si="179"/>
        <v>1.9653910695123972E-2</v>
      </c>
      <c r="AX548" s="90">
        <f>SUM(AW$9:AW548)*RRF</f>
        <v>80.170763066233349</v>
      </c>
      <c r="AY548" s="96"/>
    </row>
    <row r="549" spans="1:51" x14ac:dyDescent="0.25">
      <c r="A549" s="14">
        <f t="shared" si="173"/>
        <v>5.4</v>
      </c>
      <c r="B549" s="59">
        <f>IF($B$4="AY",0,IFERROR(P*INDEX('UWYr writing pattern'!$C$4:$C$18,MATCH('Extended model w.Calcs'!$A549,'UWYr writing pattern'!$A$4:$A$18,0)) / 25,B548))</f>
        <v>0</v>
      </c>
      <c r="C549" s="36">
        <f t="shared" si="174"/>
        <v>8.4022762616841033E-19</v>
      </c>
      <c r="E549" s="48">
        <f t="shared" si="160"/>
        <v>16.200000000000003</v>
      </c>
      <c r="F549" s="34">
        <f t="shared" si="175"/>
        <v>1.6207182053135147E-19</v>
      </c>
      <c r="G549" s="31">
        <f>SUM($F$9:F549)*RLR</f>
        <v>119.99999999999996</v>
      </c>
      <c r="H549" s="32"/>
      <c r="I549" s="36">
        <f>G549-SUM($L$9:L549)</f>
        <v>10.741148769503482</v>
      </c>
      <c r="K549" s="48">
        <f t="shared" si="161"/>
        <v>0.35714285714285715</v>
      </c>
      <c r="L549" s="31">
        <f t="shared" si="176"/>
        <v>3.8544792235060334E-2</v>
      </c>
      <c r="M549" s="36">
        <f>SUM($L$9:L549)*RRF</f>
        <v>76.48119586134753</v>
      </c>
      <c r="N549" s="33"/>
      <c r="O549" s="36">
        <f t="shared" si="162"/>
        <v>87.222344630851012</v>
      </c>
      <c r="P549" s="33"/>
      <c r="Q549" s="33"/>
      <c r="R549" s="33"/>
      <c r="S549" s="33"/>
      <c r="T549" s="33"/>
      <c r="U549" s="33"/>
      <c r="V549" s="33"/>
      <c r="W549" s="31">
        <f t="shared" si="163"/>
        <v>7.0579120598146468E-19</v>
      </c>
      <c r="X549" s="31">
        <f t="shared" si="164"/>
        <v>7.5188041386524374</v>
      </c>
      <c r="Y549" s="31">
        <f t="shared" si="165"/>
        <v>7.5188041386524374</v>
      </c>
      <c r="Z549" s="31">
        <f t="shared" si="166"/>
        <v>-3.222344630851012</v>
      </c>
      <c r="AA549" s="31"/>
      <c r="AB549" s="31"/>
      <c r="AC549" s="31"/>
      <c r="AD549" s="31"/>
      <c r="AE549" s="31"/>
      <c r="AF549" s="31"/>
      <c r="AG549" s="31"/>
      <c r="AH549" s="33">
        <f t="shared" si="167"/>
        <v>0.91049042692080395</v>
      </c>
      <c r="AI549" s="33">
        <f t="shared" si="168"/>
        <v>1.0383612456053692</v>
      </c>
      <c r="AJ549" s="33">
        <f t="shared" si="169"/>
        <v>0.99999999999999967</v>
      </c>
      <c r="AK549" s="95">
        <f t="shared" si="170"/>
        <v>0.95444606413994171</v>
      </c>
      <c r="AL549" s="3">
        <f t="shared" si="171"/>
        <v>0.95457684776904284</v>
      </c>
      <c r="AM549" s="3"/>
      <c r="AN549" s="3"/>
      <c r="AO549" s="3"/>
      <c r="AP549" s="3"/>
      <c r="AQ549" s="3"/>
      <c r="AR549" s="90">
        <f t="shared" si="177"/>
        <v>0</v>
      </c>
      <c r="AS549" s="91">
        <f t="shared" si="178"/>
        <v>0</v>
      </c>
      <c r="AT549" s="89">
        <f>SUM(AS$9:AS549)*RLR</f>
        <v>120</v>
      </c>
      <c r="AU549" s="90">
        <f>AT549-SUM(AW$9:AW549)</f>
        <v>5.4507782677148384</v>
      </c>
      <c r="AV549" s="48">
        <f t="shared" si="172"/>
        <v>0.35714285714285715</v>
      </c>
      <c r="AW549" s="31">
        <f t="shared" si="179"/>
        <v>1.9560209094670451E-2</v>
      </c>
      <c r="AX549" s="90">
        <f>SUM(AW$9:AW549)*RRF</f>
        <v>80.184455212599602</v>
      </c>
      <c r="AY549" s="96"/>
    </row>
    <row r="550" spans="1:51" x14ac:dyDescent="0.25">
      <c r="A550" s="14">
        <f t="shared" si="173"/>
        <v>5.41</v>
      </c>
      <c r="B550" s="59">
        <f>IF($B$4="AY",0,IFERROR(P*INDEX('UWYr writing pattern'!$C$4:$C$18,MATCH('Extended model w.Calcs'!$A550,'UWYr writing pattern'!$A$4:$A$18,0)) / 25,B549))</f>
        <v>0</v>
      </c>
      <c r="C550" s="36">
        <f t="shared" si="174"/>
        <v>7.0411075072912783E-19</v>
      </c>
      <c r="E550" s="48">
        <f t="shared" si="160"/>
        <v>16.23</v>
      </c>
      <c r="F550" s="34">
        <f t="shared" si="175"/>
        <v>1.3611687543928251E-19</v>
      </c>
      <c r="G550" s="31">
        <f>SUM($F$9:F550)*RLR</f>
        <v>119.99999999999996</v>
      </c>
      <c r="H550" s="32"/>
      <c r="I550" s="36">
        <f>G550-SUM($L$9:L550)</f>
        <v>10.70278752389811</v>
      </c>
      <c r="K550" s="48">
        <f t="shared" si="161"/>
        <v>0.356718192627824</v>
      </c>
      <c r="L550" s="31">
        <f t="shared" si="176"/>
        <v>3.8361245605369583E-2</v>
      </c>
      <c r="M550" s="36">
        <f>SUM($L$9:L550)*RRF</f>
        <v>76.508048733271295</v>
      </c>
      <c r="N550" s="33"/>
      <c r="O550" s="36">
        <f t="shared" si="162"/>
        <v>87.210836257169404</v>
      </c>
      <c r="P550" s="33"/>
      <c r="Q550" s="33"/>
      <c r="R550" s="33"/>
      <c r="S550" s="33"/>
      <c r="T550" s="33"/>
      <c r="U550" s="33"/>
      <c r="V550" s="33"/>
      <c r="W550" s="31">
        <f t="shared" si="163"/>
        <v>5.9145303061246726E-19</v>
      </c>
      <c r="X550" s="31">
        <f t="shared" si="164"/>
        <v>7.4919512667286758</v>
      </c>
      <c r="Y550" s="31">
        <f t="shared" si="165"/>
        <v>7.4919512667286758</v>
      </c>
      <c r="Z550" s="31">
        <f t="shared" si="166"/>
        <v>-3.2108362571694045</v>
      </c>
      <c r="AA550" s="31"/>
      <c r="AB550" s="31"/>
      <c r="AC550" s="31"/>
      <c r="AD550" s="31"/>
      <c r="AE550" s="31"/>
      <c r="AF550" s="31"/>
      <c r="AG550" s="31"/>
      <c r="AH550" s="33">
        <f t="shared" si="167"/>
        <v>0.91081010396751538</v>
      </c>
      <c r="AI550" s="33">
        <f t="shared" si="168"/>
        <v>1.0382242411567786</v>
      </c>
      <c r="AJ550" s="33">
        <f t="shared" si="169"/>
        <v>0.99999999999999967</v>
      </c>
      <c r="AK550" s="95">
        <f t="shared" si="170"/>
        <v>0.9546083701718211</v>
      </c>
      <c r="AL550" s="3">
        <f t="shared" si="171"/>
        <v>0.95473907331272501</v>
      </c>
      <c r="AM550" s="3"/>
      <c r="AN550" s="3"/>
      <c r="AO550" s="3"/>
      <c r="AP550" s="3"/>
      <c r="AQ550" s="3"/>
      <c r="AR550" s="90">
        <f t="shared" si="177"/>
        <v>0</v>
      </c>
      <c r="AS550" s="91">
        <f t="shared" si="178"/>
        <v>0</v>
      </c>
      <c r="AT550" s="89">
        <f>SUM(AS$9:AS550)*RLR</f>
        <v>120</v>
      </c>
      <c r="AU550" s="90">
        <f>AT550-SUM(AW$9:AW550)</f>
        <v>5.4313112024729975</v>
      </c>
      <c r="AV550" s="48">
        <f t="shared" si="172"/>
        <v>0.356718192627824</v>
      </c>
      <c r="AW550" s="31">
        <f t="shared" si="179"/>
        <v>1.9467065241838707E-2</v>
      </c>
      <c r="AX550" s="90">
        <f>SUM(AW$9:AW550)*RRF</f>
        <v>80.198082158268903</v>
      </c>
      <c r="AY550" s="96"/>
    </row>
    <row r="551" spans="1:51" x14ac:dyDescent="0.25">
      <c r="A551" s="14">
        <f t="shared" si="173"/>
        <v>5.42</v>
      </c>
      <c r="B551" s="59">
        <f>IF($B$4="AY",0,IFERROR(P*INDEX('UWYr writing pattern'!$C$4:$C$18,MATCH('Extended model w.Calcs'!$A551,'UWYr writing pattern'!$A$4:$A$18,0)) / 25,B550))</f>
        <v>0</v>
      </c>
      <c r="C551" s="36">
        <f t="shared" si="174"/>
        <v>5.8983357588579033E-19</v>
      </c>
      <c r="E551" s="48">
        <f t="shared" si="160"/>
        <v>16.259999999999998</v>
      </c>
      <c r="F551" s="34">
        <f t="shared" si="175"/>
        <v>1.1427717484333745E-19</v>
      </c>
      <c r="G551" s="31">
        <f>SUM($F$9:F551)*RLR</f>
        <v>119.99999999999996</v>
      </c>
      <c r="H551" s="32"/>
      <c r="I551" s="36">
        <f>G551-SUM($L$9:L551)</f>
        <v>10.664608733682059</v>
      </c>
      <c r="K551" s="48">
        <f t="shared" si="161"/>
        <v>0.35629453681710216</v>
      </c>
      <c r="L551" s="31">
        <f t="shared" si="176"/>
        <v>3.8178790216045574E-2</v>
      </c>
      <c r="M551" s="36">
        <f>SUM($L$9:L551)*RRF</f>
        <v>76.534773886422528</v>
      </c>
      <c r="N551" s="33"/>
      <c r="O551" s="36">
        <f t="shared" si="162"/>
        <v>87.199382620104586</v>
      </c>
      <c r="P551" s="33"/>
      <c r="Q551" s="33"/>
      <c r="R551" s="33"/>
      <c r="S551" s="33"/>
      <c r="T551" s="33"/>
      <c r="U551" s="33"/>
      <c r="V551" s="33"/>
      <c r="W551" s="31">
        <f t="shared" si="163"/>
        <v>4.9546020374406387E-19</v>
      </c>
      <c r="X551" s="31">
        <f t="shared" si="164"/>
        <v>7.4652261135774403</v>
      </c>
      <c r="Y551" s="31">
        <f t="shared" si="165"/>
        <v>7.4652261135774403</v>
      </c>
      <c r="Z551" s="31">
        <f t="shared" si="166"/>
        <v>-3.1993826201045863</v>
      </c>
      <c r="AA551" s="31"/>
      <c r="AB551" s="31"/>
      <c r="AC551" s="31"/>
      <c r="AD551" s="31"/>
      <c r="AE551" s="31"/>
      <c r="AF551" s="31"/>
      <c r="AG551" s="31"/>
      <c r="AH551" s="33">
        <f t="shared" si="167"/>
        <v>0.91112826055264917</v>
      </c>
      <c r="AI551" s="33">
        <f t="shared" si="168"/>
        <v>1.0380878883345783</v>
      </c>
      <c r="AJ551" s="33">
        <f t="shared" si="169"/>
        <v>0.99999999999999967</v>
      </c>
      <c r="AK551" s="95">
        <f t="shared" si="170"/>
        <v>0.9547699060692233</v>
      </c>
      <c r="AL551" s="3">
        <f t="shared" si="171"/>
        <v>0.95490052727237029</v>
      </c>
      <c r="AM551" s="3"/>
      <c r="AN551" s="3"/>
      <c r="AO551" s="3"/>
      <c r="AP551" s="3"/>
      <c r="AQ551" s="3"/>
      <c r="AR551" s="90">
        <f t="shared" si="177"/>
        <v>0</v>
      </c>
      <c r="AS551" s="91">
        <f t="shared" si="178"/>
        <v>0</v>
      </c>
      <c r="AT551" s="89">
        <f>SUM(AS$9:AS551)*RLR</f>
        <v>120</v>
      </c>
      <c r="AU551" s="90">
        <f>AT551-SUM(AW$9:AW551)</f>
        <v>5.411936727315549</v>
      </c>
      <c r="AV551" s="48">
        <f t="shared" si="172"/>
        <v>0.35629453681710216</v>
      </c>
      <c r="AW551" s="31">
        <f t="shared" si="179"/>
        <v>1.9374475157454212E-2</v>
      </c>
      <c r="AX551" s="90">
        <f>SUM(AW$9:AW551)*RRF</f>
        <v>80.211644290879107</v>
      </c>
      <c r="AY551" s="96"/>
    </row>
    <row r="552" spans="1:51" x14ac:dyDescent="0.25">
      <c r="A552" s="14">
        <f t="shared" si="173"/>
        <v>5.43</v>
      </c>
      <c r="B552" s="59">
        <f>IF($B$4="AY",0,IFERROR(P*INDEX('UWYr writing pattern'!$C$4:$C$18,MATCH('Extended model w.Calcs'!$A552,'UWYr writing pattern'!$A$4:$A$18,0)) / 25,B551))</f>
        <v>0</v>
      </c>
      <c r="C552" s="36">
        <f t="shared" si="174"/>
        <v>4.939266364467608E-19</v>
      </c>
      <c r="E552" s="48">
        <f t="shared" si="160"/>
        <v>16.29</v>
      </c>
      <c r="F552" s="34">
        <f t="shared" si="175"/>
        <v>9.5906939439029495E-20</v>
      </c>
      <c r="G552" s="31">
        <f>SUM($F$9:F552)*RLR</f>
        <v>119.99999999999996</v>
      </c>
      <c r="H552" s="32"/>
      <c r="I552" s="36">
        <f>G552-SUM($L$9:L552)</f>
        <v>10.626611315391031</v>
      </c>
      <c r="K552" s="48">
        <f t="shared" si="161"/>
        <v>0.35587188612099646</v>
      </c>
      <c r="L552" s="31">
        <f t="shared" si="176"/>
        <v>3.7997418291028713E-2</v>
      </c>
      <c r="M552" s="36">
        <f>SUM($L$9:L552)*RRF</f>
        <v>76.561372079226246</v>
      </c>
      <c r="N552" s="33"/>
      <c r="O552" s="36">
        <f t="shared" si="162"/>
        <v>87.187983394617277</v>
      </c>
      <c r="P552" s="33"/>
      <c r="Q552" s="33"/>
      <c r="R552" s="33"/>
      <c r="S552" s="33"/>
      <c r="T552" s="33"/>
      <c r="U552" s="33"/>
      <c r="V552" s="33"/>
      <c r="W552" s="31">
        <f t="shared" si="163"/>
        <v>4.1489837461527905E-19</v>
      </c>
      <c r="X552" s="31">
        <f t="shared" si="164"/>
        <v>7.4386279207737216</v>
      </c>
      <c r="Y552" s="31">
        <f t="shared" si="165"/>
        <v>7.4386279207737216</v>
      </c>
      <c r="Z552" s="31">
        <f t="shared" si="166"/>
        <v>-3.1879833946172766</v>
      </c>
      <c r="AA552" s="31"/>
      <c r="AB552" s="31"/>
      <c r="AC552" s="31"/>
      <c r="AD552" s="31"/>
      <c r="AE552" s="31"/>
      <c r="AF552" s="31"/>
      <c r="AG552" s="31"/>
      <c r="AH552" s="33">
        <f t="shared" si="167"/>
        <v>0.9114449057050743</v>
      </c>
      <c r="AI552" s="33">
        <f t="shared" si="168"/>
        <v>1.0379521832692533</v>
      </c>
      <c r="AJ552" s="33">
        <f t="shared" si="169"/>
        <v>0.99999999999999967</v>
      </c>
      <c r="AK552" s="95">
        <f t="shared" si="170"/>
        <v>0.95493067639454965</v>
      </c>
      <c r="AL552" s="3">
        <f t="shared" si="171"/>
        <v>0.95506121422983237</v>
      </c>
      <c r="AM552" s="3"/>
      <c r="AN552" s="3"/>
      <c r="AO552" s="3"/>
      <c r="AP552" s="3"/>
      <c r="AQ552" s="3"/>
      <c r="AR552" s="90">
        <f t="shared" si="177"/>
        <v>0</v>
      </c>
      <c r="AS552" s="91">
        <f t="shared" si="178"/>
        <v>0</v>
      </c>
      <c r="AT552" s="89">
        <f>SUM(AS$9:AS552)*RLR</f>
        <v>120</v>
      </c>
      <c r="AU552" s="90">
        <f>AT552-SUM(AW$9:AW552)</f>
        <v>5.3926542924201186</v>
      </c>
      <c r="AV552" s="48">
        <f t="shared" si="172"/>
        <v>0.35587188612099646</v>
      </c>
      <c r="AW552" s="31">
        <f t="shared" si="179"/>
        <v>1.9282434895423573E-2</v>
      </c>
      <c r="AX552" s="90">
        <f>SUM(AW$9:AW552)*RRF</f>
        <v>80.225141995305918</v>
      </c>
      <c r="AY552" s="96"/>
    </row>
    <row r="553" spans="1:51" x14ac:dyDescent="0.25">
      <c r="A553" s="14">
        <f t="shared" si="173"/>
        <v>5.44</v>
      </c>
      <c r="B553" s="59">
        <f>IF($B$4="AY",0,IFERROR(P*INDEX('UWYr writing pattern'!$C$4:$C$18,MATCH('Extended model w.Calcs'!$A553,'UWYr writing pattern'!$A$4:$A$18,0)) / 25,B552))</f>
        <v>0</v>
      </c>
      <c r="C553" s="36">
        <f t="shared" si="174"/>
        <v>4.1346598736958348E-19</v>
      </c>
      <c r="E553" s="48">
        <f t="shared" si="160"/>
        <v>16.32</v>
      </c>
      <c r="F553" s="34">
        <f t="shared" si="175"/>
        <v>8.0460649077177337E-20</v>
      </c>
      <c r="G553" s="31">
        <f>SUM($F$9:F553)*RLR</f>
        <v>119.99999999999996</v>
      </c>
      <c r="H553" s="32"/>
      <c r="I553" s="36">
        <f>G553-SUM($L$9:L553)</f>
        <v>10.588794193272207</v>
      </c>
      <c r="K553" s="48">
        <f t="shared" si="161"/>
        <v>0.3554502369668246</v>
      </c>
      <c r="L553" s="31">
        <f t="shared" si="176"/>
        <v>3.7817122118829295E-2</v>
      </c>
      <c r="M553" s="36">
        <f>SUM($L$9:L553)*RRF</f>
        <v>76.587844064709415</v>
      </c>
      <c r="N553" s="33"/>
      <c r="O553" s="36">
        <f t="shared" si="162"/>
        <v>87.176638257981622</v>
      </c>
      <c r="P553" s="33"/>
      <c r="Q553" s="33"/>
      <c r="R553" s="33"/>
      <c r="S553" s="33"/>
      <c r="T553" s="33"/>
      <c r="U553" s="33"/>
      <c r="V553" s="33"/>
      <c r="W553" s="31">
        <f t="shared" si="163"/>
        <v>3.4731142939045007E-19</v>
      </c>
      <c r="X553" s="31">
        <f t="shared" si="164"/>
        <v>7.4121559352905448</v>
      </c>
      <c r="Y553" s="31">
        <f t="shared" si="165"/>
        <v>7.4121559352905448</v>
      </c>
      <c r="Z553" s="31">
        <f t="shared" si="166"/>
        <v>-3.1766382579816224</v>
      </c>
      <c r="AA553" s="31"/>
      <c r="AB553" s="31"/>
      <c r="AC553" s="31"/>
      <c r="AD553" s="31"/>
      <c r="AE553" s="31"/>
      <c r="AF553" s="31"/>
      <c r="AG553" s="31"/>
      <c r="AH553" s="33">
        <f t="shared" si="167"/>
        <v>0.91176004838939784</v>
      </c>
      <c r="AI553" s="33">
        <f t="shared" si="168"/>
        <v>1.0378171221188288</v>
      </c>
      <c r="AJ553" s="33">
        <f t="shared" si="169"/>
        <v>0.99999999999999967</v>
      </c>
      <c r="AK553" s="95">
        <f t="shared" si="170"/>
        <v>0.95509068567780631</v>
      </c>
      <c r="AL553" s="3">
        <f t="shared" si="171"/>
        <v>0.95522113873435244</v>
      </c>
      <c r="AM553" s="3"/>
      <c r="AN553" s="3"/>
      <c r="AO553" s="3"/>
      <c r="AP553" s="3"/>
      <c r="AQ553" s="3"/>
      <c r="AR553" s="90">
        <f t="shared" si="177"/>
        <v>0</v>
      </c>
      <c r="AS553" s="91">
        <f t="shared" si="178"/>
        <v>0</v>
      </c>
      <c r="AT553" s="89">
        <f>SUM(AS$9:AS553)*RLR</f>
        <v>120</v>
      </c>
      <c r="AU553" s="90">
        <f>AT553-SUM(AW$9:AW553)</f>
        <v>5.3734633518777031</v>
      </c>
      <c r="AV553" s="48">
        <f t="shared" si="172"/>
        <v>0.3554502369668246</v>
      </c>
      <c r="AW553" s="31">
        <f t="shared" si="179"/>
        <v>1.9190940542420352E-2</v>
      </c>
      <c r="AX553" s="90">
        <f>SUM(AW$9:AW553)*RRF</f>
        <v>80.238575653685601</v>
      </c>
      <c r="AY553" s="96"/>
    </row>
    <row r="554" spans="1:51" x14ac:dyDescent="0.25">
      <c r="A554" s="14">
        <f t="shared" si="173"/>
        <v>5.45</v>
      </c>
      <c r="B554" s="59">
        <f>IF($B$4="AY",0,IFERROR(P*INDEX('UWYr writing pattern'!$C$4:$C$18,MATCH('Extended model w.Calcs'!$A554,'UWYr writing pattern'!$A$4:$A$18,0)) / 25,B553))</f>
        <v>0</v>
      </c>
      <c r="C554" s="36">
        <f t="shared" si="174"/>
        <v>3.4598833823086746E-19</v>
      </c>
      <c r="E554" s="48">
        <f t="shared" si="160"/>
        <v>16.350000000000001</v>
      </c>
      <c r="F554" s="34">
        <f t="shared" si="175"/>
        <v>6.7477649138716018E-20</v>
      </c>
      <c r="G554" s="31">
        <f>SUM($F$9:F554)*RLR</f>
        <v>119.99999999999996</v>
      </c>
      <c r="H554" s="32"/>
      <c r="I554" s="36">
        <f>G554-SUM($L$9:L554)</f>
        <v>10.551156299220295</v>
      </c>
      <c r="K554" s="48">
        <f t="shared" si="161"/>
        <v>0.3550295857988166</v>
      </c>
      <c r="L554" s="31">
        <f t="shared" si="176"/>
        <v>3.7637894051915421E-2</v>
      </c>
      <c r="M554" s="36">
        <f>SUM($L$9:L554)*RRF</f>
        <v>76.614190590545761</v>
      </c>
      <c r="N554" s="33"/>
      <c r="O554" s="36">
        <f t="shared" si="162"/>
        <v>87.165346889766056</v>
      </c>
      <c r="P554" s="33"/>
      <c r="Q554" s="33"/>
      <c r="R554" s="33"/>
      <c r="S554" s="33"/>
      <c r="T554" s="33"/>
      <c r="U554" s="33"/>
      <c r="V554" s="33"/>
      <c r="W554" s="31">
        <f t="shared" si="163"/>
        <v>2.9063020411392861E-19</v>
      </c>
      <c r="X554" s="31">
        <f t="shared" si="164"/>
        <v>7.3858094094542066</v>
      </c>
      <c r="Y554" s="31">
        <f t="shared" si="165"/>
        <v>7.3858094094542066</v>
      </c>
      <c r="Z554" s="31">
        <f t="shared" si="166"/>
        <v>-3.1653468897660559</v>
      </c>
      <c r="AA554" s="31"/>
      <c r="AB554" s="31"/>
      <c r="AC554" s="31"/>
      <c r="AD554" s="31"/>
      <c r="AE554" s="31"/>
      <c r="AF554" s="31"/>
      <c r="AG554" s="31"/>
      <c r="AH554" s="33">
        <f t="shared" si="167"/>
        <v>0.91207369750649714</v>
      </c>
      <c r="AI554" s="33">
        <f t="shared" si="168"/>
        <v>1.0376827010686436</v>
      </c>
      <c r="AJ554" s="33">
        <f t="shared" si="169"/>
        <v>0.99999999999999967</v>
      </c>
      <c r="AK554" s="95">
        <f t="shared" si="170"/>
        <v>0.95524993841687122</v>
      </c>
      <c r="AL554" s="3">
        <f t="shared" si="171"/>
        <v>0.95538030530283213</v>
      </c>
      <c r="AM554" s="3"/>
      <c r="AN554" s="3"/>
      <c r="AO554" s="3"/>
      <c r="AP554" s="3"/>
      <c r="AQ554" s="3"/>
      <c r="AR554" s="90">
        <f t="shared" si="177"/>
        <v>0</v>
      </c>
      <c r="AS554" s="91">
        <f t="shared" si="178"/>
        <v>0</v>
      </c>
      <c r="AT554" s="89">
        <f>SUM(AS$9:AS554)*RLR</f>
        <v>120</v>
      </c>
      <c r="AU554" s="90">
        <f>AT554-SUM(AW$9:AW554)</f>
        <v>5.3543633636601271</v>
      </c>
      <c r="AV554" s="48">
        <f t="shared" si="172"/>
        <v>0.3550295857988166</v>
      </c>
      <c r="AW554" s="31">
        <f t="shared" si="179"/>
        <v>1.9099988217574772E-2</v>
      </c>
      <c r="AX554" s="90">
        <f>SUM(AW$9:AW554)*RRF</f>
        <v>80.2519456454379</v>
      </c>
      <c r="AY554" s="96"/>
    </row>
    <row r="555" spans="1:51" x14ac:dyDescent="0.25">
      <c r="A555" s="14">
        <f t="shared" si="173"/>
        <v>5.46</v>
      </c>
      <c r="B555" s="59">
        <f>IF($B$4="AY",0,IFERROR(P*INDEX('UWYr writing pattern'!$C$4:$C$18,MATCH('Extended model w.Calcs'!$A555,'UWYr writing pattern'!$A$4:$A$18,0)) / 25,B554))</f>
        <v>0</v>
      </c>
      <c r="C555" s="36">
        <f t="shared" si="174"/>
        <v>2.8941924493012059E-19</v>
      </c>
      <c r="E555" s="48">
        <f t="shared" si="160"/>
        <v>16.38</v>
      </c>
      <c r="F555" s="34">
        <f t="shared" si="175"/>
        <v>5.6569093300746839E-20</v>
      </c>
      <c r="G555" s="31">
        <f>SUM($F$9:F555)*RLR</f>
        <v>119.99999999999996</v>
      </c>
      <c r="H555" s="32"/>
      <c r="I555" s="36">
        <f>G555-SUM($L$9:L555)</f>
        <v>10.513696572714181</v>
      </c>
      <c r="K555" s="48">
        <f t="shared" si="161"/>
        <v>0.35460992907801414</v>
      </c>
      <c r="L555" s="31">
        <f t="shared" si="176"/>
        <v>3.7459726506107564E-2</v>
      </c>
      <c r="M555" s="36">
        <f>SUM($L$9:L555)*RRF</f>
        <v>76.640412399100043</v>
      </c>
      <c r="N555" s="33"/>
      <c r="O555" s="36">
        <f t="shared" si="162"/>
        <v>87.154108971814225</v>
      </c>
      <c r="P555" s="33"/>
      <c r="Q555" s="33"/>
      <c r="R555" s="33"/>
      <c r="S555" s="33"/>
      <c r="T555" s="33"/>
      <c r="U555" s="33"/>
      <c r="V555" s="33"/>
      <c r="W555" s="31">
        <f t="shared" si="163"/>
        <v>2.4311216574130128E-19</v>
      </c>
      <c r="X555" s="31">
        <f t="shared" si="164"/>
        <v>7.3595876008999266</v>
      </c>
      <c r="Y555" s="31">
        <f t="shared" si="165"/>
        <v>7.3595876008999266</v>
      </c>
      <c r="Z555" s="31">
        <f t="shared" si="166"/>
        <v>-3.1541089718142246</v>
      </c>
      <c r="AA555" s="31"/>
      <c r="AB555" s="31"/>
      <c r="AC555" s="31"/>
      <c r="AD555" s="31"/>
      <c r="AE555" s="31"/>
      <c r="AF555" s="31"/>
      <c r="AG555" s="31"/>
      <c r="AH555" s="33">
        <f t="shared" si="167"/>
        <v>0.91238586189404813</v>
      </c>
      <c r="AI555" s="33">
        <f t="shared" si="168"/>
        <v>1.0375489163311218</v>
      </c>
      <c r="AJ555" s="33">
        <f t="shared" si="169"/>
        <v>0.99999999999999967</v>
      </c>
      <c r="AK555" s="95">
        <f t="shared" si="170"/>
        <v>0.95540843907776096</v>
      </c>
      <c r="AL555" s="3">
        <f t="shared" si="171"/>
        <v>0.9555387184201003</v>
      </c>
      <c r="AM555" s="3"/>
      <c r="AN555" s="3"/>
      <c r="AO555" s="3"/>
      <c r="AP555" s="3"/>
      <c r="AQ555" s="3"/>
      <c r="AR555" s="90">
        <f t="shared" si="177"/>
        <v>0</v>
      </c>
      <c r="AS555" s="91">
        <f t="shared" si="178"/>
        <v>0</v>
      </c>
      <c r="AT555" s="89">
        <f>SUM(AS$9:AS555)*RLR</f>
        <v>120</v>
      </c>
      <c r="AU555" s="90">
        <f>AT555-SUM(AW$9:AW555)</f>
        <v>5.3353537895879555</v>
      </c>
      <c r="AV555" s="48">
        <f t="shared" si="172"/>
        <v>0.35460992907801414</v>
      </c>
      <c r="AW555" s="31">
        <f t="shared" si="179"/>
        <v>1.9009574072166132E-2</v>
      </c>
      <c r="AX555" s="90">
        <f>SUM(AW$9:AW555)*RRF</f>
        <v>80.265252347288424</v>
      </c>
      <c r="AY555" s="96"/>
    </row>
    <row r="556" spans="1:51" x14ac:dyDescent="0.25">
      <c r="A556" s="14">
        <f t="shared" si="173"/>
        <v>5.47</v>
      </c>
      <c r="B556" s="59">
        <f>IF($B$4="AY",0,IFERROR(P*INDEX('UWYr writing pattern'!$C$4:$C$18,MATCH('Extended model w.Calcs'!$A556,'UWYr writing pattern'!$A$4:$A$18,0)) / 25,B555))</f>
        <v>0</v>
      </c>
      <c r="C556" s="36">
        <f t="shared" si="174"/>
        <v>2.4201237261056687E-19</v>
      </c>
      <c r="E556" s="48">
        <f t="shared" si="160"/>
        <v>16.41</v>
      </c>
      <c r="F556" s="34">
        <f t="shared" si="175"/>
        <v>4.7406872319553746E-20</v>
      </c>
      <c r="G556" s="31">
        <f>SUM($F$9:F556)*RLR</f>
        <v>119.99999999999996</v>
      </c>
      <c r="H556" s="32"/>
      <c r="I556" s="36">
        <f>G556-SUM($L$9:L556)</f>
        <v>10.476413960754201</v>
      </c>
      <c r="K556" s="48">
        <f t="shared" si="161"/>
        <v>0.35419126328217243</v>
      </c>
      <c r="L556" s="31">
        <f t="shared" si="176"/>
        <v>3.7282611959979367E-2</v>
      </c>
      <c r="M556" s="36">
        <f>SUM($L$9:L556)*RRF</f>
        <v>76.666510227472031</v>
      </c>
      <c r="N556" s="33"/>
      <c r="O556" s="36">
        <f t="shared" si="162"/>
        <v>87.142924188226232</v>
      </c>
      <c r="P556" s="33"/>
      <c r="Q556" s="33"/>
      <c r="R556" s="33"/>
      <c r="S556" s="33"/>
      <c r="T556" s="33"/>
      <c r="U556" s="33"/>
      <c r="V556" s="33"/>
      <c r="W556" s="31">
        <f t="shared" si="163"/>
        <v>2.0329039299287615E-19</v>
      </c>
      <c r="X556" s="31">
        <f t="shared" si="164"/>
        <v>7.3334897725279395</v>
      </c>
      <c r="Y556" s="31">
        <f t="shared" si="165"/>
        <v>7.3334897725279395</v>
      </c>
      <c r="Z556" s="31">
        <f t="shared" si="166"/>
        <v>-3.1429241882262318</v>
      </c>
      <c r="AA556" s="31"/>
      <c r="AB556" s="31"/>
      <c r="AC556" s="31"/>
      <c r="AD556" s="31"/>
      <c r="AE556" s="31"/>
      <c r="AF556" s="31"/>
      <c r="AG556" s="31"/>
      <c r="AH556" s="33">
        <f t="shared" si="167"/>
        <v>0.912696550327048</v>
      </c>
      <c r="AI556" s="33">
        <f t="shared" si="168"/>
        <v>1.0374157641455504</v>
      </c>
      <c r="AJ556" s="33">
        <f t="shared" si="169"/>
        <v>0.99999999999999967</v>
      </c>
      <c r="AK556" s="95">
        <f t="shared" si="170"/>
        <v>0.95556619209489213</v>
      </c>
      <c r="AL556" s="3">
        <f t="shared" si="171"/>
        <v>0.9556963825391781</v>
      </c>
      <c r="AM556" s="3"/>
      <c r="AN556" s="3"/>
      <c r="AO556" s="3"/>
      <c r="AP556" s="3"/>
      <c r="AQ556" s="3"/>
      <c r="AR556" s="90">
        <f t="shared" si="177"/>
        <v>0</v>
      </c>
      <c r="AS556" s="91">
        <f t="shared" si="178"/>
        <v>0</v>
      </c>
      <c r="AT556" s="89">
        <f>SUM(AS$9:AS556)*RLR</f>
        <v>120</v>
      </c>
      <c r="AU556" s="90">
        <f>AT556-SUM(AW$9:AW556)</f>
        <v>5.3164340952986322</v>
      </c>
      <c r="AV556" s="48">
        <f t="shared" si="172"/>
        <v>0.35419126328217243</v>
      </c>
      <c r="AW556" s="31">
        <f t="shared" si="179"/>
        <v>1.891969428931899E-2</v>
      </c>
      <c r="AX556" s="90">
        <f>SUM(AW$9:AW556)*RRF</f>
        <v>80.278496133290957</v>
      </c>
      <c r="AY556" s="96"/>
    </row>
    <row r="557" spans="1:51" x14ac:dyDescent="0.25">
      <c r="A557" s="14">
        <f t="shared" si="173"/>
        <v>5.48</v>
      </c>
      <c r="B557" s="59">
        <f>IF($B$4="AY",0,IFERROR(P*INDEX('UWYr writing pattern'!$C$4:$C$18,MATCH('Extended model w.Calcs'!$A557,'UWYr writing pattern'!$A$4:$A$18,0)) / 25,B556))</f>
        <v>0</v>
      </c>
      <c r="C557" s="36">
        <f t="shared" si="174"/>
        <v>2.0229814226517283E-19</v>
      </c>
      <c r="E557" s="48">
        <f t="shared" si="160"/>
        <v>16.440000000000001</v>
      </c>
      <c r="F557" s="34">
        <f t="shared" si="175"/>
        <v>3.9714230345394029E-20</v>
      </c>
      <c r="G557" s="31">
        <f>SUM($F$9:F557)*RLR</f>
        <v>119.99999999999996</v>
      </c>
      <c r="H557" s="32"/>
      <c r="I557" s="36">
        <f>G557-SUM($L$9:L557)</f>
        <v>10.439307417799938</v>
      </c>
      <c r="K557" s="48">
        <f t="shared" si="161"/>
        <v>0.35377358490566035</v>
      </c>
      <c r="L557" s="31">
        <f t="shared" si="176"/>
        <v>3.710654295426518E-2</v>
      </c>
      <c r="M557" s="36">
        <f>SUM($L$9:L557)*RRF</f>
        <v>76.692484807540012</v>
      </c>
      <c r="N557" s="33"/>
      <c r="O557" s="36">
        <f t="shared" si="162"/>
        <v>87.13179222533995</v>
      </c>
      <c r="P557" s="33"/>
      <c r="Q557" s="33"/>
      <c r="R557" s="33"/>
      <c r="S557" s="33"/>
      <c r="T557" s="33"/>
      <c r="U557" s="33"/>
      <c r="V557" s="33"/>
      <c r="W557" s="31">
        <f t="shared" si="163"/>
        <v>1.6993043950274518E-19</v>
      </c>
      <c r="X557" s="31">
        <f t="shared" si="164"/>
        <v>7.307515192459956</v>
      </c>
      <c r="Y557" s="31">
        <f t="shared" si="165"/>
        <v>7.307515192459956</v>
      </c>
      <c r="Z557" s="31">
        <f t="shared" si="166"/>
        <v>-3.1317922253399502</v>
      </c>
      <c r="AA557" s="31"/>
      <c r="AB557" s="31"/>
      <c r="AC557" s="31"/>
      <c r="AD557" s="31"/>
      <c r="AE557" s="31"/>
      <c r="AF557" s="31"/>
      <c r="AG557" s="31"/>
      <c r="AH557" s="33">
        <f t="shared" si="167"/>
        <v>0.91300577151833351</v>
      </c>
      <c r="AI557" s="33">
        <f t="shared" si="168"/>
        <v>1.0372832407778565</v>
      </c>
      <c r="AJ557" s="33">
        <f t="shared" si="169"/>
        <v>0.99999999999999967</v>
      </c>
      <c r="AK557" s="95">
        <f t="shared" si="170"/>
        <v>0.95572320187134341</v>
      </c>
      <c r="AL557" s="3">
        <f t="shared" si="171"/>
        <v>0.95585330208154218</v>
      </c>
      <c r="AM557" s="3"/>
      <c r="AN557" s="3"/>
      <c r="AO557" s="3"/>
      <c r="AP557" s="3"/>
      <c r="AQ557" s="3"/>
      <c r="AR557" s="90">
        <f t="shared" si="177"/>
        <v>0</v>
      </c>
      <c r="AS557" s="91">
        <f t="shared" si="178"/>
        <v>0</v>
      </c>
      <c r="AT557" s="89">
        <f>SUM(AS$9:AS557)*RLR</f>
        <v>120</v>
      </c>
      <c r="AU557" s="90">
        <f>AT557-SUM(AW$9:AW557)</f>
        <v>5.2976037502149325</v>
      </c>
      <c r="AV557" s="48">
        <f t="shared" si="172"/>
        <v>0.35377358490566035</v>
      </c>
      <c r="AW557" s="31">
        <f t="shared" si="179"/>
        <v>1.8830345083702359E-2</v>
      </c>
      <c r="AX557" s="90">
        <f>SUM(AW$9:AW557)*RRF</f>
        <v>80.291677374849542</v>
      </c>
      <c r="AY557" s="96"/>
    </row>
    <row r="558" spans="1:51" x14ac:dyDescent="0.25">
      <c r="A558" s="14">
        <f t="shared" si="173"/>
        <v>5.49</v>
      </c>
      <c r="B558" s="59">
        <f>IF($B$4="AY",0,IFERROR(P*INDEX('UWYr writing pattern'!$C$4:$C$18,MATCH('Extended model w.Calcs'!$A558,'UWYr writing pattern'!$A$4:$A$18,0)) / 25,B557))</f>
        <v>0</v>
      </c>
      <c r="C558" s="36">
        <f t="shared" si="174"/>
        <v>1.690403276767784E-19</v>
      </c>
      <c r="E558" s="48">
        <f t="shared" si="160"/>
        <v>16.47</v>
      </c>
      <c r="F558" s="34">
        <f t="shared" si="175"/>
        <v>3.3257814588394417E-20</v>
      </c>
      <c r="G558" s="31">
        <f>SUM($F$9:F558)*RLR</f>
        <v>119.99999999999996</v>
      </c>
      <c r="H558" s="32"/>
      <c r="I558" s="36">
        <f>G558-SUM($L$9:L558)</f>
        <v>10.402375905708666</v>
      </c>
      <c r="K558" s="48">
        <f t="shared" si="161"/>
        <v>0.35335689045936397</v>
      </c>
      <c r="L558" s="31">
        <f t="shared" si="176"/>
        <v>3.6931512091273364E-2</v>
      </c>
      <c r="M558" s="36">
        <f>SUM($L$9:L558)*RRF</f>
        <v>76.718336866003895</v>
      </c>
      <c r="N558" s="33"/>
      <c r="O558" s="36">
        <f t="shared" si="162"/>
        <v>87.120712771712562</v>
      </c>
      <c r="P558" s="33"/>
      <c r="Q558" s="33"/>
      <c r="R558" s="33"/>
      <c r="S558" s="33"/>
      <c r="T558" s="33"/>
      <c r="U558" s="33"/>
      <c r="V558" s="33"/>
      <c r="W558" s="31">
        <f t="shared" si="163"/>
        <v>1.4199387524849386E-19</v>
      </c>
      <c r="X558" s="31">
        <f t="shared" si="164"/>
        <v>7.2816631339960658</v>
      </c>
      <c r="Y558" s="31">
        <f t="shared" si="165"/>
        <v>7.2816631339960658</v>
      </c>
      <c r="Z558" s="31">
        <f t="shared" si="166"/>
        <v>-3.1207127717125616</v>
      </c>
      <c r="AA558" s="31"/>
      <c r="AB558" s="31"/>
      <c r="AC558" s="31"/>
      <c r="AD558" s="31"/>
      <c r="AE558" s="31"/>
      <c r="AF558" s="31"/>
      <c r="AG558" s="31"/>
      <c r="AH558" s="33">
        <f t="shared" si="167"/>
        <v>0.91331353411909399</v>
      </c>
      <c r="AI558" s="33">
        <f t="shared" si="168"/>
        <v>1.0371513425203875</v>
      </c>
      <c r="AJ558" s="33">
        <f t="shared" si="169"/>
        <v>0.99999999999999967</v>
      </c>
      <c r="AK558" s="95">
        <f t="shared" si="170"/>
        <v>0.95587947277911278</v>
      </c>
      <c r="AL558" s="3">
        <f t="shared" si="171"/>
        <v>0.95600948143738573</v>
      </c>
      <c r="AM558" s="3"/>
      <c r="AN558" s="3"/>
      <c r="AO558" s="3"/>
      <c r="AP558" s="3"/>
      <c r="AQ558" s="3"/>
      <c r="AR558" s="90">
        <f t="shared" si="177"/>
        <v>0</v>
      </c>
      <c r="AS558" s="91">
        <f t="shared" si="178"/>
        <v>0</v>
      </c>
      <c r="AT558" s="89">
        <f>SUM(AS$9:AS558)*RLR</f>
        <v>120</v>
      </c>
      <c r="AU558" s="90">
        <f>AT558-SUM(AW$9:AW558)</f>
        <v>5.2788622275136987</v>
      </c>
      <c r="AV558" s="48">
        <f t="shared" si="172"/>
        <v>0.35335689045936397</v>
      </c>
      <c r="AW558" s="31">
        <f t="shared" si="179"/>
        <v>1.8741522701232072E-2</v>
      </c>
      <c r="AX558" s="90">
        <f>SUM(AW$9:AW558)*RRF</f>
        <v>80.304796440740404</v>
      </c>
      <c r="AY558" s="96"/>
    </row>
    <row r="559" spans="1:51" x14ac:dyDescent="0.25">
      <c r="A559" s="14">
        <f t="shared" si="173"/>
        <v>5.5</v>
      </c>
      <c r="B559" s="59">
        <f>IF($B$4="AY",0,IFERROR(P*INDEX('UWYr writing pattern'!$C$4:$C$18,MATCH('Extended model w.Calcs'!$A559,'UWYr writing pattern'!$A$4:$A$18,0)) / 25,B558))</f>
        <v>0</v>
      </c>
      <c r="C559" s="36">
        <f t="shared" si="174"/>
        <v>1.41199385708413E-19</v>
      </c>
      <c r="E559" s="48">
        <f t="shared" si="160"/>
        <v>16.5</v>
      </c>
      <c r="F559" s="34">
        <f t="shared" si="175"/>
        <v>2.7840941968365404E-20</v>
      </c>
      <c r="G559" s="31">
        <f>SUM($F$9:F559)*RLR</f>
        <v>119.99999999999996</v>
      </c>
      <c r="H559" s="32"/>
      <c r="I559" s="36">
        <f>G559-SUM($L$9:L559)</f>
        <v>10.365618393674353</v>
      </c>
      <c r="K559" s="48">
        <f t="shared" si="161"/>
        <v>0.35294117647058826</v>
      </c>
      <c r="L559" s="31">
        <f t="shared" si="176"/>
        <v>3.6757512034306244E-2</v>
      </c>
      <c r="M559" s="36">
        <f>SUM($L$9:L559)*RRF</f>
        <v>76.744067124427914</v>
      </c>
      <c r="N559" s="33"/>
      <c r="O559" s="36">
        <f t="shared" si="162"/>
        <v>87.109685518102268</v>
      </c>
      <c r="P559" s="33"/>
      <c r="Q559" s="33"/>
      <c r="R559" s="33"/>
      <c r="S559" s="33"/>
      <c r="T559" s="33"/>
      <c r="U559" s="33"/>
      <c r="V559" s="33"/>
      <c r="W559" s="31">
        <f t="shared" si="163"/>
        <v>1.1860748399506691E-19</v>
      </c>
      <c r="X559" s="31">
        <f t="shared" si="164"/>
        <v>7.2559328755720465</v>
      </c>
      <c r="Y559" s="31">
        <f t="shared" si="165"/>
        <v>7.2559328755720465</v>
      </c>
      <c r="Z559" s="31">
        <f t="shared" si="166"/>
        <v>-3.1096855181022676</v>
      </c>
      <c r="AA559" s="31"/>
      <c r="AB559" s="31"/>
      <c r="AC559" s="31"/>
      <c r="AD559" s="31"/>
      <c r="AE559" s="31"/>
      <c r="AF559" s="31"/>
      <c r="AG559" s="31"/>
      <c r="AH559" s="33">
        <f t="shared" si="167"/>
        <v>0.9136198467193799</v>
      </c>
      <c r="AI559" s="33">
        <f t="shared" si="168"/>
        <v>1.0370200656916937</v>
      </c>
      <c r="AJ559" s="33">
        <f t="shared" si="169"/>
        <v>0.99999999999999967</v>
      </c>
      <c r="AK559" s="95">
        <f t="shared" si="170"/>
        <v>0.95603500915937312</v>
      </c>
      <c r="AL559" s="3">
        <f t="shared" si="171"/>
        <v>0.95616492496587568</v>
      </c>
      <c r="AM559" s="3"/>
      <c r="AN559" s="3"/>
      <c r="AO559" s="3"/>
      <c r="AP559" s="3"/>
      <c r="AQ559" s="3"/>
      <c r="AR559" s="90">
        <f t="shared" si="177"/>
        <v>0</v>
      </c>
      <c r="AS559" s="91">
        <f t="shared" si="178"/>
        <v>0</v>
      </c>
      <c r="AT559" s="89">
        <f>SUM(AS$9:AS559)*RLR</f>
        <v>120</v>
      </c>
      <c r="AU559" s="90">
        <f>AT559-SUM(AW$9:AW559)</f>
        <v>5.2602090040949179</v>
      </c>
      <c r="AV559" s="48">
        <f t="shared" si="172"/>
        <v>0.35294117647058826</v>
      </c>
      <c r="AW559" s="31">
        <f t="shared" si="179"/>
        <v>1.8653223418776323E-2</v>
      </c>
      <c r="AX559" s="90">
        <f>SUM(AW$9:AW559)*RRF</f>
        <v>80.317853697133557</v>
      </c>
      <c r="AY559" s="96"/>
    </row>
    <row r="560" spans="1:51" x14ac:dyDescent="0.25">
      <c r="A560" s="14">
        <f t="shared" si="173"/>
        <v>5.51</v>
      </c>
      <c r="B560" s="59">
        <f>IF($B$4="AY",0,IFERROR(P*INDEX('UWYr writing pattern'!$C$4:$C$18,MATCH('Extended model w.Calcs'!$A560,'UWYr writing pattern'!$A$4:$A$18,0)) / 25,B559))</f>
        <v>0</v>
      </c>
      <c r="C560" s="36">
        <f t="shared" si="174"/>
        <v>1.1790148706652486E-19</v>
      </c>
      <c r="E560" s="48">
        <f t="shared" si="160"/>
        <v>16.53</v>
      </c>
      <c r="F560" s="34">
        <f t="shared" si="175"/>
        <v>2.3297898641888145E-20</v>
      </c>
      <c r="G560" s="31">
        <f>SUM($F$9:F560)*RLR</f>
        <v>119.99999999999996</v>
      </c>
      <c r="H560" s="32"/>
      <c r="I560" s="36">
        <f>G560-SUM($L$9:L560)</f>
        <v>10.329033858167264</v>
      </c>
      <c r="K560" s="48">
        <f t="shared" si="161"/>
        <v>0.35252643948296125</v>
      </c>
      <c r="L560" s="31">
        <f t="shared" si="176"/>
        <v>3.6584535507085951E-2</v>
      </c>
      <c r="M560" s="36">
        <f>SUM($L$9:L560)*RRF</f>
        <v>76.769676299282878</v>
      </c>
      <c r="N560" s="33"/>
      <c r="O560" s="36">
        <f t="shared" si="162"/>
        <v>87.098710157450142</v>
      </c>
      <c r="P560" s="33"/>
      <c r="Q560" s="33"/>
      <c r="R560" s="33"/>
      <c r="S560" s="33"/>
      <c r="T560" s="33"/>
      <c r="U560" s="33"/>
      <c r="V560" s="33"/>
      <c r="W560" s="31">
        <f t="shared" si="163"/>
        <v>9.9037249135880858E-20</v>
      </c>
      <c r="X560" s="31">
        <f t="shared" si="164"/>
        <v>7.2303237007170846</v>
      </c>
      <c r="Y560" s="31">
        <f t="shared" si="165"/>
        <v>7.2303237007170846</v>
      </c>
      <c r="Z560" s="31">
        <f t="shared" si="166"/>
        <v>-3.0987101574501423</v>
      </c>
      <c r="AA560" s="31"/>
      <c r="AB560" s="31"/>
      <c r="AC560" s="31"/>
      <c r="AD560" s="31"/>
      <c r="AE560" s="31"/>
      <c r="AF560" s="31"/>
      <c r="AG560" s="31"/>
      <c r="AH560" s="33">
        <f t="shared" si="167"/>
        <v>0.91392471784860574</v>
      </c>
      <c r="AI560" s="33">
        <f t="shared" si="168"/>
        <v>1.0368894066363112</v>
      </c>
      <c r="AJ560" s="33">
        <f t="shared" si="169"/>
        <v>0.99999999999999967</v>
      </c>
      <c r="AK560" s="95">
        <f t="shared" si="170"/>
        <v>0.95618981532272596</v>
      </c>
      <c r="AL560" s="3">
        <f t="shared" si="171"/>
        <v>0.9563196369954079</v>
      </c>
      <c r="AM560" s="3"/>
      <c r="AN560" s="3"/>
      <c r="AO560" s="3"/>
      <c r="AP560" s="3"/>
      <c r="AQ560" s="3"/>
      <c r="AR560" s="90">
        <f t="shared" si="177"/>
        <v>0</v>
      </c>
      <c r="AS560" s="91">
        <f t="shared" si="178"/>
        <v>0</v>
      </c>
      <c r="AT560" s="89">
        <f>SUM(AS$9:AS560)*RLR</f>
        <v>120</v>
      </c>
      <c r="AU560" s="90">
        <f>AT560-SUM(AW$9:AW560)</f>
        <v>5.2416435605510543</v>
      </c>
      <c r="AV560" s="48">
        <f t="shared" si="172"/>
        <v>0.35252643948296125</v>
      </c>
      <c r="AW560" s="31">
        <f t="shared" si="179"/>
        <v>1.8565443543864416E-2</v>
      </c>
      <c r="AX560" s="90">
        <f>SUM(AW$9:AW560)*RRF</f>
        <v>80.330849507614261</v>
      </c>
      <c r="AY560" s="96"/>
    </row>
    <row r="561" spans="1:51" x14ac:dyDescent="0.25">
      <c r="A561" s="14">
        <f t="shared" si="173"/>
        <v>5.52</v>
      </c>
      <c r="B561" s="59">
        <f>IF($B$4="AY",0,IFERROR(P*INDEX('UWYr writing pattern'!$C$4:$C$18,MATCH('Extended model w.Calcs'!$A561,'UWYr writing pattern'!$A$4:$A$18,0)) / 25,B560))</f>
        <v>0</v>
      </c>
      <c r="C561" s="36">
        <f t="shared" si="174"/>
        <v>9.8412371254428303E-20</v>
      </c>
      <c r="E561" s="48">
        <f t="shared" si="160"/>
        <v>16.559999999999999</v>
      </c>
      <c r="F561" s="34">
        <f t="shared" si="175"/>
        <v>1.948911581209656E-20</v>
      </c>
      <c r="G561" s="31">
        <f>SUM($F$9:F561)*RLR</f>
        <v>119.99999999999996</v>
      </c>
      <c r="H561" s="32"/>
      <c r="I561" s="36">
        <f>G561-SUM($L$9:L561)</f>
        <v>10.29262128287408</v>
      </c>
      <c r="K561" s="48">
        <f t="shared" si="161"/>
        <v>0.35211267605633806</v>
      </c>
      <c r="L561" s="31">
        <f t="shared" si="176"/>
        <v>3.6412575293186603E-2</v>
      </c>
      <c r="M561" s="36">
        <f>SUM($L$9:L561)*RRF</f>
        <v>76.795165101988104</v>
      </c>
      <c r="N561" s="33"/>
      <c r="O561" s="36">
        <f t="shared" si="162"/>
        <v>87.087786384862184</v>
      </c>
      <c r="P561" s="33"/>
      <c r="Q561" s="33"/>
      <c r="R561" s="33"/>
      <c r="S561" s="33"/>
      <c r="T561" s="33"/>
      <c r="U561" s="33"/>
      <c r="V561" s="33"/>
      <c r="W561" s="31">
        <f t="shared" si="163"/>
        <v>8.2666391853719774E-20</v>
      </c>
      <c r="X561" s="31">
        <f t="shared" si="164"/>
        <v>7.2048348980118559</v>
      </c>
      <c r="Y561" s="31">
        <f t="shared" si="165"/>
        <v>7.2048348980118559</v>
      </c>
      <c r="Z561" s="31">
        <f t="shared" si="166"/>
        <v>-3.0877863848621843</v>
      </c>
      <c r="AA561" s="31"/>
      <c r="AB561" s="31"/>
      <c r="AC561" s="31"/>
      <c r="AD561" s="31"/>
      <c r="AE561" s="31"/>
      <c r="AF561" s="31"/>
      <c r="AG561" s="31"/>
      <c r="AH561" s="33">
        <f t="shared" si="167"/>
        <v>0.9142281559760489</v>
      </c>
      <c r="AI561" s="33">
        <f t="shared" si="168"/>
        <v>1.0367593617245499</v>
      </c>
      <c r="AJ561" s="33">
        <f t="shared" si="169"/>
        <v>0.99999999999999967</v>
      </c>
      <c r="AK561" s="95">
        <f t="shared" si="170"/>
        <v>0.95634389554945221</v>
      </c>
      <c r="AL561" s="3">
        <f t="shared" si="171"/>
        <v>0.95647362182386109</v>
      </c>
      <c r="AM561" s="3"/>
      <c r="AN561" s="3"/>
      <c r="AO561" s="3"/>
      <c r="AP561" s="3"/>
      <c r="AQ561" s="3"/>
      <c r="AR561" s="90">
        <f t="shared" si="177"/>
        <v>0</v>
      </c>
      <c r="AS561" s="91">
        <f t="shared" si="178"/>
        <v>0</v>
      </c>
      <c r="AT561" s="89">
        <f>SUM(AS$9:AS561)*RLR</f>
        <v>120</v>
      </c>
      <c r="AU561" s="90">
        <f>AT561-SUM(AW$9:AW561)</f>
        <v>5.2231653811366527</v>
      </c>
      <c r="AV561" s="48">
        <f t="shared" si="172"/>
        <v>0.35211267605633806</v>
      </c>
      <c r="AW561" s="31">
        <f t="shared" si="179"/>
        <v>1.8478179414398548E-2</v>
      </c>
      <c r="AX561" s="90">
        <f>SUM(AW$9:AW561)*RRF</f>
        <v>80.343784233204332</v>
      </c>
      <c r="AY561" s="96"/>
    </row>
    <row r="562" spans="1:51" x14ac:dyDescent="0.25">
      <c r="A562" s="14">
        <f t="shared" si="173"/>
        <v>5.53</v>
      </c>
      <c r="B562" s="59">
        <f>IF($B$4="AY",0,IFERROR(P*INDEX('UWYr writing pattern'!$C$4:$C$18,MATCH('Extended model w.Calcs'!$A562,'UWYr writing pattern'!$A$4:$A$18,0)) / 25,B561))</f>
        <v>0</v>
      </c>
      <c r="C562" s="36">
        <f t="shared" si="174"/>
        <v>8.2115282574694972E-20</v>
      </c>
      <c r="E562" s="48">
        <f t="shared" si="160"/>
        <v>16.59</v>
      </c>
      <c r="F562" s="34">
        <f t="shared" si="175"/>
        <v>1.6297088679733328E-20</v>
      </c>
      <c r="G562" s="31">
        <f>SUM($F$9:F562)*RLR</f>
        <v>119.99999999999996</v>
      </c>
      <c r="H562" s="32"/>
      <c r="I562" s="36">
        <f>G562-SUM($L$9:L562)</f>
        <v>10.256379658638608</v>
      </c>
      <c r="K562" s="48">
        <f t="shared" si="161"/>
        <v>0.35169988276670572</v>
      </c>
      <c r="L562" s="31">
        <f t="shared" si="176"/>
        <v>3.6241624235472114E-2</v>
      </c>
      <c r="M562" s="36">
        <f>SUM($L$9:L562)*RRF</f>
        <v>76.820534238952945</v>
      </c>
      <c r="N562" s="33"/>
      <c r="O562" s="36">
        <f t="shared" si="162"/>
        <v>87.076913897591552</v>
      </c>
      <c r="P562" s="33"/>
      <c r="Q562" s="33"/>
      <c r="R562" s="33"/>
      <c r="S562" s="33"/>
      <c r="T562" s="33"/>
      <c r="U562" s="33"/>
      <c r="V562" s="33"/>
      <c r="W562" s="31">
        <f t="shared" si="163"/>
        <v>6.8976837362743767E-20</v>
      </c>
      <c r="X562" s="31">
        <f t="shared" si="164"/>
        <v>7.1794657610470249</v>
      </c>
      <c r="Y562" s="31">
        <f t="shared" si="165"/>
        <v>7.1794657610470249</v>
      </c>
      <c r="Z562" s="31">
        <f t="shared" si="166"/>
        <v>-3.0769138975915524</v>
      </c>
      <c r="AA562" s="31"/>
      <c r="AB562" s="31"/>
      <c r="AC562" s="31"/>
      <c r="AD562" s="31"/>
      <c r="AE562" s="31"/>
      <c r="AF562" s="31"/>
      <c r="AG562" s="31"/>
      <c r="AH562" s="33">
        <f t="shared" si="167"/>
        <v>0.91453016951134458</v>
      </c>
      <c r="AI562" s="33">
        <f t="shared" si="168"/>
        <v>1.0366299273522803</v>
      </c>
      <c r="AJ562" s="33">
        <f t="shared" si="169"/>
        <v>0.99999999999999967</v>
      </c>
      <c r="AK562" s="95">
        <f t="shared" si="170"/>
        <v>0.95649725408976038</v>
      </c>
      <c r="AL562" s="3">
        <f t="shared" si="171"/>
        <v>0.95662688371884763</v>
      </c>
      <c r="AM562" s="3"/>
      <c r="AN562" s="3"/>
      <c r="AO562" s="3"/>
      <c r="AP562" s="3"/>
      <c r="AQ562" s="3"/>
      <c r="AR562" s="90">
        <f t="shared" si="177"/>
        <v>0</v>
      </c>
      <c r="AS562" s="91">
        <f t="shared" si="178"/>
        <v>0</v>
      </c>
      <c r="AT562" s="89">
        <f>SUM(AS$9:AS562)*RLR</f>
        <v>120</v>
      </c>
      <c r="AU562" s="90">
        <f>AT562-SUM(AW$9:AW562)</f>
        <v>5.2047739537382824</v>
      </c>
      <c r="AV562" s="48">
        <f t="shared" si="172"/>
        <v>0.35169988276670572</v>
      </c>
      <c r="AW562" s="31">
        <f t="shared" si="179"/>
        <v>1.8391427398368496E-2</v>
      </c>
      <c r="AX562" s="90">
        <f>SUM(AW$9:AW562)*RRF</f>
        <v>80.356658232383197</v>
      </c>
      <c r="AY562" s="96"/>
    </row>
    <row r="563" spans="1:51" x14ac:dyDescent="0.25">
      <c r="A563" s="14">
        <f t="shared" si="173"/>
        <v>5.54</v>
      </c>
      <c r="B563" s="59">
        <f>IF($B$4="AY",0,IFERROR(P*INDEX('UWYr writing pattern'!$C$4:$C$18,MATCH('Extended model w.Calcs'!$A563,'UWYr writing pattern'!$A$4:$A$18,0)) / 25,B562))</f>
        <v>0</v>
      </c>
      <c r="C563" s="36">
        <f t="shared" si="174"/>
        <v>6.849235719555307E-20</v>
      </c>
      <c r="E563" s="48">
        <f t="shared" si="160"/>
        <v>16.62</v>
      </c>
      <c r="F563" s="34">
        <f t="shared" si="175"/>
        <v>1.3622925379141896E-20</v>
      </c>
      <c r="G563" s="31">
        <f>SUM($F$9:F563)*RLR</f>
        <v>119.99999999999996</v>
      </c>
      <c r="H563" s="32"/>
      <c r="I563" s="36">
        <f>G563-SUM($L$9:L563)</f>
        <v>10.22030798340306</v>
      </c>
      <c r="K563" s="48">
        <f t="shared" si="161"/>
        <v>0.35128805620608905</v>
      </c>
      <c r="L563" s="31">
        <f t="shared" si="176"/>
        <v>3.6071675235540238E-2</v>
      </c>
      <c r="M563" s="36">
        <f>SUM($L$9:L563)*RRF</f>
        <v>76.845784411617828</v>
      </c>
      <c r="N563" s="33"/>
      <c r="O563" s="36">
        <f t="shared" si="162"/>
        <v>87.066092395020888</v>
      </c>
      <c r="P563" s="33"/>
      <c r="Q563" s="33"/>
      <c r="R563" s="33"/>
      <c r="S563" s="33"/>
      <c r="T563" s="33"/>
      <c r="U563" s="33"/>
      <c r="V563" s="33"/>
      <c r="W563" s="31">
        <f t="shared" si="163"/>
        <v>5.7533580044264575E-20</v>
      </c>
      <c r="X563" s="31">
        <f t="shared" si="164"/>
        <v>7.1542155883821419</v>
      </c>
      <c r="Y563" s="31">
        <f t="shared" si="165"/>
        <v>7.1542155883821419</v>
      </c>
      <c r="Z563" s="31">
        <f t="shared" si="166"/>
        <v>-3.0660923950208883</v>
      </c>
      <c r="AA563" s="31"/>
      <c r="AB563" s="31"/>
      <c r="AC563" s="31"/>
      <c r="AD563" s="31"/>
      <c r="AE563" s="31"/>
      <c r="AF563" s="31"/>
      <c r="AG563" s="31"/>
      <c r="AH563" s="33">
        <f t="shared" si="167"/>
        <v>0.9148307668049741</v>
      </c>
      <c r="AI563" s="33">
        <f t="shared" si="168"/>
        <v>1.0365010999407249</v>
      </c>
      <c r="AJ563" s="33">
        <f t="shared" si="169"/>
        <v>0.99999999999999967</v>
      </c>
      <c r="AK563" s="95">
        <f t="shared" si="170"/>
        <v>0.95664989516403309</v>
      </c>
      <c r="AL563" s="3">
        <f t="shared" si="171"/>
        <v>0.95677942691796058</v>
      </c>
      <c r="AM563" s="3"/>
      <c r="AN563" s="3"/>
      <c r="AO563" s="3"/>
      <c r="AP563" s="3"/>
      <c r="AQ563" s="3"/>
      <c r="AR563" s="90">
        <f t="shared" si="177"/>
        <v>0</v>
      </c>
      <c r="AS563" s="91">
        <f t="shared" si="178"/>
        <v>0</v>
      </c>
      <c r="AT563" s="89">
        <f>SUM(AS$9:AS563)*RLR</f>
        <v>120</v>
      </c>
      <c r="AU563" s="90">
        <f>AT563-SUM(AW$9:AW563)</f>
        <v>5.1864687698447085</v>
      </c>
      <c r="AV563" s="48">
        <f t="shared" si="172"/>
        <v>0.35128805620608905</v>
      </c>
      <c r="AW563" s="31">
        <f t="shared" si="179"/>
        <v>1.8305183893569575E-2</v>
      </c>
      <c r="AX563" s="90">
        <f>SUM(AW$9:AW563)*RRF</f>
        <v>80.369471861108693</v>
      </c>
      <c r="AY563" s="96"/>
    </row>
    <row r="564" spans="1:51" x14ac:dyDescent="0.25">
      <c r="A564" s="14">
        <f t="shared" si="173"/>
        <v>5.55</v>
      </c>
      <c r="B564" s="59">
        <f>IF($B$4="AY",0,IFERROR(P*INDEX('UWYr writing pattern'!$C$4:$C$18,MATCH('Extended model w.Calcs'!$A564,'UWYr writing pattern'!$A$4:$A$18,0)) / 25,B563))</f>
        <v>0</v>
      </c>
      <c r="C564" s="36">
        <f t="shared" si="174"/>
        <v>5.7108927429652151E-20</v>
      </c>
      <c r="E564" s="48">
        <f t="shared" si="160"/>
        <v>16.649999999999999</v>
      </c>
      <c r="F564" s="34">
        <f t="shared" si="175"/>
        <v>1.1383429765900922E-20</v>
      </c>
      <c r="G564" s="31">
        <f>SUM($F$9:F564)*RLR</f>
        <v>119.99999999999996</v>
      </c>
      <c r="H564" s="32"/>
      <c r="I564" s="36">
        <f>G564-SUM($L$9:L564)</f>
        <v>10.184405262149895</v>
      </c>
      <c r="K564" s="48">
        <f t="shared" si="161"/>
        <v>0.35087719298245612</v>
      </c>
      <c r="L564" s="31">
        <f t="shared" si="176"/>
        <v>3.590272125317235E-2</v>
      </c>
      <c r="M564" s="36">
        <f>SUM($L$9:L564)*RRF</f>
        <v>76.870916316495041</v>
      </c>
      <c r="N564" s="33"/>
      <c r="O564" s="36">
        <f t="shared" si="162"/>
        <v>87.055321578644936</v>
      </c>
      <c r="P564" s="33"/>
      <c r="Q564" s="33"/>
      <c r="R564" s="33"/>
      <c r="S564" s="33"/>
      <c r="T564" s="33"/>
      <c r="U564" s="33"/>
      <c r="V564" s="33"/>
      <c r="W564" s="31">
        <f t="shared" si="163"/>
        <v>4.7971499040907799E-20</v>
      </c>
      <c r="X564" s="31">
        <f t="shared" si="164"/>
        <v>7.1290836835049261</v>
      </c>
      <c r="Y564" s="31">
        <f t="shared" si="165"/>
        <v>7.1290836835049261</v>
      </c>
      <c r="Z564" s="31">
        <f t="shared" si="166"/>
        <v>-3.0553215786449357</v>
      </c>
      <c r="AA564" s="31"/>
      <c r="AB564" s="31"/>
      <c r="AC564" s="31"/>
      <c r="AD564" s="31"/>
      <c r="AE564" s="31"/>
      <c r="AF564" s="31"/>
      <c r="AG564" s="31"/>
      <c r="AH564" s="33">
        <f t="shared" si="167"/>
        <v>0.91512995614875048</v>
      </c>
      <c r="AI564" s="33">
        <f t="shared" si="168"/>
        <v>1.0363728759362492</v>
      </c>
      <c r="AJ564" s="33">
        <f t="shared" si="169"/>
        <v>0.99999999999999967</v>
      </c>
      <c r="AK564" s="95">
        <f t="shared" si="170"/>
        <v>0.95680182296307092</v>
      </c>
      <c r="AL564" s="3">
        <f t="shared" si="171"/>
        <v>0.95693125562902159</v>
      </c>
      <c r="AM564" s="3"/>
      <c r="AN564" s="3"/>
      <c r="AO564" s="3"/>
      <c r="AP564" s="3"/>
      <c r="AQ564" s="3"/>
      <c r="AR564" s="90">
        <f t="shared" si="177"/>
        <v>0</v>
      </c>
      <c r="AS564" s="91">
        <f t="shared" si="178"/>
        <v>0</v>
      </c>
      <c r="AT564" s="89">
        <f>SUM(AS$9:AS564)*RLR</f>
        <v>120</v>
      </c>
      <c r="AU564" s="90">
        <f>AT564-SUM(AW$9:AW564)</f>
        <v>5.1682493245173902</v>
      </c>
      <c r="AV564" s="48">
        <f t="shared" si="172"/>
        <v>0.35087719298245612</v>
      </c>
      <c r="AW564" s="31">
        <f t="shared" si="179"/>
        <v>1.8219445327323336E-2</v>
      </c>
      <c r="AX564" s="90">
        <f>SUM(AW$9:AW564)*RRF</f>
        <v>80.382225472837817</v>
      </c>
      <c r="AY564" s="96"/>
    </row>
    <row r="565" spans="1:51" x14ac:dyDescent="0.25">
      <c r="A565" s="14">
        <f t="shared" si="173"/>
        <v>5.56</v>
      </c>
      <c r="B565" s="59">
        <f>IF($B$4="AY",0,IFERROR(P*INDEX('UWYr writing pattern'!$C$4:$C$18,MATCH('Extended model w.Calcs'!$A565,'UWYr writing pattern'!$A$4:$A$18,0)) / 25,B564))</f>
        <v>0</v>
      </c>
      <c r="C565" s="36">
        <f t="shared" si="174"/>
        <v>4.7600291012615069E-20</v>
      </c>
      <c r="E565" s="48">
        <f t="shared" si="160"/>
        <v>16.68</v>
      </c>
      <c r="F565" s="34">
        <f t="shared" si="175"/>
        <v>9.508636417037082E-21</v>
      </c>
      <c r="G565" s="31">
        <f>SUM($F$9:F565)*RLR</f>
        <v>119.99999999999996</v>
      </c>
      <c r="H565" s="32"/>
      <c r="I565" s="36">
        <f>G565-SUM($L$9:L565)</f>
        <v>10.148670506844113</v>
      </c>
      <c r="K565" s="48">
        <f t="shared" si="161"/>
        <v>0.35046728971962621</v>
      </c>
      <c r="L565" s="31">
        <f t="shared" si="176"/>
        <v>3.5734755305789102E-2</v>
      </c>
      <c r="M565" s="36">
        <f>SUM($L$9:L565)*RRF</f>
        <v>76.895930645209091</v>
      </c>
      <c r="N565" s="33"/>
      <c r="O565" s="36">
        <f t="shared" si="162"/>
        <v>87.044601152053204</v>
      </c>
      <c r="P565" s="33"/>
      <c r="Q565" s="33"/>
      <c r="R565" s="33"/>
      <c r="S565" s="33"/>
      <c r="T565" s="33"/>
      <c r="U565" s="33"/>
      <c r="V565" s="33"/>
      <c r="W565" s="31">
        <f t="shared" si="163"/>
        <v>3.9984244450596655E-20</v>
      </c>
      <c r="X565" s="31">
        <f t="shared" si="164"/>
        <v>7.1040693547908784</v>
      </c>
      <c r="Y565" s="31">
        <f t="shared" si="165"/>
        <v>7.1040693547908784</v>
      </c>
      <c r="Z565" s="31">
        <f t="shared" si="166"/>
        <v>-3.0446011520532039</v>
      </c>
      <c r="AA565" s="31"/>
      <c r="AB565" s="31"/>
      <c r="AC565" s="31"/>
      <c r="AD565" s="31"/>
      <c r="AE565" s="31"/>
      <c r="AF565" s="31"/>
      <c r="AG565" s="31"/>
      <c r="AH565" s="33">
        <f t="shared" si="167"/>
        <v>0.91542774577629871</v>
      </c>
      <c r="AI565" s="33">
        <f t="shared" si="168"/>
        <v>1.0362452518101573</v>
      </c>
      <c r="AJ565" s="33">
        <f t="shared" si="169"/>
        <v>0.99999999999999967</v>
      </c>
      <c r="AK565" s="95">
        <f t="shared" si="170"/>
        <v>0.95695304164833395</v>
      </c>
      <c r="AL565" s="3">
        <f t="shared" si="171"/>
        <v>0.95708237403032337</v>
      </c>
      <c r="AM565" s="3"/>
      <c r="AN565" s="3"/>
      <c r="AO565" s="3"/>
      <c r="AP565" s="3"/>
      <c r="AQ565" s="3"/>
      <c r="AR565" s="90">
        <f t="shared" si="177"/>
        <v>0</v>
      </c>
      <c r="AS565" s="91">
        <f t="shared" si="178"/>
        <v>0</v>
      </c>
      <c r="AT565" s="89">
        <f>SUM(AS$9:AS565)*RLR</f>
        <v>120</v>
      </c>
      <c r="AU565" s="90">
        <f>AT565-SUM(AW$9:AW565)</f>
        <v>5.1501151163611922</v>
      </c>
      <c r="AV565" s="48">
        <f t="shared" si="172"/>
        <v>0.35046728971962621</v>
      </c>
      <c r="AW565" s="31">
        <f t="shared" si="179"/>
        <v>1.8134208156201367E-2</v>
      </c>
      <c r="AX565" s="90">
        <f>SUM(AW$9:AW565)*RRF</f>
        <v>80.394919418547161</v>
      </c>
      <c r="AY565" s="96"/>
    </row>
    <row r="566" spans="1:51" x14ac:dyDescent="0.25">
      <c r="A566" s="14">
        <f t="shared" si="173"/>
        <v>5.57</v>
      </c>
      <c r="B566" s="59">
        <f>IF($B$4="AY",0,IFERROR(P*INDEX('UWYr writing pattern'!$C$4:$C$18,MATCH('Extended model w.Calcs'!$A566,'UWYr writing pattern'!$A$4:$A$18,0)) / 25,B565))</f>
        <v>0</v>
      </c>
      <c r="C566" s="36">
        <f t="shared" si="174"/>
        <v>3.9660562471710875E-20</v>
      </c>
      <c r="E566" s="48">
        <f t="shared" si="160"/>
        <v>16.71</v>
      </c>
      <c r="F566" s="34">
        <f t="shared" si="175"/>
        <v>7.9397285409041938E-21</v>
      </c>
      <c r="G566" s="31">
        <f>SUM($F$9:F566)*RLR</f>
        <v>119.99999999999996</v>
      </c>
      <c r="H566" s="32"/>
      <c r="I566" s="36">
        <f>G566-SUM($L$9:L566)</f>
        <v>10.113102736376206</v>
      </c>
      <c r="K566" s="48">
        <f t="shared" si="161"/>
        <v>0.3500583430571762</v>
      </c>
      <c r="L566" s="31">
        <f t="shared" si="176"/>
        <v>3.5567770467911618E-2</v>
      </c>
      <c r="M566" s="36">
        <f>SUM($L$9:L566)*RRF</f>
        <v>76.920828084536623</v>
      </c>
      <c r="N566" s="33"/>
      <c r="O566" s="36">
        <f t="shared" si="162"/>
        <v>87.033930820912829</v>
      </c>
      <c r="P566" s="33"/>
      <c r="Q566" s="33"/>
      <c r="R566" s="33"/>
      <c r="S566" s="33"/>
      <c r="T566" s="33"/>
      <c r="U566" s="33"/>
      <c r="V566" s="33"/>
      <c r="W566" s="31">
        <f t="shared" si="163"/>
        <v>3.3314872476237129E-20</v>
      </c>
      <c r="X566" s="31">
        <f t="shared" si="164"/>
        <v>7.0791719154633439</v>
      </c>
      <c r="Y566" s="31">
        <f t="shared" si="165"/>
        <v>7.0791719154633439</v>
      </c>
      <c r="Z566" s="31">
        <f t="shared" si="166"/>
        <v>-3.0339308209128291</v>
      </c>
      <c r="AA566" s="31"/>
      <c r="AB566" s="31"/>
      <c r="AC566" s="31"/>
      <c r="AD566" s="31"/>
      <c r="AE566" s="31"/>
      <c r="AF566" s="31"/>
      <c r="AG566" s="31"/>
      <c r="AH566" s="33">
        <f t="shared" si="167"/>
        <v>0.91572414386353118</v>
      </c>
      <c r="AI566" s="33">
        <f t="shared" si="168"/>
        <v>1.0361182240584861</v>
      </c>
      <c r="AJ566" s="33">
        <f t="shared" si="169"/>
        <v>0.99999999999999967</v>
      </c>
      <c r="AK566" s="95">
        <f t="shared" si="170"/>
        <v>0.95710355535218117</v>
      </c>
      <c r="AL566" s="3">
        <f t="shared" si="171"/>
        <v>0.95723278627087127</v>
      </c>
      <c r="AM566" s="3"/>
      <c r="AN566" s="3"/>
      <c r="AO566" s="3"/>
      <c r="AP566" s="3"/>
      <c r="AQ566" s="3"/>
      <c r="AR566" s="90">
        <f t="shared" si="177"/>
        <v>0</v>
      </c>
      <c r="AS566" s="91">
        <f t="shared" si="178"/>
        <v>0</v>
      </c>
      <c r="AT566" s="89">
        <f>SUM(AS$9:AS566)*RLR</f>
        <v>120</v>
      </c>
      <c r="AU566" s="90">
        <f>AT566-SUM(AW$9:AW566)</f>
        <v>5.1320656474954376</v>
      </c>
      <c r="AV566" s="48">
        <f t="shared" si="172"/>
        <v>0.3500583430571762</v>
      </c>
      <c r="AW566" s="31">
        <f t="shared" si="179"/>
        <v>1.8049468865751844E-2</v>
      </c>
      <c r="AX566" s="90">
        <f>SUM(AW$9:AW566)*RRF</f>
        <v>80.407554046753191</v>
      </c>
      <c r="AY566" s="96"/>
    </row>
    <row r="567" spans="1:51" x14ac:dyDescent="0.25">
      <c r="A567" s="14">
        <f t="shared" si="173"/>
        <v>5.58</v>
      </c>
      <c r="B567" s="59">
        <f>IF($B$4="AY",0,IFERROR(P*INDEX('UWYr writing pattern'!$C$4:$C$18,MATCH('Extended model w.Calcs'!$A567,'UWYr writing pattern'!$A$4:$A$18,0)) / 25,B566))</f>
        <v>0</v>
      </c>
      <c r="C567" s="36">
        <f t="shared" si="174"/>
        <v>3.3033282482687985E-20</v>
      </c>
      <c r="E567" s="48">
        <f t="shared" si="160"/>
        <v>16.740000000000002</v>
      </c>
      <c r="F567" s="34">
        <f t="shared" si="175"/>
        <v>6.6272799890228875E-21</v>
      </c>
      <c r="G567" s="31">
        <f>SUM($F$9:F567)*RLR</f>
        <v>119.99999999999996</v>
      </c>
      <c r="H567" s="32"/>
      <c r="I567" s="36">
        <f>G567-SUM($L$9:L567)</f>
        <v>10.077700976505582</v>
      </c>
      <c r="K567" s="48">
        <f t="shared" si="161"/>
        <v>0.34965034965034963</v>
      </c>
      <c r="L567" s="31">
        <f t="shared" si="176"/>
        <v>3.5401759870628491E-2</v>
      </c>
      <c r="M567" s="36">
        <f>SUM($L$9:L567)*RRF</f>
        <v>76.945609316446053</v>
      </c>
      <c r="N567" s="33"/>
      <c r="O567" s="36">
        <f t="shared" si="162"/>
        <v>87.023310292951635</v>
      </c>
      <c r="P567" s="33"/>
      <c r="Q567" s="33"/>
      <c r="R567" s="33"/>
      <c r="S567" s="33"/>
      <c r="T567" s="33"/>
      <c r="U567" s="33"/>
      <c r="V567" s="33"/>
      <c r="W567" s="31">
        <f t="shared" si="163"/>
        <v>2.7747957285457904E-20</v>
      </c>
      <c r="X567" s="31">
        <f t="shared" si="164"/>
        <v>7.0543906835539074</v>
      </c>
      <c r="Y567" s="31">
        <f t="shared" si="165"/>
        <v>7.0543906835539074</v>
      </c>
      <c r="Z567" s="31">
        <f t="shared" si="166"/>
        <v>-3.0233102929516349</v>
      </c>
      <c r="AA567" s="31"/>
      <c r="AB567" s="31"/>
      <c r="AC567" s="31"/>
      <c r="AD567" s="31"/>
      <c r="AE567" s="31"/>
      <c r="AF567" s="31"/>
      <c r="AG567" s="31"/>
      <c r="AH567" s="33">
        <f t="shared" si="167"/>
        <v>0.91601915852911964</v>
      </c>
      <c r="AI567" s="33">
        <f t="shared" si="168"/>
        <v>1.0359917892018051</v>
      </c>
      <c r="AJ567" s="33">
        <f t="shared" si="169"/>
        <v>0.99999999999999967</v>
      </c>
      <c r="AK567" s="95">
        <f t="shared" si="170"/>
        <v>0.9572533681781078</v>
      </c>
      <c r="AL567" s="3">
        <f t="shared" si="171"/>
        <v>0.95738249647062312</v>
      </c>
      <c r="AM567" s="3"/>
      <c r="AN567" s="3"/>
      <c r="AO567" s="3"/>
      <c r="AP567" s="3"/>
      <c r="AQ567" s="3"/>
      <c r="AR567" s="90">
        <f t="shared" si="177"/>
        <v>0</v>
      </c>
      <c r="AS567" s="91">
        <f t="shared" si="178"/>
        <v>0</v>
      </c>
      <c r="AT567" s="89">
        <f>SUM(AS$9:AS567)*RLR</f>
        <v>120</v>
      </c>
      <c r="AU567" s="90">
        <f>AT567-SUM(AW$9:AW567)</f>
        <v>5.1141004235252154</v>
      </c>
      <c r="AV567" s="48">
        <f t="shared" si="172"/>
        <v>0.34965034965034963</v>
      </c>
      <c r="AW567" s="31">
        <f t="shared" si="179"/>
        <v>1.796522397022907E-2</v>
      </c>
      <c r="AX567" s="90">
        <f>SUM(AW$9:AW567)*RRF</f>
        <v>80.420129703532339</v>
      </c>
      <c r="AY567" s="96"/>
    </row>
    <row r="568" spans="1:51" x14ac:dyDescent="0.25">
      <c r="A568" s="14">
        <f t="shared" si="173"/>
        <v>5.59</v>
      </c>
      <c r="B568" s="59">
        <f>IF($B$4="AY",0,IFERROR(P*INDEX('UWYr writing pattern'!$C$4:$C$18,MATCH('Extended model w.Calcs'!$A568,'UWYr writing pattern'!$A$4:$A$18,0)) / 25,B567))</f>
        <v>0</v>
      </c>
      <c r="C568" s="36">
        <f t="shared" si="174"/>
        <v>2.7503510995086017E-20</v>
      </c>
      <c r="E568" s="48">
        <f t="shared" si="160"/>
        <v>16.77</v>
      </c>
      <c r="F568" s="34">
        <f t="shared" si="175"/>
        <v>5.529771487601969E-21</v>
      </c>
      <c r="G568" s="31">
        <f>SUM($F$9:F568)*RLR</f>
        <v>119.99999999999996</v>
      </c>
      <c r="H568" s="32"/>
      <c r="I568" s="36">
        <f>G568-SUM($L$9:L568)</f>
        <v>10.042464259804518</v>
      </c>
      <c r="K568" s="48">
        <f t="shared" si="161"/>
        <v>0.34924330616996507</v>
      </c>
      <c r="L568" s="31">
        <f t="shared" si="176"/>
        <v>3.5236716701068468E-2</v>
      </c>
      <c r="M568" s="36">
        <f>SUM($L$9:L568)*RRF</f>
        <v>76.970275018136803</v>
      </c>
      <c r="N568" s="33"/>
      <c r="O568" s="36">
        <f t="shared" si="162"/>
        <v>87.012739277941321</v>
      </c>
      <c r="P568" s="33"/>
      <c r="Q568" s="33"/>
      <c r="R568" s="33"/>
      <c r="S568" s="33"/>
      <c r="T568" s="33"/>
      <c r="U568" s="33"/>
      <c r="V568" s="33"/>
      <c r="W568" s="31">
        <f t="shared" si="163"/>
        <v>2.310294923587225E-20</v>
      </c>
      <c r="X568" s="31">
        <f t="shared" si="164"/>
        <v>7.0297249818631622</v>
      </c>
      <c r="Y568" s="31">
        <f t="shared" si="165"/>
        <v>7.0297249818631622</v>
      </c>
      <c r="Z568" s="31">
        <f t="shared" si="166"/>
        <v>-3.0127392779413213</v>
      </c>
      <c r="AA568" s="31"/>
      <c r="AB568" s="31"/>
      <c r="AC568" s="31"/>
      <c r="AD568" s="31"/>
      <c r="AE568" s="31"/>
      <c r="AF568" s="31"/>
      <c r="AG568" s="31"/>
      <c r="AH568" s="33">
        <f t="shared" si="167"/>
        <v>0.91631279783496189</v>
      </c>
      <c r="AI568" s="33">
        <f t="shared" si="168"/>
        <v>1.0358659437850157</v>
      </c>
      <c r="AJ568" s="33">
        <f t="shared" si="169"/>
        <v>0.99999999999999967</v>
      </c>
      <c r="AK568" s="95">
        <f t="shared" si="170"/>
        <v>0.95740248420097973</v>
      </c>
      <c r="AL568" s="3">
        <f t="shared" si="171"/>
        <v>0.9575315087207259</v>
      </c>
      <c r="AM568" s="3"/>
      <c r="AN568" s="3"/>
      <c r="AO568" s="3"/>
      <c r="AP568" s="3"/>
      <c r="AQ568" s="3"/>
      <c r="AR568" s="90">
        <f t="shared" si="177"/>
        <v>0</v>
      </c>
      <c r="AS568" s="91">
        <f t="shared" si="178"/>
        <v>0</v>
      </c>
      <c r="AT568" s="89">
        <f>SUM(AS$9:AS568)*RLR</f>
        <v>120</v>
      </c>
      <c r="AU568" s="90">
        <f>AT568-SUM(AW$9:AW568)</f>
        <v>5.0962189535128886</v>
      </c>
      <c r="AV568" s="48">
        <f t="shared" si="172"/>
        <v>0.34924330616996507</v>
      </c>
      <c r="AW568" s="31">
        <f t="shared" si="179"/>
        <v>1.7881470012325925E-2</v>
      </c>
      <c r="AX568" s="90">
        <f>SUM(AW$9:AW568)*RRF</f>
        <v>80.432646732540974</v>
      </c>
      <c r="AY568" s="96"/>
    </row>
    <row r="569" spans="1:51" x14ac:dyDescent="0.25">
      <c r="A569" s="14">
        <f t="shared" si="173"/>
        <v>5.6</v>
      </c>
      <c r="B569" s="59">
        <f>IF($B$4="AY",0,IFERROR(P*INDEX('UWYr writing pattern'!$C$4:$C$18,MATCH('Extended model w.Calcs'!$A569,'UWYr writing pattern'!$A$4:$A$18,0)) / 25,B568))</f>
        <v>0</v>
      </c>
      <c r="C569" s="36">
        <f t="shared" si="174"/>
        <v>2.2891172201210092E-20</v>
      </c>
      <c r="E569" s="48">
        <f t="shared" si="160"/>
        <v>16.799999999999997</v>
      </c>
      <c r="F569" s="34">
        <f t="shared" si="175"/>
        <v>4.612338793875925E-21</v>
      </c>
      <c r="G569" s="31">
        <f>SUM($F$9:F569)*RLR</f>
        <v>119.99999999999996</v>
      </c>
      <c r="H569" s="32"/>
      <c r="I569" s="36">
        <f>G569-SUM($L$9:L569)</f>
        <v>10.007391625602637</v>
      </c>
      <c r="K569" s="48">
        <f t="shared" si="161"/>
        <v>0.34883720930232559</v>
      </c>
      <c r="L569" s="31">
        <f t="shared" si="176"/>
        <v>3.5072634201878408E-2</v>
      </c>
      <c r="M569" s="36">
        <f>SUM($L$9:L569)*RRF</f>
        <v>76.994825862078116</v>
      </c>
      <c r="N569" s="33"/>
      <c r="O569" s="36">
        <f t="shared" si="162"/>
        <v>87.002217487680753</v>
      </c>
      <c r="P569" s="33"/>
      <c r="Q569" s="33"/>
      <c r="R569" s="33"/>
      <c r="S569" s="33"/>
      <c r="T569" s="33"/>
      <c r="U569" s="33"/>
      <c r="V569" s="33"/>
      <c r="W569" s="31">
        <f t="shared" si="163"/>
        <v>1.9228584649016477E-20</v>
      </c>
      <c r="X569" s="31">
        <f t="shared" si="164"/>
        <v>7.0051741379218448</v>
      </c>
      <c r="Y569" s="31">
        <f t="shared" si="165"/>
        <v>7.0051741379218448</v>
      </c>
      <c r="Z569" s="31">
        <f t="shared" si="166"/>
        <v>-3.0022174876807526</v>
      </c>
      <c r="AA569" s="31"/>
      <c r="AB569" s="31"/>
      <c r="AC569" s="31"/>
      <c r="AD569" s="31"/>
      <c r="AE569" s="31"/>
      <c r="AF569" s="31"/>
      <c r="AG569" s="31"/>
      <c r="AH569" s="33">
        <f t="shared" si="167"/>
        <v>0.91660506978664424</v>
      </c>
      <c r="AI569" s="33">
        <f t="shared" si="168"/>
        <v>1.0357406843771517</v>
      </c>
      <c r="AJ569" s="33">
        <f t="shared" si="169"/>
        <v>0.99999999999999967</v>
      </c>
      <c r="AK569" s="95">
        <f t="shared" si="170"/>
        <v>0.95755090746726701</v>
      </c>
      <c r="AL569" s="3">
        <f t="shared" si="171"/>
        <v>0.9576798270837501</v>
      </c>
      <c r="AM569" s="3"/>
      <c r="AN569" s="3"/>
      <c r="AO569" s="3"/>
      <c r="AP569" s="3"/>
      <c r="AQ569" s="3"/>
      <c r="AR569" s="90">
        <f t="shared" si="177"/>
        <v>0</v>
      </c>
      <c r="AS569" s="91">
        <f t="shared" si="178"/>
        <v>0</v>
      </c>
      <c r="AT569" s="89">
        <f>SUM(AS$9:AS569)*RLR</f>
        <v>120</v>
      </c>
      <c r="AU569" s="90">
        <f>AT569-SUM(AW$9:AW569)</f>
        <v>5.0784207499499843</v>
      </c>
      <c r="AV569" s="48">
        <f t="shared" si="172"/>
        <v>0.34883720930232559</v>
      </c>
      <c r="AW569" s="31">
        <f t="shared" si="179"/>
        <v>1.7798203562908808E-2</v>
      </c>
      <c r="AX569" s="90">
        <f>SUM(AW$9:AW569)*RRF</f>
        <v>80.445105475035007</v>
      </c>
      <c r="AY569" s="96"/>
    </row>
    <row r="570" spans="1:51" x14ac:dyDescent="0.25">
      <c r="A570" s="14">
        <f t="shared" si="173"/>
        <v>5.61</v>
      </c>
      <c r="B570" s="59">
        <f>IF($B$4="AY",0,IFERROR(P*INDEX('UWYr writing pattern'!$C$4:$C$18,MATCH('Extended model w.Calcs'!$A570,'UWYr writing pattern'!$A$4:$A$18,0)) / 25,B569))</f>
        <v>0</v>
      </c>
      <c r="C570" s="36">
        <f t="shared" si="174"/>
        <v>1.9045455271406799E-20</v>
      </c>
      <c r="E570" s="48">
        <f t="shared" si="160"/>
        <v>16.830000000000002</v>
      </c>
      <c r="F570" s="34">
        <f t="shared" si="175"/>
        <v>3.8457169298032951E-21</v>
      </c>
      <c r="G570" s="31">
        <f>SUM($F$9:F570)*RLR</f>
        <v>119.99999999999996</v>
      </c>
      <c r="H570" s="32"/>
      <c r="I570" s="36">
        <f>G570-SUM($L$9:L570)</f>
        <v>9.9724821199319251</v>
      </c>
      <c r="K570" s="48">
        <f t="shared" si="161"/>
        <v>0.34843205574912894</v>
      </c>
      <c r="L570" s="31">
        <f t="shared" si="176"/>
        <v>3.4909505670706872E-2</v>
      </c>
      <c r="M570" s="36">
        <f>SUM($L$9:L570)*RRF</f>
        <v>77.019262516047618</v>
      </c>
      <c r="N570" s="33"/>
      <c r="O570" s="36">
        <f t="shared" si="162"/>
        <v>86.991744635979543</v>
      </c>
      <c r="P570" s="33"/>
      <c r="Q570" s="33"/>
      <c r="R570" s="33"/>
      <c r="S570" s="33"/>
      <c r="T570" s="33"/>
      <c r="U570" s="33"/>
      <c r="V570" s="33"/>
      <c r="W570" s="31">
        <f t="shared" si="163"/>
        <v>1.599818242798171E-20</v>
      </c>
      <c r="X570" s="31">
        <f t="shared" si="164"/>
        <v>6.9807374839523471</v>
      </c>
      <c r="Y570" s="31">
        <f t="shared" si="165"/>
        <v>6.9807374839523471</v>
      </c>
      <c r="Z570" s="31">
        <f t="shared" si="166"/>
        <v>-2.9917446359795434</v>
      </c>
      <c r="AA570" s="31"/>
      <c r="AB570" s="31"/>
      <c r="AC570" s="31"/>
      <c r="AD570" s="31"/>
      <c r="AE570" s="31"/>
      <c r="AF570" s="31"/>
      <c r="AG570" s="31"/>
      <c r="AH570" s="33">
        <f t="shared" si="167"/>
        <v>0.91689598233390024</v>
      </c>
      <c r="AI570" s="33">
        <f t="shared" si="168"/>
        <v>1.0356160075711851</v>
      </c>
      <c r="AJ570" s="33">
        <f t="shared" si="169"/>
        <v>0.99999999999999967</v>
      </c>
      <c r="AK570" s="95">
        <f t="shared" si="170"/>
        <v>0.95769864199527377</v>
      </c>
      <c r="AL570" s="3">
        <f t="shared" si="171"/>
        <v>0.95782745559392302</v>
      </c>
      <c r="AM570" s="3"/>
      <c r="AN570" s="3"/>
      <c r="AO570" s="3"/>
      <c r="AP570" s="3"/>
      <c r="AQ570" s="3"/>
      <c r="AR570" s="90">
        <f t="shared" si="177"/>
        <v>0</v>
      </c>
      <c r="AS570" s="91">
        <f t="shared" si="178"/>
        <v>0</v>
      </c>
      <c r="AT570" s="89">
        <f>SUM(AS$9:AS570)*RLR</f>
        <v>120</v>
      </c>
      <c r="AU570" s="90">
        <f>AT570-SUM(AW$9:AW570)</f>
        <v>5.0607053287292274</v>
      </c>
      <c r="AV570" s="48">
        <f t="shared" si="172"/>
        <v>0.34843205574912894</v>
      </c>
      <c r="AW570" s="31">
        <f t="shared" si="179"/>
        <v>1.7715421220755759E-2</v>
      </c>
      <c r="AX570" s="90">
        <f>SUM(AW$9:AW570)*RRF</f>
        <v>80.457506269889535</v>
      </c>
      <c r="AY570" s="96"/>
    </row>
    <row r="571" spans="1:51" x14ac:dyDescent="0.25">
      <c r="A571" s="14">
        <f t="shared" si="173"/>
        <v>5.62</v>
      </c>
      <c r="B571" s="59">
        <f>IF($B$4="AY",0,IFERROR(P*INDEX('UWYr writing pattern'!$C$4:$C$18,MATCH('Extended model w.Calcs'!$A571,'UWYr writing pattern'!$A$4:$A$18,0)) / 25,B570))</f>
        <v>0</v>
      </c>
      <c r="C571" s="36">
        <f t="shared" si="174"/>
        <v>1.5840105149229035E-20</v>
      </c>
      <c r="E571" s="48">
        <f t="shared" si="160"/>
        <v>16.86</v>
      </c>
      <c r="F571" s="34">
        <f t="shared" si="175"/>
        <v>3.2053501221777644E-21</v>
      </c>
      <c r="G571" s="31">
        <f>SUM($F$9:F571)*RLR</f>
        <v>119.99999999999996</v>
      </c>
      <c r="H571" s="32"/>
      <c r="I571" s="36">
        <f>G571-SUM($L$9:L571)</f>
        <v>9.9377347954722381</v>
      </c>
      <c r="K571" s="48">
        <f t="shared" si="161"/>
        <v>0.34802784222737815</v>
      </c>
      <c r="L571" s="31">
        <f t="shared" si="176"/>
        <v>3.474732445969312E-2</v>
      </c>
      <c r="M571" s="36">
        <f>SUM($L$9:L571)*RRF</f>
        <v>77.043585643169394</v>
      </c>
      <c r="N571" s="33"/>
      <c r="O571" s="36">
        <f t="shared" si="162"/>
        <v>86.981320438641632</v>
      </c>
      <c r="P571" s="33"/>
      <c r="Q571" s="33"/>
      <c r="R571" s="33"/>
      <c r="S571" s="33"/>
      <c r="T571" s="33"/>
      <c r="U571" s="33"/>
      <c r="V571" s="33"/>
      <c r="W571" s="31">
        <f t="shared" si="163"/>
        <v>1.3305688325352389E-20</v>
      </c>
      <c r="X571" s="31">
        <f t="shared" si="164"/>
        <v>6.9564143568305665</v>
      </c>
      <c r="Y571" s="31">
        <f t="shared" si="165"/>
        <v>6.9564143568305665</v>
      </c>
      <c r="Z571" s="31">
        <f t="shared" si="166"/>
        <v>-2.9813204386416317</v>
      </c>
      <c r="AA571" s="31"/>
      <c r="AB571" s="31"/>
      <c r="AC571" s="31"/>
      <c r="AD571" s="31"/>
      <c r="AE571" s="31"/>
      <c r="AF571" s="31"/>
      <c r="AG571" s="31"/>
      <c r="AH571" s="33">
        <f t="shared" si="167"/>
        <v>0.91718554337106417</v>
      </c>
      <c r="AI571" s="33">
        <f t="shared" si="168"/>
        <v>1.0354919099838289</v>
      </c>
      <c r="AJ571" s="33">
        <f t="shared" si="169"/>
        <v>0.99999999999999967</v>
      </c>
      <c r="AK571" s="95">
        <f t="shared" si="170"/>
        <v>0.95784569177536727</v>
      </c>
      <c r="AL571" s="3">
        <f t="shared" si="171"/>
        <v>0.95797439825735875</v>
      </c>
      <c r="AM571" s="3"/>
      <c r="AN571" s="3"/>
      <c r="AO571" s="3"/>
      <c r="AP571" s="3"/>
      <c r="AQ571" s="3"/>
      <c r="AR571" s="90">
        <f t="shared" si="177"/>
        <v>0</v>
      </c>
      <c r="AS571" s="91">
        <f t="shared" si="178"/>
        <v>0</v>
      </c>
      <c r="AT571" s="89">
        <f>SUM(AS$9:AS571)*RLR</f>
        <v>120</v>
      </c>
      <c r="AU571" s="90">
        <f>AT571-SUM(AW$9:AW571)</f>
        <v>5.0430722091169287</v>
      </c>
      <c r="AV571" s="48">
        <f t="shared" si="172"/>
        <v>0.34802784222737815</v>
      </c>
      <c r="AW571" s="31">
        <f t="shared" si="179"/>
        <v>1.7633119612296962E-2</v>
      </c>
      <c r="AX571" s="90">
        <f>SUM(AW$9:AW571)*RRF</f>
        <v>80.469849453618139</v>
      </c>
      <c r="AY571" s="96"/>
    </row>
    <row r="572" spans="1:51" x14ac:dyDescent="0.25">
      <c r="A572" s="14">
        <f t="shared" si="173"/>
        <v>5.63</v>
      </c>
      <c r="B572" s="59">
        <f>IF($B$4="AY",0,IFERROR(P*INDEX('UWYr writing pattern'!$C$4:$C$18,MATCH('Extended model w.Calcs'!$A572,'UWYr writing pattern'!$A$4:$A$18,0)) / 25,B571))</f>
        <v>0</v>
      </c>
      <c r="C572" s="36">
        <f t="shared" si="174"/>
        <v>1.3169463421069021E-20</v>
      </c>
      <c r="E572" s="48">
        <f t="shared" si="160"/>
        <v>16.89</v>
      </c>
      <c r="F572" s="34">
        <f t="shared" si="175"/>
        <v>2.6706417281600151E-21</v>
      </c>
      <c r="G572" s="31">
        <f>SUM($F$9:F572)*RLR</f>
        <v>119.99999999999996</v>
      </c>
      <c r="H572" s="32"/>
      <c r="I572" s="36">
        <f>G572-SUM($L$9:L572)</f>
        <v>9.9031487114972805</v>
      </c>
      <c r="K572" s="48">
        <f t="shared" si="161"/>
        <v>0.34762456546929321</v>
      </c>
      <c r="L572" s="31">
        <f t="shared" si="176"/>
        <v>3.4586083974961379E-2</v>
      </c>
      <c r="M572" s="36">
        <f>SUM($L$9:L572)*RRF</f>
        <v>77.067795901951868</v>
      </c>
      <c r="N572" s="33"/>
      <c r="O572" s="36">
        <f t="shared" si="162"/>
        <v>86.970944613449149</v>
      </c>
      <c r="P572" s="33"/>
      <c r="Q572" s="33"/>
      <c r="R572" s="33"/>
      <c r="S572" s="33"/>
      <c r="T572" s="33"/>
      <c r="U572" s="33"/>
      <c r="V572" s="33"/>
      <c r="W572" s="31">
        <f t="shared" si="163"/>
        <v>1.1062349273697977E-20</v>
      </c>
      <c r="X572" s="31">
        <f t="shared" si="164"/>
        <v>6.9322040980480963</v>
      </c>
      <c r="Y572" s="31">
        <f t="shared" si="165"/>
        <v>6.9322040980480963</v>
      </c>
      <c r="Z572" s="31">
        <f t="shared" si="166"/>
        <v>-2.9709446134491486</v>
      </c>
      <c r="AA572" s="31"/>
      <c r="AB572" s="31"/>
      <c r="AC572" s="31"/>
      <c r="AD572" s="31"/>
      <c r="AE572" s="31"/>
      <c r="AF572" s="31"/>
      <c r="AG572" s="31"/>
      <c r="AH572" s="33">
        <f t="shared" si="167"/>
        <v>0.91747376073752229</v>
      </c>
      <c r="AI572" s="33">
        <f t="shared" si="168"/>
        <v>1.035368388255347</v>
      </c>
      <c r="AJ572" s="33">
        <f t="shared" si="169"/>
        <v>0.99999999999999967</v>
      </c>
      <c r="AK572" s="95">
        <f t="shared" si="170"/>
        <v>0.95799206077020338</v>
      </c>
      <c r="AL572" s="3">
        <f t="shared" si="171"/>
        <v>0.95812065905228683</v>
      </c>
      <c r="AM572" s="3"/>
      <c r="AN572" s="3"/>
      <c r="AO572" s="3"/>
      <c r="AP572" s="3"/>
      <c r="AQ572" s="3"/>
      <c r="AR572" s="90">
        <f t="shared" si="177"/>
        <v>0</v>
      </c>
      <c r="AS572" s="91">
        <f t="shared" si="178"/>
        <v>0</v>
      </c>
      <c r="AT572" s="89">
        <f>SUM(AS$9:AS572)*RLR</f>
        <v>120</v>
      </c>
      <c r="AU572" s="90">
        <f>AT572-SUM(AW$9:AW572)</f>
        <v>5.0255209137255719</v>
      </c>
      <c r="AV572" s="48">
        <f t="shared" si="172"/>
        <v>0.34762456546929321</v>
      </c>
      <c r="AW572" s="31">
        <f t="shared" si="179"/>
        <v>1.7551295391358218E-2</v>
      </c>
      <c r="AX572" s="90">
        <f>SUM(AW$9:AW572)*RRF</f>
        <v>80.482135360392093</v>
      </c>
      <c r="AY572" s="96"/>
    </row>
    <row r="573" spans="1:51" x14ac:dyDescent="0.25">
      <c r="A573" s="14">
        <f t="shared" si="173"/>
        <v>5.64</v>
      </c>
      <c r="B573" s="59">
        <f>IF($B$4="AY",0,IFERROR(P*INDEX('UWYr writing pattern'!$C$4:$C$18,MATCH('Extended model w.Calcs'!$A573,'UWYr writing pattern'!$A$4:$A$18,0)) / 25,B572))</f>
        <v>0</v>
      </c>
      <c r="C573" s="36">
        <f t="shared" si="174"/>
        <v>1.0945141049250463E-20</v>
      </c>
      <c r="E573" s="48">
        <f t="shared" si="160"/>
        <v>16.919999999999998</v>
      </c>
      <c r="F573" s="34">
        <f t="shared" si="175"/>
        <v>2.2243223718185578E-21</v>
      </c>
      <c r="G573" s="31">
        <f>SUM($F$9:F573)*RLR</f>
        <v>119.99999999999996</v>
      </c>
      <c r="H573" s="32"/>
      <c r="I573" s="36">
        <f>G573-SUM($L$9:L573)</f>
        <v>9.8687229338211608</v>
      </c>
      <c r="K573" s="48">
        <f t="shared" si="161"/>
        <v>0.34722222222222221</v>
      </c>
      <c r="L573" s="31">
        <f t="shared" si="176"/>
        <v>3.4425777676120331E-2</v>
      </c>
      <c r="M573" s="36">
        <f>SUM($L$9:L573)*RRF</f>
        <v>77.091893946325158</v>
      </c>
      <c r="N573" s="33"/>
      <c r="O573" s="36">
        <f t="shared" si="162"/>
        <v>86.960616880146318</v>
      </c>
      <c r="P573" s="33"/>
      <c r="Q573" s="33"/>
      <c r="R573" s="33"/>
      <c r="S573" s="33"/>
      <c r="T573" s="33"/>
      <c r="U573" s="33"/>
      <c r="V573" s="33"/>
      <c r="W573" s="31">
        <f t="shared" si="163"/>
        <v>9.1939184813703878E-21</v>
      </c>
      <c r="X573" s="31">
        <f t="shared" si="164"/>
        <v>6.9081060536748122</v>
      </c>
      <c r="Y573" s="31">
        <f t="shared" si="165"/>
        <v>6.9081060536748122</v>
      </c>
      <c r="Z573" s="31">
        <f t="shared" si="166"/>
        <v>-2.9606168801463184</v>
      </c>
      <c r="AA573" s="31"/>
      <c r="AB573" s="31"/>
      <c r="AC573" s="31"/>
      <c r="AD573" s="31"/>
      <c r="AE573" s="31"/>
      <c r="AF573" s="31"/>
      <c r="AG573" s="31"/>
      <c r="AH573" s="33">
        <f t="shared" si="167"/>
        <v>0.91776064221815667</v>
      </c>
      <c r="AI573" s="33">
        <f t="shared" si="168"/>
        <v>1.0352454390493608</v>
      </c>
      <c r="AJ573" s="33">
        <f t="shared" si="169"/>
        <v>0.99999999999999967</v>
      </c>
      <c r="AK573" s="95">
        <f t="shared" si="170"/>
        <v>0.95813775291495196</v>
      </c>
      <c r="AL573" s="3">
        <f t="shared" si="171"/>
        <v>0.95826624192927767</v>
      </c>
      <c r="AM573" s="3"/>
      <c r="AN573" s="3"/>
      <c r="AO573" s="3"/>
      <c r="AP573" s="3"/>
      <c r="AQ573" s="3"/>
      <c r="AR573" s="90">
        <f t="shared" si="177"/>
        <v>0</v>
      </c>
      <c r="AS573" s="91">
        <f t="shared" si="178"/>
        <v>0</v>
      </c>
      <c r="AT573" s="89">
        <f>SUM(AS$9:AS573)*RLR</f>
        <v>120</v>
      </c>
      <c r="AU573" s="90">
        <f>AT573-SUM(AW$9:AW573)</f>
        <v>5.0080509684866712</v>
      </c>
      <c r="AV573" s="48">
        <f t="shared" si="172"/>
        <v>0.34722222222222221</v>
      </c>
      <c r="AW573" s="31">
        <f t="shared" si="179"/>
        <v>1.7469945238906971E-2</v>
      </c>
      <c r="AX573" s="90">
        <f>SUM(AW$9:AW573)*RRF</f>
        <v>80.494364322059326</v>
      </c>
      <c r="AY573" s="96"/>
    </row>
    <row r="574" spans="1:51" x14ac:dyDescent="0.25">
      <c r="A574" s="14">
        <f t="shared" si="173"/>
        <v>5.65</v>
      </c>
      <c r="B574" s="59">
        <f>IF($B$4="AY",0,IFERROR(P*INDEX('UWYr writing pattern'!$C$4:$C$18,MATCH('Extended model w.Calcs'!$A574,'UWYr writing pattern'!$A$4:$A$18,0)) / 25,B573))</f>
        <v>0</v>
      </c>
      <c r="C574" s="36">
        <f t="shared" si="174"/>
        <v>9.0932231837172845E-21</v>
      </c>
      <c r="E574" s="48">
        <f t="shared" si="160"/>
        <v>16.950000000000003</v>
      </c>
      <c r="F574" s="34">
        <f t="shared" si="175"/>
        <v>1.851917865533178E-21</v>
      </c>
      <c r="G574" s="31">
        <f>SUM($F$9:F574)*RLR</f>
        <v>119.99999999999996</v>
      </c>
      <c r="H574" s="32"/>
      <c r="I574" s="36">
        <f>G574-SUM($L$9:L574)</f>
        <v>9.8344565347453994</v>
      </c>
      <c r="K574" s="48">
        <f t="shared" si="161"/>
        <v>0.34682080924855491</v>
      </c>
      <c r="L574" s="31">
        <f t="shared" si="176"/>
        <v>3.4266399075767916E-2</v>
      </c>
      <c r="M574" s="36">
        <f>SUM($L$9:L574)*RRF</f>
        <v>77.115880425678185</v>
      </c>
      <c r="N574" s="33"/>
      <c r="O574" s="36">
        <f t="shared" si="162"/>
        <v>86.950336960423584</v>
      </c>
      <c r="P574" s="33"/>
      <c r="Q574" s="33"/>
      <c r="R574" s="33"/>
      <c r="S574" s="33"/>
      <c r="T574" s="33"/>
      <c r="U574" s="33"/>
      <c r="V574" s="33"/>
      <c r="W574" s="31">
        <f t="shared" si="163"/>
        <v>7.6383074743225185E-21</v>
      </c>
      <c r="X574" s="31">
        <f t="shared" si="164"/>
        <v>6.8841195743217796</v>
      </c>
      <c r="Y574" s="31">
        <f t="shared" si="165"/>
        <v>6.8841195743217796</v>
      </c>
      <c r="Z574" s="31">
        <f t="shared" si="166"/>
        <v>-2.9503369604235843</v>
      </c>
      <c r="AA574" s="31"/>
      <c r="AB574" s="31"/>
      <c r="AC574" s="31"/>
      <c r="AD574" s="31"/>
      <c r="AE574" s="31"/>
      <c r="AF574" s="31"/>
      <c r="AG574" s="31"/>
      <c r="AH574" s="33">
        <f t="shared" si="167"/>
        <v>0.91804619554378797</v>
      </c>
      <c r="AI574" s="33">
        <f t="shared" si="168"/>
        <v>1.0351230590526617</v>
      </c>
      <c r="AJ574" s="33">
        <f t="shared" si="169"/>
        <v>0.99999999999999967</v>
      </c>
      <c r="AK574" s="95">
        <f t="shared" si="170"/>
        <v>0.95828277211751822</v>
      </c>
      <c r="AL574" s="3">
        <f t="shared" si="171"/>
        <v>0.95841115081146777</v>
      </c>
      <c r="AM574" s="3"/>
      <c r="AN574" s="3"/>
      <c r="AO574" s="3"/>
      <c r="AP574" s="3"/>
      <c r="AQ574" s="3"/>
      <c r="AR574" s="90">
        <f t="shared" si="177"/>
        <v>0</v>
      </c>
      <c r="AS574" s="91">
        <f t="shared" si="178"/>
        <v>0</v>
      </c>
      <c r="AT574" s="89">
        <f>SUM(AS$9:AS574)*RLR</f>
        <v>120</v>
      </c>
      <c r="AU574" s="90">
        <f>AT574-SUM(AW$9:AW574)</f>
        <v>4.9906619026238701</v>
      </c>
      <c r="AV574" s="48">
        <f t="shared" si="172"/>
        <v>0.34682080924855491</v>
      </c>
      <c r="AW574" s="31">
        <f t="shared" si="179"/>
        <v>1.738906586280094E-2</v>
      </c>
      <c r="AX574" s="90">
        <f>SUM(AW$9:AW574)*RRF</f>
        <v>80.506536668163292</v>
      </c>
      <c r="AY574" s="96"/>
    </row>
    <row r="575" spans="1:51" x14ac:dyDescent="0.25">
      <c r="A575" s="14">
        <f t="shared" si="173"/>
        <v>5.66</v>
      </c>
      <c r="B575" s="59">
        <f>IF($B$4="AY",0,IFERROR(P*INDEX('UWYr writing pattern'!$C$4:$C$18,MATCH('Extended model w.Calcs'!$A575,'UWYr writing pattern'!$A$4:$A$18,0)) / 25,B574))</f>
        <v>0</v>
      </c>
      <c r="C575" s="36">
        <f t="shared" si="174"/>
        <v>7.5519218540772042E-21</v>
      </c>
      <c r="E575" s="48">
        <f t="shared" si="160"/>
        <v>16.98</v>
      </c>
      <c r="F575" s="34">
        <f t="shared" si="175"/>
        <v>1.54130132964008E-21</v>
      </c>
      <c r="G575" s="31">
        <f>SUM($F$9:F575)*RLR</f>
        <v>119.99999999999996</v>
      </c>
      <c r="H575" s="32"/>
      <c r="I575" s="36">
        <f>G575-SUM($L$9:L575)</f>
        <v>9.8003485930064045</v>
      </c>
      <c r="K575" s="48">
        <f t="shared" si="161"/>
        <v>0.3464203233256351</v>
      </c>
      <c r="L575" s="31">
        <f t="shared" si="176"/>
        <v>3.4107941739001384E-2</v>
      </c>
      <c r="M575" s="36">
        <f>SUM($L$9:L575)*RRF</f>
        <v>77.139755984895487</v>
      </c>
      <c r="N575" s="33"/>
      <c r="O575" s="36">
        <f t="shared" si="162"/>
        <v>86.940104577901892</v>
      </c>
      <c r="P575" s="33"/>
      <c r="Q575" s="33"/>
      <c r="R575" s="33"/>
      <c r="S575" s="33"/>
      <c r="T575" s="33"/>
      <c r="U575" s="33"/>
      <c r="V575" s="33"/>
      <c r="W575" s="31">
        <f t="shared" si="163"/>
        <v>6.3436143574248513E-21</v>
      </c>
      <c r="X575" s="31">
        <f t="shared" si="164"/>
        <v>6.8602440151044828</v>
      </c>
      <c r="Y575" s="31">
        <f t="shared" si="165"/>
        <v>6.8602440151044828</v>
      </c>
      <c r="Z575" s="31">
        <f t="shared" si="166"/>
        <v>-2.9401045779018915</v>
      </c>
      <c r="AA575" s="31"/>
      <c r="AB575" s="31"/>
      <c r="AC575" s="31"/>
      <c r="AD575" s="31"/>
      <c r="AE575" s="31"/>
      <c r="AF575" s="31"/>
      <c r="AG575" s="31"/>
      <c r="AH575" s="33">
        <f t="shared" si="167"/>
        <v>0.91833042839161294</v>
      </c>
      <c r="AI575" s="33">
        <f t="shared" si="168"/>
        <v>1.0350012449750225</v>
      </c>
      <c r="AJ575" s="33">
        <f t="shared" si="169"/>
        <v>0.99999999999999967</v>
      </c>
      <c r="AK575" s="95">
        <f t="shared" si="170"/>
        <v>0.95842712225876303</v>
      </c>
      <c r="AL575" s="3">
        <f t="shared" si="171"/>
        <v>0.95855538959478059</v>
      </c>
      <c r="AM575" s="3"/>
      <c r="AN575" s="3"/>
      <c r="AO575" s="3"/>
      <c r="AP575" s="3"/>
      <c r="AQ575" s="3"/>
      <c r="AR575" s="90">
        <f t="shared" si="177"/>
        <v>0</v>
      </c>
      <c r="AS575" s="91">
        <f t="shared" si="178"/>
        <v>0</v>
      </c>
      <c r="AT575" s="89">
        <f>SUM(AS$9:AS575)*RLR</f>
        <v>120</v>
      </c>
      <c r="AU575" s="90">
        <f>AT575-SUM(AW$9:AW575)</f>
        <v>4.9733532486263243</v>
      </c>
      <c r="AV575" s="48">
        <f t="shared" si="172"/>
        <v>0.3464203233256351</v>
      </c>
      <c r="AW575" s="31">
        <f t="shared" si="179"/>
        <v>1.7308653997539433E-2</v>
      </c>
      <c r="AX575" s="90">
        <f>SUM(AW$9:AW575)*RRF</f>
        <v>80.518652725961573</v>
      </c>
      <c r="AY575" s="96"/>
    </row>
    <row r="576" spans="1:51" x14ac:dyDescent="0.25">
      <c r="A576" s="14">
        <f t="shared" si="173"/>
        <v>5.67</v>
      </c>
      <c r="B576" s="59">
        <f>IF($B$4="AY",0,IFERROR(P*INDEX('UWYr writing pattern'!$C$4:$C$18,MATCH('Extended model w.Calcs'!$A576,'UWYr writing pattern'!$A$4:$A$18,0)) / 25,B575))</f>
        <v>0</v>
      </c>
      <c r="C576" s="36">
        <f t="shared" si="174"/>
        <v>6.2696055232548944E-21</v>
      </c>
      <c r="E576" s="48">
        <f t="shared" si="160"/>
        <v>17.009999999999998</v>
      </c>
      <c r="F576" s="34">
        <f t="shared" si="175"/>
        <v>1.2823163308223094E-21</v>
      </c>
      <c r="G576" s="31">
        <f>SUM($F$9:F576)*RLR</f>
        <v>119.99999999999996</v>
      </c>
      <c r="H576" s="32"/>
      <c r="I576" s="36">
        <f>G576-SUM($L$9:L576)</f>
        <v>9.7663981937234752</v>
      </c>
      <c r="K576" s="48">
        <f t="shared" si="161"/>
        <v>0.34602076124567477</v>
      </c>
      <c r="L576" s="31">
        <f t="shared" si="176"/>
        <v>3.3950399282932121E-2</v>
      </c>
      <c r="M576" s="36">
        <f>SUM($L$9:L576)*RRF</f>
        <v>77.163521264393538</v>
      </c>
      <c r="N576" s="33"/>
      <c r="O576" s="36">
        <f t="shared" si="162"/>
        <v>86.929919458117013</v>
      </c>
      <c r="P576" s="33"/>
      <c r="Q576" s="33"/>
      <c r="R576" s="33"/>
      <c r="S576" s="33"/>
      <c r="T576" s="33"/>
      <c r="U576" s="33"/>
      <c r="V576" s="33"/>
      <c r="W576" s="31">
        <f t="shared" si="163"/>
        <v>5.2664686395341111E-21</v>
      </c>
      <c r="X576" s="31">
        <f t="shared" si="164"/>
        <v>6.8364787356064323</v>
      </c>
      <c r="Y576" s="31">
        <f t="shared" si="165"/>
        <v>6.8364787356064323</v>
      </c>
      <c r="Z576" s="31">
        <f t="shared" si="166"/>
        <v>-2.9299194581170127</v>
      </c>
      <c r="AA576" s="31"/>
      <c r="AB576" s="31"/>
      <c r="AC576" s="31"/>
      <c r="AD576" s="31"/>
      <c r="AE576" s="31"/>
      <c r="AF576" s="31"/>
      <c r="AG576" s="31"/>
      <c r="AH576" s="33">
        <f t="shared" si="167"/>
        <v>0.91861334838563735</v>
      </c>
      <c r="AI576" s="33">
        <f t="shared" si="168"/>
        <v>1.0348799935490121</v>
      </c>
      <c r="AJ576" s="33">
        <f t="shared" si="169"/>
        <v>0.99999999999999967</v>
      </c>
      <c r="AK576" s="95">
        <f t="shared" si="170"/>
        <v>0.95857080719272103</v>
      </c>
      <c r="AL576" s="3">
        <f t="shared" si="171"/>
        <v>0.95869896214814732</v>
      </c>
      <c r="AM576" s="3"/>
      <c r="AN576" s="3"/>
      <c r="AO576" s="3"/>
      <c r="AP576" s="3"/>
      <c r="AQ576" s="3"/>
      <c r="AR576" s="90">
        <f t="shared" si="177"/>
        <v>0</v>
      </c>
      <c r="AS576" s="91">
        <f t="shared" si="178"/>
        <v>0</v>
      </c>
      <c r="AT576" s="89">
        <f>SUM(AS$9:AS576)*RLR</f>
        <v>120</v>
      </c>
      <c r="AU576" s="90">
        <f>AT576-SUM(AW$9:AW576)</f>
        <v>4.9561245422223124</v>
      </c>
      <c r="AV576" s="48">
        <f t="shared" si="172"/>
        <v>0.34602076124567477</v>
      </c>
      <c r="AW576" s="31">
        <f t="shared" si="179"/>
        <v>1.7228706404017288E-2</v>
      </c>
      <c r="AX576" s="90">
        <f>SUM(AW$9:AW576)*RRF</f>
        <v>80.530712820444379</v>
      </c>
      <c r="AY576" s="96"/>
    </row>
    <row r="577" spans="1:51" x14ac:dyDescent="0.25">
      <c r="A577" s="14">
        <f t="shared" si="173"/>
        <v>5.68</v>
      </c>
      <c r="B577" s="59">
        <f>IF($B$4="AY",0,IFERROR(P*INDEX('UWYr writing pattern'!$C$4:$C$18,MATCH('Extended model w.Calcs'!$A577,'UWYr writing pattern'!$A$4:$A$18,0)) / 25,B576))</f>
        <v>0</v>
      </c>
      <c r="C577" s="36">
        <f t="shared" si="174"/>
        <v>5.2031456237492368E-21</v>
      </c>
      <c r="E577" s="48">
        <f t="shared" si="160"/>
        <v>17.04</v>
      </c>
      <c r="F577" s="34">
        <f t="shared" si="175"/>
        <v>1.0664598995056574E-21</v>
      </c>
      <c r="G577" s="31">
        <f>SUM($F$9:F577)*RLR</f>
        <v>119.99999999999996</v>
      </c>
      <c r="H577" s="32"/>
      <c r="I577" s="36">
        <f>G577-SUM($L$9:L577)</f>
        <v>9.7326044283472726</v>
      </c>
      <c r="K577" s="48">
        <f t="shared" si="161"/>
        <v>0.34562211981566821</v>
      </c>
      <c r="L577" s="31">
        <f t="shared" si="176"/>
        <v>3.3793765376205799E-2</v>
      </c>
      <c r="M577" s="36">
        <f>SUM($L$9:L577)*RRF</f>
        <v>77.187176900156871</v>
      </c>
      <c r="N577" s="33"/>
      <c r="O577" s="36">
        <f t="shared" si="162"/>
        <v>86.919781328504143</v>
      </c>
      <c r="P577" s="33"/>
      <c r="Q577" s="33"/>
      <c r="R577" s="33"/>
      <c r="S577" s="33"/>
      <c r="T577" s="33"/>
      <c r="U577" s="33"/>
      <c r="V577" s="33"/>
      <c r="W577" s="31">
        <f t="shared" si="163"/>
        <v>4.3706423239493579E-21</v>
      </c>
      <c r="X577" s="31">
        <f t="shared" si="164"/>
        <v>6.8128230998430901</v>
      </c>
      <c r="Y577" s="31">
        <f t="shared" si="165"/>
        <v>6.8128230998430901</v>
      </c>
      <c r="Z577" s="31">
        <f t="shared" si="166"/>
        <v>-2.9197813285041434</v>
      </c>
      <c r="AA577" s="31"/>
      <c r="AB577" s="31"/>
      <c r="AC577" s="31"/>
      <c r="AD577" s="31"/>
      <c r="AE577" s="31"/>
      <c r="AF577" s="31"/>
      <c r="AG577" s="31"/>
      <c r="AH577" s="33">
        <f t="shared" si="167"/>
        <v>0.91889496309710561</v>
      </c>
      <c r="AI577" s="33">
        <f t="shared" si="168"/>
        <v>1.0347593015298113</v>
      </c>
      <c r="AJ577" s="33">
        <f t="shared" si="169"/>
        <v>0.99999999999999967</v>
      </c>
      <c r="AK577" s="95">
        <f t="shared" si="170"/>
        <v>0.95871383074681704</v>
      </c>
      <c r="AL577" s="3">
        <f t="shared" si="171"/>
        <v>0.95884187231372464</v>
      </c>
      <c r="AM577" s="3"/>
      <c r="AN577" s="3"/>
      <c r="AO577" s="3"/>
      <c r="AP577" s="3"/>
      <c r="AQ577" s="3"/>
      <c r="AR577" s="90">
        <f t="shared" si="177"/>
        <v>0</v>
      </c>
      <c r="AS577" s="91">
        <f t="shared" si="178"/>
        <v>0</v>
      </c>
      <c r="AT577" s="89">
        <f>SUM(AS$9:AS577)*RLR</f>
        <v>120</v>
      </c>
      <c r="AU577" s="90">
        <f>AT577-SUM(AW$9:AW577)</f>
        <v>4.9389753223530306</v>
      </c>
      <c r="AV577" s="48">
        <f t="shared" si="172"/>
        <v>0.34562211981566821</v>
      </c>
      <c r="AW577" s="31">
        <f t="shared" si="179"/>
        <v>1.7149219869281359E-2</v>
      </c>
      <c r="AX577" s="90">
        <f>SUM(AW$9:AW577)*RRF</f>
        <v>80.542717274352867</v>
      </c>
      <c r="AY577" s="96"/>
    </row>
    <row r="578" spans="1:51" x14ac:dyDescent="0.25">
      <c r="A578" s="14">
        <f t="shared" si="173"/>
        <v>5.69</v>
      </c>
      <c r="B578" s="59">
        <f>IF($B$4="AY",0,IFERROR(P*INDEX('UWYr writing pattern'!$C$4:$C$18,MATCH('Extended model w.Calcs'!$A578,'UWYr writing pattern'!$A$4:$A$18,0)) / 25,B577))</f>
        <v>0</v>
      </c>
      <c r="C578" s="36">
        <f t="shared" si="174"/>
        <v>4.3165296094623672E-21</v>
      </c>
      <c r="E578" s="48">
        <f t="shared" si="160"/>
        <v>17.07</v>
      </c>
      <c r="F578" s="34">
        <f t="shared" si="175"/>
        <v>8.8661601428686996E-22</v>
      </c>
      <c r="G578" s="31">
        <f>SUM($F$9:F578)*RLR</f>
        <v>119.99999999999996</v>
      </c>
      <c r="H578" s="32"/>
      <c r="I578" s="36">
        <f>G578-SUM($L$9:L578)</f>
        <v>9.6989663946087461</v>
      </c>
      <c r="K578" s="48">
        <f t="shared" si="161"/>
        <v>0.34522439585730719</v>
      </c>
      <c r="L578" s="31">
        <f t="shared" si="176"/>
        <v>3.3638033738527445E-2</v>
      </c>
      <c r="M578" s="36">
        <f>SUM($L$9:L578)*RRF</f>
        <v>77.210723523773837</v>
      </c>
      <c r="N578" s="33"/>
      <c r="O578" s="36">
        <f t="shared" si="162"/>
        <v>86.909689918382583</v>
      </c>
      <c r="P578" s="33"/>
      <c r="Q578" s="33"/>
      <c r="R578" s="33"/>
      <c r="S578" s="33"/>
      <c r="T578" s="33"/>
      <c r="U578" s="33"/>
      <c r="V578" s="33"/>
      <c r="W578" s="31">
        <f t="shared" si="163"/>
        <v>3.6258848719483879E-21</v>
      </c>
      <c r="X578" s="31">
        <f t="shared" si="164"/>
        <v>6.7892764762261217</v>
      </c>
      <c r="Y578" s="31">
        <f t="shared" si="165"/>
        <v>6.7892764762261217</v>
      </c>
      <c r="Z578" s="31">
        <f t="shared" si="166"/>
        <v>-2.9096899183825826</v>
      </c>
      <c r="AA578" s="31"/>
      <c r="AB578" s="31"/>
      <c r="AC578" s="31"/>
      <c r="AD578" s="31"/>
      <c r="AE578" s="31"/>
      <c r="AF578" s="31"/>
      <c r="AG578" s="31"/>
      <c r="AH578" s="33">
        <f t="shared" si="167"/>
        <v>0.91917528004492666</v>
      </c>
      <c r="AI578" s="33">
        <f t="shared" si="168"/>
        <v>1.0346391656950307</v>
      </c>
      <c r="AJ578" s="33">
        <f t="shared" si="169"/>
        <v>0.99999999999999967</v>
      </c>
      <c r="AK578" s="95">
        <f t="shared" si="170"/>
        <v>0.95885619672207956</v>
      </c>
      <c r="AL578" s="3">
        <f t="shared" si="171"/>
        <v>0.95898412390711041</v>
      </c>
      <c r="AM578" s="3"/>
      <c r="AN578" s="3"/>
      <c r="AO578" s="3"/>
      <c r="AP578" s="3"/>
      <c r="AQ578" s="3"/>
      <c r="AR578" s="90">
        <f t="shared" si="177"/>
        <v>0</v>
      </c>
      <c r="AS578" s="91">
        <f t="shared" si="178"/>
        <v>0</v>
      </c>
      <c r="AT578" s="89">
        <f>SUM(AS$9:AS578)*RLR</f>
        <v>120</v>
      </c>
      <c r="AU578" s="90">
        <f>AT578-SUM(AW$9:AW578)</f>
        <v>4.9219051311467439</v>
      </c>
      <c r="AV578" s="48">
        <f t="shared" si="172"/>
        <v>0.34522439585730719</v>
      </c>
      <c r="AW578" s="31">
        <f t="shared" si="179"/>
        <v>1.7070191206289276E-2</v>
      </c>
      <c r="AX578" s="90">
        <f>SUM(AW$9:AW578)*RRF</f>
        <v>80.554666408197278</v>
      </c>
      <c r="AY578" s="96"/>
    </row>
    <row r="579" spans="1:51" x14ac:dyDescent="0.25">
      <c r="A579" s="14">
        <f t="shared" si="173"/>
        <v>5.7</v>
      </c>
      <c r="B579" s="59">
        <f>IF($B$4="AY",0,IFERROR(P*INDEX('UWYr writing pattern'!$C$4:$C$18,MATCH('Extended model w.Calcs'!$A579,'UWYr writing pattern'!$A$4:$A$18,0)) / 25,B578))</f>
        <v>0</v>
      </c>
      <c r="C579" s="36">
        <f t="shared" si="174"/>
        <v>3.5796980051271409E-21</v>
      </c>
      <c r="E579" s="48">
        <f t="shared" si="160"/>
        <v>17.100000000000001</v>
      </c>
      <c r="F579" s="34">
        <f t="shared" si="175"/>
        <v>7.3683160433522603E-22</v>
      </c>
      <c r="G579" s="31">
        <f>SUM($F$9:F579)*RLR</f>
        <v>119.99999999999996</v>
      </c>
      <c r="H579" s="32"/>
      <c r="I579" s="36">
        <f>G579-SUM($L$9:L579)</f>
        <v>9.665483196468557</v>
      </c>
      <c r="K579" s="48">
        <f t="shared" si="161"/>
        <v>0.34482758620689657</v>
      </c>
      <c r="L579" s="31">
        <f t="shared" si="176"/>
        <v>3.3483198140191288E-2</v>
      </c>
      <c r="M579" s="36">
        <f>SUM($L$9:L579)*RRF</f>
        <v>77.23416176247197</v>
      </c>
      <c r="N579" s="33"/>
      <c r="O579" s="36">
        <f t="shared" si="162"/>
        <v>86.899644958940527</v>
      </c>
      <c r="P579" s="33"/>
      <c r="Q579" s="33"/>
      <c r="R579" s="33"/>
      <c r="S579" s="33"/>
      <c r="T579" s="33"/>
      <c r="U579" s="33"/>
      <c r="V579" s="33"/>
      <c r="W579" s="31">
        <f t="shared" si="163"/>
        <v>3.0069463243067982E-21</v>
      </c>
      <c r="X579" s="31">
        <f t="shared" si="164"/>
        <v>6.7658382375279897</v>
      </c>
      <c r="Y579" s="31">
        <f t="shared" si="165"/>
        <v>6.7658382375279897</v>
      </c>
      <c r="Z579" s="31">
        <f t="shared" si="166"/>
        <v>-2.8996449589405273</v>
      </c>
      <c r="AA579" s="31"/>
      <c r="AB579" s="31"/>
      <c r="AC579" s="31"/>
      <c r="AD579" s="31"/>
      <c r="AE579" s="31"/>
      <c r="AF579" s="31"/>
      <c r="AG579" s="31"/>
      <c r="AH579" s="33">
        <f t="shared" si="167"/>
        <v>0.91945430669609485</v>
      </c>
      <c r="AI579" s="33">
        <f t="shared" si="168"/>
        <v>1.0345195828445302</v>
      </c>
      <c r="AJ579" s="33">
        <f t="shared" si="169"/>
        <v>0.99999999999999967</v>
      </c>
      <c r="AK579" s="95">
        <f t="shared" si="170"/>
        <v>0.95899790889335357</v>
      </c>
      <c r="AL579" s="3">
        <f t="shared" si="171"/>
        <v>0.95912572071755753</v>
      </c>
      <c r="AM579" s="3"/>
      <c r="AN579" s="3"/>
      <c r="AO579" s="3"/>
      <c r="AP579" s="3"/>
      <c r="AQ579" s="3"/>
      <c r="AR579" s="90">
        <f t="shared" si="177"/>
        <v>0</v>
      </c>
      <c r="AS579" s="91">
        <f t="shared" si="178"/>
        <v>0</v>
      </c>
      <c r="AT579" s="89">
        <f>SUM(AS$9:AS579)*RLR</f>
        <v>120</v>
      </c>
      <c r="AU579" s="90">
        <f>AT579-SUM(AW$9:AW579)</f>
        <v>4.9049135138930779</v>
      </c>
      <c r="AV579" s="48">
        <f t="shared" si="172"/>
        <v>0.34482758620689657</v>
      </c>
      <c r="AW579" s="31">
        <f t="shared" si="179"/>
        <v>1.6991617253671151E-2</v>
      </c>
      <c r="AX579" s="90">
        <f>SUM(AW$9:AW579)*RRF</f>
        <v>80.566560540274835</v>
      </c>
      <c r="AY579" s="96"/>
    </row>
    <row r="580" spans="1:51" x14ac:dyDescent="0.25">
      <c r="A580" s="14">
        <f t="shared" si="173"/>
        <v>5.71</v>
      </c>
      <c r="B580" s="59">
        <f>IF($B$4="AY",0,IFERROR(P*INDEX('UWYr writing pattern'!$C$4:$C$18,MATCH('Extended model w.Calcs'!$A580,'UWYr writing pattern'!$A$4:$A$18,0)) / 25,B579))</f>
        <v>0</v>
      </c>
      <c r="C580" s="36">
        <f t="shared" si="174"/>
        <v>2.9675696462503996E-21</v>
      </c>
      <c r="E580" s="48">
        <f t="shared" si="160"/>
        <v>17.13</v>
      </c>
      <c r="F580" s="34">
        <f t="shared" si="175"/>
        <v>6.1212835887674116E-22</v>
      </c>
      <c r="G580" s="31">
        <f>SUM($F$9:F580)*RLR</f>
        <v>119.99999999999996</v>
      </c>
      <c r="H580" s="32"/>
      <c r="I580" s="36">
        <f>G580-SUM($L$9:L580)</f>
        <v>9.6321539440669426</v>
      </c>
      <c r="K580" s="48">
        <f t="shared" si="161"/>
        <v>0.34443168771526977</v>
      </c>
      <c r="L580" s="31">
        <f t="shared" si="176"/>
        <v>3.3329252401615717E-2</v>
      </c>
      <c r="M580" s="36">
        <f>SUM($L$9:L580)*RRF</f>
        <v>77.257492239153109</v>
      </c>
      <c r="N580" s="33"/>
      <c r="O580" s="36">
        <f t="shared" si="162"/>
        <v>86.889646183220052</v>
      </c>
      <c r="P580" s="33"/>
      <c r="Q580" s="33"/>
      <c r="R580" s="33"/>
      <c r="S580" s="33"/>
      <c r="T580" s="33"/>
      <c r="U580" s="33"/>
      <c r="V580" s="33"/>
      <c r="W580" s="31">
        <f t="shared" si="163"/>
        <v>2.4927585028503352E-21</v>
      </c>
      <c r="X580" s="31">
        <f t="shared" si="164"/>
        <v>6.7425077608468591</v>
      </c>
      <c r="Y580" s="31">
        <f t="shared" si="165"/>
        <v>6.7425077608468591</v>
      </c>
      <c r="Z580" s="31">
        <f t="shared" si="166"/>
        <v>-2.8896461832200515</v>
      </c>
      <c r="AA580" s="31"/>
      <c r="AB580" s="31"/>
      <c r="AC580" s="31"/>
      <c r="AD580" s="31"/>
      <c r="AE580" s="31"/>
      <c r="AF580" s="31"/>
      <c r="AG580" s="31"/>
      <c r="AH580" s="33">
        <f t="shared" si="167"/>
        <v>0.9197320504661084</v>
      </c>
      <c r="AI580" s="33">
        <f t="shared" si="168"/>
        <v>1.0344005498002387</v>
      </c>
      <c r="AJ580" s="33">
        <f t="shared" si="169"/>
        <v>0.99999999999999967</v>
      </c>
      <c r="AK580" s="95">
        <f t="shared" si="170"/>
        <v>0.95913897100951007</v>
      </c>
      <c r="AL580" s="3">
        <f t="shared" si="171"/>
        <v>0.95926666650818671</v>
      </c>
      <c r="AM580" s="3"/>
      <c r="AN580" s="3"/>
      <c r="AO580" s="3"/>
      <c r="AP580" s="3"/>
      <c r="AQ580" s="3"/>
      <c r="AR580" s="90">
        <f t="shared" si="177"/>
        <v>0</v>
      </c>
      <c r="AS580" s="91">
        <f t="shared" si="178"/>
        <v>0</v>
      </c>
      <c r="AT580" s="89">
        <f>SUM(AS$9:AS580)*RLR</f>
        <v>120</v>
      </c>
      <c r="AU580" s="90">
        <f>AT580-SUM(AW$9:AW580)</f>
        <v>4.8880000190175821</v>
      </c>
      <c r="AV580" s="48">
        <f t="shared" si="172"/>
        <v>0.34443168771526977</v>
      </c>
      <c r="AW580" s="31">
        <f t="shared" si="179"/>
        <v>1.6913494875493373E-2</v>
      </c>
      <c r="AX580" s="90">
        <f>SUM(AW$9:AW580)*RRF</f>
        <v>80.578399986687685</v>
      </c>
      <c r="AY580" s="96"/>
    </row>
    <row r="581" spans="1:51" x14ac:dyDescent="0.25">
      <c r="A581" s="14">
        <f t="shared" si="173"/>
        <v>5.72</v>
      </c>
      <c r="B581" s="59">
        <f>IF($B$4="AY",0,IFERROR(P*INDEX('UWYr writing pattern'!$C$4:$C$18,MATCH('Extended model w.Calcs'!$A581,'UWYr writing pattern'!$A$4:$A$18,0)) / 25,B580))</f>
        <v>0</v>
      </c>
      <c r="C581" s="36">
        <f t="shared" si="174"/>
        <v>2.4592249658477064E-21</v>
      </c>
      <c r="E581" s="48">
        <f t="shared" si="160"/>
        <v>17.16</v>
      </c>
      <c r="F581" s="34">
        <f t="shared" si="175"/>
        <v>5.083446804026934E-22</v>
      </c>
      <c r="G581" s="31">
        <f>SUM($F$9:F581)*RLR</f>
        <v>119.99999999999996</v>
      </c>
      <c r="H581" s="32"/>
      <c r="I581" s="36">
        <f>G581-SUM($L$9:L581)</f>
        <v>9.5989777536740633</v>
      </c>
      <c r="K581" s="48">
        <f t="shared" si="161"/>
        <v>0.34403669724770647</v>
      </c>
      <c r="L581" s="31">
        <f t="shared" si="176"/>
        <v>3.3176190392882693E-2</v>
      </c>
      <c r="M581" s="36">
        <f>SUM($L$9:L581)*RRF</f>
        <v>77.280715572428122</v>
      </c>
      <c r="N581" s="33"/>
      <c r="O581" s="36">
        <f t="shared" si="162"/>
        <v>86.879693326102185</v>
      </c>
      <c r="P581" s="33"/>
      <c r="Q581" s="33"/>
      <c r="R581" s="33"/>
      <c r="S581" s="33"/>
      <c r="T581" s="33"/>
      <c r="U581" s="33"/>
      <c r="V581" s="33"/>
      <c r="W581" s="31">
        <f t="shared" si="163"/>
        <v>2.0657489713120734E-21</v>
      </c>
      <c r="X581" s="31">
        <f t="shared" si="164"/>
        <v>6.7192844275718437</v>
      </c>
      <c r="Y581" s="31">
        <f t="shared" si="165"/>
        <v>6.7192844275718437</v>
      </c>
      <c r="Z581" s="31">
        <f t="shared" si="166"/>
        <v>-2.8796933261021849</v>
      </c>
      <c r="AA581" s="31"/>
      <c r="AB581" s="31"/>
      <c r="AC581" s="31"/>
      <c r="AD581" s="31"/>
      <c r="AE581" s="31"/>
      <c r="AF581" s="31"/>
      <c r="AG581" s="31"/>
      <c r="AH581" s="33">
        <f t="shared" si="167"/>
        <v>0.92000851871938238</v>
      </c>
      <c r="AI581" s="33">
        <f t="shared" si="168"/>
        <v>1.0342820634059784</v>
      </c>
      <c r="AJ581" s="33">
        <f t="shared" si="169"/>
        <v>0.99999999999999967</v>
      </c>
      <c r="AK581" s="95">
        <f t="shared" si="170"/>
        <v>0.95927938679365488</v>
      </c>
      <c r="AL581" s="3">
        <f t="shared" si="171"/>
        <v>0.95940696501619527</v>
      </c>
      <c r="AM581" s="3"/>
      <c r="AN581" s="3"/>
      <c r="AO581" s="3"/>
      <c r="AP581" s="3"/>
      <c r="AQ581" s="3"/>
      <c r="AR581" s="90">
        <f t="shared" si="177"/>
        <v>0</v>
      </c>
      <c r="AS581" s="91">
        <f t="shared" si="178"/>
        <v>0</v>
      </c>
      <c r="AT581" s="89">
        <f>SUM(AS$9:AS581)*RLR</f>
        <v>120</v>
      </c>
      <c r="AU581" s="90">
        <f>AT581-SUM(AW$9:AW581)</f>
        <v>4.8711641980565616</v>
      </c>
      <c r="AV581" s="48">
        <f t="shared" si="172"/>
        <v>0.34403669724770647</v>
      </c>
      <c r="AW581" s="31">
        <f t="shared" si="179"/>
        <v>1.6835820961024966E-2</v>
      </c>
      <c r="AX581" s="90">
        <f>SUM(AW$9:AW581)*RRF</f>
        <v>80.590185061360401</v>
      </c>
      <c r="AY581" s="96"/>
    </row>
    <row r="582" spans="1:51" x14ac:dyDescent="0.25">
      <c r="A582" s="14">
        <f t="shared" si="173"/>
        <v>5.73</v>
      </c>
      <c r="B582" s="59">
        <f>IF($B$4="AY",0,IFERROR(P*INDEX('UWYr writing pattern'!$C$4:$C$18,MATCH('Extended model w.Calcs'!$A582,'UWYr writing pattern'!$A$4:$A$18,0)) / 25,B581))</f>
        <v>0</v>
      </c>
      <c r="C582" s="36">
        <f t="shared" si="174"/>
        <v>2.03722196170824E-21</v>
      </c>
      <c r="E582" s="48">
        <f t="shared" si="160"/>
        <v>17.190000000000001</v>
      </c>
      <c r="F582" s="34">
        <f t="shared" si="175"/>
        <v>4.2200300413946642E-22</v>
      </c>
      <c r="G582" s="31">
        <f>SUM($F$9:F582)*RLR</f>
        <v>119.99999999999996</v>
      </c>
      <c r="H582" s="32"/>
      <c r="I582" s="36">
        <f>G582-SUM($L$9:L582)</f>
        <v>9.5659537476407763</v>
      </c>
      <c r="K582" s="48">
        <f t="shared" si="161"/>
        <v>0.3436426116838488</v>
      </c>
      <c r="L582" s="31">
        <f t="shared" si="176"/>
        <v>3.302400603328233E-2</v>
      </c>
      <c r="M582" s="36">
        <f>SUM($L$9:L582)*RRF</f>
        <v>77.303832376651428</v>
      </c>
      <c r="N582" s="33"/>
      <c r="O582" s="36">
        <f t="shared" si="162"/>
        <v>86.869786124292204</v>
      </c>
      <c r="P582" s="33"/>
      <c r="Q582" s="33"/>
      <c r="R582" s="33"/>
      <c r="S582" s="33"/>
      <c r="T582" s="33"/>
      <c r="U582" s="33"/>
      <c r="V582" s="33"/>
      <c r="W582" s="31">
        <f t="shared" si="163"/>
        <v>1.7112664478349215E-21</v>
      </c>
      <c r="X582" s="31">
        <f t="shared" si="164"/>
        <v>6.6961676233485434</v>
      </c>
      <c r="Y582" s="31">
        <f t="shared" si="165"/>
        <v>6.6961676233485434</v>
      </c>
      <c r="Z582" s="31">
        <f t="shared" si="166"/>
        <v>-2.8697861242922045</v>
      </c>
      <c r="AA582" s="31"/>
      <c r="AB582" s="31"/>
      <c r="AC582" s="31"/>
      <c r="AD582" s="31"/>
      <c r="AE582" s="31"/>
      <c r="AF582" s="31"/>
      <c r="AG582" s="31"/>
      <c r="AH582" s="33">
        <f t="shared" si="167"/>
        <v>0.92028371876965986</v>
      </c>
      <c r="AI582" s="33">
        <f t="shared" si="168"/>
        <v>1.0341641205272882</v>
      </c>
      <c r="AJ582" s="33">
        <f t="shared" si="169"/>
        <v>0.99999999999999967</v>
      </c>
      <c r="AK582" s="95">
        <f t="shared" si="170"/>
        <v>0.9594191599433346</v>
      </c>
      <c r="AL582" s="3">
        <f t="shared" si="171"/>
        <v>0.95954661995306623</v>
      </c>
      <c r="AM582" s="3"/>
      <c r="AN582" s="3"/>
      <c r="AO582" s="3"/>
      <c r="AP582" s="3"/>
      <c r="AQ582" s="3"/>
      <c r="AR582" s="90">
        <f t="shared" si="177"/>
        <v>0</v>
      </c>
      <c r="AS582" s="91">
        <f t="shared" si="178"/>
        <v>0</v>
      </c>
      <c r="AT582" s="89">
        <f>SUM(AS$9:AS582)*RLR</f>
        <v>120</v>
      </c>
      <c r="AU582" s="90">
        <f>AT582-SUM(AW$9:AW582)</f>
        <v>4.8544056056320528</v>
      </c>
      <c r="AV582" s="48">
        <f t="shared" si="172"/>
        <v>0.3436426116838488</v>
      </c>
      <c r="AW582" s="31">
        <f t="shared" si="179"/>
        <v>1.6758592424506523E-2</v>
      </c>
      <c r="AX582" s="90">
        <f>SUM(AW$9:AW582)*RRF</f>
        <v>80.601916076057563</v>
      </c>
      <c r="AY582" s="96"/>
    </row>
    <row r="583" spans="1:51" x14ac:dyDescent="0.25">
      <c r="A583" s="14">
        <f t="shared" si="173"/>
        <v>5.74</v>
      </c>
      <c r="B583" s="59">
        <f>IF($B$4="AY",0,IFERROR(P*INDEX('UWYr writing pattern'!$C$4:$C$18,MATCH('Extended model w.Calcs'!$A583,'UWYr writing pattern'!$A$4:$A$18,0)) / 25,B582))</f>
        <v>0</v>
      </c>
      <c r="C583" s="36">
        <f t="shared" si="174"/>
        <v>1.6870235064905934E-21</v>
      </c>
      <c r="E583" s="48">
        <f t="shared" si="160"/>
        <v>17.22</v>
      </c>
      <c r="F583" s="34">
        <f t="shared" si="175"/>
        <v>3.501984552176465E-22</v>
      </c>
      <c r="G583" s="31">
        <f>SUM($F$9:F583)*RLR</f>
        <v>119.99999999999996</v>
      </c>
      <c r="H583" s="32"/>
      <c r="I583" s="36">
        <f>G583-SUM($L$9:L583)</f>
        <v>9.5330810543499211</v>
      </c>
      <c r="K583" s="48">
        <f t="shared" si="161"/>
        <v>0.34324942791762014</v>
      </c>
      <c r="L583" s="31">
        <f t="shared" si="176"/>
        <v>3.2872693290861774E-2</v>
      </c>
      <c r="M583" s="36">
        <f>SUM($L$9:L583)*RRF</f>
        <v>77.32684326195502</v>
      </c>
      <c r="N583" s="33"/>
      <c r="O583" s="36">
        <f t="shared" si="162"/>
        <v>86.859924316304941</v>
      </c>
      <c r="P583" s="33"/>
      <c r="Q583" s="33"/>
      <c r="R583" s="33"/>
      <c r="S583" s="33"/>
      <c r="T583" s="33"/>
      <c r="U583" s="33"/>
      <c r="V583" s="33"/>
      <c r="W583" s="31">
        <f t="shared" si="163"/>
        <v>1.4170997454520984E-21</v>
      </c>
      <c r="X583" s="31">
        <f t="shared" si="164"/>
        <v>6.6731567380449448</v>
      </c>
      <c r="Y583" s="31">
        <f t="shared" si="165"/>
        <v>6.6731567380449448</v>
      </c>
      <c r="Z583" s="31">
        <f t="shared" si="166"/>
        <v>-2.8599243163049408</v>
      </c>
      <c r="AA583" s="31"/>
      <c r="AB583" s="31"/>
      <c r="AC583" s="31"/>
      <c r="AD583" s="31"/>
      <c r="AE583" s="31"/>
      <c r="AF583" s="31"/>
      <c r="AG583" s="31"/>
      <c r="AH583" s="33">
        <f t="shared" si="167"/>
        <v>0.92055765788041688</v>
      </c>
      <c r="AI583" s="33">
        <f t="shared" si="168"/>
        <v>1.0340467180512494</v>
      </c>
      <c r="AJ583" s="33">
        <f t="shared" si="169"/>
        <v>0.99999999999999967</v>
      </c>
      <c r="AK583" s="95">
        <f t="shared" si="170"/>
        <v>0.95955829413074134</v>
      </c>
      <c r="AL583" s="3">
        <f t="shared" si="171"/>
        <v>0.95968563500477377</v>
      </c>
      <c r="AM583" s="3"/>
      <c r="AN583" s="3"/>
      <c r="AO583" s="3"/>
      <c r="AP583" s="3"/>
      <c r="AQ583" s="3"/>
      <c r="AR583" s="90">
        <f t="shared" si="177"/>
        <v>0</v>
      </c>
      <c r="AS583" s="91">
        <f t="shared" si="178"/>
        <v>0</v>
      </c>
      <c r="AT583" s="89">
        <f>SUM(AS$9:AS583)*RLR</f>
        <v>120</v>
      </c>
      <c r="AU583" s="90">
        <f>AT583-SUM(AW$9:AW583)</f>
        <v>4.8377237994271383</v>
      </c>
      <c r="AV583" s="48">
        <f t="shared" si="172"/>
        <v>0.34324942791762014</v>
      </c>
      <c r="AW583" s="31">
        <f t="shared" si="179"/>
        <v>1.6681806204921143E-2</v>
      </c>
      <c r="AX583" s="90">
        <f>SUM(AW$9:AW583)*RRF</f>
        <v>80.613593340400996</v>
      </c>
      <c r="AY583" s="96"/>
    </row>
    <row r="584" spans="1:51" x14ac:dyDescent="0.25">
      <c r="A584" s="14">
        <f t="shared" si="173"/>
        <v>5.75</v>
      </c>
      <c r="B584" s="59">
        <f>IF($B$4="AY",0,IFERROR(P*INDEX('UWYr writing pattern'!$C$4:$C$18,MATCH('Extended model w.Calcs'!$A584,'UWYr writing pattern'!$A$4:$A$18,0)) / 25,B583))</f>
        <v>0</v>
      </c>
      <c r="C584" s="36">
        <f t="shared" si="174"/>
        <v>1.3965180586729132E-21</v>
      </c>
      <c r="E584" s="48">
        <f t="shared" si="160"/>
        <v>17.25</v>
      </c>
      <c r="F584" s="34">
        <f t="shared" si="175"/>
        <v>2.9050544781768019E-22</v>
      </c>
      <c r="G584" s="31">
        <f>SUM($F$9:F584)*RLR</f>
        <v>119.99999999999996</v>
      </c>
      <c r="H584" s="32"/>
      <c r="I584" s="36">
        <f>G584-SUM($L$9:L584)</f>
        <v>9.5003588081679453</v>
      </c>
      <c r="K584" s="48">
        <f t="shared" si="161"/>
        <v>0.34285714285714286</v>
      </c>
      <c r="L584" s="31">
        <f t="shared" si="176"/>
        <v>3.2722246181979137E-2</v>
      </c>
      <c r="M584" s="36">
        <f>SUM($L$9:L584)*RRF</f>
        <v>77.349748834282408</v>
      </c>
      <c r="N584" s="33"/>
      <c r="O584" s="36">
        <f t="shared" si="162"/>
        <v>86.850107642450354</v>
      </c>
      <c r="P584" s="33"/>
      <c r="Q584" s="33"/>
      <c r="R584" s="33"/>
      <c r="S584" s="33"/>
      <c r="T584" s="33"/>
      <c r="U584" s="33"/>
      <c r="V584" s="33"/>
      <c r="W584" s="31">
        <f t="shared" si="163"/>
        <v>1.173075169285247E-21</v>
      </c>
      <c r="X584" s="31">
        <f t="shared" si="164"/>
        <v>6.6502511657175614</v>
      </c>
      <c r="Y584" s="31">
        <f t="shared" si="165"/>
        <v>6.6502511657175614</v>
      </c>
      <c r="Z584" s="31">
        <f t="shared" si="166"/>
        <v>-2.8501076424503538</v>
      </c>
      <c r="AA584" s="31"/>
      <c r="AB584" s="31"/>
      <c r="AC584" s="31"/>
      <c r="AD584" s="31"/>
      <c r="AE584" s="31"/>
      <c r="AF584" s="31"/>
      <c r="AG584" s="31"/>
      <c r="AH584" s="33">
        <f t="shared" si="167"/>
        <v>0.9208303432652668</v>
      </c>
      <c r="AI584" s="33">
        <f t="shared" si="168"/>
        <v>1.0339298528863137</v>
      </c>
      <c r="AJ584" s="33">
        <f t="shared" si="169"/>
        <v>0.99999999999999967</v>
      </c>
      <c r="AK584" s="95">
        <f t="shared" si="170"/>
        <v>0.95969679300291544</v>
      </c>
      <c r="AL584" s="3">
        <f t="shared" si="171"/>
        <v>0.95982401383198857</v>
      </c>
      <c r="AM584" s="3"/>
      <c r="AN584" s="3"/>
      <c r="AO584" s="3"/>
      <c r="AP584" s="3"/>
      <c r="AQ584" s="3"/>
      <c r="AR584" s="90">
        <f t="shared" si="177"/>
        <v>0</v>
      </c>
      <c r="AS584" s="91">
        <f t="shared" si="178"/>
        <v>0</v>
      </c>
      <c r="AT584" s="89">
        <f>SUM(AS$9:AS584)*RLR</f>
        <v>120</v>
      </c>
      <c r="AU584" s="90">
        <f>AT584-SUM(AW$9:AW584)</f>
        <v>4.8211183401613766</v>
      </c>
      <c r="AV584" s="48">
        <f t="shared" si="172"/>
        <v>0.34285714285714286</v>
      </c>
      <c r="AW584" s="31">
        <f t="shared" si="179"/>
        <v>1.6605459265768209E-2</v>
      </c>
      <c r="AX584" s="90">
        <f>SUM(AW$9:AW584)*RRF</f>
        <v>80.625217161887036</v>
      </c>
      <c r="AY584" s="96"/>
    </row>
    <row r="585" spans="1:51" x14ac:dyDescent="0.25">
      <c r="A585" s="14">
        <f t="shared" si="173"/>
        <v>5.76</v>
      </c>
      <c r="B585" s="59">
        <f>IF($B$4="AY",0,IFERROR(P*INDEX('UWYr writing pattern'!$C$4:$C$18,MATCH('Extended model w.Calcs'!$A585,'UWYr writing pattern'!$A$4:$A$18,0)) / 25,B584))</f>
        <v>0</v>
      </c>
      <c r="C585" s="36">
        <f t="shared" si="174"/>
        <v>1.1556186935518357E-21</v>
      </c>
      <c r="E585" s="48">
        <f t="shared" ref="E585:E648" si="180">(Ber*A585)</f>
        <v>17.28</v>
      </c>
      <c r="F585" s="34">
        <f t="shared" si="175"/>
        <v>2.4089936512107754E-22</v>
      </c>
      <c r="G585" s="31">
        <f>SUM($F$9:F585)*RLR</f>
        <v>119.99999999999996</v>
      </c>
      <c r="H585" s="32"/>
      <c r="I585" s="36">
        <f>G585-SUM($L$9:L585)</f>
        <v>9.4677861493970852</v>
      </c>
      <c r="K585" s="48">
        <f t="shared" ref="K585:K648" si="181">Bp_1/(Bp_2+A585)</f>
        <v>0.34246575342465752</v>
      </c>
      <c r="L585" s="31">
        <f t="shared" si="176"/>
        <v>3.2572658770861532E-2</v>
      </c>
      <c r="M585" s="36">
        <f>SUM($L$9:L585)*RRF</f>
        <v>77.372549695422009</v>
      </c>
      <c r="N585" s="33"/>
      <c r="O585" s="36">
        <f t="shared" ref="O585:O648" si="182">I585+M585</f>
        <v>86.840335844819094</v>
      </c>
      <c r="P585" s="33"/>
      <c r="Q585" s="33"/>
      <c r="R585" s="33"/>
      <c r="S585" s="33"/>
      <c r="T585" s="33"/>
      <c r="U585" s="33"/>
      <c r="V585" s="33"/>
      <c r="W585" s="31">
        <f t="shared" ref="W585:W648" si="183" xml:space="preserve"> C585*RLR*RRF</f>
        <v>9.7071970258354188E-22</v>
      </c>
      <c r="X585" s="31">
        <f t="shared" ref="X585:X648" si="184">I585*RRF</f>
        <v>6.6274503045779589</v>
      </c>
      <c r="Y585" s="31">
        <f t="shared" ref="Y585:Y648" si="185">W585+X585</f>
        <v>6.6274503045779589</v>
      </c>
      <c r="Z585" s="31">
        <f t="shared" ref="Z585:Z648" si="186">P*RLR*RRF - O585</f>
        <v>-2.8403358448190943</v>
      </c>
      <c r="AA585" s="31"/>
      <c r="AB585" s="31"/>
      <c r="AC585" s="31"/>
      <c r="AD585" s="31"/>
      <c r="AE585" s="31"/>
      <c r="AF585" s="31"/>
      <c r="AG585" s="31"/>
      <c r="AH585" s="33">
        <f t="shared" ref="AH585:AH648" si="187">M585/(P*RLR*RRF)</f>
        <v>0.92110178208835725</v>
      </c>
      <c r="AI585" s="33">
        <f t="shared" ref="AI585:AI648" si="188">O585/(P*RLR*RRF)</f>
        <v>1.0338135219621321</v>
      </c>
      <c r="AJ585" s="33">
        <f t="shared" ref="AJ585:AJ648" si="189">G585/(P*RLR)</f>
        <v>0.99999999999999967</v>
      </c>
      <c r="AK585" s="95">
        <f t="shared" ref="AK585:AK648" si="190">1-EXP(-(Bp_1*LN(Bp_2+A585)-Bp_1*LN(Bp_2)))</f>
        <v>0.95983466018194574</v>
      </c>
      <c r="AL585" s="3">
        <f t="shared" ref="AL585:AL648" si="191">AX585/(P*RLR*RRF)</f>
        <v>0.95996176007027878</v>
      </c>
      <c r="AM585" s="3"/>
      <c r="AN585" s="3"/>
      <c r="AO585" s="3"/>
      <c r="AP585" s="3"/>
      <c r="AQ585" s="3"/>
      <c r="AR585" s="90">
        <f t="shared" si="177"/>
        <v>0</v>
      </c>
      <c r="AS585" s="91">
        <f t="shared" si="178"/>
        <v>0</v>
      </c>
      <c r="AT585" s="89">
        <f>SUM(AS$9:AS585)*RLR</f>
        <v>120</v>
      </c>
      <c r="AU585" s="90">
        <f>AT585-SUM(AW$9:AW585)</f>
        <v>4.8045887915665446</v>
      </c>
      <c r="AV585" s="48">
        <f t="shared" ref="AV585:AV648" si="192">Bp_1/(Bp_2+A585)</f>
        <v>0.34246575342465752</v>
      </c>
      <c r="AW585" s="31">
        <f t="shared" si="179"/>
        <v>1.6529548594839006E-2</v>
      </c>
      <c r="AX585" s="90">
        <f>SUM(AW$9:AW585)*RRF</f>
        <v>80.636787845903413</v>
      </c>
      <c r="AY585" s="96"/>
    </row>
    <row r="586" spans="1:51" x14ac:dyDescent="0.25">
      <c r="A586" s="14">
        <f t="shared" ref="A586:A649" si="193">ROUND(A585+delt.t,3)</f>
        <v>5.77</v>
      </c>
      <c r="B586" s="59">
        <f>IF($B$4="AY",0,IFERROR(P*INDEX('UWYr writing pattern'!$C$4:$C$18,MATCH('Extended model w.Calcs'!$A586,'UWYr writing pattern'!$A$4:$A$18,0)) / 25,B585))</f>
        <v>0</v>
      </c>
      <c r="C586" s="36">
        <f t="shared" ref="C586:C649" si="194">C585-F586+B586</f>
        <v>9.5592778330607844E-22</v>
      </c>
      <c r="E586" s="48">
        <f t="shared" si="180"/>
        <v>17.309999999999999</v>
      </c>
      <c r="F586" s="34">
        <f t="shared" ref="F586:F649" si="195">C585*E585*delt.t</f>
        <v>1.9969091024575723E-22</v>
      </c>
      <c r="G586" s="31">
        <f>SUM($F$9:F586)*RLR</f>
        <v>119.99999999999996</v>
      </c>
      <c r="H586" s="32"/>
      <c r="I586" s="36">
        <f>G586-SUM($L$9:L586)</f>
        <v>9.4353622242279158</v>
      </c>
      <c r="K586" s="48">
        <f t="shared" si="181"/>
        <v>0.34207525655644244</v>
      </c>
      <c r="L586" s="31">
        <f t="shared" ref="L586:L649" si="196">I585*K585*delt.t</f>
        <v>3.2423925169168102E-2</v>
      </c>
      <c r="M586" s="36">
        <f>SUM($L$9:L586)*RRF</f>
        <v>77.395246443040421</v>
      </c>
      <c r="N586" s="33"/>
      <c r="O586" s="36">
        <f t="shared" si="182"/>
        <v>86.830608667268336</v>
      </c>
      <c r="P586" s="33"/>
      <c r="Q586" s="33"/>
      <c r="R586" s="33"/>
      <c r="S586" s="33"/>
      <c r="T586" s="33"/>
      <c r="U586" s="33"/>
      <c r="V586" s="33"/>
      <c r="W586" s="31">
        <f t="shared" si="183"/>
        <v>8.0297933797710586E-22</v>
      </c>
      <c r="X586" s="31">
        <f t="shared" si="184"/>
        <v>6.6047535569595404</v>
      </c>
      <c r="Y586" s="31">
        <f t="shared" si="185"/>
        <v>6.6047535569595404</v>
      </c>
      <c r="Z586" s="31">
        <f t="shared" si="186"/>
        <v>-2.8306086672683364</v>
      </c>
      <c r="AA586" s="31"/>
      <c r="AB586" s="31"/>
      <c r="AC586" s="31"/>
      <c r="AD586" s="31"/>
      <c r="AE586" s="31"/>
      <c r="AF586" s="31"/>
      <c r="AG586" s="31"/>
      <c r="AH586" s="33">
        <f t="shared" si="187"/>
        <v>0.92137198146476695</v>
      </c>
      <c r="AI586" s="33">
        <f t="shared" si="188"/>
        <v>1.0336977222293851</v>
      </c>
      <c r="AJ586" s="33">
        <f t="shared" si="189"/>
        <v>0.99999999999999967</v>
      </c>
      <c r="AK586" s="95">
        <f t="shared" si="190"/>
        <v>0.95997189926516902</v>
      </c>
      <c r="AL586" s="3">
        <f t="shared" si="191"/>
        <v>0.96009887733031207</v>
      </c>
      <c r="AM586" s="3"/>
      <c r="AN586" s="3"/>
      <c r="AO586" s="3"/>
      <c r="AP586" s="3"/>
      <c r="AQ586" s="3"/>
      <c r="AR586" s="90">
        <f t="shared" ref="AR586:AR649" si="197">AR585-AS586+B586</f>
        <v>0</v>
      </c>
      <c r="AS586" s="91">
        <f t="shared" ref="AS586:AS649" si="198">AR585*P*delt.t</f>
        <v>0</v>
      </c>
      <c r="AT586" s="89">
        <f>SUM(AS$9:AS586)*RLR</f>
        <v>120</v>
      </c>
      <c r="AU586" s="90">
        <f>AT586-SUM(AW$9:AW586)</f>
        <v>4.7881347203625495</v>
      </c>
      <c r="AV586" s="48">
        <f t="shared" si="192"/>
        <v>0.34207525655644244</v>
      </c>
      <c r="AW586" s="31">
        <f t="shared" ref="AW586:AW649" si="199">AU585*AV585*delt.t</f>
        <v>1.6454071203995016E-2</v>
      </c>
      <c r="AX586" s="90">
        <f>SUM(AW$9:AW586)*RRF</f>
        <v>80.648305695746217</v>
      </c>
      <c r="AY586" s="96"/>
    </row>
    <row r="587" spans="1:51" x14ac:dyDescent="0.25">
      <c r="A587" s="14">
        <f t="shared" si="193"/>
        <v>5.78</v>
      </c>
      <c r="B587" s="59">
        <f>IF($B$4="AY",0,IFERROR(P*INDEX('UWYr writing pattern'!$C$4:$C$18,MATCH('Extended model w.Calcs'!$A587,'UWYr writing pattern'!$A$4:$A$18,0)) / 25,B586))</f>
        <v>0</v>
      </c>
      <c r="C587" s="36">
        <f t="shared" si="194"/>
        <v>7.9045668401579633E-22</v>
      </c>
      <c r="E587" s="48">
        <f t="shared" si="180"/>
        <v>17.34</v>
      </c>
      <c r="F587" s="34">
        <f t="shared" si="195"/>
        <v>1.6547109929028215E-22</v>
      </c>
      <c r="G587" s="31">
        <f>SUM($F$9:F587)*RLR</f>
        <v>119.99999999999996</v>
      </c>
      <c r="H587" s="32"/>
      <c r="I587" s="36">
        <f>G587-SUM($L$9:L587)</f>
        <v>9.4030861846923557</v>
      </c>
      <c r="K587" s="48">
        <f t="shared" si="181"/>
        <v>0.34168564920273342</v>
      </c>
      <c r="L587" s="31">
        <f t="shared" si="196"/>
        <v>3.2276039535557299E-2</v>
      </c>
      <c r="M587" s="36">
        <f>SUM($L$9:L587)*RRF</f>
        <v>77.41783967071531</v>
      </c>
      <c r="N587" s="33"/>
      <c r="O587" s="36">
        <f t="shared" si="182"/>
        <v>86.820925855407665</v>
      </c>
      <c r="P587" s="33"/>
      <c r="Q587" s="33"/>
      <c r="R587" s="33"/>
      <c r="S587" s="33"/>
      <c r="T587" s="33"/>
      <c r="U587" s="33"/>
      <c r="V587" s="33"/>
      <c r="W587" s="31">
        <f t="shared" si="183"/>
        <v>6.6398361457326888E-22</v>
      </c>
      <c r="X587" s="31">
        <f t="shared" si="184"/>
        <v>6.5821603292846484</v>
      </c>
      <c r="Y587" s="31">
        <f t="shared" si="185"/>
        <v>6.5821603292846484</v>
      </c>
      <c r="Z587" s="31">
        <f t="shared" si="186"/>
        <v>-2.8209258554076655</v>
      </c>
      <c r="AA587" s="31"/>
      <c r="AB587" s="31"/>
      <c r="AC587" s="31"/>
      <c r="AD587" s="31"/>
      <c r="AE587" s="31"/>
      <c r="AF587" s="31"/>
      <c r="AG587" s="31"/>
      <c r="AH587" s="33">
        <f t="shared" si="187"/>
        <v>0.9216409484608965</v>
      </c>
      <c r="AI587" s="33">
        <f t="shared" si="188"/>
        <v>1.033582450659615</v>
      </c>
      <c r="AJ587" s="33">
        <f t="shared" si="189"/>
        <v>0.99999999999999967</v>
      </c>
      <c r="AK587" s="95">
        <f t="shared" si="190"/>
        <v>0.96010851382536677</v>
      </c>
      <c r="AL587" s="3">
        <f t="shared" si="191"/>
        <v>0.96023536919805341</v>
      </c>
      <c r="AM587" s="3"/>
      <c r="AN587" s="3"/>
      <c r="AO587" s="3"/>
      <c r="AP587" s="3"/>
      <c r="AQ587" s="3"/>
      <c r="AR587" s="90">
        <f t="shared" si="197"/>
        <v>0</v>
      </c>
      <c r="AS587" s="91">
        <f t="shared" si="198"/>
        <v>0</v>
      </c>
      <c r="AT587" s="89">
        <f>SUM(AS$9:AS587)*RLR</f>
        <v>120</v>
      </c>
      <c r="AU587" s="90">
        <f>AT587-SUM(AW$9:AW587)</f>
        <v>4.7717556962335976</v>
      </c>
      <c r="AV587" s="48">
        <f t="shared" si="192"/>
        <v>0.34168564920273342</v>
      </c>
      <c r="AW587" s="31">
        <f t="shared" si="199"/>
        <v>1.6379024128948289E-2</v>
      </c>
      <c r="AX587" s="90">
        <f>SUM(AW$9:AW587)*RRF</f>
        <v>80.659771012636483</v>
      </c>
      <c r="AY587" s="96"/>
    </row>
    <row r="588" spans="1:51" x14ac:dyDescent="0.25">
      <c r="A588" s="14">
        <f t="shared" si="193"/>
        <v>5.79</v>
      </c>
      <c r="B588" s="59">
        <f>IF($B$4="AY",0,IFERROR(P*INDEX('UWYr writing pattern'!$C$4:$C$18,MATCH('Extended model w.Calcs'!$A588,'UWYr writing pattern'!$A$4:$A$18,0)) / 25,B587))</f>
        <v>0</v>
      </c>
      <c r="C588" s="36">
        <f t="shared" si="194"/>
        <v>6.5339149500745724E-22</v>
      </c>
      <c r="E588" s="48">
        <f t="shared" si="180"/>
        <v>17.37</v>
      </c>
      <c r="F588" s="34">
        <f t="shared" si="195"/>
        <v>1.3706518900833909E-22</v>
      </c>
      <c r="G588" s="31">
        <f>SUM($F$9:F588)*RLR</f>
        <v>119.99999999999996</v>
      </c>
      <c r="H588" s="32"/>
      <c r="I588" s="36">
        <f>G588-SUM($L$9:L588)</f>
        <v>9.3709571886170977</v>
      </c>
      <c r="K588" s="48">
        <f t="shared" si="181"/>
        <v>0.34129692832764508</v>
      </c>
      <c r="L588" s="31">
        <f t="shared" si="196"/>
        <v>3.2128996075258612E-2</v>
      </c>
      <c r="M588" s="36">
        <f>SUM($L$9:L588)*RRF</f>
        <v>77.440329967967998</v>
      </c>
      <c r="N588" s="33"/>
      <c r="O588" s="36">
        <f t="shared" si="182"/>
        <v>86.811287156585095</v>
      </c>
      <c r="P588" s="33"/>
      <c r="Q588" s="33"/>
      <c r="R588" s="33"/>
      <c r="S588" s="33"/>
      <c r="T588" s="33"/>
      <c r="U588" s="33"/>
      <c r="V588" s="33"/>
      <c r="W588" s="31">
        <f t="shared" si="183"/>
        <v>5.4884885580626403E-22</v>
      </c>
      <c r="X588" s="31">
        <f t="shared" si="184"/>
        <v>6.5596700320319679</v>
      </c>
      <c r="Y588" s="31">
        <f t="shared" si="185"/>
        <v>6.5596700320319679</v>
      </c>
      <c r="Z588" s="31">
        <f t="shared" si="186"/>
        <v>-2.8112871565850952</v>
      </c>
      <c r="AA588" s="31"/>
      <c r="AB588" s="31"/>
      <c r="AC588" s="31"/>
      <c r="AD588" s="31"/>
      <c r="AE588" s="31"/>
      <c r="AF588" s="31"/>
      <c r="AG588" s="31"/>
      <c r="AH588" s="33">
        <f t="shared" si="187"/>
        <v>0.9219086900948571</v>
      </c>
      <c r="AI588" s="33">
        <f t="shared" si="188"/>
        <v>1.0334677042450606</v>
      </c>
      <c r="AJ588" s="33">
        <f t="shared" si="189"/>
        <v>0.99999999999999967</v>
      </c>
      <c r="AK588" s="95">
        <f t="shared" si="190"/>
        <v>0.96024450741096046</v>
      </c>
      <c r="AL588" s="3">
        <f t="shared" si="191"/>
        <v>0.96037123923496193</v>
      </c>
      <c r="AM588" s="3"/>
      <c r="AN588" s="3"/>
      <c r="AO588" s="3"/>
      <c r="AP588" s="3"/>
      <c r="AQ588" s="3"/>
      <c r="AR588" s="90">
        <f t="shared" si="197"/>
        <v>0</v>
      </c>
      <c r="AS588" s="91">
        <f t="shared" si="198"/>
        <v>0</v>
      </c>
      <c r="AT588" s="89">
        <f>SUM(AS$9:AS588)*RLR</f>
        <v>120</v>
      </c>
      <c r="AU588" s="90">
        <f>AT588-SUM(AW$9:AW588)</f>
        <v>4.7554512918045475</v>
      </c>
      <c r="AV588" s="48">
        <f t="shared" si="192"/>
        <v>0.34129692832764508</v>
      </c>
      <c r="AW588" s="31">
        <f t="shared" si="199"/>
        <v>1.630440442904418E-2</v>
      </c>
      <c r="AX588" s="90">
        <f>SUM(AW$9:AW588)*RRF</f>
        <v>80.671184095736805</v>
      </c>
      <c r="AY588" s="96"/>
    </row>
    <row r="589" spans="1:51" x14ac:dyDescent="0.25">
      <c r="A589" s="14">
        <f t="shared" si="193"/>
        <v>5.8</v>
      </c>
      <c r="B589" s="59">
        <f>IF($B$4="AY",0,IFERROR(P*INDEX('UWYr writing pattern'!$C$4:$C$18,MATCH('Extended model w.Calcs'!$A589,'UWYr writing pattern'!$A$4:$A$18,0)) / 25,B588))</f>
        <v>0</v>
      </c>
      <c r="C589" s="36">
        <f t="shared" si="194"/>
        <v>5.3989739232466189E-22</v>
      </c>
      <c r="E589" s="48">
        <f t="shared" si="180"/>
        <v>17.399999999999999</v>
      </c>
      <c r="F589" s="34">
        <f t="shared" si="195"/>
        <v>1.1349410268279532E-22</v>
      </c>
      <c r="G589" s="31">
        <f>SUM($F$9:F589)*RLR</f>
        <v>119.99999999999996</v>
      </c>
      <c r="H589" s="32"/>
      <c r="I589" s="36">
        <f>G589-SUM($L$9:L589)</f>
        <v>9.3389743995774523</v>
      </c>
      <c r="K589" s="48">
        <f t="shared" si="181"/>
        <v>0.34090909090909088</v>
      </c>
      <c r="L589" s="31">
        <f t="shared" si="196"/>
        <v>3.1982789039648803E-2</v>
      </c>
      <c r="M589" s="36">
        <f>SUM($L$9:L589)*RRF</f>
        <v>77.462717920295745</v>
      </c>
      <c r="N589" s="33"/>
      <c r="O589" s="36">
        <f t="shared" si="182"/>
        <v>86.801692319873197</v>
      </c>
      <c r="P589" s="33"/>
      <c r="Q589" s="33"/>
      <c r="R589" s="33"/>
      <c r="S589" s="33"/>
      <c r="T589" s="33"/>
      <c r="U589" s="33"/>
      <c r="V589" s="33"/>
      <c r="W589" s="31">
        <f t="shared" si="183"/>
        <v>4.5351380955271593E-22</v>
      </c>
      <c r="X589" s="31">
        <f t="shared" si="184"/>
        <v>6.5372820797042159</v>
      </c>
      <c r="Y589" s="31">
        <f t="shared" si="185"/>
        <v>6.5372820797042159</v>
      </c>
      <c r="Z589" s="31">
        <f t="shared" si="186"/>
        <v>-2.8016923198731973</v>
      </c>
      <c r="AA589" s="31"/>
      <c r="AB589" s="31"/>
      <c r="AC589" s="31"/>
      <c r="AD589" s="31"/>
      <c r="AE589" s="31"/>
      <c r="AF589" s="31"/>
      <c r="AG589" s="31"/>
      <c r="AH589" s="33">
        <f t="shared" si="187"/>
        <v>0.92217521333685415</v>
      </c>
      <c r="AI589" s="33">
        <f t="shared" si="188"/>
        <v>1.0333534799984905</v>
      </c>
      <c r="AJ589" s="33">
        <f t="shared" si="189"/>
        <v>0.99999999999999967</v>
      </c>
      <c r="AK589" s="95">
        <f t="shared" si="190"/>
        <v>0.96037988354620585</v>
      </c>
      <c r="AL589" s="3">
        <f t="shared" si="191"/>
        <v>0.96050649097818752</v>
      </c>
      <c r="AM589" s="3"/>
      <c r="AN589" s="3"/>
      <c r="AO589" s="3"/>
      <c r="AP589" s="3"/>
      <c r="AQ589" s="3"/>
      <c r="AR589" s="90">
        <f t="shared" si="197"/>
        <v>0</v>
      </c>
      <c r="AS589" s="91">
        <f t="shared" si="198"/>
        <v>0</v>
      </c>
      <c r="AT589" s="89">
        <f>SUM(AS$9:AS589)*RLR</f>
        <v>120</v>
      </c>
      <c r="AU589" s="90">
        <f>AT589-SUM(AW$9:AW589)</f>
        <v>4.7392210826175045</v>
      </c>
      <c r="AV589" s="48">
        <f t="shared" si="192"/>
        <v>0.34090909090909088</v>
      </c>
      <c r="AW589" s="31">
        <f t="shared" si="199"/>
        <v>1.6230209187046239E-2</v>
      </c>
      <c r="AX589" s="90">
        <f>SUM(AW$9:AW589)*RRF</f>
        <v>80.682545242167748</v>
      </c>
      <c r="AY589" s="96"/>
    </row>
    <row r="590" spans="1:51" x14ac:dyDescent="0.25">
      <c r="A590" s="14">
        <f t="shared" si="193"/>
        <v>5.81</v>
      </c>
      <c r="B590" s="59">
        <f>IF($B$4="AY",0,IFERROR(P*INDEX('UWYr writing pattern'!$C$4:$C$18,MATCH('Extended model w.Calcs'!$A590,'UWYr writing pattern'!$A$4:$A$18,0)) / 25,B589))</f>
        <v>0</v>
      </c>
      <c r="C590" s="36">
        <f t="shared" si="194"/>
        <v>4.4595524606017074E-22</v>
      </c>
      <c r="E590" s="48">
        <f t="shared" si="180"/>
        <v>17.43</v>
      </c>
      <c r="F590" s="34">
        <f t="shared" si="195"/>
        <v>9.3942146264491155E-23</v>
      </c>
      <c r="G590" s="31">
        <f>SUM($F$9:F590)*RLR</f>
        <v>119.99999999999996</v>
      </c>
      <c r="H590" s="32"/>
      <c r="I590" s="36">
        <f>G590-SUM($L$9:L590)</f>
        <v>9.3071369868516172</v>
      </c>
      <c r="K590" s="48">
        <f t="shared" si="181"/>
        <v>0.34052213393870606</v>
      </c>
      <c r="L590" s="31">
        <f t="shared" si="196"/>
        <v>3.1837412725832223E-2</v>
      </c>
      <c r="M590" s="36">
        <f>SUM($L$9:L590)*RRF</f>
        <v>77.485004109203828</v>
      </c>
      <c r="N590" s="33"/>
      <c r="O590" s="36">
        <f t="shared" si="182"/>
        <v>86.792141096055445</v>
      </c>
      <c r="P590" s="33"/>
      <c r="Q590" s="33"/>
      <c r="R590" s="33"/>
      <c r="S590" s="33"/>
      <c r="T590" s="33"/>
      <c r="U590" s="33"/>
      <c r="V590" s="33"/>
      <c r="W590" s="31">
        <f t="shared" si="183"/>
        <v>3.7460240669054333E-22</v>
      </c>
      <c r="X590" s="31">
        <f t="shared" si="184"/>
        <v>6.5149958907961318</v>
      </c>
      <c r="Y590" s="31">
        <f t="shared" si="185"/>
        <v>6.5149958907961318</v>
      </c>
      <c r="Z590" s="31">
        <f t="shared" si="186"/>
        <v>-2.7921410960554454</v>
      </c>
      <c r="AA590" s="31"/>
      <c r="AB590" s="31"/>
      <c r="AC590" s="31"/>
      <c r="AD590" s="31"/>
      <c r="AE590" s="31"/>
      <c r="AF590" s="31"/>
      <c r="AG590" s="31"/>
      <c r="AH590" s="33">
        <f t="shared" si="187"/>
        <v>0.92244052510956942</v>
      </c>
      <c r="AI590" s="33">
        <f t="shared" si="188"/>
        <v>1.0332397749530411</v>
      </c>
      <c r="AJ590" s="33">
        <f t="shared" si="189"/>
        <v>0.99999999999999967</v>
      </c>
      <c r="AK590" s="95">
        <f t="shared" si="190"/>
        <v>0.96051464573138368</v>
      </c>
      <c r="AL590" s="3">
        <f t="shared" si="191"/>
        <v>0.96064112794076184</v>
      </c>
      <c r="AM590" s="3"/>
      <c r="AN590" s="3"/>
      <c r="AO590" s="3"/>
      <c r="AP590" s="3"/>
      <c r="AQ590" s="3"/>
      <c r="AR590" s="90">
        <f t="shared" si="197"/>
        <v>0</v>
      </c>
      <c r="AS590" s="91">
        <f t="shared" si="198"/>
        <v>0</v>
      </c>
      <c r="AT590" s="89">
        <f>SUM(AS$9:AS590)*RLR</f>
        <v>120</v>
      </c>
      <c r="AU590" s="90">
        <f>AT590-SUM(AW$9:AW590)</f>
        <v>4.7230646471085862</v>
      </c>
      <c r="AV590" s="48">
        <f t="shared" si="192"/>
        <v>0.34052213393870606</v>
      </c>
      <c r="AW590" s="31">
        <f t="shared" si="199"/>
        <v>1.615643550892331E-2</v>
      </c>
      <c r="AX590" s="90">
        <f>SUM(AW$9:AW590)*RRF</f>
        <v>80.693854747023991</v>
      </c>
      <c r="AY590" s="96"/>
    </row>
    <row r="591" spans="1:51" x14ac:dyDescent="0.25">
      <c r="A591" s="14">
        <f t="shared" si="193"/>
        <v>5.82</v>
      </c>
      <c r="B591" s="59">
        <f>IF($B$4="AY",0,IFERROR(P*INDEX('UWYr writing pattern'!$C$4:$C$18,MATCH('Extended model w.Calcs'!$A591,'UWYr writing pattern'!$A$4:$A$18,0)) / 25,B590))</f>
        <v>0</v>
      </c>
      <c r="C591" s="36">
        <f t="shared" si="194"/>
        <v>3.6822524667188296E-22</v>
      </c>
      <c r="E591" s="48">
        <f t="shared" si="180"/>
        <v>17.46</v>
      </c>
      <c r="F591" s="34">
        <f t="shared" si="195"/>
        <v>7.7729999388287766E-23</v>
      </c>
      <c r="G591" s="31">
        <f>SUM($F$9:F591)*RLR</f>
        <v>119.99999999999996</v>
      </c>
      <c r="H591" s="32"/>
      <c r="I591" s="36">
        <f>G591-SUM($L$9:L591)</f>
        <v>9.2754441253753868</v>
      </c>
      <c r="K591" s="48">
        <f t="shared" si="181"/>
        <v>0.3401360544217687</v>
      </c>
      <c r="L591" s="31">
        <f t="shared" si="196"/>
        <v>3.1692861476225714E-2</v>
      </c>
      <c r="M591" s="36">
        <f>SUM($L$9:L591)*RRF</f>
        <v>77.507189112237199</v>
      </c>
      <c r="N591" s="33"/>
      <c r="O591" s="36">
        <f t="shared" si="182"/>
        <v>86.782633237612586</v>
      </c>
      <c r="P591" s="33"/>
      <c r="Q591" s="33"/>
      <c r="R591" s="33"/>
      <c r="S591" s="33"/>
      <c r="T591" s="33"/>
      <c r="U591" s="33"/>
      <c r="V591" s="33"/>
      <c r="W591" s="31">
        <f t="shared" si="183"/>
        <v>3.0930920720438166E-22</v>
      </c>
      <c r="X591" s="31">
        <f t="shared" si="184"/>
        <v>6.4928108877627704</v>
      </c>
      <c r="Y591" s="31">
        <f t="shared" si="185"/>
        <v>6.4928108877627704</v>
      </c>
      <c r="Z591" s="31">
        <f t="shared" si="186"/>
        <v>-2.7826332376125862</v>
      </c>
      <c r="AA591" s="31"/>
      <c r="AB591" s="31"/>
      <c r="AC591" s="31"/>
      <c r="AD591" s="31"/>
      <c r="AE591" s="31"/>
      <c r="AF591" s="31"/>
      <c r="AG591" s="31"/>
      <c r="AH591" s="33">
        <f t="shared" si="187"/>
        <v>0.92270463228853805</v>
      </c>
      <c r="AI591" s="33">
        <f t="shared" si="188"/>
        <v>1.0331265861620547</v>
      </c>
      <c r="AJ591" s="33">
        <f t="shared" si="189"/>
        <v>0.99999999999999967</v>
      </c>
      <c r="AK591" s="95">
        <f t="shared" si="190"/>
        <v>0.96064879744299037</v>
      </c>
      <c r="AL591" s="3">
        <f t="shared" si="191"/>
        <v>0.960775153611792</v>
      </c>
      <c r="AM591" s="3"/>
      <c r="AN591" s="3"/>
      <c r="AO591" s="3"/>
      <c r="AP591" s="3"/>
      <c r="AQ591" s="3"/>
      <c r="AR591" s="90">
        <f t="shared" si="197"/>
        <v>0</v>
      </c>
      <c r="AS591" s="91">
        <f t="shared" si="198"/>
        <v>0</v>
      </c>
      <c r="AT591" s="89">
        <f>SUM(AS$9:AS591)*RLR</f>
        <v>120</v>
      </c>
      <c r="AU591" s="90">
        <f>AT591-SUM(AW$9:AW591)</f>
        <v>4.7069815665849433</v>
      </c>
      <c r="AV591" s="48">
        <f t="shared" si="192"/>
        <v>0.3401360544217687</v>
      </c>
      <c r="AW591" s="31">
        <f t="shared" si="199"/>
        <v>1.6083080523638774E-2</v>
      </c>
      <c r="AX591" s="90">
        <f>SUM(AW$9:AW591)*RRF</f>
        <v>80.705112903390528</v>
      </c>
      <c r="AY591" s="96"/>
    </row>
    <row r="592" spans="1:51" x14ac:dyDescent="0.25">
      <c r="A592" s="14">
        <f t="shared" si="193"/>
        <v>5.83</v>
      </c>
      <c r="B592" s="59">
        <f>IF($B$4="AY",0,IFERROR(P*INDEX('UWYr writing pattern'!$C$4:$C$18,MATCH('Extended model w.Calcs'!$A592,'UWYr writing pattern'!$A$4:$A$18,0)) / 25,B591))</f>
        <v>0</v>
      </c>
      <c r="C592" s="36">
        <f t="shared" si="194"/>
        <v>3.0393311860297221E-22</v>
      </c>
      <c r="E592" s="48">
        <f t="shared" si="180"/>
        <v>17.490000000000002</v>
      </c>
      <c r="F592" s="34">
        <f t="shared" si="195"/>
        <v>6.4292128068910766E-23</v>
      </c>
      <c r="G592" s="31">
        <f>SUM($F$9:F592)*RLR</f>
        <v>119.99999999999996</v>
      </c>
      <c r="H592" s="32"/>
      <c r="I592" s="36">
        <f>G592-SUM($L$9:L592)</f>
        <v>9.2438949956972323</v>
      </c>
      <c r="K592" s="48">
        <f t="shared" si="181"/>
        <v>0.33975084937712347</v>
      </c>
      <c r="L592" s="31">
        <f t="shared" si="196"/>
        <v>3.1549129678147575E-2</v>
      </c>
      <c r="M592" s="36">
        <f>SUM($L$9:L592)*RRF</f>
        <v>77.529273503011908</v>
      </c>
      <c r="N592" s="33"/>
      <c r="O592" s="36">
        <f t="shared" si="182"/>
        <v>86.77316849870914</v>
      </c>
      <c r="P592" s="33"/>
      <c r="Q592" s="33"/>
      <c r="R592" s="33"/>
      <c r="S592" s="33"/>
      <c r="T592" s="33"/>
      <c r="U592" s="33"/>
      <c r="V592" s="33"/>
      <c r="W592" s="31">
        <f t="shared" si="183"/>
        <v>2.5530381962649665E-22</v>
      </c>
      <c r="X592" s="31">
        <f t="shared" si="184"/>
        <v>6.4707264969880622</v>
      </c>
      <c r="Y592" s="31">
        <f t="shared" si="185"/>
        <v>6.4707264969880622</v>
      </c>
      <c r="Z592" s="31">
        <f t="shared" si="186"/>
        <v>-2.7731684987091398</v>
      </c>
      <c r="AA592" s="31"/>
      <c r="AB592" s="31"/>
      <c r="AC592" s="31"/>
      <c r="AD592" s="31"/>
      <c r="AE592" s="31"/>
      <c r="AF592" s="31"/>
      <c r="AG592" s="31"/>
      <c r="AH592" s="33">
        <f t="shared" si="187"/>
        <v>0.92296754170252271</v>
      </c>
      <c r="AI592" s="33">
        <f t="shared" si="188"/>
        <v>1.0330139106989182</v>
      </c>
      <c r="AJ592" s="33">
        <f t="shared" si="189"/>
        <v>0.99999999999999967</v>
      </c>
      <c r="AK592" s="95">
        <f t="shared" si="190"/>
        <v>0.96078234213392633</v>
      </c>
      <c r="AL592" s="3">
        <f t="shared" si="191"/>
        <v>0.96090857145664987</v>
      </c>
      <c r="AM592" s="3"/>
      <c r="AN592" s="3"/>
      <c r="AO592" s="3"/>
      <c r="AP592" s="3"/>
      <c r="AQ592" s="3"/>
      <c r="AR592" s="90">
        <f t="shared" si="197"/>
        <v>0</v>
      </c>
      <c r="AS592" s="91">
        <f t="shared" si="198"/>
        <v>0</v>
      </c>
      <c r="AT592" s="89">
        <f>SUM(AS$9:AS592)*RLR</f>
        <v>120</v>
      </c>
      <c r="AU592" s="90">
        <f>AT592-SUM(AW$9:AW592)</f>
        <v>4.690971425202008</v>
      </c>
      <c r="AV592" s="48">
        <f t="shared" si="192"/>
        <v>0.33975084937712347</v>
      </c>
      <c r="AW592" s="31">
        <f t="shared" si="199"/>
        <v>1.6010141382941982E-2</v>
      </c>
      <c r="AX592" s="90">
        <f>SUM(AW$9:AW592)*RRF</f>
        <v>80.716320002358586</v>
      </c>
      <c r="AY592" s="96"/>
    </row>
    <row r="593" spans="1:51" x14ac:dyDescent="0.25">
      <c r="A593" s="14">
        <f t="shared" si="193"/>
        <v>5.84</v>
      </c>
      <c r="B593" s="59">
        <f>IF($B$4="AY",0,IFERROR(P*INDEX('UWYr writing pattern'!$C$4:$C$18,MATCH('Extended model w.Calcs'!$A593,'UWYr writing pattern'!$A$4:$A$18,0)) / 25,B592))</f>
        <v>0</v>
      </c>
      <c r="C593" s="36">
        <f t="shared" si="194"/>
        <v>2.5077521615931236E-22</v>
      </c>
      <c r="E593" s="48">
        <f t="shared" si="180"/>
        <v>17.52</v>
      </c>
      <c r="F593" s="34">
        <f t="shared" si="195"/>
        <v>5.3157902443659849E-23</v>
      </c>
      <c r="G593" s="31">
        <f>SUM($F$9:F593)*RLR</f>
        <v>119.99999999999996</v>
      </c>
      <c r="H593" s="32"/>
      <c r="I593" s="36">
        <f>G593-SUM($L$9:L593)</f>
        <v>9.2124887839338214</v>
      </c>
      <c r="K593" s="48">
        <f t="shared" si="181"/>
        <v>0.33936651583710409</v>
      </c>
      <c r="L593" s="31">
        <f t="shared" si="196"/>
        <v>3.1406211763410762E-2</v>
      </c>
      <c r="M593" s="36">
        <f>SUM($L$9:L593)*RRF</f>
        <v>77.551257851246291</v>
      </c>
      <c r="N593" s="33"/>
      <c r="O593" s="36">
        <f t="shared" si="182"/>
        <v>86.763746635180112</v>
      </c>
      <c r="P593" s="33"/>
      <c r="Q593" s="33"/>
      <c r="R593" s="33"/>
      <c r="S593" s="33"/>
      <c r="T593" s="33"/>
      <c r="U593" s="33"/>
      <c r="V593" s="33"/>
      <c r="W593" s="31">
        <f t="shared" si="183"/>
        <v>2.1065118157382237E-22</v>
      </c>
      <c r="X593" s="31">
        <f t="shared" si="184"/>
        <v>6.4487421487536745</v>
      </c>
      <c r="Y593" s="31">
        <f t="shared" si="185"/>
        <v>6.4487421487536745</v>
      </c>
      <c r="Z593" s="31">
        <f t="shared" si="186"/>
        <v>-2.7637466351801123</v>
      </c>
      <c r="AA593" s="31"/>
      <c r="AB593" s="31"/>
      <c r="AC593" s="31"/>
      <c r="AD593" s="31"/>
      <c r="AE593" s="31"/>
      <c r="AF593" s="31"/>
      <c r="AG593" s="31"/>
      <c r="AH593" s="33">
        <f t="shared" si="187"/>
        <v>0.9232292601338844</v>
      </c>
      <c r="AI593" s="33">
        <f t="shared" si="188"/>
        <v>1.0329017456569061</v>
      </c>
      <c r="AJ593" s="33">
        <f t="shared" si="189"/>
        <v>0.99999999999999967</v>
      </c>
      <c r="AK593" s="95">
        <f t="shared" si="190"/>
        <v>0.96091528323368247</v>
      </c>
      <c r="AL593" s="3">
        <f t="shared" si="191"/>
        <v>0.96104138491715962</v>
      </c>
      <c r="AM593" s="3"/>
      <c r="AN593" s="3"/>
      <c r="AO593" s="3"/>
      <c r="AP593" s="3"/>
      <c r="AQ593" s="3"/>
      <c r="AR593" s="90">
        <f t="shared" si="197"/>
        <v>0</v>
      </c>
      <c r="AS593" s="91">
        <f t="shared" si="198"/>
        <v>0</v>
      </c>
      <c r="AT593" s="89">
        <f>SUM(AS$9:AS593)*RLR</f>
        <v>120</v>
      </c>
      <c r="AU593" s="90">
        <f>AT593-SUM(AW$9:AW593)</f>
        <v>4.6750338099408424</v>
      </c>
      <c r="AV593" s="48">
        <f t="shared" si="192"/>
        <v>0.33936651583710409</v>
      </c>
      <c r="AW593" s="31">
        <f t="shared" si="199"/>
        <v>1.5937615261161976E-2</v>
      </c>
      <c r="AX593" s="90">
        <f>SUM(AW$9:AW593)*RRF</f>
        <v>80.727476333041409</v>
      </c>
      <c r="AY593" s="96"/>
    </row>
    <row r="594" spans="1:51" x14ac:dyDescent="0.25">
      <c r="A594" s="14">
        <f t="shared" si="193"/>
        <v>5.85</v>
      </c>
      <c r="B594" s="59">
        <f>IF($B$4="AY",0,IFERROR(P*INDEX('UWYr writing pattern'!$C$4:$C$18,MATCH('Extended model w.Calcs'!$A594,'UWYr writing pattern'!$A$4:$A$18,0)) / 25,B593))</f>
        <v>0</v>
      </c>
      <c r="C594" s="36">
        <f t="shared" si="194"/>
        <v>2.0683939828820084E-22</v>
      </c>
      <c r="E594" s="48">
        <f t="shared" si="180"/>
        <v>17.549999999999997</v>
      </c>
      <c r="F594" s="34">
        <f t="shared" si="195"/>
        <v>4.3935817871111527E-23</v>
      </c>
      <c r="G594" s="31">
        <f>SUM($F$9:F594)*RLR</f>
        <v>119.99999999999996</v>
      </c>
      <c r="H594" s="32"/>
      <c r="I594" s="36">
        <f>G594-SUM($L$9:L594)</f>
        <v>9.181224681725908</v>
      </c>
      <c r="K594" s="48">
        <f t="shared" si="181"/>
        <v>0.33898305084745767</v>
      </c>
      <c r="L594" s="31">
        <f t="shared" si="196"/>
        <v>3.1264102207920211E-2</v>
      </c>
      <c r="M594" s="36">
        <f>SUM($L$9:L594)*RRF</f>
        <v>77.573142722791829</v>
      </c>
      <c r="N594" s="33"/>
      <c r="O594" s="36">
        <f t="shared" si="182"/>
        <v>86.754367404517737</v>
      </c>
      <c r="P594" s="33"/>
      <c r="Q594" s="33"/>
      <c r="R594" s="33"/>
      <c r="S594" s="33"/>
      <c r="T594" s="33"/>
      <c r="U594" s="33"/>
      <c r="V594" s="33"/>
      <c r="W594" s="31">
        <f t="shared" si="183"/>
        <v>1.7374509456208867E-22</v>
      </c>
      <c r="X594" s="31">
        <f t="shared" si="184"/>
        <v>6.4268572772081356</v>
      </c>
      <c r="Y594" s="31">
        <f t="shared" si="185"/>
        <v>6.4268572772081356</v>
      </c>
      <c r="Z594" s="31">
        <f t="shared" si="186"/>
        <v>-2.7543674045177369</v>
      </c>
      <c r="AA594" s="31"/>
      <c r="AB594" s="31"/>
      <c r="AC594" s="31"/>
      <c r="AD594" s="31"/>
      <c r="AE594" s="31"/>
      <c r="AF594" s="31"/>
      <c r="AG594" s="31"/>
      <c r="AH594" s="33">
        <f t="shared" si="187"/>
        <v>0.9234897943189504</v>
      </c>
      <c r="AI594" s="33">
        <f t="shared" si="188"/>
        <v>1.0327900881490206</v>
      </c>
      <c r="AJ594" s="33">
        <f t="shared" si="189"/>
        <v>0.99999999999999967</v>
      </c>
      <c r="AK594" s="95">
        <f t="shared" si="190"/>
        <v>0.9610476241485254</v>
      </c>
      <c r="AL594" s="3">
        <f t="shared" si="191"/>
        <v>0.96117359741178465</v>
      </c>
      <c r="AM594" s="3"/>
      <c r="AN594" s="3"/>
      <c r="AO594" s="3"/>
      <c r="AP594" s="3"/>
      <c r="AQ594" s="3"/>
      <c r="AR594" s="90">
        <f t="shared" si="197"/>
        <v>0</v>
      </c>
      <c r="AS594" s="91">
        <f t="shared" si="198"/>
        <v>0</v>
      </c>
      <c r="AT594" s="89">
        <f>SUM(AS$9:AS594)*RLR</f>
        <v>120</v>
      </c>
      <c r="AU594" s="90">
        <f>AT594-SUM(AW$9:AW594)</f>
        <v>4.6591683105858408</v>
      </c>
      <c r="AV594" s="48">
        <f t="shared" si="192"/>
        <v>0.33898305084745767</v>
      </c>
      <c r="AW594" s="31">
        <f t="shared" si="199"/>
        <v>1.5865499355002859E-2</v>
      </c>
      <c r="AX594" s="90">
        <f>SUM(AW$9:AW594)*RRF</f>
        <v>80.738582182589909</v>
      </c>
      <c r="AY594" s="96"/>
    </row>
    <row r="595" spans="1:51" x14ac:dyDescent="0.25">
      <c r="A595" s="14">
        <f t="shared" si="193"/>
        <v>5.86</v>
      </c>
      <c r="B595" s="59">
        <f>IF($B$4="AY",0,IFERROR(P*INDEX('UWYr writing pattern'!$C$4:$C$18,MATCH('Extended model w.Calcs'!$A595,'UWYr writing pattern'!$A$4:$A$18,0)) / 25,B594))</f>
        <v>0</v>
      </c>
      <c r="C595" s="36">
        <f t="shared" si="194"/>
        <v>1.705390838886216E-22</v>
      </c>
      <c r="E595" s="48">
        <f t="shared" si="180"/>
        <v>17.580000000000002</v>
      </c>
      <c r="F595" s="34">
        <f t="shared" si="195"/>
        <v>3.6300314399579243E-23</v>
      </c>
      <c r="G595" s="31">
        <f>SUM($F$9:F595)*RLR</f>
        <v>119.99999999999996</v>
      </c>
      <c r="H595" s="32"/>
      <c r="I595" s="36">
        <f>G595-SUM($L$9:L595)</f>
        <v>9.1501018861946335</v>
      </c>
      <c r="K595" s="48">
        <f t="shared" si="181"/>
        <v>0.33860045146726864</v>
      </c>
      <c r="L595" s="31">
        <f t="shared" si="196"/>
        <v>3.1122795531274269E-2</v>
      </c>
      <c r="M595" s="36">
        <f>SUM($L$9:L595)*RRF</f>
        <v>77.594928679663724</v>
      </c>
      <c r="N595" s="33"/>
      <c r="O595" s="36">
        <f t="shared" si="182"/>
        <v>86.745030565858357</v>
      </c>
      <c r="P595" s="33"/>
      <c r="Q595" s="33"/>
      <c r="R595" s="33"/>
      <c r="S595" s="33"/>
      <c r="T595" s="33"/>
      <c r="U595" s="33"/>
      <c r="V595" s="33"/>
      <c r="W595" s="31">
        <f t="shared" si="183"/>
        <v>1.4325283046644214E-22</v>
      </c>
      <c r="X595" s="31">
        <f t="shared" si="184"/>
        <v>6.4050713203362433</v>
      </c>
      <c r="Y595" s="31">
        <f t="shared" si="185"/>
        <v>6.4050713203362433</v>
      </c>
      <c r="Z595" s="31">
        <f t="shared" si="186"/>
        <v>-2.7450305658583574</v>
      </c>
      <c r="AA595" s="31"/>
      <c r="AB595" s="31"/>
      <c r="AC595" s="31"/>
      <c r="AD595" s="31"/>
      <c r="AE595" s="31"/>
      <c r="AF595" s="31"/>
      <c r="AG595" s="31"/>
      <c r="AH595" s="33">
        <f t="shared" si="187"/>
        <v>0.92374915094837762</v>
      </c>
      <c r="AI595" s="33">
        <f t="shared" si="188"/>
        <v>1.0326789353078376</v>
      </c>
      <c r="AJ595" s="33">
        <f t="shared" si="189"/>
        <v>0.99999999999999967</v>
      </c>
      <c r="AK595" s="95">
        <f t="shared" si="190"/>
        <v>0.96117936826168016</v>
      </c>
      <c r="AL595" s="3">
        <f t="shared" si="191"/>
        <v>0.96130521233581234</v>
      </c>
      <c r="AM595" s="3"/>
      <c r="AN595" s="3"/>
      <c r="AO595" s="3"/>
      <c r="AP595" s="3"/>
      <c r="AQ595" s="3"/>
      <c r="AR595" s="90">
        <f t="shared" si="197"/>
        <v>0</v>
      </c>
      <c r="AS595" s="91">
        <f t="shared" si="198"/>
        <v>0</v>
      </c>
      <c r="AT595" s="89">
        <f>SUM(AS$9:AS595)*RLR</f>
        <v>120</v>
      </c>
      <c r="AU595" s="90">
        <f>AT595-SUM(AW$9:AW595)</f>
        <v>4.6433745197025047</v>
      </c>
      <c r="AV595" s="48">
        <f t="shared" si="192"/>
        <v>0.33860045146726864</v>
      </c>
      <c r="AW595" s="31">
        <f t="shared" si="199"/>
        <v>1.5793790883341836E-2</v>
      </c>
      <c r="AX595" s="90">
        <f>SUM(AW$9:AW595)*RRF</f>
        <v>80.749637836208237</v>
      </c>
      <c r="AY595" s="96"/>
    </row>
    <row r="596" spans="1:51" x14ac:dyDescent="0.25">
      <c r="A596" s="14">
        <f t="shared" si="193"/>
        <v>5.87</v>
      </c>
      <c r="B596" s="59">
        <f>IF($B$4="AY",0,IFERROR(P*INDEX('UWYr writing pattern'!$C$4:$C$18,MATCH('Extended model w.Calcs'!$A596,'UWYr writing pattern'!$A$4:$A$18,0)) / 25,B595))</f>
        <v>0</v>
      </c>
      <c r="C596" s="36">
        <f t="shared" si="194"/>
        <v>1.4055831294100193E-22</v>
      </c>
      <c r="E596" s="48">
        <f t="shared" si="180"/>
        <v>17.61</v>
      </c>
      <c r="F596" s="34">
        <f t="shared" si="195"/>
        <v>2.998077094761968E-23</v>
      </c>
      <c r="G596" s="31">
        <f>SUM($F$9:F596)*RLR</f>
        <v>119.99999999999996</v>
      </c>
      <c r="H596" s="32"/>
      <c r="I596" s="36">
        <f>G596-SUM($L$9:L596)</f>
        <v>9.1191195998982693</v>
      </c>
      <c r="K596" s="48">
        <f t="shared" si="181"/>
        <v>0.33821871476888382</v>
      </c>
      <c r="L596" s="31">
        <f t="shared" si="196"/>
        <v>3.0982286296370096E-2</v>
      </c>
      <c r="M596" s="36">
        <f>SUM($L$9:L596)*RRF</f>
        <v>77.61661628007117</v>
      </c>
      <c r="N596" s="33"/>
      <c r="O596" s="36">
        <f t="shared" si="182"/>
        <v>86.73573587996944</v>
      </c>
      <c r="P596" s="33"/>
      <c r="Q596" s="33"/>
      <c r="R596" s="33"/>
      <c r="S596" s="33"/>
      <c r="T596" s="33"/>
      <c r="U596" s="33"/>
      <c r="V596" s="33"/>
      <c r="W596" s="31">
        <f t="shared" si="183"/>
        <v>1.1806898287044163E-22</v>
      </c>
      <c r="X596" s="31">
        <f t="shared" si="184"/>
        <v>6.3833837199287879</v>
      </c>
      <c r="Y596" s="31">
        <f t="shared" si="185"/>
        <v>6.3833837199287879</v>
      </c>
      <c r="Z596" s="31">
        <f t="shared" si="186"/>
        <v>-2.7357358799694396</v>
      </c>
      <c r="AA596" s="31"/>
      <c r="AB596" s="31"/>
      <c r="AC596" s="31"/>
      <c r="AD596" s="31"/>
      <c r="AE596" s="31"/>
      <c r="AF596" s="31"/>
      <c r="AG596" s="31"/>
      <c r="AH596" s="33">
        <f t="shared" si="187"/>
        <v>0.92400733666751389</v>
      </c>
      <c r="AI596" s="33">
        <f t="shared" si="188"/>
        <v>1.0325682842853505</v>
      </c>
      <c r="AJ596" s="33">
        <f t="shared" si="189"/>
        <v>0.99999999999999967</v>
      </c>
      <c r="AK596" s="95">
        <f t="shared" si="190"/>
        <v>0.96131051893351216</v>
      </c>
      <c r="AL596" s="3">
        <f t="shared" si="191"/>
        <v>0.96143623306153769</v>
      </c>
      <c r="AM596" s="3"/>
      <c r="AN596" s="3"/>
      <c r="AO596" s="3"/>
      <c r="AP596" s="3"/>
      <c r="AQ596" s="3"/>
      <c r="AR596" s="90">
        <f t="shared" si="197"/>
        <v>0</v>
      </c>
      <c r="AS596" s="91">
        <f t="shared" si="198"/>
        <v>0</v>
      </c>
      <c r="AT596" s="89">
        <f>SUM(AS$9:AS596)*RLR</f>
        <v>120</v>
      </c>
      <c r="AU596" s="90">
        <f>AT596-SUM(AW$9:AW596)</f>
        <v>4.6276520326154724</v>
      </c>
      <c r="AV596" s="48">
        <f t="shared" si="192"/>
        <v>0.33821871476888382</v>
      </c>
      <c r="AW596" s="31">
        <f t="shared" si="199"/>
        <v>1.5722487087028798E-2</v>
      </c>
      <c r="AX596" s="90">
        <f>SUM(AW$9:AW596)*RRF</f>
        <v>80.760643577169162</v>
      </c>
      <c r="AY596" s="96"/>
    </row>
    <row r="597" spans="1:51" x14ac:dyDescent="0.25">
      <c r="A597" s="14">
        <f t="shared" si="193"/>
        <v>5.88</v>
      </c>
      <c r="B597" s="59">
        <f>IF($B$4="AY",0,IFERROR(P*INDEX('UWYr writing pattern'!$C$4:$C$18,MATCH('Extended model w.Calcs'!$A597,'UWYr writing pattern'!$A$4:$A$18,0)) / 25,B596))</f>
        <v>0</v>
      </c>
      <c r="C597" s="36">
        <f t="shared" si="194"/>
        <v>1.1580599403209149E-22</v>
      </c>
      <c r="E597" s="48">
        <f t="shared" si="180"/>
        <v>17.64</v>
      </c>
      <c r="F597" s="34">
        <f t="shared" si="195"/>
        <v>2.4752318908910441E-23</v>
      </c>
      <c r="G597" s="31">
        <f>SUM($F$9:F597)*RLR</f>
        <v>119.99999999999996</v>
      </c>
      <c r="H597" s="32"/>
      <c r="I597" s="36">
        <f>G597-SUM($L$9:L597)</f>
        <v>9.0882770307892571</v>
      </c>
      <c r="K597" s="48">
        <f t="shared" si="181"/>
        <v>0.33783783783783788</v>
      </c>
      <c r="L597" s="31">
        <f t="shared" si="196"/>
        <v>3.0842569109013309E-2</v>
      </c>
      <c r="M597" s="36">
        <f>SUM($L$9:L597)*RRF</f>
        <v>77.638206078447482</v>
      </c>
      <c r="N597" s="33"/>
      <c r="O597" s="36">
        <f t="shared" si="182"/>
        <v>86.726483109236739</v>
      </c>
      <c r="P597" s="33"/>
      <c r="Q597" s="33"/>
      <c r="R597" s="33"/>
      <c r="S597" s="33"/>
      <c r="T597" s="33"/>
      <c r="U597" s="33"/>
      <c r="V597" s="33"/>
      <c r="W597" s="31">
        <f t="shared" si="183"/>
        <v>9.7277034986956841E-23</v>
      </c>
      <c r="X597" s="31">
        <f t="shared" si="184"/>
        <v>6.3617939215524792</v>
      </c>
      <c r="Y597" s="31">
        <f t="shared" si="185"/>
        <v>6.3617939215524792</v>
      </c>
      <c r="Z597" s="31">
        <f t="shared" si="186"/>
        <v>-2.7264831092367388</v>
      </c>
      <c r="AA597" s="31"/>
      <c r="AB597" s="31"/>
      <c r="AC597" s="31"/>
      <c r="AD597" s="31"/>
      <c r="AE597" s="31"/>
      <c r="AF597" s="31"/>
      <c r="AG597" s="31"/>
      <c r="AH597" s="33">
        <f t="shared" si="187"/>
        <v>0.92426435807675578</v>
      </c>
      <c r="AI597" s="33">
        <f t="shared" si="188"/>
        <v>1.0324581322528184</v>
      </c>
      <c r="AJ597" s="33">
        <f t="shared" si="189"/>
        <v>0.99999999999999967</v>
      </c>
      <c r="AK597" s="95">
        <f t="shared" si="190"/>
        <v>0.96144107950170765</v>
      </c>
      <c r="AL597" s="3">
        <f t="shared" si="191"/>
        <v>0.96156666293844339</v>
      </c>
      <c r="AM597" s="3"/>
      <c r="AN597" s="3"/>
      <c r="AO597" s="3"/>
      <c r="AP597" s="3"/>
      <c r="AQ597" s="3"/>
      <c r="AR597" s="90">
        <f t="shared" si="197"/>
        <v>0</v>
      </c>
      <c r="AS597" s="91">
        <f t="shared" si="198"/>
        <v>0</v>
      </c>
      <c r="AT597" s="89">
        <f>SUM(AS$9:AS597)*RLR</f>
        <v>120</v>
      </c>
      <c r="AU597" s="90">
        <f>AT597-SUM(AW$9:AW597)</f>
        <v>4.6120004473867908</v>
      </c>
      <c r="AV597" s="48">
        <f t="shared" si="192"/>
        <v>0.33783783783783788</v>
      </c>
      <c r="AW597" s="31">
        <f t="shared" si="199"/>
        <v>1.5651585228688179E-2</v>
      </c>
      <c r="AX597" s="90">
        <f>SUM(AW$9:AW597)*RRF</f>
        <v>80.771599686829248</v>
      </c>
      <c r="AY597" s="96"/>
    </row>
    <row r="598" spans="1:51" x14ac:dyDescent="0.25">
      <c r="A598" s="14">
        <f t="shared" si="193"/>
        <v>5.89</v>
      </c>
      <c r="B598" s="59">
        <f>IF($B$4="AY",0,IFERROR(P*INDEX('UWYr writing pattern'!$C$4:$C$18,MATCH('Extended model w.Calcs'!$A598,'UWYr writing pattern'!$A$4:$A$18,0)) / 25,B597))</f>
        <v>0</v>
      </c>
      <c r="C598" s="36">
        <f t="shared" si="194"/>
        <v>9.5377816684830551E-23</v>
      </c>
      <c r="E598" s="48">
        <f t="shared" si="180"/>
        <v>17.669999999999998</v>
      </c>
      <c r="F598" s="34">
        <f t="shared" si="195"/>
        <v>2.0428177347260941E-23</v>
      </c>
      <c r="G598" s="31">
        <f>SUM($F$9:F598)*RLR</f>
        <v>119.99999999999996</v>
      </c>
      <c r="H598" s="32"/>
      <c r="I598" s="36">
        <f>G598-SUM($L$9:L598)</f>
        <v>9.0575733921717188</v>
      </c>
      <c r="K598" s="48">
        <f t="shared" si="181"/>
        <v>0.33745781777277839</v>
      </c>
      <c r="L598" s="31">
        <f t="shared" si="196"/>
        <v>3.0703638617531281E-2</v>
      </c>
      <c r="M598" s="36">
        <f>SUM($L$9:L598)*RRF</f>
        <v>77.659698625479763</v>
      </c>
      <c r="N598" s="33"/>
      <c r="O598" s="36">
        <f t="shared" si="182"/>
        <v>86.717272017651482</v>
      </c>
      <c r="P598" s="33"/>
      <c r="Q598" s="33"/>
      <c r="R598" s="33"/>
      <c r="S598" s="33"/>
      <c r="T598" s="33"/>
      <c r="U598" s="33"/>
      <c r="V598" s="33"/>
      <c r="W598" s="31">
        <f t="shared" si="183"/>
        <v>8.0117366015257646E-23</v>
      </c>
      <c r="X598" s="31">
        <f t="shared" si="184"/>
        <v>6.3403013745202026</v>
      </c>
      <c r="Y598" s="31">
        <f t="shared" si="185"/>
        <v>6.3403013745202026</v>
      </c>
      <c r="Z598" s="31">
        <f t="shared" si="186"/>
        <v>-2.7172720176514815</v>
      </c>
      <c r="AA598" s="31"/>
      <c r="AB598" s="31"/>
      <c r="AC598" s="31"/>
      <c r="AD598" s="31"/>
      <c r="AE598" s="31"/>
      <c r="AF598" s="31"/>
      <c r="AG598" s="31"/>
      <c r="AH598" s="33">
        <f t="shared" si="187"/>
        <v>0.92452022173190196</v>
      </c>
      <c r="AI598" s="33">
        <f t="shared" si="188"/>
        <v>1.0323484764006128</v>
      </c>
      <c r="AJ598" s="33">
        <f t="shared" si="189"/>
        <v>0.99999999999999967</v>
      </c>
      <c r="AK598" s="95">
        <f t="shared" si="190"/>
        <v>0.96157105328145143</v>
      </c>
      <c r="AL598" s="3">
        <f t="shared" si="191"/>
        <v>0.96169650529338091</v>
      </c>
      <c r="AM598" s="3"/>
      <c r="AN598" s="3"/>
      <c r="AO598" s="3"/>
      <c r="AP598" s="3"/>
      <c r="AQ598" s="3"/>
      <c r="AR598" s="90">
        <f t="shared" si="197"/>
        <v>0</v>
      </c>
      <c r="AS598" s="91">
        <f t="shared" si="198"/>
        <v>0</v>
      </c>
      <c r="AT598" s="89">
        <f>SUM(AS$9:AS598)*RLR</f>
        <v>120</v>
      </c>
      <c r="AU598" s="90">
        <f>AT598-SUM(AW$9:AW598)</f>
        <v>4.5964193647942722</v>
      </c>
      <c r="AV598" s="48">
        <f t="shared" si="192"/>
        <v>0.33745781777277839</v>
      </c>
      <c r="AW598" s="31">
        <f t="shared" si="199"/>
        <v>1.5581082592522943E-2</v>
      </c>
      <c r="AX598" s="90">
        <f>SUM(AW$9:AW598)*RRF</f>
        <v>80.782506444644</v>
      </c>
      <c r="AY598" s="96"/>
    </row>
    <row r="599" spans="1:51" x14ac:dyDescent="0.25">
      <c r="A599" s="14">
        <f t="shared" si="193"/>
        <v>5.9</v>
      </c>
      <c r="B599" s="59">
        <f>IF($B$4="AY",0,IFERROR(P*INDEX('UWYr writing pattern'!$C$4:$C$18,MATCH('Extended model w.Calcs'!$A599,'UWYr writing pattern'!$A$4:$A$18,0)) / 25,B598))</f>
        <v>0</v>
      </c>
      <c r="C599" s="36">
        <f t="shared" si="194"/>
        <v>7.8524556476620994E-23</v>
      </c>
      <c r="E599" s="48">
        <f t="shared" si="180"/>
        <v>17.700000000000003</v>
      </c>
      <c r="F599" s="34">
        <f t="shared" si="195"/>
        <v>1.6853260208209556E-23</v>
      </c>
      <c r="G599" s="31">
        <f>SUM($F$9:F599)*RLR</f>
        <v>119.99999999999996</v>
      </c>
      <c r="H599" s="32"/>
      <c r="I599" s="36">
        <f>G599-SUM($L$9:L599)</f>
        <v>9.0270079026593351</v>
      </c>
      <c r="K599" s="48">
        <f t="shared" si="181"/>
        <v>0.33707865168539325</v>
      </c>
      <c r="L599" s="31">
        <f t="shared" si="196"/>
        <v>3.0565489512390499E-2</v>
      </c>
      <c r="M599" s="36">
        <f>SUM($L$9:L599)*RRF</f>
        <v>77.681094468138426</v>
      </c>
      <c r="N599" s="33"/>
      <c r="O599" s="36">
        <f t="shared" si="182"/>
        <v>86.708102370797761</v>
      </c>
      <c r="P599" s="33"/>
      <c r="Q599" s="33"/>
      <c r="R599" s="33"/>
      <c r="S599" s="33"/>
      <c r="T599" s="33"/>
      <c r="U599" s="33"/>
      <c r="V599" s="33"/>
      <c r="W599" s="31">
        <f t="shared" si="183"/>
        <v>6.5960627440361635E-23</v>
      </c>
      <c r="X599" s="31">
        <f t="shared" si="184"/>
        <v>6.3189055318615344</v>
      </c>
      <c r="Y599" s="31">
        <f t="shared" si="185"/>
        <v>6.3189055318615344</v>
      </c>
      <c r="Z599" s="31">
        <f t="shared" si="186"/>
        <v>-2.7081023707977607</v>
      </c>
      <c r="AA599" s="31"/>
      <c r="AB599" s="31"/>
      <c r="AC599" s="31"/>
      <c r="AD599" s="31"/>
      <c r="AE599" s="31"/>
      <c r="AF599" s="31"/>
      <c r="AG599" s="31"/>
      <c r="AH599" s="33">
        <f t="shared" si="187"/>
        <v>0.92477493414450507</v>
      </c>
      <c r="AI599" s="33">
        <f t="shared" si="188"/>
        <v>1.0322393139380686</v>
      </c>
      <c r="AJ599" s="33">
        <f t="shared" si="189"/>
        <v>0.99999999999999967</v>
      </c>
      <c r="AK599" s="95">
        <f t="shared" si="190"/>
        <v>0.96170044356560358</v>
      </c>
      <c r="AL599" s="3">
        <f t="shared" si="191"/>
        <v>0.96182576343074866</v>
      </c>
      <c r="AM599" s="3"/>
      <c r="AN599" s="3"/>
      <c r="AO599" s="3"/>
      <c r="AP599" s="3"/>
      <c r="AQ599" s="3"/>
      <c r="AR599" s="90">
        <f t="shared" si="197"/>
        <v>0</v>
      </c>
      <c r="AS599" s="91">
        <f t="shared" si="198"/>
        <v>0</v>
      </c>
      <c r="AT599" s="89">
        <f>SUM(AS$9:AS599)*RLR</f>
        <v>120</v>
      </c>
      <c r="AU599" s="90">
        <f>AT599-SUM(AW$9:AW599)</f>
        <v>4.5809083883101493</v>
      </c>
      <c r="AV599" s="48">
        <f t="shared" si="192"/>
        <v>0.33707865168539325</v>
      </c>
      <c r="AW599" s="31">
        <f t="shared" si="199"/>
        <v>1.5510976484120155E-2</v>
      </c>
      <c r="AX599" s="90">
        <f>SUM(AW$9:AW599)*RRF</f>
        <v>80.793364128182887</v>
      </c>
      <c r="AY599" s="96"/>
    </row>
    <row r="600" spans="1:51" x14ac:dyDescent="0.25">
      <c r="A600" s="14">
        <f t="shared" si="193"/>
        <v>5.91</v>
      </c>
      <c r="B600" s="59">
        <f>IF($B$4="AY",0,IFERROR(P*INDEX('UWYr writing pattern'!$C$4:$C$18,MATCH('Extended model w.Calcs'!$A600,'UWYr writing pattern'!$A$4:$A$18,0)) / 25,B599))</f>
        <v>0</v>
      </c>
      <c r="C600" s="36">
        <f t="shared" si="194"/>
        <v>6.4625709980259071E-23</v>
      </c>
      <c r="E600" s="48">
        <f t="shared" si="180"/>
        <v>17.73</v>
      </c>
      <c r="F600" s="34">
        <f t="shared" si="195"/>
        <v>1.3898846496361917E-23</v>
      </c>
      <c r="G600" s="31">
        <f>SUM($F$9:F600)*RLR</f>
        <v>119.99999999999996</v>
      </c>
      <c r="H600" s="32"/>
      <c r="I600" s="36">
        <f>G600-SUM($L$9:L600)</f>
        <v>8.9965797861335233</v>
      </c>
      <c r="K600" s="48">
        <f t="shared" si="181"/>
        <v>0.33670033670033672</v>
      </c>
      <c r="L600" s="31">
        <f t="shared" si="196"/>
        <v>3.0428116525817984E-2</v>
      </c>
      <c r="M600" s="36">
        <f>SUM($L$9:L600)*RRF</f>
        <v>77.702394149706492</v>
      </c>
      <c r="N600" s="33"/>
      <c r="O600" s="36">
        <f t="shared" si="182"/>
        <v>86.698973935840016</v>
      </c>
      <c r="P600" s="33"/>
      <c r="Q600" s="33"/>
      <c r="R600" s="33"/>
      <c r="S600" s="33"/>
      <c r="T600" s="33"/>
      <c r="U600" s="33"/>
      <c r="V600" s="33"/>
      <c r="W600" s="31">
        <f t="shared" si="183"/>
        <v>5.4285596383417606E-23</v>
      </c>
      <c r="X600" s="31">
        <f t="shared" si="184"/>
        <v>6.2976058502934658</v>
      </c>
      <c r="Y600" s="31">
        <f t="shared" si="185"/>
        <v>6.2976058502934658</v>
      </c>
      <c r="Z600" s="31">
        <f t="shared" si="186"/>
        <v>-2.6989739358400158</v>
      </c>
      <c r="AA600" s="31"/>
      <c r="AB600" s="31"/>
      <c r="AC600" s="31"/>
      <c r="AD600" s="31"/>
      <c r="AE600" s="31"/>
      <c r="AF600" s="31"/>
      <c r="AG600" s="31"/>
      <c r="AH600" s="33">
        <f t="shared" si="187"/>
        <v>0.92502850178222018</v>
      </c>
      <c r="AI600" s="33">
        <f t="shared" si="188"/>
        <v>1.0321306420933336</v>
      </c>
      <c r="AJ600" s="33">
        <f t="shared" si="189"/>
        <v>0.99999999999999967</v>
      </c>
      <c r="AK600" s="95">
        <f t="shared" si="190"/>
        <v>0.96182925362487537</v>
      </c>
      <c r="AL600" s="3">
        <f t="shared" si="191"/>
        <v>0.96195444063266766</v>
      </c>
      <c r="AM600" s="3"/>
      <c r="AN600" s="3"/>
      <c r="AO600" s="3"/>
      <c r="AP600" s="3"/>
      <c r="AQ600" s="3"/>
      <c r="AR600" s="90">
        <f t="shared" si="197"/>
        <v>0</v>
      </c>
      <c r="AS600" s="91">
        <f t="shared" si="198"/>
        <v>0</v>
      </c>
      <c r="AT600" s="89">
        <f>SUM(AS$9:AS600)*RLR</f>
        <v>120</v>
      </c>
      <c r="AU600" s="90">
        <f>AT600-SUM(AW$9:AW600)</f>
        <v>4.5654671240798876</v>
      </c>
      <c r="AV600" s="48">
        <f t="shared" si="192"/>
        <v>0.33670033670033672</v>
      </c>
      <c r="AW600" s="31">
        <f t="shared" si="199"/>
        <v>1.5441264230258931E-2</v>
      </c>
      <c r="AX600" s="90">
        <f>SUM(AW$9:AW600)*RRF</f>
        <v>80.80417301314408</v>
      </c>
      <c r="AY600" s="96"/>
    </row>
    <row r="601" spans="1:51" x14ac:dyDescent="0.25">
      <c r="A601" s="14">
        <f t="shared" si="193"/>
        <v>5.92</v>
      </c>
      <c r="B601" s="59">
        <f>IF($B$4="AY",0,IFERROR(P*INDEX('UWYr writing pattern'!$C$4:$C$18,MATCH('Extended model w.Calcs'!$A601,'UWYr writing pattern'!$A$4:$A$18,0)) / 25,B600))</f>
        <v>0</v>
      </c>
      <c r="C601" s="36">
        <f t="shared" si="194"/>
        <v>5.3167571600759136E-23</v>
      </c>
      <c r="E601" s="48">
        <f t="shared" si="180"/>
        <v>17.759999999999998</v>
      </c>
      <c r="F601" s="34">
        <f t="shared" si="195"/>
        <v>1.1458138379499933E-23</v>
      </c>
      <c r="G601" s="31">
        <f>SUM($F$9:F601)*RLR</f>
        <v>119.99999999999996</v>
      </c>
      <c r="H601" s="32"/>
      <c r="I601" s="36">
        <f>G601-SUM($L$9:L601)</f>
        <v>8.9662882717020977</v>
      </c>
      <c r="K601" s="48">
        <f t="shared" si="181"/>
        <v>0.33632286995515698</v>
      </c>
      <c r="L601" s="31">
        <f t="shared" si="196"/>
        <v>3.0291514431426005E-2</v>
      </c>
      <c r="M601" s="36">
        <f>SUM($L$9:L601)*RRF</f>
        <v>77.7235982098085</v>
      </c>
      <c r="N601" s="33"/>
      <c r="O601" s="36">
        <f t="shared" si="182"/>
        <v>86.689886481510598</v>
      </c>
      <c r="P601" s="33"/>
      <c r="Q601" s="33"/>
      <c r="R601" s="33"/>
      <c r="S601" s="33"/>
      <c r="T601" s="33"/>
      <c r="U601" s="33"/>
      <c r="V601" s="33"/>
      <c r="W601" s="31">
        <f t="shared" si="183"/>
        <v>4.4660760144637669E-23</v>
      </c>
      <c r="X601" s="31">
        <f t="shared" si="184"/>
        <v>6.2764017901914677</v>
      </c>
      <c r="Y601" s="31">
        <f t="shared" si="185"/>
        <v>6.2764017901914677</v>
      </c>
      <c r="Z601" s="31">
        <f t="shared" si="186"/>
        <v>-2.6898864815105981</v>
      </c>
      <c r="AA601" s="31"/>
      <c r="AB601" s="31"/>
      <c r="AC601" s="31"/>
      <c r="AD601" s="31"/>
      <c r="AE601" s="31"/>
      <c r="AF601" s="31"/>
      <c r="AG601" s="31"/>
      <c r="AH601" s="33">
        <f t="shared" si="187"/>
        <v>0.92528093106914877</v>
      </c>
      <c r="AI601" s="33">
        <f t="shared" si="188"/>
        <v>1.0320224581132214</v>
      </c>
      <c r="AJ601" s="33">
        <f t="shared" si="189"/>
        <v>0.99999999999999967</v>
      </c>
      <c r="AK601" s="95">
        <f t="shared" si="190"/>
        <v>0.96195748670800219</v>
      </c>
      <c r="AL601" s="3">
        <f t="shared" si="191"/>
        <v>0.96208254015915684</v>
      </c>
      <c r="AM601" s="3"/>
      <c r="AN601" s="3"/>
      <c r="AO601" s="3"/>
      <c r="AP601" s="3"/>
      <c r="AQ601" s="3"/>
      <c r="AR601" s="90">
        <f t="shared" si="197"/>
        <v>0</v>
      </c>
      <c r="AS601" s="91">
        <f t="shared" si="198"/>
        <v>0</v>
      </c>
      <c r="AT601" s="89">
        <f>SUM(AS$9:AS601)*RLR</f>
        <v>120</v>
      </c>
      <c r="AU601" s="90">
        <f>AT601-SUM(AW$9:AW601)</f>
        <v>4.5500951809011667</v>
      </c>
      <c r="AV601" s="48">
        <f t="shared" si="192"/>
        <v>0.33632286995515698</v>
      </c>
      <c r="AW601" s="31">
        <f t="shared" si="199"/>
        <v>1.5371943178720163E-2</v>
      </c>
      <c r="AX601" s="90">
        <f>SUM(AW$9:AW601)*RRF</f>
        <v>80.814933373369172</v>
      </c>
      <c r="AY601" s="96"/>
    </row>
    <row r="602" spans="1:51" x14ac:dyDescent="0.25">
      <c r="A602" s="14">
        <f t="shared" si="193"/>
        <v>5.93</v>
      </c>
      <c r="B602" s="59">
        <f>IF($B$4="AY",0,IFERROR(P*INDEX('UWYr writing pattern'!$C$4:$C$18,MATCH('Extended model w.Calcs'!$A602,'UWYr writing pattern'!$A$4:$A$18,0)) / 25,B601))</f>
        <v>0</v>
      </c>
      <c r="C602" s="36">
        <f t="shared" si="194"/>
        <v>4.3725010884464315E-23</v>
      </c>
      <c r="E602" s="48">
        <f t="shared" si="180"/>
        <v>17.79</v>
      </c>
      <c r="F602" s="34">
        <f t="shared" si="195"/>
        <v>9.4425607162948216E-24</v>
      </c>
      <c r="G602" s="31">
        <f>SUM($F$9:F602)*RLR</f>
        <v>119.99999999999996</v>
      </c>
      <c r="H602" s="32"/>
      <c r="I602" s="36">
        <f>G602-SUM($L$9:L602)</f>
        <v>8.9361325936582574</v>
      </c>
      <c r="K602" s="48">
        <f t="shared" si="181"/>
        <v>0.33594624860022398</v>
      </c>
      <c r="L602" s="31">
        <f t="shared" si="196"/>
        <v>3.0155678043841141E-2</v>
      </c>
      <c r="M602" s="36">
        <f>SUM($L$9:L602)*RRF</f>
        <v>77.744707184439179</v>
      </c>
      <c r="N602" s="33"/>
      <c r="O602" s="36">
        <f t="shared" si="182"/>
        <v>86.680839778097436</v>
      </c>
      <c r="P602" s="33"/>
      <c r="Q602" s="33"/>
      <c r="R602" s="33"/>
      <c r="S602" s="33"/>
      <c r="T602" s="33"/>
      <c r="U602" s="33"/>
      <c r="V602" s="33"/>
      <c r="W602" s="31">
        <f t="shared" si="183"/>
        <v>3.6729009142950019E-23</v>
      </c>
      <c r="X602" s="31">
        <f t="shared" si="184"/>
        <v>6.2552928155607797</v>
      </c>
      <c r="Y602" s="31">
        <f t="shared" si="185"/>
        <v>6.2552928155607797</v>
      </c>
      <c r="Z602" s="31">
        <f t="shared" si="186"/>
        <v>-2.680839778097436</v>
      </c>
      <c r="AA602" s="31"/>
      <c r="AB602" s="31"/>
      <c r="AC602" s="31"/>
      <c r="AD602" s="31"/>
      <c r="AE602" s="31"/>
      <c r="AF602" s="31"/>
      <c r="AG602" s="31"/>
      <c r="AH602" s="33">
        <f t="shared" si="187"/>
        <v>0.92553222838618066</v>
      </c>
      <c r="AI602" s="33">
        <f t="shared" si="188"/>
        <v>1.0319147592630646</v>
      </c>
      <c r="AJ602" s="33">
        <f t="shared" si="189"/>
        <v>0.99999999999999967</v>
      </c>
      <c r="AK602" s="95">
        <f t="shared" si="190"/>
        <v>0.96208514604191597</v>
      </c>
      <c r="AL602" s="3">
        <f t="shared" si="191"/>
        <v>0.96221006524830788</v>
      </c>
      <c r="AM602" s="3"/>
      <c r="AN602" s="3"/>
      <c r="AO602" s="3"/>
      <c r="AP602" s="3"/>
      <c r="AQ602" s="3"/>
      <c r="AR602" s="90">
        <f t="shared" si="197"/>
        <v>0</v>
      </c>
      <c r="AS602" s="91">
        <f t="shared" si="198"/>
        <v>0</v>
      </c>
      <c r="AT602" s="89">
        <f>SUM(AS$9:AS602)*RLR</f>
        <v>120</v>
      </c>
      <c r="AU602" s="90">
        <f>AT602-SUM(AW$9:AW602)</f>
        <v>4.5347921702030618</v>
      </c>
      <c r="AV602" s="48">
        <f t="shared" si="192"/>
        <v>0.33594624860022398</v>
      </c>
      <c r="AW602" s="31">
        <f t="shared" si="199"/>
        <v>1.5303010698098097E-2</v>
      </c>
      <c r="AX602" s="90">
        <f>SUM(AW$9:AW602)*RRF</f>
        <v>80.825645480857858</v>
      </c>
      <c r="AY602" s="96"/>
    </row>
    <row r="603" spans="1:51" x14ac:dyDescent="0.25">
      <c r="A603" s="14">
        <f t="shared" si="193"/>
        <v>5.94</v>
      </c>
      <c r="B603" s="59">
        <f>IF($B$4="AY",0,IFERROR(P*INDEX('UWYr writing pattern'!$C$4:$C$18,MATCH('Extended model w.Calcs'!$A603,'UWYr writing pattern'!$A$4:$A$18,0)) / 25,B602))</f>
        <v>0</v>
      </c>
      <c r="C603" s="36">
        <f t="shared" si="194"/>
        <v>3.594633144811811E-23</v>
      </c>
      <c r="E603" s="48">
        <f t="shared" si="180"/>
        <v>17.82</v>
      </c>
      <c r="F603" s="34">
        <f t="shared" si="195"/>
        <v>7.7786794363462017E-24</v>
      </c>
      <c r="G603" s="31">
        <f>SUM($F$9:F603)*RLR</f>
        <v>119.99999999999996</v>
      </c>
      <c r="H603" s="32"/>
      <c r="I603" s="36">
        <f>G603-SUM($L$9:L603)</f>
        <v>8.9061119914399143</v>
      </c>
      <c r="K603" s="48">
        <f t="shared" si="181"/>
        <v>0.33557046979865768</v>
      </c>
      <c r="L603" s="31">
        <f t="shared" si="196"/>
        <v>3.0020602218336814E-2</v>
      </c>
      <c r="M603" s="36">
        <f>SUM($L$9:L603)*RRF</f>
        <v>77.765721605992027</v>
      </c>
      <c r="N603" s="33"/>
      <c r="O603" s="36">
        <f t="shared" si="182"/>
        <v>86.671833597431942</v>
      </c>
      <c r="P603" s="33"/>
      <c r="Q603" s="33"/>
      <c r="R603" s="33"/>
      <c r="S603" s="33"/>
      <c r="T603" s="33"/>
      <c r="U603" s="33"/>
      <c r="V603" s="33"/>
      <c r="W603" s="31">
        <f t="shared" si="183"/>
        <v>3.0194918416419211E-23</v>
      </c>
      <c r="X603" s="31">
        <f t="shared" si="184"/>
        <v>6.2342783940079398</v>
      </c>
      <c r="Y603" s="31">
        <f t="shared" si="185"/>
        <v>6.2342783940079398</v>
      </c>
      <c r="Z603" s="31">
        <f t="shared" si="186"/>
        <v>-2.6718335974319416</v>
      </c>
      <c r="AA603" s="31"/>
      <c r="AB603" s="31"/>
      <c r="AC603" s="31"/>
      <c r="AD603" s="31"/>
      <c r="AE603" s="31"/>
      <c r="AF603" s="31"/>
      <c r="AG603" s="31"/>
      <c r="AH603" s="33">
        <f t="shared" si="187"/>
        <v>0.92578240007133361</v>
      </c>
      <c r="AI603" s="33">
        <f t="shared" si="188"/>
        <v>1.0318075428265707</v>
      </c>
      <c r="AJ603" s="33">
        <f t="shared" si="189"/>
        <v>0.99999999999999967</v>
      </c>
      <c r="AK603" s="95">
        <f t="shared" si="190"/>
        <v>0.96221223483191554</v>
      </c>
      <c r="AL603" s="3">
        <f t="shared" si="191"/>
        <v>0.96233701911645453</v>
      </c>
      <c r="AM603" s="3"/>
      <c r="AN603" s="3"/>
      <c r="AO603" s="3"/>
      <c r="AP603" s="3"/>
      <c r="AQ603" s="3"/>
      <c r="AR603" s="90">
        <f t="shared" si="197"/>
        <v>0</v>
      </c>
      <c r="AS603" s="91">
        <f t="shared" si="198"/>
        <v>0</v>
      </c>
      <c r="AT603" s="89">
        <f>SUM(AS$9:AS603)*RLR</f>
        <v>120</v>
      </c>
      <c r="AU603" s="90">
        <f>AT603-SUM(AW$9:AW603)</f>
        <v>4.5195577060254521</v>
      </c>
      <c r="AV603" s="48">
        <f t="shared" si="192"/>
        <v>0.33557046979865768</v>
      </c>
      <c r="AW603" s="31">
        <f t="shared" si="199"/>
        <v>1.5234464177613871E-2</v>
      </c>
      <c r="AX603" s="90">
        <f>SUM(AW$9:AW603)*RRF</f>
        <v>80.836309605782176</v>
      </c>
      <c r="AY603" s="96"/>
    </row>
    <row r="604" spans="1:51" x14ac:dyDescent="0.25">
      <c r="A604" s="14">
        <f t="shared" si="193"/>
        <v>5.95</v>
      </c>
      <c r="B604" s="59">
        <f>IF($B$4="AY",0,IFERROR(P*INDEX('UWYr writing pattern'!$C$4:$C$18,MATCH('Extended model w.Calcs'!$A604,'UWYr writing pattern'!$A$4:$A$18,0)) / 25,B603))</f>
        <v>0</v>
      </c>
      <c r="C604" s="36">
        <f t="shared" si="194"/>
        <v>2.9540695184063466E-23</v>
      </c>
      <c r="E604" s="48">
        <f t="shared" si="180"/>
        <v>17.850000000000001</v>
      </c>
      <c r="F604" s="34">
        <f t="shared" si="195"/>
        <v>6.4056362640546474E-24</v>
      </c>
      <c r="G604" s="31">
        <f>SUM($F$9:F604)*RLR</f>
        <v>119.99999999999996</v>
      </c>
      <c r="H604" s="32"/>
      <c r="I604" s="36">
        <f>G604-SUM($L$9:L604)</f>
        <v>8.8762257095894483</v>
      </c>
      <c r="K604" s="48">
        <f t="shared" si="181"/>
        <v>0.33519553072625702</v>
      </c>
      <c r="L604" s="31">
        <f t="shared" si="196"/>
        <v>2.9886281850469511E-2</v>
      </c>
      <c r="M604" s="36">
        <f>SUM($L$9:L604)*RRF</f>
        <v>77.786642003287355</v>
      </c>
      <c r="N604" s="33"/>
      <c r="O604" s="36">
        <f t="shared" si="182"/>
        <v>86.662867712876803</v>
      </c>
      <c r="P604" s="33"/>
      <c r="Q604" s="33"/>
      <c r="R604" s="33"/>
      <c r="S604" s="33"/>
      <c r="T604" s="33"/>
      <c r="U604" s="33"/>
      <c r="V604" s="33"/>
      <c r="W604" s="31">
        <f t="shared" si="183"/>
        <v>2.4814183954613307E-23</v>
      </c>
      <c r="X604" s="31">
        <f t="shared" si="184"/>
        <v>6.2133579967126131</v>
      </c>
      <c r="Y604" s="31">
        <f t="shared" si="185"/>
        <v>6.2133579967126131</v>
      </c>
      <c r="Z604" s="31">
        <f t="shared" si="186"/>
        <v>-2.6628677128768032</v>
      </c>
      <c r="AA604" s="31"/>
      <c r="AB604" s="31"/>
      <c r="AC604" s="31"/>
      <c r="AD604" s="31"/>
      <c r="AE604" s="31"/>
      <c r="AF604" s="31"/>
      <c r="AG604" s="31"/>
      <c r="AH604" s="33">
        <f t="shared" si="187"/>
        <v>0.92603145242008755</v>
      </c>
      <c r="AI604" s="33">
        <f t="shared" si="188"/>
        <v>1.0317008061056763</v>
      </c>
      <c r="AJ604" s="33">
        <f t="shared" si="189"/>
        <v>0.99999999999999967</v>
      </c>
      <c r="AK604" s="95">
        <f t="shared" si="190"/>
        <v>0.96233875626183563</v>
      </c>
      <c r="AL604" s="3">
        <f t="shared" si="191"/>
        <v>0.96246340495834559</v>
      </c>
      <c r="AM604" s="3"/>
      <c r="AN604" s="3"/>
      <c r="AO604" s="3"/>
      <c r="AP604" s="3"/>
      <c r="AQ604" s="3"/>
      <c r="AR604" s="90">
        <f t="shared" si="197"/>
        <v>0</v>
      </c>
      <c r="AS604" s="91">
        <f t="shared" si="198"/>
        <v>0</v>
      </c>
      <c r="AT604" s="89">
        <f>SUM(AS$9:AS604)*RLR</f>
        <v>120</v>
      </c>
      <c r="AU604" s="90">
        <f>AT604-SUM(AW$9:AW604)</f>
        <v>4.5043914049985148</v>
      </c>
      <c r="AV604" s="48">
        <f t="shared" si="192"/>
        <v>0.33519553072625702</v>
      </c>
      <c r="AW604" s="31">
        <f t="shared" si="199"/>
        <v>1.5166301026931046E-2</v>
      </c>
      <c r="AX604" s="90">
        <f>SUM(AW$9:AW604)*RRF</f>
        <v>80.84692601650103</v>
      </c>
      <c r="AY604" s="96"/>
    </row>
    <row r="605" spans="1:51" x14ac:dyDescent="0.25">
      <c r="A605" s="14">
        <f t="shared" si="193"/>
        <v>5.96</v>
      </c>
      <c r="B605" s="59">
        <f>IF($B$4="AY",0,IFERROR(P*INDEX('UWYr writing pattern'!$C$4:$C$18,MATCH('Extended model w.Calcs'!$A605,'UWYr writing pattern'!$A$4:$A$18,0)) / 25,B604))</f>
        <v>0</v>
      </c>
      <c r="C605" s="36">
        <f t="shared" si="194"/>
        <v>2.4267681093708138E-23</v>
      </c>
      <c r="E605" s="48">
        <f t="shared" si="180"/>
        <v>17.88</v>
      </c>
      <c r="F605" s="34">
        <f t="shared" si="195"/>
        <v>5.2730140903553286E-24</v>
      </c>
      <c r="G605" s="31">
        <f>SUM($F$9:F605)*RLR</f>
        <v>119.99999999999996</v>
      </c>
      <c r="H605" s="32"/>
      <c r="I605" s="36">
        <f>G605-SUM($L$9:L605)</f>
        <v>8.8464729977137324</v>
      </c>
      <c r="K605" s="48">
        <f t="shared" si="181"/>
        <v>0.33482142857142855</v>
      </c>
      <c r="L605" s="31">
        <f t="shared" si="196"/>
        <v>2.9752711875718822E-2</v>
      </c>
      <c r="M605" s="36">
        <f>SUM($L$9:L605)*RRF</f>
        <v>77.807468901600359</v>
      </c>
      <c r="N605" s="33"/>
      <c r="O605" s="36">
        <f t="shared" si="182"/>
        <v>86.653941899314091</v>
      </c>
      <c r="P605" s="33"/>
      <c r="Q605" s="33"/>
      <c r="R605" s="33"/>
      <c r="S605" s="33"/>
      <c r="T605" s="33"/>
      <c r="U605" s="33"/>
      <c r="V605" s="33"/>
      <c r="W605" s="31">
        <f t="shared" si="183"/>
        <v>2.0384852118714834E-23</v>
      </c>
      <c r="X605" s="31">
        <f t="shared" si="184"/>
        <v>6.1925310983996127</v>
      </c>
      <c r="Y605" s="31">
        <f t="shared" si="185"/>
        <v>6.1925310983996127</v>
      </c>
      <c r="Z605" s="31">
        <f t="shared" si="186"/>
        <v>-2.6539418993140913</v>
      </c>
      <c r="AA605" s="31"/>
      <c r="AB605" s="31"/>
      <c r="AC605" s="31"/>
      <c r="AD605" s="31"/>
      <c r="AE605" s="31"/>
      <c r="AF605" s="31"/>
      <c r="AG605" s="31"/>
      <c r="AH605" s="33">
        <f t="shared" si="187"/>
        <v>0.9262793916857186</v>
      </c>
      <c r="AI605" s="33">
        <f t="shared" si="188"/>
        <v>1.0315945464204059</v>
      </c>
      <c r="AJ605" s="33">
        <f t="shared" si="189"/>
        <v>0.99999999999999967</v>
      </c>
      <c r="AK605" s="95">
        <f t="shared" si="190"/>
        <v>0.96246471349421459</v>
      </c>
      <c r="AL605" s="3">
        <f t="shared" si="191"/>
        <v>0.96258922594731211</v>
      </c>
      <c r="AM605" s="3"/>
      <c r="AN605" s="3"/>
      <c r="AO605" s="3"/>
      <c r="AP605" s="3"/>
      <c r="AQ605" s="3"/>
      <c r="AR605" s="90">
        <f t="shared" si="197"/>
        <v>0</v>
      </c>
      <c r="AS605" s="91">
        <f t="shared" si="198"/>
        <v>0</v>
      </c>
      <c r="AT605" s="89">
        <f>SUM(AS$9:AS605)*RLR</f>
        <v>120</v>
      </c>
      <c r="AU605" s="90">
        <f>AT605-SUM(AW$9:AW605)</f>
        <v>4.489292886322545</v>
      </c>
      <c r="AV605" s="48">
        <f t="shared" si="192"/>
        <v>0.33482142857142855</v>
      </c>
      <c r="AW605" s="31">
        <f t="shared" si="199"/>
        <v>1.5098518675972677E-2</v>
      </c>
      <c r="AX605" s="90">
        <f>SUM(AW$9:AW605)*RRF</f>
        <v>80.857494979574213</v>
      </c>
      <c r="AY605" s="96"/>
    </row>
    <row r="606" spans="1:51" x14ac:dyDescent="0.25">
      <c r="A606" s="14">
        <f t="shared" si="193"/>
        <v>5.97</v>
      </c>
      <c r="B606" s="59">
        <f>IF($B$4="AY",0,IFERROR(P*INDEX('UWYr writing pattern'!$C$4:$C$18,MATCH('Extended model w.Calcs'!$A606,'UWYr writing pattern'!$A$4:$A$18,0)) / 25,B605))</f>
        <v>0</v>
      </c>
      <c r="C606" s="36">
        <f t="shared" si="194"/>
        <v>1.9928619714153124E-23</v>
      </c>
      <c r="E606" s="48">
        <f t="shared" si="180"/>
        <v>17.91</v>
      </c>
      <c r="F606" s="34">
        <f t="shared" si="195"/>
        <v>4.3390613795550156E-24</v>
      </c>
      <c r="G606" s="31">
        <f>SUM($F$9:F606)*RLR</f>
        <v>119.99999999999996</v>
      </c>
      <c r="H606" s="32"/>
      <c r="I606" s="36">
        <f>G606-SUM($L$9:L606)</f>
        <v>8.8168531104445975</v>
      </c>
      <c r="K606" s="48">
        <f t="shared" si="181"/>
        <v>0.33444816053511711</v>
      </c>
      <c r="L606" s="31">
        <f t="shared" si="196"/>
        <v>2.9619887269130799E-2</v>
      </c>
      <c r="M606" s="36">
        <f>SUM($L$9:L606)*RRF</f>
        <v>77.828202822688752</v>
      </c>
      <c r="N606" s="33"/>
      <c r="O606" s="36">
        <f t="shared" si="182"/>
        <v>86.645055933133349</v>
      </c>
      <c r="P606" s="33"/>
      <c r="Q606" s="33"/>
      <c r="R606" s="33"/>
      <c r="S606" s="33"/>
      <c r="T606" s="33"/>
      <c r="U606" s="33"/>
      <c r="V606" s="33"/>
      <c r="W606" s="31">
        <f t="shared" si="183"/>
        <v>1.6740040559888621E-23</v>
      </c>
      <c r="X606" s="31">
        <f t="shared" si="184"/>
        <v>6.1717971773112179</v>
      </c>
      <c r="Y606" s="31">
        <f t="shared" si="185"/>
        <v>6.1717971773112179</v>
      </c>
      <c r="Z606" s="31">
        <f t="shared" si="186"/>
        <v>-2.6450559331333494</v>
      </c>
      <c r="AA606" s="31"/>
      <c r="AB606" s="31"/>
      <c r="AC606" s="31"/>
      <c r="AD606" s="31"/>
      <c r="AE606" s="31"/>
      <c r="AF606" s="31"/>
      <c r="AG606" s="31"/>
      <c r="AH606" s="33">
        <f t="shared" si="187"/>
        <v>0.92652622407962804</v>
      </c>
      <c r="AI606" s="33">
        <f t="shared" si="188"/>
        <v>1.0314887611087304</v>
      </c>
      <c r="AJ606" s="33">
        <f t="shared" si="189"/>
        <v>0.99999999999999967</v>
      </c>
      <c r="AK606" s="95">
        <f t="shared" si="190"/>
        <v>0.96259010967046033</v>
      </c>
      <c r="AL606" s="3">
        <f t="shared" si="191"/>
        <v>0.96271448523543501</v>
      </c>
      <c r="AM606" s="3"/>
      <c r="AN606" s="3"/>
      <c r="AO606" s="3"/>
      <c r="AP606" s="3"/>
      <c r="AQ606" s="3"/>
      <c r="AR606" s="90">
        <f t="shared" si="197"/>
        <v>0</v>
      </c>
      <c r="AS606" s="91">
        <f t="shared" si="198"/>
        <v>0</v>
      </c>
      <c r="AT606" s="89">
        <f>SUM(AS$9:AS606)*RLR</f>
        <v>120</v>
      </c>
      <c r="AU606" s="90">
        <f>AT606-SUM(AW$9:AW606)</f>
        <v>4.4742617717478055</v>
      </c>
      <c r="AV606" s="48">
        <f t="shared" si="192"/>
        <v>0.33444816053511711</v>
      </c>
      <c r="AW606" s="31">
        <f t="shared" si="199"/>
        <v>1.5031114574740663E-2</v>
      </c>
      <c r="AX606" s="90">
        <f>SUM(AW$9:AW606)*RRF</f>
        <v>80.868016759776538</v>
      </c>
      <c r="AY606" s="96"/>
    </row>
    <row r="607" spans="1:51" x14ac:dyDescent="0.25">
      <c r="A607" s="14">
        <f t="shared" si="193"/>
        <v>5.98</v>
      </c>
      <c r="B607" s="59">
        <f>IF($B$4="AY",0,IFERROR(P*INDEX('UWYr writing pattern'!$C$4:$C$18,MATCH('Extended model w.Calcs'!$A607,'UWYr writing pattern'!$A$4:$A$18,0)) / 25,B606))</f>
        <v>0</v>
      </c>
      <c r="C607" s="36">
        <f t="shared" si="194"/>
        <v>1.6359403923348299E-23</v>
      </c>
      <c r="E607" s="48">
        <f t="shared" si="180"/>
        <v>17.940000000000001</v>
      </c>
      <c r="F607" s="34">
        <f t="shared" si="195"/>
        <v>3.569215790804825E-24</v>
      </c>
      <c r="G607" s="31">
        <f>SUM($F$9:F607)*RLR</f>
        <v>119.99999999999996</v>
      </c>
      <c r="H607" s="32"/>
      <c r="I607" s="36">
        <f>G607-SUM($L$9:L607)</f>
        <v>8.7873653073996394</v>
      </c>
      <c r="K607" s="48">
        <f t="shared" si="181"/>
        <v>0.33407572383073497</v>
      </c>
      <c r="L607" s="31">
        <f t="shared" si="196"/>
        <v>2.9487803044965216E-2</v>
      </c>
      <c r="M607" s="36">
        <f>SUM($L$9:L607)*RRF</f>
        <v>77.848844284820217</v>
      </c>
      <c r="N607" s="33"/>
      <c r="O607" s="36">
        <f t="shared" si="182"/>
        <v>86.636209592219856</v>
      </c>
      <c r="P607" s="33"/>
      <c r="Q607" s="33"/>
      <c r="R607" s="33"/>
      <c r="S607" s="33"/>
      <c r="T607" s="33"/>
      <c r="U607" s="33"/>
      <c r="V607" s="33"/>
      <c r="W607" s="31">
        <f t="shared" si="183"/>
        <v>1.3741899295612569E-23</v>
      </c>
      <c r="X607" s="31">
        <f t="shared" si="184"/>
        <v>6.1511557151797476</v>
      </c>
      <c r="Y607" s="31">
        <f t="shared" si="185"/>
        <v>6.1511557151797476</v>
      </c>
      <c r="Z607" s="31">
        <f t="shared" si="186"/>
        <v>-2.6362095922198563</v>
      </c>
      <c r="AA607" s="31"/>
      <c r="AB607" s="31"/>
      <c r="AC607" s="31"/>
      <c r="AD607" s="31"/>
      <c r="AE607" s="31"/>
      <c r="AF607" s="31"/>
      <c r="AG607" s="31"/>
      <c r="AH607" s="33">
        <f t="shared" si="187"/>
        <v>0.92677195577166926</v>
      </c>
      <c r="AI607" s="33">
        <f t="shared" si="188"/>
        <v>1.031383447526427</v>
      </c>
      <c r="AJ607" s="33">
        <f t="shared" si="189"/>
        <v>0.99999999999999967</v>
      </c>
      <c r="AK607" s="95">
        <f t="shared" si="190"/>
        <v>0.96271494791101464</v>
      </c>
      <c r="AL607" s="3">
        <f t="shared" si="191"/>
        <v>0.96283918595371087</v>
      </c>
      <c r="AM607" s="3"/>
      <c r="AN607" s="3"/>
      <c r="AO607" s="3"/>
      <c r="AP607" s="3"/>
      <c r="AQ607" s="3"/>
      <c r="AR607" s="90">
        <f t="shared" si="197"/>
        <v>0</v>
      </c>
      <c r="AS607" s="91">
        <f t="shared" si="198"/>
        <v>0</v>
      </c>
      <c r="AT607" s="89">
        <f>SUM(AS$9:AS607)*RLR</f>
        <v>120</v>
      </c>
      <c r="AU607" s="90">
        <f>AT607-SUM(AW$9:AW607)</f>
        <v>4.4592976855546738</v>
      </c>
      <c r="AV607" s="48">
        <f t="shared" si="192"/>
        <v>0.33407572383073497</v>
      </c>
      <c r="AW607" s="31">
        <f t="shared" si="199"/>
        <v>1.4964086193136477E-2</v>
      </c>
      <c r="AX607" s="90">
        <f>SUM(AW$9:AW607)*RRF</f>
        <v>80.878491620111717</v>
      </c>
      <c r="AY607" s="96"/>
    </row>
    <row r="608" spans="1:51" x14ac:dyDescent="0.25">
      <c r="A608" s="14">
        <f t="shared" si="193"/>
        <v>5.99</v>
      </c>
      <c r="B608" s="59">
        <f>IF($B$4="AY",0,IFERROR(P*INDEX('UWYr writing pattern'!$C$4:$C$18,MATCH('Extended model w.Calcs'!$A608,'UWYr writing pattern'!$A$4:$A$18,0)) / 25,B607))</f>
        <v>0</v>
      </c>
      <c r="C608" s="36">
        <f t="shared" si="194"/>
        <v>1.3424526859499613E-23</v>
      </c>
      <c r="E608" s="48">
        <f t="shared" si="180"/>
        <v>17.97</v>
      </c>
      <c r="F608" s="34">
        <f t="shared" si="195"/>
        <v>2.9348770638486853E-24</v>
      </c>
      <c r="G608" s="31">
        <f>SUM($F$9:F608)*RLR</f>
        <v>119.99999999999996</v>
      </c>
      <c r="H608" s="32"/>
      <c r="I608" s="36">
        <f>G608-SUM($L$9:L608)</f>
        <v>8.7580088531432949</v>
      </c>
      <c r="K608" s="48">
        <f t="shared" si="181"/>
        <v>0.33370411568409342</v>
      </c>
      <c r="L608" s="31">
        <f t="shared" si="196"/>
        <v>2.9356454256346236E-2</v>
      </c>
      <c r="M608" s="36">
        <f>SUM($L$9:L608)*RRF</f>
        <v>77.869393802799664</v>
      </c>
      <c r="N608" s="33"/>
      <c r="O608" s="36">
        <f t="shared" si="182"/>
        <v>86.627402655942959</v>
      </c>
      <c r="P608" s="33"/>
      <c r="Q608" s="33"/>
      <c r="R608" s="33"/>
      <c r="S608" s="33"/>
      <c r="T608" s="33"/>
      <c r="U608" s="33"/>
      <c r="V608" s="33"/>
      <c r="W608" s="31">
        <f t="shared" si="183"/>
        <v>1.1276602561979674E-23</v>
      </c>
      <c r="X608" s="31">
        <f t="shared" si="184"/>
        <v>6.1306061972003061</v>
      </c>
      <c r="Y608" s="31">
        <f t="shared" si="185"/>
        <v>6.1306061972003061</v>
      </c>
      <c r="Z608" s="31">
        <f t="shared" si="186"/>
        <v>-2.6274026559429586</v>
      </c>
      <c r="AA608" s="31"/>
      <c r="AB608" s="31"/>
      <c r="AC608" s="31"/>
      <c r="AD608" s="31"/>
      <c r="AE608" s="31"/>
      <c r="AF608" s="31"/>
      <c r="AG608" s="31"/>
      <c r="AH608" s="33">
        <f t="shared" si="187"/>
        <v>0.92701659289047222</v>
      </c>
      <c r="AI608" s="33">
        <f t="shared" si="188"/>
        <v>1.0312786030469401</v>
      </c>
      <c r="AJ608" s="33">
        <f t="shared" si="189"/>
        <v>0.99999999999999967</v>
      </c>
      <c r="AK608" s="95">
        <f t="shared" si="190"/>
        <v>0.9628392313155163</v>
      </c>
      <c r="AL608" s="3">
        <f t="shared" si="191"/>
        <v>0.96296333121221755</v>
      </c>
      <c r="AM608" s="3"/>
      <c r="AN608" s="3"/>
      <c r="AO608" s="3"/>
      <c r="AP608" s="3"/>
      <c r="AQ608" s="3"/>
      <c r="AR608" s="90">
        <f t="shared" si="197"/>
        <v>0</v>
      </c>
      <c r="AS608" s="91">
        <f t="shared" si="198"/>
        <v>0</v>
      </c>
      <c r="AT608" s="89">
        <f>SUM(AS$9:AS608)*RLR</f>
        <v>120</v>
      </c>
      <c r="AU608" s="90">
        <f>AT608-SUM(AW$9:AW608)</f>
        <v>4.444400254533889</v>
      </c>
      <c r="AV608" s="48">
        <f t="shared" si="192"/>
        <v>0.33370411568409342</v>
      </c>
      <c r="AW608" s="31">
        <f t="shared" si="199"/>
        <v>1.4897431020783988E-2</v>
      </c>
      <c r="AX608" s="90">
        <f>SUM(AW$9:AW608)*RRF</f>
        <v>80.888919821826278</v>
      </c>
      <c r="AY608" s="96"/>
    </row>
    <row r="609" spans="1:51" x14ac:dyDescent="0.25">
      <c r="A609" s="14">
        <f t="shared" si="193"/>
        <v>6</v>
      </c>
      <c r="B609" s="59">
        <f>IF($B$4="AY",0,IFERROR(P*INDEX('UWYr writing pattern'!$C$4:$C$18,MATCH('Extended model w.Calcs'!$A609,'UWYr writing pattern'!$A$4:$A$18,0)) / 25,B608))</f>
        <v>0</v>
      </c>
      <c r="C609" s="36">
        <f t="shared" si="194"/>
        <v>1.1012139382847533E-23</v>
      </c>
      <c r="E609" s="48">
        <f t="shared" si="180"/>
        <v>18</v>
      </c>
      <c r="F609" s="34">
        <f t="shared" si="195"/>
        <v>2.4123874766520801E-24</v>
      </c>
      <c r="G609" s="31">
        <f>SUM($F$9:F609)*RLR</f>
        <v>119.99999999999996</v>
      </c>
      <c r="H609" s="32"/>
      <c r="I609" s="36">
        <f>G609-SUM($L$9:L609)</f>
        <v>8.7287830171483733</v>
      </c>
      <c r="K609" s="48">
        <f t="shared" si="181"/>
        <v>0.33333333333333331</v>
      </c>
      <c r="L609" s="31">
        <f t="shared" si="196"/>
        <v>2.9225835994916443E-2</v>
      </c>
      <c r="M609" s="36">
        <f>SUM($L$9:L609)*RRF</f>
        <v>77.889851887996102</v>
      </c>
      <c r="N609" s="33"/>
      <c r="O609" s="36">
        <f t="shared" si="182"/>
        <v>86.618634905144475</v>
      </c>
      <c r="P609" s="33"/>
      <c r="Q609" s="33"/>
      <c r="R609" s="33"/>
      <c r="S609" s="33"/>
      <c r="T609" s="33"/>
      <c r="U609" s="33"/>
      <c r="V609" s="33"/>
      <c r="W609" s="31">
        <f t="shared" si="183"/>
        <v>9.2501970815919263E-24</v>
      </c>
      <c r="X609" s="31">
        <f t="shared" si="184"/>
        <v>6.110148112003861</v>
      </c>
      <c r="Y609" s="31">
        <f t="shared" si="185"/>
        <v>6.110148112003861</v>
      </c>
      <c r="Z609" s="31">
        <f t="shared" si="186"/>
        <v>-2.6186349051444751</v>
      </c>
      <c r="AA609" s="31"/>
      <c r="AB609" s="31"/>
      <c r="AC609" s="31"/>
      <c r="AD609" s="31"/>
      <c r="AE609" s="31"/>
      <c r="AF609" s="31"/>
      <c r="AG609" s="31"/>
      <c r="AH609" s="33">
        <f t="shared" si="187"/>
        <v>0.92726014152376313</v>
      </c>
      <c r="AI609" s="33">
        <f t="shared" si="188"/>
        <v>1.0311742250612437</v>
      </c>
      <c r="AJ609" s="33">
        <f t="shared" si="189"/>
        <v>0.99999999999999967</v>
      </c>
      <c r="AK609" s="95">
        <f t="shared" si="190"/>
        <v>0.96296296296296302</v>
      </c>
      <c r="AL609" s="3">
        <f t="shared" si="191"/>
        <v>0.96308692410027452</v>
      </c>
      <c r="AM609" s="3"/>
      <c r="AN609" s="3"/>
      <c r="AO609" s="3"/>
      <c r="AP609" s="3"/>
      <c r="AQ609" s="3"/>
      <c r="AR609" s="90">
        <f t="shared" si="197"/>
        <v>0</v>
      </c>
      <c r="AS609" s="91">
        <f t="shared" si="198"/>
        <v>0</v>
      </c>
      <c r="AT609" s="89">
        <f>SUM(AS$9:AS609)*RLR</f>
        <v>120</v>
      </c>
      <c r="AU609" s="90">
        <f>AT609-SUM(AW$9:AW609)</f>
        <v>4.4295691079670405</v>
      </c>
      <c r="AV609" s="48">
        <f t="shared" si="192"/>
        <v>0.33333333333333331</v>
      </c>
      <c r="AW609" s="31">
        <f t="shared" si="199"/>
        <v>1.4831146566853913E-2</v>
      </c>
      <c r="AX609" s="90">
        <f>SUM(AW$9:AW609)*RRF</f>
        <v>80.89930162442306</v>
      </c>
      <c r="AY609" s="96"/>
    </row>
    <row r="610" spans="1:51" x14ac:dyDescent="0.25">
      <c r="A610" s="14">
        <f t="shared" si="193"/>
        <v>6.01</v>
      </c>
      <c r="B610" s="59">
        <f>IF($B$4="AY",0,IFERROR(P*INDEX('UWYr writing pattern'!$C$4:$C$18,MATCH('Extended model w.Calcs'!$A610,'UWYr writing pattern'!$A$4:$A$18,0)) / 25,B609))</f>
        <v>0</v>
      </c>
      <c r="C610" s="36">
        <f t="shared" si="194"/>
        <v>9.0299542939349765E-24</v>
      </c>
      <c r="E610" s="48">
        <f t="shared" si="180"/>
        <v>18.03</v>
      </c>
      <c r="F610" s="34">
        <f t="shared" si="195"/>
        <v>1.9821850889125559E-24</v>
      </c>
      <c r="G610" s="31">
        <f>SUM($F$9:F610)*RLR</f>
        <v>119.99999999999996</v>
      </c>
      <c r="H610" s="32"/>
      <c r="I610" s="36">
        <f>G610-SUM($L$9:L610)</f>
        <v>8.6996870737578718</v>
      </c>
      <c r="K610" s="48">
        <f t="shared" si="181"/>
        <v>0.33296337402885684</v>
      </c>
      <c r="L610" s="31">
        <f t="shared" si="196"/>
        <v>2.9095943390494577E-2</v>
      </c>
      <c r="M610" s="36">
        <f>SUM($L$9:L610)*RRF</f>
        <v>77.910219048369456</v>
      </c>
      <c r="N610" s="33"/>
      <c r="O610" s="36">
        <f t="shared" si="182"/>
        <v>86.609906122127327</v>
      </c>
      <c r="P610" s="33"/>
      <c r="Q610" s="33"/>
      <c r="R610" s="33"/>
      <c r="S610" s="33"/>
      <c r="T610" s="33"/>
      <c r="U610" s="33"/>
      <c r="V610" s="33"/>
      <c r="W610" s="31">
        <f t="shared" si="183"/>
        <v>7.5851616069053794E-24</v>
      </c>
      <c r="X610" s="31">
        <f t="shared" si="184"/>
        <v>6.0897809516305097</v>
      </c>
      <c r="Y610" s="31">
        <f t="shared" si="185"/>
        <v>6.0897809516305097</v>
      </c>
      <c r="Z610" s="31">
        <f t="shared" si="186"/>
        <v>-2.6099061221273274</v>
      </c>
      <c r="AA610" s="31"/>
      <c r="AB610" s="31"/>
      <c r="AC610" s="31"/>
      <c r="AD610" s="31"/>
      <c r="AE610" s="31"/>
      <c r="AF610" s="31"/>
      <c r="AG610" s="31"/>
      <c r="AH610" s="33">
        <f t="shared" si="187"/>
        <v>0.92750260771868398</v>
      </c>
      <c r="AI610" s="33">
        <f t="shared" si="188"/>
        <v>1.0310703109777062</v>
      </c>
      <c r="AJ610" s="33">
        <f t="shared" si="189"/>
        <v>0.99999999999999967</v>
      </c>
      <c r="AK610" s="95">
        <f t="shared" si="190"/>
        <v>0.96308614591187114</v>
      </c>
      <c r="AL610" s="3">
        <f t="shared" si="191"/>
        <v>0.96320996768660705</v>
      </c>
      <c r="AM610" s="3"/>
      <c r="AN610" s="3"/>
      <c r="AO610" s="3"/>
      <c r="AP610" s="3"/>
      <c r="AQ610" s="3"/>
      <c r="AR610" s="90">
        <f t="shared" si="197"/>
        <v>0</v>
      </c>
      <c r="AS610" s="91">
        <f t="shared" si="198"/>
        <v>0</v>
      </c>
      <c r="AT610" s="89">
        <f>SUM(AS$9:AS610)*RLR</f>
        <v>120</v>
      </c>
      <c r="AU610" s="90">
        <f>AT610-SUM(AW$9:AW610)</f>
        <v>4.4148038776071559</v>
      </c>
      <c r="AV610" s="48">
        <f t="shared" si="192"/>
        <v>0.33296337402885684</v>
      </c>
      <c r="AW610" s="31">
        <f t="shared" si="199"/>
        <v>1.4765230359890134E-2</v>
      </c>
      <c r="AX610" s="90">
        <f>SUM(AW$9:AW610)*RRF</f>
        <v>80.909637285674989</v>
      </c>
      <c r="AY610" s="96"/>
    </row>
    <row r="611" spans="1:51" x14ac:dyDescent="0.25">
      <c r="A611" s="14">
        <f t="shared" si="193"/>
        <v>6.02</v>
      </c>
      <c r="B611" s="59">
        <f>IF($B$4="AY",0,IFERROR(P*INDEX('UWYr writing pattern'!$C$4:$C$18,MATCH('Extended model w.Calcs'!$A611,'UWYr writing pattern'!$A$4:$A$18,0)) / 25,B610))</f>
        <v>0</v>
      </c>
      <c r="C611" s="36">
        <f t="shared" si="194"/>
        <v>7.4018535347384997E-24</v>
      </c>
      <c r="E611" s="48">
        <f t="shared" si="180"/>
        <v>18.059999999999999</v>
      </c>
      <c r="F611" s="34">
        <f t="shared" si="195"/>
        <v>1.6281007591964764E-24</v>
      </c>
      <c r="G611" s="31">
        <f>SUM($F$9:F611)*RLR</f>
        <v>119.99999999999996</v>
      </c>
      <c r="H611" s="32"/>
      <c r="I611" s="36">
        <f>G611-SUM($L$9:L611)</f>
        <v>8.6707203021471315</v>
      </c>
      <c r="K611" s="48">
        <f t="shared" si="181"/>
        <v>0.33259423503325947</v>
      </c>
      <c r="L611" s="31">
        <f t="shared" si="196"/>
        <v>2.8966771610736537E-2</v>
      </c>
      <c r="M611" s="36">
        <f>SUM($L$9:L611)*RRF</f>
        <v>77.93049578849697</v>
      </c>
      <c r="N611" s="33"/>
      <c r="O611" s="36">
        <f t="shared" si="182"/>
        <v>86.601216090644101</v>
      </c>
      <c r="P611" s="33"/>
      <c r="Q611" s="33"/>
      <c r="R611" s="33"/>
      <c r="S611" s="33"/>
      <c r="T611" s="33"/>
      <c r="U611" s="33"/>
      <c r="V611" s="33"/>
      <c r="W611" s="31">
        <f t="shared" si="183"/>
        <v>6.2175569691803384E-24</v>
      </c>
      <c r="X611" s="31">
        <f t="shared" si="184"/>
        <v>6.0695042115029914</v>
      </c>
      <c r="Y611" s="31">
        <f t="shared" si="185"/>
        <v>6.0695042115029914</v>
      </c>
      <c r="Z611" s="31">
        <f t="shared" si="186"/>
        <v>-2.6012160906441011</v>
      </c>
      <c r="AA611" s="31"/>
      <c r="AB611" s="31"/>
      <c r="AC611" s="31"/>
      <c r="AD611" s="31"/>
      <c r="AE611" s="31"/>
      <c r="AF611" s="31"/>
      <c r="AG611" s="31"/>
      <c r="AH611" s="33">
        <f t="shared" si="187"/>
        <v>0.92774399748210679</v>
      </c>
      <c r="AI611" s="33">
        <f t="shared" si="188"/>
        <v>1.0309668582219536</v>
      </c>
      <c r="AJ611" s="33">
        <f t="shared" si="189"/>
        <v>0.99999999999999967</v>
      </c>
      <c r="AK611" s="95">
        <f t="shared" si="190"/>
        <v>0.9632087832004349</v>
      </c>
      <c r="AL611" s="3">
        <f t="shared" si="191"/>
        <v>0.96333246501950398</v>
      </c>
      <c r="AM611" s="3"/>
      <c r="AN611" s="3"/>
      <c r="AO611" s="3"/>
      <c r="AP611" s="3"/>
      <c r="AQ611" s="3"/>
      <c r="AR611" s="90">
        <f t="shared" si="197"/>
        <v>0</v>
      </c>
      <c r="AS611" s="91">
        <f t="shared" si="198"/>
        <v>0</v>
      </c>
      <c r="AT611" s="89">
        <f>SUM(AS$9:AS611)*RLR</f>
        <v>120</v>
      </c>
      <c r="AU611" s="90">
        <f>AT611-SUM(AW$9:AW611)</f>
        <v>4.4001041976595161</v>
      </c>
      <c r="AV611" s="48">
        <f t="shared" si="192"/>
        <v>0.33259423503325947</v>
      </c>
      <c r="AW611" s="31">
        <f t="shared" si="199"/>
        <v>1.469967994763759E-2</v>
      </c>
      <c r="AX611" s="90">
        <f>SUM(AW$9:AW611)*RRF</f>
        <v>80.919927061638333</v>
      </c>
      <c r="AY611" s="96"/>
    </row>
    <row r="612" spans="1:51" x14ac:dyDescent="0.25">
      <c r="A612" s="14">
        <f t="shared" si="193"/>
        <v>6.03</v>
      </c>
      <c r="B612" s="59">
        <f>IF($B$4="AY",0,IFERROR(P*INDEX('UWYr writing pattern'!$C$4:$C$18,MATCH('Extended model w.Calcs'!$A612,'UWYr writing pattern'!$A$4:$A$18,0)) / 25,B611))</f>
        <v>0</v>
      </c>
      <c r="C612" s="36">
        <f t="shared" si="194"/>
        <v>6.0650787863647265E-24</v>
      </c>
      <c r="E612" s="48">
        <f t="shared" si="180"/>
        <v>18.09</v>
      </c>
      <c r="F612" s="34">
        <f t="shared" si="195"/>
        <v>1.3367747483737729E-24</v>
      </c>
      <c r="G612" s="31">
        <f>SUM($F$9:F612)*RLR</f>
        <v>119.99999999999996</v>
      </c>
      <c r="H612" s="32"/>
      <c r="I612" s="36">
        <f>G612-SUM($L$9:L612)</f>
        <v>8.6418819862863359</v>
      </c>
      <c r="K612" s="48">
        <f t="shared" si="181"/>
        <v>0.33222591362126241</v>
      </c>
      <c r="L612" s="31">
        <f t="shared" si="196"/>
        <v>2.8838315860799778E-2</v>
      </c>
      <c r="M612" s="36">
        <f>SUM($L$9:L612)*RRF</f>
        <v>77.950682609599525</v>
      </c>
      <c r="N612" s="33"/>
      <c r="O612" s="36">
        <f t="shared" si="182"/>
        <v>86.592564595885861</v>
      </c>
      <c r="P612" s="33"/>
      <c r="Q612" s="33"/>
      <c r="R612" s="33"/>
      <c r="S612" s="33"/>
      <c r="T612" s="33"/>
      <c r="U612" s="33"/>
      <c r="V612" s="33"/>
      <c r="W612" s="31">
        <f t="shared" si="183"/>
        <v>5.09466618054637E-24</v>
      </c>
      <c r="X612" s="31">
        <f t="shared" si="184"/>
        <v>6.0493173904004349</v>
      </c>
      <c r="Y612" s="31">
        <f t="shared" si="185"/>
        <v>6.0493173904004349</v>
      </c>
      <c r="Z612" s="31">
        <f t="shared" si="186"/>
        <v>-2.592564595885861</v>
      </c>
      <c r="AA612" s="31"/>
      <c r="AB612" s="31"/>
      <c r="AC612" s="31"/>
      <c r="AD612" s="31"/>
      <c r="AE612" s="31"/>
      <c r="AF612" s="31"/>
      <c r="AG612" s="31"/>
      <c r="AH612" s="33">
        <f t="shared" si="187"/>
        <v>0.92798431678094673</v>
      </c>
      <c r="AI612" s="33">
        <f t="shared" si="188"/>
        <v>1.0308638642367365</v>
      </c>
      <c r="AJ612" s="33">
        <f t="shared" si="189"/>
        <v>0.99999999999999967</v>
      </c>
      <c r="AK612" s="95">
        <f t="shared" si="190"/>
        <v>0.96333087784668348</v>
      </c>
      <c r="AL612" s="3">
        <f t="shared" si="191"/>
        <v>0.96345441912697793</v>
      </c>
      <c r="AM612" s="3"/>
      <c r="AN612" s="3"/>
      <c r="AO612" s="3"/>
      <c r="AP612" s="3"/>
      <c r="AQ612" s="3"/>
      <c r="AR612" s="90">
        <f t="shared" si="197"/>
        <v>0</v>
      </c>
      <c r="AS612" s="91">
        <f t="shared" si="198"/>
        <v>0</v>
      </c>
      <c r="AT612" s="89">
        <f>SUM(AS$9:AS612)*RLR</f>
        <v>120</v>
      </c>
      <c r="AU612" s="90">
        <f>AT612-SUM(AW$9:AW612)</f>
        <v>4.3854697047626416</v>
      </c>
      <c r="AV612" s="48">
        <f t="shared" si="192"/>
        <v>0.33222591362126241</v>
      </c>
      <c r="AW612" s="31">
        <f t="shared" si="199"/>
        <v>1.4634492896872006E-2</v>
      </c>
      <c r="AX612" s="90">
        <f>SUM(AW$9:AW612)*RRF</f>
        <v>80.930171206666145</v>
      </c>
      <c r="AY612" s="96"/>
    </row>
    <row r="613" spans="1:51" x14ac:dyDescent="0.25">
      <c r="A613" s="14">
        <f t="shared" si="193"/>
        <v>6.04</v>
      </c>
      <c r="B613" s="59">
        <f>IF($B$4="AY",0,IFERROR(P*INDEX('UWYr writing pattern'!$C$4:$C$18,MATCH('Extended model w.Calcs'!$A613,'UWYr writing pattern'!$A$4:$A$18,0)) / 25,B612))</f>
        <v>0</v>
      </c>
      <c r="C613" s="36">
        <f t="shared" si="194"/>
        <v>4.9679060339113473E-24</v>
      </c>
      <c r="E613" s="48">
        <f t="shared" si="180"/>
        <v>18.12</v>
      </c>
      <c r="F613" s="34">
        <f t="shared" si="195"/>
        <v>1.0971727524533791E-24</v>
      </c>
      <c r="G613" s="31">
        <f>SUM($F$9:F613)*RLR</f>
        <v>119.99999999999996</v>
      </c>
      <c r="H613" s="32"/>
      <c r="I613" s="36">
        <f>G613-SUM($L$9:L613)</f>
        <v>8.6131714149033201</v>
      </c>
      <c r="K613" s="48">
        <f t="shared" si="181"/>
        <v>0.33185840707964603</v>
      </c>
      <c r="L613" s="31">
        <f t="shared" si="196"/>
        <v>2.8710571383011078E-2</v>
      </c>
      <c r="M613" s="36">
        <f>SUM($L$9:L613)*RRF</f>
        <v>77.970780009567648</v>
      </c>
      <c r="N613" s="33"/>
      <c r="O613" s="36">
        <f t="shared" si="182"/>
        <v>86.583951424470968</v>
      </c>
      <c r="P613" s="33"/>
      <c r="Q613" s="33"/>
      <c r="R613" s="33"/>
      <c r="S613" s="33"/>
      <c r="T613" s="33"/>
      <c r="U613" s="33"/>
      <c r="V613" s="33"/>
      <c r="W613" s="31">
        <f t="shared" si="183"/>
        <v>4.1730410684855316E-24</v>
      </c>
      <c r="X613" s="31">
        <f t="shared" si="184"/>
        <v>6.029219990432324</v>
      </c>
      <c r="Y613" s="31">
        <f t="shared" si="185"/>
        <v>6.029219990432324</v>
      </c>
      <c r="Z613" s="31">
        <f t="shared" si="186"/>
        <v>-2.5839514244709676</v>
      </c>
      <c r="AA613" s="31"/>
      <c r="AB613" s="31"/>
      <c r="AC613" s="31"/>
      <c r="AD613" s="31"/>
      <c r="AE613" s="31"/>
      <c r="AF613" s="31"/>
      <c r="AG613" s="31"/>
      <c r="AH613" s="33">
        <f t="shared" si="187"/>
        <v>0.92822357154247204</v>
      </c>
      <c r="AI613" s="33">
        <f t="shared" si="188"/>
        <v>1.0307613264817972</v>
      </c>
      <c r="AJ613" s="33">
        <f t="shared" si="189"/>
        <v>0.99999999999999967</v>
      </c>
      <c r="AK613" s="95">
        <f t="shared" si="190"/>
        <v>0.96345243284863713</v>
      </c>
      <c r="AL613" s="3">
        <f t="shared" si="191"/>
        <v>0.96357583301692151</v>
      </c>
      <c r="AM613" s="3"/>
      <c r="AN613" s="3"/>
      <c r="AO613" s="3"/>
      <c r="AP613" s="3"/>
      <c r="AQ613" s="3"/>
      <c r="AR613" s="90">
        <f t="shared" si="197"/>
        <v>0</v>
      </c>
      <c r="AS613" s="91">
        <f t="shared" si="198"/>
        <v>0</v>
      </c>
      <c r="AT613" s="89">
        <f>SUM(AS$9:AS613)*RLR</f>
        <v>120</v>
      </c>
      <c r="AU613" s="90">
        <f>AT613-SUM(AW$9:AW613)</f>
        <v>4.3709000379694061</v>
      </c>
      <c r="AV613" s="48">
        <f t="shared" si="192"/>
        <v>0.33185840707964603</v>
      </c>
      <c r="AW613" s="31">
        <f t="shared" si="199"/>
        <v>1.4569666793231366E-2</v>
      </c>
      <c r="AX613" s="90">
        <f>SUM(AW$9:AW613)*RRF</f>
        <v>80.940369973421411</v>
      </c>
      <c r="AY613" s="96"/>
    </row>
    <row r="614" spans="1:51" x14ac:dyDescent="0.25">
      <c r="A614" s="14">
        <f t="shared" si="193"/>
        <v>6.05</v>
      </c>
      <c r="B614" s="59">
        <f>IF($B$4="AY",0,IFERROR(P*INDEX('UWYr writing pattern'!$C$4:$C$18,MATCH('Extended model w.Calcs'!$A614,'UWYr writing pattern'!$A$4:$A$18,0)) / 25,B613))</f>
        <v>0</v>
      </c>
      <c r="C614" s="36">
        <f t="shared" si="194"/>
        <v>4.067721460566611E-24</v>
      </c>
      <c r="E614" s="48">
        <f t="shared" si="180"/>
        <v>18.149999999999999</v>
      </c>
      <c r="F614" s="34">
        <f t="shared" si="195"/>
        <v>9.0018457334473612E-25</v>
      </c>
      <c r="G614" s="31">
        <f>SUM($F$9:F614)*RLR</f>
        <v>119.99999999999996</v>
      </c>
      <c r="H614" s="32"/>
      <c r="I614" s="36">
        <f>G614-SUM($L$9:L614)</f>
        <v>8.5845878814467795</v>
      </c>
      <c r="K614" s="48">
        <f t="shared" si="181"/>
        <v>0.33149171270718231</v>
      </c>
      <c r="L614" s="31">
        <f t="shared" si="196"/>
        <v>2.8583533456537569E-2</v>
      </c>
      <c r="M614" s="36">
        <f>SUM($L$9:L614)*RRF</f>
        <v>77.990788482987213</v>
      </c>
      <c r="N614" s="33"/>
      <c r="O614" s="36">
        <f t="shared" si="182"/>
        <v>86.575376364433993</v>
      </c>
      <c r="P614" s="33"/>
      <c r="Q614" s="33"/>
      <c r="R614" s="33"/>
      <c r="S614" s="33"/>
      <c r="T614" s="33"/>
      <c r="U614" s="33"/>
      <c r="V614" s="33"/>
      <c r="W614" s="31">
        <f t="shared" si="183"/>
        <v>3.4168860268759526E-24</v>
      </c>
      <c r="X614" s="31">
        <f t="shared" si="184"/>
        <v>6.0092115170127451</v>
      </c>
      <c r="Y614" s="31">
        <f t="shared" si="185"/>
        <v>6.0092115170127451</v>
      </c>
      <c r="Z614" s="31">
        <f t="shared" si="186"/>
        <v>-2.5753763644339926</v>
      </c>
      <c r="AA614" s="31"/>
      <c r="AB614" s="31"/>
      <c r="AC614" s="31"/>
      <c r="AD614" s="31"/>
      <c r="AE614" s="31"/>
      <c r="AF614" s="31"/>
      <c r="AG614" s="31"/>
      <c r="AH614" s="33">
        <f t="shared" si="187"/>
        <v>0.92846176765460964</v>
      </c>
      <c r="AI614" s="33">
        <f t="shared" si="188"/>
        <v>1.030659242433738</v>
      </c>
      <c r="AJ614" s="33">
        <f t="shared" si="189"/>
        <v>0.99999999999999967</v>
      </c>
      <c r="AK614" s="95">
        <f t="shared" si="190"/>
        <v>0.96357345118446147</v>
      </c>
      <c r="AL614" s="3">
        <f t="shared" si="191"/>
        <v>0.96369670967726351</v>
      </c>
      <c r="AM614" s="3"/>
      <c r="AN614" s="3"/>
      <c r="AO614" s="3"/>
      <c r="AP614" s="3"/>
      <c r="AQ614" s="3"/>
      <c r="AR614" s="90">
        <f t="shared" si="197"/>
        <v>0</v>
      </c>
      <c r="AS614" s="91">
        <f t="shared" si="198"/>
        <v>0</v>
      </c>
      <c r="AT614" s="89">
        <f>SUM(AS$9:AS614)*RLR</f>
        <v>120</v>
      </c>
      <c r="AU614" s="90">
        <f>AT614-SUM(AW$9:AW614)</f>
        <v>4.3563948387283631</v>
      </c>
      <c r="AV614" s="48">
        <f t="shared" si="192"/>
        <v>0.33149171270718231</v>
      </c>
      <c r="AW614" s="31">
        <f t="shared" si="199"/>
        <v>1.4505199241048913E-2</v>
      </c>
      <c r="AX614" s="90">
        <f>SUM(AW$9:AW614)*RRF</f>
        <v>80.950523612890137</v>
      </c>
      <c r="AY614" s="96"/>
    </row>
    <row r="615" spans="1:51" x14ac:dyDescent="0.25">
      <c r="A615" s="14">
        <f t="shared" si="193"/>
        <v>6.06</v>
      </c>
      <c r="B615" s="59">
        <f>IF($B$4="AY",0,IFERROR(P*INDEX('UWYr writing pattern'!$C$4:$C$18,MATCH('Extended model w.Calcs'!$A615,'UWYr writing pattern'!$A$4:$A$18,0)) / 25,B614))</f>
        <v>0</v>
      </c>
      <c r="C615" s="36">
        <f t="shared" si="194"/>
        <v>3.3294300154737708E-24</v>
      </c>
      <c r="E615" s="48">
        <f t="shared" si="180"/>
        <v>18.18</v>
      </c>
      <c r="F615" s="34">
        <f t="shared" si="195"/>
        <v>7.3829144509283995E-25</v>
      </c>
      <c r="G615" s="31">
        <f>SUM($F$9:F615)*RLR</f>
        <v>119.99999999999996</v>
      </c>
      <c r="H615" s="32"/>
      <c r="I615" s="36">
        <f>G615-SUM($L$9:L615)</f>
        <v>8.5561306840497195</v>
      </c>
      <c r="K615" s="48">
        <f t="shared" si="181"/>
        <v>0.33112582781456956</v>
      </c>
      <c r="L615" s="31">
        <f t="shared" si="196"/>
        <v>2.8457197397061144E-2</v>
      </c>
      <c r="M615" s="36">
        <f>SUM($L$9:L615)*RRF</f>
        <v>78.010708521165157</v>
      </c>
      <c r="N615" s="33"/>
      <c r="O615" s="36">
        <f t="shared" si="182"/>
        <v>86.566839205214876</v>
      </c>
      <c r="P615" s="33"/>
      <c r="Q615" s="33"/>
      <c r="R615" s="33"/>
      <c r="S615" s="33"/>
      <c r="T615" s="33"/>
      <c r="U615" s="33"/>
      <c r="V615" s="33"/>
      <c r="W615" s="31">
        <f t="shared" si="183"/>
        <v>2.7967212129979672E-24</v>
      </c>
      <c r="X615" s="31">
        <f t="shared" si="184"/>
        <v>5.9892914788348035</v>
      </c>
      <c r="Y615" s="31">
        <f t="shared" si="185"/>
        <v>5.9892914788348035</v>
      </c>
      <c r="Z615" s="31">
        <f t="shared" si="186"/>
        <v>-2.5668392052148761</v>
      </c>
      <c r="AA615" s="31"/>
      <c r="AB615" s="31"/>
      <c r="AC615" s="31"/>
      <c r="AD615" s="31"/>
      <c r="AE615" s="31"/>
      <c r="AF615" s="31"/>
      <c r="AG615" s="31"/>
      <c r="AH615" s="33">
        <f t="shared" si="187"/>
        <v>0.9286989109662519</v>
      </c>
      <c r="AI615" s="33">
        <f t="shared" si="188"/>
        <v>1.0305576095858915</v>
      </c>
      <c r="AJ615" s="33">
        <f t="shared" si="189"/>
        <v>0.99999999999999967</v>
      </c>
      <c r="AK615" s="95">
        <f t="shared" si="190"/>
        <v>0.96369393581262119</v>
      </c>
      <c r="AL615" s="3">
        <f t="shared" si="191"/>
        <v>0.96381705207612356</v>
      </c>
      <c r="AM615" s="3"/>
      <c r="AN615" s="3"/>
      <c r="AO615" s="3"/>
      <c r="AP615" s="3"/>
      <c r="AQ615" s="3"/>
      <c r="AR615" s="90">
        <f t="shared" si="197"/>
        <v>0</v>
      </c>
      <c r="AS615" s="91">
        <f t="shared" si="198"/>
        <v>0</v>
      </c>
      <c r="AT615" s="89">
        <f>SUM(AS$9:AS615)*RLR</f>
        <v>120</v>
      </c>
      <c r="AU615" s="90">
        <f>AT615-SUM(AW$9:AW615)</f>
        <v>4.3419537508651729</v>
      </c>
      <c r="AV615" s="48">
        <f t="shared" si="192"/>
        <v>0.33112582781456956</v>
      </c>
      <c r="AW615" s="31">
        <f t="shared" si="199"/>
        <v>1.4441087863187943E-2</v>
      </c>
      <c r="AX615" s="90">
        <f>SUM(AW$9:AW615)*RRF</f>
        <v>80.960632374394379</v>
      </c>
      <c r="AY615" s="96"/>
    </row>
    <row r="616" spans="1:51" x14ac:dyDescent="0.25">
      <c r="A616" s="14">
        <f t="shared" si="193"/>
        <v>6.07</v>
      </c>
      <c r="B616" s="59">
        <f>IF($B$4="AY",0,IFERROR(P*INDEX('UWYr writing pattern'!$C$4:$C$18,MATCH('Extended model w.Calcs'!$A616,'UWYr writing pattern'!$A$4:$A$18,0)) / 25,B615))</f>
        <v>0</v>
      </c>
      <c r="C616" s="36">
        <f t="shared" si="194"/>
        <v>2.7241396386606393E-24</v>
      </c>
      <c r="E616" s="48">
        <f t="shared" si="180"/>
        <v>18.21</v>
      </c>
      <c r="F616" s="34">
        <f t="shared" si="195"/>
        <v>6.0529037681313153E-25</v>
      </c>
      <c r="G616" s="31">
        <f>SUM($F$9:F616)*RLR</f>
        <v>119.99999999999996</v>
      </c>
      <c r="H616" s="32"/>
      <c r="I616" s="36">
        <f>G616-SUM($L$9:L616)</f>
        <v>8.5277991254932601</v>
      </c>
      <c r="K616" s="48">
        <f t="shared" si="181"/>
        <v>0.33076074972436603</v>
      </c>
      <c r="L616" s="31">
        <f t="shared" si="196"/>
        <v>2.833155855645603E-2</v>
      </c>
      <c r="M616" s="36">
        <f>SUM($L$9:L616)*RRF</f>
        <v>78.030540612154681</v>
      </c>
      <c r="N616" s="33"/>
      <c r="O616" s="36">
        <f t="shared" si="182"/>
        <v>86.558339737647941</v>
      </c>
      <c r="P616" s="33"/>
      <c r="Q616" s="33"/>
      <c r="R616" s="33"/>
      <c r="S616" s="33"/>
      <c r="T616" s="33"/>
      <c r="U616" s="33"/>
      <c r="V616" s="33"/>
      <c r="W616" s="31">
        <f t="shared" si="183"/>
        <v>2.2882772964749367E-24</v>
      </c>
      <c r="X616" s="31">
        <f t="shared" si="184"/>
        <v>5.9694593878452817</v>
      </c>
      <c r="Y616" s="31">
        <f t="shared" si="185"/>
        <v>5.9694593878452817</v>
      </c>
      <c r="Z616" s="31">
        <f t="shared" si="186"/>
        <v>-2.5583397376479411</v>
      </c>
      <c r="AA616" s="31"/>
      <c r="AB616" s="31"/>
      <c r="AC616" s="31"/>
      <c r="AD616" s="31"/>
      <c r="AE616" s="31"/>
      <c r="AF616" s="31"/>
      <c r="AG616" s="31"/>
      <c r="AH616" s="33">
        <f t="shared" si="187"/>
        <v>0.92893500728755574</v>
      </c>
      <c r="AI616" s="33">
        <f t="shared" si="188"/>
        <v>1.0304564254481898</v>
      </c>
      <c r="AJ616" s="33">
        <f t="shared" si="189"/>
        <v>0.99999999999999967</v>
      </c>
      <c r="AK616" s="95">
        <f t="shared" si="190"/>
        <v>0.96381388967203152</v>
      </c>
      <c r="AL616" s="3">
        <f t="shared" si="191"/>
        <v>0.96393686316196414</v>
      </c>
      <c r="AM616" s="3"/>
      <c r="AN616" s="3"/>
      <c r="AO616" s="3"/>
      <c r="AP616" s="3"/>
      <c r="AQ616" s="3"/>
      <c r="AR616" s="90">
        <f t="shared" si="197"/>
        <v>0</v>
      </c>
      <c r="AS616" s="91">
        <f t="shared" si="198"/>
        <v>0</v>
      </c>
      <c r="AT616" s="89">
        <f>SUM(AS$9:AS616)*RLR</f>
        <v>120</v>
      </c>
      <c r="AU616" s="90">
        <f>AT616-SUM(AW$9:AW616)</f>
        <v>4.3275764205642986</v>
      </c>
      <c r="AV616" s="48">
        <f t="shared" si="192"/>
        <v>0.33076074972436603</v>
      </c>
      <c r="AW616" s="31">
        <f t="shared" si="199"/>
        <v>1.4377330300878058E-2</v>
      </c>
      <c r="AX616" s="90">
        <f>SUM(AW$9:AW616)*RRF</f>
        <v>80.970696505604991</v>
      </c>
      <c r="AY616" s="96"/>
    </row>
    <row r="617" spans="1:51" x14ac:dyDescent="0.25">
      <c r="A617" s="14">
        <f t="shared" si="193"/>
        <v>6.08</v>
      </c>
      <c r="B617" s="59">
        <f>IF($B$4="AY",0,IFERROR(P*INDEX('UWYr writing pattern'!$C$4:$C$18,MATCH('Extended model w.Calcs'!$A617,'UWYr writing pattern'!$A$4:$A$18,0)) / 25,B616))</f>
        <v>0</v>
      </c>
      <c r="C617" s="36">
        <f t="shared" si="194"/>
        <v>2.2280738104605368E-24</v>
      </c>
      <c r="E617" s="48">
        <f t="shared" si="180"/>
        <v>18.240000000000002</v>
      </c>
      <c r="F617" s="34">
        <f t="shared" si="195"/>
        <v>4.960658282001024E-25</v>
      </c>
      <c r="G617" s="31">
        <f>SUM($F$9:F617)*RLR</f>
        <v>119.99999999999996</v>
      </c>
      <c r="H617" s="32"/>
      <c r="I617" s="36">
        <f>G617-SUM($L$9:L617)</f>
        <v>8.4995925131707963</v>
      </c>
      <c r="K617" s="48">
        <f t="shared" si="181"/>
        <v>0.33039647577092512</v>
      </c>
      <c r="L617" s="31">
        <f t="shared" si="196"/>
        <v>2.8206612322469439E-2</v>
      </c>
      <c r="M617" s="36">
        <f>SUM($L$9:L617)*RRF</f>
        <v>78.050285240780411</v>
      </c>
      <c r="N617" s="33"/>
      <c r="O617" s="36">
        <f t="shared" si="182"/>
        <v>86.549877753951208</v>
      </c>
      <c r="P617" s="33"/>
      <c r="Q617" s="33"/>
      <c r="R617" s="33"/>
      <c r="S617" s="33"/>
      <c r="T617" s="33"/>
      <c r="U617" s="33"/>
      <c r="V617" s="33"/>
      <c r="W617" s="31">
        <f t="shared" si="183"/>
        <v>1.8715820007868506E-24</v>
      </c>
      <c r="X617" s="31">
        <f t="shared" si="184"/>
        <v>5.9497147592195567</v>
      </c>
      <c r="Y617" s="31">
        <f t="shared" si="185"/>
        <v>5.9497147592195567</v>
      </c>
      <c r="Z617" s="31">
        <f t="shared" si="186"/>
        <v>-2.5498777539512076</v>
      </c>
      <c r="AA617" s="31"/>
      <c r="AB617" s="31"/>
      <c r="AC617" s="31"/>
      <c r="AD617" s="31"/>
      <c r="AE617" s="31"/>
      <c r="AF617" s="31"/>
      <c r="AG617" s="31"/>
      <c r="AH617" s="33">
        <f t="shared" si="187"/>
        <v>0.92917006239024302</v>
      </c>
      <c r="AI617" s="33">
        <f t="shared" si="188"/>
        <v>1.0303556875470381</v>
      </c>
      <c r="AJ617" s="33">
        <f t="shared" si="189"/>
        <v>0.99999999999999967</v>
      </c>
      <c r="AK617" s="95">
        <f t="shared" si="190"/>
        <v>0.96393331568220897</v>
      </c>
      <c r="AL617" s="3">
        <f t="shared" si="191"/>
        <v>0.96405614586374377</v>
      </c>
      <c r="AM617" s="3"/>
      <c r="AN617" s="3"/>
      <c r="AO617" s="3"/>
      <c r="AP617" s="3"/>
      <c r="AQ617" s="3"/>
      <c r="AR617" s="90">
        <f t="shared" si="197"/>
        <v>0</v>
      </c>
      <c r="AS617" s="91">
        <f t="shared" si="198"/>
        <v>0</v>
      </c>
      <c r="AT617" s="89">
        <f>SUM(AS$9:AS617)*RLR</f>
        <v>120</v>
      </c>
      <c r="AU617" s="90">
        <f>AT617-SUM(AW$9:AW617)</f>
        <v>4.3132624963507453</v>
      </c>
      <c r="AV617" s="48">
        <f t="shared" si="192"/>
        <v>0.33039647577092512</v>
      </c>
      <c r="AW617" s="31">
        <f t="shared" si="199"/>
        <v>1.4313924213553358E-2</v>
      </c>
      <c r="AX617" s="90">
        <f>SUM(AW$9:AW617)*RRF</f>
        <v>80.980716252554473</v>
      </c>
      <c r="AY617" s="96"/>
    </row>
    <row r="618" spans="1:51" x14ac:dyDescent="0.25">
      <c r="A618" s="14">
        <f t="shared" si="193"/>
        <v>6.09</v>
      </c>
      <c r="B618" s="59">
        <f>IF($B$4="AY",0,IFERROR(P*INDEX('UWYr writing pattern'!$C$4:$C$18,MATCH('Extended model w.Calcs'!$A618,'UWYr writing pattern'!$A$4:$A$18,0)) / 25,B617))</f>
        <v>0</v>
      </c>
      <c r="C618" s="36">
        <f t="shared" si="194"/>
        <v>1.8216731474325348E-24</v>
      </c>
      <c r="E618" s="48">
        <f t="shared" si="180"/>
        <v>18.27</v>
      </c>
      <c r="F618" s="34">
        <f t="shared" si="195"/>
        <v>4.0640066302800201E-25</v>
      </c>
      <c r="G618" s="31">
        <f>SUM($F$9:F618)*RLR</f>
        <v>119.99999999999996</v>
      </c>
      <c r="H618" s="32"/>
      <c r="I618" s="36">
        <f>G618-SUM($L$9:L618)</f>
        <v>8.4715101590523858</v>
      </c>
      <c r="K618" s="48">
        <f t="shared" si="181"/>
        <v>0.33003300330033003</v>
      </c>
      <c r="L618" s="31">
        <f t="shared" si="196"/>
        <v>2.8082354118405716E-2</v>
      </c>
      <c r="M618" s="36">
        <f>SUM($L$9:L618)*RRF</f>
        <v>78.069942888663292</v>
      </c>
      <c r="N618" s="33"/>
      <c r="O618" s="36">
        <f t="shared" si="182"/>
        <v>86.541453047715677</v>
      </c>
      <c r="P618" s="33"/>
      <c r="Q618" s="33"/>
      <c r="R618" s="33"/>
      <c r="S618" s="33"/>
      <c r="T618" s="33"/>
      <c r="U618" s="33"/>
      <c r="V618" s="33"/>
      <c r="W618" s="31">
        <f t="shared" si="183"/>
        <v>1.5302054438433292E-24</v>
      </c>
      <c r="X618" s="31">
        <f t="shared" si="184"/>
        <v>5.9300571113366694</v>
      </c>
      <c r="Y618" s="31">
        <f t="shared" si="185"/>
        <v>5.9300571113366694</v>
      </c>
      <c r="Z618" s="31">
        <f t="shared" si="186"/>
        <v>-2.5414530477156774</v>
      </c>
      <c r="AA618" s="31"/>
      <c r="AB618" s="31"/>
      <c r="AC618" s="31"/>
      <c r="AD618" s="31"/>
      <c r="AE618" s="31"/>
      <c r="AF618" s="31"/>
      <c r="AG618" s="31"/>
      <c r="AH618" s="33">
        <f t="shared" si="187"/>
        <v>0.92940408200789637</v>
      </c>
      <c r="AI618" s="33">
        <f t="shared" si="188"/>
        <v>1.0302553934251866</v>
      </c>
      <c r="AJ618" s="33">
        <f t="shared" si="189"/>
        <v>0.99999999999999967</v>
      </c>
      <c r="AK618" s="95">
        <f t="shared" si="190"/>
        <v>0.96405221674342056</v>
      </c>
      <c r="AL618" s="3">
        <f t="shared" si="191"/>
        <v>0.96417490309106613</v>
      </c>
      <c r="AM618" s="3"/>
      <c r="AN618" s="3"/>
      <c r="AO618" s="3"/>
      <c r="AP618" s="3"/>
      <c r="AQ618" s="3"/>
      <c r="AR618" s="90">
        <f t="shared" si="197"/>
        <v>0</v>
      </c>
      <c r="AS618" s="91">
        <f t="shared" si="198"/>
        <v>0</v>
      </c>
      <c r="AT618" s="89">
        <f>SUM(AS$9:AS618)*RLR</f>
        <v>120</v>
      </c>
      <c r="AU618" s="90">
        <f>AT618-SUM(AW$9:AW618)</f>
        <v>4.299011629072055</v>
      </c>
      <c r="AV618" s="48">
        <f t="shared" si="192"/>
        <v>0.33003300330033003</v>
      </c>
      <c r="AW618" s="31">
        <f t="shared" si="199"/>
        <v>1.4250867278691889E-2</v>
      </c>
      <c r="AX618" s="90">
        <f>SUM(AW$9:AW618)*RRF</f>
        <v>80.990691859649559</v>
      </c>
      <c r="AY618" s="96"/>
    </row>
    <row r="619" spans="1:51" x14ac:dyDescent="0.25">
      <c r="A619" s="14">
        <f t="shared" si="193"/>
        <v>6.1</v>
      </c>
      <c r="B619" s="59">
        <f>IF($B$4="AY",0,IFERROR(P*INDEX('UWYr writing pattern'!$C$4:$C$18,MATCH('Extended model w.Calcs'!$A619,'UWYr writing pattern'!$A$4:$A$18,0)) / 25,B618))</f>
        <v>0</v>
      </c>
      <c r="C619" s="36">
        <f t="shared" si="194"/>
        <v>1.4888534633966107E-24</v>
      </c>
      <c r="E619" s="48">
        <f t="shared" si="180"/>
        <v>18.299999999999997</v>
      </c>
      <c r="F619" s="34">
        <f t="shared" si="195"/>
        <v>3.3281968403592408E-25</v>
      </c>
      <c r="G619" s="31">
        <f>SUM($F$9:F619)*RLR</f>
        <v>119.99999999999996</v>
      </c>
      <c r="H619" s="32"/>
      <c r="I619" s="36">
        <f>G619-SUM($L$9:L619)</f>
        <v>8.4435513796495769</v>
      </c>
      <c r="K619" s="48">
        <f t="shared" si="181"/>
        <v>0.32967032967032966</v>
      </c>
      <c r="L619" s="31">
        <f t="shared" si="196"/>
        <v>2.7958779402813154E-2</v>
      </c>
      <c r="M619" s="36">
        <f>SUM($L$9:L619)*RRF</f>
        <v>78.089514034245255</v>
      </c>
      <c r="N619" s="33"/>
      <c r="O619" s="36">
        <f t="shared" si="182"/>
        <v>86.533065413894832</v>
      </c>
      <c r="P619" s="33"/>
      <c r="Q619" s="33"/>
      <c r="R619" s="33"/>
      <c r="S619" s="33"/>
      <c r="T619" s="33"/>
      <c r="U619" s="33"/>
      <c r="V619" s="33"/>
      <c r="W619" s="31">
        <f t="shared" si="183"/>
        <v>1.250636909253153E-24</v>
      </c>
      <c r="X619" s="31">
        <f t="shared" si="184"/>
        <v>5.9104859657547033</v>
      </c>
      <c r="Y619" s="31">
        <f t="shared" si="185"/>
        <v>5.9104859657547033</v>
      </c>
      <c r="Z619" s="31">
        <f t="shared" si="186"/>
        <v>-2.5330654138948319</v>
      </c>
      <c r="AA619" s="31"/>
      <c r="AB619" s="31"/>
      <c r="AC619" s="31"/>
      <c r="AD619" s="31"/>
      <c r="AE619" s="31"/>
      <c r="AF619" s="31"/>
      <c r="AG619" s="31"/>
      <c r="AH619" s="33">
        <f t="shared" si="187"/>
        <v>0.92963707183625299</v>
      </c>
      <c r="AI619" s="33">
        <f t="shared" si="188"/>
        <v>1.0301555406416052</v>
      </c>
      <c r="AJ619" s="33">
        <f t="shared" si="189"/>
        <v>0.99999999999999967</v>
      </c>
      <c r="AK619" s="95">
        <f t="shared" si="190"/>
        <v>0.96417059573683173</v>
      </c>
      <c r="AL619" s="3">
        <f t="shared" si="191"/>
        <v>0.9642931377343299</v>
      </c>
      <c r="AM619" s="3"/>
      <c r="AN619" s="3"/>
      <c r="AO619" s="3"/>
      <c r="AP619" s="3"/>
      <c r="AQ619" s="3"/>
      <c r="AR619" s="90">
        <f t="shared" si="197"/>
        <v>0</v>
      </c>
      <c r="AS619" s="91">
        <f t="shared" si="198"/>
        <v>0</v>
      </c>
      <c r="AT619" s="89">
        <f>SUM(AS$9:AS619)*RLR</f>
        <v>120</v>
      </c>
      <c r="AU619" s="90">
        <f>AT619-SUM(AW$9:AW619)</f>
        <v>4.2848234718804008</v>
      </c>
      <c r="AV619" s="48">
        <f t="shared" si="192"/>
        <v>0.32967032967032966</v>
      </c>
      <c r="AW619" s="31">
        <f t="shared" si="199"/>
        <v>1.4188157191656947E-2</v>
      </c>
      <c r="AX619" s="90">
        <f>SUM(AW$9:AW619)*RRF</f>
        <v>81.000623569683711</v>
      </c>
      <c r="AY619" s="96"/>
    </row>
    <row r="620" spans="1:51" x14ac:dyDescent="0.25">
      <c r="A620" s="14">
        <f t="shared" si="193"/>
        <v>6.11</v>
      </c>
      <c r="B620" s="59">
        <f>IF($B$4="AY",0,IFERROR(P*INDEX('UWYr writing pattern'!$C$4:$C$18,MATCH('Extended model w.Calcs'!$A620,'UWYr writing pattern'!$A$4:$A$18,0)) / 25,B619))</f>
        <v>0</v>
      </c>
      <c r="C620" s="36">
        <f t="shared" si="194"/>
        <v>1.2163932795950309E-24</v>
      </c>
      <c r="E620" s="48">
        <f t="shared" si="180"/>
        <v>18.330000000000002</v>
      </c>
      <c r="F620" s="34">
        <f t="shared" si="195"/>
        <v>2.7246018380157972E-25</v>
      </c>
      <c r="G620" s="31">
        <f>SUM($F$9:F620)*RLR</f>
        <v>119.99999999999996</v>
      </c>
      <c r="H620" s="32"/>
      <c r="I620" s="36">
        <f>G620-SUM($L$9:L620)</f>
        <v>8.4157154959804075</v>
      </c>
      <c r="K620" s="48">
        <f t="shared" si="181"/>
        <v>0.32930845225027444</v>
      </c>
      <c r="L620" s="31">
        <f t="shared" si="196"/>
        <v>2.783588366917443E-2</v>
      </c>
      <c r="M620" s="36">
        <f>SUM($L$9:L620)*RRF</f>
        <v>78.108999152813681</v>
      </c>
      <c r="N620" s="33"/>
      <c r="O620" s="36">
        <f t="shared" si="182"/>
        <v>86.524714648794088</v>
      </c>
      <c r="P620" s="33"/>
      <c r="Q620" s="33"/>
      <c r="R620" s="33"/>
      <c r="S620" s="33"/>
      <c r="T620" s="33"/>
      <c r="U620" s="33"/>
      <c r="V620" s="33"/>
      <c r="W620" s="31">
        <f t="shared" si="183"/>
        <v>1.0217703548598258E-24</v>
      </c>
      <c r="X620" s="31">
        <f t="shared" si="184"/>
        <v>5.8910008471862847</v>
      </c>
      <c r="Y620" s="31">
        <f t="shared" si="185"/>
        <v>5.8910008471862847</v>
      </c>
      <c r="Z620" s="31">
        <f t="shared" si="186"/>
        <v>-2.5247146487940881</v>
      </c>
      <c r="AA620" s="31"/>
      <c r="AB620" s="31"/>
      <c r="AC620" s="31"/>
      <c r="AD620" s="31"/>
      <c r="AE620" s="31"/>
      <c r="AF620" s="31"/>
      <c r="AG620" s="31"/>
      <c r="AH620" s="33">
        <f t="shared" si="187"/>
        <v>0.92986903753349615</v>
      </c>
      <c r="AI620" s="33">
        <f t="shared" si="188"/>
        <v>1.0300561267713582</v>
      </c>
      <c r="AJ620" s="33">
        <f t="shared" si="189"/>
        <v>0.99999999999999967</v>
      </c>
      <c r="AK620" s="95">
        <f t="shared" si="190"/>
        <v>0.9642884555246527</v>
      </c>
      <c r="AL620" s="3">
        <f t="shared" si="191"/>
        <v>0.96441085266487614</v>
      </c>
      <c r="AM620" s="3"/>
      <c r="AN620" s="3"/>
      <c r="AO620" s="3"/>
      <c r="AP620" s="3"/>
      <c r="AQ620" s="3"/>
      <c r="AR620" s="90">
        <f t="shared" si="197"/>
        <v>0</v>
      </c>
      <c r="AS620" s="91">
        <f t="shared" si="198"/>
        <v>0</v>
      </c>
      <c r="AT620" s="89">
        <f>SUM(AS$9:AS620)*RLR</f>
        <v>120</v>
      </c>
      <c r="AU620" s="90">
        <f>AT620-SUM(AW$9:AW620)</f>
        <v>4.270697680214866</v>
      </c>
      <c r="AV620" s="48">
        <f t="shared" si="192"/>
        <v>0.32930845225027444</v>
      </c>
      <c r="AW620" s="31">
        <f t="shared" si="199"/>
        <v>1.4125791665539782E-2</v>
      </c>
      <c r="AX620" s="90">
        <f>SUM(AW$9:AW620)*RRF</f>
        <v>81.010511623849595</v>
      </c>
      <c r="AY620" s="96"/>
    </row>
    <row r="621" spans="1:51" x14ac:dyDescent="0.25">
      <c r="A621" s="14">
        <f t="shared" si="193"/>
        <v>6.12</v>
      </c>
      <c r="B621" s="59">
        <f>IF($B$4="AY",0,IFERROR(P*INDEX('UWYr writing pattern'!$C$4:$C$18,MATCH('Extended model w.Calcs'!$A621,'UWYr writing pattern'!$A$4:$A$18,0)) / 25,B620))</f>
        <v>0</v>
      </c>
      <c r="C621" s="36">
        <f t="shared" si="194"/>
        <v>9.9342839144526177E-25</v>
      </c>
      <c r="E621" s="48">
        <f t="shared" si="180"/>
        <v>18.36</v>
      </c>
      <c r="F621" s="34">
        <f t="shared" si="195"/>
        <v>2.229648881497692E-25</v>
      </c>
      <c r="G621" s="31">
        <f>SUM($F$9:F621)*RLR</f>
        <v>119.99999999999996</v>
      </c>
      <c r="H621" s="32"/>
      <c r="I621" s="36">
        <f>G621-SUM($L$9:L621)</f>
        <v>8.3880018335348012</v>
      </c>
      <c r="K621" s="48">
        <f t="shared" si="181"/>
        <v>0.3289473684210526</v>
      </c>
      <c r="L621" s="31">
        <f t="shared" si="196"/>
        <v>2.7713662445599585E-2</v>
      </c>
      <c r="M621" s="36">
        <f>SUM($L$9:L621)*RRF</f>
        <v>78.128398716525609</v>
      </c>
      <c r="N621" s="33"/>
      <c r="O621" s="36">
        <f t="shared" si="182"/>
        <v>86.516400550060411</v>
      </c>
      <c r="P621" s="33"/>
      <c r="Q621" s="33"/>
      <c r="R621" s="33"/>
      <c r="S621" s="33"/>
      <c r="T621" s="33"/>
      <c r="U621" s="33"/>
      <c r="V621" s="33"/>
      <c r="W621" s="31">
        <f t="shared" si="183"/>
        <v>8.3447984881401968E-25</v>
      </c>
      <c r="X621" s="31">
        <f t="shared" si="184"/>
        <v>5.8716012834743605</v>
      </c>
      <c r="Y621" s="31">
        <f t="shared" si="185"/>
        <v>5.8716012834743605</v>
      </c>
      <c r="Z621" s="31">
        <f t="shared" si="186"/>
        <v>-2.5164005500604105</v>
      </c>
      <c r="AA621" s="31"/>
      <c r="AB621" s="31"/>
      <c r="AC621" s="31"/>
      <c r="AD621" s="31"/>
      <c r="AE621" s="31"/>
      <c r="AF621" s="31"/>
      <c r="AG621" s="31"/>
      <c r="AH621" s="33">
        <f t="shared" si="187"/>
        <v>0.930099984720543</v>
      </c>
      <c r="AI621" s="33">
        <f t="shared" si="188"/>
        <v>1.0299571494054811</v>
      </c>
      <c r="AJ621" s="33">
        <f t="shared" si="189"/>
        <v>0.99999999999999967</v>
      </c>
      <c r="AK621" s="95">
        <f t="shared" si="190"/>
        <v>0.96440579895028433</v>
      </c>
      <c r="AL621" s="3">
        <f t="shared" si="191"/>
        <v>0.96452805073513437</v>
      </c>
      <c r="AM621" s="3"/>
      <c r="AN621" s="3"/>
      <c r="AO621" s="3"/>
      <c r="AP621" s="3"/>
      <c r="AQ621" s="3"/>
      <c r="AR621" s="90">
        <f t="shared" si="197"/>
        <v>0</v>
      </c>
      <c r="AS621" s="91">
        <f t="shared" si="198"/>
        <v>0</v>
      </c>
      <c r="AT621" s="89">
        <f>SUM(AS$9:AS621)*RLR</f>
        <v>120</v>
      </c>
      <c r="AU621" s="90">
        <f>AT621-SUM(AW$9:AW621)</f>
        <v>4.2566339117838652</v>
      </c>
      <c r="AV621" s="48">
        <f t="shared" si="192"/>
        <v>0.3289473684210526</v>
      </c>
      <c r="AW621" s="31">
        <f t="shared" si="199"/>
        <v>1.4063768431003949E-2</v>
      </c>
      <c r="AX621" s="90">
        <f>SUM(AW$9:AW621)*RRF</f>
        <v>81.020356261751289</v>
      </c>
      <c r="AY621" s="96"/>
    </row>
    <row r="622" spans="1:51" x14ac:dyDescent="0.25">
      <c r="A622" s="14">
        <f t="shared" si="193"/>
        <v>6.13</v>
      </c>
      <c r="B622" s="59">
        <f>IF($B$4="AY",0,IFERROR(P*INDEX('UWYr writing pattern'!$C$4:$C$18,MATCH('Extended model w.Calcs'!$A622,'UWYr writing pattern'!$A$4:$A$18,0)) / 25,B621))</f>
        <v>0</v>
      </c>
      <c r="C622" s="36">
        <f t="shared" si="194"/>
        <v>8.1103493877591173E-25</v>
      </c>
      <c r="E622" s="48">
        <f t="shared" si="180"/>
        <v>18.39</v>
      </c>
      <c r="F622" s="34">
        <f t="shared" si="195"/>
        <v>1.8239345266935006E-25</v>
      </c>
      <c r="G622" s="31">
        <f>SUM($F$9:F622)*RLR</f>
        <v>119.99999999999996</v>
      </c>
      <c r="H622" s="32"/>
      <c r="I622" s="36">
        <f>G622-SUM($L$9:L622)</f>
        <v>8.3604097222402771</v>
      </c>
      <c r="K622" s="48">
        <f t="shared" si="181"/>
        <v>0.32858707557502742</v>
      </c>
      <c r="L622" s="31">
        <f t="shared" si="196"/>
        <v>2.7592111294522371E-2</v>
      </c>
      <c r="M622" s="36">
        <f>SUM($L$9:L622)*RRF</f>
        <v>78.147713194431773</v>
      </c>
      <c r="N622" s="33"/>
      <c r="O622" s="36">
        <f t="shared" si="182"/>
        <v>86.50812291667205</v>
      </c>
      <c r="P622" s="33"/>
      <c r="Q622" s="33"/>
      <c r="R622" s="33"/>
      <c r="S622" s="33"/>
      <c r="T622" s="33"/>
      <c r="U622" s="33"/>
      <c r="V622" s="33"/>
      <c r="W622" s="31">
        <f t="shared" si="183"/>
        <v>6.8126934857176574E-25</v>
      </c>
      <c r="X622" s="31">
        <f t="shared" si="184"/>
        <v>5.8522868055681938</v>
      </c>
      <c r="Y622" s="31">
        <f t="shared" si="185"/>
        <v>5.8522868055681938</v>
      </c>
      <c r="Z622" s="31">
        <f t="shared" si="186"/>
        <v>-2.5081229166720505</v>
      </c>
      <c r="AA622" s="31"/>
      <c r="AB622" s="31"/>
      <c r="AC622" s="31"/>
      <c r="AD622" s="31"/>
      <c r="AE622" s="31"/>
      <c r="AF622" s="31"/>
      <c r="AG622" s="31"/>
      <c r="AH622" s="33">
        <f t="shared" si="187"/>
        <v>0.93032991898133066</v>
      </c>
      <c r="AI622" s="33">
        <f t="shared" si="188"/>
        <v>1.0298586061508577</v>
      </c>
      <c r="AJ622" s="33">
        <f t="shared" si="189"/>
        <v>0.99999999999999967</v>
      </c>
      <c r="AK622" s="95">
        <f t="shared" si="190"/>
        <v>0.96452262883846152</v>
      </c>
      <c r="AL622" s="3">
        <f t="shared" si="191"/>
        <v>0.96464473477876889</v>
      </c>
      <c r="AM622" s="3"/>
      <c r="AN622" s="3"/>
      <c r="AO622" s="3"/>
      <c r="AP622" s="3"/>
      <c r="AQ622" s="3"/>
      <c r="AR622" s="90">
        <f t="shared" si="197"/>
        <v>0</v>
      </c>
      <c r="AS622" s="91">
        <f t="shared" si="198"/>
        <v>0</v>
      </c>
      <c r="AT622" s="89">
        <f>SUM(AS$9:AS622)*RLR</f>
        <v>120</v>
      </c>
      <c r="AU622" s="90">
        <f>AT622-SUM(AW$9:AW622)</f>
        <v>4.2426318265477363</v>
      </c>
      <c r="AV622" s="48">
        <f t="shared" si="192"/>
        <v>0.32858707557502742</v>
      </c>
      <c r="AW622" s="31">
        <f t="shared" si="199"/>
        <v>1.4002085236131135E-2</v>
      </c>
      <c r="AX622" s="90">
        <f>SUM(AW$9:AW622)*RRF</f>
        <v>81.030157721416586</v>
      </c>
      <c r="AY622" s="96"/>
    </row>
    <row r="623" spans="1:51" x14ac:dyDescent="0.25">
      <c r="A623" s="14">
        <f t="shared" si="193"/>
        <v>6.14</v>
      </c>
      <c r="B623" s="59">
        <f>IF($B$4="AY",0,IFERROR(P*INDEX('UWYr writing pattern'!$C$4:$C$18,MATCH('Extended model w.Calcs'!$A623,'UWYr writing pattern'!$A$4:$A$18,0)) / 25,B622))</f>
        <v>0</v>
      </c>
      <c r="C623" s="36">
        <f t="shared" si="194"/>
        <v>6.6188561353502158E-25</v>
      </c>
      <c r="E623" s="48">
        <f t="shared" si="180"/>
        <v>18.419999999999998</v>
      </c>
      <c r="F623" s="34">
        <f t="shared" si="195"/>
        <v>1.4914932524089019E-25</v>
      </c>
      <c r="G623" s="31">
        <f>SUM($F$9:F623)*RLR</f>
        <v>119.99999999999996</v>
      </c>
      <c r="H623" s="32"/>
      <c r="I623" s="36">
        <f>G623-SUM($L$9:L623)</f>
        <v>8.3329384964278717</v>
      </c>
      <c r="K623" s="48">
        <f t="shared" si="181"/>
        <v>0.32822757111597373</v>
      </c>
      <c r="L623" s="31">
        <f t="shared" si="196"/>
        <v>2.7471225812399597E-2</v>
      </c>
      <c r="M623" s="36">
        <f>SUM($L$9:L623)*RRF</f>
        <v>78.166943052500457</v>
      </c>
      <c r="N623" s="33"/>
      <c r="O623" s="36">
        <f t="shared" si="182"/>
        <v>86.499881548928329</v>
      </c>
      <c r="P623" s="33"/>
      <c r="Q623" s="33"/>
      <c r="R623" s="33"/>
      <c r="S623" s="33"/>
      <c r="T623" s="33"/>
      <c r="U623" s="33"/>
      <c r="V623" s="33"/>
      <c r="W623" s="31">
        <f t="shared" si="183"/>
        <v>5.5598391536941805E-25</v>
      </c>
      <c r="X623" s="31">
        <f t="shared" si="184"/>
        <v>5.83305694749951</v>
      </c>
      <c r="Y623" s="31">
        <f t="shared" si="185"/>
        <v>5.83305694749951</v>
      </c>
      <c r="Z623" s="31">
        <f t="shared" si="186"/>
        <v>-2.4998815489283288</v>
      </c>
      <c r="AA623" s="31"/>
      <c r="AB623" s="31"/>
      <c r="AC623" s="31"/>
      <c r="AD623" s="31"/>
      <c r="AE623" s="31"/>
      <c r="AF623" s="31"/>
      <c r="AG623" s="31"/>
      <c r="AH623" s="33">
        <f t="shared" si="187"/>
        <v>0.93055884586310067</v>
      </c>
      <c r="AI623" s="33">
        <f t="shared" si="188"/>
        <v>1.0297604946300991</v>
      </c>
      <c r="AJ623" s="33">
        <f t="shared" si="189"/>
        <v>0.99999999999999967</v>
      </c>
      <c r="AK623" s="95">
        <f t="shared" si="190"/>
        <v>0.96463894799539662</v>
      </c>
      <c r="AL623" s="3">
        <f t="shared" si="191"/>
        <v>0.96476090761082101</v>
      </c>
      <c r="AM623" s="3"/>
      <c r="AN623" s="3"/>
      <c r="AO623" s="3"/>
      <c r="AP623" s="3"/>
      <c r="AQ623" s="3"/>
      <c r="AR623" s="90">
        <f t="shared" si="197"/>
        <v>0</v>
      </c>
      <c r="AS623" s="91">
        <f t="shared" si="198"/>
        <v>0</v>
      </c>
      <c r="AT623" s="89">
        <f>SUM(AS$9:AS623)*RLR</f>
        <v>120</v>
      </c>
      <c r="AU623" s="90">
        <f>AT623-SUM(AW$9:AW623)</f>
        <v>4.228691086701474</v>
      </c>
      <c r="AV623" s="48">
        <f t="shared" si="192"/>
        <v>0.32822757111597373</v>
      </c>
      <c r="AW623" s="31">
        <f t="shared" si="199"/>
        <v>1.3940739846268577E-2</v>
      </c>
      <c r="AX623" s="90">
        <f>SUM(AW$9:AW623)*RRF</f>
        <v>81.039916239308965</v>
      </c>
      <c r="AY623" s="96"/>
    </row>
    <row r="624" spans="1:51" x14ac:dyDescent="0.25">
      <c r="A624" s="14">
        <f t="shared" si="193"/>
        <v>6.15</v>
      </c>
      <c r="B624" s="59">
        <f>IF($B$4="AY",0,IFERROR(P*INDEX('UWYr writing pattern'!$C$4:$C$18,MATCH('Extended model w.Calcs'!$A624,'UWYr writing pattern'!$A$4:$A$18,0)) / 25,B623))</f>
        <v>0</v>
      </c>
      <c r="C624" s="36">
        <f t="shared" si="194"/>
        <v>5.3996628352187059E-25</v>
      </c>
      <c r="E624" s="48">
        <f t="shared" si="180"/>
        <v>18.450000000000003</v>
      </c>
      <c r="F624" s="34">
        <f t="shared" si="195"/>
        <v>1.2191933001315097E-25</v>
      </c>
      <c r="G624" s="31">
        <f>SUM($F$9:F624)*RLR</f>
        <v>119.99999999999996</v>
      </c>
      <c r="H624" s="32"/>
      <c r="I624" s="36">
        <f>G624-SUM($L$9:L624)</f>
        <v>8.3055874947984591</v>
      </c>
      <c r="K624" s="48">
        <f t="shared" si="181"/>
        <v>0.32786885245901637</v>
      </c>
      <c r="L624" s="31">
        <f t="shared" si="196"/>
        <v>2.7351001629413143E-2</v>
      </c>
      <c r="M624" s="36">
        <f>SUM($L$9:L624)*RRF</f>
        <v>78.186088753641044</v>
      </c>
      <c r="N624" s="33"/>
      <c r="O624" s="36">
        <f t="shared" si="182"/>
        <v>86.491676248439504</v>
      </c>
      <c r="P624" s="33"/>
      <c r="Q624" s="33"/>
      <c r="R624" s="33"/>
      <c r="S624" s="33"/>
      <c r="T624" s="33"/>
      <c r="U624" s="33"/>
      <c r="V624" s="33"/>
      <c r="W624" s="31">
        <f t="shared" si="183"/>
        <v>4.5357167815837132E-25</v>
      </c>
      <c r="X624" s="31">
        <f t="shared" si="184"/>
        <v>5.8139112463589209</v>
      </c>
      <c r="Y624" s="31">
        <f t="shared" si="185"/>
        <v>5.8139112463589209</v>
      </c>
      <c r="Z624" s="31">
        <f t="shared" si="186"/>
        <v>-2.4916762484395036</v>
      </c>
      <c r="AA624" s="31"/>
      <c r="AB624" s="31"/>
      <c r="AC624" s="31"/>
      <c r="AD624" s="31"/>
      <c r="AE624" s="31"/>
      <c r="AF624" s="31"/>
      <c r="AG624" s="31"/>
      <c r="AH624" s="33">
        <f t="shared" si="187"/>
        <v>0.93078677087667905</v>
      </c>
      <c r="AI624" s="33">
        <f t="shared" si="188"/>
        <v>1.0296628124814227</v>
      </c>
      <c r="AJ624" s="33">
        <f t="shared" si="189"/>
        <v>0.99999999999999967</v>
      </c>
      <c r="AK624" s="95">
        <f t="shared" si="190"/>
        <v>0.96475475920892062</v>
      </c>
      <c r="AL624" s="3">
        <f t="shared" si="191"/>
        <v>0.96487657202785337</v>
      </c>
      <c r="AM624" s="3"/>
      <c r="AN624" s="3"/>
      <c r="AO624" s="3"/>
      <c r="AP624" s="3"/>
      <c r="AQ624" s="3"/>
      <c r="AR624" s="90">
        <f t="shared" si="197"/>
        <v>0</v>
      </c>
      <c r="AS624" s="91">
        <f t="shared" si="198"/>
        <v>0</v>
      </c>
      <c r="AT624" s="89">
        <f>SUM(AS$9:AS624)*RLR</f>
        <v>120</v>
      </c>
      <c r="AU624" s="90">
        <f>AT624-SUM(AW$9:AW624)</f>
        <v>4.2148113566575915</v>
      </c>
      <c r="AV624" s="48">
        <f t="shared" si="192"/>
        <v>0.32786885245901637</v>
      </c>
      <c r="AW624" s="31">
        <f t="shared" si="199"/>
        <v>1.3879730043877922E-2</v>
      </c>
      <c r="AX624" s="90">
        <f>SUM(AW$9:AW624)*RRF</f>
        <v>81.049632050339682</v>
      </c>
      <c r="AY624" s="96"/>
    </row>
    <row r="625" spans="1:51" x14ac:dyDescent="0.25">
      <c r="A625" s="14">
        <f t="shared" si="193"/>
        <v>6.16</v>
      </c>
      <c r="B625" s="59">
        <f>IF($B$4="AY",0,IFERROR(P*INDEX('UWYr writing pattern'!$C$4:$C$18,MATCH('Extended model w.Calcs'!$A625,'UWYr writing pattern'!$A$4:$A$18,0)) / 25,B624))</f>
        <v>0</v>
      </c>
      <c r="C625" s="36">
        <f t="shared" si="194"/>
        <v>4.4034250421208544E-25</v>
      </c>
      <c r="E625" s="48">
        <f t="shared" si="180"/>
        <v>18.48</v>
      </c>
      <c r="F625" s="34">
        <f t="shared" si="195"/>
        <v>9.9623779309785145E-26</v>
      </c>
      <c r="G625" s="31">
        <f>SUM($F$9:F625)*RLR</f>
        <v>119.99999999999996</v>
      </c>
      <c r="H625" s="32"/>
      <c r="I625" s="36">
        <f>G625-SUM($L$9:L625)</f>
        <v>8.2783560603892852</v>
      </c>
      <c r="K625" s="48">
        <f t="shared" si="181"/>
        <v>0.32751091703056767</v>
      </c>
      <c r="L625" s="31">
        <f t="shared" si="196"/>
        <v>2.7231434409175272E-2</v>
      </c>
      <c r="M625" s="36">
        <f>SUM($L$9:L625)*RRF</f>
        <v>78.205150757727466</v>
      </c>
      <c r="N625" s="33"/>
      <c r="O625" s="36">
        <f t="shared" si="182"/>
        <v>86.483506818116751</v>
      </c>
      <c r="P625" s="33"/>
      <c r="Q625" s="33"/>
      <c r="R625" s="33"/>
      <c r="S625" s="33"/>
      <c r="T625" s="33"/>
      <c r="U625" s="33"/>
      <c r="V625" s="33"/>
      <c r="W625" s="31">
        <f t="shared" si="183"/>
        <v>3.6988770353815173E-25</v>
      </c>
      <c r="X625" s="31">
        <f t="shared" si="184"/>
        <v>5.7948492422724991</v>
      </c>
      <c r="Y625" s="31">
        <f t="shared" si="185"/>
        <v>5.7948492422724991</v>
      </c>
      <c r="Z625" s="31">
        <f t="shared" si="186"/>
        <v>-2.4835068181167514</v>
      </c>
      <c r="AA625" s="31"/>
      <c r="AB625" s="31"/>
      <c r="AC625" s="31"/>
      <c r="AD625" s="31"/>
      <c r="AE625" s="31"/>
      <c r="AF625" s="31"/>
      <c r="AG625" s="31"/>
      <c r="AH625" s="33">
        <f t="shared" si="187"/>
        <v>0.9310136994967555</v>
      </c>
      <c r="AI625" s="33">
        <f t="shared" si="188"/>
        <v>1.0295655573585327</v>
      </c>
      <c r="AJ625" s="33">
        <f t="shared" si="189"/>
        <v>0.99999999999999967</v>
      </c>
      <c r="AK625" s="95">
        <f t="shared" si="190"/>
        <v>0.9648700652486234</v>
      </c>
      <c r="AL625" s="3">
        <f t="shared" si="191"/>
        <v>0.96499173080808986</v>
      </c>
      <c r="AM625" s="3"/>
      <c r="AN625" s="3"/>
      <c r="AO625" s="3"/>
      <c r="AP625" s="3"/>
      <c r="AQ625" s="3"/>
      <c r="AR625" s="90">
        <f t="shared" si="197"/>
        <v>0</v>
      </c>
      <c r="AS625" s="91">
        <f t="shared" si="198"/>
        <v>0</v>
      </c>
      <c r="AT625" s="89">
        <f>SUM(AS$9:AS625)*RLR</f>
        <v>120</v>
      </c>
      <c r="AU625" s="90">
        <f>AT625-SUM(AW$9:AW625)</f>
        <v>4.20099230302921</v>
      </c>
      <c r="AV625" s="48">
        <f t="shared" si="192"/>
        <v>0.32751091703056767</v>
      </c>
      <c r="AW625" s="31">
        <f t="shared" si="199"/>
        <v>1.3819053628385545E-2</v>
      </c>
      <c r="AX625" s="90">
        <f>SUM(AW$9:AW625)*RRF</f>
        <v>81.059305387879547</v>
      </c>
      <c r="AY625" s="96"/>
    </row>
    <row r="626" spans="1:51" x14ac:dyDescent="0.25">
      <c r="A626" s="14">
        <f t="shared" si="193"/>
        <v>6.17</v>
      </c>
      <c r="B626" s="59">
        <f>IF($B$4="AY",0,IFERROR(P*INDEX('UWYr writing pattern'!$C$4:$C$18,MATCH('Extended model w.Calcs'!$A626,'UWYr writing pattern'!$A$4:$A$18,0)) / 25,B625))</f>
        <v>0</v>
      </c>
      <c r="C626" s="36">
        <f t="shared" si="194"/>
        <v>3.5896720943369207E-25</v>
      </c>
      <c r="E626" s="48">
        <f t="shared" si="180"/>
        <v>18.509999999999998</v>
      </c>
      <c r="F626" s="34">
        <f t="shared" si="195"/>
        <v>8.1375294778393395E-26</v>
      </c>
      <c r="G626" s="31">
        <f>SUM($F$9:F626)*RLR</f>
        <v>119.99999999999996</v>
      </c>
      <c r="H626" s="32"/>
      <c r="I626" s="36">
        <f>G626-SUM($L$9:L626)</f>
        <v>8.2512435405408553</v>
      </c>
      <c r="K626" s="48">
        <f t="shared" si="181"/>
        <v>0.32715376226826609</v>
      </c>
      <c r="L626" s="31">
        <f t="shared" si="196"/>
        <v>2.7112519848436524E-2</v>
      </c>
      <c r="M626" s="36">
        <f>SUM($L$9:L626)*RRF</f>
        <v>78.224129521621364</v>
      </c>
      <c r="N626" s="33"/>
      <c r="O626" s="36">
        <f t="shared" si="182"/>
        <v>86.47537306216222</v>
      </c>
      <c r="P626" s="33"/>
      <c r="Q626" s="33"/>
      <c r="R626" s="33"/>
      <c r="S626" s="33"/>
      <c r="T626" s="33"/>
      <c r="U626" s="33"/>
      <c r="V626" s="33"/>
      <c r="W626" s="31">
        <f t="shared" si="183"/>
        <v>3.0153245592430129E-25</v>
      </c>
      <c r="X626" s="31">
        <f t="shared" si="184"/>
        <v>5.7758704783785983</v>
      </c>
      <c r="Y626" s="31">
        <f t="shared" si="185"/>
        <v>5.7758704783785983</v>
      </c>
      <c r="Z626" s="31">
        <f t="shared" si="186"/>
        <v>-2.4753730621622196</v>
      </c>
      <c r="AA626" s="31"/>
      <c r="AB626" s="31"/>
      <c r="AC626" s="31"/>
      <c r="AD626" s="31"/>
      <c r="AE626" s="31"/>
      <c r="AF626" s="31"/>
      <c r="AG626" s="31"/>
      <c r="AH626" s="33">
        <f t="shared" si="187"/>
        <v>0.93123963716215907</v>
      </c>
      <c r="AI626" s="33">
        <f t="shared" si="188"/>
        <v>1.0294687269305025</v>
      </c>
      <c r="AJ626" s="33">
        <f t="shared" si="189"/>
        <v>0.99999999999999967</v>
      </c>
      <c r="AK626" s="95">
        <f t="shared" si="190"/>
        <v>0.96498486886599311</v>
      </c>
      <c r="AL626" s="3">
        <f t="shared" si="191"/>
        <v>0.9651063867115568</v>
      </c>
      <c r="AM626" s="3"/>
      <c r="AN626" s="3"/>
      <c r="AO626" s="3"/>
      <c r="AP626" s="3"/>
      <c r="AQ626" s="3"/>
      <c r="AR626" s="90">
        <f t="shared" si="197"/>
        <v>0</v>
      </c>
      <c r="AS626" s="91">
        <f t="shared" si="198"/>
        <v>0</v>
      </c>
      <c r="AT626" s="89">
        <f>SUM(AS$9:AS626)*RLR</f>
        <v>120</v>
      </c>
      <c r="AU626" s="90">
        <f>AT626-SUM(AW$9:AW626)</f>
        <v>4.1872335946131756</v>
      </c>
      <c r="AV626" s="48">
        <f t="shared" si="192"/>
        <v>0.32715376226826609</v>
      </c>
      <c r="AW626" s="31">
        <f t="shared" si="199"/>
        <v>1.3758708416034531E-2</v>
      </c>
      <c r="AX626" s="90">
        <f>SUM(AW$9:AW626)*RRF</f>
        <v>81.06893648377077</v>
      </c>
      <c r="AY626" s="96"/>
    </row>
    <row r="627" spans="1:51" x14ac:dyDescent="0.25">
      <c r="A627" s="14">
        <f t="shared" si="193"/>
        <v>6.18</v>
      </c>
      <c r="B627" s="59">
        <f>IF($B$4="AY",0,IFERROR(P*INDEX('UWYr writing pattern'!$C$4:$C$18,MATCH('Extended model w.Calcs'!$A627,'UWYr writing pattern'!$A$4:$A$18,0)) / 25,B626))</f>
        <v>0</v>
      </c>
      <c r="C627" s="36">
        <f t="shared" si="194"/>
        <v>2.9252237896751568E-25</v>
      </c>
      <c r="E627" s="48">
        <f t="shared" si="180"/>
        <v>18.54</v>
      </c>
      <c r="F627" s="34">
        <f t="shared" si="195"/>
        <v>6.6444830466176388E-26</v>
      </c>
      <c r="G627" s="31">
        <f>SUM($F$9:F627)*RLR</f>
        <v>119.99999999999996</v>
      </c>
      <c r="H627" s="32"/>
      <c r="I627" s="36">
        <f>G627-SUM($L$9:L627)</f>
        <v>8.2242492868640653</v>
      </c>
      <c r="K627" s="48">
        <f t="shared" si="181"/>
        <v>0.32679738562091504</v>
      </c>
      <c r="L627" s="31">
        <f t="shared" si="196"/>
        <v>2.6994253676796691E-2</v>
      </c>
      <c r="M627" s="36">
        <f>SUM($L$9:L627)*RRF</f>
        <v>78.243025499195113</v>
      </c>
      <c r="N627" s="33"/>
      <c r="O627" s="36">
        <f t="shared" si="182"/>
        <v>86.467274786059178</v>
      </c>
      <c r="P627" s="33"/>
      <c r="Q627" s="33"/>
      <c r="R627" s="33"/>
      <c r="S627" s="33"/>
      <c r="T627" s="33"/>
      <c r="U627" s="33"/>
      <c r="V627" s="33"/>
      <c r="W627" s="31">
        <f t="shared" si="183"/>
        <v>2.4571879833271319E-25</v>
      </c>
      <c r="X627" s="31">
        <f t="shared" si="184"/>
        <v>5.7569745008048452</v>
      </c>
      <c r="Y627" s="31">
        <f t="shared" si="185"/>
        <v>5.7569745008048452</v>
      </c>
      <c r="Z627" s="31">
        <f t="shared" si="186"/>
        <v>-2.4672747860591784</v>
      </c>
      <c r="AA627" s="31"/>
      <c r="AB627" s="31"/>
      <c r="AC627" s="31"/>
      <c r="AD627" s="31"/>
      <c r="AE627" s="31"/>
      <c r="AF627" s="31"/>
      <c r="AG627" s="31"/>
      <c r="AH627" s="33">
        <f t="shared" si="187"/>
        <v>0.93146458927613229</v>
      </c>
      <c r="AI627" s="33">
        <f t="shared" si="188"/>
        <v>1.0293723188816568</v>
      </c>
      <c r="AJ627" s="33">
        <f t="shared" si="189"/>
        <v>0.99999999999999967</v>
      </c>
      <c r="AK627" s="95">
        <f t="shared" si="190"/>
        <v>0.96509917279455393</v>
      </c>
      <c r="AL627" s="3">
        <f t="shared" si="191"/>
        <v>0.96522054248022138</v>
      </c>
      <c r="AM627" s="3"/>
      <c r="AN627" s="3"/>
      <c r="AO627" s="3"/>
      <c r="AP627" s="3"/>
      <c r="AQ627" s="3"/>
      <c r="AR627" s="90">
        <f t="shared" si="197"/>
        <v>0</v>
      </c>
      <c r="AS627" s="91">
        <f t="shared" si="198"/>
        <v>0</v>
      </c>
      <c r="AT627" s="89">
        <f>SUM(AS$9:AS627)*RLR</f>
        <v>120</v>
      </c>
      <c r="AU627" s="90">
        <f>AT627-SUM(AW$9:AW627)</f>
        <v>4.1735349023734329</v>
      </c>
      <c r="AV627" s="48">
        <f t="shared" si="192"/>
        <v>0.32679738562091504</v>
      </c>
      <c r="AW627" s="31">
        <f t="shared" si="199"/>
        <v>1.3698692239737763E-2</v>
      </c>
      <c r="AX627" s="90">
        <f>SUM(AW$9:AW627)*RRF</f>
        <v>81.078525568338591</v>
      </c>
      <c r="AY627" s="96"/>
    </row>
    <row r="628" spans="1:51" x14ac:dyDescent="0.25">
      <c r="A628" s="14">
        <f t="shared" si="193"/>
        <v>6.19</v>
      </c>
      <c r="B628" s="59">
        <f>IF($B$4="AY",0,IFERROR(P*INDEX('UWYr writing pattern'!$C$4:$C$18,MATCH('Extended model w.Calcs'!$A628,'UWYr writing pattern'!$A$4:$A$18,0)) / 25,B627))</f>
        <v>0</v>
      </c>
      <c r="C628" s="36">
        <f t="shared" si="194"/>
        <v>2.3828872990693827E-25</v>
      </c>
      <c r="E628" s="48">
        <f t="shared" si="180"/>
        <v>18.57</v>
      </c>
      <c r="F628" s="34">
        <f t="shared" si="195"/>
        <v>5.42336490605774E-26</v>
      </c>
      <c r="G628" s="31">
        <f>SUM($F$9:F628)*RLR</f>
        <v>119.99999999999996</v>
      </c>
      <c r="H628" s="32"/>
      <c r="I628" s="36">
        <f>G628-SUM($L$9:L628)</f>
        <v>8.1973726552076442</v>
      </c>
      <c r="K628" s="48">
        <f t="shared" si="181"/>
        <v>0.32644178454842215</v>
      </c>
      <c r="L628" s="31">
        <f t="shared" si="196"/>
        <v>2.6876631656418515E-2</v>
      </c>
      <c r="M628" s="36">
        <f>SUM($L$9:L628)*RRF</f>
        <v>78.261839141354614</v>
      </c>
      <c r="N628" s="33"/>
      <c r="O628" s="36">
        <f t="shared" si="182"/>
        <v>86.459211796562258</v>
      </c>
      <c r="P628" s="33"/>
      <c r="Q628" s="33"/>
      <c r="R628" s="33"/>
      <c r="S628" s="33"/>
      <c r="T628" s="33"/>
      <c r="U628" s="33"/>
      <c r="V628" s="33"/>
      <c r="W628" s="31">
        <f t="shared" si="183"/>
        <v>2.0016253312182814E-25</v>
      </c>
      <c r="X628" s="31">
        <f t="shared" si="184"/>
        <v>5.738160858645351</v>
      </c>
      <c r="Y628" s="31">
        <f t="shared" si="185"/>
        <v>5.738160858645351</v>
      </c>
      <c r="Z628" s="31">
        <f t="shared" si="186"/>
        <v>-2.4592117965622577</v>
      </c>
      <c r="AA628" s="31"/>
      <c r="AB628" s="31"/>
      <c r="AC628" s="31"/>
      <c r="AD628" s="31"/>
      <c r="AE628" s="31"/>
      <c r="AF628" s="31"/>
      <c r="AG628" s="31"/>
      <c r="AH628" s="33">
        <f t="shared" si="187"/>
        <v>0.93168856120660259</v>
      </c>
      <c r="AI628" s="33">
        <f t="shared" si="188"/>
        <v>1.0292763309114554</v>
      </c>
      <c r="AJ628" s="33">
        <f t="shared" si="189"/>
        <v>0.99999999999999967</v>
      </c>
      <c r="AK628" s="95">
        <f t="shared" si="190"/>
        <v>0.96521297975000264</v>
      </c>
      <c r="AL628" s="3">
        <f t="shared" si="191"/>
        <v>0.96533420083812904</v>
      </c>
      <c r="AM628" s="3"/>
      <c r="AN628" s="3"/>
      <c r="AO628" s="3"/>
      <c r="AP628" s="3"/>
      <c r="AQ628" s="3"/>
      <c r="AR628" s="90">
        <f t="shared" si="197"/>
        <v>0</v>
      </c>
      <c r="AS628" s="91">
        <f t="shared" si="198"/>
        <v>0</v>
      </c>
      <c r="AT628" s="89">
        <f>SUM(AS$9:AS628)*RLR</f>
        <v>120</v>
      </c>
      <c r="AU628" s="90">
        <f>AT628-SUM(AW$9:AW628)</f>
        <v>4.1598958994244981</v>
      </c>
      <c r="AV628" s="48">
        <f t="shared" si="192"/>
        <v>0.32644178454842215</v>
      </c>
      <c r="AW628" s="31">
        <f t="shared" si="199"/>
        <v>1.3639002948932789E-2</v>
      </c>
      <c r="AX628" s="90">
        <f>SUM(AW$9:AW628)*RRF</f>
        <v>81.08807287040284</v>
      </c>
      <c r="AY628" s="96"/>
    </row>
    <row r="629" spans="1:51" x14ac:dyDescent="0.25">
      <c r="A629" s="14">
        <f t="shared" si="193"/>
        <v>6.2</v>
      </c>
      <c r="B629" s="59">
        <f>IF($B$4="AY",0,IFERROR(P*INDEX('UWYr writing pattern'!$C$4:$C$18,MATCH('Extended model w.Calcs'!$A629,'UWYr writing pattern'!$A$4:$A$18,0)) / 25,B628))</f>
        <v>0</v>
      </c>
      <c r="C629" s="36">
        <f t="shared" si="194"/>
        <v>1.9403851276321983E-25</v>
      </c>
      <c r="E629" s="48">
        <f t="shared" si="180"/>
        <v>18.600000000000001</v>
      </c>
      <c r="F629" s="34">
        <f t="shared" si="195"/>
        <v>4.4250217143718441E-26</v>
      </c>
      <c r="G629" s="31">
        <f>SUM($F$9:F629)*RLR</f>
        <v>119.99999999999996</v>
      </c>
      <c r="H629" s="32"/>
      <c r="I629" s="36">
        <f>G629-SUM($L$9:L629)</f>
        <v>8.1706130056258957</v>
      </c>
      <c r="K629" s="48">
        <f t="shared" si="181"/>
        <v>0.32608695652173914</v>
      </c>
      <c r="L629" s="31">
        <f t="shared" si="196"/>
        <v>2.6759649581744212E-2</v>
      </c>
      <c r="M629" s="36">
        <f>SUM($L$9:L629)*RRF</f>
        <v>78.280570896061832</v>
      </c>
      <c r="N629" s="33"/>
      <c r="O629" s="36">
        <f t="shared" si="182"/>
        <v>86.451183901687727</v>
      </c>
      <c r="P629" s="33"/>
      <c r="Q629" s="33"/>
      <c r="R629" s="33"/>
      <c r="S629" s="33"/>
      <c r="T629" s="33"/>
      <c r="U629" s="33"/>
      <c r="V629" s="33"/>
      <c r="W629" s="31">
        <f t="shared" si="183"/>
        <v>1.6299235072110466E-25</v>
      </c>
      <c r="X629" s="31">
        <f t="shared" si="184"/>
        <v>5.7194291039381264</v>
      </c>
      <c r="Y629" s="31">
        <f t="shared" si="185"/>
        <v>5.7194291039381264</v>
      </c>
      <c r="Z629" s="31">
        <f t="shared" si="186"/>
        <v>-2.4511839016877275</v>
      </c>
      <c r="AA629" s="31"/>
      <c r="AB629" s="31"/>
      <c r="AC629" s="31"/>
      <c r="AD629" s="31"/>
      <c r="AE629" s="31"/>
      <c r="AF629" s="31"/>
      <c r="AG629" s="31"/>
      <c r="AH629" s="33">
        <f t="shared" si="187"/>
        <v>0.93191155828645034</v>
      </c>
      <c r="AI629" s="33">
        <f t="shared" si="188"/>
        <v>1.0291807607343777</v>
      </c>
      <c r="AJ629" s="33">
        <f t="shared" si="189"/>
        <v>0.99999999999999967</v>
      </c>
      <c r="AK629" s="95">
        <f t="shared" si="190"/>
        <v>0.9653262924303444</v>
      </c>
      <c r="AL629" s="3">
        <f t="shared" si="191"/>
        <v>0.96544736449154112</v>
      </c>
      <c r="AM629" s="3"/>
      <c r="AN629" s="3"/>
      <c r="AO629" s="3"/>
      <c r="AP629" s="3"/>
      <c r="AQ629" s="3"/>
      <c r="AR629" s="90">
        <f t="shared" si="197"/>
        <v>0</v>
      </c>
      <c r="AS629" s="91">
        <f t="shared" si="198"/>
        <v>0</v>
      </c>
      <c r="AT629" s="89">
        <f>SUM(AS$9:AS629)*RLR</f>
        <v>120</v>
      </c>
      <c r="AU629" s="90">
        <f>AT629-SUM(AW$9:AW629)</f>
        <v>4.146316261015059</v>
      </c>
      <c r="AV629" s="48">
        <f t="shared" si="192"/>
        <v>0.32608695652173914</v>
      </c>
      <c r="AW629" s="31">
        <f t="shared" si="199"/>
        <v>1.3579638409437969E-2</v>
      </c>
      <c r="AX629" s="90">
        <f>SUM(AW$9:AW629)*RRF</f>
        <v>81.097578617289457</v>
      </c>
      <c r="AY629" s="96"/>
    </row>
    <row r="630" spans="1:51" x14ac:dyDescent="0.25">
      <c r="A630" s="14">
        <f t="shared" si="193"/>
        <v>6.21</v>
      </c>
      <c r="B630" s="59">
        <f>IF($B$4="AY",0,IFERROR(P*INDEX('UWYr writing pattern'!$C$4:$C$18,MATCH('Extended model w.Calcs'!$A630,'UWYr writing pattern'!$A$4:$A$18,0)) / 25,B629))</f>
        <v>0</v>
      </c>
      <c r="C630" s="36">
        <f t="shared" si="194"/>
        <v>1.5794734938926094E-25</v>
      </c>
      <c r="E630" s="48">
        <f t="shared" si="180"/>
        <v>18.63</v>
      </c>
      <c r="F630" s="34">
        <f t="shared" si="195"/>
        <v>3.6091163373958894E-26</v>
      </c>
      <c r="G630" s="31">
        <f>SUM($F$9:F630)*RLR</f>
        <v>119.99999999999996</v>
      </c>
      <c r="H630" s="32"/>
      <c r="I630" s="36">
        <f>G630-SUM($L$9:L630)</f>
        <v>8.1439697023466806</v>
      </c>
      <c r="K630" s="48">
        <f t="shared" si="181"/>
        <v>0.32573289902280128</v>
      </c>
      <c r="L630" s="31">
        <f t="shared" si="196"/>
        <v>2.6643303279214881E-2</v>
      </c>
      <c r="M630" s="36">
        <f>SUM($L$9:L630)*RRF</f>
        <v>78.299221208357295</v>
      </c>
      <c r="N630" s="33"/>
      <c r="O630" s="36">
        <f t="shared" si="182"/>
        <v>86.443190910703976</v>
      </c>
      <c r="P630" s="33"/>
      <c r="Q630" s="33"/>
      <c r="R630" s="33"/>
      <c r="S630" s="33"/>
      <c r="T630" s="33"/>
      <c r="U630" s="33"/>
      <c r="V630" s="33"/>
      <c r="W630" s="31">
        <f t="shared" si="183"/>
        <v>1.3267577348697916E-25</v>
      </c>
      <c r="X630" s="31">
        <f t="shared" si="184"/>
        <v>5.7007787916426764</v>
      </c>
      <c r="Y630" s="31">
        <f t="shared" si="185"/>
        <v>5.7007787916426764</v>
      </c>
      <c r="Z630" s="31">
        <f t="shared" si="186"/>
        <v>-2.4431909107039758</v>
      </c>
      <c r="AA630" s="31"/>
      <c r="AB630" s="31"/>
      <c r="AC630" s="31"/>
      <c r="AD630" s="31"/>
      <c r="AE630" s="31"/>
      <c r="AF630" s="31"/>
      <c r="AG630" s="31"/>
      <c r="AH630" s="33">
        <f t="shared" si="187"/>
        <v>0.93213358581377737</v>
      </c>
      <c r="AI630" s="33">
        <f t="shared" si="188"/>
        <v>1.0290856060798093</v>
      </c>
      <c r="AJ630" s="33">
        <f t="shared" si="189"/>
        <v>0.99999999999999967</v>
      </c>
      <c r="AK630" s="95">
        <f t="shared" si="190"/>
        <v>0.96543911351602651</v>
      </c>
      <c r="AL630" s="3">
        <f t="shared" si="191"/>
        <v>0.9655600361290686</v>
      </c>
      <c r="AM630" s="3"/>
      <c r="AN630" s="3"/>
      <c r="AO630" s="3"/>
      <c r="AP630" s="3"/>
      <c r="AQ630" s="3"/>
      <c r="AR630" s="90">
        <f t="shared" si="197"/>
        <v>0</v>
      </c>
      <c r="AS630" s="91">
        <f t="shared" si="198"/>
        <v>0</v>
      </c>
      <c r="AT630" s="89">
        <f>SUM(AS$9:AS630)*RLR</f>
        <v>120</v>
      </c>
      <c r="AU630" s="90">
        <f>AT630-SUM(AW$9:AW630)</f>
        <v>4.1327956645117467</v>
      </c>
      <c r="AV630" s="48">
        <f t="shared" si="192"/>
        <v>0.32573289902280128</v>
      </c>
      <c r="AW630" s="31">
        <f t="shared" si="199"/>
        <v>1.3520596503309976E-2</v>
      </c>
      <c r="AX630" s="90">
        <f>SUM(AW$9:AW630)*RRF</f>
        <v>81.107043034841766</v>
      </c>
      <c r="AY630" s="96"/>
    </row>
    <row r="631" spans="1:51" x14ac:dyDescent="0.25">
      <c r="A631" s="14">
        <f t="shared" si="193"/>
        <v>6.22</v>
      </c>
      <c r="B631" s="59">
        <f>IF($B$4="AY",0,IFERROR(P*INDEX('UWYr writing pattern'!$C$4:$C$18,MATCH('Extended model w.Calcs'!$A631,'UWYr writing pattern'!$A$4:$A$18,0)) / 25,B630))</f>
        <v>0</v>
      </c>
      <c r="C631" s="36">
        <f t="shared" si="194"/>
        <v>1.2852175819804163E-25</v>
      </c>
      <c r="E631" s="48">
        <f t="shared" si="180"/>
        <v>18.66</v>
      </c>
      <c r="F631" s="34">
        <f t="shared" si="195"/>
        <v>2.9425591191219314E-26</v>
      </c>
      <c r="G631" s="31">
        <f>SUM($F$9:F631)*RLR</f>
        <v>119.99999999999996</v>
      </c>
      <c r="H631" s="32"/>
      <c r="I631" s="36">
        <f>G631-SUM($L$9:L631)</f>
        <v>8.1174421137396848</v>
      </c>
      <c r="K631" s="48">
        <f t="shared" si="181"/>
        <v>0.3253796095444686</v>
      </c>
      <c r="L631" s="31">
        <f t="shared" si="196"/>
        <v>2.6527588606992444E-2</v>
      </c>
      <c r="M631" s="36">
        <f>SUM($L$9:L631)*RRF</f>
        <v>78.317790520382189</v>
      </c>
      <c r="N631" s="33"/>
      <c r="O631" s="36">
        <f t="shared" si="182"/>
        <v>86.435232634121874</v>
      </c>
      <c r="P631" s="33"/>
      <c r="Q631" s="33"/>
      <c r="R631" s="33"/>
      <c r="S631" s="33"/>
      <c r="T631" s="33"/>
      <c r="U631" s="33"/>
      <c r="V631" s="33"/>
      <c r="W631" s="31">
        <f t="shared" si="183"/>
        <v>1.0795827688635495E-25</v>
      </c>
      <c r="X631" s="31">
        <f t="shared" si="184"/>
        <v>5.6822094796177787</v>
      </c>
      <c r="Y631" s="31">
        <f t="shared" si="185"/>
        <v>5.6822094796177787</v>
      </c>
      <c r="Z631" s="31">
        <f t="shared" si="186"/>
        <v>-2.4352326341218742</v>
      </c>
      <c r="AA631" s="31"/>
      <c r="AB631" s="31"/>
      <c r="AC631" s="31"/>
      <c r="AD631" s="31"/>
      <c r="AE631" s="31"/>
      <c r="AF631" s="31"/>
      <c r="AG631" s="31"/>
      <c r="AH631" s="33">
        <f t="shared" si="187"/>
        <v>0.93235464905216892</v>
      </c>
      <c r="AI631" s="33">
        <f t="shared" si="188"/>
        <v>1.028990864691927</v>
      </c>
      <c r="AJ631" s="33">
        <f t="shared" si="189"/>
        <v>0.99999999999999967</v>
      </c>
      <c r="AK631" s="95">
        <f t="shared" si="190"/>
        <v>0.96555144567007234</v>
      </c>
      <c r="AL631" s="3">
        <f t="shared" si="191"/>
        <v>0.96567221842180795</v>
      </c>
      <c r="AM631" s="3"/>
      <c r="AN631" s="3"/>
      <c r="AO631" s="3"/>
      <c r="AP631" s="3"/>
      <c r="AQ631" s="3"/>
      <c r="AR631" s="90">
        <f t="shared" si="197"/>
        <v>0</v>
      </c>
      <c r="AS631" s="91">
        <f t="shared" si="198"/>
        <v>0</v>
      </c>
      <c r="AT631" s="89">
        <f>SUM(AS$9:AS631)*RLR</f>
        <v>120</v>
      </c>
      <c r="AU631" s="90">
        <f>AT631-SUM(AW$9:AW631)</f>
        <v>4.1193337893830488</v>
      </c>
      <c r="AV631" s="48">
        <f t="shared" si="192"/>
        <v>0.3253796095444686</v>
      </c>
      <c r="AW631" s="31">
        <f t="shared" si="199"/>
        <v>1.3461875128702758E-2</v>
      </c>
      <c r="AX631" s="90">
        <f>SUM(AW$9:AW631)*RRF</f>
        <v>81.116466347431867</v>
      </c>
      <c r="AY631" s="96"/>
    </row>
    <row r="632" spans="1:51" x14ac:dyDescent="0.25">
      <c r="A632" s="14">
        <f t="shared" si="193"/>
        <v>6.23</v>
      </c>
      <c r="B632" s="59">
        <f>IF($B$4="AY",0,IFERROR(P*INDEX('UWYr writing pattern'!$C$4:$C$18,MATCH('Extended model w.Calcs'!$A632,'UWYr writing pattern'!$A$4:$A$18,0)) / 25,B631))</f>
        <v>0</v>
      </c>
      <c r="C632" s="36">
        <f t="shared" si="194"/>
        <v>1.0453959811828706E-25</v>
      </c>
      <c r="E632" s="48">
        <f t="shared" si="180"/>
        <v>18.690000000000001</v>
      </c>
      <c r="F632" s="34">
        <f t="shared" si="195"/>
        <v>2.3982160079754567E-26</v>
      </c>
      <c r="G632" s="31">
        <f>SUM($F$9:F632)*RLR</f>
        <v>119.99999999999996</v>
      </c>
      <c r="H632" s="32"/>
      <c r="I632" s="36">
        <f>G632-SUM($L$9:L632)</f>
        <v>8.0910296122849985</v>
      </c>
      <c r="K632" s="48">
        <f t="shared" si="181"/>
        <v>0.32502708559046584</v>
      </c>
      <c r="L632" s="31">
        <f t="shared" si="196"/>
        <v>2.6412501454684444E-2</v>
      </c>
      <c r="M632" s="36">
        <f>SUM($L$9:L632)*RRF</f>
        <v>78.336279271400471</v>
      </c>
      <c r="N632" s="33"/>
      <c r="O632" s="36">
        <f t="shared" si="182"/>
        <v>86.42730888368547</v>
      </c>
      <c r="P632" s="33"/>
      <c r="Q632" s="33"/>
      <c r="R632" s="33"/>
      <c r="S632" s="33"/>
      <c r="T632" s="33"/>
      <c r="U632" s="33"/>
      <c r="V632" s="33"/>
      <c r="W632" s="31">
        <f t="shared" si="183"/>
        <v>8.7813262419361126E-26</v>
      </c>
      <c r="X632" s="31">
        <f t="shared" si="184"/>
        <v>5.6637207285994986</v>
      </c>
      <c r="Y632" s="31">
        <f t="shared" si="185"/>
        <v>5.6637207285994986</v>
      </c>
      <c r="Z632" s="31">
        <f t="shared" si="186"/>
        <v>-2.4273088836854697</v>
      </c>
      <c r="AA632" s="31"/>
      <c r="AB632" s="31"/>
      <c r="AC632" s="31"/>
      <c r="AD632" s="31"/>
      <c r="AE632" s="31"/>
      <c r="AF632" s="31"/>
      <c r="AG632" s="31"/>
      <c r="AH632" s="33">
        <f t="shared" si="187"/>
        <v>0.93257475323095795</v>
      </c>
      <c r="AI632" s="33">
        <f t="shared" si="188"/>
        <v>1.0288965343295888</v>
      </c>
      <c r="AJ632" s="33">
        <f t="shared" si="189"/>
        <v>0.99999999999999967</v>
      </c>
      <c r="AK632" s="95">
        <f t="shared" si="190"/>
        <v>0.96566329153821273</v>
      </c>
      <c r="AL632" s="3">
        <f t="shared" si="191"/>
        <v>0.9657839140234723</v>
      </c>
      <c r="AM632" s="3"/>
      <c r="AN632" s="3"/>
      <c r="AO632" s="3"/>
      <c r="AP632" s="3"/>
      <c r="AQ632" s="3"/>
      <c r="AR632" s="90">
        <f t="shared" si="197"/>
        <v>0</v>
      </c>
      <c r="AS632" s="91">
        <f t="shared" si="198"/>
        <v>0</v>
      </c>
      <c r="AT632" s="89">
        <f>SUM(AS$9:AS632)*RLR</f>
        <v>120</v>
      </c>
      <c r="AU632" s="90">
        <f>AT632-SUM(AW$9:AW632)</f>
        <v>4.1059303171833221</v>
      </c>
      <c r="AV632" s="48">
        <f t="shared" si="192"/>
        <v>0.32502708559046584</v>
      </c>
      <c r="AW632" s="31">
        <f t="shared" si="199"/>
        <v>1.3403472199727927E-2</v>
      </c>
      <c r="AX632" s="90">
        <f>SUM(AW$9:AW632)*RRF</f>
        <v>81.125848777971669</v>
      </c>
      <c r="AY632" s="96"/>
    </row>
    <row r="633" spans="1:51" x14ac:dyDescent="0.25">
      <c r="A633" s="14">
        <f t="shared" si="193"/>
        <v>6.24</v>
      </c>
      <c r="B633" s="59">
        <f>IF($B$4="AY",0,IFERROR(P*INDEX('UWYr writing pattern'!$C$4:$C$18,MATCH('Extended model w.Calcs'!$A633,'UWYr writing pattern'!$A$4:$A$18,0)) / 25,B632))</f>
        <v>0</v>
      </c>
      <c r="C633" s="36">
        <f t="shared" si="194"/>
        <v>8.5001147229979205E-26</v>
      </c>
      <c r="E633" s="48">
        <f t="shared" si="180"/>
        <v>18.72</v>
      </c>
      <c r="F633" s="34">
        <f t="shared" si="195"/>
        <v>1.9538450888307854E-26</v>
      </c>
      <c r="G633" s="31">
        <f>SUM($F$9:F633)*RLR</f>
        <v>119.99999999999996</v>
      </c>
      <c r="H633" s="32"/>
      <c r="I633" s="36">
        <f>G633-SUM($L$9:L633)</f>
        <v>8.0647315745419235</v>
      </c>
      <c r="K633" s="48">
        <f t="shared" si="181"/>
        <v>0.32467532467532467</v>
      </c>
      <c r="L633" s="31">
        <f t="shared" si="196"/>
        <v>2.62980377430715E-2</v>
      </c>
      <c r="M633" s="36">
        <f>SUM($L$9:L633)*RRF</f>
        <v>78.354687897820625</v>
      </c>
      <c r="N633" s="33"/>
      <c r="O633" s="36">
        <f t="shared" si="182"/>
        <v>86.419419472362549</v>
      </c>
      <c r="P633" s="33"/>
      <c r="Q633" s="33"/>
      <c r="R633" s="33"/>
      <c r="S633" s="33"/>
      <c r="T633" s="33"/>
      <c r="U633" s="33"/>
      <c r="V633" s="33"/>
      <c r="W633" s="31">
        <f t="shared" si="183"/>
        <v>7.1400963673182519E-26</v>
      </c>
      <c r="X633" s="31">
        <f t="shared" si="184"/>
        <v>5.6453121021793464</v>
      </c>
      <c r="Y633" s="31">
        <f t="shared" si="185"/>
        <v>5.6453121021793464</v>
      </c>
      <c r="Z633" s="31">
        <f t="shared" si="186"/>
        <v>-2.4194194723625486</v>
      </c>
      <c r="AA633" s="31"/>
      <c r="AB633" s="31"/>
      <c r="AC633" s="31"/>
      <c r="AD633" s="31"/>
      <c r="AE633" s="31"/>
      <c r="AF633" s="31"/>
      <c r="AG633" s="31"/>
      <c r="AH633" s="33">
        <f t="shared" si="187"/>
        <v>0.93279390354548364</v>
      </c>
      <c r="AI633" s="33">
        <f t="shared" si="188"/>
        <v>1.0288026127662209</v>
      </c>
      <c r="AJ633" s="33">
        <f t="shared" si="189"/>
        <v>0.99999999999999967</v>
      </c>
      <c r="AK633" s="95">
        <f t="shared" si="190"/>
        <v>0.96577465374901705</v>
      </c>
      <c r="AL633" s="3">
        <f t="shared" si="191"/>
        <v>0.96589512557052493</v>
      </c>
      <c r="AM633" s="3"/>
      <c r="AN633" s="3"/>
      <c r="AO633" s="3"/>
      <c r="AP633" s="3"/>
      <c r="AQ633" s="3"/>
      <c r="AR633" s="90">
        <f t="shared" si="197"/>
        <v>0</v>
      </c>
      <c r="AS633" s="91">
        <f t="shared" si="198"/>
        <v>0</v>
      </c>
      <c r="AT633" s="89">
        <f>SUM(AS$9:AS633)*RLR</f>
        <v>120</v>
      </c>
      <c r="AU633" s="90">
        <f>AT633-SUM(AW$9:AW633)</f>
        <v>4.0925849315370044</v>
      </c>
      <c r="AV633" s="48">
        <f t="shared" si="192"/>
        <v>0.32467532467532467</v>
      </c>
      <c r="AW633" s="31">
        <f t="shared" si="199"/>
        <v>1.3345385646316321E-2</v>
      </c>
      <c r="AX633" s="90">
        <f>SUM(AW$9:AW633)*RRF</f>
        <v>81.135190547924097</v>
      </c>
      <c r="AY633" s="96"/>
    </row>
    <row r="634" spans="1:51" x14ac:dyDescent="0.25">
      <c r="A634" s="14">
        <f t="shared" si="193"/>
        <v>6.25</v>
      </c>
      <c r="B634" s="59">
        <f>IF($B$4="AY",0,IFERROR(P*INDEX('UWYr writing pattern'!$C$4:$C$18,MATCH('Extended model w.Calcs'!$A634,'UWYr writing pattern'!$A$4:$A$18,0)) / 25,B633))</f>
        <v>0</v>
      </c>
      <c r="C634" s="36">
        <f t="shared" si="194"/>
        <v>6.90889324685271E-26</v>
      </c>
      <c r="E634" s="48">
        <f t="shared" si="180"/>
        <v>18.75</v>
      </c>
      <c r="F634" s="34">
        <f t="shared" si="195"/>
        <v>1.5912214761452106E-26</v>
      </c>
      <c r="G634" s="31">
        <f>SUM($F$9:F634)*RLR</f>
        <v>119.99999999999996</v>
      </c>
      <c r="H634" s="32"/>
      <c r="I634" s="36">
        <f>G634-SUM($L$9:L634)</f>
        <v>8.038547381118093</v>
      </c>
      <c r="K634" s="48">
        <f t="shared" si="181"/>
        <v>0.32432432432432434</v>
      </c>
      <c r="L634" s="31">
        <f t="shared" si="196"/>
        <v>2.6184193423837411E-2</v>
      </c>
      <c r="M634" s="36">
        <f>SUM($L$9:L634)*RRF</f>
        <v>78.373016833217306</v>
      </c>
      <c r="N634" s="33"/>
      <c r="O634" s="36">
        <f t="shared" si="182"/>
        <v>86.411564214335399</v>
      </c>
      <c r="P634" s="33"/>
      <c r="Q634" s="33"/>
      <c r="R634" s="33"/>
      <c r="S634" s="33"/>
      <c r="T634" s="33"/>
      <c r="U634" s="33"/>
      <c r="V634" s="33"/>
      <c r="W634" s="31">
        <f t="shared" si="183"/>
        <v>5.8034703273562754E-26</v>
      </c>
      <c r="X634" s="31">
        <f t="shared" si="184"/>
        <v>5.6269831667826651</v>
      </c>
      <c r="Y634" s="31">
        <f t="shared" si="185"/>
        <v>5.6269831667826651</v>
      </c>
      <c r="Z634" s="31">
        <f t="shared" si="186"/>
        <v>-2.4115642143353995</v>
      </c>
      <c r="AA634" s="31"/>
      <c r="AB634" s="31"/>
      <c r="AC634" s="31"/>
      <c r="AD634" s="31"/>
      <c r="AE634" s="31"/>
      <c r="AF634" s="31"/>
      <c r="AG634" s="31"/>
      <c r="AH634" s="33">
        <f t="shared" si="187"/>
        <v>0.93301210515734889</v>
      </c>
      <c r="AI634" s="33">
        <f t="shared" si="188"/>
        <v>1.0287090977897071</v>
      </c>
      <c r="AJ634" s="33">
        <f t="shared" si="189"/>
        <v>0.99999999999999967</v>
      </c>
      <c r="AK634" s="95">
        <f t="shared" si="190"/>
        <v>0.96588553491402285</v>
      </c>
      <c r="AL634" s="3">
        <f t="shared" si="191"/>
        <v>0.96600585568230901</v>
      </c>
      <c r="AM634" s="3"/>
      <c r="AN634" s="3"/>
      <c r="AO634" s="3"/>
      <c r="AP634" s="3"/>
      <c r="AQ634" s="3"/>
      <c r="AR634" s="90">
        <f t="shared" si="197"/>
        <v>0</v>
      </c>
      <c r="AS634" s="91">
        <f t="shared" si="198"/>
        <v>0</v>
      </c>
      <c r="AT634" s="89">
        <f>SUM(AS$9:AS634)*RLR</f>
        <v>120</v>
      </c>
      <c r="AU634" s="90">
        <f>AT634-SUM(AW$9:AW634)</f>
        <v>4.0792973181229257</v>
      </c>
      <c r="AV634" s="48">
        <f t="shared" si="192"/>
        <v>0.32432432432432434</v>
      </c>
      <c r="AW634" s="31">
        <f t="shared" si="199"/>
        <v>1.3287613414081183E-2</v>
      </c>
      <c r="AX634" s="90">
        <f>SUM(AW$9:AW634)*RRF</f>
        <v>81.144491877313953</v>
      </c>
      <c r="AY634" s="96"/>
    </row>
    <row r="635" spans="1:51" x14ac:dyDescent="0.25">
      <c r="A635" s="14">
        <f t="shared" si="193"/>
        <v>6.26</v>
      </c>
      <c r="B635" s="59">
        <f>IF($B$4="AY",0,IFERROR(P*INDEX('UWYr writing pattern'!$C$4:$C$18,MATCH('Extended model w.Calcs'!$A635,'UWYr writing pattern'!$A$4:$A$18,0)) / 25,B634))</f>
        <v>0</v>
      </c>
      <c r="C635" s="36">
        <f t="shared" si="194"/>
        <v>5.6134757630678272E-26</v>
      </c>
      <c r="E635" s="48">
        <f t="shared" si="180"/>
        <v>18.78</v>
      </c>
      <c r="F635" s="34">
        <f t="shared" si="195"/>
        <v>1.295417483784883E-26</v>
      </c>
      <c r="G635" s="31">
        <f>SUM($F$9:F635)*RLR</f>
        <v>119.99999999999996</v>
      </c>
      <c r="H635" s="32"/>
      <c r="I635" s="36">
        <f>G635-SUM($L$9:L635)</f>
        <v>8.0124764166387905</v>
      </c>
      <c r="K635" s="48">
        <f t="shared" si="181"/>
        <v>0.32397408207343414</v>
      </c>
      <c r="L635" s="31">
        <f t="shared" si="196"/>
        <v>2.6070964479301923E-2</v>
      </c>
      <c r="M635" s="36">
        <f>SUM($L$9:L635)*RRF</f>
        <v>78.391266508352814</v>
      </c>
      <c r="N635" s="33"/>
      <c r="O635" s="36">
        <f t="shared" si="182"/>
        <v>86.403742924991604</v>
      </c>
      <c r="P635" s="33"/>
      <c r="Q635" s="33"/>
      <c r="R635" s="33"/>
      <c r="S635" s="33"/>
      <c r="T635" s="33"/>
      <c r="U635" s="33"/>
      <c r="V635" s="33"/>
      <c r="W635" s="31">
        <f t="shared" si="183"/>
        <v>4.7153196409769742E-26</v>
      </c>
      <c r="X635" s="31">
        <f t="shared" si="184"/>
        <v>5.6087334916471532</v>
      </c>
      <c r="Y635" s="31">
        <f t="shared" si="185"/>
        <v>5.6087334916471532</v>
      </c>
      <c r="Z635" s="31">
        <f t="shared" si="186"/>
        <v>-2.4037429249916045</v>
      </c>
      <c r="AA635" s="31"/>
      <c r="AB635" s="31"/>
      <c r="AC635" s="31"/>
      <c r="AD635" s="31"/>
      <c r="AE635" s="31"/>
      <c r="AF635" s="31"/>
      <c r="AG635" s="31"/>
      <c r="AH635" s="33">
        <f t="shared" si="187"/>
        <v>0.93322936319467631</v>
      </c>
      <c r="AI635" s="33">
        <f t="shared" si="188"/>
        <v>1.0286159872022811</v>
      </c>
      <c r="AJ635" s="33">
        <f t="shared" si="189"/>
        <v>0.99999999999999967</v>
      </c>
      <c r="AK635" s="95">
        <f t="shared" si="190"/>
        <v>0.96599593762786473</v>
      </c>
      <c r="AL635" s="3">
        <f t="shared" si="191"/>
        <v>0.966116106961177</v>
      </c>
      <c r="AM635" s="3"/>
      <c r="AN635" s="3"/>
      <c r="AO635" s="3"/>
      <c r="AP635" s="3"/>
      <c r="AQ635" s="3"/>
      <c r="AR635" s="90">
        <f t="shared" si="197"/>
        <v>0</v>
      </c>
      <c r="AS635" s="91">
        <f t="shared" si="198"/>
        <v>0</v>
      </c>
      <c r="AT635" s="89">
        <f>SUM(AS$9:AS635)*RLR</f>
        <v>120</v>
      </c>
      <c r="AU635" s="90">
        <f>AT635-SUM(AW$9:AW635)</f>
        <v>4.0660671646587474</v>
      </c>
      <c r="AV635" s="48">
        <f t="shared" si="192"/>
        <v>0.32397408207343414</v>
      </c>
      <c r="AW635" s="31">
        <f t="shared" si="199"/>
        <v>1.3230153464182465E-2</v>
      </c>
      <c r="AX635" s="90">
        <f>SUM(AW$9:AW635)*RRF</f>
        <v>81.153752984738873</v>
      </c>
      <c r="AY635" s="96"/>
    </row>
    <row r="636" spans="1:51" x14ac:dyDescent="0.25">
      <c r="A636" s="14">
        <f t="shared" si="193"/>
        <v>6.27</v>
      </c>
      <c r="B636" s="59">
        <f>IF($B$4="AY",0,IFERROR(P*INDEX('UWYr writing pattern'!$C$4:$C$18,MATCH('Extended model w.Calcs'!$A636,'UWYr writing pattern'!$A$4:$A$18,0)) / 25,B635))</f>
        <v>0</v>
      </c>
      <c r="C636" s="36">
        <f t="shared" si="194"/>
        <v>4.5592650147636892E-26</v>
      </c>
      <c r="E636" s="48">
        <f t="shared" si="180"/>
        <v>18.809999999999999</v>
      </c>
      <c r="F636" s="34">
        <f t="shared" si="195"/>
        <v>1.0542107483041381E-26</v>
      </c>
      <c r="G636" s="31">
        <f>SUM($F$9:F636)*RLR</f>
        <v>119.99999999999996</v>
      </c>
      <c r="H636" s="32"/>
      <c r="I636" s="36">
        <f>G636-SUM($L$9:L636)</f>
        <v>7.986518069716638</v>
      </c>
      <c r="K636" s="48">
        <f t="shared" si="181"/>
        <v>0.3236245954692557</v>
      </c>
      <c r="L636" s="31">
        <f t="shared" si="196"/>
        <v>2.5958346922155911E-2</v>
      </c>
      <c r="M636" s="36">
        <f>SUM($L$9:L636)*RRF</f>
        <v>78.409437351198321</v>
      </c>
      <c r="N636" s="33"/>
      <c r="O636" s="36">
        <f t="shared" si="182"/>
        <v>86.395955420914959</v>
      </c>
      <c r="P636" s="33"/>
      <c r="Q636" s="33"/>
      <c r="R636" s="33"/>
      <c r="S636" s="33"/>
      <c r="T636" s="33"/>
      <c r="U636" s="33"/>
      <c r="V636" s="33"/>
      <c r="W636" s="31">
        <f t="shared" si="183"/>
        <v>3.8297826124014983E-26</v>
      </c>
      <c r="X636" s="31">
        <f t="shared" si="184"/>
        <v>5.5905626488016464</v>
      </c>
      <c r="Y636" s="31">
        <f t="shared" si="185"/>
        <v>5.5905626488016464</v>
      </c>
      <c r="Z636" s="31">
        <f t="shared" si="186"/>
        <v>-2.3959554209149587</v>
      </c>
      <c r="AA636" s="31"/>
      <c r="AB636" s="31"/>
      <c r="AC636" s="31"/>
      <c r="AD636" s="31"/>
      <c r="AE636" s="31"/>
      <c r="AF636" s="31"/>
      <c r="AG636" s="31"/>
      <c r="AH636" s="33">
        <f t="shared" si="187"/>
        <v>0.93344568275236095</v>
      </c>
      <c r="AI636" s="33">
        <f t="shared" si="188"/>
        <v>1.0285232788204162</v>
      </c>
      <c r="AJ636" s="33">
        <f t="shared" si="189"/>
        <v>0.99999999999999967</v>
      </c>
      <c r="AK636" s="95">
        <f t="shared" si="190"/>
        <v>0.96610586446840152</v>
      </c>
      <c r="AL636" s="3">
        <f t="shared" si="191"/>
        <v>0.96622588199262027</v>
      </c>
      <c r="AM636" s="3"/>
      <c r="AN636" s="3"/>
      <c r="AO636" s="3"/>
      <c r="AP636" s="3"/>
      <c r="AQ636" s="3"/>
      <c r="AR636" s="90">
        <f t="shared" si="197"/>
        <v>0</v>
      </c>
      <c r="AS636" s="91">
        <f t="shared" si="198"/>
        <v>0</v>
      </c>
      <c r="AT636" s="89">
        <f>SUM(AS$9:AS636)*RLR</f>
        <v>120</v>
      </c>
      <c r="AU636" s="90">
        <f>AT636-SUM(AW$9:AW636)</f>
        <v>4.0528941608855575</v>
      </c>
      <c r="AV636" s="48">
        <f t="shared" si="192"/>
        <v>0.3236245954692557</v>
      </c>
      <c r="AW636" s="31">
        <f t="shared" si="199"/>
        <v>1.3173003773192487E-2</v>
      </c>
      <c r="AX636" s="90">
        <f>SUM(AW$9:AW636)*RRF</f>
        <v>81.162974087380107</v>
      </c>
      <c r="AY636" s="96"/>
    </row>
    <row r="637" spans="1:51" x14ac:dyDescent="0.25">
      <c r="A637" s="14">
        <f t="shared" si="193"/>
        <v>6.28</v>
      </c>
      <c r="B637" s="59">
        <f>IF($B$4="AY",0,IFERROR(P*INDEX('UWYr writing pattern'!$C$4:$C$18,MATCH('Extended model w.Calcs'!$A637,'UWYr writing pattern'!$A$4:$A$18,0)) / 25,B636))</f>
        <v>0</v>
      </c>
      <c r="C637" s="36">
        <f t="shared" si="194"/>
        <v>3.7016672654866394E-26</v>
      </c>
      <c r="E637" s="48">
        <f t="shared" si="180"/>
        <v>18.84</v>
      </c>
      <c r="F637" s="34">
        <f t="shared" si="195"/>
        <v>8.5759774927704984E-27</v>
      </c>
      <c r="G637" s="31">
        <f>SUM($F$9:F637)*RLR</f>
        <v>119.99999999999996</v>
      </c>
      <c r="H637" s="32"/>
      <c r="I637" s="36">
        <f>G637-SUM($L$9:L637)</f>
        <v>7.9606717329214405</v>
      </c>
      <c r="K637" s="48">
        <f t="shared" si="181"/>
        <v>0.32327586206896547</v>
      </c>
      <c r="L637" s="31">
        <f t="shared" si="196"/>
        <v>2.584633679519948E-2</v>
      </c>
      <c r="M637" s="36">
        <f>SUM($L$9:L637)*RRF</f>
        <v>78.427529786954963</v>
      </c>
      <c r="N637" s="33"/>
      <c r="O637" s="36">
        <f t="shared" si="182"/>
        <v>86.388201519876404</v>
      </c>
      <c r="P637" s="33"/>
      <c r="Q637" s="33"/>
      <c r="R637" s="33"/>
      <c r="S637" s="33"/>
      <c r="T637" s="33"/>
      <c r="U637" s="33"/>
      <c r="V637" s="33"/>
      <c r="W637" s="31">
        <f t="shared" si="183"/>
        <v>3.1094005030087768E-26</v>
      </c>
      <c r="X637" s="31">
        <f t="shared" si="184"/>
        <v>5.5724702130450083</v>
      </c>
      <c r="Y637" s="31">
        <f t="shared" si="185"/>
        <v>5.5724702130450083</v>
      </c>
      <c r="Z637" s="31">
        <f t="shared" si="186"/>
        <v>-2.3882015198764037</v>
      </c>
      <c r="AA637" s="31"/>
      <c r="AB637" s="31"/>
      <c r="AC637" s="31"/>
      <c r="AD637" s="31"/>
      <c r="AE637" s="31"/>
      <c r="AF637" s="31"/>
      <c r="AG637" s="31"/>
      <c r="AH637" s="33">
        <f t="shared" si="187"/>
        <v>0.93366106889232103</v>
      </c>
      <c r="AI637" s="33">
        <f t="shared" si="188"/>
        <v>1.028430970474719</v>
      </c>
      <c r="AJ637" s="33">
        <f t="shared" si="189"/>
        <v>0.99999999999999967</v>
      </c>
      <c r="AK637" s="95">
        <f t="shared" si="190"/>
        <v>0.96621531799684279</v>
      </c>
      <c r="AL637" s="3">
        <f t="shared" si="191"/>
        <v>0.96633518334539503</v>
      </c>
      <c r="AM637" s="3"/>
      <c r="AN637" s="3"/>
      <c r="AO637" s="3"/>
      <c r="AP637" s="3"/>
      <c r="AQ637" s="3"/>
      <c r="AR637" s="90">
        <f t="shared" si="197"/>
        <v>0</v>
      </c>
      <c r="AS637" s="91">
        <f t="shared" si="198"/>
        <v>0</v>
      </c>
      <c r="AT637" s="89">
        <f>SUM(AS$9:AS637)*RLR</f>
        <v>120</v>
      </c>
      <c r="AU637" s="90">
        <f>AT637-SUM(AW$9:AW637)</f>
        <v>4.0397779985525943</v>
      </c>
      <c r="AV637" s="48">
        <f t="shared" si="192"/>
        <v>0.32327586206896547</v>
      </c>
      <c r="AW637" s="31">
        <f t="shared" si="199"/>
        <v>1.311616233296297E-2</v>
      </c>
      <c r="AX637" s="90">
        <f>SUM(AW$9:AW637)*RRF</f>
        <v>81.172155401013185</v>
      </c>
      <c r="AY637" s="96"/>
    </row>
    <row r="638" spans="1:51" x14ac:dyDescent="0.25">
      <c r="A638" s="14">
        <f t="shared" si="193"/>
        <v>6.29</v>
      </c>
      <c r="B638" s="59">
        <f>IF($B$4="AY",0,IFERROR(P*INDEX('UWYr writing pattern'!$C$4:$C$18,MATCH('Extended model w.Calcs'!$A638,'UWYr writing pattern'!$A$4:$A$18,0)) / 25,B637))</f>
        <v>0</v>
      </c>
      <c r="C638" s="36">
        <f t="shared" si="194"/>
        <v>3.0042731526689566E-26</v>
      </c>
      <c r="E638" s="48">
        <f t="shared" si="180"/>
        <v>18.87</v>
      </c>
      <c r="F638" s="34">
        <f t="shared" si="195"/>
        <v>6.9739411281768297E-27</v>
      </c>
      <c r="G638" s="31">
        <f>SUM($F$9:F638)*RLR</f>
        <v>119.99999999999996</v>
      </c>
      <c r="H638" s="32"/>
      <c r="I638" s="36">
        <f>G638-SUM($L$9:L638)</f>
        <v>7.9349368027503573</v>
      </c>
      <c r="K638" s="48">
        <f t="shared" si="181"/>
        <v>0.32292787944025836</v>
      </c>
      <c r="L638" s="31">
        <f t="shared" si="196"/>
        <v>2.5734930171082238E-2</v>
      </c>
      <c r="M638" s="36">
        <f>SUM($L$9:L638)*RRF</f>
        <v>78.445544238074717</v>
      </c>
      <c r="N638" s="33"/>
      <c r="O638" s="36">
        <f t="shared" si="182"/>
        <v>86.380481040825075</v>
      </c>
      <c r="P638" s="33"/>
      <c r="Q638" s="33"/>
      <c r="R638" s="33"/>
      <c r="S638" s="33"/>
      <c r="T638" s="33"/>
      <c r="U638" s="33"/>
      <c r="V638" s="33"/>
      <c r="W638" s="31">
        <f t="shared" si="183"/>
        <v>2.5235894482419233E-26</v>
      </c>
      <c r="X638" s="31">
        <f t="shared" si="184"/>
        <v>5.5544557619252499</v>
      </c>
      <c r="Y638" s="31">
        <f t="shared" si="185"/>
        <v>5.5544557619252499</v>
      </c>
      <c r="Z638" s="31">
        <f t="shared" si="186"/>
        <v>-2.3804810408250745</v>
      </c>
      <c r="AA638" s="31"/>
      <c r="AB638" s="31"/>
      <c r="AC638" s="31"/>
      <c r="AD638" s="31"/>
      <c r="AE638" s="31"/>
      <c r="AF638" s="31"/>
      <c r="AG638" s="31"/>
      <c r="AH638" s="33">
        <f t="shared" si="187"/>
        <v>0.93387552664374662</v>
      </c>
      <c r="AI638" s="33">
        <f t="shared" si="188"/>
        <v>1.0283390600098223</v>
      </c>
      <c r="AJ638" s="33">
        <f t="shared" si="189"/>
        <v>0.99999999999999967</v>
      </c>
      <c r="AK638" s="95">
        <f t="shared" si="190"/>
        <v>0.96632430075787445</v>
      </c>
      <c r="AL638" s="3">
        <f t="shared" si="191"/>
        <v>0.96644401357164911</v>
      </c>
      <c r="AM638" s="3"/>
      <c r="AN638" s="3"/>
      <c r="AO638" s="3"/>
      <c r="AP638" s="3"/>
      <c r="AQ638" s="3"/>
      <c r="AR638" s="90">
        <f t="shared" si="197"/>
        <v>0</v>
      </c>
      <c r="AS638" s="91">
        <f t="shared" si="198"/>
        <v>0</v>
      </c>
      <c r="AT638" s="89">
        <f>SUM(AS$9:AS638)*RLR</f>
        <v>120</v>
      </c>
      <c r="AU638" s="90">
        <f>AT638-SUM(AW$9:AW638)</f>
        <v>4.0267183714020973</v>
      </c>
      <c r="AV638" s="48">
        <f t="shared" si="192"/>
        <v>0.32292787944025836</v>
      </c>
      <c r="AW638" s="31">
        <f t="shared" si="199"/>
        <v>1.3059627150493299E-2</v>
      </c>
      <c r="AX638" s="90">
        <f>SUM(AW$9:AW638)*RRF</f>
        <v>81.181297140018529</v>
      </c>
      <c r="AY638" s="96"/>
    </row>
    <row r="639" spans="1:51" x14ac:dyDescent="0.25">
      <c r="A639" s="14">
        <f t="shared" si="193"/>
        <v>6.3</v>
      </c>
      <c r="B639" s="59">
        <f>IF($B$4="AY",0,IFERROR(P*INDEX('UWYr writing pattern'!$C$4:$C$18,MATCH('Extended model w.Calcs'!$A639,'UWYr writing pattern'!$A$4:$A$18,0)) / 25,B638))</f>
        <v>0</v>
      </c>
      <c r="C639" s="36">
        <f t="shared" si="194"/>
        <v>2.4373668087603244E-26</v>
      </c>
      <c r="E639" s="48">
        <f t="shared" si="180"/>
        <v>18.899999999999999</v>
      </c>
      <c r="F639" s="34">
        <f t="shared" si="195"/>
        <v>5.6690634390863211E-27</v>
      </c>
      <c r="G639" s="31">
        <f>SUM($F$9:F639)*RLR</f>
        <v>119.99999999999996</v>
      </c>
      <c r="H639" s="32"/>
      <c r="I639" s="36">
        <f>G639-SUM($L$9:L639)</f>
        <v>7.9093126795983153</v>
      </c>
      <c r="K639" s="48">
        <f t="shared" si="181"/>
        <v>0.32258064516129031</v>
      </c>
      <c r="L639" s="31">
        <f t="shared" si="196"/>
        <v>2.5624123152046364E-2</v>
      </c>
      <c r="M639" s="36">
        <f>SUM($L$9:L639)*RRF</f>
        <v>78.463481124281145</v>
      </c>
      <c r="N639" s="33"/>
      <c r="O639" s="36">
        <f t="shared" si="182"/>
        <v>86.37279380387946</v>
      </c>
      <c r="P639" s="33"/>
      <c r="Q639" s="33"/>
      <c r="R639" s="33"/>
      <c r="S639" s="33"/>
      <c r="T639" s="33"/>
      <c r="U639" s="33"/>
      <c r="V639" s="33"/>
      <c r="W639" s="31">
        <f t="shared" si="183"/>
        <v>2.0473881193586724E-26</v>
      </c>
      <c r="X639" s="31">
        <f t="shared" si="184"/>
        <v>5.5365188757188202</v>
      </c>
      <c r="Y639" s="31">
        <f t="shared" si="185"/>
        <v>5.5365188757188202</v>
      </c>
      <c r="Z639" s="31">
        <f t="shared" si="186"/>
        <v>-2.3727938038794605</v>
      </c>
      <c r="AA639" s="31"/>
      <c r="AB639" s="31"/>
      <c r="AC639" s="31"/>
      <c r="AD639" s="31"/>
      <c r="AE639" s="31"/>
      <c r="AF639" s="31"/>
      <c r="AG639" s="31"/>
      <c r="AH639" s="33">
        <f t="shared" si="187"/>
        <v>0.93408906100334699</v>
      </c>
      <c r="AI639" s="33">
        <f t="shared" si="188"/>
        <v>1.0282475452842792</v>
      </c>
      <c r="AJ639" s="33">
        <f t="shared" si="189"/>
        <v>0.99999999999999967</v>
      </c>
      <c r="AK639" s="95">
        <f t="shared" si="190"/>
        <v>0.96643281527978253</v>
      </c>
      <c r="AL639" s="3">
        <f t="shared" si="191"/>
        <v>0.9665523752070474</v>
      </c>
      <c r="AM639" s="3"/>
      <c r="AN639" s="3"/>
      <c r="AO639" s="3"/>
      <c r="AP639" s="3"/>
      <c r="AQ639" s="3"/>
      <c r="AR639" s="90">
        <f t="shared" si="197"/>
        <v>0</v>
      </c>
      <c r="AS639" s="91">
        <f t="shared" si="198"/>
        <v>0</v>
      </c>
      <c r="AT639" s="89">
        <f>SUM(AS$9:AS639)*RLR</f>
        <v>120</v>
      </c>
      <c r="AU639" s="90">
        <f>AT639-SUM(AW$9:AW639)</f>
        <v>4.0137149751543006</v>
      </c>
      <c r="AV639" s="48">
        <f t="shared" si="192"/>
        <v>0.32258064516129031</v>
      </c>
      <c r="AW639" s="31">
        <f t="shared" si="199"/>
        <v>1.3003396247800099E-2</v>
      </c>
      <c r="AX639" s="90">
        <f>SUM(AW$9:AW639)*RRF</f>
        <v>81.190399517391981</v>
      </c>
      <c r="AY639" s="96"/>
    </row>
    <row r="640" spans="1:51" x14ac:dyDescent="0.25">
      <c r="A640" s="14">
        <f t="shared" si="193"/>
        <v>6.31</v>
      </c>
      <c r="B640" s="59">
        <f>IF($B$4="AY",0,IFERROR(P*INDEX('UWYr writing pattern'!$C$4:$C$18,MATCH('Extended model w.Calcs'!$A640,'UWYr writing pattern'!$A$4:$A$18,0)) / 25,B639))</f>
        <v>0</v>
      </c>
      <c r="C640" s="36">
        <f t="shared" si="194"/>
        <v>1.9767044819046231E-26</v>
      </c>
      <c r="E640" s="48">
        <f t="shared" si="180"/>
        <v>18.93</v>
      </c>
      <c r="F640" s="34">
        <f t="shared" si="195"/>
        <v>4.6066232685570131E-27</v>
      </c>
      <c r="G640" s="31">
        <f>SUM($F$9:F640)*RLR</f>
        <v>119.99999999999996</v>
      </c>
      <c r="H640" s="32"/>
      <c r="I640" s="36">
        <f>G640-SUM($L$9:L640)</f>
        <v>7.8837987677286492</v>
      </c>
      <c r="K640" s="48">
        <f t="shared" si="181"/>
        <v>0.32223415682062301</v>
      </c>
      <c r="L640" s="31">
        <f t="shared" si="196"/>
        <v>2.5513911869671984E-2</v>
      </c>
      <c r="M640" s="36">
        <f>SUM($L$9:L640)*RRF</f>
        <v>78.481340862589917</v>
      </c>
      <c r="N640" s="33"/>
      <c r="O640" s="36">
        <f t="shared" si="182"/>
        <v>86.365139630318566</v>
      </c>
      <c r="P640" s="33"/>
      <c r="Q640" s="33"/>
      <c r="R640" s="33"/>
      <c r="S640" s="33"/>
      <c r="T640" s="33"/>
      <c r="U640" s="33"/>
      <c r="V640" s="33"/>
      <c r="W640" s="31">
        <f t="shared" si="183"/>
        <v>1.6604317647998832E-26</v>
      </c>
      <c r="X640" s="31">
        <f t="shared" si="184"/>
        <v>5.5186591374100544</v>
      </c>
      <c r="Y640" s="31">
        <f t="shared" si="185"/>
        <v>5.5186591374100544</v>
      </c>
      <c r="Z640" s="31">
        <f t="shared" si="186"/>
        <v>-2.3651396303185663</v>
      </c>
      <c r="AA640" s="31"/>
      <c r="AB640" s="31"/>
      <c r="AC640" s="31"/>
      <c r="AD640" s="31"/>
      <c r="AE640" s="31"/>
      <c r="AF640" s="31"/>
      <c r="AG640" s="31"/>
      <c r="AH640" s="33">
        <f t="shared" si="187"/>
        <v>0.93430167693559429</v>
      </c>
      <c r="AI640" s="33">
        <f t="shared" si="188"/>
        <v>1.028156424170459</v>
      </c>
      <c r="AJ640" s="33">
        <f t="shared" si="189"/>
        <v>0.99999999999999967</v>
      </c>
      <c r="AK640" s="95">
        <f t="shared" si="190"/>
        <v>0.9665408640745764</v>
      </c>
      <c r="AL640" s="3">
        <f t="shared" si="191"/>
        <v>0.96666027077089567</v>
      </c>
      <c r="AM640" s="3"/>
      <c r="AN640" s="3"/>
      <c r="AO640" s="3"/>
      <c r="AP640" s="3"/>
      <c r="AQ640" s="3"/>
      <c r="AR640" s="90">
        <f t="shared" si="197"/>
        <v>0</v>
      </c>
      <c r="AS640" s="91">
        <f t="shared" si="198"/>
        <v>0</v>
      </c>
      <c r="AT640" s="89">
        <f>SUM(AS$9:AS640)*RLR</f>
        <v>120</v>
      </c>
      <c r="AU640" s="90">
        <f>AT640-SUM(AW$9:AW640)</f>
        <v>4.0007675074925118</v>
      </c>
      <c r="AV640" s="48">
        <f t="shared" si="192"/>
        <v>0.32223415682062301</v>
      </c>
      <c r="AW640" s="31">
        <f t="shared" si="199"/>
        <v>1.2947467661788066E-2</v>
      </c>
      <c r="AX640" s="90">
        <f>SUM(AW$9:AW640)*RRF</f>
        <v>81.199462744755238</v>
      </c>
      <c r="AY640" s="96"/>
    </row>
    <row r="641" spans="1:51" x14ac:dyDescent="0.25">
      <c r="A641" s="14">
        <f t="shared" si="193"/>
        <v>6.32</v>
      </c>
      <c r="B641" s="59">
        <f>IF($B$4="AY",0,IFERROR(P*INDEX('UWYr writing pattern'!$C$4:$C$18,MATCH('Extended model w.Calcs'!$A641,'UWYr writing pattern'!$A$4:$A$18,0)) / 25,B640))</f>
        <v>0</v>
      </c>
      <c r="C641" s="36">
        <f t="shared" si="194"/>
        <v>1.6025143234800779E-26</v>
      </c>
      <c r="E641" s="48">
        <f t="shared" si="180"/>
        <v>18.96</v>
      </c>
      <c r="F641" s="34">
        <f t="shared" si="195"/>
        <v>3.7419015842454517E-27</v>
      </c>
      <c r="G641" s="31">
        <f>SUM($F$9:F641)*RLR</f>
        <v>119.99999999999996</v>
      </c>
      <c r="H641" s="32"/>
      <c r="I641" s="36">
        <f>G641-SUM($L$9:L641)</f>
        <v>7.858394475244026</v>
      </c>
      <c r="K641" s="48">
        <f t="shared" si="181"/>
        <v>0.32188841201716739</v>
      </c>
      <c r="L641" s="31">
        <f t="shared" si="196"/>
        <v>2.5404292484625082E-2</v>
      </c>
      <c r="M641" s="36">
        <f>SUM($L$9:L641)*RRF</f>
        <v>78.499123867329146</v>
      </c>
      <c r="N641" s="33"/>
      <c r="O641" s="36">
        <f t="shared" si="182"/>
        <v>86.357518342573172</v>
      </c>
      <c r="P641" s="33"/>
      <c r="Q641" s="33"/>
      <c r="R641" s="33"/>
      <c r="S641" s="33"/>
      <c r="T641" s="33"/>
      <c r="U641" s="33"/>
      <c r="V641" s="33"/>
      <c r="W641" s="31">
        <f t="shared" si="183"/>
        <v>1.3461120317232652E-26</v>
      </c>
      <c r="X641" s="31">
        <f t="shared" si="184"/>
        <v>5.5008761326708182</v>
      </c>
      <c r="Y641" s="31">
        <f t="shared" si="185"/>
        <v>5.5008761326708182</v>
      </c>
      <c r="Z641" s="31">
        <f t="shared" si="186"/>
        <v>-2.3575183425731723</v>
      </c>
      <c r="AA641" s="31"/>
      <c r="AB641" s="31"/>
      <c r="AC641" s="31"/>
      <c r="AD641" s="31"/>
      <c r="AE641" s="31"/>
      <c r="AF641" s="31"/>
      <c r="AG641" s="31"/>
      <c r="AH641" s="33">
        <f t="shared" si="187"/>
        <v>0.93451337937296608</v>
      </c>
      <c r="AI641" s="33">
        <f t="shared" si="188"/>
        <v>1.0280656945544426</v>
      </c>
      <c r="AJ641" s="33">
        <f t="shared" si="189"/>
        <v>0.99999999999999967</v>
      </c>
      <c r="AK641" s="95">
        <f t="shared" si="190"/>
        <v>0.96664844963811147</v>
      </c>
      <c r="AL641" s="3">
        <f t="shared" si="191"/>
        <v>0.96676770276626334</v>
      </c>
      <c r="AM641" s="3"/>
      <c r="AN641" s="3"/>
      <c r="AO641" s="3"/>
      <c r="AP641" s="3"/>
      <c r="AQ641" s="3"/>
      <c r="AR641" s="90">
        <f t="shared" si="197"/>
        <v>0</v>
      </c>
      <c r="AS641" s="91">
        <f t="shared" si="198"/>
        <v>0</v>
      </c>
      <c r="AT641" s="89">
        <f>SUM(AS$9:AS641)*RLR</f>
        <v>120</v>
      </c>
      <c r="AU641" s="90">
        <f>AT641-SUM(AW$9:AW641)</f>
        <v>3.9878756680483889</v>
      </c>
      <c r="AV641" s="48">
        <f t="shared" si="192"/>
        <v>0.32188841201716739</v>
      </c>
      <c r="AW641" s="31">
        <f t="shared" si="199"/>
        <v>1.2891839444121951E-2</v>
      </c>
      <c r="AX641" s="90">
        <f>SUM(AW$9:AW641)*RRF</f>
        <v>81.208487032366122</v>
      </c>
      <c r="AY641" s="96"/>
    </row>
    <row r="642" spans="1:51" x14ac:dyDescent="0.25">
      <c r="A642" s="14">
        <f t="shared" si="193"/>
        <v>6.33</v>
      </c>
      <c r="B642" s="59">
        <f>IF($B$4="AY",0,IFERROR(P*INDEX('UWYr writing pattern'!$C$4:$C$18,MATCH('Extended model w.Calcs'!$A642,'UWYr writing pattern'!$A$4:$A$18,0)) / 25,B641))</f>
        <v>0</v>
      </c>
      <c r="C642" s="36">
        <f t="shared" si="194"/>
        <v>1.2986776077482551E-26</v>
      </c>
      <c r="E642" s="48">
        <f t="shared" si="180"/>
        <v>18.990000000000002</v>
      </c>
      <c r="F642" s="34">
        <f t="shared" si="195"/>
        <v>3.0383671573182278E-27</v>
      </c>
      <c r="G642" s="31">
        <f>SUM($F$9:F642)*RLR</f>
        <v>119.99999999999996</v>
      </c>
      <c r="H642" s="32"/>
      <c r="I642" s="36">
        <f>G642-SUM($L$9:L642)</f>
        <v>7.8330992140576114</v>
      </c>
      <c r="K642" s="48">
        <f t="shared" si="181"/>
        <v>0.32154340836012862</v>
      </c>
      <c r="L642" s="31">
        <f t="shared" si="196"/>
        <v>2.5295261186407809E-2</v>
      </c>
      <c r="M642" s="36">
        <f>SUM($L$9:L642)*RRF</f>
        <v>78.516830550159639</v>
      </c>
      <c r="N642" s="33"/>
      <c r="O642" s="36">
        <f t="shared" si="182"/>
        <v>86.349929764217251</v>
      </c>
      <c r="P642" s="33"/>
      <c r="Q642" s="33"/>
      <c r="R642" s="33"/>
      <c r="S642" s="33"/>
      <c r="T642" s="33"/>
      <c r="U642" s="33"/>
      <c r="V642" s="33"/>
      <c r="W642" s="31">
        <f t="shared" si="183"/>
        <v>1.0908891905085343E-26</v>
      </c>
      <c r="X642" s="31">
        <f t="shared" si="184"/>
        <v>5.4831694498403278</v>
      </c>
      <c r="Y642" s="31">
        <f t="shared" si="185"/>
        <v>5.4831694498403278</v>
      </c>
      <c r="Z642" s="31">
        <f t="shared" si="186"/>
        <v>-2.3499297642172507</v>
      </c>
      <c r="AA642" s="31"/>
      <c r="AB642" s="31"/>
      <c r="AC642" s="31"/>
      <c r="AD642" s="31"/>
      <c r="AE642" s="31"/>
      <c r="AF642" s="31"/>
      <c r="AG642" s="31"/>
      <c r="AH642" s="33">
        <f t="shared" si="187"/>
        <v>0.93472417321618617</v>
      </c>
      <c r="AI642" s="33">
        <f t="shared" si="188"/>
        <v>1.0279753543359196</v>
      </c>
      <c r="AJ642" s="33">
        <f t="shared" si="189"/>
        <v>0.99999999999999967</v>
      </c>
      <c r="AK642" s="95">
        <f t="shared" si="190"/>
        <v>0.96675557445020954</v>
      </c>
      <c r="AL642" s="3">
        <f t="shared" si="191"/>
        <v>0.96687467368010582</v>
      </c>
      <c r="AM642" s="3"/>
      <c r="AN642" s="3"/>
      <c r="AO642" s="3"/>
      <c r="AP642" s="3"/>
      <c r="AQ642" s="3"/>
      <c r="AR642" s="90">
        <f t="shared" si="197"/>
        <v>0</v>
      </c>
      <c r="AS642" s="91">
        <f t="shared" si="198"/>
        <v>0</v>
      </c>
      <c r="AT642" s="89">
        <f>SUM(AS$9:AS642)*RLR</f>
        <v>120</v>
      </c>
      <c r="AU642" s="90">
        <f>AT642-SUM(AW$9:AW642)</f>
        <v>3.9750391583872897</v>
      </c>
      <c r="AV642" s="48">
        <f t="shared" si="192"/>
        <v>0.32154340836012862</v>
      </c>
      <c r="AW642" s="31">
        <f t="shared" si="199"/>
        <v>1.2836509661099964E-2</v>
      </c>
      <c r="AX642" s="90">
        <f>SUM(AW$9:AW642)*RRF</f>
        <v>81.217472589128889</v>
      </c>
      <c r="AY642" s="96"/>
    </row>
    <row r="643" spans="1:51" x14ac:dyDescent="0.25">
      <c r="A643" s="14">
        <f t="shared" si="193"/>
        <v>6.34</v>
      </c>
      <c r="B643" s="59">
        <f>IF($B$4="AY",0,IFERROR(P*INDEX('UWYr writing pattern'!$C$4:$C$18,MATCH('Extended model w.Calcs'!$A643,'UWYr writing pattern'!$A$4:$A$18,0)) / 25,B642))</f>
        <v>0</v>
      </c>
      <c r="C643" s="36">
        <f t="shared" si="194"/>
        <v>1.0520587300368615E-26</v>
      </c>
      <c r="E643" s="48">
        <f t="shared" si="180"/>
        <v>19.02</v>
      </c>
      <c r="F643" s="34">
        <f t="shared" si="195"/>
        <v>2.4661887771139368E-27</v>
      </c>
      <c r="G643" s="31">
        <f>SUM($F$9:F643)*RLR</f>
        <v>119.99999999999996</v>
      </c>
      <c r="H643" s="32"/>
      <c r="I643" s="36">
        <f>G643-SUM($L$9:L643)</f>
        <v>7.8079123998645059</v>
      </c>
      <c r="K643" s="48">
        <f t="shared" si="181"/>
        <v>0.32119914346895073</v>
      </c>
      <c r="L643" s="31">
        <f t="shared" si="196"/>
        <v>2.5186814193111293E-2</v>
      </c>
      <c r="M643" s="36">
        <f>SUM($L$9:L643)*RRF</f>
        <v>78.534461320094806</v>
      </c>
      <c r="N643" s="33"/>
      <c r="O643" s="36">
        <f t="shared" si="182"/>
        <v>86.342373719959312</v>
      </c>
      <c r="P643" s="33"/>
      <c r="Q643" s="33"/>
      <c r="R643" s="33"/>
      <c r="S643" s="33"/>
      <c r="T643" s="33"/>
      <c r="U643" s="33"/>
      <c r="V643" s="33"/>
      <c r="W643" s="31">
        <f t="shared" si="183"/>
        <v>8.837293332309635E-27</v>
      </c>
      <c r="X643" s="31">
        <f t="shared" si="184"/>
        <v>5.465538679905154</v>
      </c>
      <c r="Y643" s="31">
        <f t="shared" si="185"/>
        <v>5.465538679905154</v>
      </c>
      <c r="Z643" s="31">
        <f t="shared" si="186"/>
        <v>-2.342373719959312</v>
      </c>
      <c r="AA643" s="31"/>
      <c r="AB643" s="31"/>
      <c r="AC643" s="31"/>
      <c r="AD643" s="31"/>
      <c r="AE643" s="31"/>
      <c r="AF643" s="31"/>
      <c r="AG643" s="31"/>
      <c r="AH643" s="33">
        <f t="shared" si="187"/>
        <v>0.93493406333446194</v>
      </c>
      <c r="AI643" s="33">
        <f t="shared" si="188"/>
        <v>1.0278854014280872</v>
      </c>
      <c r="AJ643" s="33">
        <f t="shared" si="189"/>
        <v>0.99999999999999967</v>
      </c>
      <c r="AK643" s="95">
        <f t="shared" si="190"/>
        <v>0.96686224097477913</v>
      </c>
      <c r="AL643" s="3">
        <f t="shared" si="191"/>
        <v>0.96698118598338534</v>
      </c>
      <c r="AM643" s="3"/>
      <c r="AN643" s="3"/>
      <c r="AO643" s="3"/>
      <c r="AP643" s="3"/>
      <c r="AQ643" s="3"/>
      <c r="AR643" s="90">
        <f t="shared" si="197"/>
        <v>0</v>
      </c>
      <c r="AS643" s="91">
        <f t="shared" si="198"/>
        <v>0</v>
      </c>
      <c r="AT643" s="89">
        <f>SUM(AS$9:AS643)*RLR</f>
        <v>120</v>
      </c>
      <c r="AU643" s="90">
        <f>AT643-SUM(AW$9:AW643)</f>
        <v>3.962257681993762</v>
      </c>
      <c r="AV643" s="48">
        <f t="shared" si="192"/>
        <v>0.32119914346895073</v>
      </c>
      <c r="AW643" s="31">
        <f t="shared" si="199"/>
        <v>1.2781476393528264E-2</v>
      </c>
      <c r="AX643" s="90">
        <f>SUM(AW$9:AW643)*RRF</f>
        <v>81.226419622604368</v>
      </c>
      <c r="AY643" s="96"/>
    </row>
    <row r="644" spans="1:51" x14ac:dyDescent="0.25">
      <c r="A644" s="14">
        <f t="shared" si="193"/>
        <v>6.35</v>
      </c>
      <c r="B644" s="59">
        <f>IF($B$4="AY",0,IFERROR(P*INDEX('UWYr writing pattern'!$C$4:$C$18,MATCH('Extended model w.Calcs'!$A644,'UWYr writing pattern'!$A$4:$A$18,0)) / 25,B643))</f>
        <v>0</v>
      </c>
      <c r="C644" s="36">
        <f t="shared" si="194"/>
        <v>8.5195715958385045E-27</v>
      </c>
      <c r="E644" s="48">
        <f t="shared" si="180"/>
        <v>19.049999999999997</v>
      </c>
      <c r="F644" s="34">
        <f t="shared" si="195"/>
        <v>2.0010157045301104E-27</v>
      </c>
      <c r="G644" s="31">
        <f>SUM($F$9:F644)*RLR</f>
        <v>119.99999999999996</v>
      </c>
      <c r="H644" s="32"/>
      <c r="I644" s="36">
        <f>G644-SUM($L$9:L644)</f>
        <v>7.7828334521133371</v>
      </c>
      <c r="K644" s="48">
        <f t="shared" si="181"/>
        <v>0.32085561497326204</v>
      </c>
      <c r="L644" s="31">
        <f t="shared" si="196"/>
        <v>2.507894775117079E-2</v>
      </c>
      <c r="M644" s="36">
        <f>SUM($L$9:L644)*RRF</f>
        <v>78.552016583520626</v>
      </c>
      <c r="N644" s="33"/>
      <c r="O644" s="36">
        <f t="shared" si="182"/>
        <v>86.334850035633963</v>
      </c>
      <c r="P644" s="33"/>
      <c r="Q644" s="33"/>
      <c r="R644" s="33"/>
      <c r="S644" s="33"/>
      <c r="T644" s="33"/>
      <c r="U644" s="33"/>
      <c r="V644" s="33"/>
      <c r="W644" s="31">
        <f t="shared" si="183"/>
        <v>7.1564401405043438E-27</v>
      </c>
      <c r="X644" s="31">
        <f t="shared" si="184"/>
        <v>5.4479834164793353</v>
      </c>
      <c r="Y644" s="31">
        <f t="shared" si="185"/>
        <v>5.4479834164793353</v>
      </c>
      <c r="Z644" s="31">
        <f t="shared" si="186"/>
        <v>-2.3348500356339628</v>
      </c>
      <c r="AA644" s="31"/>
      <c r="AB644" s="31"/>
      <c r="AC644" s="31"/>
      <c r="AD644" s="31"/>
      <c r="AE644" s="31"/>
      <c r="AF644" s="31"/>
      <c r="AG644" s="31"/>
      <c r="AH644" s="33">
        <f t="shared" si="187"/>
        <v>0.93514305456572178</v>
      </c>
      <c r="AI644" s="33">
        <f t="shared" si="188"/>
        <v>1.0277958337575472</v>
      </c>
      <c r="AJ644" s="33">
        <f t="shared" si="189"/>
        <v>0.99999999999999967</v>
      </c>
      <c r="AK644" s="95">
        <f t="shared" si="190"/>
        <v>0.96696845165993472</v>
      </c>
      <c r="AL644" s="3">
        <f t="shared" si="191"/>
        <v>0.96708724213119035</v>
      </c>
      <c r="AM644" s="3"/>
      <c r="AN644" s="3"/>
      <c r="AO644" s="3"/>
      <c r="AP644" s="3"/>
      <c r="AQ644" s="3"/>
      <c r="AR644" s="90">
        <f t="shared" si="197"/>
        <v>0</v>
      </c>
      <c r="AS644" s="91">
        <f t="shared" si="198"/>
        <v>0</v>
      </c>
      <c r="AT644" s="89">
        <f>SUM(AS$9:AS644)*RLR</f>
        <v>120</v>
      </c>
      <c r="AU644" s="90">
        <f>AT644-SUM(AW$9:AW644)</f>
        <v>3.9495309442571624</v>
      </c>
      <c r="AV644" s="48">
        <f t="shared" si="192"/>
        <v>0.32085561497326204</v>
      </c>
      <c r="AW644" s="31">
        <f t="shared" si="199"/>
        <v>1.2726737736596666E-2</v>
      </c>
      <c r="AX644" s="90">
        <f>SUM(AW$9:AW644)*RRF</f>
        <v>81.235328339019986</v>
      </c>
      <c r="AY644" s="96"/>
    </row>
    <row r="645" spans="1:51" x14ac:dyDescent="0.25">
      <c r="A645" s="14">
        <f t="shared" si="193"/>
        <v>6.36</v>
      </c>
      <c r="B645" s="59">
        <f>IF($B$4="AY",0,IFERROR(P*INDEX('UWYr writing pattern'!$C$4:$C$18,MATCH('Extended model w.Calcs'!$A645,'UWYr writing pattern'!$A$4:$A$18,0)) / 25,B644))</f>
        <v>0</v>
      </c>
      <c r="C645" s="36">
        <f t="shared" si="194"/>
        <v>6.8965932068312694E-27</v>
      </c>
      <c r="E645" s="48">
        <f t="shared" si="180"/>
        <v>19.080000000000002</v>
      </c>
      <c r="F645" s="34">
        <f t="shared" si="195"/>
        <v>1.6229783890072351E-27</v>
      </c>
      <c r="G645" s="31">
        <f>SUM($F$9:F645)*RLR</f>
        <v>119.99999999999996</v>
      </c>
      <c r="H645" s="32"/>
      <c r="I645" s="36">
        <f>G645-SUM($L$9:L645)</f>
        <v>7.7578617939782077</v>
      </c>
      <c r="K645" s="48">
        <f t="shared" si="181"/>
        <v>0.32051282051282054</v>
      </c>
      <c r="L645" s="31">
        <f t="shared" si="196"/>
        <v>2.4971658135123011E-2</v>
      </c>
      <c r="M645" s="36">
        <f>SUM($L$9:L645)*RRF</f>
        <v>78.569496744215215</v>
      </c>
      <c r="N645" s="33"/>
      <c r="O645" s="36">
        <f t="shared" si="182"/>
        <v>86.327358538193423</v>
      </c>
      <c r="P645" s="33"/>
      <c r="Q645" s="33"/>
      <c r="R645" s="33"/>
      <c r="S645" s="33"/>
      <c r="T645" s="33"/>
      <c r="U645" s="33"/>
      <c r="V645" s="33"/>
      <c r="W645" s="31">
        <f t="shared" si="183"/>
        <v>5.7931382937382652E-27</v>
      </c>
      <c r="X645" s="31">
        <f t="shared" si="184"/>
        <v>5.4305032557847452</v>
      </c>
      <c r="Y645" s="31">
        <f t="shared" si="185"/>
        <v>5.4305032557847452</v>
      </c>
      <c r="Z645" s="31">
        <f t="shared" si="186"/>
        <v>-2.3273585381934225</v>
      </c>
      <c r="AA645" s="31"/>
      <c r="AB645" s="31"/>
      <c r="AC645" s="31"/>
      <c r="AD645" s="31"/>
      <c r="AE645" s="31"/>
      <c r="AF645" s="31"/>
      <c r="AG645" s="31"/>
      <c r="AH645" s="33">
        <f t="shared" si="187"/>
        <v>0.9353511517168478</v>
      </c>
      <c r="AI645" s="33">
        <f t="shared" si="188"/>
        <v>1.0277066492642075</v>
      </c>
      <c r="AJ645" s="33">
        <f t="shared" si="189"/>
        <v>0.99999999999999967</v>
      </c>
      <c r="AK645" s="95">
        <f t="shared" si="190"/>
        <v>0.96707420893811424</v>
      </c>
      <c r="AL645" s="3">
        <f t="shared" si="191"/>
        <v>0.96719284456285493</v>
      </c>
      <c r="AM645" s="3"/>
      <c r="AN645" s="3"/>
      <c r="AO645" s="3"/>
      <c r="AP645" s="3"/>
      <c r="AQ645" s="3"/>
      <c r="AR645" s="90">
        <f t="shared" si="197"/>
        <v>0</v>
      </c>
      <c r="AS645" s="91">
        <f t="shared" si="198"/>
        <v>0</v>
      </c>
      <c r="AT645" s="89">
        <f>SUM(AS$9:AS645)*RLR</f>
        <v>120</v>
      </c>
      <c r="AU645" s="90">
        <f>AT645-SUM(AW$9:AW645)</f>
        <v>3.9368586524574027</v>
      </c>
      <c r="AV645" s="48">
        <f t="shared" si="192"/>
        <v>0.32051282051282054</v>
      </c>
      <c r="AW645" s="31">
        <f t="shared" si="199"/>
        <v>1.2672291799755602E-2</v>
      </c>
      <c r="AX645" s="90">
        <f>SUM(AW$9:AW645)*RRF</f>
        <v>81.244198943279812</v>
      </c>
      <c r="AY645" s="96"/>
    </row>
    <row r="646" spans="1:51" x14ac:dyDescent="0.25">
      <c r="A646" s="14">
        <f t="shared" si="193"/>
        <v>6.37</v>
      </c>
      <c r="B646" s="59">
        <f>IF($B$4="AY",0,IFERROR(P*INDEX('UWYr writing pattern'!$C$4:$C$18,MATCH('Extended model w.Calcs'!$A646,'UWYr writing pattern'!$A$4:$A$18,0)) / 25,B645))</f>
        <v>0</v>
      </c>
      <c r="C646" s="36">
        <f t="shared" si="194"/>
        <v>5.5807232229678629E-27</v>
      </c>
      <c r="E646" s="48">
        <f t="shared" si="180"/>
        <v>19.11</v>
      </c>
      <c r="F646" s="34">
        <f t="shared" si="195"/>
        <v>1.3158699838634064E-27</v>
      </c>
      <c r="G646" s="31">
        <f>SUM($F$9:F646)*RLR</f>
        <v>119.99999999999996</v>
      </c>
      <c r="H646" s="32"/>
      <c r="I646" s="36">
        <f>G646-SUM($L$9:L646)</f>
        <v>7.7329968523308423</v>
      </c>
      <c r="K646" s="48">
        <f t="shared" si="181"/>
        <v>0.32017075773745995</v>
      </c>
      <c r="L646" s="31">
        <f t="shared" si="196"/>
        <v>2.4864941647366051E-2</v>
      </c>
      <c r="M646" s="36">
        <f>SUM($L$9:L646)*RRF</f>
        <v>78.586902203368382</v>
      </c>
      <c r="N646" s="33"/>
      <c r="O646" s="36">
        <f t="shared" si="182"/>
        <v>86.319899055699224</v>
      </c>
      <c r="P646" s="33"/>
      <c r="Q646" s="33"/>
      <c r="R646" s="33"/>
      <c r="S646" s="33"/>
      <c r="T646" s="33"/>
      <c r="U646" s="33"/>
      <c r="V646" s="33"/>
      <c r="W646" s="31">
        <f t="shared" si="183"/>
        <v>4.6878075072930042E-27</v>
      </c>
      <c r="X646" s="31">
        <f t="shared" si="184"/>
        <v>5.4130977966315896</v>
      </c>
      <c r="Y646" s="31">
        <f t="shared" si="185"/>
        <v>5.4130977966315896</v>
      </c>
      <c r="Z646" s="31">
        <f t="shared" si="186"/>
        <v>-2.3198990556992243</v>
      </c>
      <c r="AA646" s="31"/>
      <c r="AB646" s="31"/>
      <c r="AC646" s="31"/>
      <c r="AD646" s="31"/>
      <c r="AE646" s="31"/>
      <c r="AF646" s="31"/>
      <c r="AG646" s="31"/>
      <c r="AH646" s="33">
        <f t="shared" si="187"/>
        <v>0.93555835956390931</v>
      </c>
      <c r="AI646" s="33">
        <f t="shared" si="188"/>
        <v>1.0276178459011813</v>
      </c>
      <c r="AJ646" s="33">
        <f t="shared" si="189"/>
        <v>0.99999999999999967</v>
      </c>
      <c r="AK646" s="95">
        <f t="shared" si="190"/>
        <v>0.96717951522619661</v>
      </c>
      <c r="AL646" s="3">
        <f t="shared" si="191"/>
        <v>0.96729799570207664</v>
      </c>
      <c r="AM646" s="3"/>
      <c r="AN646" s="3"/>
      <c r="AO646" s="3"/>
      <c r="AP646" s="3"/>
      <c r="AQ646" s="3"/>
      <c r="AR646" s="90">
        <f t="shared" si="197"/>
        <v>0</v>
      </c>
      <c r="AS646" s="91">
        <f t="shared" si="198"/>
        <v>0</v>
      </c>
      <c r="AT646" s="89">
        <f>SUM(AS$9:AS646)*RLR</f>
        <v>120</v>
      </c>
      <c r="AU646" s="90">
        <f>AT646-SUM(AW$9:AW646)</f>
        <v>3.9242405157508102</v>
      </c>
      <c r="AV646" s="48">
        <f t="shared" si="192"/>
        <v>0.32017075773745995</v>
      </c>
      <c r="AW646" s="31">
        <f t="shared" si="199"/>
        <v>1.2618136706594242E-2</v>
      </c>
      <c r="AX646" s="90">
        <f>SUM(AW$9:AW646)*RRF</f>
        <v>81.253031638974434</v>
      </c>
      <c r="AY646" s="96"/>
    </row>
    <row r="647" spans="1:51" x14ac:dyDescent="0.25">
      <c r="A647" s="14">
        <f t="shared" si="193"/>
        <v>6.38</v>
      </c>
      <c r="B647" s="59">
        <f>IF($B$4="AY",0,IFERROR(P*INDEX('UWYr writing pattern'!$C$4:$C$18,MATCH('Extended model w.Calcs'!$A647,'UWYr writing pattern'!$A$4:$A$18,0)) / 25,B646))</f>
        <v>0</v>
      </c>
      <c r="C647" s="36">
        <f t="shared" si="194"/>
        <v>4.5142470150587044E-27</v>
      </c>
      <c r="E647" s="48">
        <f t="shared" si="180"/>
        <v>19.14</v>
      </c>
      <c r="F647" s="34">
        <f t="shared" si="195"/>
        <v>1.0664762079091585E-27</v>
      </c>
      <c r="G647" s="31">
        <f>SUM($F$9:F647)*RLR</f>
        <v>119.99999999999996</v>
      </c>
      <c r="H647" s="32"/>
      <c r="I647" s="36">
        <f>G647-SUM($L$9:L647)</f>
        <v>7.7082380577129186</v>
      </c>
      <c r="K647" s="48">
        <f t="shared" si="181"/>
        <v>0.31982942430703626</v>
      </c>
      <c r="L647" s="31">
        <f t="shared" si="196"/>
        <v>2.4758794617921586E-2</v>
      </c>
      <c r="M647" s="36">
        <f>SUM($L$9:L647)*RRF</f>
        <v>78.604233359600926</v>
      </c>
      <c r="N647" s="33"/>
      <c r="O647" s="36">
        <f t="shared" si="182"/>
        <v>86.312471417313844</v>
      </c>
      <c r="P647" s="33"/>
      <c r="Q647" s="33"/>
      <c r="R647" s="33"/>
      <c r="S647" s="33"/>
      <c r="T647" s="33"/>
      <c r="U647" s="33"/>
      <c r="V647" s="33"/>
      <c r="W647" s="31">
        <f t="shared" si="183"/>
        <v>3.7919674926493117E-27</v>
      </c>
      <c r="X647" s="31">
        <f t="shared" si="184"/>
        <v>5.3957666403990423</v>
      </c>
      <c r="Y647" s="31">
        <f t="shared" si="185"/>
        <v>5.3957666403990423</v>
      </c>
      <c r="Z647" s="31">
        <f t="shared" si="186"/>
        <v>-2.3124714173138443</v>
      </c>
      <c r="AA647" s="31"/>
      <c r="AB647" s="31"/>
      <c r="AC647" s="31"/>
      <c r="AD647" s="31"/>
      <c r="AE647" s="31"/>
      <c r="AF647" s="31"/>
      <c r="AG647" s="31"/>
      <c r="AH647" s="33">
        <f t="shared" si="187"/>
        <v>0.935764682852392</v>
      </c>
      <c r="AI647" s="33">
        <f t="shared" si="188"/>
        <v>1.0275294216346886</v>
      </c>
      <c r="AJ647" s="33">
        <f t="shared" si="189"/>
        <v>0.99999999999999967</v>
      </c>
      <c r="AK647" s="95">
        <f t="shared" si="190"/>
        <v>0.9672843729256172</v>
      </c>
      <c r="AL647" s="3">
        <f t="shared" si="191"/>
        <v>0.9674026979570326</v>
      </c>
      <c r="AM647" s="3"/>
      <c r="AN647" s="3"/>
      <c r="AO647" s="3"/>
      <c r="AP647" s="3"/>
      <c r="AQ647" s="3"/>
      <c r="AR647" s="90">
        <f t="shared" si="197"/>
        <v>0</v>
      </c>
      <c r="AS647" s="91">
        <f t="shared" si="198"/>
        <v>0</v>
      </c>
      <c r="AT647" s="89">
        <f>SUM(AS$9:AS647)*RLR</f>
        <v>120</v>
      </c>
      <c r="AU647" s="90">
        <f>AT647-SUM(AW$9:AW647)</f>
        <v>3.9116762451560874</v>
      </c>
      <c r="AV647" s="48">
        <f t="shared" si="192"/>
        <v>0.31982942430703626</v>
      </c>
      <c r="AW647" s="31">
        <f t="shared" si="199"/>
        <v>1.2564270594719776E-2</v>
      </c>
      <c r="AX647" s="90">
        <f>SUM(AW$9:AW647)*RRF</f>
        <v>81.261826628390736</v>
      </c>
      <c r="AY647" s="96"/>
    </row>
    <row r="648" spans="1:51" x14ac:dyDescent="0.25">
      <c r="A648" s="14">
        <f t="shared" si="193"/>
        <v>6.39</v>
      </c>
      <c r="B648" s="59">
        <f>IF($B$4="AY",0,IFERROR(P*INDEX('UWYr writing pattern'!$C$4:$C$18,MATCH('Extended model w.Calcs'!$A648,'UWYr writing pattern'!$A$4:$A$18,0)) / 25,B647))</f>
        <v>0</v>
      </c>
      <c r="C648" s="36">
        <f t="shared" si="194"/>
        <v>3.6502201363764686E-27</v>
      </c>
      <c r="E648" s="48">
        <f t="shared" si="180"/>
        <v>19.169999999999998</v>
      </c>
      <c r="F648" s="34">
        <f t="shared" si="195"/>
        <v>8.6402687868223601E-28</v>
      </c>
      <c r="G648" s="31">
        <f>SUM($F$9:F648)*RLR</f>
        <v>119.99999999999996</v>
      </c>
      <c r="H648" s="32"/>
      <c r="I648" s="36">
        <f>G648-SUM($L$9:L648)</f>
        <v>7.6835848443087258</v>
      </c>
      <c r="K648" s="48">
        <f t="shared" si="181"/>
        <v>0.31948881789137379</v>
      </c>
      <c r="L648" s="31">
        <f t="shared" si="196"/>
        <v>2.4653213404199098E-2</v>
      </c>
      <c r="M648" s="36">
        <f>SUM($L$9:L648)*RRF</f>
        <v>78.621490608983862</v>
      </c>
      <c r="N648" s="33"/>
      <c r="O648" s="36">
        <f t="shared" si="182"/>
        <v>86.305075453292588</v>
      </c>
      <c r="P648" s="33"/>
      <c r="Q648" s="33"/>
      <c r="R648" s="33"/>
      <c r="S648" s="33"/>
      <c r="T648" s="33"/>
      <c r="U648" s="33"/>
      <c r="V648" s="33"/>
      <c r="W648" s="31">
        <f t="shared" si="183"/>
        <v>3.0661849145562331E-27</v>
      </c>
      <c r="X648" s="31">
        <f t="shared" si="184"/>
        <v>5.3785093910161077</v>
      </c>
      <c r="Y648" s="31">
        <f t="shared" si="185"/>
        <v>5.3785093910161077</v>
      </c>
      <c r="Z648" s="31">
        <f t="shared" si="186"/>
        <v>-2.3050754532925879</v>
      </c>
      <c r="AA648" s="31"/>
      <c r="AB648" s="31"/>
      <c r="AC648" s="31"/>
      <c r="AD648" s="31"/>
      <c r="AE648" s="31"/>
      <c r="AF648" s="31"/>
      <c r="AG648" s="31"/>
      <c r="AH648" s="33">
        <f t="shared" si="187"/>
        <v>0.93597012629742693</v>
      </c>
      <c r="AI648" s="33">
        <f t="shared" si="188"/>
        <v>1.0274413744439594</v>
      </c>
      <c r="AJ648" s="33">
        <f t="shared" si="189"/>
        <v>0.99999999999999967</v>
      </c>
      <c r="AK648" s="95">
        <f t="shared" si="190"/>
        <v>0.96738878442248333</v>
      </c>
      <c r="AL648" s="3">
        <f t="shared" si="191"/>
        <v>0.96750695372049611</v>
      </c>
      <c r="AM648" s="3"/>
      <c r="AN648" s="3"/>
      <c r="AO648" s="3"/>
      <c r="AP648" s="3"/>
      <c r="AQ648" s="3"/>
      <c r="AR648" s="90">
        <f t="shared" si="197"/>
        <v>0</v>
      </c>
      <c r="AS648" s="91">
        <f t="shared" si="198"/>
        <v>0</v>
      </c>
      <c r="AT648" s="89">
        <f>SUM(AS$9:AS648)*RLR</f>
        <v>120</v>
      </c>
      <c r="AU648" s="90">
        <f>AT648-SUM(AW$9:AW648)</f>
        <v>3.8991655535404561</v>
      </c>
      <c r="AV648" s="48">
        <f t="shared" si="192"/>
        <v>0.31948881789137379</v>
      </c>
      <c r="AW648" s="31">
        <f t="shared" si="199"/>
        <v>1.2510691615637805E-2</v>
      </c>
      <c r="AX648" s="90">
        <f>SUM(AW$9:AW648)*RRF</f>
        <v>81.270584112521675</v>
      </c>
      <c r="AY648" s="96"/>
    </row>
    <row r="649" spans="1:51" x14ac:dyDescent="0.25">
      <c r="A649" s="14">
        <f t="shared" si="193"/>
        <v>6.4</v>
      </c>
      <c r="B649" s="59">
        <f>IF($B$4="AY",0,IFERROR(P*INDEX('UWYr writing pattern'!$C$4:$C$18,MATCH('Extended model w.Calcs'!$A649,'UWYr writing pattern'!$A$4:$A$18,0)) / 25,B648))</f>
        <v>0</v>
      </c>
      <c r="C649" s="36">
        <f t="shared" si="194"/>
        <v>2.9504729362330997E-27</v>
      </c>
      <c r="E649" s="48">
        <f t="shared" ref="E649:E712" si="200">(Ber*A649)</f>
        <v>19.200000000000003</v>
      </c>
      <c r="F649" s="34">
        <f t="shared" si="195"/>
        <v>6.9974720014336895E-28</v>
      </c>
      <c r="G649" s="31">
        <f>SUM($F$9:F649)*RLR</f>
        <v>119.99999999999996</v>
      </c>
      <c r="H649" s="32"/>
      <c r="I649" s="36">
        <f>G649-SUM($L$9:L649)</f>
        <v>7.6590366499179652</v>
      </c>
      <c r="K649" s="48">
        <f t="shared" ref="K649:K712" si="201">Bp_1/(Bp_2+A649)</f>
        <v>0.31914893617021273</v>
      </c>
      <c r="L649" s="31">
        <f t="shared" si="196"/>
        <v>2.4548194390762702E-2</v>
      </c>
      <c r="M649" s="36">
        <f>SUM($L$9:L649)*RRF</f>
        <v>78.638674345057396</v>
      </c>
      <c r="N649" s="33"/>
      <c r="O649" s="36">
        <f t="shared" ref="O649:O712" si="202">I649+M649</f>
        <v>86.297710994975361</v>
      </c>
      <c r="P649" s="33"/>
      <c r="Q649" s="33"/>
      <c r="R649" s="33"/>
      <c r="S649" s="33"/>
      <c r="T649" s="33"/>
      <c r="U649" s="33"/>
      <c r="V649" s="33"/>
      <c r="W649" s="31">
        <f t="shared" ref="W649:W712" si="203" xml:space="preserve"> C649*RLR*RRF</f>
        <v>2.4783972664358034E-27</v>
      </c>
      <c r="X649" s="31">
        <f t="shared" ref="X649:X712" si="204">I649*RRF</f>
        <v>5.3613256549425756</v>
      </c>
      <c r="Y649" s="31">
        <f t="shared" ref="Y649:Y712" si="205">W649+X649</f>
        <v>5.3613256549425756</v>
      </c>
      <c r="Z649" s="31">
        <f t="shared" ref="Z649:Z712" si="206">P*RLR*RRF - O649</f>
        <v>-2.2977109949753611</v>
      </c>
      <c r="AA649" s="31"/>
      <c r="AB649" s="31"/>
      <c r="AC649" s="31"/>
      <c r="AD649" s="31"/>
      <c r="AE649" s="31"/>
      <c r="AF649" s="31"/>
      <c r="AG649" s="31"/>
      <c r="AH649" s="33">
        <f t="shared" ref="AH649:AH712" si="207">M649/(P*RLR*RRF)</f>
        <v>0.93617469458401659</v>
      </c>
      <c r="AI649" s="33">
        <f t="shared" ref="AI649:AI712" si="208">O649/(P*RLR*RRF)</f>
        <v>1.0273537023211352</v>
      </c>
      <c r="AJ649" s="33">
        <f t="shared" ref="AJ649:AJ712" si="209">G649/(P*RLR)</f>
        <v>0.99999999999999967</v>
      </c>
      <c r="AK649" s="95">
        <f t="shared" ref="AK649:AK712" si="210">1-EXP(-(Bp_1*LN(Bp_2+A649)-Bp_1*LN(Bp_2)))</f>
        <v>0.9674927520876877</v>
      </c>
      <c r="AL649" s="3">
        <f t="shared" ref="AL649:AL712" si="211">AX649/(P*RLR*RRF)</f>
        <v>0.96761076536995139</v>
      </c>
      <c r="AM649" s="3"/>
      <c r="AN649" s="3"/>
      <c r="AO649" s="3"/>
      <c r="AP649" s="3"/>
      <c r="AQ649" s="3"/>
      <c r="AR649" s="90">
        <f t="shared" si="197"/>
        <v>0</v>
      </c>
      <c r="AS649" s="91">
        <f t="shared" si="198"/>
        <v>0</v>
      </c>
      <c r="AT649" s="89">
        <f>SUM(AS$9:AS649)*RLR</f>
        <v>120</v>
      </c>
      <c r="AU649" s="90">
        <f>AT649-SUM(AW$9:AW649)</f>
        <v>3.8867081556058167</v>
      </c>
      <c r="AV649" s="48">
        <f t="shared" ref="AV649:AV712" si="212">Bp_1/(Bp_2+A649)</f>
        <v>0.31914893617021273</v>
      </c>
      <c r="AW649" s="31">
        <f t="shared" si="199"/>
        <v>1.2457397934634046E-2</v>
      </c>
      <c r="AX649" s="90">
        <f>SUM(AW$9:AW649)*RRF</f>
        <v>81.279304291075917</v>
      </c>
      <c r="AY649" s="96"/>
    </row>
    <row r="650" spans="1:51" x14ac:dyDescent="0.25">
      <c r="A650" s="14">
        <f t="shared" ref="A650:A713" si="213">ROUND(A649+delt.t,3)</f>
        <v>6.41</v>
      </c>
      <c r="B650" s="59">
        <f>IF($B$4="AY",0,IFERROR(P*INDEX('UWYr writing pattern'!$C$4:$C$18,MATCH('Extended model w.Calcs'!$A650,'UWYr writing pattern'!$A$4:$A$18,0)) / 25,B649))</f>
        <v>0</v>
      </c>
      <c r="C650" s="36">
        <f t="shared" ref="C650:C713" si="214">C649-F650+B650</f>
        <v>2.3839821324763447E-27</v>
      </c>
      <c r="E650" s="48">
        <f t="shared" si="200"/>
        <v>19.23</v>
      </c>
      <c r="F650" s="34">
        <f t="shared" ref="F650:F713" si="215">C649*E649*delt.t</f>
        <v>5.664908037567552E-28</v>
      </c>
      <c r="G650" s="31">
        <f>SUM($F$9:F650)*RLR</f>
        <v>119.99999999999996</v>
      </c>
      <c r="H650" s="32"/>
      <c r="I650" s="36">
        <f>G650-SUM($L$9:L650)</f>
        <v>7.634592915928863</v>
      </c>
      <c r="K650" s="48">
        <f t="shared" si="201"/>
        <v>0.3188097768331562</v>
      </c>
      <c r="L650" s="31">
        <f t="shared" ref="L650:L713" si="216">I649*K649*delt.t</f>
        <v>2.4443733989099888E-2</v>
      </c>
      <c r="M650" s="36">
        <f>SUM($L$9:L650)*RRF</f>
        <v>78.655784958849765</v>
      </c>
      <c r="N650" s="33"/>
      <c r="O650" s="36">
        <f t="shared" si="202"/>
        <v>86.290377874778628</v>
      </c>
      <c r="P650" s="33"/>
      <c r="Q650" s="33"/>
      <c r="R650" s="33"/>
      <c r="S650" s="33"/>
      <c r="T650" s="33"/>
      <c r="U650" s="33"/>
      <c r="V650" s="33"/>
      <c r="W650" s="31">
        <f t="shared" si="203"/>
        <v>2.0025449912801295E-27</v>
      </c>
      <c r="X650" s="31">
        <f t="shared" si="204"/>
        <v>5.3442150411502034</v>
      </c>
      <c r="Y650" s="31">
        <f t="shared" si="205"/>
        <v>5.3442150411502034</v>
      </c>
      <c r="Z650" s="31">
        <f t="shared" si="206"/>
        <v>-2.2903778747786276</v>
      </c>
      <c r="AA650" s="31"/>
      <c r="AB650" s="31"/>
      <c r="AC650" s="31"/>
      <c r="AD650" s="31"/>
      <c r="AE650" s="31"/>
      <c r="AF650" s="31"/>
      <c r="AG650" s="31"/>
      <c r="AH650" s="33">
        <f t="shared" si="207"/>
        <v>0.93637839236725906</v>
      </c>
      <c r="AI650" s="33">
        <f t="shared" si="208"/>
        <v>1.0272664032711742</v>
      </c>
      <c r="AJ650" s="33">
        <f t="shared" si="209"/>
        <v>0.99999999999999967</v>
      </c>
      <c r="AK650" s="95">
        <f t="shared" si="210"/>
        <v>0.96759627827702221</v>
      </c>
      <c r="AL650" s="3">
        <f t="shared" si="211"/>
        <v>0.967714135267707</v>
      </c>
      <c r="AM650" s="3"/>
      <c r="AN650" s="3"/>
      <c r="AO650" s="3"/>
      <c r="AP650" s="3"/>
      <c r="AQ650" s="3"/>
      <c r="AR650" s="90">
        <f t="shared" ref="AR650:AR713" si="217">AR649-AS650+B650</f>
        <v>0</v>
      </c>
      <c r="AS650" s="91">
        <f t="shared" ref="AS650:AS713" si="218">AR649*P*delt.t</f>
        <v>0</v>
      </c>
      <c r="AT650" s="89">
        <f>SUM(AS$9:AS650)*RLR</f>
        <v>120</v>
      </c>
      <c r="AU650" s="90">
        <f>AT650-SUM(AW$9:AW650)</f>
        <v>3.874303767875162</v>
      </c>
      <c r="AV650" s="48">
        <f t="shared" si="212"/>
        <v>0.3188097768331562</v>
      </c>
      <c r="AW650" s="31">
        <f t="shared" ref="AW650:AW713" si="219">AU649*AV649*delt.t</f>
        <v>1.2404387730656861E-2</v>
      </c>
      <c r="AX650" s="90">
        <f>SUM(AW$9:AW650)*RRF</f>
        <v>81.287987362487385</v>
      </c>
      <c r="AY650" s="96"/>
    </row>
    <row r="651" spans="1:51" x14ac:dyDescent="0.25">
      <c r="A651" s="14">
        <f t="shared" si="213"/>
        <v>6.42</v>
      </c>
      <c r="B651" s="59">
        <f>IF($B$4="AY",0,IFERROR(P*INDEX('UWYr writing pattern'!$C$4:$C$18,MATCH('Extended model w.Calcs'!$A651,'UWYr writing pattern'!$A$4:$A$18,0)) / 25,B650))</f>
        <v>0</v>
      </c>
      <c r="C651" s="36">
        <f t="shared" si="214"/>
        <v>1.9255423684011436E-27</v>
      </c>
      <c r="E651" s="48">
        <f t="shared" si="200"/>
        <v>19.259999999999998</v>
      </c>
      <c r="F651" s="34">
        <f t="shared" si="215"/>
        <v>4.5843976407520107E-28</v>
      </c>
      <c r="G651" s="31">
        <f>SUM($F$9:F651)*RLR</f>
        <v>119.99999999999996</v>
      </c>
      <c r="H651" s="32"/>
      <c r="I651" s="36">
        <f>G651-SUM($L$9:L651)</f>
        <v>7.6102530872914684</v>
      </c>
      <c r="K651" s="48">
        <f t="shared" si="201"/>
        <v>0.31847133757961782</v>
      </c>
      <c r="L651" s="31">
        <f t="shared" si="216"/>
        <v>2.4339828637392761E-2</v>
      </c>
      <c r="M651" s="36">
        <f>SUM($L$9:L651)*RRF</f>
        <v>78.672822838895939</v>
      </c>
      <c r="N651" s="33"/>
      <c r="O651" s="36">
        <f t="shared" si="202"/>
        <v>86.283075926187408</v>
      </c>
      <c r="P651" s="33"/>
      <c r="Q651" s="33"/>
      <c r="R651" s="33"/>
      <c r="S651" s="33"/>
      <c r="T651" s="33"/>
      <c r="U651" s="33"/>
      <c r="V651" s="33"/>
      <c r="W651" s="31">
        <f t="shared" si="203"/>
        <v>1.6174555894569606E-27</v>
      </c>
      <c r="X651" s="31">
        <f t="shared" si="204"/>
        <v>5.3271771611040277</v>
      </c>
      <c r="Y651" s="31">
        <f t="shared" si="205"/>
        <v>5.3271771611040277</v>
      </c>
      <c r="Z651" s="31">
        <f t="shared" si="206"/>
        <v>-2.2830759261874078</v>
      </c>
      <c r="AA651" s="31"/>
      <c r="AB651" s="31"/>
      <c r="AC651" s="31"/>
      <c r="AD651" s="31"/>
      <c r="AE651" s="31"/>
      <c r="AF651" s="31"/>
      <c r="AG651" s="31"/>
      <c r="AH651" s="33">
        <f t="shared" si="207"/>
        <v>0.93658122427257073</v>
      </c>
      <c r="AI651" s="33">
        <f t="shared" si="208"/>
        <v>1.0271794753117549</v>
      </c>
      <c r="AJ651" s="33">
        <f t="shared" si="209"/>
        <v>0.99999999999999967</v>
      </c>
      <c r="AK651" s="95">
        <f t="shared" si="210"/>
        <v>0.96769936533128953</v>
      </c>
      <c r="AL651" s="3">
        <f t="shared" si="211"/>
        <v>0.96781706576100868</v>
      </c>
      <c r="AM651" s="3"/>
      <c r="AN651" s="3"/>
      <c r="AO651" s="3"/>
      <c r="AP651" s="3"/>
      <c r="AQ651" s="3"/>
      <c r="AR651" s="90">
        <f t="shared" si="217"/>
        <v>0</v>
      </c>
      <c r="AS651" s="91">
        <f t="shared" si="218"/>
        <v>0</v>
      </c>
      <c r="AT651" s="89">
        <f>SUM(AS$9:AS651)*RLR</f>
        <v>120</v>
      </c>
      <c r="AU651" s="90">
        <f>AT651-SUM(AW$9:AW651)</f>
        <v>3.8619521086789632</v>
      </c>
      <c r="AV651" s="48">
        <f t="shared" si="212"/>
        <v>0.31847133757961782</v>
      </c>
      <c r="AW651" s="31">
        <f t="shared" si="219"/>
        <v>1.2351659196201365E-2</v>
      </c>
      <c r="AX651" s="90">
        <f>SUM(AW$9:AW651)*RRF</f>
        <v>81.296633523924726</v>
      </c>
      <c r="AY651" s="96"/>
    </row>
    <row r="652" spans="1:51" x14ac:dyDescent="0.25">
      <c r="A652" s="14">
        <f t="shared" si="213"/>
        <v>6.43</v>
      </c>
      <c r="B652" s="59">
        <f>IF($B$4="AY",0,IFERROR(P*INDEX('UWYr writing pattern'!$C$4:$C$18,MATCH('Extended model w.Calcs'!$A652,'UWYr writing pattern'!$A$4:$A$18,0)) / 25,B651))</f>
        <v>0</v>
      </c>
      <c r="C652" s="36">
        <f t="shared" si="214"/>
        <v>1.5546829082470833E-27</v>
      </c>
      <c r="E652" s="48">
        <f t="shared" si="200"/>
        <v>19.29</v>
      </c>
      <c r="F652" s="34">
        <f t="shared" si="215"/>
        <v>3.7085946015406025E-28</v>
      </c>
      <c r="G652" s="31">
        <f>SUM($F$9:F652)*RLR</f>
        <v>119.99999999999996</v>
      </c>
      <c r="H652" s="32"/>
      <c r="I652" s="36">
        <f>G652-SUM($L$9:L652)</f>
        <v>7.5860166124911785</v>
      </c>
      <c r="K652" s="48">
        <f t="shared" si="201"/>
        <v>0.31813361611876989</v>
      </c>
      <c r="L652" s="31">
        <f t="shared" si="216"/>
        <v>2.4236474800291303E-2</v>
      </c>
      <c r="M652" s="36">
        <f>SUM($L$9:L652)*RRF</f>
        <v>78.689788371256142</v>
      </c>
      <c r="N652" s="33"/>
      <c r="O652" s="36">
        <f t="shared" si="202"/>
        <v>86.275804983747321</v>
      </c>
      <c r="P652" s="33"/>
      <c r="Q652" s="33"/>
      <c r="R652" s="33"/>
      <c r="S652" s="33"/>
      <c r="T652" s="33"/>
      <c r="U652" s="33"/>
      <c r="V652" s="33"/>
      <c r="W652" s="31">
        <f t="shared" si="203"/>
        <v>1.3059336429275499E-27</v>
      </c>
      <c r="X652" s="31">
        <f t="shared" si="204"/>
        <v>5.3102116287438248</v>
      </c>
      <c r="Y652" s="31">
        <f t="shared" si="205"/>
        <v>5.3102116287438248</v>
      </c>
      <c r="Z652" s="31">
        <f t="shared" si="206"/>
        <v>-2.2758049837473209</v>
      </c>
      <c r="AA652" s="31"/>
      <c r="AB652" s="31"/>
      <c r="AC652" s="31"/>
      <c r="AD652" s="31"/>
      <c r="AE652" s="31"/>
      <c r="AF652" s="31"/>
      <c r="AG652" s="31"/>
      <c r="AH652" s="33">
        <f t="shared" si="207"/>
        <v>0.93678319489590645</v>
      </c>
      <c r="AI652" s="33">
        <f t="shared" si="208"/>
        <v>1.0270929164731823</v>
      </c>
      <c r="AJ652" s="33">
        <f t="shared" si="209"/>
        <v>0.99999999999999967</v>
      </c>
      <c r="AK652" s="95">
        <f t="shared" si="210"/>
        <v>0.96780201557641421</v>
      </c>
      <c r="AL652" s="3">
        <f t="shared" si="211"/>
        <v>0.96791955918215189</v>
      </c>
      <c r="AM652" s="3"/>
      <c r="AN652" s="3"/>
      <c r="AO652" s="3"/>
      <c r="AP652" s="3"/>
      <c r="AQ652" s="3"/>
      <c r="AR652" s="90">
        <f t="shared" si="217"/>
        <v>0</v>
      </c>
      <c r="AS652" s="91">
        <f t="shared" si="218"/>
        <v>0</v>
      </c>
      <c r="AT652" s="89">
        <f>SUM(AS$9:AS652)*RLR</f>
        <v>120</v>
      </c>
      <c r="AU652" s="90">
        <f>AT652-SUM(AW$9:AW652)</f>
        <v>3.8496528981417697</v>
      </c>
      <c r="AV652" s="48">
        <f t="shared" si="212"/>
        <v>0.31813361611876989</v>
      </c>
      <c r="AW652" s="31">
        <f t="shared" si="219"/>
        <v>1.229921053719415E-2</v>
      </c>
      <c r="AX652" s="90">
        <f>SUM(AW$9:AW652)*RRF</f>
        <v>81.305242971300757</v>
      </c>
      <c r="AY652" s="96"/>
    </row>
    <row r="653" spans="1:51" x14ac:dyDescent="0.25">
      <c r="A653" s="14">
        <f t="shared" si="213"/>
        <v>6.44</v>
      </c>
      <c r="B653" s="59">
        <f>IF($B$4="AY",0,IFERROR(P*INDEX('UWYr writing pattern'!$C$4:$C$18,MATCH('Extended model w.Calcs'!$A653,'UWYr writing pattern'!$A$4:$A$18,0)) / 25,B652))</f>
        <v>0</v>
      </c>
      <c r="C653" s="36">
        <f t="shared" si="214"/>
        <v>1.2547845752462209E-27</v>
      </c>
      <c r="E653" s="48">
        <f t="shared" si="200"/>
        <v>19.32</v>
      </c>
      <c r="F653" s="34">
        <f t="shared" si="215"/>
        <v>2.9989833300086235E-28</v>
      </c>
      <c r="G653" s="31">
        <f>SUM($F$9:F653)*RLR</f>
        <v>119.99999999999996</v>
      </c>
      <c r="H653" s="32"/>
      <c r="I653" s="36">
        <f>G653-SUM($L$9:L653)</f>
        <v>7.561882943522491</v>
      </c>
      <c r="K653" s="48">
        <f t="shared" si="201"/>
        <v>0.31779661016949146</v>
      </c>
      <c r="L653" s="31">
        <f t="shared" si="216"/>
        <v>2.41336689686888E-2</v>
      </c>
      <c r="M653" s="36">
        <f>SUM($L$9:L653)*RRF</f>
        <v>78.706681939534221</v>
      </c>
      <c r="N653" s="33"/>
      <c r="O653" s="36">
        <f t="shared" si="202"/>
        <v>86.268564883056712</v>
      </c>
      <c r="P653" s="33"/>
      <c r="Q653" s="33"/>
      <c r="R653" s="33"/>
      <c r="S653" s="33"/>
      <c r="T653" s="33"/>
      <c r="U653" s="33"/>
      <c r="V653" s="33"/>
      <c r="W653" s="31">
        <f t="shared" si="203"/>
        <v>1.0540190432068254E-27</v>
      </c>
      <c r="X653" s="31">
        <f t="shared" si="204"/>
        <v>5.2933180604657437</v>
      </c>
      <c r="Y653" s="31">
        <f t="shared" si="205"/>
        <v>5.2933180604657437</v>
      </c>
      <c r="Z653" s="31">
        <f t="shared" si="206"/>
        <v>-2.2685648830567118</v>
      </c>
      <c r="AA653" s="31"/>
      <c r="AB653" s="31"/>
      <c r="AC653" s="31"/>
      <c r="AD653" s="31"/>
      <c r="AE653" s="31"/>
      <c r="AF653" s="31"/>
      <c r="AG653" s="31"/>
      <c r="AH653" s="33">
        <f t="shared" si="207"/>
        <v>0.93698430880397887</v>
      </c>
      <c r="AI653" s="33">
        <f t="shared" si="208"/>
        <v>1.0270067247982941</v>
      </c>
      <c r="AJ653" s="33">
        <f t="shared" si="209"/>
        <v>0.99999999999999967</v>
      </c>
      <c r="AK653" s="95">
        <f t="shared" si="210"/>
        <v>0.96790423132355308</v>
      </c>
      <c r="AL653" s="3">
        <f t="shared" si="211"/>
        <v>0.96802161784859242</v>
      </c>
      <c r="AM653" s="3"/>
      <c r="AN653" s="3"/>
      <c r="AO653" s="3"/>
      <c r="AP653" s="3"/>
      <c r="AQ653" s="3"/>
      <c r="AR653" s="90">
        <f t="shared" si="217"/>
        <v>0</v>
      </c>
      <c r="AS653" s="91">
        <f t="shared" si="218"/>
        <v>0</v>
      </c>
      <c r="AT653" s="89">
        <f>SUM(AS$9:AS653)*RLR</f>
        <v>120</v>
      </c>
      <c r="AU653" s="90">
        <f>AT653-SUM(AW$9:AW653)</f>
        <v>3.8374058581688928</v>
      </c>
      <c r="AV653" s="48">
        <f t="shared" si="212"/>
        <v>0.31779661016949146</v>
      </c>
      <c r="AW653" s="31">
        <f t="shared" si="219"/>
        <v>1.2247039972879436E-2</v>
      </c>
      <c r="AX653" s="90">
        <f>SUM(AW$9:AW653)*RRF</f>
        <v>81.313815899281764</v>
      </c>
      <c r="AY653" s="96"/>
    </row>
    <row r="654" spans="1:51" x14ac:dyDescent="0.25">
      <c r="A654" s="14">
        <f t="shared" si="213"/>
        <v>6.45</v>
      </c>
      <c r="B654" s="59">
        <f>IF($B$4="AY",0,IFERROR(P*INDEX('UWYr writing pattern'!$C$4:$C$18,MATCH('Extended model w.Calcs'!$A654,'UWYr writing pattern'!$A$4:$A$18,0)) / 25,B653))</f>
        <v>0</v>
      </c>
      <c r="C654" s="36">
        <f t="shared" si="214"/>
        <v>1.0123601953086511E-27</v>
      </c>
      <c r="E654" s="48">
        <f t="shared" si="200"/>
        <v>19.350000000000001</v>
      </c>
      <c r="F654" s="34">
        <f t="shared" si="215"/>
        <v>2.4242437993756988E-28</v>
      </c>
      <c r="G654" s="31">
        <f>SUM($F$9:F654)*RLR</f>
        <v>119.99999999999996</v>
      </c>
      <c r="H654" s="32"/>
      <c r="I654" s="36">
        <f>G654-SUM($L$9:L654)</f>
        <v>7.5378515358629983</v>
      </c>
      <c r="K654" s="48">
        <f t="shared" si="201"/>
        <v>0.3174603174603175</v>
      </c>
      <c r="L654" s="31">
        <f t="shared" si="216"/>
        <v>2.4031407659499435E-2</v>
      </c>
      <c r="M654" s="36">
        <f>SUM($L$9:L654)*RRF</f>
        <v>78.723503924895866</v>
      </c>
      <c r="N654" s="33"/>
      <c r="O654" s="36">
        <f t="shared" si="202"/>
        <v>86.261355460758864</v>
      </c>
      <c r="P654" s="33"/>
      <c r="Q654" s="33"/>
      <c r="R654" s="33"/>
      <c r="S654" s="33"/>
      <c r="T654" s="33"/>
      <c r="U654" s="33"/>
      <c r="V654" s="33"/>
      <c r="W654" s="31">
        <f t="shared" si="203"/>
        <v>8.5038256405926688E-28</v>
      </c>
      <c r="X654" s="31">
        <f t="shared" si="204"/>
        <v>5.2764960751040988</v>
      </c>
      <c r="Y654" s="31">
        <f t="shared" si="205"/>
        <v>5.2764960751040988</v>
      </c>
      <c r="Z654" s="31">
        <f t="shared" si="206"/>
        <v>-2.261355460758864</v>
      </c>
      <c r="AA654" s="31"/>
      <c r="AB654" s="31"/>
      <c r="AC654" s="31"/>
      <c r="AD654" s="31"/>
      <c r="AE654" s="31"/>
      <c r="AF654" s="31"/>
      <c r="AG654" s="31"/>
      <c r="AH654" s="33">
        <f t="shared" si="207"/>
        <v>0.93718457053447457</v>
      </c>
      <c r="AI654" s="33">
        <f t="shared" si="208"/>
        <v>1.0269208983423674</v>
      </c>
      <c r="AJ654" s="33">
        <f t="shared" si="209"/>
        <v>0.99999999999999967</v>
      </c>
      <c r="AK654" s="95">
        <f t="shared" si="210"/>
        <v>0.96800601486920457</v>
      </c>
      <c r="AL654" s="3">
        <f t="shared" si="211"/>
        <v>0.96812324406305672</v>
      </c>
      <c r="AM654" s="3"/>
      <c r="AN654" s="3"/>
      <c r="AO654" s="3"/>
      <c r="AP654" s="3"/>
      <c r="AQ654" s="3"/>
      <c r="AR654" s="90">
        <f t="shared" si="217"/>
        <v>0</v>
      </c>
      <c r="AS654" s="91">
        <f t="shared" si="218"/>
        <v>0</v>
      </c>
      <c r="AT654" s="89">
        <f>SUM(AS$9:AS654)*RLR</f>
        <v>120</v>
      </c>
      <c r="AU654" s="90">
        <f>AT654-SUM(AW$9:AW654)</f>
        <v>3.82521071243319</v>
      </c>
      <c r="AV654" s="48">
        <f t="shared" si="212"/>
        <v>0.3174603174603175</v>
      </c>
      <c r="AW654" s="31">
        <f t="shared" si="219"/>
        <v>1.2195145735706226E-2</v>
      </c>
      <c r="AX654" s="90">
        <f>SUM(AW$9:AW654)*RRF</f>
        <v>81.322352501296763</v>
      </c>
      <c r="AY654" s="96"/>
    </row>
    <row r="655" spans="1:51" x14ac:dyDescent="0.25">
      <c r="A655" s="14">
        <f t="shared" si="213"/>
        <v>6.46</v>
      </c>
      <c r="B655" s="59">
        <f>IF($B$4="AY",0,IFERROR(P*INDEX('UWYr writing pattern'!$C$4:$C$18,MATCH('Extended model w.Calcs'!$A655,'UWYr writing pattern'!$A$4:$A$18,0)) / 25,B654))</f>
        <v>0</v>
      </c>
      <c r="C655" s="36">
        <f t="shared" si="214"/>
        <v>8.1646849751642703E-28</v>
      </c>
      <c r="E655" s="48">
        <f t="shared" si="200"/>
        <v>19.38</v>
      </c>
      <c r="F655" s="34">
        <f t="shared" si="215"/>
        <v>1.9589169779222401E-28</v>
      </c>
      <c r="G655" s="31">
        <f>SUM($F$9:F655)*RLR</f>
        <v>119.99999999999996</v>
      </c>
      <c r="H655" s="32"/>
      <c r="I655" s="36">
        <f>G655-SUM($L$9:L655)</f>
        <v>7.5139218484475663</v>
      </c>
      <c r="K655" s="48">
        <f t="shared" si="201"/>
        <v>0.31712473572938688</v>
      </c>
      <c r="L655" s="31">
        <f t="shared" si="216"/>
        <v>2.3929687415438092E-2</v>
      </c>
      <c r="M655" s="36">
        <f>SUM($L$9:L655)*RRF</f>
        <v>78.740254706086674</v>
      </c>
      <c r="N655" s="33"/>
      <c r="O655" s="36">
        <f t="shared" si="202"/>
        <v>86.25417655453424</v>
      </c>
      <c r="P655" s="33"/>
      <c r="Q655" s="33"/>
      <c r="R655" s="33"/>
      <c r="S655" s="33"/>
      <c r="T655" s="33"/>
      <c r="U655" s="33"/>
      <c r="V655" s="33"/>
      <c r="W655" s="31">
        <f t="shared" si="203"/>
        <v>6.8583353791379859E-28</v>
      </c>
      <c r="X655" s="31">
        <f t="shared" si="204"/>
        <v>5.259745293913296</v>
      </c>
      <c r="Y655" s="31">
        <f t="shared" si="205"/>
        <v>5.259745293913296</v>
      </c>
      <c r="Z655" s="31">
        <f t="shared" si="206"/>
        <v>-2.25417655453424</v>
      </c>
      <c r="AA655" s="31"/>
      <c r="AB655" s="31"/>
      <c r="AC655" s="31"/>
      <c r="AD655" s="31"/>
      <c r="AE655" s="31"/>
      <c r="AF655" s="31"/>
      <c r="AG655" s="31"/>
      <c r="AH655" s="33">
        <f t="shared" si="207"/>
        <v>0.93738398459626993</v>
      </c>
      <c r="AI655" s="33">
        <f t="shared" si="208"/>
        <v>1.0268354351730267</v>
      </c>
      <c r="AJ655" s="33">
        <f t="shared" si="209"/>
        <v>0.99999999999999967</v>
      </c>
      <c r="AK655" s="95">
        <f t="shared" si="210"/>
        <v>0.96810736849531709</v>
      </c>
      <c r="AL655" s="3">
        <f t="shared" si="211"/>
        <v>0.96822444011365016</v>
      </c>
      <c r="AM655" s="3"/>
      <c r="AN655" s="3"/>
      <c r="AO655" s="3"/>
      <c r="AP655" s="3"/>
      <c r="AQ655" s="3"/>
      <c r="AR655" s="90">
        <f t="shared" si="217"/>
        <v>0</v>
      </c>
      <c r="AS655" s="91">
        <f t="shared" si="218"/>
        <v>0</v>
      </c>
      <c r="AT655" s="89">
        <f>SUM(AS$9:AS655)*RLR</f>
        <v>120</v>
      </c>
      <c r="AU655" s="90">
        <f>AT655-SUM(AW$9:AW655)</f>
        <v>3.8130671863619767</v>
      </c>
      <c r="AV655" s="48">
        <f t="shared" si="212"/>
        <v>0.31712473572938688</v>
      </c>
      <c r="AW655" s="31">
        <f t="shared" si="219"/>
        <v>1.2143526071216477E-2</v>
      </c>
      <c r="AX655" s="90">
        <f>SUM(AW$9:AW655)*RRF</f>
        <v>81.330852969546612</v>
      </c>
      <c r="AY655" s="96"/>
    </row>
    <row r="656" spans="1:51" x14ac:dyDescent="0.25">
      <c r="A656" s="14">
        <f t="shared" si="213"/>
        <v>6.47</v>
      </c>
      <c r="B656" s="59">
        <f>IF($B$4="AY",0,IFERROR(P*INDEX('UWYr writing pattern'!$C$4:$C$18,MATCH('Extended model w.Calcs'!$A656,'UWYr writing pattern'!$A$4:$A$18,0)) / 25,B655))</f>
        <v>0</v>
      </c>
      <c r="C656" s="36">
        <f t="shared" si="214"/>
        <v>6.5823690269774348E-28</v>
      </c>
      <c r="E656" s="48">
        <f t="shared" si="200"/>
        <v>19.41</v>
      </c>
      <c r="F656" s="34">
        <f t="shared" si="215"/>
        <v>1.5823159481868356E-28</v>
      </c>
      <c r="G656" s="31">
        <f>SUM($F$9:F656)*RLR</f>
        <v>119.99999999999996</v>
      </c>
      <c r="H656" s="32"/>
      <c r="I656" s="36">
        <f>G656-SUM($L$9:L656)</f>
        <v>7.4900933436427692</v>
      </c>
      <c r="K656" s="48">
        <f t="shared" si="201"/>
        <v>0.31678986272439286</v>
      </c>
      <c r="L656" s="31">
        <f t="shared" si="216"/>
        <v>2.3828504804802003E-2</v>
      </c>
      <c r="M656" s="36">
        <f>SUM($L$9:L656)*RRF</f>
        <v>78.756934659450025</v>
      </c>
      <c r="N656" s="33"/>
      <c r="O656" s="36">
        <f t="shared" si="202"/>
        <v>86.247028003092794</v>
      </c>
      <c r="P656" s="33"/>
      <c r="Q656" s="33"/>
      <c r="R656" s="33"/>
      <c r="S656" s="33"/>
      <c r="T656" s="33"/>
      <c r="U656" s="33"/>
      <c r="V656" s="33"/>
      <c r="W656" s="31">
        <f t="shared" si="203"/>
        <v>5.5291899826610451E-28</v>
      </c>
      <c r="X656" s="31">
        <f t="shared" si="204"/>
        <v>5.2430653405499381</v>
      </c>
      <c r="Y656" s="31">
        <f t="shared" si="205"/>
        <v>5.2430653405499381</v>
      </c>
      <c r="Z656" s="31">
        <f t="shared" si="206"/>
        <v>-2.2470280030927938</v>
      </c>
      <c r="AA656" s="31"/>
      <c r="AB656" s="31"/>
      <c r="AC656" s="31"/>
      <c r="AD656" s="31"/>
      <c r="AE656" s="31"/>
      <c r="AF656" s="31"/>
      <c r="AG656" s="31"/>
      <c r="AH656" s="33">
        <f t="shared" si="207"/>
        <v>0.9375825554696432</v>
      </c>
      <c r="AI656" s="33">
        <f t="shared" si="208"/>
        <v>1.0267503333701522</v>
      </c>
      <c r="AJ656" s="33">
        <f t="shared" si="209"/>
        <v>0.99999999999999967</v>
      </c>
      <c r="AK656" s="95">
        <f t="shared" si="210"/>
        <v>0.96820829446939605</v>
      </c>
      <c r="AL656" s="3">
        <f t="shared" si="211"/>
        <v>0.96832520827396618</v>
      </c>
      <c r="AM656" s="3"/>
      <c r="AN656" s="3"/>
      <c r="AO656" s="3"/>
      <c r="AP656" s="3"/>
      <c r="AQ656" s="3"/>
      <c r="AR656" s="90">
        <f t="shared" si="217"/>
        <v>0</v>
      </c>
      <c r="AS656" s="91">
        <f t="shared" si="218"/>
        <v>0</v>
      </c>
      <c r="AT656" s="89">
        <f>SUM(AS$9:AS656)*RLR</f>
        <v>120</v>
      </c>
      <c r="AU656" s="90">
        <f>AT656-SUM(AW$9:AW656)</f>
        <v>3.8009750071240376</v>
      </c>
      <c r="AV656" s="48">
        <f t="shared" si="212"/>
        <v>0.31678986272439286</v>
      </c>
      <c r="AW656" s="31">
        <f t="shared" si="219"/>
        <v>1.2092179237934387E-2</v>
      </c>
      <c r="AX656" s="90">
        <f>SUM(AW$9:AW656)*RRF</f>
        <v>81.339317495013162</v>
      </c>
      <c r="AY656" s="96"/>
    </row>
    <row r="657" spans="1:51" x14ac:dyDescent="0.25">
      <c r="A657" s="14">
        <f t="shared" si="213"/>
        <v>6.48</v>
      </c>
      <c r="B657" s="59">
        <f>IF($B$4="AY",0,IFERROR(P*INDEX('UWYr writing pattern'!$C$4:$C$18,MATCH('Extended model w.Calcs'!$A657,'UWYr writing pattern'!$A$4:$A$18,0)) / 25,B656))</f>
        <v>0</v>
      </c>
      <c r="C657" s="36">
        <f t="shared" si="214"/>
        <v>5.3047311988411145E-28</v>
      </c>
      <c r="E657" s="48">
        <f t="shared" si="200"/>
        <v>19.440000000000001</v>
      </c>
      <c r="F657" s="34">
        <f t="shared" si="215"/>
        <v>1.2776378281363201E-28</v>
      </c>
      <c r="G657" s="31">
        <f>SUM($F$9:F657)*RLR</f>
        <v>119.99999999999996</v>
      </c>
      <c r="H657" s="32"/>
      <c r="I657" s="36">
        <f>G657-SUM($L$9:L657)</f>
        <v>7.4663654872215091</v>
      </c>
      <c r="K657" s="48">
        <f t="shared" si="201"/>
        <v>0.31645569620253161</v>
      </c>
      <c r="L657" s="31">
        <f t="shared" si="216"/>
        <v>2.3727856421254818E-2</v>
      </c>
      <c r="M657" s="36">
        <f>SUM($L$9:L657)*RRF</f>
        <v>78.773544158944915</v>
      </c>
      <c r="N657" s="33"/>
      <c r="O657" s="36">
        <f t="shared" si="202"/>
        <v>86.239909646166424</v>
      </c>
      <c r="P657" s="33"/>
      <c r="Q657" s="33"/>
      <c r="R657" s="33"/>
      <c r="S657" s="33"/>
      <c r="T657" s="33"/>
      <c r="U657" s="33"/>
      <c r="V657" s="33"/>
      <c r="W657" s="31">
        <f t="shared" si="203"/>
        <v>4.4559742070265358E-28</v>
      </c>
      <c r="X657" s="31">
        <f t="shared" si="204"/>
        <v>5.2264558410550563</v>
      </c>
      <c r="Y657" s="31">
        <f t="shared" si="205"/>
        <v>5.2264558410550563</v>
      </c>
      <c r="Z657" s="31">
        <f t="shared" si="206"/>
        <v>-2.2399096461664243</v>
      </c>
      <c r="AA657" s="31"/>
      <c r="AB657" s="31"/>
      <c r="AC657" s="31"/>
      <c r="AD657" s="31"/>
      <c r="AE657" s="31"/>
      <c r="AF657" s="31"/>
      <c r="AG657" s="31"/>
      <c r="AH657" s="33">
        <f t="shared" si="207"/>
        <v>0.93778028760648713</v>
      </c>
      <c r="AI657" s="33">
        <f t="shared" si="208"/>
        <v>1.0266655910257907</v>
      </c>
      <c r="AJ657" s="33">
        <f t="shared" si="209"/>
        <v>0.99999999999999967</v>
      </c>
      <c r="AK657" s="95">
        <f t="shared" si="210"/>
        <v>0.96830879504461109</v>
      </c>
      <c r="AL657" s="3">
        <f t="shared" si="211"/>
        <v>0.96842555080319348</v>
      </c>
      <c r="AM657" s="3"/>
      <c r="AN657" s="3"/>
      <c r="AO657" s="3"/>
      <c r="AP657" s="3"/>
      <c r="AQ657" s="3"/>
      <c r="AR657" s="90">
        <f t="shared" si="217"/>
        <v>0</v>
      </c>
      <c r="AS657" s="91">
        <f t="shared" si="218"/>
        <v>0</v>
      </c>
      <c r="AT657" s="89">
        <f>SUM(AS$9:AS657)*RLR</f>
        <v>120</v>
      </c>
      <c r="AU657" s="90">
        <f>AT657-SUM(AW$9:AW657)</f>
        <v>3.7889339036167797</v>
      </c>
      <c r="AV657" s="48">
        <f t="shared" si="212"/>
        <v>0.31645569620253161</v>
      </c>
      <c r="AW657" s="31">
        <f t="shared" si="219"/>
        <v>1.204110350725672E-2</v>
      </c>
      <c r="AX657" s="90">
        <f>SUM(AW$9:AW657)*RRF</f>
        <v>81.347746267468253</v>
      </c>
      <c r="AY657" s="96"/>
    </row>
    <row r="658" spans="1:51" x14ac:dyDescent="0.25">
      <c r="A658" s="14">
        <f t="shared" si="213"/>
        <v>6.49</v>
      </c>
      <c r="B658" s="59">
        <f>IF($B$4="AY",0,IFERROR(P*INDEX('UWYr writing pattern'!$C$4:$C$18,MATCH('Extended model w.Calcs'!$A658,'UWYr writing pattern'!$A$4:$A$18,0)) / 25,B657))</f>
        <v>0</v>
      </c>
      <c r="C658" s="36">
        <f t="shared" si="214"/>
        <v>4.2734914537864021E-28</v>
      </c>
      <c r="E658" s="48">
        <f t="shared" si="200"/>
        <v>19.47</v>
      </c>
      <c r="F658" s="34">
        <f t="shared" si="215"/>
        <v>1.0312397450547128E-28</v>
      </c>
      <c r="G658" s="31">
        <f>SUM($F$9:F658)*RLR</f>
        <v>119.99999999999996</v>
      </c>
      <c r="H658" s="32"/>
      <c r="I658" s="36">
        <f>G658-SUM($L$9:L658)</f>
        <v>7.4427377483378905</v>
      </c>
      <c r="K658" s="48">
        <f t="shared" si="201"/>
        <v>0.31612223393045308</v>
      </c>
      <c r="L658" s="31">
        <f t="shared" si="216"/>
        <v>2.362773888361237E-2</v>
      </c>
      <c r="M658" s="36">
        <f>SUM($L$9:L658)*RRF</f>
        <v>78.79008357616344</v>
      </c>
      <c r="N658" s="33"/>
      <c r="O658" s="36">
        <f t="shared" si="202"/>
        <v>86.23282132450133</v>
      </c>
      <c r="P658" s="33"/>
      <c r="Q658" s="33"/>
      <c r="R658" s="33"/>
      <c r="S658" s="33"/>
      <c r="T658" s="33"/>
      <c r="U658" s="33"/>
      <c r="V658" s="33"/>
      <c r="W658" s="31">
        <f t="shared" si="203"/>
        <v>3.589732821180577E-28</v>
      </c>
      <c r="X658" s="31">
        <f t="shared" si="204"/>
        <v>5.209916423836523</v>
      </c>
      <c r="Y658" s="31">
        <f t="shared" si="205"/>
        <v>5.209916423836523</v>
      </c>
      <c r="Z658" s="31">
        <f t="shared" si="206"/>
        <v>-2.2328213245013302</v>
      </c>
      <c r="AA658" s="31"/>
      <c r="AB658" s="31"/>
      <c r="AC658" s="31"/>
      <c r="AD658" s="31"/>
      <c r="AE658" s="31"/>
      <c r="AF658" s="31"/>
      <c r="AG658" s="31"/>
      <c r="AH658" s="33">
        <f t="shared" si="207"/>
        <v>0.93797718543051711</v>
      </c>
      <c r="AI658" s="33">
        <f t="shared" si="208"/>
        <v>1.0265812062440633</v>
      </c>
      <c r="AJ658" s="33">
        <f t="shared" si="209"/>
        <v>0.99999999999999967</v>
      </c>
      <c r="AK658" s="95">
        <f t="shared" si="210"/>
        <v>0.96840887245990093</v>
      </c>
      <c r="AL658" s="3">
        <f t="shared" si="211"/>
        <v>0.96852546994622135</v>
      </c>
      <c r="AM658" s="3"/>
      <c r="AN658" s="3"/>
      <c r="AO658" s="3"/>
      <c r="AP658" s="3"/>
      <c r="AQ658" s="3"/>
      <c r="AR658" s="90">
        <f t="shared" si="217"/>
        <v>0</v>
      </c>
      <c r="AS658" s="91">
        <f t="shared" si="218"/>
        <v>0</v>
      </c>
      <c r="AT658" s="89">
        <f>SUM(AS$9:AS658)*RLR</f>
        <v>120</v>
      </c>
      <c r="AU658" s="90">
        <f>AT658-SUM(AW$9:AW658)</f>
        <v>3.776943606453429</v>
      </c>
      <c r="AV658" s="48">
        <f t="shared" si="212"/>
        <v>0.31612223393045308</v>
      </c>
      <c r="AW658" s="31">
        <f t="shared" si="219"/>
        <v>1.199029716334424E-2</v>
      </c>
      <c r="AX658" s="90">
        <f>SUM(AW$9:AW658)*RRF</f>
        <v>81.356139475482593</v>
      </c>
      <c r="AY658" s="96"/>
    </row>
    <row r="659" spans="1:51" x14ac:dyDescent="0.25">
      <c r="A659" s="14">
        <f t="shared" si="213"/>
        <v>6.5</v>
      </c>
      <c r="B659" s="59">
        <f>IF($B$4="AY",0,IFERROR(P*INDEX('UWYr writing pattern'!$C$4:$C$18,MATCH('Extended model w.Calcs'!$A659,'UWYr writing pattern'!$A$4:$A$18,0)) / 25,B658))</f>
        <v>0</v>
      </c>
      <c r="C659" s="36">
        <f t="shared" si="214"/>
        <v>3.4414426677341897E-28</v>
      </c>
      <c r="E659" s="48">
        <f t="shared" si="200"/>
        <v>19.5</v>
      </c>
      <c r="F659" s="34">
        <f t="shared" si="215"/>
        <v>8.3204878605221243E-29</v>
      </c>
      <c r="G659" s="31">
        <f>SUM($F$9:F659)*RLR</f>
        <v>119.99999999999996</v>
      </c>
      <c r="H659" s="32"/>
      <c r="I659" s="36">
        <f>G659-SUM($L$9:L659)</f>
        <v>7.4192095995022527</v>
      </c>
      <c r="K659" s="48">
        <f t="shared" si="201"/>
        <v>0.31578947368421051</v>
      </c>
      <c r="L659" s="31">
        <f t="shared" si="216"/>
        <v>2.3528148835630844E-2</v>
      </c>
      <c r="M659" s="36">
        <f>SUM($L$9:L659)*RRF</f>
        <v>78.806553280348382</v>
      </c>
      <c r="N659" s="33"/>
      <c r="O659" s="36">
        <f t="shared" si="202"/>
        <v>86.225762879850635</v>
      </c>
      <c r="P659" s="33"/>
      <c r="Q659" s="33"/>
      <c r="R659" s="33"/>
      <c r="S659" s="33"/>
      <c r="T659" s="33"/>
      <c r="U659" s="33"/>
      <c r="V659" s="33"/>
      <c r="W659" s="31">
        <f t="shared" si="203"/>
        <v>2.8908118408967191E-28</v>
      </c>
      <c r="X659" s="31">
        <f t="shared" si="204"/>
        <v>5.1934467196515763</v>
      </c>
      <c r="Y659" s="31">
        <f t="shared" si="205"/>
        <v>5.1934467196515763</v>
      </c>
      <c r="Z659" s="31">
        <f t="shared" si="206"/>
        <v>-2.2257628798506346</v>
      </c>
      <c r="AA659" s="31"/>
      <c r="AB659" s="31"/>
      <c r="AC659" s="31"/>
      <c r="AD659" s="31"/>
      <c r="AE659" s="31"/>
      <c r="AF659" s="31"/>
      <c r="AG659" s="31"/>
      <c r="AH659" s="33">
        <f t="shared" si="207"/>
        <v>0.93817325333748069</v>
      </c>
      <c r="AI659" s="33">
        <f t="shared" si="208"/>
        <v>1.0264971771410789</v>
      </c>
      <c r="AJ659" s="33">
        <f t="shared" si="209"/>
        <v>0.99999999999999967</v>
      </c>
      <c r="AK659" s="95">
        <f t="shared" si="210"/>
        <v>0.96850852894007877</v>
      </c>
      <c r="AL659" s="3">
        <f t="shared" si="211"/>
        <v>0.96862496793374664</v>
      </c>
      <c r="AM659" s="3"/>
      <c r="AN659" s="3"/>
      <c r="AO659" s="3"/>
      <c r="AP659" s="3"/>
      <c r="AQ659" s="3"/>
      <c r="AR659" s="90">
        <f t="shared" si="217"/>
        <v>0</v>
      </c>
      <c r="AS659" s="91">
        <f t="shared" si="218"/>
        <v>0</v>
      </c>
      <c r="AT659" s="89">
        <f>SUM(AS$9:AS659)*RLR</f>
        <v>120</v>
      </c>
      <c r="AU659" s="90">
        <f>AT659-SUM(AW$9:AW659)</f>
        <v>3.7650038479504104</v>
      </c>
      <c r="AV659" s="48">
        <f t="shared" si="212"/>
        <v>0.31578947368421051</v>
      </c>
      <c r="AW659" s="31">
        <f t="shared" si="219"/>
        <v>1.1939758503014E-2</v>
      </c>
      <c r="AX659" s="90">
        <f>SUM(AW$9:AW659)*RRF</f>
        <v>81.364497306434714</v>
      </c>
      <c r="AY659" s="96"/>
    </row>
    <row r="660" spans="1:51" x14ac:dyDescent="0.25">
      <c r="A660" s="14">
        <f t="shared" si="213"/>
        <v>6.51</v>
      </c>
      <c r="B660" s="59">
        <f>IF($B$4="AY",0,IFERROR(P*INDEX('UWYr writing pattern'!$C$4:$C$18,MATCH('Extended model w.Calcs'!$A660,'UWYr writing pattern'!$A$4:$A$18,0)) / 25,B659))</f>
        <v>0</v>
      </c>
      <c r="C660" s="36">
        <f t="shared" si="214"/>
        <v>2.7703613475260228E-28</v>
      </c>
      <c r="E660" s="48">
        <f t="shared" si="200"/>
        <v>19.53</v>
      </c>
      <c r="F660" s="34">
        <f t="shared" si="215"/>
        <v>6.7108132020816703E-29</v>
      </c>
      <c r="G660" s="31">
        <f>SUM($F$9:F660)*RLR</f>
        <v>119.99999999999996</v>
      </c>
      <c r="H660" s="32"/>
      <c r="I660" s="36">
        <f>G660-SUM($L$9:L660)</f>
        <v>7.3957805165564565</v>
      </c>
      <c r="K660" s="48">
        <f t="shared" si="201"/>
        <v>0.31545741324921134</v>
      </c>
      <c r="L660" s="31">
        <f t="shared" si="216"/>
        <v>2.3429082945796584E-2</v>
      </c>
      <c r="M660" s="36">
        <f>SUM($L$9:L660)*RRF</f>
        <v>78.822953638410439</v>
      </c>
      <c r="N660" s="33"/>
      <c r="O660" s="36">
        <f t="shared" si="202"/>
        <v>86.218734154966896</v>
      </c>
      <c r="P660" s="33"/>
      <c r="Q660" s="33"/>
      <c r="R660" s="33"/>
      <c r="S660" s="33"/>
      <c r="T660" s="33"/>
      <c r="U660" s="33"/>
      <c r="V660" s="33"/>
      <c r="W660" s="31">
        <f t="shared" si="203"/>
        <v>2.3271035319218589E-28</v>
      </c>
      <c r="X660" s="31">
        <f t="shared" si="204"/>
        <v>5.177046361589519</v>
      </c>
      <c r="Y660" s="31">
        <f t="shared" si="205"/>
        <v>5.177046361589519</v>
      </c>
      <c r="Z660" s="31">
        <f t="shared" si="206"/>
        <v>-2.2187341549668957</v>
      </c>
      <c r="AA660" s="31"/>
      <c r="AB660" s="31"/>
      <c r="AC660" s="31"/>
      <c r="AD660" s="31"/>
      <c r="AE660" s="31"/>
      <c r="AF660" s="31"/>
      <c r="AG660" s="31"/>
      <c r="AH660" s="33">
        <f t="shared" si="207"/>
        <v>0.9383684956953624</v>
      </c>
      <c r="AI660" s="33">
        <f t="shared" si="208"/>
        <v>1.0264135018448439</v>
      </c>
      <c r="AJ660" s="33">
        <f t="shared" si="209"/>
        <v>0.99999999999999967</v>
      </c>
      <c r="AK660" s="95">
        <f t="shared" si="210"/>
        <v>0.96860776669593573</v>
      </c>
      <c r="AL660" s="3">
        <f t="shared" si="211"/>
        <v>0.9687240469823768</v>
      </c>
      <c r="AM660" s="3"/>
      <c r="AN660" s="3"/>
      <c r="AO660" s="3"/>
      <c r="AP660" s="3"/>
      <c r="AQ660" s="3"/>
      <c r="AR660" s="90">
        <f t="shared" si="217"/>
        <v>0</v>
      </c>
      <c r="AS660" s="91">
        <f t="shared" si="218"/>
        <v>0</v>
      </c>
      <c r="AT660" s="89">
        <f>SUM(AS$9:AS660)*RLR</f>
        <v>120</v>
      </c>
      <c r="AU660" s="90">
        <f>AT660-SUM(AW$9:AW660)</f>
        <v>3.753114362114772</v>
      </c>
      <c r="AV660" s="48">
        <f t="shared" si="212"/>
        <v>0.31545741324921134</v>
      </c>
      <c r="AW660" s="31">
        <f t="shared" si="219"/>
        <v>1.1889485835632874E-2</v>
      </c>
      <c r="AX660" s="90">
        <f>SUM(AW$9:AW660)*RRF</f>
        <v>81.372819946519655</v>
      </c>
      <c r="AY660" s="96"/>
    </row>
    <row r="661" spans="1:51" x14ac:dyDescent="0.25">
      <c r="A661" s="14">
        <f t="shared" si="213"/>
        <v>6.52</v>
      </c>
      <c r="B661" s="59">
        <f>IF($B$4="AY",0,IFERROR(P*INDEX('UWYr writing pattern'!$C$4:$C$18,MATCH('Extended model w.Calcs'!$A661,'UWYr writing pattern'!$A$4:$A$18,0)) / 25,B660))</f>
        <v>0</v>
      </c>
      <c r="C661" s="36">
        <f t="shared" si="214"/>
        <v>2.2293097763541905E-28</v>
      </c>
      <c r="E661" s="48">
        <f t="shared" si="200"/>
        <v>19.559999999999999</v>
      </c>
      <c r="F661" s="34">
        <f t="shared" si="215"/>
        <v>5.4105157117183224E-29</v>
      </c>
      <c r="G661" s="31">
        <f>SUM($F$9:F661)*RLR</f>
        <v>119.99999999999996</v>
      </c>
      <c r="H661" s="32"/>
      <c r="I661" s="36">
        <f>G661-SUM($L$9:L661)</f>
        <v>7.3724499786493425</v>
      </c>
      <c r="K661" s="48">
        <f t="shared" si="201"/>
        <v>0.31512605042016806</v>
      </c>
      <c r="L661" s="31">
        <f t="shared" si="216"/>
        <v>2.3330537907118157E-2</v>
      </c>
      <c r="M661" s="36">
        <f>SUM($L$9:L661)*RRF</f>
        <v>78.839285014945432</v>
      </c>
      <c r="N661" s="33"/>
      <c r="O661" s="36">
        <f t="shared" si="202"/>
        <v>86.211734993594774</v>
      </c>
      <c r="P661" s="33"/>
      <c r="Q661" s="33"/>
      <c r="R661" s="33"/>
      <c r="S661" s="33"/>
      <c r="T661" s="33"/>
      <c r="U661" s="33"/>
      <c r="V661" s="33"/>
      <c r="W661" s="31">
        <f t="shared" si="203"/>
        <v>1.87262021213752E-28</v>
      </c>
      <c r="X661" s="31">
        <f t="shared" si="204"/>
        <v>5.1607149850545397</v>
      </c>
      <c r="Y661" s="31">
        <f t="shared" si="205"/>
        <v>5.1607149850545397</v>
      </c>
      <c r="Z661" s="31">
        <f t="shared" si="206"/>
        <v>-2.2117349935947743</v>
      </c>
      <c r="AA661" s="31"/>
      <c r="AB661" s="31"/>
      <c r="AC661" s="31"/>
      <c r="AD661" s="31"/>
      <c r="AE661" s="31"/>
      <c r="AF661" s="31"/>
      <c r="AG661" s="31"/>
      <c r="AH661" s="33">
        <f t="shared" si="207"/>
        <v>0.93856291684458848</v>
      </c>
      <c r="AI661" s="33">
        <f t="shared" si="208"/>
        <v>1.0263301784951759</v>
      </c>
      <c r="AJ661" s="33">
        <f t="shared" si="209"/>
        <v>0.99999999999999967</v>
      </c>
      <c r="AK661" s="95">
        <f t="shared" si="210"/>
        <v>0.96870658792434428</v>
      </c>
      <c r="AL661" s="3">
        <f t="shared" si="211"/>
        <v>0.96882270929473524</v>
      </c>
      <c r="AM661" s="3"/>
      <c r="AN661" s="3"/>
      <c r="AO661" s="3"/>
      <c r="AP661" s="3"/>
      <c r="AQ661" s="3"/>
      <c r="AR661" s="90">
        <f t="shared" si="217"/>
        <v>0</v>
      </c>
      <c r="AS661" s="91">
        <f t="shared" si="218"/>
        <v>0</v>
      </c>
      <c r="AT661" s="89">
        <f>SUM(AS$9:AS661)*RLR</f>
        <v>120</v>
      </c>
      <c r="AU661" s="90">
        <f>AT661-SUM(AW$9:AW661)</f>
        <v>3.7412748846317641</v>
      </c>
      <c r="AV661" s="48">
        <f t="shared" si="212"/>
        <v>0.31512605042016806</v>
      </c>
      <c r="AW661" s="31">
        <f t="shared" si="219"/>
        <v>1.1839477483011897E-2</v>
      </c>
      <c r="AX661" s="90">
        <f>SUM(AW$9:AW661)*RRF</f>
        <v>81.381107580757757</v>
      </c>
      <c r="AY661" s="96"/>
    </row>
    <row r="662" spans="1:51" x14ac:dyDescent="0.25">
      <c r="A662" s="14">
        <f t="shared" si="213"/>
        <v>6.53</v>
      </c>
      <c r="B662" s="59">
        <f>IF($B$4="AY",0,IFERROR(P*INDEX('UWYr writing pattern'!$C$4:$C$18,MATCH('Extended model w.Calcs'!$A662,'UWYr writing pattern'!$A$4:$A$18,0)) / 25,B661))</f>
        <v>0</v>
      </c>
      <c r="C662" s="36">
        <f t="shared" si="214"/>
        <v>1.7932567840993107E-28</v>
      </c>
      <c r="E662" s="48">
        <f t="shared" si="200"/>
        <v>19.59</v>
      </c>
      <c r="F662" s="34">
        <f t="shared" si="215"/>
        <v>4.3605299225487967E-29</v>
      </c>
      <c r="G662" s="31">
        <f>SUM($F$9:F662)*RLR</f>
        <v>119.99999999999996</v>
      </c>
      <c r="H662" s="32"/>
      <c r="I662" s="36">
        <f>G662-SUM($L$9:L662)</f>
        <v>7.3492174682124158</v>
      </c>
      <c r="K662" s="48">
        <f t="shared" si="201"/>
        <v>0.31479538300104926</v>
      </c>
      <c r="L662" s="31">
        <f t="shared" si="216"/>
        <v>2.3232510436920199E-2</v>
      </c>
      <c r="M662" s="36">
        <f>SUM($L$9:L662)*RRF</f>
        <v>78.855547772251271</v>
      </c>
      <c r="N662" s="33"/>
      <c r="O662" s="36">
        <f t="shared" si="202"/>
        <v>86.204765240463686</v>
      </c>
      <c r="P662" s="33"/>
      <c r="Q662" s="33"/>
      <c r="R662" s="33"/>
      <c r="S662" s="33"/>
      <c r="T662" s="33"/>
      <c r="U662" s="33"/>
      <c r="V662" s="33"/>
      <c r="W662" s="31">
        <f t="shared" si="203"/>
        <v>1.5063356986434209E-28</v>
      </c>
      <c r="X662" s="31">
        <f t="shared" si="204"/>
        <v>5.1444522277486904</v>
      </c>
      <c r="Y662" s="31">
        <f t="shared" si="205"/>
        <v>5.1444522277486904</v>
      </c>
      <c r="Z662" s="31">
        <f t="shared" si="206"/>
        <v>-2.2047652404636864</v>
      </c>
      <c r="AA662" s="31"/>
      <c r="AB662" s="31"/>
      <c r="AC662" s="31"/>
      <c r="AD662" s="31"/>
      <c r="AE662" s="31"/>
      <c r="AF662" s="31"/>
      <c r="AG662" s="31"/>
      <c r="AH662" s="33">
        <f t="shared" si="207"/>
        <v>0.93875652109822938</v>
      </c>
      <c r="AI662" s="33">
        <f t="shared" si="208"/>
        <v>1.0262472052436153</v>
      </c>
      <c r="AJ662" s="33">
        <f t="shared" si="209"/>
        <v>0.99999999999999967</v>
      </c>
      <c r="AK662" s="95">
        <f t="shared" si="210"/>
        <v>0.96880499480835969</v>
      </c>
      <c r="AL662" s="3">
        <f t="shared" si="211"/>
        <v>0.96892095705956272</v>
      </c>
      <c r="AM662" s="3"/>
      <c r="AN662" s="3"/>
      <c r="AO662" s="3"/>
      <c r="AP662" s="3"/>
      <c r="AQ662" s="3"/>
      <c r="AR662" s="90">
        <f t="shared" si="217"/>
        <v>0</v>
      </c>
      <c r="AS662" s="91">
        <f t="shared" si="218"/>
        <v>0</v>
      </c>
      <c r="AT662" s="89">
        <f>SUM(AS$9:AS662)*RLR</f>
        <v>120</v>
      </c>
      <c r="AU662" s="90">
        <f>AT662-SUM(AW$9:AW662)</f>
        <v>3.7294851528524617</v>
      </c>
      <c r="AV662" s="48">
        <f t="shared" si="212"/>
        <v>0.31479538300104926</v>
      </c>
      <c r="AW662" s="31">
        <f t="shared" si="219"/>
        <v>1.1789731779301777E-2</v>
      </c>
      <c r="AX662" s="90">
        <f>SUM(AW$9:AW662)*RRF</f>
        <v>81.389360393003273</v>
      </c>
      <c r="AY662" s="96"/>
    </row>
    <row r="663" spans="1:51" x14ac:dyDescent="0.25">
      <c r="A663" s="14">
        <f t="shared" si="213"/>
        <v>6.54</v>
      </c>
      <c r="B663" s="59">
        <f>IF($B$4="AY",0,IFERROR(P*INDEX('UWYr writing pattern'!$C$4:$C$18,MATCH('Extended model w.Calcs'!$A663,'UWYr writing pattern'!$A$4:$A$18,0)) / 25,B662))</f>
        <v>0</v>
      </c>
      <c r="C663" s="36">
        <f t="shared" si="214"/>
        <v>1.4419577800942557E-28</v>
      </c>
      <c r="E663" s="48">
        <f t="shared" si="200"/>
        <v>19.62</v>
      </c>
      <c r="F663" s="34">
        <f t="shared" si="215"/>
        <v>3.5129900400505498E-29</v>
      </c>
      <c r="G663" s="31">
        <f>SUM($F$9:F663)*RLR</f>
        <v>119.99999999999996</v>
      </c>
      <c r="H663" s="32"/>
      <c r="I663" s="36">
        <f>G663-SUM($L$9:L663)</f>
        <v>7.3260824709357735</v>
      </c>
      <c r="K663" s="48">
        <f t="shared" si="201"/>
        <v>0.31446540880503149</v>
      </c>
      <c r="L663" s="31">
        <f t="shared" si="216"/>
        <v>2.3134997276639289E-2</v>
      </c>
      <c r="M663" s="36">
        <f>SUM($L$9:L663)*RRF</f>
        <v>78.871742270344924</v>
      </c>
      <c r="N663" s="33"/>
      <c r="O663" s="36">
        <f t="shared" si="202"/>
        <v>86.197824741280698</v>
      </c>
      <c r="P663" s="33"/>
      <c r="Q663" s="33"/>
      <c r="R663" s="33"/>
      <c r="S663" s="33"/>
      <c r="T663" s="33"/>
      <c r="U663" s="33"/>
      <c r="V663" s="33"/>
      <c r="W663" s="31">
        <f t="shared" si="203"/>
        <v>1.2112445352791746E-28</v>
      </c>
      <c r="X663" s="31">
        <f t="shared" si="204"/>
        <v>5.1282577296550409</v>
      </c>
      <c r="Y663" s="31">
        <f t="shared" si="205"/>
        <v>5.1282577296550409</v>
      </c>
      <c r="Z663" s="31">
        <f t="shared" si="206"/>
        <v>-2.1978247412806979</v>
      </c>
      <c r="AA663" s="31"/>
      <c r="AB663" s="31"/>
      <c r="AC663" s="31"/>
      <c r="AD663" s="31"/>
      <c r="AE663" s="31"/>
      <c r="AF663" s="31"/>
      <c r="AG663" s="31"/>
      <c r="AH663" s="33">
        <f t="shared" si="207"/>
        <v>0.9389493127422015</v>
      </c>
      <c r="AI663" s="33">
        <f t="shared" si="208"/>
        <v>1.0261645802533417</v>
      </c>
      <c r="AJ663" s="33">
        <f t="shared" si="209"/>
        <v>0.99999999999999967</v>
      </c>
      <c r="AK663" s="95">
        <f t="shared" si="210"/>
        <v>0.96890298951732212</v>
      </c>
      <c r="AL663" s="3">
        <f t="shared" si="211"/>
        <v>0.96901879245182021</v>
      </c>
      <c r="AM663" s="3"/>
      <c r="AN663" s="3"/>
      <c r="AO663" s="3"/>
      <c r="AP663" s="3"/>
      <c r="AQ663" s="3"/>
      <c r="AR663" s="90">
        <f t="shared" si="217"/>
        <v>0</v>
      </c>
      <c r="AS663" s="91">
        <f t="shared" si="218"/>
        <v>0</v>
      </c>
      <c r="AT663" s="89">
        <f>SUM(AS$9:AS663)*RLR</f>
        <v>120</v>
      </c>
      <c r="AU663" s="90">
        <f>AT663-SUM(AW$9:AW663)</f>
        <v>3.7177449057815721</v>
      </c>
      <c r="AV663" s="48">
        <f t="shared" si="212"/>
        <v>0.31446540880503149</v>
      </c>
      <c r="AW663" s="31">
        <f t="shared" si="219"/>
        <v>1.1740247070889174E-2</v>
      </c>
      <c r="AX663" s="90">
        <f>SUM(AW$9:AW663)*RRF</f>
        <v>81.397578565952898</v>
      </c>
      <c r="AY663" s="96"/>
    </row>
    <row r="664" spans="1:51" x14ac:dyDescent="0.25">
      <c r="A664" s="14">
        <f t="shared" si="213"/>
        <v>6.55</v>
      </c>
      <c r="B664" s="59">
        <f>IF($B$4="AY",0,IFERROR(P*INDEX('UWYr writing pattern'!$C$4:$C$18,MATCH('Extended model w.Calcs'!$A664,'UWYr writing pattern'!$A$4:$A$18,0)) / 25,B663))</f>
        <v>0</v>
      </c>
      <c r="C664" s="36">
        <f t="shared" si="214"/>
        <v>1.1590456636397628E-28</v>
      </c>
      <c r="E664" s="48">
        <f t="shared" si="200"/>
        <v>19.649999999999999</v>
      </c>
      <c r="F664" s="34">
        <f t="shared" si="215"/>
        <v>2.82912116454493E-29</v>
      </c>
      <c r="G664" s="31">
        <f>SUM($F$9:F664)*RLR</f>
        <v>119.99999999999996</v>
      </c>
      <c r="H664" s="32"/>
      <c r="I664" s="36">
        <f>G664-SUM($L$9:L664)</f>
        <v>7.3030444757441586</v>
      </c>
      <c r="K664" s="48">
        <f t="shared" si="201"/>
        <v>0.31413612565445026</v>
      </c>
      <c r="L664" s="31">
        <f t="shared" si="216"/>
        <v>2.3037995191621936E-2</v>
      </c>
      <c r="M664" s="36">
        <f>SUM($L$9:L664)*RRF</f>
        <v>78.887868866979048</v>
      </c>
      <c r="N664" s="33"/>
      <c r="O664" s="36">
        <f t="shared" si="202"/>
        <v>86.190913342723206</v>
      </c>
      <c r="P664" s="33"/>
      <c r="Q664" s="33"/>
      <c r="R664" s="33"/>
      <c r="S664" s="33"/>
      <c r="T664" s="33"/>
      <c r="U664" s="33"/>
      <c r="V664" s="33"/>
      <c r="W664" s="31">
        <f t="shared" si="203"/>
        <v>9.735983574574007E-29</v>
      </c>
      <c r="X664" s="31">
        <f t="shared" si="204"/>
        <v>5.1121311330209105</v>
      </c>
      <c r="Y664" s="31">
        <f t="shared" si="205"/>
        <v>5.1121311330209105</v>
      </c>
      <c r="Z664" s="31">
        <f t="shared" si="206"/>
        <v>-2.1909133427232064</v>
      </c>
      <c r="AA664" s="31"/>
      <c r="AB664" s="31"/>
      <c r="AC664" s="31"/>
      <c r="AD664" s="31"/>
      <c r="AE664" s="31"/>
      <c r="AF664" s="31"/>
      <c r="AG664" s="31"/>
      <c r="AH664" s="33">
        <f t="shared" si="207"/>
        <v>0.93914129603546481</v>
      </c>
      <c r="AI664" s="33">
        <f t="shared" si="208"/>
        <v>1.0260823016990859</v>
      </c>
      <c r="AJ664" s="33">
        <f t="shared" si="209"/>
        <v>0.99999999999999967</v>
      </c>
      <c r="AK664" s="95">
        <f t="shared" si="210"/>
        <v>0.96900057420695651</v>
      </c>
      <c r="AL664" s="3">
        <f t="shared" si="211"/>
        <v>0.96911621763278921</v>
      </c>
      <c r="AM664" s="3"/>
      <c r="AN664" s="3"/>
      <c r="AO664" s="3"/>
      <c r="AP664" s="3"/>
      <c r="AQ664" s="3"/>
      <c r="AR664" s="90">
        <f t="shared" si="217"/>
        <v>0</v>
      </c>
      <c r="AS664" s="91">
        <f t="shared" si="218"/>
        <v>0</v>
      </c>
      <c r="AT664" s="89">
        <f>SUM(AS$9:AS664)*RLR</f>
        <v>120</v>
      </c>
      <c r="AU664" s="90">
        <f>AT664-SUM(AW$9:AW664)</f>
        <v>3.7060538840652839</v>
      </c>
      <c r="AV664" s="48">
        <f t="shared" si="212"/>
        <v>0.31413612565445026</v>
      </c>
      <c r="AW664" s="31">
        <f t="shared" si="219"/>
        <v>1.1691021716294254E-2</v>
      </c>
      <c r="AX664" s="90">
        <f>SUM(AW$9:AW664)*RRF</f>
        <v>81.405762281154296</v>
      </c>
      <c r="AY664" s="96"/>
    </row>
    <row r="665" spans="1:51" x14ac:dyDescent="0.25">
      <c r="A665" s="14">
        <f t="shared" si="213"/>
        <v>6.56</v>
      </c>
      <c r="B665" s="59">
        <f>IF($B$4="AY",0,IFERROR(P*INDEX('UWYr writing pattern'!$C$4:$C$18,MATCH('Extended model w.Calcs'!$A665,'UWYr writing pattern'!$A$4:$A$18,0)) / 25,B664))</f>
        <v>0</v>
      </c>
      <c r="C665" s="36">
        <f t="shared" si="214"/>
        <v>9.3129319073454945E-29</v>
      </c>
      <c r="E665" s="48">
        <f t="shared" si="200"/>
        <v>19.68</v>
      </c>
      <c r="F665" s="34">
        <f t="shared" si="215"/>
        <v>2.2775247290521338E-29</v>
      </c>
      <c r="G665" s="31">
        <f>SUM($F$9:F665)*RLR</f>
        <v>119.99999999999996</v>
      </c>
      <c r="H665" s="32"/>
      <c r="I665" s="36">
        <f>G665-SUM($L$9:L665)</f>
        <v>7.2801029747732287</v>
      </c>
      <c r="K665" s="48">
        <f t="shared" si="201"/>
        <v>0.31380753138075318</v>
      </c>
      <c r="L665" s="31">
        <f t="shared" si="216"/>
        <v>2.294150097092406E-2</v>
      </c>
      <c r="M665" s="36">
        <f>SUM($L$9:L665)*RRF</f>
        <v>78.903927917658706</v>
      </c>
      <c r="N665" s="33"/>
      <c r="O665" s="36">
        <f t="shared" si="202"/>
        <v>86.184030892431934</v>
      </c>
      <c r="P665" s="33"/>
      <c r="Q665" s="33"/>
      <c r="R665" s="33"/>
      <c r="S665" s="33"/>
      <c r="T665" s="33"/>
      <c r="U665" s="33"/>
      <c r="V665" s="33"/>
      <c r="W665" s="31">
        <f t="shared" si="203"/>
        <v>7.8228628021702144E-29</v>
      </c>
      <c r="X665" s="31">
        <f t="shared" si="204"/>
        <v>5.0960720823412595</v>
      </c>
      <c r="Y665" s="31">
        <f t="shared" si="205"/>
        <v>5.0960720823412595</v>
      </c>
      <c r="Z665" s="31">
        <f t="shared" si="206"/>
        <v>-2.1840308924319345</v>
      </c>
      <c r="AA665" s="31"/>
      <c r="AB665" s="31"/>
      <c r="AC665" s="31"/>
      <c r="AD665" s="31"/>
      <c r="AE665" s="31"/>
      <c r="AF665" s="31"/>
      <c r="AG665" s="31"/>
      <c r="AH665" s="33">
        <f t="shared" si="207"/>
        <v>0.93933247521022267</v>
      </c>
      <c r="AI665" s="33">
        <f t="shared" si="208"/>
        <v>1.0260003677670468</v>
      </c>
      <c r="AJ665" s="33">
        <f t="shared" si="209"/>
        <v>0.99999999999999967</v>
      </c>
      <c r="AK665" s="95">
        <f t="shared" si="210"/>
        <v>0.96909775101947204</v>
      </c>
      <c r="AL665" s="3">
        <f t="shared" si="211"/>
        <v>0.96921323475017318</v>
      </c>
      <c r="AM665" s="3"/>
      <c r="AN665" s="3"/>
      <c r="AO665" s="3"/>
      <c r="AP665" s="3"/>
      <c r="AQ665" s="3"/>
      <c r="AR665" s="90">
        <f t="shared" si="217"/>
        <v>0</v>
      </c>
      <c r="AS665" s="91">
        <f t="shared" si="218"/>
        <v>0</v>
      </c>
      <c r="AT665" s="89">
        <f>SUM(AS$9:AS665)*RLR</f>
        <v>120</v>
      </c>
      <c r="AU665" s="90">
        <f>AT665-SUM(AW$9:AW665)</f>
        <v>3.6944118299792166</v>
      </c>
      <c r="AV665" s="48">
        <f t="shared" si="212"/>
        <v>0.31380753138075318</v>
      </c>
      <c r="AW665" s="31">
        <f t="shared" si="219"/>
        <v>1.1642054086068955E-2</v>
      </c>
      <c r="AX665" s="90">
        <f>SUM(AW$9:AW665)*RRF</f>
        <v>81.41391171901455</v>
      </c>
      <c r="AY665" s="96"/>
    </row>
    <row r="666" spans="1:51" x14ac:dyDescent="0.25">
      <c r="A666" s="14">
        <f t="shared" si="213"/>
        <v>6.57</v>
      </c>
      <c r="B666" s="59">
        <f>IF($B$4="AY",0,IFERROR(P*INDEX('UWYr writing pattern'!$C$4:$C$18,MATCH('Extended model w.Calcs'!$A666,'UWYr writing pattern'!$A$4:$A$18,0)) / 25,B665))</f>
        <v>0</v>
      </c>
      <c r="C666" s="36">
        <f t="shared" si="214"/>
        <v>7.4801469079799015E-29</v>
      </c>
      <c r="E666" s="48">
        <f t="shared" si="200"/>
        <v>19.71</v>
      </c>
      <c r="F666" s="34">
        <f t="shared" si="215"/>
        <v>1.8327849993655933E-29</v>
      </c>
      <c r="G666" s="31">
        <f>SUM($F$9:F666)*RLR</f>
        <v>119.99999999999996</v>
      </c>
      <c r="H666" s="32"/>
      <c r="I666" s="36">
        <f>G666-SUM($L$9:L666)</f>
        <v>7.2572574633461215</v>
      </c>
      <c r="K666" s="48">
        <f t="shared" si="201"/>
        <v>0.31347962382445138</v>
      </c>
      <c r="L666" s="31">
        <f t="shared" si="216"/>
        <v>2.2845511427112646E-2</v>
      </c>
      <c r="M666" s="36">
        <f>SUM($L$9:L666)*RRF</f>
        <v>78.919919775657675</v>
      </c>
      <c r="N666" s="33"/>
      <c r="O666" s="36">
        <f t="shared" si="202"/>
        <v>86.177177239003797</v>
      </c>
      <c r="P666" s="33"/>
      <c r="Q666" s="33"/>
      <c r="R666" s="33"/>
      <c r="S666" s="33"/>
      <c r="T666" s="33"/>
      <c r="U666" s="33"/>
      <c r="V666" s="33"/>
      <c r="W666" s="31">
        <f t="shared" si="203"/>
        <v>6.2833234027031166E-29</v>
      </c>
      <c r="X666" s="31">
        <f t="shared" si="204"/>
        <v>5.0800802243422849</v>
      </c>
      <c r="Y666" s="31">
        <f t="shared" si="205"/>
        <v>5.0800802243422849</v>
      </c>
      <c r="Z666" s="31">
        <f t="shared" si="206"/>
        <v>-2.1771772390037967</v>
      </c>
      <c r="AA666" s="31"/>
      <c r="AB666" s="31"/>
      <c r="AC666" s="31"/>
      <c r="AD666" s="31"/>
      <c r="AE666" s="31"/>
      <c r="AF666" s="31"/>
      <c r="AG666" s="31"/>
      <c r="AH666" s="33">
        <f t="shared" si="207"/>
        <v>0.93952285447211514</v>
      </c>
      <c r="AI666" s="33">
        <f t="shared" si="208"/>
        <v>1.025918776654807</v>
      </c>
      <c r="AJ666" s="33">
        <f t="shared" si="209"/>
        <v>0.99999999999999967</v>
      </c>
      <c r="AK666" s="95">
        <f t="shared" si="210"/>
        <v>0.96919452208366164</v>
      </c>
      <c r="AL666" s="3">
        <f t="shared" si="211"/>
        <v>0.96930984593819558</v>
      </c>
      <c r="AM666" s="3"/>
      <c r="AN666" s="3"/>
      <c r="AO666" s="3"/>
      <c r="AP666" s="3"/>
      <c r="AQ666" s="3"/>
      <c r="AR666" s="90">
        <f t="shared" si="217"/>
        <v>0</v>
      </c>
      <c r="AS666" s="91">
        <f t="shared" si="218"/>
        <v>0</v>
      </c>
      <c r="AT666" s="89">
        <f>SUM(AS$9:AS666)*RLR</f>
        <v>120</v>
      </c>
      <c r="AU666" s="90">
        <f>AT666-SUM(AW$9:AW666)</f>
        <v>3.682818487416526</v>
      </c>
      <c r="AV666" s="48">
        <f t="shared" si="212"/>
        <v>0.31347962382445138</v>
      </c>
      <c r="AW666" s="31">
        <f t="shared" si="219"/>
        <v>1.1593342562696287E-2</v>
      </c>
      <c r="AX666" s="90">
        <f>SUM(AW$9:AW666)*RRF</f>
        <v>81.422027058808425</v>
      </c>
      <c r="AY666" s="96"/>
    </row>
    <row r="667" spans="1:51" x14ac:dyDescent="0.25">
      <c r="A667" s="14">
        <f t="shared" si="213"/>
        <v>6.58</v>
      </c>
      <c r="B667" s="59">
        <f>IF($B$4="AY",0,IFERROR(P*INDEX('UWYr writing pattern'!$C$4:$C$18,MATCH('Extended model w.Calcs'!$A667,'UWYr writing pattern'!$A$4:$A$18,0)) / 25,B666))</f>
        <v>0</v>
      </c>
      <c r="C667" s="36">
        <f t="shared" si="214"/>
        <v>6.0058099524170631E-29</v>
      </c>
      <c r="E667" s="48">
        <f t="shared" si="200"/>
        <v>19.740000000000002</v>
      </c>
      <c r="F667" s="34">
        <f t="shared" si="215"/>
        <v>1.4743369555628387E-29</v>
      </c>
      <c r="G667" s="31">
        <f>SUM($F$9:F667)*RLR</f>
        <v>119.99999999999996</v>
      </c>
      <c r="H667" s="32"/>
      <c r="I667" s="36">
        <f>G667-SUM($L$9:L667)</f>
        <v>7.2345074399500504</v>
      </c>
      <c r="K667" s="48">
        <f t="shared" si="201"/>
        <v>0.31315240083507306</v>
      </c>
      <c r="L667" s="31">
        <f t="shared" si="216"/>
        <v>2.2750023396069345E-2</v>
      </c>
      <c r="M667" s="36">
        <f>SUM($L$9:L667)*RRF</f>
        <v>78.935844792034928</v>
      </c>
      <c r="N667" s="33"/>
      <c r="O667" s="36">
        <f t="shared" si="202"/>
        <v>86.170352231984978</v>
      </c>
      <c r="P667" s="33"/>
      <c r="Q667" s="33"/>
      <c r="R667" s="33"/>
      <c r="S667" s="33"/>
      <c r="T667" s="33"/>
      <c r="U667" s="33"/>
      <c r="V667" s="33"/>
      <c r="W667" s="31">
        <f t="shared" si="203"/>
        <v>5.0448803600303329E-29</v>
      </c>
      <c r="X667" s="31">
        <f t="shared" si="204"/>
        <v>5.0641552079650349</v>
      </c>
      <c r="Y667" s="31">
        <f t="shared" si="205"/>
        <v>5.0641552079650349</v>
      </c>
      <c r="Z667" s="31">
        <f t="shared" si="206"/>
        <v>-2.1703522319849782</v>
      </c>
      <c r="AA667" s="31"/>
      <c r="AB667" s="31"/>
      <c r="AC667" s="31"/>
      <c r="AD667" s="31"/>
      <c r="AE667" s="31"/>
      <c r="AF667" s="31"/>
      <c r="AG667" s="31"/>
      <c r="AH667" s="33">
        <f t="shared" si="207"/>
        <v>0.93971243800041582</v>
      </c>
      <c r="AI667" s="33">
        <f t="shared" si="208"/>
        <v>1.0258375265712498</v>
      </c>
      <c r="AJ667" s="33">
        <f t="shared" si="209"/>
        <v>0.99999999999999967</v>
      </c>
      <c r="AK667" s="95">
        <f t="shared" si="210"/>
        <v>0.96929088951499887</v>
      </c>
      <c r="AL667" s="3">
        <f t="shared" si="211"/>
        <v>0.96940605331769958</v>
      </c>
      <c r="AM667" s="3"/>
      <c r="AN667" s="3"/>
      <c r="AO667" s="3"/>
      <c r="AP667" s="3"/>
      <c r="AQ667" s="3"/>
      <c r="AR667" s="90">
        <f t="shared" si="217"/>
        <v>0</v>
      </c>
      <c r="AS667" s="91">
        <f t="shared" si="218"/>
        <v>0</v>
      </c>
      <c r="AT667" s="89">
        <f>SUM(AS$9:AS667)*RLR</f>
        <v>120</v>
      </c>
      <c r="AU667" s="90">
        <f>AT667-SUM(AW$9:AW667)</f>
        <v>3.6712736018760381</v>
      </c>
      <c r="AV667" s="48">
        <f t="shared" si="212"/>
        <v>0.31315240083507306</v>
      </c>
      <c r="AW667" s="31">
        <f t="shared" si="219"/>
        <v>1.1544885540490678E-2</v>
      </c>
      <c r="AX667" s="90">
        <f>SUM(AW$9:AW667)*RRF</f>
        <v>81.430108478686762</v>
      </c>
      <c r="AY667" s="96"/>
    </row>
    <row r="668" spans="1:51" x14ac:dyDescent="0.25">
      <c r="A668" s="14">
        <f t="shared" si="213"/>
        <v>6.59</v>
      </c>
      <c r="B668" s="59">
        <f>IF($B$4="AY",0,IFERROR(P*INDEX('UWYr writing pattern'!$C$4:$C$18,MATCH('Extended model w.Calcs'!$A668,'UWYr writing pattern'!$A$4:$A$18,0)) / 25,B667))</f>
        <v>0</v>
      </c>
      <c r="C668" s="36">
        <f t="shared" si="214"/>
        <v>4.820263067809935E-29</v>
      </c>
      <c r="E668" s="48">
        <f t="shared" si="200"/>
        <v>19.77</v>
      </c>
      <c r="F668" s="34">
        <f t="shared" si="215"/>
        <v>1.1855468846071283E-29</v>
      </c>
      <c r="G668" s="31">
        <f>SUM($F$9:F668)*RLR</f>
        <v>119.99999999999996</v>
      </c>
      <c r="H668" s="32"/>
      <c r="I668" s="36">
        <f>G668-SUM($L$9:L668)</f>
        <v>7.2118524062132536</v>
      </c>
      <c r="K668" s="48">
        <f t="shared" si="201"/>
        <v>0.31282586027111575</v>
      </c>
      <c r="L668" s="31">
        <f t="shared" si="216"/>
        <v>2.2655033736795564E-2</v>
      </c>
      <c r="M668" s="36">
        <f>SUM($L$9:L668)*RRF</f>
        <v>78.95170331565069</v>
      </c>
      <c r="N668" s="33"/>
      <c r="O668" s="36">
        <f t="shared" si="202"/>
        <v>86.163555721863943</v>
      </c>
      <c r="P668" s="33"/>
      <c r="Q668" s="33"/>
      <c r="R668" s="33"/>
      <c r="S668" s="33"/>
      <c r="T668" s="33"/>
      <c r="U668" s="33"/>
      <c r="V668" s="33"/>
      <c r="W668" s="31">
        <f t="shared" si="203"/>
        <v>4.049020976960345E-29</v>
      </c>
      <c r="X668" s="31">
        <f t="shared" si="204"/>
        <v>5.0482966843492774</v>
      </c>
      <c r="Y668" s="31">
        <f t="shared" si="205"/>
        <v>5.0482966843492774</v>
      </c>
      <c r="Z668" s="31">
        <f t="shared" si="206"/>
        <v>-2.1635557218639434</v>
      </c>
      <c r="AA668" s="31"/>
      <c r="AB668" s="31"/>
      <c r="AC668" s="31"/>
      <c r="AD668" s="31"/>
      <c r="AE668" s="31"/>
      <c r="AF668" s="31"/>
      <c r="AG668" s="31"/>
      <c r="AH668" s="33">
        <f t="shared" si="207"/>
        <v>0.93990122994822245</v>
      </c>
      <c r="AI668" s="33">
        <f t="shared" si="208"/>
        <v>1.0257566157364755</v>
      </c>
      <c r="AJ668" s="33">
        <f t="shared" si="209"/>
        <v>0.99999999999999967</v>
      </c>
      <c r="AK668" s="95">
        <f t="shared" si="210"/>
        <v>0.9693868554157361</v>
      </c>
      <c r="AL668" s="3">
        <f t="shared" si="211"/>
        <v>0.96950185899624552</v>
      </c>
      <c r="AM668" s="3"/>
      <c r="AN668" s="3"/>
      <c r="AO668" s="3"/>
      <c r="AP668" s="3"/>
      <c r="AQ668" s="3"/>
      <c r="AR668" s="90">
        <f t="shared" si="217"/>
        <v>0</v>
      </c>
      <c r="AS668" s="91">
        <f t="shared" si="218"/>
        <v>0</v>
      </c>
      <c r="AT668" s="89">
        <f>SUM(AS$9:AS668)*RLR</f>
        <v>120</v>
      </c>
      <c r="AU668" s="90">
        <f>AT668-SUM(AW$9:AW668)</f>
        <v>3.6597769204505397</v>
      </c>
      <c r="AV668" s="48">
        <f t="shared" si="212"/>
        <v>0.31282586027111575</v>
      </c>
      <c r="AW668" s="31">
        <f t="shared" si="219"/>
        <v>1.1496681425499075E-2</v>
      </c>
      <c r="AX668" s="90">
        <f>SUM(AW$9:AW668)*RRF</f>
        <v>81.438156155684624</v>
      </c>
      <c r="AY668" s="96"/>
    </row>
    <row r="669" spans="1:51" x14ac:dyDescent="0.25">
      <c r="A669" s="14">
        <f t="shared" si="213"/>
        <v>6.6</v>
      </c>
      <c r="B669" s="59">
        <f>IF($B$4="AY",0,IFERROR(P*INDEX('UWYr writing pattern'!$C$4:$C$18,MATCH('Extended model w.Calcs'!$A669,'UWYr writing pattern'!$A$4:$A$18,0)) / 25,B668))</f>
        <v>0</v>
      </c>
      <c r="C669" s="36">
        <f t="shared" si="214"/>
        <v>3.8672970593039108E-29</v>
      </c>
      <c r="E669" s="48">
        <f t="shared" si="200"/>
        <v>19.799999999999997</v>
      </c>
      <c r="F669" s="34">
        <f t="shared" si="215"/>
        <v>9.5296600850602422E-30</v>
      </c>
      <c r="G669" s="31">
        <f>SUM($F$9:F669)*RLR</f>
        <v>119.99999999999996</v>
      </c>
      <c r="H669" s="32"/>
      <c r="I669" s="36">
        <f>G669-SUM($L$9:L669)</f>
        <v>7.18929186688203</v>
      </c>
      <c r="K669" s="48">
        <f t="shared" si="201"/>
        <v>0.3125</v>
      </c>
      <c r="L669" s="31">
        <f t="shared" si="216"/>
        <v>2.2560539331219771E-2</v>
      </c>
      <c r="M669" s="36">
        <f>SUM($L$9:L669)*RRF</f>
        <v>78.967495693182542</v>
      </c>
      <c r="N669" s="33"/>
      <c r="O669" s="36">
        <f t="shared" si="202"/>
        <v>86.156787560064572</v>
      </c>
      <c r="P669" s="33"/>
      <c r="Q669" s="33"/>
      <c r="R669" s="33"/>
      <c r="S669" s="33"/>
      <c r="T669" s="33"/>
      <c r="U669" s="33"/>
      <c r="V669" s="33"/>
      <c r="W669" s="31">
        <f t="shared" si="203"/>
        <v>3.2485295298152846E-29</v>
      </c>
      <c r="X669" s="31">
        <f t="shared" si="204"/>
        <v>5.0325043068174207</v>
      </c>
      <c r="Y669" s="31">
        <f t="shared" si="205"/>
        <v>5.0325043068174207</v>
      </c>
      <c r="Z669" s="31">
        <f t="shared" si="206"/>
        <v>-2.1567875600645721</v>
      </c>
      <c r="AA669" s="31"/>
      <c r="AB669" s="31"/>
      <c r="AC669" s="31"/>
      <c r="AD669" s="31"/>
      <c r="AE669" s="31"/>
      <c r="AF669" s="31"/>
      <c r="AG669" s="31"/>
      <c r="AH669" s="33">
        <f t="shared" si="207"/>
        <v>0.94008923444264936</v>
      </c>
      <c r="AI669" s="33">
        <f t="shared" si="208"/>
        <v>1.0256760423817211</v>
      </c>
      <c r="AJ669" s="33">
        <f t="shared" si="209"/>
        <v>0.99999999999999967</v>
      </c>
      <c r="AK669" s="95">
        <f t="shared" si="210"/>
        <v>0.969482421875</v>
      </c>
      <c r="AL669" s="3">
        <f t="shared" si="211"/>
        <v>0.96959726506820709</v>
      </c>
      <c r="AM669" s="3"/>
      <c r="AN669" s="3"/>
      <c r="AO669" s="3"/>
      <c r="AP669" s="3"/>
      <c r="AQ669" s="3"/>
      <c r="AR669" s="90">
        <f t="shared" si="217"/>
        <v>0</v>
      </c>
      <c r="AS669" s="91">
        <f t="shared" si="218"/>
        <v>0</v>
      </c>
      <c r="AT669" s="89">
        <f>SUM(AS$9:AS669)*RLR</f>
        <v>120</v>
      </c>
      <c r="AU669" s="90">
        <f>AT669-SUM(AW$9:AW669)</f>
        <v>3.6483281918151391</v>
      </c>
      <c r="AV669" s="48">
        <f t="shared" si="212"/>
        <v>0.3125</v>
      </c>
      <c r="AW669" s="31">
        <f t="shared" si="219"/>
        <v>1.144872863540315E-2</v>
      </c>
      <c r="AX669" s="90">
        <f>SUM(AW$9:AW669)*RRF</f>
        <v>81.446170265729393</v>
      </c>
      <c r="AY669" s="96"/>
    </row>
    <row r="670" spans="1:51" x14ac:dyDescent="0.25">
      <c r="A670" s="14">
        <f t="shared" si="213"/>
        <v>6.61</v>
      </c>
      <c r="B670" s="59">
        <f>IF($B$4="AY",0,IFERROR(P*INDEX('UWYr writing pattern'!$C$4:$C$18,MATCH('Extended model w.Calcs'!$A670,'UWYr writing pattern'!$A$4:$A$18,0)) / 25,B669))</f>
        <v>0</v>
      </c>
      <c r="C670" s="36">
        <f t="shared" si="214"/>
        <v>3.1015722415617367E-29</v>
      </c>
      <c r="E670" s="48">
        <f t="shared" si="200"/>
        <v>19.830000000000002</v>
      </c>
      <c r="F670" s="34">
        <f t="shared" si="215"/>
        <v>7.6572481774217421E-30</v>
      </c>
      <c r="G670" s="31">
        <f>SUM($F$9:F670)*RLR</f>
        <v>119.99999999999996</v>
      </c>
      <c r="H670" s="32"/>
      <c r="I670" s="36">
        <f>G670-SUM($L$9:L670)</f>
        <v>7.16682532979803</v>
      </c>
      <c r="K670" s="48">
        <f t="shared" si="201"/>
        <v>0.31217481789802293</v>
      </c>
      <c r="L670" s="31">
        <f t="shared" si="216"/>
        <v>2.2466537084006345E-2</v>
      </c>
      <c r="M670" s="36">
        <f>SUM($L$9:L670)*RRF</f>
        <v>78.983222269141351</v>
      </c>
      <c r="N670" s="33"/>
      <c r="O670" s="36">
        <f t="shared" si="202"/>
        <v>86.150047598939381</v>
      </c>
      <c r="P670" s="33"/>
      <c r="Q670" s="33"/>
      <c r="R670" s="33"/>
      <c r="S670" s="33"/>
      <c r="T670" s="33"/>
      <c r="U670" s="33"/>
      <c r="V670" s="33"/>
      <c r="W670" s="31">
        <f t="shared" si="203"/>
        <v>2.6053206829118584E-29</v>
      </c>
      <c r="X670" s="31">
        <f t="shared" si="204"/>
        <v>5.016777730858621</v>
      </c>
      <c r="Y670" s="31">
        <f t="shared" si="205"/>
        <v>5.016777730858621</v>
      </c>
      <c r="Z670" s="31">
        <f t="shared" si="206"/>
        <v>-2.1500475989393806</v>
      </c>
      <c r="AA670" s="31"/>
      <c r="AB670" s="31"/>
      <c r="AC670" s="31"/>
      <c r="AD670" s="31"/>
      <c r="AE670" s="31"/>
      <c r="AF670" s="31"/>
      <c r="AG670" s="31"/>
      <c r="AH670" s="33">
        <f t="shared" si="207"/>
        <v>0.94027645558501605</v>
      </c>
      <c r="AI670" s="33">
        <f t="shared" si="208"/>
        <v>1.0255958047492784</v>
      </c>
      <c r="AJ670" s="33">
        <f t="shared" si="209"/>
        <v>0.99999999999999967</v>
      </c>
      <c r="AK670" s="95">
        <f t="shared" si="210"/>
        <v>0.96957759096888751</v>
      </c>
      <c r="AL670" s="3">
        <f t="shared" si="211"/>
        <v>0.96969227361486909</v>
      </c>
      <c r="AM670" s="3"/>
      <c r="AN670" s="3"/>
      <c r="AO670" s="3"/>
      <c r="AP670" s="3"/>
      <c r="AQ670" s="3"/>
      <c r="AR670" s="90">
        <f t="shared" si="217"/>
        <v>0</v>
      </c>
      <c r="AS670" s="91">
        <f t="shared" si="218"/>
        <v>0</v>
      </c>
      <c r="AT670" s="89">
        <f>SUM(AS$9:AS670)*RLR</f>
        <v>120</v>
      </c>
      <c r="AU670" s="90">
        <f>AT670-SUM(AW$9:AW670)</f>
        <v>3.6369271662157132</v>
      </c>
      <c r="AV670" s="48">
        <f t="shared" si="212"/>
        <v>0.31217481789802293</v>
      </c>
      <c r="AW670" s="31">
        <f t="shared" si="219"/>
        <v>1.1401025599422311E-2</v>
      </c>
      <c r="AX670" s="90">
        <f>SUM(AW$9:AW670)*RRF</f>
        <v>81.454150983649001</v>
      </c>
      <c r="AY670" s="96"/>
    </row>
    <row r="671" spans="1:51" x14ac:dyDescent="0.25">
      <c r="A671" s="14">
        <f t="shared" si="213"/>
        <v>6.62</v>
      </c>
      <c r="B671" s="59">
        <f>IF($B$4="AY",0,IFERROR(P*INDEX('UWYr writing pattern'!$C$4:$C$18,MATCH('Extended model w.Calcs'!$A671,'UWYr writing pattern'!$A$4:$A$18,0)) / 25,B670))</f>
        <v>0</v>
      </c>
      <c r="C671" s="36">
        <f t="shared" si="214"/>
        <v>2.4865304660600442E-29</v>
      </c>
      <c r="E671" s="48">
        <f t="shared" si="200"/>
        <v>19.86</v>
      </c>
      <c r="F671" s="34">
        <f t="shared" si="215"/>
        <v>6.1504177550169251E-30</v>
      </c>
      <c r="G671" s="31">
        <f>SUM($F$9:F671)*RLR</f>
        <v>119.99999999999996</v>
      </c>
      <c r="H671" s="32"/>
      <c r="I671" s="36">
        <f>G671-SUM($L$9:L671)</f>
        <v>7.1444523058756602</v>
      </c>
      <c r="K671" s="48">
        <f t="shared" si="201"/>
        <v>0.31185031185031181</v>
      </c>
      <c r="L671" s="31">
        <f t="shared" si="216"/>
        <v>2.237302392236638E-2</v>
      </c>
      <c r="M671" s="36">
        <f>SUM($L$9:L671)*RRF</f>
        <v>78.998883385886998</v>
      </c>
      <c r="N671" s="33"/>
      <c r="O671" s="36">
        <f t="shared" si="202"/>
        <v>86.143335691762658</v>
      </c>
      <c r="P671" s="33"/>
      <c r="Q671" s="33"/>
      <c r="R671" s="33"/>
      <c r="S671" s="33"/>
      <c r="T671" s="33"/>
      <c r="U671" s="33"/>
      <c r="V671" s="33"/>
      <c r="W671" s="31">
        <f t="shared" si="203"/>
        <v>2.0886855914904372E-29</v>
      </c>
      <c r="X671" s="31">
        <f t="shared" si="204"/>
        <v>5.0011166141129619</v>
      </c>
      <c r="Y671" s="31">
        <f t="shared" si="205"/>
        <v>5.0011166141129619</v>
      </c>
      <c r="Z671" s="31">
        <f t="shared" si="206"/>
        <v>-2.1433356917626583</v>
      </c>
      <c r="AA671" s="31"/>
      <c r="AB671" s="31"/>
      <c r="AC671" s="31"/>
      <c r="AD671" s="31"/>
      <c r="AE671" s="31"/>
      <c r="AF671" s="31"/>
      <c r="AG671" s="31"/>
      <c r="AH671" s="33">
        <f t="shared" si="207"/>
        <v>0.94046289745103573</v>
      </c>
      <c r="AI671" s="33">
        <f t="shared" si="208"/>
        <v>1.0255159010924126</v>
      </c>
      <c r="AJ671" s="33">
        <f t="shared" si="209"/>
        <v>0.99999999999999967</v>
      </c>
      <c r="AK671" s="95">
        <f t="shared" si="210"/>
        <v>0.96967236476056029</v>
      </c>
      <c r="AL671" s="3">
        <f t="shared" si="211"/>
        <v>0.96978688670452073</v>
      </c>
      <c r="AM671" s="3"/>
      <c r="AN671" s="3"/>
      <c r="AO671" s="3"/>
      <c r="AP671" s="3"/>
      <c r="AQ671" s="3"/>
      <c r="AR671" s="90">
        <f t="shared" si="217"/>
        <v>0</v>
      </c>
      <c r="AS671" s="91">
        <f t="shared" si="218"/>
        <v>0</v>
      </c>
      <c r="AT671" s="89">
        <f>SUM(AS$9:AS671)*RLR</f>
        <v>120</v>
      </c>
      <c r="AU671" s="90">
        <f>AT671-SUM(AW$9:AW671)</f>
        <v>3.6255735954574959</v>
      </c>
      <c r="AV671" s="48">
        <f t="shared" si="212"/>
        <v>0.31185031185031181</v>
      </c>
      <c r="AW671" s="31">
        <f t="shared" si="219"/>
        <v>1.1353570758217628E-2</v>
      </c>
      <c r="AX671" s="90">
        <f>SUM(AW$9:AW671)*RRF</f>
        <v>81.462098483179744</v>
      </c>
      <c r="AY671" s="96"/>
    </row>
    <row r="672" spans="1:51" x14ac:dyDescent="0.25">
      <c r="A672" s="14">
        <f t="shared" si="213"/>
        <v>6.63</v>
      </c>
      <c r="B672" s="59">
        <f>IF($B$4="AY",0,IFERROR(P*INDEX('UWYr writing pattern'!$C$4:$C$18,MATCH('Extended model w.Calcs'!$A672,'UWYr writing pattern'!$A$4:$A$18,0)) / 25,B671))</f>
        <v>0</v>
      </c>
      <c r="C672" s="36">
        <f t="shared" si="214"/>
        <v>1.9927055155005195E-29</v>
      </c>
      <c r="E672" s="48">
        <f t="shared" si="200"/>
        <v>19.89</v>
      </c>
      <c r="F672" s="34">
        <f t="shared" si="215"/>
        <v>4.9382495055952474E-30</v>
      </c>
      <c r="G672" s="31">
        <f>SUM($F$9:F672)*RLR</f>
        <v>119.99999999999996</v>
      </c>
      <c r="H672" s="32"/>
      <c r="I672" s="36">
        <f>G672-SUM($L$9:L672)</f>
        <v>7.1221723090797866</v>
      </c>
      <c r="K672" s="48">
        <f t="shared" si="201"/>
        <v>0.31152647975077885</v>
      </c>
      <c r="L672" s="31">
        <f t="shared" si="216"/>
        <v>2.227999679587004E-2</v>
      </c>
      <c r="M672" s="36">
        <f>SUM($L$9:L672)*RRF</f>
        <v>79.014479383644115</v>
      </c>
      <c r="N672" s="33"/>
      <c r="O672" s="36">
        <f t="shared" si="202"/>
        <v>86.136651692723902</v>
      </c>
      <c r="P672" s="33"/>
      <c r="Q672" s="33"/>
      <c r="R672" s="33"/>
      <c r="S672" s="33"/>
      <c r="T672" s="33"/>
      <c r="U672" s="33"/>
      <c r="V672" s="33"/>
      <c r="W672" s="31">
        <f t="shared" si="203"/>
        <v>1.6738726330204363E-29</v>
      </c>
      <c r="X672" s="31">
        <f t="shared" si="204"/>
        <v>4.9855206163558501</v>
      </c>
      <c r="Y672" s="31">
        <f t="shared" si="205"/>
        <v>4.9855206163558501</v>
      </c>
      <c r="Z672" s="31">
        <f t="shared" si="206"/>
        <v>-2.1366516927239019</v>
      </c>
      <c r="AA672" s="31"/>
      <c r="AB672" s="31"/>
      <c r="AC672" s="31"/>
      <c r="AD672" s="31"/>
      <c r="AE672" s="31"/>
      <c r="AF672" s="31"/>
      <c r="AG672" s="31"/>
      <c r="AH672" s="33">
        <f t="shared" si="207"/>
        <v>0.94064856409100139</v>
      </c>
      <c r="AI672" s="33">
        <f t="shared" si="208"/>
        <v>1.0254363296752846</v>
      </c>
      <c r="AJ672" s="33">
        <f t="shared" si="209"/>
        <v>0.99999999999999967</v>
      </c>
      <c r="AK672" s="95">
        <f t="shared" si="210"/>
        <v>0.96976674530033879</v>
      </c>
      <c r="AL672" s="3">
        <f t="shared" si="211"/>
        <v>0.96988110639255254</v>
      </c>
      <c r="AM672" s="3"/>
      <c r="AN672" s="3"/>
      <c r="AO672" s="3"/>
      <c r="AP672" s="3"/>
      <c r="AQ672" s="3"/>
      <c r="AR672" s="90">
        <f t="shared" si="217"/>
        <v>0</v>
      </c>
      <c r="AS672" s="91">
        <f t="shared" si="218"/>
        <v>0</v>
      </c>
      <c r="AT672" s="89">
        <f>SUM(AS$9:AS672)*RLR</f>
        <v>120</v>
      </c>
      <c r="AU672" s="90">
        <f>AT672-SUM(AW$9:AW672)</f>
        <v>3.6142672328936953</v>
      </c>
      <c r="AV672" s="48">
        <f t="shared" si="212"/>
        <v>0.31152647975077885</v>
      </c>
      <c r="AW672" s="31">
        <f t="shared" si="219"/>
        <v>1.1306362563796763E-2</v>
      </c>
      <c r="AX672" s="90">
        <f>SUM(AW$9:AW672)*RRF</f>
        <v>81.470012936974413</v>
      </c>
      <c r="AY672" s="96"/>
    </row>
    <row r="673" spans="1:51" x14ac:dyDescent="0.25">
      <c r="A673" s="14">
        <f t="shared" si="213"/>
        <v>6.64</v>
      </c>
      <c r="B673" s="59">
        <f>IF($B$4="AY",0,IFERROR(P*INDEX('UWYr writing pattern'!$C$4:$C$18,MATCH('Extended model w.Calcs'!$A673,'UWYr writing pattern'!$A$4:$A$18,0)) / 25,B672))</f>
        <v>0</v>
      </c>
      <c r="C673" s="36">
        <f t="shared" si="214"/>
        <v>1.5963563884674661E-29</v>
      </c>
      <c r="E673" s="48">
        <f t="shared" si="200"/>
        <v>19.919999999999998</v>
      </c>
      <c r="F673" s="34">
        <f t="shared" si="215"/>
        <v>3.9634912703305336E-30</v>
      </c>
      <c r="G673" s="31">
        <f>SUM($F$9:F673)*RLR</f>
        <v>119.99999999999996</v>
      </c>
      <c r="H673" s="32"/>
      <c r="I673" s="36">
        <f>G673-SUM($L$9:L673)</f>
        <v>7.0999848564035233</v>
      </c>
      <c r="K673" s="48">
        <f t="shared" si="201"/>
        <v>0.31120331950207469</v>
      </c>
      <c r="L673" s="31">
        <f t="shared" si="216"/>
        <v>2.2187452676261019E-2</v>
      </c>
      <c r="M673" s="36">
        <f>SUM($L$9:L673)*RRF</f>
        <v>79.0300106005175</v>
      </c>
      <c r="N673" s="33"/>
      <c r="O673" s="36">
        <f t="shared" si="202"/>
        <v>86.129995456921023</v>
      </c>
      <c r="P673" s="33"/>
      <c r="Q673" s="33"/>
      <c r="R673" s="33"/>
      <c r="S673" s="33"/>
      <c r="T673" s="33"/>
      <c r="U673" s="33"/>
      <c r="V673" s="33"/>
      <c r="W673" s="31">
        <f t="shared" si="203"/>
        <v>1.3409393663126715E-29</v>
      </c>
      <c r="X673" s="31">
        <f t="shared" si="204"/>
        <v>4.9699893994824658</v>
      </c>
      <c r="Y673" s="31">
        <f t="shared" si="205"/>
        <v>4.9699893994824658</v>
      </c>
      <c r="Z673" s="31">
        <f t="shared" si="206"/>
        <v>-2.1299954569210229</v>
      </c>
      <c r="AA673" s="31"/>
      <c r="AB673" s="31"/>
      <c r="AC673" s="31"/>
      <c r="AD673" s="31"/>
      <c r="AE673" s="31"/>
      <c r="AF673" s="31"/>
      <c r="AG673" s="31"/>
      <c r="AH673" s="33">
        <f t="shared" si="207"/>
        <v>0.94083345952997022</v>
      </c>
      <c r="AI673" s="33">
        <f t="shared" si="208"/>
        <v>1.0253570887728694</v>
      </c>
      <c r="AJ673" s="33">
        <f t="shared" si="209"/>
        <v>0.99999999999999967</v>
      </c>
      <c r="AK673" s="95">
        <f t="shared" si="210"/>
        <v>0.96986073462579558</v>
      </c>
      <c r="AL673" s="3">
        <f t="shared" si="211"/>
        <v>0.9699749347215475</v>
      </c>
      <c r="AM673" s="3"/>
      <c r="AN673" s="3"/>
      <c r="AO673" s="3"/>
      <c r="AP673" s="3"/>
      <c r="AQ673" s="3"/>
      <c r="AR673" s="90">
        <f t="shared" si="217"/>
        <v>0</v>
      </c>
      <c r="AS673" s="91">
        <f t="shared" si="218"/>
        <v>0</v>
      </c>
      <c r="AT673" s="89">
        <f>SUM(AS$9:AS673)*RLR</f>
        <v>120</v>
      </c>
      <c r="AU673" s="90">
        <f>AT673-SUM(AW$9:AW673)</f>
        <v>3.6030078334142814</v>
      </c>
      <c r="AV673" s="48">
        <f t="shared" si="212"/>
        <v>0.31120331950207469</v>
      </c>
      <c r="AW673" s="31">
        <f t="shared" si="219"/>
        <v>1.1259399479419615E-2</v>
      </c>
      <c r="AX673" s="90">
        <f>SUM(AW$9:AW673)*RRF</f>
        <v>81.477894516609993</v>
      </c>
      <c r="AY673" s="96"/>
    </row>
    <row r="674" spans="1:51" x14ac:dyDescent="0.25">
      <c r="A674" s="14">
        <f t="shared" si="213"/>
        <v>6.65</v>
      </c>
      <c r="B674" s="59">
        <f>IF($B$4="AY",0,IFERROR(P*INDEX('UWYr writing pattern'!$C$4:$C$18,MATCH('Extended model w.Calcs'!$A674,'UWYr writing pattern'!$A$4:$A$18,0)) / 25,B673))</f>
        <v>0</v>
      </c>
      <c r="C674" s="36">
        <f t="shared" si="214"/>
        <v>1.2783621958847468E-29</v>
      </c>
      <c r="E674" s="48">
        <f t="shared" si="200"/>
        <v>19.950000000000003</v>
      </c>
      <c r="F674" s="34">
        <f t="shared" si="215"/>
        <v>3.1799419258271924E-30</v>
      </c>
      <c r="G674" s="31">
        <f>SUM($F$9:F674)*RLR</f>
        <v>119.99999999999996</v>
      </c>
      <c r="H674" s="32"/>
      <c r="I674" s="36">
        <f>G674-SUM($L$9:L674)</f>
        <v>7.0778894678462478</v>
      </c>
      <c r="K674" s="48">
        <f t="shared" si="201"/>
        <v>0.31088082901554404</v>
      </c>
      <c r="L674" s="31">
        <f t="shared" si="216"/>
        <v>2.2095388557272378E-2</v>
      </c>
      <c r="M674" s="36">
        <f>SUM($L$9:L674)*RRF</f>
        <v>79.045477372507591</v>
      </c>
      <c r="N674" s="33"/>
      <c r="O674" s="36">
        <f t="shared" si="202"/>
        <v>86.123366840353839</v>
      </c>
      <c r="P674" s="33"/>
      <c r="Q674" s="33"/>
      <c r="R674" s="33"/>
      <c r="S674" s="33"/>
      <c r="T674" s="33"/>
      <c r="U674" s="33"/>
      <c r="V674" s="33"/>
      <c r="W674" s="31">
        <f t="shared" si="203"/>
        <v>1.0738242445431871E-29</v>
      </c>
      <c r="X674" s="31">
        <f t="shared" si="204"/>
        <v>4.9545226274923735</v>
      </c>
      <c r="Y674" s="31">
        <f t="shared" si="205"/>
        <v>4.9545226274923735</v>
      </c>
      <c r="Z674" s="31">
        <f t="shared" si="206"/>
        <v>-2.1233668403538388</v>
      </c>
      <c r="AA674" s="31"/>
      <c r="AB674" s="31"/>
      <c r="AC674" s="31"/>
      <c r="AD674" s="31"/>
      <c r="AE674" s="31"/>
      <c r="AF674" s="31"/>
      <c r="AG674" s="31"/>
      <c r="AH674" s="33">
        <f t="shared" si="207"/>
        <v>0.94101758776794753</v>
      </c>
      <c r="AI674" s="33">
        <f t="shared" si="208"/>
        <v>1.0252781766708789</v>
      </c>
      <c r="AJ674" s="33">
        <f t="shared" si="209"/>
        <v>0.99999999999999967</v>
      </c>
      <c r="AK674" s="95">
        <f t="shared" si="210"/>
        <v>0.96995433476184711</v>
      </c>
      <c r="AL674" s="3">
        <f t="shared" si="211"/>
        <v>0.97006837372137678</v>
      </c>
      <c r="AM674" s="3"/>
      <c r="AN674" s="3"/>
      <c r="AO674" s="3"/>
      <c r="AP674" s="3"/>
      <c r="AQ674" s="3"/>
      <c r="AR674" s="90">
        <f t="shared" si="217"/>
        <v>0</v>
      </c>
      <c r="AS674" s="91">
        <f t="shared" si="218"/>
        <v>0</v>
      </c>
      <c r="AT674" s="89">
        <f>SUM(AS$9:AS674)*RLR</f>
        <v>120</v>
      </c>
      <c r="AU674" s="90">
        <f>AT674-SUM(AW$9:AW674)</f>
        <v>3.5917951534347736</v>
      </c>
      <c r="AV674" s="48">
        <f t="shared" si="212"/>
        <v>0.31088082901554404</v>
      </c>
      <c r="AW674" s="31">
        <f t="shared" si="219"/>
        <v>1.1212679979505025E-2</v>
      </c>
      <c r="AX674" s="90">
        <f>SUM(AW$9:AW674)*RRF</f>
        <v>81.485743392595651</v>
      </c>
      <c r="AY674" s="96"/>
    </row>
    <row r="675" spans="1:51" x14ac:dyDescent="0.25">
      <c r="A675" s="14">
        <f t="shared" si="213"/>
        <v>6.66</v>
      </c>
      <c r="B675" s="59">
        <f>IF($B$4="AY",0,IFERROR(P*INDEX('UWYr writing pattern'!$C$4:$C$18,MATCH('Extended model w.Calcs'!$A675,'UWYr writing pattern'!$A$4:$A$18,0)) / 25,B674))</f>
        <v>0</v>
      </c>
      <c r="C675" s="36">
        <f t="shared" si="214"/>
        <v>1.0233289378057398E-29</v>
      </c>
      <c r="E675" s="48">
        <f t="shared" si="200"/>
        <v>19.98</v>
      </c>
      <c r="F675" s="34">
        <f t="shared" si="215"/>
        <v>2.5503325807900704E-30</v>
      </c>
      <c r="G675" s="31">
        <f>SUM($F$9:F675)*RLR</f>
        <v>119.99999999999996</v>
      </c>
      <c r="H675" s="32"/>
      <c r="I675" s="36">
        <f>G675-SUM($L$9:L675)</f>
        <v>7.0558856663918021</v>
      </c>
      <c r="K675" s="48">
        <f t="shared" si="201"/>
        <v>0.3105590062111801</v>
      </c>
      <c r="L675" s="31">
        <f t="shared" si="216"/>
        <v>2.2003801454444295E-2</v>
      </c>
      <c r="M675" s="36">
        <f>SUM($L$9:L675)*RRF</f>
        <v>79.060880033525706</v>
      </c>
      <c r="N675" s="33"/>
      <c r="O675" s="36">
        <f t="shared" si="202"/>
        <v>86.116765699917508</v>
      </c>
      <c r="P675" s="33"/>
      <c r="Q675" s="33"/>
      <c r="R675" s="33"/>
      <c r="S675" s="33"/>
      <c r="T675" s="33"/>
      <c r="U675" s="33"/>
      <c r="V675" s="33"/>
      <c r="W675" s="31">
        <f t="shared" si="203"/>
        <v>8.595963077568213E-30</v>
      </c>
      <c r="X675" s="31">
        <f t="shared" si="204"/>
        <v>4.9391199664742613</v>
      </c>
      <c r="Y675" s="31">
        <f t="shared" si="205"/>
        <v>4.9391199664742613</v>
      </c>
      <c r="Z675" s="31">
        <f t="shared" si="206"/>
        <v>-2.116765699917508</v>
      </c>
      <c r="AA675" s="31"/>
      <c r="AB675" s="31"/>
      <c r="AC675" s="31"/>
      <c r="AD675" s="31"/>
      <c r="AE675" s="31"/>
      <c r="AF675" s="31"/>
      <c r="AG675" s="31"/>
      <c r="AH675" s="33">
        <f t="shared" si="207"/>
        <v>0.94120095278006788</v>
      </c>
      <c r="AI675" s="33">
        <f t="shared" si="208"/>
        <v>1.0251995916656846</v>
      </c>
      <c r="AJ675" s="33">
        <f t="shared" si="209"/>
        <v>0.99999999999999967</v>
      </c>
      <c r="AK675" s="95">
        <f t="shared" si="210"/>
        <v>0.970047547720846</v>
      </c>
      <c r="AL675" s="3">
        <f t="shared" si="211"/>
        <v>0.97016142540928962</v>
      </c>
      <c r="AM675" s="3"/>
      <c r="AN675" s="3"/>
      <c r="AO675" s="3"/>
      <c r="AP675" s="3"/>
      <c r="AQ675" s="3"/>
      <c r="AR675" s="90">
        <f t="shared" si="217"/>
        <v>0</v>
      </c>
      <c r="AS675" s="91">
        <f t="shared" si="218"/>
        <v>0</v>
      </c>
      <c r="AT675" s="89">
        <f>SUM(AS$9:AS675)*RLR</f>
        <v>120</v>
      </c>
      <c r="AU675" s="90">
        <f>AT675-SUM(AW$9:AW675)</f>
        <v>3.5806289508852416</v>
      </c>
      <c r="AV675" s="48">
        <f t="shared" si="212"/>
        <v>0.3105590062111801</v>
      </c>
      <c r="AW675" s="31">
        <f t="shared" si="219"/>
        <v>1.1166202549538156E-2</v>
      </c>
      <c r="AX675" s="90">
        <f>SUM(AW$9:AW675)*RRF</f>
        <v>81.493559734380327</v>
      </c>
      <c r="AY675" s="96"/>
    </row>
    <row r="676" spans="1:51" x14ac:dyDescent="0.25">
      <c r="A676" s="14">
        <f t="shared" si="213"/>
        <v>6.67</v>
      </c>
      <c r="B676" s="59">
        <f>IF($B$4="AY",0,IFERROR(P*INDEX('UWYr writing pattern'!$C$4:$C$18,MATCH('Extended model w.Calcs'!$A676,'UWYr writing pattern'!$A$4:$A$18,0)) / 25,B675))</f>
        <v>0</v>
      </c>
      <c r="C676" s="36">
        <f t="shared" si="214"/>
        <v>8.18867816032153E-30</v>
      </c>
      <c r="E676" s="48">
        <f t="shared" si="200"/>
        <v>20.009999999999998</v>
      </c>
      <c r="F676" s="34">
        <f t="shared" si="215"/>
        <v>2.044611217735868E-30</v>
      </c>
      <c r="G676" s="31">
        <f>SUM($F$9:F676)*RLR</f>
        <v>119.99999999999996</v>
      </c>
      <c r="H676" s="32"/>
      <c r="I676" s="36">
        <f>G676-SUM($L$9:L676)</f>
        <v>7.0339729779868634</v>
      </c>
      <c r="K676" s="48">
        <f t="shared" si="201"/>
        <v>0.31023784901758017</v>
      </c>
      <c r="L676" s="31">
        <f t="shared" si="216"/>
        <v>2.1912688404943485E-2</v>
      </c>
      <c r="M676" s="36">
        <f>SUM($L$9:L676)*RRF</f>
        <v>79.076218915409157</v>
      </c>
      <c r="N676" s="33"/>
      <c r="O676" s="36">
        <f t="shared" si="202"/>
        <v>86.110191893396021</v>
      </c>
      <c r="P676" s="33"/>
      <c r="Q676" s="33"/>
      <c r="R676" s="33"/>
      <c r="S676" s="33"/>
      <c r="T676" s="33"/>
      <c r="U676" s="33"/>
      <c r="V676" s="33"/>
      <c r="W676" s="31">
        <f t="shared" si="203"/>
        <v>6.8784896546700853E-30</v>
      </c>
      <c r="X676" s="31">
        <f t="shared" si="204"/>
        <v>4.9237810845908037</v>
      </c>
      <c r="Y676" s="31">
        <f t="shared" si="205"/>
        <v>4.9237810845908037</v>
      </c>
      <c r="Z676" s="31">
        <f t="shared" si="206"/>
        <v>-2.1101918933960206</v>
      </c>
      <c r="AA676" s="31"/>
      <c r="AB676" s="31"/>
      <c r="AC676" s="31"/>
      <c r="AD676" s="31"/>
      <c r="AE676" s="31"/>
      <c r="AF676" s="31"/>
      <c r="AG676" s="31"/>
      <c r="AH676" s="33">
        <f t="shared" si="207"/>
        <v>0.94138355851677569</v>
      </c>
      <c r="AI676" s="33">
        <f t="shared" si="208"/>
        <v>1.0251213320642383</v>
      </c>
      <c r="AJ676" s="33">
        <f t="shared" si="209"/>
        <v>0.99999999999999967</v>
      </c>
      <c r="AK676" s="95">
        <f t="shared" si="210"/>
        <v>0.97014037550267174</v>
      </c>
      <c r="AL676" s="3">
        <f t="shared" si="211"/>
        <v>0.9702540917900061</v>
      </c>
      <c r="AM676" s="3"/>
      <c r="AN676" s="3"/>
      <c r="AO676" s="3"/>
      <c r="AP676" s="3"/>
      <c r="AQ676" s="3"/>
      <c r="AR676" s="90">
        <f t="shared" si="217"/>
        <v>0</v>
      </c>
      <c r="AS676" s="91">
        <f t="shared" si="218"/>
        <v>0</v>
      </c>
      <c r="AT676" s="89">
        <f>SUM(AS$9:AS676)*RLR</f>
        <v>120</v>
      </c>
      <c r="AU676" s="90">
        <f>AT676-SUM(AW$9:AW676)</f>
        <v>3.5695089851992634</v>
      </c>
      <c r="AV676" s="48">
        <f t="shared" si="212"/>
        <v>0.31023784901758017</v>
      </c>
      <c r="AW676" s="31">
        <f t="shared" si="219"/>
        <v>1.111996568597901E-2</v>
      </c>
      <c r="AX676" s="90">
        <f>SUM(AW$9:AW676)*RRF</f>
        <v>81.501343710360516</v>
      </c>
      <c r="AY676" s="96"/>
    </row>
    <row r="677" spans="1:51" x14ac:dyDescent="0.25">
      <c r="A677" s="14">
        <f t="shared" si="213"/>
        <v>6.68</v>
      </c>
      <c r="B677" s="59">
        <f>IF($B$4="AY",0,IFERROR(P*INDEX('UWYr writing pattern'!$C$4:$C$18,MATCH('Extended model w.Calcs'!$A677,'UWYr writing pattern'!$A$4:$A$18,0)) / 25,B676))</f>
        <v>0</v>
      </c>
      <c r="C677" s="36">
        <f t="shared" si="214"/>
        <v>6.5501236604411923E-30</v>
      </c>
      <c r="E677" s="48">
        <f t="shared" si="200"/>
        <v>20.04</v>
      </c>
      <c r="F677" s="34">
        <f t="shared" si="215"/>
        <v>1.6385544998803381E-30</v>
      </c>
      <c r="G677" s="31">
        <f>SUM($F$9:F677)*RLR</f>
        <v>119.99999999999996</v>
      </c>
      <c r="H677" s="32"/>
      <c r="I677" s="36">
        <f>G677-SUM($L$9:L677)</f>
        <v>7.0121509315194857</v>
      </c>
      <c r="K677" s="48">
        <f t="shared" si="201"/>
        <v>0.30991735537190085</v>
      </c>
      <c r="L677" s="31">
        <f t="shared" si="216"/>
        <v>2.1822046467384275E-2</v>
      </c>
      <c r="M677" s="36">
        <f>SUM($L$9:L677)*RRF</f>
        <v>79.091494347936319</v>
      </c>
      <c r="N677" s="33"/>
      <c r="O677" s="36">
        <f t="shared" si="202"/>
        <v>86.103645279455804</v>
      </c>
      <c r="P677" s="33"/>
      <c r="Q677" s="33"/>
      <c r="R677" s="33"/>
      <c r="S677" s="33"/>
      <c r="T677" s="33"/>
      <c r="U677" s="33"/>
      <c r="V677" s="33"/>
      <c r="W677" s="31">
        <f t="shared" si="203"/>
        <v>5.5021038747706018E-30</v>
      </c>
      <c r="X677" s="31">
        <f t="shared" si="204"/>
        <v>4.9085056520636394</v>
      </c>
      <c r="Y677" s="31">
        <f t="shared" si="205"/>
        <v>4.9085056520636394</v>
      </c>
      <c r="Z677" s="31">
        <f t="shared" si="206"/>
        <v>-2.1036452794558045</v>
      </c>
      <c r="AA677" s="31"/>
      <c r="AB677" s="31"/>
      <c r="AC677" s="31"/>
      <c r="AD677" s="31"/>
      <c r="AE677" s="31"/>
      <c r="AF677" s="31"/>
      <c r="AG677" s="31"/>
      <c r="AH677" s="33">
        <f t="shared" si="207"/>
        <v>0.94156540890400375</v>
      </c>
      <c r="AI677" s="33">
        <f t="shared" si="208"/>
        <v>1.0250433961839978</v>
      </c>
      <c r="AJ677" s="33">
        <f t="shared" si="209"/>
        <v>0.99999999999999967</v>
      </c>
      <c r="AK677" s="95">
        <f t="shared" si="210"/>
        <v>0.97023282009482037</v>
      </c>
      <c r="AL677" s="3">
        <f t="shared" si="211"/>
        <v>0.97034637485580755</v>
      </c>
      <c r="AM677" s="3"/>
      <c r="AN677" s="3"/>
      <c r="AO677" s="3"/>
      <c r="AP677" s="3"/>
      <c r="AQ677" s="3"/>
      <c r="AR677" s="90">
        <f t="shared" si="217"/>
        <v>0</v>
      </c>
      <c r="AS677" s="91">
        <f t="shared" si="218"/>
        <v>0</v>
      </c>
      <c r="AT677" s="89">
        <f>SUM(AS$9:AS677)*RLR</f>
        <v>120</v>
      </c>
      <c r="AU677" s="90">
        <f>AT677-SUM(AW$9:AW677)</f>
        <v>3.558435017303097</v>
      </c>
      <c r="AV677" s="48">
        <f t="shared" si="212"/>
        <v>0.30991735537190085</v>
      </c>
      <c r="AW677" s="31">
        <f t="shared" si="219"/>
        <v>1.1073967896171448E-2</v>
      </c>
      <c r="AX677" s="90">
        <f>SUM(AW$9:AW677)*RRF</f>
        <v>81.509095487887834</v>
      </c>
      <c r="AY677" s="96"/>
    </row>
    <row r="678" spans="1:51" x14ac:dyDescent="0.25">
      <c r="A678" s="14">
        <f t="shared" si="213"/>
        <v>6.69</v>
      </c>
      <c r="B678" s="59">
        <f>IF($B$4="AY",0,IFERROR(P*INDEX('UWYr writing pattern'!$C$4:$C$18,MATCH('Extended model w.Calcs'!$A678,'UWYr writing pattern'!$A$4:$A$18,0)) / 25,B677))</f>
        <v>0</v>
      </c>
      <c r="C678" s="36">
        <f t="shared" si="214"/>
        <v>5.2374788788887774E-30</v>
      </c>
      <c r="E678" s="48">
        <f t="shared" si="200"/>
        <v>20.07</v>
      </c>
      <c r="F678" s="34">
        <f t="shared" si="215"/>
        <v>1.312644781552415E-30</v>
      </c>
      <c r="G678" s="31">
        <f>SUM($F$9:F678)*RLR</f>
        <v>119.99999999999996</v>
      </c>
      <c r="H678" s="32"/>
      <c r="I678" s="36">
        <f>G678-SUM($L$9:L678)</f>
        <v>6.9904190587978405</v>
      </c>
      <c r="K678" s="48">
        <f t="shared" si="201"/>
        <v>0.30959752321981421</v>
      </c>
      <c r="L678" s="31">
        <f t="shared" si="216"/>
        <v>2.1731872721651301E-2</v>
      </c>
      <c r="M678" s="36">
        <f>SUM($L$9:L678)*RRF</f>
        <v>79.106706658841475</v>
      </c>
      <c r="N678" s="33"/>
      <c r="O678" s="36">
        <f t="shared" si="202"/>
        <v>86.097125717639315</v>
      </c>
      <c r="P678" s="33"/>
      <c r="Q678" s="33"/>
      <c r="R678" s="33"/>
      <c r="S678" s="33"/>
      <c r="T678" s="33"/>
      <c r="U678" s="33"/>
      <c r="V678" s="33"/>
      <c r="W678" s="31">
        <f t="shared" si="203"/>
        <v>4.3994822582665729E-30</v>
      </c>
      <c r="X678" s="31">
        <f t="shared" si="204"/>
        <v>4.893293341158488</v>
      </c>
      <c r="Y678" s="31">
        <f t="shared" si="205"/>
        <v>4.893293341158488</v>
      </c>
      <c r="Z678" s="31">
        <f t="shared" si="206"/>
        <v>-2.0971257176393152</v>
      </c>
      <c r="AA678" s="31"/>
      <c r="AB678" s="31"/>
      <c r="AC678" s="31"/>
      <c r="AD678" s="31"/>
      <c r="AE678" s="31"/>
      <c r="AF678" s="31"/>
      <c r="AG678" s="31"/>
      <c r="AH678" s="33">
        <f t="shared" si="207"/>
        <v>0.9417465078433509</v>
      </c>
      <c r="AI678" s="33">
        <f t="shared" si="208"/>
        <v>1.0249657823528491</v>
      </c>
      <c r="AJ678" s="33">
        <f t="shared" si="209"/>
        <v>0.99999999999999967</v>
      </c>
      <c r="AK678" s="95">
        <f t="shared" si="210"/>
        <v>0.97032488347249435</v>
      </c>
      <c r="AL678" s="3">
        <f t="shared" si="211"/>
        <v>0.97043827658662618</v>
      </c>
      <c r="AM678" s="3"/>
      <c r="AN678" s="3"/>
      <c r="AO678" s="3"/>
      <c r="AP678" s="3"/>
      <c r="AQ678" s="3"/>
      <c r="AR678" s="90">
        <f t="shared" si="217"/>
        <v>0</v>
      </c>
      <c r="AS678" s="91">
        <f t="shared" si="218"/>
        <v>0</v>
      </c>
      <c r="AT678" s="89">
        <f>SUM(AS$9:AS678)*RLR</f>
        <v>120</v>
      </c>
      <c r="AU678" s="90">
        <f>AT678-SUM(AW$9:AW678)</f>
        <v>3.547406809604837</v>
      </c>
      <c r="AV678" s="48">
        <f t="shared" si="212"/>
        <v>0.30959752321981421</v>
      </c>
      <c r="AW678" s="31">
        <f t="shared" si="219"/>
        <v>1.1028207698253401E-2</v>
      </c>
      <c r="AX678" s="90">
        <f>SUM(AW$9:AW678)*RRF</f>
        <v>81.516815233276603</v>
      </c>
      <c r="AY678" s="96"/>
    </row>
    <row r="679" spans="1:51" x14ac:dyDescent="0.25">
      <c r="A679" s="14">
        <f t="shared" si="213"/>
        <v>6.7</v>
      </c>
      <c r="B679" s="59">
        <f>IF($B$4="AY",0,IFERROR(P*INDEX('UWYr writing pattern'!$C$4:$C$18,MATCH('Extended model w.Calcs'!$A679,'UWYr writing pattern'!$A$4:$A$18,0)) / 25,B678))</f>
        <v>0</v>
      </c>
      <c r="C679" s="36">
        <f t="shared" si="214"/>
        <v>4.1863168678957999E-30</v>
      </c>
      <c r="E679" s="48">
        <f t="shared" si="200"/>
        <v>20.100000000000001</v>
      </c>
      <c r="F679" s="34">
        <f t="shared" si="215"/>
        <v>1.0511620109929777E-30</v>
      </c>
      <c r="G679" s="31">
        <f>SUM($F$9:F679)*RLR</f>
        <v>119.99999999999996</v>
      </c>
      <c r="H679" s="32"/>
      <c r="I679" s="36">
        <f>G679-SUM($L$9:L679)</f>
        <v>6.968776894529114</v>
      </c>
      <c r="K679" s="48">
        <f t="shared" si="201"/>
        <v>0.30927835051546393</v>
      </c>
      <c r="L679" s="31">
        <f t="shared" si="216"/>
        <v>2.1642164268723962E-2</v>
      </c>
      <c r="M679" s="36">
        <f>SUM($L$9:L679)*RRF</f>
        <v>79.121856173829585</v>
      </c>
      <c r="N679" s="33"/>
      <c r="O679" s="36">
        <f t="shared" si="202"/>
        <v>86.090633068358699</v>
      </c>
      <c r="P679" s="33"/>
      <c r="Q679" s="33"/>
      <c r="R679" s="33"/>
      <c r="S679" s="33"/>
      <c r="T679" s="33"/>
      <c r="U679" s="33"/>
      <c r="V679" s="33"/>
      <c r="W679" s="31">
        <f t="shared" si="203"/>
        <v>3.5165061690324714E-30</v>
      </c>
      <c r="X679" s="31">
        <f t="shared" si="204"/>
        <v>4.8781438261703798</v>
      </c>
      <c r="Y679" s="31">
        <f t="shared" si="205"/>
        <v>4.8781438261703798</v>
      </c>
      <c r="Z679" s="31">
        <f t="shared" si="206"/>
        <v>-2.0906330683586987</v>
      </c>
      <c r="AA679" s="31"/>
      <c r="AB679" s="31"/>
      <c r="AC679" s="31"/>
      <c r="AD679" s="31"/>
      <c r="AE679" s="31"/>
      <c r="AF679" s="31"/>
      <c r="AG679" s="31"/>
      <c r="AH679" s="33">
        <f t="shared" si="207"/>
        <v>0.94192685921225694</v>
      </c>
      <c r="AI679" s="33">
        <f t="shared" si="208"/>
        <v>1.0248884889090322</v>
      </c>
      <c r="AJ679" s="33">
        <f t="shared" si="209"/>
        <v>0.99999999999999967</v>
      </c>
      <c r="AK679" s="95">
        <f t="shared" si="210"/>
        <v>0.97041656759869088</v>
      </c>
      <c r="AL679" s="3">
        <f t="shared" si="211"/>
        <v>0.97052979895013514</v>
      </c>
      <c r="AM679" s="3"/>
      <c r="AN679" s="3"/>
      <c r="AO679" s="3"/>
      <c r="AP679" s="3"/>
      <c r="AQ679" s="3"/>
      <c r="AR679" s="90">
        <f t="shared" si="217"/>
        <v>0</v>
      </c>
      <c r="AS679" s="91">
        <f t="shared" si="218"/>
        <v>0</v>
      </c>
      <c r="AT679" s="89">
        <f>SUM(AS$9:AS679)*RLR</f>
        <v>120</v>
      </c>
      <c r="AU679" s="90">
        <f>AT679-SUM(AW$9:AW679)</f>
        <v>3.5364241259837712</v>
      </c>
      <c r="AV679" s="48">
        <f t="shared" si="212"/>
        <v>0.30927835051546393</v>
      </c>
      <c r="AW679" s="31">
        <f t="shared" si="219"/>
        <v>1.0982683621067605E-2</v>
      </c>
      <c r="AX679" s="90">
        <f>SUM(AW$9:AW679)*RRF</f>
        <v>81.524503111811356</v>
      </c>
      <c r="AY679" s="96"/>
    </row>
    <row r="680" spans="1:51" x14ac:dyDescent="0.25">
      <c r="A680" s="14">
        <f t="shared" si="213"/>
        <v>6.71</v>
      </c>
      <c r="B680" s="59">
        <f>IF($B$4="AY",0,IFERROR(P*INDEX('UWYr writing pattern'!$C$4:$C$18,MATCH('Extended model w.Calcs'!$A680,'UWYr writing pattern'!$A$4:$A$18,0)) / 25,B679))</f>
        <v>0</v>
      </c>
      <c r="C680" s="36">
        <f t="shared" si="214"/>
        <v>3.3448671774487437E-30</v>
      </c>
      <c r="E680" s="48">
        <f t="shared" si="200"/>
        <v>20.13</v>
      </c>
      <c r="F680" s="34">
        <f t="shared" si="215"/>
        <v>8.4144969044705593E-31</v>
      </c>
      <c r="G680" s="31">
        <f>SUM($F$9:F680)*RLR</f>
        <v>119.99999999999996</v>
      </c>
      <c r="H680" s="32"/>
      <c r="I680" s="36">
        <f>G680-SUM($L$9:L680)</f>
        <v>6.9472239762986163</v>
      </c>
      <c r="K680" s="48">
        <f t="shared" si="201"/>
        <v>0.30895983522142118</v>
      </c>
      <c r="L680" s="31">
        <f t="shared" si="216"/>
        <v>2.1552918230502413E-2</v>
      </c>
      <c r="M680" s="36">
        <f>SUM($L$9:L680)*RRF</f>
        <v>79.136943216590936</v>
      </c>
      <c r="N680" s="33"/>
      <c r="O680" s="36">
        <f t="shared" si="202"/>
        <v>86.084167192889552</v>
      </c>
      <c r="P680" s="33"/>
      <c r="Q680" s="33"/>
      <c r="R680" s="33"/>
      <c r="S680" s="33"/>
      <c r="T680" s="33"/>
      <c r="U680" s="33"/>
      <c r="V680" s="33"/>
      <c r="W680" s="31">
        <f t="shared" si="203"/>
        <v>2.8096884290569444E-30</v>
      </c>
      <c r="X680" s="31">
        <f t="shared" si="204"/>
        <v>4.8630567834090312</v>
      </c>
      <c r="Y680" s="31">
        <f t="shared" si="205"/>
        <v>4.8630567834090312</v>
      </c>
      <c r="Z680" s="31">
        <f t="shared" si="206"/>
        <v>-2.0841671928895522</v>
      </c>
      <c r="AA680" s="31"/>
      <c r="AB680" s="31"/>
      <c r="AC680" s="31"/>
      <c r="AD680" s="31"/>
      <c r="AE680" s="31"/>
      <c r="AF680" s="31"/>
      <c r="AG680" s="31"/>
      <c r="AH680" s="33">
        <f t="shared" si="207"/>
        <v>0.94210646686417776</v>
      </c>
      <c r="AI680" s="33">
        <f t="shared" si="208"/>
        <v>1.0248115142010661</v>
      </c>
      <c r="AJ680" s="33">
        <f t="shared" si="209"/>
        <v>0.99999999999999967</v>
      </c>
      <c r="AK680" s="95">
        <f t="shared" si="210"/>
        <v>0.9705078744242901</v>
      </c>
      <c r="AL680" s="3">
        <f t="shared" si="211"/>
        <v>0.97062094390183584</v>
      </c>
      <c r="AM680" s="3"/>
      <c r="AN680" s="3"/>
      <c r="AO680" s="3"/>
      <c r="AP680" s="3"/>
      <c r="AQ680" s="3"/>
      <c r="AR680" s="90">
        <f t="shared" si="217"/>
        <v>0</v>
      </c>
      <c r="AS680" s="91">
        <f t="shared" si="218"/>
        <v>0</v>
      </c>
      <c r="AT680" s="89">
        <f>SUM(AS$9:AS680)*RLR</f>
        <v>120</v>
      </c>
      <c r="AU680" s="90">
        <f>AT680-SUM(AW$9:AW680)</f>
        <v>3.5254867317796936</v>
      </c>
      <c r="AV680" s="48">
        <f t="shared" si="212"/>
        <v>0.30895983522142118</v>
      </c>
      <c r="AW680" s="31">
        <f t="shared" si="219"/>
        <v>1.0937394204073522E-2</v>
      </c>
      <c r="AX680" s="90">
        <f>SUM(AW$9:AW680)*RRF</f>
        <v>81.532159287754212</v>
      </c>
      <c r="AY680" s="96"/>
    </row>
    <row r="681" spans="1:51" x14ac:dyDescent="0.25">
      <c r="A681" s="14">
        <f t="shared" si="213"/>
        <v>6.72</v>
      </c>
      <c r="B681" s="59">
        <f>IF($B$4="AY",0,IFERROR(P*INDEX('UWYr writing pattern'!$C$4:$C$18,MATCH('Extended model w.Calcs'!$A681,'UWYr writing pattern'!$A$4:$A$18,0)) / 25,B680))</f>
        <v>0</v>
      </c>
      <c r="C681" s="36">
        <f t="shared" si="214"/>
        <v>2.6715454146283118E-30</v>
      </c>
      <c r="E681" s="48">
        <f t="shared" si="200"/>
        <v>20.16</v>
      </c>
      <c r="F681" s="34">
        <f t="shared" si="215"/>
        <v>6.7332176282043208E-31</v>
      </c>
      <c r="G681" s="31">
        <f>SUM($F$9:F681)*RLR</f>
        <v>119.99999999999996</v>
      </c>
      <c r="H681" s="32"/>
      <c r="I681" s="36">
        <f>G681-SUM($L$9:L681)</f>
        <v>6.9257598445489776</v>
      </c>
      <c r="K681" s="48">
        <f t="shared" si="201"/>
        <v>0.30864197530864201</v>
      </c>
      <c r="L681" s="31">
        <f t="shared" si="216"/>
        <v>2.1464131749635271E-2</v>
      </c>
      <c r="M681" s="36">
        <f>SUM($L$9:L681)*RRF</f>
        <v>79.15196810881568</v>
      </c>
      <c r="N681" s="33"/>
      <c r="O681" s="36">
        <f t="shared" si="202"/>
        <v>86.077727953364658</v>
      </c>
      <c r="P681" s="33"/>
      <c r="Q681" s="33"/>
      <c r="R681" s="33"/>
      <c r="S681" s="33"/>
      <c r="T681" s="33"/>
      <c r="U681" s="33"/>
      <c r="V681" s="33"/>
      <c r="W681" s="31">
        <f t="shared" si="203"/>
        <v>2.2440981482877817E-30</v>
      </c>
      <c r="X681" s="31">
        <f t="shared" si="204"/>
        <v>4.8480318911842843</v>
      </c>
      <c r="Y681" s="31">
        <f t="shared" si="205"/>
        <v>4.8480318911842843</v>
      </c>
      <c r="Z681" s="31">
        <f t="shared" si="206"/>
        <v>-2.0777279533646578</v>
      </c>
      <c r="AA681" s="31"/>
      <c r="AB681" s="31"/>
      <c r="AC681" s="31"/>
      <c r="AD681" s="31"/>
      <c r="AE681" s="31"/>
      <c r="AF681" s="31"/>
      <c r="AG681" s="31"/>
      <c r="AH681" s="33">
        <f t="shared" si="207"/>
        <v>0.94228533462875808</v>
      </c>
      <c r="AI681" s="33">
        <f t="shared" si="208"/>
        <v>1.0247348565876746</v>
      </c>
      <c r="AJ681" s="33">
        <f t="shared" si="209"/>
        <v>0.99999999999999967</v>
      </c>
      <c r="AK681" s="95">
        <f t="shared" si="210"/>
        <v>0.97059880588814185</v>
      </c>
      <c r="AL681" s="3">
        <f t="shared" si="211"/>
        <v>0.97071171338514639</v>
      </c>
      <c r="AM681" s="3"/>
      <c r="AN681" s="3"/>
      <c r="AO681" s="3"/>
      <c r="AP681" s="3"/>
      <c r="AQ681" s="3"/>
      <c r="AR681" s="90">
        <f t="shared" si="217"/>
        <v>0</v>
      </c>
      <c r="AS681" s="91">
        <f t="shared" si="218"/>
        <v>0</v>
      </c>
      <c r="AT681" s="89">
        <f>SUM(AS$9:AS681)*RLR</f>
        <v>120</v>
      </c>
      <c r="AU681" s="90">
        <f>AT681-SUM(AW$9:AW681)</f>
        <v>3.5145943937824313</v>
      </c>
      <c r="AV681" s="48">
        <f t="shared" si="212"/>
        <v>0.30864197530864201</v>
      </c>
      <c r="AW681" s="31">
        <f t="shared" si="219"/>
        <v>1.0892337997259608E-2</v>
      </c>
      <c r="AX681" s="90">
        <f>SUM(AW$9:AW681)*RRF</f>
        <v>81.539783924352292</v>
      </c>
      <c r="AY681" s="96"/>
    </row>
    <row r="682" spans="1:51" x14ac:dyDescent="0.25">
      <c r="A682" s="14">
        <f t="shared" si="213"/>
        <v>6.73</v>
      </c>
      <c r="B682" s="59">
        <f>IF($B$4="AY",0,IFERROR(P*INDEX('UWYr writing pattern'!$C$4:$C$18,MATCH('Extended model w.Calcs'!$A682,'UWYr writing pattern'!$A$4:$A$18,0)) / 25,B681))</f>
        <v>0</v>
      </c>
      <c r="C682" s="36">
        <f t="shared" si="214"/>
        <v>2.1329618590392441E-30</v>
      </c>
      <c r="E682" s="48">
        <f t="shared" si="200"/>
        <v>20.190000000000001</v>
      </c>
      <c r="F682" s="34">
        <f t="shared" si="215"/>
        <v>5.3858355558906773E-31</v>
      </c>
      <c r="G682" s="31">
        <f>SUM($F$9:F682)*RLR</f>
        <v>119.99999999999996</v>
      </c>
      <c r="H682" s="32"/>
      <c r="I682" s="36">
        <f>G682-SUM($L$9:L682)</f>
        <v>6.9043840425596272</v>
      </c>
      <c r="K682" s="48">
        <f t="shared" si="201"/>
        <v>0.3083247687564234</v>
      </c>
      <c r="L682" s="31">
        <f t="shared" si="216"/>
        <v>2.1375801989348697E-2</v>
      </c>
      <c r="M682" s="36">
        <f>SUM($L$9:L682)*RRF</f>
        <v>79.16693117020823</v>
      </c>
      <c r="N682" s="33"/>
      <c r="O682" s="36">
        <f t="shared" si="202"/>
        <v>86.071315212767857</v>
      </c>
      <c r="P682" s="33"/>
      <c r="Q682" s="33"/>
      <c r="R682" s="33"/>
      <c r="S682" s="33"/>
      <c r="T682" s="33"/>
      <c r="U682" s="33"/>
      <c r="V682" s="33"/>
      <c r="W682" s="31">
        <f t="shared" si="203"/>
        <v>1.7916879615929648E-30</v>
      </c>
      <c r="X682" s="31">
        <f t="shared" si="204"/>
        <v>4.8330688297917384</v>
      </c>
      <c r="Y682" s="31">
        <f t="shared" si="205"/>
        <v>4.8330688297917384</v>
      </c>
      <c r="Z682" s="31">
        <f t="shared" si="206"/>
        <v>-2.0713152127678569</v>
      </c>
      <c r="AA682" s="31"/>
      <c r="AB682" s="31"/>
      <c r="AC682" s="31"/>
      <c r="AD682" s="31"/>
      <c r="AE682" s="31"/>
      <c r="AF682" s="31"/>
      <c r="AG682" s="31"/>
      <c r="AH682" s="33">
        <f t="shared" si="207"/>
        <v>0.94246346631200273</v>
      </c>
      <c r="AI682" s="33">
        <f t="shared" si="208"/>
        <v>1.0246585144377125</v>
      </c>
      <c r="AJ682" s="33">
        <f t="shared" si="209"/>
        <v>0.99999999999999967</v>
      </c>
      <c r="AK682" s="95">
        <f t="shared" si="210"/>
        <v>0.97068936391715255</v>
      </c>
      <c r="AL682" s="3">
        <f t="shared" si="211"/>
        <v>0.97080210933148847</v>
      </c>
      <c r="AM682" s="3"/>
      <c r="AN682" s="3"/>
      <c r="AO682" s="3"/>
      <c r="AP682" s="3"/>
      <c r="AQ682" s="3"/>
      <c r="AR682" s="90">
        <f t="shared" si="217"/>
        <v>0</v>
      </c>
      <c r="AS682" s="91">
        <f t="shared" si="218"/>
        <v>0</v>
      </c>
      <c r="AT682" s="89">
        <f>SUM(AS$9:AS682)*RLR</f>
        <v>120</v>
      </c>
      <c r="AU682" s="90">
        <f>AT682-SUM(AW$9:AW682)</f>
        <v>3.5037468802213709</v>
      </c>
      <c r="AV682" s="48">
        <f t="shared" si="212"/>
        <v>0.3083247687564234</v>
      </c>
      <c r="AW682" s="31">
        <f t="shared" si="219"/>
        <v>1.0847513561056888E-2</v>
      </c>
      <c r="AX682" s="90">
        <f>SUM(AW$9:AW682)*RRF</f>
        <v>81.547377183845029</v>
      </c>
      <c r="AY682" s="96"/>
    </row>
    <row r="683" spans="1:51" x14ac:dyDescent="0.25">
      <c r="A683" s="14">
        <f t="shared" si="213"/>
        <v>6.74</v>
      </c>
      <c r="B683" s="59">
        <f>IF($B$4="AY",0,IFERROR(P*INDEX('UWYr writing pattern'!$C$4:$C$18,MATCH('Extended model w.Calcs'!$A683,'UWYr writing pattern'!$A$4:$A$18,0)) / 25,B682))</f>
        <v>0</v>
      </c>
      <c r="C683" s="36">
        <f t="shared" si="214"/>
        <v>1.7023168596992207E-30</v>
      </c>
      <c r="E683" s="48">
        <f t="shared" si="200"/>
        <v>20.22</v>
      </c>
      <c r="F683" s="34">
        <f t="shared" si="215"/>
        <v>4.3064499934002339E-31</v>
      </c>
      <c r="G683" s="31">
        <f>SUM($F$9:F683)*RLR</f>
        <v>119.99999999999996</v>
      </c>
      <c r="H683" s="32"/>
      <c r="I683" s="36">
        <f>G683-SUM($L$9:L683)</f>
        <v>6.8830961164263442</v>
      </c>
      <c r="K683" s="48">
        <f t="shared" si="201"/>
        <v>0.30800821355236141</v>
      </c>
      <c r="L683" s="31">
        <f t="shared" si="216"/>
        <v>2.128792613327737E-2</v>
      </c>
      <c r="M683" s="36">
        <f>SUM($L$9:L683)*RRF</f>
        <v>79.181832718501525</v>
      </c>
      <c r="N683" s="33"/>
      <c r="O683" s="36">
        <f t="shared" si="202"/>
        <v>86.064928834927869</v>
      </c>
      <c r="P683" s="33"/>
      <c r="Q683" s="33"/>
      <c r="R683" s="33"/>
      <c r="S683" s="33"/>
      <c r="T683" s="33"/>
      <c r="U683" s="33"/>
      <c r="V683" s="33"/>
      <c r="W683" s="31">
        <f t="shared" si="203"/>
        <v>1.4299461621473453E-30</v>
      </c>
      <c r="X683" s="31">
        <f t="shared" si="204"/>
        <v>4.8181672814984404</v>
      </c>
      <c r="Y683" s="31">
        <f t="shared" si="205"/>
        <v>4.8181672814984404</v>
      </c>
      <c r="Z683" s="31">
        <f t="shared" si="206"/>
        <v>-2.0649288349278692</v>
      </c>
      <c r="AA683" s="31"/>
      <c r="AB683" s="31"/>
      <c r="AC683" s="31"/>
      <c r="AD683" s="31"/>
      <c r="AE683" s="31"/>
      <c r="AF683" s="31"/>
      <c r="AG683" s="31"/>
      <c r="AH683" s="33">
        <f t="shared" si="207"/>
        <v>0.94264086569644667</v>
      </c>
      <c r="AI683" s="33">
        <f t="shared" si="208"/>
        <v>1.0245824861300936</v>
      </c>
      <c r="AJ683" s="33">
        <f t="shared" si="209"/>
        <v>0.99999999999999967</v>
      </c>
      <c r="AK683" s="95">
        <f t="shared" si="210"/>
        <v>0.97077955042637054</v>
      </c>
      <c r="AL683" s="3">
        <f t="shared" si="211"/>
        <v>0.97089213366037408</v>
      </c>
      <c r="AM683" s="3"/>
      <c r="AN683" s="3"/>
      <c r="AO683" s="3"/>
      <c r="AP683" s="3"/>
      <c r="AQ683" s="3"/>
      <c r="AR683" s="90">
        <f t="shared" si="217"/>
        <v>0</v>
      </c>
      <c r="AS683" s="91">
        <f t="shared" si="218"/>
        <v>0</v>
      </c>
      <c r="AT683" s="89">
        <f>SUM(AS$9:AS683)*RLR</f>
        <v>120</v>
      </c>
      <c r="AU683" s="90">
        <f>AT683-SUM(AW$9:AW683)</f>
        <v>3.4929439607551132</v>
      </c>
      <c r="AV683" s="48">
        <f t="shared" si="212"/>
        <v>0.30800821355236141</v>
      </c>
      <c r="AW683" s="31">
        <f t="shared" si="219"/>
        <v>1.080291946625294E-2</v>
      </c>
      <c r="AX683" s="90">
        <f>SUM(AW$9:AW683)*RRF</f>
        <v>81.554939227471422</v>
      </c>
      <c r="AY683" s="96"/>
    </row>
    <row r="684" spans="1:51" x14ac:dyDescent="0.25">
      <c r="A684" s="14">
        <f t="shared" si="213"/>
        <v>6.75</v>
      </c>
      <c r="B684" s="59">
        <f>IF($B$4="AY",0,IFERROR(P*INDEX('UWYr writing pattern'!$C$4:$C$18,MATCH('Extended model w.Calcs'!$A684,'UWYr writing pattern'!$A$4:$A$18,0)) / 25,B683))</f>
        <v>0</v>
      </c>
      <c r="C684" s="36">
        <f t="shared" si="214"/>
        <v>1.3581083906680383E-30</v>
      </c>
      <c r="E684" s="48">
        <f t="shared" si="200"/>
        <v>20.25</v>
      </c>
      <c r="F684" s="34">
        <f t="shared" si="215"/>
        <v>3.4420846903118241E-31</v>
      </c>
      <c r="G684" s="31">
        <f>SUM($F$9:F684)*RLR</f>
        <v>119.99999999999996</v>
      </c>
      <c r="H684" s="32"/>
      <c r="I684" s="36">
        <f>G684-SUM($L$9:L684)</f>
        <v>6.8618956150410497</v>
      </c>
      <c r="K684" s="48">
        <f t="shared" si="201"/>
        <v>0.30769230769230771</v>
      </c>
      <c r="L684" s="31">
        <f t="shared" si="216"/>
        <v>2.1200501385296749E-2</v>
      </c>
      <c r="M684" s="36">
        <f>SUM($L$9:L684)*RRF</f>
        <v>79.196673069471231</v>
      </c>
      <c r="N684" s="33"/>
      <c r="O684" s="36">
        <f t="shared" si="202"/>
        <v>86.058568684512281</v>
      </c>
      <c r="P684" s="33"/>
      <c r="Q684" s="33"/>
      <c r="R684" s="33"/>
      <c r="S684" s="33"/>
      <c r="T684" s="33"/>
      <c r="U684" s="33"/>
      <c r="V684" s="33"/>
      <c r="W684" s="31">
        <f t="shared" si="203"/>
        <v>1.1408110481611521E-30</v>
      </c>
      <c r="X684" s="31">
        <f t="shared" si="204"/>
        <v>4.8033269305287343</v>
      </c>
      <c r="Y684" s="31">
        <f t="shared" si="205"/>
        <v>4.8033269305287343</v>
      </c>
      <c r="Z684" s="31">
        <f t="shared" si="206"/>
        <v>-2.0585686845122808</v>
      </c>
      <c r="AA684" s="31"/>
      <c r="AB684" s="31"/>
      <c r="AC684" s="31"/>
      <c r="AD684" s="31"/>
      <c r="AE684" s="31"/>
      <c r="AF684" s="31"/>
      <c r="AG684" s="31"/>
      <c r="AH684" s="33">
        <f t="shared" si="207"/>
        <v>0.94281753654132416</v>
      </c>
      <c r="AI684" s="33">
        <f t="shared" si="208"/>
        <v>1.0245067700537176</v>
      </c>
      <c r="AJ684" s="33">
        <f t="shared" si="209"/>
        <v>0.99999999999999967</v>
      </c>
      <c r="AK684" s="95">
        <f t="shared" si="210"/>
        <v>0.97086936731907147</v>
      </c>
      <c r="AL684" s="3">
        <f t="shared" si="211"/>
        <v>0.97098178827948989</v>
      </c>
      <c r="AM684" s="3"/>
      <c r="AN684" s="3"/>
      <c r="AO684" s="3"/>
      <c r="AP684" s="3"/>
      <c r="AQ684" s="3"/>
      <c r="AR684" s="90">
        <f t="shared" si="217"/>
        <v>0</v>
      </c>
      <c r="AS684" s="91">
        <f t="shared" si="218"/>
        <v>0</v>
      </c>
      <c r="AT684" s="89">
        <f>SUM(AS$9:AS684)*RLR</f>
        <v>120</v>
      </c>
      <c r="AU684" s="90">
        <f>AT684-SUM(AW$9:AW684)</f>
        <v>3.4821854064612126</v>
      </c>
      <c r="AV684" s="48">
        <f t="shared" si="212"/>
        <v>0.30769230769230771</v>
      </c>
      <c r="AW684" s="31">
        <f t="shared" si="219"/>
        <v>1.075855429390692E-2</v>
      </c>
      <c r="AX684" s="90">
        <f>SUM(AW$9:AW684)*RRF</f>
        <v>81.562470215477148</v>
      </c>
      <c r="AY684" s="96"/>
    </row>
    <row r="685" spans="1:51" x14ac:dyDescent="0.25">
      <c r="A685" s="14">
        <f t="shared" si="213"/>
        <v>6.76</v>
      </c>
      <c r="B685" s="59">
        <f>IF($B$4="AY",0,IFERROR(P*INDEX('UWYr writing pattern'!$C$4:$C$18,MATCH('Extended model w.Calcs'!$A685,'UWYr writing pattern'!$A$4:$A$18,0)) / 25,B684))</f>
        <v>0</v>
      </c>
      <c r="C685" s="36">
        <f t="shared" si="214"/>
        <v>1.0830914415577606E-30</v>
      </c>
      <c r="E685" s="48">
        <f t="shared" si="200"/>
        <v>20.28</v>
      </c>
      <c r="F685" s="34">
        <f t="shared" si="215"/>
        <v>2.7501694911027776E-31</v>
      </c>
      <c r="G685" s="31">
        <f>SUM($F$9:F685)*RLR</f>
        <v>119.99999999999996</v>
      </c>
      <c r="H685" s="32"/>
      <c r="I685" s="36">
        <f>G685-SUM($L$9:L685)</f>
        <v>6.8407820900716985</v>
      </c>
      <c r="K685" s="48">
        <f t="shared" si="201"/>
        <v>0.30737704918032788</v>
      </c>
      <c r="L685" s="31">
        <f t="shared" si="216"/>
        <v>2.1113524969357079E-2</v>
      </c>
      <c r="M685" s="36">
        <f>SUM($L$9:L685)*RRF</f>
        <v>79.211452536949778</v>
      </c>
      <c r="N685" s="33"/>
      <c r="O685" s="36">
        <f t="shared" si="202"/>
        <v>86.052234627021477</v>
      </c>
      <c r="P685" s="33"/>
      <c r="Q685" s="33"/>
      <c r="R685" s="33"/>
      <c r="S685" s="33"/>
      <c r="T685" s="33"/>
      <c r="U685" s="33"/>
      <c r="V685" s="33"/>
      <c r="W685" s="31">
        <f t="shared" si="203"/>
        <v>9.0979681090851867E-31</v>
      </c>
      <c r="X685" s="31">
        <f t="shared" si="204"/>
        <v>4.7885474630501887</v>
      </c>
      <c r="Y685" s="31">
        <f t="shared" si="205"/>
        <v>4.7885474630501887</v>
      </c>
      <c r="Z685" s="31">
        <f t="shared" si="206"/>
        <v>-2.0522346270214769</v>
      </c>
      <c r="AA685" s="31"/>
      <c r="AB685" s="31"/>
      <c r="AC685" s="31"/>
      <c r="AD685" s="31"/>
      <c r="AE685" s="31"/>
      <c r="AF685" s="31"/>
      <c r="AG685" s="31"/>
      <c r="AH685" s="33">
        <f t="shared" si="207"/>
        <v>0.94299348258273541</v>
      </c>
      <c r="AI685" s="33">
        <f t="shared" si="208"/>
        <v>1.0244313646073986</v>
      </c>
      <c r="AJ685" s="33">
        <f t="shared" si="209"/>
        <v>0.99999999999999967</v>
      </c>
      <c r="AK685" s="95">
        <f t="shared" si="210"/>
        <v>0.97095881648684257</v>
      </c>
      <c r="AL685" s="3">
        <f t="shared" si="211"/>
        <v>0.97107107508478374</v>
      </c>
      <c r="AM685" s="3"/>
      <c r="AN685" s="3"/>
      <c r="AO685" s="3"/>
      <c r="AP685" s="3"/>
      <c r="AQ685" s="3"/>
      <c r="AR685" s="90">
        <f t="shared" si="217"/>
        <v>0</v>
      </c>
      <c r="AS685" s="91">
        <f t="shared" si="218"/>
        <v>0</v>
      </c>
      <c r="AT685" s="89">
        <f>SUM(AS$9:AS685)*RLR</f>
        <v>120</v>
      </c>
      <c r="AU685" s="90">
        <f>AT685-SUM(AW$9:AW685)</f>
        <v>3.4714709898259457</v>
      </c>
      <c r="AV685" s="48">
        <f t="shared" si="212"/>
        <v>0.30737704918032788</v>
      </c>
      <c r="AW685" s="31">
        <f t="shared" si="219"/>
        <v>1.071441663526527E-2</v>
      </c>
      <c r="AX685" s="90">
        <f>SUM(AW$9:AW685)*RRF</f>
        <v>81.569970307121835</v>
      </c>
      <c r="AY685" s="96"/>
    </row>
    <row r="686" spans="1:51" x14ac:dyDescent="0.25">
      <c r="A686" s="14">
        <f t="shared" si="213"/>
        <v>6.77</v>
      </c>
      <c r="B686" s="59">
        <f>IF($B$4="AY",0,IFERROR(P*INDEX('UWYr writing pattern'!$C$4:$C$18,MATCH('Extended model w.Calcs'!$A686,'UWYr writing pattern'!$A$4:$A$18,0)) / 25,B685))</f>
        <v>0</v>
      </c>
      <c r="C686" s="36">
        <f t="shared" si="214"/>
        <v>8.634404972098467E-31</v>
      </c>
      <c r="E686" s="48">
        <f t="shared" si="200"/>
        <v>20.309999999999999</v>
      </c>
      <c r="F686" s="34">
        <f t="shared" si="215"/>
        <v>2.1965094434791386E-31</v>
      </c>
      <c r="G686" s="31">
        <f>SUM($F$9:F686)*RLR</f>
        <v>119.99999999999996</v>
      </c>
      <c r="H686" s="32"/>
      <c r="I686" s="36">
        <f>G686-SUM($L$9:L686)</f>
        <v>6.8197550959423836</v>
      </c>
      <c r="K686" s="48">
        <f t="shared" si="201"/>
        <v>0.30706243602865918</v>
      </c>
      <c r="L686" s="31">
        <f t="shared" si="216"/>
        <v>2.1026994129318747E-2</v>
      </c>
      <c r="M686" s="36">
        <f>SUM($L$9:L686)*RRF</f>
        <v>79.226171432840303</v>
      </c>
      <c r="N686" s="33"/>
      <c r="O686" s="36">
        <f t="shared" si="202"/>
        <v>86.045926528782687</v>
      </c>
      <c r="P686" s="33"/>
      <c r="Q686" s="33"/>
      <c r="R686" s="33"/>
      <c r="S686" s="33"/>
      <c r="T686" s="33"/>
      <c r="U686" s="33"/>
      <c r="V686" s="33"/>
      <c r="W686" s="31">
        <f t="shared" si="203"/>
        <v>7.2529001765627113E-31</v>
      </c>
      <c r="X686" s="31">
        <f t="shared" si="204"/>
        <v>4.7738285671596685</v>
      </c>
      <c r="Y686" s="31">
        <f t="shared" si="205"/>
        <v>4.7738285671596685</v>
      </c>
      <c r="Z686" s="31">
        <f t="shared" si="206"/>
        <v>-2.0459265287826867</v>
      </c>
      <c r="AA686" s="31"/>
      <c r="AB686" s="31"/>
      <c r="AC686" s="31"/>
      <c r="AD686" s="31"/>
      <c r="AE686" s="31"/>
      <c r="AF686" s="31"/>
      <c r="AG686" s="31"/>
      <c r="AH686" s="33">
        <f t="shared" si="207"/>
        <v>0.9431687075338131</v>
      </c>
      <c r="AI686" s="33">
        <f t="shared" si="208"/>
        <v>1.024356268199794</v>
      </c>
      <c r="AJ686" s="33">
        <f t="shared" si="209"/>
        <v>0.99999999999999967</v>
      </c>
      <c r="AK686" s="95">
        <f t="shared" si="210"/>
        <v>0.97104789980966599</v>
      </c>
      <c r="AL686" s="3">
        <f t="shared" si="211"/>
        <v>0.9711599959605477</v>
      </c>
      <c r="AM686" s="3"/>
      <c r="AN686" s="3"/>
      <c r="AO686" s="3"/>
      <c r="AP686" s="3"/>
      <c r="AQ686" s="3"/>
      <c r="AR686" s="90">
        <f t="shared" si="217"/>
        <v>0</v>
      </c>
      <c r="AS686" s="91">
        <f t="shared" si="218"/>
        <v>0</v>
      </c>
      <c r="AT686" s="89">
        <f>SUM(AS$9:AS686)*RLR</f>
        <v>120</v>
      </c>
      <c r="AU686" s="90">
        <f>AT686-SUM(AW$9:AW686)</f>
        <v>3.4608004847342642</v>
      </c>
      <c r="AV686" s="48">
        <f t="shared" si="212"/>
        <v>0.30706243602865918</v>
      </c>
      <c r="AW686" s="31">
        <f t="shared" si="219"/>
        <v>1.0670505091678113E-2</v>
      </c>
      <c r="AX686" s="90">
        <f>SUM(AW$9:AW686)*RRF</f>
        <v>81.577439660686011</v>
      </c>
      <c r="AY686" s="96"/>
    </row>
    <row r="687" spans="1:51" x14ac:dyDescent="0.25">
      <c r="A687" s="14">
        <f t="shared" si="213"/>
        <v>6.78</v>
      </c>
      <c r="B687" s="59">
        <f>IF($B$4="AY",0,IFERROR(P*INDEX('UWYr writing pattern'!$C$4:$C$18,MATCH('Extended model w.Calcs'!$A687,'UWYr writing pattern'!$A$4:$A$18,0)) / 25,B686))</f>
        <v>0</v>
      </c>
      <c r="C687" s="36">
        <f t="shared" si="214"/>
        <v>6.8807573222652688E-31</v>
      </c>
      <c r="E687" s="48">
        <f t="shared" si="200"/>
        <v>20.34</v>
      </c>
      <c r="F687" s="34">
        <f t="shared" si="215"/>
        <v>1.7536476498331985E-31</v>
      </c>
      <c r="G687" s="31">
        <f>SUM($F$9:F687)*RLR</f>
        <v>119.99999999999996</v>
      </c>
      <c r="H687" s="32"/>
      <c r="I687" s="36">
        <f>G687-SUM($L$9:L687)</f>
        <v>6.7988141898135979</v>
      </c>
      <c r="K687" s="48">
        <f t="shared" si="201"/>
        <v>0.30674846625766866</v>
      </c>
      <c r="L687" s="31">
        <f t="shared" si="216"/>
        <v>2.0940906128789308E-2</v>
      </c>
      <c r="M687" s="36">
        <f>SUM($L$9:L687)*RRF</f>
        <v>79.240830067130446</v>
      </c>
      <c r="N687" s="33"/>
      <c r="O687" s="36">
        <f t="shared" si="202"/>
        <v>86.039644256944044</v>
      </c>
      <c r="P687" s="33"/>
      <c r="Q687" s="33"/>
      <c r="R687" s="33"/>
      <c r="S687" s="33"/>
      <c r="T687" s="33"/>
      <c r="U687" s="33"/>
      <c r="V687" s="33"/>
      <c r="W687" s="31">
        <f t="shared" si="203"/>
        <v>5.7798361507028251E-31</v>
      </c>
      <c r="X687" s="31">
        <f t="shared" si="204"/>
        <v>4.7591699328695185</v>
      </c>
      <c r="Y687" s="31">
        <f t="shared" si="205"/>
        <v>4.7591699328695185</v>
      </c>
      <c r="Z687" s="31">
        <f t="shared" si="206"/>
        <v>-2.0396442569440438</v>
      </c>
      <c r="AA687" s="31"/>
      <c r="AB687" s="31"/>
      <c r="AC687" s="31"/>
      <c r="AD687" s="31"/>
      <c r="AE687" s="31"/>
      <c r="AF687" s="31"/>
      <c r="AG687" s="31"/>
      <c r="AH687" s="33">
        <f t="shared" si="207"/>
        <v>0.94334321508488628</v>
      </c>
      <c r="AI687" s="33">
        <f t="shared" si="208"/>
        <v>1.0242814792493338</v>
      </c>
      <c r="AJ687" s="33">
        <f t="shared" si="209"/>
        <v>0.99999999999999967</v>
      </c>
      <c r="AK687" s="95">
        <f t="shared" si="210"/>
        <v>0.97113661915600247</v>
      </c>
      <c r="AL687" s="3">
        <f t="shared" si="211"/>
        <v>0.97124855277950195</v>
      </c>
      <c r="AM687" s="3"/>
      <c r="AN687" s="3"/>
      <c r="AO687" s="3"/>
      <c r="AP687" s="3"/>
      <c r="AQ687" s="3"/>
      <c r="AR687" s="90">
        <f t="shared" si="217"/>
        <v>0</v>
      </c>
      <c r="AS687" s="91">
        <f t="shared" si="218"/>
        <v>0</v>
      </c>
      <c r="AT687" s="89">
        <f>SUM(AS$9:AS687)*RLR</f>
        <v>120</v>
      </c>
      <c r="AU687" s="90">
        <f>AT687-SUM(AW$9:AW687)</f>
        <v>3.4501736664597473</v>
      </c>
      <c r="AV687" s="48">
        <f t="shared" si="212"/>
        <v>0.30674846625766866</v>
      </c>
      <c r="AW687" s="31">
        <f t="shared" si="219"/>
        <v>1.0626818274516676E-2</v>
      </c>
      <c r="AX687" s="90">
        <f>SUM(AW$9:AW687)*RRF</f>
        <v>81.584878433478167</v>
      </c>
      <c r="AY687" s="96"/>
    </row>
    <row r="688" spans="1:51" x14ac:dyDescent="0.25">
      <c r="A688" s="14">
        <f t="shared" si="213"/>
        <v>6.79</v>
      </c>
      <c r="B688" s="59">
        <f>IF($B$4="AY",0,IFERROR(P*INDEX('UWYr writing pattern'!$C$4:$C$18,MATCH('Extended model w.Calcs'!$A688,'UWYr writing pattern'!$A$4:$A$18,0)) / 25,B687))</f>
        <v>0</v>
      </c>
      <c r="C688" s="36">
        <f t="shared" si="214"/>
        <v>5.481211282916513E-31</v>
      </c>
      <c r="E688" s="48">
        <f t="shared" si="200"/>
        <v>20.37</v>
      </c>
      <c r="F688" s="34">
        <f t="shared" si="215"/>
        <v>1.3995460393487556E-31</v>
      </c>
      <c r="G688" s="31">
        <f>SUM($F$9:F688)*RLR</f>
        <v>119.99999999999996</v>
      </c>
      <c r="H688" s="32"/>
      <c r="I688" s="36">
        <f>G688-SUM($L$9:L688)</f>
        <v>6.7779589315626367</v>
      </c>
      <c r="K688" s="48">
        <f t="shared" si="201"/>
        <v>0.30643513789581206</v>
      </c>
      <c r="L688" s="31">
        <f t="shared" si="216"/>
        <v>2.0855258250961954E-2</v>
      </c>
      <c r="M688" s="36">
        <f>SUM($L$9:L688)*RRF</f>
        <v>79.255428747906123</v>
      </c>
      <c r="N688" s="33"/>
      <c r="O688" s="36">
        <f t="shared" si="202"/>
        <v>86.03338767946876</v>
      </c>
      <c r="P688" s="33"/>
      <c r="Q688" s="33"/>
      <c r="R688" s="33"/>
      <c r="S688" s="33"/>
      <c r="T688" s="33"/>
      <c r="U688" s="33"/>
      <c r="V688" s="33"/>
      <c r="W688" s="31">
        <f t="shared" si="203"/>
        <v>4.6042174776498708E-31</v>
      </c>
      <c r="X688" s="31">
        <f t="shared" si="204"/>
        <v>4.744571252093845</v>
      </c>
      <c r="Y688" s="31">
        <f t="shared" si="205"/>
        <v>4.744571252093845</v>
      </c>
      <c r="Z688" s="31">
        <f t="shared" si="206"/>
        <v>-2.0333876794687598</v>
      </c>
      <c r="AA688" s="31"/>
      <c r="AB688" s="31"/>
      <c r="AC688" s="31"/>
      <c r="AD688" s="31"/>
      <c r="AE688" s="31"/>
      <c r="AF688" s="31"/>
      <c r="AG688" s="31"/>
      <c r="AH688" s="33">
        <f t="shared" si="207"/>
        <v>0.94351700890364432</v>
      </c>
      <c r="AI688" s="33">
        <f t="shared" si="208"/>
        <v>1.024206996184152</v>
      </c>
      <c r="AJ688" s="33">
        <f t="shared" si="209"/>
        <v>0.99999999999999967</v>
      </c>
      <c r="AK688" s="95">
        <f t="shared" si="210"/>
        <v>0.97122497638287275</v>
      </c>
      <c r="AL688" s="3">
        <f t="shared" si="211"/>
        <v>0.97133674740287779</v>
      </c>
      <c r="AM688" s="3"/>
      <c r="AN688" s="3"/>
      <c r="AO688" s="3"/>
      <c r="AP688" s="3"/>
      <c r="AQ688" s="3"/>
      <c r="AR688" s="90">
        <f t="shared" si="217"/>
        <v>0</v>
      </c>
      <c r="AS688" s="91">
        <f t="shared" si="218"/>
        <v>0</v>
      </c>
      <c r="AT688" s="89">
        <f>SUM(AS$9:AS688)*RLR</f>
        <v>120</v>
      </c>
      <c r="AU688" s="90">
        <f>AT688-SUM(AW$9:AW688)</f>
        <v>3.4395903116546549</v>
      </c>
      <c r="AV688" s="48">
        <f t="shared" si="212"/>
        <v>0.30643513789581206</v>
      </c>
      <c r="AW688" s="31">
        <f t="shared" si="219"/>
        <v>1.0583354805091247E-2</v>
      </c>
      <c r="AX688" s="90">
        <f>SUM(AW$9:AW688)*RRF</f>
        <v>81.592286781841736</v>
      </c>
      <c r="AY688" s="96"/>
    </row>
    <row r="689" spans="1:51" x14ac:dyDescent="0.25">
      <c r="A689" s="14">
        <f t="shared" si="213"/>
        <v>6.8</v>
      </c>
      <c r="B689" s="59">
        <f>IF($B$4="AY",0,IFERROR(P*INDEX('UWYr writing pattern'!$C$4:$C$18,MATCH('Extended model w.Calcs'!$A689,'UWYr writing pattern'!$A$4:$A$18,0)) / 25,B688))</f>
        <v>0</v>
      </c>
      <c r="C689" s="36">
        <f t="shared" si="214"/>
        <v>4.3646885445864194E-31</v>
      </c>
      <c r="E689" s="48">
        <f t="shared" si="200"/>
        <v>20.399999999999999</v>
      </c>
      <c r="F689" s="34">
        <f t="shared" si="215"/>
        <v>1.1165227383300938E-31</v>
      </c>
      <c r="G689" s="31">
        <f>SUM($F$9:F689)*RLR</f>
        <v>119.99999999999996</v>
      </c>
      <c r="H689" s="32"/>
      <c r="I689" s="36">
        <f>G689-SUM($L$9:L689)</f>
        <v>6.7571888837641865</v>
      </c>
      <c r="K689" s="48">
        <f t="shared" si="201"/>
        <v>0.30612244897959179</v>
      </c>
      <c r="L689" s="31">
        <f t="shared" si="216"/>
        <v>2.0770047798455479E-2</v>
      </c>
      <c r="M689" s="36">
        <f>SUM($L$9:L689)*RRF</f>
        <v>79.26996778136504</v>
      </c>
      <c r="N689" s="33"/>
      <c r="O689" s="36">
        <f t="shared" si="202"/>
        <v>86.027156665129226</v>
      </c>
      <c r="P689" s="33"/>
      <c r="Q689" s="33"/>
      <c r="R689" s="33"/>
      <c r="S689" s="33"/>
      <c r="T689" s="33"/>
      <c r="U689" s="33"/>
      <c r="V689" s="33"/>
      <c r="W689" s="31">
        <f t="shared" si="203"/>
        <v>3.6663383774525919E-31</v>
      </c>
      <c r="X689" s="31">
        <f t="shared" si="204"/>
        <v>4.7300322186349302</v>
      </c>
      <c r="Y689" s="31">
        <f t="shared" si="205"/>
        <v>4.7300322186349302</v>
      </c>
      <c r="Z689" s="31">
        <f t="shared" si="206"/>
        <v>-2.0271566651292261</v>
      </c>
      <c r="AA689" s="31"/>
      <c r="AB689" s="31"/>
      <c r="AC689" s="31"/>
      <c r="AD689" s="31"/>
      <c r="AE689" s="31"/>
      <c r="AF689" s="31"/>
      <c r="AG689" s="31"/>
      <c r="AH689" s="33">
        <f t="shared" si="207"/>
        <v>0.94369009263529813</v>
      </c>
      <c r="AI689" s="33">
        <f t="shared" si="208"/>
        <v>1.0241328174420146</v>
      </c>
      <c r="AJ689" s="33">
        <f t="shared" si="209"/>
        <v>0.99999999999999967</v>
      </c>
      <c r="AK689" s="95">
        <f t="shared" si="210"/>
        <v>0.97131297333594002</v>
      </c>
      <c r="AL689" s="3">
        <f t="shared" si="211"/>
        <v>0.97142458168049928</v>
      </c>
      <c r="AM689" s="3"/>
      <c r="AN689" s="3"/>
      <c r="AO689" s="3"/>
      <c r="AP689" s="3"/>
      <c r="AQ689" s="3"/>
      <c r="AR689" s="90">
        <f t="shared" si="217"/>
        <v>0</v>
      </c>
      <c r="AS689" s="91">
        <f t="shared" si="218"/>
        <v>0</v>
      </c>
      <c r="AT689" s="89">
        <f>SUM(AS$9:AS689)*RLR</f>
        <v>120</v>
      </c>
      <c r="AU689" s="90">
        <f>AT689-SUM(AW$9:AW689)</f>
        <v>3.4290501983400787</v>
      </c>
      <c r="AV689" s="48">
        <f t="shared" si="212"/>
        <v>0.30612244897959179</v>
      </c>
      <c r="AW689" s="31">
        <f t="shared" si="219"/>
        <v>1.0540113314569935E-2</v>
      </c>
      <c r="AX689" s="90">
        <f>SUM(AW$9:AW689)*RRF</f>
        <v>81.599664861161941</v>
      </c>
      <c r="AY689" s="96"/>
    </row>
    <row r="690" spans="1:51" x14ac:dyDescent="0.25">
      <c r="A690" s="14">
        <f t="shared" si="213"/>
        <v>6.81</v>
      </c>
      <c r="B690" s="59">
        <f>IF($B$4="AY",0,IFERROR(P*INDEX('UWYr writing pattern'!$C$4:$C$18,MATCH('Extended model w.Calcs'!$A690,'UWYr writing pattern'!$A$4:$A$18,0)) / 25,B689))</f>
        <v>0</v>
      </c>
      <c r="C690" s="36">
        <f t="shared" si="214"/>
        <v>3.4742920814907896E-31</v>
      </c>
      <c r="E690" s="48">
        <f t="shared" si="200"/>
        <v>20.43</v>
      </c>
      <c r="F690" s="34">
        <f t="shared" si="215"/>
        <v>8.9039646309562959E-32</v>
      </c>
      <c r="G690" s="31">
        <f>SUM($F$9:F690)*RLR</f>
        <v>119.99999999999996</v>
      </c>
      <c r="H690" s="32"/>
      <c r="I690" s="36">
        <f>G690-SUM($L$9:L690)</f>
        <v>6.7365036116710257</v>
      </c>
      <c r="K690" s="48">
        <f t="shared" si="201"/>
        <v>0.30581039755351686</v>
      </c>
      <c r="L690" s="31">
        <f t="shared" si="216"/>
        <v>2.0685272093155672E-2</v>
      </c>
      <c r="M690" s="36">
        <f>SUM($L$9:L690)*RRF</f>
        <v>79.284447471830248</v>
      </c>
      <c r="N690" s="33"/>
      <c r="O690" s="36">
        <f t="shared" si="202"/>
        <v>86.020951083501274</v>
      </c>
      <c r="P690" s="33"/>
      <c r="Q690" s="33"/>
      <c r="R690" s="33"/>
      <c r="S690" s="33"/>
      <c r="T690" s="33"/>
      <c r="U690" s="33"/>
      <c r="V690" s="33"/>
      <c r="W690" s="31">
        <f t="shared" si="203"/>
        <v>2.9184053484522628E-31</v>
      </c>
      <c r="X690" s="31">
        <f t="shared" si="204"/>
        <v>4.7155525281697175</v>
      </c>
      <c r="Y690" s="31">
        <f t="shared" si="205"/>
        <v>4.7155525281697175</v>
      </c>
      <c r="Z690" s="31">
        <f t="shared" si="206"/>
        <v>-2.0209510835012736</v>
      </c>
      <c r="AA690" s="31"/>
      <c r="AB690" s="31"/>
      <c r="AC690" s="31"/>
      <c r="AD690" s="31"/>
      <c r="AE690" s="31"/>
      <c r="AF690" s="31"/>
      <c r="AG690" s="31"/>
      <c r="AH690" s="33">
        <f t="shared" si="207"/>
        <v>0.94386246990274103</v>
      </c>
      <c r="AI690" s="33">
        <f t="shared" si="208"/>
        <v>1.0240589414702532</v>
      </c>
      <c r="AJ690" s="33">
        <f t="shared" si="209"/>
        <v>0.99999999999999967</v>
      </c>
      <c r="AK690" s="95">
        <f t="shared" si="210"/>
        <v>0.97140061184959026</v>
      </c>
      <c r="AL690" s="3">
        <f t="shared" si="211"/>
        <v>0.97151205745086511</v>
      </c>
      <c r="AM690" s="3"/>
      <c r="AN690" s="3"/>
      <c r="AO690" s="3"/>
      <c r="AP690" s="3"/>
      <c r="AQ690" s="3"/>
      <c r="AR690" s="90">
        <f t="shared" si="217"/>
        <v>0</v>
      </c>
      <c r="AS690" s="91">
        <f t="shared" si="218"/>
        <v>0</v>
      </c>
      <c r="AT690" s="89">
        <f>SUM(AS$9:AS690)*RLR</f>
        <v>120</v>
      </c>
      <c r="AU690" s="90">
        <f>AT690-SUM(AW$9:AW690)</f>
        <v>3.41855310589618</v>
      </c>
      <c r="AV690" s="48">
        <f t="shared" si="212"/>
        <v>0.30581039755351686</v>
      </c>
      <c r="AW690" s="31">
        <f t="shared" si="219"/>
        <v>1.0497092443898199E-2</v>
      </c>
      <c r="AX690" s="90">
        <f>SUM(AW$9:AW690)*RRF</f>
        <v>81.607012825872673</v>
      </c>
      <c r="AY690" s="96"/>
    </row>
    <row r="691" spans="1:51" x14ac:dyDescent="0.25">
      <c r="A691" s="14">
        <f t="shared" si="213"/>
        <v>6.82</v>
      </c>
      <c r="B691" s="59">
        <f>IF($B$4="AY",0,IFERROR(P*INDEX('UWYr writing pattern'!$C$4:$C$18,MATCH('Extended model w.Calcs'!$A691,'UWYr writing pattern'!$A$4:$A$18,0)) / 25,B690))</f>
        <v>0</v>
      </c>
      <c r="C691" s="36">
        <f t="shared" si="214"/>
        <v>2.7644942092422214E-31</v>
      </c>
      <c r="E691" s="48">
        <f t="shared" si="200"/>
        <v>20.46</v>
      </c>
      <c r="F691" s="34">
        <f t="shared" si="215"/>
        <v>7.0979787224856828E-32</v>
      </c>
      <c r="G691" s="31">
        <f>SUM($F$9:F691)*RLR</f>
        <v>119.99999999999996</v>
      </c>
      <c r="H691" s="32"/>
      <c r="I691" s="36">
        <f>G691-SUM($L$9:L691)</f>
        <v>6.7159026831949689</v>
      </c>
      <c r="K691" s="48">
        <f t="shared" si="201"/>
        <v>0.30549898167006106</v>
      </c>
      <c r="L691" s="31">
        <f t="shared" si="216"/>
        <v>2.0600928476058183E-2</v>
      </c>
      <c r="M691" s="36">
        <f>SUM($L$9:L691)*RRF</f>
        <v>79.298868121763491</v>
      </c>
      <c r="N691" s="33"/>
      <c r="O691" s="36">
        <f t="shared" si="202"/>
        <v>86.014770804958459</v>
      </c>
      <c r="P691" s="33"/>
      <c r="Q691" s="33"/>
      <c r="R691" s="33"/>
      <c r="S691" s="33"/>
      <c r="T691" s="33"/>
      <c r="U691" s="33"/>
      <c r="V691" s="33"/>
      <c r="W691" s="31">
        <f t="shared" si="203"/>
        <v>2.3221751357634657E-31</v>
      </c>
      <c r="X691" s="31">
        <f t="shared" si="204"/>
        <v>4.7011318782364775</v>
      </c>
      <c r="Y691" s="31">
        <f t="shared" si="205"/>
        <v>4.7011318782364775</v>
      </c>
      <c r="Z691" s="31">
        <f t="shared" si="206"/>
        <v>-2.0147708049584594</v>
      </c>
      <c r="AA691" s="31"/>
      <c r="AB691" s="31"/>
      <c r="AC691" s="31"/>
      <c r="AD691" s="31"/>
      <c r="AE691" s="31"/>
      <c r="AF691" s="31"/>
      <c r="AG691" s="31"/>
      <c r="AH691" s="33">
        <f t="shared" si="207"/>
        <v>0.94403414430670818</v>
      </c>
      <c r="AI691" s="33">
        <f t="shared" si="208"/>
        <v>1.023985366725696</v>
      </c>
      <c r="AJ691" s="33">
        <f t="shared" si="209"/>
        <v>0.99999999999999967</v>
      </c>
      <c r="AK691" s="95">
        <f t="shared" si="210"/>
        <v>0.97148789374701294</v>
      </c>
      <c r="AL691" s="3">
        <f t="shared" si="211"/>
        <v>0.9715991765412294</v>
      </c>
      <c r="AM691" s="3"/>
      <c r="AN691" s="3"/>
      <c r="AO691" s="3"/>
      <c r="AP691" s="3"/>
      <c r="AQ691" s="3"/>
      <c r="AR691" s="90">
        <f t="shared" si="217"/>
        <v>0</v>
      </c>
      <c r="AS691" s="91">
        <f t="shared" si="218"/>
        <v>0</v>
      </c>
      <c r="AT691" s="89">
        <f>SUM(AS$9:AS691)*RLR</f>
        <v>120</v>
      </c>
      <c r="AU691" s="90">
        <f>AT691-SUM(AW$9:AW691)</f>
        <v>3.4080988150524547</v>
      </c>
      <c r="AV691" s="48">
        <f t="shared" si="212"/>
        <v>0.30549898167006106</v>
      </c>
      <c r="AW691" s="31">
        <f t="shared" si="219"/>
        <v>1.0454290843719205E-2</v>
      </c>
      <c r="AX691" s="90">
        <f>SUM(AW$9:AW691)*RRF</f>
        <v>81.61433082946327</v>
      </c>
      <c r="AY691" s="96"/>
    </row>
    <row r="692" spans="1:51" x14ac:dyDescent="0.25">
      <c r="A692" s="14">
        <f t="shared" si="213"/>
        <v>6.83</v>
      </c>
      <c r="B692" s="59">
        <f>IF($B$4="AY",0,IFERROR(P*INDEX('UWYr writing pattern'!$C$4:$C$18,MATCH('Extended model w.Calcs'!$A692,'UWYr writing pattern'!$A$4:$A$18,0)) / 25,B691))</f>
        <v>0</v>
      </c>
      <c r="C692" s="36">
        <f t="shared" si="214"/>
        <v>2.198878694031263E-31</v>
      </c>
      <c r="E692" s="48">
        <f t="shared" si="200"/>
        <v>20.490000000000002</v>
      </c>
      <c r="F692" s="34">
        <f t="shared" si="215"/>
        <v>5.6561551521095851E-32</v>
      </c>
      <c r="G692" s="31">
        <f>SUM($F$9:F692)*RLR</f>
        <v>119.99999999999996</v>
      </c>
      <c r="H692" s="32"/>
      <c r="I692" s="36">
        <f>G692-SUM($L$9:L692)</f>
        <v>6.6953856688878517</v>
      </c>
      <c r="K692" s="48">
        <f t="shared" si="201"/>
        <v>0.3051881993896236</v>
      </c>
      <c r="L692" s="31">
        <f t="shared" si="216"/>
        <v>2.0517014307112939E-2</v>
      </c>
      <c r="M692" s="36">
        <f>SUM($L$9:L692)*RRF</f>
        <v>79.313230031778474</v>
      </c>
      <c r="N692" s="33"/>
      <c r="O692" s="36">
        <f t="shared" si="202"/>
        <v>86.008615700666326</v>
      </c>
      <c r="P692" s="33"/>
      <c r="Q692" s="33"/>
      <c r="R692" s="33"/>
      <c r="S692" s="33"/>
      <c r="T692" s="33"/>
      <c r="U692" s="33"/>
      <c r="V692" s="33"/>
      <c r="W692" s="31">
        <f t="shared" si="203"/>
        <v>1.8470581029862605E-31</v>
      </c>
      <c r="X692" s="31">
        <f t="shared" si="204"/>
        <v>4.6867699682214958</v>
      </c>
      <c r="Y692" s="31">
        <f t="shared" si="205"/>
        <v>4.6867699682214958</v>
      </c>
      <c r="Z692" s="31">
        <f t="shared" si="206"/>
        <v>-2.0086157006663257</v>
      </c>
      <c r="AA692" s="31"/>
      <c r="AB692" s="31"/>
      <c r="AC692" s="31"/>
      <c r="AD692" s="31"/>
      <c r="AE692" s="31"/>
      <c r="AF692" s="31"/>
      <c r="AG692" s="31"/>
      <c r="AH692" s="33">
        <f t="shared" si="207"/>
        <v>0.94420511942593421</v>
      </c>
      <c r="AI692" s="33">
        <f t="shared" si="208"/>
        <v>1.0239120916745992</v>
      </c>
      <c r="AJ692" s="33">
        <f t="shared" si="209"/>
        <v>0.99999999999999967</v>
      </c>
      <c r="AK692" s="95">
        <f t="shared" si="210"/>
        <v>0.97157482084028057</v>
      </c>
      <c r="AL692" s="3">
        <f t="shared" si="211"/>
        <v>0.971685940767682</v>
      </c>
      <c r="AM692" s="3"/>
      <c r="AN692" s="3"/>
      <c r="AO692" s="3"/>
      <c r="AP692" s="3"/>
      <c r="AQ692" s="3"/>
      <c r="AR692" s="90">
        <f t="shared" si="217"/>
        <v>0</v>
      </c>
      <c r="AS692" s="91">
        <f t="shared" si="218"/>
        <v>0</v>
      </c>
      <c r="AT692" s="89">
        <f>SUM(AS$9:AS692)*RLR</f>
        <v>120</v>
      </c>
      <c r="AU692" s="90">
        <f>AT692-SUM(AW$9:AW692)</f>
        <v>3.3976871078781556</v>
      </c>
      <c r="AV692" s="48">
        <f t="shared" si="212"/>
        <v>0.3051881993896236</v>
      </c>
      <c r="AW692" s="31">
        <f t="shared" si="219"/>
        <v>1.0411707174294666E-2</v>
      </c>
      <c r="AX692" s="90">
        <f>SUM(AW$9:AW692)*RRF</f>
        <v>81.621619024485284</v>
      </c>
      <c r="AY692" s="96"/>
    </row>
    <row r="693" spans="1:51" x14ac:dyDescent="0.25">
      <c r="A693" s="14">
        <f t="shared" si="213"/>
        <v>6.84</v>
      </c>
      <c r="B693" s="59">
        <f>IF($B$4="AY",0,IFERROR(P*INDEX('UWYr writing pattern'!$C$4:$C$18,MATCH('Extended model w.Calcs'!$A693,'UWYr writing pattern'!$A$4:$A$18,0)) / 25,B692))</f>
        <v>0</v>
      </c>
      <c r="C693" s="36">
        <f t="shared" si="214"/>
        <v>1.7483284496242572E-31</v>
      </c>
      <c r="E693" s="48">
        <f t="shared" si="200"/>
        <v>20.52</v>
      </c>
      <c r="F693" s="34">
        <f t="shared" si="215"/>
        <v>4.5055024440700584E-32</v>
      </c>
      <c r="G693" s="31">
        <f>SUM($F$9:F693)*RLR</f>
        <v>119.99999999999996</v>
      </c>
      <c r="H693" s="32"/>
      <c r="I693" s="36">
        <f>G693-SUM($L$9:L693)</f>
        <v>6.6749521419227875</v>
      </c>
      <c r="K693" s="48">
        <f t="shared" si="201"/>
        <v>0.3048780487804878</v>
      </c>
      <c r="L693" s="31">
        <f t="shared" si="216"/>
        <v>2.043352696506974E-2</v>
      </c>
      <c r="M693" s="36">
        <f>SUM($L$9:L693)*RRF</f>
        <v>79.327533500654013</v>
      </c>
      <c r="N693" s="33"/>
      <c r="O693" s="36">
        <f t="shared" si="202"/>
        <v>86.002485642576801</v>
      </c>
      <c r="P693" s="33"/>
      <c r="Q693" s="33"/>
      <c r="R693" s="33"/>
      <c r="S693" s="33"/>
      <c r="T693" s="33"/>
      <c r="U693" s="33"/>
      <c r="V693" s="33"/>
      <c r="W693" s="31">
        <f t="shared" si="203"/>
        <v>1.4685958976843759E-31</v>
      </c>
      <c r="X693" s="31">
        <f t="shared" si="204"/>
        <v>4.6724664993459513</v>
      </c>
      <c r="Y693" s="31">
        <f t="shared" si="205"/>
        <v>4.6724664993459513</v>
      </c>
      <c r="Z693" s="31">
        <f t="shared" si="206"/>
        <v>-2.0024856425768007</v>
      </c>
      <c r="AA693" s="31"/>
      <c r="AB693" s="31"/>
      <c r="AC693" s="31"/>
      <c r="AD693" s="31"/>
      <c r="AE693" s="31"/>
      <c r="AF693" s="31"/>
      <c r="AG693" s="31"/>
      <c r="AH693" s="33">
        <f t="shared" si="207"/>
        <v>0.9443753988173097</v>
      </c>
      <c r="AI693" s="33">
        <f t="shared" si="208"/>
        <v>1.0238391147925809</v>
      </c>
      <c r="AJ693" s="33">
        <f t="shared" si="209"/>
        <v>0.99999999999999967</v>
      </c>
      <c r="AK693" s="95">
        <f t="shared" si="210"/>
        <v>0.97166139493042758</v>
      </c>
      <c r="AL693" s="3">
        <f t="shared" si="211"/>
        <v>0.97177235193522715</v>
      </c>
      <c r="AM693" s="3"/>
      <c r="AN693" s="3"/>
      <c r="AO693" s="3"/>
      <c r="AP693" s="3"/>
      <c r="AQ693" s="3"/>
      <c r="AR693" s="90">
        <f t="shared" si="217"/>
        <v>0</v>
      </c>
      <c r="AS693" s="91">
        <f t="shared" si="218"/>
        <v>0</v>
      </c>
      <c r="AT693" s="89">
        <f>SUM(AS$9:AS693)*RLR</f>
        <v>120</v>
      </c>
      <c r="AU693" s="90">
        <f>AT693-SUM(AW$9:AW693)</f>
        <v>3.3873177677727284</v>
      </c>
      <c r="AV693" s="48">
        <f t="shared" si="212"/>
        <v>0.3048780487804878</v>
      </c>
      <c r="AW693" s="31">
        <f t="shared" si="219"/>
        <v>1.0369340105426721E-2</v>
      </c>
      <c r="AX693" s="90">
        <f>SUM(AW$9:AW693)*RRF</f>
        <v>81.628877562559083</v>
      </c>
      <c r="AY693" s="96"/>
    </row>
    <row r="694" spans="1:51" x14ac:dyDescent="0.25">
      <c r="A694" s="14">
        <f t="shared" si="213"/>
        <v>6.85</v>
      </c>
      <c r="B694" s="59">
        <f>IF($B$4="AY",0,IFERROR(P*INDEX('UWYr writing pattern'!$C$4:$C$18,MATCH('Extended model w.Calcs'!$A694,'UWYr writing pattern'!$A$4:$A$18,0)) / 25,B693))</f>
        <v>0</v>
      </c>
      <c r="C694" s="36">
        <f t="shared" si="214"/>
        <v>1.3895714517613596E-31</v>
      </c>
      <c r="E694" s="48">
        <f t="shared" si="200"/>
        <v>20.549999999999997</v>
      </c>
      <c r="F694" s="34">
        <f t="shared" si="215"/>
        <v>3.5875699786289754E-32</v>
      </c>
      <c r="G694" s="31">
        <f>SUM($F$9:F694)*RLR</f>
        <v>119.99999999999996</v>
      </c>
      <c r="H694" s="32"/>
      <c r="I694" s="36">
        <f>G694-SUM($L$9:L694)</f>
        <v>6.6546016780754655</v>
      </c>
      <c r="K694" s="48">
        <f t="shared" si="201"/>
        <v>0.30456852791878175</v>
      </c>
      <c r="L694" s="31">
        <f t="shared" si="216"/>
        <v>2.0350463847325573E-2</v>
      </c>
      <c r="M694" s="36">
        <f>SUM($L$9:L694)*RRF</f>
        <v>79.341778825347134</v>
      </c>
      <c r="N694" s="33"/>
      <c r="O694" s="36">
        <f t="shared" si="202"/>
        <v>85.9963805034226</v>
      </c>
      <c r="P694" s="33"/>
      <c r="Q694" s="33"/>
      <c r="R694" s="33"/>
      <c r="S694" s="33"/>
      <c r="T694" s="33"/>
      <c r="U694" s="33"/>
      <c r="V694" s="33"/>
      <c r="W694" s="31">
        <f t="shared" si="203"/>
        <v>1.167240019479542E-31</v>
      </c>
      <c r="X694" s="31">
        <f t="shared" si="204"/>
        <v>4.6582211746528257</v>
      </c>
      <c r="Y694" s="31">
        <f t="shared" si="205"/>
        <v>4.6582211746528257</v>
      </c>
      <c r="Z694" s="31">
        <f t="shared" si="206"/>
        <v>-1.9963805034225999</v>
      </c>
      <c r="AA694" s="31"/>
      <c r="AB694" s="31"/>
      <c r="AC694" s="31"/>
      <c r="AD694" s="31"/>
      <c r="AE694" s="31"/>
      <c r="AF694" s="31"/>
      <c r="AG694" s="31"/>
      <c r="AH694" s="33">
        <f t="shared" si="207"/>
        <v>0.94454498601603731</v>
      </c>
      <c r="AI694" s="33">
        <f t="shared" si="208"/>
        <v>1.0237664345645547</v>
      </c>
      <c r="AJ694" s="33">
        <f t="shared" si="209"/>
        <v>0.99999999999999967</v>
      </c>
      <c r="AK694" s="95">
        <f t="shared" si="210"/>
        <v>0.97174761780752883</v>
      </c>
      <c r="AL694" s="3">
        <f t="shared" si="211"/>
        <v>0.9718584118378637</v>
      </c>
      <c r="AM694" s="3"/>
      <c r="AN694" s="3"/>
      <c r="AO694" s="3"/>
      <c r="AP694" s="3"/>
      <c r="AQ694" s="3"/>
      <c r="AR694" s="90">
        <f t="shared" si="217"/>
        <v>0</v>
      </c>
      <c r="AS694" s="91">
        <f t="shared" si="218"/>
        <v>0</v>
      </c>
      <c r="AT694" s="89">
        <f>SUM(AS$9:AS694)*RLR</f>
        <v>120</v>
      </c>
      <c r="AU694" s="90">
        <f>AT694-SUM(AW$9:AW694)</f>
        <v>3.3769905794563471</v>
      </c>
      <c r="AV694" s="48">
        <f t="shared" si="212"/>
        <v>0.30456852791878175</v>
      </c>
      <c r="AW694" s="31">
        <f t="shared" si="219"/>
        <v>1.0327188316380269E-2</v>
      </c>
      <c r="AX694" s="90">
        <f>SUM(AW$9:AW694)*RRF</f>
        <v>81.63610659438055</v>
      </c>
      <c r="AY694" s="96"/>
    </row>
    <row r="695" spans="1:51" x14ac:dyDescent="0.25">
      <c r="A695" s="14">
        <f t="shared" si="213"/>
        <v>6.86</v>
      </c>
      <c r="B695" s="59">
        <f>IF($B$4="AY",0,IFERROR(P*INDEX('UWYr writing pattern'!$C$4:$C$18,MATCH('Extended model w.Calcs'!$A695,'UWYr writing pattern'!$A$4:$A$18,0)) / 25,B694))</f>
        <v>0</v>
      </c>
      <c r="C695" s="36">
        <f t="shared" si="214"/>
        <v>1.1040145184244004E-31</v>
      </c>
      <c r="E695" s="48">
        <f t="shared" si="200"/>
        <v>20.580000000000002</v>
      </c>
      <c r="F695" s="34">
        <f t="shared" si="215"/>
        <v>2.8555693333695936E-32</v>
      </c>
      <c r="G695" s="31">
        <f>SUM($F$9:F695)*RLR</f>
        <v>119.99999999999996</v>
      </c>
      <c r="H695" s="32"/>
      <c r="I695" s="36">
        <f>G695-SUM($L$9:L695)</f>
        <v>6.634333855705691</v>
      </c>
      <c r="K695" s="48">
        <f t="shared" si="201"/>
        <v>0.30425963488843816</v>
      </c>
      <c r="L695" s="31">
        <f t="shared" si="216"/>
        <v>2.0267822369772995E-2</v>
      </c>
      <c r="M695" s="36">
        <f>SUM($L$9:L695)*RRF</f>
        <v>79.355966301005978</v>
      </c>
      <c r="N695" s="33"/>
      <c r="O695" s="36">
        <f t="shared" si="202"/>
        <v>85.990300156711669</v>
      </c>
      <c r="P695" s="33"/>
      <c r="Q695" s="33"/>
      <c r="R695" s="33"/>
      <c r="S695" s="33"/>
      <c r="T695" s="33"/>
      <c r="U695" s="33"/>
      <c r="V695" s="33"/>
      <c r="W695" s="31">
        <f t="shared" si="203"/>
        <v>9.2737219547649615E-32</v>
      </c>
      <c r="X695" s="31">
        <f t="shared" si="204"/>
        <v>4.644033698993983</v>
      </c>
      <c r="Y695" s="31">
        <f t="shared" si="205"/>
        <v>4.644033698993983</v>
      </c>
      <c r="Z695" s="31">
        <f t="shared" si="206"/>
        <v>-1.9903001567116689</v>
      </c>
      <c r="AA695" s="31"/>
      <c r="AB695" s="31"/>
      <c r="AC695" s="31"/>
      <c r="AD695" s="31"/>
      <c r="AE695" s="31"/>
      <c r="AF695" s="31"/>
      <c r="AG695" s="31"/>
      <c r="AH695" s="33">
        <f t="shared" si="207"/>
        <v>0.94471388453578542</v>
      </c>
      <c r="AI695" s="33">
        <f t="shared" si="208"/>
        <v>1.0236940494846627</v>
      </c>
      <c r="AJ695" s="33">
        <f t="shared" si="209"/>
        <v>0.99999999999999967</v>
      </c>
      <c r="AK695" s="95">
        <f t="shared" si="210"/>
        <v>0.97183349125077723</v>
      </c>
      <c r="AL695" s="3">
        <f t="shared" si="211"/>
        <v>0.97194412225866211</v>
      </c>
      <c r="AM695" s="3"/>
      <c r="AN695" s="3"/>
      <c r="AO695" s="3"/>
      <c r="AP695" s="3"/>
      <c r="AQ695" s="3"/>
      <c r="AR695" s="90">
        <f t="shared" si="217"/>
        <v>0</v>
      </c>
      <c r="AS695" s="91">
        <f t="shared" si="218"/>
        <v>0</v>
      </c>
      <c r="AT695" s="89">
        <f>SUM(AS$9:AS695)*RLR</f>
        <v>120</v>
      </c>
      <c r="AU695" s="90">
        <f>AT695-SUM(AW$9:AW695)</f>
        <v>3.3667053289605349</v>
      </c>
      <c r="AV695" s="48">
        <f t="shared" si="212"/>
        <v>0.30425963488843816</v>
      </c>
      <c r="AW695" s="31">
        <f t="shared" si="219"/>
        <v>1.0285250495806133E-2</v>
      </c>
      <c r="AX695" s="90">
        <f>SUM(AW$9:AW695)*RRF</f>
        <v>81.643306269727617</v>
      </c>
      <c r="AY695" s="96"/>
    </row>
    <row r="696" spans="1:51" x14ac:dyDescent="0.25">
      <c r="A696" s="14">
        <f t="shared" si="213"/>
        <v>6.87</v>
      </c>
      <c r="B696" s="59">
        <f>IF($B$4="AY",0,IFERROR(P*INDEX('UWYr writing pattern'!$C$4:$C$18,MATCH('Extended model w.Calcs'!$A696,'UWYr writing pattern'!$A$4:$A$18,0)) / 25,B695))</f>
        <v>0</v>
      </c>
      <c r="C696" s="36">
        <f t="shared" si="214"/>
        <v>8.7680833053265878E-32</v>
      </c>
      <c r="E696" s="48">
        <f t="shared" si="200"/>
        <v>20.61</v>
      </c>
      <c r="F696" s="34">
        <f t="shared" si="215"/>
        <v>2.272061878917416E-32</v>
      </c>
      <c r="G696" s="31">
        <f>SUM($F$9:F696)*RLR</f>
        <v>119.99999999999996</v>
      </c>
      <c r="H696" s="32"/>
      <c r="I696" s="36">
        <f>G696-SUM($L$9:L696)</f>
        <v>6.614148255739039</v>
      </c>
      <c r="K696" s="48">
        <f t="shared" si="201"/>
        <v>0.303951367781155</v>
      </c>
      <c r="L696" s="31">
        <f t="shared" si="216"/>
        <v>2.0185599966650179E-2</v>
      </c>
      <c r="M696" s="36">
        <f>SUM($L$9:L696)*RRF</f>
        <v>79.370096220982632</v>
      </c>
      <c r="N696" s="33"/>
      <c r="O696" s="36">
        <f t="shared" si="202"/>
        <v>85.98424447672167</v>
      </c>
      <c r="P696" s="33"/>
      <c r="Q696" s="33"/>
      <c r="R696" s="33"/>
      <c r="S696" s="33"/>
      <c r="T696" s="33"/>
      <c r="U696" s="33"/>
      <c r="V696" s="33"/>
      <c r="W696" s="31">
        <f t="shared" si="203"/>
        <v>7.365189976474333E-32</v>
      </c>
      <c r="X696" s="31">
        <f t="shared" si="204"/>
        <v>4.6299037790173267</v>
      </c>
      <c r="Y696" s="31">
        <f t="shared" si="205"/>
        <v>4.6299037790173267</v>
      </c>
      <c r="Z696" s="31">
        <f t="shared" si="206"/>
        <v>-1.9842444767216705</v>
      </c>
      <c r="AA696" s="31"/>
      <c r="AB696" s="31"/>
      <c r="AC696" s="31"/>
      <c r="AD696" s="31"/>
      <c r="AE696" s="31"/>
      <c r="AF696" s="31"/>
      <c r="AG696" s="31"/>
      <c r="AH696" s="33">
        <f t="shared" si="207"/>
        <v>0.94488209786884081</v>
      </c>
      <c r="AI696" s="33">
        <f t="shared" si="208"/>
        <v>1.0236219580562103</v>
      </c>
      <c r="AJ696" s="33">
        <f t="shared" si="209"/>
        <v>0.99999999999999967</v>
      </c>
      <c r="AK696" s="95">
        <f t="shared" si="210"/>
        <v>0.97191901702856087</v>
      </c>
      <c r="AL696" s="3">
        <f t="shared" si="211"/>
        <v>0.97202948496984276</v>
      </c>
      <c r="AM696" s="3"/>
      <c r="AN696" s="3"/>
      <c r="AO696" s="3"/>
      <c r="AP696" s="3"/>
      <c r="AQ696" s="3"/>
      <c r="AR696" s="90">
        <f t="shared" si="217"/>
        <v>0</v>
      </c>
      <c r="AS696" s="91">
        <f t="shared" si="218"/>
        <v>0</v>
      </c>
      <c r="AT696" s="89">
        <f>SUM(AS$9:AS696)*RLR</f>
        <v>120</v>
      </c>
      <c r="AU696" s="90">
        <f>AT696-SUM(AW$9:AW696)</f>
        <v>3.3564618036188705</v>
      </c>
      <c r="AV696" s="48">
        <f t="shared" si="212"/>
        <v>0.303951367781155</v>
      </c>
      <c r="AW696" s="31">
        <f t="shared" si="219"/>
        <v>1.0243525341664915E-2</v>
      </c>
      <c r="AX696" s="90">
        <f>SUM(AW$9:AW696)*RRF</f>
        <v>81.650476737466789</v>
      </c>
      <c r="AY696" s="96"/>
    </row>
    <row r="697" spans="1:51" x14ac:dyDescent="0.25">
      <c r="A697" s="14">
        <f t="shared" si="213"/>
        <v>6.88</v>
      </c>
      <c r="B697" s="59">
        <f>IF($B$4="AY",0,IFERROR(P*INDEX('UWYr writing pattern'!$C$4:$C$18,MATCH('Extended model w.Calcs'!$A697,'UWYr writing pattern'!$A$4:$A$18,0)) / 25,B696))</f>
        <v>0</v>
      </c>
      <c r="C697" s="36">
        <f t="shared" si="214"/>
        <v>6.9609813360987784E-32</v>
      </c>
      <c r="E697" s="48">
        <f t="shared" si="200"/>
        <v>20.64</v>
      </c>
      <c r="F697" s="34">
        <f t="shared" si="215"/>
        <v>1.8071019692278097E-32</v>
      </c>
      <c r="G697" s="31">
        <f>SUM($F$9:F697)*RLR</f>
        <v>119.99999999999996</v>
      </c>
      <c r="H697" s="32"/>
      <c r="I697" s="36">
        <f>G697-SUM($L$9:L697)</f>
        <v>6.5940444616486502</v>
      </c>
      <c r="K697" s="48">
        <f t="shared" si="201"/>
        <v>0.30364372469635631</v>
      </c>
      <c r="L697" s="31">
        <f t="shared" si="216"/>
        <v>2.0103794090392216E-2</v>
      </c>
      <c r="M697" s="36">
        <f>SUM($L$9:L697)*RRF</f>
        <v>79.384168876845905</v>
      </c>
      <c r="N697" s="33"/>
      <c r="O697" s="36">
        <f t="shared" si="202"/>
        <v>85.978213338494555</v>
      </c>
      <c r="P697" s="33"/>
      <c r="Q697" s="33"/>
      <c r="R697" s="33"/>
      <c r="S697" s="33"/>
      <c r="T697" s="33"/>
      <c r="U697" s="33"/>
      <c r="V697" s="33"/>
      <c r="W697" s="31">
        <f t="shared" si="203"/>
        <v>5.8472243223229728E-32</v>
      </c>
      <c r="X697" s="31">
        <f t="shared" si="204"/>
        <v>4.615831123154055</v>
      </c>
      <c r="Y697" s="31">
        <f t="shared" si="205"/>
        <v>4.615831123154055</v>
      </c>
      <c r="Z697" s="31">
        <f t="shared" si="206"/>
        <v>-1.9782133384945553</v>
      </c>
      <c r="AA697" s="31"/>
      <c r="AB697" s="31"/>
      <c r="AC697" s="31"/>
      <c r="AD697" s="31"/>
      <c r="AE697" s="31"/>
      <c r="AF697" s="31"/>
      <c r="AG697" s="31"/>
      <c r="AH697" s="33">
        <f t="shared" si="207"/>
        <v>0.94504962948626081</v>
      </c>
      <c r="AI697" s="33">
        <f t="shared" si="208"/>
        <v>1.0235501587916018</v>
      </c>
      <c r="AJ697" s="33">
        <f t="shared" si="209"/>
        <v>0.99999999999999967</v>
      </c>
      <c r="AK697" s="95">
        <f t="shared" si="210"/>
        <v>0.97200419689853945</v>
      </c>
      <c r="AL697" s="3">
        <f t="shared" si="211"/>
        <v>0.9721145017328523</v>
      </c>
      <c r="AM697" s="3"/>
      <c r="AN697" s="3"/>
      <c r="AO697" s="3"/>
      <c r="AP697" s="3"/>
      <c r="AQ697" s="3"/>
      <c r="AR697" s="90">
        <f t="shared" si="217"/>
        <v>0</v>
      </c>
      <c r="AS697" s="91">
        <f t="shared" si="218"/>
        <v>0</v>
      </c>
      <c r="AT697" s="89">
        <f>SUM(AS$9:AS697)*RLR</f>
        <v>120</v>
      </c>
      <c r="AU697" s="90">
        <f>AT697-SUM(AW$9:AW697)</f>
        <v>3.3462597920577224</v>
      </c>
      <c r="AV697" s="48">
        <f t="shared" si="212"/>
        <v>0.30364372469635631</v>
      </c>
      <c r="AW697" s="31">
        <f t="shared" si="219"/>
        <v>1.020201156115158E-2</v>
      </c>
      <c r="AX697" s="90">
        <f>SUM(AW$9:AW697)*RRF</f>
        <v>81.657618145559596</v>
      </c>
      <c r="AY697" s="96"/>
    </row>
    <row r="698" spans="1:51" x14ac:dyDescent="0.25">
      <c r="A698" s="14">
        <f t="shared" si="213"/>
        <v>6.89</v>
      </c>
      <c r="B698" s="59">
        <f>IF($B$4="AY",0,IFERROR(P*INDEX('UWYr writing pattern'!$C$4:$C$18,MATCH('Extended model w.Calcs'!$A698,'UWYr writing pattern'!$A$4:$A$18,0)) / 25,B697))</f>
        <v>0</v>
      </c>
      <c r="C698" s="36">
        <f t="shared" si="214"/>
        <v>5.524234788327991E-32</v>
      </c>
      <c r="E698" s="48">
        <f t="shared" si="200"/>
        <v>20.669999999999998</v>
      </c>
      <c r="F698" s="34">
        <f t="shared" si="215"/>
        <v>1.4367465477707879E-32</v>
      </c>
      <c r="G698" s="31">
        <f>SUM($F$9:F698)*RLR</f>
        <v>119.99999999999996</v>
      </c>
      <c r="H698" s="32"/>
      <c r="I698" s="36">
        <f>G698-SUM($L$9:L698)</f>
        <v>6.5740220594371692</v>
      </c>
      <c r="K698" s="48">
        <f t="shared" si="201"/>
        <v>0.30333670374115268</v>
      </c>
      <c r="L698" s="31">
        <f t="shared" si="216"/>
        <v>2.0022402211483756E-2</v>
      </c>
      <c r="M698" s="36">
        <f>SUM($L$9:L698)*RRF</f>
        <v>79.39818455839395</v>
      </c>
      <c r="N698" s="33"/>
      <c r="O698" s="36">
        <f t="shared" si="202"/>
        <v>85.97220661783112</v>
      </c>
      <c r="P698" s="33"/>
      <c r="Q698" s="33"/>
      <c r="R698" s="33"/>
      <c r="S698" s="33"/>
      <c r="T698" s="33"/>
      <c r="U698" s="33"/>
      <c r="V698" s="33"/>
      <c r="W698" s="31">
        <f t="shared" si="203"/>
        <v>4.6403572221955117E-32</v>
      </c>
      <c r="X698" s="31">
        <f t="shared" si="204"/>
        <v>4.6018154416060177</v>
      </c>
      <c r="Y698" s="31">
        <f t="shared" si="205"/>
        <v>4.6018154416060177</v>
      </c>
      <c r="Z698" s="31">
        <f t="shared" si="206"/>
        <v>-1.9722066178311195</v>
      </c>
      <c r="AA698" s="31"/>
      <c r="AB698" s="31"/>
      <c r="AC698" s="31"/>
      <c r="AD698" s="31"/>
      <c r="AE698" s="31"/>
      <c r="AF698" s="31"/>
      <c r="AG698" s="31"/>
      <c r="AH698" s="33">
        <f t="shared" si="207"/>
        <v>0.94521648283802318</v>
      </c>
      <c r="AI698" s="33">
        <f t="shared" si="208"/>
        <v>1.0234786502122752</v>
      </c>
      <c r="AJ698" s="33">
        <f t="shared" si="209"/>
        <v>0.99999999999999967</v>
      </c>
      <c r="AK698" s="95">
        <f t="shared" si="210"/>
        <v>0.97208903260772062</v>
      </c>
      <c r="AL698" s="3">
        <f t="shared" si="211"/>
        <v>0.97219917429844083</v>
      </c>
      <c r="AM698" s="3"/>
      <c r="AN698" s="3"/>
      <c r="AO698" s="3"/>
      <c r="AP698" s="3"/>
      <c r="AQ698" s="3"/>
      <c r="AR698" s="90">
        <f t="shared" si="217"/>
        <v>0</v>
      </c>
      <c r="AS698" s="91">
        <f t="shared" si="218"/>
        <v>0</v>
      </c>
      <c r="AT698" s="89">
        <f>SUM(AS$9:AS698)*RLR</f>
        <v>120</v>
      </c>
      <c r="AU698" s="90">
        <f>AT698-SUM(AW$9:AW698)</f>
        <v>3.3360990841870972</v>
      </c>
      <c r="AV698" s="48">
        <f t="shared" si="212"/>
        <v>0.30333670374115268</v>
      </c>
      <c r="AW698" s="31">
        <f t="shared" si="219"/>
        <v>1.0160707870620615E-2</v>
      </c>
      <c r="AX698" s="90">
        <f>SUM(AW$9:AW698)*RRF</f>
        <v>81.664730641069028</v>
      </c>
      <c r="AY698" s="96"/>
    </row>
    <row r="699" spans="1:51" x14ac:dyDescent="0.25">
      <c r="A699" s="14">
        <f t="shared" si="213"/>
        <v>6.9</v>
      </c>
      <c r="B699" s="59">
        <f>IF($B$4="AY",0,IFERROR(P*INDEX('UWYr writing pattern'!$C$4:$C$18,MATCH('Extended model w.Calcs'!$A699,'UWYr writing pattern'!$A$4:$A$18,0)) / 25,B698))</f>
        <v>0</v>
      </c>
      <c r="C699" s="36">
        <f t="shared" si="214"/>
        <v>4.3823754575805952E-32</v>
      </c>
      <c r="E699" s="48">
        <f t="shared" si="200"/>
        <v>20.700000000000003</v>
      </c>
      <c r="F699" s="34">
        <f t="shared" si="215"/>
        <v>1.1418593307473957E-32</v>
      </c>
      <c r="G699" s="31">
        <f>SUM($F$9:F699)*RLR</f>
        <v>119.99999999999996</v>
      </c>
      <c r="H699" s="32"/>
      <c r="I699" s="36">
        <f>G699-SUM($L$9:L699)</f>
        <v>6.5540806376188527</v>
      </c>
      <c r="K699" s="48">
        <f t="shared" si="201"/>
        <v>0.30303030303030304</v>
      </c>
      <c r="L699" s="31">
        <f t="shared" si="216"/>
        <v>1.9941421818312949E-2</v>
      </c>
      <c r="M699" s="36">
        <f>SUM($L$9:L699)*RRF</f>
        <v>79.412143553666766</v>
      </c>
      <c r="N699" s="33"/>
      <c r="O699" s="36">
        <f t="shared" si="202"/>
        <v>85.966224191285619</v>
      </c>
      <c r="P699" s="33"/>
      <c r="Q699" s="33"/>
      <c r="R699" s="33"/>
      <c r="S699" s="33"/>
      <c r="T699" s="33"/>
      <c r="U699" s="33"/>
      <c r="V699" s="33"/>
      <c r="W699" s="31">
        <f t="shared" si="203"/>
        <v>3.6811953843676994E-32</v>
      </c>
      <c r="X699" s="31">
        <f t="shared" si="204"/>
        <v>4.5878564463331966</v>
      </c>
      <c r="Y699" s="31">
        <f t="shared" si="205"/>
        <v>4.5878564463331966</v>
      </c>
      <c r="Z699" s="31">
        <f t="shared" si="206"/>
        <v>-1.9662241912856189</v>
      </c>
      <c r="AA699" s="31"/>
      <c r="AB699" s="31"/>
      <c r="AC699" s="31"/>
      <c r="AD699" s="31"/>
      <c r="AE699" s="31"/>
      <c r="AF699" s="31"/>
      <c r="AG699" s="31"/>
      <c r="AH699" s="33">
        <f t="shared" si="207"/>
        <v>0.94538266135317583</v>
      </c>
      <c r="AI699" s="33">
        <f t="shared" si="208"/>
        <v>1.0234074308486383</v>
      </c>
      <c r="AJ699" s="33">
        <f t="shared" si="209"/>
        <v>0.99999999999999967</v>
      </c>
      <c r="AK699" s="95">
        <f t="shared" si="210"/>
        <v>0.97217352589253414</v>
      </c>
      <c r="AL699" s="3">
        <f t="shared" si="211"/>
        <v>0.97228350440673683</v>
      </c>
      <c r="AM699" s="3"/>
      <c r="AN699" s="3"/>
      <c r="AO699" s="3"/>
      <c r="AP699" s="3"/>
      <c r="AQ699" s="3"/>
      <c r="AR699" s="90">
        <f t="shared" si="217"/>
        <v>0</v>
      </c>
      <c r="AS699" s="91">
        <f t="shared" si="218"/>
        <v>0</v>
      </c>
      <c r="AT699" s="89">
        <f>SUM(AS$9:AS699)*RLR</f>
        <v>120</v>
      </c>
      <c r="AU699" s="90">
        <f>AT699-SUM(AW$9:AW699)</f>
        <v>3.3259794711915873</v>
      </c>
      <c r="AV699" s="48">
        <f t="shared" si="212"/>
        <v>0.30303030303030304</v>
      </c>
      <c r="AW699" s="31">
        <f t="shared" si="219"/>
        <v>1.0119612995511921E-2</v>
      </c>
      <c r="AX699" s="90">
        <f>SUM(AW$9:AW699)*RRF</f>
        <v>81.67181437016589</v>
      </c>
      <c r="AY699" s="96"/>
    </row>
    <row r="700" spans="1:51" x14ac:dyDescent="0.25">
      <c r="A700" s="14">
        <f t="shared" si="213"/>
        <v>6.91</v>
      </c>
      <c r="B700" s="59">
        <f>IF($B$4="AY",0,IFERROR(P*INDEX('UWYr writing pattern'!$C$4:$C$18,MATCH('Extended model w.Calcs'!$A700,'UWYr writing pattern'!$A$4:$A$18,0)) / 25,B699))</f>
        <v>0</v>
      </c>
      <c r="C700" s="36">
        <f t="shared" si="214"/>
        <v>3.4752237378614116E-32</v>
      </c>
      <c r="E700" s="48">
        <f t="shared" si="200"/>
        <v>20.73</v>
      </c>
      <c r="F700" s="34">
        <f t="shared" si="215"/>
        <v>9.0715171971918335E-33</v>
      </c>
      <c r="G700" s="31">
        <f>SUM($F$9:F700)*RLR</f>
        <v>119.99999999999996</v>
      </c>
      <c r="H700" s="32"/>
      <c r="I700" s="36">
        <f>G700-SUM($L$9:L700)</f>
        <v>6.5342197872018204</v>
      </c>
      <c r="K700" s="48">
        <f t="shared" si="201"/>
        <v>0.30272452068617556</v>
      </c>
      <c r="L700" s="31">
        <f t="shared" si="216"/>
        <v>1.9860850417026829E-2</v>
      </c>
      <c r="M700" s="36">
        <f>SUM($L$9:L700)*RRF</f>
        <v>79.42604614895869</v>
      </c>
      <c r="N700" s="33"/>
      <c r="O700" s="36">
        <f t="shared" si="202"/>
        <v>85.960265936160511</v>
      </c>
      <c r="P700" s="33"/>
      <c r="Q700" s="33"/>
      <c r="R700" s="33"/>
      <c r="S700" s="33"/>
      <c r="T700" s="33"/>
      <c r="U700" s="33"/>
      <c r="V700" s="33"/>
      <c r="W700" s="31">
        <f t="shared" si="203"/>
        <v>2.9191879398035856E-32</v>
      </c>
      <c r="X700" s="31">
        <f t="shared" si="204"/>
        <v>4.5739538510412743</v>
      </c>
      <c r="Y700" s="31">
        <f t="shared" si="205"/>
        <v>4.5739538510412743</v>
      </c>
      <c r="Z700" s="31">
        <f t="shared" si="206"/>
        <v>-1.9602659361605106</v>
      </c>
      <c r="AA700" s="31"/>
      <c r="AB700" s="31"/>
      <c r="AC700" s="31"/>
      <c r="AD700" s="31"/>
      <c r="AE700" s="31"/>
      <c r="AF700" s="31"/>
      <c r="AG700" s="31"/>
      <c r="AH700" s="33">
        <f t="shared" si="207"/>
        <v>0.94554816843998446</v>
      </c>
      <c r="AI700" s="33">
        <f t="shared" si="208"/>
        <v>1.023336499240006</v>
      </c>
      <c r="AJ700" s="33">
        <f t="shared" si="209"/>
        <v>0.99999999999999967</v>
      </c>
      <c r="AK700" s="95">
        <f t="shared" si="210"/>
        <v>0.97225767847890776</v>
      </c>
      <c r="AL700" s="3">
        <f t="shared" si="211"/>
        <v>0.97236749378732246</v>
      </c>
      <c r="AM700" s="3"/>
      <c r="AN700" s="3"/>
      <c r="AO700" s="3"/>
      <c r="AP700" s="3"/>
      <c r="AQ700" s="3"/>
      <c r="AR700" s="90">
        <f t="shared" si="217"/>
        <v>0</v>
      </c>
      <c r="AS700" s="91">
        <f t="shared" si="218"/>
        <v>0</v>
      </c>
      <c r="AT700" s="89">
        <f>SUM(AS$9:AS700)*RLR</f>
        <v>120</v>
      </c>
      <c r="AU700" s="90">
        <f>AT700-SUM(AW$9:AW700)</f>
        <v>3.3159007455213043</v>
      </c>
      <c r="AV700" s="48">
        <f t="shared" si="212"/>
        <v>0.30272452068617556</v>
      </c>
      <c r="AW700" s="31">
        <f t="shared" si="219"/>
        <v>1.0078725670277537E-2</v>
      </c>
      <c r="AX700" s="90">
        <f>SUM(AW$9:AW700)*RRF</f>
        <v>81.678869478135084</v>
      </c>
      <c r="AY700" s="96"/>
    </row>
    <row r="701" spans="1:51" x14ac:dyDescent="0.25">
      <c r="A701" s="14">
        <f t="shared" si="213"/>
        <v>6.92</v>
      </c>
      <c r="B701" s="59">
        <f>IF($B$4="AY",0,IFERROR(P*INDEX('UWYr writing pattern'!$C$4:$C$18,MATCH('Extended model w.Calcs'!$A701,'UWYr writing pattern'!$A$4:$A$18,0)) / 25,B700))</f>
        <v>0</v>
      </c>
      <c r="C701" s="36">
        <f t="shared" si="214"/>
        <v>2.7548098570027407E-32</v>
      </c>
      <c r="E701" s="48">
        <f t="shared" si="200"/>
        <v>20.759999999999998</v>
      </c>
      <c r="F701" s="34">
        <f t="shared" si="215"/>
        <v>7.2041388085867067E-33</v>
      </c>
      <c r="G701" s="31">
        <f>SUM($F$9:F701)*RLR</f>
        <v>119.99999999999996</v>
      </c>
      <c r="H701" s="32"/>
      <c r="I701" s="36">
        <f>G701-SUM($L$9:L701)</f>
        <v>6.5144391016704333</v>
      </c>
      <c r="K701" s="48">
        <f t="shared" si="201"/>
        <v>0.30241935483870969</v>
      </c>
      <c r="L701" s="31">
        <f t="shared" si="216"/>
        <v>1.978068553138795E-2</v>
      </c>
      <c r="M701" s="36">
        <f>SUM($L$9:L701)*RRF</f>
        <v>79.439892628830663</v>
      </c>
      <c r="N701" s="33"/>
      <c r="O701" s="36">
        <f t="shared" si="202"/>
        <v>85.954331730501096</v>
      </c>
      <c r="P701" s="33"/>
      <c r="Q701" s="33"/>
      <c r="R701" s="33"/>
      <c r="S701" s="33"/>
      <c r="T701" s="33"/>
      <c r="U701" s="33"/>
      <c r="V701" s="33"/>
      <c r="W701" s="31">
        <f t="shared" si="203"/>
        <v>2.314040279882302E-32</v>
      </c>
      <c r="X701" s="31">
        <f t="shared" si="204"/>
        <v>4.5601073711693028</v>
      </c>
      <c r="Y701" s="31">
        <f t="shared" si="205"/>
        <v>4.5601073711693028</v>
      </c>
      <c r="Z701" s="31">
        <f t="shared" si="206"/>
        <v>-1.9543317305010959</v>
      </c>
      <c r="AA701" s="31"/>
      <c r="AB701" s="31"/>
      <c r="AC701" s="31"/>
      <c r="AD701" s="31"/>
      <c r="AE701" s="31"/>
      <c r="AF701" s="31"/>
      <c r="AG701" s="31"/>
      <c r="AH701" s="33">
        <f t="shared" si="207"/>
        <v>0.94571300748607934</v>
      </c>
      <c r="AI701" s="33">
        <f t="shared" si="208"/>
        <v>1.023265853934537</v>
      </c>
      <c r="AJ701" s="33">
        <f t="shared" si="209"/>
        <v>0.99999999999999967</v>
      </c>
      <c r="AK701" s="95">
        <f t="shared" si="210"/>
        <v>0.97234149208234033</v>
      </c>
      <c r="AL701" s="3">
        <f t="shared" si="211"/>
        <v>0.97245114415930833</v>
      </c>
      <c r="AM701" s="3"/>
      <c r="AN701" s="3"/>
      <c r="AO701" s="3"/>
      <c r="AP701" s="3"/>
      <c r="AQ701" s="3"/>
      <c r="AR701" s="90">
        <f t="shared" si="217"/>
        <v>0</v>
      </c>
      <c r="AS701" s="91">
        <f t="shared" si="218"/>
        <v>0</v>
      </c>
      <c r="AT701" s="89">
        <f>SUM(AS$9:AS701)*RLR</f>
        <v>120</v>
      </c>
      <c r="AU701" s="90">
        <f>AT701-SUM(AW$9:AW701)</f>
        <v>3.3058627008829973</v>
      </c>
      <c r="AV701" s="48">
        <f t="shared" si="212"/>
        <v>0.30241935483870969</v>
      </c>
      <c r="AW701" s="31">
        <f t="shared" si="219"/>
        <v>1.003804463830869E-2</v>
      </c>
      <c r="AX701" s="90">
        <f>SUM(AW$9:AW701)*RRF</f>
        <v>81.6858961093819</v>
      </c>
      <c r="AY701" s="96"/>
    </row>
    <row r="702" spans="1:51" x14ac:dyDescent="0.25">
      <c r="A702" s="14">
        <f t="shared" si="213"/>
        <v>6.93</v>
      </c>
      <c r="B702" s="59">
        <f>IF($B$4="AY",0,IFERROR(P*INDEX('UWYr writing pattern'!$C$4:$C$18,MATCH('Extended model w.Calcs'!$A702,'UWYr writing pattern'!$A$4:$A$18,0)) / 25,B701))</f>
        <v>0</v>
      </c>
      <c r="C702" s="36">
        <f t="shared" si="214"/>
        <v>2.1829113306889716E-32</v>
      </c>
      <c r="E702" s="48">
        <f t="shared" si="200"/>
        <v>20.79</v>
      </c>
      <c r="F702" s="34">
        <f t="shared" si="215"/>
        <v>5.7189852631376896E-33</v>
      </c>
      <c r="G702" s="31">
        <f>SUM($F$9:F702)*RLR</f>
        <v>119.99999999999996</v>
      </c>
      <c r="H702" s="32"/>
      <c r="I702" s="36">
        <f>G702-SUM($L$9:L702)</f>
        <v>6.4947381769678003</v>
      </c>
      <c r="K702" s="48">
        <f t="shared" si="201"/>
        <v>0.30211480362537763</v>
      </c>
      <c r="L702" s="31">
        <f t="shared" si="216"/>
        <v>1.970092470263236E-2</v>
      </c>
      <c r="M702" s="36">
        <f>SUM($L$9:L702)*RRF</f>
        <v>79.453683276122504</v>
      </c>
      <c r="N702" s="33"/>
      <c r="O702" s="36">
        <f t="shared" si="202"/>
        <v>85.948421453090305</v>
      </c>
      <c r="P702" s="33"/>
      <c r="Q702" s="33"/>
      <c r="R702" s="33"/>
      <c r="S702" s="33"/>
      <c r="T702" s="33"/>
      <c r="U702" s="33"/>
      <c r="V702" s="33"/>
      <c r="W702" s="31">
        <f t="shared" si="203"/>
        <v>1.8336455177787361E-32</v>
      </c>
      <c r="X702" s="31">
        <f t="shared" si="204"/>
        <v>4.5463167238774602</v>
      </c>
      <c r="Y702" s="31">
        <f t="shared" si="205"/>
        <v>4.5463167238774602</v>
      </c>
      <c r="Z702" s="31">
        <f t="shared" si="206"/>
        <v>-1.9484214530903046</v>
      </c>
      <c r="AA702" s="31"/>
      <c r="AB702" s="31"/>
      <c r="AC702" s="31"/>
      <c r="AD702" s="31"/>
      <c r="AE702" s="31"/>
      <c r="AF702" s="31"/>
      <c r="AG702" s="31"/>
      <c r="AH702" s="33">
        <f t="shared" si="207"/>
        <v>0.94587718185860126</v>
      </c>
      <c r="AI702" s="33">
        <f t="shared" si="208"/>
        <v>1.0231954934891703</v>
      </c>
      <c r="AJ702" s="33">
        <f t="shared" si="209"/>
        <v>0.99999999999999967</v>
      </c>
      <c r="AK702" s="95">
        <f t="shared" si="210"/>
        <v>0.97242496840797565</v>
      </c>
      <c r="AL702" s="3">
        <f t="shared" si="211"/>
        <v>0.97253445723140719</v>
      </c>
      <c r="AM702" s="3"/>
      <c r="AN702" s="3"/>
      <c r="AO702" s="3"/>
      <c r="AP702" s="3"/>
      <c r="AQ702" s="3"/>
      <c r="AR702" s="90">
        <f t="shared" si="217"/>
        <v>0</v>
      </c>
      <c r="AS702" s="91">
        <f t="shared" si="218"/>
        <v>0</v>
      </c>
      <c r="AT702" s="89">
        <f>SUM(AS$9:AS702)*RLR</f>
        <v>120</v>
      </c>
      <c r="AU702" s="90">
        <f>AT702-SUM(AW$9:AW702)</f>
        <v>3.2958651322311283</v>
      </c>
      <c r="AV702" s="48">
        <f t="shared" si="212"/>
        <v>0.30211480362537763</v>
      </c>
      <c r="AW702" s="31">
        <f t="shared" si="219"/>
        <v>9.9975686518639032E-3</v>
      </c>
      <c r="AX702" s="90">
        <f>SUM(AW$9:AW702)*RRF</f>
        <v>81.692894407438203</v>
      </c>
      <c r="AY702" s="96"/>
    </row>
    <row r="703" spans="1:51" x14ac:dyDescent="0.25">
      <c r="A703" s="14">
        <f t="shared" si="213"/>
        <v>6.94</v>
      </c>
      <c r="B703" s="59">
        <f>IF($B$4="AY",0,IFERROR(P*INDEX('UWYr writing pattern'!$C$4:$C$18,MATCH('Extended model w.Calcs'!$A703,'UWYr writing pattern'!$A$4:$A$18,0)) / 25,B702))</f>
        <v>0</v>
      </c>
      <c r="C703" s="36">
        <f t="shared" si="214"/>
        <v>1.7290840650387343E-32</v>
      </c>
      <c r="E703" s="48">
        <f t="shared" si="200"/>
        <v>20.82</v>
      </c>
      <c r="F703" s="34">
        <f t="shared" si="215"/>
        <v>4.538272656502372E-33</v>
      </c>
      <c r="G703" s="31">
        <f>SUM($F$9:F703)*RLR</f>
        <v>119.99999999999996</v>
      </c>
      <c r="H703" s="32"/>
      <c r="I703" s="36">
        <f>G703-SUM($L$9:L703)</f>
        <v>6.4751166114784695</v>
      </c>
      <c r="K703" s="48">
        <f t="shared" si="201"/>
        <v>0.30181086519114686</v>
      </c>
      <c r="L703" s="31">
        <f t="shared" si="216"/>
        <v>1.96215654893287E-2</v>
      </c>
      <c r="M703" s="36">
        <f>SUM($L$9:L703)*RRF</f>
        <v>79.467418371965039</v>
      </c>
      <c r="N703" s="33"/>
      <c r="O703" s="36">
        <f t="shared" si="202"/>
        <v>85.942534983443508</v>
      </c>
      <c r="P703" s="33"/>
      <c r="Q703" s="33"/>
      <c r="R703" s="33"/>
      <c r="S703" s="33"/>
      <c r="T703" s="33"/>
      <c r="U703" s="33"/>
      <c r="V703" s="33"/>
      <c r="W703" s="31">
        <f t="shared" si="203"/>
        <v>1.4524306146325367E-32</v>
      </c>
      <c r="X703" s="31">
        <f t="shared" si="204"/>
        <v>4.5325816280349285</v>
      </c>
      <c r="Y703" s="31">
        <f t="shared" si="205"/>
        <v>4.5325816280349285</v>
      </c>
      <c r="Z703" s="31">
        <f t="shared" si="206"/>
        <v>-1.9425349834435082</v>
      </c>
      <c r="AA703" s="31"/>
      <c r="AB703" s="31"/>
      <c r="AC703" s="31"/>
      <c r="AD703" s="31"/>
      <c r="AE703" s="31"/>
      <c r="AF703" s="31"/>
      <c r="AG703" s="31"/>
      <c r="AH703" s="33">
        <f t="shared" si="207"/>
        <v>0.94604069490434572</v>
      </c>
      <c r="AI703" s="33">
        <f t="shared" si="208"/>
        <v>1.0231254164695656</v>
      </c>
      <c r="AJ703" s="33">
        <f t="shared" si="209"/>
        <v>0.99999999999999967</v>
      </c>
      <c r="AK703" s="95">
        <f t="shared" si="210"/>
        <v>0.97250810915067543</v>
      </c>
      <c r="AL703" s="3">
        <f t="shared" si="211"/>
        <v>0.97261743470200712</v>
      </c>
      <c r="AM703" s="3"/>
      <c r="AN703" s="3"/>
      <c r="AO703" s="3"/>
      <c r="AP703" s="3"/>
      <c r="AQ703" s="3"/>
      <c r="AR703" s="90">
        <f t="shared" si="217"/>
        <v>0</v>
      </c>
      <c r="AS703" s="91">
        <f t="shared" si="218"/>
        <v>0</v>
      </c>
      <c r="AT703" s="89">
        <f>SUM(AS$9:AS703)*RLR</f>
        <v>120</v>
      </c>
      <c r="AU703" s="90">
        <f>AT703-SUM(AW$9:AW703)</f>
        <v>3.2859078357591329</v>
      </c>
      <c r="AV703" s="48">
        <f t="shared" si="212"/>
        <v>0.30181086519114686</v>
      </c>
      <c r="AW703" s="31">
        <f t="shared" si="219"/>
        <v>9.9572964719973657E-3</v>
      </c>
      <c r="AX703" s="90">
        <f>SUM(AW$9:AW703)*RRF</f>
        <v>81.699864514968596</v>
      </c>
      <c r="AY703" s="96"/>
    </row>
    <row r="704" spans="1:51" x14ac:dyDescent="0.25">
      <c r="A704" s="14">
        <f t="shared" si="213"/>
        <v>6.95</v>
      </c>
      <c r="B704" s="59">
        <f>IF($B$4="AY",0,IFERROR(P*INDEX('UWYr writing pattern'!$C$4:$C$18,MATCH('Extended model w.Calcs'!$A704,'UWYr writing pattern'!$A$4:$A$18,0)) / 25,B703))</f>
        <v>0</v>
      </c>
      <c r="C704" s="36">
        <f t="shared" si="214"/>
        <v>1.3690887626976698E-32</v>
      </c>
      <c r="E704" s="48">
        <f t="shared" si="200"/>
        <v>20.85</v>
      </c>
      <c r="F704" s="34">
        <f t="shared" si="215"/>
        <v>3.599953023410645E-33</v>
      </c>
      <c r="G704" s="31">
        <f>SUM($F$9:F704)*RLR</f>
        <v>119.99999999999996</v>
      </c>
      <c r="H704" s="32"/>
      <c r="I704" s="36">
        <f>G704-SUM($L$9:L704)</f>
        <v>6.4555740060112328</v>
      </c>
      <c r="K704" s="48">
        <f t="shared" si="201"/>
        <v>0.30150753768844224</v>
      </c>
      <c r="L704" s="31">
        <f t="shared" si="216"/>
        <v>1.9542605467238842E-2</v>
      </c>
      <c r="M704" s="36">
        <f>SUM($L$9:L704)*RRF</f>
        <v>79.4810981957921</v>
      </c>
      <c r="N704" s="33"/>
      <c r="O704" s="36">
        <f t="shared" si="202"/>
        <v>85.936672201803333</v>
      </c>
      <c r="P704" s="33"/>
      <c r="Q704" s="33"/>
      <c r="R704" s="33"/>
      <c r="S704" s="33"/>
      <c r="T704" s="33"/>
      <c r="U704" s="33"/>
      <c r="V704" s="33"/>
      <c r="W704" s="31">
        <f t="shared" si="203"/>
        <v>1.1500345606660426E-32</v>
      </c>
      <c r="X704" s="31">
        <f t="shared" si="204"/>
        <v>4.5189018042078626</v>
      </c>
      <c r="Y704" s="31">
        <f t="shared" si="205"/>
        <v>4.5189018042078626</v>
      </c>
      <c r="Z704" s="31">
        <f t="shared" si="206"/>
        <v>-1.9366722018033329</v>
      </c>
      <c r="AA704" s="31"/>
      <c r="AB704" s="31"/>
      <c r="AC704" s="31"/>
      <c r="AD704" s="31"/>
      <c r="AE704" s="31"/>
      <c r="AF704" s="31"/>
      <c r="AG704" s="31"/>
      <c r="AH704" s="33">
        <f t="shared" si="207"/>
        <v>0.94620354994990596</v>
      </c>
      <c r="AI704" s="33">
        <f t="shared" si="208"/>
        <v>1.0230556214500397</v>
      </c>
      <c r="AJ704" s="33">
        <f t="shared" si="209"/>
        <v>0.99999999999999967</v>
      </c>
      <c r="AK704" s="95">
        <f t="shared" si="210"/>
        <v>0.97259091599509118</v>
      </c>
      <c r="AL704" s="3">
        <f t="shared" si="211"/>
        <v>0.97270007825924465</v>
      </c>
      <c r="AM704" s="3"/>
      <c r="AN704" s="3"/>
      <c r="AO704" s="3"/>
      <c r="AP704" s="3"/>
      <c r="AQ704" s="3"/>
      <c r="AR704" s="90">
        <f t="shared" si="217"/>
        <v>0</v>
      </c>
      <c r="AS704" s="91">
        <f t="shared" si="218"/>
        <v>0</v>
      </c>
      <c r="AT704" s="89">
        <f>SUM(AS$9:AS704)*RLR</f>
        <v>120</v>
      </c>
      <c r="AU704" s="90">
        <f>AT704-SUM(AW$9:AW704)</f>
        <v>3.2759906088906376</v>
      </c>
      <c r="AV704" s="48">
        <f t="shared" si="212"/>
        <v>0.30150753768844224</v>
      </c>
      <c r="AW704" s="31">
        <f t="shared" si="219"/>
        <v>9.9172268684883276E-3</v>
      </c>
      <c r="AX704" s="90">
        <f>SUM(AW$9:AW704)*RRF</f>
        <v>81.706806573776547</v>
      </c>
      <c r="AY704" s="96"/>
    </row>
    <row r="705" spans="1:51" x14ac:dyDescent="0.25">
      <c r="A705" s="14">
        <f t="shared" si="213"/>
        <v>6.96</v>
      </c>
      <c r="B705" s="59">
        <f>IF($B$4="AY",0,IFERROR(P*INDEX('UWYr writing pattern'!$C$4:$C$18,MATCH('Extended model w.Calcs'!$A705,'UWYr writing pattern'!$A$4:$A$18,0)) / 25,B704))</f>
        <v>0</v>
      </c>
      <c r="C705" s="36">
        <f t="shared" si="214"/>
        <v>1.0836337556752056E-32</v>
      </c>
      <c r="E705" s="48">
        <f t="shared" si="200"/>
        <v>20.88</v>
      </c>
      <c r="F705" s="34">
        <f t="shared" si="215"/>
        <v>2.8545500702246419E-33</v>
      </c>
      <c r="G705" s="31">
        <f>SUM($F$9:F705)*RLR</f>
        <v>119.99999999999996</v>
      </c>
      <c r="H705" s="32"/>
      <c r="I705" s="36">
        <f>G705-SUM($L$9:L705)</f>
        <v>6.4361099637820587</v>
      </c>
      <c r="K705" s="48">
        <f t="shared" si="201"/>
        <v>0.3012048192771084</v>
      </c>
      <c r="L705" s="31">
        <f t="shared" si="216"/>
        <v>1.94640422291796E-2</v>
      </c>
      <c r="M705" s="36">
        <f>SUM($L$9:L705)*RRF</f>
        <v>79.494723025352528</v>
      </c>
      <c r="N705" s="33"/>
      <c r="O705" s="36">
        <f t="shared" si="202"/>
        <v>85.930832989134586</v>
      </c>
      <c r="P705" s="33"/>
      <c r="Q705" s="33"/>
      <c r="R705" s="33"/>
      <c r="S705" s="33"/>
      <c r="T705" s="33"/>
      <c r="U705" s="33"/>
      <c r="V705" s="33"/>
      <c r="W705" s="31">
        <f t="shared" si="203"/>
        <v>9.1025235476717269E-33</v>
      </c>
      <c r="X705" s="31">
        <f t="shared" si="204"/>
        <v>4.5052769746474404</v>
      </c>
      <c r="Y705" s="31">
        <f t="shared" si="205"/>
        <v>4.5052769746474404</v>
      </c>
      <c r="Z705" s="31">
        <f t="shared" si="206"/>
        <v>-1.9308329891345863</v>
      </c>
      <c r="AA705" s="31"/>
      <c r="AB705" s="31"/>
      <c r="AC705" s="31"/>
      <c r="AD705" s="31"/>
      <c r="AE705" s="31"/>
      <c r="AF705" s="31"/>
      <c r="AG705" s="31"/>
      <c r="AH705" s="33">
        <f t="shared" si="207"/>
        <v>0.9463657503018158</v>
      </c>
      <c r="AI705" s="33">
        <f t="shared" si="208"/>
        <v>1.0229861070135069</v>
      </c>
      <c r="AJ705" s="33">
        <f t="shared" si="209"/>
        <v>0.99999999999999967</v>
      </c>
      <c r="AK705" s="95">
        <f t="shared" si="210"/>
        <v>0.97267339061573632</v>
      </c>
      <c r="AL705" s="3">
        <f t="shared" si="211"/>
        <v>0.97278238958107599</v>
      </c>
      <c r="AM705" s="3"/>
      <c r="AN705" s="3"/>
      <c r="AO705" s="3"/>
      <c r="AP705" s="3"/>
      <c r="AQ705" s="3"/>
      <c r="AR705" s="90">
        <f t="shared" si="217"/>
        <v>0</v>
      </c>
      <c r="AS705" s="91">
        <f t="shared" si="218"/>
        <v>0</v>
      </c>
      <c r="AT705" s="89">
        <f>SUM(AS$9:AS705)*RLR</f>
        <v>120</v>
      </c>
      <c r="AU705" s="90">
        <f>AT705-SUM(AW$9:AW705)</f>
        <v>3.2661132502708625</v>
      </c>
      <c r="AV705" s="48">
        <f t="shared" si="212"/>
        <v>0.3012048192771084</v>
      </c>
      <c r="AW705" s="31">
        <f t="shared" si="219"/>
        <v>9.877358619770767E-3</v>
      </c>
      <c r="AX705" s="90">
        <f>SUM(AW$9:AW705)*RRF</f>
        <v>81.713720724810386</v>
      </c>
      <c r="AY705" s="96"/>
    </row>
    <row r="706" spans="1:51" x14ac:dyDescent="0.25">
      <c r="A706" s="14">
        <f t="shared" si="213"/>
        <v>6.97</v>
      </c>
      <c r="B706" s="59">
        <f>IF($B$4="AY",0,IFERROR(P*INDEX('UWYr writing pattern'!$C$4:$C$18,MATCH('Extended model w.Calcs'!$A706,'UWYr writing pattern'!$A$4:$A$18,0)) / 25,B705))</f>
        <v>0</v>
      </c>
      <c r="C706" s="36">
        <f t="shared" si="214"/>
        <v>8.5737102749022266E-33</v>
      </c>
      <c r="E706" s="48">
        <f t="shared" si="200"/>
        <v>20.91</v>
      </c>
      <c r="F706" s="34">
        <f t="shared" si="215"/>
        <v>2.262627281849829E-33</v>
      </c>
      <c r="G706" s="31">
        <f>SUM($F$9:F706)*RLR</f>
        <v>119.99999999999996</v>
      </c>
      <c r="H706" s="32"/>
      <c r="I706" s="36">
        <f>G706-SUM($L$9:L706)</f>
        <v>6.4167240903971674</v>
      </c>
      <c r="K706" s="48">
        <f t="shared" si="201"/>
        <v>0.30090270812437314</v>
      </c>
      <c r="L706" s="31">
        <f t="shared" si="216"/>
        <v>1.9385873384885718E-2</v>
      </c>
      <c r="M706" s="36">
        <f>SUM($L$9:L706)*RRF</f>
        <v>79.508293136721946</v>
      </c>
      <c r="N706" s="33"/>
      <c r="O706" s="36">
        <f t="shared" si="202"/>
        <v>85.925017227119113</v>
      </c>
      <c r="P706" s="33"/>
      <c r="Q706" s="33"/>
      <c r="R706" s="33"/>
      <c r="S706" s="33"/>
      <c r="T706" s="33"/>
      <c r="U706" s="33"/>
      <c r="V706" s="33"/>
      <c r="W706" s="31">
        <f t="shared" si="203"/>
        <v>7.2019166309178693E-33</v>
      </c>
      <c r="X706" s="31">
        <f t="shared" si="204"/>
        <v>4.4917068632780168</v>
      </c>
      <c r="Y706" s="31">
        <f t="shared" si="205"/>
        <v>4.4917068632780168</v>
      </c>
      <c r="Z706" s="31">
        <f t="shared" si="206"/>
        <v>-1.9250172271191133</v>
      </c>
      <c r="AA706" s="31"/>
      <c r="AB706" s="31"/>
      <c r="AC706" s="31"/>
      <c r="AD706" s="31"/>
      <c r="AE706" s="31"/>
      <c r="AF706" s="31"/>
      <c r="AG706" s="31"/>
      <c r="AH706" s="33">
        <f t="shared" si="207"/>
        <v>0.94652729924668988</v>
      </c>
      <c r="AI706" s="33">
        <f t="shared" si="208"/>
        <v>1.0229168717514181</v>
      </c>
      <c r="AJ706" s="33">
        <f t="shared" si="209"/>
        <v>0.99999999999999967</v>
      </c>
      <c r="AK706" s="95">
        <f t="shared" si="210"/>
        <v>0.97275553467705667</v>
      </c>
      <c r="AL706" s="3">
        <f t="shared" si="211"/>
        <v>0.97286437033535</v>
      </c>
      <c r="AM706" s="3"/>
      <c r="AN706" s="3"/>
      <c r="AO706" s="3"/>
      <c r="AP706" s="3"/>
      <c r="AQ706" s="3"/>
      <c r="AR706" s="90">
        <f t="shared" si="217"/>
        <v>0</v>
      </c>
      <c r="AS706" s="91">
        <f t="shared" si="218"/>
        <v>0</v>
      </c>
      <c r="AT706" s="89">
        <f>SUM(AS$9:AS706)*RLR</f>
        <v>120</v>
      </c>
      <c r="AU706" s="90">
        <f>AT706-SUM(AW$9:AW706)</f>
        <v>3.2562755597579951</v>
      </c>
      <c r="AV706" s="48">
        <f t="shared" si="212"/>
        <v>0.30090270812437314</v>
      </c>
      <c r="AW706" s="31">
        <f t="shared" si="219"/>
        <v>9.8376905128640425E-3</v>
      </c>
      <c r="AX706" s="90">
        <f>SUM(AW$9:AW706)*RRF</f>
        <v>81.720607108169403</v>
      </c>
      <c r="AY706" s="96"/>
    </row>
    <row r="707" spans="1:51" x14ac:dyDescent="0.25">
      <c r="A707" s="14">
        <f t="shared" si="213"/>
        <v>6.98</v>
      </c>
      <c r="B707" s="59">
        <f>IF($B$4="AY",0,IFERROR(P*INDEX('UWYr writing pattern'!$C$4:$C$18,MATCH('Extended model w.Calcs'!$A707,'UWYr writing pattern'!$A$4:$A$18,0)) / 25,B706))</f>
        <v>0</v>
      </c>
      <c r="C707" s="36">
        <f t="shared" si="214"/>
        <v>6.7809474564201714E-33</v>
      </c>
      <c r="E707" s="48">
        <f t="shared" si="200"/>
        <v>20.94</v>
      </c>
      <c r="F707" s="34">
        <f t="shared" si="215"/>
        <v>1.7927628184820556E-33</v>
      </c>
      <c r="G707" s="31">
        <f>SUM($F$9:F707)*RLR</f>
        <v>119.99999999999996</v>
      </c>
      <c r="H707" s="32"/>
      <c r="I707" s="36">
        <f>G707-SUM($L$9:L707)</f>
        <v>6.3974159938362902</v>
      </c>
      <c r="K707" s="48">
        <f t="shared" si="201"/>
        <v>0.30060120240480959</v>
      </c>
      <c r="L707" s="31">
        <f t="shared" si="216"/>
        <v>1.9308096560874125E-2</v>
      </c>
      <c r="M707" s="36">
        <f>SUM($L$9:L707)*RRF</f>
        <v>79.52180880431456</v>
      </c>
      <c r="N707" s="33"/>
      <c r="O707" s="36">
        <f t="shared" si="202"/>
        <v>85.91922479815085</v>
      </c>
      <c r="P707" s="33"/>
      <c r="Q707" s="33"/>
      <c r="R707" s="33"/>
      <c r="S707" s="33"/>
      <c r="T707" s="33"/>
      <c r="U707" s="33"/>
      <c r="V707" s="33"/>
      <c r="W707" s="31">
        <f t="shared" si="203"/>
        <v>5.6959958633929435E-33</v>
      </c>
      <c r="X707" s="31">
        <f t="shared" si="204"/>
        <v>4.4781911956854028</v>
      </c>
      <c r="Y707" s="31">
        <f t="shared" si="205"/>
        <v>4.4781911956854028</v>
      </c>
      <c r="Z707" s="31">
        <f t="shared" si="206"/>
        <v>-1.9192247981508501</v>
      </c>
      <c r="AA707" s="31"/>
      <c r="AB707" s="31"/>
      <c r="AC707" s="31"/>
      <c r="AD707" s="31"/>
      <c r="AE707" s="31"/>
      <c r="AF707" s="31"/>
      <c r="AG707" s="31"/>
      <c r="AH707" s="33">
        <f t="shared" si="207"/>
        <v>0.94668820005136378</v>
      </c>
      <c r="AI707" s="33">
        <f t="shared" si="208"/>
        <v>1.0228479142637006</v>
      </c>
      <c r="AJ707" s="33">
        <f t="shared" si="209"/>
        <v>0.99999999999999967</v>
      </c>
      <c r="AK707" s="95">
        <f t="shared" si="210"/>
        <v>0.97283734983350179</v>
      </c>
      <c r="AL707" s="3">
        <f t="shared" si="211"/>
        <v>0.97294602217987758</v>
      </c>
      <c r="AM707" s="3"/>
      <c r="AN707" s="3"/>
      <c r="AO707" s="3"/>
      <c r="AP707" s="3"/>
      <c r="AQ707" s="3"/>
      <c r="AR707" s="90">
        <f t="shared" si="217"/>
        <v>0</v>
      </c>
      <c r="AS707" s="91">
        <f t="shared" si="218"/>
        <v>0</v>
      </c>
      <c r="AT707" s="89">
        <f>SUM(AS$9:AS707)*RLR</f>
        <v>120</v>
      </c>
      <c r="AU707" s="90">
        <f>AT707-SUM(AW$9:AW707)</f>
        <v>3.2464773384146923</v>
      </c>
      <c r="AV707" s="48">
        <f t="shared" si="212"/>
        <v>0.30060120240480959</v>
      </c>
      <c r="AW707" s="31">
        <f t="shared" si="219"/>
        <v>9.7982213433038985E-3</v>
      </c>
      <c r="AX707" s="90">
        <f>SUM(AW$9:AW707)*RRF</f>
        <v>81.727465863109714</v>
      </c>
      <c r="AY707" s="96"/>
    </row>
    <row r="708" spans="1:51" x14ac:dyDescent="0.25">
      <c r="A708" s="14">
        <f t="shared" si="213"/>
        <v>6.99</v>
      </c>
      <c r="B708" s="59">
        <f>IF($B$4="AY",0,IFERROR(P*INDEX('UWYr writing pattern'!$C$4:$C$18,MATCH('Extended model w.Calcs'!$A708,'UWYr writing pattern'!$A$4:$A$18,0)) / 25,B707))</f>
        <v>0</v>
      </c>
      <c r="C708" s="36">
        <f t="shared" si="214"/>
        <v>5.3610170590457873E-33</v>
      </c>
      <c r="E708" s="48">
        <f t="shared" si="200"/>
        <v>20.97</v>
      </c>
      <c r="F708" s="34">
        <f t="shared" si="215"/>
        <v>1.4199303973743839E-33</v>
      </c>
      <c r="G708" s="31">
        <f>SUM($F$9:F708)*RLR</f>
        <v>119.99999999999996</v>
      </c>
      <c r="H708" s="32"/>
      <c r="I708" s="36">
        <f>G708-SUM($L$9:L708)</f>
        <v>6.3781852844359861</v>
      </c>
      <c r="K708" s="48">
        <f t="shared" si="201"/>
        <v>0.3003003003003003</v>
      </c>
      <c r="L708" s="31">
        <f t="shared" si="216"/>
        <v>1.9230709400309489E-2</v>
      </c>
      <c r="M708" s="36">
        <f>SUM($L$9:L708)*RRF</f>
        <v>79.53527030089478</v>
      </c>
      <c r="N708" s="33"/>
      <c r="O708" s="36">
        <f t="shared" si="202"/>
        <v>85.913455585330766</v>
      </c>
      <c r="P708" s="33"/>
      <c r="Q708" s="33"/>
      <c r="R708" s="33"/>
      <c r="S708" s="33"/>
      <c r="T708" s="33"/>
      <c r="U708" s="33"/>
      <c r="V708" s="33"/>
      <c r="W708" s="31">
        <f t="shared" si="203"/>
        <v>4.5032543295984608E-33</v>
      </c>
      <c r="X708" s="31">
        <f t="shared" si="204"/>
        <v>4.4647296991051899</v>
      </c>
      <c r="Y708" s="31">
        <f t="shared" si="205"/>
        <v>4.4647296991051899</v>
      </c>
      <c r="Z708" s="31">
        <f t="shared" si="206"/>
        <v>-1.913455585330766</v>
      </c>
      <c r="AA708" s="31"/>
      <c r="AB708" s="31"/>
      <c r="AC708" s="31"/>
      <c r="AD708" s="31"/>
      <c r="AE708" s="31"/>
      <c r="AF708" s="31"/>
      <c r="AG708" s="31"/>
      <c r="AH708" s="33">
        <f t="shared" si="207"/>
        <v>0.94684845596303313</v>
      </c>
      <c r="AI708" s="33">
        <f t="shared" si="208"/>
        <v>1.0227792331586996</v>
      </c>
      <c r="AJ708" s="33">
        <f t="shared" si="209"/>
        <v>0.99999999999999967</v>
      </c>
      <c r="AK708" s="95">
        <f t="shared" si="210"/>
        <v>0.97291883772959442</v>
      </c>
      <c r="AL708" s="3">
        <f t="shared" si="211"/>
        <v>0.97302734676250302</v>
      </c>
      <c r="AM708" s="3"/>
      <c r="AN708" s="3"/>
      <c r="AO708" s="3"/>
      <c r="AP708" s="3"/>
      <c r="AQ708" s="3"/>
      <c r="AR708" s="90">
        <f t="shared" si="217"/>
        <v>0</v>
      </c>
      <c r="AS708" s="91">
        <f t="shared" si="218"/>
        <v>0</v>
      </c>
      <c r="AT708" s="89">
        <f>SUM(AS$9:AS708)*RLR</f>
        <v>120</v>
      </c>
      <c r="AU708" s="90">
        <f>AT708-SUM(AW$9:AW708)</f>
        <v>3.2367183884996251</v>
      </c>
      <c r="AV708" s="48">
        <f t="shared" si="212"/>
        <v>0.3003003003003003</v>
      </c>
      <c r="AW708" s="31">
        <f t="shared" si="219"/>
        <v>9.7589499150742241E-3</v>
      </c>
      <c r="AX708" s="90">
        <f>SUM(AW$9:AW708)*RRF</f>
        <v>81.734297128050258</v>
      </c>
      <c r="AY708" s="96"/>
    </row>
    <row r="709" spans="1:51" x14ac:dyDescent="0.25">
      <c r="A709" s="14">
        <f t="shared" si="213"/>
        <v>7</v>
      </c>
      <c r="B709" s="59">
        <f>IF($B$4="AY",0,IFERROR(P*INDEX('UWYr writing pattern'!$C$4:$C$18,MATCH('Extended model w.Calcs'!$A709,'UWYr writing pattern'!$A$4:$A$18,0)) / 25,B708))</f>
        <v>0</v>
      </c>
      <c r="C709" s="36">
        <f t="shared" si="214"/>
        <v>4.2368117817638856E-33</v>
      </c>
      <c r="E709" s="48">
        <f t="shared" si="200"/>
        <v>21</v>
      </c>
      <c r="F709" s="34">
        <f t="shared" si="215"/>
        <v>1.1242052772819015E-33</v>
      </c>
      <c r="G709" s="31">
        <f>SUM($F$9:F709)*RLR</f>
        <v>119.99999999999996</v>
      </c>
      <c r="H709" s="32"/>
      <c r="I709" s="36">
        <f>G709-SUM($L$9:L709)</f>
        <v>6.3590315748731143</v>
      </c>
      <c r="K709" s="48">
        <f t="shared" si="201"/>
        <v>0.3</v>
      </c>
      <c r="L709" s="31">
        <f t="shared" si="216"/>
        <v>1.9153709562870828E-2</v>
      </c>
      <c r="M709" s="36">
        <f>SUM($L$9:L709)*RRF</f>
        <v>79.548677897588789</v>
      </c>
      <c r="N709" s="33"/>
      <c r="O709" s="36">
        <f t="shared" si="202"/>
        <v>85.907709472461903</v>
      </c>
      <c r="P709" s="33"/>
      <c r="Q709" s="33"/>
      <c r="R709" s="33"/>
      <c r="S709" s="33"/>
      <c r="T709" s="33"/>
      <c r="U709" s="33"/>
      <c r="V709" s="33"/>
      <c r="W709" s="31">
        <f t="shared" si="203"/>
        <v>3.5589218966816637E-33</v>
      </c>
      <c r="X709" s="31">
        <f t="shared" si="204"/>
        <v>4.4513221024111793</v>
      </c>
      <c r="Y709" s="31">
        <f t="shared" si="205"/>
        <v>4.4513221024111793</v>
      </c>
      <c r="Z709" s="31">
        <f t="shared" si="206"/>
        <v>-1.907709472461903</v>
      </c>
      <c r="AA709" s="31"/>
      <c r="AB709" s="31"/>
      <c r="AC709" s="31"/>
      <c r="AD709" s="31"/>
      <c r="AE709" s="31"/>
      <c r="AF709" s="31"/>
      <c r="AG709" s="31"/>
      <c r="AH709" s="33">
        <f t="shared" si="207"/>
        <v>0.94700807020939037</v>
      </c>
      <c r="AI709" s="33">
        <f t="shared" si="208"/>
        <v>1.022710827053118</v>
      </c>
      <c r="AJ709" s="33">
        <f t="shared" si="209"/>
        <v>0.99999999999999967</v>
      </c>
      <c r="AK709" s="95">
        <f t="shared" si="210"/>
        <v>0.97299999999999998</v>
      </c>
      <c r="AL709" s="3">
        <f t="shared" si="211"/>
        <v>0.97310834572117433</v>
      </c>
      <c r="AM709" s="3"/>
      <c r="AN709" s="3"/>
      <c r="AO709" s="3"/>
      <c r="AP709" s="3"/>
      <c r="AQ709" s="3"/>
      <c r="AR709" s="90">
        <f t="shared" si="217"/>
        <v>0</v>
      </c>
      <c r="AS709" s="91">
        <f t="shared" si="218"/>
        <v>0</v>
      </c>
      <c r="AT709" s="89">
        <f>SUM(AS$9:AS709)*RLR</f>
        <v>120</v>
      </c>
      <c r="AU709" s="90">
        <f>AT709-SUM(AW$9:AW709)</f>
        <v>3.2269985134590797</v>
      </c>
      <c r="AV709" s="48">
        <f t="shared" si="212"/>
        <v>0.3</v>
      </c>
      <c r="AW709" s="31">
        <f t="shared" si="219"/>
        <v>9.7198750405394149E-3</v>
      </c>
      <c r="AX709" s="90">
        <f>SUM(AW$9:AW709)*RRF</f>
        <v>81.741101040578641</v>
      </c>
      <c r="AY709" s="96"/>
    </row>
    <row r="710" spans="1:51" x14ac:dyDescent="0.25">
      <c r="A710" s="14">
        <f t="shared" si="213"/>
        <v>7.01</v>
      </c>
      <c r="B710" s="59">
        <f>IF($B$4="AY",0,IFERROR(P*INDEX('UWYr writing pattern'!$C$4:$C$18,MATCH('Extended model w.Calcs'!$A710,'UWYr writing pattern'!$A$4:$A$18,0)) / 25,B709))</f>
        <v>0</v>
      </c>
      <c r="C710" s="36">
        <f t="shared" si="214"/>
        <v>3.3470813075934701E-33</v>
      </c>
      <c r="E710" s="48">
        <f t="shared" si="200"/>
        <v>21.03</v>
      </c>
      <c r="F710" s="34">
        <f t="shared" si="215"/>
        <v>8.8973047417041592E-34</v>
      </c>
      <c r="G710" s="31">
        <f>SUM($F$9:F710)*RLR</f>
        <v>119.99999999999996</v>
      </c>
      <c r="H710" s="32"/>
      <c r="I710" s="36">
        <f>G710-SUM($L$9:L710)</f>
        <v>6.3399544801484922</v>
      </c>
      <c r="K710" s="48">
        <f t="shared" si="201"/>
        <v>0.29970029970029971</v>
      </c>
      <c r="L710" s="31">
        <f t="shared" si="216"/>
        <v>1.9077094724619343E-2</v>
      </c>
      <c r="M710" s="36">
        <f>SUM($L$9:L710)*RRF</f>
        <v>79.562031863896024</v>
      </c>
      <c r="N710" s="33"/>
      <c r="O710" s="36">
        <f t="shared" si="202"/>
        <v>85.901986344044516</v>
      </c>
      <c r="P710" s="33"/>
      <c r="Q710" s="33"/>
      <c r="R710" s="33"/>
      <c r="S710" s="33"/>
      <c r="T710" s="33"/>
      <c r="U710" s="33"/>
      <c r="V710" s="33"/>
      <c r="W710" s="31">
        <f t="shared" si="203"/>
        <v>2.8115482983785146E-33</v>
      </c>
      <c r="X710" s="31">
        <f t="shared" si="204"/>
        <v>4.4379681361039438</v>
      </c>
      <c r="Y710" s="31">
        <f t="shared" si="205"/>
        <v>4.4379681361039438</v>
      </c>
      <c r="Z710" s="31">
        <f t="shared" si="206"/>
        <v>-1.9019863440445164</v>
      </c>
      <c r="AA710" s="31"/>
      <c r="AB710" s="31"/>
      <c r="AC710" s="31"/>
      <c r="AD710" s="31"/>
      <c r="AE710" s="31"/>
      <c r="AF710" s="31"/>
      <c r="AG710" s="31"/>
      <c r="AH710" s="33">
        <f t="shared" si="207"/>
        <v>0.94716704599876222</v>
      </c>
      <c r="AI710" s="33">
        <f t="shared" si="208"/>
        <v>1.0226426945719584</v>
      </c>
      <c r="AJ710" s="33">
        <f t="shared" si="209"/>
        <v>0.99999999999999967</v>
      </c>
      <c r="AK710" s="95">
        <f t="shared" si="210"/>
        <v>0.97308083826959557</v>
      </c>
      <c r="AL710" s="3">
        <f t="shared" si="211"/>
        <v>0.97318902068401081</v>
      </c>
      <c r="AM710" s="3"/>
      <c r="AN710" s="3"/>
      <c r="AO710" s="3"/>
      <c r="AP710" s="3"/>
      <c r="AQ710" s="3"/>
      <c r="AR710" s="90">
        <f t="shared" si="217"/>
        <v>0</v>
      </c>
      <c r="AS710" s="91">
        <f t="shared" si="218"/>
        <v>0</v>
      </c>
      <c r="AT710" s="89">
        <f>SUM(AS$9:AS710)*RLR</f>
        <v>120</v>
      </c>
      <c r="AU710" s="90">
        <f>AT710-SUM(AW$9:AW710)</f>
        <v>3.2173175179187012</v>
      </c>
      <c r="AV710" s="48">
        <f t="shared" si="212"/>
        <v>0.29970029970029971</v>
      </c>
      <c r="AW710" s="31">
        <f t="shared" si="219"/>
        <v>9.680995540377239E-3</v>
      </c>
      <c r="AX710" s="90">
        <f>SUM(AW$9:AW710)*RRF</f>
        <v>81.747877737456903</v>
      </c>
      <c r="AY710" s="96"/>
    </row>
    <row r="711" spans="1:51" x14ac:dyDescent="0.25">
      <c r="A711" s="14">
        <f t="shared" si="213"/>
        <v>7.02</v>
      </c>
      <c r="B711" s="59">
        <f>IF($B$4="AY",0,IFERROR(P*INDEX('UWYr writing pattern'!$C$4:$C$18,MATCH('Extended model w.Calcs'!$A711,'UWYr writing pattern'!$A$4:$A$18,0)) / 25,B710))</f>
        <v>0</v>
      </c>
      <c r="C711" s="36">
        <f t="shared" si="214"/>
        <v>2.6431901086065634E-33</v>
      </c>
      <c r="E711" s="48">
        <f t="shared" si="200"/>
        <v>21.06</v>
      </c>
      <c r="F711" s="34">
        <f t="shared" si="215"/>
        <v>7.0389119898690676E-34</v>
      </c>
      <c r="G711" s="31">
        <f>SUM($F$9:F711)*RLR</f>
        <v>119.99999999999996</v>
      </c>
      <c r="H711" s="32"/>
      <c r="I711" s="36">
        <f>G711-SUM($L$9:L711)</f>
        <v>6.3209536175706234</v>
      </c>
      <c r="K711" s="48">
        <f t="shared" si="201"/>
        <v>0.29940119760479045</v>
      </c>
      <c r="L711" s="31">
        <f t="shared" si="216"/>
        <v>1.9000862577867612E-2</v>
      </c>
      <c r="M711" s="36">
        <f>SUM($L$9:L711)*RRF</f>
        <v>79.575332467700534</v>
      </c>
      <c r="N711" s="33"/>
      <c r="O711" s="36">
        <f t="shared" si="202"/>
        <v>85.896286085271157</v>
      </c>
      <c r="P711" s="33"/>
      <c r="Q711" s="33"/>
      <c r="R711" s="33"/>
      <c r="S711" s="33"/>
      <c r="T711" s="33"/>
      <c r="U711" s="33"/>
      <c r="V711" s="33"/>
      <c r="W711" s="31">
        <f t="shared" si="203"/>
        <v>2.2202796912295128E-33</v>
      </c>
      <c r="X711" s="31">
        <f t="shared" si="204"/>
        <v>4.424667532299436</v>
      </c>
      <c r="Y711" s="31">
        <f t="shared" si="205"/>
        <v>4.424667532299436</v>
      </c>
      <c r="Z711" s="31">
        <f t="shared" si="206"/>
        <v>-1.8962860852711572</v>
      </c>
      <c r="AA711" s="31"/>
      <c r="AB711" s="31"/>
      <c r="AC711" s="31"/>
      <c r="AD711" s="31"/>
      <c r="AE711" s="31"/>
      <c r="AF711" s="31"/>
      <c r="AG711" s="31"/>
      <c r="AH711" s="33">
        <f t="shared" si="207"/>
        <v>0.94732538652024445</v>
      </c>
      <c r="AI711" s="33">
        <f t="shared" si="208"/>
        <v>1.0225748343484662</v>
      </c>
      <c r="AJ711" s="33">
        <f t="shared" si="209"/>
        <v>0.99999999999999967</v>
      </c>
      <c r="AK711" s="95">
        <f t="shared" si="210"/>
        <v>0.97316135415353811</v>
      </c>
      <c r="AL711" s="3">
        <f t="shared" si="211"/>
        <v>0.97326937326937335</v>
      </c>
      <c r="AM711" s="3"/>
      <c r="AN711" s="3"/>
      <c r="AO711" s="3"/>
      <c r="AP711" s="3"/>
      <c r="AQ711" s="3"/>
      <c r="AR711" s="90">
        <f t="shared" si="217"/>
        <v>0</v>
      </c>
      <c r="AS711" s="91">
        <f t="shared" si="218"/>
        <v>0</v>
      </c>
      <c r="AT711" s="89">
        <f>SUM(AS$9:AS711)*RLR</f>
        <v>120</v>
      </c>
      <c r="AU711" s="90">
        <f>AT711-SUM(AW$9:AW711)</f>
        <v>3.2076752076751944</v>
      </c>
      <c r="AV711" s="48">
        <f t="shared" si="212"/>
        <v>0.29940119760479045</v>
      </c>
      <c r="AW711" s="31">
        <f t="shared" si="219"/>
        <v>9.6423102435125915E-3</v>
      </c>
      <c r="AX711" s="90">
        <f>SUM(AW$9:AW711)*RRF</f>
        <v>81.75462735462736</v>
      </c>
      <c r="AY711" s="96"/>
    </row>
    <row r="712" spans="1:51" x14ac:dyDescent="0.25">
      <c r="A712" s="14">
        <f t="shared" si="213"/>
        <v>7.03</v>
      </c>
      <c r="B712" s="59">
        <f>IF($B$4="AY",0,IFERROR(P*INDEX('UWYr writing pattern'!$C$4:$C$18,MATCH('Extended model w.Calcs'!$A712,'UWYr writing pattern'!$A$4:$A$18,0)) / 25,B711))</f>
        <v>0</v>
      </c>
      <c r="C712" s="36">
        <f t="shared" si="214"/>
        <v>2.0865342717340211E-33</v>
      </c>
      <c r="E712" s="48">
        <f t="shared" si="200"/>
        <v>21.09</v>
      </c>
      <c r="F712" s="34">
        <f t="shared" si="215"/>
        <v>5.5665583687254225E-34</v>
      </c>
      <c r="G712" s="31">
        <f>SUM($F$9:F712)*RLR</f>
        <v>119.99999999999996</v>
      </c>
      <c r="H712" s="32"/>
      <c r="I712" s="36">
        <f>G712-SUM($L$9:L712)</f>
        <v>6.3020286067395688</v>
      </c>
      <c r="K712" s="48">
        <f t="shared" si="201"/>
        <v>0.29910269192422728</v>
      </c>
      <c r="L712" s="31">
        <f t="shared" si="216"/>
        <v>1.8925010831049773E-2</v>
      </c>
      <c r="M712" s="36">
        <f>SUM($L$9:L712)*RRF</f>
        <v>79.588579975282272</v>
      </c>
      <c r="N712" s="33"/>
      <c r="O712" s="36">
        <f t="shared" si="202"/>
        <v>85.890608582021841</v>
      </c>
      <c r="P712" s="33"/>
      <c r="Q712" s="33"/>
      <c r="R712" s="33"/>
      <c r="S712" s="33"/>
      <c r="T712" s="33"/>
      <c r="U712" s="33"/>
      <c r="V712" s="33"/>
      <c r="W712" s="31">
        <f t="shared" si="203"/>
        <v>1.7526887882565777E-33</v>
      </c>
      <c r="X712" s="31">
        <f t="shared" si="204"/>
        <v>4.4114200247176978</v>
      </c>
      <c r="Y712" s="31">
        <f t="shared" si="205"/>
        <v>4.4114200247176978</v>
      </c>
      <c r="Z712" s="31">
        <f t="shared" si="206"/>
        <v>-1.8906085820218408</v>
      </c>
      <c r="AA712" s="31"/>
      <c r="AB712" s="31"/>
      <c r="AC712" s="31"/>
      <c r="AD712" s="31"/>
      <c r="AE712" s="31"/>
      <c r="AF712" s="31"/>
      <c r="AG712" s="31"/>
      <c r="AH712" s="33">
        <f t="shared" si="207"/>
        <v>0.94748309494383653</v>
      </c>
      <c r="AI712" s="33">
        <f t="shared" si="208"/>
        <v>1.0225072450240695</v>
      </c>
      <c r="AJ712" s="33">
        <f t="shared" si="209"/>
        <v>0.99999999999999967</v>
      </c>
      <c r="AK712" s="95">
        <f t="shared" si="210"/>
        <v>0.97324154925733219</v>
      </c>
      <c r="AL712" s="3">
        <f t="shared" si="211"/>
        <v>0.97334940508593215</v>
      </c>
      <c r="AM712" s="3"/>
      <c r="AN712" s="3"/>
      <c r="AO712" s="3"/>
      <c r="AP712" s="3"/>
      <c r="AQ712" s="3"/>
      <c r="AR712" s="90">
        <f t="shared" si="217"/>
        <v>0</v>
      </c>
      <c r="AS712" s="91">
        <f t="shared" si="218"/>
        <v>0</v>
      </c>
      <c r="AT712" s="89">
        <f>SUM(AS$9:AS712)*RLR</f>
        <v>120</v>
      </c>
      <c r="AU712" s="90">
        <f>AT712-SUM(AW$9:AW712)</f>
        <v>3.1980713896881383</v>
      </c>
      <c r="AV712" s="48">
        <f t="shared" si="212"/>
        <v>0.29910269192422728</v>
      </c>
      <c r="AW712" s="31">
        <f t="shared" si="219"/>
        <v>9.6038179870514811E-3</v>
      </c>
      <c r="AX712" s="90">
        <f>SUM(AW$9:AW712)*RRF</f>
        <v>81.761350027218299</v>
      </c>
      <c r="AY712" s="96"/>
    </row>
    <row r="713" spans="1:51" x14ac:dyDescent="0.25">
      <c r="A713" s="14">
        <f t="shared" si="213"/>
        <v>7.04</v>
      </c>
      <c r="B713" s="59">
        <f>IF($B$4="AY",0,IFERROR(P*INDEX('UWYr writing pattern'!$C$4:$C$18,MATCH('Extended model w.Calcs'!$A713,'UWYr writing pattern'!$A$4:$A$18,0)) / 25,B712))</f>
        <v>0</v>
      </c>
      <c r="C713" s="36">
        <f t="shared" si="214"/>
        <v>1.646484193825316E-33</v>
      </c>
      <c r="E713" s="48">
        <f t="shared" ref="E713:E776" si="220">(Ber*A713)</f>
        <v>21.12</v>
      </c>
      <c r="F713" s="34">
        <f t="shared" si="215"/>
        <v>4.4005007790870509E-34</v>
      </c>
      <c r="G713" s="31">
        <f>SUM($F$9:F713)*RLR</f>
        <v>119.99999999999996</v>
      </c>
      <c r="H713" s="32"/>
      <c r="I713" s="36">
        <f>G713-SUM($L$9:L713)</f>
        <v>6.2831790695309735</v>
      </c>
      <c r="K713" s="48">
        <f t="shared" ref="K713:K776" si="221">Bp_1/(Bp_2+A713)</f>
        <v>0.29880478087649404</v>
      </c>
      <c r="L713" s="31">
        <f t="shared" si="216"/>
        <v>1.8849537208592927E-2</v>
      </c>
      <c r="M713" s="36">
        <f>SUM($L$9:L713)*RRF</f>
        <v>79.601774651328284</v>
      </c>
      <c r="N713" s="33"/>
      <c r="O713" s="36">
        <f t="shared" ref="O713:O776" si="222">I713+M713</f>
        <v>85.884953720859258</v>
      </c>
      <c r="P713" s="33"/>
      <c r="Q713" s="33"/>
      <c r="R713" s="33"/>
      <c r="S713" s="33"/>
      <c r="T713" s="33"/>
      <c r="U713" s="33"/>
      <c r="V713" s="33"/>
      <c r="W713" s="31">
        <f t="shared" ref="W713:W776" si="223" xml:space="preserve"> C713*RLR*RRF</f>
        <v>1.3830467228132652E-33</v>
      </c>
      <c r="X713" s="31">
        <f t="shared" ref="X713:X776" si="224">I713*RRF</f>
        <v>4.3982253486716809</v>
      </c>
      <c r="Y713" s="31">
        <f t="shared" ref="Y713:Y776" si="225">W713+X713</f>
        <v>4.3982253486716809</v>
      </c>
      <c r="Z713" s="31">
        <f t="shared" ref="Z713:Z776" si="226">P*RLR*RRF - O713</f>
        <v>-1.8849537208592579</v>
      </c>
      <c r="AA713" s="31"/>
      <c r="AB713" s="31"/>
      <c r="AC713" s="31"/>
      <c r="AD713" s="31"/>
      <c r="AE713" s="31"/>
      <c r="AF713" s="31"/>
      <c r="AG713" s="31"/>
      <c r="AH713" s="33">
        <f t="shared" ref="AH713:AH776" si="227">M713/(P*RLR*RRF)</f>
        <v>0.9476401744205748</v>
      </c>
      <c r="AI713" s="33">
        <f t="shared" ref="AI713:AI776" si="228">O713/(P*RLR*RRF)</f>
        <v>1.0224399252483245</v>
      </c>
      <c r="AJ713" s="33">
        <f t="shared" ref="AJ713:AJ776" si="229">G713/(P*RLR)</f>
        <v>0.99999999999999967</v>
      </c>
      <c r="AK713" s="95">
        <f t="shared" ref="AK713:AK776" si="230">1-EXP(-(Bp_1*LN(Bp_2+A713)-Bp_1*LN(Bp_2)))</f>
        <v>0.97332142517689757</v>
      </c>
      <c r="AL713" s="3">
        <f t="shared" ref="AL713:AL776" si="231">AX713/(P*RLR*RRF)</f>
        <v>0.97342911773273377</v>
      </c>
      <c r="AM713" s="3"/>
      <c r="AN713" s="3"/>
      <c r="AO713" s="3"/>
      <c r="AP713" s="3"/>
      <c r="AQ713" s="3"/>
      <c r="AR713" s="90">
        <f t="shared" si="217"/>
        <v>0</v>
      </c>
      <c r="AS713" s="91">
        <f t="shared" si="218"/>
        <v>0</v>
      </c>
      <c r="AT713" s="89">
        <f>SUM(AS$9:AS713)*RLR</f>
        <v>120</v>
      </c>
      <c r="AU713" s="90">
        <f>AT713-SUM(AW$9:AW713)</f>
        <v>3.1885058720719286</v>
      </c>
      <c r="AV713" s="48">
        <f t="shared" ref="AV713:AV776" si="232">Bp_1/(Bp_2+A713)</f>
        <v>0.29880478087649404</v>
      </c>
      <c r="AW713" s="31">
        <f t="shared" si="219"/>
        <v>9.5655176162157667E-3</v>
      </c>
      <c r="AX713" s="90">
        <f>SUM(AW$9:AW713)*RRF</f>
        <v>81.76804588954964</v>
      </c>
      <c r="AY713" s="96"/>
    </row>
    <row r="714" spans="1:51" x14ac:dyDescent="0.25">
      <c r="A714" s="14">
        <f t="shared" ref="A714:A777" si="233">ROUND(A713+delt.t,3)</f>
        <v>7.05</v>
      </c>
      <c r="B714" s="59">
        <f>IF($B$4="AY",0,IFERROR(P*INDEX('UWYr writing pattern'!$C$4:$C$18,MATCH('Extended model w.Calcs'!$A714,'UWYr writing pattern'!$A$4:$A$18,0)) / 25,B713))</f>
        <v>0</v>
      </c>
      <c r="C714" s="36">
        <f t="shared" ref="C714:C777" si="234">C713-F714+B714</f>
        <v>1.2987467320894092E-33</v>
      </c>
      <c r="E714" s="48">
        <f t="shared" si="220"/>
        <v>21.15</v>
      </c>
      <c r="F714" s="34">
        <f t="shared" ref="F714:F777" si="235">C713*E713*delt.t</f>
        <v>3.4773746173590676E-34</v>
      </c>
      <c r="G714" s="31">
        <f>SUM($F$9:F714)*RLR</f>
        <v>119.99999999999996</v>
      </c>
      <c r="H714" s="32"/>
      <c r="I714" s="36">
        <f>G714-SUM($L$9:L714)</f>
        <v>6.264404630080179</v>
      </c>
      <c r="K714" s="48">
        <f t="shared" si="221"/>
        <v>0.29850746268656714</v>
      </c>
      <c r="L714" s="31">
        <f t="shared" ref="L714:L777" si="236">I713*K713*delt.t</f>
        <v>1.8774439450789764E-2</v>
      </c>
      <c r="M714" s="36">
        <f>SUM($L$9:L714)*RRF</f>
        <v>79.614916758943835</v>
      </c>
      <c r="N714" s="33"/>
      <c r="O714" s="36">
        <f t="shared" si="222"/>
        <v>85.879321389024014</v>
      </c>
      <c r="P714" s="33"/>
      <c r="Q714" s="33"/>
      <c r="R714" s="33"/>
      <c r="S714" s="33"/>
      <c r="T714" s="33"/>
      <c r="U714" s="33"/>
      <c r="V714" s="33"/>
      <c r="W714" s="31">
        <f t="shared" si="223"/>
        <v>1.0909472549551035E-33</v>
      </c>
      <c r="X714" s="31">
        <f t="shared" si="224"/>
        <v>4.3850832410561251</v>
      </c>
      <c r="Y714" s="31">
        <f t="shared" si="225"/>
        <v>4.3850832410561251</v>
      </c>
      <c r="Z714" s="31">
        <f t="shared" si="226"/>
        <v>-1.8793213890240139</v>
      </c>
      <c r="AA714" s="31"/>
      <c r="AB714" s="31"/>
      <c r="AC714" s="31"/>
      <c r="AD714" s="31"/>
      <c r="AE714" s="31"/>
      <c r="AF714" s="31"/>
      <c r="AG714" s="31"/>
      <c r="AH714" s="33">
        <f t="shared" si="227"/>
        <v>0.94779662808266474</v>
      </c>
      <c r="AI714" s="33">
        <f t="shared" si="228"/>
        <v>1.0223728736788573</v>
      </c>
      <c r="AJ714" s="33">
        <f t="shared" si="229"/>
        <v>0.99999999999999967</v>
      </c>
      <c r="AK714" s="95">
        <f t="shared" si="230"/>
        <v>0.97340098349863513</v>
      </c>
      <c r="AL714" s="3">
        <f t="shared" si="231"/>
        <v>0.97350851279926953</v>
      </c>
      <c r="AM714" s="3"/>
      <c r="AN714" s="3"/>
      <c r="AO714" s="3"/>
      <c r="AP714" s="3"/>
      <c r="AQ714" s="3"/>
      <c r="AR714" s="90">
        <f t="shared" ref="AR714:AR777" si="237">AR713-AS714+B714</f>
        <v>0</v>
      </c>
      <c r="AS714" s="91">
        <f t="shared" ref="AS714:AS777" si="238">AR713*P*delt.t</f>
        <v>0</v>
      </c>
      <c r="AT714" s="89">
        <f>SUM(AS$9:AS714)*RLR</f>
        <v>120</v>
      </c>
      <c r="AU714" s="90">
        <f>AT714-SUM(AW$9:AW714)</f>
        <v>3.1789784640876491</v>
      </c>
      <c r="AV714" s="48">
        <f t="shared" si="232"/>
        <v>0.29850746268656714</v>
      </c>
      <c r="AW714" s="31">
        <f t="shared" ref="AW714:AW777" si="239">AU713*AV713*delt.t</f>
        <v>9.5274079842786723E-3</v>
      </c>
      <c r="AX714" s="90">
        <f>SUM(AW$9:AW714)*RRF</f>
        <v>81.774715075138644</v>
      </c>
      <c r="AY714" s="96"/>
    </row>
    <row r="715" spans="1:51" x14ac:dyDescent="0.25">
      <c r="A715" s="14">
        <f t="shared" si="233"/>
        <v>7.06</v>
      </c>
      <c r="B715" s="59">
        <f>IF($B$4="AY",0,IFERROR(P*INDEX('UWYr writing pattern'!$C$4:$C$18,MATCH('Extended model w.Calcs'!$A715,'UWYr writing pattern'!$A$4:$A$18,0)) / 25,B714))</f>
        <v>0</v>
      </c>
      <c r="C715" s="36">
        <f t="shared" si="234"/>
        <v>1.0240617982524991E-33</v>
      </c>
      <c r="E715" s="48">
        <f t="shared" si="220"/>
        <v>21.18</v>
      </c>
      <c r="F715" s="34">
        <f t="shared" si="235"/>
        <v>2.7468493383691003E-34</v>
      </c>
      <c r="G715" s="31">
        <f>SUM($F$9:F715)*RLR</f>
        <v>119.99999999999996</v>
      </c>
      <c r="H715" s="32"/>
      <c r="I715" s="36">
        <f>G715-SUM($L$9:L715)</f>
        <v>6.245704914766506</v>
      </c>
      <c r="K715" s="48">
        <f t="shared" si="221"/>
        <v>0.29821073558648115</v>
      </c>
      <c r="L715" s="31">
        <f t="shared" si="236"/>
        <v>1.8699715313672174E-2</v>
      </c>
      <c r="M715" s="36">
        <f>SUM($L$9:L715)*RRF</f>
        <v>79.628006559663405</v>
      </c>
      <c r="N715" s="33"/>
      <c r="O715" s="36">
        <f t="shared" si="222"/>
        <v>85.873711474429911</v>
      </c>
      <c r="P715" s="33"/>
      <c r="Q715" s="33"/>
      <c r="R715" s="33"/>
      <c r="S715" s="33"/>
      <c r="T715" s="33"/>
      <c r="U715" s="33"/>
      <c r="V715" s="33"/>
      <c r="W715" s="31">
        <f t="shared" si="223"/>
        <v>8.6021191053209927E-34</v>
      </c>
      <c r="X715" s="31">
        <f t="shared" si="224"/>
        <v>4.3719934403365537</v>
      </c>
      <c r="Y715" s="31">
        <f t="shared" si="225"/>
        <v>4.3719934403365537</v>
      </c>
      <c r="Z715" s="31">
        <f t="shared" si="226"/>
        <v>-1.8737114744299106</v>
      </c>
      <c r="AA715" s="31"/>
      <c r="AB715" s="31"/>
      <c r="AC715" s="31"/>
      <c r="AD715" s="31"/>
      <c r="AE715" s="31"/>
      <c r="AF715" s="31"/>
      <c r="AG715" s="31"/>
      <c r="AH715" s="33">
        <f t="shared" si="227"/>
        <v>0.94795245904361192</v>
      </c>
      <c r="AI715" s="33">
        <f t="shared" si="228"/>
        <v>1.0223060889813085</v>
      </c>
      <c r="AJ715" s="33">
        <f t="shared" si="229"/>
        <v>0.99999999999999967</v>
      </c>
      <c r="AK715" s="95">
        <f t="shared" si="230"/>
        <v>0.973480225799494</v>
      </c>
      <c r="AL715" s="3">
        <f t="shared" si="231"/>
        <v>0.97358759186554045</v>
      </c>
      <c r="AM715" s="3"/>
      <c r="AN715" s="3"/>
      <c r="AO715" s="3"/>
      <c r="AP715" s="3"/>
      <c r="AQ715" s="3"/>
      <c r="AR715" s="90">
        <f t="shared" si="237"/>
        <v>0</v>
      </c>
      <c r="AS715" s="91">
        <f t="shared" si="238"/>
        <v>0</v>
      </c>
      <c r="AT715" s="89">
        <f>SUM(AS$9:AS715)*RLR</f>
        <v>120</v>
      </c>
      <c r="AU715" s="90">
        <f>AT715-SUM(AW$9:AW715)</f>
        <v>3.1694889761351419</v>
      </c>
      <c r="AV715" s="48">
        <f t="shared" si="232"/>
        <v>0.29821073558648115</v>
      </c>
      <c r="AW715" s="31">
        <f t="shared" si="239"/>
        <v>9.4894879525004444E-3</v>
      </c>
      <c r="AX715" s="90">
        <f>SUM(AW$9:AW715)*RRF</f>
        <v>81.781357716705401</v>
      </c>
      <c r="AY715" s="96"/>
    </row>
    <row r="716" spans="1:51" x14ac:dyDescent="0.25">
      <c r="A716" s="14">
        <f t="shared" si="233"/>
        <v>7.07</v>
      </c>
      <c r="B716" s="59">
        <f>IF($B$4="AY",0,IFERROR(P*INDEX('UWYr writing pattern'!$C$4:$C$18,MATCH('Extended model w.Calcs'!$A716,'UWYr writing pattern'!$A$4:$A$18,0)) / 25,B715))</f>
        <v>0</v>
      </c>
      <c r="C716" s="36">
        <f t="shared" si="234"/>
        <v>8.0716550938261972E-34</v>
      </c>
      <c r="E716" s="48">
        <f t="shared" si="220"/>
        <v>21.21</v>
      </c>
      <c r="F716" s="34">
        <f t="shared" si="235"/>
        <v>2.1689628886987932E-34</v>
      </c>
      <c r="G716" s="31">
        <f>SUM($F$9:F716)*RLR</f>
        <v>119.99999999999996</v>
      </c>
      <c r="H716" s="32"/>
      <c r="I716" s="36">
        <f>G716-SUM($L$9:L716)</f>
        <v>6.2270795521976225</v>
      </c>
      <c r="K716" s="48">
        <f t="shared" si="221"/>
        <v>0.29791459781529295</v>
      </c>
      <c r="L716" s="31">
        <f t="shared" si="236"/>
        <v>1.8625362568886205E-2</v>
      </c>
      <c r="M716" s="36">
        <f>SUM($L$9:L716)*RRF</f>
        <v>79.641044313461634</v>
      </c>
      <c r="N716" s="33"/>
      <c r="O716" s="36">
        <f t="shared" si="222"/>
        <v>85.868123865659257</v>
      </c>
      <c r="P716" s="33"/>
      <c r="Q716" s="33"/>
      <c r="R716" s="33"/>
      <c r="S716" s="33"/>
      <c r="T716" s="33"/>
      <c r="U716" s="33"/>
      <c r="V716" s="33"/>
      <c r="W716" s="31">
        <f t="shared" si="223"/>
        <v>6.7801902788140054E-34</v>
      </c>
      <c r="X716" s="31">
        <f t="shared" si="224"/>
        <v>4.3589556865383354</v>
      </c>
      <c r="Y716" s="31">
        <f t="shared" si="225"/>
        <v>4.3589556865383354</v>
      </c>
      <c r="Z716" s="31">
        <f t="shared" si="226"/>
        <v>-1.8681238656592569</v>
      </c>
      <c r="AA716" s="31"/>
      <c r="AB716" s="31"/>
      <c r="AC716" s="31"/>
      <c r="AD716" s="31"/>
      <c r="AE716" s="31"/>
      <c r="AF716" s="31"/>
      <c r="AG716" s="31"/>
      <c r="AH716" s="33">
        <f t="shared" si="227"/>
        <v>0.94810767039835275</v>
      </c>
      <c r="AI716" s="33">
        <f t="shared" si="228"/>
        <v>1.0222395698292768</v>
      </c>
      <c r="AJ716" s="33">
        <f t="shared" si="229"/>
        <v>0.99999999999999967</v>
      </c>
      <c r="AK716" s="95">
        <f t="shared" si="230"/>
        <v>0.97355915364703638</v>
      </c>
      <c r="AL716" s="3">
        <f t="shared" si="231"/>
        <v>0.9736663565021243</v>
      </c>
      <c r="AM716" s="3"/>
      <c r="AN716" s="3"/>
      <c r="AO716" s="3"/>
      <c r="AP716" s="3"/>
      <c r="AQ716" s="3"/>
      <c r="AR716" s="90">
        <f t="shared" si="237"/>
        <v>0</v>
      </c>
      <c r="AS716" s="91">
        <f t="shared" si="238"/>
        <v>0</v>
      </c>
      <c r="AT716" s="89">
        <f>SUM(AS$9:AS716)*RLR</f>
        <v>120</v>
      </c>
      <c r="AU716" s="90">
        <f>AT716-SUM(AW$9:AW716)</f>
        <v>3.1600372197450781</v>
      </c>
      <c r="AV716" s="48">
        <f t="shared" si="232"/>
        <v>0.29791459781529295</v>
      </c>
      <c r="AW716" s="31">
        <f t="shared" si="239"/>
        <v>9.451756390065038E-3</v>
      </c>
      <c r="AX716" s="90">
        <f>SUM(AW$9:AW716)*RRF</f>
        <v>81.78797394617844</v>
      </c>
      <c r="AY716" s="96"/>
    </row>
    <row r="717" spans="1:51" x14ac:dyDescent="0.25">
      <c r="A717" s="14">
        <f t="shared" si="233"/>
        <v>7.08</v>
      </c>
      <c r="B717" s="59">
        <f>IF($B$4="AY",0,IFERROR(P*INDEX('UWYr writing pattern'!$C$4:$C$18,MATCH('Extended model w.Calcs'!$A717,'UWYr writing pattern'!$A$4:$A$18,0)) / 25,B716))</f>
        <v>0</v>
      </c>
      <c r="C717" s="36">
        <f t="shared" si="234"/>
        <v>6.3596570484256604E-34</v>
      </c>
      <c r="E717" s="48">
        <f t="shared" si="220"/>
        <v>21.240000000000002</v>
      </c>
      <c r="F717" s="34">
        <f t="shared" si="235"/>
        <v>1.7119980454005366E-34</v>
      </c>
      <c r="G717" s="31">
        <f>SUM($F$9:F717)*RLR</f>
        <v>119.99999999999996</v>
      </c>
      <c r="H717" s="32"/>
      <c r="I717" s="36">
        <f>G717-SUM($L$9:L717)</f>
        <v>6.208528173194054</v>
      </c>
      <c r="K717" s="48">
        <f t="shared" si="221"/>
        <v>0.29761904761904762</v>
      </c>
      <c r="L717" s="31">
        <f t="shared" si="236"/>
        <v>1.8551379003567892E-2</v>
      </c>
      <c r="M717" s="36">
        <f>SUM($L$9:L717)*RRF</f>
        <v>79.654030278764125</v>
      </c>
      <c r="N717" s="33"/>
      <c r="O717" s="36">
        <f t="shared" si="222"/>
        <v>85.862558451958179</v>
      </c>
      <c r="P717" s="33"/>
      <c r="Q717" s="33"/>
      <c r="R717" s="33"/>
      <c r="S717" s="33"/>
      <c r="T717" s="33"/>
      <c r="U717" s="33"/>
      <c r="V717" s="33"/>
      <c r="W717" s="31">
        <f t="shared" si="223"/>
        <v>5.3421119206775542E-34</v>
      </c>
      <c r="X717" s="31">
        <f t="shared" si="224"/>
        <v>4.3459697212358375</v>
      </c>
      <c r="Y717" s="31">
        <f t="shared" si="225"/>
        <v>4.3459697212358375</v>
      </c>
      <c r="Z717" s="31">
        <f t="shared" si="226"/>
        <v>-1.8625584519581793</v>
      </c>
      <c r="AA717" s="31"/>
      <c r="AB717" s="31"/>
      <c r="AC717" s="31"/>
      <c r="AD717" s="31"/>
      <c r="AE717" s="31"/>
      <c r="AF717" s="31"/>
      <c r="AG717" s="31"/>
      <c r="AH717" s="33">
        <f t="shared" si="227"/>
        <v>0.94826226522338242</v>
      </c>
      <c r="AI717" s="33">
        <f t="shared" si="228"/>
        <v>1.022173314904264</v>
      </c>
      <c r="AJ717" s="33">
        <f t="shared" si="229"/>
        <v>0.99999999999999967</v>
      </c>
      <c r="AK717" s="95">
        <f t="shared" si="230"/>
        <v>0.97363776859950324</v>
      </c>
      <c r="AL717" s="3">
        <f t="shared" si="231"/>
        <v>0.97374480827024124</v>
      </c>
      <c r="AM717" s="3"/>
      <c r="AN717" s="3"/>
      <c r="AO717" s="3"/>
      <c r="AP717" s="3"/>
      <c r="AQ717" s="3"/>
      <c r="AR717" s="90">
        <f t="shared" si="237"/>
        <v>0</v>
      </c>
      <c r="AS717" s="91">
        <f t="shared" si="238"/>
        <v>0</v>
      </c>
      <c r="AT717" s="89">
        <f>SUM(AS$9:AS717)*RLR</f>
        <v>120</v>
      </c>
      <c r="AU717" s="90">
        <f>AT717-SUM(AW$9:AW717)</f>
        <v>3.1506230075710562</v>
      </c>
      <c r="AV717" s="48">
        <f t="shared" si="232"/>
        <v>0.29761904761904762</v>
      </c>
      <c r="AW717" s="31">
        <f t="shared" si="239"/>
        <v>9.4142121740171149E-3</v>
      </c>
      <c r="AX717" s="90">
        <f>SUM(AW$9:AW717)*RRF</f>
        <v>81.794563894700261</v>
      </c>
      <c r="AY717" s="96"/>
    </row>
    <row r="718" spans="1:51" x14ac:dyDescent="0.25">
      <c r="A718" s="14">
        <f t="shared" si="233"/>
        <v>7.09</v>
      </c>
      <c r="B718" s="59">
        <f>IF($B$4="AY",0,IFERROR(P*INDEX('UWYr writing pattern'!$C$4:$C$18,MATCH('Extended model w.Calcs'!$A718,'UWYr writing pattern'!$A$4:$A$18,0)) / 25,B717))</f>
        <v>0</v>
      </c>
      <c r="C718" s="36">
        <f t="shared" si="234"/>
        <v>5.0088658913400496E-34</v>
      </c>
      <c r="E718" s="48">
        <f t="shared" si="220"/>
        <v>21.27</v>
      </c>
      <c r="F718" s="34">
        <f t="shared" si="235"/>
        <v>1.3507911570856103E-34</v>
      </c>
      <c r="G718" s="31">
        <f>SUM($F$9:F718)*RLR</f>
        <v>119.99999999999996</v>
      </c>
      <c r="H718" s="32"/>
      <c r="I718" s="36">
        <f>G718-SUM($L$9:L718)</f>
        <v>6.1900504107738357</v>
      </c>
      <c r="K718" s="48">
        <f t="shared" si="221"/>
        <v>0.29732408325074333</v>
      </c>
      <c r="L718" s="31">
        <f t="shared" si="236"/>
        <v>1.8477762420220398E-2</v>
      </c>
      <c r="M718" s="36">
        <f>SUM($L$9:L718)*RRF</f>
        <v>79.666964712458281</v>
      </c>
      <c r="N718" s="33"/>
      <c r="O718" s="36">
        <f t="shared" si="222"/>
        <v>85.857015123232117</v>
      </c>
      <c r="P718" s="33"/>
      <c r="Q718" s="33"/>
      <c r="R718" s="33"/>
      <c r="S718" s="33"/>
      <c r="T718" s="33"/>
      <c r="U718" s="33"/>
      <c r="V718" s="33"/>
      <c r="W718" s="31">
        <f t="shared" si="223"/>
        <v>4.2074473487256413E-34</v>
      </c>
      <c r="X718" s="31">
        <f t="shared" si="224"/>
        <v>4.3330352875416844</v>
      </c>
      <c r="Y718" s="31">
        <f t="shared" si="225"/>
        <v>4.3330352875416844</v>
      </c>
      <c r="Z718" s="31">
        <f t="shared" si="226"/>
        <v>-1.8570151232321166</v>
      </c>
      <c r="AA718" s="31"/>
      <c r="AB718" s="31"/>
      <c r="AC718" s="31"/>
      <c r="AD718" s="31"/>
      <c r="AE718" s="31"/>
      <c r="AF718" s="31"/>
      <c r="AG718" s="31"/>
      <c r="AH718" s="33">
        <f t="shared" si="227"/>
        <v>0.94841624657688428</v>
      </c>
      <c r="AI718" s="33">
        <f t="shared" si="228"/>
        <v>1.0221073228956203</v>
      </c>
      <c r="AJ718" s="33">
        <f t="shared" si="229"/>
        <v>0.99999999999999967</v>
      </c>
      <c r="AK718" s="95">
        <f t="shared" si="230"/>
        <v>0.97371607220587864</v>
      </c>
      <c r="AL718" s="3">
        <f t="shared" si="231"/>
        <v>0.97382294872181774</v>
      </c>
      <c r="AM718" s="3"/>
      <c r="AN718" s="3"/>
      <c r="AO718" s="3"/>
      <c r="AP718" s="3"/>
      <c r="AQ718" s="3"/>
      <c r="AR718" s="90">
        <f t="shared" si="237"/>
        <v>0</v>
      </c>
      <c r="AS718" s="91">
        <f t="shared" si="238"/>
        <v>0</v>
      </c>
      <c r="AT718" s="89">
        <f>SUM(AS$9:AS718)*RLR</f>
        <v>120</v>
      </c>
      <c r="AU718" s="90">
        <f>AT718-SUM(AW$9:AW718)</f>
        <v>3.1412461533818572</v>
      </c>
      <c r="AV718" s="48">
        <f t="shared" si="232"/>
        <v>0.29732408325074333</v>
      </c>
      <c r="AW718" s="31">
        <f t="shared" si="239"/>
        <v>9.3768541891995714E-3</v>
      </c>
      <c r="AX718" s="90">
        <f>SUM(AW$9:AW718)*RRF</f>
        <v>81.80112769263269</v>
      </c>
      <c r="AY718" s="96"/>
    </row>
    <row r="719" spans="1:51" x14ac:dyDescent="0.25">
      <c r="A719" s="14">
        <f t="shared" si="233"/>
        <v>7.1</v>
      </c>
      <c r="B719" s="59">
        <f>IF($B$4="AY",0,IFERROR(P*INDEX('UWYr writing pattern'!$C$4:$C$18,MATCH('Extended model w.Calcs'!$A719,'UWYr writing pattern'!$A$4:$A$18,0)) / 25,B718))</f>
        <v>0</v>
      </c>
      <c r="C719" s="36">
        <f t="shared" si="234"/>
        <v>3.9434801162520206E-34</v>
      </c>
      <c r="E719" s="48">
        <f t="shared" si="220"/>
        <v>21.299999999999997</v>
      </c>
      <c r="F719" s="34">
        <f t="shared" si="235"/>
        <v>1.0653857750880286E-34</v>
      </c>
      <c r="G719" s="31">
        <f>SUM($F$9:F719)*RLR</f>
        <v>119.99999999999996</v>
      </c>
      <c r="H719" s="32"/>
      <c r="I719" s="36">
        <f>G719-SUM($L$9:L719)</f>
        <v>6.1716459001372499</v>
      </c>
      <c r="K719" s="48">
        <f t="shared" si="221"/>
        <v>0.29702970297029702</v>
      </c>
      <c r="L719" s="31">
        <f t="shared" si="236"/>
        <v>1.8404510636592181E-2</v>
      </c>
      <c r="M719" s="36">
        <f>SUM($L$9:L719)*RRF</f>
        <v>79.679847869903895</v>
      </c>
      <c r="N719" s="33"/>
      <c r="O719" s="36">
        <f t="shared" si="222"/>
        <v>85.851493770041145</v>
      </c>
      <c r="P719" s="33"/>
      <c r="Q719" s="33"/>
      <c r="R719" s="33"/>
      <c r="S719" s="33"/>
      <c r="T719" s="33"/>
      <c r="U719" s="33"/>
      <c r="V719" s="33"/>
      <c r="W719" s="31">
        <f t="shared" si="223"/>
        <v>3.3125232976516973E-34</v>
      </c>
      <c r="X719" s="31">
        <f t="shared" si="224"/>
        <v>4.3201521300960746</v>
      </c>
      <c r="Y719" s="31">
        <f t="shared" si="225"/>
        <v>4.3201521300960746</v>
      </c>
      <c r="Z719" s="31">
        <f t="shared" si="226"/>
        <v>-1.8514937700411451</v>
      </c>
      <c r="AA719" s="31"/>
      <c r="AB719" s="31"/>
      <c r="AC719" s="31"/>
      <c r="AD719" s="31"/>
      <c r="AE719" s="31"/>
      <c r="AF719" s="31"/>
      <c r="AG719" s="31"/>
      <c r="AH719" s="33">
        <f t="shared" si="227"/>
        <v>0.94856961749885593</v>
      </c>
      <c r="AI719" s="33">
        <f t="shared" si="228"/>
        <v>1.0220415925004898</v>
      </c>
      <c r="AJ719" s="33">
        <f t="shared" si="229"/>
        <v>0.99999999999999967</v>
      </c>
      <c r="AK719" s="95">
        <f t="shared" si="230"/>
        <v>0.97379406600595364</v>
      </c>
      <c r="AL719" s="3">
        <f t="shared" si="231"/>
        <v>0.97390077939955266</v>
      </c>
      <c r="AM719" s="3"/>
      <c r="AN719" s="3"/>
      <c r="AO719" s="3"/>
      <c r="AP719" s="3"/>
      <c r="AQ719" s="3"/>
      <c r="AR719" s="90">
        <f t="shared" si="237"/>
        <v>0</v>
      </c>
      <c r="AS719" s="91">
        <f t="shared" si="238"/>
        <v>0</v>
      </c>
      <c r="AT719" s="89">
        <f>SUM(AS$9:AS719)*RLR</f>
        <v>120</v>
      </c>
      <c r="AU719" s="90">
        <f>AT719-SUM(AW$9:AW719)</f>
        <v>3.1319064720536716</v>
      </c>
      <c r="AV719" s="48">
        <f t="shared" si="232"/>
        <v>0.29702970297029702</v>
      </c>
      <c r="AW719" s="31">
        <f t="shared" si="239"/>
        <v>9.3396813281918459E-3</v>
      </c>
      <c r="AX719" s="90">
        <f>SUM(AW$9:AW719)*RRF</f>
        <v>81.807665469562423</v>
      </c>
      <c r="AY719" s="96"/>
    </row>
    <row r="720" spans="1:51" x14ac:dyDescent="0.25">
      <c r="A720" s="14">
        <f t="shared" si="233"/>
        <v>7.11</v>
      </c>
      <c r="B720" s="59">
        <f>IF($B$4="AY",0,IFERROR(P*INDEX('UWYr writing pattern'!$C$4:$C$18,MATCH('Extended model w.Calcs'!$A720,'UWYr writing pattern'!$A$4:$A$18,0)) / 25,B719))</f>
        <v>0</v>
      </c>
      <c r="C720" s="36">
        <f t="shared" si="234"/>
        <v>3.1035188514903403E-34</v>
      </c>
      <c r="E720" s="48">
        <f t="shared" si="220"/>
        <v>21.330000000000002</v>
      </c>
      <c r="F720" s="34">
        <f t="shared" si="235"/>
        <v>8.3996126476168035E-35</v>
      </c>
      <c r="G720" s="31">
        <f>SUM($F$9:F720)*RLR</f>
        <v>119.99999999999996</v>
      </c>
      <c r="H720" s="32"/>
      <c r="I720" s="36">
        <f>G720-SUM($L$9:L720)</f>
        <v>6.1533142786516919</v>
      </c>
      <c r="K720" s="48">
        <f t="shared" si="221"/>
        <v>0.29673590504451042</v>
      </c>
      <c r="L720" s="31">
        <f t="shared" si="236"/>
        <v>1.8331621485556188E-2</v>
      </c>
      <c r="M720" s="36">
        <f>SUM($L$9:L720)*RRF</f>
        <v>79.692680004943782</v>
      </c>
      <c r="N720" s="33"/>
      <c r="O720" s="36">
        <f t="shared" si="222"/>
        <v>85.845994283595473</v>
      </c>
      <c r="P720" s="33"/>
      <c r="Q720" s="33"/>
      <c r="R720" s="33"/>
      <c r="S720" s="33"/>
      <c r="T720" s="33"/>
      <c r="U720" s="33"/>
      <c r="V720" s="33"/>
      <c r="W720" s="31">
        <f t="shared" si="223"/>
        <v>2.6069558352518852E-34</v>
      </c>
      <c r="X720" s="31">
        <f t="shared" si="224"/>
        <v>4.3073199950561838</v>
      </c>
      <c r="Y720" s="31">
        <f t="shared" si="225"/>
        <v>4.3073199950561838</v>
      </c>
      <c r="Z720" s="31">
        <f t="shared" si="226"/>
        <v>-1.8459942835954735</v>
      </c>
      <c r="AA720" s="31"/>
      <c r="AB720" s="31"/>
      <c r="AC720" s="31"/>
      <c r="AD720" s="31"/>
      <c r="AE720" s="31"/>
      <c r="AF720" s="31"/>
      <c r="AG720" s="31"/>
      <c r="AH720" s="33">
        <f t="shared" si="227"/>
        <v>0.94872238101123552</v>
      </c>
      <c r="AI720" s="33">
        <f t="shared" si="228"/>
        <v>1.0219761224237556</v>
      </c>
      <c r="AJ720" s="33">
        <f t="shared" si="229"/>
        <v>0.99999999999999967</v>
      </c>
      <c r="AK720" s="95">
        <f t="shared" si="230"/>
        <v>0.97387175153039029</v>
      </c>
      <c r="AL720" s="3">
        <f t="shared" si="231"/>
        <v>0.97397830183697975</v>
      </c>
      <c r="AM720" s="3"/>
      <c r="AN720" s="3"/>
      <c r="AO720" s="3"/>
      <c r="AP720" s="3"/>
      <c r="AQ720" s="3"/>
      <c r="AR720" s="90">
        <f t="shared" si="237"/>
        <v>0</v>
      </c>
      <c r="AS720" s="91">
        <f t="shared" si="238"/>
        <v>0</v>
      </c>
      <c r="AT720" s="89">
        <f>SUM(AS$9:AS720)*RLR</f>
        <v>120</v>
      </c>
      <c r="AU720" s="90">
        <f>AT720-SUM(AW$9:AW720)</f>
        <v>3.1226037795624251</v>
      </c>
      <c r="AV720" s="48">
        <f t="shared" si="232"/>
        <v>0.29673590504451042</v>
      </c>
      <c r="AW720" s="31">
        <f t="shared" si="239"/>
        <v>9.3026924912485293E-3</v>
      </c>
      <c r="AX720" s="90">
        <f>SUM(AW$9:AW720)*RRF</f>
        <v>81.814177354306295</v>
      </c>
      <c r="AY720" s="96"/>
    </row>
    <row r="721" spans="1:51" x14ac:dyDescent="0.25">
      <c r="A721" s="14">
        <f t="shared" si="233"/>
        <v>7.12</v>
      </c>
      <c r="B721" s="59">
        <f>IF($B$4="AY",0,IFERROR(P*INDEX('UWYr writing pattern'!$C$4:$C$18,MATCH('Extended model w.Calcs'!$A721,'UWYr writing pattern'!$A$4:$A$18,0)) / 25,B720))</f>
        <v>0</v>
      </c>
      <c r="C721" s="36">
        <f t="shared" si="234"/>
        <v>2.4415382804674506E-34</v>
      </c>
      <c r="E721" s="48">
        <f t="shared" si="220"/>
        <v>21.36</v>
      </c>
      <c r="F721" s="34">
        <f t="shared" si="235"/>
        <v>6.619805710228896E-35</v>
      </c>
      <c r="G721" s="31">
        <f>SUM($F$9:F721)*RLR</f>
        <v>119.99999999999996</v>
      </c>
      <c r="H721" s="32"/>
      <c r="I721" s="36">
        <f>G721-SUM($L$9:L721)</f>
        <v>6.1350551858367055</v>
      </c>
      <c r="K721" s="48">
        <f t="shared" si="221"/>
        <v>0.29644268774703553</v>
      </c>
      <c r="L721" s="31">
        <f t="shared" si="236"/>
        <v>1.8259092814990188E-2</v>
      </c>
      <c r="M721" s="36">
        <f>SUM($L$9:L721)*RRF</f>
        <v>79.705461369914275</v>
      </c>
      <c r="N721" s="33"/>
      <c r="O721" s="36">
        <f t="shared" si="222"/>
        <v>85.84051655575098</v>
      </c>
      <c r="P721" s="33"/>
      <c r="Q721" s="33"/>
      <c r="R721" s="33"/>
      <c r="S721" s="33"/>
      <c r="T721" s="33"/>
      <c r="U721" s="33"/>
      <c r="V721" s="33"/>
      <c r="W721" s="31">
        <f t="shared" si="223"/>
        <v>2.0508921555926583E-34</v>
      </c>
      <c r="X721" s="31">
        <f t="shared" si="224"/>
        <v>4.2945386300856931</v>
      </c>
      <c r="Y721" s="31">
        <f t="shared" si="225"/>
        <v>4.2945386300856931</v>
      </c>
      <c r="Z721" s="31">
        <f t="shared" si="226"/>
        <v>-1.8405165557509804</v>
      </c>
      <c r="AA721" s="31"/>
      <c r="AB721" s="31"/>
      <c r="AC721" s="31"/>
      <c r="AD721" s="31"/>
      <c r="AE721" s="31"/>
      <c r="AF721" s="31"/>
      <c r="AG721" s="31"/>
      <c r="AH721" s="33">
        <f t="shared" si="227"/>
        <v>0.94887454011802708</v>
      </c>
      <c r="AI721" s="33">
        <f t="shared" si="228"/>
        <v>1.0219109113779878</v>
      </c>
      <c r="AJ721" s="33">
        <f t="shared" si="229"/>
        <v>0.99999999999999967</v>
      </c>
      <c r="AK721" s="95">
        <f t="shared" si="230"/>
        <v>0.97394913030078467</v>
      </c>
      <c r="AL721" s="3">
        <f t="shared" si="231"/>
        <v>0.97405551755853159</v>
      </c>
      <c r="AM721" s="3"/>
      <c r="AN721" s="3"/>
      <c r="AO721" s="3"/>
      <c r="AP721" s="3"/>
      <c r="AQ721" s="3"/>
      <c r="AR721" s="90">
        <f t="shared" si="237"/>
        <v>0</v>
      </c>
      <c r="AS721" s="91">
        <f t="shared" si="238"/>
        <v>0</v>
      </c>
      <c r="AT721" s="89">
        <f>SUM(AS$9:AS721)*RLR</f>
        <v>120</v>
      </c>
      <c r="AU721" s="90">
        <f>AT721-SUM(AW$9:AW721)</f>
        <v>3.1133378929761903</v>
      </c>
      <c r="AV721" s="48">
        <f t="shared" si="232"/>
        <v>0.29644268774703553</v>
      </c>
      <c r="AW721" s="31">
        <f t="shared" si="239"/>
        <v>9.2658865862386506E-3</v>
      </c>
      <c r="AX721" s="90">
        <f>SUM(AW$9:AW721)*RRF</f>
        <v>81.820663474916657</v>
      </c>
      <c r="AY721" s="96"/>
    </row>
    <row r="722" spans="1:51" x14ac:dyDescent="0.25">
      <c r="A722" s="14">
        <f t="shared" si="233"/>
        <v>7.13</v>
      </c>
      <c r="B722" s="59">
        <f>IF($B$4="AY",0,IFERROR(P*INDEX('UWYr writing pattern'!$C$4:$C$18,MATCH('Extended model w.Calcs'!$A722,'UWYr writing pattern'!$A$4:$A$18,0)) / 25,B721))</f>
        <v>0</v>
      </c>
      <c r="C722" s="36">
        <f t="shared" si="234"/>
        <v>1.9200257037596031E-34</v>
      </c>
      <c r="E722" s="48">
        <f t="shared" si="220"/>
        <v>21.39</v>
      </c>
      <c r="F722" s="34">
        <f t="shared" si="235"/>
        <v>5.2151257670784747E-35</v>
      </c>
      <c r="G722" s="31">
        <f>SUM($F$9:F722)*RLR</f>
        <v>119.99999999999996</v>
      </c>
      <c r="H722" s="32"/>
      <c r="I722" s="36">
        <f>G722-SUM($L$9:L722)</f>
        <v>6.1168682633490477</v>
      </c>
      <c r="K722" s="48">
        <f t="shared" si="221"/>
        <v>0.2961500493583416</v>
      </c>
      <c r="L722" s="31">
        <f t="shared" si="236"/>
        <v>1.8186922487658214E-2</v>
      </c>
      <c r="M722" s="36">
        <f>SUM($L$9:L722)*RRF</f>
        <v>79.718192215655634</v>
      </c>
      <c r="N722" s="33"/>
      <c r="O722" s="36">
        <f t="shared" si="222"/>
        <v>85.835060479004682</v>
      </c>
      <c r="P722" s="33"/>
      <c r="Q722" s="33"/>
      <c r="R722" s="33"/>
      <c r="S722" s="33"/>
      <c r="T722" s="33"/>
      <c r="U722" s="33"/>
      <c r="V722" s="33"/>
      <c r="W722" s="31">
        <f t="shared" si="223"/>
        <v>1.6128215911580665E-34</v>
      </c>
      <c r="X722" s="31">
        <f t="shared" si="224"/>
        <v>4.2818077843443332</v>
      </c>
      <c r="Y722" s="31">
        <f t="shared" si="225"/>
        <v>4.2818077843443332</v>
      </c>
      <c r="Z722" s="31">
        <f t="shared" si="226"/>
        <v>-1.8350604790046816</v>
      </c>
      <c r="AA722" s="31"/>
      <c r="AB722" s="31"/>
      <c r="AC722" s="31"/>
      <c r="AD722" s="31"/>
      <c r="AE722" s="31"/>
      <c r="AF722" s="31"/>
      <c r="AG722" s="31"/>
      <c r="AH722" s="33">
        <f t="shared" si="227"/>
        <v>0.94902609780542424</v>
      </c>
      <c r="AI722" s="33">
        <f t="shared" si="228"/>
        <v>1.021845958083389</v>
      </c>
      <c r="AJ722" s="33">
        <f t="shared" si="229"/>
        <v>0.99999999999999967</v>
      </c>
      <c r="AK722" s="95">
        <f t="shared" si="230"/>
        <v>0.97402620382972904</v>
      </c>
      <c r="AL722" s="3">
        <f t="shared" si="231"/>
        <v>0.97413242807960321</v>
      </c>
      <c r="AM722" s="3"/>
      <c r="AN722" s="3"/>
      <c r="AO722" s="3"/>
      <c r="AP722" s="3"/>
      <c r="AQ722" s="3"/>
      <c r="AR722" s="90">
        <f t="shared" si="237"/>
        <v>0</v>
      </c>
      <c r="AS722" s="91">
        <f t="shared" si="238"/>
        <v>0</v>
      </c>
      <c r="AT722" s="89">
        <f>SUM(AS$9:AS722)*RLR</f>
        <v>120</v>
      </c>
      <c r="AU722" s="90">
        <f>AT722-SUM(AW$9:AW722)</f>
        <v>3.1041086304475982</v>
      </c>
      <c r="AV722" s="48">
        <f t="shared" si="232"/>
        <v>0.2961500493583416</v>
      </c>
      <c r="AW722" s="31">
        <f t="shared" si="239"/>
        <v>9.2292625285855436E-3</v>
      </c>
      <c r="AX722" s="90">
        <f>SUM(AW$9:AW722)*RRF</f>
        <v>81.82712395868667</v>
      </c>
      <c r="AY722" s="96"/>
    </row>
    <row r="723" spans="1:51" x14ac:dyDescent="0.25">
      <c r="A723" s="14">
        <f t="shared" si="233"/>
        <v>7.14</v>
      </c>
      <c r="B723" s="59">
        <f>IF($B$4="AY",0,IFERROR(P*INDEX('UWYr writing pattern'!$C$4:$C$18,MATCH('Extended model w.Calcs'!$A723,'UWYr writing pattern'!$A$4:$A$18,0)) / 25,B722))</f>
        <v>0</v>
      </c>
      <c r="C723" s="36">
        <f t="shared" si="234"/>
        <v>1.509332205725424E-34</v>
      </c>
      <c r="E723" s="48">
        <f t="shared" si="220"/>
        <v>21.419999999999998</v>
      </c>
      <c r="F723" s="34">
        <f t="shared" si="235"/>
        <v>4.1069349803417912E-35</v>
      </c>
      <c r="G723" s="31">
        <f>SUM($F$9:F723)*RLR</f>
        <v>119.99999999999996</v>
      </c>
      <c r="H723" s="32"/>
      <c r="I723" s="36">
        <f>G723-SUM($L$9:L723)</f>
        <v>6.0987531549679517</v>
      </c>
      <c r="K723" s="48">
        <f t="shared" si="221"/>
        <v>0.29585798816568043</v>
      </c>
      <c r="L723" s="31">
        <f t="shared" si="236"/>
        <v>1.8115108381092936E-2</v>
      </c>
      <c r="M723" s="36">
        <f>SUM($L$9:L723)*RRF</f>
        <v>79.730872791522401</v>
      </c>
      <c r="N723" s="33"/>
      <c r="O723" s="36">
        <f t="shared" si="222"/>
        <v>85.829625946490353</v>
      </c>
      <c r="P723" s="33"/>
      <c r="Q723" s="33"/>
      <c r="R723" s="33"/>
      <c r="S723" s="33"/>
      <c r="T723" s="33"/>
      <c r="U723" s="33"/>
      <c r="V723" s="33"/>
      <c r="W723" s="31">
        <f t="shared" si="223"/>
        <v>1.2678390528093561E-34</v>
      </c>
      <c r="X723" s="31">
        <f t="shared" si="224"/>
        <v>4.269127208477566</v>
      </c>
      <c r="Y723" s="31">
        <f t="shared" si="225"/>
        <v>4.269127208477566</v>
      </c>
      <c r="Z723" s="31">
        <f t="shared" si="226"/>
        <v>-1.8296259464903528</v>
      </c>
      <c r="AA723" s="31"/>
      <c r="AB723" s="31"/>
      <c r="AC723" s="31"/>
      <c r="AD723" s="31"/>
      <c r="AE723" s="31"/>
      <c r="AF723" s="31"/>
      <c r="AG723" s="31"/>
      <c r="AH723" s="33">
        <f t="shared" si="227"/>
        <v>0.94917705704193334</v>
      </c>
      <c r="AI723" s="33">
        <f t="shared" si="228"/>
        <v>1.0217812612677424</v>
      </c>
      <c r="AJ723" s="33">
        <f t="shared" si="229"/>
        <v>0.99999999999999967</v>
      </c>
      <c r="AK723" s="95">
        <f t="shared" si="230"/>
        <v>0.97410297362087461</v>
      </c>
      <c r="AL723" s="3">
        <f t="shared" si="231"/>
        <v>0.97420903490661337</v>
      </c>
      <c r="AM723" s="3"/>
      <c r="AN723" s="3"/>
      <c r="AO723" s="3"/>
      <c r="AP723" s="3"/>
      <c r="AQ723" s="3"/>
      <c r="AR723" s="90">
        <f t="shared" si="237"/>
        <v>0</v>
      </c>
      <c r="AS723" s="91">
        <f t="shared" si="238"/>
        <v>0</v>
      </c>
      <c r="AT723" s="89">
        <f>SUM(AS$9:AS723)*RLR</f>
        <v>120</v>
      </c>
      <c r="AU723" s="90">
        <f>AT723-SUM(AW$9:AW723)</f>
        <v>3.0949158112063913</v>
      </c>
      <c r="AV723" s="48">
        <f t="shared" si="232"/>
        <v>0.29585798816568043</v>
      </c>
      <c r="AW723" s="31">
        <f t="shared" si="239"/>
        <v>9.1928192412071043E-3</v>
      </c>
      <c r="AX723" s="90">
        <f>SUM(AW$9:AW723)*RRF</f>
        <v>81.833558932155526</v>
      </c>
      <c r="AY723" s="96"/>
    </row>
    <row r="724" spans="1:51" x14ac:dyDescent="0.25">
      <c r="A724" s="14">
        <f t="shared" si="233"/>
        <v>7.15</v>
      </c>
      <c r="B724" s="59">
        <f>IF($B$4="AY",0,IFERROR(P*INDEX('UWYr writing pattern'!$C$4:$C$18,MATCH('Extended model w.Calcs'!$A724,'UWYr writing pattern'!$A$4:$A$18,0)) / 25,B723))</f>
        <v>0</v>
      </c>
      <c r="C724" s="36">
        <f t="shared" si="234"/>
        <v>1.1860332472590381E-34</v>
      </c>
      <c r="E724" s="48">
        <f t="shared" si="220"/>
        <v>21.450000000000003</v>
      </c>
      <c r="F724" s="34">
        <f t="shared" si="235"/>
        <v>3.2329895846638581E-35</v>
      </c>
      <c r="G724" s="31">
        <f>SUM($F$9:F724)*RLR</f>
        <v>119.99999999999996</v>
      </c>
      <c r="H724" s="32"/>
      <c r="I724" s="36">
        <f>G724-SUM($L$9:L724)</f>
        <v>6.0807095065804759</v>
      </c>
      <c r="K724" s="48">
        <f t="shared" si="221"/>
        <v>0.29556650246305416</v>
      </c>
      <c r="L724" s="31">
        <f t="shared" si="236"/>
        <v>1.8043648387479145E-2</v>
      </c>
      <c r="M724" s="36">
        <f>SUM($L$9:L724)*RRF</f>
        <v>79.743503345393634</v>
      </c>
      <c r="N724" s="33"/>
      <c r="O724" s="36">
        <f t="shared" si="222"/>
        <v>85.82421285197411</v>
      </c>
      <c r="P724" s="33"/>
      <c r="Q724" s="33"/>
      <c r="R724" s="33"/>
      <c r="S724" s="33"/>
      <c r="T724" s="33"/>
      <c r="U724" s="33"/>
      <c r="V724" s="33"/>
      <c r="W724" s="31">
        <f t="shared" si="223"/>
        <v>9.9626792769759196E-35</v>
      </c>
      <c r="X724" s="31">
        <f t="shared" si="224"/>
        <v>4.256496654606333</v>
      </c>
      <c r="Y724" s="31">
        <f t="shared" si="225"/>
        <v>4.256496654606333</v>
      </c>
      <c r="Z724" s="31">
        <f t="shared" si="226"/>
        <v>-1.8242128519741101</v>
      </c>
      <c r="AA724" s="31"/>
      <c r="AB724" s="31"/>
      <c r="AC724" s="31"/>
      <c r="AD724" s="31"/>
      <c r="AE724" s="31"/>
      <c r="AF724" s="31"/>
      <c r="AG724" s="31"/>
      <c r="AH724" s="33">
        <f t="shared" si="227"/>
        <v>0.94932742077849563</v>
      </c>
      <c r="AI724" s="33">
        <f t="shared" si="228"/>
        <v>1.0217168196663584</v>
      </c>
      <c r="AJ724" s="33">
        <f t="shared" si="229"/>
        <v>0.99999999999999967</v>
      </c>
      <c r="AK724" s="95">
        <f t="shared" si="230"/>
        <v>0.97417944116899235</v>
      </c>
      <c r="AL724" s="3">
        <f t="shared" si="231"/>
        <v>0.9742853395370672</v>
      </c>
      <c r="AM724" s="3"/>
      <c r="AN724" s="3"/>
      <c r="AO724" s="3"/>
      <c r="AP724" s="3"/>
      <c r="AQ724" s="3"/>
      <c r="AR724" s="90">
        <f t="shared" si="237"/>
        <v>0</v>
      </c>
      <c r="AS724" s="91">
        <f t="shared" si="238"/>
        <v>0</v>
      </c>
      <c r="AT724" s="89">
        <f>SUM(AS$9:AS724)*RLR</f>
        <v>120</v>
      </c>
      <c r="AU724" s="90">
        <f>AT724-SUM(AW$9:AW724)</f>
        <v>3.0857592555519346</v>
      </c>
      <c r="AV724" s="48">
        <f t="shared" si="232"/>
        <v>0.29556650246305416</v>
      </c>
      <c r="AW724" s="31">
        <f t="shared" si="239"/>
        <v>9.1565556544567772E-3</v>
      </c>
      <c r="AX724" s="90">
        <f>SUM(AW$9:AW724)*RRF</f>
        <v>81.839968521113647</v>
      </c>
      <c r="AY724" s="96"/>
    </row>
    <row r="725" spans="1:51" x14ac:dyDescent="0.25">
      <c r="A725" s="14">
        <f t="shared" si="233"/>
        <v>7.16</v>
      </c>
      <c r="B725" s="59">
        <f>IF($B$4="AY",0,IFERROR(P*INDEX('UWYr writing pattern'!$C$4:$C$18,MATCH('Extended model w.Calcs'!$A725,'UWYr writing pattern'!$A$4:$A$18,0)) / 25,B724))</f>
        <v>0</v>
      </c>
      <c r="C725" s="36">
        <f t="shared" si="234"/>
        <v>9.3162911572197444E-35</v>
      </c>
      <c r="E725" s="48">
        <f t="shared" si="220"/>
        <v>21.48</v>
      </c>
      <c r="F725" s="34">
        <f t="shared" si="235"/>
        <v>2.544041315370637E-35</v>
      </c>
      <c r="G725" s="31">
        <f>SUM($F$9:F725)*RLR</f>
        <v>119.99999999999996</v>
      </c>
      <c r="H725" s="32"/>
      <c r="I725" s="36">
        <f>G725-SUM($L$9:L725)</f>
        <v>6.0627369661669377</v>
      </c>
      <c r="K725" s="48">
        <f t="shared" si="221"/>
        <v>0.29527559055118108</v>
      </c>
      <c r="L725" s="31">
        <f t="shared" si="236"/>
        <v>1.7972540413538352E-2</v>
      </c>
      <c r="M725" s="36">
        <f>SUM($L$9:L725)*RRF</f>
        <v>79.75608412368311</v>
      </c>
      <c r="N725" s="33"/>
      <c r="O725" s="36">
        <f t="shared" si="222"/>
        <v>85.818821089850047</v>
      </c>
      <c r="P725" s="33"/>
      <c r="Q725" s="33"/>
      <c r="R725" s="33"/>
      <c r="S725" s="33"/>
      <c r="T725" s="33"/>
      <c r="U725" s="33"/>
      <c r="V725" s="33"/>
      <c r="W725" s="31">
        <f t="shared" si="223"/>
        <v>7.8256845720645845E-35</v>
      </c>
      <c r="X725" s="31">
        <f t="shared" si="224"/>
        <v>4.2439158763168559</v>
      </c>
      <c r="Y725" s="31">
        <f t="shared" si="225"/>
        <v>4.2439158763168559</v>
      </c>
      <c r="Z725" s="31">
        <f t="shared" si="226"/>
        <v>-1.8188210898500472</v>
      </c>
      <c r="AA725" s="31"/>
      <c r="AB725" s="31"/>
      <c r="AC725" s="31"/>
      <c r="AD725" s="31"/>
      <c r="AE725" s="31"/>
      <c r="AF725" s="31"/>
      <c r="AG725" s="31"/>
      <c r="AH725" s="33">
        <f t="shared" si="227"/>
        <v>0.94947719194860847</v>
      </c>
      <c r="AI725" s="33">
        <f t="shared" si="228"/>
        <v>1.0216526320220243</v>
      </c>
      <c r="AJ725" s="33">
        <f t="shared" si="229"/>
        <v>0.99999999999999967</v>
      </c>
      <c r="AK725" s="95">
        <f t="shared" si="230"/>
        <v>0.97425560796003485</v>
      </c>
      <c r="AL725" s="3">
        <f t="shared" si="231"/>
        <v>0.97436134345961767</v>
      </c>
      <c r="AM725" s="3"/>
      <c r="AN725" s="3"/>
      <c r="AO725" s="3"/>
      <c r="AP725" s="3"/>
      <c r="AQ725" s="3"/>
      <c r="AR725" s="90">
        <f t="shared" si="237"/>
        <v>0</v>
      </c>
      <c r="AS725" s="91">
        <f t="shared" si="238"/>
        <v>0</v>
      </c>
      <c r="AT725" s="89">
        <f>SUM(AS$9:AS725)*RLR</f>
        <v>120</v>
      </c>
      <c r="AU725" s="90">
        <f>AT725-SUM(AW$9:AW725)</f>
        <v>3.0766387848458692</v>
      </c>
      <c r="AV725" s="48">
        <f t="shared" si="232"/>
        <v>0.29527559055118108</v>
      </c>
      <c r="AW725" s="31">
        <f t="shared" si="239"/>
        <v>9.1204707060648302E-3</v>
      </c>
      <c r="AX725" s="90">
        <f>SUM(AW$9:AW725)*RRF</f>
        <v>81.846352850607886</v>
      </c>
      <c r="AY725" s="96"/>
    </row>
    <row r="726" spans="1:51" x14ac:dyDescent="0.25">
      <c r="A726" s="14">
        <f t="shared" si="233"/>
        <v>7.17</v>
      </c>
      <c r="B726" s="59">
        <f>IF($B$4="AY",0,IFERROR(P*INDEX('UWYr writing pattern'!$C$4:$C$18,MATCH('Extended model w.Calcs'!$A726,'UWYr writing pattern'!$A$4:$A$18,0)) / 25,B725))</f>
        <v>0</v>
      </c>
      <c r="C726" s="36">
        <f t="shared" si="234"/>
        <v>7.3151518166489432E-35</v>
      </c>
      <c r="E726" s="48">
        <f t="shared" si="220"/>
        <v>21.509999999999998</v>
      </c>
      <c r="F726" s="34">
        <f t="shared" si="235"/>
        <v>2.001139340570801E-35</v>
      </c>
      <c r="G726" s="31">
        <f>SUM($F$9:F726)*RLR</f>
        <v>119.99999999999996</v>
      </c>
      <c r="H726" s="32"/>
      <c r="I726" s="36">
        <f>G726-SUM($L$9:L726)</f>
        <v>6.0448351837865175</v>
      </c>
      <c r="K726" s="48">
        <f t="shared" si="221"/>
        <v>0.29498525073746312</v>
      </c>
      <c r="L726" s="31">
        <f t="shared" si="236"/>
        <v>1.7901782380414184E-2</v>
      </c>
      <c r="M726" s="36">
        <f>SUM($L$9:L726)*RRF</f>
        <v>79.768615371349398</v>
      </c>
      <c r="N726" s="33"/>
      <c r="O726" s="36">
        <f t="shared" si="222"/>
        <v>85.813450555135915</v>
      </c>
      <c r="P726" s="33"/>
      <c r="Q726" s="33"/>
      <c r="R726" s="33"/>
      <c r="S726" s="33"/>
      <c r="T726" s="33"/>
      <c r="U726" s="33"/>
      <c r="V726" s="33"/>
      <c r="W726" s="31">
        <f t="shared" si="223"/>
        <v>6.1447275259851119E-35</v>
      </c>
      <c r="X726" s="31">
        <f t="shared" si="224"/>
        <v>4.2313846286505621</v>
      </c>
      <c r="Y726" s="31">
        <f t="shared" si="225"/>
        <v>4.2313846286505621</v>
      </c>
      <c r="Z726" s="31">
        <f t="shared" si="226"/>
        <v>-1.8134505551359155</v>
      </c>
      <c r="AA726" s="31"/>
      <c r="AB726" s="31"/>
      <c r="AC726" s="31"/>
      <c r="AD726" s="31"/>
      <c r="AE726" s="31"/>
      <c r="AF726" s="31"/>
      <c r="AG726" s="31"/>
      <c r="AH726" s="33">
        <f t="shared" si="227"/>
        <v>0.94962637346844525</v>
      </c>
      <c r="AI726" s="33">
        <f t="shared" si="228"/>
        <v>1.0215886970849515</v>
      </c>
      <c r="AJ726" s="33">
        <f t="shared" si="229"/>
        <v>0.99999999999999967</v>
      </c>
      <c r="AK726" s="95">
        <f t="shared" si="230"/>
        <v>0.97433147547119647</v>
      </c>
      <c r="AL726" s="3">
        <f t="shared" si="231"/>
        <v>0.97443704815412668</v>
      </c>
      <c r="AM726" s="3"/>
      <c r="AN726" s="3"/>
      <c r="AO726" s="3"/>
      <c r="AP726" s="3"/>
      <c r="AQ726" s="3"/>
      <c r="AR726" s="90">
        <f t="shared" si="237"/>
        <v>0</v>
      </c>
      <c r="AS726" s="91">
        <f t="shared" si="238"/>
        <v>0</v>
      </c>
      <c r="AT726" s="89">
        <f>SUM(AS$9:AS726)*RLR</f>
        <v>120</v>
      </c>
      <c r="AU726" s="90">
        <f>AT726-SUM(AW$9:AW726)</f>
        <v>3.0675542215047926</v>
      </c>
      <c r="AV726" s="48">
        <f t="shared" si="232"/>
        <v>0.29498525073746312</v>
      </c>
      <c r="AW726" s="31">
        <f t="shared" si="239"/>
        <v>9.0845633410803223E-3</v>
      </c>
      <c r="AX726" s="90">
        <f>SUM(AW$9:AW726)*RRF</f>
        <v>81.852712044946642</v>
      </c>
      <c r="AY726" s="96"/>
    </row>
    <row r="727" spans="1:51" x14ac:dyDescent="0.25">
      <c r="A727" s="14">
        <f t="shared" si="233"/>
        <v>7.18</v>
      </c>
      <c r="B727" s="59">
        <f>IF($B$4="AY",0,IFERROR(P*INDEX('UWYr writing pattern'!$C$4:$C$18,MATCH('Extended model w.Calcs'!$A727,'UWYr writing pattern'!$A$4:$A$18,0)) / 25,B726))</f>
        <v>0</v>
      </c>
      <c r="C727" s="36">
        <f t="shared" si="234"/>
        <v>5.7416626608877559E-35</v>
      </c>
      <c r="E727" s="48">
        <f t="shared" si="220"/>
        <v>21.54</v>
      </c>
      <c r="F727" s="34">
        <f t="shared" si="235"/>
        <v>1.5734891557611875E-35</v>
      </c>
      <c r="G727" s="31">
        <f>SUM($F$9:F727)*RLR</f>
        <v>119.99999999999996</v>
      </c>
      <c r="H727" s="32"/>
      <c r="I727" s="36">
        <f>G727-SUM($L$9:L727)</f>
        <v>6.0270038115629632</v>
      </c>
      <c r="K727" s="48">
        <f t="shared" si="221"/>
        <v>0.29469548133595286</v>
      </c>
      <c r="L727" s="31">
        <f t="shared" si="236"/>
        <v>1.7831372223559048E-2</v>
      </c>
      <c r="M727" s="36">
        <f>SUM($L$9:L727)*RRF</f>
        <v>79.781097331905897</v>
      </c>
      <c r="N727" s="33"/>
      <c r="O727" s="36">
        <f t="shared" si="222"/>
        <v>85.808101143468861</v>
      </c>
      <c r="P727" s="33"/>
      <c r="Q727" s="33"/>
      <c r="R727" s="33"/>
      <c r="S727" s="33"/>
      <c r="T727" s="33"/>
      <c r="U727" s="33"/>
      <c r="V727" s="33"/>
      <c r="W727" s="31">
        <f t="shared" si="223"/>
        <v>4.8229966351457143E-35</v>
      </c>
      <c r="X727" s="31">
        <f t="shared" si="224"/>
        <v>4.2189026680940742</v>
      </c>
      <c r="Y727" s="31">
        <f t="shared" si="225"/>
        <v>4.2189026680940742</v>
      </c>
      <c r="Z727" s="31">
        <f t="shared" si="226"/>
        <v>-1.8081011434688605</v>
      </c>
      <c r="AA727" s="31"/>
      <c r="AB727" s="31"/>
      <c r="AC727" s="31"/>
      <c r="AD727" s="31"/>
      <c r="AE727" s="31"/>
      <c r="AF727" s="31"/>
      <c r="AG727" s="31"/>
      <c r="AH727" s="33">
        <f t="shared" si="227"/>
        <v>0.94977496823697494</v>
      </c>
      <c r="AI727" s="33">
        <f t="shared" si="228"/>
        <v>1.0215250136127245</v>
      </c>
      <c r="AJ727" s="33">
        <f t="shared" si="229"/>
        <v>0.99999999999999967</v>
      </c>
      <c r="AK727" s="95">
        <f t="shared" si="230"/>
        <v>0.97440704517097376</v>
      </c>
      <c r="AL727" s="3">
        <f t="shared" si="231"/>
        <v>0.97451245509172513</v>
      </c>
      <c r="AM727" s="3"/>
      <c r="AN727" s="3"/>
      <c r="AO727" s="3"/>
      <c r="AP727" s="3"/>
      <c r="AQ727" s="3"/>
      <c r="AR727" s="90">
        <f t="shared" si="237"/>
        <v>0</v>
      </c>
      <c r="AS727" s="91">
        <f t="shared" si="238"/>
        <v>0</v>
      </c>
      <c r="AT727" s="89">
        <f>SUM(AS$9:AS727)*RLR</f>
        <v>120</v>
      </c>
      <c r="AU727" s="90">
        <f>AT727-SUM(AW$9:AW727)</f>
        <v>3.0585053889929839</v>
      </c>
      <c r="AV727" s="48">
        <f t="shared" si="232"/>
        <v>0.29469548133595286</v>
      </c>
      <c r="AW727" s="31">
        <f t="shared" si="239"/>
        <v>9.0488325118135478E-3</v>
      </c>
      <c r="AX727" s="90">
        <f>SUM(AW$9:AW727)*RRF</f>
        <v>81.859046227704908</v>
      </c>
      <c r="AY727" s="96"/>
    </row>
    <row r="728" spans="1:51" x14ac:dyDescent="0.25">
      <c r="A728" s="14">
        <f t="shared" si="233"/>
        <v>7.19</v>
      </c>
      <c r="B728" s="59">
        <f>IF($B$4="AY",0,IFERROR(P*INDEX('UWYr writing pattern'!$C$4:$C$18,MATCH('Extended model w.Calcs'!$A728,'UWYr writing pattern'!$A$4:$A$18,0)) / 25,B727))</f>
        <v>0</v>
      </c>
      <c r="C728" s="36">
        <f t="shared" si="234"/>
        <v>4.5049085237325334E-35</v>
      </c>
      <c r="E728" s="48">
        <f t="shared" si="220"/>
        <v>21.57</v>
      </c>
      <c r="F728" s="34">
        <f t="shared" si="235"/>
        <v>1.2367541371552225E-35</v>
      </c>
      <c r="G728" s="31">
        <f>SUM($F$9:F728)*RLR</f>
        <v>119.99999999999996</v>
      </c>
      <c r="H728" s="32"/>
      <c r="I728" s="36">
        <f>G728-SUM($L$9:L728)</f>
        <v>6.0092425036703361</v>
      </c>
      <c r="K728" s="48">
        <f t="shared" si="221"/>
        <v>0.29440628066732089</v>
      </c>
      <c r="L728" s="31">
        <f t="shared" si="236"/>
        <v>1.7761307892621699E-2</v>
      </c>
      <c r="M728" s="36">
        <f>SUM($L$9:L728)*RRF</f>
        <v>79.793530247430724</v>
      </c>
      <c r="N728" s="33"/>
      <c r="O728" s="36">
        <f t="shared" si="222"/>
        <v>85.80277275110106</v>
      </c>
      <c r="P728" s="33"/>
      <c r="Q728" s="33"/>
      <c r="R728" s="33"/>
      <c r="S728" s="33"/>
      <c r="T728" s="33"/>
      <c r="U728" s="33"/>
      <c r="V728" s="33"/>
      <c r="W728" s="31">
        <f t="shared" si="223"/>
        <v>3.7841231599353273E-35</v>
      </c>
      <c r="X728" s="31">
        <f t="shared" si="224"/>
        <v>4.2064697525692347</v>
      </c>
      <c r="Y728" s="31">
        <f t="shared" si="225"/>
        <v>4.2064697525692347</v>
      </c>
      <c r="Z728" s="31">
        <f t="shared" si="226"/>
        <v>-1.8027727511010596</v>
      </c>
      <c r="AA728" s="31"/>
      <c r="AB728" s="31"/>
      <c r="AC728" s="31"/>
      <c r="AD728" s="31"/>
      <c r="AE728" s="31"/>
      <c r="AF728" s="31"/>
      <c r="AG728" s="31"/>
      <c r="AH728" s="33">
        <f t="shared" si="227"/>
        <v>0.94992297913608004</v>
      </c>
      <c r="AI728" s="33">
        <f t="shared" si="228"/>
        <v>1.0214615803702507</v>
      </c>
      <c r="AJ728" s="33">
        <f t="shared" si="229"/>
        <v>0.99999999999999967</v>
      </c>
      <c r="AK728" s="95">
        <f t="shared" si="230"/>
        <v>0.97448231851922518</v>
      </c>
      <c r="AL728" s="3">
        <f t="shared" si="231"/>
        <v>0.97458756573487326</v>
      </c>
      <c r="AM728" s="3"/>
      <c r="AN728" s="3"/>
      <c r="AO728" s="3"/>
      <c r="AP728" s="3"/>
      <c r="AQ728" s="3"/>
      <c r="AR728" s="90">
        <f t="shared" si="237"/>
        <v>0</v>
      </c>
      <c r="AS728" s="91">
        <f t="shared" si="238"/>
        <v>0</v>
      </c>
      <c r="AT728" s="89">
        <f>SUM(AS$9:AS728)*RLR</f>
        <v>120</v>
      </c>
      <c r="AU728" s="90">
        <f>AT728-SUM(AW$9:AW728)</f>
        <v>3.0494921118151979</v>
      </c>
      <c r="AV728" s="48">
        <f t="shared" si="232"/>
        <v>0.29440628066732089</v>
      </c>
      <c r="AW728" s="31">
        <f t="shared" si="239"/>
        <v>9.0132771777789306E-3</v>
      </c>
      <c r="AX728" s="90">
        <f>SUM(AW$9:AW728)*RRF</f>
        <v>81.865355521729356</v>
      </c>
      <c r="AY728" s="96"/>
    </row>
    <row r="729" spans="1:51" x14ac:dyDescent="0.25">
      <c r="A729" s="14">
        <f t="shared" si="233"/>
        <v>7.2</v>
      </c>
      <c r="B729" s="59">
        <f>IF($B$4="AY",0,IFERROR(P*INDEX('UWYr writing pattern'!$C$4:$C$18,MATCH('Extended model w.Calcs'!$A729,'UWYr writing pattern'!$A$4:$A$18,0)) / 25,B728))</f>
        <v>0</v>
      </c>
      <c r="C729" s="36">
        <f t="shared" si="234"/>
        <v>3.5331997551634258E-35</v>
      </c>
      <c r="E729" s="48">
        <f t="shared" si="220"/>
        <v>21.6</v>
      </c>
      <c r="F729" s="34">
        <f t="shared" si="235"/>
        <v>9.7170876856910755E-36</v>
      </c>
      <c r="G729" s="31">
        <f>SUM($F$9:F729)*RLR</f>
        <v>119.99999999999996</v>
      </c>
      <c r="H729" s="32"/>
      <c r="I729" s="36">
        <f>G729-SUM($L$9:L729)</f>
        <v>5.9915509163189995</v>
      </c>
      <c r="K729" s="48">
        <f t="shared" si="221"/>
        <v>0.29411764705882354</v>
      </c>
      <c r="L729" s="31">
        <f t="shared" si="236"/>
        <v>1.7691587351335629E-2</v>
      </c>
      <c r="M729" s="36">
        <f>SUM($L$9:L729)*RRF</f>
        <v>79.805914358576672</v>
      </c>
      <c r="N729" s="33"/>
      <c r="O729" s="36">
        <f t="shared" si="222"/>
        <v>85.797465274895671</v>
      </c>
      <c r="P729" s="33"/>
      <c r="Q729" s="33"/>
      <c r="R729" s="33"/>
      <c r="S729" s="33"/>
      <c r="T729" s="33"/>
      <c r="U729" s="33"/>
      <c r="V729" s="33"/>
      <c r="W729" s="31">
        <f t="shared" si="223"/>
        <v>2.9678877943372773E-35</v>
      </c>
      <c r="X729" s="31">
        <f t="shared" si="224"/>
        <v>4.1940856414232996</v>
      </c>
      <c r="Y729" s="31">
        <f t="shared" si="225"/>
        <v>4.1940856414232996</v>
      </c>
      <c r="Z729" s="31">
        <f t="shared" si="226"/>
        <v>-1.7974652748956714</v>
      </c>
      <c r="AA729" s="31"/>
      <c r="AB729" s="31"/>
      <c r="AC729" s="31"/>
      <c r="AD729" s="31"/>
      <c r="AE729" s="31"/>
      <c r="AF729" s="31"/>
      <c r="AG729" s="31"/>
      <c r="AH729" s="33">
        <f t="shared" si="227"/>
        <v>0.95007040903067463</v>
      </c>
      <c r="AI729" s="33">
        <f t="shared" si="228"/>
        <v>1.0213983961297104</v>
      </c>
      <c r="AJ729" s="33">
        <f t="shared" si="229"/>
        <v>0.99999999999999967</v>
      </c>
      <c r="AK729" s="95">
        <f t="shared" si="230"/>
        <v>0.97455729696722981</v>
      </c>
      <c r="AL729" s="3">
        <f t="shared" si="231"/>
        <v>0.97466238153742035</v>
      </c>
      <c r="AM729" s="3"/>
      <c r="AN729" s="3"/>
      <c r="AO729" s="3"/>
      <c r="AP729" s="3"/>
      <c r="AQ729" s="3"/>
      <c r="AR729" s="90">
        <f t="shared" si="237"/>
        <v>0</v>
      </c>
      <c r="AS729" s="91">
        <f t="shared" si="238"/>
        <v>0</v>
      </c>
      <c r="AT729" s="89">
        <f>SUM(AS$9:AS729)*RLR</f>
        <v>120</v>
      </c>
      <c r="AU729" s="90">
        <f>AT729-SUM(AW$9:AW729)</f>
        <v>3.0405142155095604</v>
      </c>
      <c r="AV729" s="48">
        <f t="shared" si="232"/>
        <v>0.29411764705882354</v>
      </c>
      <c r="AW729" s="31">
        <f t="shared" si="239"/>
        <v>8.9778963056384616E-3</v>
      </c>
      <c r="AX729" s="90">
        <f>SUM(AW$9:AW729)*RRF</f>
        <v>81.871640049143309</v>
      </c>
      <c r="AY729" s="96"/>
    </row>
    <row r="730" spans="1:51" x14ac:dyDescent="0.25">
      <c r="A730" s="14">
        <f t="shared" si="233"/>
        <v>7.21</v>
      </c>
      <c r="B730" s="59">
        <f>IF($B$4="AY",0,IFERROR(P*INDEX('UWYr writing pattern'!$C$4:$C$18,MATCH('Extended model w.Calcs'!$A730,'UWYr writing pattern'!$A$4:$A$18,0)) / 25,B729))</f>
        <v>0</v>
      </c>
      <c r="C730" s="36">
        <f t="shared" si="234"/>
        <v>2.770028608048126E-35</v>
      </c>
      <c r="E730" s="48">
        <f t="shared" si="220"/>
        <v>21.63</v>
      </c>
      <c r="F730" s="34">
        <f t="shared" si="235"/>
        <v>7.6317114711530008E-36</v>
      </c>
      <c r="G730" s="31">
        <f>SUM($F$9:F730)*RLR</f>
        <v>119.99999999999996</v>
      </c>
      <c r="H730" s="32"/>
      <c r="I730" s="36">
        <f>G730-SUM($L$9:L730)</f>
        <v>5.9739287077415923</v>
      </c>
      <c r="K730" s="48">
        <f t="shared" si="221"/>
        <v>0.2938295788442703</v>
      </c>
      <c r="L730" s="31">
        <f t="shared" si="236"/>
        <v>1.7622208577408822E-2</v>
      </c>
      <c r="M730" s="36">
        <f>SUM($L$9:L730)*RRF</f>
        <v>79.818249904580853</v>
      </c>
      <c r="N730" s="33"/>
      <c r="O730" s="36">
        <f t="shared" si="222"/>
        <v>85.792178612322445</v>
      </c>
      <c r="P730" s="33"/>
      <c r="Q730" s="33"/>
      <c r="R730" s="33"/>
      <c r="S730" s="33"/>
      <c r="T730" s="33"/>
      <c r="U730" s="33"/>
      <c r="V730" s="33"/>
      <c r="W730" s="31">
        <f t="shared" si="223"/>
        <v>2.3268240307604255E-35</v>
      </c>
      <c r="X730" s="31">
        <f t="shared" si="224"/>
        <v>4.1817500954191145</v>
      </c>
      <c r="Y730" s="31">
        <f t="shared" si="225"/>
        <v>4.1817500954191145</v>
      </c>
      <c r="Z730" s="31">
        <f t="shared" si="226"/>
        <v>-1.792178612322445</v>
      </c>
      <c r="AA730" s="31"/>
      <c r="AB730" s="31"/>
      <c r="AC730" s="31"/>
      <c r="AD730" s="31"/>
      <c r="AE730" s="31"/>
      <c r="AF730" s="31"/>
      <c r="AG730" s="31"/>
      <c r="AH730" s="33">
        <f t="shared" si="227"/>
        <v>0.95021726076881963</v>
      </c>
      <c r="AI730" s="33">
        <f t="shared" si="228"/>
        <v>1.0213354596705053</v>
      </c>
      <c r="AJ730" s="33">
        <f t="shared" si="229"/>
        <v>0.99999999999999967</v>
      </c>
      <c r="AK730" s="95">
        <f t="shared" si="230"/>
        <v>0.97463198195774692</v>
      </c>
      <c r="AL730" s="3">
        <f t="shared" si="231"/>
        <v>0.97473690394466317</v>
      </c>
      <c r="AM730" s="3"/>
      <c r="AN730" s="3"/>
      <c r="AO730" s="3"/>
      <c r="AP730" s="3"/>
      <c r="AQ730" s="3"/>
      <c r="AR730" s="90">
        <f t="shared" si="237"/>
        <v>0</v>
      </c>
      <c r="AS730" s="91">
        <f t="shared" si="238"/>
        <v>0</v>
      </c>
      <c r="AT730" s="89">
        <f>SUM(AS$9:AS730)*RLR</f>
        <v>120</v>
      </c>
      <c r="AU730" s="90">
        <f>AT730-SUM(AW$9:AW730)</f>
        <v>3.0315715266404197</v>
      </c>
      <c r="AV730" s="48">
        <f t="shared" si="232"/>
        <v>0.2938295788442703</v>
      </c>
      <c r="AW730" s="31">
        <f t="shared" si="239"/>
        <v>8.9426888691457665E-3</v>
      </c>
      <c r="AX730" s="90">
        <f>SUM(AW$9:AW730)*RRF</f>
        <v>81.877899931351706</v>
      </c>
      <c r="AY730" s="96"/>
    </row>
    <row r="731" spans="1:51" x14ac:dyDescent="0.25">
      <c r="A731" s="14">
        <f t="shared" si="233"/>
        <v>7.22</v>
      </c>
      <c r="B731" s="59">
        <f>IF($B$4="AY",0,IFERROR(P*INDEX('UWYr writing pattern'!$C$4:$C$18,MATCH('Extended model w.Calcs'!$A731,'UWYr writing pattern'!$A$4:$A$18,0)) / 25,B730))</f>
        <v>0</v>
      </c>
      <c r="C731" s="36">
        <f t="shared" si="234"/>
        <v>2.1708714201273163E-35</v>
      </c>
      <c r="E731" s="48">
        <f t="shared" si="220"/>
        <v>21.66</v>
      </c>
      <c r="F731" s="34">
        <f t="shared" si="235"/>
        <v>5.9915718792080964E-36</v>
      </c>
      <c r="G731" s="31">
        <f>SUM($F$9:F731)*RLR</f>
        <v>119.99999999999996</v>
      </c>
      <c r="H731" s="32"/>
      <c r="I731" s="36">
        <f>G731-SUM($L$9:L731)</f>
        <v>5.9563755381791736</v>
      </c>
      <c r="K731" s="48">
        <f t="shared" si="221"/>
        <v>0.29354207436399221</v>
      </c>
      <c r="L731" s="31">
        <f t="shared" si="236"/>
        <v>1.7553169562414081E-2</v>
      </c>
      <c r="M731" s="36">
        <f>SUM($L$9:L731)*RRF</f>
        <v>79.830537123274539</v>
      </c>
      <c r="N731" s="33"/>
      <c r="O731" s="36">
        <f t="shared" si="222"/>
        <v>85.786912661453712</v>
      </c>
      <c r="P731" s="33"/>
      <c r="Q731" s="33"/>
      <c r="R731" s="33"/>
      <c r="S731" s="33"/>
      <c r="T731" s="33"/>
      <c r="U731" s="33"/>
      <c r="V731" s="33"/>
      <c r="W731" s="31">
        <f t="shared" si="223"/>
        <v>1.8235319929069454E-35</v>
      </c>
      <c r="X731" s="31">
        <f t="shared" si="224"/>
        <v>4.1694628767254214</v>
      </c>
      <c r="Y731" s="31">
        <f t="shared" si="225"/>
        <v>4.1694628767254214</v>
      </c>
      <c r="Z731" s="31">
        <f t="shared" si="226"/>
        <v>-1.7869126614537123</v>
      </c>
      <c r="AA731" s="31"/>
      <c r="AB731" s="31"/>
      <c r="AC731" s="31"/>
      <c r="AD731" s="31"/>
      <c r="AE731" s="31"/>
      <c r="AF731" s="31"/>
      <c r="AG731" s="31"/>
      <c r="AH731" s="33">
        <f t="shared" si="227"/>
        <v>0.95036353718183975</v>
      </c>
      <c r="AI731" s="33">
        <f t="shared" si="228"/>
        <v>1.0212727697792108</v>
      </c>
      <c r="AJ731" s="33">
        <f t="shared" si="229"/>
        <v>0.99999999999999967</v>
      </c>
      <c r="AK731" s="95">
        <f t="shared" si="230"/>
        <v>0.97470637492507373</v>
      </c>
      <c r="AL731" s="3">
        <f t="shared" si="231"/>
        <v>0.97481113439340561</v>
      </c>
      <c r="AM731" s="3"/>
      <c r="AN731" s="3"/>
      <c r="AO731" s="3"/>
      <c r="AP731" s="3"/>
      <c r="AQ731" s="3"/>
      <c r="AR731" s="90">
        <f t="shared" si="237"/>
        <v>0</v>
      </c>
      <c r="AS731" s="91">
        <f t="shared" si="238"/>
        <v>0</v>
      </c>
      <c r="AT731" s="89">
        <f>SUM(AS$9:AS731)*RLR</f>
        <v>120</v>
      </c>
      <c r="AU731" s="90">
        <f>AT731-SUM(AW$9:AW731)</f>
        <v>3.0226638727913269</v>
      </c>
      <c r="AV731" s="48">
        <f t="shared" si="232"/>
        <v>0.29354207436399221</v>
      </c>
      <c r="AW731" s="31">
        <f t="shared" si="239"/>
        <v>8.907653849090362E-3</v>
      </c>
      <c r="AX731" s="90">
        <f>SUM(AW$9:AW731)*RRF</f>
        <v>81.884135289046071</v>
      </c>
      <c r="AY731" s="96"/>
    </row>
    <row r="732" spans="1:51" x14ac:dyDescent="0.25">
      <c r="A732" s="14">
        <f t="shared" si="233"/>
        <v>7.23</v>
      </c>
      <c r="B732" s="59">
        <f>IF($B$4="AY",0,IFERROR(P*INDEX('UWYr writing pattern'!$C$4:$C$18,MATCH('Extended model w.Calcs'!$A732,'UWYr writing pattern'!$A$4:$A$18,0)) / 25,B731))</f>
        <v>0</v>
      </c>
      <c r="C732" s="36">
        <f t="shared" si="234"/>
        <v>1.7006606705277395E-35</v>
      </c>
      <c r="E732" s="48">
        <f t="shared" si="220"/>
        <v>21.69</v>
      </c>
      <c r="F732" s="34">
        <f t="shared" si="235"/>
        <v>4.7021074959957671E-36</v>
      </c>
      <c r="G732" s="31">
        <f>SUM($F$9:F732)*RLR</f>
        <v>119.99999999999996</v>
      </c>
      <c r="H732" s="32"/>
      <c r="I732" s="36">
        <f>G732-SUM($L$9:L732)</f>
        <v>5.9388910698674948</v>
      </c>
      <c r="K732" s="48">
        <f t="shared" si="221"/>
        <v>0.29325513196480935</v>
      </c>
      <c r="L732" s="31">
        <f t="shared" si="236"/>
        <v>1.7484468311680552E-2</v>
      </c>
      <c r="M732" s="36">
        <f>SUM($L$9:L732)*RRF</f>
        <v>79.842776251092715</v>
      </c>
      <c r="N732" s="33"/>
      <c r="O732" s="36">
        <f t="shared" si="222"/>
        <v>85.78166732096021</v>
      </c>
      <c r="P732" s="33"/>
      <c r="Q732" s="33"/>
      <c r="R732" s="33"/>
      <c r="S732" s="33"/>
      <c r="T732" s="33"/>
      <c r="U732" s="33"/>
      <c r="V732" s="33"/>
      <c r="W732" s="31">
        <f t="shared" si="223"/>
        <v>1.428554963243301E-35</v>
      </c>
      <c r="X732" s="31">
        <f t="shared" si="224"/>
        <v>4.1572237489072466</v>
      </c>
      <c r="Y732" s="31">
        <f t="shared" si="225"/>
        <v>4.1572237489072466</v>
      </c>
      <c r="Z732" s="31">
        <f t="shared" si="226"/>
        <v>-1.7816673209602101</v>
      </c>
      <c r="AA732" s="31"/>
      <c r="AB732" s="31"/>
      <c r="AC732" s="31"/>
      <c r="AD732" s="31"/>
      <c r="AE732" s="31"/>
      <c r="AF732" s="31"/>
      <c r="AG732" s="31"/>
      <c r="AH732" s="33">
        <f t="shared" si="227"/>
        <v>0.95050924108443713</v>
      </c>
      <c r="AI732" s="33">
        <f t="shared" si="228"/>
        <v>1.0212103252495264</v>
      </c>
      <c r="AJ732" s="33">
        <f t="shared" si="229"/>
        <v>0.99999999999999967</v>
      </c>
      <c r="AK732" s="95">
        <f t="shared" si="230"/>
        <v>0.97478047729510331</v>
      </c>
      <c r="AL732" s="3">
        <f t="shared" si="231"/>
        <v>0.97488507431201588</v>
      </c>
      <c r="AM732" s="3"/>
      <c r="AN732" s="3"/>
      <c r="AO732" s="3"/>
      <c r="AP732" s="3"/>
      <c r="AQ732" s="3"/>
      <c r="AR732" s="90">
        <f t="shared" si="237"/>
        <v>0</v>
      </c>
      <c r="AS732" s="91">
        <f t="shared" si="238"/>
        <v>0</v>
      </c>
      <c r="AT732" s="89">
        <f>SUM(AS$9:AS732)*RLR</f>
        <v>120</v>
      </c>
      <c r="AU732" s="90">
        <f>AT732-SUM(AW$9:AW732)</f>
        <v>3.013791082558086</v>
      </c>
      <c r="AV732" s="48">
        <f t="shared" si="232"/>
        <v>0.29325513196480935</v>
      </c>
      <c r="AW732" s="31">
        <f t="shared" si="239"/>
        <v>8.8727902332426441E-3</v>
      </c>
      <c r="AX732" s="90">
        <f>SUM(AW$9:AW732)*RRF</f>
        <v>81.890346242209333</v>
      </c>
      <c r="AY732" s="96"/>
    </row>
    <row r="733" spans="1:51" x14ac:dyDescent="0.25">
      <c r="A733" s="14">
        <f t="shared" si="233"/>
        <v>7.24</v>
      </c>
      <c r="B733" s="59">
        <f>IF($B$4="AY",0,IFERROR(P*INDEX('UWYr writing pattern'!$C$4:$C$18,MATCH('Extended model w.Calcs'!$A733,'UWYr writing pattern'!$A$4:$A$18,0)) / 25,B732))</f>
        <v>0</v>
      </c>
      <c r="C733" s="36">
        <f t="shared" si="234"/>
        <v>1.3317873710902727E-35</v>
      </c>
      <c r="E733" s="48">
        <f t="shared" si="220"/>
        <v>21.72</v>
      </c>
      <c r="F733" s="34">
        <f t="shared" si="235"/>
        <v>3.6887329943746673E-36</v>
      </c>
      <c r="G733" s="31">
        <f>SUM($F$9:F733)*RLR</f>
        <v>119.99999999999996</v>
      </c>
      <c r="H733" s="32"/>
      <c r="I733" s="36">
        <f>G733-SUM($L$9:L733)</f>
        <v>5.9214749670233147</v>
      </c>
      <c r="K733" s="48">
        <f t="shared" si="221"/>
        <v>0.29296875</v>
      </c>
      <c r="L733" s="31">
        <f t="shared" si="236"/>
        <v>1.7416102844186199E-2</v>
      </c>
      <c r="M733" s="36">
        <f>SUM($L$9:L733)*RRF</f>
        <v>79.854967523083644</v>
      </c>
      <c r="N733" s="33"/>
      <c r="O733" s="36">
        <f t="shared" si="222"/>
        <v>85.776442490106959</v>
      </c>
      <c r="P733" s="33"/>
      <c r="Q733" s="33"/>
      <c r="R733" s="33"/>
      <c r="S733" s="33"/>
      <c r="T733" s="33"/>
      <c r="U733" s="33"/>
      <c r="V733" s="33"/>
      <c r="W733" s="31">
        <f t="shared" si="223"/>
        <v>1.118701391715829E-35</v>
      </c>
      <c r="X733" s="31">
        <f t="shared" si="224"/>
        <v>4.1450324769163203</v>
      </c>
      <c r="Y733" s="31">
        <f t="shared" si="225"/>
        <v>4.1450324769163203</v>
      </c>
      <c r="Z733" s="31">
        <f t="shared" si="226"/>
        <v>-1.7764424901069589</v>
      </c>
      <c r="AA733" s="31"/>
      <c r="AB733" s="31"/>
      <c r="AC733" s="31"/>
      <c r="AD733" s="31"/>
      <c r="AE733" s="31"/>
      <c r="AF733" s="31"/>
      <c r="AG733" s="31"/>
      <c r="AH733" s="33">
        <f t="shared" si="227"/>
        <v>0.95065437527480534</v>
      </c>
      <c r="AI733" s="33">
        <f t="shared" si="228"/>
        <v>1.0211481248822256</v>
      </c>
      <c r="AJ733" s="33">
        <f t="shared" si="229"/>
        <v>0.99999999999999967</v>
      </c>
      <c r="AK733" s="95">
        <f t="shared" si="230"/>
        <v>0.97485429048538208</v>
      </c>
      <c r="AL733" s="3">
        <f t="shared" si="231"/>
        <v>0.97495872512048498</v>
      </c>
      <c r="AM733" s="3"/>
      <c r="AN733" s="3"/>
      <c r="AO733" s="3"/>
      <c r="AP733" s="3"/>
      <c r="AQ733" s="3"/>
      <c r="AR733" s="90">
        <f t="shared" si="237"/>
        <v>0</v>
      </c>
      <c r="AS733" s="91">
        <f t="shared" si="238"/>
        <v>0</v>
      </c>
      <c r="AT733" s="89">
        <f>SUM(AS$9:AS733)*RLR</f>
        <v>120</v>
      </c>
      <c r="AU733" s="90">
        <f>AT733-SUM(AW$9:AW733)</f>
        <v>3.0049529855417916</v>
      </c>
      <c r="AV733" s="48">
        <f t="shared" si="232"/>
        <v>0.29296875</v>
      </c>
      <c r="AW733" s="31">
        <f t="shared" si="239"/>
        <v>8.8380970162993712E-3</v>
      </c>
      <c r="AX733" s="90">
        <f>SUM(AW$9:AW733)*RRF</f>
        <v>81.89653291012074</v>
      </c>
      <c r="AY733" s="96"/>
    </row>
    <row r="734" spans="1:51" x14ac:dyDescent="0.25">
      <c r="A734" s="14">
        <f t="shared" si="233"/>
        <v>7.25</v>
      </c>
      <c r="B734" s="59">
        <f>IF($B$4="AY",0,IFERROR(P*INDEX('UWYr writing pattern'!$C$4:$C$18,MATCH('Extended model w.Calcs'!$A734,'UWYr writing pattern'!$A$4:$A$18,0)) / 25,B733))</f>
        <v>0</v>
      </c>
      <c r="C734" s="36">
        <f t="shared" si="234"/>
        <v>1.0425231540894654E-35</v>
      </c>
      <c r="E734" s="48">
        <f t="shared" si="220"/>
        <v>21.75</v>
      </c>
      <c r="F734" s="34">
        <f t="shared" si="235"/>
        <v>2.8926421700080724E-36</v>
      </c>
      <c r="G734" s="31">
        <f>SUM($F$9:F734)*RLR</f>
        <v>119.99999999999996</v>
      </c>
      <c r="H734" s="32"/>
      <c r="I734" s="36">
        <f>G734-SUM($L$9:L734)</f>
        <v>5.9041268958308706</v>
      </c>
      <c r="K734" s="48">
        <f t="shared" si="221"/>
        <v>0.29268292682926828</v>
      </c>
      <c r="L734" s="31">
        <f t="shared" si="236"/>
        <v>1.7348071192451117E-2</v>
      </c>
      <c r="M734" s="36">
        <f>SUM($L$9:L734)*RRF</f>
        <v>79.867111172918356</v>
      </c>
      <c r="N734" s="33"/>
      <c r="O734" s="36">
        <f t="shared" si="222"/>
        <v>85.771238068749227</v>
      </c>
      <c r="P734" s="33"/>
      <c r="Q734" s="33"/>
      <c r="R734" s="33"/>
      <c r="S734" s="33"/>
      <c r="T734" s="33"/>
      <c r="U734" s="33"/>
      <c r="V734" s="33"/>
      <c r="W734" s="31">
        <f t="shared" si="223"/>
        <v>8.7571944943515087E-36</v>
      </c>
      <c r="X734" s="31">
        <f t="shared" si="224"/>
        <v>4.1328888270816089</v>
      </c>
      <c r="Y734" s="31">
        <f t="shared" si="225"/>
        <v>4.1328888270816089</v>
      </c>
      <c r="Z734" s="31">
        <f t="shared" si="226"/>
        <v>-1.7712380687492271</v>
      </c>
      <c r="AA734" s="31"/>
      <c r="AB734" s="31"/>
      <c r="AC734" s="31"/>
      <c r="AD734" s="31"/>
      <c r="AE734" s="31"/>
      <c r="AF734" s="31"/>
      <c r="AG734" s="31"/>
      <c r="AH734" s="33">
        <f t="shared" si="227"/>
        <v>0.95079894253474229</v>
      </c>
      <c r="AI734" s="33">
        <f t="shared" si="228"/>
        <v>1.0210861674851099</v>
      </c>
      <c r="AJ734" s="33">
        <f t="shared" si="229"/>
        <v>0.99999999999999967</v>
      </c>
      <c r="AK734" s="95">
        <f t="shared" si="230"/>
        <v>0.97492781590516675</v>
      </c>
      <c r="AL734" s="3">
        <f t="shared" si="231"/>
        <v>0.9750320882304836</v>
      </c>
      <c r="AM734" s="3"/>
      <c r="AN734" s="3"/>
      <c r="AO734" s="3"/>
      <c r="AP734" s="3"/>
      <c r="AQ734" s="3"/>
      <c r="AR734" s="90">
        <f t="shared" si="237"/>
        <v>0</v>
      </c>
      <c r="AS734" s="91">
        <f t="shared" si="238"/>
        <v>0</v>
      </c>
      <c r="AT734" s="89">
        <f>SUM(AS$9:AS734)*RLR</f>
        <v>120</v>
      </c>
      <c r="AU734" s="90">
        <f>AT734-SUM(AW$9:AW734)</f>
        <v>2.9961494123419641</v>
      </c>
      <c r="AV734" s="48">
        <f t="shared" si="232"/>
        <v>0.29268292682926828</v>
      </c>
      <c r="AW734" s="31">
        <f t="shared" si="239"/>
        <v>8.8035731998294675E-3</v>
      </c>
      <c r="AX734" s="90">
        <f>SUM(AW$9:AW734)*RRF</f>
        <v>81.902695411360625</v>
      </c>
      <c r="AY734" s="96"/>
    </row>
    <row r="735" spans="1:51" x14ac:dyDescent="0.25">
      <c r="A735" s="14">
        <f t="shared" si="233"/>
        <v>7.26</v>
      </c>
      <c r="B735" s="59">
        <f>IF($B$4="AY",0,IFERROR(P*INDEX('UWYr writing pattern'!$C$4:$C$18,MATCH('Extended model w.Calcs'!$A735,'UWYr writing pattern'!$A$4:$A$18,0)) / 25,B734))</f>
        <v>0</v>
      </c>
      <c r="C735" s="36">
        <f t="shared" si="234"/>
        <v>8.1577436807500665E-36</v>
      </c>
      <c r="E735" s="48">
        <f t="shared" si="220"/>
        <v>21.78</v>
      </c>
      <c r="F735" s="34">
        <f t="shared" si="235"/>
        <v>2.267487860144587E-36</v>
      </c>
      <c r="G735" s="31">
        <f>SUM($F$9:F735)*RLR</f>
        <v>119.99999999999996</v>
      </c>
      <c r="H735" s="32"/>
      <c r="I735" s="36">
        <f>G735-SUM($L$9:L735)</f>
        <v>5.8868465244284351</v>
      </c>
      <c r="K735" s="48">
        <f t="shared" si="221"/>
        <v>0.29239766081871343</v>
      </c>
      <c r="L735" s="31">
        <f t="shared" si="236"/>
        <v>1.7280371402431816E-2</v>
      </c>
      <c r="M735" s="36">
        <f>SUM($L$9:L735)*RRF</f>
        <v>79.87920743290006</v>
      </c>
      <c r="N735" s="33"/>
      <c r="O735" s="36">
        <f t="shared" si="222"/>
        <v>85.766053957328495</v>
      </c>
      <c r="P735" s="33"/>
      <c r="Q735" s="33"/>
      <c r="R735" s="33"/>
      <c r="S735" s="33"/>
      <c r="T735" s="33"/>
      <c r="U735" s="33"/>
      <c r="V735" s="33"/>
      <c r="W735" s="31">
        <f t="shared" si="223"/>
        <v>6.8525046918300554E-36</v>
      </c>
      <c r="X735" s="31">
        <f t="shared" si="224"/>
        <v>4.1207925670999046</v>
      </c>
      <c r="Y735" s="31">
        <f t="shared" si="225"/>
        <v>4.1207925670999046</v>
      </c>
      <c r="Z735" s="31">
        <f t="shared" si="226"/>
        <v>-1.766053957328495</v>
      </c>
      <c r="AA735" s="31"/>
      <c r="AB735" s="31"/>
      <c r="AC735" s="31"/>
      <c r="AD735" s="31"/>
      <c r="AE735" s="31"/>
      <c r="AF735" s="31"/>
      <c r="AG735" s="31"/>
      <c r="AH735" s="33">
        <f t="shared" si="227"/>
        <v>0.95094294562976267</v>
      </c>
      <c r="AI735" s="33">
        <f t="shared" si="228"/>
        <v>1.0210244518729583</v>
      </c>
      <c r="AJ735" s="33">
        <f t="shared" si="229"/>
        <v>0.99999999999999967</v>
      </c>
      <c r="AK735" s="95">
        <f t="shared" si="230"/>
        <v>0.97500105495548084</v>
      </c>
      <c r="AL735" s="3">
        <f t="shared" si="231"/>
        <v>0.97510516504541878</v>
      </c>
      <c r="AM735" s="3"/>
      <c r="AN735" s="3"/>
      <c r="AO735" s="3"/>
      <c r="AP735" s="3"/>
      <c r="AQ735" s="3"/>
      <c r="AR735" s="90">
        <f t="shared" si="237"/>
        <v>0</v>
      </c>
      <c r="AS735" s="91">
        <f t="shared" si="238"/>
        <v>0</v>
      </c>
      <c r="AT735" s="89">
        <f>SUM(AS$9:AS735)*RLR</f>
        <v>120</v>
      </c>
      <c r="AU735" s="90">
        <f>AT735-SUM(AW$9:AW735)</f>
        <v>2.9873801945497434</v>
      </c>
      <c r="AV735" s="48">
        <f t="shared" si="232"/>
        <v>0.29239766081871343</v>
      </c>
      <c r="AW735" s="31">
        <f t="shared" si="239"/>
        <v>8.7692177922203823E-3</v>
      </c>
      <c r="AX735" s="90">
        <f>SUM(AW$9:AW735)*RRF</f>
        <v>81.908833863815175</v>
      </c>
      <c r="AY735" s="96"/>
    </row>
    <row r="736" spans="1:51" x14ac:dyDescent="0.25">
      <c r="A736" s="14">
        <f t="shared" si="233"/>
        <v>7.27</v>
      </c>
      <c r="B736" s="59">
        <f>IF($B$4="AY",0,IFERROR(P*INDEX('UWYr writing pattern'!$C$4:$C$18,MATCH('Extended model w.Calcs'!$A736,'UWYr writing pattern'!$A$4:$A$18,0)) / 25,B735))</f>
        <v>0</v>
      </c>
      <c r="C736" s="36">
        <f t="shared" si="234"/>
        <v>6.3809871070827016E-36</v>
      </c>
      <c r="E736" s="48">
        <f t="shared" si="220"/>
        <v>21.81</v>
      </c>
      <c r="F736" s="34">
        <f t="shared" si="235"/>
        <v>1.7767565736673646E-36</v>
      </c>
      <c r="G736" s="31">
        <f>SUM($F$9:F736)*RLR</f>
        <v>119.99999999999996</v>
      </c>
      <c r="H736" s="32"/>
      <c r="I736" s="36">
        <f>G736-SUM($L$9:L736)</f>
        <v>5.8696335228950147</v>
      </c>
      <c r="K736" s="48">
        <f t="shared" si="221"/>
        <v>0.29211295034079843</v>
      </c>
      <c r="L736" s="31">
        <f t="shared" si="236"/>
        <v>1.7213001533416476E-2</v>
      </c>
      <c r="M736" s="36">
        <f>SUM($L$9:L736)*RRF</f>
        <v>79.891256533973461</v>
      </c>
      <c r="N736" s="33"/>
      <c r="O736" s="36">
        <f t="shared" si="222"/>
        <v>85.760890056868476</v>
      </c>
      <c r="P736" s="33"/>
      <c r="Q736" s="33"/>
      <c r="R736" s="33"/>
      <c r="S736" s="33"/>
      <c r="T736" s="33"/>
      <c r="U736" s="33"/>
      <c r="V736" s="33"/>
      <c r="W736" s="31">
        <f t="shared" si="223"/>
        <v>5.3600291699494692E-36</v>
      </c>
      <c r="X736" s="31">
        <f t="shared" si="224"/>
        <v>4.1087434660265103</v>
      </c>
      <c r="Y736" s="31">
        <f t="shared" si="225"/>
        <v>4.1087434660265103</v>
      </c>
      <c r="Z736" s="31">
        <f t="shared" si="226"/>
        <v>-1.760890056868476</v>
      </c>
      <c r="AA736" s="31"/>
      <c r="AB736" s="31"/>
      <c r="AC736" s="31"/>
      <c r="AD736" s="31"/>
      <c r="AE736" s="31"/>
      <c r="AF736" s="31"/>
      <c r="AG736" s="31"/>
      <c r="AH736" s="33">
        <f t="shared" si="227"/>
        <v>0.95108638730920791</v>
      </c>
      <c r="AI736" s="33">
        <f t="shared" si="228"/>
        <v>1.0209629768674819</v>
      </c>
      <c r="AJ736" s="33">
        <f t="shared" si="229"/>
        <v>0.99999999999999967</v>
      </c>
      <c r="AK736" s="95">
        <f t="shared" si="230"/>
        <v>0.97507400902917063</v>
      </c>
      <c r="AL736" s="3">
        <f t="shared" si="231"/>
        <v>0.97517795696049059</v>
      </c>
      <c r="AM736" s="3"/>
      <c r="AN736" s="3"/>
      <c r="AO736" s="3"/>
      <c r="AP736" s="3"/>
      <c r="AQ736" s="3"/>
      <c r="AR736" s="90">
        <f t="shared" si="237"/>
        <v>0</v>
      </c>
      <c r="AS736" s="91">
        <f t="shared" si="238"/>
        <v>0</v>
      </c>
      <c r="AT736" s="89">
        <f>SUM(AS$9:AS736)*RLR</f>
        <v>120</v>
      </c>
      <c r="AU736" s="90">
        <f>AT736-SUM(AW$9:AW736)</f>
        <v>2.9786451647411241</v>
      </c>
      <c r="AV736" s="48">
        <f t="shared" si="232"/>
        <v>0.29211295034079843</v>
      </c>
      <c r="AW736" s="31">
        <f t="shared" si="239"/>
        <v>8.7350298086249795E-3</v>
      </c>
      <c r="AX736" s="90">
        <f>SUM(AW$9:AW736)*RRF</f>
        <v>81.91494838468121</v>
      </c>
      <c r="AY736" s="96"/>
    </row>
    <row r="737" spans="1:51" x14ac:dyDescent="0.25">
      <c r="A737" s="14">
        <f t="shared" si="233"/>
        <v>7.28</v>
      </c>
      <c r="B737" s="59">
        <f>IF($B$4="AY",0,IFERROR(P*INDEX('UWYr writing pattern'!$C$4:$C$18,MATCH('Extended model w.Calcs'!$A737,'UWYr writing pattern'!$A$4:$A$18,0)) / 25,B736))</f>
        <v>0</v>
      </c>
      <c r="C737" s="36">
        <f t="shared" si="234"/>
        <v>4.9892938190279648E-36</v>
      </c>
      <c r="E737" s="48">
        <f t="shared" si="220"/>
        <v>21.84</v>
      </c>
      <c r="F737" s="34">
        <f t="shared" si="235"/>
        <v>1.3916932880547372E-36</v>
      </c>
      <c r="G737" s="31">
        <f>SUM($F$9:F737)*RLR</f>
        <v>119.99999999999996</v>
      </c>
      <c r="H737" s="32"/>
      <c r="I737" s="36">
        <f>G737-SUM($L$9:L737)</f>
        <v>5.8524875632370907</v>
      </c>
      <c r="K737" s="48">
        <f t="shared" si="221"/>
        <v>0.29182879377431903</v>
      </c>
      <c r="L737" s="31">
        <f t="shared" si="236"/>
        <v>1.7145959657921175E-2</v>
      </c>
      <c r="M737" s="36">
        <f>SUM($L$9:L737)*RRF</f>
        <v>79.903258705734004</v>
      </c>
      <c r="N737" s="33"/>
      <c r="O737" s="36">
        <f t="shared" si="222"/>
        <v>85.755746268971095</v>
      </c>
      <c r="P737" s="33"/>
      <c r="Q737" s="33"/>
      <c r="R737" s="33"/>
      <c r="S737" s="33"/>
      <c r="T737" s="33"/>
      <c r="U737" s="33"/>
      <c r="V737" s="33"/>
      <c r="W737" s="31">
        <f t="shared" si="223"/>
        <v>4.1910068079834902E-36</v>
      </c>
      <c r="X737" s="31">
        <f t="shared" si="224"/>
        <v>4.0967412942659633</v>
      </c>
      <c r="Y737" s="31">
        <f t="shared" si="225"/>
        <v>4.0967412942659633</v>
      </c>
      <c r="Z737" s="31">
        <f t="shared" si="226"/>
        <v>-1.7557462689710945</v>
      </c>
      <c r="AA737" s="31"/>
      <c r="AB737" s="31"/>
      <c r="AC737" s="31"/>
      <c r="AD737" s="31"/>
      <c r="AE737" s="31"/>
      <c r="AF737" s="31"/>
      <c r="AG737" s="31"/>
      <c r="AH737" s="33">
        <f t="shared" si="227"/>
        <v>0.95122927030635718</v>
      </c>
      <c r="AI737" s="33">
        <f t="shared" si="228"/>
        <v>1.020901741297275</v>
      </c>
      <c r="AJ737" s="33">
        <f t="shared" si="229"/>
        <v>0.99999999999999967</v>
      </c>
      <c r="AK737" s="95">
        <f t="shared" si="230"/>
        <v>0.9751466795109609</v>
      </c>
      <c r="AL737" s="3">
        <f t="shared" si="231"/>
        <v>0.97525046536274806</v>
      </c>
      <c r="AM737" s="3"/>
      <c r="AN737" s="3"/>
      <c r="AO737" s="3"/>
      <c r="AP737" s="3"/>
      <c r="AQ737" s="3"/>
      <c r="AR737" s="90">
        <f t="shared" si="237"/>
        <v>0</v>
      </c>
      <c r="AS737" s="91">
        <f t="shared" si="238"/>
        <v>0</v>
      </c>
      <c r="AT737" s="89">
        <f>SUM(AS$9:AS737)*RLR</f>
        <v>120</v>
      </c>
      <c r="AU737" s="90">
        <f>AT737-SUM(AW$9:AW737)</f>
        <v>2.9699441564702198</v>
      </c>
      <c r="AV737" s="48">
        <f t="shared" si="232"/>
        <v>0.29182879377431903</v>
      </c>
      <c r="AW737" s="31">
        <f t="shared" si="239"/>
        <v>8.7010082709088332E-3</v>
      </c>
      <c r="AX737" s="90">
        <f>SUM(AW$9:AW737)*RRF</f>
        <v>81.921039090470842</v>
      </c>
      <c r="AY737" s="96"/>
    </row>
    <row r="738" spans="1:51" x14ac:dyDescent="0.25">
      <c r="A738" s="14">
        <f t="shared" si="233"/>
        <v>7.29</v>
      </c>
      <c r="B738" s="59">
        <f>IF($B$4="AY",0,IFERROR(P*INDEX('UWYr writing pattern'!$C$4:$C$18,MATCH('Extended model w.Calcs'!$A738,'UWYr writing pattern'!$A$4:$A$18,0)) / 25,B737))</f>
        <v>0</v>
      </c>
      <c r="C738" s="36">
        <f t="shared" si="234"/>
        <v>3.8996320489522575E-36</v>
      </c>
      <c r="E738" s="48">
        <f t="shared" si="220"/>
        <v>21.87</v>
      </c>
      <c r="F738" s="34">
        <f t="shared" si="235"/>
        <v>1.0896617700757075E-36</v>
      </c>
      <c r="G738" s="31">
        <f>SUM($F$9:F738)*RLR</f>
        <v>119.99999999999996</v>
      </c>
      <c r="H738" s="32"/>
      <c r="I738" s="36">
        <f>G738-SUM($L$9:L738)</f>
        <v>5.8354083193755031</v>
      </c>
      <c r="K738" s="48">
        <f t="shared" si="221"/>
        <v>0.29154518950437319</v>
      </c>
      <c r="L738" s="31">
        <f t="shared" si="236"/>
        <v>1.7079243861586841E-2</v>
      </c>
      <c r="M738" s="36">
        <f>SUM($L$9:L738)*RRF</f>
        <v>79.915214176437118</v>
      </c>
      <c r="N738" s="33"/>
      <c r="O738" s="36">
        <f t="shared" si="222"/>
        <v>85.750622495812621</v>
      </c>
      <c r="P738" s="33"/>
      <c r="Q738" s="33"/>
      <c r="R738" s="33"/>
      <c r="S738" s="33"/>
      <c r="T738" s="33"/>
      <c r="U738" s="33"/>
      <c r="V738" s="33"/>
      <c r="W738" s="31">
        <f t="shared" si="223"/>
        <v>3.2756909211198957E-36</v>
      </c>
      <c r="X738" s="31">
        <f t="shared" si="224"/>
        <v>4.0847858235628518</v>
      </c>
      <c r="Y738" s="31">
        <f t="shared" si="225"/>
        <v>4.0847858235628518</v>
      </c>
      <c r="Z738" s="31">
        <f t="shared" si="226"/>
        <v>-1.7506224958126211</v>
      </c>
      <c r="AA738" s="31"/>
      <c r="AB738" s="31"/>
      <c r="AC738" s="31"/>
      <c r="AD738" s="31"/>
      <c r="AE738" s="31"/>
      <c r="AF738" s="31"/>
      <c r="AG738" s="31"/>
      <c r="AH738" s="33">
        <f t="shared" si="227"/>
        <v>0.95137159733853716</v>
      </c>
      <c r="AI738" s="33">
        <f t="shared" si="228"/>
        <v>1.0208407439977694</v>
      </c>
      <c r="AJ738" s="33">
        <f t="shared" si="229"/>
        <v>0.99999999999999967</v>
      </c>
      <c r="AK738" s="95">
        <f t="shared" si="230"/>
        <v>0.97521906777751</v>
      </c>
      <c r="AL738" s="3">
        <f t="shared" si="231"/>
        <v>0.9753226916311446</v>
      </c>
      <c r="AM738" s="3"/>
      <c r="AN738" s="3"/>
      <c r="AO738" s="3"/>
      <c r="AP738" s="3"/>
      <c r="AQ738" s="3"/>
      <c r="AR738" s="90">
        <f t="shared" si="237"/>
        <v>0</v>
      </c>
      <c r="AS738" s="91">
        <f t="shared" si="238"/>
        <v>0</v>
      </c>
      <c r="AT738" s="89">
        <f>SUM(AS$9:AS738)*RLR</f>
        <v>120</v>
      </c>
      <c r="AU738" s="90">
        <f>AT738-SUM(AW$9:AW738)</f>
        <v>2.9612770042626266</v>
      </c>
      <c r="AV738" s="48">
        <f t="shared" si="232"/>
        <v>0.29154518950437319</v>
      </c>
      <c r="AW738" s="31">
        <f t="shared" si="239"/>
        <v>8.6671522075979172E-3</v>
      </c>
      <c r="AX738" s="90">
        <f>SUM(AW$9:AW738)*RRF</f>
        <v>81.92710609701615</v>
      </c>
      <c r="AY738" s="96"/>
    </row>
    <row r="739" spans="1:51" x14ac:dyDescent="0.25">
      <c r="A739" s="14">
        <f t="shared" si="233"/>
        <v>7.3</v>
      </c>
      <c r="B739" s="59">
        <f>IF($B$4="AY",0,IFERROR(P*INDEX('UWYr writing pattern'!$C$4:$C$18,MATCH('Extended model w.Calcs'!$A739,'UWYr writing pattern'!$A$4:$A$18,0)) / 25,B738))</f>
        <v>0</v>
      </c>
      <c r="C739" s="36">
        <f t="shared" si="234"/>
        <v>3.0467825198463984E-36</v>
      </c>
      <c r="E739" s="48">
        <f t="shared" si="220"/>
        <v>21.9</v>
      </c>
      <c r="F739" s="34">
        <f t="shared" si="235"/>
        <v>8.5284952910585888E-37</v>
      </c>
      <c r="G739" s="31">
        <f>SUM($F$9:F739)*RLR</f>
        <v>119.99999999999996</v>
      </c>
      <c r="H739" s="32"/>
      <c r="I739" s="36">
        <f>G739-SUM($L$9:L739)</f>
        <v>5.8183954671324187</v>
      </c>
      <c r="K739" s="48">
        <f t="shared" si="221"/>
        <v>0.29126213592233008</v>
      </c>
      <c r="L739" s="31">
        <f t="shared" si="236"/>
        <v>1.7012852243077272E-2</v>
      </c>
      <c r="M739" s="36">
        <f>SUM($L$9:L739)*RRF</f>
        <v>79.927123173007274</v>
      </c>
      <c r="N739" s="33"/>
      <c r="O739" s="36">
        <f t="shared" si="222"/>
        <v>85.745518640139693</v>
      </c>
      <c r="P739" s="33"/>
      <c r="Q739" s="33"/>
      <c r="R739" s="33"/>
      <c r="S739" s="33"/>
      <c r="T739" s="33"/>
      <c r="U739" s="33"/>
      <c r="V739" s="33"/>
      <c r="W739" s="31">
        <f t="shared" si="223"/>
        <v>2.5592973166709743E-36</v>
      </c>
      <c r="X739" s="31">
        <f t="shared" si="224"/>
        <v>4.0728768269926929</v>
      </c>
      <c r="Y739" s="31">
        <f t="shared" si="225"/>
        <v>4.0728768269926929</v>
      </c>
      <c r="Z739" s="31">
        <f t="shared" si="226"/>
        <v>-1.7455186401396929</v>
      </c>
      <c r="AA739" s="31"/>
      <c r="AB739" s="31"/>
      <c r="AC739" s="31"/>
      <c r="AD739" s="31"/>
      <c r="AE739" s="31"/>
      <c r="AF739" s="31"/>
      <c r="AG739" s="31"/>
      <c r="AH739" s="33">
        <f t="shared" si="227"/>
        <v>0.95151337110722944</v>
      </c>
      <c r="AI739" s="33">
        <f t="shared" si="228"/>
        <v>1.0207799838111868</v>
      </c>
      <c r="AJ739" s="33">
        <f t="shared" si="229"/>
        <v>0.99999999999999967</v>
      </c>
      <c r="AK739" s="95">
        <f t="shared" si="230"/>
        <v>0.97529117519746467</v>
      </c>
      <c r="AL739" s="3">
        <f t="shared" si="231"/>
        <v>0.97539463713659325</v>
      </c>
      <c r="AM739" s="3"/>
      <c r="AN739" s="3"/>
      <c r="AO739" s="3"/>
      <c r="AP739" s="3"/>
      <c r="AQ739" s="3"/>
      <c r="AR739" s="90">
        <f t="shared" si="237"/>
        <v>0</v>
      </c>
      <c r="AS739" s="91">
        <f t="shared" si="238"/>
        <v>0</v>
      </c>
      <c r="AT739" s="89">
        <f>SUM(AS$9:AS739)*RLR</f>
        <v>120</v>
      </c>
      <c r="AU739" s="90">
        <f>AT739-SUM(AW$9:AW739)</f>
        <v>2.9526435436088008</v>
      </c>
      <c r="AV739" s="48">
        <f t="shared" si="232"/>
        <v>0.29126213592233008</v>
      </c>
      <c r="AW739" s="31">
        <f t="shared" si="239"/>
        <v>8.6334606538268997E-3</v>
      </c>
      <c r="AX739" s="90">
        <f>SUM(AW$9:AW739)*RRF</f>
        <v>81.93314951947383</v>
      </c>
      <c r="AY739" s="96"/>
    </row>
    <row r="740" spans="1:51" x14ac:dyDescent="0.25">
      <c r="A740" s="14">
        <f t="shared" si="233"/>
        <v>7.31</v>
      </c>
      <c r="B740" s="59">
        <f>IF($B$4="AY",0,IFERROR(P*INDEX('UWYr writing pattern'!$C$4:$C$18,MATCH('Extended model w.Calcs'!$A740,'UWYr writing pattern'!$A$4:$A$18,0)) / 25,B739))</f>
        <v>0</v>
      </c>
      <c r="C740" s="36">
        <f t="shared" si="234"/>
        <v>2.3795371480000374E-36</v>
      </c>
      <c r="E740" s="48">
        <f t="shared" si="220"/>
        <v>21.93</v>
      </c>
      <c r="F740" s="34">
        <f t="shared" si="235"/>
        <v>6.6724537184636122E-37</v>
      </c>
      <c r="G740" s="31">
        <f>SUM($F$9:F740)*RLR</f>
        <v>119.99999999999996</v>
      </c>
      <c r="H740" s="32"/>
      <c r="I740" s="36">
        <f>G740-SUM($L$9:L740)</f>
        <v>5.8014486842184425</v>
      </c>
      <c r="K740" s="48">
        <f t="shared" si="221"/>
        <v>0.29097963142580024</v>
      </c>
      <c r="L740" s="31">
        <f t="shared" si="236"/>
        <v>1.6946782913977918E-2</v>
      </c>
      <c r="M740" s="36">
        <f>SUM($L$9:L740)*RRF</f>
        <v>79.938985921047049</v>
      </c>
      <c r="N740" s="33"/>
      <c r="O740" s="36">
        <f t="shared" si="222"/>
        <v>85.740434605265492</v>
      </c>
      <c r="P740" s="33"/>
      <c r="Q740" s="33"/>
      <c r="R740" s="33"/>
      <c r="S740" s="33"/>
      <c r="T740" s="33"/>
      <c r="U740" s="33"/>
      <c r="V740" s="33"/>
      <c r="W740" s="31">
        <f t="shared" si="223"/>
        <v>1.9988112043200312E-36</v>
      </c>
      <c r="X740" s="31">
        <f t="shared" si="224"/>
        <v>4.0610140789529092</v>
      </c>
      <c r="Y740" s="31">
        <f t="shared" si="225"/>
        <v>4.0610140789529092</v>
      </c>
      <c r="Z740" s="31">
        <f t="shared" si="226"/>
        <v>-1.7404346052654915</v>
      </c>
      <c r="AA740" s="31"/>
      <c r="AB740" s="31"/>
      <c r="AC740" s="31"/>
      <c r="AD740" s="31"/>
      <c r="AE740" s="31"/>
      <c r="AF740" s="31"/>
      <c r="AG740" s="31"/>
      <c r="AH740" s="33">
        <f t="shared" si="227"/>
        <v>0.95165459429817911</v>
      </c>
      <c r="AI740" s="33">
        <f t="shared" si="228"/>
        <v>1.0207194595864939</v>
      </c>
      <c r="AJ740" s="33">
        <f t="shared" si="229"/>
        <v>0.99999999999999967</v>
      </c>
      <c r="AK740" s="95">
        <f t="shared" si="230"/>
        <v>0.97536300313151469</v>
      </c>
      <c r="AL740" s="3">
        <f t="shared" si="231"/>
        <v>0.97546630324202066</v>
      </c>
      <c r="AM740" s="3"/>
      <c r="AN740" s="3"/>
      <c r="AO740" s="3"/>
      <c r="AP740" s="3"/>
      <c r="AQ740" s="3"/>
      <c r="AR740" s="90">
        <f t="shared" si="237"/>
        <v>0</v>
      </c>
      <c r="AS740" s="91">
        <f t="shared" si="238"/>
        <v>0</v>
      </c>
      <c r="AT740" s="89">
        <f>SUM(AS$9:AS740)*RLR</f>
        <v>120</v>
      </c>
      <c r="AU740" s="90">
        <f>AT740-SUM(AW$9:AW740)</f>
        <v>2.9440436109575074</v>
      </c>
      <c r="AV740" s="48">
        <f t="shared" si="232"/>
        <v>0.29097963142580024</v>
      </c>
      <c r="AW740" s="31">
        <f t="shared" si="239"/>
        <v>8.5999326512877679E-3</v>
      </c>
      <c r="AX740" s="90">
        <f>SUM(AW$9:AW740)*RRF</f>
        <v>81.939169472329738</v>
      </c>
      <c r="AY740" s="96"/>
    </row>
    <row r="741" spans="1:51" x14ac:dyDescent="0.25">
      <c r="A741" s="14">
        <f t="shared" si="233"/>
        <v>7.32</v>
      </c>
      <c r="B741" s="59">
        <f>IF($B$4="AY",0,IFERROR(P*INDEX('UWYr writing pattern'!$C$4:$C$18,MATCH('Extended model w.Calcs'!$A741,'UWYr writing pattern'!$A$4:$A$18,0)) / 25,B740))</f>
        <v>0</v>
      </c>
      <c r="C741" s="36">
        <f t="shared" si="234"/>
        <v>1.8577046514436294E-36</v>
      </c>
      <c r="E741" s="48">
        <f t="shared" si="220"/>
        <v>21.96</v>
      </c>
      <c r="F741" s="34">
        <f t="shared" si="235"/>
        <v>5.2183249655640819E-37</v>
      </c>
      <c r="G741" s="31">
        <f>SUM($F$9:F741)*RLR</f>
        <v>119.99999999999996</v>
      </c>
      <c r="H741" s="32"/>
      <c r="I741" s="36">
        <f>G741-SUM($L$9:L741)</f>
        <v>5.7845676502197421</v>
      </c>
      <c r="K741" s="48">
        <f t="shared" si="221"/>
        <v>0.29069767441860467</v>
      </c>
      <c r="L741" s="31">
        <f t="shared" si="236"/>
        <v>1.6881033998695762E-2</v>
      </c>
      <c r="M741" s="36">
        <f>SUM($L$9:L741)*RRF</f>
        <v>79.950802644846149</v>
      </c>
      <c r="N741" s="33"/>
      <c r="O741" s="36">
        <f t="shared" si="222"/>
        <v>85.735370295065891</v>
      </c>
      <c r="P741" s="33"/>
      <c r="Q741" s="33"/>
      <c r="R741" s="33"/>
      <c r="S741" s="33"/>
      <c r="T741" s="33"/>
      <c r="U741" s="33"/>
      <c r="V741" s="33"/>
      <c r="W741" s="31">
        <f t="shared" si="223"/>
        <v>1.5604719072126485E-36</v>
      </c>
      <c r="X741" s="31">
        <f t="shared" si="224"/>
        <v>4.0491973551538196</v>
      </c>
      <c r="Y741" s="31">
        <f t="shared" si="225"/>
        <v>4.0491973551538196</v>
      </c>
      <c r="Z741" s="31">
        <f t="shared" si="226"/>
        <v>-1.7353702950658914</v>
      </c>
      <c r="AA741" s="31"/>
      <c r="AB741" s="31"/>
      <c r="AC741" s="31"/>
      <c r="AD741" s="31"/>
      <c r="AE741" s="31"/>
      <c r="AF741" s="31"/>
      <c r="AG741" s="31"/>
      <c r="AH741" s="33">
        <f t="shared" si="227"/>
        <v>0.95179526958150173</v>
      </c>
      <c r="AI741" s="33">
        <f t="shared" si="228"/>
        <v>1.0206591701793559</v>
      </c>
      <c r="AJ741" s="33">
        <f t="shared" si="229"/>
        <v>0.99999999999999967</v>
      </c>
      <c r="AK741" s="95">
        <f t="shared" si="230"/>
        <v>0.97543455293244619</v>
      </c>
      <c r="AL741" s="3">
        <f t="shared" si="231"/>
        <v>0.97553769130242229</v>
      </c>
      <c r="AM741" s="3"/>
      <c r="AN741" s="3"/>
      <c r="AO741" s="3"/>
      <c r="AP741" s="3"/>
      <c r="AQ741" s="3"/>
      <c r="AR741" s="90">
        <f t="shared" si="237"/>
        <v>0</v>
      </c>
      <c r="AS741" s="91">
        <f t="shared" si="238"/>
        <v>0</v>
      </c>
      <c r="AT741" s="89">
        <f>SUM(AS$9:AS741)*RLR</f>
        <v>120</v>
      </c>
      <c r="AU741" s="90">
        <f>AT741-SUM(AW$9:AW741)</f>
        <v>2.9354770437093265</v>
      </c>
      <c r="AV741" s="48">
        <f t="shared" si="232"/>
        <v>0.29069767441860467</v>
      </c>
      <c r="AW741" s="31">
        <f t="shared" si="239"/>
        <v>8.5665672481789763E-3</v>
      </c>
      <c r="AX741" s="90">
        <f>SUM(AW$9:AW741)*RRF</f>
        <v>81.94516606940347</v>
      </c>
      <c r="AY741" s="96"/>
    </row>
    <row r="742" spans="1:51" x14ac:dyDescent="0.25">
      <c r="A742" s="14">
        <f t="shared" si="233"/>
        <v>7.33</v>
      </c>
      <c r="B742" s="59">
        <f>IF($B$4="AY",0,IFERROR(P*INDEX('UWYr writing pattern'!$C$4:$C$18,MATCH('Extended model w.Calcs'!$A742,'UWYr writing pattern'!$A$4:$A$18,0)) / 25,B741))</f>
        <v>0</v>
      </c>
      <c r="C742" s="36">
        <f t="shared" si="234"/>
        <v>1.4497527099866084E-36</v>
      </c>
      <c r="E742" s="48">
        <f t="shared" si="220"/>
        <v>21.990000000000002</v>
      </c>
      <c r="F742" s="34">
        <f t="shared" si="235"/>
        <v>4.0795194145702099E-37</v>
      </c>
      <c r="G742" s="31">
        <f>SUM($F$9:F742)*RLR</f>
        <v>119.99999999999996</v>
      </c>
      <c r="H742" s="32"/>
      <c r="I742" s="36">
        <f>G742-SUM($L$9:L742)</f>
        <v>5.767752046585386</v>
      </c>
      <c r="K742" s="48">
        <f t="shared" si="221"/>
        <v>0.29041626331074538</v>
      </c>
      <c r="L742" s="31">
        <f t="shared" si="236"/>
        <v>1.6815603634359716E-2</v>
      </c>
      <c r="M742" s="36">
        <f>SUM($L$9:L742)*RRF</f>
        <v>79.962573567390194</v>
      </c>
      <c r="N742" s="33"/>
      <c r="O742" s="36">
        <f t="shared" si="222"/>
        <v>85.73032561397558</v>
      </c>
      <c r="P742" s="33"/>
      <c r="Q742" s="33"/>
      <c r="R742" s="33"/>
      <c r="S742" s="33"/>
      <c r="T742" s="33"/>
      <c r="U742" s="33"/>
      <c r="V742" s="33"/>
      <c r="W742" s="31">
        <f t="shared" si="223"/>
        <v>1.2177922763887509E-36</v>
      </c>
      <c r="X742" s="31">
        <f t="shared" si="224"/>
        <v>4.0374264326097702</v>
      </c>
      <c r="Y742" s="31">
        <f t="shared" si="225"/>
        <v>4.0374264326097702</v>
      </c>
      <c r="Z742" s="31">
        <f t="shared" si="226"/>
        <v>-1.7303256139755803</v>
      </c>
      <c r="AA742" s="31"/>
      <c r="AB742" s="31"/>
      <c r="AC742" s="31"/>
      <c r="AD742" s="31"/>
      <c r="AE742" s="31"/>
      <c r="AF742" s="31"/>
      <c r="AG742" s="31"/>
      <c r="AH742" s="33">
        <f t="shared" si="227"/>
        <v>0.95193539961178808</v>
      </c>
      <c r="AI742" s="33">
        <f t="shared" si="228"/>
        <v>1.0205991144520903</v>
      </c>
      <c r="AJ742" s="33">
        <f t="shared" si="229"/>
        <v>0.99999999999999967</v>
      </c>
      <c r="AK742" s="95">
        <f t="shared" si="230"/>
        <v>0.97550582594519564</v>
      </c>
      <c r="AL742" s="3">
        <f t="shared" si="231"/>
        <v>0.97560880266491523</v>
      </c>
      <c r="AM742" s="3"/>
      <c r="AN742" s="3"/>
      <c r="AO742" s="3"/>
      <c r="AP742" s="3"/>
      <c r="AQ742" s="3"/>
      <c r="AR742" s="90">
        <f t="shared" si="237"/>
        <v>0</v>
      </c>
      <c r="AS742" s="91">
        <f t="shared" si="238"/>
        <v>0</v>
      </c>
      <c r="AT742" s="89">
        <f>SUM(AS$9:AS742)*RLR</f>
        <v>120</v>
      </c>
      <c r="AU742" s="90">
        <f>AT742-SUM(AW$9:AW742)</f>
        <v>2.9269436802101723</v>
      </c>
      <c r="AV742" s="48">
        <f t="shared" si="232"/>
        <v>0.29041626331074538</v>
      </c>
      <c r="AW742" s="31">
        <f t="shared" si="239"/>
        <v>8.5333634991550198E-3</v>
      </c>
      <c r="AX742" s="90">
        <f>SUM(AW$9:AW742)*RRF</f>
        <v>81.951139423852879</v>
      </c>
      <c r="AY742" s="96"/>
    </row>
    <row r="743" spans="1:51" x14ac:dyDescent="0.25">
      <c r="A743" s="14">
        <f t="shared" si="233"/>
        <v>7.34</v>
      </c>
      <c r="B743" s="59">
        <f>IF($B$4="AY",0,IFERROR(P*INDEX('UWYr writing pattern'!$C$4:$C$18,MATCH('Extended model w.Calcs'!$A743,'UWYr writing pattern'!$A$4:$A$18,0)) / 25,B742))</f>
        <v>0</v>
      </c>
      <c r="C743" s="36">
        <f t="shared" si="234"/>
        <v>1.1309520890605532E-36</v>
      </c>
      <c r="E743" s="48">
        <f t="shared" si="220"/>
        <v>22.02</v>
      </c>
      <c r="F743" s="34">
        <f t="shared" si="235"/>
        <v>3.1880062092605521E-37</v>
      </c>
      <c r="G743" s="31">
        <f>SUM($F$9:F743)*RLR</f>
        <v>119.99999999999996</v>
      </c>
      <c r="H743" s="32"/>
      <c r="I743" s="36">
        <f>G743-SUM($L$9:L743)</f>
        <v>5.7510015566146677</v>
      </c>
      <c r="K743" s="48">
        <f t="shared" si="221"/>
        <v>0.29013539651837522</v>
      </c>
      <c r="L743" s="31">
        <f t="shared" si="236"/>
        <v>1.6750489970722319E-2</v>
      </c>
      <c r="M743" s="36">
        <f>SUM($L$9:L743)*RRF</f>
        <v>79.974298910369697</v>
      </c>
      <c r="N743" s="33"/>
      <c r="O743" s="36">
        <f t="shared" si="222"/>
        <v>85.725300466984365</v>
      </c>
      <c r="P743" s="33"/>
      <c r="Q743" s="33"/>
      <c r="R743" s="33"/>
      <c r="S743" s="33"/>
      <c r="T743" s="33"/>
      <c r="U743" s="33"/>
      <c r="V743" s="33"/>
      <c r="W743" s="31">
        <f t="shared" si="223"/>
        <v>9.4999975481086459E-37</v>
      </c>
      <c r="X743" s="31">
        <f t="shared" si="224"/>
        <v>4.0257010896302674</v>
      </c>
      <c r="Y743" s="31">
        <f t="shared" si="225"/>
        <v>4.0257010896302674</v>
      </c>
      <c r="Z743" s="31">
        <f t="shared" si="226"/>
        <v>-1.7253004669843648</v>
      </c>
      <c r="AA743" s="31"/>
      <c r="AB743" s="31"/>
      <c r="AC743" s="31"/>
      <c r="AD743" s="31"/>
      <c r="AE743" s="31"/>
      <c r="AF743" s="31"/>
      <c r="AG743" s="31"/>
      <c r="AH743" s="33">
        <f t="shared" si="227"/>
        <v>0.9520749870282107</v>
      </c>
      <c r="AI743" s="33">
        <f t="shared" si="228"/>
        <v>1.0205392912736233</v>
      </c>
      <c r="AJ743" s="33">
        <f t="shared" si="229"/>
        <v>0.99999999999999967</v>
      </c>
      <c r="AK743" s="95">
        <f t="shared" si="230"/>
        <v>0.97557682350690289</v>
      </c>
      <c r="AL743" s="3">
        <f t="shared" si="231"/>
        <v>0.97567963866879248</v>
      </c>
      <c r="AM743" s="3"/>
      <c r="AN743" s="3"/>
      <c r="AO743" s="3"/>
      <c r="AP743" s="3"/>
      <c r="AQ743" s="3"/>
      <c r="AR743" s="90">
        <f t="shared" si="237"/>
        <v>0</v>
      </c>
      <c r="AS743" s="91">
        <f t="shared" si="238"/>
        <v>0</v>
      </c>
      <c r="AT743" s="89">
        <f>SUM(AS$9:AS743)*RLR</f>
        <v>120</v>
      </c>
      <c r="AU743" s="90">
        <f>AT743-SUM(AW$9:AW743)</f>
        <v>2.9184433597448987</v>
      </c>
      <c r="AV743" s="48">
        <f t="shared" si="232"/>
        <v>0.29013539651837522</v>
      </c>
      <c r="AW743" s="31">
        <f t="shared" si="239"/>
        <v>8.500320465276396E-3</v>
      </c>
      <c r="AX743" s="90">
        <f>SUM(AW$9:AW743)*RRF</f>
        <v>81.957089648178567</v>
      </c>
      <c r="AY743" s="96"/>
    </row>
    <row r="744" spans="1:51" x14ac:dyDescent="0.25">
      <c r="A744" s="14">
        <f t="shared" si="233"/>
        <v>7.35</v>
      </c>
      <c r="B744" s="59">
        <f>IF($B$4="AY",0,IFERROR(P*INDEX('UWYr writing pattern'!$C$4:$C$18,MATCH('Extended model w.Calcs'!$A744,'UWYr writing pattern'!$A$4:$A$18,0)) / 25,B743))</f>
        <v>0</v>
      </c>
      <c r="C744" s="36">
        <f t="shared" si="234"/>
        <v>8.8191643904941955E-37</v>
      </c>
      <c r="E744" s="48">
        <f t="shared" si="220"/>
        <v>22.049999999999997</v>
      </c>
      <c r="F744" s="34">
        <f t="shared" si="235"/>
        <v>2.4903565001113379E-37</v>
      </c>
      <c r="G744" s="31">
        <f>SUM($F$9:F744)*RLR</f>
        <v>119.99999999999996</v>
      </c>
      <c r="H744" s="32"/>
      <c r="I744" s="36">
        <f>G744-SUM($L$9:L744)</f>
        <v>5.7343158654446</v>
      </c>
      <c r="K744" s="48">
        <f t="shared" si="221"/>
        <v>0.28985507246376813</v>
      </c>
      <c r="L744" s="31">
        <f t="shared" si="236"/>
        <v>1.6685691170061898E-2</v>
      </c>
      <c r="M744" s="36">
        <f>SUM($L$9:L744)*RRF</f>
        <v>79.985978894188747</v>
      </c>
      <c r="N744" s="33"/>
      <c r="O744" s="36">
        <f t="shared" si="222"/>
        <v>85.720294759633347</v>
      </c>
      <c r="P744" s="33"/>
      <c r="Q744" s="33"/>
      <c r="R744" s="33"/>
      <c r="S744" s="33"/>
      <c r="T744" s="33"/>
      <c r="U744" s="33"/>
      <c r="V744" s="33"/>
      <c r="W744" s="31">
        <f t="shared" si="223"/>
        <v>7.408098088015123E-37</v>
      </c>
      <c r="X744" s="31">
        <f t="shared" si="224"/>
        <v>4.0140211058112198</v>
      </c>
      <c r="Y744" s="31">
        <f t="shared" si="225"/>
        <v>4.0140211058112198</v>
      </c>
      <c r="Z744" s="31">
        <f t="shared" si="226"/>
        <v>-1.7202947596333473</v>
      </c>
      <c r="AA744" s="31"/>
      <c r="AB744" s="31"/>
      <c r="AC744" s="31"/>
      <c r="AD744" s="31"/>
      <c r="AE744" s="31"/>
      <c r="AF744" s="31"/>
      <c r="AG744" s="31"/>
      <c r="AH744" s="33">
        <f t="shared" si="227"/>
        <v>0.95221403445462793</v>
      </c>
      <c r="AI744" s="33">
        <f t="shared" si="228"/>
        <v>1.0204796995194445</v>
      </c>
      <c r="AJ744" s="33">
        <f t="shared" si="229"/>
        <v>0.99999999999999967</v>
      </c>
      <c r="AK744" s="95">
        <f t="shared" si="230"/>
        <v>0.97564754694696343</v>
      </c>
      <c r="AL744" s="3">
        <f t="shared" si="231"/>
        <v>0.97575020064557549</v>
      </c>
      <c r="AM744" s="3"/>
      <c r="AN744" s="3"/>
      <c r="AO744" s="3"/>
      <c r="AP744" s="3"/>
      <c r="AQ744" s="3"/>
      <c r="AR744" s="90">
        <f t="shared" si="237"/>
        <v>0</v>
      </c>
      <c r="AS744" s="91">
        <f t="shared" si="238"/>
        <v>0</v>
      </c>
      <c r="AT744" s="89">
        <f>SUM(AS$9:AS744)*RLR</f>
        <v>120</v>
      </c>
      <c r="AU744" s="90">
        <f>AT744-SUM(AW$9:AW744)</f>
        <v>2.9099759225309327</v>
      </c>
      <c r="AV744" s="48">
        <f t="shared" si="232"/>
        <v>0.28985507246376813</v>
      </c>
      <c r="AW744" s="31">
        <f t="shared" si="239"/>
        <v>8.4674372139600541E-3</v>
      </c>
      <c r="AX744" s="90">
        <f>SUM(AW$9:AW744)*RRF</f>
        <v>81.963016854228343</v>
      </c>
      <c r="AY744" s="96"/>
    </row>
    <row r="745" spans="1:51" x14ac:dyDescent="0.25">
      <c r="A745" s="14">
        <f t="shared" si="233"/>
        <v>7.36</v>
      </c>
      <c r="B745" s="59">
        <f>IF($B$4="AY",0,IFERROR(P*INDEX('UWYr writing pattern'!$C$4:$C$18,MATCH('Extended model w.Calcs'!$A745,'UWYr writing pattern'!$A$4:$A$18,0)) / 25,B744))</f>
        <v>0</v>
      </c>
      <c r="C745" s="36">
        <f t="shared" si="234"/>
        <v>6.8745386423902256E-37</v>
      </c>
      <c r="E745" s="48">
        <f t="shared" si="220"/>
        <v>22.080000000000002</v>
      </c>
      <c r="F745" s="34">
        <f t="shared" si="235"/>
        <v>1.9446257481039699E-37</v>
      </c>
      <c r="G745" s="31">
        <f>SUM($F$9:F745)*RLR</f>
        <v>119.99999999999996</v>
      </c>
      <c r="H745" s="32"/>
      <c r="I745" s="36">
        <f>G745-SUM($L$9:L745)</f>
        <v>5.7176946600375089</v>
      </c>
      <c r="K745" s="48">
        <f t="shared" si="221"/>
        <v>0.28957528957528961</v>
      </c>
      <c r="L745" s="31">
        <f t="shared" si="236"/>
        <v>1.6621205407085799E-2</v>
      </c>
      <c r="M745" s="36">
        <f>SUM($L$9:L745)*RRF</f>
        <v>79.997613737973708</v>
      </c>
      <c r="N745" s="33"/>
      <c r="O745" s="36">
        <f t="shared" si="222"/>
        <v>85.715308398011217</v>
      </c>
      <c r="P745" s="33"/>
      <c r="Q745" s="33"/>
      <c r="R745" s="33"/>
      <c r="S745" s="33"/>
      <c r="T745" s="33"/>
      <c r="U745" s="33"/>
      <c r="V745" s="33"/>
      <c r="W745" s="31">
        <f t="shared" si="223"/>
        <v>5.7746124596077885E-37</v>
      </c>
      <c r="X745" s="31">
        <f t="shared" si="224"/>
        <v>4.0023862620262562</v>
      </c>
      <c r="Y745" s="31">
        <f t="shared" si="225"/>
        <v>4.0023862620262562</v>
      </c>
      <c r="Z745" s="31">
        <f t="shared" si="226"/>
        <v>-1.7153083980112172</v>
      </c>
      <c r="AA745" s="31"/>
      <c r="AB745" s="31"/>
      <c r="AC745" s="31"/>
      <c r="AD745" s="31"/>
      <c r="AE745" s="31"/>
      <c r="AF745" s="31"/>
      <c r="AG745" s="31"/>
      <c r="AH745" s="33">
        <f t="shared" si="227"/>
        <v>0.95235254449968698</v>
      </c>
      <c r="AI745" s="33">
        <f t="shared" si="228"/>
        <v>1.0204203380715622</v>
      </c>
      <c r="AJ745" s="33">
        <f t="shared" si="229"/>
        <v>0.99999999999999967</v>
      </c>
      <c r="AK745" s="95">
        <f t="shared" si="230"/>
        <v>0.97571799758708122</v>
      </c>
      <c r="AL745" s="3">
        <f t="shared" si="231"/>
        <v>0.97582048991906656</v>
      </c>
      <c r="AM745" s="3"/>
      <c r="AN745" s="3"/>
      <c r="AO745" s="3"/>
      <c r="AP745" s="3"/>
      <c r="AQ745" s="3"/>
      <c r="AR745" s="90">
        <f t="shared" si="237"/>
        <v>0</v>
      </c>
      <c r="AS745" s="91">
        <f t="shared" si="238"/>
        <v>0</v>
      </c>
      <c r="AT745" s="89">
        <f>SUM(AS$9:AS745)*RLR</f>
        <v>120</v>
      </c>
      <c r="AU745" s="90">
        <f>AT745-SUM(AW$9:AW745)</f>
        <v>2.9015412097120077</v>
      </c>
      <c r="AV745" s="48">
        <f t="shared" si="232"/>
        <v>0.28957528957528961</v>
      </c>
      <c r="AW745" s="31">
        <f t="shared" si="239"/>
        <v>8.4347128189302401E-3</v>
      </c>
      <c r="AX745" s="90">
        <f>SUM(AW$9:AW745)*RRF</f>
        <v>81.968921153201592</v>
      </c>
      <c r="AY745" s="96"/>
    </row>
    <row r="746" spans="1:51" x14ac:dyDescent="0.25">
      <c r="A746" s="14">
        <f t="shared" si="233"/>
        <v>7.37</v>
      </c>
      <c r="B746" s="59">
        <f>IF($B$4="AY",0,IFERROR(P*INDEX('UWYr writing pattern'!$C$4:$C$18,MATCH('Extended model w.Calcs'!$A746,'UWYr writing pattern'!$A$4:$A$18,0)) / 25,B745))</f>
        <v>0</v>
      </c>
      <c r="C746" s="36">
        <f t="shared" si="234"/>
        <v>5.3566405101504635E-37</v>
      </c>
      <c r="E746" s="48">
        <f t="shared" si="220"/>
        <v>22.11</v>
      </c>
      <c r="F746" s="34">
        <f t="shared" si="235"/>
        <v>1.5178981322397621E-37</v>
      </c>
      <c r="G746" s="31">
        <f>SUM($F$9:F746)*RLR</f>
        <v>119.99999999999996</v>
      </c>
      <c r="H746" s="32"/>
      <c r="I746" s="36">
        <f>G746-SUM($L$9:L746)</f>
        <v>5.7011376291686702</v>
      </c>
      <c r="K746" s="48">
        <f t="shared" si="221"/>
        <v>0.28929604628736738</v>
      </c>
      <c r="L746" s="31">
        <f t="shared" si="236"/>
        <v>1.6557030868834487E-2</v>
      </c>
      <c r="M746" s="36">
        <f>SUM($L$9:L746)*RRF</f>
        <v>80.0092036595819</v>
      </c>
      <c r="N746" s="33"/>
      <c r="O746" s="36">
        <f t="shared" si="222"/>
        <v>85.71034128875057</v>
      </c>
      <c r="P746" s="33"/>
      <c r="Q746" s="33"/>
      <c r="R746" s="33"/>
      <c r="S746" s="33"/>
      <c r="T746" s="33"/>
      <c r="U746" s="33"/>
      <c r="V746" s="33"/>
      <c r="W746" s="31">
        <f t="shared" si="223"/>
        <v>4.4995780285263891E-37</v>
      </c>
      <c r="X746" s="31">
        <f t="shared" si="224"/>
        <v>3.9907963404180689</v>
      </c>
      <c r="Y746" s="31">
        <f t="shared" si="225"/>
        <v>3.9907963404180689</v>
      </c>
      <c r="Z746" s="31">
        <f t="shared" si="226"/>
        <v>-1.7103412887505698</v>
      </c>
      <c r="AA746" s="31"/>
      <c r="AB746" s="31"/>
      <c r="AC746" s="31"/>
      <c r="AD746" s="31"/>
      <c r="AE746" s="31"/>
      <c r="AF746" s="31"/>
      <c r="AG746" s="31"/>
      <c r="AH746" s="33">
        <f t="shared" si="227"/>
        <v>0.95249051975692733</v>
      </c>
      <c r="AI746" s="33">
        <f t="shared" si="228"/>
        <v>1.0203612058184592</v>
      </c>
      <c r="AJ746" s="33">
        <f t="shared" si="229"/>
        <v>0.99999999999999967</v>
      </c>
      <c r="AK746" s="95">
        <f t="shared" si="230"/>
        <v>0.97578817674132035</v>
      </c>
      <c r="AL746" s="3">
        <f t="shared" si="231"/>
        <v>0.97589050780540121</v>
      </c>
      <c r="AM746" s="3"/>
      <c r="AN746" s="3"/>
      <c r="AO746" s="3"/>
      <c r="AP746" s="3"/>
      <c r="AQ746" s="3"/>
      <c r="AR746" s="90">
        <f t="shared" si="237"/>
        <v>0</v>
      </c>
      <c r="AS746" s="91">
        <f t="shared" si="238"/>
        <v>0</v>
      </c>
      <c r="AT746" s="89">
        <f>SUM(AS$9:AS746)*RLR</f>
        <v>120</v>
      </c>
      <c r="AU746" s="90">
        <f>AT746-SUM(AW$9:AW746)</f>
        <v>2.893139063351839</v>
      </c>
      <c r="AV746" s="48">
        <f t="shared" si="232"/>
        <v>0.28929604628736738</v>
      </c>
      <c r="AW746" s="31">
        <f t="shared" si="239"/>
        <v>8.402146360169907E-3</v>
      </c>
      <c r="AX746" s="90">
        <f>SUM(AW$9:AW746)*RRF</f>
        <v>81.974802655653704</v>
      </c>
      <c r="AY746" s="96"/>
    </row>
    <row r="747" spans="1:51" x14ac:dyDescent="0.25">
      <c r="A747" s="14">
        <f t="shared" si="233"/>
        <v>7.38</v>
      </c>
      <c r="B747" s="59">
        <f>IF($B$4="AY",0,IFERROR(P*INDEX('UWYr writing pattern'!$C$4:$C$18,MATCH('Extended model w.Calcs'!$A747,'UWYr writing pattern'!$A$4:$A$18,0)) / 25,B746))</f>
        <v>0</v>
      </c>
      <c r="C747" s="36">
        <f t="shared" si="234"/>
        <v>4.1722872933561965E-37</v>
      </c>
      <c r="E747" s="48">
        <f t="shared" si="220"/>
        <v>22.14</v>
      </c>
      <c r="F747" s="34">
        <f t="shared" si="235"/>
        <v>1.1843532167942675E-37</v>
      </c>
      <c r="G747" s="31">
        <f>SUM($F$9:F747)*RLR</f>
        <v>119.99999999999996</v>
      </c>
      <c r="H747" s="32"/>
      <c r="I747" s="36">
        <f>G747-SUM($L$9:L747)</f>
        <v>5.684644463414088</v>
      </c>
      <c r="K747" s="48">
        <f t="shared" si="221"/>
        <v>0.28901734104046245</v>
      </c>
      <c r="L747" s="31">
        <f t="shared" si="236"/>
        <v>1.6493165754586318E-2</v>
      </c>
      <c r="M747" s="36">
        <f>SUM($L$9:L747)*RRF</f>
        <v>80.02074887561011</v>
      </c>
      <c r="N747" s="33"/>
      <c r="O747" s="36">
        <f t="shared" si="222"/>
        <v>85.705393339024198</v>
      </c>
      <c r="P747" s="33"/>
      <c r="Q747" s="33"/>
      <c r="R747" s="33"/>
      <c r="S747" s="33"/>
      <c r="T747" s="33"/>
      <c r="U747" s="33"/>
      <c r="V747" s="33"/>
      <c r="W747" s="31">
        <f t="shared" si="223"/>
        <v>3.5047213264192046E-37</v>
      </c>
      <c r="X747" s="31">
        <f t="shared" si="224"/>
        <v>3.9792511243898612</v>
      </c>
      <c r="Y747" s="31">
        <f t="shared" si="225"/>
        <v>3.9792511243898612</v>
      </c>
      <c r="Z747" s="31">
        <f t="shared" si="226"/>
        <v>-1.705393339024198</v>
      </c>
      <c r="AA747" s="31"/>
      <c r="AB747" s="31"/>
      <c r="AC747" s="31"/>
      <c r="AD747" s="31"/>
      <c r="AE747" s="31"/>
      <c r="AF747" s="31"/>
      <c r="AG747" s="31"/>
      <c r="AH747" s="33">
        <f t="shared" si="227"/>
        <v>0.95262796280488227</v>
      </c>
      <c r="AI747" s="33">
        <f t="shared" si="228"/>
        <v>1.0203023016550499</v>
      </c>
      <c r="AJ747" s="33">
        <f t="shared" si="229"/>
        <v>0.99999999999999967</v>
      </c>
      <c r="AK747" s="95">
        <f t="shared" si="230"/>
        <v>0.9758580857161564</v>
      </c>
      <c r="AL747" s="3">
        <f t="shared" si="231"/>
        <v>0.97596025561310018</v>
      </c>
      <c r="AM747" s="3"/>
      <c r="AN747" s="3"/>
      <c r="AO747" s="3"/>
      <c r="AP747" s="3"/>
      <c r="AQ747" s="3"/>
      <c r="AR747" s="90">
        <f t="shared" si="237"/>
        <v>0</v>
      </c>
      <c r="AS747" s="91">
        <f t="shared" si="238"/>
        <v>0</v>
      </c>
      <c r="AT747" s="89">
        <f>SUM(AS$9:AS747)*RLR</f>
        <v>120</v>
      </c>
      <c r="AU747" s="90">
        <f>AT747-SUM(AW$9:AW747)</f>
        <v>2.8847693264279712</v>
      </c>
      <c r="AV747" s="48">
        <f t="shared" si="232"/>
        <v>0.28901734104046245</v>
      </c>
      <c r="AW747" s="31">
        <f t="shared" si="239"/>
        <v>8.3697369238722435E-3</v>
      </c>
      <c r="AX747" s="90">
        <f>SUM(AW$9:AW747)*RRF</f>
        <v>81.980661471500412</v>
      </c>
      <c r="AY747" s="96"/>
    </row>
    <row r="748" spans="1:51" x14ac:dyDescent="0.25">
      <c r="A748" s="14">
        <f t="shared" si="233"/>
        <v>7.39</v>
      </c>
      <c r="B748" s="59">
        <f>IF($B$4="AY",0,IFERROR(P*INDEX('UWYr writing pattern'!$C$4:$C$18,MATCH('Extended model w.Calcs'!$A748,'UWYr writing pattern'!$A$4:$A$18,0)) / 25,B747))</f>
        <v>0</v>
      </c>
      <c r="C748" s="36">
        <f t="shared" si="234"/>
        <v>3.2485428866071347E-37</v>
      </c>
      <c r="E748" s="48">
        <f t="shared" si="220"/>
        <v>22.169999999999998</v>
      </c>
      <c r="F748" s="34">
        <f t="shared" si="235"/>
        <v>9.2374440674906197E-38</v>
      </c>
      <c r="G748" s="31">
        <f>SUM($F$9:F748)*RLR</f>
        <v>119.99999999999996</v>
      </c>
      <c r="H748" s="32"/>
      <c r="I748" s="36">
        <f>G748-SUM($L$9:L748)</f>
        <v>5.6682148551383307</v>
      </c>
      <c r="K748" s="48">
        <f t="shared" si="221"/>
        <v>0.28873917228103946</v>
      </c>
      <c r="L748" s="31">
        <f t="shared" si="236"/>
        <v>1.6429608275763261E-2</v>
      </c>
      <c r="M748" s="36">
        <f>SUM($L$9:L748)*RRF</f>
        <v>80.032249601403137</v>
      </c>
      <c r="N748" s="33"/>
      <c r="O748" s="36">
        <f t="shared" si="222"/>
        <v>85.700464456541468</v>
      </c>
      <c r="P748" s="33"/>
      <c r="Q748" s="33"/>
      <c r="R748" s="33"/>
      <c r="S748" s="33"/>
      <c r="T748" s="33"/>
      <c r="U748" s="33"/>
      <c r="V748" s="33"/>
      <c r="W748" s="31">
        <f t="shared" si="223"/>
        <v>2.7287760247499928E-37</v>
      </c>
      <c r="X748" s="31">
        <f t="shared" si="224"/>
        <v>3.9677503985968312</v>
      </c>
      <c r="Y748" s="31">
        <f t="shared" si="225"/>
        <v>3.9677503985968312</v>
      </c>
      <c r="Z748" s="31">
        <f t="shared" si="226"/>
        <v>-1.7004644565414679</v>
      </c>
      <c r="AA748" s="31"/>
      <c r="AB748" s="31"/>
      <c r="AC748" s="31"/>
      <c r="AD748" s="31"/>
      <c r="AE748" s="31"/>
      <c r="AF748" s="31"/>
      <c r="AG748" s="31"/>
      <c r="AH748" s="33">
        <f t="shared" si="227"/>
        <v>0.9527648762071802</v>
      </c>
      <c r="AI748" s="33">
        <f t="shared" si="228"/>
        <v>1.0202436244826365</v>
      </c>
      <c r="AJ748" s="33">
        <f t="shared" si="229"/>
        <v>0.99999999999999967</v>
      </c>
      <c r="AK748" s="95">
        <f t="shared" si="230"/>
        <v>0.97592772581052745</v>
      </c>
      <c r="AL748" s="3">
        <f t="shared" si="231"/>
        <v>0.97602973464312015</v>
      </c>
      <c r="AM748" s="3"/>
      <c r="AN748" s="3"/>
      <c r="AO748" s="3"/>
      <c r="AP748" s="3"/>
      <c r="AQ748" s="3"/>
      <c r="AR748" s="90">
        <f t="shared" si="237"/>
        <v>0</v>
      </c>
      <c r="AS748" s="91">
        <f t="shared" si="238"/>
        <v>0</v>
      </c>
      <c r="AT748" s="89">
        <f>SUM(AS$9:AS748)*RLR</f>
        <v>120</v>
      </c>
      <c r="AU748" s="90">
        <f>AT748-SUM(AW$9:AW748)</f>
        <v>2.876431842825582</v>
      </c>
      <c r="AV748" s="48">
        <f t="shared" si="232"/>
        <v>0.28873917228103946</v>
      </c>
      <c r="AW748" s="31">
        <f t="shared" si="239"/>
        <v>8.3374836023929807E-3</v>
      </c>
      <c r="AX748" s="90">
        <f>SUM(AW$9:AW748)*RRF</f>
        <v>81.986497710022093</v>
      </c>
      <c r="AY748" s="96"/>
    </row>
    <row r="749" spans="1:51" x14ac:dyDescent="0.25">
      <c r="A749" s="14">
        <f t="shared" si="233"/>
        <v>7.4</v>
      </c>
      <c r="B749" s="59">
        <f>IF($B$4="AY",0,IFERROR(P*INDEX('UWYr writing pattern'!$C$4:$C$18,MATCH('Extended model w.Calcs'!$A749,'UWYr writing pattern'!$A$4:$A$18,0)) / 25,B748))</f>
        <v>0</v>
      </c>
      <c r="C749" s="36">
        <f t="shared" si="234"/>
        <v>2.5283409286463329E-37</v>
      </c>
      <c r="E749" s="48">
        <f t="shared" si="220"/>
        <v>22.200000000000003</v>
      </c>
      <c r="F749" s="34">
        <f t="shared" si="235"/>
        <v>7.2020195796080176E-38</v>
      </c>
      <c r="G749" s="31">
        <f>SUM($F$9:F749)*RLR</f>
        <v>119.99999999999996</v>
      </c>
      <c r="H749" s="32"/>
      <c r="I749" s="36">
        <f>G749-SUM($L$9:L749)</f>
        <v>5.6518484984824937</v>
      </c>
      <c r="K749" s="48">
        <f t="shared" si="221"/>
        <v>0.28846153846153844</v>
      </c>
      <c r="L749" s="31">
        <f t="shared" si="236"/>
        <v>1.6366356655837334E-2</v>
      </c>
      <c r="M749" s="36">
        <f>SUM($L$9:L749)*RRF</f>
        <v>80.043706051062216</v>
      </c>
      <c r="N749" s="33"/>
      <c r="O749" s="36">
        <f t="shared" si="222"/>
        <v>85.69555454954471</v>
      </c>
      <c r="P749" s="33"/>
      <c r="Q749" s="33"/>
      <c r="R749" s="33"/>
      <c r="S749" s="33"/>
      <c r="T749" s="33"/>
      <c r="U749" s="33"/>
      <c r="V749" s="33"/>
      <c r="W749" s="31">
        <f t="shared" si="223"/>
        <v>2.1238063800629194E-37</v>
      </c>
      <c r="X749" s="31">
        <f t="shared" si="224"/>
        <v>3.9562939489377453</v>
      </c>
      <c r="Y749" s="31">
        <f t="shared" si="225"/>
        <v>3.9562939489377453</v>
      </c>
      <c r="Z749" s="31">
        <f t="shared" si="226"/>
        <v>-1.6955545495447097</v>
      </c>
      <c r="AA749" s="31"/>
      <c r="AB749" s="31"/>
      <c r="AC749" s="31"/>
      <c r="AD749" s="31"/>
      <c r="AE749" s="31"/>
      <c r="AF749" s="31"/>
      <c r="AG749" s="31"/>
      <c r="AH749" s="33">
        <f t="shared" si="227"/>
        <v>0.9529012625126454</v>
      </c>
      <c r="AI749" s="33">
        <f t="shared" si="228"/>
        <v>1.0201851732088656</v>
      </c>
      <c r="AJ749" s="33">
        <f t="shared" si="229"/>
        <v>0.99999999999999967</v>
      </c>
      <c r="AK749" s="95">
        <f t="shared" si="230"/>
        <v>0.97599709831588533</v>
      </c>
      <c r="AL749" s="3">
        <f t="shared" si="231"/>
        <v>0.97609894618890503</v>
      </c>
      <c r="AM749" s="3"/>
      <c r="AN749" s="3"/>
      <c r="AO749" s="3"/>
      <c r="AP749" s="3"/>
      <c r="AQ749" s="3"/>
      <c r="AR749" s="90">
        <f t="shared" si="237"/>
        <v>0</v>
      </c>
      <c r="AS749" s="91">
        <f t="shared" si="238"/>
        <v>0</v>
      </c>
      <c r="AT749" s="89">
        <f>SUM(AS$9:AS749)*RLR</f>
        <v>120</v>
      </c>
      <c r="AU749" s="90">
        <f>AT749-SUM(AW$9:AW749)</f>
        <v>2.8681264573313854</v>
      </c>
      <c r="AV749" s="48">
        <f t="shared" si="232"/>
        <v>0.28846153846153844</v>
      </c>
      <c r="AW749" s="31">
        <f t="shared" si="239"/>
        <v>8.3053854942028351E-3</v>
      </c>
      <c r="AX749" s="90">
        <f>SUM(AW$9:AW749)*RRF</f>
        <v>81.992311479868022</v>
      </c>
      <c r="AY749" s="96"/>
    </row>
    <row r="750" spans="1:51" x14ac:dyDescent="0.25">
      <c r="A750" s="14">
        <f t="shared" si="233"/>
        <v>7.41</v>
      </c>
      <c r="B750" s="59">
        <f>IF($B$4="AY",0,IFERROR(P*INDEX('UWYr writing pattern'!$C$4:$C$18,MATCH('Extended model w.Calcs'!$A750,'UWYr writing pattern'!$A$4:$A$18,0)) / 25,B749))</f>
        <v>0</v>
      </c>
      <c r="C750" s="36">
        <f t="shared" si="234"/>
        <v>1.9670492424868469E-37</v>
      </c>
      <c r="E750" s="48">
        <f t="shared" si="220"/>
        <v>22.23</v>
      </c>
      <c r="F750" s="34">
        <f t="shared" si="235"/>
        <v>5.6129168615948595E-38</v>
      </c>
      <c r="G750" s="31">
        <f>SUM($F$9:F750)*RLR</f>
        <v>119.99999999999996</v>
      </c>
      <c r="H750" s="32"/>
      <c r="I750" s="36">
        <f>G750-SUM($L$9:L750)</f>
        <v>5.6355450893522487</v>
      </c>
      <c r="K750" s="48">
        <f t="shared" si="221"/>
        <v>0.28818443804034583</v>
      </c>
      <c r="L750" s="31">
        <f t="shared" si="236"/>
        <v>1.6303409130237961E-2</v>
      </c>
      <c r="M750" s="36">
        <f>SUM($L$9:L750)*RRF</f>
        <v>80.055118437453388</v>
      </c>
      <c r="N750" s="33"/>
      <c r="O750" s="36">
        <f t="shared" si="222"/>
        <v>85.690663526805636</v>
      </c>
      <c r="P750" s="33"/>
      <c r="Q750" s="33"/>
      <c r="R750" s="33"/>
      <c r="S750" s="33"/>
      <c r="T750" s="33"/>
      <c r="U750" s="33"/>
      <c r="V750" s="33"/>
      <c r="W750" s="31">
        <f t="shared" si="223"/>
        <v>1.6523213636889511E-37</v>
      </c>
      <c r="X750" s="31">
        <f t="shared" si="224"/>
        <v>3.9448815625465738</v>
      </c>
      <c r="Y750" s="31">
        <f t="shared" si="225"/>
        <v>3.9448815625465738</v>
      </c>
      <c r="Z750" s="31">
        <f t="shared" si="226"/>
        <v>-1.6906635268056363</v>
      </c>
      <c r="AA750" s="31"/>
      <c r="AB750" s="31"/>
      <c r="AC750" s="31"/>
      <c r="AD750" s="31"/>
      <c r="AE750" s="31"/>
      <c r="AF750" s="31"/>
      <c r="AG750" s="31"/>
      <c r="AH750" s="33">
        <f t="shared" si="227"/>
        <v>0.95303712425539744</v>
      </c>
      <c r="AI750" s="33">
        <f t="shared" si="228"/>
        <v>1.0201269467476861</v>
      </c>
      <c r="AJ750" s="33">
        <f t="shared" si="229"/>
        <v>0.99999999999999967</v>
      </c>
      <c r="AK750" s="95">
        <f t="shared" si="230"/>
        <v>0.97606620451624493</v>
      </c>
      <c r="AL750" s="3">
        <f t="shared" si="231"/>
        <v>0.9761678915364369</v>
      </c>
      <c r="AM750" s="3"/>
      <c r="AN750" s="3"/>
      <c r="AO750" s="3"/>
      <c r="AP750" s="3"/>
      <c r="AQ750" s="3"/>
      <c r="AR750" s="90">
        <f t="shared" si="237"/>
        <v>0</v>
      </c>
      <c r="AS750" s="91">
        <f t="shared" si="238"/>
        <v>0</v>
      </c>
      <c r="AT750" s="89">
        <f>SUM(AS$9:AS750)*RLR</f>
        <v>120</v>
      </c>
      <c r="AU750" s="90">
        <f>AT750-SUM(AW$9:AW750)</f>
        <v>2.8598530156275501</v>
      </c>
      <c r="AV750" s="48">
        <f t="shared" si="232"/>
        <v>0.28818443804034583</v>
      </c>
      <c r="AW750" s="31">
        <f t="shared" si="239"/>
        <v>8.2734417038405339E-3</v>
      </c>
      <c r="AX750" s="90">
        <f>SUM(AW$9:AW750)*RRF</f>
        <v>81.998102889060704</v>
      </c>
      <c r="AY750" s="96"/>
    </row>
    <row r="751" spans="1:51" x14ac:dyDescent="0.25">
      <c r="A751" s="14">
        <f t="shared" si="233"/>
        <v>7.42</v>
      </c>
      <c r="B751" s="59">
        <f>IF($B$4="AY",0,IFERROR(P*INDEX('UWYr writing pattern'!$C$4:$C$18,MATCH('Extended model w.Calcs'!$A751,'UWYr writing pattern'!$A$4:$A$18,0)) / 25,B750))</f>
        <v>0</v>
      </c>
      <c r="C751" s="36">
        <f t="shared" si="234"/>
        <v>1.529774195882021E-37</v>
      </c>
      <c r="E751" s="48">
        <f t="shared" si="220"/>
        <v>22.259999999999998</v>
      </c>
      <c r="F751" s="34">
        <f t="shared" si="235"/>
        <v>4.3727504660482607E-38</v>
      </c>
      <c r="G751" s="31">
        <f>SUM($F$9:F751)*RLR</f>
        <v>119.99999999999996</v>
      </c>
      <c r="H751" s="32"/>
      <c r="I751" s="36">
        <f>G751-SUM($L$9:L751)</f>
        <v>5.6193043254059916</v>
      </c>
      <c r="K751" s="48">
        <f t="shared" si="221"/>
        <v>0.28790786948176583</v>
      </c>
      <c r="L751" s="31">
        <f t="shared" si="236"/>
        <v>1.6240763946260083E-2</v>
      </c>
      <c r="M751" s="36">
        <f>SUM($L$9:L751)*RRF</f>
        <v>80.06648697221577</v>
      </c>
      <c r="N751" s="33"/>
      <c r="O751" s="36">
        <f t="shared" si="222"/>
        <v>85.685791297621762</v>
      </c>
      <c r="P751" s="33"/>
      <c r="Q751" s="33"/>
      <c r="R751" s="33"/>
      <c r="S751" s="33"/>
      <c r="T751" s="33"/>
      <c r="U751" s="33"/>
      <c r="V751" s="33"/>
      <c r="W751" s="31">
        <f t="shared" si="223"/>
        <v>1.2850103245408976E-37</v>
      </c>
      <c r="X751" s="31">
        <f t="shared" si="224"/>
        <v>3.9335130277841936</v>
      </c>
      <c r="Y751" s="31">
        <f t="shared" si="225"/>
        <v>3.9335130277841936</v>
      </c>
      <c r="Z751" s="31">
        <f t="shared" si="226"/>
        <v>-1.6857912976217619</v>
      </c>
      <c r="AA751" s="31"/>
      <c r="AB751" s="31"/>
      <c r="AC751" s="31"/>
      <c r="AD751" s="31"/>
      <c r="AE751" s="31"/>
      <c r="AF751" s="31"/>
      <c r="AG751" s="31"/>
      <c r="AH751" s="33">
        <f t="shared" si="227"/>
        <v>0.9531724639549497</v>
      </c>
      <c r="AI751" s="33">
        <f t="shared" si="228"/>
        <v>1.0200689440193067</v>
      </c>
      <c r="AJ751" s="33">
        <f t="shared" si="229"/>
        <v>0.99999999999999967</v>
      </c>
      <c r="AK751" s="95">
        <f t="shared" si="230"/>
        <v>0.97613504568823528</v>
      </c>
      <c r="AL751" s="3">
        <f t="shared" si="231"/>
        <v>0.97623657196428582</v>
      </c>
      <c r="AM751" s="3"/>
      <c r="AN751" s="3"/>
      <c r="AO751" s="3"/>
      <c r="AP751" s="3"/>
      <c r="AQ751" s="3"/>
      <c r="AR751" s="90">
        <f t="shared" si="237"/>
        <v>0</v>
      </c>
      <c r="AS751" s="91">
        <f t="shared" si="238"/>
        <v>0</v>
      </c>
      <c r="AT751" s="89">
        <f>SUM(AS$9:AS751)*RLR</f>
        <v>120</v>
      </c>
      <c r="AU751" s="90">
        <f>AT751-SUM(AW$9:AW751)</f>
        <v>2.851611364285688</v>
      </c>
      <c r="AV751" s="48">
        <f t="shared" si="232"/>
        <v>0.28790786948176583</v>
      </c>
      <c r="AW751" s="31">
        <f t="shared" si="239"/>
        <v>8.2416513418661387E-3</v>
      </c>
      <c r="AX751" s="90">
        <f>SUM(AW$9:AW751)*RRF</f>
        <v>82.003872045000008</v>
      </c>
      <c r="AY751" s="96"/>
    </row>
    <row r="752" spans="1:51" x14ac:dyDescent="0.25">
      <c r="A752" s="14">
        <f t="shared" si="233"/>
        <v>7.43</v>
      </c>
      <c r="B752" s="59">
        <f>IF($B$4="AY",0,IFERROR(P*INDEX('UWYr writing pattern'!$C$4:$C$18,MATCH('Extended model w.Calcs'!$A752,'UWYr writing pattern'!$A$4:$A$18,0)) / 25,B751))</f>
        <v>0</v>
      </c>
      <c r="C752" s="36">
        <f t="shared" si="234"/>
        <v>1.189246459878683E-37</v>
      </c>
      <c r="E752" s="48">
        <f t="shared" si="220"/>
        <v>22.29</v>
      </c>
      <c r="F752" s="34">
        <f t="shared" si="235"/>
        <v>3.4052773600333784E-38</v>
      </c>
      <c r="G752" s="31">
        <f>SUM($F$9:F752)*RLR</f>
        <v>119.99999999999996</v>
      </c>
      <c r="H752" s="32"/>
      <c r="I752" s="36">
        <f>G752-SUM($L$9:L752)</f>
        <v>5.6031259060430187</v>
      </c>
      <c r="K752" s="48">
        <f t="shared" si="221"/>
        <v>0.28763183125599234</v>
      </c>
      <c r="L752" s="31">
        <f t="shared" si="236"/>
        <v>1.6178419362973106E-2</v>
      </c>
      <c r="M752" s="36">
        <f>SUM($L$9:L752)*RRF</f>
        <v>80.077811865769846</v>
      </c>
      <c r="N752" s="33"/>
      <c r="O752" s="36">
        <f t="shared" si="222"/>
        <v>85.680937771812864</v>
      </c>
      <c r="P752" s="33"/>
      <c r="Q752" s="33"/>
      <c r="R752" s="33"/>
      <c r="S752" s="33"/>
      <c r="T752" s="33"/>
      <c r="U752" s="33"/>
      <c r="V752" s="33"/>
      <c r="W752" s="31">
        <f t="shared" si="223"/>
        <v>9.9896702629809372E-38</v>
      </c>
      <c r="X752" s="31">
        <f t="shared" si="224"/>
        <v>3.922188134230113</v>
      </c>
      <c r="Y752" s="31">
        <f t="shared" si="225"/>
        <v>3.922188134230113</v>
      </c>
      <c r="Z752" s="31">
        <f t="shared" si="226"/>
        <v>-1.6809377718128644</v>
      </c>
      <c r="AA752" s="31"/>
      <c r="AB752" s="31"/>
      <c r="AC752" s="31"/>
      <c r="AD752" s="31"/>
      <c r="AE752" s="31"/>
      <c r="AF752" s="31"/>
      <c r="AG752" s="31"/>
      <c r="AH752" s="33">
        <f t="shared" si="227"/>
        <v>0.95330728411630772</v>
      </c>
      <c r="AI752" s="33">
        <f t="shared" si="228"/>
        <v>1.0200111639501532</v>
      </c>
      <c r="AJ752" s="33">
        <f t="shared" si="229"/>
        <v>0.99999999999999967</v>
      </c>
      <c r="AK752" s="95">
        <f t="shared" si="230"/>
        <v>0.97620362310114794</v>
      </c>
      <c r="AL752" s="3">
        <f t="shared" si="231"/>
        <v>0.97630498874365923</v>
      </c>
      <c r="AM752" s="3"/>
      <c r="AN752" s="3"/>
      <c r="AO752" s="3"/>
      <c r="AP752" s="3"/>
      <c r="AQ752" s="3"/>
      <c r="AR752" s="90">
        <f t="shared" si="237"/>
        <v>0</v>
      </c>
      <c r="AS752" s="91">
        <f t="shared" si="238"/>
        <v>0</v>
      </c>
      <c r="AT752" s="89">
        <f>SUM(AS$9:AS752)*RLR</f>
        <v>120</v>
      </c>
      <c r="AU752" s="90">
        <f>AT752-SUM(AW$9:AW752)</f>
        <v>2.8434013507608711</v>
      </c>
      <c r="AV752" s="48">
        <f t="shared" si="232"/>
        <v>0.28763183125599234</v>
      </c>
      <c r="AW752" s="31">
        <f t="shared" si="239"/>
        <v>8.2100135248148413E-3</v>
      </c>
      <c r="AX752" s="90">
        <f>SUM(AW$9:AW752)*RRF</f>
        <v>82.009619054467379</v>
      </c>
      <c r="AY752" s="96"/>
    </row>
    <row r="753" spans="1:51" x14ac:dyDescent="0.25">
      <c r="A753" s="14">
        <f t="shared" si="233"/>
        <v>7.44</v>
      </c>
      <c r="B753" s="59">
        <f>IF($B$4="AY",0,IFERROR(P*INDEX('UWYr writing pattern'!$C$4:$C$18,MATCH('Extended model w.Calcs'!$A753,'UWYr writing pattern'!$A$4:$A$18,0)) / 25,B752))</f>
        <v>0</v>
      </c>
      <c r="C753" s="36">
        <f t="shared" si="234"/>
        <v>9.2416342397172459E-38</v>
      </c>
      <c r="E753" s="48">
        <f t="shared" si="220"/>
        <v>22.32</v>
      </c>
      <c r="F753" s="34">
        <f t="shared" si="235"/>
        <v>2.6508303590695842E-38</v>
      </c>
      <c r="G753" s="31">
        <f>SUM($F$9:F753)*RLR</f>
        <v>119.99999999999996</v>
      </c>
      <c r="H753" s="32"/>
      <c r="I753" s="36">
        <f>G753-SUM($L$9:L753)</f>
        <v>5.5870095323918889</v>
      </c>
      <c r="K753" s="48">
        <f t="shared" si="221"/>
        <v>0.28735632183908044</v>
      </c>
      <c r="L753" s="31">
        <f t="shared" si="236"/>
        <v>1.6116373651130448E-2</v>
      </c>
      <c r="M753" s="36">
        <f>SUM($L$9:L753)*RRF</f>
        <v>80.089093327325642</v>
      </c>
      <c r="N753" s="33"/>
      <c r="O753" s="36">
        <f t="shared" si="222"/>
        <v>85.676102859717531</v>
      </c>
      <c r="P753" s="33"/>
      <c r="Q753" s="33"/>
      <c r="R753" s="33"/>
      <c r="S753" s="33"/>
      <c r="T753" s="33"/>
      <c r="U753" s="33"/>
      <c r="V753" s="33"/>
      <c r="W753" s="31">
        <f t="shared" si="223"/>
        <v>7.7629727613624854E-38</v>
      </c>
      <c r="X753" s="31">
        <f t="shared" si="224"/>
        <v>3.9109066726743218</v>
      </c>
      <c r="Y753" s="31">
        <f t="shared" si="225"/>
        <v>3.9109066726743218</v>
      </c>
      <c r="Z753" s="31">
        <f t="shared" si="226"/>
        <v>-1.6761028597175311</v>
      </c>
      <c r="AA753" s="31"/>
      <c r="AB753" s="31"/>
      <c r="AC753" s="31"/>
      <c r="AD753" s="31"/>
      <c r="AE753" s="31"/>
      <c r="AF753" s="31"/>
      <c r="AG753" s="31"/>
      <c r="AH753" s="33">
        <f t="shared" si="227"/>
        <v>0.95344158723006722</v>
      </c>
      <c r="AI753" s="33">
        <f t="shared" si="228"/>
        <v>1.0199536054728278</v>
      </c>
      <c r="AJ753" s="33">
        <f t="shared" si="229"/>
        <v>0.99999999999999967</v>
      </c>
      <c r="AK753" s="95">
        <f t="shared" si="230"/>
        <v>0.97627193801698697</v>
      </c>
      <c r="AL753" s="3">
        <f t="shared" si="231"/>
        <v>0.97637314313845225</v>
      </c>
      <c r="AM753" s="3"/>
      <c r="AN753" s="3"/>
      <c r="AO753" s="3"/>
      <c r="AP753" s="3"/>
      <c r="AQ753" s="3"/>
      <c r="AR753" s="90">
        <f t="shared" si="237"/>
        <v>0</v>
      </c>
      <c r="AS753" s="91">
        <f t="shared" si="238"/>
        <v>0</v>
      </c>
      <c r="AT753" s="89">
        <f>SUM(AS$9:AS753)*RLR</f>
        <v>120</v>
      </c>
      <c r="AU753" s="90">
        <f>AT753-SUM(AW$9:AW753)</f>
        <v>2.8352228233857204</v>
      </c>
      <c r="AV753" s="48">
        <f t="shared" si="232"/>
        <v>0.28735632183908044</v>
      </c>
      <c r="AW753" s="31">
        <f t="shared" si="239"/>
        <v>8.1785273751511164E-3</v>
      </c>
      <c r="AX753" s="90">
        <f>SUM(AW$9:AW753)*RRF</f>
        <v>82.015344023629993</v>
      </c>
      <c r="AY753" s="96"/>
    </row>
    <row r="754" spans="1:51" x14ac:dyDescent="0.25">
      <c r="A754" s="14">
        <f t="shared" si="233"/>
        <v>7.45</v>
      </c>
      <c r="B754" s="59">
        <f>IF($B$4="AY",0,IFERROR(P*INDEX('UWYr writing pattern'!$C$4:$C$18,MATCH('Extended model w.Calcs'!$A754,'UWYr writing pattern'!$A$4:$A$18,0)) / 25,B753))</f>
        <v>0</v>
      </c>
      <c r="C754" s="36">
        <f t="shared" si="234"/>
        <v>7.1789014774123563E-38</v>
      </c>
      <c r="E754" s="48">
        <f t="shared" si="220"/>
        <v>22.35</v>
      </c>
      <c r="F754" s="34">
        <f t="shared" si="235"/>
        <v>2.0627327623048894E-38</v>
      </c>
      <c r="G754" s="31">
        <f>SUM($F$9:F754)*RLR</f>
        <v>119.99999999999996</v>
      </c>
      <c r="H754" s="32"/>
      <c r="I754" s="36">
        <f>G754-SUM($L$9:L754)</f>
        <v>5.5709549072988125</v>
      </c>
      <c r="K754" s="48">
        <f t="shared" si="221"/>
        <v>0.28708133971291866</v>
      </c>
      <c r="L754" s="31">
        <f t="shared" si="236"/>
        <v>1.605462509308014E-2</v>
      </c>
      <c r="M754" s="36">
        <f>SUM($L$9:L754)*RRF</f>
        <v>80.100331564890794</v>
      </c>
      <c r="N754" s="33"/>
      <c r="O754" s="36">
        <f t="shared" si="222"/>
        <v>85.671286472189607</v>
      </c>
      <c r="P754" s="33"/>
      <c r="Q754" s="33"/>
      <c r="R754" s="33"/>
      <c r="S754" s="33"/>
      <c r="T754" s="33"/>
      <c r="U754" s="33"/>
      <c r="V754" s="33"/>
      <c r="W754" s="31">
        <f t="shared" si="223"/>
        <v>6.0302772410263791E-38</v>
      </c>
      <c r="X754" s="31">
        <f t="shared" si="224"/>
        <v>3.8996684351091684</v>
      </c>
      <c r="Y754" s="31">
        <f t="shared" si="225"/>
        <v>3.8996684351091684</v>
      </c>
      <c r="Z754" s="31">
        <f t="shared" si="226"/>
        <v>-1.6712864721896068</v>
      </c>
      <c r="AA754" s="31"/>
      <c r="AB754" s="31"/>
      <c r="AC754" s="31"/>
      <c r="AD754" s="31"/>
      <c r="AE754" s="31"/>
      <c r="AF754" s="31"/>
      <c r="AG754" s="31"/>
      <c r="AH754" s="33">
        <f t="shared" si="227"/>
        <v>0.9535753757725095</v>
      </c>
      <c r="AI754" s="33">
        <f t="shared" si="228"/>
        <v>1.0198962675260668</v>
      </c>
      <c r="AJ754" s="33">
        <f t="shared" si="229"/>
        <v>0.99999999999999967</v>
      </c>
      <c r="AK754" s="95">
        <f t="shared" si="230"/>
        <v>0.97633999169051744</v>
      </c>
      <c r="AL754" s="3">
        <f t="shared" si="231"/>
        <v>0.97644103640529578</v>
      </c>
      <c r="AM754" s="3"/>
      <c r="AN754" s="3"/>
      <c r="AO754" s="3"/>
      <c r="AP754" s="3"/>
      <c r="AQ754" s="3"/>
      <c r="AR754" s="90">
        <f t="shared" si="237"/>
        <v>0</v>
      </c>
      <c r="AS754" s="91">
        <f t="shared" si="238"/>
        <v>0</v>
      </c>
      <c r="AT754" s="89">
        <f>SUM(AS$9:AS754)*RLR</f>
        <v>120</v>
      </c>
      <c r="AU754" s="90">
        <f>AT754-SUM(AW$9:AW754)</f>
        <v>2.8270756313644938</v>
      </c>
      <c r="AV754" s="48">
        <f t="shared" si="232"/>
        <v>0.28708133971291866</v>
      </c>
      <c r="AW754" s="31">
        <f t="shared" si="239"/>
        <v>8.1471920212233349E-3</v>
      </c>
      <c r="AX754" s="90">
        <f>SUM(AW$9:AW754)*RRF</f>
        <v>82.021047058044843</v>
      </c>
      <c r="AY754" s="96"/>
    </row>
    <row r="755" spans="1:51" x14ac:dyDescent="0.25">
      <c r="A755" s="14">
        <f t="shared" si="233"/>
        <v>7.46</v>
      </c>
      <c r="B755" s="59">
        <f>IF($B$4="AY",0,IFERROR(P*INDEX('UWYr writing pattern'!$C$4:$C$18,MATCH('Extended model w.Calcs'!$A755,'UWYr writing pattern'!$A$4:$A$18,0)) / 25,B754))</f>
        <v>0</v>
      </c>
      <c r="C755" s="36">
        <f t="shared" si="234"/>
        <v>5.5744169972106939E-38</v>
      </c>
      <c r="E755" s="48">
        <f t="shared" si="220"/>
        <v>22.38</v>
      </c>
      <c r="F755" s="34">
        <f t="shared" si="235"/>
        <v>1.6044844802016619E-38</v>
      </c>
      <c r="G755" s="31">
        <f>SUM($F$9:F755)*RLR</f>
        <v>119.99999999999996</v>
      </c>
      <c r="H755" s="32"/>
      <c r="I755" s="36">
        <f>G755-SUM($L$9:L755)</f>
        <v>5.5549617353161409</v>
      </c>
      <c r="K755" s="48">
        <f t="shared" si="221"/>
        <v>0.28680688336520072</v>
      </c>
      <c r="L755" s="31">
        <f t="shared" si="236"/>
        <v>1.5993171982676017E-2</v>
      </c>
      <c r="M755" s="36">
        <f>SUM($L$9:L755)*RRF</f>
        <v>80.11152678527867</v>
      </c>
      <c r="N755" s="33"/>
      <c r="O755" s="36">
        <f t="shared" si="222"/>
        <v>85.666488520594811</v>
      </c>
      <c r="P755" s="33"/>
      <c r="Q755" s="33"/>
      <c r="R755" s="33"/>
      <c r="S755" s="33"/>
      <c r="T755" s="33"/>
      <c r="U755" s="33"/>
      <c r="V755" s="33"/>
      <c r="W755" s="31">
        <f t="shared" si="223"/>
        <v>4.6825102776569825E-38</v>
      </c>
      <c r="X755" s="31">
        <f t="shared" si="224"/>
        <v>3.8884732147212984</v>
      </c>
      <c r="Y755" s="31">
        <f t="shared" si="225"/>
        <v>3.8884732147212984</v>
      </c>
      <c r="Z755" s="31">
        <f t="shared" si="226"/>
        <v>-1.666488520594811</v>
      </c>
      <c r="AA755" s="31"/>
      <c r="AB755" s="31"/>
      <c r="AC755" s="31"/>
      <c r="AD755" s="31"/>
      <c r="AE755" s="31"/>
      <c r="AF755" s="31"/>
      <c r="AG755" s="31"/>
      <c r="AH755" s="33">
        <f t="shared" si="227"/>
        <v>0.95370865220569845</v>
      </c>
      <c r="AI755" s="33">
        <f t="shared" si="228"/>
        <v>1.0198391490547001</v>
      </c>
      <c r="AJ755" s="33">
        <f t="shared" si="229"/>
        <v>0.99999999999999967</v>
      </c>
      <c r="AK755" s="95">
        <f t="shared" si="230"/>
        <v>0.97640778536931361</v>
      </c>
      <c r="AL755" s="3">
        <f t="shared" si="231"/>
        <v>0.97650866979360595</v>
      </c>
      <c r="AM755" s="3"/>
      <c r="AN755" s="3"/>
      <c r="AO755" s="3"/>
      <c r="AP755" s="3"/>
      <c r="AQ755" s="3"/>
      <c r="AR755" s="90">
        <f t="shared" si="237"/>
        <v>0</v>
      </c>
      <c r="AS755" s="91">
        <f t="shared" si="238"/>
        <v>0</v>
      </c>
      <c r="AT755" s="89">
        <f>SUM(AS$9:AS755)*RLR</f>
        <v>120</v>
      </c>
      <c r="AU755" s="90">
        <f>AT755-SUM(AW$9:AW755)</f>
        <v>2.8189596247672739</v>
      </c>
      <c r="AV755" s="48">
        <f t="shared" si="232"/>
        <v>0.28680688336520072</v>
      </c>
      <c r="AW755" s="31">
        <f t="shared" si="239"/>
        <v>8.1160065972186429E-3</v>
      </c>
      <c r="AX755" s="90">
        <f>SUM(AW$9:AW755)*RRF</f>
        <v>82.0267282626629</v>
      </c>
      <c r="AY755" s="96"/>
    </row>
    <row r="756" spans="1:51" x14ac:dyDescent="0.25">
      <c r="A756" s="14">
        <f t="shared" si="233"/>
        <v>7.47</v>
      </c>
      <c r="B756" s="59">
        <f>IF($B$4="AY",0,IFERROR(P*INDEX('UWYr writing pattern'!$C$4:$C$18,MATCH('Extended model w.Calcs'!$A756,'UWYr writing pattern'!$A$4:$A$18,0)) / 25,B755))</f>
        <v>0</v>
      </c>
      <c r="C756" s="36">
        <f t="shared" si="234"/>
        <v>4.3268624732349404E-38</v>
      </c>
      <c r="E756" s="48">
        <f t="shared" si="220"/>
        <v>22.41</v>
      </c>
      <c r="F756" s="34">
        <f t="shared" si="235"/>
        <v>1.2475545239757532E-38</v>
      </c>
      <c r="G756" s="31">
        <f>SUM($F$9:F756)*RLR</f>
        <v>119.99999999999996</v>
      </c>
      <c r="H756" s="32"/>
      <c r="I756" s="36">
        <f>G756-SUM($L$9:L756)</f>
        <v>5.5390297226909553</v>
      </c>
      <c r="K756" s="48">
        <f t="shared" si="221"/>
        <v>0.28653295128939832</v>
      </c>
      <c r="L756" s="31">
        <f t="shared" si="236"/>
        <v>1.5932012625189694E-2</v>
      </c>
      <c r="M756" s="36">
        <f>SUM($L$9:L756)*RRF</f>
        <v>80.122679194116301</v>
      </c>
      <c r="N756" s="33"/>
      <c r="O756" s="36">
        <f t="shared" si="222"/>
        <v>85.661708916807257</v>
      </c>
      <c r="P756" s="33"/>
      <c r="Q756" s="33"/>
      <c r="R756" s="33"/>
      <c r="S756" s="33"/>
      <c r="T756" s="33"/>
      <c r="U756" s="33"/>
      <c r="V756" s="33"/>
      <c r="W756" s="31">
        <f t="shared" si="223"/>
        <v>3.6345644775173497E-38</v>
      </c>
      <c r="X756" s="31">
        <f t="shared" si="224"/>
        <v>3.8773208058836683</v>
      </c>
      <c r="Y756" s="31">
        <f t="shared" si="225"/>
        <v>3.8773208058836683</v>
      </c>
      <c r="Z756" s="31">
        <f t="shared" si="226"/>
        <v>-1.6617089168072567</v>
      </c>
      <c r="AA756" s="31"/>
      <c r="AB756" s="31"/>
      <c r="AC756" s="31"/>
      <c r="AD756" s="31"/>
      <c r="AE756" s="31"/>
      <c r="AF756" s="31"/>
      <c r="AG756" s="31"/>
      <c r="AH756" s="33">
        <f t="shared" si="227"/>
        <v>0.95384141897757502</v>
      </c>
      <c r="AI756" s="33">
        <f t="shared" si="228"/>
        <v>1.0197822490096102</v>
      </c>
      <c r="AJ756" s="33">
        <f t="shared" si="229"/>
        <v>0.99999999999999967</v>
      </c>
      <c r="AK756" s="95">
        <f t="shared" si="230"/>
        <v>0.97647532029380724</v>
      </c>
      <c r="AL756" s="3">
        <f t="shared" si="231"/>
        <v>0.97657604454563207</v>
      </c>
      <c r="AM756" s="3"/>
      <c r="AN756" s="3"/>
      <c r="AO756" s="3"/>
      <c r="AP756" s="3"/>
      <c r="AQ756" s="3"/>
      <c r="AR756" s="90">
        <f t="shared" si="237"/>
        <v>0</v>
      </c>
      <c r="AS756" s="91">
        <f t="shared" si="238"/>
        <v>0</v>
      </c>
      <c r="AT756" s="89">
        <f>SUM(AS$9:AS756)*RLR</f>
        <v>120</v>
      </c>
      <c r="AU756" s="90">
        <f>AT756-SUM(AW$9:AW756)</f>
        <v>2.8108746545241559</v>
      </c>
      <c r="AV756" s="48">
        <f t="shared" si="232"/>
        <v>0.28653295128939832</v>
      </c>
      <c r="AW756" s="31">
        <f t="shared" si="239"/>
        <v>8.0849702431183747E-3</v>
      </c>
      <c r="AX756" s="90">
        <f>SUM(AW$9:AW756)*RRF</f>
        <v>82.032387741833091</v>
      </c>
      <c r="AY756" s="96"/>
    </row>
    <row r="757" spans="1:51" x14ac:dyDescent="0.25">
      <c r="A757" s="14">
        <f t="shared" si="233"/>
        <v>7.48</v>
      </c>
      <c r="B757" s="59">
        <f>IF($B$4="AY",0,IFERROR(P*INDEX('UWYr writing pattern'!$C$4:$C$18,MATCH('Extended model w.Calcs'!$A757,'UWYr writing pattern'!$A$4:$A$18,0)) / 25,B756))</f>
        <v>0</v>
      </c>
      <c r="C757" s="36">
        <f t="shared" si="234"/>
        <v>3.3572125929829902E-38</v>
      </c>
      <c r="E757" s="48">
        <f t="shared" si="220"/>
        <v>22.44</v>
      </c>
      <c r="F757" s="34">
        <f t="shared" si="235"/>
        <v>9.6964988025195021E-39</v>
      </c>
      <c r="G757" s="31">
        <f>SUM($F$9:F757)*RLR</f>
        <v>119.99999999999996</v>
      </c>
      <c r="H757" s="32"/>
      <c r="I757" s="36">
        <f>G757-SUM($L$9:L757)</f>
        <v>5.5231585773537262</v>
      </c>
      <c r="K757" s="48">
        <f t="shared" si="221"/>
        <v>0.2862595419847328</v>
      </c>
      <c r="L757" s="31">
        <f t="shared" si="236"/>
        <v>1.587114533722337E-2</v>
      </c>
      <c r="M757" s="36">
        <f>SUM($L$9:L757)*RRF</f>
        <v>80.133788995852356</v>
      </c>
      <c r="N757" s="33"/>
      <c r="O757" s="36">
        <f t="shared" si="222"/>
        <v>85.656947573206082</v>
      </c>
      <c r="P757" s="33"/>
      <c r="Q757" s="33"/>
      <c r="R757" s="33"/>
      <c r="S757" s="33"/>
      <c r="T757" s="33"/>
      <c r="U757" s="33"/>
      <c r="V757" s="33"/>
      <c r="W757" s="31">
        <f t="shared" si="223"/>
        <v>2.8200585781057114E-38</v>
      </c>
      <c r="X757" s="31">
        <f t="shared" si="224"/>
        <v>3.8662110041476079</v>
      </c>
      <c r="Y757" s="31">
        <f t="shared" si="225"/>
        <v>3.8662110041476079</v>
      </c>
      <c r="Z757" s="31">
        <f t="shared" si="226"/>
        <v>-1.6569475732060823</v>
      </c>
      <c r="AA757" s="31"/>
      <c r="AB757" s="31"/>
      <c r="AC757" s="31"/>
      <c r="AD757" s="31"/>
      <c r="AE757" s="31"/>
      <c r="AF757" s="31"/>
      <c r="AG757" s="31"/>
      <c r="AH757" s="33">
        <f t="shared" si="227"/>
        <v>0.95397367852205184</v>
      </c>
      <c r="AI757" s="33">
        <f t="shared" si="228"/>
        <v>1.0197255663476914</v>
      </c>
      <c r="AJ757" s="33">
        <f t="shared" si="229"/>
        <v>0.99999999999999967</v>
      </c>
      <c r="AK757" s="95">
        <f t="shared" si="230"/>
        <v>0.9765425976973352</v>
      </c>
      <c r="AL757" s="3">
        <f t="shared" si="231"/>
        <v>0.97664316189650402</v>
      </c>
      <c r="AM757" s="3"/>
      <c r="AN757" s="3"/>
      <c r="AO757" s="3"/>
      <c r="AP757" s="3"/>
      <c r="AQ757" s="3"/>
      <c r="AR757" s="90">
        <f t="shared" si="237"/>
        <v>0</v>
      </c>
      <c r="AS757" s="91">
        <f t="shared" si="238"/>
        <v>0</v>
      </c>
      <c r="AT757" s="89">
        <f>SUM(AS$9:AS757)*RLR</f>
        <v>120</v>
      </c>
      <c r="AU757" s="90">
        <f>AT757-SUM(AW$9:AW757)</f>
        <v>2.8028205724195061</v>
      </c>
      <c r="AV757" s="48">
        <f t="shared" si="232"/>
        <v>0.2862595419847328</v>
      </c>
      <c r="AW757" s="31">
        <f t="shared" si="239"/>
        <v>8.0540821046537429E-3</v>
      </c>
      <c r="AX757" s="90">
        <f>SUM(AW$9:AW757)*RRF</f>
        <v>82.038025599306337</v>
      </c>
      <c r="AY757" s="96"/>
    </row>
    <row r="758" spans="1:51" x14ac:dyDescent="0.25">
      <c r="A758" s="14">
        <f t="shared" si="233"/>
        <v>7.49</v>
      </c>
      <c r="B758" s="59">
        <f>IF($B$4="AY",0,IFERROR(P*INDEX('UWYr writing pattern'!$C$4:$C$18,MATCH('Extended model w.Calcs'!$A758,'UWYr writing pattern'!$A$4:$A$18,0)) / 25,B757))</f>
        <v>0</v>
      </c>
      <c r="C758" s="36">
        <f t="shared" si="234"/>
        <v>2.6038540871176072E-38</v>
      </c>
      <c r="E758" s="48">
        <f t="shared" si="220"/>
        <v>22.47</v>
      </c>
      <c r="F758" s="34">
        <f t="shared" si="235"/>
        <v>7.5335850586538298E-39</v>
      </c>
      <c r="G758" s="31">
        <f>SUM($F$9:F758)*RLR</f>
        <v>119.99999999999996</v>
      </c>
      <c r="H758" s="32"/>
      <c r="I758" s="36">
        <f>G758-SUM($L$9:L758)</f>
        <v>5.5073480089071012</v>
      </c>
      <c r="K758" s="48">
        <f t="shared" si="221"/>
        <v>0.2859866539561487</v>
      </c>
      <c r="L758" s="31">
        <f t="shared" si="236"/>
        <v>1.581056844662326E-2</v>
      </c>
      <c r="M758" s="36">
        <f>SUM($L$9:L758)*RRF</f>
        <v>80.144856393764996</v>
      </c>
      <c r="N758" s="33"/>
      <c r="O758" s="36">
        <f t="shared" si="222"/>
        <v>85.652204402672098</v>
      </c>
      <c r="P758" s="33"/>
      <c r="Q758" s="33"/>
      <c r="R758" s="33"/>
      <c r="S758" s="33"/>
      <c r="T758" s="33"/>
      <c r="U758" s="33"/>
      <c r="V758" s="33"/>
      <c r="W758" s="31">
        <f t="shared" si="223"/>
        <v>2.1872374331787899E-38</v>
      </c>
      <c r="X758" s="31">
        <f t="shared" si="224"/>
        <v>3.8551436062349707</v>
      </c>
      <c r="Y758" s="31">
        <f t="shared" si="225"/>
        <v>3.8551436062349707</v>
      </c>
      <c r="Z758" s="31">
        <f t="shared" si="226"/>
        <v>-1.6522044026720977</v>
      </c>
      <c r="AA758" s="31"/>
      <c r="AB758" s="31"/>
      <c r="AC758" s="31"/>
      <c r="AD758" s="31"/>
      <c r="AE758" s="31"/>
      <c r="AF758" s="31"/>
      <c r="AG758" s="31"/>
      <c r="AH758" s="33">
        <f t="shared" si="227"/>
        <v>0.95410543325910713</v>
      </c>
      <c r="AI758" s="33">
        <f t="shared" si="228"/>
        <v>1.0196691000318108</v>
      </c>
      <c r="AJ758" s="33">
        <f t="shared" si="229"/>
        <v>0.99999999999999967</v>
      </c>
      <c r="AK758" s="95">
        <f t="shared" si="230"/>
        <v>0.97660961880618669</v>
      </c>
      <c r="AL758" s="3">
        <f t="shared" si="231"/>
        <v>0.97671002307428112</v>
      </c>
      <c r="AM758" s="3"/>
      <c r="AN758" s="3"/>
      <c r="AO758" s="3"/>
      <c r="AP758" s="3"/>
      <c r="AQ758" s="3"/>
      <c r="AR758" s="90">
        <f t="shared" si="237"/>
        <v>0</v>
      </c>
      <c r="AS758" s="91">
        <f t="shared" si="238"/>
        <v>0</v>
      </c>
      <c r="AT758" s="89">
        <f>SUM(AS$9:AS758)*RLR</f>
        <v>120</v>
      </c>
      <c r="AU758" s="90">
        <f>AT758-SUM(AW$9:AW758)</f>
        <v>2.7947972310862497</v>
      </c>
      <c r="AV758" s="48">
        <f t="shared" si="232"/>
        <v>0.2859866539561487</v>
      </c>
      <c r="AW758" s="31">
        <f t="shared" si="239"/>
        <v>8.0233413332619439E-3</v>
      </c>
      <c r="AX758" s="90">
        <f>SUM(AW$9:AW758)*RRF</f>
        <v>82.043641938239617</v>
      </c>
      <c r="AY758" s="96"/>
    </row>
    <row r="759" spans="1:51" x14ac:dyDescent="0.25">
      <c r="A759" s="14">
        <f t="shared" si="233"/>
        <v>7.5</v>
      </c>
      <c r="B759" s="59">
        <f>IF($B$4="AY",0,IFERROR(P*INDEX('UWYr writing pattern'!$C$4:$C$18,MATCH('Extended model w.Calcs'!$A759,'UWYr writing pattern'!$A$4:$A$18,0)) / 25,B758))</f>
        <v>0</v>
      </c>
      <c r="C759" s="36">
        <f t="shared" si="234"/>
        <v>2.018768073742281E-38</v>
      </c>
      <c r="E759" s="48">
        <f t="shared" si="220"/>
        <v>22.5</v>
      </c>
      <c r="F759" s="34">
        <f t="shared" si="235"/>
        <v>5.8508601337532633E-39</v>
      </c>
      <c r="G759" s="31">
        <f>SUM($F$9:F759)*RLR</f>
        <v>119.99999999999996</v>
      </c>
      <c r="H759" s="32"/>
      <c r="I759" s="36">
        <f>G759-SUM($L$9:L759)</f>
        <v>5.4915977286147069</v>
      </c>
      <c r="K759" s="48">
        <f t="shared" si="221"/>
        <v>0.2857142857142857</v>
      </c>
      <c r="L759" s="31">
        <f t="shared" si="236"/>
        <v>1.5750280292393996E-2</v>
      </c>
      <c r="M759" s="36">
        <f>SUM($L$9:L759)*RRF</f>
        <v>80.155881589969667</v>
      </c>
      <c r="N759" s="33"/>
      <c r="O759" s="36">
        <f t="shared" si="222"/>
        <v>85.647479318584374</v>
      </c>
      <c r="P759" s="33"/>
      <c r="Q759" s="33"/>
      <c r="R759" s="33"/>
      <c r="S759" s="33"/>
      <c r="T759" s="33"/>
      <c r="U759" s="33"/>
      <c r="V759" s="33"/>
      <c r="W759" s="31">
        <f t="shared" si="223"/>
        <v>1.6957651819435159E-38</v>
      </c>
      <c r="X759" s="31">
        <f t="shared" si="224"/>
        <v>3.8441184100302945</v>
      </c>
      <c r="Y759" s="31">
        <f t="shared" si="225"/>
        <v>3.8441184100302945</v>
      </c>
      <c r="Z759" s="31">
        <f t="shared" si="226"/>
        <v>-1.6474793185843737</v>
      </c>
      <c r="AA759" s="31"/>
      <c r="AB759" s="31"/>
      <c r="AC759" s="31"/>
      <c r="AD759" s="31"/>
      <c r="AE759" s="31"/>
      <c r="AF759" s="31"/>
      <c r="AG759" s="31"/>
      <c r="AH759" s="33">
        <f t="shared" si="227"/>
        <v>0.95423668559487695</v>
      </c>
      <c r="AI759" s="33">
        <f t="shared" si="228"/>
        <v>1.0196128490307663</v>
      </c>
      <c r="AJ759" s="33">
        <f t="shared" si="229"/>
        <v>0.99999999999999967</v>
      </c>
      <c r="AK759" s="95">
        <f t="shared" si="230"/>
        <v>0.97667638483965014</v>
      </c>
      <c r="AL759" s="3">
        <f t="shared" si="231"/>
        <v>0.97677662929999831</v>
      </c>
      <c r="AM759" s="3"/>
      <c r="AN759" s="3"/>
      <c r="AO759" s="3"/>
      <c r="AP759" s="3"/>
      <c r="AQ759" s="3"/>
      <c r="AR759" s="90">
        <f t="shared" si="237"/>
        <v>0</v>
      </c>
      <c r="AS759" s="91">
        <f t="shared" si="238"/>
        <v>0</v>
      </c>
      <c r="AT759" s="89">
        <f>SUM(AS$9:AS759)*RLR</f>
        <v>120</v>
      </c>
      <c r="AU759" s="90">
        <f>AT759-SUM(AW$9:AW759)</f>
        <v>2.7868044840002</v>
      </c>
      <c r="AV759" s="48">
        <f t="shared" si="232"/>
        <v>0.2857142857142857</v>
      </c>
      <c r="AW759" s="31">
        <f t="shared" si="239"/>
        <v>7.9927470860426588E-3</v>
      </c>
      <c r="AX759" s="90">
        <f>SUM(AW$9:AW759)*RRF</f>
        <v>82.049236861199859</v>
      </c>
      <c r="AY759" s="96"/>
    </row>
    <row r="760" spans="1:51" x14ac:dyDescent="0.25">
      <c r="A760" s="14">
        <f t="shared" si="233"/>
        <v>7.51</v>
      </c>
      <c r="B760" s="59">
        <f>IF($B$4="AY",0,IFERROR(P*INDEX('UWYr writing pattern'!$C$4:$C$18,MATCH('Extended model w.Calcs'!$A760,'UWYr writing pattern'!$A$4:$A$18,0)) / 25,B759))</f>
        <v>0</v>
      </c>
      <c r="C760" s="36">
        <f t="shared" si="234"/>
        <v>1.5645452571502678E-38</v>
      </c>
      <c r="E760" s="48">
        <f t="shared" si="220"/>
        <v>22.53</v>
      </c>
      <c r="F760" s="34">
        <f t="shared" si="235"/>
        <v>4.5422281659201326E-39</v>
      </c>
      <c r="G760" s="31">
        <f>SUM($F$9:F760)*RLR</f>
        <v>119.99999999999996</v>
      </c>
      <c r="H760" s="32"/>
      <c r="I760" s="36">
        <f>G760-SUM($L$9:L760)</f>
        <v>5.4759074493900926</v>
      </c>
      <c r="K760" s="48">
        <f t="shared" si="221"/>
        <v>0.28544243577545197</v>
      </c>
      <c r="L760" s="31">
        <f t="shared" si="236"/>
        <v>1.5690279224613447E-2</v>
      </c>
      <c r="M760" s="36">
        <f>SUM($L$9:L760)*RRF</f>
        <v>80.166864785426895</v>
      </c>
      <c r="N760" s="33"/>
      <c r="O760" s="36">
        <f t="shared" si="222"/>
        <v>85.642772234816988</v>
      </c>
      <c r="P760" s="33"/>
      <c r="Q760" s="33"/>
      <c r="R760" s="33"/>
      <c r="S760" s="33"/>
      <c r="T760" s="33"/>
      <c r="U760" s="33"/>
      <c r="V760" s="33"/>
      <c r="W760" s="31">
        <f t="shared" si="223"/>
        <v>1.3142180160062248E-38</v>
      </c>
      <c r="X760" s="31">
        <f t="shared" si="224"/>
        <v>3.8331352145730646</v>
      </c>
      <c r="Y760" s="31">
        <f t="shared" si="225"/>
        <v>3.8331352145730646</v>
      </c>
      <c r="Z760" s="31">
        <f t="shared" si="226"/>
        <v>-1.642772234816988</v>
      </c>
      <c r="AA760" s="31"/>
      <c r="AB760" s="31"/>
      <c r="AC760" s="31"/>
      <c r="AD760" s="31"/>
      <c r="AE760" s="31"/>
      <c r="AF760" s="31"/>
      <c r="AG760" s="31"/>
      <c r="AH760" s="33">
        <f t="shared" si="227"/>
        <v>0.95436743792174872</v>
      </c>
      <c r="AI760" s="33">
        <f t="shared" si="228"/>
        <v>1.0195568123192498</v>
      </c>
      <c r="AJ760" s="33">
        <f t="shared" si="229"/>
        <v>0.99999999999999967</v>
      </c>
      <c r="AK760" s="95">
        <f t="shared" si="230"/>
        <v>0.97674289701006001</v>
      </c>
      <c r="AL760" s="3">
        <f t="shared" si="231"/>
        <v>0.97684298178771256</v>
      </c>
      <c r="AM760" s="3"/>
      <c r="AN760" s="3"/>
      <c r="AO760" s="3"/>
      <c r="AP760" s="3"/>
      <c r="AQ760" s="3"/>
      <c r="AR760" s="90">
        <f t="shared" si="237"/>
        <v>0</v>
      </c>
      <c r="AS760" s="91">
        <f t="shared" si="238"/>
        <v>0</v>
      </c>
      <c r="AT760" s="89">
        <f>SUM(AS$9:AS760)*RLR</f>
        <v>120</v>
      </c>
      <c r="AU760" s="90">
        <f>AT760-SUM(AW$9:AW760)</f>
        <v>2.7788421854744882</v>
      </c>
      <c r="AV760" s="48">
        <f t="shared" si="232"/>
        <v>0.28544243577545197</v>
      </c>
      <c r="AW760" s="31">
        <f t="shared" si="239"/>
        <v>7.9622985257148567E-3</v>
      </c>
      <c r="AX760" s="90">
        <f>SUM(AW$9:AW760)*RRF</f>
        <v>82.054810470167851</v>
      </c>
      <c r="AY760" s="96"/>
    </row>
    <row r="761" spans="1:51" x14ac:dyDescent="0.25">
      <c r="A761" s="14">
        <f t="shared" si="233"/>
        <v>7.52</v>
      </c>
      <c r="B761" s="59">
        <f>IF($B$4="AY",0,IFERROR(P*INDEX('UWYr writing pattern'!$C$4:$C$18,MATCH('Extended model w.Calcs'!$A761,'UWYr writing pattern'!$A$4:$A$18,0)) / 25,B760))</f>
        <v>0</v>
      </c>
      <c r="C761" s="36">
        <f t="shared" si="234"/>
        <v>1.2120532107143123E-38</v>
      </c>
      <c r="E761" s="48">
        <f t="shared" si="220"/>
        <v>22.56</v>
      </c>
      <c r="F761" s="34">
        <f t="shared" si="235"/>
        <v>3.5249204643595535E-39</v>
      </c>
      <c r="G761" s="31">
        <f>SUM($F$9:F761)*RLR</f>
        <v>119.99999999999996</v>
      </c>
      <c r="H761" s="32"/>
      <c r="I761" s="36">
        <f>G761-SUM($L$9:L761)</f>
        <v>5.4602768857857455</v>
      </c>
      <c r="K761" s="48">
        <f t="shared" si="221"/>
        <v>0.28517110266159695</v>
      </c>
      <c r="L761" s="31">
        <f t="shared" si="236"/>
        <v>1.5630563604348505E-2</v>
      </c>
      <c r="M761" s="36">
        <f>SUM($L$9:L761)*RRF</f>
        <v>80.17780617994994</v>
      </c>
      <c r="N761" s="33"/>
      <c r="O761" s="36">
        <f t="shared" si="222"/>
        <v>85.638083065735685</v>
      </c>
      <c r="P761" s="33"/>
      <c r="Q761" s="33"/>
      <c r="R761" s="33"/>
      <c r="S761" s="33"/>
      <c r="T761" s="33"/>
      <c r="U761" s="33"/>
      <c r="V761" s="33"/>
      <c r="W761" s="31">
        <f t="shared" si="223"/>
        <v>1.0181246970000222E-38</v>
      </c>
      <c r="X761" s="31">
        <f t="shared" si="224"/>
        <v>3.8221938200500216</v>
      </c>
      <c r="Y761" s="31">
        <f t="shared" si="225"/>
        <v>3.8221938200500216</v>
      </c>
      <c r="Z761" s="31">
        <f t="shared" si="226"/>
        <v>-1.6380830657356853</v>
      </c>
      <c r="AA761" s="31"/>
      <c r="AB761" s="31"/>
      <c r="AC761" s="31"/>
      <c r="AD761" s="31"/>
      <c r="AE761" s="31"/>
      <c r="AF761" s="31"/>
      <c r="AG761" s="31"/>
      <c r="AH761" s="33">
        <f t="shared" si="227"/>
        <v>0.95449769261845163</v>
      </c>
      <c r="AI761" s="33">
        <f t="shared" si="228"/>
        <v>1.0195009888778057</v>
      </c>
      <c r="AJ761" s="33">
        <f t="shared" si="229"/>
        <v>0.99999999999999967</v>
      </c>
      <c r="AK761" s="95">
        <f t="shared" si="230"/>
        <v>0.97680915652284284</v>
      </c>
      <c r="AL761" s="3">
        <f t="shared" si="231"/>
        <v>0.97690908174455071</v>
      </c>
      <c r="AM761" s="3"/>
      <c r="AN761" s="3"/>
      <c r="AO761" s="3"/>
      <c r="AP761" s="3"/>
      <c r="AQ761" s="3"/>
      <c r="AR761" s="90">
        <f t="shared" si="237"/>
        <v>0</v>
      </c>
      <c r="AS761" s="91">
        <f t="shared" si="238"/>
        <v>0</v>
      </c>
      <c r="AT761" s="89">
        <f>SUM(AS$9:AS761)*RLR</f>
        <v>120</v>
      </c>
      <c r="AU761" s="90">
        <f>AT761-SUM(AW$9:AW761)</f>
        <v>2.7709101906539075</v>
      </c>
      <c r="AV761" s="48">
        <f t="shared" si="232"/>
        <v>0.28517110266159695</v>
      </c>
      <c r="AW761" s="31">
        <f t="shared" si="239"/>
        <v>7.9319948205741828E-3</v>
      </c>
      <c r="AX761" s="90">
        <f>SUM(AW$9:AW761)*RRF</f>
        <v>82.060362866542263</v>
      </c>
      <c r="AY761" s="96"/>
    </row>
    <row r="762" spans="1:51" x14ac:dyDescent="0.25">
      <c r="A762" s="14">
        <f t="shared" si="233"/>
        <v>7.53</v>
      </c>
      <c r="B762" s="59">
        <f>IF($B$4="AY",0,IFERROR(P*INDEX('UWYr writing pattern'!$C$4:$C$18,MATCH('Extended model w.Calcs'!$A762,'UWYr writing pattern'!$A$4:$A$18,0)) / 25,B761))</f>
        <v>0</v>
      </c>
      <c r="C762" s="36">
        <f t="shared" si="234"/>
        <v>9.3861400637716348E-39</v>
      </c>
      <c r="E762" s="48">
        <f t="shared" si="220"/>
        <v>22.59</v>
      </c>
      <c r="F762" s="34">
        <f t="shared" si="235"/>
        <v>2.7343920433714886E-39</v>
      </c>
      <c r="G762" s="31">
        <f>SUM($F$9:F762)*RLR</f>
        <v>119.99999999999996</v>
      </c>
      <c r="H762" s="32"/>
      <c r="I762" s="36">
        <f>G762-SUM($L$9:L762)</f>
        <v>5.444705753982177</v>
      </c>
      <c r="K762" s="48">
        <f t="shared" si="221"/>
        <v>0.28490028490028485</v>
      </c>
      <c r="L762" s="31">
        <f t="shared" si="236"/>
        <v>1.5571131803571519E-2</v>
      </c>
      <c r="M762" s="36">
        <f>SUM($L$9:L762)*RRF</f>
        <v>80.188705972212446</v>
      </c>
      <c r="N762" s="33"/>
      <c r="O762" s="36">
        <f t="shared" si="222"/>
        <v>85.633411726194623</v>
      </c>
      <c r="P762" s="33"/>
      <c r="Q762" s="33"/>
      <c r="R762" s="33"/>
      <c r="S762" s="33"/>
      <c r="T762" s="33"/>
      <c r="U762" s="33"/>
      <c r="V762" s="33"/>
      <c r="W762" s="31">
        <f t="shared" si="223"/>
        <v>7.8843576535681732E-39</v>
      </c>
      <c r="X762" s="31">
        <f t="shared" si="224"/>
        <v>3.8112940277875236</v>
      </c>
      <c r="Y762" s="31">
        <f t="shared" si="225"/>
        <v>3.8112940277875236</v>
      </c>
      <c r="Z762" s="31">
        <f t="shared" si="226"/>
        <v>-1.6334117261946233</v>
      </c>
      <c r="AA762" s="31"/>
      <c r="AB762" s="31"/>
      <c r="AC762" s="31"/>
      <c r="AD762" s="31"/>
      <c r="AE762" s="31"/>
      <c r="AF762" s="31"/>
      <c r="AG762" s="31"/>
      <c r="AH762" s="33">
        <f t="shared" si="227"/>
        <v>0.95462745205014821</v>
      </c>
      <c r="AI762" s="33">
        <f t="shared" si="228"/>
        <v>1.0194453776927932</v>
      </c>
      <c r="AJ762" s="33">
        <f t="shared" si="229"/>
        <v>0.99999999999999967</v>
      </c>
      <c r="AK762" s="95">
        <f t="shared" si="230"/>
        <v>0.97687516457656309</v>
      </c>
      <c r="AL762" s="3">
        <f t="shared" si="231"/>
        <v>0.97697493037075456</v>
      </c>
      <c r="AM762" s="3"/>
      <c r="AN762" s="3"/>
      <c r="AO762" s="3"/>
      <c r="AP762" s="3"/>
      <c r="AQ762" s="3"/>
      <c r="AR762" s="90">
        <f t="shared" si="237"/>
        <v>0</v>
      </c>
      <c r="AS762" s="91">
        <f t="shared" si="238"/>
        <v>0</v>
      </c>
      <c r="AT762" s="89">
        <f>SUM(AS$9:AS762)*RLR</f>
        <v>120</v>
      </c>
      <c r="AU762" s="90">
        <f>AT762-SUM(AW$9:AW762)</f>
        <v>2.7630083555094558</v>
      </c>
      <c r="AV762" s="48">
        <f t="shared" si="232"/>
        <v>0.28490028490028485</v>
      </c>
      <c r="AW762" s="31">
        <f t="shared" si="239"/>
        <v>7.901835144450307E-3</v>
      </c>
      <c r="AX762" s="90">
        <f>SUM(AW$9:AW762)*RRF</f>
        <v>82.065894151143382</v>
      </c>
      <c r="AY762" s="96"/>
    </row>
    <row r="763" spans="1:51" x14ac:dyDescent="0.25">
      <c r="A763" s="14">
        <f t="shared" si="233"/>
        <v>7.54</v>
      </c>
      <c r="B763" s="59">
        <f>IF($B$4="AY",0,IFERROR(P*INDEX('UWYr writing pattern'!$C$4:$C$18,MATCH('Extended model w.Calcs'!$A763,'UWYr writing pattern'!$A$4:$A$18,0)) / 25,B762))</f>
        <v>0</v>
      </c>
      <c r="C763" s="36">
        <f t="shared" si="234"/>
        <v>7.2658110233656218E-39</v>
      </c>
      <c r="E763" s="48">
        <f t="shared" si="220"/>
        <v>22.62</v>
      </c>
      <c r="F763" s="34">
        <f t="shared" si="235"/>
        <v>2.1203290404060123E-39</v>
      </c>
      <c r="G763" s="31">
        <f>SUM($F$9:F763)*RLR</f>
        <v>119.99999999999996</v>
      </c>
      <c r="H763" s="32"/>
      <c r="I763" s="36">
        <f>G763-SUM($L$9:L763)</f>
        <v>5.4291937717770935</v>
      </c>
      <c r="K763" s="48">
        <f t="shared" si="221"/>
        <v>0.28462998102466797</v>
      </c>
      <c r="L763" s="31">
        <f t="shared" si="236"/>
        <v>1.5511982205077424E-2</v>
      </c>
      <c r="M763" s="36">
        <f>SUM($L$9:L763)*RRF</f>
        <v>80.199564359755996</v>
      </c>
      <c r="N763" s="33"/>
      <c r="O763" s="36">
        <f t="shared" si="222"/>
        <v>85.62875813153309</v>
      </c>
      <c r="P763" s="33"/>
      <c r="Q763" s="33"/>
      <c r="R763" s="33"/>
      <c r="S763" s="33"/>
      <c r="T763" s="33"/>
      <c r="U763" s="33"/>
      <c r="V763" s="33"/>
      <c r="W763" s="31">
        <f t="shared" si="223"/>
        <v>6.1032812596271208E-39</v>
      </c>
      <c r="X763" s="31">
        <f t="shared" si="224"/>
        <v>3.8004356402439652</v>
      </c>
      <c r="Y763" s="31">
        <f t="shared" si="225"/>
        <v>3.8004356402439652</v>
      </c>
      <c r="Z763" s="31">
        <f t="shared" si="226"/>
        <v>-1.6287581315330897</v>
      </c>
      <c r="AA763" s="31"/>
      <c r="AB763" s="31"/>
      <c r="AC763" s="31"/>
      <c r="AD763" s="31"/>
      <c r="AE763" s="31"/>
      <c r="AF763" s="31"/>
      <c r="AG763" s="31"/>
      <c r="AH763" s="33">
        <f t="shared" si="227"/>
        <v>0.95475671856852373</v>
      </c>
      <c r="AI763" s="33">
        <f t="shared" si="228"/>
        <v>1.0193899777563462</v>
      </c>
      <c r="AJ763" s="33">
        <f t="shared" si="229"/>
        <v>0.99999999999999967</v>
      </c>
      <c r="AK763" s="95">
        <f t="shared" si="230"/>
        <v>0.97694092236296881</v>
      </c>
      <c r="AL763" s="3">
        <f t="shared" si="231"/>
        <v>0.97704052885972659</v>
      </c>
      <c r="AM763" s="3"/>
      <c r="AN763" s="3"/>
      <c r="AO763" s="3"/>
      <c r="AP763" s="3"/>
      <c r="AQ763" s="3"/>
      <c r="AR763" s="90">
        <f t="shared" si="237"/>
        <v>0</v>
      </c>
      <c r="AS763" s="91">
        <f t="shared" si="238"/>
        <v>0</v>
      </c>
      <c r="AT763" s="89">
        <f>SUM(AS$9:AS763)*RLR</f>
        <v>120</v>
      </c>
      <c r="AU763" s="90">
        <f>AT763-SUM(AW$9:AW763)</f>
        <v>2.7551365368327936</v>
      </c>
      <c r="AV763" s="48">
        <f t="shared" si="232"/>
        <v>0.28462998102466797</v>
      </c>
      <c r="AW763" s="31">
        <f t="shared" si="239"/>
        <v>7.8718186766651137E-3</v>
      </c>
      <c r="AX763" s="90">
        <f>SUM(AW$9:AW763)*RRF</f>
        <v>82.071404424217036</v>
      </c>
      <c r="AY763" s="96"/>
    </row>
    <row r="764" spans="1:51" x14ac:dyDescent="0.25">
      <c r="A764" s="14">
        <f t="shared" si="233"/>
        <v>7.55</v>
      </c>
      <c r="B764" s="59">
        <f>IF($B$4="AY",0,IFERROR(P*INDEX('UWYr writing pattern'!$C$4:$C$18,MATCH('Extended model w.Calcs'!$A764,'UWYr writing pattern'!$A$4:$A$18,0)) / 25,B763))</f>
        <v>0</v>
      </c>
      <c r="C764" s="36">
        <f t="shared" si="234"/>
        <v>5.6222845698803178E-39</v>
      </c>
      <c r="E764" s="48">
        <f t="shared" si="220"/>
        <v>22.65</v>
      </c>
      <c r="F764" s="34">
        <f t="shared" si="235"/>
        <v>1.6435264534853039E-39</v>
      </c>
      <c r="G764" s="31">
        <f>SUM($F$9:F764)*RLR</f>
        <v>119.99999999999996</v>
      </c>
      <c r="H764" s="32"/>
      <c r="I764" s="36">
        <f>G764-SUM($L$9:L764)</f>
        <v>5.4137406585746959</v>
      </c>
      <c r="K764" s="48">
        <f t="shared" si="221"/>
        <v>0.28436018957345971</v>
      </c>
      <c r="L764" s="31">
        <f t="shared" si="236"/>
        <v>1.5453113202401596E-2</v>
      </c>
      <c r="M764" s="36">
        <f>SUM($L$9:L764)*RRF</f>
        <v>80.21038153899768</v>
      </c>
      <c r="N764" s="33"/>
      <c r="O764" s="36">
        <f t="shared" si="222"/>
        <v>85.624122197572376</v>
      </c>
      <c r="P764" s="33"/>
      <c r="Q764" s="33"/>
      <c r="R764" s="33"/>
      <c r="S764" s="33"/>
      <c r="T764" s="33"/>
      <c r="U764" s="33"/>
      <c r="V764" s="33"/>
      <c r="W764" s="31">
        <f t="shared" si="223"/>
        <v>4.7227190386994661E-39</v>
      </c>
      <c r="X764" s="31">
        <f t="shared" si="224"/>
        <v>3.7896184610022869</v>
      </c>
      <c r="Y764" s="31">
        <f t="shared" si="225"/>
        <v>3.7896184610022869</v>
      </c>
      <c r="Z764" s="31">
        <f t="shared" si="226"/>
        <v>-1.6241221975723761</v>
      </c>
      <c r="AA764" s="31"/>
      <c r="AB764" s="31"/>
      <c r="AC764" s="31"/>
      <c r="AD764" s="31"/>
      <c r="AE764" s="31"/>
      <c r="AF764" s="31"/>
      <c r="AG764" s="31"/>
      <c r="AH764" s="33">
        <f t="shared" si="227"/>
        <v>0.9548854945118771</v>
      </c>
      <c r="AI764" s="33">
        <f t="shared" si="228"/>
        <v>1.0193347880663377</v>
      </c>
      <c r="AJ764" s="33">
        <f t="shared" si="229"/>
        <v>0.99999999999999967</v>
      </c>
      <c r="AK764" s="95">
        <f t="shared" si="230"/>
        <v>0.97700643106703677</v>
      </c>
      <c r="AL764" s="3">
        <f t="shared" si="231"/>
        <v>0.9771058783980765</v>
      </c>
      <c r="AM764" s="3"/>
      <c r="AN764" s="3"/>
      <c r="AO764" s="3"/>
      <c r="AP764" s="3"/>
      <c r="AQ764" s="3"/>
      <c r="AR764" s="90">
        <f t="shared" si="237"/>
        <v>0</v>
      </c>
      <c r="AS764" s="91">
        <f t="shared" si="238"/>
        <v>0</v>
      </c>
      <c r="AT764" s="89">
        <f>SUM(AS$9:AS764)*RLR</f>
        <v>120</v>
      </c>
      <c r="AU764" s="90">
        <f>AT764-SUM(AW$9:AW764)</f>
        <v>2.7472945922308014</v>
      </c>
      <c r="AV764" s="48">
        <f t="shared" si="232"/>
        <v>0.28436018957345971</v>
      </c>
      <c r="AW764" s="31">
        <f t="shared" si="239"/>
        <v>7.8419446019908738E-3</v>
      </c>
      <c r="AX764" s="90">
        <f>SUM(AW$9:AW764)*RRF</f>
        <v>82.076893785438429</v>
      </c>
      <c r="AY764" s="96"/>
    </row>
    <row r="765" spans="1:51" x14ac:dyDescent="0.25">
      <c r="A765" s="14">
        <f t="shared" si="233"/>
        <v>7.56</v>
      </c>
      <c r="B765" s="59">
        <f>IF($B$4="AY",0,IFERROR(P*INDEX('UWYr writing pattern'!$C$4:$C$18,MATCH('Extended model w.Calcs'!$A765,'UWYr writing pattern'!$A$4:$A$18,0)) / 25,B764))</f>
        <v>0</v>
      </c>
      <c r="C765" s="36">
        <f t="shared" si="234"/>
        <v>4.3488371148024264E-39</v>
      </c>
      <c r="E765" s="48">
        <f t="shared" si="220"/>
        <v>22.68</v>
      </c>
      <c r="F765" s="34">
        <f t="shared" si="235"/>
        <v>1.2734474550778918E-39</v>
      </c>
      <c r="G765" s="31">
        <f>SUM($F$9:F765)*RLR</f>
        <v>119.99999999999996</v>
      </c>
      <c r="H765" s="32"/>
      <c r="I765" s="36">
        <f>G765-SUM($L$9:L765)</f>
        <v>5.3983461353749504</v>
      </c>
      <c r="K765" s="48">
        <f t="shared" si="221"/>
        <v>0.28409090909090912</v>
      </c>
      <c r="L765" s="31">
        <f t="shared" si="236"/>
        <v>1.5394523199738473E-2</v>
      </c>
      <c r="M765" s="36">
        <f>SUM($L$9:L765)*RRF</f>
        <v>80.221157705237502</v>
      </c>
      <c r="N765" s="33"/>
      <c r="O765" s="36">
        <f t="shared" si="222"/>
        <v>85.619503840612452</v>
      </c>
      <c r="P765" s="33"/>
      <c r="Q765" s="33"/>
      <c r="R765" s="33"/>
      <c r="S765" s="33"/>
      <c r="T765" s="33"/>
      <c r="U765" s="33"/>
      <c r="V765" s="33"/>
      <c r="W765" s="31">
        <f t="shared" si="223"/>
        <v>3.6530231764340377E-39</v>
      </c>
      <c r="X765" s="31">
        <f t="shared" si="224"/>
        <v>3.7788422947624651</v>
      </c>
      <c r="Y765" s="31">
        <f t="shared" si="225"/>
        <v>3.7788422947624651</v>
      </c>
      <c r="Z765" s="31">
        <f t="shared" si="226"/>
        <v>-1.6195038406124524</v>
      </c>
      <c r="AA765" s="31"/>
      <c r="AB765" s="31"/>
      <c r="AC765" s="31"/>
      <c r="AD765" s="31"/>
      <c r="AE765" s="31"/>
      <c r="AF765" s="31"/>
      <c r="AG765" s="31"/>
      <c r="AH765" s="33">
        <f t="shared" si="227"/>
        <v>0.95501378220520838</v>
      </c>
      <c r="AI765" s="33">
        <f t="shared" si="228"/>
        <v>1.0192798076263387</v>
      </c>
      <c r="AJ765" s="33">
        <f t="shared" si="229"/>
        <v>0.99999999999999967</v>
      </c>
      <c r="AK765" s="95">
        <f t="shared" si="230"/>
        <v>0.97707169186701726</v>
      </c>
      <c r="AL765" s="3">
        <f t="shared" si="231"/>
        <v>0.97717098016566495</v>
      </c>
      <c r="AM765" s="3"/>
      <c r="AN765" s="3"/>
      <c r="AO765" s="3"/>
      <c r="AP765" s="3"/>
      <c r="AQ765" s="3"/>
      <c r="AR765" s="90">
        <f t="shared" si="237"/>
        <v>0</v>
      </c>
      <c r="AS765" s="91">
        <f t="shared" si="238"/>
        <v>0</v>
      </c>
      <c r="AT765" s="89">
        <f>SUM(AS$9:AS765)*RLR</f>
        <v>120</v>
      </c>
      <c r="AU765" s="90">
        <f>AT765-SUM(AW$9:AW765)</f>
        <v>2.7394823801201937</v>
      </c>
      <c r="AV765" s="48">
        <f t="shared" si="232"/>
        <v>0.28409090909090912</v>
      </c>
      <c r="AW765" s="31">
        <f t="shared" si="239"/>
        <v>7.8122121106089142E-3</v>
      </c>
      <c r="AX765" s="90">
        <f>SUM(AW$9:AW765)*RRF</f>
        <v>82.082362333915853</v>
      </c>
      <c r="AY765" s="96"/>
    </row>
    <row r="766" spans="1:51" x14ac:dyDescent="0.25">
      <c r="A766" s="14">
        <f t="shared" si="233"/>
        <v>7.57</v>
      </c>
      <c r="B766" s="59">
        <f>IF($B$4="AY",0,IFERROR(P*INDEX('UWYr writing pattern'!$C$4:$C$18,MATCH('Extended model w.Calcs'!$A766,'UWYr writing pattern'!$A$4:$A$18,0)) / 25,B765))</f>
        <v>0</v>
      </c>
      <c r="C766" s="36">
        <f t="shared" si="234"/>
        <v>3.3625208571652356E-39</v>
      </c>
      <c r="E766" s="48">
        <f t="shared" si="220"/>
        <v>22.71</v>
      </c>
      <c r="F766" s="34">
        <f t="shared" si="235"/>
        <v>9.8631625763719041E-40</v>
      </c>
      <c r="G766" s="31">
        <f>SUM($F$9:F766)*RLR</f>
        <v>119.99999999999996</v>
      </c>
      <c r="H766" s="32"/>
      <c r="I766" s="36">
        <f>G766-SUM($L$9:L766)</f>
        <v>5.3830099247630869</v>
      </c>
      <c r="K766" s="48">
        <f t="shared" si="221"/>
        <v>0.28382213812677387</v>
      </c>
      <c r="L766" s="31">
        <f t="shared" si="236"/>
        <v>1.5336210611860657E-2</v>
      </c>
      <c r="M766" s="36">
        <f>SUM($L$9:L766)*RRF</f>
        <v>80.231893052665811</v>
      </c>
      <c r="N766" s="33"/>
      <c r="O766" s="36">
        <f t="shared" si="222"/>
        <v>85.614902977428898</v>
      </c>
      <c r="P766" s="33"/>
      <c r="Q766" s="33"/>
      <c r="R766" s="33"/>
      <c r="S766" s="33"/>
      <c r="T766" s="33"/>
      <c r="U766" s="33"/>
      <c r="V766" s="33"/>
      <c r="W766" s="31">
        <f t="shared" si="223"/>
        <v>2.8245175200187977E-39</v>
      </c>
      <c r="X766" s="31">
        <f t="shared" si="224"/>
        <v>3.7681069473341604</v>
      </c>
      <c r="Y766" s="31">
        <f t="shared" si="225"/>
        <v>3.7681069473341604</v>
      </c>
      <c r="Z766" s="31">
        <f t="shared" si="226"/>
        <v>-1.6149029774288977</v>
      </c>
      <c r="AA766" s="31"/>
      <c r="AB766" s="31"/>
      <c r="AC766" s="31"/>
      <c r="AD766" s="31"/>
      <c r="AE766" s="31"/>
      <c r="AF766" s="31"/>
      <c r="AG766" s="31"/>
      <c r="AH766" s="33">
        <f t="shared" si="227"/>
        <v>0.95514158396030724</v>
      </c>
      <c r="AI766" s="33">
        <f t="shared" si="228"/>
        <v>1.0192250354455821</v>
      </c>
      <c r="AJ766" s="33">
        <f t="shared" si="229"/>
        <v>0.99999999999999967</v>
      </c>
      <c r="AK766" s="95">
        <f t="shared" si="230"/>
        <v>0.97713670593447866</v>
      </c>
      <c r="AL766" s="3">
        <f t="shared" si="231"/>
        <v>0.97723583533564895</v>
      </c>
      <c r="AM766" s="3"/>
      <c r="AN766" s="3"/>
      <c r="AO766" s="3"/>
      <c r="AP766" s="3"/>
      <c r="AQ766" s="3"/>
      <c r="AR766" s="90">
        <f t="shared" si="237"/>
        <v>0</v>
      </c>
      <c r="AS766" s="91">
        <f t="shared" si="238"/>
        <v>0</v>
      </c>
      <c r="AT766" s="89">
        <f>SUM(AS$9:AS766)*RLR</f>
        <v>120</v>
      </c>
      <c r="AU766" s="90">
        <f>AT766-SUM(AW$9:AW766)</f>
        <v>2.7316997597221189</v>
      </c>
      <c r="AV766" s="48">
        <f t="shared" si="232"/>
        <v>0.28382213812677387</v>
      </c>
      <c r="AW766" s="31">
        <f t="shared" si="239"/>
        <v>7.782620398068733E-3</v>
      </c>
      <c r="AX766" s="90">
        <f>SUM(AW$9:AW766)*RRF</f>
        <v>82.087810168194508</v>
      </c>
      <c r="AY766" s="96"/>
    </row>
    <row r="767" spans="1:51" x14ac:dyDescent="0.25">
      <c r="A767" s="14">
        <f t="shared" si="233"/>
        <v>7.58</v>
      </c>
      <c r="B767" s="59">
        <f>IF($B$4="AY",0,IFERROR(P*INDEX('UWYr writing pattern'!$C$4:$C$18,MATCH('Extended model w.Calcs'!$A767,'UWYr writing pattern'!$A$4:$A$18,0)) / 25,B766))</f>
        <v>0</v>
      </c>
      <c r="C767" s="36">
        <f t="shared" si="234"/>
        <v>2.5988923705030104E-39</v>
      </c>
      <c r="E767" s="48">
        <f t="shared" si="220"/>
        <v>22.740000000000002</v>
      </c>
      <c r="F767" s="34">
        <f t="shared" si="235"/>
        <v>7.6362848666222503E-40</v>
      </c>
      <c r="G767" s="31">
        <f>SUM($F$9:F767)*RLR</f>
        <v>119.99999999999996</v>
      </c>
      <c r="H767" s="32"/>
      <c r="I767" s="36">
        <f>G767-SUM($L$9:L767)</f>
        <v>5.3677317508990541</v>
      </c>
      <c r="K767" s="48">
        <f t="shared" si="221"/>
        <v>0.28355387523629488</v>
      </c>
      <c r="L767" s="31">
        <f t="shared" si="236"/>
        <v>1.5278173864039036E-2</v>
      </c>
      <c r="M767" s="36">
        <f>SUM($L$9:L767)*RRF</f>
        <v>80.242587774370634</v>
      </c>
      <c r="N767" s="33"/>
      <c r="O767" s="36">
        <f t="shared" si="222"/>
        <v>85.610319525269688</v>
      </c>
      <c r="P767" s="33"/>
      <c r="Q767" s="33"/>
      <c r="R767" s="33"/>
      <c r="S767" s="33"/>
      <c r="T767" s="33"/>
      <c r="U767" s="33"/>
      <c r="V767" s="33"/>
      <c r="W767" s="31">
        <f t="shared" si="223"/>
        <v>2.1830695912225284E-39</v>
      </c>
      <c r="X767" s="31">
        <f t="shared" si="224"/>
        <v>3.7574122256293374</v>
      </c>
      <c r="Y767" s="31">
        <f t="shared" si="225"/>
        <v>3.7574122256293374</v>
      </c>
      <c r="Z767" s="31">
        <f t="shared" si="226"/>
        <v>-1.6103195252696878</v>
      </c>
      <c r="AA767" s="31"/>
      <c r="AB767" s="31"/>
      <c r="AC767" s="31"/>
      <c r="AD767" s="31"/>
      <c r="AE767" s="31"/>
      <c r="AF767" s="31"/>
      <c r="AG767" s="31"/>
      <c r="AH767" s="33">
        <f t="shared" si="227"/>
        <v>0.95526890207584092</v>
      </c>
      <c r="AI767" s="33">
        <f t="shared" si="228"/>
        <v>1.0191704705389248</v>
      </c>
      <c r="AJ767" s="33">
        <f t="shared" si="229"/>
        <v>0.99999999999999967</v>
      </c>
      <c r="AK767" s="95">
        <f t="shared" si="230"/>
        <v>0.97720147443435157</v>
      </c>
      <c r="AL767" s="3">
        <f t="shared" si="231"/>
        <v>0.97730044507452596</v>
      </c>
      <c r="AM767" s="3"/>
      <c r="AN767" s="3"/>
      <c r="AO767" s="3"/>
      <c r="AP767" s="3"/>
      <c r="AQ767" s="3"/>
      <c r="AR767" s="90">
        <f t="shared" si="237"/>
        <v>0</v>
      </c>
      <c r="AS767" s="91">
        <f t="shared" si="238"/>
        <v>0</v>
      </c>
      <c r="AT767" s="89">
        <f>SUM(AS$9:AS767)*RLR</f>
        <v>120</v>
      </c>
      <c r="AU767" s="90">
        <f>AT767-SUM(AW$9:AW767)</f>
        <v>2.7239465910568725</v>
      </c>
      <c r="AV767" s="48">
        <f t="shared" si="232"/>
        <v>0.28355387523629488</v>
      </c>
      <c r="AW767" s="31">
        <f t="shared" si="239"/>
        <v>7.7531686652472622E-3</v>
      </c>
      <c r="AX767" s="90">
        <f>SUM(AW$9:AW767)*RRF</f>
        <v>82.093237386260185</v>
      </c>
      <c r="AY767" s="96"/>
    </row>
    <row r="768" spans="1:51" x14ac:dyDescent="0.25">
      <c r="A768" s="14">
        <f t="shared" si="233"/>
        <v>7.59</v>
      </c>
      <c r="B768" s="59">
        <f>IF($B$4="AY",0,IFERROR(P*INDEX('UWYr writing pattern'!$C$4:$C$18,MATCH('Extended model w.Calcs'!$A768,'UWYr writing pattern'!$A$4:$A$18,0)) / 25,B767))</f>
        <v>0</v>
      </c>
      <c r="C768" s="36">
        <f t="shared" si="234"/>
        <v>2.0079042454506256E-39</v>
      </c>
      <c r="E768" s="48">
        <f t="shared" si="220"/>
        <v>22.77</v>
      </c>
      <c r="F768" s="34">
        <f t="shared" si="235"/>
        <v>5.9098812505238463E-40</v>
      </c>
      <c r="G768" s="31">
        <f>SUM($F$9:F768)*RLR</f>
        <v>119.99999999999996</v>
      </c>
      <c r="H768" s="32"/>
      <c r="I768" s="36">
        <f>G768-SUM($L$9:L768)</f>
        <v>5.3525113395070889</v>
      </c>
      <c r="K768" s="48">
        <f t="shared" si="221"/>
        <v>0.28328611898016998</v>
      </c>
      <c r="L768" s="31">
        <f t="shared" si="236"/>
        <v>1.5220411391963291E-2</v>
      </c>
      <c r="M768" s="36">
        <f>SUM($L$9:L768)*RRF</f>
        <v>80.253242062345009</v>
      </c>
      <c r="N768" s="33"/>
      <c r="O768" s="36">
        <f t="shared" si="222"/>
        <v>85.605753401852098</v>
      </c>
      <c r="P768" s="33"/>
      <c r="Q768" s="33"/>
      <c r="R768" s="33"/>
      <c r="S768" s="33"/>
      <c r="T768" s="33"/>
      <c r="U768" s="33"/>
      <c r="V768" s="33"/>
      <c r="W768" s="31">
        <f t="shared" si="223"/>
        <v>1.6866395661785254E-39</v>
      </c>
      <c r="X768" s="31">
        <f t="shared" si="224"/>
        <v>3.7467579376549618</v>
      </c>
      <c r="Y768" s="31">
        <f t="shared" si="225"/>
        <v>3.7467579376549618</v>
      </c>
      <c r="Z768" s="31">
        <f t="shared" si="226"/>
        <v>-1.6057534018520982</v>
      </c>
      <c r="AA768" s="31"/>
      <c r="AB768" s="31"/>
      <c r="AC768" s="31"/>
      <c r="AD768" s="31"/>
      <c r="AE768" s="31"/>
      <c r="AF768" s="31"/>
      <c r="AG768" s="31"/>
      <c r="AH768" s="33">
        <f t="shared" si="227"/>
        <v>0.95539573883744056</v>
      </c>
      <c r="AI768" s="33">
        <f t="shared" si="228"/>
        <v>1.0191161119268106</v>
      </c>
      <c r="AJ768" s="33">
        <f t="shared" si="229"/>
        <v>0.99999999999999967</v>
      </c>
      <c r="AK768" s="95">
        <f t="shared" si="230"/>
        <v>0.97726599852497253</v>
      </c>
      <c r="AL768" s="3">
        <f t="shared" si="231"/>
        <v>0.97736481054217861</v>
      </c>
      <c r="AM768" s="3"/>
      <c r="AN768" s="3"/>
      <c r="AO768" s="3"/>
      <c r="AP768" s="3"/>
      <c r="AQ768" s="3"/>
      <c r="AR768" s="90">
        <f t="shared" si="237"/>
        <v>0</v>
      </c>
      <c r="AS768" s="91">
        <f t="shared" si="238"/>
        <v>0</v>
      </c>
      <c r="AT768" s="89">
        <f>SUM(AS$9:AS768)*RLR</f>
        <v>120</v>
      </c>
      <c r="AU768" s="90">
        <f>AT768-SUM(AW$9:AW768)</f>
        <v>2.7162227349385688</v>
      </c>
      <c r="AV768" s="48">
        <f t="shared" si="232"/>
        <v>0.28328611898016998</v>
      </c>
      <c r="AW768" s="31">
        <f t="shared" si="239"/>
        <v>7.7238561183087121E-3</v>
      </c>
      <c r="AX768" s="90">
        <f>SUM(AW$9:AW768)*RRF</f>
        <v>82.098644085543</v>
      </c>
      <c r="AY768" s="96"/>
    </row>
    <row r="769" spans="1:51" x14ac:dyDescent="0.25">
      <c r="A769" s="14">
        <f t="shared" si="233"/>
        <v>7.6</v>
      </c>
      <c r="B769" s="59">
        <f>IF($B$4="AY",0,IFERROR(P*INDEX('UWYr writing pattern'!$C$4:$C$18,MATCH('Extended model w.Calcs'!$A769,'UWYr writing pattern'!$A$4:$A$18,0)) / 25,B768))</f>
        <v>0</v>
      </c>
      <c r="C769" s="36">
        <f t="shared" si="234"/>
        <v>1.5507044487615183E-39</v>
      </c>
      <c r="E769" s="48">
        <f t="shared" si="220"/>
        <v>22.799999999999997</v>
      </c>
      <c r="F769" s="34">
        <f t="shared" si="235"/>
        <v>4.5719979668910744E-40</v>
      </c>
      <c r="G769" s="31">
        <f>SUM($F$9:F769)*RLR</f>
        <v>119.99999999999996</v>
      </c>
      <c r="H769" s="32"/>
      <c r="I769" s="36">
        <f>G769-SUM($L$9:L769)</f>
        <v>5.337348417865428</v>
      </c>
      <c r="K769" s="48">
        <f t="shared" si="221"/>
        <v>0.28301886792452829</v>
      </c>
      <c r="L769" s="31">
        <f t="shared" si="236"/>
        <v>1.516292164166314E-2</v>
      </c>
      <c r="M769" s="36">
        <f>SUM($L$9:L769)*RRF</f>
        <v>80.263856107494163</v>
      </c>
      <c r="N769" s="33"/>
      <c r="O769" s="36">
        <f t="shared" si="222"/>
        <v>85.601204525359591</v>
      </c>
      <c r="P769" s="33"/>
      <c r="Q769" s="33"/>
      <c r="R769" s="33"/>
      <c r="S769" s="33"/>
      <c r="T769" s="33"/>
      <c r="U769" s="33"/>
      <c r="V769" s="33"/>
      <c r="W769" s="31">
        <f t="shared" si="223"/>
        <v>1.3025917369596752E-39</v>
      </c>
      <c r="X769" s="31">
        <f t="shared" si="224"/>
        <v>3.7361438925057993</v>
      </c>
      <c r="Y769" s="31">
        <f t="shared" si="225"/>
        <v>3.7361438925057993</v>
      </c>
      <c r="Z769" s="31">
        <f t="shared" si="226"/>
        <v>-1.6012045253595915</v>
      </c>
      <c r="AA769" s="31"/>
      <c r="AB769" s="31"/>
      <c r="AC769" s="31"/>
      <c r="AD769" s="31"/>
      <c r="AE769" s="31"/>
      <c r="AF769" s="31"/>
      <c r="AG769" s="31"/>
      <c r="AH769" s="33">
        <f t="shared" si="227"/>
        <v>0.95552209651778763</v>
      </c>
      <c r="AI769" s="33">
        <f t="shared" si="228"/>
        <v>1.0190619586352332</v>
      </c>
      <c r="AJ769" s="33">
        <f t="shared" si="229"/>
        <v>0.99999999999999967</v>
      </c>
      <c r="AK769" s="95">
        <f t="shared" si="230"/>
        <v>0.97733027935812788</v>
      </c>
      <c r="AL769" s="3">
        <f t="shared" si="231"/>
        <v>0.97742893289191723</v>
      </c>
      <c r="AM769" s="3"/>
      <c r="AN769" s="3"/>
      <c r="AO769" s="3"/>
      <c r="AP769" s="3"/>
      <c r="AQ769" s="3"/>
      <c r="AR769" s="90">
        <f t="shared" si="237"/>
        <v>0</v>
      </c>
      <c r="AS769" s="91">
        <f t="shared" si="238"/>
        <v>0</v>
      </c>
      <c r="AT769" s="89">
        <f>SUM(AS$9:AS769)*RLR</f>
        <v>120</v>
      </c>
      <c r="AU769" s="90">
        <f>AT769-SUM(AW$9:AW769)</f>
        <v>2.7085280529699105</v>
      </c>
      <c r="AV769" s="48">
        <f t="shared" si="232"/>
        <v>0.28301886792452829</v>
      </c>
      <c r="AW769" s="31">
        <f t="shared" si="239"/>
        <v>7.6946819686645011E-3</v>
      </c>
      <c r="AX769" s="90">
        <f>SUM(AW$9:AW769)*RRF</f>
        <v>82.104030362921051</v>
      </c>
      <c r="AY769" s="96"/>
    </row>
    <row r="770" spans="1:51" x14ac:dyDescent="0.25">
      <c r="A770" s="14">
        <f t="shared" si="233"/>
        <v>7.61</v>
      </c>
      <c r="B770" s="59">
        <f>IF($B$4="AY",0,IFERROR(P*INDEX('UWYr writing pattern'!$C$4:$C$18,MATCH('Extended model w.Calcs'!$A770,'UWYr writing pattern'!$A$4:$A$18,0)) / 25,B769))</f>
        <v>0</v>
      </c>
      <c r="C770" s="36">
        <f t="shared" si="234"/>
        <v>1.1971438344438921E-39</v>
      </c>
      <c r="E770" s="48">
        <f t="shared" si="220"/>
        <v>22.830000000000002</v>
      </c>
      <c r="F770" s="34">
        <f t="shared" si="235"/>
        <v>3.5356061431762616E-40</v>
      </c>
      <c r="G770" s="31">
        <f>SUM($F$9:F770)*RLR</f>
        <v>119.99999999999996</v>
      </c>
      <c r="H770" s="32"/>
      <c r="I770" s="36">
        <f>G770-SUM($L$9:L770)</f>
        <v>5.3222427147959905</v>
      </c>
      <c r="K770" s="48">
        <f t="shared" si="221"/>
        <v>0.28275212064090482</v>
      </c>
      <c r="L770" s="31">
        <f t="shared" si="236"/>
        <v>1.5105703069430456E-2</v>
      </c>
      <c r="M770" s="36">
        <f>SUM($L$9:L770)*RRF</f>
        <v>80.274430099642771</v>
      </c>
      <c r="N770" s="33"/>
      <c r="O770" s="36">
        <f t="shared" si="222"/>
        <v>85.596672814438762</v>
      </c>
      <c r="P770" s="33"/>
      <c r="Q770" s="33"/>
      <c r="R770" s="33"/>
      <c r="S770" s="33"/>
      <c r="T770" s="33"/>
      <c r="U770" s="33"/>
      <c r="V770" s="33"/>
      <c r="W770" s="31">
        <f t="shared" si="223"/>
        <v>1.0056008209328692E-39</v>
      </c>
      <c r="X770" s="31">
        <f t="shared" si="224"/>
        <v>3.7255699003571929</v>
      </c>
      <c r="Y770" s="31">
        <f t="shared" si="225"/>
        <v>3.7255699003571929</v>
      </c>
      <c r="Z770" s="31">
        <f t="shared" si="226"/>
        <v>-1.5966728144387616</v>
      </c>
      <c r="AA770" s="31"/>
      <c r="AB770" s="31"/>
      <c r="AC770" s="31"/>
      <c r="AD770" s="31"/>
      <c r="AE770" s="31"/>
      <c r="AF770" s="31"/>
      <c r="AG770" s="31"/>
      <c r="AH770" s="33">
        <f t="shared" si="227"/>
        <v>0.95564797737669971</v>
      </c>
      <c r="AI770" s="33">
        <f t="shared" si="228"/>
        <v>1.0190080096956995</v>
      </c>
      <c r="AJ770" s="33">
        <f t="shared" si="229"/>
        <v>0.99999999999999967</v>
      </c>
      <c r="AK770" s="95">
        <f t="shared" si="230"/>
        <v>0.97739431807909649</v>
      </c>
      <c r="AL770" s="3">
        <f t="shared" si="231"/>
        <v>0.97749281327052506</v>
      </c>
      <c r="AM770" s="3"/>
      <c r="AN770" s="3"/>
      <c r="AO770" s="3"/>
      <c r="AP770" s="3"/>
      <c r="AQ770" s="3"/>
      <c r="AR770" s="90">
        <f t="shared" si="237"/>
        <v>0</v>
      </c>
      <c r="AS770" s="91">
        <f t="shared" si="238"/>
        <v>0</v>
      </c>
      <c r="AT770" s="89">
        <f>SUM(AS$9:AS770)*RLR</f>
        <v>120</v>
      </c>
      <c r="AU770" s="90">
        <f>AT770-SUM(AW$9:AW770)</f>
        <v>2.7008624075369738</v>
      </c>
      <c r="AV770" s="48">
        <f t="shared" si="232"/>
        <v>0.28275212064090482</v>
      </c>
      <c r="AW770" s="31">
        <f t="shared" si="239"/>
        <v>7.6656454329337093E-3</v>
      </c>
      <c r="AX770" s="90">
        <f>SUM(AW$9:AW770)*RRF</f>
        <v>82.109396314724108</v>
      </c>
      <c r="AY770" s="96"/>
    </row>
    <row r="771" spans="1:51" x14ac:dyDescent="0.25">
      <c r="A771" s="14">
        <f t="shared" si="233"/>
        <v>7.62</v>
      </c>
      <c r="B771" s="59">
        <f>IF($B$4="AY",0,IFERROR(P*INDEX('UWYr writing pattern'!$C$4:$C$18,MATCH('Extended model w.Calcs'!$A771,'UWYr writing pattern'!$A$4:$A$18,0)) / 25,B770))</f>
        <v>0</v>
      </c>
      <c r="C771" s="36">
        <f t="shared" si="234"/>
        <v>9.2383589704035145E-40</v>
      </c>
      <c r="E771" s="48">
        <f t="shared" si="220"/>
        <v>22.86</v>
      </c>
      <c r="F771" s="34">
        <f t="shared" si="235"/>
        <v>2.7330793740354059E-40</v>
      </c>
      <c r="G771" s="31">
        <f>SUM($F$9:F771)*RLR</f>
        <v>119.99999999999996</v>
      </c>
      <c r="H771" s="32"/>
      <c r="I771" s="36">
        <f>G771-SUM($L$9:L771)</f>
        <v>5.3071939606542458</v>
      </c>
      <c r="K771" s="48">
        <f t="shared" si="221"/>
        <v>0.28248587570621464</v>
      </c>
      <c r="L771" s="31">
        <f t="shared" si="236"/>
        <v>1.5048754141741727E-2</v>
      </c>
      <c r="M771" s="36">
        <f>SUM($L$9:L771)*RRF</f>
        <v>80.284964227541991</v>
      </c>
      <c r="N771" s="33"/>
      <c r="O771" s="36">
        <f t="shared" si="222"/>
        <v>85.592158188196237</v>
      </c>
      <c r="P771" s="33"/>
      <c r="Q771" s="33"/>
      <c r="R771" s="33"/>
      <c r="S771" s="33"/>
      <c r="T771" s="33"/>
      <c r="U771" s="33"/>
      <c r="V771" s="33"/>
      <c r="W771" s="31">
        <f t="shared" si="223"/>
        <v>7.760221535138951E-40</v>
      </c>
      <c r="X771" s="31">
        <f t="shared" si="224"/>
        <v>3.7150357724579717</v>
      </c>
      <c r="Y771" s="31">
        <f t="shared" si="225"/>
        <v>3.7150357724579717</v>
      </c>
      <c r="Z771" s="31">
        <f t="shared" si="226"/>
        <v>-1.5921581881962368</v>
      </c>
      <c r="AA771" s="31"/>
      <c r="AB771" s="31"/>
      <c r="AC771" s="31"/>
      <c r="AD771" s="31"/>
      <c r="AE771" s="31"/>
      <c r="AF771" s="31"/>
      <c r="AG771" s="31"/>
      <c r="AH771" s="33">
        <f t="shared" si="227"/>
        <v>0.95577338366121423</v>
      </c>
      <c r="AI771" s="33">
        <f t="shared" si="228"/>
        <v>1.0189542641451932</v>
      </c>
      <c r="AJ771" s="33">
        <f t="shared" si="229"/>
        <v>0.99999999999999967</v>
      </c>
      <c r="AK771" s="95">
        <f t="shared" si="230"/>
        <v>0.97745811582669295</v>
      </c>
      <c r="AL771" s="3">
        <f t="shared" si="231"/>
        <v>0.9775564528182995</v>
      </c>
      <c r="AM771" s="3"/>
      <c r="AN771" s="3"/>
      <c r="AO771" s="3"/>
      <c r="AP771" s="3"/>
      <c r="AQ771" s="3"/>
      <c r="AR771" s="90">
        <f t="shared" si="237"/>
        <v>0</v>
      </c>
      <c r="AS771" s="91">
        <f t="shared" si="238"/>
        <v>0</v>
      </c>
      <c r="AT771" s="89">
        <f>SUM(AS$9:AS771)*RLR</f>
        <v>120</v>
      </c>
      <c r="AU771" s="90">
        <f>AT771-SUM(AW$9:AW771)</f>
        <v>2.693225661804064</v>
      </c>
      <c r="AV771" s="48">
        <f t="shared" si="232"/>
        <v>0.28248587570621464</v>
      </c>
      <c r="AW771" s="31">
        <f t="shared" si="239"/>
        <v>7.6367457329037901E-3</v>
      </c>
      <c r="AX771" s="90">
        <f>SUM(AW$9:AW771)*RRF</f>
        <v>82.114742036737155</v>
      </c>
      <c r="AY771" s="96"/>
    </row>
    <row r="772" spans="1:51" x14ac:dyDescent="0.25">
      <c r="A772" s="14">
        <f t="shared" si="233"/>
        <v>7.63</v>
      </c>
      <c r="B772" s="59">
        <f>IF($B$4="AY",0,IFERROR(P*INDEX('UWYr writing pattern'!$C$4:$C$18,MATCH('Extended model w.Calcs'!$A772,'UWYr writing pattern'!$A$4:$A$18,0)) / 25,B771))</f>
        <v>0</v>
      </c>
      <c r="C772" s="36">
        <f t="shared" si="234"/>
        <v>7.1264701097692715E-40</v>
      </c>
      <c r="E772" s="48">
        <f t="shared" si="220"/>
        <v>22.89</v>
      </c>
      <c r="F772" s="34">
        <f t="shared" si="235"/>
        <v>2.1118888606342434E-40</v>
      </c>
      <c r="G772" s="31">
        <f>SUM($F$9:F772)*RLR</f>
        <v>119.99999999999996</v>
      </c>
      <c r="H772" s="32"/>
      <c r="I772" s="36">
        <f>G772-SUM($L$9:L772)</f>
        <v>5.2922018873190666</v>
      </c>
      <c r="K772" s="48">
        <f t="shared" si="221"/>
        <v>0.28222013170272814</v>
      </c>
      <c r="L772" s="31">
        <f t="shared" si="236"/>
        <v>1.4992073335181481E-2</v>
      </c>
      <c r="M772" s="36">
        <f>SUM($L$9:L772)*RRF</f>
        <v>80.295458678876614</v>
      </c>
      <c r="N772" s="33"/>
      <c r="O772" s="36">
        <f t="shared" si="222"/>
        <v>85.58766056619568</v>
      </c>
      <c r="P772" s="33"/>
      <c r="Q772" s="33"/>
      <c r="R772" s="33"/>
      <c r="S772" s="33"/>
      <c r="T772" s="33"/>
      <c r="U772" s="33"/>
      <c r="V772" s="33"/>
      <c r="W772" s="31">
        <f t="shared" si="223"/>
        <v>5.9862348922061877E-40</v>
      </c>
      <c r="X772" s="31">
        <f t="shared" si="224"/>
        <v>3.7045413211233464</v>
      </c>
      <c r="Y772" s="31">
        <f t="shared" si="225"/>
        <v>3.7045413211233464</v>
      </c>
      <c r="Z772" s="31">
        <f t="shared" si="226"/>
        <v>-1.5876605661956802</v>
      </c>
      <c r="AA772" s="31"/>
      <c r="AB772" s="31"/>
      <c r="AC772" s="31"/>
      <c r="AD772" s="31"/>
      <c r="AE772" s="31"/>
      <c r="AF772" s="31"/>
      <c r="AG772" s="31"/>
      <c r="AH772" s="33">
        <f t="shared" si="227"/>
        <v>0.95589831760567401</v>
      </c>
      <c r="AI772" s="33">
        <f t="shared" si="228"/>
        <v>1.0189007210261392</v>
      </c>
      <c r="AJ772" s="33">
        <f t="shared" si="229"/>
        <v>0.99999999999999967</v>
      </c>
      <c r="AK772" s="95">
        <f t="shared" si="230"/>
        <v>0.97752167373330989</v>
      </c>
      <c r="AL772" s="3">
        <f t="shared" si="231"/>
        <v>0.97761985266909524</v>
      </c>
      <c r="AM772" s="3"/>
      <c r="AN772" s="3"/>
      <c r="AO772" s="3"/>
      <c r="AP772" s="3"/>
      <c r="AQ772" s="3"/>
      <c r="AR772" s="90">
        <f t="shared" si="237"/>
        <v>0</v>
      </c>
      <c r="AS772" s="91">
        <f t="shared" si="238"/>
        <v>0</v>
      </c>
      <c r="AT772" s="89">
        <f>SUM(AS$9:AS772)*RLR</f>
        <v>120</v>
      </c>
      <c r="AU772" s="90">
        <f>AT772-SUM(AW$9:AW772)</f>
        <v>2.6856176797085709</v>
      </c>
      <c r="AV772" s="48">
        <f t="shared" si="232"/>
        <v>0.28222013170272814</v>
      </c>
      <c r="AW772" s="31">
        <f t="shared" si="239"/>
        <v>7.6079820954917049E-3</v>
      </c>
      <c r="AX772" s="90">
        <f>SUM(AW$9:AW772)*RRF</f>
        <v>82.120067624203998</v>
      </c>
      <c r="AY772" s="96"/>
    </row>
    <row r="773" spans="1:51" x14ac:dyDescent="0.25">
      <c r="A773" s="14">
        <f t="shared" si="233"/>
        <v>7.64</v>
      </c>
      <c r="B773" s="59">
        <f>IF($B$4="AY",0,IFERROR(P*INDEX('UWYr writing pattern'!$C$4:$C$18,MATCH('Extended model w.Calcs'!$A773,'UWYr writing pattern'!$A$4:$A$18,0)) / 25,B772))</f>
        <v>0</v>
      </c>
      <c r="C773" s="36">
        <f t="shared" si="234"/>
        <v>5.4952211016430849E-40</v>
      </c>
      <c r="E773" s="48">
        <f t="shared" si="220"/>
        <v>22.919999999999998</v>
      </c>
      <c r="F773" s="34">
        <f t="shared" si="235"/>
        <v>1.6312490081261862E-40</v>
      </c>
      <c r="G773" s="31">
        <f>SUM($F$9:F773)*RLR</f>
        <v>119.99999999999996</v>
      </c>
      <c r="H773" s="32"/>
      <c r="I773" s="36">
        <f>G773-SUM($L$9:L773)</f>
        <v>5.2772662281826968</v>
      </c>
      <c r="K773" s="48">
        <f t="shared" si="221"/>
        <v>0.28195488721804512</v>
      </c>
      <c r="L773" s="31">
        <f t="shared" si="236"/>
        <v>1.4935659136366136E-2</v>
      </c>
      <c r="M773" s="36">
        <f>SUM($L$9:L773)*RRF</f>
        <v>80.305913640272081</v>
      </c>
      <c r="N773" s="33"/>
      <c r="O773" s="36">
        <f t="shared" si="222"/>
        <v>85.583179868454778</v>
      </c>
      <c r="P773" s="33"/>
      <c r="Q773" s="33"/>
      <c r="R773" s="33"/>
      <c r="S773" s="33"/>
      <c r="T773" s="33"/>
      <c r="U773" s="33"/>
      <c r="V773" s="33"/>
      <c r="W773" s="31">
        <f t="shared" si="223"/>
        <v>4.6159857253801906E-40</v>
      </c>
      <c r="X773" s="31">
        <f t="shared" si="224"/>
        <v>3.6940863597278875</v>
      </c>
      <c r="Y773" s="31">
        <f t="shared" si="225"/>
        <v>3.6940863597278875</v>
      </c>
      <c r="Z773" s="31">
        <f t="shared" si="226"/>
        <v>-1.5831798684547778</v>
      </c>
      <c r="AA773" s="31"/>
      <c r="AB773" s="31"/>
      <c r="AC773" s="31"/>
      <c r="AD773" s="31"/>
      <c r="AE773" s="31"/>
      <c r="AF773" s="31"/>
      <c r="AG773" s="31"/>
      <c r="AH773" s="33">
        <f t="shared" si="227"/>
        <v>0.95602278143181052</v>
      </c>
      <c r="AI773" s="33">
        <f t="shared" si="228"/>
        <v>1.0188473793863664</v>
      </c>
      <c r="AJ773" s="33">
        <f t="shared" si="229"/>
        <v>0.99999999999999967</v>
      </c>
      <c r="AK773" s="95">
        <f t="shared" si="230"/>
        <v>0.97758499292496037</v>
      </c>
      <c r="AL773" s="3">
        <f t="shared" si="231"/>
        <v>0.97768301395036772</v>
      </c>
      <c r="AM773" s="3"/>
      <c r="AN773" s="3"/>
      <c r="AO773" s="3"/>
      <c r="AP773" s="3"/>
      <c r="AQ773" s="3"/>
      <c r="AR773" s="90">
        <f t="shared" si="237"/>
        <v>0</v>
      </c>
      <c r="AS773" s="91">
        <f t="shared" si="238"/>
        <v>0</v>
      </c>
      <c r="AT773" s="89">
        <f>SUM(AS$9:AS773)*RLR</f>
        <v>120</v>
      </c>
      <c r="AU773" s="90">
        <f>AT773-SUM(AW$9:AW773)</f>
        <v>2.6780383259558675</v>
      </c>
      <c r="AV773" s="48">
        <f t="shared" si="232"/>
        <v>0.28195488721804512</v>
      </c>
      <c r="AW773" s="31">
        <f t="shared" si="239"/>
        <v>7.5793537527052805E-3</v>
      </c>
      <c r="AX773" s="90">
        <f>SUM(AW$9:AW773)*RRF</f>
        <v>82.125373171830887</v>
      </c>
      <c r="AY773" s="96"/>
    </row>
    <row r="774" spans="1:51" x14ac:dyDescent="0.25">
      <c r="A774" s="14">
        <f t="shared" si="233"/>
        <v>7.65</v>
      </c>
      <c r="B774" s="59">
        <f>IF($B$4="AY",0,IFERROR(P*INDEX('UWYr writing pattern'!$C$4:$C$18,MATCH('Extended model w.Calcs'!$A774,'UWYr writing pattern'!$A$4:$A$18,0)) / 25,B773))</f>
        <v>0</v>
      </c>
      <c r="C774" s="36">
        <f t="shared" si="234"/>
        <v>4.2357164251464904E-40</v>
      </c>
      <c r="E774" s="48">
        <f t="shared" si="220"/>
        <v>22.950000000000003</v>
      </c>
      <c r="F774" s="34">
        <f t="shared" si="235"/>
        <v>1.2595046764965949E-40</v>
      </c>
      <c r="G774" s="31">
        <f>SUM($F$9:F774)*RLR</f>
        <v>119.99999999999996</v>
      </c>
      <c r="H774" s="32"/>
      <c r="I774" s="36">
        <f>G774-SUM($L$9:L774)</f>
        <v>5.2623867181408315</v>
      </c>
      <c r="K774" s="48">
        <f t="shared" si="221"/>
        <v>0.28169014084507044</v>
      </c>
      <c r="L774" s="31">
        <f t="shared" si="236"/>
        <v>1.4879510041868507E-2</v>
      </c>
      <c r="M774" s="36">
        <f>SUM($L$9:L774)*RRF</f>
        <v>80.31632929730138</v>
      </c>
      <c r="N774" s="33"/>
      <c r="O774" s="36">
        <f t="shared" si="222"/>
        <v>85.578716015442211</v>
      </c>
      <c r="P774" s="33"/>
      <c r="Q774" s="33"/>
      <c r="R774" s="33"/>
      <c r="S774" s="33"/>
      <c r="T774" s="33"/>
      <c r="U774" s="33"/>
      <c r="V774" s="33"/>
      <c r="W774" s="31">
        <f t="shared" si="223"/>
        <v>3.5580017971230517E-40</v>
      </c>
      <c r="X774" s="31">
        <f t="shared" si="224"/>
        <v>3.6836707026985818</v>
      </c>
      <c r="Y774" s="31">
        <f t="shared" si="225"/>
        <v>3.6836707026985818</v>
      </c>
      <c r="Z774" s="31">
        <f t="shared" si="226"/>
        <v>-1.5787160154422111</v>
      </c>
      <c r="AA774" s="31"/>
      <c r="AB774" s="31"/>
      <c r="AC774" s="31"/>
      <c r="AD774" s="31"/>
      <c r="AE774" s="31"/>
      <c r="AF774" s="31"/>
      <c r="AG774" s="31"/>
      <c r="AH774" s="33">
        <f t="shared" si="227"/>
        <v>0.95614677734882592</v>
      </c>
      <c r="AI774" s="33">
        <f t="shared" si="228"/>
        <v>1.018794238279074</v>
      </c>
      <c r="AJ774" s="33">
        <f t="shared" si="229"/>
        <v>0.99999999999999967</v>
      </c>
      <c r="AK774" s="95">
        <f t="shared" si="230"/>
        <v>0.97764807452131952</v>
      </c>
      <c r="AL774" s="3">
        <f t="shared" si="231"/>
        <v>0.97774593778321428</v>
      </c>
      <c r="AM774" s="3"/>
      <c r="AN774" s="3"/>
      <c r="AO774" s="3"/>
      <c r="AP774" s="3"/>
      <c r="AQ774" s="3"/>
      <c r="AR774" s="90">
        <f t="shared" si="237"/>
        <v>0</v>
      </c>
      <c r="AS774" s="91">
        <f t="shared" si="238"/>
        <v>0</v>
      </c>
      <c r="AT774" s="89">
        <f>SUM(AS$9:AS774)*RLR</f>
        <v>120</v>
      </c>
      <c r="AU774" s="90">
        <f>AT774-SUM(AW$9:AW774)</f>
        <v>2.670487466014265</v>
      </c>
      <c r="AV774" s="48">
        <f t="shared" si="232"/>
        <v>0.28169014084507044</v>
      </c>
      <c r="AW774" s="31">
        <f t="shared" si="239"/>
        <v>7.5508599416048905E-3</v>
      </c>
      <c r="AX774" s="90">
        <f>SUM(AW$9:AW774)*RRF</f>
        <v>82.130658773790003</v>
      </c>
      <c r="AY774" s="96"/>
    </row>
    <row r="775" spans="1:51" x14ac:dyDescent="0.25">
      <c r="A775" s="14">
        <f t="shared" si="233"/>
        <v>7.66</v>
      </c>
      <c r="B775" s="59">
        <f>IF($B$4="AY",0,IFERROR(P*INDEX('UWYr writing pattern'!$C$4:$C$18,MATCH('Extended model w.Calcs'!$A775,'UWYr writing pattern'!$A$4:$A$18,0)) / 25,B774))</f>
        <v>0</v>
      </c>
      <c r="C775" s="36">
        <f t="shared" si="234"/>
        <v>3.2636195055753707E-40</v>
      </c>
      <c r="E775" s="48">
        <f t="shared" si="220"/>
        <v>22.98</v>
      </c>
      <c r="F775" s="34">
        <f t="shared" si="235"/>
        <v>9.7209691957111967E-41</v>
      </c>
      <c r="G775" s="31">
        <f>SUM($F$9:F775)*RLR</f>
        <v>119.99999999999996</v>
      </c>
      <c r="H775" s="32"/>
      <c r="I775" s="36">
        <f>G775-SUM($L$9:L775)</f>
        <v>5.2475630935826842</v>
      </c>
      <c r="K775" s="48">
        <f t="shared" si="221"/>
        <v>0.28142589118198874</v>
      </c>
      <c r="L775" s="31">
        <f t="shared" si="236"/>
        <v>1.4823624558143187E-2</v>
      </c>
      <c r="M775" s="36">
        <f>SUM($L$9:L775)*RRF</f>
        <v>80.326705834492088</v>
      </c>
      <c r="N775" s="33"/>
      <c r="O775" s="36">
        <f t="shared" si="222"/>
        <v>85.574268928074773</v>
      </c>
      <c r="P775" s="33"/>
      <c r="Q775" s="33"/>
      <c r="R775" s="33"/>
      <c r="S775" s="33"/>
      <c r="T775" s="33"/>
      <c r="U775" s="33"/>
      <c r="V775" s="33"/>
      <c r="W775" s="31">
        <f t="shared" si="223"/>
        <v>2.7414403846833115E-40</v>
      </c>
      <c r="X775" s="31">
        <f t="shared" si="224"/>
        <v>3.6732941655078788</v>
      </c>
      <c r="Y775" s="31">
        <f t="shared" si="225"/>
        <v>3.6732941655078788</v>
      </c>
      <c r="Z775" s="31">
        <f t="shared" si="226"/>
        <v>-1.5742689280747726</v>
      </c>
      <c r="AA775" s="31"/>
      <c r="AB775" s="31"/>
      <c r="AC775" s="31"/>
      <c r="AD775" s="31"/>
      <c r="AE775" s="31"/>
      <c r="AF775" s="31"/>
      <c r="AG775" s="31"/>
      <c r="AH775" s="33">
        <f t="shared" si="227"/>
        <v>0.95627030755347719</v>
      </c>
      <c r="AI775" s="33">
        <f t="shared" si="228"/>
        <v>1.0187412967627949</v>
      </c>
      <c r="AJ775" s="33">
        <f t="shared" si="229"/>
        <v>0.99999999999999967</v>
      </c>
      <c r="AK775" s="95">
        <f t="shared" si="230"/>
        <v>0.9777109196357664</v>
      </c>
      <c r="AL775" s="3">
        <f t="shared" si="231"/>
        <v>0.97780862528241652</v>
      </c>
      <c r="AM775" s="3"/>
      <c r="AN775" s="3"/>
      <c r="AO775" s="3"/>
      <c r="AP775" s="3"/>
      <c r="AQ775" s="3"/>
      <c r="AR775" s="90">
        <f t="shared" si="237"/>
        <v>0</v>
      </c>
      <c r="AS775" s="91">
        <f t="shared" si="238"/>
        <v>0</v>
      </c>
      <c r="AT775" s="89">
        <f>SUM(AS$9:AS775)*RLR</f>
        <v>120</v>
      </c>
      <c r="AU775" s="90">
        <f>AT775-SUM(AW$9:AW775)</f>
        <v>2.6629649661099961</v>
      </c>
      <c r="AV775" s="48">
        <f t="shared" si="232"/>
        <v>0.28142589118198874</v>
      </c>
      <c r="AW775" s="31">
        <f t="shared" si="239"/>
        <v>7.5224999042655359E-3</v>
      </c>
      <c r="AX775" s="90">
        <f>SUM(AW$9:AW775)*RRF</f>
        <v>82.135924523722991</v>
      </c>
      <c r="AY775" s="96"/>
    </row>
    <row r="776" spans="1:51" x14ac:dyDescent="0.25">
      <c r="A776" s="14">
        <f t="shared" si="233"/>
        <v>7.67</v>
      </c>
      <c r="B776" s="59">
        <f>IF($B$4="AY",0,IFERROR(P*INDEX('UWYr writing pattern'!$C$4:$C$18,MATCH('Extended model w.Calcs'!$A776,'UWYr writing pattern'!$A$4:$A$18,0)) / 25,B775))</f>
        <v>0</v>
      </c>
      <c r="C776" s="36">
        <f t="shared" si="234"/>
        <v>2.5136397431941506E-40</v>
      </c>
      <c r="E776" s="48">
        <f t="shared" si="220"/>
        <v>23.009999999999998</v>
      </c>
      <c r="F776" s="34">
        <f t="shared" si="235"/>
        <v>7.4997976238122013E-41</v>
      </c>
      <c r="G776" s="31">
        <f>SUM($F$9:F776)*RLR</f>
        <v>119.99999999999996</v>
      </c>
      <c r="H776" s="32"/>
      <c r="I776" s="36">
        <f>G776-SUM($L$9:L776)</f>
        <v>5.2327950923812381</v>
      </c>
      <c r="K776" s="48">
        <f t="shared" si="221"/>
        <v>0.28116213683223995</v>
      </c>
      <c r="L776" s="31">
        <f t="shared" si="236"/>
        <v>1.4768001201452208E-2</v>
      </c>
      <c r="M776" s="36">
        <f>SUM($L$9:L776)*RRF</f>
        <v>80.337043435333101</v>
      </c>
      <c r="N776" s="33"/>
      <c r="O776" s="36">
        <f t="shared" si="222"/>
        <v>85.569838527714339</v>
      </c>
      <c r="P776" s="33"/>
      <c r="Q776" s="33"/>
      <c r="R776" s="33"/>
      <c r="S776" s="33"/>
      <c r="T776" s="33"/>
      <c r="U776" s="33"/>
      <c r="V776" s="33"/>
      <c r="W776" s="31">
        <f t="shared" si="223"/>
        <v>2.1114573842830862E-40</v>
      </c>
      <c r="X776" s="31">
        <f t="shared" si="224"/>
        <v>3.6629565646668665</v>
      </c>
      <c r="Y776" s="31">
        <f t="shared" si="225"/>
        <v>3.6629565646668665</v>
      </c>
      <c r="Z776" s="31">
        <f t="shared" si="226"/>
        <v>-1.5698385277143387</v>
      </c>
      <c r="AA776" s="31"/>
      <c r="AB776" s="31"/>
      <c r="AC776" s="31"/>
      <c r="AD776" s="31"/>
      <c r="AE776" s="31"/>
      <c r="AF776" s="31"/>
      <c r="AG776" s="31"/>
      <c r="AH776" s="33">
        <f t="shared" si="227"/>
        <v>0.95639337423015591</v>
      </c>
      <c r="AI776" s="33">
        <f t="shared" si="228"/>
        <v>1.0186885539013613</v>
      </c>
      <c r="AJ776" s="33">
        <f t="shared" si="229"/>
        <v>0.99999999999999967</v>
      </c>
      <c r="AK776" s="95">
        <f t="shared" si="230"/>
        <v>0.97777352937542517</v>
      </c>
      <c r="AL776" s="3">
        <f t="shared" si="231"/>
        <v>0.97787107755648117</v>
      </c>
      <c r="AM776" s="3"/>
      <c r="AN776" s="3"/>
      <c r="AO776" s="3"/>
      <c r="AP776" s="3"/>
      <c r="AQ776" s="3"/>
      <c r="AR776" s="90">
        <f t="shared" si="237"/>
        <v>0</v>
      </c>
      <c r="AS776" s="91">
        <f t="shared" si="238"/>
        <v>0</v>
      </c>
      <c r="AT776" s="89">
        <f>SUM(AS$9:AS776)*RLR</f>
        <v>120</v>
      </c>
      <c r="AU776" s="90">
        <f>AT776-SUM(AW$9:AW776)</f>
        <v>2.6554706932222558</v>
      </c>
      <c r="AV776" s="48">
        <f t="shared" si="232"/>
        <v>0.28116213683223995</v>
      </c>
      <c r="AW776" s="31">
        <f t="shared" si="239"/>
        <v>7.4942728877392005E-3</v>
      </c>
      <c r="AX776" s="90">
        <f>SUM(AW$9:AW776)*RRF</f>
        <v>82.141170514744417</v>
      </c>
      <c r="AY776" s="96"/>
    </row>
    <row r="777" spans="1:51" x14ac:dyDescent="0.25">
      <c r="A777" s="14">
        <f t="shared" si="233"/>
        <v>7.68</v>
      </c>
      <c r="B777" s="59">
        <f>IF($B$4="AY",0,IFERROR(P*INDEX('UWYr writing pattern'!$C$4:$C$18,MATCH('Extended model w.Calcs'!$A777,'UWYr writing pattern'!$A$4:$A$18,0)) / 25,B776))</f>
        <v>0</v>
      </c>
      <c r="C777" s="36">
        <f t="shared" si="234"/>
        <v>1.9352512382851764E-40</v>
      </c>
      <c r="E777" s="48">
        <f t="shared" ref="E777:E840" si="240">(Ber*A777)</f>
        <v>23.04</v>
      </c>
      <c r="F777" s="34">
        <f t="shared" si="235"/>
        <v>5.7838850490897401E-41</v>
      </c>
      <c r="G777" s="31">
        <f>SUM($F$9:F777)*RLR</f>
        <v>119.99999999999996</v>
      </c>
      <c r="H777" s="32"/>
      <c r="I777" s="36">
        <f>G777-SUM($L$9:L777)</f>
        <v>5.2180824538834401</v>
      </c>
      <c r="K777" s="48">
        <f t="shared" ref="K777:K840" si="241">Bp_1/(Bp_2+A777)</f>
        <v>0.2808988764044944</v>
      </c>
      <c r="L777" s="31">
        <f t="shared" si="236"/>
        <v>1.4712638497791673E-2</v>
      </c>
      <c r="M777" s="36">
        <f>SUM($L$9:L777)*RRF</f>
        <v>80.347342282281559</v>
      </c>
      <c r="N777" s="33"/>
      <c r="O777" s="36">
        <f t="shared" ref="O777:O840" si="242">I777+M777</f>
        <v>85.565424736164999</v>
      </c>
      <c r="P777" s="33"/>
      <c r="Q777" s="33"/>
      <c r="R777" s="33"/>
      <c r="S777" s="33"/>
      <c r="T777" s="33"/>
      <c r="U777" s="33"/>
      <c r="V777" s="33"/>
      <c r="W777" s="31">
        <f t="shared" ref="W777:W840" si="243" xml:space="preserve"> C777*RLR*RRF</f>
        <v>1.6256110401595479E-40</v>
      </c>
      <c r="X777" s="31">
        <f t="shared" ref="X777:X840" si="244">I777*RRF</f>
        <v>3.6526577177184079</v>
      </c>
      <c r="Y777" s="31">
        <f t="shared" ref="Y777:Y840" si="245">W777+X777</f>
        <v>3.6526577177184079</v>
      </c>
      <c r="Z777" s="31">
        <f t="shared" ref="Z777:Z840" si="246">P*RLR*RRF - O777</f>
        <v>-1.5654247361649993</v>
      </c>
      <c r="AA777" s="31"/>
      <c r="AB777" s="31"/>
      <c r="AC777" s="31"/>
      <c r="AD777" s="31"/>
      <c r="AE777" s="31"/>
      <c r="AF777" s="31"/>
      <c r="AG777" s="31"/>
      <c r="AH777" s="33">
        <f t="shared" ref="AH777:AH840" si="247">M777/(P*RLR*RRF)</f>
        <v>0.9565159795509709</v>
      </c>
      <c r="AI777" s="33">
        <f t="shared" ref="AI777:AI840" si="248">O777/(P*RLR*RRF)</f>
        <v>1.0186360087638691</v>
      </c>
      <c r="AJ777" s="33">
        <f t="shared" ref="AJ777:AJ840" si="249">G777/(P*RLR)</f>
        <v>0.99999999999999967</v>
      </c>
      <c r="AK777" s="95">
        <f t="shared" ref="AK777:AK840" si="250">1-EXP(-(Bp_1*LN(Bp_2+A777)-Bp_1*LN(Bp_2)))</f>
        <v>0.97783590484120575</v>
      </c>
      <c r="AL777" s="3">
        <f t="shared" ref="AL777:AL840" si="251">AX777/(P*RLR*RRF)</f>
        <v>0.97793329570768128</v>
      </c>
      <c r="AM777" s="3"/>
      <c r="AN777" s="3"/>
      <c r="AO777" s="3"/>
      <c r="AP777" s="3"/>
      <c r="AQ777" s="3"/>
      <c r="AR777" s="90">
        <f t="shared" si="237"/>
        <v>0</v>
      </c>
      <c r="AS777" s="91">
        <f t="shared" si="238"/>
        <v>0</v>
      </c>
      <c r="AT777" s="89">
        <f>SUM(AS$9:AS777)*RLR</f>
        <v>120</v>
      </c>
      <c r="AU777" s="90">
        <f>AT777-SUM(AW$9:AW777)</f>
        <v>2.6480045150782416</v>
      </c>
      <c r="AV777" s="48">
        <f t="shared" ref="AV777:AV840" si="252">Bp_1/(Bp_2+A777)</f>
        <v>0.2808988764044944</v>
      </c>
      <c r="AW777" s="31">
        <f t="shared" si="239"/>
        <v>7.4661781440175899E-3</v>
      </c>
      <c r="AX777" s="90">
        <f>SUM(AW$9:AW777)*RRF</f>
        <v>82.146396839445231</v>
      </c>
      <c r="AY777" s="96"/>
    </row>
    <row r="778" spans="1:51" x14ac:dyDescent="0.25">
      <c r="A778" s="14">
        <f t="shared" ref="A778:A841" si="253">ROUND(A777+delt.t,3)</f>
        <v>7.69</v>
      </c>
      <c r="B778" s="59">
        <f>IF($B$4="AY",0,IFERROR(P*INDEX('UWYr writing pattern'!$C$4:$C$18,MATCH('Extended model w.Calcs'!$A778,'UWYr writing pattern'!$A$4:$A$18,0)) / 25,B777))</f>
        <v>0</v>
      </c>
      <c r="C778" s="36">
        <f t="shared" ref="C778:C841" si="254">C777-F778+B778</f>
        <v>1.4893693529842718E-40</v>
      </c>
      <c r="E778" s="48">
        <f t="shared" si="240"/>
        <v>23.07</v>
      </c>
      <c r="F778" s="34">
        <f t="shared" ref="F778:F841" si="255">C777*E777*delt.t</f>
        <v>4.4588188530090461E-41</v>
      </c>
      <c r="G778" s="31">
        <f>SUM($F$9:F778)*RLR</f>
        <v>119.99999999999996</v>
      </c>
      <c r="H778" s="32"/>
      <c r="I778" s="36">
        <f>G778-SUM($L$9:L778)</f>
        <v>5.2034249189006232</v>
      </c>
      <c r="K778" s="48">
        <f t="shared" si="241"/>
        <v>0.2806361085126286</v>
      </c>
      <c r="L778" s="31">
        <f t="shared" ref="L778:L841" si="256">I777*K777*delt.t</f>
        <v>1.4657534982818653E-2</v>
      </c>
      <c r="M778" s="36">
        <f>SUM($L$9:L778)*RRF</f>
        <v>80.357602556769535</v>
      </c>
      <c r="N778" s="33"/>
      <c r="O778" s="36">
        <f t="shared" si="242"/>
        <v>85.561027475670159</v>
      </c>
      <c r="P778" s="33"/>
      <c r="Q778" s="33"/>
      <c r="R778" s="33"/>
      <c r="S778" s="33"/>
      <c r="T778" s="33"/>
      <c r="U778" s="33"/>
      <c r="V778" s="33"/>
      <c r="W778" s="31">
        <f t="shared" si="243"/>
        <v>1.2510702565067881E-40</v>
      </c>
      <c r="X778" s="31">
        <f t="shared" si="244"/>
        <v>3.6423974432304358</v>
      </c>
      <c r="Y778" s="31">
        <f t="shared" si="245"/>
        <v>3.6423974432304358</v>
      </c>
      <c r="Z778" s="31">
        <f t="shared" si="246"/>
        <v>-1.5610274756701585</v>
      </c>
      <c r="AA778" s="31"/>
      <c r="AB778" s="31"/>
      <c r="AC778" s="31"/>
      <c r="AD778" s="31"/>
      <c r="AE778" s="31"/>
      <c r="AF778" s="31"/>
      <c r="AG778" s="31"/>
      <c r="AH778" s="33">
        <f t="shared" si="247"/>
        <v>0.95663812567582784</v>
      </c>
      <c r="AI778" s="33">
        <f t="shared" si="248"/>
        <v>1.0185836604246448</v>
      </c>
      <c r="AJ778" s="33">
        <f t="shared" si="249"/>
        <v>0.99999999999999967</v>
      </c>
      <c r="AK778" s="95">
        <f t="shared" si="250"/>
        <v>0.97789804712784512</v>
      </c>
      <c r="AL778" s="3">
        <f t="shared" si="251"/>
        <v>0.97799528083209797</v>
      </c>
      <c r="AM778" s="3"/>
      <c r="AN778" s="3"/>
      <c r="AO778" s="3"/>
      <c r="AP778" s="3"/>
      <c r="AQ778" s="3"/>
      <c r="AR778" s="90">
        <f t="shared" ref="AR778:AR841" si="257">AR777-AS778+B778</f>
        <v>0</v>
      </c>
      <c r="AS778" s="91">
        <f t="shared" ref="AS778:AS841" si="258">AR777*P*delt.t</f>
        <v>0</v>
      </c>
      <c r="AT778" s="89">
        <f>SUM(AS$9:AS778)*RLR</f>
        <v>120</v>
      </c>
      <c r="AU778" s="90">
        <f>AT778-SUM(AW$9:AW778)</f>
        <v>2.6405663001482509</v>
      </c>
      <c r="AV778" s="48">
        <f t="shared" si="252"/>
        <v>0.2806361085126286</v>
      </c>
      <c r="AW778" s="31">
        <f t="shared" ref="AW778:AW841" si="259">AU777*AV777*delt.t</f>
        <v>7.4382149299950621E-3</v>
      </c>
      <c r="AX778" s="90">
        <f>SUM(AW$9:AW778)*RRF</f>
        <v>82.151603589896226</v>
      </c>
      <c r="AY778" s="96"/>
    </row>
    <row r="779" spans="1:51" x14ac:dyDescent="0.25">
      <c r="A779" s="14">
        <f t="shared" si="253"/>
        <v>7.7</v>
      </c>
      <c r="B779" s="59">
        <f>IF($B$4="AY",0,IFERROR(P*INDEX('UWYr writing pattern'!$C$4:$C$18,MATCH('Extended model w.Calcs'!$A779,'UWYr writing pattern'!$A$4:$A$18,0)) / 25,B778))</f>
        <v>0</v>
      </c>
      <c r="C779" s="36">
        <f t="shared" si="254"/>
        <v>1.1457718432508005E-40</v>
      </c>
      <c r="E779" s="48">
        <f t="shared" si="240"/>
        <v>23.1</v>
      </c>
      <c r="F779" s="34">
        <f t="shared" si="255"/>
        <v>3.4359750973347149E-41</v>
      </c>
      <c r="G779" s="31">
        <f>SUM($F$9:F779)*RLR</f>
        <v>119.99999999999996</v>
      </c>
      <c r="H779" s="32"/>
      <c r="I779" s="36">
        <f>G779-SUM($L$9:L779)</f>
        <v>5.1888222296988431</v>
      </c>
      <c r="K779" s="48">
        <f t="shared" si="241"/>
        <v>0.28037383177570097</v>
      </c>
      <c r="L779" s="31">
        <f t="shared" si="256"/>
        <v>1.4602689201779109E-2</v>
      </c>
      <c r="M779" s="36">
        <f>SUM($L$9:L779)*RRF</f>
        <v>80.367824439210779</v>
      </c>
      <c r="N779" s="33"/>
      <c r="O779" s="36">
        <f t="shared" si="242"/>
        <v>85.556646668909622</v>
      </c>
      <c r="P779" s="33"/>
      <c r="Q779" s="33"/>
      <c r="R779" s="33"/>
      <c r="S779" s="33"/>
      <c r="T779" s="33"/>
      <c r="U779" s="33"/>
      <c r="V779" s="33"/>
      <c r="W779" s="31">
        <f t="shared" si="243"/>
        <v>9.6244834833067227E-41</v>
      </c>
      <c r="X779" s="31">
        <f t="shared" si="244"/>
        <v>3.6321755607891899</v>
      </c>
      <c r="Y779" s="31">
        <f t="shared" si="245"/>
        <v>3.6321755607891899</v>
      </c>
      <c r="Z779" s="31">
        <f t="shared" si="246"/>
        <v>-1.5566466689096217</v>
      </c>
      <c r="AA779" s="31"/>
      <c r="AB779" s="31"/>
      <c r="AC779" s="31"/>
      <c r="AD779" s="31"/>
      <c r="AE779" s="31"/>
      <c r="AF779" s="31"/>
      <c r="AG779" s="31"/>
      <c r="AH779" s="33">
        <f t="shared" si="247"/>
        <v>0.95675981475250926</v>
      </c>
      <c r="AI779" s="33">
        <f t="shared" si="248"/>
        <v>1.0185315079632098</v>
      </c>
      <c r="AJ779" s="33">
        <f t="shared" si="249"/>
        <v>0.99999999999999967</v>
      </c>
      <c r="AK779" s="95">
        <f t="shared" si="250"/>
        <v>0.97795995732394703</v>
      </c>
      <c r="AL779" s="3">
        <f t="shared" si="251"/>
        <v>0.97805703401965971</v>
      </c>
      <c r="AM779" s="3"/>
      <c r="AN779" s="3"/>
      <c r="AO779" s="3"/>
      <c r="AP779" s="3"/>
      <c r="AQ779" s="3"/>
      <c r="AR779" s="90">
        <f t="shared" si="257"/>
        <v>0</v>
      </c>
      <c r="AS779" s="91">
        <f t="shared" si="258"/>
        <v>0</v>
      </c>
      <c r="AT779" s="89">
        <f>SUM(AS$9:AS779)*RLR</f>
        <v>120</v>
      </c>
      <c r="AU779" s="90">
        <f>AT779-SUM(AW$9:AW779)</f>
        <v>2.6331559176408206</v>
      </c>
      <c r="AV779" s="48">
        <f t="shared" si="252"/>
        <v>0.28037383177570097</v>
      </c>
      <c r="AW779" s="31">
        <f t="shared" si="259"/>
        <v>7.4103825074319472E-3</v>
      </c>
      <c r="AX779" s="90">
        <f>SUM(AW$9:AW779)*RRF</f>
        <v>82.156790857651416</v>
      </c>
      <c r="AY779" s="96"/>
    </row>
    <row r="780" spans="1:51" x14ac:dyDescent="0.25">
      <c r="A780" s="14">
        <f t="shared" si="253"/>
        <v>7.71</v>
      </c>
      <c r="B780" s="59">
        <f>IF($B$4="AY",0,IFERROR(P*INDEX('UWYr writing pattern'!$C$4:$C$18,MATCH('Extended model w.Calcs'!$A780,'UWYr writing pattern'!$A$4:$A$18,0)) / 25,B779))</f>
        <v>0</v>
      </c>
      <c r="C780" s="36">
        <f t="shared" si="254"/>
        <v>8.810985474598655E-41</v>
      </c>
      <c r="E780" s="48">
        <f t="shared" si="240"/>
        <v>23.13</v>
      </c>
      <c r="F780" s="34">
        <f t="shared" si="255"/>
        <v>2.646732957909349E-41</v>
      </c>
      <c r="G780" s="31">
        <f>SUM($F$9:F780)*RLR</f>
        <v>119.99999999999996</v>
      </c>
      <c r="H780" s="32"/>
      <c r="I780" s="36">
        <f>G780-SUM($L$9:L780)</f>
        <v>5.1742741299894135</v>
      </c>
      <c r="K780" s="48">
        <f t="shared" si="241"/>
        <v>0.28011204481792717</v>
      </c>
      <c r="L780" s="31">
        <f t="shared" si="256"/>
        <v>1.4548099709436012E-2</v>
      </c>
      <c r="M780" s="36">
        <f>SUM($L$9:L780)*RRF</f>
        <v>80.378008109007382</v>
      </c>
      <c r="N780" s="33"/>
      <c r="O780" s="36">
        <f t="shared" si="242"/>
        <v>85.552282238996796</v>
      </c>
      <c r="P780" s="33"/>
      <c r="Q780" s="33"/>
      <c r="R780" s="33"/>
      <c r="S780" s="33"/>
      <c r="T780" s="33"/>
      <c r="U780" s="33"/>
      <c r="V780" s="33"/>
      <c r="W780" s="31">
        <f t="shared" si="243"/>
        <v>7.4012277986628685E-41</v>
      </c>
      <c r="X780" s="31">
        <f t="shared" si="244"/>
        <v>3.621991890992589</v>
      </c>
      <c r="Y780" s="31">
        <f t="shared" si="245"/>
        <v>3.621991890992589</v>
      </c>
      <c r="Z780" s="31">
        <f t="shared" si="246"/>
        <v>-1.5522822389967956</v>
      </c>
      <c r="AA780" s="31"/>
      <c r="AB780" s="31"/>
      <c r="AC780" s="31"/>
      <c r="AD780" s="31"/>
      <c r="AE780" s="31"/>
      <c r="AF780" s="31"/>
      <c r="AG780" s="31"/>
      <c r="AH780" s="33">
        <f t="shared" si="247"/>
        <v>0.95688104891675452</v>
      </c>
      <c r="AI780" s="33">
        <f t="shared" si="248"/>
        <v>1.0184795504642477</v>
      </c>
      <c r="AJ780" s="33">
        <f t="shared" si="249"/>
        <v>0.99999999999999967</v>
      </c>
      <c r="AK780" s="95">
        <f t="shared" si="250"/>
        <v>0.97802163651202234</v>
      </c>
      <c r="AL780" s="3">
        <f t="shared" si="251"/>
        <v>0.9781185563541841</v>
      </c>
      <c r="AM780" s="3"/>
      <c r="AN780" s="3"/>
      <c r="AO780" s="3"/>
      <c r="AP780" s="3"/>
      <c r="AQ780" s="3"/>
      <c r="AR780" s="90">
        <f t="shared" si="257"/>
        <v>0</v>
      </c>
      <c r="AS780" s="91">
        <f t="shared" si="258"/>
        <v>0</v>
      </c>
      <c r="AT780" s="89">
        <f>SUM(AS$9:AS780)*RLR</f>
        <v>120</v>
      </c>
      <c r="AU780" s="90">
        <f>AT780-SUM(AW$9:AW780)</f>
        <v>2.6257732374978957</v>
      </c>
      <c r="AV780" s="48">
        <f t="shared" si="252"/>
        <v>0.28011204481792717</v>
      </c>
      <c r="AW780" s="31">
        <f t="shared" si="259"/>
        <v>7.3826801429181903E-3</v>
      </c>
      <c r="AX780" s="90">
        <f>SUM(AW$9:AW780)*RRF</f>
        <v>82.161958733751462</v>
      </c>
      <c r="AY780" s="96"/>
    </row>
    <row r="781" spans="1:51" x14ac:dyDescent="0.25">
      <c r="A781" s="14">
        <f t="shared" si="253"/>
        <v>7.72</v>
      </c>
      <c r="B781" s="59">
        <f>IF($B$4="AY",0,IFERROR(P*INDEX('UWYr writing pattern'!$C$4:$C$18,MATCH('Extended model w.Calcs'!$A781,'UWYr writing pattern'!$A$4:$A$18,0)) / 25,B780))</f>
        <v>0</v>
      </c>
      <c r="C781" s="36">
        <f t="shared" si="254"/>
        <v>6.773004534323986E-41</v>
      </c>
      <c r="E781" s="48">
        <f t="shared" si="240"/>
        <v>23.16</v>
      </c>
      <c r="F781" s="34">
        <f t="shared" si="255"/>
        <v>2.037980940274669E-41</v>
      </c>
      <c r="G781" s="31">
        <f>SUM($F$9:F781)*RLR</f>
        <v>119.99999999999996</v>
      </c>
      <c r="H781" s="32"/>
      <c r="I781" s="36">
        <f>G781-SUM($L$9:L781)</f>
        <v>5.1597803649194134</v>
      </c>
      <c r="K781" s="48">
        <f t="shared" si="241"/>
        <v>0.27985074626865675</v>
      </c>
      <c r="L781" s="31">
        <f t="shared" si="256"/>
        <v>1.4493765069998357E-2</v>
      </c>
      <c r="M781" s="36">
        <f>SUM($L$9:L781)*RRF</f>
        <v>80.388153744556377</v>
      </c>
      <c r="N781" s="33"/>
      <c r="O781" s="36">
        <f t="shared" si="242"/>
        <v>85.54793410947579</v>
      </c>
      <c r="P781" s="33"/>
      <c r="Q781" s="33"/>
      <c r="R781" s="33"/>
      <c r="S781" s="33"/>
      <c r="T781" s="33"/>
      <c r="U781" s="33"/>
      <c r="V781" s="33"/>
      <c r="W781" s="31">
        <f t="shared" si="243"/>
        <v>5.689323808832148E-41</v>
      </c>
      <c r="X781" s="31">
        <f t="shared" si="244"/>
        <v>3.6118462554435893</v>
      </c>
      <c r="Y781" s="31">
        <f t="shared" si="245"/>
        <v>3.6118462554435893</v>
      </c>
      <c r="Z781" s="31">
        <f t="shared" si="246"/>
        <v>-1.5479341094757899</v>
      </c>
      <c r="AA781" s="31"/>
      <c r="AB781" s="31"/>
      <c r="AC781" s="31"/>
      <c r="AD781" s="31"/>
      <c r="AE781" s="31"/>
      <c r="AF781" s="31"/>
      <c r="AG781" s="31"/>
      <c r="AH781" s="33">
        <f t="shared" si="247"/>
        <v>0.95700183029233776</v>
      </c>
      <c r="AI781" s="33">
        <f t="shared" si="248"/>
        <v>1.0184277870175689</v>
      </c>
      <c r="AJ781" s="33">
        <f t="shared" si="249"/>
        <v>0.99999999999999967</v>
      </c>
      <c r="AK781" s="95">
        <f t="shared" si="250"/>
        <v>0.97808308576852865</v>
      </c>
      <c r="AL781" s="3">
        <f t="shared" si="251"/>
        <v>0.97817984891341614</v>
      </c>
      <c r="AM781" s="3"/>
      <c r="AN781" s="3"/>
      <c r="AO781" s="3"/>
      <c r="AP781" s="3"/>
      <c r="AQ781" s="3"/>
      <c r="AR781" s="90">
        <f t="shared" si="257"/>
        <v>0</v>
      </c>
      <c r="AS781" s="91">
        <f t="shared" si="258"/>
        <v>0</v>
      </c>
      <c r="AT781" s="89">
        <f>SUM(AS$9:AS781)*RLR</f>
        <v>120</v>
      </c>
      <c r="AU781" s="90">
        <f>AT781-SUM(AW$9:AW781)</f>
        <v>2.6184181303900544</v>
      </c>
      <c r="AV781" s="48">
        <f t="shared" si="252"/>
        <v>0.27985074626865675</v>
      </c>
      <c r="AW781" s="31">
        <f t="shared" si="259"/>
        <v>7.3551071078372431E-3</v>
      </c>
      <c r="AX781" s="90">
        <f>SUM(AW$9:AW781)*RRF</f>
        <v>82.167107308726955</v>
      </c>
      <c r="AY781" s="96"/>
    </row>
    <row r="782" spans="1:51" x14ac:dyDescent="0.25">
      <c r="A782" s="14">
        <f t="shared" si="253"/>
        <v>7.73</v>
      </c>
      <c r="B782" s="59">
        <f>IF($B$4="AY",0,IFERROR(P*INDEX('UWYr writing pattern'!$C$4:$C$18,MATCH('Extended model w.Calcs'!$A782,'UWYr writing pattern'!$A$4:$A$18,0)) / 25,B781))</f>
        <v>0</v>
      </c>
      <c r="C782" s="36">
        <f t="shared" si="254"/>
        <v>5.2043766841745511E-41</v>
      </c>
      <c r="E782" s="48">
        <f t="shared" si="240"/>
        <v>23.19</v>
      </c>
      <c r="F782" s="34">
        <f t="shared" si="255"/>
        <v>1.5686278501494351E-41</v>
      </c>
      <c r="G782" s="31">
        <f>SUM($F$9:F782)*RLR</f>
        <v>119.99999999999996</v>
      </c>
      <c r="H782" s="32"/>
      <c r="I782" s="36">
        <f>G782-SUM($L$9:L782)</f>
        <v>5.1453406810623648</v>
      </c>
      <c r="K782" s="48">
        <f t="shared" si="241"/>
        <v>0.27958993476234856</v>
      </c>
      <c r="L782" s="31">
        <f t="shared" si="256"/>
        <v>1.4439683857050599E-2</v>
      </c>
      <c r="M782" s="36">
        <f>SUM($L$9:L782)*RRF</f>
        <v>80.398261523256309</v>
      </c>
      <c r="N782" s="33"/>
      <c r="O782" s="36">
        <f t="shared" si="242"/>
        <v>85.543602204318674</v>
      </c>
      <c r="P782" s="33"/>
      <c r="Q782" s="33"/>
      <c r="R782" s="33"/>
      <c r="S782" s="33"/>
      <c r="T782" s="33"/>
      <c r="U782" s="33"/>
      <c r="V782" s="33"/>
      <c r="W782" s="31">
        <f t="shared" si="243"/>
        <v>4.3716764147066223E-41</v>
      </c>
      <c r="X782" s="31">
        <f t="shared" si="244"/>
        <v>3.6017384767436549</v>
      </c>
      <c r="Y782" s="31">
        <f t="shared" si="245"/>
        <v>3.6017384767436549</v>
      </c>
      <c r="Z782" s="31">
        <f t="shared" si="246"/>
        <v>-1.5436022043186739</v>
      </c>
      <c r="AA782" s="31"/>
      <c r="AB782" s="31"/>
      <c r="AC782" s="31"/>
      <c r="AD782" s="31"/>
      <c r="AE782" s="31"/>
      <c r="AF782" s="31"/>
      <c r="AG782" s="31"/>
      <c r="AH782" s="33">
        <f t="shared" si="247"/>
        <v>0.95712216099114655</v>
      </c>
      <c r="AI782" s="33">
        <f t="shared" si="248"/>
        <v>1.0183762167180794</v>
      </c>
      <c r="AJ782" s="33">
        <f t="shared" si="249"/>
        <v>0.99999999999999967</v>
      </c>
      <c r="AK782" s="95">
        <f t="shared" si="250"/>
        <v>0.97814430616391024</v>
      </c>
      <c r="AL782" s="3">
        <f t="shared" si="251"/>
        <v>0.97824091276906899</v>
      </c>
      <c r="AM782" s="3"/>
      <c r="AN782" s="3"/>
      <c r="AO782" s="3"/>
      <c r="AP782" s="3"/>
      <c r="AQ782" s="3"/>
      <c r="AR782" s="90">
        <f t="shared" si="257"/>
        <v>0</v>
      </c>
      <c r="AS782" s="91">
        <f t="shared" si="258"/>
        <v>0</v>
      </c>
      <c r="AT782" s="89">
        <f>SUM(AS$9:AS782)*RLR</f>
        <v>120</v>
      </c>
      <c r="AU782" s="90">
        <f>AT782-SUM(AW$9:AW782)</f>
        <v>2.611090467711719</v>
      </c>
      <c r="AV782" s="48">
        <f t="shared" si="252"/>
        <v>0.27958993476234856</v>
      </c>
      <c r="AW782" s="31">
        <f t="shared" si="259"/>
        <v>7.3276626783303767E-3</v>
      </c>
      <c r="AX782" s="90">
        <f>SUM(AW$9:AW782)*RRF</f>
        <v>82.172236672601798</v>
      </c>
      <c r="AY782" s="96"/>
    </row>
    <row r="783" spans="1:51" x14ac:dyDescent="0.25">
      <c r="A783" s="14">
        <f t="shared" si="253"/>
        <v>7.74</v>
      </c>
      <c r="B783" s="59">
        <f>IF($B$4="AY",0,IFERROR(P*INDEX('UWYr writing pattern'!$C$4:$C$18,MATCH('Extended model w.Calcs'!$A783,'UWYr writing pattern'!$A$4:$A$18,0)) / 25,B782))</f>
        <v>0</v>
      </c>
      <c r="C783" s="36">
        <f t="shared" si="254"/>
        <v>3.9974817311144727E-41</v>
      </c>
      <c r="E783" s="48">
        <f t="shared" si="240"/>
        <v>23.22</v>
      </c>
      <c r="F783" s="34">
        <f t="shared" si="255"/>
        <v>1.2068949530600784E-41</v>
      </c>
      <c r="G783" s="31">
        <f>SUM($F$9:F783)*RLR</f>
        <v>119.99999999999996</v>
      </c>
      <c r="H783" s="32"/>
      <c r="I783" s="36">
        <f>G783-SUM($L$9:L783)</f>
        <v>5.1309548264088818</v>
      </c>
      <c r="K783" s="48">
        <f t="shared" si="241"/>
        <v>0.27932960893854747</v>
      </c>
      <c r="L783" s="31">
        <f t="shared" si="256"/>
        <v>1.4385854653482846E-2</v>
      </c>
      <c r="M783" s="36">
        <f>SUM($L$9:L783)*RRF</f>
        <v>80.408331621513753</v>
      </c>
      <c r="N783" s="33"/>
      <c r="O783" s="36">
        <f t="shared" si="242"/>
        <v>85.539286447922635</v>
      </c>
      <c r="P783" s="33"/>
      <c r="Q783" s="33"/>
      <c r="R783" s="33"/>
      <c r="S783" s="33"/>
      <c r="T783" s="33"/>
      <c r="U783" s="33"/>
      <c r="V783" s="33"/>
      <c r="W783" s="31">
        <f t="shared" si="243"/>
        <v>3.3578846541361568E-41</v>
      </c>
      <c r="X783" s="31">
        <f t="shared" si="244"/>
        <v>3.5916683784862169</v>
      </c>
      <c r="Y783" s="31">
        <f t="shared" si="245"/>
        <v>3.5916683784862169</v>
      </c>
      <c r="Z783" s="31">
        <f t="shared" si="246"/>
        <v>-1.5392864479226347</v>
      </c>
      <c r="AA783" s="31"/>
      <c r="AB783" s="31"/>
      <c r="AC783" s="31"/>
      <c r="AD783" s="31"/>
      <c r="AE783" s="31"/>
      <c r="AF783" s="31"/>
      <c r="AG783" s="31"/>
      <c r="AH783" s="33">
        <f t="shared" si="247"/>
        <v>0.957242043113259</v>
      </c>
      <c r="AI783" s="33">
        <f t="shared" si="248"/>
        <v>1.0183248386657457</v>
      </c>
      <c r="AJ783" s="33">
        <f t="shared" si="249"/>
        <v>0.99999999999999967</v>
      </c>
      <c r="AK783" s="95">
        <f t="shared" si="250"/>
        <v>0.97820529876263629</v>
      </c>
      <c r="AL783" s="3">
        <f t="shared" si="251"/>
        <v>0.97830174898686284</v>
      </c>
      <c r="AM783" s="3"/>
      <c r="AN783" s="3"/>
      <c r="AO783" s="3"/>
      <c r="AP783" s="3"/>
      <c r="AQ783" s="3"/>
      <c r="AR783" s="90">
        <f t="shared" si="257"/>
        <v>0</v>
      </c>
      <c r="AS783" s="91">
        <f t="shared" si="258"/>
        <v>0</v>
      </c>
      <c r="AT783" s="89">
        <f>SUM(AS$9:AS783)*RLR</f>
        <v>120</v>
      </c>
      <c r="AU783" s="90">
        <f>AT783-SUM(AW$9:AW783)</f>
        <v>2.6037901215764521</v>
      </c>
      <c r="AV783" s="48">
        <f t="shared" si="252"/>
        <v>0.27932960893854747</v>
      </c>
      <c r="AW783" s="31">
        <f t="shared" si="259"/>
        <v>7.3003461352610967E-3</v>
      </c>
      <c r="AX783" s="90">
        <f>SUM(AW$9:AW783)*RRF</f>
        <v>82.177346914896475</v>
      </c>
      <c r="AY783" s="96"/>
    </row>
    <row r="784" spans="1:51" x14ac:dyDescent="0.25">
      <c r="A784" s="14">
        <f t="shared" si="253"/>
        <v>7.75</v>
      </c>
      <c r="B784" s="59">
        <f>IF($B$4="AY",0,IFERROR(P*INDEX('UWYr writing pattern'!$C$4:$C$18,MATCH('Extended model w.Calcs'!$A784,'UWYr writing pattern'!$A$4:$A$18,0)) / 25,B783))</f>
        <v>0</v>
      </c>
      <c r="C784" s="36">
        <f t="shared" si="254"/>
        <v>3.0692664731496921E-41</v>
      </c>
      <c r="E784" s="48">
        <f t="shared" si="240"/>
        <v>23.25</v>
      </c>
      <c r="F784" s="34">
        <f t="shared" si="255"/>
        <v>9.2821525796478062E-42</v>
      </c>
      <c r="G784" s="31">
        <f>SUM($F$9:F784)*RLR</f>
        <v>119.99999999999996</v>
      </c>
      <c r="H784" s="32"/>
      <c r="I784" s="36">
        <f>G784-SUM($L$9:L784)</f>
        <v>5.1166225503574623</v>
      </c>
      <c r="K784" s="48">
        <f t="shared" si="241"/>
        <v>0.27906976744186046</v>
      </c>
      <c r="L784" s="31">
        <f t="shared" si="256"/>
        <v>1.4332276051421457E-2</v>
      </c>
      <c r="M784" s="36">
        <f>SUM($L$9:L784)*RRF</f>
        <v>80.418364214749744</v>
      </c>
      <c r="N784" s="33"/>
      <c r="O784" s="36">
        <f t="shared" si="242"/>
        <v>85.534986765107206</v>
      </c>
      <c r="P784" s="33"/>
      <c r="Q784" s="33"/>
      <c r="R784" s="33"/>
      <c r="S784" s="33"/>
      <c r="T784" s="33"/>
      <c r="U784" s="33"/>
      <c r="V784" s="33"/>
      <c r="W784" s="31">
        <f t="shared" si="243"/>
        <v>2.5781838374457411E-41</v>
      </c>
      <c r="X784" s="31">
        <f t="shared" si="244"/>
        <v>3.5816357852502234</v>
      </c>
      <c r="Y784" s="31">
        <f t="shared" si="245"/>
        <v>3.5816357852502234</v>
      </c>
      <c r="Z784" s="31">
        <f t="shared" si="246"/>
        <v>-1.534986765107206</v>
      </c>
      <c r="AA784" s="31"/>
      <c r="AB784" s="31"/>
      <c r="AC784" s="31"/>
      <c r="AD784" s="31"/>
      <c r="AE784" s="31"/>
      <c r="AF784" s="31"/>
      <c r="AG784" s="31"/>
      <c r="AH784" s="33">
        <f t="shared" si="247"/>
        <v>0.95736147874702071</v>
      </c>
      <c r="AI784" s="33">
        <f t="shared" si="248"/>
        <v>1.018273651965562</v>
      </c>
      <c r="AJ784" s="33">
        <f t="shared" si="249"/>
        <v>0.99999999999999967</v>
      </c>
      <c r="AK784" s="95">
        <f t="shared" si="250"/>
        <v>0.97826606462324073</v>
      </c>
      <c r="AL784" s="3">
        <f t="shared" si="251"/>
        <v>0.97836235862656429</v>
      </c>
      <c r="AM784" s="3"/>
      <c r="AN784" s="3"/>
      <c r="AO784" s="3"/>
      <c r="AP784" s="3"/>
      <c r="AQ784" s="3"/>
      <c r="AR784" s="90">
        <f t="shared" si="257"/>
        <v>0</v>
      </c>
      <c r="AS784" s="91">
        <f t="shared" si="258"/>
        <v>0</v>
      </c>
      <c r="AT784" s="89">
        <f>SUM(AS$9:AS784)*RLR</f>
        <v>120</v>
      </c>
      <c r="AU784" s="90">
        <f>AT784-SUM(AW$9:AW784)</f>
        <v>2.5965169648122668</v>
      </c>
      <c r="AV784" s="48">
        <f t="shared" si="252"/>
        <v>0.27906976744186046</v>
      </c>
      <c r="AW784" s="31">
        <f t="shared" si="259"/>
        <v>7.2731567641800337E-3</v>
      </c>
      <c r="AX784" s="90">
        <f>SUM(AW$9:AW784)*RRF</f>
        <v>82.182438124631403</v>
      </c>
      <c r="AY784" s="96"/>
    </row>
    <row r="785" spans="1:51" x14ac:dyDescent="0.25">
      <c r="A785" s="14">
        <f t="shared" si="253"/>
        <v>7.76</v>
      </c>
      <c r="B785" s="59">
        <f>IF($B$4="AY",0,IFERROR(P*INDEX('UWYr writing pattern'!$C$4:$C$18,MATCH('Extended model w.Calcs'!$A785,'UWYr writing pattern'!$A$4:$A$18,0)) / 25,B784))</f>
        <v>0</v>
      </c>
      <c r="C785" s="36">
        <f t="shared" si="254"/>
        <v>2.3556620181423889E-41</v>
      </c>
      <c r="E785" s="48">
        <f t="shared" si="240"/>
        <v>23.28</v>
      </c>
      <c r="F785" s="34">
        <f t="shared" si="255"/>
        <v>7.1360445500730335E-42</v>
      </c>
      <c r="G785" s="31">
        <f>SUM($F$9:F785)*RLR</f>
        <v>119.99999999999996</v>
      </c>
      <c r="H785" s="32"/>
      <c r="I785" s="36">
        <f>G785-SUM($L$9:L785)</f>
        <v>5.1023436037053074</v>
      </c>
      <c r="K785" s="48">
        <f t="shared" si="241"/>
        <v>0.27881040892193309</v>
      </c>
      <c r="L785" s="31">
        <f t="shared" si="256"/>
        <v>1.4278946652160361E-2</v>
      </c>
      <c r="M785" s="36">
        <f>SUM($L$9:L785)*RRF</f>
        <v>80.428359477406246</v>
      </c>
      <c r="N785" s="33"/>
      <c r="O785" s="36">
        <f t="shared" si="242"/>
        <v>85.530703081111554</v>
      </c>
      <c r="P785" s="33"/>
      <c r="Q785" s="33"/>
      <c r="R785" s="33"/>
      <c r="S785" s="33"/>
      <c r="T785" s="33"/>
      <c r="U785" s="33"/>
      <c r="V785" s="33"/>
      <c r="W785" s="31">
        <f t="shared" si="243"/>
        <v>1.9787560952396067E-41</v>
      </c>
      <c r="X785" s="31">
        <f t="shared" si="244"/>
        <v>3.5716405225937149</v>
      </c>
      <c r="Y785" s="31">
        <f t="shared" si="245"/>
        <v>3.5716405225937149</v>
      </c>
      <c r="Z785" s="31">
        <f t="shared" si="246"/>
        <v>-1.5307030811115538</v>
      </c>
      <c r="AA785" s="31"/>
      <c r="AB785" s="31"/>
      <c r="AC785" s="31"/>
      <c r="AD785" s="31"/>
      <c r="AE785" s="31"/>
      <c r="AF785" s="31"/>
      <c r="AG785" s="31"/>
      <c r="AH785" s="33">
        <f t="shared" si="247"/>
        <v>0.95748046996912195</v>
      </c>
      <c r="AI785" s="33">
        <f t="shared" si="248"/>
        <v>1.0182226557275185</v>
      </c>
      <c r="AJ785" s="33">
        <f t="shared" si="249"/>
        <v>0.99999999999999967</v>
      </c>
      <c r="AK785" s="95">
        <f t="shared" si="250"/>
        <v>0.97832660479835998</v>
      </c>
      <c r="AL785" s="3">
        <f t="shared" si="251"/>
        <v>0.97842274274202501</v>
      </c>
      <c r="AM785" s="3"/>
      <c r="AN785" s="3"/>
      <c r="AO785" s="3"/>
      <c r="AP785" s="3"/>
      <c r="AQ785" s="3"/>
      <c r="AR785" s="90">
        <f t="shared" si="257"/>
        <v>0</v>
      </c>
      <c r="AS785" s="91">
        <f t="shared" si="258"/>
        <v>0</v>
      </c>
      <c r="AT785" s="89">
        <f>SUM(AS$9:AS785)*RLR</f>
        <v>120</v>
      </c>
      <c r="AU785" s="90">
        <f>AT785-SUM(AW$9:AW785)</f>
        <v>2.5892708709569803</v>
      </c>
      <c r="AV785" s="48">
        <f t="shared" si="252"/>
        <v>0.27881040892193309</v>
      </c>
      <c r="AW785" s="31">
        <f t="shared" si="259"/>
        <v>7.2460938552900466E-3</v>
      </c>
      <c r="AX785" s="90">
        <f>SUM(AW$9:AW785)*RRF</f>
        <v>82.187510390330104</v>
      </c>
      <c r="AY785" s="96"/>
    </row>
    <row r="786" spans="1:51" x14ac:dyDescent="0.25">
      <c r="A786" s="14">
        <f t="shared" si="253"/>
        <v>7.77</v>
      </c>
      <c r="B786" s="59">
        <f>IF($B$4="AY",0,IFERROR(P*INDEX('UWYr writing pattern'!$C$4:$C$18,MATCH('Extended model w.Calcs'!$A786,'UWYr writing pattern'!$A$4:$A$18,0)) / 25,B785))</f>
        <v>0</v>
      </c>
      <c r="C786" s="36">
        <f t="shared" si="254"/>
        <v>1.8072639003188407E-41</v>
      </c>
      <c r="E786" s="48">
        <f t="shared" si="240"/>
        <v>23.31</v>
      </c>
      <c r="F786" s="34">
        <f t="shared" si="255"/>
        <v>5.4839811782354816E-42</v>
      </c>
      <c r="G786" s="31">
        <f>SUM($F$9:F786)*RLR</f>
        <v>119.99999999999996</v>
      </c>
      <c r="H786" s="32"/>
      <c r="I786" s="36">
        <f>G786-SUM($L$9:L786)</f>
        <v>5.0881177386392125</v>
      </c>
      <c r="K786" s="48">
        <f t="shared" si="241"/>
        <v>0.2785515320334262</v>
      </c>
      <c r="L786" s="31">
        <f t="shared" si="256"/>
        <v>1.4225865066092865E-2</v>
      </c>
      <c r="M786" s="36">
        <f>SUM($L$9:L786)*RRF</f>
        <v>80.438317582952521</v>
      </c>
      <c r="N786" s="33"/>
      <c r="O786" s="36">
        <f t="shared" si="242"/>
        <v>85.526435321591734</v>
      </c>
      <c r="P786" s="33"/>
      <c r="Q786" s="33"/>
      <c r="R786" s="33"/>
      <c r="S786" s="33"/>
      <c r="T786" s="33"/>
      <c r="U786" s="33"/>
      <c r="V786" s="33"/>
      <c r="W786" s="31">
        <f t="shared" si="243"/>
        <v>1.5181016762678261E-41</v>
      </c>
      <c r="X786" s="31">
        <f t="shared" si="244"/>
        <v>3.5616824170474484</v>
      </c>
      <c r="Y786" s="31">
        <f t="shared" si="245"/>
        <v>3.5616824170474484</v>
      </c>
      <c r="Z786" s="31">
        <f t="shared" si="246"/>
        <v>-1.5264353215917339</v>
      </c>
      <c r="AA786" s="31"/>
      <c r="AB786" s="31"/>
      <c r="AC786" s="31"/>
      <c r="AD786" s="31"/>
      <c r="AE786" s="31"/>
      <c r="AF786" s="31"/>
      <c r="AG786" s="31"/>
      <c r="AH786" s="33">
        <f t="shared" si="247"/>
        <v>0.95759901884467291</v>
      </c>
      <c r="AI786" s="33">
        <f t="shared" si="248"/>
        <v>1.0181718490665683</v>
      </c>
      <c r="AJ786" s="33">
        <f t="shared" si="249"/>
        <v>0.99999999999999967</v>
      </c>
      <c r="AK786" s="95">
        <f t="shared" si="250"/>
        <v>0.97838692033477193</v>
      </c>
      <c r="AL786" s="3">
        <f t="shared" si="251"/>
        <v>0.97848290238122027</v>
      </c>
      <c r="AM786" s="3"/>
      <c r="AN786" s="3"/>
      <c r="AO786" s="3"/>
      <c r="AP786" s="3"/>
      <c r="AQ786" s="3"/>
      <c r="AR786" s="90">
        <f t="shared" si="257"/>
        <v>0</v>
      </c>
      <c r="AS786" s="91">
        <f t="shared" si="258"/>
        <v>0</v>
      </c>
      <c r="AT786" s="89">
        <f>SUM(AS$9:AS786)*RLR</f>
        <v>120</v>
      </c>
      <c r="AU786" s="90">
        <f>AT786-SUM(AW$9:AW786)</f>
        <v>2.5820517142535664</v>
      </c>
      <c r="AV786" s="48">
        <f t="shared" si="252"/>
        <v>0.2785515320334262</v>
      </c>
      <c r="AW786" s="31">
        <f t="shared" si="259"/>
        <v>7.2191567034116553E-3</v>
      </c>
      <c r="AX786" s="90">
        <f>SUM(AW$9:AW786)*RRF</f>
        <v>82.192563800022498</v>
      </c>
      <c r="AY786" s="96"/>
    </row>
    <row r="787" spans="1:51" x14ac:dyDescent="0.25">
      <c r="A787" s="14">
        <f t="shared" si="253"/>
        <v>7.78</v>
      </c>
      <c r="B787" s="59">
        <f>IF($B$4="AY",0,IFERROR(P*INDEX('UWYr writing pattern'!$C$4:$C$18,MATCH('Extended model w.Calcs'!$A787,'UWYr writing pattern'!$A$4:$A$18,0)) / 25,B786))</f>
        <v>0</v>
      </c>
      <c r="C787" s="36">
        <f t="shared" si="254"/>
        <v>1.3859906851545188E-41</v>
      </c>
      <c r="E787" s="48">
        <f t="shared" si="240"/>
        <v>23.34</v>
      </c>
      <c r="F787" s="34">
        <f t="shared" si="255"/>
        <v>4.2127321516432178E-42</v>
      </c>
      <c r="G787" s="31">
        <f>SUM($F$9:F787)*RLR</f>
        <v>119.99999999999996</v>
      </c>
      <c r="H787" s="32"/>
      <c r="I787" s="36">
        <f>G787-SUM($L$9:L787)</f>
        <v>5.0739447087265717</v>
      </c>
      <c r="K787" s="48">
        <f t="shared" si="241"/>
        <v>0.27829313543599254</v>
      </c>
      <c r="L787" s="31">
        <f t="shared" si="256"/>
        <v>1.4173029912644047E-2</v>
      </c>
      <c r="M787" s="36">
        <f>SUM($L$9:L787)*RRF</f>
        <v>80.448238703891363</v>
      </c>
      <c r="N787" s="33"/>
      <c r="O787" s="36">
        <f t="shared" si="242"/>
        <v>85.522183412617935</v>
      </c>
      <c r="P787" s="33"/>
      <c r="Q787" s="33"/>
      <c r="R787" s="33"/>
      <c r="S787" s="33"/>
      <c r="T787" s="33"/>
      <c r="U787" s="33"/>
      <c r="V787" s="33"/>
      <c r="W787" s="31">
        <f t="shared" si="243"/>
        <v>1.1642321755297957E-41</v>
      </c>
      <c r="X787" s="31">
        <f t="shared" si="244"/>
        <v>3.5517612961085998</v>
      </c>
      <c r="Y787" s="31">
        <f t="shared" si="245"/>
        <v>3.5517612961085998</v>
      </c>
      <c r="Z787" s="31">
        <f t="shared" si="246"/>
        <v>-1.5221834126179346</v>
      </c>
      <c r="AA787" s="31"/>
      <c r="AB787" s="31"/>
      <c r="AC787" s="31"/>
      <c r="AD787" s="31"/>
      <c r="AE787" s="31"/>
      <c r="AF787" s="31"/>
      <c r="AG787" s="31"/>
      <c r="AH787" s="33">
        <f t="shared" si="247"/>
        <v>0.9577171274272781</v>
      </c>
      <c r="AI787" s="33">
        <f t="shared" si="248"/>
        <v>1.0181212311025944</v>
      </c>
      <c r="AJ787" s="33">
        <f t="shared" si="249"/>
        <v>0.99999999999999967</v>
      </c>
      <c r="AK787" s="95">
        <f t="shared" si="250"/>
        <v>0.97844701227343345</v>
      </c>
      <c r="AL787" s="3">
        <f t="shared" si="251"/>
        <v>0.97854283858628643</v>
      </c>
      <c r="AM787" s="3"/>
      <c r="AN787" s="3"/>
      <c r="AO787" s="3"/>
      <c r="AP787" s="3"/>
      <c r="AQ787" s="3"/>
      <c r="AR787" s="90">
        <f t="shared" si="257"/>
        <v>0</v>
      </c>
      <c r="AS787" s="91">
        <f t="shared" si="258"/>
        <v>0</v>
      </c>
      <c r="AT787" s="89">
        <f>SUM(AS$9:AS787)*RLR</f>
        <v>120</v>
      </c>
      <c r="AU787" s="90">
        <f>AT787-SUM(AW$9:AW787)</f>
        <v>2.5748593696456226</v>
      </c>
      <c r="AV787" s="48">
        <f t="shared" si="252"/>
        <v>0.27829313543599254</v>
      </c>
      <c r="AW787" s="31">
        <f t="shared" si="259"/>
        <v>7.192344607948653E-3</v>
      </c>
      <c r="AX787" s="90">
        <f>SUM(AW$9:AW787)*RRF</f>
        <v>82.197598441248061</v>
      </c>
      <c r="AY787" s="96"/>
    </row>
    <row r="788" spans="1:51" x14ac:dyDescent="0.25">
      <c r="A788" s="14">
        <f t="shared" si="253"/>
        <v>7.79</v>
      </c>
      <c r="B788" s="59">
        <f>IF($B$4="AY",0,IFERROR(P*INDEX('UWYr writing pattern'!$C$4:$C$18,MATCH('Extended model w.Calcs'!$A788,'UWYr writing pattern'!$A$4:$A$18,0)) / 25,B787))</f>
        <v>0</v>
      </c>
      <c r="C788" s="36">
        <f t="shared" si="254"/>
        <v>1.0625004592394542E-41</v>
      </c>
      <c r="E788" s="48">
        <f t="shared" si="240"/>
        <v>23.37</v>
      </c>
      <c r="F788" s="34">
        <f t="shared" si="255"/>
        <v>3.2349022591506469E-42</v>
      </c>
      <c r="G788" s="31">
        <f>SUM($F$9:F788)*RLR</f>
        <v>119.99999999999996</v>
      </c>
      <c r="H788" s="32"/>
      <c r="I788" s="36">
        <f>G788-SUM($L$9:L788)</f>
        <v>5.0598242689063682</v>
      </c>
      <c r="K788" s="48">
        <f t="shared" si="241"/>
        <v>0.27803521779425394</v>
      </c>
      <c r="L788" s="31">
        <f t="shared" si="256"/>
        <v>1.4120439820203817E-2</v>
      </c>
      <c r="M788" s="36">
        <f>SUM($L$9:L788)*RRF</f>
        <v>80.458123011765508</v>
      </c>
      <c r="N788" s="33"/>
      <c r="O788" s="36">
        <f t="shared" si="242"/>
        <v>85.517947280671876</v>
      </c>
      <c r="P788" s="33"/>
      <c r="Q788" s="33"/>
      <c r="R788" s="33"/>
      <c r="S788" s="33"/>
      <c r="T788" s="33"/>
      <c r="U788" s="33"/>
      <c r="V788" s="33"/>
      <c r="W788" s="31">
        <f t="shared" si="243"/>
        <v>8.9250038576114135E-42</v>
      </c>
      <c r="X788" s="31">
        <f t="shared" si="244"/>
        <v>3.5418769882344576</v>
      </c>
      <c r="Y788" s="31">
        <f t="shared" si="245"/>
        <v>3.5418769882344576</v>
      </c>
      <c r="Z788" s="31">
        <f t="shared" si="246"/>
        <v>-1.5179472806718763</v>
      </c>
      <c r="AA788" s="31"/>
      <c r="AB788" s="31"/>
      <c r="AC788" s="31"/>
      <c r="AD788" s="31"/>
      <c r="AE788" s="31"/>
      <c r="AF788" s="31"/>
      <c r="AG788" s="31"/>
      <c r="AH788" s="33">
        <f t="shared" si="247"/>
        <v>0.95783479775911318</v>
      </c>
      <c r="AI788" s="33">
        <f t="shared" si="248"/>
        <v>1.0180708009603794</v>
      </c>
      <c r="AJ788" s="33">
        <f t="shared" si="249"/>
        <v>0.99999999999999967</v>
      </c>
      <c r="AK788" s="95">
        <f t="shared" si="250"/>
        <v>0.9785068816495186</v>
      </c>
      <c r="AL788" s="3">
        <f t="shared" si="251"/>
        <v>0.97860255239356031</v>
      </c>
      <c r="AM788" s="3"/>
      <c r="AN788" s="3"/>
      <c r="AO788" s="3"/>
      <c r="AP788" s="3"/>
      <c r="AQ788" s="3"/>
      <c r="AR788" s="90">
        <f t="shared" si="257"/>
        <v>0</v>
      </c>
      <c r="AS788" s="91">
        <f t="shared" si="258"/>
        <v>0</v>
      </c>
      <c r="AT788" s="89">
        <f>SUM(AS$9:AS788)*RLR</f>
        <v>120</v>
      </c>
      <c r="AU788" s="90">
        <f>AT788-SUM(AW$9:AW788)</f>
        <v>2.5676937127727655</v>
      </c>
      <c r="AV788" s="48">
        <f t="shared" si="252"/>
        <v>0.27803521779425394</v>
      </c>
      <c r="AW788" s="31">
        <f t="shared" si="259"/>
        <v>7.1656568728542362E-3</v>
      </c>
      <c r="AX788" s="90">
        <f>SUM(AW$9:AW788)*RRF</f>
        <v>82.202614401059066</v>
      </c>
      <c r="AY788" s="96"/>
    </row>
    <row r="789" spans="1:51" x14ac:dyDescent="0.25">
      <c r="A789" s="14">
        <f t="shared" si="253"/>
        <v>7.8</v>
      </c>
      <c r="B789" s="59">
        <f>IF($B$4="AY",0,IFERROR(P*INDEX('UWYr writing pattern'!$C$4:$C$18,MATCH('Extended model w.Calcs'!$A789,'UWYr writing pattern'!$A$4:$A$18,0)) / 25,B788))</f>
        <v>0</v>
      </c>
      <c r="C789" s="36">
        <f t="shared" si="254"/>
        <v>8.141941019151937E-42</v>
      </c>
      <c r="E789" s="48">
        <f t="shared" si="240"/>
        <v>23.4</v>
      </c>
      <c r="F789" s="34">
        <f t="shared" si="255"/>
        <v>2.4830635732426046E-42</v>
      </c>
      <c r="G789" s="31">
        <f>SUM($F$9:F789)*RLR</f>
        <v>119.99999999999996</v>
      </c>
      <c r="H789" s="32"/>
      <c r="I789" s="36">
        <f>G789-SUM($L$9:L789)</f>
        <v>5.0457561754803066</v>
      </c>
      <c r="K789" s="48">
        <f t="shared" si="241"/>
        <v>0.27777777777777773</v>
      </c>
      <c r="L789" s="31">
        <f t="shared" si="256"/>
        <v>1.4068093426060338E-2</v>
      </c>
      <c r="M789" s="36">
        <f>SUM($L$9:L789)*RRF</f>
        <v>80.467970677163748</v>
      </c>
      <c r="N789" s="33"/>
      <c r="O789" s="36">
        <f t="shared" si="242"/>
        <v>85.513726852644055</v>
      </c>
      <c r="P789" s="33"/>
      <c r="Q789" s="33"/>
      <c r="R789" s="33"/>
      <c r="S789" s="33"/>
      <c r="T789" s="33"/>
      <c r="U789" s="33"/>
      <c r="V789" s="33"/>
      <c r="W789" s="31">
        <f t="shared" si="243"/>
        <v>6.8392304560876264E-42</v>
      </c>
      <c r="X789" s="31">
        <f t="shared" si="244"/>
        <v>3.5320293228362143</v>
      </c>
      <c r="Y789" s="31">
        <f t="shared" si="245"/>
        <v>3.5320293228362143</v>
      </c>
      <c r="Z789" s="31">
        <f t="shared" si="246"/>
        <v>-1.513726852644055</v>
      </c>
      <c r="AA789" s="31"/>
      <c r="AB789" s="31"/>
      <c r="AC789" s="31"/>
      <c r="AD789" s="31"/>
      <c r="AE789" s="31"/>
      <c r="AF789" s="31"/>
      <c r="AG789" s="31"/>
      <c r="AH789" s="33">
        <f t="shared" si="247"/>
        <v>0.95795203187099698</v>
      </c>
      <c r="AI789" s="33">
        <f t="shared" si="248"/>
        <v>1.018020557769572</v>
      </c>
      <c r="AJ789" s="33">
        <f t="shared" si="249"/>
        <v>0.99999999999999967</v>
      </c>
      <c r="AK789" s="95">
        <f t="shared" si="250"/>
        <v>0.97856652949245537</v>
      </c>
      <c r="AL789" s="3">
        <f t="shared" si="251"/>
        <v>0.97866204483361519</v>
      </c>
      <c r="AM789" s="3"/>
      <c r="AN789" s="3"/>
      <c r="AO789" s="3"/>
      <c r="AP789" s="3"/>
      <c r="AQ789" s="3"/>
      <c r="AR789" s="90">
        <f t="shared" si="257"/>
        <v>0</v>
      </c>
      <c r="AS789" s="91">
        <f t="shared" si="258"/>
        <v>0</v>
      </c>
      <c r="AT789" s="89">
        <f>SUM(AS$9:AS789)*RLR</f>
        <v>120</v>
      </c>
      <c r="AU789" s="90">
        <f>AT789-SUM(AW$9:AW789)</f>
        <v>2.5605546199661688</v>
      </c>
      <c r="AV789" s="48">
        <f t="shared" si="252"/>
        <v>0.27777777777777773</v>
      </c>
      <c r="AW789" s="31">
        <f t="shared" si="259"/>
        <v>7.1390928065971238E-3</v>
      </c>
      <c r="AX789" s="90">
        <f>SUM(AW$9:AW789)*RRF</f>
        <v>82.207611766023675</v>
      </c>
      <c r="AY789" s="96"/>
    </row>
    <row r="790" spans="1:51" x14ac:dyDescent="0.25">
      <c r="A790" s="14">
        <f t="shared" si="253"/>
        <v>7.81</v>
      </c>
      <c r="B790" s="59">
        <f>IF($B$4="AY",0,IFERROR(P*INDEX('UWYr writing pattern'!$C$4:$C$18,MATCH('Extended model w.Calcs'!$A790,'UWYr writing pattern'!$A$4:$A$18,0)) / 25,B789))</f>
        <v>0</v>
      </c>
      <c r="C790" s="36">
        <f t="shared" si="254"/>
        <v>6.2367268206703834E-42</v>
      </c>
      <c r="E790" s="48">
        <f t="shared" si="240"/>
        <v>23.43</v>
      </c>
      <c r="F790" s="34">
        <f t="shared" si="255"/>
        <v>1.9052141984815533E-42</v>
      </c>
      <c r="G790" s="31">
        <f>SUM($F$9:F790)*RLR</f>
        <v>119.99999999999996</v>
      </c>
      <c r="H790" s="32"/>
      <c r="I790" s="36">
        <f>G790-SUM($L$9:L790)</f>
        <v>5.0317401861039741</v>
      </c>
      <c r="K790" s="48">
        <f t="shared" si="241"/>
        <v>0.27752081406105461</v>
      </c>
      <c r="L790" s="31">
        <f t="shared" si="256"/>
        <v>1.4015989376334184E-2</v>
      </c>
      <c r="M790" s="36">
        <f>SUM($L$9:L790)*RRF</f>
        <v>80.477781869727181</v>
      </c>
      <c r="N790" s="33"/>
      <c r="O790" s="36">
        <f t="shared" si="242"/>
        <v>85.509522055831155</v>
      </c>
      <c r="P790" s="33"/>
      <c r="Q790" s="33"/>
      <c r="R790" s="33"/>
      <c r="S790" s="33"/>
      <c r="T790" s="33"/>
      <c r="U790" s="33"/>
      <c r="V790" s="33"/>
      <c r="W790" s="31">
        <f t="shared" si="243"/>
        <v>5.238850529363122E-42</v>
      </c>
      <c r="X790" s="31">
        <f t="shared" si="244"/>
        <v>3.5222181302727815</v>
      </c>
      <c r="Y790" s="31">
        <f t="shared" si="245"/>
        <v>3.5222181302727815</v>
      </c>
      <c r="Z790" s="31">
        <f t="shared" si="246"/>
        <v>-1.5095220558311553</v>
      </c>
      <c r="AA790" s="31"/>
      <c r="AB790" s="31"/>
      <c r="AC790" s="31"/>
      <c r="AD790" s="31"/>
      <c r="AE790" s="31"/>
      <c r="AF790" s="31"/>
      <c r="AG790" s="31"/>
      <c r="AH790" s="33">
        <f t="shared" si="247"/>
        <v>0.95806883178246649</v>
      </c>
      <c r="AI790" s="33">
        <f t="shared" si="248"/>
        <v>1.0179705006646567</v>
      </c>
      <c r="AJ790" s="33">
        <f t="shared" si="249"/>
        <v>0.99999999999999967</v>
      </c>
      <c r="AK790" s="95">
        <f t="shared" si="250"/>
        <v>0.97862595682596376</v>
      </c>
      <c r="AL790" s="3">
        <f t="shared" si="251"/>
        <v>0.97872131693129949</v>
      </c>
      <c r="AM790" s="3"/>
      <c r="AN790" s="3"/>
      <c r="AO790" s="3"/>
      <c r="AP790" s="3"/>
      <c r="AQ790" s="3"/>
      <c r="AR790" s="90">
        <f t="shared" si="257"/>
        <v>0</v>
      </c>
      <c r="AS790" s="91">
        <f t="shared" si="258"/>
        <v>0</v>
      </c>
      <c r="AT790" s="89">
        <f>SUM(AS$9:AS790)*RLR</f>
        <v>120</v>
      </c>
      <c r="AU790" s="90">
        <f>AT790-SUM(AW$9:AW790)</f>
        <v>2.5534419682440443</v>
      </c>
      <c r="AV790" s="48">
        <f t="shared" si="252"/>
        <v>0.27752081406105461</v>
      </c>
      <c r="AW790" s="31">
        <f t="shared" si="259"/>
        <v>7.1126517221282463E-3</v>
      </c>
      <c r="AX790" s="90">
        <f>SUM(AW$9:AW790)*RRF</f>
        <v>82.212590622229158</v>
      </c>
      <c r="AY790" s="96"/>
    </row>
    <row r="791" spans="1:51" x14ac:dyDescent="0.25">
      <c r="A791" s="14">
        <f t="shared" si="253"/>
        <v>7.82</v>
      </c>
      <c r="B791" s="59">
        <f>IF($B$4="AY",0,IFERROR(P*INDEX('UWYr writing pattern'!$C$4:$C$18,MATCH('Extended model w.Calcs'!$A791,'UWYr writing pattern'!$A$4:$A$18,0)) / 25,B790))</f>
        <v>0</v>
      </c>
      <c r="C791" s="36">
        <f t="shared" si="254"/>
        <v>4.7754617265873128E-42</v>
      </c>
      <c r="E791" s="48">
        <f t="shared" si="240"/>
        <v>23.46</v>
      </c>
      <c r="F791" s="34">
        <f t="shared" si="255"/>
        <v>1.461265094083071E-42</v>
      </c>
      <c r="G791" s="31">
        <f>SUM($F$9:F791)*RLR</f>
        <v>119.99999999999996</v>
      </c>
      <c r="H791" s="32"/>
      <c r="I791" s="36">
        <f>G791-SUM($L$9:L791)</f>
        <v>5.0177760597780576</v>
      </c>
      <c r="K791" s="48">
        <f t="shared" si="241"/>
        <v>0.27726432532347506</v>
      </c>
      <c r="L791" s="31">
        <f t="shared" si="256"/>
        <v>1.3964126325912974E-2</v>
      </c>
      <c r="M791" s="36">
        <f>SUM($L$9:L791)*RRF</f>
        <v>80.487556758155321</v>
      </c>
      <c r="N791" s="33"/>
      <c r="O791" s="36">
        <f t="shared" si="242"/>
        <v>85.505332817933379</v>
      </c>
      <c r="P791" s="33"/>
      <c r="Q791" s="33"/>
      <c r="R791" s="33"/>
      <c r="S791" s="33"/>
      <c r="T791" s="33"/>
      <c r="U791" s="33"/>
      <c r="V791" s="33"/>
      <c r="W791" s="31">
        <f t="shared" si="243"/>
        <v>4.011387850333342E-42</v>
      </c>
      <c r="X791" s="31">
        <f t="shared" si="244"/>
        <v>3.5124432418446401</v>
      </c>
      <c r="Y791" s="31">
        <f t="shared" si="245"/>
        <v>3.5124432418446401</v>
      </c>
      <c r="Z791" s="31">
        <f t="shared" si="246"/>
        <v>-1.5053328179333789</v>
      </c>
      <c r="AA791" s="31"/>
      <c r="AB791" s="31"/>
      <c r="AC791" s="31"/>
      <c r="AD791" s="31"/>
      <c r="AE791" s="31"/>
      <c r="AF791" s="31"/>
      <c r="AG791" s="31"/>
      <c r="AH791" s="33">
        <f t="shared" si="247"/>
        <v>0.95818519950184911</v>
      </c>
      <c r="AI791" s="33">
        <f t="shared" si="248"/>
        <v>1.0179206287849212</v>
      </c>
      <c r="AJ791" s="33">
        <f t="shared" si="249"/>
        <v>0.99999999999999967</v>
      </c>
      <c r="AK791" s="95">
        <f t="shared" si="250"/>
        <v>0.97868516466809197</v>
      </c>
      <c r="AL791" s="3">
        <f t="shared" si="251"/>
        <v>0.97878036970577331</v>
      </c>
      <c r="AM791" s="3"/>
      <c r="AN791" s="3"/>
      <c r="AO791" s="3"/>
      <c r="AP791" s="3"/>
      <c r="AQ791" s="3"/>
      <c r="AR791" s="90">
        <f t="shared" si="257"/>
        <v>0</v>
      </c>
      <c r="AS791" s="91">
        <f t="shared" si="258"/>
        <v>0</v>
      </c>
      <c r="AT791" s="89">
        <f>SUM(AS$9:AS791)*RLR</f>
        <v>120</v>
      </c>
      <c r="AU791" s="90">
        <f>AT791-SUM(AW$9:AW791)</f>
        <v>2.5463556353071937</v>
      </c>
      <c r="AV791" s="48">
        <f t="shared" si="252"/>
        <v>0.27726432532347506</v>
      </c>
      <c r="AW791" s="31">
        <f t="shared" si="259"/>
        <v>7.0863329368474875E-3</v>
      </c>
      <c r="AX791" s="90">
        <f>SUM(AW$9:AW791)*RRF</f>
        <v>82.217551055284957</v>
      </c>
      <c r="AY791" s="96"/>
    </row>
    <row r="792" spans="1:51" x14ac:dyDescent="0.25">
      <c r="A792" s="14">
        <f t="shared" si="253"/>
        <v>7.83</v>
      </c>
      <c r="B792" s="59">
        <f>IF($B$4="AY",0,IFERROR(P*INDEX('UWYr writing pattern'!$C$4:$C$18,MATCH('Extended model w.Calcs'!$A792,'UWYr writing pattern'!$A$4:$A$18,0)) / 25,B791))</f>
        <v>0</v>
      </c>
      <c r="C792" s="36">
        <f t="shared" si="254"/>
        <v>3.6551384055299292E-42</v>
      </c>
      <c r="E792" s="48">
        <f t="shared" si="240"/>
        <v>23.490000000000002</v>
      </c>
      <c r="F792" s="34">
        <f t="shared" si="255"/>
        <v>1.1203233210573837E-42</v>
      </c>
      <c r="G792" s="31">
        <f>SUM($F$9:F792)*RLR</f>
        <v>119.99999999999996</v>
      </c>
      <c r="H792" s="32"/>
      <c r="I792" s="36">
        <f>G792-SUM($L$9:L792)</f>
        <v>5.0038635568396757</v>
      </c>
      <c r="K792" s="48">
        <f t="shared" si="241"/>
        <v>0.2770083102493075</v>
      </c>
      <c r="L792" s="31">
        <f t="shared" si="256"/>
        <v>1.3912502938386482E-2</v>
      </c>
      <c r="M792" s="36">
        <f>SUM($L$9:L792)*RRF</f>
        <v>80.497295510212197</v>
      </c>
      <c r="N792" s="33"/>
      <c r="O792" s="36">
        <f t="shared" si="242"/>
        <v>85.501159067051873</v>
      </c>
      <c r="P792" s="33"/>
      <c r="Q792" s="33"/>
      <c r="R792" s="33"/>
      <c r="S792" s="33"/>
      <c r="T792" s="33"/>
      <c r="U792" s="33"/>
      <c r="V792" s="33"/>
      <c r="W792" s="31">
        <f t="shared" si="243"/>
        <v>3.0703162606451405E-42</v>
      </c>
      <c r="X792" s="31">
        <f t="shared" si="244"/>
        <v>3.5027044897877726</v>
      </c>
      <c r="Y792" s="31">
        <f t="shared" si="245"/>
        <v>3.5027044897877726</v>
      </c>
      <c r="Z792" s="31">
        <f t="shared" si="246"/>
        <v>-1.5011590670518729</v>
      </c>
      <c r="AA792" s="31"/>
      <c r="AB792" s="31"/>
      <c r="AC792" s="31"/>
      <c r="AD792" s="31"/>
      <c r="AE792" s="31"/>
      <c r="AF792" s="31"/>
      <c r="AG792" s="31"/>
      <c r="AH792" s="33">
        <f t="shared" si="247"/>
        <v>0.95830113702633568</v>
      </c>
      <c r="AI792" s="33">
        <f t="shared" si="248"/>
        <v>1.0178709412744271</v>
      </c>
      <c r="AJ792" s="33">
        <f t="shared" si="249"/>
        <v>0.99999999999999967</v>
      </c>
      <c r="AK792" s="95">
        <f t="shared" si="250"/>
        <v>0.97874415403125303</v>
      </c>
      <c r="AL792" s="3">
        <f t="shared" si="251"/>
        <v>0.97883920417054482</v>
      </c>
      <c r="AM792" s="3"/>
      <c r="AN792" s="3"/>
      <c r="AO792" s="3"/>
      <c r="AP792" s="3"/>
      <c r="AQ792" s="3"/>
      <c r="AR792" s="90">
        <f t="shared" si="257"/>
        <v>0</v>
      </c>
      <c r="AS792" s="91">
        <f t="shared" si="258"/>
        <v>0</v>
      </c>
      <c r="AT792" s="89">
        <f>SUM(AS$9:AS792)*RLR</f>
        <v>120</v>
      </c>
      <c r="AU792" s="90">
        <f>AT792-SUM(AW$9:AW792)</f>
        <v>2.5392954995346173</v>
      </c>
      <c r="AV792" s="48">
        <f t="shared" si="252"/>
        <v>0.2770083102493075</v>
      </c>
      <c r="AW792" s="31">
        <f t="shared" si="259"/>
        <v>7.0601357725707786E-3</v>
      </c>
      <c r="AX792" s="90">
        <f>SUM(AW$9:AW792)*RRF</f>
        <v>82.222493150325761</v>
      </c>
      <c r="AY792" s="96"/>
    </row>
    <row r="793" spans="1:51" x14ac:dyDescent="0.25">
      <c r="A793" s="14">
        <f t="shared" si="253"/>
        <v>7.84</v>
      </c>
      <c r="B793" s="59">
        <f>IF($B$4="AY",0,IFERROR(P*INDEX('UWYr writing pattern'!$C$4:$C$18,MATCH('Extended model w.Calcs'!$A793,'UWYr writing pattern'!$A$4:$A$18,0)) / 25,B792))</f>
        <v>0</v>
      </c>
      <c r="C793" s="36">
        <f t="shared" si="254"/>
        <v>2.7965463940709486E-42</v>
      </c>
      <c r="E793" s="48">
        <f t="shared" si="240"/>
        <v>23.52</v>
      </c>
      <c r="F793" s="34">
        <f t="shared" si="255"/>
        <v>8.5859201145898044E-43</v>
      </c>
      <c r="G793" s="31">
        <f>SUM($F$9:F793)*RLR</f>
        <v>119.99999999999996</v>
      </c>
      <c r="H793" s="32"/>
      <c r="I793" s="36">
        <f>G793-SUM($L$9:L793)</f>
        <v>4.9900024389536952</v>
      </c>
      <c r="K793" s="48">
        <f t="shared" si="241"/>
        <v>0.2767527675276753</v>
      </c>
      <c r="L793" s="31">
        <f t="shared" si="256"/>
        <v>1.3861117885982481E-2</v>
      </c>
      <c r="M793" s="36">
        <f>SUM($L$9:L793)*RRF</f>
        <v>80.506998292732376</v>
      </c>
      <c r="N793" s="33"/>
      <c r="O793" s="36">
        <f t="shared" si="242"/>
        <v>85.497000731686072</v>
      </c>
      <c r="P793" s="33"/>
      <c r="Q793" s="33"/>
      <c r="R793" s="33"/>
      <c r="S793" s="33"/>
      <c r="T793" s="33"/>
      <c r="U793" s="33"/>
      <c r="V793" s="33"/>
      <c r="W793" s="31">
        <f t="shared" si="243"/>
        <v>2.3490989710195969E-42</v>
      </c>
      <c r="X793" s="31">
        <f t="shared" si="244"/>
        <v>3.4930017072675863</v>
      </c>
      <c r="Y793" s="31">
        <f t="shared" si="245"/>
        <v>3.4930017072675863</v>
      </c>
      <c r="Z793" s="31">
        <f t="shared" si="246"/>
        <v>-1.4970007316860716</v>
      </c>
      <c r="AA793" s="31"/>
      <c r="AB793" s="31"/>
      <c r="AC793" s="31"/>
      <c r="AD793" s="31"/>
      <c r="AE793" s="31"/>
      <c r="AF793" s="31"/>
      <c r="AG793" s="31"/>
      <c r="AH793" s="33">
        <f t="shared" si="247"/>
        <v>0.95841664634205215</v>
      </c>
      <c r="AI793" s="33">
        <f t="shared" si="248"/>
        <v>1.0178214372819769</v>
      </c>
      <c r="AJ793" s="33">
        <f t="shared" si="249"/>
        <v>0.99999999999999967</v>
      </c>
      <c r="AK793" s="95">
        <f t="shared" si="250"/>
        <v>0.97880292592226181</v>
      </c>
      <c r="AL793" s="3">
        <f t="shared" si="251"/>
        <v>0.97889782133350722</v>
      </c>
      <c r="AM793" s="3"/>
      <c r="AN793" s="3"/>
      <c r="AO793" s="3"/>
      <c r="AP793" s="3"/>
      <c r="AQ793" s="3"/>
      <c r="AR793" s="90">
        <f t="shared" si="257"/>
        <v>0</v>
      </c>
      <c r="AS793" s="91">
        <f t="shared" si="258"/>
        <v>0</v>
      </c>
      <c r="AT793" s="89">
        <f>SUM(AS$9:AS793)*RLR</f>
        <v>120</v>
      </c>
      <c r="AU793" s="90">
        <f>AT793-SUM(AW$9:AW793)</f>
        <v>2.5322614399791235</v>
      </c>
      <c r="AV793" s="48">
        <f t="shared" si="252"/>
        <v>0.2767527675276753</v>
      </c>
      <c r="AW793" s="31">
        <f t="shared" si="259"/>
        <v>7.0340595554975547E-3</v>
      </c>
      <c r="AX793" s="90">
        <f>SUM(AW$9:AW793)*RRF</f>
        <v>82.227416992014611</v>
      </c>
      <c r="AY793" s="96"/>
    </row>
    <row r="794" spans="1:51" x14ac:dyDescent="0.25">
      <c r="A794" s="14">
        <f t="shared" si="253"/>
        <v>7.85</v>
      </c>
      <c r="B794" s="59">
        <f>IF($B$4="AY",0,IFERROR(P*INDEX('UWYr writing pattern'!$C$4:$C$18,MATCH('Extended model w.Calcs'!$A794,'UWYr writing pattern'!$A$4:$A$18,0)) / 25,B793))</f>
        <v>0</v>
      </c>
      <c r="C794" s="36">
        <f t="shared" si="254"/>
        <v>2.1387986821854615E-42</v>
      </c>
      <c r="E794" s="48">
        <f t="shared" si="240"/>
        <v>23.549999999999997</v>
      </c>
      <c r="F794" s="34">
        <f t="shared" si="255"/>
        <v>6.5774771188548717E-43</v>
      </c>
      <c r="G794" s="31">
        <f>SUM($F$9:F794)*RLR</f>
        <v>119.99999999999996</v>
      </c>
      <c r="H794" s="32"/>
      <c r="I794" s="36">
        <f>G794-SUM($L$9:L794)</f>
        <v>4.9761924691041912</v>
      </c>
      <c r="K794" s="48">
        <f t="shared" si="241"/>
        <v>0.27649769585253459</v>
      </c>
      <c r="L794" s="31">
        <f t="shared" si="256"/>
        <v>1.3809969849502848E-2</v>
      </c>
      <c r="M794" s="36">
        <f>SUM($L$9:L794)*RRF</f>
        <v>80.516665271627033</v>
      </c>
      <c r="N794" s="33"/>
      <c r="O794" s="36">
        <f t="shared" si="242"/>
        <v>85.492857740731225</v>
      </c>
      <c r="P794" s="33"/>
      <c r="Q794" s="33"/>
      <c r="R794" s="33"/>
      <c r="S794" s="33"/>
      <c r="T794" s="33"/>
      <c r="U794" s="33"/>
      <c r="V794" s="33"/>
      <c r="W794" s="31">
        <f t="shared" si="243"/>
        <v>1.7965908930357875E-42</v>
      </c>
      <c r="X794" s="31">
        <f t="shared" si="244"/>
        <v>3.4833347283729337</v>
      </c>
      <c r="Y794" s="31">
        <f t="shared" si="245"/>
        <v>3.4833347283729337</v>
      </c>
      <c r="Z794" s="31">
        <f t="shared" si="246"/>
        <v>-1.4928577407312247</v>
      </c>
      <c r="AA794" s="31"/>
      <c r="AB794" s="31"/>
      <c r="AC794" s="31"/>
      <c r="AD794" s="31"/>
      <c r="AE794" s="31"/>
      <c r="AF794" s="31"/>
      <c r="AG794" s="31"/>
      <c r="AH794" s="33">
        <f t="shared" si="247"/>
        <v>0.95853172942413134</v>
      </c>
      <c r="AI794" s="33">
        <f t="shared" si="248"/>
        <v>1.017772115961086</v>
      </c>
      <c r="AJ794" s="33">
        <f t="shared" si="249"/>
        <v>0.99999999999999967</v>
      </c>
      <c r="AK794" s="95">
        <f t="shared" si="250"/>
        <v>0.97886148134237028</v>
      </c>
      <c r="AL794" s="3">
        <f t="shared" si="251"/>
        <v>0.97895622219697542</v>
      </c>
      <c r="AM794" s="3"/>
      <c r="AN794" s="3"/>
      <c r="AO794" s="3"/>
      <c r="AP794" s="3"/>
      <c r="AQ794" s="3"/>
      <c r="AR794" s="90">
        <f t="shared" si="257"/>
        <v>0</v>
      </c>
      <c r="AS794" s="91">
        <f t="shared" si="258"/>
        <v>0</v>
      </c>
      <c r="AT794" s="89">
        <f>SUM(AS$9:AS794)*RLR</f>
        <v>120</v>
      </c>
      <c r="AU794" s="90">
        <f>AT794-SUM(AW$9:AW794)</f>
        <v>2.525253336362951</v>
      </c>
      <c r="AV794" s="48">
        <f t="shared" si="252"/>
        <v>0.27649769585253459</v>
      </c>
      <c r="AW794" s="31">
        <f t="shared" si="259"/>
        <v>7.008103616178386E-3</v>
      </c>
      <c r="AX794" s="90">
        <f>SUM(AW$9:AW794)*RRF</f>
        <v>82.232322664545933</v>
      </c>
      <c r="AY794" s="96"/>
    </row>
    <row r="795" spans="1:51" x14ac:dyDescent="0.25">
      <c r="A795" s="14">
        <f t="shared" si="253"/>
        <v>7.86</v>
      </c>
      <c r="B795" s="59">
        <f>IF($B$4="AY",0,IFERROR(P*INDEX('UWYr writing pattern'!$C$4:$C$18,MATCH('Extended model w.Calcs'!$A795,'UWYr writing pattern'!$A$4:$A$18,0)) / 25,B794))</f>
        <v>0</v>
      </c>
      <c r="C795" s="36">
        <f t="shared" si="254"/>
        <v>1.6351115925307854E-42</v>
      </c>
      <c r="E795" s="48">
        <f t="shared" si="240"/>
        <v>23.580000000000002</v>
      </c>
      <c r="F795" s="34">
        <f t="shared" si="255"/>
        <v>5.036870896546761E-43</v>
      </c>
      <c r="G795" s="31">
        <f>SUM($F$9:F795)*RLR</f>
        <v>119.99999999999996</v>
      </c>
      <c r="H795" s="32"/>
      <c r="I795" s="36">
        <f>G795-SUM($L$9:L795)</f>
        <v>4.9624334115859341</v>
      </c>
      <c r="K795" s="48">
        <f t="shared" si="241"/>
        <v>0.27624309392265195</v>
      </c>
      <c r="L795" s="31">
        <f t="shared" si="256"/>
        <v>1.3759057518260438E-2</v>
      </c>
      <c r="M795" s="36">
        <f>SUM($L$9:L795)*RRF</f>
        <v>80.526296611889805</v>
      </c>
      <c r="N795" s="33"/>
      <c r="O795" s="36">
        <f t="shared" si="242"/>
        <v>85.488730023475739</v>
      </c>
      <c r="P795" s="33"/>
      <c r="Q795" s="33"/>
      <c r="R795" s="33"/>
      <c r="S795" s="33"/>
      <c r="T795" s="33"/>
      <c r="U795" s="33"/>
      <c r="V795" s="33"/>
      <c r="W795" s="31">
        <f t="shared" si="243"/>
        <v>1.3734937377258596E-42</v>
      </c>
      <c r="X795" s="31">
        <f t="shared" si="244"/>
        <v>3.4737033881101538</v>
      </c>
      <c r="Y795" s="31">
        <f t="shared" si="245"/>
        <v>3.4737033881101538</v>
      </c>
      <c r="Z795" s="31">
        <f t="shared" si="246"/>
        <v>-1.488730023475739</v>
      </c>
      <c r="AA795" s="31"/>
      <c r="AB795" s="31"/>
      <c r="AC795" s="31"/>
      <c r="AD795" s="31"/>
      <c r="AE795" s="31"/>
      <c r="AF795" s="31"/>
      <c r="AG795" s="31"/>
      <c r="AH795" s="33">
        <f t="shared" si="247"/>
        <v>0.95864638823678339</v>
      </c>
      <c r="AI795" s="33">
        <f t="shared" si="248"/>
        <v>1.0177229764699494</v>
      </c>
      <c r="AJ795" s="33">
        <f t="shared" si="249"/>
        <v>0.99999999999999967</v>
      </c>
      <c r="AK795" s="95">
        <f t="shared" si="250"/>
        <v>0.97891982128730415</v>
      </c>
      <c r="AL795" s="3">
        <f t="shared" si="251"/>
        <v>0.97901440775772119</v>
      </c>
      <c r="AM795" s="3"/>
      <c r="AN795" s="3"/>
      <c r="AO795" s="3"/>
      <c r="AP795" s="3"/>
      <c r="AQ795" s="3"/>
      <c r="AR795" s="90">
        <f t="shared" si="257"/>
        <v>0</v>
      </c>
      <c r="AS795" s="91">
        <f t="shared" si="258"/>
        <v>0</v>
      </c>
      <c r="AT795" s="89">
        <f>SUM(AS$9:AS795)*RLR</f>
        <v>120</v>
      </c>
      <c r="AU795" s="90">
        <f>AT795-SUM(AW$9:AW795)</f>
        <v>2.5182710690734638</v>
      </c>
      <c r="AV795" s="48">
        <f t="shared" si="252"/>
        <v>0.27624309392265195</v>
      </c>
      <c r="AW795" s="31">
        <f t="shared" si="259"/>
        <v>6.9822672894828139E-3</v>
      </c>
      <c r="AX795" s="90">
        <f>SUM(AW$9:AW795)*RRF</f>
        <v>82.237210251648577</v>
      </c>
      <c r="AY795" s="96"/>
    </row>
    <row r="796" spans="1:51" x14ac:dyDescent="0.25">
      <c r="A796" s="14">
        <f t="shared" si="253"/>
        <v>7.87</v>
      </c>
      <c r="B796" s="59">
        <f>IF($B$4="AY",0,IFERROR(P*INDEX('UWYr writing pattern'!$C$4:$C$18,MATCH('Extended model w.Calcs'!$A796,'UWYr writing pattern'!$A$4:$A$18,0)) / 25,B795))</f>
        <v>0</v>
      </c>
      <c r="C796" s="36">
        <f t="shared" si="254"/>
        <v>1.2495522790120261E-42</v>
      </c>
      <c r="E796" s="48">
        <f t="shared" si="240"/>
        <v>23.61</v>
      </c>
      <c r="F796" s="34">
        <f t="shared" si="255"/>
        <v>3.8555931351875925E-43</v>
      </c>
      <c r="G796" s="31">
        <f>SUM($F$9:F796)*RLR</f>
        <v>119.99999999999996</v>
      </c>
      <c r="H796" s="32"/>
      <c r="I796" s="36">
        <f>G796-SUM($L$9:L796)</f>
        <v>4.9487250319959202</v>
      </c>
      <c r="K796" s="48">
        <f t="shared" si="241"/>
        <v>0.27598896044158233</v>
      </c>
      <c r="L796" s="31">
        <f t="shared" si="256"/>
        <v>1.3708379590016393E-2</v>
      </c>
      <c r="M796" s="36">
        <f>SUM($L$9:L796)*RRF</f>
        <v>80.535892477602815</v>
      </c>
      <c r="N796" s="33"/>
      <c r="O796" s="36">
        <f t="shared" si="242"/>
        <v>85.484617509598735</v>
      </c>
      <c r="P796" s="33"/>
      <c r="Q796" s="33"/>
      <c r="R796" s="33"/>
      <c r="S796" s="33"/>
      <c r="T796" s="33"/>
      <c r="U796" s="33"/>
      <c r="V796" s="33"/>
      <c r="W796" s="31">
        <f t="shared" si="243"/>
        <v>1.0496239143701017E-42</v>
      </c>
      <c r="X796" s="31">
        <f t="shared" si="244"/>
        <v>3.464107522397144</v>
      </c>
      <c r="Y796" s="31">
        <f t="shared" si="245"/>
        <v>3.464107522397144</v>
      </c>
      <c r="Z796" s="31">
        <f t="shared" si="246"/>
        <v>-1.4846175095987348</v>
      </c>
      <c r="AA796" s="31"/>
      <c r="AB796" s="31"/>
      <c r="AC796" s="31"/>
      <c r="AD796" s="31"/>
      <c r="AE796" s="31"/>
      <c r="AF796" s="31"/>
      <c r="AG796" s="31"/>
      <c r="AH796" s="33">
        <f t="shared" si="247"/>
        <v>0.95876062473336687</v>
      </c>
      <c r="AI796" s="33">
        <f t="shared" si="248"/>
        <v>1.0176740179714134</v>
      </c>
      <c r="AJ796" s="33">
        <f t="shared" si="249"/>
        <v>0.99999999999999967</v>
      </c>
      <c r="AK796" s="95">
        <f t="shared" si="250"/>
        <v>0.97897794674729754</v>
      </c>
      <c r="AL796" s="3">
        <f t="shared" si="251"/>
        <v>0.97907237900700905</v>
      </c>
      <c r="AM796" s="3"/>
      <c r="AN796" s="3"/>
      <c r="AO796" s="3"/>
      <c r="AP796" s="3"/>
      <c r="AQ796" s="3"/>
      <c r="AR796" s="90">
        <f t="shared" si="257"/>
        <v>0</v>
      </c>
      <c r="AS796" s="91">
        <f t="shared" si="258"/>
        <v>0</v>
      </c>
      <c r="AT796" s="89">
        <f>SUM(AS$9:AS796)*RLR</f>
        <v>120</v>
      </c>
      <c r="AU796" s="90">
        <f>AT796-SUM(AW$9:AW796)</f>
        <v>2.5113145191589012</v>
      </c>
      <c r="AV796" s="48">
        <f t="shared" si="252"/>
        <v>0.27598896044158233</v>
      </c>
      <c r="AW796" s="31">
        <f t="shared" si="259"/>
        <v>6.9565499145675808E-3</v>
      </c>
      <c r="AX796" s="90">
        <f>SUM(AW$9:AW796)*RRF</f>
        <v>82.242079836588758</v>
      </c>
      <c r="AY796" s="96"/>
    </row>
    <row r="797" spans="1:51" x14ac:dyDescent="0.25">
      <c r="A797" s="14">
        <f t="shared" si="253"/>
        <v>7.88</v>
      </c>
      <c r="B797" s="59">
        <f>IF($B$4="AY",0,IFERROR(P*INDEX('UWYr writing pattern'!$C$4:$C$18,MATCH('Extended model w.Calcs'!$A797,'UWYr writing pattern'!$A$4:$A$18,0)) / 25,B796))</f>
        <v>0</v>
      </c>
      <c r="C797" s="36">
        <f t="shared" si="254"/>
        <v>9.5453298593728678E-43</v>
      </c>
      <c r="E797" s="48">
        <f t="shared" si="240"/>
        <v>23.64</v>
      </c>
      <c r="F797" s="34">
        <f t="shared" si="255"/>
        <v>2.9501929307473933E-43</v>
      </c>
      <c r="G797" s="31">
        <f>SUM($F$9:F797)*RLR</f>
        <v>119.99999999999996</v>
      </c>
      <c r="H797" s="32"/>
      <c r="I797" s="36">
        <f>G797-SUM($L$9:L797)</f>
        <v>4.9350670972250015</v>
      </c>
      <c r="K797" s="48">
        <f t="shared" si="241"/>
        <v>0.27573529411764708</v>
      </c>
      <c r="L797" s="31">
        <f t="shared" si="256"/>
        <v>1.3657934770917904E-2</v>
      </c>
      <c r="M797" s="36">
        <f>SUM($L$9:L797)*RRF</f>
        <v>80.545453031942458</v>
      </c>
      <c r="N797" s="33"/>
      <c r="O797" s="36">
        <f t="shared" si="242"/>
        <v>85.480520129167459</v>
      </c>
      <c r="P797" s="33"/>
      <c r="Q797" s="33"/>
      <c r="R797" s="33"/>
      <c r="S797" s="33"/>
      <c r="T797" s="33"/>
      <c r="U797" s="33"/>
      <c r="V797" s="33"/>
      <c r="W797" s="31">
        <f t="shared" si="243"/>
        <v>8.0180770818732085E-43</v>
      </c>
      <c r="X797" s="31">
        <f t="shared" si="244"/>
        <v>3.4545469680575009</v>
      </c>
      <c r="Y797" s="31">
        <f t="shared" si="245"/>
        <v>3.4545469680575009</v>
      </c>
      <c r="Z797" s="31">
        <f t="shared" si="246"/>
        <v>-1.4805201291674592</v>
      </c>
      <c r="AA797" s="31"/>
      <c r="AB797" s="31"/>
      <c r="AC797" s="31"/>
      <c r="AD797" s="31"/>
      <c r="AE797" s="31"/>
      <c r="AF797" s="31"/>
      <c r="AG797" s="31"/>
      <c r="AH797" s="33">
        <f t="shared" si="247"/>
        <v>0.95887444085645779</v>
      </c>
      <c r="AI797" s="33">
        <f t="shared" si="248"/>
        <v>1.0176252396329459</v>
      </c>
      <c r="AJ797" s="33">
        <f t="shared" si="249"/>
        <v>0.99999999999999967</v>
      </c>
      <c r="AK797" s="95">
        <f t="shared" si="250"/>
        <v>0.97903585870712906</v>
      </c>
      <c r="AL797" s="3">
        <f t="shared" si="251"/>
        <v>0.97913013693063278</v>
      </c>
      <c r="AM797" s="3"/>
      <c r="AN797" s="3"/>
      <c r="AO797" s="3"/>
      <c r="AP797" s="3"/>
      <c r="AQ797" s="3"/>
      <c r="AR797" s="90">
        <f t="shared" si="257"/>
        <v>0</v>
      </c>
      <c r="AS797" s="91">
        <f t="shared" si="258"/>
        <v>0</v>
      </c>
      <c r="AT797" s="89">
        <f>SUM(AS$9:AS797)*RLR</f>
        <v>120</v>
      </c>
      <c r="AU797" s="90">
        <f>AT797-SUM(AW$9:AW797)</f>
        <v>2.5043835683240587</v>
      </c>
      <c r="AV797" s="48">
        <f t="shared" si="252"/>
        <v>0.27573529411764708</v>
      </c>
      <c r="AW797" s="31">
        <f t="shared" si="259"/>
        <v>6.930950834845173E-3</v>
      </c>
      <c r="AX797" s="90">
        <f>SUM(AW$9:AW797)*RRF</f>
        <v>82.246931502173155</v>
      </c>
      <c r="AY797" s="96"/>
    </row>
    <row r="798" spans="1:51" x14ac:dyDescent="0.25">
      <c r="A798" s="14">
        <f t="shared" si="253"/>
        <v>7.89</v>
      </c>
      <c r="B798" s="59">
        <f>IF($B$4="AY",0,IFERROR(P*INDEX('UWYr writing pattern'!$C$4:$C$18,MATCH('Extended model w.Calcs'!$A798,'UWYr writing pattern'!$A$4:$A$18,0)) / 25,B797))</f>
        <v>0</v>
      </c>
      <c r="C798" s="36">
        <f t="shared" si="254"/>
        <v>7.2888138806171214E-43</v>
      </c>
      <c r="E798" s="48">
        <f t="shared" si="240"/>
        <v>23.669999999999998</v>
      </c>
      <c r="F798" s="34">
        <f t="shared" si="255"/>
        <v>2.256515978755746E-43</v>
      </c>
      <c r="G798" s="31">
        <f>SUM($F$9:F798)*RLR</f>
        <v>119.99999999999996</v>
      </c>
      <c r="H798" s="32"/>
      <c r="I798" s="36">
        <f>G798-SUM($L$9:L798)</f>
        <v>4.9214593754495581</v>
      </c>
      <c r="K798" s="48">
        <f t="shared" si="241"/>
        <v>0.27548209366391185</v>
      </c>
      <c r="L798" s="31">
        <f t="shared" si="256"/>
        <v>1.3607721775436586E-2</v>
      </c>
      <c r="M798" s="36">
        <f>SUM($L$9:L798)*RRF</f>
        <v>80.55497843718527</v>
      </c>
      <c r="N798" s="33"/>
      <c r="O798" s="36">
        <f t="shared" si="242"/>
        <v>85.476437812634828</v>
      </c>
      <c r="P798" s="33"/>
      <c r="Q798" s="33"/>
      <c r="R798" s="33"/>
      <c r="S798" s="33"/>
      <c r="T798" s="33"/>
      <c r="U798" s="33"/>
      <c r="V798" s="33"/>
      <c r="W798" s="31">
        <f t="shared" si="243"/>
        <v>6.1226036597183815E-43</v>
      </c>
      <c r="X798" s="31">
        <f t="shared" si="244"/>
        <v>3.4450215628146905</v>
      </c>
      <c r="Y798" s="31">
        <f t="shared" si="245"/>
        <v>3.4450215628146905</v>
      </c>
      <c r="Z798" s="31">
        <f t="shared" si="246"/>
        <v>-1.4764378126348277</v>
      </c>
      <c r="AA798" s="31"/>
      <c r="AB798" s="31"/>
      <c r="AC798" s="31"/>
      <c r="AD798" s="31"/>
      <c r="AE798" s="31"/>
      <c r="AF798" s="31"/>
      <c r="AG798" s="31"/>
      <c r="AH798" s="33">
        <f t="shared" si="247"/>
        <v>0.95898783853791991</v>
      </c>
      <c r="AI798" s="33">
        <f t="shared" si="248"/>
        <v>1.0175766406266051</v>
      </c>
      <c r="AJ798" s="33">
        <f t="shared" si="249"/>
        <v>0.99999999999999967</v>
      </c>
      <c r="AK798" s="95">
        <f t="shared" si="250"/>
        <v>0.9790935581461564</v>
      </c>
      <c r="AL798" s="3">
        <f t="shared" si="251"/>
        <v>0.97918768250894905</v>
      </c>
      <c r="AM798" s="3"/>
      <c r="AN798" s="3"/>
      <c r="AO798" s="3"/>
      <c r="AP798" s="3"/>
      <c r="AQ798" s="3"/>
      <c r="AR798" s="90">
        <f t="shared" si="257"/>
        <v>0</v>
      </c>
      <c r="AS798" s="91">
        <f t="shared" si="258"/>
        <v>0</v>
      </c>
      <c r="AT798" s="89">
        <f>SUM(AS$9:AS798)*RLR</f>
        <v>120</v>
      </c>
      <c r="AU798" s="90">
        <f>AT798-SUM(AW$9:AW798)</f>
        <v>2.4974780989261092</v>
      </c>
      <c r="AV798" s="48">
        <f t="shared" si="252"/>
        <v>0.27548209366391185</v>
      </c>
      <c r="AW798" s="31">
        <f t="shared" si="259"/>
        <v>6.905469397952369E-3</v>
      </c>
      <c r="AX798" s="90">
        <f>SUM(AW$9:AW798)*RRF</f>
        <v>82.251765330751724</v>
      </c>
      <c r="AY798" s="96"/>
    </row>
    <row r="799" spans="1:51" x14ac:dyDescent="0.25">
      <c r="A799" s="14">
        <f t="shared" si="253"/>
        <v>7.9</v>
      </c>
      <c r="B799" s="59">
        <f>IF($B$4="AY",0,IFERROR(P*INDEX('UWYr writing pattern'!$C$4:$C$18,MATCH('Extended model w.Calcs'!$A799,'UWYr writing pattern'!$A$4:$A$18,0)) / 25,B798))</f>
        <v>0</v>
      </c>
      <c r="C799" s="36">
        <f t="shared" si="254"/>
        <v>5.5635516350750489E-43</v>
      </c>
      <c r="E799" s="48">
        <f t="shared" si="240"/>
        <v>23.700000000000003</v>
      </c>
      <c r="F799" s="34">
        <f t="shared" si="255"/>
        <v>1.7252622455420727E-43</v>
      </c>
      <c r="G799" s="31">
        <f>SUM($F$9:F799)*RLR</f>
        <v>119.99999999999996</v>
      </c>
      <c r="H799" s="32"/>
      <c r="I799" s="36">
        <f>G799-SUM($L$9:L799)</f>
        <v>4.9079016361232561</v>
      </c>
      <c r="K799" s="48">
        <f t="shared" si="241"/>
        <v>0.27522935779816515</v>
      </c>
      <c r="L799" s="31">
        <f t="shared" si="256"/>
        <v>1.3557739326307324E-2</v>
      </c>
      <c r="M799" s="36">
        <f>SUM($L$9:L799)*RRF</f>
        <v>80.564468854713681</v>
      </c>
      <c r="N799" s="33"/>
      <c r="O799" s="36">
        <f t="shared" si="242"/>
        <v>85.472370490836937</v>
      </c>
      <c r="P799" s="33"/>
      <c r="Q799" s="33"/>
      <c r="R799" s="33"/>
      <c r="S799" s="33"/>
      <c r="T799" s="33"/>
      <c r="U799" s="33"/>
      <c r="V799" s="33"/>
      <c r="W799" s="31">
        <f t="shared" si="243"/>
        <v>4.6733833734630402E-43</v>
      </c>
      <c r="X799" s="31">
        <f t="shared" si="244"/>
        <v>3.4355311452862791</v>
      </c>
      <c r="Y799" s="31">
        <f t="shared" si="245"/>
        <v>3.4355311452862791</v>
      </c>
      <c r="Z799" s="31">
        <f t="shared" si="246"/>
        <v>-1.4723704908369371</v>
      </c>
      <c r="AA799" s="31"/>
      <c r="AB799" s="31"/>
      <c r="AC799" s="31"/>
      <c r="AD799" s="31"/>
      <c r="AE799" s="31"/>
      <c r="AF799" s="31"/>
      <c r="AG799" s="31"/>
      <c r="AH799" s="33">
        <f t="shared" si="247"/>
        <v>0.95910081969897243</v>
      </c>
      <c r="AI799" s="33">
        <f t="shared" si="248"/>
        <v>1.0175282201290112</v>
      </c>
      <c r="AJ799" s="33">
        <f t="shared" si="249"/>
        <v>0.99999999999999967</v>
      </c>
      <c r="AK799" s="95">
        <f t="shared" si="250"/>
        <v>0.97915104603835124</v>
      </c>
      <c r="AL799" s="3">
        <f t="shared" si="251"/>
        <v>0.97924501671691322</v>
      </c>
      <c r="AM799" s="3"/>
      <c r="AN799" s="3"/>
      <c r="AO799" s="3"/>
      <c r="AP799" s="3"/>
      <c r="AQ799" s="3"/>
      <c r="AR799" s="90">
        <f t="shared" si="257"/>
        <v>0</v>
      </c>
      <c r="AS799" s="91">
        <f t="shared" si="258"/>
        <v>0</v>
      </c>
      <c r="AT799" s="89">
        <f>SUM(AS$9:AS799)*RLR</f>
        <v>120</v>
      </c>
      <c r="AU799" s="90">
        <f>AT799-SUM(AW$9:AW799)</f>
        <v>2.4905979939703968</v>
      </c>
      <c r="AV799" s="48">
        <f t="shared" si="252"/>
        <v>0.27522935779816515</v>
      </c>
      <c r="AW799" s="31">
        <f t="shared" si="259"/>
        <v>6.8801049557193098E-3</v>
      </c>
      <c r="AX799" s="90">
        <f>SUM(AW$9:AW799)*RRF</f>
        <v>82.256581404220711</v>
      </c>
      <c r="AY799" s="96"/>
    </row>
    <row r="800" spans="1:51" x14ac:dyDescent="0.25">
      <c r="A800" s="14">
        <f t="shared" si="253"/>
        <v>7.91</v>
      </c>
      <c r="B800" s="59">
        <f>IF($B$4="AY",0,IFERROR(P*INDEX('UWYr writing pattern'!$C$4:$C$18,MATCH('Extended model w.Calcs'!$A800,'UWYr writing pattern'!$A$4:$A$18,0)) / 25,B799))</f>
        <v>0</v>
      </c>
      <c r="C800" s="36">
        <f t="shared" si="254"/>
        <v>4.2449898975622623E-43</v>
      </c>
      <c r="E800" s="48">
        <f t="shared" si="240"/>
        <v>23.73</v>
      </c>
      <c r="F800" s="34">
        <f t="shared" si="255"/>
        <v>1.3185617375127866E-43</v>
      </c>
      <c r="G800" s="31">
        <f>SUM($F$9:F800)*RLR</f>
        <v>119.99999999999996</v>
      </c>
      <c r="H800" s="32"/>
      <c r="I800" s="36">
        <f>G800-SUM($L$9:L800)</f>
        <v>4.8943936499687908</v>
      </c>
      <c r="K800" s="48">
        <f t="shared" si="241"/>
        <v>0.27497708524289644</v>
      </c>
      <c r="L800" s="31">
        <f t="shared" si="256"/>
        <v>1.3507986154467678E-2</v>
      </c>
      <c r="M800" s="36">
        <f>SUM($L$9:L800)*RRF</f>
        <v>80.573924445021817</v>
      </c>
      <c r="N800" s="33"/>
      <c r="O800" s="36">
        <f t="shared" si="242"/>
        <v>85.468318094990607</v>
      </c>
      <c r="P800" s="33"/>
      <c r="Q800" s="33"/>
      <c r="R800" s="33"/>
      <c r="S800" s="33"/>
      <c r="T800" s="33"/>
      <c r="U800" s="33"/>
      <c r="V800" s="33"/>
      <c r="W800" s="31">
        <f t="shared" si="243"/>
        <v>3.5657915139523001E-43</v>
      </c>
      <c r="X800" s="31">
        <f t="shared" si="244"/>
        <v>3.4260755549781532</v>
      </c>
      <c r="Y800" s="31">
        <f t="shared" si="245"/>
        <v>3.4260755549781532</v>
      </c>
      <c r="Z800" s="31">
        <f t="shared" si="246"/>
        <v>-1.4683180949906074</v>
      </c>
      <c r="AA800" s="31"/>
      <c r="AB800" s="31"/>
      <c r="AC800" s="31"/>
      <c r="AD800" s="31"/>
      <c r="AE800" s="31"/>
      <c r="AF800" s="31"/>
      <c r="AG800" s="31"/>
      <c r="AH800" s="33">
        <f t="shared" si="247"/>
        <v>0.95921338625025976</v>
      </c>
      <c r="AI800" s="33">
        <f t="shared" si="248"/>
        <v>1.0174799773213168</v>
      </c>
      <c r="AJ800" s="33">
        <f t="shared" si="249"/>
        <v>0.99999999999999967</v>
      </c>
      <c r="AK800" s="95">
        <f t="shared" si="250"/>
        <v>0.97920832335233388</v>
      </c>
      <c r="AL800" s="3">
        <f t="shared" si="251"/>
        <v>0.97930214052411435</v>
      </c>
      <c r="AM800" s="3"/>
      <c r="AN800" s="3"/>
      <c r="AO800" s="3"/>
      <c r="AP800" s="3"/>
      <c r="AQ800" s="3"/>
      <c r="AR800" s="90">
        <f t="shared" si="257"/>
        <v>0</v>
      </c>
      <c r="AS800" s="91">
        <f t="shared" si="258"/>
        <v>0</v>
      </c>
      <c r="AT800" s="89">
        <f>SUM(AS$9:AS800)*RLR</f>
        <v>120</v>
      </c>
      <c r="AU800" s="90">
        <f>AT800-SUM(AW$9:AW800)</f>
        <v>2.4837431371062593</v>
      </c>
      <c r="AV800" s="48">
        <f t="shared" si="252"/>
        <v>0.27497708524289644</v>
      </c>
      <c r="AW800" s="31">
        <f t="shared" si="259"/>
        <v>6.854856864138708E-3</v>
      </c>
      <c r="AX800" s="90">
        <f>SUM(AW$9:AW800)*RRF</f>
        <v>82.261379804025609</v>
      </c>
      <c r="AY800" s="96"/>
    </row>
    <row r="801" spans="1:51" x14ac:dyDescent="0.25">
      <c r="A801" s="14">
        <f t="shared" si="253"/>
        <v>7.92</v>
      </c>
      <c r="B801" s="59">
        <f>IF($B$4="AY",0,IFERROR(P*INDEX('UWYr writing pattern'!$C$4:$C$18,MATCH('Extended model w.Calcs'!$A801,'UWYr writing pattern'!$A$4:$A$18,0)) / 25,B800))</f>
        <v>0</v>
      </c>
      <c r="C801" s="36">
        <f t="shared" si="254"/>
        <v>3.2376537948707377E-43</v>
      </c>
      <c r="E801" s="48">
        <f t="shared" si="240"/>
        <v>23.759999999999998</v>
      </c>
      <c r="F801" s="34">
        <f t="shared" si="255"/>
        <v>1.0073361026915248E-43</v>
      </c>
      <c r="G801" s="31">
        <f>SUM($F$9:F801)*RLR</f>
        <v>119.99999999999996</v>
      </c>
      <c r="H801" s="32"/>
      <c r="I801" s="36">
        <f>G801-SUM($L$9:L801)</f>
        <v>4.8809351889697865</v>
      </c>
      <c r="K801" s="48">
        <f t="shared" si="241"/>
        <v>0.27472527472527475</v>
      </c>
      <c r="L801" s="31">
        <f t="shared" si="256"/>
        <v>1.3458460998997593E-2</v>
      </c>
      <c r="M801" s="36">
        <f>SUM($L$9:L801)*RRF</f>
        <v>80.583345367721108</v>
      </c>
      <c r="N801" s="33"/>
      <c r="O801" s="36">
        <f t="shared" si="242"/>
        <v>85.464280556690895</v>
      </c>
      <c r="P801" s="33"/>
      <c r="Q801" s="33"/>
      <c r="R801" s="33"/>
      <c r="S801" s="33"/>
      <c r="T801" s="33"/>
      <c r="U801" s="33"/>
      <c r="V801" s="33"/>
      <c r="W801" s="31">
        <f t="shared" si="243"/>
        <v>2.7196291876914194E-43</v>
      </c>
      <c r="X801" s="31">
        <f t="shared" si="244"/>
        <v>3.4166546322788505</v>
      </c>
      <c r="Y801" s="31">
        <f t="shared" si="245"/>
        <v>3.4166546322788505</v>
      </c>
      <c r="Z801" s="31">
        <f t="shared" si="246"/>
        <v>-1.4642805566908947</v>
      </c>
      <c r="AA801" s="31"/>
      <c r="AB801" s="31"/>
      <c r="AC801" s="31"/>
      <c r="AD801" s="31"/>
      <c r="AE801" s="31"/>
      <c r="AF801" s="31"/>
      <c r="AG801" s="31"/>
      <c r="AH801" s="33">
        <f t="shared" si="247"/>
        <v>0.95932554009191795</v>
      </c>
      <c r="AI801" s="33">
        <f t="shared" si="248"/>
        <v>1.0174319113891772</v>
      </c>
      <c r="AJ801" s="33">
        <f t="shared" si="249"/>
        <v>0.99999999999999967</v>
      </c>
      <c r="AK801" s="95">
        <f t="shared" si="250"/>
        <v>0.9792653910514072</v>
      </c>
      <c r="AL801" s="3">
        <f t="shared" si="251"/>
        <v>0.97935905489480901</v>
      </c>
      <c r="AM801" s="3"/>
      <c r="AN801" s="3"/>
      <c r="AO801" s="3"/>
      <c r="AP801" s="3"/>
      <c r="AQ801" s="3"/>
      <c r="AR801" s="90">
        <f t="shared" si="257"/>
        <v>0</v>
      </c>
      <c r="AS801" s="91">
        <f t="shared" si="258"/>
        <v>0</v>
      </c>
      <c r="AT801" s="89">
        <f>SUM(AS$9:AS801)*RLR</f>
        <v>120</v>
      </c>
      <c r="AU801" s="90">
        <f>AT801-SUM(AW$9:AW801)</f>
        <v>2.4769134126229204</v>
      </c>
      <c r="AV801" s="48">
        <f t="shared" si="252"/>
        <v>0.27472527472527475</v>
      </c>
      <c r="AW801" s="31">
        <f t="shared" si="259"/>
        <v>6.8297244833352691E-3</v>
      </c>
      <c r="AX801" s="90">
        <f>SUM(AW$9:AW801)*RRF</f>
        <v>82.266160611163954</v>
      </c>
      <c r="AY801" s="96"/>
    </row>
    <row r="802" spans="1:51" x14ac:dyDescent="0.25">
      <c r="A802" s="14">
        <f t="shared" si="253"/>
        <v>7.93</v>
      </c>
      <c r="B802" s="59">
        <f>IF($B$4="AY",0,IFERROR(P*INDEX('UWYr writing pattern'!$C$4:$C$18,MATCH('Extended model w.Calcs'!$A802,'UWYr writing pattern'!$A$4:$A$18,0)) / 25,B801))</f>
        <v>0</v>
      </c>
      <c r="C802" s="36">
        <f t="shared" si="254"/>
        <v>2.4683872532094507E-43</v>
      </c>
      <c r="E802" s="48">
        <f t="shared" si="240"/>
        <v>23.79</v>
      </c>
      <c r="F802" s="34">
        <f t="shared" si="255"/>
        <v>7.692665416612872E-44</v>
      </c>
      <c r="G802" s="31">
        <f>SUM($F$9:F802)*RLR</f>
        <v>119.99999999999996</v>
      </c>
      <c r="H802" s="32"/>
      <c r="I802" s="36">
        <f>G802-SUM($L$9:L802)</f>
        <v>4.8675260263627251</v>
      </c>
      <c r="K802" s="48">
        <f t="shared" si="241"/>
        <v>0.27447392497712719</v>
      </c>
      <c r="L802" s="31">
        <f t="shared" si="256"/>
        <v>1.3409162607059854E-2</v>
      </c>
      <c r="M802" s="36">
        <f>SUM($L$9:L802)*RRF</f>
        <v>80.592731781546064</v>
      </c>
      <c r="N802" s="33"/>
      <c r="O802" s="36">
        <f t="shared" si="242"/>
        <v>85.460257807908789</v>
      </c>
      <c r="P802" s="33"/>
      <c r="Q802" s="33"/>
      <c r="R802" s="33"/>
      <c r="S802" s="33"/>
      <c r="T802" s="33"/>
      <c r="U802" s="33"/>
      <c r="V802" s="33"/>
      <c r="W802" s="31">
        <f t="shared" si="243"/>
        <v>2.0734452926959381E-43</v>
      </c>
      <c r="X802" s="31">
        <f t="shared" si="244"/>
        <v>3.4072682184539076</v>
      </c>
      <c r="Y802" s="31">
        <f t="shared" si="245"/>
        <v>3.4072682184539076</v>
      </c>
      <c r="Z802" s="31">
        <f t="shared" si="246"/>
        <v>-1.4602578079087891</v>
      </c>
      <c r="AA802" s="31"/>
      <c r="AB802" s="31"/>
      <c r="AC802" s="31"/>
      <c r="AD802" s="31"/>
      <c r="AE802" s="31"/>
      <c r="AF802" s="31"/>
      <c r="AG802" s="31"/>
      <c r="AH802" s="33">
        <f t="shared" si="247"/>
        <v>0.95943728311364362</v>
      </c>
      <c r="AI802" s="33">
        <f t="shared" si="248"/>
        <v>1.0173840215227237</v>
      </c>
      <c r="AJ802" s="33">
        <f t="shared" si="249"/>
        <v>0.99999999999999967</v>
      </c>
      <c r="AK802" s="95">
        <f t="shared" si="250"/>
        <v>0.97932225009359108</v>
      </c>
      <c r="AL802" s="3">
        <f t="shared" si="251"/>
        <v>0.97941576078795511</v>
      </c>
      <c r="AM802" s="3"/>
      <c r="AN802" s="3"/>
      <c r="AO802" s="3"/>
      <c r="AP802" s="3"/>
      <c r="AQ802" s="3"/>
      <c r="AR802" s="90">
        <f t="shared" si="257"/>
        <v>0</v>
      </c>
      <c r="AS802" s="91">
        <f t="shared" si="258"/>
        <v>0</v>
      </c>
      <c r="AT802" s="89">
        <f>SUM(AS$9:AS802)*RLR</f>
        <v>120</v>
      </c>
      <c r="AU802" s="90">
        <f>AT802-SUM(AW$9:AW802)</f>
        <v>2.4701087054453836</v>
      </c>
      <c r="AV802" s="48">
        <f t="shared" si="252"/>
        <v>0.27447392497712719</v>
      </c>
      <c r="AW802" s="31">
        <f t="shared" si="259"/>
        <v>6.804707177535496E-3</v>
      </c>
      <c r="AX802" s="90">
        <f>SUM(AW$9:AW802)*RRF</f>
        <v>82.27092390618823</v>
      </c>
      <c r="AY802" s="96"/>
    </row>
    <row r="803" spans="1:51" x14ac:dyDescent="0.25">
      <c r="A803" s="14">
        <f t="shared" si="253"/>
        <v>7.94</v>
      </c>
      <c r="B803" s="59">
        <f>IF($B$4="AY",0,IFERROR(P*INDEX('UWYr writing pattern'!$C$4:$C$18,MATCH('Extended model w.Calcs'!$A803,'UWYr writing pattern'!$A$4:$A$18,0)) / 25,B802))</f>
        <v>0</v>
      </c>
      <c r="C803" s="36">
        <f t="shared" si="254"/>
        <v>1.8811579256709223E-43</v>
      </c>
      <c r="E803" s="48">
        <f t="shared" si="240"/>
        <v>23.82</v>
      </c>
      <c r="F803" s="34">
        <f t="shared" si="255"/>
        <v>5.8722932753852827E-44</v>
      </c>
      <c r="G803" s="31">
        <f>SUM($F$9:F803)*RLR</f>
        <v>119.99999999999996</v>
      </c>
      <c r="H803" s="32"/>
      <c r="I803" s="36">
        <f>G803-SUM($L$9:L803)</f>
        <v>4.8541659366288883</v>
      </c>
      <c r="K803" s="48">
        <f t="shared" si="241"/>
        <v>0.27422303473491771</v>
      </c>
      <c r="L803" s="31">
        <f t="shared" si="256"/>
        <v>1.3360089733840967E-2</v>
      </c>
      <c r="M803" s="36">
        <f>SUM($L$9:L803)*RRF</f>
        <v>80.60208384435974</v>
      </c>
      <c r="N803" s="33"/>
      <c r="O803" s="36">
        <f t="shared" si="242"/>
        <v>85.456249780988628</v>
      </c>
      <c r="P803" s="33"/>
      <c r="Q803" s="33"/>
      <c r="R803" s="33"/>
      <c r="S803" s="33"/>
      <c r="T803" s="33"/>
      <c r="U803" s="33"/>
      <c r="V803" s="33"/>
      <c r="W803" s="31">
        <f t="shared" si="243"/>
        <v>1.5801726575635744E-43</v>
      </c>
      <c r="X803" s="31">
        <f t="shared" si="244"/>
        <v>3.3979161556402215</v>
      </c>
      <c r="Y803" s="31">
        <f t="shared" si="245"/>
        <v>3.3979161556402215</v>
      </c>
      <c r="Z803" s="31">
        <f t="shared" si="246"/>
        <v>-1.4562497809886281</v>
      </c>
      <c r="AA803" s="31"/>
      <c r="AB803" s="31"/>
      <c r="AC803" s="31"/>
      <c r="AD803" s="31"/>
      <c r="AE803" s="31"/>
      <c r="AF803" s="31"/>
      <c r="AG803" s="31"/>
      <c r="AH803" s="33">
        <f t="shared" si="247"/>
        <v>0.95954861719475881</v>
      </c>
      <c r="AI803" s="33">
        <f t="shared" si="248"/>
        <v>1.0173363069165313</v>
      </c>
      <c r="AJ803" s="33">
        <f t="shared" si="249"/>
        <v>0.99999999999999967</v>
      </c>
      <c r="AK803" s="95">
        <f t="shared" si="250"/>
        <v>0.97937890143165596</v>
      </c>
      <c r="AL803" s="3">
        <f t="shared" si="251"/>
        <v>0.97947225915724712</v>
      </c>
      <c r="AM803" s="3"/>
      <c r="AN803" s="3"/>
      <c r="AO803" s="3"/>
      <c r="AP803" s="3"/>
      <c r="AQ803" s="3"/>
      <c r="AR803" s="90">
        <f t="shared" si="257"/>
        <v>0</v>
      </c>
      <c r="AS803" s="91">
        <f t="shared" si="258"/>
        <v>0</v>
      </c>
      <c r="AT803" s="89">
        <f>SUM(AS$9:AS803)*RLR</f>
        <v>120</v>
      </c>
      <c r="AU803" s="90">
        <f>AT803-SUM(AW$9:AW803)</f>
        <v>2.463328901130339</v>
      </c>
      <c r="AV803" s="48">
        <f t="shared" si="252"/>
        <v>0.27422303473491771</v>
      </c>
      <c r="AW803" s="31">
        <f t="shared" si="259"/>
        <v>6.77980431503765E-3</v>
      </c>
      <c r="AX803" s="90">
        <f>SUM(AW$9:AW803)*RRF</f>
        <v>82.275669769208761</v>
      </c>
      <c r="AY803" s="96"/>
    </row>
    <row r="804" spans="1:51" x14ac:dyDescent="0.25">
      <c r="A804" s="14">
        <f t="shared" si="253"/>
        <v>7.95</v>
      </c>
      <c r="B804" s="59">
        <f>IF($B$4="AY",0,IFERROR(P*INDEX('UWYr writing pattern'!$C$4:$C$18,MATCH('Extended model w.Calcs'!$A804,'UWYr writing pattern'!$A$4:$A$18,0)) / 25,B803))</f>
        <v>0</v>
      </c>
      <c r="C804" s="36">
        <f t="shared" si="254"/>
        <v>1.4330661077761086E-43</v>
      </c>
      <c r="E804" s="48">
        <f t="shared" si="240"/>
        <v>23.85</v>
      </c>
      <c r="F804" s="34">
        <f t="shared" si="255"/>
        <v>4.4809181789481373E-44</v>
      </c>
      <c r="G804" s="31">
        <f>SUM($F$9:F804)*RLR</f>
        <v>119.99999999999996</v>
      </c>
      <c r="H804" s="32"/>
      <c r="I804" s="36">
        <f>G804-SUM($L$9:L804)</f>
        <v>4.8408546954863994</v>
      </c>
      <c r="K804" s="48">
        <f t="shared" si="241"/>
        <v>0.27397260273972607</v>
      </c>
      <c r="L804" s="31">
        <f t="shared" si="256"/>
        <v>1.331124114249238E-2</v>
      </c>
      <c r="M804" s="36">
        <f>SUM($L$9:L804)*RRF</f>
        <v>80.611401713159481</v>
      </c>
      <c r="N804" s="33"/>
      <c r="O804" s="36">
        <f t="shared" si="242"/>
        <v>85.45225640864588</v>
      </c>
      <c r="P804" s="33"/>
      <c r="Q804" s="33"/>
      <c r="R804" s="33"/>
      <c r="S804" s="33"/>
      <c r="T804" s="33"/>
      <c r="U804" s="33"/>
      <c r="V804" s="33"/>
      <c r="W804" s="31">
        <f t="shared" si="243"/>
        <v>1.2037755305319312E-43</v>
      </c>
      <c r="X804" s="31">
        <f t="shared" si="244"/>
        <v>3.3885982868404794</v>
      </c>
      <c r="Y804" s="31">
        <f t="shared" si="245"/>
        <v>3.3885982868404794</v>
      </c>
      <c r="Z804" s="31">
        <f t="shared" si="246"/>
        <v>-1.45225640864588</v>
      </c>
      <c r="AA804" s="31"/>
      <c r="AB804" s="31"/>
      <c r="AC804" s="31"/>
      <c r="AD804" s="31"/>
      <c r="AE804" s="31"/>
      <c r="AF804" s="31"/>
      <c r="AG804" s="31"/>
      <c r="AH804" s="33">
        <f t="shared" si="247"/>
        <v>0.95965954420427957</v>
      </c>
      <c r="AI804" s="33">
        <f t="shared" si="248"/>
        <v>1.0172887667695938</v>
      </c>
      <c r="AJ804" s="33">
        <f t="shared" si="249"/>
        <v>0.99999999999999967</v>
      </c>
      <c r="AK804" s="95">
        <f t="shared" si="250"/>
        <v>0.97943534601315618</v>
      </c>
      <c r="AL804" s="3">
        <f t="shared" si="251"/>
        <v>0.97952855095114866</v>
      </c>
      <c r="AM804" s="3"/>
      <c r="AN804" s="3"/>
      <c r="AO804" s="3"/>
      <c r="AP804" s="3"/>
      <c r="AQ804" s="3"/>
      <c r="AR804" s="90">
        <f t="shared" si="257"/>
        <v>0</v>
      </c>
      <c r="AS804" s="91">
        <f t="shared" si="258"/>
        <v>0</v>
      </c>
      <c r="AT804" s="89">
        <f>SUM(AS$9:AS804)*RLR</f>
        <v>120</v>
      </c>
      <c r="AU804" s="90">
        <f>AT804-SUM(AW$9:AW804)</f>
        <v>2.4565738858621557</v>
      </c>
      <c r="AV804" s="48">
        <f t="shared" si="252"/>
        <v>0.27397260273972607</v>
      </c>
      <c r="AW804" s="31">
        <f t="shared" si="259"/>
        <v>6.7550152681819164E-3</v>
      </c>
      <c r="AX804" s="90">
        <f>SUM(AW$9:AW804)*RRF</f>
        <v>82.280398279896488</v>
      </c>
      <c r="AY804" s="96"/>
    </row>
    <row r="805" spans="1:51" x14ac:dyDescent="0.25">
      <c r="A805" s="14">
        <f t="shared" si="253"/>
        <v>7.96</v>
      </c>
      <c r="B805" s="59">
        <f>IF($B$4="AY",0,IFERROR(P*INDEX('UWYr writing pattern'!$C$4:$C$18,MATCH('Extended model w.Calcs'!$A805,'UWYr writing pattern'!$A$4:$A$18,0)) / 25,B804))</f>
        <v>0</v>
      </c>
      <c r="C805" s="36">
        <f t="shared" si="254"/>
        <v>1.0912798410715068E-43</v>
      </c>
      <c r="E805" s="48">
        <f t="shared" si="240"/>
        <v>23.88</v>
      </c>
      <c r="F805" s="34">
        <f t="shared" si="255"/>
        <v>3.4178626670460191E-44</v>
      </c>
      <c r="G805" s="31">
        <f>SUM($F$9:F805)*RLR</f>
        <v>119.99999999999996</v>
      </c>
      <c r="H805" s="32"/>
      <c r="I805" s="36">
        <f>G805-SUM($L$9:L805)</f>
        <v>4.8275920798823222</v>
      </c>
      <c r="K805" s="48">
        <f t="shared" si="241"/>
        <v>0.27372262773722628</v>
      </c>
      <c r="L805" s="31">
        <f t="shared" si="256"/>
        <v>1.3262615604072331E-2</v>
      </c>
      <c r="M805" s="36">
        <f>SUM($L$9:L805)*RRF</f>
        <v>80.620685544082335</v>
      </c>
      <c r="N805" s="33"/>
      <c r="O805" s="36">
        <f t="shared" si="242"/>
        <v>85.448277623964657</v>
      </c>
      <c r="P805" s="33"/>
      <c r="Q805" s="33"/>
      <c r="R805" s="33"/>
      <c r="S805" s="33"/>
      <c r="T805" s="33"/>
      <c r="U805" s="33"/>
      <c r="V805" s="33"/>
      <c r="W805" s="31">
        <f t="shared" si="243"/>
        <v>9.1667506650006556E-44</v>
      </c>
      <c r="X805" s="31">
        <f t="shared" si="244"/>
        <v>3.3793144559176254</v>
      </c>
      <c r="Y805" s="31">
        <f t="shared" si="245"/>
        <v>3.3793144559176254</v>
      </c>
      <c r="Z805" s="31">
        <f t="shared" si="246"/>
        <v>-1.4482776239646569</v>
      </c>
      <c r="AA805" s="31"/>
      <c r="AB805" s="31"/>
      <c r="AC805" s="31"/>
      <c r="AD805" s="31"/>
      <c r="AE805" s="31"/>
      <c r="AF805" s="31"/>
      <c r="AG805" s="31"/>
      <c r="AH805" s="33">
        <f t="shared" si="247"/>
        <v>0.95977006600098014</v>
      </c>
      <c r="AI805" s="33">
        <f t="shared" si="248"/>
        <v>1.0172414002852936</v>
      </c>
      <c r="AJ805" s="33">
        <f t="shared" si="249"/>
        <v>0.99999999999999967</v>
      </c>
      <c r="AK805" s="95">
        <f t="shared" si="250"/>
        <v>0.97949158478046383</v>
      </c>
      <c r="AL805" s="3">
        <f t="shared" si="251"/>
        <v>0.97958463711292632</v>
      </c>
      <c r="AM805" s="3"/>
      <c r="AN805" s="3"/>
      <c r="AO805" s="3"/>
      <c r="AP805" s="3"/>
      <c r="AQ805" s="3"/>
      <c r="AR805" s="90">
        <f t="shared" si="257"/>
        <v>0</v>
      </c>
      <c r="AS805" s="91">
        <f t="shared" si="258"/>
        <v>0</v>
      </c>
      <c r="AT805" s="89">
        <f>SUM(AS$9:AS805)*RLR</f>
        <v>120</v>
      </c>
      <c r="AU805" s="90">
        <f>AT805-SUM(AW$9:AW805)</f>
        <v>2.4498435464488324</v>
      </c>
      <c r="AV805" s="48">
        <f t="shared" si="252"/>
        <v>0.27372262773722628</v>
      </c>
      <c r="AW805" s="31">
        <f t="shared" si="259"/>
        <v>6.7303394133209765E-3</v>
      </c>
      <c r="AX805" s="90">
        <f>SUM(AW$9:AW805)*RRF</f>
        <v>82.285109517485807</v>
      </c>
      <c r="AY805" s="96"/>
    </row>
    <row r="806" spans="1:51" x14ac:dyDescent="0.25">
      <c r="A806" s="14">
        <f t="shared" si="253"/>
        <v>7.97</v>
      </c>
      <c r="B806" s="59">
        <f>IF($B$4="AY",0,IFERROR(P*INDEX('UWYr writing pattern'!$C$4:$C$18,MATCH('Extended model w.Calcs'!$A806,'UWYr writing pattern'!$A$4:$A$18,0)) / 25,B805))</f>
        <v>0</v>
      </c>
      <c r="C806" s="36">
        <f t="shared" si="254"/>
        <v>8.3068221502363103E-44</v>
      </c>
      <c r="E806" s="48">
        <f t="shared" si="240"/>
        <v>23.91</v>
      </c>
      <c r="F806" s="34">
        <f t="shared" si="255"/>
        <v>2.6059762604787578E-44</v>
      </c>
      <c r="G806" s="31">
        <f>SUM($F$9:F806)*RLR</f>
        <v>119.99999999999996</v>
      </c>
      <c r="H806" s="32"/>
      <c r="I806" s="36">
        <f>G806-SUM($L$9:L806)</f>
        <v>4.814377867984831</v>
      </c>
      <c r="K806" s="48">
        <f t="shared" si="241"/>
        <v>0.27347310847766637</v>
      </c>
      <c r="L806" s="31">
        <f t="shared" si="256"/>
        <v>1.3214211897488108E-2</v>
      </c>
      <c r="M806" s="36">
        <f>SUM($L$9:L806)*RRF</f>
        <v>80.629935492410581</v>
      </c>
      <c r="N806" s="33"/>
      <c r="O806" s="36">
        <f t="shared" si="242"/>
        <v>85.444313360395412</v>
      </c>
      <c r="P806" s="33"/>
      <c r="Q806" s="33"/>
      <c r="R806" s="33"/>
      <c r="S806" s="33"/>
      <c r="T806" s="33"/>
      <c r="U806" s="33"/>
      <c r="V806" s="33"/>
      <c r="W806" s="31">
        <f t="shared" si="243"/>
        <v>6.9777306061985003E-44</v>
      </c>
      <c r="X806" s="31">
        <f t="shared" si="244"/>
        <v>3.3700645075893814</v>
      </c>
      <c r="Y806" s="31">
        <f t="shared" si="245"/>
        <v>3.3700645075893814</v>
      </c>
      <c r="Z806" s="31">
        <f t="shared" si="246"/>
        <v>-1.4443133603954124</v>
      </c>
      <c r="AA806" s="31"/>
      <c r="AB806" s="31"/>
      <c r="AC806" s="31"/>
      <c r="AD806" s="31"/>
      <c r="AE806" s="31"/>
      <c r="AF806" s="31"/>
      <c r="AG806" s="31"/>
      <c r="AH806" s="33">
        <f t="shared" si="247"/>
        <v>0.95988018443345935</v>
      </c>
      <c r="AI806" s="33">
        <f t="shared" si="248"/>
        <v>1.0171942066713739</v>
      </c>
      <c r="AJ806" s="33">
        <f t="shared" si="249"/>
        <v>0.99999999999999967</v>
      </c>
      <c r="AK806" s="95">
        <f t="shared" si="250"/>
        <v>0.97954761867080109</v>
      </c>
      <c r="AL806" s="3">
        <f t="shared" si="251"/>
        <v>0.9796405185806828</v>
      </c>
      <c r="AM806" s="3"/>
      <c r="AN806" s="3"/>
      <c r="AO806" s="3"/>
      <c r="AP806" s="3"/>
      <c r="AQ806" s="3"/>
      <c r="AR806" s="90">
        <f t="shared" si="257"/>
        <v>0</v>
      </c>
      <c r="AS806" s="91">
        <f t="shared" si="258"/>
        <v>0</v>
      </c>
      <c r="AT806" s="89">
        <f>SUM(AS$9:AS806)*RLR</f>
        <v>120</v>
      </c>
      <c r="AU806" s="90">
        <f>AT806-SUM(AW$9:AW806)</f>
        <v>2.4431377703180459</v>
      </c>
      <c r="AV806" s="48">
        <f t="shared" si="252"/>
        <v>0.27347310847766637</v>
      </c>
      <c r="AW806" s="31">
        <f t="shared" si="259"/>
        <v>6.7057761307905998E-3</v>
      </c>
      <c r="AX806" s="90">
        <f>SUM(AW$9:AW806)*RRF</f>
        <v>82.289803560777358</v>
      </c>
      <c r="AY806" s="96"/>
    </row>
    <row r="807" spans="1:51" x14ac:dyDescent="0.25">
      <c r="A807" s="14">
        <f t="shared" si="253"/>
        <v>7.98</v>
      </c>
      <c r="B807" s="59">
        <f>IF($B$4="AY",0,IFERROR(P*INDEX('UWYr writing pattern'!$C$4:$C$18,MATCH('Extended model w.Calcs'!$A807,'UWYr writing pattern'!$A$4:$A$18,0)) / 25,B806))</f>
        <v>0</v>
      </c>
      <c r="C807" s="36">
        <f t="shared" si="254"/>
        <v>6.3206609741148083E-44</v>
      </c>
      <c r="E807" s="48">
        <f t="shared" si="240"/>
        <v>23.94</v>
      </c>
      <c r="F807" s="34">
        <f t="shared" si="255"/>
        <v>1.9861611761215018E-44</v>
      </c>
      <c r="G807" s="31">
        <f>SUM($F$9:F807)*RLR</f>
        <v>119.99999999999996</v>
      </c>
      <c r="H807" s="32"/>
      <c r="I807" s="36">
        <f>G807-SUM($L$9:L807)</f>
        <v>4.8012118391753944</v>
      </c>
      <c r="K807" s="48">
        <f t="shared" si="241"/>
        <v>0.27322404371584696</v>
      </c>
      <c r="L807" s="31">
        <f t="shared" si="256"/>
        <v>1.3166028809438918E-2</v>
      </c>
      <c r="M807" s="36">
        <f>SUM($L$9:L807)*RRF</f>
        <v>80.639151712577188</v>
      </c>
      <c r="N807" s="33"/>
      <c r="O807" s="36">
        <f t="shared" si="242"/>
        <v>85.440363551752583</v>
      </c>
      <c r="P807" s="33"/>
      <c r="Q807" s="33"/>
      <c r="R807" s="33"/>
      <c r="S807" s="33"/>
      <c r="T807" s="33"/>
      <c r="U807" s="33"/>
      <c r="V807" s="33"/>
      <c r="W807" s="31">
        <f t="shared" si="243"/>
        <v>5.3093552182564384E-44</v>
      </c>
      <c r="X807" s="31">
        <f t="shared" si="244"/>
        <v>3.3608482874227761</v>
      </c>
      <c r="Y807" s="31">
        <f t="shared" si="245"/>
        <v>3.3608482874227761</v>
      </c>
      <c r="Z807" s="31">
        <f t="shared" si="246"/>
        <v>-1.4403635517525828</v>
      </c>
      <c r="AA807" s="31"/>
      <c r="AB807" s="31"/>
      <c r="AC807" s="31"/>
      <c r="AD807" s="31"/>
      <c r="AE807" s="31"/>
      <c r="AF807" s="31"/>
      <c r="AG807" s="31"/>
      <c r="AH807" s="33">
        <f t="shared" si="247"/>
        <v>0.95998990134020468</v>
      </c>
      <c r="AI807" s="33">
        <f t="shared" si="248"/>
        <v>1.0171471851399116</v>
      </c>
      <c r="AJ807" s="33">
        <f t="shared" si="249"/>
        <v>0.99999999999999967</v>
      </c>
      <c r="AK807" s="95">
        <f t="shared" si="250"/>
        <v>0.97960344861627346</v>
      </c>
      <c r="AL807" s="3">
        <f t="shared" si="251"/>
        <v>0.97969619628739024</v>
      </c>
      <c r="AM807" s="3"/>
      <c r="AN807" s="3"/>
      <c r="AO807" s="3"/>
      <c r="AP807" s="3"/>
      <c r="AQ807" s="3"/>
      <c r="AR807" s="90">
        <f t="shared" si="257"/>
        <v>0</v>
      </c>
      <c r="AS807" s="91">
        <f t="shared" si="258"/>
        <v>0</v>
      </c>
      <c r="AT807" s="89">
        <f>SUM(AS$9:AS807)*RLR</f>
        <v>120</v>
      </c>
      <c r="AU807" s="90">
        <f>AT807-SUM(AW$9:AW807)</f>
        <v>2.4364564455131585</v>
      </c>
      <c r="AV807" s="48">
        <f t="shared" si="252"/>
        <v>0.27322404371584696</v>
      </c>
      <c r="AW807" s="31">
        <f t="shared" si="259"/>
        <v>6.6813248048807096E-3</v>
      </c>
      <c r="AX807" s="90">
        <f>SUM(AW$9:AW807)*RRF</f>
        <v>82.294480488140778</v>
      </c>
      <c r="AY807" s="96"/>
    </row>
    <row r="808" spans="1:51" x14ac:dyDescent="0.25">
      <c r="A808" s="14">
        <f t="shared" si="253"/>
        <v>7.99</v>
      </c>
      <c r="B808" s="59">
        <f>IF($B$4="AY",0,IFERROR(P*INDEX('UWYr writing pattern'!$C$4:$C$18,MATCH('Extended model w.Calcs'!$A808,'UWYr writing pattern'!$A$4:$A$18,0)) / 25,B807))</f>
        <v>0</v>
      </c>
      <c r="C808" s="36">
        <f t="shared" si="254"/>
        <v>4.8074947369117233E-44</v>
      </c>
      <c r="E808" s="48">
        <f t="shared" si="240"/>
        <v>23.97</v>
      </c>
      <c r="F808" s="34">
        <f t="shared" si="255"/>
        <v>1.5131662372030853E-44</v>
      </c>
      <c r="G808" s="31">
        <f>SUM($F$9:F808)*RLR</f>
        <v>119.99999999999996</v>
      </c>
      <c r="H808" s="32"/>
      <c r="I808" s="36">
        <f>G808-SUM($L$9:L808)</f>
        <v>4.7880937740410303</v>
      </c>
      <c r="K808" s="48">
        <f t="shared" si="241"/>
        <v>0.27297543221110099</v>
      </c>
      <c r="L808" s="31">
        <f t="shared" si="256"/>
        <v>1.3118065134359001E-2</v>
      </c>
      <c r="M808" s="36">
        <f>SUM($L$9:L808)*RRF</f>
        <v>80.64833435817124</v>
      </c>
      <c r="N808" s="33"/>
      <c r="O808" s="36">
        <f t="shared" si="242"/>
        <v>85.436428132212271</v>
      </c>
      <c r="P808" s="33"/>
      <c r="Q808" s="33"/>
      <c r="R808" s="33"/>
      <c r="S808" s="33"/>
      <c r="T808" s="33"/>
      <c r="U808" s="33"/>
      <c r="V808" s="33"/>
      <c r="W808" s="31">
        <f t="shared" si="243"/>
        <v>4.0382955790058469E-44</v>
      </c>
      <c r="X808" s="31">
        <f t="shared" si="244"/>
        <v>3.351665641828721</v>
      </c>
      <c r="Y808" s="31">
        <f t="shared" si="245"/>
        <v>3.351665641828721</v>
      </c>
      <c r="Z808" s="31">
        <f t="shared" si="246"/>
        <v>-1.4364281322122707</v>
      </c>
      <c r="AA808" s="31"/>
      <c r="AB808" s="31"/>
      <c r="AC808" s="31"/>
      <c r="AD808" s="31"/>
      <c r="AE808" s="31"/>
      <c r="AF808" s="31"/>
      <c r="AG808" s="31"/>
      <c r="AH808" s="33">
        <f t="shared" si="247"/>
        <v>0.96009921854965763</v>
      </c>
      <c r="AI808" s="33">
        <f t="shared" si="248"/>
        <v>1.0171003349072889</v>
      </c>
      <c r="AJ808" s="33">
        <f t="shared" si="249"/>
        <v>0.99999999999999967</v>
      </c>
      <c r="AK808" s="95">
        <f t="shared" si="250"/>
        <v>0.97965907554390241</v>
      </c>
      <c r="AL808" s="3">
        <f t="shared" si="251"/>
        <v>0.97975167116092199</v>
      </c>
      <c r="AM808" s="3"/>
      <c r="AN808" s="3"/>
      <c r="AO808" s="3"/>
      <c r="AP808" s="3"/>
      <c r="AQ808" s="3"/>
      <c r="AR808" s="90">
        <f t="shared" si="257"/>
        <v>0</v>
      </c>
      <c r="AS808" s="91">
        <f t="shared" si="258"/>
        <v>0</v>
      </c>
      <c r="AT808" s="89">
        <f>SUM(AS$9:AS808)*RLR</f>
        <v>120</v>
      </c>
      <c r="AU808" s="90">
        <f>AT808-SUM(AW$9:AW808)</f>
        <v>2.4297994606893525</v>
      </c>
      <c r="AV808" s="48">
        <f t="shared" si="252"/>
        <v>0.27297543221110099</v>
      </c>
      <c r="AW808" s="31">
        <f t="shared" si="259"/>
        <v>6.6569848238064435E-3</v>
      </c>
      <c r="AX808" s="90">
        <f>SUM(AW$9:AW808)*RRF</f>
        <v>82.299140377517446</v>
      </c>
      <c r="AY808" s="96"/>
    </row>
    <row r="809" spans="1:51" x14ac:dyDescent="0.25">
      <c r="A809" s="14">
        <f t="shared" si="253"/>
        <v>8</v>
      </c>
      <c r="B809" s="59">
        <f>IF($B$4="AY",0,IFERROR(P*INDEX('UWYr writing pattern'!$C$4:$C$18,MATCH('Extended model w.Calcs'!$A809,'UWYr writing pattern'!$A$4:$A$18,0)) / 25,B808))</f>
        <v>0</v>
      </c>
      <c r="C809" s="36">
        <f t="shared" si="254"/>
        <v>3.6551382484739836E-44</v>
      </c>
      <c r="E809" s="48">
        <f t="shared" si="240"/>
        <v>24</v>
      </c>
      <c r="F809" s="34">
        <f t="shared" si="255"/>
        <v>1.15235648843774E-44</v>
      </c>
      <c r="G809" s="31">
        <f>SUM($F$9:F809)*RLR</f>
        <v>119.99999999999996</v>
      </c>
      <c r="H809" s="32"/>
      <c r="I809" s="36">
        <f>G809-SUM($L$9:L809)</f>
        <v>4.775023454366675</v>
      </c>
      <c r="K809" s="48">
        <f t="shared" si="241"/>
        <v>0.27272727272727271</v>
      </c>
      <c r="L809" s="31">
        <f t="shared" si="256"/>
        <v>1.3070319674361319E-2</v>
      </c>
      <c r="M809" s="36">
        <f>SUM($L$9:L809)*RRF</f>
        <v>80.657483581943296</v>
      </c>
      <c r="N809" s="33"/>
      <c r="O809" s="36">
        <f t="shared" si="242"/>
        <v>85.432507036309971</v>
      </c>
      <c r="P809" s="33"/>
      <c r="Q809" s="33"/>
      <c r="R809" s="33"/>
      <c r="S809" s="33"/>
      <c r="T809" s="33"/>
      <c r="U809" s="33"/>
      <c r="V809" s="33"/>
      <c r="W809" s="31">
        <f t="shared" si="243"/>
        <v>3.0703161287181456E-44</v>
      </c>
      <c r="X809" s="31">
        <f t="shared" si="244"/>
        <v>3.3425164180566722</v>
      </c>
      <c r="Y809" s="31">
        <f t="shared" si="245"/>
        <v>3.3425164180566722</v>
      </c>
      <c r="Z809" s="31">
        <f t="shared" si="246"/>
        <v>-1.4325070363099712</v>
      </c>
      <c r="AA809" s="31"/>
      <c r="AB809" s="31"/>
      <c r="AC809" s="31"/>
      <c r="AD809" s="31"/>
      <c r="AE809" s="31"/>
      <c r="AF809" s="31"/>
      <c r="AG809" s="31"/>
      <c r="AH809" s="33">
        <f t="shared" si="247"/>
        <v>0.96020813788027737</v>
      </c>
      <c r="AI809" s="33">
        <f t="shared" si="248"/>
        <v>1.0170536551941662</v>
      </c>
      <c r="AJ809" s="33">
        <f t="shared" si="249"/>
        <v>0.99999999999999967</v>
      </c>
      <c r="AK809" s="95">
        <f t="shared" si="250"/>
        <v>0.97971450037565744</v>
      </c>
      <c r="AL809" s="3">
        <f t="shared" si="251"/>
        <v>0.97980694412408587</v>
      </c>
      <c r="AM809" s="3"/>
      <c r="AN809" s="3"/>
      <c r="AO809" s="3"/>
      <c r="AP809" s="3"/>
      <c r="AQ809" s="3"/>
      <c r="AR809" s="90">
        <f t="shared" si="257"/>
        <v>0</v>
      </c>
      <c r="AS809" s="91">
        <f t="shared" si="258"/>
        <v>0</v>
      </c>
      <c r="AT809" s="89">
        <f>SUM(AS$9:AS809)*RLR</f>
        <v>120</v>
      </c>
      <c r="AU809" s="90">
        <f>AT809-SUM(AW$9:AW809)</f>
        <v>2.4231667051096792</v>
      </c>
      <c r="AV809" s="48">
        <f t="shared" si="252"/>
        <v>0.27272727272727271</v>
      </c>
      <c r="AW809" s="31">
        <f t="shared" si="259"/>
        <v>6.6327555796797614E-3</v>
      </c>
      <c r="AX809" s="90">
        <f>SUM(AW$9:AW809)*RRF</f>
        <v>82.303783306423213</v>
      </c>
      <c r="AY809" s="96"/>
    </row>
    <row r="810" spans="1:51" x14ac:dyDescent="0.25">
      <c r="A810" s="14">
        <f t="shared" si="253"/>
        <v>8.01</v>
      </c>
      <c r="B810" s="59">
        <f>IF($B$4="AY",0,IFERROR(P*INDEX('UWYr writing pattern'!$C$4:$C$18,MATCH('Extended model w.Calcs'!$A810,'UWYr writing pattern'!$A$4:$A$18,0)) / 25,B809))</f>
        <v>0</v>
      </c>
      <c r="C810" s="36">
        <f t="shared" si="254"/>
        <v>2.7779050688402277E-44</v>
      </c>
      <c r="E810" s="48">
        <f t="shared" si="240"/>
        <v>24.03</v>
      </c>
      <c r="F810" s="34">
        <f t="shared" si="255"/>
        <v>8.7723317963375602E-45</v>
      </c>
      <c r="G810" s="31">
        <f>SUM($F$9:F810)*RLR</f>
        <v>119.99999999999996</v>
      </c>
      <c r="H810" s="32"/>
      <c r="I810" s="36">
        <f>G810-SUM($L$9:L810)</f>
        <v>4.7620006631274947</v>
      </c>
      <c r="K810" s="48">
        <f t="shared" si="241"/>
        <v>0.27247956403269757</v>
      </c>
      <c r="L810" s="31">
        <f t="shared" si="256"/>
        <v>1.302279123918184E-2</v>
      </c>
      <c r="M810" s="37">
        <f>SUM($L$9:L810)*RRF</f>
        <v>80.666599535810718</v>
      </c>
      <c r="N810" s="33"/>
      <c r="O810" s="36">
        <f t="shared" si="242"/>
        <v>85.428600198938213</v>
      </c>
      <c r="P810" s="33"/>
      <c r="Q810" s="33"/>
      <c r="R810" s="33"/>
      <c r="S810" s="33"/>
      <c r="T810" s="33"/>
      <c r="U810" s="33"/>
      <c r="V810" s="33"/>
      <c r="W810" s="31">
        <f t="shared" si="243"/>
        <v>2.3334402578257914E-44</v>
      </c>
      <c r="X810" s="35">
        <f t="shared" si="244"/>
        <v>3.3334004641892463</v>
      </c>
      <c r="Y810" s="35">
        <f t="shared" si="245"/>
        <v>3.3334004641892463</v>
      </c>
      <c r="Z810" s="31">
        <f t="shared" si="246"/>
        <v>-1.4286001989382129</v>
      </c>
      <c r="AA810" s="35"/>
      <c r="AB810" s="35"/>
      <c r="AC810" s="35"/>
      <c r="AD810" s="35"/>
      <c r="AE810" s="35"/>
      <c r="AF810" s="35"/>
      <c r="AG810" s="35"/>
      <c r="AH810" s="33">
        <f t="shared" si="247"/>
        <v>0.96031666114060377</v>
      </c>
      <c r="AI810" s="33">
        <f t="shared" si="248"/>
        <v>1.017007145225455</v>
      </c>
      <c r="AJ810" s="33">
        <f t="shared" si="249"/>
        <v>0.99999999999999967</v>
      </c>
      <c r="AK810" s="95">
        <f t="shared" si="250"/>
        <v>0.97976972402848805</v>
      </c>
      <c r="AL810" s="3">
        <f t="shared" si="251"/>
        <v>0.97986201609465662</v>
      </c>
      <c r="AM810" s="3"/>
      <c r="AN810" s="3"/>
      <c r="AO810" s="3"/>
      <c r="AP810" s="3"/>
      <c r="AQ810" s="3"/>
      <c r="AR810" s="90">
        <f t="shared" si="257"/>
        <v>0</v>
      </c>
      <c r="AS810" s="91">
        <f t="shared" si="258"/>
        <v>0</v>
      </c>
      <c r="AT810" s="89">
        <f>SUM(AS$9:AS810)*RLR</f>
        <v>120</v>
      </c>
      <c r="AU810" s="90">
        <f>AT810-SUM(AW$9:AW810)</f>
        <v>2.4165580686411943</v>
      </c>
      <c r="AV810" s="48">
        <f t="shared" si="252"/>
        <v>0.27247956403269757</v>
      </c>
      <c r="AW810" s="31">
        <f t="shared" si="259"/>
        <v>6.6086364684809426E-3</v>
      </c>
      <c r="AX810" s="90">
        <f>SUM(AW$9:AW810)*RRF</f>
        <v>82.308409351951155</v>
      </c>
      <c r="AY810" s="96"/>
    </row>
    <row r="811" spans="1:51" x14ac:dyDescent="0.25">
      <c r="A811" s="14">
        <f t="shared" si="253"/>
        <v>8.02</v>
      </c>
      <c r="B811" s="59">
        <f>IF($B$4="AY",0,IFERROR(P*INDEX('UWYr writing pattern'!$C$4:$C$18,MATCH('Extended model w.Calcs'!$A811,'UWYr writing pattern'!$A$4:$A$18,0)) / 25,B810))</f>
        <v>0</v>
      </c>
      <c r="C811" s="36">
        <f t="shared" si="254"/>
        <v>2.1103744807979208E-44</v>
      </c>
      <c r="E811" s="48">
        <f t="shared" si="240"/>
        <v>24.06</v>
      </c>
      <c r="F811" s="34">
        <f t="shared" si="255"/>
        <v>6.6753058804230679E-45</v>
      </c>
      <c r="G811" s="31">
        <f>SUM($F$9:F811)*RLR</f>
        <v>119.99999999999996</v>
      </c>
      <c r="H811" s="32"/>
      <c r="I811" s="36">
        <f>G811-SUM($L$9:L811)</f>
        <v>4.7490251844813685</v>
      </c>
      <c r="K811" s="48">
        <f t="shared" si="241"/>
        <v>0.27223230490018152</v>
      </c>
      <c r="L811" s="31">
        <f t="shared" si="256"/>
        <v>1.2975478646123965E-2</v>
      </c>
      <c r="M811" s="38">
        <f>SUM($L$9:L811)*RRF</f>
        <v>80.675682370863001</v>
      </c>
      <c r="N811" s="33"/>
      <c r="O811" s="36">
        <f t="shared" si="242"/>
        <v>85.424707555344369</v>
      </c>
      <c r="P811" s="33"/>
      <c r="Q811" s="33"/>
      <c r="R811" s="33"/>
      <c r="S811" s="33"/>
      <c r="T811" s="33"/>
      <c r="U811" s="33"/>
      <c r="V811" s="33"/>
      <c r="W811" s="31">
        <f t="shared" si="243"/>
        <v>1.7727145638702532E-44</v>
      </c>
      <c r="X811" s="31">
        <f t="shared" si="244"/>
        <v>3.3243176291369578</v>
      </c>
      <c r="Y811" s="31">
        <f t="shared" si="245"/>
        <v>3.3243176291369578</v>
      </c>
      <c r="Z811" s="31">
        <f t="shared" si="246"/>
        <v>-1.4247075553443693</v>
      </c>
      <c r="AA811" s="31"/>
      <c r="AB811" s="31"/>
      <c r="AC811" s="31"/>
      <c r="AD811" s="31"/>
      <c r="AE811" s="31"/>
      <c r="AF811" s="31"/>
      <c r="AG811" s="31"/>
      <c r="AH811" s="33">
        <f t="shared" si="247"/>
        <v>0.96042479012932147</v>
      </c>
      <c r="AI811" s="33">
        <f t="shared" si="248"/>
        <v>1.01696080423029</v>
      </c>
      <c r="AJ811" s="33">
        <f t="shared" si="249"/>
        <v>0.99999999999999967</v>
      </c>
      <c r="AK811" s="95">
        <f t="shared" si="250"/>
        <v>0.9798247474143561</v>
      </c>
      <c r="AL811" s="3">
        <f t="shared" si="251"/>
        <v>0.97991688798540688</v>
      </c>
      <c r="AM811" s="3"/>
      <c r="AN811" s="3"/>
      <c r="AO811" s="3"/>
      <c r="AP811" s="3"/>
      <c r="AQ811" s="3"/>
      <c r="AR811" s="90">
        <f t="shared" si="257"/>
        <v>0</v>
      </c>
      <c r="AS811" s="91">
        <f t="shared" si="258"/>
        <v>0</v>
      </c>
      <c r="AT811" s="89">
        <f>SUM(AS$9:AS811)*RLR</f>
        <v>120</v>
      </c>
      <c r="AU811" s="90">
        <f>AT811-SUM(AW$9:AW811)</f>
        <v>2.4099734417511627</v>
      </c>
      <c r="AV811" s="48">
        <f t="shared" si="252"/>
        <v>0.27223230490018152</v>
      </c>
      <c r="AW811" s="31">
        <f t="shared" si="259"/>
        <v>6.584626890030503E-3</v>
      </c>
      <c r="AX811" s="90">
        <f>SUM(AW$9:AW811)*RRF</f>
        <v>82.313018590774178</v>
      </c>
      <c r="AY811" s="96"/>
    </row>
    <row r="812" spans="1:51" x14ac:dyDescent="0.25">
      <c r="A812" s="14">
        <f t="shared" si="253"/>
        <v>8.0299999999999994</v>
      </c>
      <c r="B812" s="59">
        <f>IF($B$4="AY",0,IFERROR(P*INDEX('UWYr writing pattern'!$C$4:$C$18,MATCH('Extended model w.Calcs'!$A812,'UWYr writing pattern'!$A$4:$A$18,0)) / 25,B811))</f>
        <v>0</v>
      </c>
      <c r="C812" s="36">
        <f t="shared" si="254"/>
        <v>1.602618380717941E-44</v>
      </c>
      <c r="E812" s="48">
        <f t="shared" si="240"/>
        <v>24.089999999999996</v>
      </c>
      <c r="F812" s="34">
        <f t="shared" si="255"/>
        <v>5.0775610007997975E-45</v>
      </c>
      <c r="G812" s="31">
        <f>SUM($F$9:F812)*RLR</f>
        <v>119.99999999999996</v>
      </c>
      <c r="H812" s="32"/>
      <c r="I812" s="36">
        <f>G812-SUM($L$9:L812)</f>
        <v>4.7360968037613702</v>
      </c>
      <c r="K812" s="48">
        <f t="shared" si="241"/>
        <v>0.27198549410698097</v>
      </c>
      <c r="L812" s="31">
        <f t="shared" si="256"/>
        <v>1.2928380720003727E-2</v>
      </c>
      <c r="M812" s="36">
        <f>SUM($L$9:L812)*RRF</f>
        <v>80.684732237367001</v>
      </c>
      <c r="N812" s="33"/>
      <c r="O812" s="36">
        <f t="shared" si="242"/>
        <v>85.420829041128371</v>
      </c>
      <c r="P812" s="33"/>
      <c r="Q812" s="33"/>
      <c r="R812" s="33"/>
      <c r="S812" s="33"/>
      <c r="T812" s="33"/>
      <c r="U812" s="33"/>
      <c r="V812" s="33"/>
      <c r="W812" s="31">
        <f t="shared" si="243"/>
        <v>1.3461994398030702E-44</v>
      </c>
      <c r="X812" s="31">
        <f t="shared" si="244"/>
        <v>3.315267762632959</v>
      </c>
      <c r="Y812" s="31">
        <f t="shared" si="245"/>
        <v>3.315267762632959</v>
      </c>
      <c r="Z812" s="31">
        <f t="shared" si="246"/>
        <v>-1.4208290411283713</v>
      </c>
      <c r="AA812" s="31"/>
      <c r="AB812" s="31"/>
      <c r="AC812" s="31"/>
      <c r="AD812" s="31"/>
      <c r="AE812" s="31"/>
      <c r="AF812" s="31"/>
      <c r="AG812" s="31"/>
      <c r="AH812" s="33">
        <f t="shared" si="247"/>
        <v>0.9605325266353214</v>
      </c>
      <c r="AI812" s="33">
        <f t="shared" si="248"/>
        <v>1.0169146314420043</v>
      </c>
      <c r="AJ812" s="33">
        <f t="shared" si="249"/>
        <v>0.99999999999999967</v>
      </c>
      <c r="AK812" s="95">
        <f t="shared" si="250"/>
        <v>0.97987957144026694</v>
      </c>
      <c r="AL812" s="3">
        <f t="shared" si="251"/>
        <v>0.97997156070413993</v>
      </c>
      <c r="AM812" s="3"/>
      <c r="AN812" s="3"/>
      <c r="AO812" s="3"/>
      <c r="AP812" s="3"/>
      <c r="AQ812" s="3"/>
      <c r="AR812" s="90">
        <f t="shared" si="257"/>
        <v>0</v>
      </c>
      <c r="AS812" s="91">
        <f t="shared" si="258"/>
        <v>0</v>
      </c>
      <c r="AT812" s="89">
        <f>SUM(AS$9:AS812)*RLR</f>
        <v>120</v>
      </c>
      <c r="AU812" s="90">
        <f>AT812-SUM(AW$9:AW812)</f>
        <v>2.4034127155032081</v>
      </c>
      <c r="AV812" s="48">
        <f t="shared" si="252"/>
        <v>0.27198549410698097</v>
      </c>
      <c r="AW812" s="31">
        <f t="shared" si="259"/>
        <v>6.5607262479614242E-3</v>
      </c>
      <c r="AX812" s="90">
        <f>SUM(AW$9:AW812)*RRF</f>
        <v>82.317611099147754</v>
      </c>
      <c r="AY812" s="96"/>
    </row>
    <row r="813" spans="1:51" x14ac:dyDescent="0.25">
      <c r="A813" s="14">
        <f t="shared" si="253"/>
        <v>8.0399999999999991</v>
      </c>
      <c r="B813" s="59">
        <f>IF($B$4="AY",0,IFERROR(P*INDEX('UWYr writing pattern'!$C$4:$C$18,MATCH('Extended model w.Calcs'!$A813,'UWYr writing pattern'!$A$4:$A$18,0)) / 25,B812))</f>
        <v>0</v>
      </c>
      <c r="C813" s="36">
        <f t="shared" si="254"/>
        <v>1.2165476128029892E-44</v>
      </c>
      <c r="E813" s="48">
        <f t="shared" si="240"/>
        <v>24.119999999999997</v>
      </c>
      <c r="F813" s="34">
        <f t="shared" si="255"/>
        <v>3.8607076791495188E-45</v>
      </c>
      <c r="G813" s="31">
        <f>SUM($F$9:F813)*RLR</f>
        <v>119.99999999999996</v>
      </c>
      <c r="H813" s="32"/>
      <c r="I813" s="36">
        <f>G813-SUM($L$9:L813)</f>
        <v>4.7232153074682799</v>
      </c>
      <c r="K813" s="48">
        <f t="shared" si="241"/>
        <v>0.27173913043478265</v>
      </c>
      <c r="L813" s="31">
        <f t="shared" si="256"/>
        <v>1.2881496293095296E-2</v>
      </c>
      <c r="M813" s="36">
        <f>SUM($L$9:L813)*RRF</f>
        <v>80.693749284772167</v>
      </c>
      <c r="N813" s="33"/>
      <c r="O813" s="36">
        <f t="shared" si="242"/>
        <v>85.416964592240447</v>
      </c>
      <c r="P813" s="33"/>
      <c r="Q813" s="33"/>
      <c r="R813" s="33"/>
      <c r="S813" s="33"/>
      <c r="T813" s="33"/>
      <c r="U813" s="33"/>
      <c r="V813" s="33"/>
      <c r="W813" s="31">
        <f t="shared" si="243"/>
        <v>1.0218999947545108E-44</v>
      </c>
      <c r="X813" s="31">
        <f t="shared" si="244"/>
        <v>3.3062507152277956</v>
      </c>
      <c r="Y813" s="31">
        <f t="shared" si="245"/>
        <v>3.3062507152277956</v>
      </c>
      <c r="Z813" s="31">
        <f t="shared" si="246"/>
        <v>-1.416964592240447</v>
      </c>
      <c r="AA813" s="31"/>
      <c r="AB813" s="31"/>
      <c r="AC813" s="31"/>
      <c r="AD813" s="31"/>
      <c r="AE813" s="31"/>
      <c r="AF813" s="31"/>
      <c r="AG813" s="31"/>
      <c r="AH813" s="33">
        <f t="shared" si="247"/>
        <v>0.96063987243776394</v>
      </c>
      <c r="AI813" s="33">
        <f t="shared" si="248"/>
        <v>1.0168686260981006</v>
      </c>
      <c r="AJ813" s="33">
        <f t="shared" si="249"/>
        <v>0.99999999999999967</v>
      </c>
      <c r="AK813" s="95">
        <f t="shared" si="250"/>
        <v>0.97993419700830109</v>
      </c>
      <c r="AL813" s="3">
        <f t="shared" si="251"/>
        <v>0.98002603515372066</v>
      </c>
      <c r="AM813" s="3"/>
      <c r="AN813" s="3"/>
      <c r="AO813" s="3"/>
      <c r="AP813" s="3"/>
      <c r="AQ813" s="3"/>
      <c r="AR813" s="90">
        <f t="shared" si="257"/>
        <v>0</v>
      </c>
      <c r="AS813" s="91">
        <f t="shared" si="258"/>
        <v>0</v>
      </c>
      <c r="AT813" s="89">
        <f>SUM(AS$9:AS813)*RLR</f>
        <v>120</v>
      </c>
      <c r="AU813" s="90">
        <f>AT813-SUM(AW$9:AW813)</f>
        <v>2.3968757815535184</v>
      </c>
      <c r="AV813" s="48">
        <f t="shared" si="252"/>
        <v>0.27173913043478265</v>
      </c>
      <c r="AW813" s="31">
        <f t="shared" si="259"/>
        <v>6.5369339496914097E-3</v>
      </c>
      <c r="AX813" s="90">
        <f>SUM(AW$9:AW813)*RRF</f>
        <v>82.322186952912531</v>
      </c>
      <c r="AY813" s="96"/>
    </row>
    <row r="814" spans="1:51" x14ac:dyDescent="0.25">
      <c r="A814" s="14">
        <f t="shared" si="253"/>
        <v>8.0500000000000007</v>
      </c>
      <c r="B814" s="59">
        <f>IF($B$4="AY",0,IFERROR(P*INDEX('UWYr writing pattern'!$C$4:$C$18,MATCH('Extended model w.Calcs'!$A814,'UWYr writing pattern'!$A$4:$A$18,0)) / 25,B813))</f>
        <v>0</v>
      </c>
      <c r="C814" s="36">
        <f t="shared" si="254"/>
        <v>9.231163285949082E-45</v>
      </c>
      <c r="E814" s="48">
        <f t="shared" si="240"/>
        <v>24.150000000000002</v>
      </c>
      <c r="F814" s="34">
        <f t="shared" si="255"/>
        <v>2.9343128420808093E-45</v>
      </c>
      <c r="G814" s="31">
        <f>SUM($F$9:F814)*RLR</f>
        <v>119.99999999999996</v>
      </c>
      <c r="H814" s="32"/>
      <c r="I814" s="36">
        <f>G814-SUM($L$9:L814)</f>
        <v>4.7103804832632079</v>
      </c>
      <c r="K814" s="48">
        <f t="shared" si="241"/>
        <v>0.27149321266968324</v>
      </c>
      <c r="L814" s="31">
        <f t="shared" si="256"/>
        <v>1.2834824205076849E-2</v>
      </c>
      <c r="M814" s="36">
        <f>SUM($L$9:L814)*RRF</f>
        <v>80.702733661715726</v>
      </c>
      <c r="N814" s="33"/>
      <c r="O814" s="36">
        <f t="shared" si="242"/>
        <v>85.413114144978934</v>
      </c>
      <c r="P814" s="33"/>
      <c r="Q814" s="33"/>
      <c r="R814" s="33"/>
      <c r="S814" s="33"/>
      <c r="T814" s="33"/>
      <c r="U814" s="33"/>
      <c r="V814" s="33"/>
      <c r="W814" s="31">
        <f t="shared" si="243"/>
        <v>7.7541771601972288E-45</v>
      </c>
      <c r="X814" s="31">
        <f t="shared" si="244"/>
        <v>3.2972663382842455</v>
      </c>
      <c r="Y814" s="31">
        <f t="shared" si="245"/>
        <v>3.2972663382842455</v>
      </c>
      <c r="Z814" s="31">
        <f t="shared" si="246"/>
        <v>-1.413114144978934</v>
      </c>
      <c r="AA814" s="31"/>
      <c r="AB814" s="31"/>
      <c r="AC814" s="31"/>
      <c r="AD814" s="31"/>
      <c r="AE814" s="31"/>
      <c r="AF814" s="31"/>
      <c r="AG814" s="31"/>
      <c r="AH814" s="33">
        <f t="shared" si="247"/>
        <v>0.96074682930613964</v>
      </c>
      <c r="AI814" s="33">
        <f t="shared" si="248"/>
        <v>1.0168227874402254</v>
      </c>
      <c r="AJ814" s="33">
        <f t="shared" si="249"/>
        <v>0.99999999999999967</v>
      </c>
      <c r="AK814" s="95">
        <f t="shared" si="250"/>
        <v>0.97998862501564543</v>
      </c>
      <c r="AL814" s="3">
        <f t="shared" si="251"/>
        <v>0.98008031223210723</v>
      </c>
      <c r="AM814" s="3"/>
      <c r="AN814" s="3"/>
      <c r="AO814" s="3"/>
      <c r="AP814" s="3"/>
      <c r="AQ814" s="3"/>
      <c r="AR814" s="90">
        <f t="shared" si="257"/>
        <v>0</v>
      </c>
      <c r="AS814" s="91">
        <f t="shared" si="258"/>
        <v>0</v>
      </c>
      <c r="AT814" s="89">
        <f>SUM(AS$9:AS814)*RLR</f>
        <v>120</v>
      </c>
      <c r="AU814" s="90">
        <f>AT814-SUM(AW$9:AW814)</f>
        <v>2.3903625321471225</v>
      </c>
      <c r="AV814" s="48">
        <f t="shared" si="252"/>
        <v>0.27149321266968324</v>
      </c>
      <c r="AW814" s="31">
        <f t="shared" si="259"/>
        <v>6.5132494063954317E-3</v>
      </c>
      <c r="AX814" s="90">
        <f>SUM(AW$9:AW814)*RRF</f>
        <v>82.326746227497011</v>
      </c>
      <c r="AY814" s="96"/>
    </row>
    <row r="815" spans="1:51" x14ac:dyDescent="0.25">
      <c r="A815" s="14">
        <f t="shared" si="253"/>
        <v>8.06</v>
      </c>
      <c r="B815" s="59">
        <f>IF($B$4="AY",0,IFERROR(P*INDEX('UWYr writing pattern'!$C$4:$C$18,MATCH('Extended model w.Calcs'!$A815,'UWYr writing pattern'!$A$4:$A$18,0)) / 25,B814))</f>
        <v>0</v>
      </c>
      <c r="C815" s="36">
        <f t="shared" si="254"/>
        <v>7.001837352392379E-45</v>
      </c>
      <c r="E815" s="48">
        <f t="shared" si="240"/>
        <v>24.18</v>
      </c>
      <c r="F815" s="34">
        <f t="shared" si="255"/>
        <v>2.2293259335567033E-45</v>
      </c>
      <c r="G815" s="31">
        <f>SUM($F$9:F815)*RLR</f>
        <v>119.99999999999996</v>
      </c>
      <c r="H815" s="32"/>
      <c r="I815" s="36">
        <f>G815-SUM($L$9:L815)</f>
        <v>4.697592119960234</v>
      </c>
      <c r="K815" s="48">
        <f t="shared" si="241"/>
        <v>0.27124773960216997</v>
      </c>
      <c r="L815" s="31">
        <f t="shared" si="256"/>
        <v>1.2788363302977035E-2</v>
      </c>
      <c r="M815" s="36">
        <f>SUM($L$9:L815)*RRF</f>
        <v>80.711685516027799</v>
      </c>
      <c r="N815" s="33"/>
      <c r="O815" s="36">
        <f t="shared" si="242"/>
        <v>85.409277635988033</v>
      </c>
      <c r="P815" s="33"/>
      <c r="Q815" s="33"/>
      <c r="R815" s="33"/>
      <c r="S815" s="33"/>
      <c r="T815" s="33"/>
      <c r="U815" s="33"/>
      <c r="V815" s="33"/>
      <c r="W815" s="31">
        <f t="shared" si="243"/>
        <v>5.8815433760095977E-45</v>
      </c>
      <c r="X815" s="31">
        <f t="shared" si="244"/>
        <v>3.2883144839721634</v>
      </c>
      <c r="Y815" s="31">
        <f t="shared" si="245"/>
        <v>3.2883144839721634</v>
      </c>
      <c r="Z815" s="31">
        <f t="shared" si="246"/>
        <v>-1.4092776359880332</v>
      </c>
      <c r="AA815" s="31"/>
      <c r="AB815" s="31"/>
      <c r="AC815" s="31"/>
      <c r="AD815" s="31"/>
      <c r="AE815" s="31"/>
      <c r="AF815" s="31"/>
      <c r="AG815" s="31"/>
      <c r="AH815" s="33">
        <f t="shared" si="247"/>
        <v>0.96085339900033095</v>
      </c>
      <c r="AI815" s="33">
        <f t="shared" si="248"/>
        <v>1.0167771147141433</v>
      </c>
      <c r="AJ815" s="33">
        <f t="shared" si="249"/>
        <v>0.99999999999999967</v>
      </c>
      <c r="AK815" s="95">
        <f t="shared" si="250"/>
        <v>0.98004285635462385</v>
      </c>
      <c r="AL815" s="3">
        <f t="shared" si="251"/>
        <v>0.98013439283238213</v>
      </c>
      <c r="AM815" s="3"/>
      <c r="AN815" s="3"/>
      <c r="AO815" s="3"/>
      <c r="AP815" s="3"/>
      <c r="AQ815" s="3"/>
      <c r="AR815" s="90">
        <f t="shared" si="257"/>
        <v>0</v>
      </c>
      <c r="AS815" s="91">
        <f t="shared" si="258"/>
        <v>0</v>
      </c>
      <c r="AT815" s="89">
        <f>SUM(AS$9:AS815)*RLR</f>
        <v>120</v>
      </c>
      <c r="AU815" s="90">
        <f>AT815-SUM(AW$9:AW815)</f>
        <v>2.3838728601141383</v>
      </c>
      <c r="AV815" s="48">
        <f t="shared" si="252"/>
        <v>0.27124773960216997</v>
      </c>
      <c r="AW815" s="31">
        <f t="shared" si="259"/>
        <v>6.489672032978613E-3</v>
      </c>
      <c r="AX815" s="90">
        <f>SUM(AW$9:AW815)*RRF</f>
        <v>82.331288997920097</v>
      </c>
      <c r="AY815" s="96"/>
    </row>
    <row r="816" spans="1:51" x14ac:dyDescent="0.25">
      <c r="A816" s="14">
        <f t="shared" si="253"/>
        <v>8.07</v>
      </c>
      <c r="B816" s="59">
        <f>IF($B$4="AY",0,IFERROR(P*INDEX('UWYr writing pattern'!$C$4:$C$18,MATCH('Extended model w.Calcs'!$A816,'UWYr writing pattern'!$A$4:$A$18,0)) / 25,B815))</f>
        <v>0</v>
      </c>
      <c r="C816" s="36">
        <f t="shared" si="254"/>
        <v>5.3087930805839022E-45</v>
      </c>
      <c r="E816" s="48">
        <f t="shared" si="240"/>
        <v>24.21</v>
      </c>
      <c r="F816" s="34">
        <f t="shared" si="255"/>
        <v>1.6930442718084771E-45</v>
      </c>
      <c r="G816" s="31">
        <f>SUM($F$9:F816)*RLR</f>
        <v>119.99999999999996</v>
      </c>
      <c r="H816" s="32"/>
      <c r="I816" s="36">
        <f>G816-SUM($L$9:L816)</f>
        <v>4.6848500075191168</v>
      </c>
      <c r="K816" s="48">
        <f t="shared" si="241"/>
        <v>0.27100271002710025</v>
      </c>
      <c r="L816" s="31">
        <f t="shared" si="256"/>
        <v>1.2742112441121792E-2</v>
      </c>
      <c r="M816" s="36">
        <f>SUM($L$9:L816)*RRF</f>
        <v>80.72060499473659</v>
      </c>
      <c r="N816" s="33"/>
      <c r="O816" s="36">
        <f t="shared" si="242"/>
        <v>85.405455002255707</v>
      </c>
      <c r="P816" s="33"/>
      <c r="Q816" s="33"/>
      <c r="R816" s="33"/>
      <c r="S816" s="33"/>
      <c r="T816" s="33"/>
      <c r="U816" s="33"/>
      <c r="V816" s="33"/>
      <c r="W816" s="31">
        <f t="shared" si="243"/>
        <v>4.4593861876904772E-45</v>
      </c>
      <c r="X816" s="31">
        <f t="shared" si="244"/>
        <v>3.2793950052633818</v>
      </c>
      <c r="Y816" s="31">
        <f t="shared" si="245"/>
        <v>3.2793950052633818</v>
      </c>
      <c r="Z816" s="31">
        <f t="shared" si="246"/>
        <v>-1.4054550022557066</v>
      </c>
      <c r="AA816" s="31"/>
      <c r="AB816" s="31"/>
      <c r="AC816" s="31"/>
      <c r="AD816" s="31"/>
      <c r="AE816" s="31"/>
      <c r="AF816" s="31"/>
      <c r="AG816" s="31"/>
      <c r="AH816" s="33">
        <f t="shared" si="247"/>
        <v>0.96095958327067366</v>
      </c>
      <c r="AI816" s="33">
        <f t="shared" si="248"/>
        <v>1.0167316071697108</v>
      </c>
      <c r="AJ816" s="33">
        <f t="shared" si="249"/>
        <v>0.99999999999999967</v>
      </c>
      <c r="AK816" s="95">
        <f t="shared" si="250"/>
        <v>0.98009689191272831</v>
      </c>
      <c r="AL816" s="3">
        <f t="shared" si="251"/>
        <v>0.98018827784278262</v>
      </c>
      <c r="AM816" s="3"/>
      <c r="AN816" s="3"/>
      <c r="AO816" s="3"/>
      <c r="AP816" s="3"/>
      <c r="AQ816" s="3"/>
      <c r="AR816" s="90">
        <f t="shared" si="257"/>
        <v>0</v>
      </c>
      <c r="AS816" s="91">
        <f t="shared" si="258"/>
        <v>0</v>
      </c>
      <c r="AT816" s="89">
        <f>SUM(AS$9:AS816)*RLR</f>
        <v>120</v>
      </c>
      <c r="AU816" s="90">
        <f>AT816-SUM(AW$9:AW816)</f>
        <v>2.3774066588660929</v>
      </c>
      <c r="AV816" s="48">
        <f t="shared" si="252"/>
        <v>0.27100271002710025</v>
      </c>
      <c r="AW816" s="31">
        <f t="shared" si="259"/>
        <v>6.4662012480491996E-3</v>
      </c>
      <c r="AX816" s="90">
        <f>SUM(AW$9:AW816)*RRF</f>
        <v>82.335815338793736</v>
      </c>
      <c r="AY816" s="96"/>
    </row>
    <row r="817" spans="1:51" x14ac:dyDescent="0.25">
      <c r="A817" s="14">
        <f t="shared" si="253"/>
        <v>8.08</v>
      </c>
      <c r="B817" s="59">
        <f>IF($B$4="AY",0,IFERROR(P*INDEX('UWYr writing pattern'!$C$4:$C$18,MATCH('Extended model w.Calcs'!$A817,'UWYr writing pattern'!$A$4:$A$18,0)) / 25,B816))</f>
        <v>0</v>
      </c>
      <c r="C817" s="36">
        <f t="shared" si="254"/>
        <v>4.0235342757745393E-45</v>
      </c>
      <c r="E817" s="48">
        <f t="shared" si="240"/>
        <v>24.240000000000002</v>
      </c>
      <c r="F817" s="34">
        <f t="shared" si="255"/>
        <v>1.2852588048093628E-45</v>
      </c>
      <c r="G817" s="31">
        <f>SUM($F$9:F817)*RLR</f>
        <v>119.99999999999996</v>
      </c>
      <c r="H817" s="32"/>
      <c r="I817" s="36">
        <f>G817-SUM($L$9:L817)</f>
        <v>4.6721539370380327</v>
      </c>
      <c r="K817" s="48">
        <f t="shared" si="241"/>
        <v>0.27075812274368233</v>
      </c>
      <c r="L817" s="31">
        <f t="shared" si="256"/>
        <v>1.2696070481081616E-2</v>
      </c>
      <c r="M817" s="36">
        <f>SUM($L$9:L817)*RRF</f>
        <v>80.729492244073342</v>
      </c>
      <c r="N817" s="33"/>
      <c r="O817" s="36">
        <f t="shared" si="242"/>
        <v>85.401646181111374</v>
      </c>
      <c r="P817" s="33"/>
      <c r="Q817" s="33"/>
      <c r="R817" s="33"/>
      <c r="S817" s="33"/>
      <c r="T817" s="33"/>
      <c r="U817" s="33"/>
      <c r="V817" s="33"/>
      <c r="W817" s="31">
        <f t="shared" si="243"/>
        <v>3.3797687916506125E-45</v>
      </c>
      <c r="X817" s="31">
        <f t="shared" si="244"/>
        <v>3.2705077559266229</v>
      </c>
      <c r="Y817" s="31">
        <f t="shared" si="245"/>
        <v>3.2705077559266229</v>
      </c>
      <c r="Z817" s="31">
        <f t="shared" si="246"/>
        <v>-1.4016461811113743</v>
      </c>
      <c r="AA817" s="31"/>
      <c r="AB817" s="31"/>
      <c r="AC817" s="31"/>
      <c r="AD817" s="31"/>
      <c r="AE817" s="31"/>
      <c r="AF817" s="31"/>
      <c r="AG817" s="31"/>
      <c r="AH817" s="33">
        <f t="shared" si="247"/>
        <v>0.96106538385801599</v>
      </c>
      <c r="AI817" s="33">
        <f t="shared" si="248"/>
        <v>1.0166862640608496</v>
      </c>
      <c r="AJ817" s="33">
        <f t="shared" si="249"/>
        <v>0.99999999999999967</v>
      </c>
      <c r="AK817" s="95">
        <f t="shared" si="250"/>
        <v>0.98015073257264906</v>
      </c>
      <c r="AL817" s="3">
        <f t="shared" si="251"/>
        <v>0.9802419681467317</v>
      </c>
      <c r="AM817" s="3"/>
      <c r="AN817" s="3"/>
      <c r="AO817" s="3"/>
      <c r="AP817" s="3"/>
      <c r="AQ817" s="3"/>
      <c r="AR817" s="90">
        <f t="shared" si="257"/>
        <v>0</v>
      </c>
      <c r="AS817" s="91">
        <f t="shared" si="258"/>
        <v>0</v>
      </c>
      <c r="AT817" s="89">
        <f>SUM(AS$9:AS817)*RLR</f>
        <v>120</v>
      </c>
      <c r="AU817" s="90">
        <f>AT817-SUM(AW$9:AW817)</f>
        <v>2.3709638223921985</v>
      </c>
      <c r="AV817" s="48">
        <f t="shared" si="252"/>
        <v>0.27075812274368233</v>
      </c>
      <c r="AW817" s="31">
        <f t="shared" si="259"/>
        <v>6.4428364738918498E-3</v>
      </c>
      <c r="AX817" s="90">
        <f>SUM(AW$9:AW817)*RRF</f>
        <v>82.340325324325462</v>
      </c>
      <c r="AY817" s="96"/>
    </row>
    <row r="818" spans="1:51" x14ac:dyDescent="0.25">
      <c r="A818" s="14">
        <f t="shared" si="253"/>
        <v>8.09</v>
      </c>
      <c r="B818" s="59">
        <f>IF($B$4="AY",0,IFERROR(P*INDEX('UWYr writing pattern'!$C$4:$C$18,MATCH('Extended model w.Calcs'!$A818,'UWYr writing pattern'!$A$4:$A$18,0)) / 25,B817))</f>
        <v>0</v>
      </c>
      <c r="C818" s="36">
        <f t="shared" si="254"/>
        <v>3.0482295673267906E-45</v>
      </c>
      <c r="E818" s="48">
        <f t="shared" si="240"/>
        <v>24.27</v>
      </c>
      <c r="F818" s="34">
        <f t="shared" si="255"/>
        <v>9.7530470844774854E-46</v>
      </c>
      <c r="G818" s="31">
        <f>SUM($F$9:F818)*RLR</f>
        <v>119.99999999999996</v>
      </c>
      <c r="H818" s="32"/>
      <c r="I818" s="36">
        <f>G818-SUM($L$9:L818)</f>
        <v>4.6595037007464128</v>
      </c>
      <c r="K818" s="48">
        <f t="shared" si="241"/>
        <v>0.27051397655545539</v>
      </c>
      <c r="L818" s="31">
        <f t="shared" si="256"/>
        <v>1.2650236291619224E-2</v>
      </c>
      <c r="M818" s="36">
        <f>SUM($L$9:L818)*RRF</f>
        <v>80.73834740947747</v>
      </c>
      <c r="N818" s="33"/>
      <c r="O818" s="36">
        <f t="shared" si="242"/>
        <v>85.397851110223883</v>
      </c>
      <c r="P818" s="33"/>
      <c r="Q818" s="33"/>
      <c r="R818" s="33"/>
      <c r="S818" s="33"/>
      <c r="T818" s="33"/>
      <c r="U818" s="33"/>
      <c r="V818" s="33"/>
      <c r="W818" s="31">
        <f t="shared" si="243"/>
        <v>2.5605128365545038E-45</v>
      </c>
      <c r="X818" s="31">
        <f t="shared" si="244"/>
        <v>3.2616525905224889</v>
      </c>
      <c r="Y818" s="31">
        <f t="shared" si="245"/>
        <v>3.2616525905224889</v>
      </c>
      <c r="Z818" s="31">
        <f t="shared" si="246"/>
        <v>-1.3978511102238826</v>
      </c>
      <c r="AA818" s="31"/>
      <c r="AB818" s="31"/>
      <c r="AC818" s="31"/>
      <c r="AD818" s="31"/>
      <c r="AE818" s="31"/>
      <c r="AF818" s="31"/>
      <c r="AG818" s="31"/>
      <c r="AH818" s="33">
        <f t="shared" si="247"/>
        <v>0.9611708024937794</v>
      </c>
      <c r="AI818" s="33">
        <f t="shared" si="248"/>
        <v>1.0166410846455225</v>
      </c>
      <c r="AJ818" s="33">
        <f t="shared" si="249"/>
        <v>0.99999999999999967</v>
      </c>
      <c r="AK818" s="95">
        <f t="shared" si="250"/>
        <v>0.98020437921230508</v>
      </c>
      <c r="AL818" s="3">
        <f t="shared" si="251"/>
        <v>0.98029546462286865</v>
      </c>
      <c r="AM818" s="3"/>
      <c r="AN818" s="3"/>
      <c r="AO818" s="3"/>
      <c r="AP818" s="3"/>
      <c r="AQ818" s="3"/>
      <c r="AR818" s="90">
        <f t="shared" si="257"/>
        <v>0</v>
      </c>
      <c r="AS818" s="91">
        <f t="shared" si="258"/>
        <v>0</v>
      </c>
      <c r="AT818" s="89">
        <f>SUM(AS$9:AS818)*RLR</f>
        <v>120</v>
      </c>
      <c r="AU818" s="90">
        <f>AT818-SUM(AW$9:AW818)</f>
        <v>2.3645442452557575</v>
      </c>
      <c r="AV818" s="48">
        <f t="shared" si="252"/>
        <v>0.27051397655545539</v>
      </c>
      <c r="AW818" s="31">
        <f t="shared" si="259"/>
        <v>6.4195771364409715E-3</v>
      </c>
      <c r="AX818" s="90">
        <f>SUM(AW$9:AW818)*RRF</f>
        <v>82.34481902832097</v>
      </c>
      <c r="AY818" s="96"/>
    </row>
    <row r="819" spans="1:51" x14ac:dyDescent="0.25">
      <c r="A819" s="14">
        <f t="shared" si="253"/>
        <v>8.1</v>
      </c>
      <c r="B819" s="59">
        <f>IF($B$4="AY",0,IFERROR(P*INDEX('UWYr writing pattern'!$C$4:$C$18,MATCH('Extended model w.Calcs'!$A819,'UWYr writing pattern'!$A$4:$A$18,0)) / 25,B818))</f>
        <v>0</v>
      </c>
      <c r="C819" s="36">
        <f t="shared" si="254"/>
        <v>2.3084242513365783E-45</v>
      </c>
      <c r="E819" s="48">
        <f t="shared" si="240"/>
        <v>24.299999999999997</v>
      </c>
      <c r="F819" s="34">
        <f t="shared" si="255"/>
        <v>7.3980531599021211E-46</v>
      </c>
      <c r="G819" s="31">
        <f>SUM($F$9:F819)*RLR</f>
        <v>119.99999999999996</v>
      </c>
      <c r="H819" s="32"/>
      <c r="I819" s="36">
        <f>G819-SUM($L$9:L819)</f>
        <v>4.6468990919977813</v>
      </c>
      <c r="K819" s="48">
        <f t="shared" si="241"/>
        <v>0.27027027027027029</v>
      </c>
      <c r="L819" s="31">
        <f t="shared" si="256"/>
        <v>1.2604608748637726E-2</v>
      </c>
      <c r="M819" s="36">
        <f>SUM($L$9:L819)*RRF</f>
        <v>80.74717063560152</v>
      </c>
      <c r="N819" s="33"/>
      <c r="O819" s="36">
        <f t="shared" si="242"/>
        <v>85.394069727599302</v>
      </c>
      <c r="P819" s="33"/>
      <c r="Q819" s="33"/>
      <c r="R819" s="33"/>
      <c r="S819" s="33"/>
      <c r="T819" s="33"/>
      <c r="U819" s="33"/>
      <c r="V819" s="33"/>
      <c r="W819" s="31">
        <f t="shared" si="243"/>
        <v>1.9390763711227258E-45</v>
      </c>
      <c r="X819" s="31">
        <f t="shared" si="244"/>
        <v>3.2528293643984467</v>
      </c>
      <c r="Y819" s="31">
        <f t="shared" si="245"/>
        <v>3.2528293643984467</v>
      </c>
      <c r="Z819" s="31">
        <f t="shared" si="246"/>
        <v>-1.3940697275993017</v>
      </c>
      <c r="AA819" s="31"/>
      <c r="AB819" s="31"/>
      <c r="AC819" s="31"/>
      <c r="AD819" s="31"/>
      <c r="AE819" s="31"/>
      <c r="AF819" s="31"/>
      <c r="AG819" s="31"/>
      <c r="AH819" s="33">
        <f t="shared" si="247"/>
        <v>0.96127584090001805</v>
      </c>
      <c r="AI819" s="33">
        <f t="shared" si="248"/>
        <v>1.016596068185706</v>
      </c>
      <c r="AJ819" s="33">
        <f t="shared" si="249"/>
        <v>0.99999999999999967</v>
      </c>
      <c r="AK819" s="95">
        <f t="shared" si="250"/>
        <v>0.98025783270487432</v>
      </c>
      <c r="AL819" s="3">
        <f t="shared" si="251"/>
        <v>0.9803487681450791</v>
      </c>
      <c r="AM819" s="3"/>
      <c r="AN819" s="3"/>
      <c r="AO819" s="3"/>
      <c r="AP819" s="3"/>
      <c r="AQ819" s="3"/>
      <c r="AR819" s="90">
        <f t="shared" si="257"/>
        <v>0</v>
      </c>
      <c r="AS819" s="91">
        <f t="shared" si="258"/>
        <v>0</v>
      </c>
      <c r="AT819" s="89">
        <f>SUM(AS$9:AS819)*RLR</f>
        <v>120</v>
      </c>
      <c r="AU819" s="90">
        <f>AT819-SUM(AW$9:AW819)</f>
        <v>2.3581478225904959</v>
      </c>
      <c r="AV819" s="48">
        <f t="shared" si="252"/>
        <v>0.27027027027027029</v>
      </c>
      <c r="AW819" s="31">
        <f t="shared" si="259"/>
        <v>6.39642266525453E-3</v>
      </c>
      <c r="AX819" s="90">
        <f>SUM(AW$9:AW819)*RRF</f>
        <v>82.349296524186641</v>
      </c>
      <c r="AY819" s="96"/>
    </row>
    <row r="820" spans="1:51" x14ac:dyDescent="0.25">
      <c r="A820" s="14">
        <f t="shared" si="253"/>
        <v>8.11</v>
      </c>
      <c r="B820" s="59">
        <f>IF($B$4="AY",0,IFERROR(P*INDEX('UWYr writing pattern'!$C$4:$C$18,MATCH('Extended model w.Calcs'!$A820,'UWYr writing pattern'!$A$4:$A$18,0)) / 25,B819))</f>
        <v>0</v>
      </c>
      <c r="C820" s="36">
        <f t="shared" si="254"/>
        <v>1.7474771582617898E-45</v>
      </c>
      <c r="E820" s="48">
        <f t="shared" si="240"/>
        <v>24.33</v>
      </c>
      <c r="F820" s="34">
        <f t="shared" si="255"/>
        <v>5.6094709307478847E-46</v>
      </c>
      <c r="G820" s="31">
        <f>SUM($F$9:F820)*RLR</f>
        <v>119.99999999999996</v>
      </c>
      <c r="H820" s="32"/>
      <c r="I820" s="36">
        <f>G820-SUM($L$9:L820)</f>
        <v>4.6343399052626495</v>
      </c>
      <c r="K820" s="48">
        <f t="shared" si="241"/>
        <v>0.27002700270027002</v>
      </c>
      <c r="L820" s="31">
        <f t="shared" si="256"/>
        <v>1.255918673512914E-2</v>
      </c>
      <c r="M820" s="36">
        <f>SUM($L$9:L820)*RRF</f>
        <v>80.755962066316116</v>
      </c>
      <c r="N820" s="33"/>
      <c r="O820" s="36">
        <f t="shared" si="242"/>
        <v>85.390301971578765</v>
      </c>
      <c r="P820" s="33"/>
      <c r="Q820" s="33"/>
      <c r="R820" s="33"/>
      <c r="S820" s="33"/>
      <c r="T820" s="33"/>
      <c r="U820" s="33"/>
      <c r="V820" s="33"/>
      <c r="W820" s="31">
        <f t="shared" si="243"/>
        <v>1.4678808129399033E-45</v>
      </c>
      <c r="X820" s="31">
        <f t="shared" si="244"/>
        <v>3.2440379336838543</v>
      </c>
      <c r="Y820" s="31">
        <f t="shared" si="245"/>
        <v>3.2440379336838543</v>
      </c>
      <c r="Z820" s="31">
        <f t="shared" si="246"/>
        <v>-1.390301971578765</v>
      </c>
      <c r="AA820" s="31"/>
      <c r="AB820" s="31"/>
      <c r="AC820" s="31"/>
      <c r="AD820" s="31"/>
      <c r="AE820" s="31"/>
      <c r="AF820" s="31"/>
      <c r="AG820" s="31"/>
      <c r="AH820" s="33">
        <f t="shared" si="247"/>
        <v>0.96138050078947757</v>
      </c>
      <c r="AI820" s="33">
        <f t="shared" si="248"/>
        <v>1.0165512139473663</v>
      </c>
      <c r="AJ820" s="33">
        <f t="shared" si="249"/>
        <v>0.99999999999999967</v>
      </c>
      <c r="AK820" s="95">
        <f t="shared" si="250"/>
        <v>0.9803110939188231</v>
      </c>
      <c r="AL820" s="3">
        <f t="shared" si="251"/>
        <v>0.98040187958252489</v>
      </c>
      <c r="AM820" s="3"/>
      <c r="AN820" s="3"/>
      <c r="AO820" s="3"/>
      <c r="AP820" s="3"/>
      <c r="AQ820" s="3"/>
      <c r="AR820" s="90">
        <f t="shared" si="257"/>
        <v>0</v>
      </c>
      <c r="AS820" s="91">
        <f t="shared" si="258"/>
        <v>0</v>
      </c>
      <c r="AT820" s="89">
        <f>SUM(AS$9:AS820)*RLR</f>
        <v>120</v>
      </c>
      <c r="AU820" s="90">
        <f>AT820-SUM(AW$9:AW820)</f>
        <v>2.351774450097011</v>
      </c>
      <c r="AV820" s="48">
        <f t="shared" si="252"/>
        <v>0.27002700270027002</v>
      </c>
      <c r="AW820" s="31">
        <f t="shared" si="259"/>
        <v>6.3733724934878283E-3</v>
      </c>
      <c r="AX820" s="90">
        <f>SUM(AW$9:AW820)*RRF</f>
        <v>82.353757884932094</v>
      </c>
      <c r="AY820" s="96"/>
    </row>
    <row r="821" spans="1:51" x14ac:dyDescent="0.25">
      <c r="A821" s="14">
        <f t="shared" si="253"/>
        <v>8.1199999999999992</v>
      </c>
      <c r="B821" s="59">
        <f>IF($B$4="AY",0,IFERROR(P*INDEX('UWYr writing pattern'!$C$4:$C$18,MATCH('Extended model w.Calcs'!$A821,'UWYr writing pattern'!$A$4:$A$18,0)) / 25,B820))</f>
        <v>0</v>
      </c>
      <c r="C821" s="36">
        <f t="shared" si="254"/>
        <v>1.3223159656566963E-45</v>
      </c>
      <c r="E821" s="48">
        <f t="shared" si="240"/>
        <v>24.36</v>
      </c>
      <c r="F821" s="34">
        <f t="shared" si="255"/>
        <v>4.2516119260509345E-46</v>
      </c>
      <c r="G821" s="31">
        <f>SUM($F$9:F821)*RLR</f>
        <v>119.99999999999996</v>
      </c>
      <c r="H821" s="32"/>
      <c r="I821" s="36">
        <f>G821-SUM($L$9:L821)</f>
        <v>4.6218259361215246</v>
      </c>
      <c r="K821" s="48">
        <f t="shared" si="241"/>
        <v>0.26978417266187055</v>
      </c>
      <c r="L821" s="31">
        <f t="shared" si="256"/>
        <v>1.2513969141123267E-2</v>
      </c>
      <c r="M821" s="36">
        <f>SUM($L$9:L821)*RRF</f>
        <v>80.764721844714899</v>
      </c>
      <c r="N821" s="33"/>
      <c r="O821" s="36">
        <f t="shared" si="242"/>
        <v>85.386547780836423</v>
      </c>
      <c r="P821" s="33"/>
      <c r="Q821" s="33"/>
      <c r="R821" s="33"/>
      <c r="S821" s="33"/>
      <c r="T821" s="33"/>
      <c r="U821" s="33"/>
      <c r="V821" s="33"/>
      <c r="W821" s="31">
        <f t="shared" si="243"/>
        <v>1.1107454111516248E-45</v>
      </c>
      <c r="X821" s="31">
        <f t="shared" si="244"/>
        <v>3.2352781552850671</v>
      </c>
      <c r="Y821" s="31">
        <f t="shared" si="245"/>
        <v>3.2352781552850671</v>
      </c>
      <c r="Z821" s="31">
        <f t="shared" si="246"/>
        <v>-1.3865477808364233</v>
      </c>
      <c r="AA821" s="31"/>
      <c r="AB821" s="31"/>
      <c r="AC821" s="31"/>
      <c r="AD821" s="31"/>
      <c r="AE821" s="31"/>
      <c r="AF821" s="31"/>
      <c r="AG821" s="31"/>
      <c r="AH821" s="33">
        <f t="shared" si="247"/>
        <v>0.9614847838656535</v>
      </c>
      <c r="AI821" s="33">
        <f t="shared" si="248"/>
        <v>1.0165065212004336</v>
      </c>
      <c r="AJ821" s="33">
        <f t="shared" si="249"/>
        <v>0.99999999999999967</v>
      </c>
      <c r="AK821" s="95">
        <f t="shared" si="250"/>
        <v>0.98036416371793622</v>
      </c>
      <c r="AL821" s="3">
        <f t="shared" si="251"/>
        <v>0.98045479979967376</v>
      </c>
      <c r="AM821" s="3"/>
      <c r="AN821" s="3"/>
      <c r="AO821" s="3"/>
      <c r="AP821" s="3"/>
      <c r="AQ821" s="3"/>
      <c r="AR821" s="90">
        <f t="shared" si="257"/>
        <v>0</v>
      </c>
      <c r="AS821" s="91">
        <f t="shared" si="258"/>
        <v>0</v>
      </c>
      <c r="AT821" s="89">
        <f>SUM(AS$9:AS821)*RLR</f>
        <v>120</v>
      </c>
      <c r="AU821" s="90">
        <f>AT821-SUM(AW$9:AW821)</f>
        <v>2.3454240240391471</v>
      </c>
      <c r="AV821" s="48">
        <f t="shared" si="252"/>
        <v>0.26978417266187055</v>
      </c>
      <c r="AW821" s="31">
        <f t="shared" si="259"/>
        <v>6.3504260578677169E-3</v>
      </c>
      <c r="AX821" s="90">
        <f>SUM(AW$9:AW821)*RRF</f>
        <v>82.358203183172591</v>
      </c>
      <c r="AY821" s="96"/>
    </row>
    <row r="822" spans="1:51" x14ac:dyDescent="0.25">
      <c r="A822" s="14">
        <f t="shared" si="253"/>
        <v>8.1300000000000008</v>
      </c>
      <c r="B822" s="59">
        <f>IF($B$4="AY",0,IFERROR(P*INDEX('UWYr writing pattern'!$C$4:$C$18,MATCH('Extended model w.Calcs'!$A822,'UWYr writing pattern'!$A$4:$A$18,0)) / 25,B821))</f>
        <v>0</v>
      </c>
      <c r="C822" s="36">
        <f t="shared" si="254"/>
        <v>1.000199796422725E-45</v>
      </c>
      <c r="E822" s="48">
        <f t="shared" si="240"/>
        <v>24.39</v>
      </c>
      <c r="F822" s="34">
        <f t="shared" si="255"/>
        <v>3.2211616923397125E-46</v>
      </c>
      <c r="G822" s="31">
        <f>SUM($F$9:F822)*RLR</f>
        <v>119.99999999999996</v>
      </c>
      <c r="H822" s="32"/>
      <c r="I822" s="36">
        <f>G822-SUM($L$9:L822)</f>
        <v>4.6093569812578892</v>
      </c>
      <c r="K822" s="48">
        <f t="shared" si="241"/>
        <v>0.26954177897574122</v>
      </c>
      <c r="L822" s="31">
        <f t="shared" si="256"/>
        <v>1.2468954863637209E-2</v>
      </c>
      <c r="M822" s="36">
        <f>SUM($L$9:L822)*RRF</f>
        <v>80.773450113119438</v>
      </c>
      <c r="N822" s="33"/>
      <c r="O822" s="36">
        <f t="shared" si="242"/>
        <v>85.382807094377327</v>
      </c>
      <c r="P822" s="33"/>
      <c r="Q822" s="33"/>
      <c r="R822" s="33"/>
      <c r="S822" s="33"/>
      <c r="T822" s="33"/>
      <c r="U822" s="33"/>
      <c r="V822" s="33"/>
      <c r="W822" s="31">
        <f t="shared" si="243"/>
        <v>8.4016782899508894E-46</v>
      </c>
      <c r="X822" s="31">
        <f t="shared" si="244"/>
        <v>3.2265498868805222</v>
      </c>
      <c r="Y822" s="31">
        <f t="shared" si="245"/>
        <v>3.2265498868805222</v>
      </c>
      <c r="Z822" s="31">
        <f t="shared" si="246"/>
        <v>-1.382807094377327</v>
      </c>
      <c r="AA822" s="31"/>
      <c r="AB822" s="31"/>
      <c r="AC822" s="31"/>
      <c r="AD822" s="31"/>
      <c r="AE822" s="31"/>
      <c r="AF822" s="31"/>
      <c r="AG822" s="31"/>
      <c r="AH822" s="33">
        <f t="shared" si="247"/>
        <v>0.96158869182285045</v>
      </c>
      <c r="AI822" s="33">
        <f t="shared" si="248"/>
        <v>1.0164619892187776</v>
      </c>
      <c r="AJ822" s="33">
        <f t="shared" si="249"/>
        <v>0.99999999999999967</v>
      </c>
      <c r="AK822" s="95">
        <f t="shared" si="250"/>
        <v>0.9804170429613458</v>
      </c>
      <c r="AL822" s="3">
        <f t="shared" si="251"/>
        <v>0.98050752965632915</v>
      </c>
      <c r="AM822" s="3"/>
      <c r="AN822" s="3"/>
      <c r="AO822" s="3"/>
      <c r="AP822" s="3"/>
      <c r="AQ822" s="3"/>
      <c r="AR822" s="90">
        <f t="shared" si="257"/>
        <v>0</v>
      </c>
      <c r="AS822" s="91">
        <f t="shared" si="258"/>
        <v>0</v>
      </c>
      <c r="AT822" s="89">
        <f>SUM(AS$9:AS822)*RLR</f>
        <v>120</v>
      </c>
      <c r="AU822" s="90">
        <f>AT822-SUM(AW$9:AW822)</f>
        <v>2.3390964412404855</v>
      </c>
      <c r="AV822" s="48">
        <f t="shared" si="252"/>
        <v>0.26954177897574122</v>
      </c>
      <c r="AW822" s="31">
        <f t="shared" si="259"/>
        <v>6.3275827986667647E-3</v>
      </c>
      <c r="AX822" s="90">
        <f>SUM(AW$9:AW822)*RRF</f>
        <v>82.362632491131649</v>
      </c>
      <c r="AY822" s="96"/>
    </row>
    <row r="823" spans="1:51" x14ac:dyDescent="0.25">
      <c r="A823" s="14">
        <f t="shared" si="253"/>
        <v>8.14</v>
      </c>
      <c r="B823" s="59">
        <f>IF($B$4="AY",0,IFERROR(P*INDEX('UWYr writing pattern'!$C$4:$C$18,MATCH('Extended model w.Calcs'!$A823,'UWYr writing pattern'!$A$4:$A$18,0)) / 25,B822))</f>
        <v>0</v>
      </c>
      <c r="C823" s="36">
        <f t="shared" si="254"/>
        <v>7.5625106607522236E-46</v>
      </c>
      <c r="E823" s="48">
        <f t="shared" si="240"/>
        <v>24.42</v>
      </c>
      <c r="F823" s="34">
        <f t="shared" si="255"/>
        <v>2.4394873034750264E-46</v>
      </c>
      <c r="G823" s="31">
        <f>SUM($F$9:F823)*RLR</f>
        <v>119.99999999999996</v>
      </c>
      <c r="H823" s="32"/>
      <c r="I823" s="36">
        <f>G823-SUM($L$9:L823)</f>
        <v>4.5969328384512664</v>
      </c>
      <c r="K823" s="48">
        <f t="shared" si="241"/>
        <v>0.26929982046678635</v>
      </c>
      <c r="L823" s="31">
        <f t="shared" si="256"/>
        <v>1.2424142806625038E-2</v>
      </c>
      <c r="M823" s="36">
        <f>SUM($L$9:L823)*RRF</f>
        <v>80.782147013084085</v>
      </c>
      <c r="N823" s="33"/>
      <c r="O823" s="36">
        <f t="shared" si="242"/>
        <v>85.379079851535352</v>
      </c>
      <c r="P823" s="33"/>
      <c r="Q823" s="33"/>
      <c r="R823" s="33"/>
      <c r="S823" s="33"/>
      <c r="T823" s="33"/>
      <c r="U823" s="33"/>
      <c r="V823" s="33"/>
      <c r="W823" s="31">
        <f t="shared" si="243"/>
        <v>6.3525089550318668E-46</v>
      </c>
      <c r="X823" s="31">
        <f t="shared" si="244"/>
        <v>3.2178529869158865</v>
      </c>
      <c r="Y823" s="31">
        <f t="shared" si="245"/>
        <v>3.2178529869158865</v>
      </c>
      <c r="Z823" s="31">
        <f t="shared" si="246"/>
        <v>-1.3790798515353515</v>
      </c>
      <c r="AA823" s="31"/>
      <c r="AB823" s="31"/>
      <c r="AC823" s="31"/>
      <c r="AD823" s="31"/>
      <c r="AE823" s="31"/>
      <c r="AF823" s="31"/>
      <c r="AG823" s="31"/>
      <c r="AH823" s="33">
        <f t="shared" si="247"/>
        <v>0.96169222634623908</v>
      </c>
      <c r="AI823" s="33">
        <f t="shared" si="248"/>
        <v>1.0164176172801827</v>
      </c>
      <c r="AJ823" s="33">
        <f t="shared" si="249"/>
        <v>0.99999999999999967</v>
      </c>
      <c r="AK823" s="95">
        <f t="shared" si="250"/>
        <v>0.98046973250356106</v>
      </c>
      <c r="AL823" s="3">
        <f t="shared" si="251"/>
        <v>0.98056007000765988</v>
      </c>
      <c r="AM823" s="3"/>
      <c r="AN823" s="3"/>
      <c r="AO823" s="3"/>
      <c r="AP823" s="3"/>
      <c r="AQ823" s="3"/>
      <c r="AR823" s="90">
        <f t="shared" si="257"/>
        <v>0</v>
      </c>
      <c r="AS823" s="91">
        <f t="shared" si="258"/>
        <v>0</v>
      </c>
      <c r="AT823" s="89">
        <f>SUM(AS$9:AS823)*RLR</f>
        <v>120</v>
      </c>
      <c r="AU823" s="90">
        <f>AT823-SUM(AW$9:AW823)</f>
        <v>2.3327915990808066</v>
      </c>
      <c r="AV823" s="48">
        <f t="shared" si="252"/>
        <v>0.26929982046678635</v>
      </c>
      <c r="AW823" s="31">
        <f t="shared" si="259"/>
        <v>6.3048421596778583E-3</v>
      </c>
      <c r="AX823" s="90">
        <f>SUM(AW$9:AW823)*RRF</f>
        <v>82.367045880643431</v>
      </c>
      <c r="AY823" s="96"/>
    </row>
    <row r="824" spans="1:51" x14ac:dyDescent="0.25">
      <c r="A824" s="14">
        <f t="shared" si="253"/>
        <v>8.15</v>
      </c>
      <c r="B824" s="59">
        <f>IF($B$4="AY",0,IFERROR(P*INDEX('UWYr writing pattern'!$C$4:$C$18,MATCH('Extended model w.Calcs'!$A824,'UWYr writing pattern'!$A$4:$A$18,0)) / 25,B823))</f>
        <v>0</v>
      </c>
      <c r="C824" s="36">
        <f t="shared" si="254"/>
        <v>5.7157455573965302E-46</v>
      </c>
      <c r="E824" s="48">
        <f t="shared" si="240"/>
        <v>24.450000000000003</v>
      </c>
      <c r="F824" s="34">
        <f t="shared" si="255"/>
        <v>1.846765103355693E-46</v>
      </c>
      <c r="G824" s="31">
        <f>SUM($F$9:F824)*RLR</f>
        <v>119.99999999999996</v>
      </c>
      <c r="H824" s="32"/>
      <c r="I824" s="36">
        <f>G824-SUM($L$9:L824)</f>
        <v>4.5845533065703421</v>
      </c>
      <c r="K824" s="48">
        <f t="shared" si="241"/>
        <v>0.26905829596412556</v>
      </c>
      <c r="L824" s="31">
        <f t="shared" si="256"/>
        <v>1.2379531880928009E-2</v>
      </c>
      <c r="M824" s="36">
        <f>SUM($L$9:L824)*RRF</f>
        <v>80.790812685400724</v>
      </c>
      <c r="N824" s="33"/>
      <c r="O824" s="36">
        <f t="shared" si="242"/>
        <v>85.375365991971066</v>
      </c>
      <c r="P824" s="33"/>
      <c r="Q824" s="33"/>
      <c r="R824" s="33"/>
      <c r="S824" s="33"/>
      <c r="T824" s="33"/>
      <c r="U824" s="33"/>
      <c r="V824" s="33"/>
      <c r="W824" s="31">
        <f t="shared" si="243"/>
        <v>4.8012262682130849E-46</v>
      </c>
      <c r="X824" s="31">
        <f t="shared" si="244"/>
        <v>3.2091873145992391</v>
      </c>
      <c r="Y824" s="31">
        <f t="shared" si="245"/>
        <v>3.2091873145992391</v>
      </c>
      <c r="Z824" s="31">
        <f t="shared" si="246"/>
        <v>-1.3753659919710657</v>
      </c>
      <c r="AA824" s="31"/>
      <c r="AB824" s="31"/>
      <c r="AC824" s="31"/>
      <c r="AD824" s="31"/>
      <c r="AE824" s="31"/>
      <c r="AF824" s="31"/>
      <c r="AG824" s="31"/>
      <c r="AH824" s="33">
        <f t="shared" si="247"/>
        <v>0.96179538911191342</v>
      </c>
      <c r="AI824" s="33">
        <f t="shared" si="248"/>
        <v>1.0163734046663222</v>
      </c>
      <c r="AJ824" s="33">
        <f t="shared" si="249"/>
        <v>0.99999999999999967</v>
      </c>
      <c r="AK824" s="95">
        <f t="shared" si="250"/>
        <v>0.98052223319449716</v>
      </c>
      <c r="AL824" s="3">
        <f t="shared" si="251"/>
        <v>0.98061242170422802</v>
      </c>
      <c r="AM824" s="3"/>
      <c r="AN824" s="3"/>
      <c r="AO824" s="3"/>
      <c r="AP824" s="3"/>
      <c r="AQ824" s="3"/>
      <c r="AR824" s="90">
        <f t="shared" si="257"/>
        <v>0</v>
      </c>
      <c r="AS824" s="91">
        <f t="shared" si="258"/>
        <v>0</v>
      </c>
      <c r="AT824" s="89">
        <f>SUM(AS$9:AS824)*RLR</f>
        <v>120</v>
      </c>
      <c r="AU824" s="90">
        <f>AT824-SUM(AW$9:AW824)</f>
        <v>2.3265093954926215</v>
      </c>
      <c r="AV824" s="48">
        <f t="shared" si="252"/>
        <v>0.26905829596412556</v>
      </c>
      <c r="AW824" s="31">
        <f t="shared" si="259"/>
        <v>6.2822035881888874E-3</v>
      </c>
      <c r="AX824" s="90">
        <f>SUM(AW$9:AW824)*RRF</f>
        <v>82.371443423155156</v>
      </c>
      <c r="AY824" s="96"/>
    </row>
    <row r="825" spans="1:51" x14ac:dyDescent="0.25">
      <c r="A825" s="14">
        <f t="shared" si="253"/>
        <v>8.16</v>
      </c>
      <c r="B825" s="59">
        <f>IF($B$4="AY",0,IFERROR(P*INDEX('UWYr writing pattern'!$C$4:$C$18,MATCH('Extended model w.Calcs'!$A825,'UWYr writing pattern'!$A$4:$A$18,0)) / 25,B824))</f>
        <v>0</v>
      </c>
      <c r="C825" s="36">
        <f t="shared" si="254"/>
        <v>4.3182457686130781E-46</v>
      </c>
      <c r="E825" s="48">
        <f t="shared" si="240"/>
        <v>24.48</v>
      </c>
      <c r="F825" s="34">
        <f t="shared" si="255"/>
        <v>1.3974997887834519E-46</v>
      </c>
      <c r="G825" s="31">
        <f>SUM($F$9:F825)*RLR</f>
        <v>119.99999999999996</v>
      </c>
      <c r="H825" s="32"/>
      <c r="I825" s="36">
        <f>G825-SUM($L$9:L825)</f>
        <v>4.5722181855661148</v>
      </c>
      <c r="K825" s="48">
        <f t="shared" si="241"/>
        <v>0.26881720430107525</v>
      </c>
      <c r="L825" s="31">
        <f t="shared" si="256"/>
        <v>1.2335121004225137E-2</v>
      </c>
      <c r="M825" s="36">
        <f>SUM($L$9:L825)*RRF</f>
        <v>80.799447270103684</v>
      </c>
      <c r="N825" s="33"/>
      <c r="O825" s="36">
        <f t="shared" si="242"/>
        <v>85.371665455669799</v>
      </c>
      <c r="P825" s="33"/>
      <c r="Q825" s="33"/>
      <c r="R825" s="33"/>
      <c r="S825" s="33"/>
      <c r="T825" s="33"/>
      <c r="U825" s="33"/>
      <c r="V825" s="33"/>
      <c r="W825" s="31">
        <f t="shared" si="243"/>
        <v>3.6273264456349851E-46</v>
      </c>
      <c r="X825" s="31">
        <f t="shared" si="244"/>
        <v>3.2005527298962804</v>
      </c>
      <c r="Y825" s="31">
        <f t="shared" si="245"/>
        <v>3.2005527298962804</v>
      </c>
      <c r="Z825" s="31">
        <f t="shared" si="246"/>
        <v>-1.3716654556697989</v>
      </c>
      <c r="AA825" s="31"/>
      <c r="AB825" s="31"/>
      <c r="AC825" s="31"/>
      <c r="AD825" s="31"/>
      <c r="AE825" s="31"/>
      <c r="AF825" s="31"/>
      <c r="AG825" s="31"/>
      <c r="AH825" s="33">
        <f t="shared" si="247"/>
        <v>0.96189818178694864</v>
      </c>
      <c r="AI825" s="33">
        <f t="shared" si="248"/>
        <v>1.0163293506627358</v>
      </c>
      <c r="AJ825" s="33">
        <f t="shared" si="249"/>
        <v>0.99999999999999967</v>
      </c>
      <c r="AK825" s="95">
        <f t="shared" si="250"/>
        <v>0.98057454587950377</v>
      </c>
      <c r="AL825" s="3">
        <f t="shared" si="251"/>
        <v>0.9806645855920193</v>
      </c>
      <c r="AM825" s="3"/>
      <c r="AN825" s="3"/>
      <c r="AO825" s="3"/>
      <c r="AP825" s="3"/>
      <c r="AQ825" s="3"/>
      <c r="AR825" s="90">
        <f t="shared" si="257"/>
        <v>0</v>
      </c>
      <c r="AS825" s="91">
        <f t="shared" si="258"/>
        <v>0</v>
      </c>
      <c r="AT825" s="89">
        <f>SUM(AS$9:AS825)*RLR</f>
        <v>120</v>
      </c>
      <c r="AU825" s="90">
        <f>AT825-SUM(AW$9:AW825)</f>
        <v>2.3202497289576627</v>
      </c>
      <c r="AV825" s="48">
        <f t="shared" si="252"/>
        <v>0.26881720430107525</v>
      </c>
      <c r="AW825" s="31">
        <f t="shared" si="259"/>
        <v>6.2596665349577262E-3</v>
      </c>
      <c r="AX825" s="90">
        <f>SUM(AW$9:AW825)*RRF</f>
        <v>82.375825189729625</v>
      </c>
      <c r="AY825" s="96"/>
    </row>
    <row r="826" spans="1:51" x14ac:dyDescent="0.25">
      <c r="A826" s="14">
        <f t="shared" si="253"/>
        <v>8.17</v>
      </c>
      <c r="B826" s="59">
        <f>IF($B$4="AY",0,IFERROR(P*INDEX('UWYr writing pattern'!$C$4:$C$18,MATCH('Extended model w.Calcs'!$A826,'UWYr writing pattern'!$A$4:$A$18,0)) / 25,B825))</f>
        <v>0</v>
      </c>
      <c r="C826" s="36">
        <f t="shared" si="254"/>
        <v>3.2611392044565964E-46</v>
      </c>
      <c r="E826" s="48">
        <f t="shared" si="240"/>
        <v>24.509999999999998</v>
      </c>
      <c r="F826" s="34">
        <f t="shared" si="255"/>
        <v>1.0571065641564815E-46</v>
      </c>
      <c r="G826" s="31">
        <f>SUM($F$9:F826)*RLR</f>
        <v>119.99999999999996</v>
      </c>
      <c r="H826" s="32"/>
      <c r="I826" s="36">
        <f>G826-SUM($L$9:L826)</f>
        <v>4.5599272764651317</v>
      </c>
      <c r="K826" s="48">
        <f t="shared" si="241"/>
        <v>0.26857654431512984</v>
      </c>
      <c r="L826" s="31">
        <f t="shared" si="256"/>
        <v>1.229090910098418E-2</v>
      </c>
      <c r="M826" s="36">
        <f>SUM($L$9:L826)*RRF</f>
        <v>80.808050906474378</v>
      </c>
      <c r="N826" s="33"/>
      <c r="O826" s="36">
        <f t="shared" si="242"/>
        <v>85.36797818293951</v>
      </c>
      <c r="P826" s="33"/>
      <c r="Q826" s="33"/>
      <c r="R826" s="33"/>
      <c r="S826" s="33"/>
      <c r="T826" s="33"/>
      <c r="U826" s="33"/>
      <c r="V826" s="33"/>
      <c r="W826" s="31">
        <f t="shared" si="243"/>
        <v>2.7393569317435408E-46</v>
      </c>
      <c r="X826" s="31">
        <f t="shared" si="244"/>
        <v>3.1919490935255919</v>
      </c>
      <c r="Y826" s="31">
        <f t="shared" si="245"/>
        <v>3.1919490935255919</v>
      </c>
      <c r="Z826" s="31">
        <f t="shared" si="246"/>
        <v>-1.3679781829395097</v>
      </c>
      <c r="AA826" s="31"/>
      <c r="AB826" s="31"/>
      <c r="AC826" s="31"/>
      <c r="AD826" s="31"/>
      <c r="AE826" s="31"/>
      <c r="AF826" s="31"/>
      <c r="AG826" s="31"/>
      <c r="AH826" s="33">
        <f t="shared" si="247"/>
        <v>0.96200060602945692</v>
      </c>
      <c r="AI826" s="33">
        <f t="shared" si="248"/>
        <v>1.0162854545588036</v>
      </c>
      <c r="AJ826" s="33">
        <f t="shared" si="249"/>
        <v>0.99999999999999967</v>
      </c>
      <c r="AK826" s="95">
        <f t="shared" si="250"/>
        <v>0.98062667139939386</v>
      </c>
      <c r="AL826" s="3">
        <f t="shared" si="251"/>
        <v>0.98071656251247097</v>
      </c>
      <c r="AM826" s="3"/>
      <c r="AN826" s="3"/>
      <c r="AO826" s="3"/>
      <c r="AP826" s="3"/>
      <c r="AQ826" s="3"/>
      <c r="AR826" s="90">
        <f t="shared" si="257"/>
        <v>0</v>
      </c>
      <c r="AS826" s="91">
        <f t="shared" si="258"/>
        <v>0</v>
      </c>
      <c r="AT826" s="89">
        <f>SUM(AS$9:AS826)*RLR</f>
        <v>120</v>
      </c>
      <c r="AU826" s="90">
        <f>AT826-SUM(AW$9:AW826)</f>
        <v>2.3140124985034731</v>
      </c>
      <c r="AV826" s="48">
        <f t="shared" si="252"/>
        <v>0.26857654431512984</v>
      </c>
      <c r="AW826" s="31">
        <f t="shared" si="259"/>
        <v>6.2372304541872649E-3</v>
      </c>
      <c r="AX826" s="90">
        <f>SUM(AW$9:AW826)*RRF</f>
        <v>82.380191251047563</v>
      </c>
      <c r="AY826" s="96"/>
    </row>
    <row r="827" spans="1:51" x14ac:dyDescent="0.25">
      <c r="A827" s="14">
        <f t="shared" si="253"/>
        <v>8.18</v>
      </c>
      <c r="B827" s="59">
        <f>IF($B$4="AY",0,IFERROR(P*INDEX('UWYr writing pattern'!$C$4:$C$18,MATCH('Extended model w.Calcs'!$A827,'UWYr writing pattern'!$A$4:$A$18,0)) / 25,B826))</f>
        <v>0</v>
      </c>
      <c r="C827" s="36">
        <f t="shared" si="254"/>
        <v>2.4618339854442847E-46</v>
      </c>
      <c r="E827" s="48">
        <f t="shared" si="240"/>
        <v>24.54</v>
      </c>
      <c r="F827" s="34">
        <f t="shared" si="255"/>
        <v>7.9930521901231165E-47</v>
      </c>
      <c r="G827" s="31">
        <f>SUM($F$9:F827)*RLR</f>
        <v>119.99999999999996</v>
      </c>
      <c r="H827" s="32"/>
      <c r="I827" s="36">
        <f>G827-SUM($L$9:L827)</f>
        <v>4.5476803813627242</v>
      </c>
      <c r="K827" s="48">
        <f t="shared" si="241"/>
        <v>0.26833631484794274</v>
      </c>
      <c r="L827" s="31">
        <f t="shared" si="256"/>
        <v>1.2246895102413067E-2</v>
      </c>
      <c r="M827" s="36">
        <f>SUM($L$9:L827)*RRF</f>
        <v>80.816623733046058</v>
      </c>
      <c r="N827" s="33"/>
      <c r="O827" s="36">
        <f t="shared" si="242"/>
        <v>85.364304114408782</v>
      </c>
      <c r="P827" s="33"/>
      <c r="Q827" s="33"/>
      <c r="R827" s="33"/>
      <c r="S827" s="33"/>
      <c r="T827" s="33"/>
      <c r="U827" s="33"/>
      <c r="V827" s="33"/>
      <c r="W827" s="31">
        <f t="shared" si="243"/>
        <v>2.067940547773199E-46</v>
      </c>
      <c r="X827" s="31">
        <f t="shared" si="244"/>
        <v>3.183376266953907</v>
      </c>
      <c r="Y827" s="31">
        <f t="shared" si="245"/>
        <v>3.183376266953907</v>
      </c>
      <c r="Z827" s="31">
        <f t="shared" si="246"/>
        <v>-1.3643041144087817</v>
      </c>
      <c r="AA827" s="31"/>
      <c r="AB827" s="31"/>
      <c r="AC827" s="31"/>
      <c r="AD827" s="31"/>
      <c r="AE827" s="31"/>
      <c r="AF827" s="31"/>
      <c r="AG827" s="31"/>
      <c r="AH827" s="33">
        <f t="shared" si="247"/>
        <v>0.96210266348864359</v>
      </c>
      <c r="AI827" s="33">
        <f t="shared" si="248"/>
        <v>1.0162417156477237</v>
      </c>
      <c r="AJ827" s="33">
        <f t="shared" si="249"/>
        <v>0.99999999999999967</v>
      </c>
      <c r="AK827" s="95">
        <f t="shared" si="250"/>
        <v>0.98067861059047201</v>
      </c>
      <c r="AL827" s="3">
        <f t="shared" si="251"/>
        <v>0.98076835330250012</v>
      </c>
      <c r="AM827" s="3"/>
      <c r="AN827" s="3"/>
      <c r="AO827" s="3"/>
      <c r="AP827" s="3"/>
      <c r="AQ827" s="3"/>
      <c r="AR827" s="90">
        <f t="shared" si="257"/>
        <v>0</v>
      </c>
      <c r="AS827" s="91">
        <f t="shared" si="258"/>
        <v>0</v>
      </c>
      <c r="AT827" s="89">
        <f>SUM(AS$9:AS827)*RLR</f>
        <v>120</v>
      </c>
      <c r="AU827" s="90">
        <f>AT827-SUM(AW$9:AW827)</f>
        <v>2.3077976036999672</v>
      </c>
      <c r="AV827" s="48">
        <f t="shared" si="252"/>
        <v>0.26833631484794274</v>
      </c>
      <c r="AW827" s="31">
        <f t="shared" si="259"/>
        <v>6.2148948035008235E-3</v>
      </c>
      <c r="AX827" s="90">
        <f>SUM(AW$9:AW827)*RRF</f>
        <v>82.384541677410013</v>
      </c>
      <c r="AY827" s="96"/>
    </row>
    <row r="828" spans="1:51" x14ac:dyDescent="0.25">
      <c r="A828" s="14">
        <f t="shared" si="253"/>
        <v>8.19</v>
      </c>
      <c r="B828" s="59">
        <f>IF($B$4="AY",0,IFERROR(P*INDEX('UWYr writing pattern'!$C$4:$C$18,MATCH('Extended model w.Calcs'!$A828,'UWYr writing pattern'!$A$4:$A$18,0)) / 25,B827))</f>
        <v>0</v>
      </c>
      <c r="C828" s="36">
        <f t="shared" si="254"/>
        <v>1.8576999254162572E-46</v>
      </c>
      <c r="E828" s="48">
        <f t="shared" si="240"/>
        <v>24.57</v>
      </c>
      <c r="F828" s="34">
        <f t="shared" si="255"/>
        <v>6.0413406002802746E-47</v>
      </c>
      <c r="G828" s="31">
        <f>SUM($F$9:F828)*RLR</f>
        <v>119.99999999999996</v>
      </c>
      <c r="H828" s="32"/>
      <c r="I828" s="36">
        <f>G828-SUM($L$9:L828)</f>
        <v>4.5354773034163145</v>
      </c>
      <c r="K828" s="48">
        <f t="shared" si="241"/>
        <v>0.26809651474530832</v>
      </c>
      <c r="L828" s="31">
        <f t="shared" si="256"/>
        <v>1.2203077946411603E-2</v>
      </c>
      <c r="M828" s="36">
        <f>SUM($L$9:L828)*RRF</f>
        <v>80.825165887608549</v>
      </c>
      <c r="N828" s="33"/>
      <c r="O828" s="36">
        <f t="shared" si="242"/>
        <v>85.360643191024863</v>
      </c>
      <c r="P828" s="33"/>
      <c r="Q828" s="33"/>
      <c r="R828" s="33"/>
      <c r="S828" s="33"/>
      <c r="T828" s="33"/>
      <c r="U828" s="33"/>
      <c r="V828" s="33"/>
      <c r="W828" s="31">
        <f t="shared" si="243"/>
        <v>1.5604679373496559E-46</v>
      </c>
      <c r="X828" s="31">
        <f t="shared" si="244"/>
        <v>3.1748341123914199</v>
      </c>
      <c r="Y828" s="31">
        <f t="shared" si="245"/>
        <v>3.1748341123914199</v>
      </c>
      <c r="Z828" s="31">
        <f t="shared" si="246"/>
        <v>-1.3606431910248631</v>
      </c>
      <c r="AA828" s="31"/>
      <c r="AB828" s="31"/>
      <c r="AC828" s="31"/>
      <c r="AD828" s="31"/>
      <c r="AE828" s="31"/>
      <c r="AF828" s="31"/>
      <c r="AG828" s="31"/>
      <c r="AH828" s="33">
        <f t="shared" si="247"/>
        <v>0.96220435580486363</v>
      </c>
      <c r="AI828" s="33">
        <f t="shared" si="248"/>
        <v>1.0161981332264864</v>
      </c>
      <c r="AJ828" s="33">
        <f t="shared" si="249"/>
        <v>0.99999999999999967</v>
      </c>
      <c r="AK828" s="95">
        <f t="shared" si="250"/>
        <v>0.98073036428456262</v>
      </c>
      <c r="AL828" s="3">
        <f t="shared" si="251"/>
        <v>0.98081995879453288</v>
      </c>
      <c r="AM828" s="3"/>
      <c r="AN828" s="3"/>
      <c r="AO828" s="3"/>
      <c r="AP828" s="3"/>
      <c r="AQ828" s="3"/>
      <c r="AR828" s="90">
        <f t="shared" si="257"/>
        <v>0</v>
      </c>
      <c r="AS828" s="91">
        <f t="shared" si="258"/>
        <v>0</v>
      </c>
      <c r="AT828" s="89">
        <f>SUM(AS$9:AS828)*RLR</f>
        <v>120</v>
      </c>
      <c r="AU828" s="90">
        <f>AT828-SUM(AW$9:AW828)</f>
        <v>2.3016049446560487</v>
      </c>
      <c r="AV828" s="48">
        <f t="shared" si="252"/>
        <v>0.26809651474530832</v>
      </c>
      <c r="AW828" s="31">
        <f t="shared" si="259"/>
        <v>6.1926590439176227E-3</v>
      </c>
      <c r="AX828" s="90">
        <f>SUM(AW$9:AW828)*RRF</f>
        <v>82.38887653874076</v>
      </c>
      <c r="AY828" s="96"/>
    </row>
    <row r="829" spans="1:51" x14ac:dyDescent="0.25">
      <c r="A829" s="14">
        <f t="shared" si="253"/>
        <v>8.1999999999999993</v>
      </c>
      <c r="B829" s="59">
        <f>IF($B$4="AY",0,IFERROR(P*INDEX('UWYr writing pattern'!$C$4:$C$18,MATCH('Extended model w.Calcs'!$A829,'UWYr writing pattern'!$A$4:$A$18,0)) / 25,B828))</f>
        <v>0</v>
      </c>
      <c r="C829" s="36">
        <f t="shared" si="254"/>
        <v>1.4012630537414828E-46</v>
      </c>
      <c r="E829" s="48">
        <f t="shared" si="240"/>
        <v>24.599999999999998</v>
      </c>
      <c r="F829" s="34">
        <f t="shared" si="255"/>
        <v>4.5643687167477444E-47</v>
      </c>
      <c r="G829" s="31">
        <f>SUM($F$9:F829)*RLR</f>
        <v>119.99999999999996</v>
      </c>
      <c r="H829" s="32"/>
      <c r="I829" s="36">
        <f>G829-SUM($L$9:L829)</f>
        <v>4.5233178468387933</v>
      </c>
      <c r="K829" s="48">
        <f t="shared" si="241"/>
        <v>0.26785714285714285</v>
      </c>
      <c r="L829" s="31">
        <f t="shared" si="256"/>
        <v>1.2159456577523634E-2</v>
      </c>
      <c r="M829" s="36">
        <f>SUM($L$9:L829)*RRF</f>
        <v>80.833677507212812</v>
      </c>
      <c r="N829" s="33"/>
      <c r="O829" s="36">
        <f t="shared" si="242"/>
        <v>85.356995354051605</v>
      </c>
      <c r="P829" s="33"/>
      <c r="Q829" s="33"/>
      <c r="R829" s="33"/>
      <c r="S829" s="33"/>
      <c r="T829" s="33"/>
      <c r="U829" s="33"/>
      <c r="V829" s="33"/>
      <c r="W829" s="31">
        <f t="shared" si="243"/>
        <v>1.1770609651428455E-46</v>
      </c>
      <c r="X829" s="31">
        <f t="shared" si="244"/>
        <v>3.1663224927871552</v>
      </c>
      <c r="Y829" s="31">
        <f t="shared" si="245"/>
        <v>3.1663224927871552</v>
      </c>
      <c r="Z829" s="31">
        <f t="shared" si="246"/>
        <v>-1.3569953540516053</v>
      </c>
      <c r="AA829" s="31"/>
      <c r="AB829" s="31"/>
      <c r="AC829" s="31"/>
      <c r="AD829" s="31"/>
      <c r="AE829" s="31"/>
      <c r="AF829" s="31"/>
      <c r="AG829" s="31"/>
      <c r="AH829" s="33">
        <f t="shared" si="247"/>
        <v>0.96230568460967636</v>
      </c>
      <c r="AI829" s="33">
        <f t="shared" si="248"/>
        <v>1.0161547065958525</v>
      </c>
      <c r="AJ829" s="33">
        <f t="shared" si="249"/>
        <v>0.99999999999999967</v>
      </c>
      <c r="AK829" s="95">
        <f t="shared" si="250"/>
        <v>0.98078193330903785</v>
      </c>
      <c r="AL829" s="3">
        <f t="shared" si="251"/>
        <v>0.98087137981653161</v>
      </c>
      <c r="AM829" s="3"/>
      <c r="AN829" s="3"/>
      <c r="AO829" s="3"/>
      <c r="AP829" s="3"/>
      <c r="AQ829" s="3"/>
      <c r="AR829" s="90">
        <f t="shared" si="257"/>
        <v>0</v>
      </c>
      <c r="AS829" s="91">
        <f t="shared" si="258"/>
        <v>0</v>
      </c>
      <c r="AT829" s="89">
        <f>SUM(AS$9:AS829)*RLR</f>
        <v>120</v>
      </c>
      <c r="AU829" s="90">
        <f>AT829-SUM(AW$9:AW829)</f>
        <v>2.2954344220162142</v>
      </c>
      <c r="AV829" s="48">
        <f t="shared" si="252"/>
        <v>0.26785714285714285</v>
      </c>
      <c r="AW829" s="31">
        <f t="shared" si="259"/>
        <v>6.1705226398285499E-3</v>
      </c>
      <c r="AX829" s="90">
        <f>SUM(AW$9:AW829)*RRF</f>
        <v>82.393195904588652</v>
      </c>
      <c r="AY829" s="96"/>
    </row>
    <row r="830" spans="1:51" x14ac:dyDescent="0.25">
      <c r="A830" s="14">
        <f t="shared" si="253"/>
        <v>8.2100000000000009</v>
      </c>
      <c r="B830" s="59">
        <f>IF($B$4="AY",0,IFERROR(P*INDEX('UWYr writing pattern'!$C$4:$C$18,MATCH('Extended model w.Calcs'!$A830,'UWYr writing pattern'!$A$4:$A$18,0)) / 25,B829))</f>
        <v>0</v>
      </c>
      <c r="C830" s="36">
        <f t="shared" si="254"/>
        <v>1.056552342521078E-46</v>
      </c>
      <c r="E830" s="48">
        <f t="shared" si="240"/>
        <v>24.630000000000003</v>
      </c>
      <c r="F830" s="34">
        <f t="shared" si="255"/>
        <v>3.4471071122040477E-47</v>
      </c>
      <c r="G830" s="31">
        <f>SUM($F$9:F830)*RLR</f>
        <v>119.99999999999996</v>
      </c>
      <c r="H830" s="32"/>
      <c r="I830" s="36">
        <f>G830-SUM($L$9:L830)</f>
        <v>4.5112018168918979</v>
      </c>
      <c r="K830" s="48">
        <f t="shared" si="241"/>
        <v>0.2676181980374665</v>
      </c>
      <c r="L830" s="31">
        <f t="shared" si="256"/>
        <v>1.2116029946889624E-2</v>
      </c>
      <c r="M830" s="36">
        <f>SUM($L$9:L830)*RRF</f>
        <v>80.842158728175633</v>
      </c>
      <c r="N830" s="33"/>
      <c r="O830" s="36">
        <f t="shared" si="242"/>
        <v>85.353360545067531</v>
      </c>
      <c r="P830" s="33"/>
      <c r="Q830" s="33"/>
      <c r="R830" s="33"/>
      <c r="S830" s="33"/>
      <c r="T830" s="33"/>
      <c r="U830" s="33"/>
      <c r="V830" s="33"/>
      <c r="W830" s="31">
        <f t="shared" si="243"/>
        <v>8.8750396771770533E-47</v>
      </c>
      <c r="X830" s="31">
        <f t="shared" si="244"/>
        <v>3.1578412718243283</v>
      </c>
      <c r="Y830" s="31">
        <f t="shared" si="245"/>
        <v>3.1578412718243283</v>
      </c>
      <c r="Z830" s="31">
        <f t="shared" si="246"/>
        <v>-1.353360545067531</v>
      </c>
      <c r="AA830" s="31"/>
      <c r="AB830" s="31"/>
      <c r="AC830" s="31"/>
      <c r="AD830" s="31"/>
      <c r="AE830" s="31"/>
      <c r="AF830" s="31"/>
      <c r="AG830" s="31"/>
      <c r="AH830" s="33">
        <f t="shared" si="247"/>
        <v>0.96240665152590044</v>
      </c>
      <c r="AI830" s="33">
        <f t="shared" si="248"/>
        <v>1.0161114350603278</v>
      </c>
      <c r="AJ830" s="33">
        <f t="shared" si="249"/>
        <v>0.99999999999999967</v>
      </c>
      <c r="AK830" s="95">
        <f t="shared" si="250"/>
        <v>0.98083331848684552</v>
      </c>
      <c r="AL830" s="3">
        <f t="shared" si="251"/>
        <v>0.98092261719202289</v>
      </c>
      <c r="AM830" s="3"/>
      <c r="AN830" s="3"/>
      <c r="AO830" s="3"/>
      <c r="AP830" s="3"/>
      <c r="AQ830" s="3"/>
      <c r="AR830" s="90">
        <f t="shared" si="257"/>
        <v>0</v>
      </c>
      <c r="AS830" s="91">
        <f t="shared" si="258"/>
        <v>0</v>
      </c>
      <c r="AT830" s="89">
        <f>SUM(AS$9:AS830)*RLR</f>
        <v>120</v>
      </c>
      <c r="AU830" s="90">
        <f>AT830-SUM(AW$9:AW830)</f>
        <v>2.289285936957242</v>
      </c>
      <c r="AV830" s="48">
        <f t="shared" si="252"/>
        <v>0.2676181980374665</v>
      </c>
      <c r="AW830" s="31">
        <f t="shared" si="259"/>
        <v>6.1484850589720022E-3</v>
      </c>
      <c r="AX830" s="90">
        <f>SUM(AW$9:AW830)*RRF</f>
        <v>82.397499844129925</v>
      </c>
      <c r="AY830" s="96"/>
    </row>
    <row r="831" spans="1:51" x14ac:dyDescent="0.25">
      <c r="A831" s="14">
        <f t="shared" si="253"/>
        <v>8.2200000000000006</v>
      </c>
      <c r="B831" s="59">
        <f>IF($B$4="AY",0,IFERROR(P*INDEX('UWYr writing pattern'!$C$4:$C$18,MATCH('Extended model w.Calcs'!$A831,'UWYr writing pattern'!$A$4:$A$18,0)) / 25,B830))</f>
        <v>0</v>
      </c>
      <c r="C831" s="36">
        <f t="shared" si="254"/>
        <v>7.9632350055813642E-47</v>
      </c>
      <c r="E831" s="48">
        <f t="shared" si="240"/>
        <v>24.660000000000004</v>
      </c>
      <c r="F831" s="34">
        <f t="shared" si="255"/>
        <v>2.6022884196294156E-47</v>
      </c>
      <c r="G831" s="31">
        <f>SUM($F$9:F831)*RLR</f>
        <v>119.99999999999996</v>
      </c>
      <c r="H831" s="32"/>
      <c r="I831" s="36">
        <f>G831-SUM($L$9:L831)</f>
        <v>4.4991290198797032</v>
      </c>
      <c r="K831" s="48">
        <f t="shared" si="241"/>
        <v>0.26737967914438499</v>
      </c>
      <c r="L831" s="31">
        <f t="shared" si="256"/>
        <v>1.2072797012199545E-2</v>
      </c>
      <c r="M831" s="36">
        <f>SUM($L$9:L831)*RRF</f>
        <v>80.850609686084169</v>
      </c>
      <c r="N831" s="33"/>
      <c r="O831" s="36">
        <f t="shared" si="242"/>
        <v>85.349738705963873</v>
      </c>
      <c r="P831" s="33"/>
      <c r="Q831" s="33"/>
      <c r="R831" s="33"/>
      <c r="S831" s="33"/>
      <c r="T831" s="33"/>
      <c r="U831" s="33"/>
      <c r="V831" s="33"/>
      <c r="W831" s="31">
        <f t="shared" si="243"/>
        <v>6.6891174046883454E-47</v>
      </c>
      <c r="X831" s="31">
        <f t="shared" si="244"/>
        <v>3.1493903139157919</v>
      </c>
      <c r="Y831" s="31">
        <f t="shared" si="245"/>
        <v>3.1493903139157919</v>
      </c>
      <c r="Z831" s="31">
        <f t="shared" si="246"/>
        <v>-1.3497387059638726</v>
      </c>
      <c r="AA831" s="31"/>
      <c r="AB831" s="31"/>
      <c r="AC831" s="31"/>
      <c r="AD831" s="31"/>
      <c r="AE831" s="31"/>
      <c r="AF831" s="31"/>
      <c r="AG831" s="31"/>
      <c r="AH831" s="33">
        <f t="shared" si="247"/>
        <v>0.96250725816766869</v>
      </c>
      <c r="AI831" s="33">
        <f t="shared" si="248"/>
        <v>1.0160683179281413</v>
      </c>
      <c r="AJ831" s="33">
        <f t="shared" si="249"/>
        <v>0.99999999999999967</v>
      </c>
      <c r="AK831" s="95">
        <f t="shared" si="250"/>
        <v>0.98088452063653631</v>
      </c>
      <c r="AL831" s="3">
        <f t="shared" si="251"/>
        <v>0.98097367174012629</v>
      </c>
      <c r="AM831" s="3"/>
      <c r="AN831" s="3"/>
      <c r="AO831" s="3"/>
      <c r="AP831" s="3"/>
      <c r="AQ831" s="3"/>
      <c r="AR831" s="90">
        <f t="shared" si="257"/>
        <v>0</v>
      </c>
      <c r="AS831" s="91">
        <f t="shared" si="258"/>
        <v>0</v>
      </c>
      <c r="AT831" s="89">
        <f>SUM(AS$9:AS831)*RLR</f>
        <v>120</v>
      </c>
      <c r="AU831" s="90">
        <f>AT831-SUM(AW$9:AW831)</f>
        <v>2.2831593911848387</v>
      </c>
      <c r="AV831" s="48">
        <f t="shared" si="252"/>
        <v>0.26737967914438499</v>
      </c>
      <c r="AW831" s="31">
        <f t="shared" si="259"/>
        <v>6.1265457724101026E-3</v>
      </c>
      <c r="AX831" s="90">
        <f>SUM(AW$9:AW831)*RRF</f>
        <v>82.401788426170612</v>
      </c>
      <c r="AY831" s="96"/>
    </row>
    <row r="832" spans="1:51" x14ac:dyDescent="0.25">
      <c r="A832" s="14">
        <f t="shared" si="253"/>
        <v>8.23</v>
      </c>
      <c r="B832" s="59">
        <f>IF($B$4="AY",0,IFERROR(P*INDEX('UWYr writing pattern'!$C$4:$C$18,MATCH('Extended model w.Calcs'!$A832,'UWYr writing pattern'!$A$4:$A$18,0)) / 25,B831))</f>
        <v>0</v>
      </c>
      <c r="C832" s="36">
        <f t="shared" si="254"/>
        <v>5.9995012532049995E-47</v>
      </c>
      <c r="E832" s="48">
        <f t="shared" si="240"/>
        <v>24.69</v>
      </c>
      <c r="F832" s="34">
        <f t="shared" si="255"/>
        <v>1.9637337523763649E-47</v>
      </c>
      <c r="G832" s="31">
        <f>SUM($F$9:F832)*RLR</f>
        <v>119.99999999999996</v>
      </c>
      <c r="H832" s="32"/>
      <c r="I832" s="36">
        <f>G832-SUM($L$9:L832)</f>
        <v>4.4870992631420563</v>
      </c>
      <c r="K832" s="48">
        <f t="shared" si="241"/>
        <v>0.26714158504007124</v>
      </c>
      <c r="L832" s="31">
        <f t="shared" si="256"/>
        <v>1.2029756737646263E-2</v>
      </c>
      <c r="M832" s="36">
        <f>SUM($L$9:L832)*RRF</f>
        <v>80.859030515800526</v>
      </c>
      <c r="N832" s="33"/>
      <c r="O832" s="36">
        <f t="shared" si="242"/>
        <v>85.346129778942583</v>
      </c>
      <c r="P832" s="33"/>
      <c r="Q832" s="33"/>
      <c r="R832" s="33"/>
      <c r="S832" s="33"/>
      <c r="T832" s="33"/>
      <c r="U832" s="33"/>
      <c r="V832" s="33"/>
      <c r="W832" s="31">
        <f t="shared" si="243"/>
        <v>5.039581052692199E-47</v>
      </c>
      <c r="X832" s="31">
        <f t="shared" si="244"/>
        <v>3.1409694841994393</v>
      </c>
      <c r="Y832" s="31">
        <f t="shared" si="245"/>
        <v>3.1409694841994393</v>
      </c>
      <c r="Z832" s="31">
        <f t="shared" si="246"/>
        <v>-1.3461297789425828</v>
      </c>
      <c r="AA832" s="31"/>
      <c r="AB832" s="31"/>
      <c r="AC832" s="31"/>
      <c r="AD832" s="31"/>
      <c r="AE832" s="31"/>
      <c r="AF832" s="31"/>
      <c r="AG832" s="31"/>
      <c r="AH832" s="33">
        <f t="shared" si="247"/>
        <v>0.96260750614048241</v>
      </c>
      <c r="AI832" s="33">
        <f t="shared" si="248"/>
        <v>1.0160253545112212</v>
      </c>
      <c r="AJ832" s="33">
        <f t="shared" si="249"/>
        <v>0.99999999999999967</v>
      </c>
      <c r="AK832" s="95">
        <f t="shared" si="250"/>
        <v>0.98093554057229171</v>
      </c>
      <c r="AL832" s="3">
        <f t="shared" si="251"/>
        <v>0.9810245442755805</v>
      </c>
      <c r="AM832" s="3"/>
      <c r="AN832" s="3"/>
      <c r="AO832" s="3"/>
      <c r="AP832" s="3"/>
      <c r="AQ832" s="3"/>
      <c r="AR832" s="90">
        <f t="shared" si="257"/>
        <v>0</v>
      </c>
      <c r="AS832" s="91">
        <f t="shared" si="258"/>
        <v>0</v>
      </c>
      <c r="AT832" s="89">
        <f>SUM(AS$9:AS832)*RLR</f>
        <v>120</v>
      </c>
      <c r="AU832" s="90">
        <f>AT832-SUM(AW$9:AW832)</f>
        <v>2.2770546869303274</v>
      </c>
      <c r="AV832" s="48">
        <f t="shared" si="252"/>
        <v>0.26714158504007124</v>
      </c>
      <c r="AW832" s="31">
        <f t="shared" si="259"/>
        <v>6.1047042545049161E-3</v>
      </c>
      <c r="AX832" s="90">
        <f>SUM(AW$9:AW832)*RRF</f>
        <v>82.406061719148767</v>
      </c>
      <c r="AY832" s="96"/>
    </row>
    <row r="833" spans="1:51" x14ac:dyDescent="0.25">
      <c r="A833" s="14">
        <f t="shared" si="253"/>
        <v>8.24</v>
      </c>
      <c r="B833" s="59">
        <f>IF($B$4="AY",0,IFERROR(P*INDEX('UWYr writing pattern'!$C$4:$C$18,MATCH('Extended model w.Calcs'!$A833,'UWYr writing pattern'!$A$4:$A$18,0)) / 25,B832))</f>
        <v>0</v>
      </c>
      <c r="C833" s="36">
        <f t="shared" si="254"/>
        <v>4.5182243937886851E-47</v>
      </c>
      <c r="E833" s="48">
        <f t="shared" si="240"/>
        <v>24.72</v>
      </c>
      <c r="F833" s="34">
        <f t="shared" si="255"/>
        <v>1.4812768594163144E-47</v>
      </c>
      <c r="G833" s="31">
        <f>SUM($F$9:F833)*RLR</f>
        <v>119.99999999999996</v>
      </c>
      <c r="H833" s="32"/>
      <c r="I833" s="36">
        <f>G833-SUM($L$9:L833)</f>
        <v>4.4751123550481822</v>
      </c>
      <c r="K833" s="48">
        <f t="shared" si="241"/>
        <v>0.2669039145907473</v>
      </c>
      <c r="L833" s="31">
        <f t="shared" si="256"/>
        <v>1.1986908093879048E-2</v>
      </c>
      <c r="M833" s="36">
        <f>SUM($L$9:L833)*RRF</f>
        <v>80.867421351466234</v>
      </c>
      <c r="N833" s="33"/>
      <c r="O833" s="36">
        <f t="shared" si="242"/>
        <v>85.342533706514416</v>
      </c>
      <c r="P833" s="33"/>
      <c r="Q833" s="33"/>
      <c r="R833" s="33"/>
      <c r="S833" s="33"/>
      <c r="T833" s="33"/>
      <c r="U833" s="33"/>
      <c r="V833" s="33"/>
      <c r="W833" s="31">
        <f t="shared" si="243"/>
        <v>3.795308490782495E-47</v>
      </c>
      <c r="X833" s="31">
        <f t="shared" si="244"/>
        <v>3.1325786485337273</v>
      </c>
      <c r="Y833" s="31">
        <f t="shared" si="245"/>
        <v>3.1325786485337273</v>
      </c>
      <c r="Z833" s="31">
        <f t="shared" si="246"/>
        <v>-1.3425337065144163</v>
      </c>
      <c r="AA833" s="31"/>
      <c r="AB833" s="31"/>
      <c r="AC833" s="31"/>
      <c r="AD833" s="31"/>
      <c r="AE833" s="31"/>
      <c r="AF833" s="31"/>
      <c r="AG833" s="31"/>
      <c r="AH833" s="33">
        <f t="shared" si="247"/>
        <v>0.96270739704126473</v>
      </c>
      <c r="AI833" s="33">
        <f t="shared" si="248"/>
        <v>1.0159825441251715</v>
      </c>
      <c r="AJ833" s="33">
        <f t="shared" si="249"/>
        <v>0.99999999999999967</v>
      </c>
      <c r="AK833" s="95">
        <f t="shared" si="250"/>
        <v>0.98098637910395059</v>
      </c>
      <c r="AL833" s="3">
        <f t="shared" si="251"/>
        <v>0.9810752356087713</v>
      </c>
      <c r="AM833" s="3"/>
      <c r="AN833" s="3"/>
      <c r="AO833" s="3"/>
      <c r="AP833" s="3"/>
      <c r="AQ833" s="3"/>
      <c r="AR833" s="90">
        <f t="shared" si="257"/>
        <v>0</v>
      </c>
      <c r="AS833" s="91">
        <f t="shared" si="258"/>
        <v>0</v>
      </c>
      <c r="AT833" s="89">
        <f>SUM(AS$9:AS833)*RLR</f>
        <v>120</v>
      </c>
      <c r="AU833" s="90">
        <f>AT833-SUM(AW$9:AW833)</f>
        <v>2.2709717269474368</v>
      </c>
      <c r="AV833" s="48">
        <f t="shared" si="252"/>
        <v>0.2669039145907473</v>
      </c>
      <c r="AW833" s="31">
        <f t="shared" si="259"/>
        <v>6.0829599828949093E-3</v>
      </c>
      <c r="AX833" s="90">
        <f>SUM(AW$9:AW833)*RRF</f>
        <v>82.410319791136786</v>
      </c>
      <c r="AY833" s="96"/>
    </row>
    <row r="834" spans="1:51" x14ac:dyDescent="0.25">
      <c r="A834" s="14">
        <f t="shared" si="253"/>
        <v>8.25</v>
      </c>
      <c r="B834" s="59">
        <f>IF($B$4="AY",0,IFERROR(P*INDEX('UWYr writing pattern'!$C$4:$C$18,MATCH('Extended model w.Calcs'!$A834,'UWYr writing pattern'!$A$4:$A$18,0)) / 25,B833))</f>
        <v>0</v>
      </c>
      <c r="C834" s="36">
        <f t="shared" si="254"/>
        <v>3.4013193236441219E-47</v>
      </c>
      <c r="E834" s="48">
        <f t="shared" si="240"/>
        <v>24.75</v>
      </c>
      <c r="F834" s="34">
        <f t="shared" si="255"/>
        <v>1.1169050701445629E-47</v>
      </c>
      <c r="G834" s="31">
        <f>SUM($F$9:F834)*RLR</f>
        <v>119.99999999999996</v>
      </c>
      <c r="H834" s="32"/>
      <c r="I834" s="36">
        <f>G834-SUM($L$9:L834)</f>
        <v>4.4631681049902312</v>
      </c>
      <c r="K834" s="48">
        <f t="shared" si="241"/>
        <v>0.26666666666666666</v>
      </c>
      <c r="L834" s="31">
        <f t="shared" si="256"/>
        <v>1.1944250057957781E-2</v>
      </c>
      <c r="M834" s="36">
        <f>SUM($L$9:L834)*RRF</f>
        <v>80.875782326506808</v>
      </c>
      <c r="N834" s="33"/>
      <c r="O834" s="36">
        <f t="shared" si="242"/>
        <v>85.33895043149704</v>
      </c>
      <c r="P834" s="33"/>
      <c r="Q834" s="33"/>
      <c r="R834" s="33"/>
      <c r="S834" s="33"/>
      <c r="T834" s="33"/>
      <c r="U834" s="33"/>
      <c r="V834" s="33"/>
      <c r="W834" s="31">
        <f t="shared" si="243"/>
        <v>2.8571082318610624E-47</v>
      </c>
      <c r="X834" s="31">
        <f t="shared" si="244"/>
        <v>3.1242176734931615</v>
      </c>
      <c r="Y834" s="31">
        <f t="shared" si="245"/>
        <v>3.1242176734931615</v>
      </c>
      <c r="Z834" s="31">
        <f t="shared" si="246"/>
        <v>-1.3389504314970395</v>
      </c>
      <c r="AA834" s="31"/>
      <c r="AB834" s="31"/>
      <c r="AC834" s="31"/>
      <c r="AD834" s="31"/>
      <c r="AE834" s="31"/>
      <c r="AF834" s="31"/>
      <c r="AG834" s="31"/>
      <c r="AH834" s="33">
        <f t="shared" si="247"/>
        <v>0.96280693245841442</v>
      </c>
      <c r="AI834" s="33">
        <f t="shared" si="248"/>
        <v>1.0159398860892506</v>
      </c>
      <c r="AJ834" s="33">
        <f t="shared" si="249"/>
        <v>0.99999999999999967</v>
      </c>
      <c r="AK834" s="95">
        <f t="shared" si="250"/>
        <v>0.98103703703703704</v>
      </c>
      <c r="AL834" s="3">
        <f t="shared" si="251"/>
        <v>0.98112574654575857</v>
      </c>
      <c r="AM834" s="3"/>
      <c r="AN834" s="3"/>
      <c r="AO834" s="3"/>
      <c r="AP834" s="3"/>
      <c r="AQ834" s="3"/>
      <c r="AR834" s="90">
        <f t="shared" si="257"/>
        <v>0</v>
      </c>
      <c r="AS834" s="91">
        <f t="shared" si="258"/>
        <v>0</v>
      </c>
      <c r="AT834" s="89">
        <f>SUM(AS$9:AS834)*RLR</f>
        <v>120</v>
      </c>
      <c r="AU834" s="90">
        <f>AT834-SUM(AW$9:AW834)</f>
        <v>2.2649104145089609</v>
      </c>
      <c r="AV834" s="48">
        <f t="shared" si="252"/>
        <v>0.26666666666666666</v>
      </c>
      <c r="AW834" s="31">
        <f t="shared" si="259"/>
        <v>6.0613124384718059E-3</v>
      </c>
      <c r="AX834" s="90">
        <f>SUM(AW$9:AW834)*RRF</f>
        <v>82.414562709843722</v>
      </c>
      <c r="AY834" s="96"/>
    </row>
    <row r="835" spans="1:51" x14ac:dyDescent="0.25">
      <c r="A835" s="14">
        <f t="shared" si="253"/>
        <v>8.26</v>
      </c>
      <c r="B835" s="59">
        <f>IF($B$4="AY",0,IFERROR(P*INDEX('UWYr writing pattern'!$C$4:$C$18,MATCH('Extended model w.Calcs'!$A835,'UWYr writing pattern'!$A$4:$A$18,0)) / 25,B834))</f>
        <v>0</v>
      </c>
      <c r="C835" s="36">
        <f t="shared" si="254"/>
        <v>2.5594927910422016E-47</v>
      </c>
      <c r="E835" s="48">
        <f t="shared" si="240"/>
        <v>24.78</v>
      </c>
      <c r="F835" s="34">
        <f t="shared" si="255"/>
        <v>8.4182653260192025E-48</v>
      </c>
      <c r="G835" s="31">
        <f>SUM($F$9:F835)*RLR</f>
        <v>119.99999999999996</v>
      </c>
      <c r="H835" s="32"/>
      <c r="I835" s="36">
        <f>G835-SUM($L$9:L835)</f>
        <v>4.4512663233769274</v>
      </c>
      <c r="K835" s="48">
        <f t="shared" si="241"/>
        <v>0.26642984014209592</v>
      </c>
      <c r="L835" s="31">
        <f t="shared" si="256"/>
        <v>1.1901781613307284E-2</v>
      </c>
      <c r="M835" s="36">
        <f>SUM($L$9:L835)*RRF</f>
        <v>80.884113573636114</v>
      </c>
      <c r="N835" s="33"/>
      <c r="O835" s="36">
        <f t="shared" si="242"/>
        <v>85.335379897013041</v>
      </c>
      <c r="P835" s="33"/>
      <c r="Q835" s="33"/>
      <c r="R835" s="33"/>
      <c r="S835" s="33"/>
      <c r="T835" s="33"/>
      <c r="U835" s="33"/>
      <c r="V835" s="33"/>
      <c r="W835" s="31">
        <f t="shared" si="243"/>
        <v>2.1499739444754492E-47</v>
      </c>
      <c r="X835" s="31">
        <f t="shared" si="244"/>
        <v>3.1158864263638488</v>
      </c>
      <c r="Y835" s="31">
        <f t="shared" si="245"/>
        <v>3.1158864263638488</v>
      </c>
      <c r="Z835" s="31">
        <f t="shared" si="246"/>
        <v>-1.3353798970130413</v>
      </c>
      <c r="AA835" s="31"/>
      <c r="AB835" s="31"/>
      <c r="AC835" s="31"/>
      <c r="AD835" s="31"/>
      <c r="AE835" s="31"/>
      <c r="AF835" s="31"/>
      <c r="AG835" s="31"/>
      <c r="AH835" s="33">
        <f t="shared" si="247"/>
        <v>0.96290611397185855</v>
      </c>
      <c r="AI835" s="33">
        <f t="shared" si="248"/>
        <v>1.0158973797263458</v>
      </c>
      <c r="AJ835" s="33">
        <f t="shared" si="249"/>
        <v>0.99999999999999967</v>
      </c>
      <c r="AK835" s="95">
        <f t="shared" si="250"/>
        <v>0.98108751517278614</v>
      </c>
      <c r="AL835" s="3">
        <f t="shared" si="251"/>
        <v>0.98117607788830319</v>
      </c>
      <c r="AM835" s="3"/>
      <c r="AN835" s="3"/>
      <c r="AO835" s="3"/>
      <c r="AP835" s="3"/>
      <c r="AQ835" s="3"/>
      <c r="AR835" s="90">
        <f t="shared" si="257"/>
        <v>0</v>
      </c>
      <c r="AS835" s="91">
        <f t="shared" si="258"/>
        <v>0</v>
      </c>
      <c r="AT835" s="89">
        <f>SUM(AS$9:AS835)*RLR</f>
        <v>120</v>
      </c>
      <c r="AU835" s="90">
        <f>AT835-SUM(AW$9:AW835)</f>
        <v>2.2588706534036049</v>
      </c>
      <c r="AV835" s="48">
        <f t="shared" si="252"/>
        <v>0.26642984014209592</v>
      </c>
      <c r="AW835" s="31">
        <f t="shared" si="259"/>
        <v>6.0397611053572284E-3</v>
      </c>
      <c r="AX835" s="90">
        <f>SUM(AW$9:AW835)*RRF</f>
        <v>82.418790542617472</v>
      </c>
      <c r="AY835" s="96"/>
    </row>
    <row r="836" spans="1:51" x14ac:dyDescent="0.25">
      <c r="A836" s="14">
        <f t="shared" si="253"/>
        <v>8.27</v>
      </c>
      <c r="B836" s="59">
        <f>IF($B$4="AY",0,IFERROR(P*INDEX('UWYr writing pattern'!$C$4:$C$18,MATCH('Extended model w.Calcs'!$A836,'UWYr writing pattern'!$A$4:$A$18,0)) / 25,B835))</f>
        <v>0</v>
      </c>
      <c r="C836" s="36">
        <f t="shared" si="254"/>
        <v>1.9252504774219439E-47</v>
      </c>
      <c r="E836" s="48">
        <f t="shared" si="240"/>
        <v>24.81</v>
      </c>
      <c r="F836" s="34">
        <f t="shared" si="255"/>
        <v>6.3424231362025765E-48</v>
      </c>
      <c r="G836" s="31">
        <f>SUM($F$9:F836)*RLR</f>
        <v>119.99999999999996</v>
      </c>
      <c r="H836" s="32"/>
      <c r="I836" s="36">
        <f>G836-SUM($L$9:L836)</f>
        <v>4.4394068216272586</v>
      </c>
      <c r="K836" s="48">
        <f t="shared" si="241"/>
        <v>0.26619343389529726</v>
      </c>
      <c r="L836" s="31">
        <f t="shared" si="256"/>
        <v>1.1859501749672098E-2</v>
      </c>
      <c r="M836" s="36">
        <f>SUM($L$9:L836)*RRF</f>
        <v>80.892415224860883</v>
      </c>
      <c r="N836" s="33"/>
      <c r="O836" s="36">
        <f t="shared" si="242"/>
        <v>85.331822046488142</v>
      </c>
      <c r="P836" s="33"/>
      <c r="Q836" s="33"/>
      <c r="R836" s="33"/>
      <c r="S836" s="33"/>
      <c r="T836" s="33"/>
      <c r="U836" s="33"/>
      <c r="V836" s="33"/>
      <c r="W836" s="31">
        <f t="shared" si="243"/>
        <v>1.6172104010344325E-47</v>
      </c>
      <c r="X836" s="31">
        <f t="shared" si="244"/>
        <v>3.107584775139081</v>
      </c>
      <c r="Y836" s="31">
        <f t="shared" si="245"/>
        <v>3.107584775139081</v>
      </c>
      <c r="Z836" s="31">
        <f t="shared" si="246"/>
        <v>-1.3318220464881421</v>
      </c>
      <c r="AA836" s="31"/>
      <c r="AB836" s="31"/>
      <c r="AC836" s="31"/>
      <c r="AD836" s="31"/>
      <c r="AE836" s="31"/>
      <c r="AF836" s="31"/>
      <c r="AG836" s="31"/>
      <c r="AH836" s="33">
        <f t="shared" si="247"/>
        <v>0.96300494315310581</v>
      </c>
      <c r="AI836" s="33">
        <f t="shared" si="248"/>
        <v>1.0158550243629541</v>
      </c>
      <c r="AJ836" s="33">
        <f t="shared" si="249"/>
        <v>0.99999999999999967</v>
      </c>
      <c r="AK836" s="95">
        <f t="shared" si="250"/>
        <v>0.98113781430817126</v>
      </c>
      <c r="AL836" s="3">
        <f t="shared" si="251"/>
        <v>0.9812262304338939</v>
      </c>
      <c r="AM836" s="3"/>
      <c r="AN836" s="3"/>
      <c r="AO836" s="3"/>
      <c r="AP836" s="3"/>
      <c r="AQ836" s="3"/>
      <c r="AR836" s="90">
        <f t="shared" si="257"/>
        <v>0</v>
      </c>
      <c r="AS836" s="91">
        <f t="shared" si="258"/>
        <v>0</v>
      </c>
      <c r="AT836" s="89">
        <f>SUM(AS$9:AS836)*RLR</f>
        <v>120</v>
      </c>
      <c r="AU836" s="90">
        <f>AT836-SUM(AW$9:AW836)</f>
        <v>2.2528523479327305</v>
      </c>
      <c r="AV836" s="48">
        <f t="shared" si="252"/>
        <v>0.26619343389529726</v>
      </c>
      <c r="AW836" s="31">
        <f t="shared" si="259"/>
        <v>6.0183054708799425E-3</v>
      </c>
      <c r="AX836" s="90">
        <f>SUM(AW$9:AW836)*RRF</f>
        <v>82.423003356447083</v>
      </c>
      <c r="AY836" s="96"/>
    </row>
    <row r="837" spans="1:51" x14ac:dyDescent="0.25">
      <c r="A837" s="14">
        <f t="shared" si="253"/>
        <v>8.2799999999999994</v>
      </c>
      <c r="B837" s="59">
        <f>IF($B$4="AY",0,IFERROR(P*INDEX('UWYr writing pattern'!$C$4:$C$18,MATCH('Extended model w.Calcs'!$A837,'UWYr writing pattern'!$A$4:$A$18,0)) / 25,B836))</f>
        <v>0</v>
      </c>
      <c r="C837" s="36">
        <f t="shared" si="254"/>
        <v>1.4475958339735597E-47</v>
      </c>
      <c r="E837" s="48">
        <f t="shared" si="240"/>
        <v>24.839999999999996</v>
      </c>
      <c r="F837" s="34">
        <f t="shared" si="255"/>
        <v>4.7765464344838423E-48</v>
      </c>
      <c r="G837" s="31">
        <f>SUM($F$9:F837)*RLR</f>
        <v>119.99999999999996</v>
      </c>
      <c r="H837" s="32"/>
      <c r="I837" s="36">
        <f>G837-SUM($L$9:L837)</f>
        <v>4.4275894121641812</v>
      </c>
      <c r="K837" s="48">
        <f t="shared" si="241"/>
        <v>0.26595744680851063</v>
      </c>
      <c r="L837" s="31">
        <f t="shared" si="256"/>
        <v>1.1817409463071674E-2</v>
      </c>
      <c r="M837" s="36">
        <f>SUM($L$9:L837)*RRF</f>
        <v>80.900687411485038</v>
      </c>
      <c r="N837" s="33"/>
      <c r="O837" s="36">
        <f t="shared" si="242"/>
        <v>85.328276823649219</v>
      </c>
      <c r="P837" s="33"/>
      <c r="Q837" s="33"/>
      <c r="R837" s="33"/>
      <c r="S837" s="33"/>
      <c r="T837" s="33"/>
      <c r="U837" s="33"/>
      <c r="V837" s="33"/>
      <c r="W837" s="31">
        <f t="shared" si="243"/>
        <v>1.2159805005377901E-47</v>
      </c>
      <c r="X837" s="31">
        <f t="shared" si="244"/>
        <v>3.0993125885149269</v>
      </c>
      <c r="Y837" s="31">
        <f t="shared" si="245"/>
        <v>3.0993125885149269</v>
      </c>
      <c r="Z837" s="31">
        <f t="shared" si="246"/>
        <v>-1.3282768236492188</v>
      </c>
      <c r="AA837" s="31"/>
      <c r="AB837" s="31"/>
      <c r="AC837" s="31"/>
      <c r="AD837" s="31"/>
      <c r="AE837" s="31"/>
      <c r="AF837" s="31"/>
      <c r="AG837" s="31"/>
      <c r="AH837" s="33">
        <f t="shared" si="247"/>
        <v>0.96310342156529805</v>
      </c>
      <c r="AI837" s="33">
        <f t="shared" si="248"/>
        <v>1.0158128193291573</v>
      </c>
      <c r="AJ837" s="33">
        <f t="shared" si="249"/>
        <v>0.99999999999999967</v>
      </c>
      <c r="AK837" s="95">
        <f t="shared" si="250"/>
        <v>0.9811879352359304</v>
      </c>
      <c r="AL837" s="3">
        <f t="shared" si="251"/>
        <v>0.9812762049757735</v>
      </c>
      <c r="AM837" s="3"/>
      <c r="AN837" s="3"/>
      <c r="AO837" s="3"/>
      <c r="AP837" s="3"/>
      <c r="AQ837" s="3"/>
      <c r="AR837" s="90">
        <f t="shared" si="257"/>
        <v>0</v>
      </c>
      <c r="AS837" s="91">
        <f t="shared" si="258"/>
        <v>0</v>
      </c>
      <c r="AT837" s="89">
        <f>SUM(AS$9:AS837)*RLR</f>
        <v>120</v>
      </c>
      <c r="AU837" s="90">
        <f>AT837-SUM(AW$9:AW837)</f>
        <v>2.2468554029071726</v>
      </c>
      <c r="AV837" s="48">
        <f t="shared" si="252"/>
        <v>0.26595744680851063</v>
      </c>
      <c r="AW837" s="31">
        <f t="shared" si="259"/>
        <v>5.996945025552966E-3</v>
      </c>
      <c r="AX837" s="90">
        <f>SUM(AW$9:AW837)*RRF</f>
        <v>82.427201217964978</v>
      </c>
      <c r="AY837" s="96"/>
    </row>
    <row r="838" spans="1:51" x14ac:dyDescent="0.25">
      <c r="A838" s="14">
        <f t="shared" si="253"/>
        <v>8.2899999999999991</v>
      </c>
      <c r="B838" s="59">
        <f>IF($B$4="AY",0,IFERROR(P*INDEX('UWYr writing pattern'!$C$4:$C$18,MATCH('Extended model w.Calcs'!$A838,'UWYr writing pattern'!$A$4:$A$18,0)) / 25,B837))</f>
        <v>0</v>
      </c>
      <c r="C838" s="36">
        <f t="shared" si="254"/>
        <v>1.0880130288145275E-47</v>
      </c>
      <c r="E838" s="48">
        <f t="shared" si="240"/>
        <v>24.869999999999997</v>
      </c>
      <c r="F838" s="34">
        <f t="shared" si="255"/>
        <v>3.5958280515903222E-48</v>
      </c>
      <c r="G838" s="31">
        <f>SUM($F$9:F838)*RLR</f>
        <v>119.99999999999996</v>
      </c>
      <c r="H838" s="32"/>
      <c r="I838" s="36">
        <f>G838-SUM($L$9:L838)</f>
        <v>4.415813908408424</v>
      </c>
      <c r="K838" s="48">
        <f t="shared" si="241"/>
        <v>0.26572187776793627</v>
      </c>
      <c r="L838" s="31">
        <f t="shared" si="256"/>
        <v>1.1775503755755801E-2</v>
      </c>
      <c r="M838" s="36">
        <f>SUM($L$9:L838)*RRF</f>
        <v>80.908930264114062</v>
      </c>
      <c r="N838" s="33"/>
      <c r="O838" s="36">
        <f t="shared" si="242"/>
        <v>85.324744172522486</v>
      </c>
      <c r="P838" s="33"/>
      <c r="Q838" s="33"/>
      <c r="R838" s="33"/>
      <c r="S838" s="33"/>
      <c r="T838" s="33"/>
      <c r="U838" s="33"/>
      <c r="V838" s="33"/>
      <c r="W838" s="31">
        <f t="shared" si="243"/>
        <v>9.1393094420420305E-48</v>
      </c>
      <c r="X838" s="31">
        <f t="shared" si="244"/>
        <v>3.0910697358858967</v>
      </c>
      <c r="Y838" s="31">
        <f t="shared" si="245"/>
        <v>3.0910697358858967</v>
      </c>
      <c r="Z838" s="31">
        <f t="shared" si="246"/>
        <v>-1.324744172522486</v>
      </c>
      <c r="AA838" s="31"/>
      <c r="AB838" s="31"/>
      <c r="AC838" s="31"/>
      <c r="AD838" s="31"/>
      <c r="AE838" s="31"/>
      <c r="AF838" s="31"/>
      <c r="AG838" s="31"/>
      <c r="AH838" s="33">
        <f t="shared" si="247"/>
        <v>0.96320155076326264</v>
      </c>
      <c r="AI838" s="33">
        <f t="shared" si="248"/>
        <v>1.0157707639586011</v>
      </c>
      <c r="AJ838" s="33">
        <f t="shared" si="249"/>
        <v>0.99999999999999967</v>
      </c>
      <c r="AK838" s="95">
        <f t="shared" si="250"/>
        <v>0.98123787874459212</v>
      </c>
      <c r="AL838" s="3">
        <f t="shared" si="251"/>
        <v>0.98132600230296552</v>
      </c>
      <c r="AM838" s="3"/>
      <c r="AN838" s="3"/>
      <c r="AO838" s="3"/>
      <c r="AP838" s="3"/>
      <c r="AQ838" s="3"/>
      <c r="AR838" s="90">
        <f t="shared" si="257"/>
        <v>0</v>
      </c>
      <c r="AS838" s="91">
        <f t="shared" si="258"/>
        <v>0</v>
      </c>
      <c r="AT838" s="89">
        <f>SUM(AS$9:AS838)*RLR</f>
        <v>120</v>
      </c>
      <c r="AU838" s="90">
        <f>AT838-SUM(AW$9:AW838)</f>
        <v>2.2408797236441274</v>
      </c>
      <c r="AV838" s="48">
        <f t="shared" si="252"/>
        <v>0.26572187776793627</v>
      </c>
      <c r="AW838" s="31">
        <f t="shared" si="259"/>
        <v>5.9756792630509901E-3</v>
      </c>
      <c r="AX838" s="90">
        <f>SUM(AW$9:AW838)*RRF</f>
        <v>82.431384193449105</v>
      </c>
      <c r="AY838" s="96"/>
    </row>
    <row r="839" spans="1:51" x14ac:dyDescent="0.25">
      <c r="A839" s="14">
        <f t="shared" si="253"/>
        <v>8.3000000000000007</v>
      </c>
      <c r="B839" s="59">
        <f>IF($B$4="AY",0,IFERROR(P*INDEX('UWYr writing pattern'!$C$4:$C$18,MATCH('Extended model w.Calcs'!$A839,'UWYr writing pattern'!$A$4:$A$18,0)) / 25,B838))</f>
        <v>0</v>
      </c>
      <c r="C839" s="36">
        <f t="shared" si="254"/>
        <v>8.1742418854835454E-48</v>
      </c>
      <c r="E839" s="48">
        <f t="shared" si="240"/>
        <v>24.900000000000002</v>
      </c>
      <c r="F839" s="34">
        <f t="shared" si="255"/>
        <v>2.7058884026617295E-48</v>
      </c>
      <c r="G839" s="31">
        <f>SUM($F$9:F839)*RLR</f>
        <v>119.99999999999996</v>
      </c>
      <c r="H839" s="32"/>
      <c r="I839" s="36">
        <f>G839-SUM($L$9:L839)</f>
        <v>4.4040801247722641</v>
      </c>
      <c r="K839" s="48">
        <f t="shared" si="241"/>
        <v>0.26548672566371678</v>
      </c>
      <c r="L839" s="31">
        <f t="shared" si="256"/>
        <v>1.1733783636160563E-2</v>
      </c>
      <c r="M839" s="36">
        <f>SUM($L$9:L839)*RRF</f>
        <v>80.917143912659384</v>
      </c>
      <c r="N839" s="33"/>
      <c r="O839" s="36">
        <f t="shared" si="242"/>
        <v>85.321224037431648</v>
      </c>
      <c r="P839" s="33"/>
      <c r="Q839" s="33"/>
      <c r="R839" s="33"/>
      <c r="S839" s="33"/>
      <c r="T839" s="33"/>
      <c r="U839" s="33"/>
      <c r="V839" s="33"/>
      <c r="W839" s="31">
        <f t="shared" si="243"/>
        <v>6.8663631838061781E-48</v>
      </c>
      <c r="X839" s="31">
        <f t="shared" si="244"/>
        <v>3.0828560873405846</v>
      </c>
      <c r="Y839" s="31">
        <f t="shared" si="245"/>
        <v>3.0828560873405846</v>
      </c>
      <c r="Z839" s="31">
        <f t="shared" si="246"/>
        <v>-1.321224037431648</v>
      </c>
      <c r="AA839" s="31"/>
      <c r="AB839" s="31"/>
      <c r="AC839" s="31"/>
      <c r="AD839" s="31"/>
      <c r="AE839" s="31"/>
      <c r="AF839" s="31"/>
      <c r="AG839" s="31"/>
      <c r="AH839" s="33">
        <f t="shared" si="247"/>
        <v>0.96329933229356413</v>
      </c>
      <c r="AI839" s="33">
        <f t="shared" si="248"/>
        <v>1.015728857588472</v>
      </c>
      <c r="AJ839" s="33">
        <f t="shared" si="249"/>
        <v>0.99999999999999967</v>
      </c>
      <c r="AK839" s="95">
        <f t="shared" si="250"/>
        <v>0.98128764561850224</v>
      </c>
      <c r="AL839" s="3">
        <f t="shared" si="251"/>
        <v>0.98137562320030047</v>
      </c>
      <c r="AM839" s="3"/>
      <c r="AN839" s="3"/>
      <c r="AO839" s="3"/>
      <c r="AP839" s="3"/>
      <c r="AQ839" s="3"/>
      <c r="AR839" s="90">
        <f t="shared" si="257"/>
        <v>0</v>
      </c>
      <c r="AS839" s="91">
        <f t="shared" si="258"/>
        <v>0</v>
      </c>
      <c r="AT839" s="89">
        <f>SUM(AS$9:AS839)*RLR</f>
        <v>120</v>
      </c>
      <c r="AU839" s="90">
        <f>AT839-SUM(AW$9:AW839)</f>
        <v>2.2349252159639406</v>
      </c>
      <c r="AV839" s="48">
        <f t="shared" si="252"/>
        <v>0.26548672566371678</v>
      </c>
      <c r="AW839" s="31">
        <f t="shared" si="259"/>
        <v>5.9545076801881163E-3</v>
      </c>
      <c r="AX839" s="90">
        <f>SUM(AW$9:AW839)*RRF</f>
        <v>82.43555234882524</v>
      </c>
      <c r="AY839" s="96"/>
    </row>
    <row r="840" spans="1:51" x14ac:dyDescent="0.25">
      <c r="A840" s="14">
        <f t="shared" si="253"/>
        <v>8.31</v>
      </c>
      <c r="B840" s="59">
        <f>IF($B$4="AY",0,IFERROR(P*INDEX('UWYr writing pattern'!$C$4:$C$18,MATCH('Extended model w.Calcs'!$A840,'UWYr writing pattern'!$A$4:$A$18,0)) / 25,B839))</f>
        <v>0</v>
      </c>
      <c r="C840" s="36">
        <f t="shared" si="254"/>
        <v>6.1388556559981429E-48</v>
      </c>
      <c r="E840" s="48">
        <f t="shared" si="240"/>
        <v>24.93</v>
      </c>
      <c r="F840" s="34">
        <f t="shared" si="255"/>
        <v>2.0353862294854028E-48</v>
      </c>
      <c r="G840" s="31">
        <f>SUM($F$9:F840)*RLR</f>
        <v>119.99999999999996</v>
      </c>
      <c r="H840" s="32"/>
      <c r="I840" s="36">
        <f>G840-SUM($L$9:L840)</f>
        <v>4.3923878766534017</v>
      </c>
      <c r="K840" s="48">
        <f t="shared" si="241"/>
        <v>0.2652519893899204</v>
      </c>
      <c r="L840" s="31">
        <f t="shared" si="256"/>
        <v>1.1692248118864417E-2</v>
      </c>
      <c r="M840" s="36">
        <f>SUM($L$9:L840)*RRF</f>
        <v>80.925328486342579</v>
      </c>
      <c r="N840" s="33"/>
      <c r="O840" s="36">
        <f t="shared" si="242"/>
        <v>85.317716362995981</v>
      </c>
      <c r="P840" s="33"/>
      <c r="Q840" s="33"/>
      <c r="R840" s="33"/>
      <c r="S840" s="33"/>
      <c r="T840" s="33"/>
      <c r="U840" s="33"/>
      <c r="V840" s="33"/>
      <c r="W840" s="31">
        <f t="shared" si="243"/>
        <v>5.1566387510384394E-48</v>
      </c>
      <c r="X840" s="31">
        <f t="shared" si="244"/>
        <v>3.074671513657381</v>
      </c>
      <c r="Y840" s="31">
        <f t="shared" si="245"/>
        <v>3.074671513657381</v>
      </c>
      <c r="Z840" s="31">
        <f t="shared" si="246"/>
        <v>-1.3177163629959807</v>
      </c>
      <c r="AA840" s="31"/>
      <c r="AB840" s="31"/>
      <c r="AC840" s="31"/>
      <c r="AD840" s="31"/>
      <c r="AE840" s="31"/>
      <c r="AF840" s="31"/>
      <c r="AG840" s="31"/>
      <c r="AH840" s="33">
        <f t="shared" si="247"/>
        <v>0.96339676769455451</v>
      </c>
      <c r="AI840" s="33">
        <f t="shared" si="248"/>
        <v>1.015687099559476</v>
      </c>
      <c r="AJ840" s="33">
        <f t="shared" si="249"/>
        <v>0.99999999999999967</v>
      </c>
      <c r="AK840" s="95">
        <f t="shared" si="250"/>
        <v>0.98133723663784866</v>
      </c>
      <c r="AL840" s="3">
        <f t="shared" si="251"/>
        <v>0.98142506844844113</v>
      </c>
      <c r="AM840" s="3"/>
      <c r="AN840" s="3"/>
      <c r="AO840" s="3"/>
      <c r="AP840" s="3"/>
      <c r="AQ840" s="3"/>
      <c r="AR840" s="90">
        <f t="shared" si="257"/>
        <v>0</v>
      </c>
      <c r="AS840" s="91">
        <f t="shared" si="258"/>
        <v>0</v>
      </c>
      <c r="AT840" s="89">
        <f>SUM(AS$9:AS840)*RLR</f>
        <v>120</v>
      </c>
      <c r="AU840" s="90">
        <f>AT840-SUM(AW$9:AW840)</f>
        <v>2.2289917861870521</v>
      </c>
      <c r="AV840" s="48">
        <f t="shared" si="252"/>
        <v>0.2652519893899204</v>
      </c>
      <c r="AW840" s="31">
        <f t="shared" si="259"/>
        <v>5.9334297768954174E-3</v>
      </c>
      <c r="AX840" s="90">
        <f>SUM(AW$9:AW840)*RRF</f>
        <v>82.439705749669059</v>
      </c>
      <c r="AY840" s="96"/>
    </row>
    <row r="841" spans="1:51" x14ac:dyDescent="0.25">
      <c r="A841" s="14">
        <f t="shared" si="253"/>
        <v>8.32</v>
      </c>
      <c r="B841" s="59">
        <f>IF($B$4="AY",0,IFERROR(P*INDEX('UWYr writing pattern'!$C$4:$C$18,MATCH('Extended model w.Calcs'!$A841,'UWYr writing pattern'!$A$4:$A$18,0)) / 25,B840))</f>
        <v>0</v>
      </c>
      <c r="C841" s="36">
        <f t="shared" si="254"/>
        <v>4.6084389409578059E-48</v>
      </c>
      <c r="E841" s="48">
        <f t="shared" ref="E841:E904" si="260">(Ber*A841)</f>
        <v>24.96</v>
      </c>
      <c r="F841" s="34">
        <f t="shared" si="255"/>
        <v>1.530416715040337E-48</v>
      </c>
      <c r="G841" s="31">
        <f>SUM($F$9:F841)*RLR</f>
        <v>119.99999999999996</v>
      </c>
      <c r="H841" s="32"/>
      <c r="I841" s="36">
        <f>G841-SUM($L$9:L841)</f>
        <v>4.3807369804288498</v>
      </c>
      <c r="K841" s="48">
        <f t="shared" ref="K841:K904" si="261">Bp_1/(Bp_2+A841)</f>
        <v>0.26501766784452296</v>
      </c>
      <c r="L841" s="31">
        <f t="shared" si="256"/>
        <v>1.1650896224544832E-2</v>
      </c>
      <c r="M841" s="36">
        <f>SUM($L$9:L841)*RRF</f>
        <v>80.933484113699777</v>
      </c>
      <c r="N841" s="33"/>
      <c r="O841" s="36">
        <f t="shared" ref="O841:O904" si="262">I841+M841</f>
        <v>85.314221094128627</v>
      </c>
      <c r="P841" s="33"/>
      <c r="Q841" s="33"/>
      <c r="R841" s="33"/>
      <c r="S841" s="33"/>
      <c r="T841" s="33"/>
      <c r="U841" s="33"/>
      <c r="V841" s="33"/>
      <c r="W841" s="31">
        <f t="shared" ref="W841:W904" si="263" xml:space="preserve"> C841*RLR*RRF</f>
        <v>3.8710887104045564E-48</v>
      </c>
      <c r="X841" s="31">
        <f t="shared" ref="X841:X904" si="264">I841*RRF</f>
        <v>3.0665158863001949</v>
      </c>
      <c r="Y841" s="31">
        <f t="shared" ref="Y841:Y904" si="265">W841+X841</f>
        <v>3.0665158863001949</v>
      </c>
      <c r="Z841" s="31">
        <f t="shared" ref="Z841:Z904" si="266">P*RLR*RRF - O841</f>
        <v>-1.3142210941286265</v>
      </c>
      <c r="AA841" s="31"/>
      <c r="AB841" s="31"/>
      <c r="AC841" s="31"/>
      <c r="AD841" s="31"/>
      <c r="AE841" s="31"/>
      <c r="AF841" s="31"/>
      <c r="AG841" s="31"/>
      <c r="AH841" s="33">
        <f t="shared" ref="AH841:AH904" si="267">M841/(P*RLR*RRF)</f>
        <v>0.96349385849642588</v>
      </c>
      <c r="AI841" s="33">
        <f t="shared" ref="AI841:AI904" si="268">O841/(P*RLR*RRF)</f>
        <v>1.0156454892158169</v>
      </c>
      <c r="AJ841" s="33">
        <f t="shared" ref="AJ841:AJ904" si="269">G841/(P*RLR)</f>
        <v>0.99999999999999967</v>
      </c>
      <c r="AK841" s="95">
        <f t="shared" ref="AK841:AK904" si="270">1-EXP(-(Bp_1*LN(Bp_2+A841)-Bp_1*LN(Bp_2)))</f>
        <v>0.98138665257868818</v>
      </c>
      <c r="AL841" s="3">
        <f t="shared" ref="AL841:AL904" si="271">AX841/(P*RLR*RRF)</f>
        <v>0.98147433882390955</v>
      </c>
      <c r="AM841" s="3"/>
      <c r="AN841" s="3"/>
      <c r="AO841" s="3"/>
      <c r="AP841" s="3"/>
      <c r="AQ841" s="3"/>
      <c r="AR841" s="90">
        <f t="shared" si="257"/>
        <v>0</v>
      </c>
      <c r="AS841" s="91">
        <f t="shared" si="258"/>
        <v>0</v>
      </c>
      <c r="AT841" s="89">
        <f>SUM(AS$9:AS841)*RLR</f>
        <v>120</v>
      </c>
      <c r="AU841" s="90">
        <f>AT841-SUM(AW$9:AW841)</f>
        <v>2.2230793411308554</v>
      </c>
      <c r="AV841" s="48">
        <f t="shared" ref="AV841:AV904" si="272">Bp_1/(Bp_2+A841)</f>
        <v>0.26501766784452296</v>
      </c>
      <c r="AW841" s="31">
        <f t="shared" si="259"/>
        <v>5.9124450561990763E-3</v>
      </c>
      <c r="AX841" s="90">
        <f>SUM(AW$9:AW841)*RRF</f>
        <v>82.4438444612084</v>
      </c>
      <c r="AY841" s="96"/>
    </row>
    <row r="842" spans="1:51" x14ac:dyDescent="0.25">
      <c r="A842" s="14">
        <f t="shared" ref="A842:A905" si="273">ROUND(A841+delt.t,3)</f>
        <v>8.33</v>
      </c>
      <c r="B842" s="59">
        <f>IF($B$4="AY",0,IFERROR(P*INDEX('UWYr writing pattern'!$C$4:$C$18,MATCH('Extended model w.Calcs'!$A842,'UWYr writing pattern'!$A$4:$A$18,0)) / 25,B841))</f>
        <v>0</v>
      </c>
      <c r="C842" s="36">
        <f t="shared" ref="C842:C905" si="274">C841-F842+B842</f>
        <v>3.4581725812947378E-48</v>
      </c>
      <c r="E842" s="48">
        <f t="shared" si="260"/>
        <v>24.990000000000002</v>
      </c>
      <c r="F842" s="34">
        <f t="shared" ref="F842:F905" si="275">C841*E841*delt.t</f>
        <v>1.1502663596630684E-48</v>
      </c>
      <c r="G842" s="31">
        <f>SUM($F$9:F842)*RLR</f>
        <v>119.99999999999996</v>
      </c>
      <c r="H842" s="32"/>
      <c r="I842" s="36">
        <f>G842-SUM($L$9:L842)</f>
        <v>4.3691272534489087</v>
      </c>
      <c r="K842" s="48">
        <f t="shared" si="261"/>
        <v>0.26478375992939102</v>
      </c>
      <c r="L842" s="31">
        <f t="shared" ref="L842:L905" si="276">I841*K841*delt.t</f>
        <v>1.1609726979935113E-2</v>
      </c>
      <c r="M842" s="36">
        <f>SUM($L$9:L842)*RRF</f>
        <v>80.941610922585724</v>
      </c>
      <c r="N842" s="33"/>
      <c r="O842" s="36">
        <f t="shared" si="262"/>
        <v>85.310738176034633</v>
      </c>
      <c r="P842" s="33"/>
      <c r="Q842" s="33"/>
      <c r="R842" s="33"/>
      <c r="S842" s="33"/>
      <c r="T842" s="33"/>
      <c r="U842" s="33"/>
      <c r="V842" s="33"/>
      <c r="W842" s="31">
        <f t="shared" si="263"/>
        <v>2.9048649682875797E-48</v>
      </c>
      <c r="X842" s="31">
        <f t="shared" si="264"/>
        <v>3.0583890774142359</v>
      </c>
      <c r="Y842" s="31">
        <f t="shared" si="265"/>
        <v>3.0583890774142359</v>
      </c>
      <c r="Z842" s="31">
        <f t="shared" si="266"/>
        <v>-1.3107381760346328</v>
      </c>
      <c r="AA842" s="31"/>
      <c r="AB842" s="31"/>
      <c r="AC842" s="31"/>
      <c r="AD842" s="31"/>
      <c r="AE842" s="31"/>
      <c r="AF842" s="31"/>
      <c r="AG842" s="31"/>
      <c r="AH842" s="33">
        <f t="shared" si="267"/>
        <v>0.96359060622125858</v>
      </c>
      <c r="AI842" s="33">
        <f t="shared" si="268"/>
        <v>1.0156040259051742</v>
      </c>
      <c r="AJ842" s="33">
        <f t="shared" si="269"/>
        <v>0.99999999999999967</v>
      </c>
      <c r="AK842" s="95">
        <f t="shared" si="270"/>
        <v>0.98143589421297128</v>
      </c>
      <c r="AL842" s="3">
        <f t="shared" si="271"/>
        <v>0.98152343509911111</v>
      </c>
      <c r="AM842" s="3"/>
      <c r="AN842" s="3"/>
      <c r="AO842" s="3"/>
      <c r="AP842" s="3"/>
      <c r="AQ842" s="3"/>
      <c r="AR842" s="90">
        <f t="shared" ref="AR842:AR905" si="277">AR841-AS842+B842</f>
        <v>0</v>
      </c>
      <c r="AS842" s="91">
        <f t="shared" ref="AS842:AS905" si="278">AR841*P*delt.t</f>
        <v>0</v>
      </c>
      <c r="AT842" s="89">
        <f>SUM(AS$9:AS842)*RLR</f>
        <v>120</v>
      </c>
      <c r="AU842" s="90">
        <f>AT842-SUM(AW$9:AW842)</f>
        <v>2.2171877881066564</v>
      </c>
      <c r="AV842" s="48">
        <f t="shared" si="272"/>
        <v>0.26478375992939102</v>
      </c>
      <c r="AW842" s="31">
        <f t="shared" ref="AW842:AW905" si="279">AU841*AV841*delt.t</f>
        <v>5.8915530241983793E-3</v>
      </c>
      <c r="AX842" s="90">
        <f>SUM(AW$9:AW842)*RRF</f>
        <v>82.447968548325335</v>
      </c>
      <c r="AY842" s="96"/>
    </row>
    <row r="843" spans="1:51" x14ac:dyDescent="0.25">
      <c r="A843" s="14">
        <f t="shared" si="273"/>
        <v>8.34</v>
      </c>
      <c r="B843" s="59">
        <f>IF($B$4="AY",0,IFERROR(P*INDEX('UWYr writing pattern'!$C$4:$C$18,MATCH('Extended model w.Calcs'!$A843,'UWYr writing pattern'!$A$4:$A$18,0)) / 25,B842))</f>
        <v>0</v>
      </c>
      <c r="C843" s="36">
        <f t="shared" si="274"/>
        <v>2.5939752532291829E-48</v>
      </c>
      <c r="E843" s="48">
        <f t="shared" si="260"/>
        <v>25.02</v>
      </c>
      <c r="F843" s="34">
        <f t="shared" si="275"/>
        <v>8.6419732806555506E-49</v>
      </c>
      <c r="G843" s="31">
        <f>SUM($F$9:F843)*RLR</f>
        <v>119.99999999999996</v>
      </c>
      <c r="H843" s="32"/>
      <c r="I843" s="36">
        <f>G843-SUM($L$9:L843)</f>
        <v>4.3575585140311262</v>
      </c>
      <c r="K843" s="48">
        <f t="shared" si="261"/>
        <v>0.26455026455026454</v>
      </c>
      <c r="L843" s="31">
        <f t="shared" si="276"/>
        <v>1.1568739417781755E-2</v>
      </c>
      <c r="M843" s="36">
        <f>SUM($L$9:L843)*RRF</f>
        <v>80.949709040178178</v>
      </c>
      <c r="N843" s="33"/>
      <c r="O843" s="36">
        <f t="shared" si="262"/>
        <v>85.307267554209304</v>
      </c>
      <c r="P843" s="33"/>
      <c r="Q843" s="33"/>
      <c r="R843" s="33"/>
      <c r="S843" s="33"/>
      <c r="T843" s="33"/>
      <c r="U843" s="33"/>
      <c r="V843" s="33"/>
      <c r="W843" s="31">
        <f t="shared" si="263"/>
        <v>2.1789392127125137E-48</v>
      </c>
      <c r="X843" s="31">
        <f t="shared" si="264"/>
        <v>3.0502909598217882</v>
      </c>
      <c r="Y843" s="31">
        <f t="shared" si="265"/>
        <v>3.0502909598217882</v>
      </c>
      <c r="Z843" s="31">
        <f t="shared" si="266"/>
        <v>-1.3072675542093037</v>
      </c>
      <c r="AA843" s="31"/>
      <c r="AB843" s="31"/>
      <c r="AC843" s="31"/>
      <c r="AD843" s="31"/>
      <c r="AE843" s="31"/>
      <c r="AF843" s="31"/>
      <c r="AG843" s="31"/>
      <c r="AH843" s="33">
        <f t="shared" si="267"/>
        <v>0.96368701238307353</v>
      </c>
      <c r="AI843" s="33">
        <f t="shared" si="268"/>
        <v>1.0155627089786823</v>
      </c>
      <c r="AJ843" s="33">
        <f t="shared" si="269"/>
        <v>0.99999999999999967</v>
      </c>
      <c r="AK843" s="95">
        <f t="shared" si="270"/>
        <v>0.98148496230856752</v>
      </c>
      <c r="AL843" s="3">
        <f t="shared" si="271"/>
        <v>0.98157235804236143</v>
      </c>
      <c r="AM843" s="3"/>
      <c r="AN843" s="3"/>
      <c r="AO843" s="3"/>
      <c r="AP843" s="3"/>
      <c r="AQ843" s="3"/>
      <c r="AR843" s="90">
        <f t="shared" si="277"/>
        <v>0</v>
      </c>
      <c r="AS843" s="91">
        <f t="shared" si="278"/>
        <v>0</v>
      </c>
      <c r="AT843" s="89">
        <f>SUM(AS$9:AS843)*RLR</f>
        <v>120</v>
      </c>
      <c r="AU843" s="90">
        <f>AT843-SUM(AW$9:AW843)</f>
        <v>2.2113170349166182</v>
      </c>
      <c r="AV843" s="48">
        <f t="shared" si="272"/>
        <v>0.26455026455026454</v>
      </c>
      <c r="AW843" s="31">
        <f t="shared" si="279"/>
        <v>5.870753190044104E-3</v>
      </c>
      <c r="AX843" s="90">
        <f>SUM(AW$9:AW843)*RRF</f>
        <v>82.452078075558362</v>
      </c>
      <c r="AY843" s="96"/>
    </row>
    <row r="844" spans="1:51" x14ac:dyDescent="0.25">
      <c r="A844" s="14">
        <f t="shared" si="273"/>
        <v>8.35</v>
      </c>
      <c r="B844" s="59">
        <f>IF($B$4="AY",0,IFERROR(P*INDEX('UWYr writing pattern'!$C$4:$C$18,MATCH('Extended model w.Calcs'!$A844,'UWYr writing pattern'!$A$4:$A$18,0)) / 25,B843))</f>
        <v>0</v>
      </c>
      <c r="C844" s="36">
        <f t="shared" si="274"/>
        <v>1.9449626448712413E-48</v>
      </c>
      <c r="E844" s="48">
        <f t="shared" si="260"/>
        <v>25.049999999999997</v>
      </c>
      <c r="F844" s="34">
        <f t="shared" si="275"/>
        <v>6.4901260835794155E-49</v>
      </c>
      <c r="G844" s="31">
        <f>SUM($F$9:F844)*RLR</f>
        <v>119.99999999999996</v>
      </c>
      <c r="H844" s="32"/>
      <c r="I844" s="36">
        <f>G844-SUM($L$9:L844)</f>
        <v>4.346030581454329</v>
      </c>
      <c r="K844" s="48">
        <f t="shared" si="261"/>
        <v>0.26431718061674009</v>
      </c>
      <c r="L844" s="31">
        <f t="shared" si="276"/>
        <v>1.152793257680192E-2</v>
      </c>
      <c r="M844" s="36">
        <f>SUM($L$9:L844)*RRF</f>
        <v>80.957778592981938</v>
      </c>
      <c r="N844" s="33"/>
      <c r="O844" s="36">
        <f t="shared" si="262"/>
        <v>85.303809174436267</v>
      </c>
      <c r="P844" s="33"/>
      <c r="Q844" s="33"/>
      <c r="R844" s="33"/>
      <c r="S844" s="33"/>
      <c r="T844" s="33"/>
      <c r="U844" s="33"/>
      <c r="V844" s="33"/>
      <c r="W844" s="31">
        <f t="shared" si="263"/>
        <v>1.6337686216918424E-48</v>
      </c>
      <c r="X844" s="31">
        <f t="shared" si="264"/>
        <v>3.04222140701803</v>
      </c>
      <c r="Y844" s="31">
        <f t="shared" si="265"/>
        <v>3.04222140701803</v>
      </c>
      <c r="Z844" s="31">
        <f t="shared" si="266"/>
        <v>-1.3038091744362674</v>
      </c>
      <c r="AA844" s="31"/>
      <c r="AB844" s="31"/>
      <c r="AC844" s="31"/>
      <c r="AD844" s="31"/>
      <c r="AE844" s="31"/>
      <c r="AF844" s="31"/>
      <c r="AG844" s="31"/>
      <c r="AH844" s="33">
        <f t="shared" si="267"/>
        <v>0.96378307848788025</v>
      </c>
      <c r="AI844" s="33">
        <f t="shared" si="268"/>
        <v>1.0155215377909079</v>
      </c>
      <c r="AJ844" s="33">
        <f t="shared" si="269"/>
        <v>0.99999999999999967</v>
      </c>
      <c r="AK844" s="95">
        <f t="shared" si="270"/>
        <v>0.98153385762929102</v>
      </c>
      <c r="AL844" s="3">
        <f t="shared" si="271"/>
        <v>0.98162110841791073</v>
      </c>
      <c r="AM844" s="3"/>
      <c r="AN844" s="3"/>
      <c r="AO844" s="3"/>
      <c r="AP844" s="3"/>
      <c r="AQ844" s="3"/>
      <c r="AR844" s="90">
        <f t="shared" si="277"/>
        <v>0</v>
      </c>
      <c r="AS844" s="91">
        <f t="shared" si="278"/>
        <v>0</v>
      </c>
      <c r="AT844" s="89">
        <f>SUM(AS$9:AS844)*RLR</f>
        <v>120</v>
      </c>
      <c r="AU844" s="90">
        <f>AT844-SUM(AW$9:AW844)</f>
        <v>2.2054669898507058</v>
      </c>
      <c r="AV844" s="48">
        <f t="shared" si="272"/>
        <v>0.26431718061674009</v>
      </c>
      <c r="AW844" s="31">
        <f t="shared" si="279"/>
        <v>5.8500450659169792E-3</v>
      </c>
      <c r="AX844" s="90">
        <f>SUM(AW$9:AW844)*RRF</f>
        <v>82.456173107104505</v>
      </c>
      <c r="AY844" s="96"/>
    </row>
    <row r="845" spans="1:51" x14ac:dyDescent="0.25">
      <c r="A845" s="14">
        <f t="shared" si="273"/>
        <v>8.36</v>
      </c>
      <c r="B845" s="59">
        <f>IF($B$4="AY",0,IFERROR(P*INDEX('UWYr writing pattern'!$C$4:$C$18,MATCH('Extended model w.Calcs'!$A845,'UWYr writing pattern'!$A$4:$A$18,0)) / 25,B844))</f>
        <v>0</v>
      </c>
      <c r="C845" s="36">
        <f t="shared" si="274"/>
        <v>1.4577495023309954E-48</v>
      </c>
      <c r="E845" s="48">
        <f t="shared" si="260"/>
        <v>25.08</v>
      </c>
      <c r="F845" s="34">
        <f t="shared" si="275"/>
        <v>4.8721314254024591E-49</v>
      </c>
      <c r="G845" s="31">
        <f>SUM($F$9:F845)*RLR</f>
        <v>119.99999999999996</v>
      </c>
      <c r="H845" s="32"/>
      <c r="I845" s="36">
        <f>G845-SUM($L$9:L845)</f>
        <v>4.334543275952683</v>
      </c>
      <c r="K845" s="48">
        <f t="shared" si="261"/>
        <v>0.26408450704225356</v>
      </c>
      <c r="L845" s="31">
        <f t="shared" si="276"/>
        <v>1.1487305501641398E-2</v>
      </c>
      <c r="M845" s="36">
        <f>SUM($L$9:L845)*RRF</f>
        <v>80.965819706833088</v>
      </c>
      <c r="N845" s="33"/>
      <c r="O845" s="36">
        <f t="shared" si="262"/>
        <v>85.300362982785771</v>
      </c>
      <c r="P845" s="33"/>
      <c r="Q845" s="33"/>
      <c r="R845" s="33"/>
      <c r="S845" s="33"/>
      <c r="T845" s="33"/>
      <c r="U845" s="33"/>
      <c r="V845" s="33"/>
      <c r="W845" s="31">
        <f t="shared" si="263"/>
        <v>1.2245095819580359E-48</v>
      </c>
      <c r="X845" s="31">
        <f t="shared" si="264"/>
        <v>3.034180293166878</v>
      </c>
      <c r="Y845" s="31">
        <f t="shared" si="265"/>
        <v>3.034180293166878</v>
      </c>
      <c r="Z845" s="31">
        <f t="shared" si="266"/>
        <v>-1.3003629827857708</v>
      </c>
      <c r="AA845" s="31"/>
      <c r="AB845" s="31"/>
      <c r="AC845" s="31"/>
      <c r="AD845" s="31"/>
      <c r="AE845" s="31"/>
      <c r="AF845" s="31"/>
      <c r="AG845" s="31"/>
      <c r="AH845" s="33">
        <f t="shared" si="267"/>
        <v>0.96387880603372722</v>
      </c>
      <c r="AI845" s="33">
        <f t="shared" si="268"/>
        <v>1.0154805116998307</v>
      </c>
      <c r="AJ845" s="33">
        <f t="shared" si="269"/>
        <v>0.99999999999999967</v>
      </c>
      <c r="AK845" s="95">
        <f t="shared" si="270"/>
        <v>0.98158258093492512</v>
      </c>
      <c r="AL845" s="3">
        <f t="shared" si="271"/>
        <v>0.98166968698596913</v>
      </c>
      <c r="AM845" s="3"/>
      <c r="AN845" s="3"/>
      <c r="AO845" s="3"/>
      <c r="AP845" s="3"/>
      <c r="AQ845" s="3"/>
      <c r="AR845" s="90">
        <f t="shared" si="277"/>
        <v>0</v>
      </c>
      <c r="AS845" s="91">
        <f t="shared" si="278"/>
        <v>0</v>
      </c>
      <c r="AT845" s="89">
        <f>SUM(AS$9:AS845)*RLR</f>
        <v>120</v>
      </c>
      <c r="AU845" s="90">
        <f>AT845-SUM(AW$9:AW845)</f>
        <v>2.1996375616837014</v>
      </c>
      <c r="AV845" s="48">
        <f t="shared" si="272"/>
        <v>0.26408450704225356</v>
      </c>
      <c r="AW845" s="31">
        <f t="shared" si="279"/>
        <v>5.829428167006271E-3</v>
      </c>
      <c r="AX845" s="90">
        <f>SUM(AW$9:AW845)*RRF</f>
        <v>82.460253706821405</v>
      </c>
      <c r="AY845" s="96"/>
    </row>
    <row r="846" spans="1:51" x14ac:dyDescent="0.25">
      <c r="A846" s="14">
        <f t="shared" si="273"/>
        <v>8.3699999999999992</v>
      </c>
      <c r="B846" s="59">
        <f>IF($B$4="AY",0,IFERROR(P*INDEX('UWYr writing pattern'!$C$4:$C$18,MATCH('Extended model w.Calcs'!$A846,'UWYr writing pattern'!$A$4:$A$18,0)) / 25,B845))</f>
        <v>0</v>
      </c>
      <c r="C846" s="36">
        <f t="shared" si="274"/>
        <v>1.0921459271463817E-48</v>
      </c>
      <c r="E846" s="48">
        <f t="shared" si="260"/>
        <v>25.11</v>
      </c>
      <c r="F846" s="34">
        <f t="shared" si="275"/>
        <v>3.656035751846136E-49</v>
      </c>
      <c r="G846" s="31">
        <f>SUM($F$9:F846)*RLR</f>
        <v>119.99999999999996</v>
      </c>
      <c r="H846" s="32"/>
      <c r="I846" s="36">
        <f>G846-SUM($L$9:L846)</f>
        <v>4.3230964187098522</v>
      </c>
      <c r="K846" s="48">
        <f t="shared" si="261"/>
        <v>0.26385224274406333</v>
      </c>
      <c r="L846" s="31">
        <f t="shared" si="276"/>
        <v>1.1446857242832792E-2</v>
      </c>
      <c r="M846" s="36">
        <f>SUM($L$9:L846)*RRF</f>
        <v>80.973832506903065</v>
      </c>
      <c r="N846" s="33"/>
      <c r="O846" s="36">
        <f t="shared" si="262"/>
        <v>85.296928925612917</v>
      </c>
      <c r="P846" s="33"/>
      <c r="Q846" s="33"/>
      <c r="R846" s="33"/>
      <c r="S846" s="33"/>
      <c r="T846" s="33"/>
      <c r="U846" s="33"/>
      <c r="V846" s="33"/>
      <c r="W846" s="31">
        <f t="shared" si="263"/>
        <v>9.1740257880296059E-49</v>
      </c>
      <c r="X846" s="31">
        <f t="shared" si="264"/>
        <v>3.0261674930968963</v>
      </c>
      <c r="Y846" s="31">
        <f t="shared" si="265"/>
        <v>3.0261674930968963</v>
      </c>
      <c r="Z846" s="31">
        <f t="shared" si="266"/>
        <v>-1.2969289256129173</v>
      </c>
      <c r="AA846" s="31"/>
      <c r="AB846" s="31"/>
      <c r="AC846" s="31"/>
      <c r="AD846" s="31"/>
      <c r="AE846" s="31"/>
      <c r="AF846" s="31"/>
      <c r="AG846" s="31"/>
      <c r="AH846" s="33">
        <f t="shared" si="267"/>
        <v>0.96397419651075078</v>
      </c>
      <c r="AI846" s="33">
        <f t="shared" si="268"/>
        <v>1.0154396300668205</v>
      </c>
      <c r="AJ846" s="33">
        <f t="shared" si="269"/>
        <v>0.99999999999999967</v>
      </c>
      <c r="AK846" s="95">
        <f t="shared" si="270"/>
        <v>0.98163113298124749</v>
      </c>
      <c r="AL846" s="3">
        <f t="shared" si="271"/>
        <v>0.98171809450273151</v>
      </c>
      <c r="AM846" s="3"/>
      <c r="AN846" s="3"/>
      <c r="AO846" s="3"/>
      <c r="AP846" s="3"/>
      <c r="AQ846" s="3"/>
      <c r="AR846" s="90">
        <f t="shared" si="277"/>
        <v>0</v>
      </c>
      <c r="AS846" s="91">
        <f t="shared" si="278"/>
        <v>0</v>
      </c>
      <c r="AT846" s="89">
        <f>SUM(AS$9:AS846)*RLR</f>
        <v>120</v>
      </c>
      <c r="AU846" s="90">
        <f>AT846-SUM(AW$9:AW846)</f>
        <v>2.1938286596722065</v>
      </c>
      <c r="AV846" s="48">
        <f t="shared" si="272"/>
        <v>0.26385224274406333</v>
      </c>
      <c r="AW846" s="31">
        <f t="shared" si="279"/>
        <v>5.8089020114886489E-3</v>
      </c>
      <c r="AX846" s="90">
        <f>SUM(AW$9:AW846)*RRF</f>
        <v>82.464319938229451</v>
      </c>
      <c r="AY846" s="96"/>
    </row>
    <row r="847" spans="1:51" x14ac:dyDescent="0.25">
      <c r="A847" s="14">
        <f t="shared" si="273"/>
        <v>8.3800000000000008</v>
      </c>
      <c r="B847" s="59">
        <f>IF($B$4="AY",0,IFERROR(P*INDEX('UWYr writing pattern'!$C$4:$C$18,MATCH('Extended model w.Calcs'!$A847,'UWYr writing pattern'!$A$4:$A$18,0)) / 25,B846))</f>
        <v>0</v>
      </c>
      <c r="C847" s="36">
        <f t="shared" si="274"/>
        <v>8.1790808483992532E-49</v>
      </c>
      <c r="E847" s="48">
        <f t="shared" si="260"/>
        <v>25.14</v>
      </c>
      <c r="F847" s="34">
        <f t="shared" si="275"/>
        <v>2.7423784230645644E-49</v>
      </c>
      <c r="G847" s="31">
        <f>SUM($F$9:F847)*RLR</f>
        <v>119.99999999999996</v>
      </c>
      <c r="H847" s="32"/>
      <c r="I847" s="36">
        <f>G847-SUM($L$9:L847)</f>
        <v>4.3116898318531014</v>
      </c>
      <c r="K847" s="48">
        <f t="shared" si="261"/>
        <v>0.26362038664323373</v>
      </c>
      <c r="L847" s="31">
        <f t="shared" si="276"/>
        <v>1.1406586856754228E-2</v>
      </c>
      <c r="M847" s="36">
        <f>SUM($L$9:L847)*RRF</f>
        <v>80.981817117702789</v>
      </c>
      <c r="N847" s="33"/>
      <c r="O847" s="36">
        <f t="shared" si="262"/>
        <v>85.293506949555891</v>
      </c>
      <c r="P847" s="33"/>
      <c r="Q847" s="33"/>
      <c r="R847" s="33"/>
      <c r="S847" s="33"/>
      <c r="T847" s="33"/>
      <c r="U847" s="33"/>
      <c r="V847" s="33"/>
      <c r="W847" s="31">
        <f t="shared" si="263"/>
        <v>6.8704279126553717E-49</v>
      </c>
      <c r="X847" s="31">
        <f t="shared" si="264"/>
        <v>3.0181828822971708</v>
      </c>
      <c r="Y847" s="31">
        <f t="shared" si="265"/>
        <v>3.0181828822971708</v>
      </c>
      <c r="Z847" s="31">
        <f t="shared" si="266"/>
        <v>-1.2935069495558906</v>
      </c>
      <c r="AA847" s="31"/>
      <c r="AB847" s="31"/>
      <c r="AC847" s="31"/>
      <c r="AD847" s="31"/>
      <c r="AE847" s="31"/>
      <c r="AF847" s="31"/>
      <c r="AG847" s="31"/>
      <c r="AH847" s="33">
        <f t="shared" si="267"/>
        <v>0.96406925140122368</v>
      </c>
      <c r="AI847" s="33">
        <f t="shared" si="268"/>
        <v>1.0153988922566177</v>
      </c>
      <c r="AJ847" s="33">
        <f t="shared" si="269"/>
        <v>0.99999999999999967</v>
      </c>
      <c r="AK847" s="95">
        <f t="shared" si="270"/>
        <v>0.98167951452005409</v>
      </c>
      <c r="AL847" s="3">
        <f t="shared" si="271"/>
        <v>0.9817663317204024</v>
      </c>
      <c r="AM847" s="3"/>
      <c r="AN847" s="3"/>
      <c r="AO847" s="3"/>
      <c r="AP847" s="3"/>
      <c r="AQ847" s="3"/>
      <c r="AR847" s="90">
        <f t="shared" si="277"/>
        <v>0</v>
      </c>
      <c r="AS847" s="91">
        <f t="shared" si="278"/>
        <v>0</v>
      </c>
      <c r="AT847" s="89">
        <f>SUM(AS$9:AS847)*RLR</f>
        <v>120</v>
      </c>
      <c r="AU847" s="90">
        <f>AT847-SUM(AW$9:AW847)</f>
        <v>2.1880401935517</v>
      </c>
      <c r="AV847" s="48">
        <f t="shared" si="272"/>
        <v>0.26362038664323373</v>
      </c>
      <c r="AW847" s="31">
        <f t="shared" si="279"/>
        <v>5.7884661205071406E-3</v>
      </c>
      <c r="AX847" s="90">
        <f>SUM(AW$9:AW847)*RRF</f>
        <v>82.468371864513799</v>
      </c>
      <c r="AY847" s="96"/>
    </row>
    <row r="848" spans="1:51" x14ac:dyDescent="0.25">
      <c r="A848" s="14">
        <f t="shared" si="273"/>
        <v>8.39</v>
      </c>
      <c r="B848" s="59">
        <f>IF($B$4="AY",0,IFERROR(P*INDEX('UWYr writing pattern'!$C$4:$C$18,MATCH('Extended model w.Calcs'!$A848,'UWYr writing pattern'!$A$4:$A$18,0)) / 25,B847))</f>
        <v>0</v>
      </c>
      <c r="C848" s="36">
        <f t="shared" si="274"/>
        <v>6.1228599231116808E-49</v>
      </c>
      <c r="E848" s="48">
        <f t="shared" si="260"/>
        <v>25.17</v>
      </c>
      <c r="F848" s="34">
        <f t="shared" si="275"/>
        <v>2.0562209252875724E-49</v>
      </c>
      <c r="G848" s="31">
        <f>SUM($F$9:F848)*RLR</f>
        <v>119.99999999999996</v>
      </c>
      <c r="H848" s="32"/>
      <c r="I848" s="36">
        <f>G848-SUM($L$9:L848)</f>
        <v>4.3003233384475124</v>
      </c>
      <c r="K848" s="48">
        <f t="shared" si="261"/>
        <v>0.26338893766461807</v>
      </c>
      <c r="L848" s="31">
        <f t="shared" si="276"/>
        <v>1.1366493405588141E-2</v>
      </c>
      <c r="M848" s="36">
        <f>SUM($L$9:L848)*RRF</f>
        <v>80.989773663086709</v>
      </c>
      <c r="N848" s="33"/>
      <c r="O848" s="36">
        <f t="shared" si="262"/>
        <v>85.290097001534221</v>
      </c>
      <c r="P848" s="33"/>
      <c r="Q848" s="33"/>
      <c r="R848" s="33"/>
      <c r="S848" s="33"/>
      <c r="T848" s="33"/>
      <c r="U848" s="33"/>
      <c r="V848" s="33"/>
      <c r="W848" s="31">
        <f t="shared" si="263"/>
        <v>5.1432023354138111E-49</v>
      </c>
      <c r="X848" s="31">
        <f t="shared" si="264"/>
        <v>3.0102263369132585</v>
      </c>
      <c r="Y848" s="31">
        <f t="shared" si="265"/>
        <v>3.0102263369132585</v>
      </c>
      <c r="Z848" s="31">
        <f t="shared" si="266"/>
        <v>-1.290097001534221</v>
      </c>
      <c r="AA848" s="31"/>
      <c r="AB848" s="31"/>
      <c r="AC848" s="31"/>
      <c r="AD848" s="31"/>
      <c r="AE848" s="31"/>
      <c r="AF848" s="31"/>
      <c r="AG848" s="31"/>
      <c r="AH848" s="33">
        <f t="shared" si="267"/>
        <v>0.9641639721796037</v>
      </c>
      <c r="AI848" s="33">
        <f t="shared" si="268"/>
        <v>1.0153582976373121</v>
      </c>
      <c r="AJ848" s="33">
        <f t="shared" si="269"/>
        <v>0.99999999999999967</v>
      </c>
      <c r="AK848" s="95">
        <f t="shared" si="270"/>
        <v>0.98172772629918459</v>
      </c>
      <c r="AL848" s="3">
        <f t="shared" si="271"/>
        <v>0.98181439938722037</v>
      </c>
      <c r="AM848" s="3"/>
      <c r="AN848" s="3"/>
      <c r="AO848" s="3"/>
      <c r="AP848" s="3"/>
      <c r="AQ848" s="3"/>
      <c r="AR848" s="90">
        <f t="shared" si="277"/>
        <v>0</v>
      </c>
      <c r="AS848" s="91">
        <f t="shared" si="278"/>
        <v>0</v>
      </c>
      <c r="AT848" s="89">
        <f>SUM(AS$9:AS848)*RLR</f>
        <v>120</v>
      </c>
      <c r="AU848" s="90">
        <f>AT848-SUM(AW$9:AW848)</f>
        <v>2.1822720735335537</v>
      </c>
      <c r="AV848" s="48">
        <f t="shared" si="272"/>
        <v>0.26338893766461807</v>
      </c>
      <c r="AW848" s="31">
        <f t="shared" si="279"/>
        <v>5.7681200181503509E-3</v>
      </c>
      <c r="AX848" s="90">
        <f>SUM(AW$9:AW848)*RRF</f>
        <v>82.472409548526514</v>
      </c>
      <c r="AY848" s="96"/>
    </row>
    <row r="849" spans="1:51" x14ac:dyDescent="0.25">
      <c r="A849" s="14">
        <f t="shared" si="273"/>
        <v>8.4</v>
      </c>
      <c r="B849" s="59">
        <f>IF($B$4="AY",0,IFERROR(P*INDEX('UWYr writing pattern'!$C$4:$C$18,MATCH('Extended model w.Calcs'!$A849,'UWYr writing pattern'!$A$4:$A$18,0)) / 25,B848))</f>
        <v>0</v>
      </c>
      <c r="C849" s="36">
        <f t="shared" si="274"/>
        <v>4.5817360804644705E-49</v>
      </c>
      <c r="E849" s="48">
        <f t="shared" si="260"/>
        <v>25.200000000000003</v>
      </c>
      <c r="F849" s="34">
        <f t="shared" si="275"/>
        <v>1.5411238426472103E-49</v>
      </c>
      <c r="G849" s="31">
        <f>SUM($F$9:F849)*RLR</f>
        <v>119.99999999999996</v>
      </c>
      <c r="H849" s="32"/>
      <c r="I849" s="36">
        <f>G849-SUM($L$9:L849)</f>
        <v>4.2889967624902283</v>
      </c>
      <c r="K849" s="48">
        <f t="shared" si="261"/>
        <v>0.26315789473684209</v>
      </c>
      <c r="L849" s="31">
        <f t="shared" si="276"/>
        <v>1.132657595728054E-2</v>
      </c>
      <c r="M849" s="36">
        <f>SUM($L$9:L849)*RRF</f>
        <v>80.997702266256809</v>
      </c>
      <c r="N849" s="33"/>
      <c r="O849" s="36">
        <f t="shared" si="262"/>
        <v>85.286699028747037</v>
      </c>
      <c r="P849" s="33"/>
      <c r="Q849" s="33"/>
      <c r="R849" s="33"/>
      <c r="S849" s="33"/>
      <c r="T849" s="33"/>
      <c r="U849" s="33"/>
      <c r="V849" s="33"/>
      <c r="W849" s="31">
        <f t="shared" si="263"/>
        <v>3.848658307590155E-49</v>
      </c>
      <c r="X849" s="31">
        <f t="shared" si="264"/>
        <v>3.0022977337431596</v>
      </c>
      <c r="Y849" s="31">
        <f t="shared" si="265"/>
        <v>3.0022977337431596</v>
      </c>
      <c r="Z849" s="31">
        <f t="shared" si="266"/>
        <v>-1.2866990287470372</v>
      </c>
      <c r="AA849" s="31"/>
      <c r="AB849" s="31"/>
      <c r="AC849" s="31"/>
      <c r="AD849" s="31"/>
      <c r="AE849" s="31"/>
      <c r="AF849" s="31"/>
      <c r="AG849" s="31"/>
      <c r="AH849" s="33">
        <f t="shared" si="267"/>
        <v>0.96425836031258105</v>
      </c>
      <c r="AI849" s="33">
        <f t="shared" si="268"/>
        <v>1.0153178455803218</v>
      </c>
      <c r="AJ849" s="33">
        <f t="shared" si="269"/>
        <v>0.99999999999999967</v>
      </c>
      <c r="AK849" s="95">
        <f t="shared" si="270"/>
        <v>0.9817757690625456</v>
      </c>
      <c r="AL849" s="3">
        <f t="shared" si="271"/>
        <v>0.98186229824748228</v>
      </c>
      <c r="AM849" s="3"/>
      <c r="AN849" s="3"/>
      <c r="AO849" s="3"/>
      <c r="AP849" s="3"/>
      <c r="AQ849" s="3"/>
      <c r="AR849" s="90">
        <f t="shared" si="277"/>
        <v>0</v>
      </c>
      <c r="AS849" s="91">
        <f t="shared" si="278"/>
        <v>0</v>
      </c>
      <c r="AT849" s="89">
        <f>SUM(AS$9:AS849)*RLR</f>
        <v>120</v>
      </c>
      <c r="AU849" s="90">
        <f>AT849-SUM(AW$9:AW849)</f>
        <v>2.1765242103021194</v>
      </c>
      <c r="AV849" s="48">
        <f t="shared" si="272"/>
        <v>0.26315789473684209</v>
      </c>
      <c r="AW849" s="31">
        <f t="shared" si="279"/>
        <v>5.7478632314316601E-3</v>
      </c>
      <c r="AX849" s="90">
        <f>SUM(AW$9:AW849)*RRF</f>
        <v>82.476433052788508</v>
      </c>
      <c r="AY849" s="96"/>
    </row>
    <row r="850" spans="1:51" x14ac:dyDescent="0.25">
      <c r="A850" s="14">
        <f t="shared" si="273"/>
        <v>8.41</v>
      </c>
      <c r="B850" s="59">
        <f>IF($B$4="AY",0,IFERROR(P*INDEX('UWYr writing pattern'!$C$4:$C$18,MATCH('Extended model w.Calcs'!$A850,'UWYr writing pattern'!$A$4:$A$18,0)) / 25,B849))</f>
        <v>0</v>
      </c>
      <c r="C850" s="36">
        <f t="shared" si="274"/>
        <v>3.4271385881874239E-49</v>
      </c>
      <c r="E850" s="48">
        <f t="shared" si="260"/>
        <v>25.23</v>
      </c>
      <c r="F850" s="34">
        <f t="shared" si="275"/>
        <v>1.1545974922770468E-49</v>
      </c>
      <c r="G850" s="31">
        <f>SUM($F$9:F850)*RLR</f>
        <v>119.99999999999996</v>
      </c>
      <c r="H850" s="32"/>
      <c r="I850" s="36">
        <f>G850-SUM($L$9:L850)</f>
        <v>4.2777099289047271</v>
      </c>
      <c r="K850" s="48">
        <f t="shared" si="261"/>
        <v>0.26292725679228746</v>
      </c>
      <c r="L850" s="31">
        <f t="shared" si="276"/>
        <v>1.1286833585500601E-2</v>
      </c>
      <c r="M850" s="36">
        <f>SUM($L$9:L850)*RRF</f>
        <v>81.005603049766663</v>
      </c>
      <c r="N850" s="33"/>
      <c r="O850" s="36">
        <f t="shared" si="262"/>
        <v>85.28331297867139</v>
      </c>
      <c r="P850" s="33"/>
      <c r="Q850" s="33"/>
      <c r="R850" s="33"/>
      <c r="S850" s="33"/>
      <c r="T850" s="33"/>
      <c r="U850" s="33"/>
      <c r="V850" s="33"/>
      <c r="W850" s="31">
        <f t="shared" si="263"/>
        <v>2.8787964140774357E-49</v>
      </c>
      <c r="X850" s="31">
        <f t="shared" si="264"/>
        <v>2.994396950233309</v>
      </c>
      <c r="Y850" s="31">
        <f t="shared" si="265"/>
        <v>2.994396950233309</v>
      </c>
      <c r="Z850" s="31">
        <f t="shared" si="266"/>
        <v>-1.2833129786713897</v>
      </c>
      <c r="AA850" s="31"/>
      <c r="AB850" s="31"/>
      <c r="AC850" s="31"/>
      <c r="AD850" s="31"/>
      <c r="AE850" s="31"/>
      <c r="AF850" s="31"/>
      <c r="AG850" s="31"/>
      <c r="AH850" s="33">
        <f t="shared" si="267"/>
        <v>0.9643524172591269</v>
      </c>
      <c r="AI850" s="33">
        <f t="shared" si="268"/>
        <v>1.0152775354603736</v>
      </c>
      <c r="AJ850" s="33">
        <f t="shared" si="269"/>
        <v>0.99999999999999967</v>
      </c>
      <c r="AK850" s="95">
        <f t="shared" si="270"/>
        <v>0.98182364355013563</v>
      </c>
      <c r="AL850" s="3">
        <f t="shared" si="271"/>
        <v>0.98191002904156799</v>
      </c>
      <c r="AM850" s="3"/>
      <c r="AN850" s="3"/>
      <c r="AO850" s="3"/>
      <c r="AP850" s="3"/>
      <c r="AQ850" s="3"/>
      <c r="AR850" s="90">
        <f t="shared" si="277"/>
        <v>0</v>
      </c>
      <c r="AS850" s="91">
        <f t="shared" si="278"/>
        <v>0</v>
      </c>
      <c r="AT850" s="89">
        <f>SUM(AS$9:AS850)*RLR</f>
        <v>120</v>
      </c>
      <c r="AU850" s="90">
        <f>AT850-SUM(AW$9:AW850)</f>
        <v>2.170796515011844</v>
      </c>
      <c r="AV850" s="48">
        <f t="shared" si="272"/>
        <v>0.26292725679228746</v>
      </c>
      <c r="AW850" s="31">
        <f t="shared" si="279"/>
        <v>5.7276952902687349E-3</v>
      </c>
      <c r="AX850" s="90">
        <f>SUM(AW$9:AW850)*RRF</f>
        <v>82.480442439491711</v>
      </c>
      <c r="AY850" s="96"/>
    </row>
    <row r="851" spans="1:51" x14ac:dyDescent="0.25">
      <c r="A851" s="14">
        <f t="shared" si="273"/>
        <v>8.42</v>
      </c>
      <c r="B851" s="59">
        <f>IF($B$4="AY",0,IFERROR(P*INDEX('UWYr writing pattern'!$C$4:$C$18,MATCH('Extended model w.Calcs'!$A851,'UWYr writing pattern'!$A$4:$A$18,0)) / 25,B850))</f>
        <v>0</v>
      </c>
      <c r="C851" s="36">
        <f t="shared" si="274"/>
        <v>2.5624715223877369E-49</v>
      </c>
      <c r="E851" s="48">
        <f t="shared" si="260"/>
        <v>25.259999999999998</v>
      </c>
      <c r="F851" s="34">
        <f t="shared" si="275"/>
        <v>8.6466706579968713E-50</v>
      </c>
      <c r="G851" s="31">
        <f>SUM($F$9:F851)*RLR</f>
        <v>119.99999999999996</v>
      </c>
      <c r="H851" s="32"/>
      <c r="I851" s="36">
        <f>G851-SUM($L$9:L851)</f>
        <v>4.2664626635351226</v>
      </c>
      <c r="K851" s="48">
        <f t="shared" si="261"/>
        <v>0.26269702276707529</v>
      </c>
      <c r="L851" s="31">
        <f t="shared" si="276"/>
        <v>1.1247265369600509E-2</v>
      </c>
      <c r="M851" s="36">
        <f>SUM($L$9:L851)*RRF</f>
        <v>81.01347613552538</v>
      </c>
      <c r="N851" s="33"/>
      <c r="O851" s="36">
        <f t="shared" si="262"/>
        <v>85.279938799060503</v>
      </c>
      <c r="P851" s="33"/>
      <c r="Q851" s="33"/>
      <c r="R851" s="33"/>
      <c r="S851" s="33"/>
      <c r="T851" s="33"/>
      <c r="U851" s="33"/>
      <c r="V851" s="33"/>
      <c r="W851" s="31">
        <f t="shared" si="263"/>
        <v>2.1524760788056988E-49</v>
      </c>
      <c r="X851" s="31">
        <f t="shared" si="264"/>
        <v>2.9865238644745857</v>
      </c>
      <c r="Y851" s="31">
        <f t="shared" si="265"/>
        <v>2.9865238644745857</v>
      </c>
      <c r="Z851" s="31">
        <f t="shared" si="266"/>
        <v>-1.2799387990605027</v>
      </c>
      <c r="AA851" s="31"/>
      <c r="AB851" s="31"/>
      <c r="AC851" s="31"/>
      <c r="AD851" s="31"/>
      <c r="AE851" s="31"/>
      <c r="AF851" s="31"/>
      <c r="AG851" s="31"/>
      <c r="AH851" s="33">
        <f t="shared" si="267"/>
        <v>0.96444614447054022</v>
      </c>
      <c r="AI851" s="33">
        <f t="shared" si="268"/>
        <v>1.0152373666554821</v>
      </c>
      <c r="AJ851" s="33">
        <f t="shared" si="269"/>
        <v>0.99999999999999967</v>
      </c>
      <c r="AK851" s="95">
        <f t="shared" si="270"/>
        <v>0.98187135049806862</v>
      </c>
      <c r="AL851" s="3">
        <f t="shared" si="271"/>
        <v>0.98195759250596348</v>
      </c>
      <c r="AM851" s="3"/>
      <c r="AN851" s="3"/>
      <c r="AO851" s="3"/>
      <c r="AP851" s="3"/>
      <c r="AQ851" s="3"/>
      <c r="AR851" s="90">
        <f t="shared" si="277"/>
        <v>0</v>
      </c>
      <c r="AS851" s="91">
        <f t="shared" si="278"/>
        <v>0</v>
      </c>
      <c r="AT851" s="89">
        <f>SUM(AS$9:AS851)*RLR</f>
        <v>120</v>
      </c>
      <c r="AU851" s="90">
        <f>AT851-SUM(AW$9:AW851)</f>
        <v>2.1650888992843846</v>
      </c>
      <c r="AV851" s="48">
        <f t="shared" si="272"/>
        <v>0.26269702276707529</v>
      </c>
      <c r="AW851" s="31">
        <f t="shared" si="279"/>
        <v>5.7076157274632182E-3</v>
      </c>
      <c r="AX851" s="90">
        <f>SUM(AW$9:AW851)*RRF</f>
        <v>82.484437770500932</v>
      </c>
      <c r="AY851" s="96"/>
    </row>
    <row r="852" spans="1:51" x14ac:dyDescent="0.25">
      <c r="A852" s="14">
        <f t="shared" si="273"/>
        <v>8.43</v>
      </c>
      <c r="B852" s="59">
        <f>IF($B$4="AY",0,IFERROR(P*INDEX('UWYr writing pattern'!$C$4:$C$18,MATCH('Extended model w.Calcs'!$A852,'UWYr writing pattern'!$A$4:$A$18,0)) / 25,B851))</f>
        <v>0</v>
      </c>
      <c r="C852" s="36">
        <f t="shared" si="274"/>
        <v>1.9151912158325948E-49</v>
      </c>
      <c r="E852" s="48">
        <f t="shared" si="260"/>
        <v>25.29</v>
      </c>
      <c r="F852" s="34">
        <f t="shared" si="275"/>
        <v>6.4728030655514236E-50</v>
      </c>
      <c r="G852" s="31">
        <f>SUM($F$9:F852)*RLR</f>
        <v>119.99999999999996</v>
      </c>
      <c r="H852" s="32"/>
      <c r="I852" s="36">
        <f>G852-SUM($L$9:L852)</f>
        <v>4.2552547931405513</v>
      </c>
      <c r="K852" s="48">
        <f t="shared" si="261"/>
        <v>0.26246719160104987</v>
      </c>
      <c r="L852" s="31">
        <f t="shared" si="276"/>
        <v>1.1207870394575627E-2</v>
      </c>
      <c r="M852" s="36">
        <f>SUM($L$9:L852)*RRF</f>
        <v>81.021321644801574</v>
      </c>
      <c r="N852" s="33"/>
      <c r="O852" s="36">
        <f t="shared" si="262"/>
        <v>85.276576437942126</v>
      </c>
      <c r="P852" s="33"/>
      <c r="Q852" s="33"/>
      <c r="R852" s="33"/>
      <c r="S852" s="33"/>
      <c r="T852" s="33"/>
      <c r="U852" s="33"/>
      <c r="V852" s="33"/>
      <c r="W852" s="31">
        <f t="shared" si="263"/>
        <v>1.6087606212993794E-49</v>
      </c>
      <c r="X852" s="31">
        <f t="shared" si="264"/>
        <v>2.9786783551983858</v>
      </c>
      <c r="Y852" s="31">
        <f t="shared" si="265"/>
        <v>2.9786783551983858</v>
      </c>
      <c r="Z852" s="31">
        <f t="shared" si="266"/>
        <v>-1.2765764379421256</v>
      </c>
      <c r="AA852" s="31"/>
      <c r="AB852" s="31"/>
      <c r="AC852" s="31"/>
      <c r="AD852" s="31"/>
      <c r="AE852" s="31"/>
      <c r="AF852" s="31"/>
      <c r="AG852" s="31"/>
      <c r="AH852" s="33">
        <f t="shared" si="267"/>
        <v>0.96453954339049497</v>
      </c>
      <c r="AI852" s="33">
        <f t="shared" si="268"/>
        <v>1.0151973385469302</v>
      </c>
      <c r="AJ852" s="33">
        <f t="shared" si="269"/>
        <v>0.99999999999999967</v>
      </c>
      <c r="AK852" s="95">
        <f t="shared" si="270"/>
        <v>0.98191889063859783</v>
      </c>
      <c r="AL852" s="3">
        <f t="shared" si="271"/>
        <v>0.98200498937328562</v>
      </c>
      <c r="AM852" s="3"/>
      <c r="AN852" s="3"/>
      <c r="AO852" s="3"/>
      <c r="AP852" s="3"/>
      <c r="AQ852" s="3"/>
      <c r="AR852" s="90">
        <f t="shared" si="277"/>
        <v>0</v>
      </c>
      <c r="AS852" s="91">
        <f t="shared" si="278"/>
        <v>0</v>
      </c>
      <c r="AT852" s="89">
        <f>SUM(AS$9:AS852)*RLR</f>
        <v>120</v>
      </c>
      <c r="AU852" s="90">
        <f>AT852-SUM(AW$9:AW852)</f>
        <v>2.1594012752057097</v>
      </c>
      <c r="AV852" s="48">
        <f t="shared" si="272"/>
        <v>0.26246719160104987</v>
      </c>
      <c r="AW852" s="31">
        <f t="shared" si="279"/>
        <v>5.6876240786805201E-3</v>
      </c>
      <c r="AX852" s="90">
        <f>SUM(AW$9:AW852)*RRF</f>
        <v>82.488419107355995</v>
      </c>
      <c r="AY852" s="96"/>
    </row>
    <row r="853" spans="1:51" x14ac:dyDescent="0.25">
      <c r="A853" s="14">
        <f t="shared" si="273"/>
        <v>8.44</v>
      </c>
      <c r="B853" s="59">
        <f>IF($B$4="AY",0,IFERROR(P*INDEX('UWYr writing pattern'!$C$4:$C$18,MATCH('Extended model w.Calcs'!$A853,'UWYr writing pattern'!$A$4:$A$18,0)) / 25,B852))</f>
        <v>0</v>
      </c>
      <c r="C853" s="36">
        <f t="shared" si="274"/>
        <v>1.4308393573485316E-49</v>
      </c>
      <c r="E853" s="48">
        <f t="shared" si="260"/>
        <v>25.32</v>
      </c>
      <c r="F853" s="34">
        <f t="shared" si="275"/>
        <v>4.8435185848406321E-50</v>
      </c>
      <c r="G853" s="31">
        <f>SUM($F$9:F853)*RLR</f>
        <v>119.99999999999996</v>
      </c>
      <c r="H853" s="32"/>
      <c r="I853" s="36">
        <f>G853-SUM($L$9:L853)</f>
        <v>4.2440861453895309</v>
      </c>
      <c r="K853" s="48">
        <f t="shared" si="261"/>
        <v>0.26223776223776224</v>
      </c>
      <c r="L853" s="31">
        <f t="shared" si="276"/>
        <v>1.1168647751025069E-2</v>
      </c>
      <c r="M853" s="36">
        <f>SUM($L$9:L853)*RRF</f>
        <v>81.029139698227297</v>
      </c>
      <c r="N853" s="33"/>
      <c r="O853" s="36">
        <f t="shared" si="262"/>
        <v>85.273225843616828</v>
      </c>
      <c r="P853" s="33"/>
      <c r="Q853" s="33"/>
      <c r="R853" s="33"/>
      <c r="S853" s="33"/>
      <c r="T853" s="33"/>
      <c r="U853" s="33"/>
      <c r="V853" s="33"/>
      <c r="W853" s="31">
        <f t="shared" si="263"/>
        <v>1.2019050601727663E-49</v>
      </c>
      <c r="X853" s="31">
        <f t="shared" si="264"/>
        <v>2.9708603017726714</v>
      </c>
      <c r="Y853" s="31">
        <f t="shared" si="265"/>
        <v>2.9708603017726714</v>
      </c>
      <c r="Z853" s="31">
        <f t="shared" si="266"/>
        <v>-1.273225843616828</v>
      </c>
      <c r="AA853" s="31"/>
      <c r="AB853" s="31"/>
      <c r="AC853" s="31"/>
      <c r="AD853" s="31"/>
      <c r="AE853" s="31"/>
      <c r="AF853" s="31"/>
      <c r="AG853" s="31"/>
      <c r="AH853" s="33">
        <f t="shared" si="267"/>
        <v>0.96463261545508683</v>
      </c>
      <c r="AI853" s="33">
        <f t="shared" si="268"/>
        <v>1.015157450519248</v>
      </c>
      <c r="AJ853" s="33">
        <f t="shared" si="269"/>
        <v>0.99999999999999967</v>
      </c>
      <c r="AK853" s="95">
        <f t="shared" si="270"/>
        <v>0.98196626470013926</v>
      </c>
      <c r="AL853" s="3">
        <f t="shared" si="271"/>
        <v>0.98205222037230588</v>
      </c>
      <c r="AM853" s="3"/>
      <c r="AN853" s="3"/>
      <c r="AO853" s="3"/>
      <c r="AP853" s="3"/>
      <c r="AQ853" s="3"/>
      <c r="AR853" s="90">
        <f t="shared" si="277"/>
        <v>0</v>
      </c>
      <c r="AS853" s="91">
        <f t="shared" si="278"/>
        <v>0</v>
      </c>
      <c r="AT853" s="89">
        <f>SUM(AS$9:AS853)*RLR</f>
        <v>120</v>
      </c>
      <c r="AU853" s="90">
        <f>AT853-SUM(AW$9:AW853)</f>
        <v>2.153733555323285</v>
      </c>
      <c r="AV853" s="48">
        <f t="shared" si="272"/>
        <v>0.26223776223776224</v>
      </c>
      <c r="AW853" s="31">
        <f t="shared" si="279"/>
        <v>5.6677198824296839E-3</v>
      </c>
      <c r="AX853" s="90">
        <f>SUM(AW$9:AW853)*RRF</f>
        <v>82.492386511273693</v>
      </c>
      <c r="AY853" s="96"/>
    </row>
    <row r="854" spans="1:51" x14ac:dyDescent="0.25">
      <c r="A854" s="14">
        <f t="shared" si="273"/>
        <v>8.4499999999999993</v>
      </c>
      <c r="B854" s="59">
        <f>IF($B$4="AY",0,IFERROR(P*INDEX('UWYr writing pattern'!$C$4:$C$18,MATCH('Extended model w.Calcs'!$A854,'UWYr writing pattern'!$A$4:$A$18,0)) / 25,B853))</f>
        <v>0</v>
      </c>
      <c r="C854" s="36">
        <f t="shared" si="274"/>
        <v>1.0685508320678833E-49</v>
      </c>
      <c r="E854" s="48">
        <f t="shared" si="260"/>
        <v>25.349999999999998</v>
      </c>
      <c r="F854" s="34">
        <f t="shared" si="275"/>
        <v>3.6228852528064823E-50</v>
      </c>
      <c r="G854" s="31">
        <f>SUM($F$9:F854)*RLR</f>
        <v>119.99999999999996</v>
      </c>
      <c r="H854" s="32"/>
      <c r="I854" s="36">
        <f>G854-SUM($L$9:L854)</f>
        <v>4.2329565488544176</v>
      </c>
      <c r="K854" s="48">
        <f t="shared" si="261"/>
        <v>0.26200873362445415</v>
      </c>
      <c r="L854" s="31">
        <f t="shared" si="276"/>
        <v>1.1129596535112408E-2</v>
      </c>
      <c r="M854" s="36">
        <f>SUM($L$9:L854)*RRF</f>
        <v>81.036930415801876</v>
      </c>
      <c r="N854" s="33"/>
      <c r="O854" s="36">
        <f t="shared" si="262"/>
        <v>85.269886964656294</v>
      </c>
      <c r="P854" s="33"/>
      <c r="Q854" s="33"/>
      <c r="R854" s="33"/>
      <c r="S854" s="33"/>
      <c r="T854" s="33"/>
      <c r="U854" s="33"/>
      <c r="V854" s="33"/>
      <c r="W854" s="31">
        <f t="shared" si="263"/>
        <v>8.9758269893702185E-50</v>
      </c>
      <c r="X854" s="31">
        <f t="shared" si="264"/>
        <v>2.9630695841980921</v>
      </c>
      <c r="Y854" s="31">
        <f t="shared" si="265"/>
        <v>2.9630695841980921</v>
      </c>
      <c r="Z854" s="31">
        <f t="shared" si="266"/>
        <v>-1.269886964656294</v>
      </c>
      <c r="AA854" s="31"/>
      <c r="AB854" s="31"/>
      <c r="AC854" s="31"/>
      <c r="AD854" s="31"/>
      <c r="AE854" s="31"/>
      <c r="AF854" s="31"/>
      <c r="AG854" s="31"/>
      <c r="AH854" s="33">
        <f t="shared" si="267"/>
        <v>0.96472536209287951</v>
      </c>
      <c r="AI854" s="33">
        <f t="shared" si="268"/>
        <v>1.015117701960194</v>
      </c>
      <c r="AJ854" s="33">
        <f t="shared" si="269"/>
        <v>0.99999999999999967</v>
      </c>
      <c r="AK854" s="95">
        <f t="shared" si="270"/>
        <v>0.98201347340729517</v>
      </c>
      <c r="AL854" s="3">
        <f t="shared" si="271"/>
        <v>0.98209928622797293</v>
      </c>
      <c r="AM854" s="3"/>
      <c r="AN854" s="3"/>
      <c r="AO854" s="3"/>
      <c r="AP854" s="3"/>
      <c r="AQ854" s="3"/>
      <c r="AR854" s="90">
        <f t="shared" si="277"/>
        <v>0</v>
      </c>
      <c r="AS854" s="91">
        <f t="shared" si="278"/>
        <v>0</v>
      </c>
      <c r="AT854" s="89">
        <f>SUM(AS$9:AS854)*RLR</f>
        <v>120</v>
      </c>
      <c r="AU854" s="90">
        <f>AT854-SUM(AW$9:AW854)</f>
        <v>2.1480856526432461</v>
      </c>
      <c r="AV854" s="48">
        <f t="shared" si="272"/>
        <v>0.26200873362445415</v>
      </c>
      <c r="AW854" s="31">
        <f t="shared" si="279"/>
        <v>5.6479026800435794E-3</v>
      </c>
      <c r="AX854" s="90">
        <f>SUM(AW$9:AW854)*RRF</f>
        <v>82.496340043149729</v>
      </c>
      <c r="AY854" s="96"/>
    </row>
    <row r="855" spans="1:51" x14ac:dyDescent="0.25">
      <c r="A855" s="14">
        <f t="shared" si="273"/>
        <v>8.4600000000000009</v>
      </c>
      <c r="B855" s="59">
        <f>IF($B$4="AY",0,IFERROR(P*INDEX('UWYr writing pattern'!$C$4:$C$18,MATCH('Extended model w.Calcs'!$A855,'UWYr writing pattern'!$A$4:$A$18,0)) / 25,B854))</f>
        <v>0</v>
      </c>
      <c r="C855" s="36">
        <f t="shared" si="274"/>
        <v>7.9767319613867494E-50</v>
      </c>
      <c r="E855" s="48">
        <f t="shared" si="260"/>
        <v>25.380000000000003</v>
      </c>
      <c r="F855" s="34">
        <f t="shared" si="275"/>
        <v>2.7087763592920839E-50</v>
      </c>
      <c r="G855" s="31">
        <f>SUM($F$9:F855)*RLR</f>
        <v>119.99999999999996</v>
      </c>
      <c r="H855" s="32"/>
      <c r="I855" s="36">
        <f>G855-SUM($L$9:L855)</f>
        <v>4.2218658330058929</v>
      </c>
      <c r="K855" s="48">
        <f t="shared" si="261"/>
        <v>0.26178010471204188</v>
      </c>
      <c r="L855" s="31">
        <f t="shared" si="276"/>
        <v>1.1090715848526857E-2</v>
      </c>
      <c r="M855" s="36">
        <f>SUM($L$9:L855)*RRF</f>
        <v>81.044693916895838</v>
      </c>
      <c r="N855" s="33"/>
      <c r="O855" s="36">
        <f t="shared" si="262"/>
        <v>85.266559749901731</v>
      </c>
      <c r="P855" s="33"/>
      <c r="Q855" s="33"/>
      <c r="R855" s="33"/>
      <c r="S855" s="33"/>
      <c r="T855" s="33"/>
      <c r="U855" s="33"/>
      <c r="V855" s="33"/>
      <c r="W855" s="31">
        <f t="shared" si="263"/>
        <v>6.7004548475648684E-50</v>
      </c>
      <c r="X855" s="31">
        <f t="shared" si="264"/>
        <v>2.9553060831041247</v>
      </c>
      <c r="Y855" s="31">
        <f t="shared" si="265"/>
        <v>2.9553060831041247</v>
      </c>
      <c r="Z855" s="31">
        <f t="shared" si="266"/>
        <v>-1.2665597499017309</v>
      </c>
      <c r="AA855" s="31"/>
      <c r="AB855" s="31"/>
      <c r="AC855" s="31"/>
      <c r="AD855" s="31"/>
      <c r="AE855" s="31"/>
      <c r="AF855" s="31"/>
      <c r="AG855" s="31"/>
      <c r="AH855" s="33">
        <f t="shared" si="267"/>
        <v>0.9648177847249505</v>
      </c>
      <c r="AI855" s="33">
        <f t="shared" si="268"/>
        <v>1.015078092260735</v>
      </c>
      <c r="AJ855" s="33">
        <f t="shared" si="269"/>
        <v>0.99999999999999967</v>
      </c>
      <c r="AK855" s="95">
        <f t="shared" si="270"/>
        <v>0.98206051748087764</v>
      </c>
      <c r="AL855" s="3">
        <f t="shared" si="271"/>
        <v>0.98214618766143669</v>
      </c>
      <c r="AM855" s="3"/>
      <c r="AN855" s="3"/>
      <c r="AO855" s="3"/>
      <c r="AP855" s="3"/>
      <c r="AQ855" s="3"/>
      <c r="AR855" s="90">
        <f t="shared" si="277"/>
        <v>0</v>
      </c>
      <c r="AS855" s="91">
        <f t="shared" si="278"/>
        <v>0</v>
      </c>
      <c r="AT855" s="89">
        <f>SUM(AS$9:AS855)*RLR</f>
        <v>120</v>
      </c>
      <c r="AU855" s="90">
        <f>AT855-SUM(AW$9:AW855)</f>
        <v>2.1424574806275842</v>
      </c>
      <c r="AV855" s="48">
        <f t="shared" si="272"/>
        <v>0.26178010471204188</v>
      </c>
      <c r="AW855" s="31">
        <f t="shared" si="279"/>
        <v>5.6281720156591596E-3</v>
      </c>
      <c r="AX855" s="90">
        <f>SUM(AW$9:AW855)*RRF</f>
        <v>82.500279763560684</v>
      </c>
      <c r="AY855" s="96"/>
    </row>
    <row r="856" spans="1:51" x14ac:dyDescent="0.25">
      <c r="A856" s="14">
        <f t="shared" si="273"/>
        <v>8.4700000000000006</v>
      </c>
      <c r="B856" s="59">
        <f>IF($B$4="AY",0,IFERROR(P*INDEX('UWYr writing pattern'!$C$4:$C$18,MATCH('Extended model w.Calcs'!$A856,'UWYr writing pattern'!$A$4:$A$18,0)) / 25,B855))</f>
        <v>0</v>
      </c>
      <c r="C856" s="36">
        <f t="shared" si="274"/>
        <v>5.9522373895867921E-50</v>
      </c>
      <c r="E856" s="48">
        <f t="shared" si="260"/>
        <v>25.410000000000004</v>
      </c>
      <c r="F856" s="34">
        <f t="shared" si="275"/>
        <v>2.0244945717999571E-50</v>
      </c>
      <c r="G856" s="31">
        <f>SUM($F$9:F856)*RLR</f>
        <v>119.99999999999996</v>
      </c>
      <c r="H856" s="32"/>
      <c r="I856" s="36">
        <f>G856-SUM($L$9:L856)</f>
        <v>4.2108138282074492</v>
      </c>
      <c r="K856" s="48">
        <f t="shared" si="261"/>
        <v>0.26155187445510025</v>
      </c>
      <c r="L856" s="31">
        <f t="shared" si="276"/>
        <v>1.1052004798444745E-2</v>
      </c>
      <c r="M856" s="36">
        <f>SUM($L$9:L856)*RRF</f>
        <v>81.052430320254757</v>
      </c>
      <c r="N856" s="33"/>
      <c r="O856" s="36">
        <f t="shared" si="262"/>
        <v>85.263244148462206</v>
      </c>
      <c r="P856" s="33"/>
      <c r="Q856" s="33"/>
      <c r="R856" s="33"/>
      <c r="S856" s="33"/>
      <c r="T856" s="33"/>
      <c r="U856" s="33"/>
      <c r="V856" s="33"/>
      <c r="W856" s="31">
        <f t="shared" si="263"/>
        <v>4.9998794072529045E-50</v>
      </c>
      <c r="X856" s="31">
        <f t="shared" si="264"/>
        <v>2.9475696797452144</v>
      </c>
      <c r="Y856" s="31">
        <f t="shared" si="265"/>
        <v>2.9475696797452144</v>
      </c>
      <c r="Z856" s="31">
        <f t="shared" si="266"/>
        <v>-1.2632441484622063</v>
      </c>
      <c r="AA856" s="31"/>
      <c r="AB856" s="31"/>
      <c r="AC856" s="31"/>
      <c r="AD856" s="31"/>
      <c r="AE856" s="31"/>
      <c r="AF856" s="31"/>
      <c r="AG856" s="31"/>
      <c r="AH856" s="33">
        <f t="shared" si="267"/>
        <v>0.96490988476493755</v>
      </c>
      <c r="AI856" s="33">
        <f t="shared" si="268"/>
        <v>1.0150386208150262</v>
      </c>
      <c r="AJ856" s="33">
        <f t="shared" si="269"/>
        <v>0.99999999999999967</v>
      </c>
      <c r="AK856" s="95">
        <f t="shared" si="270"/>
        <v>0.9821073976379312</v>
      </c>
      <c r="AL856" s="3">
        <f t="shared" si="271"/>
        <v>0.98219292539007175</v>
      </c>
      <c r="AM856" s="3"/>
      <c r="AN856" s="3"/>
      <c r="AO856" s="3"/>
      <c r="AP856" s="3"/>
      <c r="AQ856" s="3"/>
      <c r="AR856" s="90">
        <f t="shared" si="277"/>
        <v>0</v>
      </c>
      <c r="AS856" s="91">
        <f t="shared" si="278"/>
        <v>0</v>
      </c>
      <c r="AT856" s="89">
        <f>SUM(AS$9:AS856)*RLR</f>
        <v>120</v>
      </c>
      <c r="AU856" s="90">
        <f>AT856-SUM(AW$9:AW856)</f>
        <v>2.1368489531913895</v>
      </c>
      <c r="AV856" s="48">
        <f t="shared" si="272"/>
        <v>0.26155187445510025</v>
      </c>
      <c r="AW856" s="31">
        <f t="shared" si="279"/>
        <v>5.6085274361978646E-3</v>
      </c>
      <c r="AX856" s="90">
        <f>SUM(AW$9:AW856)*RRF</f>
        <v>82.504205732766025</v>
      </c>
      <c r="AY856" s="96"/>
    </row>
    <row r="857" spans="1:51" x14ac:dyDescent="0.25">
      <c r="A857" s="14">
        <f t="shared" si="273"/>
        <v>8.48</v>
      </c>
      <c r="B857" s="59">
        <f>IF($B$4="AY",0,IFERROR(P*INDEX('UWYr writing pattern'!$C$4:$C$18,MATCH('Extended model w.Calcs'!$A857,'UWYr writing pattern'!$A$4:$A$18,0)) / 25,B856))</f>
        <v>0</v>
      </c>
      <c r="C857" s="36">
        <f t="shared" si="274"/>
        <v>4.4397738688927874E-50</v>
      </c>
      <c r="E857" s="48">
        <f t="shared" si="260"/>
        <v>25.44</v>
      </c>
      <c r="F857" s="34">
        <f t="shared" si="275"/>
        <v>1.5124635206940042E-50</v>
      </c>
      <c r="G857" s="31">
        <f>SUM($F$9:F857)*RLR</f>
        <v>119.99999999999996</v>
      </c>
      <c r="H857" s="32"/>
      <c r="I857" s="36">
        <f>G857-SUM($L$9:L857)</f>
        <v>4.1998003657099616</v>
      </c>
      <c r="K857" s="48">
        <f t="shared" si="261"/>
        <v>0.26132404181184671</v>
      </c>
      <c r="L857" s="31">
        <f t="shared" si="276"/>
        <v>1.1013462497491149E-2</v>
      </c>
      <c r="M857" s="36">
        <f>SUM($L$9:L857)*RRF</f>
        <v>81.060139744002996</v>
      </c>
      <c r="N857" s="33"/>
      <c r="O857" s="36">
        <f t="shared" si="262"/>
        <v>85.259940109712957</v>
      </c>
      <c r="P857" s="33"/>
      <c r="Q857" s="33"/>
      <c r="R857" s="33"/>
      <c r="S857" s="33"/>
      <c r="T857" s="33"/>
      <c r="U857" s="33"/>
      <c r="V857" s="33"/>
      <c r="W857" s="31">
        <f t="shared" si="263"/>
        <v>3.7294100498699407E-50</v>
      </c>
      <c r="X857" s="31">
        <f t="shared" si="264"/>
        <v>2.9398602559969729</v>
      </c>
      <c r="Y857" s="31">
        <f t="shared" si="265"/>
        <v>2.9398602559969729</v>
      </c>
      <c r="Z857" s="31">
        <f t="shared" si="266"/>
        <v>-1.2599401097129572</v>
      </c>
      <c r="AA857" s="31"/>
      <c r="AB857" s="31"/>
      <c r="AC857" s="31"/>
      <c r="AD857" s="31"/>
      <c r="AE857" s="31"/>
      <c r="AF857" s="31"/>
      <c r="AG857" s="31"/>
      <c r="AH857" s="33">
        <f t="shared" si="267"/>
        <v>0.96500166361908324</v>
      </c>
      <c r="AI857" s="33">
        <f t="shared" si="268"/>
        <v>1.0149992870203923</v>
      </c>
      <c r="AJ857" s="33">
        <f t="shared" si="269"/>
        <v>0.99999999999999967</v>
      </c>
      <c r="AK857" s="95">
        <f t="shared" si="270"/>
        <v>0.98215411459175617</v>
      </c>
      <c r="AL857" s="3">
        <f t="shared" si="271"/>
        <v>0.98223950012749961</v>
      </c>
      <c r="AM857" s="3"/>
      <c r="AN857" s="3"/>
      <c r="AO857" s="3"/>
      <c r="AP857" s="3"/>
      <c r="AQ857" s="3"/>
      <c r="AR857" s="90">
        <f t="shared" si="277"/>
        <v>0</v>
      </c>
      <c r="AS857" s="91">
        <f t="shared" si="278"/>
        <v>0</v>
      </c>
      <c r="AT857" s="89">
        <f>SUM(AS$9:AS857)*RLR</f>
        <v>120</v>
      </c>
      <c r="AU857" s="90">
        <f>AT857-SUM(AW$9:AW857)</f>
        <v>2.1312599847000371</v>
      </c>
      <c r="AV857" s="48">
        <f t="shared" si="272"/>
        <v>0.26132404181184671</v>
      </c>
      <c r="AW857" s="31">
        <f t="shared" si="279"/>
        <v>5.5889684913462672E-3</v>
      </c>
      <c r="AX857" s="90">
        <f>SUM(AW$9:AW857)*RRF</f>
        <v>82.508118010709964</v>
      </c>
      <c r="AY857" s="96"/>
    </row>
    <row r="858" spans="1:51" x14ac:dyDescent="0.25">
      <c r="A858" s="14">
        <f t="shared" si="273"/>
        <v>8.49</v>
      </c>
      <c r="B858" s="59">
        <f>IF($B$4="AY",0,IFERROR(P*INDEX('UWYr writing pattern'!$C$4:$C$18,MATCH('Extended model w.Calcs'!$A858,'UWYr writing pattern'!$A$4:$A$18,0)) / 25,B857))</f>
        <v>0</v>
      </c>
      <c r="C858" s="36">
        <f t="shared" si="274"/>
        <v>3.3102953966464619E-50</v>
      </c>
      <c r="E858" s="48">
        <f t="shared" si="260"/>
        <v>25.47</v>
      </c>
      <c r="F858" s="34">
        <f t="shared" si="275"/>
        <v>1.1294784722463252E-50</v>
      </c>
      <c r="G858" s="31">
        <f>SUM($F$9:F858)*RLR</f>
        <v>119.99999999999996</v>
      </c>
      <c r="H858" s="32"/>
      <c r="I858" s="36">
        <f>G858-SUM($L$9:L858)</f>
        <v>4.1888252776462593</v>
      </c>
      <c r="K858" s="48">
        <f t="shared" si="261"/>
        <v>0.2610966057441253</v>
      </c>
      <c r="L858" s="31">
        <f t="shared" si="276"/>
        <v>1.0975088063701992E-2</v>
      </c>
      <c r="M858" s="36">
        <f>SUM($L$9:L858)*RRF</f>
        <v>81.067822305647582</v>
      </c>
      <c r="N858" s="33"/>
      <c r="O858" s="36">
        <f t="shared" si="262"/>
        <v>85.256647583293841</v>
      </c>
      <c r="P858" s="33"/>
      <c r="Q858" s="33"/>
      <c r="R858" s="33"/>
      <c r="S858" s="33"/>
      <c r="T858" s="33"/>
      <c r="U858" s="33"/>
      <c r="V858" s="33"/>
      <c r="W858" s="31">
        <f t="shared" si="263"/>
        <v>2.7806481331830276E-50</v>
      </c>
      <c r="X858" s="31">
        <f t="shared" si="264"/>
        <v>2.9321776943523812</v>
      </c>
      <c r="Y858" s="31">
        <f t="shared" si="265"/>
        <v>2.9321776943523812</v>
      </c>
      <c r="Z858" s="31">
        <f t="shared" si="266"/>
        <v>-1.2566475832938409</v>
      </c>
      <c r="AA858" s="31"/>
      <c r="AB858" s="31"/>
      <c r="AC858" s="31"/>
      <c r="AD858" s="31"/>
      <c r="AE858" s="31"/>
      <c r="AF858" s="31"/>
      <c r="AG858" s="31"/>
      <c r="AH858" s="33">
        <f t="shared" si="267"/>
        <v>0.96509312268628078</v>
      </c>
      <c r="AI858" s="33">
        <f t="shared" si="268"/>
        <v>1.0149600902773077</v>
      </c>
      <c r="AJ858" s="33">
        <f t="shared" si="269"/>
        <v>0.99999999999999967</v>
      </c>
      <c r="AK858" s="95">
        <f t="shared" si="270"/>
        <v>0.98220066905193126</v>
      </c>
      <c r="AL858" s="3">
        <f t="shared" si="271"/>
        <v>0.98228591258361231</v>
      </c>
      <c r="AM858" s="3"/>
      <c r="AN858" s="3"/>
      <c r="AO858" s="3"/>
      <c r="AP858" s="3"/>
      <c r="AQ858" s="3"/>
      <c r="AR858" s="90">
        <f t="shared" si="277"/>
        <v>0</v>
      </c>
      <c r="AS858" s="91">
        <f t="shared" si="278"/>
        <v>0</v>
      </c>
      <c r="AT858" s="89">
        <f>SUM(AS$9:AS858)*RLR</f>
        <v>120</v>
      </c>
      <c r="AU858" s="90">
        <f>AT858-SUM(AW$9:AW858)</f>
        <v>2.1256904899665017</v>
      </c>
      <c r="AV858" s="48">
        <f t="shared" si="272"/>
        <v>0.2610966057441253</v>
      </c>
      <c r="AW858" s="31">
        <f t="shared" si="279"/>
        <v>5.5694947335366831E-3</v>
      </c>
      <c r="AX858" s="90">
        <f>SUM(AW$9:AW858)*RRF</f>
        <v>82.512016657023437</v>
      </c>
      <c r="AY858" s="96"/>
    </row>
    <row r="859" spans="1:51" x14ac:dyDescent="0.25">
      <c r="A859" s="14">
        <f t="shared" si="273"/>
        <v>8.5</v>
      </c>
      <c r="B859" s="59">
        <f>IF($B$4="AY",0,IFERROR(P*INDEX('UWYr writing pattern'!$C$4:$C$18,MATCH('Extended model w.Calcs'!$A859,'UWYr writing pattern'!$A$4:$A$18,0)) / 25,B858))</f>
        <v>0</v>
      </c>
      <c r="C859" s="36">
        <f t="shared" si="274"/>
        <v>2.4671631591206081E-50</v>
      </c>
      <c r="E859" s="48">
        <f t="shared" si="260"/>
        <v>25.5</v>
      </c>
      <c r="F859" s="34">
        <f t="shared" si="275"/>
        <v>8.4313223752585378E-51</v>
      </c>
      <c r="G859" s="31">
        <f>SUM($F$9:F859)*RLR</f>
        <v>119.99999999999996</v>
      </c>
      <c r="H859" s="32"/>
      <c r="I859" s="36">
        <f>G859-SUM($L$9:L859)</f>
        <v>4.1778883970257681</v>
      </c>
      <c r="K859" s="48">
        <f t="shared" si="261"/>
        <v>0.2608695652173913</v>
      </c>
      <c r="L859" s="31">
        <f t="shared" si="276"/>
        <v>1.0936880620486316E-2</v>
      </c>
      <c r="M859" s="36">
        <f>SUM($L$9:L859)*RRF</f>
        <v>81.075478122081932</v>
      </c>
      <c r="N859" s="33"/>
      <c r="O859" s="36">
        <f t="shared" si="262"/>
        <v>85.253366519107701</v>
      </c>
      <c r="P859" s="33"/>
      <c r="Q859" s="33"/>
      <c r="R859" s="33"/>
      <c r="S859" s="33"/>
      <c r="T859" s="33"/>
      <c r="U859" s="33"/>
      <c r="V859" s="33"/>
      <c r="W859" s="31">
        <f t="shared" si="263"/>
        <v>2.0724170536613109E-50</v>
      </c>
      <c r="X859" s="31">
        <f t="shared" si="264"/>
        <v>2.9245218779180373</v>
      </c>
      <c r="Y859" s="31">
        <f t="shared" si="265"/>
        <v>2.9245218779180373</v>
      </c>
      <c r="Z859" s="31">
        <f t="shared" si="266"/>
        <v>-1.2533665191077006</v>
      </c>
      <c r="AA859" s="31"/>
      <c r="AB859" s="31"/>
      <c r="AC859" s="31"/>
      <c r="AD859" s="31"/>
      <c r="AE859" s="31"/>
      <c r="AF859" s="31"/>
      <c r="AG859" s="31"/>
      <c r="AH859" s="33">
        <f t="shared" si="267"/>
        <v>0.96518426335811824</v>
      </c>
      <c r="AI859" s="33">
        <f t="shared" si="268"/>
        <v>1.0149210299893774</v>
      </c>
      <c r="AJ859" s="33">
        <f t="shared" si="269"/>
        <v>0.99999999999999967</v>
      </c>
      <c r="AK859" s="95">
        <f t="shared" si="270"/>
        <v>0.98224706172433629</v>
      </c>
      <c r="AL859" s="3">
        <f t="shared" si="271"/>
        <v>0.98233216346459518</v>
      </c>
      <c r="AM859" s="3"/>
      <c r="AN859" s="3"/>
      <c r="AO859" s="3"/>
      <c r="AP859" s="3"/>
      <c r="AQ859" s="3"/>
      <c r="AR859" s="90">
        <f t="shared" si="277"/>
        <v>0</v>
      </c>
      <c r="AS859" s="91">
        <f t="shared" si="278"/>
        <v>0</v>
      </c>
      <c r="AT859" s="89">
        <f>SUM(AS$9:AS859)*RLR</f>
        <v>120</v>
      </c>
      <c r="AU859" s="90">
        <f>AT859-SUM(AW$9:AW859)</f>
        <v>2.1201403842485718</v>
      </c>
      <c r="AV859" s="48">
        <f t="shared" si="272"/>
        <v>0.2608695652173913</v>
      </c>
      <c r="AW859" s="31">
        <f t="shared" si="279"/>
        <v>5.5501057179282018E-3</v>
      </c>
      <c r="AX859" s="90">
        <f>SUM(AW$9:AW859)*RRF</f>
        <v>82.515901731025991</v>
      </c>
      <c r="AY859" s="96"/>
    </row>
    <row r="860" spans="1:51" x14ac:dyDescent="0.25">
      <c r="A860" s="14">
        <f t="shared" si="273"/>
        <v>8.51</v>
      </c>
      <c r="B860" s="59">
        <f>IF($B$4="AY",0,IFERROR(P*INDEX('UWYr writing pattern'!$C$4:$C$18,MATCH('Extended model w.Calcs'!$A860,'UWYr writing pattern'!$A$4:$A$18,0)) / 25,B859))</f>
        <v>0</v>
      </c>
      <c r="C860" s="36">
        <f t="shared" si="274"/>
        <v>1.8380365535448531E-50</v>
      </c>
      <c r="E860" s="48">
        <f t="shared" si="260"/>
        <v>25.53</v>
      </c>
      <c r="F860" s="34">
        <f t="shared" si="275"/>
        <v>6.2912660557575515E-51</v>
      </c>
      <c r="G860" s="31">
        <f>SUM($F$9:F860)*RLR</f>
        <v>119.99999999999996</v>
      </c>
      <c r="H860" s="32"/>
      <c r="I860" s="36">
        <f>G860-SUM($L$9:L860)</f>
        <v>4.1669895577291811</v>
      </c>
      <c r="K860" s="48">
        <f t="shared" si="261"/>
        <v>0.26064291920069504</v>
      </c>
      <c r="L860" s="31">
        <f t="shared" si="276"/>
        <v>1.089883929658896E-2</v>
      </c>
      <c r="M860" s="36">
        <f>SUM($L$9:L860)*RRF</f>
        <v>81.083107309589536</v>
      </c>
      <c r="N860" s="33"/>
      <c r="O860" s="36">
        <f t="shared" si="262"/>
        <v>85.250096867318717</v>
      </c>
      <c r="P860" s="33"/>
      <c r="Q860" s="33"/>
      <c r="R860" s="33"/>
      <c r="S860" s="33"/>
      <c r="T860" s="33"/>
      <c r="U860" s="33"/>
      <c r="V860" s="33"/>
      <c r="W860" s="31">
        <f t="shared" si="263"/>
        <v>1.5439507049776767E-50</v>
      </c>
      <c r="X860" s="31">
        <f t="shared" si="264"/>
        <v>2.9168926904104264</v>
      </c>
      <c r="Y860" s="31">
        <f t="shared" si="265"/>
        <v>2.9168926904104264</v>
      </c>
      <c r="Z860" s="31">
        <f t="shared" si="266"/>
        <v>-1.2500968673187174</v>
      </c>
      <c r="AA860" s="31"/>
      <c r="AB860" s="31"/>
      <c r="AC860" s="31"/>
      <c r="AD860" s="31"/>
      <c r="AE860" s="31"/>
      <c r="AF860" s="31"/>
      <c r="AG860" s="31"/>
      <c r="AH860" s="33">
        <f t="shared" si="267"/>
        <v>0.96527508701892306</v>
      </c>
      <c r="AI860" s="33">
        <f t="shared" si="268"/>
        <v>1.0148821055633181</v>
      </c>
      <c r="AJ860" s="33">
        <f t="shared" si="269"/>
        <v>0.99999999999999967</v>
      </c>
      <c r="AK860" s="95">
        <f t="shared" si="270"/>
        <v>0.98229329331117465</v>
      </c>
      <c r="AL860" s="3">
        <f t="shared" si="271"/>
        <v>0.98237825347294849</v>
      </c>
      <c r="AM860" s="3"/>
      <c r="AN860" s="3"/>
      <c r="AO860" s="3"/>
      <c r="AP860" s="3"/>
      <c r="AQ860" s="3"/>
      <c r="AR860" s="90">
        <f t="shared" si="277"/>
        <v>0</v>
      </c>
      <c r="AS860" s="91">
        <f t="shared" si="278"/>
        <v>0</v>
      </c>
      <c r="AT860" s="89">
        <f>SUM(AS$9:AS860)*RLR</f>
        <v>120</v>
      </c>
      <c r="AU860" s="90">
        <f>AT860-SUM(AW$9:AW860)</f>
        <v>2.1146095832461782</v>
      </c>
      <c r="AV860" s="48">
        <f t="shared" si="272"/>
        <v>0.26064291920069504</v>
      </c>
      <c r="AW860" s="31">
        <f t="shared" si="279"/>
        <v>5.530801002387579E-3</v>
      </c>
      <c r="AX860" s="90">
        <f>SUM(AW$9:AW860)*RRF</f>
        <v>82.519773291727674</v>
      </c>
      <c r="AY860" s="96"/>
    </row>
    <row r="861" spans="1:51" x14ac:dyDescent="0.25">
      <c r="A861" s="14">
        <f t="shared" si="273"/>
        <v>8.52</v>
      </c>
      <c r="B861" s="59">
        <f>IF($B$4="AY",0,IFERROR(P*INDEX('UWYr writing pattern'!$C$4:$C$18,MATCH('Extended model w.Calcs'!$A861,'UWYr writing pattern'!$A$4:$A$18,0)) / 25,B860))</f>
        <v>0</v>
      </c>
      <c r="C861" s="36">
        <f t="shared" si="274"/>
        <v>1.368785821424852E-50</v>
      </c>
      <c r="E861" s="48">
        <f t="shared" si="260"/>
        <v>25.56</v>
      </c>
      <c r="F861" s="34">
        <f t="shared" si="275"/>
        <v>4.6925073212000102E-51</v>
      </c>
      <c r="G861" s="31">
        <f>SUM($F$9:F861)*RLR</f>
        <v>119.99999999999996</v>
      </c>
      <c r="H861" s="32"/>
      <c r="I861" s="36">
        <f>G861-SUM($L$9:L861)</f>
        <v>4.1561285945031301</v>
      </c>
      <c r="K861" s="48">
        <f t="shared" si="261"/>
        <v>0.26041666666666669</v>
      </c>
      <c r="L861" s="31">
        <f t="shared" si="276"/>
        <v>1.0860963226053469E-2</v>
      </c>
      <c r="M861" s="36">
        <f>SUM($L$9:L861)*RRF</f>
        <v>81.090709983847773</v>
      </c>
      <c r="N861" s="33"/>
      <c r="O861" s="36">
        <f t="shared" si="262"/>
        <v>85.246838578350904</v>
      </c>
      <c r="P861" s="33"/>
      <c r="Q861" s="33"/>
      <c r="R861" s="33"/>
      <c r="S861" s="33"/>
      <c r="T861" s="33"/>
      <c r="U861" s="33"/>
      <c r="V861" s="33"/>
      <c r="W861" s="31">
        <f t="shared" si="263"/>
        <v>1.1497800899968757E-50</v>
      </c>
      <c r="X861" s="31">
        <f t="shared" si="264"/>
        <v>2.9092900161521911</v>
      </c>
      <c r="Y861" s="31">
        <f t="shared" si="265"/>
        <v>2.9092900161521911</v>
      </c>
      <c r="Z861" s="31">
        <f t="shared" si="266"/>
        <v>-1.2468385783509035</v>
      </c>
      <c r="AA861" s="31"/>
      <c r="AB861" s="31"/>
      <c r="AC861" s="31"/>
      <c r="AD861" s="31"/>
      <c r="AE861" s="31"/>
      <c r="AF861" s="31"/>
      <c r="AG861" s="31"/>
      <c r="AH861" s="33">
        <f t="shared" si="267"/>
        <v>0.96536559504580688</v>
      </c>
      <c r="AI861" s="33">
        <f t="shared" si="268"/>
        <v>1.0148433164089394</v>
      </c>
      <c r="AJ861" s="33">
        <f t="shared" si="269"/>
        <v>0.99999999999999967</v>
      </c>
      <c r="AK861" s="95">
        <f t="shared" si="270"/>
        <v>0.98233936451099535</v>
      </c>
      <c r="AL861" s="3">
        <f t="shared" si="271"/>
        <v>0.98242418330751069</v>
      </c>
      <c r="AM861" s="3"/>
      <c r="AN861" s="3"/>
      <c r="AO861" s="3"/>
      <c r="AP861" s="3"/>
      <c r="AQ861" s="3"/>
      <c r="AR861" s="90">
        <f t="shared" si="277"/>
        <v>0</v>
      </c>
      <c r="AS861" s="91">
        <f t="shared" si="278"/>
        <v>0</v>
      </c>
      <c r="AT861" s="89">
        <f>SUM(AS$9:AS861)*RLR</f>
        <v>120</v>
      </c>
      <c r="AU861" s="90">
        <f>AT861-SUM(AW$9:AW861)</f>
        <v>2.1090980030987083</v>
      </c>
      <c r="AV861" s="48">
        <f t="shared" si="272"/>
        <v>0.26041666666666669</v>
      </c>
      <c r="AW861" s="31">
        <f t="shared" si="279"/>
        <v>5.511580147470491E-3</v>
      </c>
      <c r="AX861" s="90">
        <f>SUM(AW$9:AW861)*RRF</f>
        <v>82.523631397830897</v>
      </c>
      <c r="AY861" s="96"/>
    </row>
    <row r="862" spans="1:51" x14ac:dyDescent="0.25">
      <c r="A862" s="14">
        <f t="shared" si="273"/>
        <v>8.5299999999999994</v>
      </c>
      <c r="B862" s="59">
        <f>IF($B$4="AY",0,IFERROR(P*INDEX('UWYr writing pattern'!$C$4:$C$18,MATCH('Extended model w.Calcs'!$A862,'UWYr writing pattern'!$A$4:$A$18,0)) / 25,B861))</f>
        <v>0</v>
      </c>
      <c r="C862" s="36">
        <f t="shared" si="274"/>
        <v>1.0189241654686598E-50</v>
      </c>
      <c r="E862" s="48">
        <f t="shared" si="260"/>
        <v>25.589999999999996</v>
      </c>
      <c r="F862" s="34">
        <f t="shared" si="275"/>
        <v>3.4986165595619218E-51</v>
      </c>
      <c r="G862" s="31">
        <f>SUM($F$9:F862)*RLR</f>
        <v>119.99999999999996</v>
      </c>
      <c r="H862" s="32"/>
      <c r="I862" s="36">
        <f>G862-SUM($L$9:L862)</f>
        <v>4.1453053429549414</v>
      </c>
      <c r="K862" s="48">
        <f t="shared" si="261"/>
        <v>0.26019080659150046</v>
      </c>
      <c r="L862" s="31">
        <f t="shared" si="276"/>
        <v>1.0823251548185236E-2</v>
      </c>
      <c r="M862" s="36">
        <f>SUM($L$9:L862)*RRF</f>
        <v>81.098286259931513</v>
      </c>
      <c r="N862" s="33"/>
      <c r="O862" s="36">
        <f t="shared" si="262"/>
        <v>85.243591602886454</v>
      </c>
      <c r="P862" s="33"/>
      <c r="Q862" s="33"/>
      <c r="R862" s="33"/>
      <c r="S862" s="33"/>
      <c r="T862" s="33"/>
      <c r="U862" s="33"/>
      <c r="V862" s="33"/>
      <c r="W862" s="31">
        <f t="shared" si="263"/>
        <v>8.5589629899367424E-51</v>
      </c>
      <c r="X862" s="31">
        <f t="shared" si="264"/>
        <v>2.9017137400684589</v>
      </c>
      <c r="Y862" s="31">
        <f t="shared" si="265"/>
        <v>2.9017137400684589</v>
      </c>
      <c r="Z862" s="31">
        <f t="shared" si="266"/>
        <v>-1.243591602886454</v>
      </c>
      <c r="AA862" s="31"/>
      <c r="AB862" s="31"/>
      <c r="AC862" s="31"/>
      <c r="AD862" s="31"/>
      <c r="AE862" s="31"/>
      <c r="AF862" s="31"/>
      <c r="AG862" s="31"/>
      <c r="AH862" s="33">
        <f t="shared" si="267"/>
        <v>0.96545578880870853</v>
      </c>
      <c r="AI862" s="33">
        <f t="shared" si="268"/>
        <v>1.0148046619391244</v>
      </c>
      <c r="AJ862" s="33">
        <f t="shared" si="269"/>
        <v>0.99999999999999967</v>
      </c>
      <c r="AK862" s="95">
        <f t="shared" si="270"/>
        <v>0.98238527601871584</v>
      </c>
      <c r="AL862" s="3">
        <f t="shared" si="271"/>
        <v>0.98246995366348078</v>
      </c>
      <c r="AM862" s="3"/>
      <c r="AN862" s="3"/>
      <c r="AO862" s="3"/>
      <c r="AP862" s="3"/>
      <c r="AQ862" s="3"/>
      <c r="AR862" s="90">
        <f t="shared" si="277"/>
        <v>0</v>
      </c>
      <c r="AS862" s="91">
        <f t="shared" si="278"/>
        <v>0</v>
      </c>
      <c r="AT862" s="89">
        <f>SUM(AS$9:AS862)*RLR</f>
        <v>120</v>
      </c>
      <c r="AU862" s="90">
        <f>AT862-SUM(AW$9:AW862)</f>
        <v>2.1036055603823058</v>
      </c>
      <c r="AV862" s="48">
        <f t="shared" si="272"/>
        <v>0.26019080659150046</v>
      </c>
      <c r="AW862" s="31">
        <f t="shared" si="279"/>
        <v>5.4924427164028868E-3</v>
      </c>
      <c r="AX862" s="90">
        <f>SUM(AW$9:AW862)*RRF</f>
        <v>82.527476107732383</v>
      </c>
      <c r="AY862" s="96"/>
    </row>
    <row r="863" spans="1:51" x14ac:dyDescent="0.25">
      <c r="A863" s="14">
        <f t="shared" si="273"/>
        <v>8.5399999999999991</v>
      </c>
      <c r="B863" s="59">
        <f>IF($B$4="AY",0,IFERROR(P*INDEX('UWYr writing pattern'!$C$4:$C$18,MATCH('Extended model w.Calcs'!$A863,'UWYr writing pattern'!$A$4:$A$18,0)) / 25,B862))</f>
        <v>0</v>
      </c>
      <c r="C863" s="36">
        <f t="shared" si="274"/>
        <v>7.5818147152522981E-51</v>
      </c>
      <c r="E863" s="48">
        <f t="shared" si="260"/>
        <v>25.619999999999997</v>
      </c>
      <c r="F863" s="34">
        <f t="shared" si="275"/>
        <v>2.6074269394343001E-51</v>
      </c>
      <c r="G863" s="31">
        <f>SUM($F$9:F863)*RLR</f>
        <v>119.99999999999996</v>
      </c>
      <c r="H863" s="32"/>
      <c r="I863" s="36">
        <f>G863-SUM($L$9:L863)</f>
        <v>4.1345196395474204</v>
      </c>
      <c r="K863" s="48">
        <f t="shared" si="261"/>
        <v>0.25996533795493937</v>
      </c>
      <c r="L863" s="31">
        <f t="shared" si="276"/>
        <v>1.0785703407515026E-2</v>
      </c>
      <c r="M863" s="36">
        <f>SUM($L$9:L863)*RRF</f>
        <v>81.105836252316777</v>
      </c>
      <c r="N863" s="33"/>
      <c r="O863" s="36">
        <f t="shared" si="262"/>
        <v>85.240355891864198</v>
      </c>
      <c r="P863" s="33"/>
      <c r="Q863" s="33"/>
      <c r="R863" s="33"/>
      <c r="S863" s="33"/>
      <c r="T863" s="33"/>
      <c r="U863" s="33"/>
      <c r="V863" s="33"/>
      <c r="W863" s="31">
        <f t="shared" si="263"/>
        <v>6.3687243608119297E-51</v>
      </c>
      <c r="X863" s="31">
        <f t="shared" si="264"/>
        <v>2.8941637476831943</v>
      </c>
      <c r="Y863" s="31">
        <f t="shared" si="265"/>
        <v>2.8941637476831943</v>
      </c>
      <c r="Z863" s="31">
        <f t="shared" si="266"/>
        <v>-1.2403558918641977</v>
      </c>
      <c r="AA863" s="31"/>
      <c r="AB863" s="31"/>
      <c r="AC863" s="31"/>
      <c r="AD863" s="31"/>
      <c r="AE863" s="31"/>
      <c r="AF863" s="31"/>
      <c r="AG863" s="31"/>
      <c r="AH863" s="33">
        <f t="shared" si="267"/>
        <v>0.96554566967043787</v>
      </c>
      <c r="AI863" s="33">
        <f t="shared" si="268"/>
        <v>1.0147661415698119</v>
      </c>
      <c r="AJ863" s="33">
        <f t="shared" si="269"/>
        <v>0.99999999999999967</v>
      </c>
      <c r="AK863" s="95">
        <f t="shared" si="270"/>
        <v>0.98243102852564324</v>
      </c>
      <c r="AL863" s="3">
        <f t="shared" si="271"/>
        <v>0.98251556523243955</v>
      </c>
      <c r="AM863" s="3"/>
      <c r="AN863" s="3"/>
      <c r="AO863" s="3"/>
      <c r="AP863" s="3"/>
      <c r="AQ863" s="3"/>
      <c r="AR863" s="90">
        <f t="shared" si="277"/>
        <v>0</v>
      </c>
      <c r="AS863" s="91">
        <f t="shared" si="278"/>
        <v>0</v>
      </c>
      <c r="AT863" s="89">
        <f>SUM(AS$9:AS863)*RLR</f>
        <v>120</v>
      </c>
      <c r="AU863" s="90">
        <f>AT863-SUM(AW$9:AW863)</f>
        <v>2.0981321721072419</v>
      </c>
      <c r="AV863" s="48">
        <f t="shared" si="272"/>
        <v>0.25996533795493937</v>
      </c>
      <c r="AW863" s="31">
        <f t="shared" si="279"/>
        <v>5.4733882750623757E-3</v>
      </c>
      <c r="AX863" s="90">
        <f>SUM(AW$9:AW863)*RRF</f>
        <v>82.531307479524926</v>
      </c>
      <c r="AY863" s="96"/>
    </row>
    <row r="864" spans="1:51" x14ac:dyDescent="0.25">
      <c r="A864" s="14">
        <f t="shared" si="273"/>
        <v>8.5500000000000007</v>
      </c>
      <c r="B864" s="59">
        <f>IF($B$4="AY",0,IFERROR(P*INDEX('UWYr writing pattern'!$C$4:$C$18,MATCH('Extended model w.Calcs'!$A864,'UWYr writing pattern'!$A$4:$A$18,0)) / 25,B863))</f>
        <v>0</v>
      </c>
      <c r="C864" s="36">
        <f t="shared" si="274"/>
        <v>5.6393537852046598E-51</v>
      </c>
      <c r="E864" s="48">
        <f t="shared" si="260"/>
        <v>25.650000000000002</v>
      </c>
      <c r="F864" s="34">
        <f t="shared" si="275"/>
        <v>1.9424609300476384E-51</v>
      </c>
      <c r="G864" s="31">
        <f>SUM($F$9:F864)*RLR</f>
        <v>119.99999999999996</v>
      </c>
      <c r="H864" s="32"/>
      <c r="I864" s="36">
        <f>G864-SUM($L$9:L864)</f>
        <v>4.1237713215936509</v>
      </c>
      <c r="K864" s="48">
        <f t="shared" si="261"/>
        <v>0.25974025974025972</v>
      </c>
      <c r="L864" s="31">
        <f t="shared" si="276"/>
        <v>1.0748317953762791E-2</v>
      </c>
      <c r="M864" s="36">
        <f>SUM($L$9:L864)*RRF</f>
        <v>81.113360074884412</v>
      </c>
      <c r="N864" s="33"/>
      <c r="O864" s="36">
        <f t="shared" si="262"/>
        <v>85.237131396478063</v>
      </c>
      <c r="P864" s="33"/>
      <c r="Q864" s="33"/>
      <c r="R864" s="33"/>
      <c r="S864" s="33"/>
      <c r="T864" s="33"/>
      <c r="U864" s="33"/>
      <c r="V864" s="33"/>
      <c r="W864" s="31">
        <f t="shared" si="263"/>
        <v>4.7370571795719137E-51</v>
      </c>
      <c r="X864" s="31">
        <f t="shared" si="264"/>
        <v>2.8866399251155554</v>
      </c>
      <c r="Y864" s="31">
        <f t="shared" si="265"/>
        <v>2.8866399251155554</v>
      </c>
      <c r="Z864" s="31">
        <f t="shared" si="266"/>
        <v>-1.2371313964780626</v>
      </c>
      <c r="AA864" s="31"/>
      <c r="AB864" s="31"/>
      <c r="AC864" s="31"/>
      <c r="AD864" s="31"/>
      <c r="AE864" s="31"/>
      <c r="AF864" s="31"/>
      <c r="AG864" s="31"/>
      <c r="AH864" s="33">
        <f t="shared" si="267"/>
        <v>0.96563523898671921</v>
      </c>
      <c r="AI864" s="33">
        <f t="shared" si="268"/>
        <v>1.0147277547199769</v>
      </c>
      <c r="AJ864" s="33">
        <f t="shared" si="269"/>
        <v>0.99999999999999967</v>
      </c>
      <c r="AK864" s="95">
        <f t="shared" si="270"/>
        <v>0.98247662271949676</v>
      </c>
      <c r="AL864" s="3">
        <f t="shared" si="271"/>
        <v>0.98256101870237256</v>
      </c>
      <c r="AM864" s="3"/>
      <c r="AN864" s="3"/>
      <c r="AO864" s="3"/>
      <c r="AP864" s="3"/>
      <c r="AQ864" s="3"/>
      <c r="AR864" s="90">
        <f t="shared" si="277"/>
        <v>0</v>
      </c>
      <c r="AS864" s="91">
        <f t="shared" si="278"/>
        <v>0</v>
      </c>
      <c r="AT864" s="89">
        <f>SUM(AS$9:AS864)*RLR</f>
        <v>120</v>
      </c>
      <c r="AU864" s="90">
        <f>AT864-SUM(AW$9:AW864)</f>
        <v>2.092677755715286</v>
      </c>
      <c r="AV864" s="48">
        <f t="shared" si="272"/>
        <v>0.25974025974025972</v>
      </c>
      <c r="AW864" s="31">
        <f t="shared" si="279"/>
        <v>5.4544163919599022E-3</v>
      </c>
      <c r="AX864" s="90">
        <f>SUM(AW$9:AW864)*RRF</f>
        <v>82.535125570999298</v>
      </c>
      <c r="AY864" s="96"/>
    </row>
    <row r="865" spans="1:51" x14ac:dyDescent="0.25">
      <c r="A865" s="14">
        <f t="shared" si="273"/>
        <v>8.56</v>
      </c>
      <c r="B865" s="59">
        <f>IF($B$4="AY",0,IFERROR(P*INDEX('UWYr writing pattern'!$C$4:$C$18,MATCH('Extended model w.Calcs'!$A865,'UWYr writing pattern'!$A$4:$A$18,0)) / 25,B864))</f>
        <v>0</v>
      </c>
      <c r="C865" s="36">
        <f t="shared" si="274"/>
        <v>4.1928595392996643E-51</v>
      </c>
      <c r="E865" s="48">
        <f t="shared" si="260"/>
        <v>25.68</v>
      </c>
      <c r="F865" s="34">
        <f t="shared" si="275"/>
        <v>1.4464942459049954E-51</v>
      </c>
      <c r="G865" s="31">
        <f>SUM($F$9:F865)*RLR</f>
        <v>119.99999999999996</v>
      </c>
      <c r="H865" s="32"/>
      <c r="I865" s="36">
        <f>G865-SUM($L$9:L865)</f>
        <v>4.1130602272518502</v>
      </c>
      <c r="K865" s="48">
        <f t="shared" si="261"/>
        <v>0.25951557093425603</v>
      </c>
      <c r="L865" s="31">
        <f t="shared" si="276"/>
        <v>1.071109434180169E-2</v>
      </c>
      <c r="M865" s="36">
        <f>SUM($L$9:L865)*RRF</f>
        <v>81.120857840923676</v>
      </c>
      <c r="N865" s="33"/>
      <c r="O865" s="36">
        <f t="shared" si="262"/>
        <v>85.233918068175527</v>
      </c>
      <c r="P865" s="33"/>
      <c r="Q865" s="33"/>
      <c r="R865" s="33"/>
      <c r="S865" s="33"/>
      <c r="T865" s="33"/>
      <c r="U865" s="33"/>
      <c r="V865" s="33"/>
      <c r="W865" s="31">
        <f t="shared" si="263"/>
        <v>3.5220020130117177E-51</v>
      </c>
      <c r="X865" s="31">
        <f t="shared" si="264"/>
        <v>2.8791421590762951</v>
      </c>
      <c r="Y865" s="31">
        <f t="shared" si="265"/>
        <v>2.8791421590762951</v>
      </c>
      <c r="Z865" s="31">
        <f t="shared" si="266"/>
        <v>-1.2339180681755266</v>
      </c>
      <c r="AA865" s="31"/>
      <c r="AB865" s="31"/>
      <c r="AC865" s="31"/>
      <c r="AD865" s="31"/>
      <c r="AE865" s="31"/>
      <c r="AF865" s="31"/>
      <c r="AG865" s="31"/>
      <c r="AH865" s="33">
        <f t="shared" si="267"/>
        <v>0.96572449810623429</v>
      </c>
      <c r="AI865" s="33">
        <f t="shared" si="268"/>
        <v>1.0146895008116135</v>
      </c>
      <c r="AJ865" s="33">
        <f t="shared" si="269"/>
        <v>0.99999999999999967</v>
      </c>
      <c r="AK865" s="95">
        <f t="shared" si="270"/>
        <v>0.98252205928442915</v>
      </c>
      <c r="AL865" s="3">
        <f t="shared" si="271"/>
        <v>0.98260631475769111</v>
      </c>
      <c r="AM865" s="3"/>
      <c r="AN865" s="3"/>
      <c r="AO865" s="3"/>
      <c r="AP865" s="3"/>
      <c r="AQ865" s="3"/>
      <c r="AR865" s="90">
        <f t="shared" si="277"/>
        <v>0</v>
      </c>
      <c r="AS865" s="91">
        <f t="shared" si="278"/>
        <v>0</v>
      </c>
      <c r="AT865" s="89">
        <f>SUM(AS$9:AS865)*RLR</f>
        <v>120</v>
      </c>
      <c r="AU865" s="90">
        <f>AT865-SUM(AW$9:AW865)</f>
        <v>2.0872422290770629</v>
      </c>
      <c r="AV865" s="48">
        <f t="shared" si="272"/>
        <v>0.25951557093425603</v>
      </c>
      <c r="AW865" s="31">
        <f t="shared" si="279"/>
        <v>5.4355266382215221E-3</v>
      </c>
      <c r="AX865" s="90">
        <f>SUM(AW$9:AW865)*RRF</f>
        <v>82.538930439646052</v>
      </c>
      <c r="AY865" s="96"/>
    </row>
    <row r="866" spans="1:51" x14ac:dyDescent="0.25">
      <c r="A866" s="14">
        <f t="shared" si="273"/>
        <v>8.57</v>
      </c>
      <c r="B866" s="59">
        <f>IF($B$4="AY",0,IFERROR(P*INDEX('UWYr writing pattern'!$C$4:$C$18,MATCH('Extended model w.Calcs'!$A866,'UWYr writing pattern'!$A$4:$A$18,0)) / 25,B865))</f>
        <v>0</v>
      </c>
      <c r="C866" s="36">
        <f t="shared" si="274"/>
        <v>3.1161332096075103E-51</v>
      </c>
      <c r="E866" s="48">
        <f t="shared" si="260"/>
        <v>25.71</v>
      </c>
      <c r="F866" s="34">
        <f t="shared" si="275"/>
        <v>1.0767263296921537E-51</v>
      </c>
      <c r="G866" s="31">
        <f>SUM($F$9:F866)*RLR</f>
        <v>119.99999999999996</v>
      </c>
      <c r="H866" s="32"/>
      <c r="I866" s="36">
        <f>G866-SUM($L$9:L866)</f>
        <v>4.102386195520225</v>
      </c>
      <c r="K866" s="48">
        <f t="shared" si="261"/>
        <v>0.25929127052722556</v>
      </c>
      <c r="L866" s="31">
        <f t="shared" si="276"/>
        <v>1.0674031731622449E-2</v>
      </c>
      <c r="M866" s="36">
        <f>SUM($L$9:L866)*RRF</f>
        <v>81.128329663135801</v>
      </c>
      <c r="N866" s="33"/>
      <c r="O866" s="36">
        <f t="shared" si="262"/>
        <v>85.230715858656026</v>
      </c>
      <c r="P866" s="33"/>
      <c r="Q866" s="33"/>
      <c r="R866" s="33"/>
      <c r="S866" s="33"/>
      <c r="T866" s="33"/>
      <c r="U866" s="33"/>
      <c r="V866" s="33"/>
      <c r="W866" s="31">
        <f t="shared" si="263"/>
        <v>2.6175518960703085E-51</v>
      </c>
      <c r="X866" s="31">
        <f t="shared" si="264"/>
        <v>2.8716703368641574</v>
      </c>
      <c r="Y866" s="31">
        <f t="shared" si="265"/>
        <v>2.8716703368641574</v>
      </c>
      <c r="Z866" s="31">
        <f t="shared" si="266"/>
        <v>-1.2307158586560263</v>
      </c>
      <c r="AA866" s="31"/>
      <c r="AB866" s="31"/>
      <c r="AC866" s="31"/>
      <c r="AD866" s="31"/>
      <c r="AE866" s="31"/>
      <c r="AF866" s="31"/>
      <c r="AG866" s="31"/>
      <c r="AH866" s="33">
        <f t="shared" si="267"/>
        <v>0.9658134483706643</v>
      </c>
      <c r="AI866" s="33">
        <f t="shared" si="268"/>
        <v>1.0146513792697145</v>
      </c>
      <c r="AJ866" s="33">
        <f t="shared" si="269"/>
        <v>0.99999999999999967</v>
      </c>
      <c r="AK866" s="95">
        <f t="shared" si="270"/>
        <v>0.98256733890104853</v>
      </c>
      <c r="AL866" s="3">
        <f t="shared" si="271"/>
        <v>0.98265145407925425</v>
      </c>
      <c r="AM866" s="3"/>
      <c r="AN866" s="3"/>
      <c r="AO866" s="3"/>
      <c r="AP866" s="3"/>
      <c r="AQ866" s="3"/>
      <c r="AR866" s="90">
        <f t="shared" si="277"/>
        <v>0</v>
      </c>
      <c r="AS866" s="91">
        <f t="shared" si="278"/>
        <v>0</v>
      </c>
      <c r="AT866" s="89">
        <f>SUM(AS$9:AS866)*RLR</f>
        <v>120</v>
      </c>
      <c r="AU866" s="90">
        <f>AT866-SUM(AW$9:AW866)</f>
        <v>2.0818255104894945</v>
      </c>
      <c r="AV866" s="48">
        <f t="shared" si="272"/>
        <v>0.25929127052722556</v>
      </c>
      <c r="AW866" s="31">
        <f t="shared" si="279"/>
        <v>5.4167185875702321E-3</v>
      </c>
      <c r="AX866" s="90">
        <f>SUM(AW$9:AW866)*RRF</f>
        <v>82.542722142657354</v>
      </c>
      <c r="AY866" s="96"/>
    </row>
    <row r="867" spans="1:51" x14ac:dyDescent="0.25">
      <c r="A867" s="14">
        <f t="shared" si="273"/>
        <v>8.58</v>
      </c>
      <c r="B867" s="59">
        <f>IF($B$4="AY",0,IFERROR(P*INDEX('UWYr writing pattern'!$C$4:$C$18,MATCH('Extended model w.Calcs'!$A867,'UWYr writing pattern'!$A$4:$A$18,0)) / 25,B866))</f>
        <v>0</v>
      </c>
      <c r="C867" s="36">
        <f t="shared" si="274"/>
        <v>2.3149753614174195E-51</v>
      </c>
      <c r="E867" s="48">
        <f t="shared" si="260"/>
        <v>25.740000000000002</v>
      </c>
      <c r="F867" s="34">
        <f t="shared" si="275"/>
        <v>8.0115784819009092E-52</v>
      </c>
      <c r="G867" s="31">
        <f>SUM($F$9:F867)*RLR</f>
        <v>119.99999999999996</v>
      </c>
      <c r="H867" s="32"/>
      <c r="I867" s="36">
        <f>G867-SUM($L$9:L867)</f>
        <v>4.0917490662319267</v>
      </c>
      <c r="K867" s="48">
        <f t="shared" si="261"/>
        <v>0.25906735751295334</v>
      </c>
      <c r="L867" s="31">
        <f t="shared" si="276"/>
        <v>1.0637129288297905E-2</v>
      </c>
      <c r="M867" s="36">
        <f>SUM($L$9:L867)*RRF</f>
        <v>81.135775653637623</v>
      </c>
      <c r="N867" s="33"/>
      <c r="O867" s="36">
        <f t="shared" si="262"/>
        <v>85.22752471986955</v>
      </c>
      <c r="P867" s="33"/>
      <c r="Q867" s="33"/>
      <c r="R867" s="33"/>
      <c r="S867" s="33"/>
      <c r="T867" s="33"/>
      <c r="U867" s="33"/>
      <c r="V867" s="33"/>
      <c r="W867" s="31">
        <f t="shared" si="263"/>
        <v>1.9445793035906322E-51</v>
      </c>
      <c r="X867" s="31">
        <f t="shared" si="264"/>
        <v>2.8642243463623487</v>
      </c>
      <c r="Y867" s="31">
        <f t="shared" si="265"/>
        <v>2.8642243463623487</v>
      </c>
      <c r="Z867" s="31">
        <f t="shared" si="266"/>
        <v>-1.2275247198695496</v>
      </c>
      <c r="AA867" s="31"/>
      <c r="AB867" s="31"/>
      <c r="AC867" s="31"/>
      <c r="AD867" s="31"/>
      <c r="AE867" s="31"/>
      <c r="AF867" s="31"/>
      <c r="AG867" s="31"/>
      <c r="AH867" s="33">
        <f t="shared" si="267"/>
        <v>0.96590209111473357</v>
      </c>
      <c r="AI867" s="33">
        <f t="shared" si="268"/>
        <v>1.0146133895222564</v>
      </c>
      <c r="AJ867" s="33">
        <f t="shared" si="269"/>
        <v>0.99999999999999967</v>
      </c>
      <c r="AK867" s="95">
        <f t="shared" si="270"/>
        <v>0.98261246224643928</v>
      </c>
      <c r="AL867" s="3">
        <f t="shared" si="271"/>
        <v>0.98269643734439005</v>
      </c>
      <c r="AM867" s="3"/>
      <c r="AN867" s="3"/>
      <c r="AO867" s="3"/>
      <c r="AP867" s="3"/>
      <c r="AQ867" s="3"/>
      <c r="AR867" s="90">
        <f t="shared" si="277"/>
        <v>0</v>
      </c>
      <c r="AS867" s="91">
        <f t="shared" si="278"/>
        <v>0</v>
      </c>
      <c r="AT867" s="89">
        <f>SUM(AS$9:AS867)*RLR</f>
        <v>120</v>
      </c>
      <c r="AU867" s="90">
        <f>AT867-SUM(AW$9:AW867)</f>
        <v>2.0764275186731851</v>
      </c>
      <c r="AV867" s="48">
        <f t="shared" si="272"/>
        <v>0.25906735751295334</v>
      </c>
      <c r="AW867" s="31">
        <f t="shared" si="279"/>
        <v>5.3979918163081101E-3</v>
      </c>
      <c r="AX867" s="90">
        <f>SUM(AW$9:AW867)*RRF</f>
        <v>82.546500736928763</v>
      </c>
      <c r="AY867" s="96"/>
    </row>
    <row r="868" spans="1:51" x14ac:dyDescent="0.25">
      <c r="A868" s="14">
        <f t="shared" si="273"/>
        <v>8.59</v>
      </c>
      <c r="B868" s="59">
        <f>IF($B$4="AY",0,IFERROR(P*INDEX('UWYr writing pattern'!$C$4:$C$18,MATCH('Extended model w.Calcs'!$A868,'UWYr writing pattern'!$A$4:$A$18,0)) / 25,B867))</f>
        <v>0</v>
      </c>
      <c r="C868" s="36">
        <f t="shared" si="274"/>
        <v>1.7191007033885757E-51</v>
      </c>
      <c r="E868" s="48">
        <f t="shared" si="260"/>
        <v>25.77</v>
      </c>
      <c r="F868" s="34">
        <f t="shared" si="275"/>
        <v>5.9587465802884385E-52</v>
      </c>
      <c r="G868" s="31">
        <f>SUM($F$9:F868)*RLR</f>
        <v>119.99999999999996</v>
      </c>
      <c r="H868" s="32"/>
      <c r="I868" s="36">
        <f>G868-SUM($L$9:L868)</f>
        <v>4.0811486800499779</v>
      </c>
      <c r="K868" s="48">
        <f t="shared" si="261"/>
        <v>0.25884383088869717</v>
      </c>
      <c r="L868" s="31">
        <f t="shared" si="276"/>
        <v>1.0600386181947996E-2</v>
      </c>
      <c r="M868" s="36">
        <f>SUM($L$9:L868)*RRF</f>
        <v>81.143195923964981</v>
      </c>
      <c r="N868" s="33"/>
      <c r="O868" s="36">
        <f t="shared" si="262"/>
        <v>85.224344604014959</v>
      </c>
      <c r="P868" s="33"/>
      <c r="Q868" s="33"/>
      <c r="R868" s="33"/>
      <c r="S868" s="33"/>
      <c r="T868" s="33"/>
      <c r="U868" s="33"/>
      <c r="V868" s="33"/>
      <c r="W868" s="31">
        <f t="shared" si="263"/>
        <v>1.4440445908464036E-51</v>
      </c>
      <c r="X868" s="31">
        <f t="shared" si="264"/>
        <v>2.8568040760349844</v>
      </c>
      <c r="Y868" s="31">
        <f t="shared" si="265"/>
        <v>2.8568040760349844</v>
      </c>
      <c r="Z868" s="31">
        <f t="shared" si="266"/>
        <v>-1.2243446040149593</v>
      </c>
      <c r="AA868" s="31"/>
      <c r="AB868" s="31"/>
      <c r="AC868" s="31"/>
      <c r="AD868" s="31"/>
      <c r="AE868" s="31"/>
      <c r="AF868" s="31"/>
      <c r="AG868" s="31"/>
      <c r="AH868" s="33">
        <f t="shared" si="267"/>
        <v>0.96599042766624976</v>
      </c>
      <c r="AI868" s="33">
        <f t="shared" si="268"/>
        <v>1.0145755310001781</v>
      </c>
      <c r="AJ868" s="33">
        <f t="shared" si="269"/>
        <v>0.99999999999999967</v>
      </c>
      <c r="AK868" s="95">
        <f t="shared" si="270"/>
        <v>0.98265742999418382</v>
      </c>
      <c r="AL868" s="3">
        <f t="shared" si="271"/>
        <v>0.98274126522691763</v>
      </c>
      <c r="AM868" s="3"/>
      <c r="AN868" s="3"/>
      <c r="AO868" s="3"/>
      <c r="AP868" s="3"/>
      <c r="AQ868" s="3"/>
      <c r="AR868" s="90">
        <f t="shared" si="277"/>
        <v>0</v>
      </c>
      <c r="AS868" s="91">
        <f t="shared" si="278"/>
        <v>0</v>
      </c>
      <c r="AT868" s="89">
        <f>SUM(AS$9:AS868)*RLR</f>
        <v>120</v>
      </c>
      <c r="AU868" s="90">
        <f>AT868-SUM(AW$9:AW868)</f>
        <v>2.0710481727698919</v>
      </c>
      <c r="AV868" s="48">
        <f t="shared" si="272"/>
        <v>0.25884383088869717</v>
      </c>
      <c r="AW868" s="31">
        <f t="shared" si="279"/>
        <v>5.3793459032984072E-3</v>
      </c>
      <c r="AX868" s="90">
        <f>SUM(AW$9:AW868)*RRF</f>
        <v>82.550266279061077</v>
      </c>
      <c r="AY868" s="96"/>
    </row>
    <row r="869" spans="1:51" x14ac:dyDescent="0.25">
      <c r="A869" s="14">
        <f t="shared" si="273"/>
        <v>8.6</v>
      </c>
      <c r="B869" s="59">
        <f>IF($B$4="AY",0,IFERROR(P*INDEX('UWYr writing pattern'!$C$4:$C$18,MATCH('Extended model w.Calcs'!$A869,'UWYr writing pattern'!$A$4:$A$18,0)) / 25,B868))</f>
        <v>0</v>
      </c>
      <c r="C869" s="36">
        <f t="shared" si="274"/>
        <v>1.2760884521253396E-51</v>
      </c>
      <c r="E869" s="48">
        <f t="shared" si="260"/>
        <v>25.799999999999997</v>
      </c>
      <c r="F869" s="34">
        <f t="shared" si="275"/>
        <v>4.4301225126323603E-52</v>
      </c>
      <c r="G869" s="31">
        <f>SUM($F$9:F869)*RLR</f>
        <v>119.99999999999996</v>
      </c>
      <c r="H869" s="32"/>
      <c r="I869" s="36">
        <f>G869-SUM($L$9:L869)</f>
        <v>4.0705848784622702</v>
      </c>
      <c r="K869" s="48">
        <f t="shared" si="261"/>
        <v>0.25862068965517243</v>
      </c>
      <c r="L869" s="31">
        <f t="shared" si="276"/>
        <v>1.0563801587704862E-2</v>
      </c>
      <c r="M869" s="36">
        <f>SUM($L$9:L869)*RRF</f>
        <v>81.150590585076372</v>
      </c>
      <c r="N869" s="33"/>
      <c r="O869" s="36">
        <f t="shared" si="262"/>
        <v>85.221175463538643</v>
      </c>
      <c r="P869" s="33"/>
      <c r="Q869" s="33"/>
      <c r="R869" s="33"/>
      <c r="S869" s="33"/>
      <c r="T869" s="33"/>
      <c r="U869" s="33"/>
      <c r="V869" s="33"/>
      <c r="W869" s="31">
        <f t="shared" si="263"/>
        <v>1.0719142997852852E-51</v>
      </c>
      <c r="X869" s="31">
        <f t="shared" si="264"/>
        <v>2.8494094149235889</v>
      </c>
      <c r="Y869" s="31">
        <f t="shared" si="265"/>
        <v>2.8494094149235889</v>
      </c>
      <c r="Z869" s="31">
        <f t="shared" si="266"/>
        <v>-1.2211754635386427</v>
      </c>
      <c r="AA869" s="31"/>
      <c r="AB869" s="31"/>
      <c r="AC869" s="31"/>
      <c r="AD869" s="31"/>
      <c r="AE869" s="31"/>
      <c r="AF869" s="31"/>
      <c r="AG869" s="31"/>
      <c r="AH869" s="33">
        <f t="shared" si="267"/>
        <v>0.96607845934614733</v>
      </c>
      <c r="AI869" s="33">
        <f t="shared" si="268"/>
        <v>1.0145378031373649</v>
      </c>
      <c r="AJ869" s="33">
        <f t="shared" si="269"/>
        <v>0.99999999999999967</v>
      </c>
      <c r="AK869" s="95">
        <f t="shared" si="270"/>
        <v>0.98270224281438356</v>
      </c>
      <c r="AL869" s="3">
        <f t="shared" si="271"/>
        <v>0.9827859383971671</v>
      </c>
      <c r="AM869" s="3"/>
      <c r="AN869" s="3"/>
      <c r="AO869" s="3"/>
      <c r="AP869" s="3"/>
      <c r="AQ869" s="3"/>
      <c r="AR869" s="90">
        <f t="shared" si="277"/>
        <v>0</v>
      </c>
      <c r="AS869" s="91">
        <f t="shared" si="278"/>
        <v>0</v>
      </c>
      <c r="AT869" s="89">
        <f>SUM(AS$9:AS869)*RLR</f>
        <v>120</v>
      </c>
      <c r="AU869" s="90">
        <f>AT869-SUM(AW$9:AW869)</f>
        <v>2.0656873923399388</v>
      </c>
      <c r="AV869" s="48">
        <f t="shared" si="272"/>
        <v>0.25862068965517243</v>
      </c>
      <c r="AW869" s="31">
        <f t="shared" si="279"/>
        <v>5.3607804299479521E-3</v>
      </c>
      <c r="AX869" s="90">
        <f>SUM(AW$9:AW869)*RRF</f>
        <v>82.554018825362036</v>
      </c>
      <c r="AY869" s="96"/>
    </row>
    <row r="870" spans="1:51" x14ac:dyDescent="0.25">
      <c r="A870" s="14">
        <f t="shared" si="273"/>
        <v>8.61</v>
      </c>
      <c r="B870" s="59">
        <f>IF($B$4="AY",0,IFERROR(P*INDEX('UWYr writing pattern'!$C$4:$C$18,MATCH('Extended model w.Calcs'!$A870,'UWYr writing pattern'!$A$4:$A$18,0)) / 25,B869))</f>
        <v>0</v>
      </c>
      <c r="C870" s="36">
        <f t="shared" si="274"/>
        <v>9.4685763147700212E-52</v>
      </c>
      <c r="E870" s="48">
        <f t="shared" si="260"/>
        <v>25.83</v>
      </c>
      <c r="F870" s="34">
        <f t="shared" si="275"/>
        <v>3.2923082064833755E-52</v>
      </c>
      <c r="G870" s="31">
        <f>SUM($F$9:F870)*RLR</f>
        <v>119.99999999999996</v>
      </c>
      <c r="H870" s="32"/>
      <c r="I870" s="36">
        <f>G870-SUM($L$9:L870)</f>
        <v>4.0600575037765907</v>
      </c>
      <c r="K870" s="48">
        <f t="shared" si="261"/>
        <v>0.2583979328165375</v>
      </c>
      <c r="L870" s="31">
        <f t="shared" si="276"/>
        <v>1.0527374685678286E-2</v>
      </c>
      <c r="M870" s="36">
        <f>SUM($L$9:L870)*RRF</f>
        <v>81.157959747356358</v>
      </c>
      <c r="N870" s="33"/>
      <c r="O870" s="36">
        <f t="shared" si="262"/>
        <v>85.218017251132949</v>
      </c>
      <c r="P870" s="33"/>
      <c r="Q870" s="33"/>
      <c r="R870" s="33"/>
      <c r="S870" s="33"/>
      <c r="T870" s="33"/>
      <c r="U870" s="33"/>
      <c r="V870" s="33"/>
      <c r="W870" s="31">
        <f t="shared" si="263"/>
        <v>7.9536041044068164E-52</v>
      </c>
      <c r="X870" s="31">
        <f t="shared" si="264"/>
        <v>2.8420402526436135</v>
      </c>
      <c r="Y870" s="31">
        <f t="shared" si="265"/>
        <v>2.8420402526436135</v>
      </c>
      <c r="Z870" s="31">
        <f t="shared" si="266"/>
        <v>-1.2180172511329488</v>
      </c>
      <c r="AA870" s="31"/>
      <c r="AB870" s="31"/>
      <c r="AC870" s="31"/>
      <c r="AD870" s="31"/>
      <c r="AE870" s="31"/>
      <c r="AF870" s="31"/>
      <c r="AG870" s="31"/>
      <c r="AH870" s="33">
        <f t="shared" si="267"/>
        <v>0.96616618746852811</v>
      </c>
      <c r="AI870" s="33">
        <f t="shared" si="268"/>
        <v>1.0145002053706302</v>
      </c>
      <c r="AJ870" s="33">
        <f t="shared" si="269"/>
        <v>0.99999999999999967</v>
      </c>
      <c r="AK870" s="95">
        <f t="shared" si="270"/>
        <v>0.98274690137367959</v>
      </c>
      <c r="AL870" s="3">
        <f t="shared" si="271"/>
        <v>0.98283045752200204</v>
      </c>
      <c r="AM870" s="3"/>
      <c r="AN870" s="3"/>
      <c r="AO870" s="3"/>
      <c r="AP870" s="3"/>
      <c r="AQ870" s="3"/>
      <c r="AR870" s="90">
        <f t="shared" si="277"/>
        <v>0</v>
      </c>
      <c r="AS870" s="91">
        <f t="shared" si="278"/>
        <v>0</v>
      </c>
      <c r="AT870" s="89">
        <f>SUM(AS$9:AS870)*RLR</f>
        <v>120</v>
      </c>
      <c r="AU870" s="90">
        <f>AT870-SUM(AW$9:AW870)</f>
        <v>2.0603450973597432</v>
      </c>
      <c r="AV870" s="48">
        <f t="shared" si="272"/>
        <v>0.2583979328165375</v>
      </c>
      <c r="AW870" s="31">
        <f t="shared" si="279"/>
        <v>5.3422949801894973E-3</v>
      </c>
      <c r="AX870" s="90">
        <f>SUM(AW$9:AW870)*RRF</f>
        <v>82.557758431848171</v>
      </c>
      <c r="AY870" s="96"/>
    </row>
    <row r="871" spans="1:51" x14ac:dyDescent="0.25">
      <c r="A871" s="14">
        <f t="shared" si="273"/>
        <v>8.6199999999999992</v>
      </c>
      <c r="B871" s="59">
        <f>IF($B$4="AY",0,IFERROR(P*INDEX('UWYr writing pattern'!$C$4:$C$18,MATCH('Extended model w.Calcs'!$A871,'UWYr writing pattern'!$A$4:$A$18,0)) / 25,B870))</f>
        <v>0</v>
      </c>
      <c r="C871" s="36">
        <f t="shared" si="274"/>
        <v>7.0228430526649246E-52</v>
      </c>
      <c r="E871" s="48">
        <f t="shared" si="260"/>
        <v>25.86</v>
      </c>
      <c r="F871" s="34">
        <f t="shared" si="275"/>
        <v>2.4457332621050962E-52</v>
      </c>
      <c r="G871" s="31">
        <f>SUM($F$9:F871)*RLR</f>
        <v>119.99999999999996</v>
      </c>
      <c r="H871" s="32"/>
      <c r="I871" s="36">
        <f>G871-SUM($L$9:L871)</f>
        <v>4.0495663991156761</v>
      </c>
      <c r="K871" s="48">
        <f t="shared" si="261"/>
        <v>0.25817555938037867</v>
      </c>
      <c r="L871" s="31">
        <f t="shared" si="276"/>
        <v>1.0491104660921425E-2</v>
      </c>
      <c r="M871" s="36">
        <f>SUM($L$9:L871)*RRF</f>
        <v>81.165303520618991</v>
      </c>
      <c r="N871" s="33"/>
      <c r="O871" s="36">
        <f t="shared" si="262"/>
        <v>85.214869919734667</v>
      </c>
      <c r="P871" s="33"/>
      <c r="Q871" s="33"/>
      <c r="R871" s="33"/>
      <c r="S871" s="33"/>
      <c r="T871" s="33"/>
      <c r="U871" s="33"/>
      <c r="V871" s="33"/>
      <c r="W871" s="31">
        <f t="shared" si="263"/>
        <v>5.8991881642385368E-52</v>
      </c>
      <c r="X871" s="31">
        <f t="shared" si="264"/>
        <v>2.8346964793809732</v>
      </c>
      <c r="Y871" s="31">
        <f t="shared" si="265"/>
        <v>2.8346964793809732</v>
      </c>
      <c r="Z871" s="31">
        <f t="shared" si="266"/>
        <v>-1.2148699197346673</v>
      </c>
      <c r="AA871" s="31"/>
      <c r="AB871" s="31"/>
      <c r="AC871" s="31"/>
      <c r="AD871" s="31"/>
      <c r="AE871" s="31"/>
      <c r="AF871" s="31"/>
      <c r="AG871" s="31"/>
      <c r="AH871" s="33">
        <f t="shared" si="267"/>
        <v>0.96625361334070226</v>
      </c>
      <c r="AI871" s="33">
        <f t="shared" si="268"/>
        <v>1.0144627371396984</v>
      </c>
      <c r="AJ871" s="33">
        <f t="shared" si="269"/>
        <v>0.99999999999999967</v>
      </c>
      <c r="AK871" s="95">
        <f t="shared" si="270"/>
        <v>0.98279140633527418</v>
      </c>
      <c r="AL871" s="3">
        <f t="shared" si="271"/>
        <v>0.98287482326483921</v>
      </c>
      <c r="AM871" s="3"/>
      <c r="AN871" s="3"/>
      <c r="AO871" s="3"/>
      <c r="AP871" s="3"/>
      <c r="AQ871" s="3"/>
      <c r="AR871" s="90">
        <f t="shared" si="277"/>
        <v>0</v>
      </c>
      <c r="AS871" s="91">
        <f t="shared" si="278"/>
        <v>0</v>
      </c>
      <c r="AT871" s="89">
        <f>SUM(AS$9:AS871)*RLR</f>
        <v>120</v>
      </c>
      <c r="AU871" s="90">
        <f>AT871-SUM(AW$9:AW871)</f>
        <v>2.0550212082192729</v>
      </c>
      <c r="AV871" s="48">
        <f t="shared" si="272"/>
        <v>0.25817555938037867</v>
      </c>
      <c r="AW871" s="31">
        <f t="shared" si="279"/>
        <v>5.3238891404644544E-3</v>
      </c>
      <c r="AX871" s="90">
        <f>SUM(AW$9:AW871)*RRF</f>
        <v>82.561485154246498</v>
      </c>
      <c r="AY871" s="96"/>
    </row>
    <row r="872" spans="1:51" x14ac:dyDescent="0.25">
      <c r="A872" s="14">
        <f t="shared" si="273"/>
        <v>8.6300000000000008</v>
      </c>
      <c r="B872" s="59">
        <f>IF($B$4="AY",0,IFERROR(P*INDEX('UWYr writing pattern'!$C$4:$C$18,MATCH('Extended model w.Calcs'!$A872,'UWYr writing pattern'!$A$4:$A$18,0)) / 25,B871))</f>
        <v>0</v>
      </c>
      <c r="C872" s="36">
        <f t="shared" si="274"/>
        <v>5.206735839245775E-52</v>
      </c>
      <c r="E872" s="48">
        <f t="shared" si="260"/>
        <v>25.89</v>
      </c>
      <c r="F872" s="34">
        <f t="shared" si="275"/>
        <v>1.8161072134191493E-52</v>
      </c>
      <c r="G872" s="31">
        <f>SUM($F$9:F872)*RLR</f>
        <v>119.99999999999996</v>
      </c>
      <c r="H872" s="32"/>
      <c r="I872" s="36">
        <f>G872-SUM($L$9:L872)</f>
        <v>4.0391114084122819</v>
      </c>
      <c r="K872" s="48">
        <f t="shared" si="261"/>
        <v>0.25795356835769562</v>
      </c>
      <c r="L872" s="31">
        <f t="shared" si="276"/>
        <v>1.0454990703396753E-2</v>
      </c>
      <c r="M872" s="36">
        <f>SUM($L$9:L872)*RRF</f>
        <v>81.172622014111369</v>
      </c>
      <c r="N872" s="33"/>
      <c r="O872" s="36">
        <f t="shared" si="262"/>
        <v>85.21173342252365</v>
      </c>
      <c r="P872" s="33"/>
      <c r="Q872" s="33"/>
      <c r="R872" s="33"/>
      <c r="S872" s="33"/>
      <c r="T872" s="33"/>
      <c r="U872" s="33"/>
      <c r="V872" s="33"/>
      <c r="W872" s="31">
        <f t="shared" si="263"/>
        <v>4.3736581049664505E-52</v>
      </c>
      <c r="X872" s="31">
        <f t="shared" si="264"/>
        <v>2.8273779858885972</v>
      </c>
      <c r="Y872" s="31">
        <f t="shared" si="265"/>
        <v>2.8273779858885972</v>
      </c>
      <c r="Z872" s="31">
        <f t="shared" si="266"/>
        <v>-1.2117334225236505</v>
      </c>
      <c r="AA872" s="31"/>
      <c r="AB872" s="31"/>
      <c r="AC872" s="31"/>
      <c r="AD872" s="31"/>
      <c r="AE872" s="31"/>
      <c r="AF872" s="31"/>
      <c r="AG872" s="31"/>
      <c r="AH872" s="33">
        <f t="shared" si="267"/>
        <v>0.96634073826323053</v>
      </c>
      <c r="AI872" s="33">
        <f t="shared" si="268"/>
        <v>1.0144253978871862</v>
      </c>
      <c r="AJ872" s="33">
        <f t="shared" si="269"/>
        <v>0.99999999999999967</v>
      </c>
      <c r="AK872" s="95">
        <f t="shared" si="270"/>
        <v>0.98283575835895054</v>
      </c>
      <c r="AL872" s="3">
        <f t="shared" si="271"/>
        <v>0.98291903628567012</v>
      </c>
      <c r="AM872" s="3"/>
      <c r="AN872" s="3"/>
      <c r="AO872" s="3"/>
      <c r="AP872" s="3"/>
      <c r="AQ872" s="3"/>
      <c r="AR872" s="90">
        <f t="shared" si="277"/>
        <v>0</v>
      </c>
      <c r="AS872" s="91">
        <f t="shared" si="278"/>
        <v>0</v>
      </c>
      <c r="AT872" s="89">
        <f>SUM(AS$9:AS872)*RLR</f>
        <v>120</v>
      </c>
      <c r="AU872" s="90">
        <f>AT872-SUM(AW$9:AW872)</f>
        <v>2.0497156457195729</v>
      </c>
      <c r="AV872" s="48">
        <f t="shared" si="272"/>
        <v>0.25795356835769562</v>
      </c>
      <c r="AW872" s="31">
        <f t="shared" si="279"/>
        <v>5.3055624997055241E-3</v>
      </c>
      <c r="AX872" s="90">
        <f>SUM(AW$9:AW872)*RRF</f>
        <v>82.565199047996288</v>
      </c>
      <c r="AY872" s="96"/>
    </row>
    <row r="873" spans="1:51" x14ac:dyDescent="0.25">
      <c r="A873" s="14">
        <f t="shared" si="273"/>
        <v>8.64</v>
      </c>
      <c r="B873" s="59">
        <f>IF($B$4="AY",0,IFERROR(P*INDEX('UWYr writing pattern'!$C$4:$C$18,MATCH('Extended model w.Calcs'!$A873,'UWYr writing pattern'!$A$4:$A$18,0)) / 25,B872))</f>
        <v>0</v>
      </c>
      <c r="C873" s="36">
        <f t="shared" si="274"/>
        <v>3.8587119304650435E-52</v>
      </c>
      <c r="E873" s="48">
        <f t="shared" si="260"/>
        <v>25.92</v>
      </c>
      <c r="F873" s="34">
        <f t="shared" si="275"/>
        <v>1.3480239087807313E-52</v>
      </c>
      <c r="G873" s="31">
        <f>SUM($F$9:F873)*RLR</f>
        <v>119.99999999999996</v>
      </c>
      <c r="H873" s="32"/>
      <c r="I873" s="36">
        <f>G873-SUM($L$9:L873)</f>
        <v>4.0286923764043365</v>
      </c>
      <c r="K873" s="48">
        <f t="shared" si="261"/>
        <v>0.25773195876288657</v>
      </c>
      <c r="L873" s="31">
        <f t="shared" si="276"/>
        <v>1.0419032007942258E-2</v>
      </c>
      <c r="M873" s="36">
        <f>SUM($L$9:L873)*RRF</f>
        <v>81.179915336516927</v>
      </c>
      <c r="N873" s="33"/>
      <c r="O873" s="36">
        <f t="shared" si="262"/>
        <v>85.208607712921264</v>
      </c>
      <c r="P873" s="33"/>
      <c r="Q873" s="33"/>
      <c r="R873" s="33"/>
      <c r="S873" s="33"/>
      <c r="T873" s="33"/>
      <c r="U873" s="33"/>
      <c r="V873" s="33"/>
      <c r="W873" s="31">
        <f t="shared" si="263"/>
        <v>3.2413180215906359E-52</v>
      </c>
      <c r="X873" s="31">
        <f t="shared" si="264"/>
        <v>2.8200846634830352</v>
      </c>
      <c r="Y873" s="31">
        <f t="shared" si="265"/>
        <v>2.8200846634830352</v>
      </c>
      <c r="Z873" s="31">
        <f t="shared" si="266"/>
        <v>-1.208607712921264</v>
      </c>
      <c r="AA873" s="31"/>
      <c r="AB873" s="31"/>
      <c r="AC873" s="31"/>
      <c r="AD873" s="31"/>
      <c r="AE873" s="31"/>
      <c r="AF873" s="31"/>
      <c r="AG873" s="31"/>
      <c r="AH873" s="33">
        <f t="shared" si="267"/>
        <v>0.9664275635299634</v>
      </c>
      <c r="AI873" s="33">
        <f t="shared" si="268"/>
        <v>1.0143881870585865</v>
      </c>
      <c r="AJ873" s="33">
        <f t="shared" si="269"/>
        <v>0.99999999999999967</v>
      </c>
      <c r="AK873" s="95">
        <f t="shared" si="270"/>
        <v>0.9828799581010943</v>
      </c>
      <c r="AL873" s="3">
        <f t="shared" si="271"/>
        <v>0.98296309724108122</v>
      </c>
      <c r="AM873" s="3"/>
      <c r="AN873" s="3"/>
      <c r="AO873" s="3"/>
      <c r="AP873" s="3"/>
      <c r="AQ873" s="3"/>
      <c r="AR873" s="90">
        <f t="shared" si="277"/>
        <v>0</v>
      </c>
      <c r="AS873" s="91">
        <f t="shared" si="278"/>
        <v>0</v>
      </c>
      <c r="AT873" s="89">
        <f>SUM(AS$9:AS873)*RLR</f>
        <v>120</v>
      </c>
      <c r="AU873" s="90">
        <f>AT873-SUM(AW$9:AW873)</f>
        <v>2.0444283310702502</v>
      </c>
      <c r="AV873" s="48">
        <f t="shared" si="272"/>
        <v>0.25773195876288657</v>
      </c>
      <c r="AW873" s="31">
        <f t="shared" si="279"/>
        <v>5.2873146493196211E-3</v>
      </c>
      <c r="AX873" s="90">
        <f>SUM(AW$9:AW873)*RRF</f>
        <v>82.568900168250821</v>
      </c>
      <c r="AY873" s="96"/>
    </row>
    <row r="874" spans="1:51" x14ac:dyDescent="0.25">
      <c r="A874" s="14">
        <f t="shared" si="273"/>
        <v>8.65</v>
      </c>
      <c r="B874" s="59">
        <f>IF($B$4="AY",0,IFERROR(P*INDEX('UWYr writing pattern'!$C$4:$C$18,MATCH('Extended model w.Calcs'!$A874,'UWYr writing pattern'!$A$4:$A$18,0)) / 25,B873))</f>
        <v>0</v>
      </c>
      <c r="C874" s="36">
        <f t="shared" si="274"/>
        <v>2.8585337980885039E-52</v>
      </c>
      <c r="E874" s="48">
        <f t="shared" si="260"/>
        <v>25.950000000000003</v>
      </c>
      <c r="F874" s="34">
        <f t="shared" si="275"/>
        <v>1.0001781323765394E-52</v>
      </c>
      <c r="G874" s="31">
        <f>SUM($F$9:F874)*RLR</f>
        <v>119.99999999999996</v>
      </c>
      <c r="H874" s="32"/>
      <c r="I874" s="36">
        <f>G874-SUM($L$9:L874)</f>
        <v>4.0183091486300953</v>
      </c>
      <c r="K874" s="48">
        <f t="shared" si="261"/>
        <v>0.25751072961373389</v>
      </c>
      <c r="L874" s="31">
        <f t="shared" si="276"/>
        <v>1.0383227774237979E-2</v>
      </c>
      <c r="M874" s="36">
        <f>SUM($L$9:L874)*RRF</f>
        <v>81.187183595958899</v>
      </c>
      <c r="N874" s="33"/>
      <c r="O874" s="36">
        <f t="shared" si="262"/>
        <v>85.205492744588994</v>
      </c>
      <c r="P874" s="33"/>
      <c r="Q874" s="33"/>
      <c r="R874" s="33"/>
      <c r="S874" s="33"/>
      <c r="T874" s="33"/>
      <c r="U874" s="33"/>
      <c r="V874" s="33"/>
      <c r="W874" s="31">
        <f t="shared" si="263"/>
        <v>2.4011683903943429E-52</v>
      </c>
      <c r="X874" s="31">
        <f t="shared" si="264"/>
        <v>2.8128164040410666</v>
      </c>
      <c r="Y874" s="31">
        <f t="shared" si="265"/>
        <v>2.8128164040410666</v>
      </c>
      <c r="Z874" s="31">
        <f t="shared" si="266"/>
        <v>-1.2054927445889945</v>
      </c>
      <c r="AA874" s="31"/>
      <c r="AB874" s="31"/>
      <c r="AC874" s="31"/>
      <c r="AD874" s="31"/>
      <c r="AE874" s="31"/>
      <c r="AF874" s="31"/>
      <c r="AG874" s="31"/>
      <c r="AH874" s="33">
        <f t="shared" si="267"/>
        <v>0.96651409042808212</v>
      </c>
      <c r="AI874" s="33">
        <f t="shared" si="268"/>
        <v>1.0143511041022499</v>
      </c>
      <c r="AJ874" s="33">
        <f t="shared" si="269"/>
        <v>0.99999999999999967</v>
      </c>
      <c r="AK874" s="95">
        <f t="shared" si="270"/>
        <v>0.9829240062147131</v>
      </c>
      <c r="AL874" s="3">
        <f t="shared" si="271"/>
        <v>0.98300700678427433</v>
      </c>
      <c r="AM874" s="3"/>
      <c r="AN874" s="3"/>
      <c r="AO874" s="3"/>
      <c r="AP874" s="3"/>
      <c r="AQ874" s="3"/>
      <c r="AR874" s="90">
        <f t="shared" si="277"/>
        <v>0</v>
      </c>
      <c r="AS874" s="91">
        <f t="shared" si="278"/>
        <v>0</v>
      </c>
      <c r="AT874" s="89">
        <f>SUM(AS$9:AS874)*RLR</f>
        <v>120</v>
      </c>
      <c r="AU874" s="90">
        <f>AT874-SUM(AW$9:AW874)</f>
        <v>2.0391591858870726</v>
      </c>
      <c r="AV874" s="48">
        <f t="shared" si="272"/>
        <v>0.25751072961373389</v>
      </c>
      <c r="AW874" s="31">
        <f t="shared" si="279"/>
        <v>5.2691451831707471E-3</v>
      </c>
      <c r="AX874" s="90">
        <f>SUM(AW$9:AW874)*RRF</f>
        <v>82.572588569879045</v>
      </c>
      <c r="AY874" s="96"/>
    </row>
    <row r="875" spans="1:51" x14ac:dyDescent="0.25">
      <c r="A875" s="14">
        <f t="shared" si="273"/>
        <v>8.66</v>
      </c>
      <c r="B875" s="59">
        <f>IF($B$4="AY",0,IFERROR(P*INDEX('UWYr writing pattern'!$C$4:$C$18,MATCH('Extended model w.Calcs'!$A875,'UWYr writing pattern'!$A$4:$A$18,0)) / 25,B874))</f>
        <v>0</v>
      </c>
      <c r="C875" s="36">
        <f t="shared" si="274"/>
        <v>2.1167442774845373E-52</v>
      </c>
      <c r="E875" s="48">
        <f t="shared" si="260"/>
        <v>25.98</v>
      </c>
      <c r="F875" s="34">
        <f t="shared" si="275"/>
        <v>7.4178952060396678E-53</v>
      </c>
      <c r="G875" s="31">
        <f>SUM($F$9:F875)*RLR</f>
        <v>119.99999999999996</v>
      </c>
      <c r="H875" s="32"/>
      <c r="I875" s="36">
        <f>G875-SUM($L$9:L875)</f>
        <v>4.0079615714233228</v>
      </c>
      <c r="K875" s="48">
        <f t="shared" si="261"/>
        <v>0.25728987993138935</v>
      </c>
      <c r="L875" s="31">
        <f t="shared" si="276"/>
        <v>1.0347577206772778E-2</v>
      </c>
      <c r="M875" s="36">
        <f>SUM($L$9:L875)*RRF</f>
        <v>81.194426900003634</v>
      </c>
      <c r="N875" s="33"/>
      <c r="O875" s="36">
        <f t="shared" si="262"/>
        <v>85.202388471426957</v>
      </c>
      <c r="P875" s="33"/>
      <c r="Q875" s="33"/>
      <c r="R875" s="33"/>
      <c r="S875" s="33"/>
      <c r="T875" s="33"/>
      <c r="U875" s="33"/>
      <c r="V875" s="33"/>
      <c r="W875" s="31">
        <f t="shared" si="263"/>
        <v>1.7780651930870113E-52</v>
      </c>
      <c r="X875" s="31">
        <f t="shared" si="264"/>
        <v>2.8055730999963258</v>
      </c>
      <c r="Y875" s="31">
        <f t="shared" si="265"/>
        <v>2.8055730999963258</v>
      </c>
      <c r="Z875" s="31">
        <f t="shared" si="266"/>
        <v>-1.202388471426957</v>
      </c>
      <c r="AA875" s="31"/>
      <c r="AB875" s="31"/>
      <c r="AC875" s="31"/>
      <c r="AD875" s="31"/>
      <c r="AE875" s="31"/>
      <c r="AF875" s="31"/>
      <c r="AG875" s="31"/>
      <c r="AH875" s="33">
        <f t="shared" si="267"/>
        <v>0.96660032023813847</v>
      </c>
      <c r="AI875" s="33">
        <f t="shared" si="268"/>
        <v>1.0143141484693685</v>
      </c>
      <c r="AJ875" s="33">
        <f t="shared" si="269"/>
        <v>0.99999999999999967</v>
      </c>
      <c r="AK875" s="95">
        <f t="shared" si="270"/>
        <v>0.98296790334945738</v>
      </c>
      <c r="AL875" s="3">
        <f t="shared" si="271"/>
        <v>0.98305076556508741</v>
      </c>
      <c r="AM875" s="3"/>
      <c r="AN875" s="3"/>
      <c r="AO875" s="3"/>
      <c r="AP875" s="3"/>
      <c r="AQ875" s="3"/>
      <c r="AR875" s="90">
        <f t="shared" si="277"/>
        <v>0</v>
      </c>
      <c r="AS875" s="91">
        <f t="shared" si="278"/>
        <v>0</v>
      </c>
      <c r="AT875" s="89">
        <f>SUM(AS$9:AS875)*RLR</f>
        <v>120</v>
      </c>
      <c r="AU875" s="90">
        <f>AT875-SUM(AW$9:AW875)</f>
        <v>2.0339081321895094</v>
      </c>
      <c r="AV875" s="48">
        <f t="shared" si="272"/>
        <v>0.25728987993138935</v>
      </c>
      <c r="AW875" s="31">
        <f t="shared" si="279"/>
        <v>5.2510536975632774E-3</v>
      </c>
      <c r="AX875" s="90">
        <f>SUM(AW$9:AW875)*RRF</f>
        <v>82.576264307467341</v>
      </c>
      <c r="AY875" s="96"/>
    </row>
    <row r="876" spans="1:51" x14ac:dyDescent="0.25">
      <c r="A876" s="14">
        <f t="shared" si="273"/>
        <v>8.67</v>
      </c>
      <c r="B876" s="59">
        <f>IF($B$4="AY",0,IFERROR(P*INDEX('UWYr writing pattern'!$C$4:$C$18,MATCH('Extended model w.Calcs'!$A876,'UWYr writing pattern'!$A$4:$A$18,0)) / 25,B875))</f>
        <v>0</v>
      </c>
      <c r="C876" s="36">
        <f t="shared" si="274"/>
        <v>1.5668141141940544E-52</v>
      </c>
      <c r="E876" s="48">
        <f t="shared" si="260"/>
        <v>26.009999999999998</v>
      </c>
      <c r="F876" s="34">
        <f t="shared" si="275"/>
        <v>5.4993016329048275E-53</v>
      </c>
      <c r="G876" s="31">
        <f>SUM($F$9:F876)*RLR</f>
        <v>119.99999999999996</v>
      </c>
      <c r="H876" s="32"/>
      <c r="I876" s="36">
        <f>G876-SUM($L$9:L876)</f>
        <v>3.9976494919085184</v>
      </c>
      <c r="K876" s="48">
        <f t="shared" si="261"/>
        <v>0.25706940874035988</v>
      </c>
      <c r="L876" s="31">
        <f t="shared" si="276"/>
        <v>1.0312079514811293E-2</v>
      </c>
      <c r="M876" s="36">
        <f>SUM($L$9:L876)*RRF</f>
        <v>81.201645355663999</v>
      </c>
      <c r="N876" s="33"/>
      <c r="O876" s="36">
        <f t="shared" si="262"/>
        <v>85.199294847572517</v>
      </c>
      <c r="P876" s="33"/>
      <c r="Q876" s="33"/>
      <c r="R876" s="33"/>
      <c r="S876" s="33"/>
      <c r="T876" s="33"/>
      <c r="U876" s="33"/>
      <c r="V876" s="33"/>
      <c r="W876" s="31">
        <f t="shared" si="263"/>
        <v>1.3161238559230055E-52</v>
      </c>
      <c r="X876" s="31">
        <f t="shared" si="264"/>
        <v>2.7983546443359626</v>
      </c>
      <c r="Y876" s="31">
        <f t="shared" si="265"/>
        <v>2.7983546443359626</v>
      </c>
      <c r="Z876" s="31">
        <f t="shared" si="266"/>
        <v>-1.1992948475725171</v>
      </c>
      <c r="AA876" s="31"/>
      <c r="AB876" s="31"/>
      <c r="AC876" s="31"/>
      <c r="AD876" s="31"/>
      <c r="AE876" s="31"/>
      <c r="AF876" s="31"/>
      <c r="AG876" s="31"/>
      <c r="AH876" s="33">
        <f t="shared" si="267"/>
        <v>0.96668625423409527</v>
      </c>
      <c r="AI876" s="33">
        <f t="shared" si="268"/>
        <v>1.0142773196139585</v>
      </c>
      <c r="AJ876" s="33">
        <f t="shared" si="269"/>
        <v>0.99999999999999967</v>
      </c>
      <c r="AK876" s="95">
        <f t="shared" si="270"/>
        <v>0.9830116501516406</v>
      </c>
      <c r="AL876" s="3">
        <f t="shared" si="271"/>
        <v>0.98309437423001422</v>
      </c>
      <c r="AM876" s="3"/>
      <c r="AN876" s="3"/>
      <c r="AO876" s="3"/>
      <c r="AP876" s="3"/>
      <c r="AQ876" s="3"/>
      <c r="AR876" s="90">
        <f t="shared" si="277"/>
        <v>0</v>
      </c>
      <c r="AS876" s="91">
        <f t="shared" si="278"/>
        <v>0</v>
      </c>
      <c r="AT876" s="89">
        <f>SUM(AS$9:AS876)*RLR</f>
        <v>120</v>
      </c>
      <c r="AU876" s="90">
        <f>AT876-SUM(AW$9:AW876)</f>
        <v>2.0286750923982879</v>
      </c>
      <c r="AV876" s="48">
        <f t="shared" si="272"/>
        <v>0.25706940874035988</v>
      </c>
      <c r="AW876" s="31">
        <f t="shared" si="279"/>
        <v>5.2330397912251523E-3</v>
      </c>
      <c r="AX876" s="90">
        <f>SUM(AW$9:AW876)*RRF</f>
        <v>82.579927435321196</v>
      </c>
      <c r="AY876" s="96"/>
    </row>
    <row r="877" spans="1:51" x14ac:dyDescent="0.25">
      <c r="A877" s="14">
        <f t="shared" si="273"/>
        <v>8.68</v>
      </c>
      <c r="B877" s="59">
        <f>IF($B$4="AY",0,IFERROR(P*INDEX('UWYr writing pattern'!$C$4:$C$18,MATCH('Extended model w.Calcs'!$A877,'UWYr writing pattern'!$A$4:$A$18,0)) / 25,B876))</f>
        <v>0</v>
      </c>
      <c r="C877" s="36">
        <f t="shared" si="274"/>
        <v>1.159285763092181E-52</v>
      </c>
      <c r="E877" s="48">
        <f t="shared" si="260"/>
        <v>26.04</v>
      </c>
      <c r="F877" s="34">
        <f t="shared" si="275"/>
        <v>4.0752835110187354E-53</v>
      </c>
      <c r="G877" s="31">
        <f>SUM($F$9:F877)*RLR</f>
        <v>119.99999999999996</v>
      </c>
      <c r="H877" s="32"/>
      <c r="I877" s="36">
        <f>G877-SUM($L$9:L877)</f>
        <v>3.9873727579961553</v>
      </c>
      <c r="K877" s="48">
        <f t="shared" si="261"/>
        <v>0.25684931506849318</v>
      </c>
      <c r="L877" s="31">
        <f t="shared" si="276"/>
        <v>1.027673391236123E-2</v>
      </c>
      <c r="M877" s="36">
        <f>SUM($L$9:L877)*RRF</f>
        <v>81.208839069402657</v>
      </c>
      <c r="N877" s="33"/>
      <c r="O877" s="36">
        <f t="shared" si="262"/>
        <v>85.196211827398812</v>
      </c>
      <c r="P877" s="33"/>
      <c r="Q877" s="33"/>
      <c r="R877" s="33"/>
      <c r="S877" s="33"/>
      <c r="T877" s="33"/>
      <c r="U877" s="33"/>
      <c r="V877" s="33"/>
      <c r="W877" s="31">
        <f t="shared" si="263"/>
        <v>9.7380004099743188E-53</v>
      </c>
      <c r="X877" s="31">
        <f t="shared" si="264"/>
        <v>2.7911609305973086</v>
      </c>
      <c r="Y877" s="31">
        <f t="shared" si="265"/>
        <v>2.7911609305973086</v>
      </c>
      <c r="Z877" s="31">
        <f t="shared" si="266"/>
        <v>-1.1962118273988125</v>
      </c>
      <c r="AA877" s="31"/>
      <c r="AB877" s="31"/>
      <c r="AC877" s="31"/>
      <c r="AD877" s="31"/>
      <c r="AE877" s="31"/>
      <c r="AF877" s="31"/>
      <c r="AG877" s="31"/>
      <c r="AH877" s="33">
        <f t="shared" si="267"/>
        <v>0.96677189368336491</v>
      </c>
      <c r="AI877" s="33">
        <f t="shared" si="268"/>
        <v>1.0142406169928431</v>
      </c>
      <c r="AJ877" s="33">
        <f t="shared" si="269"/>
        <v>0.99999999999999967</v>
      </c>
      <c r="AK877" s="95">
        <f t="shared" si="270"/>
        <v>0.98305524726425841</v>
      </c>
      <c r="AL877" s="3">
        <f t="shared" si="271"/>
        <v>0.98313783342222494</v>
      </c>
      <c r="AM877" s="3"/>
      <c r="AN877" s="3"/>
      <c r="AO877" s="3"/>
      <c r="AP877" s="3"/>
      <c r="AQ877" s="3"/>
      <c r="AR877" s="90">
        <f t="shared" si="277"/>
        <v>0</v>
      </c>
      <c r="AS877" s="91">
        <f t="shared" si="278"/>
        <v>0</v>
      </c>
      <c r="AT877" s="89">
        <f>SUM(AS$9:AS877)*RLR</f>
        <v>120</v>
      </c>
      <c r="AU877" s="90">
        <f>AT877-SUM(AW$9:AW877)</f>
        <v>2.0234599893329914</v>
      </c>
      <c r="AV877" s="48">
        <f t="shared" si="272"/>
        <v>0.25684931506849318</v>
      </c>
      <c r="AW877" s="31">
        <f t="shared" si="279"/>
        <v>5.2151030652912277E-3</v>
      </c>
      <c r="AX877" s="90">
        <f>SUM(AW$9:AW877)*RRF</f>
        <v>82.583578007466897</v>
      </c>
      <c r="AY877" s="96"/>
    </row>
    <row r="878" spans="1:51" x14ac:dyDescent="0.25">
      <c r="A878" s="14">
        <f t="shared" si="273"/>
        <v>8.69</v>
      </c>
      <c r="B878" s="59">
        <f>IF($B$4="AY",0,IFERROR(P*INDEX('UWYr writing pattern'!$C$4:$C$18,MATCH('Extended model w.Calcs'!$A878,'UWYr writing pattern'!$A$4:$A$18,0)) / 25,B877))</f>
        <v>0</v>
      </c>
      <c r="C878" s="36">
        <f t="shared" si="274"/>
        <v>8.5740775038297706E-53</v>
      </c>
      <c r="E878" s="48">
        <f t="shared" si="260"/>
        <v>26.07</v>
      </c>
      <c r="F878" s="34">
        <f t="shared" si="275"/>
        <v>3.0187801270920389E-53</v>
      </c>
      <c r="G878" s="31">
        <f>SUM($F$9:F878)*RLR</f>
        <v>119.99999999999996</v>
      </c>
      <c r="H878" s="32"/>
      <c r="I878" s="36">
        <f>G878-SUM($L$9:L878)</f>
        <v>3.9771312183780196</v>
      </c>
      <c r="K878" s="48">
        <f t="shared" si="261"/>
        <v>0.25662959794696322</v>
      </c>
      <c r="L878" s="31">
        <f t="shared" si="276"/>
        <v>1.0241539618140812E-2</v>
      </c>
      <c r="M878" s="36">
        <f>SUM($L$9:L878)*RRF</f>
        <v>81.216008147135355</v>
      </c>
      <c r="N878" s="33"/>
      <c r="O878" s="36">
        <f t="shared" si="262"/>
        <v>85.193139365513375</v>
      </c>
      <c r="P878" s="33"/>
      <c r="Q878" s="33"/>
      <c r="R878" s="33"/>
      <c r="S878" s="33"/>
      <c r="T878" s="33"/>
      <c r="U878" s="33"/>
      <c r="V878" s="33"/>
      <c r="W878" s="31">
        <f t="shared" si="263"/>
        <v>7.2022251032170072E-53</v>
      </c>
      <c r="X878" s="31">
        <f t="shared" si="264"/>
        <v>2.7839918528646135</v>
      </c>
      <c r="Y878" s="31">
        <f t="shared" si="265"/>
        <v>2.7839918528646135</v>
      </c>
      <c r="Z878" s="31">
        <f t="shared" si="266"/>
        <v>-1.1931393655133746</v>
      </c>
      <c r="AA878" s="31"/>
      <c r="AB878" s="31"/>
      <c r="AC878" s="31"/>
      <c r="AD878" s="31"/>
      <c r="AE878" s="31"/>
      <c r="AF878" s="31"/>
      <c r="AG878" s="31"/>
      <c r="AH878" s="33">
        <f t="shared" si="267"/>
        <v>0.96685723984684946</v>
      </c>
      <c r="AI878" s="33">
        <f t="shared" si="268"/>
        <v>1.0142040400656354</v>
      </c>
      <c r="AJ878" s="33">
        <f t="shared" si="269"/>
        <v>0.99999999999999967</v>
      </c>
      <c r="AK878" s="95">
        <f t="shared" si="270"/>
        <v>0.98309869532700944</v>
      </c>
      <c r="AL878" s="3">
        <f t="shared" si="271"/>
        <v>0.98318114378158583</v>
      </c>
      <c r="AM878" s="3"/>
      <c r="AN878" s="3"/>
      <c r="AO878" s="3"/>
      <c r="AP878" s="3"/>
      <c r="AQ878" s="3"/>
      <c r="AR878" s="90">
        <f t="shared" si="277"/>
        <v>0</v>
      </c>
      <c r="AS878" s="91">
        <f t="shared" si="278"/>
        <v>0</v>
      </c>
      <c r="AT878" s="89">
        <f>SUM(AS$9:AS878)*RLR</f>
        <v>120</v>
      </c>
      <c r="AU878" s="90">
        <f>AT878-SUM(AW$9:AW878)</f>
        <v>2.0182627462097003</v>
      </c>
      <c r="AV878" s="48">
        <f t="shared" si="272"/>
        <v>0.25662959794696322</v>
      </c>
      <c r="AW878" s="31">
        <f t="shared" si="279"/>
        <v>5.1972431232867938E-3</v>
      </c>
      <c r="AX878" s="90">
        <f>SUM(AW$9:AW878)*RRF</f>
        <v>82.58721607765321</v>
      </c>
      <c r="AY878" s="96"/>
    </row>
    <row r="879" spans="1:51" x14ac:dyDescent="0.25">
      <c r="A879" s="14">
        <f t="shared" si="273"/>
        <v>8.6999999999999993</v>
      </c>
      <c r="B879" s="59">
        <f>IF($B$4="AY",0,IFERROR(P*INDEX('UWYr writing pattern'!$C$4:$C$18,MATCH('Extended model w.Calcs'!$A879,'UWYr writing pattern'!$A$4:$A$18,0)) / 25,B878))</f>
        <v>0</v>
      </c>
      <c r="C879" s="36">
        <f t="shared" si="274"/>
        <v>6.3388154985813486E-53</v>
      </c>
      <c r="E879" s="48">
        <f t="shared" si="260"/>
        <v>26.099999999999998</v>
      </c>
      <c r="F879" s="34">
        <f t="shared" si="275"/>
        <v>2.2352620052484215E-53</v>
      </c>
      <c r="G879" s="31">
        <f>SUM($F$9:F879)*RLR</f>
        <v>119.99999999999996</v>
      </c>
      <c r="H879" s="32"/>
      <c r="I879" s="36">
        <f>G879-SUM($L$9:L879)</f>
        <v>3.966924722522478</v>
      </c>
      <c r="K879" s="48">
        <f t="shared" si="261"/>
        <v>0.25641025641025644</v>
      </c>
      <c r="L879" s="31">
        <f t="shared" si="276"/>
        <v>1.0206495855546671E-2</v>
      </c>
      <c r="M879" s="36">
        <f>SUM($L$9:L879)*RRF</f>
        <v>81.22315269423423</v>
      </c>
      <c r="N879" s="33"/>
      <c r="O879" s="36">
        <f t="shared" si="262"/>
        <v>85.190077416756708</v>
      </c>
      <c r="P879" s="33"/>
      <c r="Q879" s="33"/>
      <c r="R879" s="33"/>
      <c r="S879" s="33"/>
      <c r="T879" s="33"/>
      <c r="U879" s="33"/>
      <c r="V879" s="33"/>
      <c r="W879" s="31">
        <f t="shared" si="263"/>
        <v>5.3246050188083326E-53</v>
      </c>
      <c r="X879" s="31">
        <f t="shared" si="264"/>
        <v>2.7768473057657346</v>
      </c>
      <c r="Y879" s="31">
        <f t="shared" si="265"/>
        <v>2.7768473057657346</v>
      </c>
      <c r="Z879" s="31">
        <f t="shared" si="266"/>
        <v>-1.1900774167567079</v>
      </c>
      <c r="AA879" s="31"/>
      <c r="AB879" s="31"/>
      <c r="AC879" s="31"/>
      <c r="AD879" s="31"/>
      <c r="AE879" s="31"/>
      <c r="AF879" s="31"/>
      <c r="AG879" s="31"/>
      <c r="AH879" s="33">
        <f t="shared" si="267"/>
        <v>0.96694229397897891</v>
      </c>
      <c r="AI879" s="33">
        <f t="shared" si="268"/>
        <v>1.0141675882947228</v>
      </c>
      <c r="AJ879" s="33">
        <f t="shared" si="269"/>
        <v>0.99999999999999967</v>
      </c>
      <c r="AK879" s="95">
        <f t="shared" si="270"/>
        <v>0.98314199497631449</v>
      </c>
      <c r="AL879" s="3">
        <f t="shared" si="271"/>
        <v>0.98322430594467836</v>
      </c>
      <c r="AM879" s="3"/>
      <c r="AN879" s="3"/>
      <c r="AO879" s="3"/>
      <c r="AP879" s="3"/>
      <c r="AQ879" s="3"/>
      <c r="AR879" s="90">
        <f t="shared" si="277"/>
        <v>0</v>
      </c>
      <c r="AS879" s="91">
        <f t="shared" si="278"/>
        <v>0</v>
      </c>
      <c r="AT879" s="89">
        <f>SUM(AS$9:AS879)*RLR</f>
        <v>120</v>
      </c>
      <c r="AU879" s="90">
        <f>AT879-SUM(AW$9:AW879)</f>
        <v>2.0130832866385902</v>
      </c>
      <c r="AV879" s="48">
        <f t="shared" si="272"/>
        <v>0.25641025641025644</v>
      </c>
      <c r="AW879" s="31">
        <f t="shared" si="279"/>
        <v>5.1794595711112928E-3</v>
      </c>
      <c r="AX879" s="90">
        <f>SUM(AW$9:AW879)*RRF</f>
        <v>82.590841699352978</v>
      </c>
      <c r="AY879" s="96"/>
    </row>
    <row r="880" spans="1:51" x14ac:dyDescent="0.25">
      <c r="A880" s="14">
        <f t="shared" si="273"/>
        <v>8.7100000000000009</v>
      </c>
      <c r="B880" s="59">
        <f>IF($B$4="AY",0,IFERROR(P*INDEX('UWYr writing pattern'!$C$4:$C$18,MATCH('Extended model w.Calcs'!$A880,'UWYr writing pattern'!$A$4:$A$18,0)) / 25,B879))</f>
        <v>0</v>
      </c>
      <c r="C880" s="36">
        <f t="shared" si="274"/>
        <v>4.6843846534516169E-53</v>
      </c>
      <c r="E880" s="48">
        <f t="shared" si="260"/>
        <v>26.130000000000003</v>
      </c>
      <c r="F880" s="34">
        <f t="shared" si="275"/>
        <v>1.6544308451297319E-53</v>
      </c>
      <c r="G880" s="31">
        <f>SUM($F$9:F880)*RLR</f>
        <v>119.99999999999996</v>
      </c>
      <c r="H880" s="32"/>
      <c r="I880" s="36">
        <f>G880-SUM($L$9:L880)</f>
        <v>3.956753120669859</v>
      </c>
      <c r="K880" s="48">
        <f t="shared" si="261"/>
        <v>0.2561912894961571</v>
      </c>
      <c r="L880" s="31">
        <f t="shared" si="276"/>
        <v>1.0171601852621739E-2</v>
      </c>
      <c r="M880" s="36">
        <f>SUM($L$9:L880)*RRF</f>
        <v>81.230272815531066</v>
      </c>
      <c r="N880" s="33"/>
      <c r="O880" s="36">
        <f t="shared" si="262"/>
        <v>85.187025936200925</v>
      </c>
      <c r="P880" s="33"/>
      <c r="Q880" s="33"/>
      <c r="R880" s="33"/>
      <c r="S880" s="33"/>
      <c r="T880" s="33"/>
      <c r="U880" s="33"/>
      <c r="V880" s="33"/>
      <c r="W880" s="31">
        <f t="shared" si="263"/>
        <v>3.9348831088993577E-53</v>
      </c>
      <c r="X880" s="31">
        <f t="shared" si="264"/>
        <v>2.7697271844689011</v>
      </c>
      <c r="Y880" s="31">
        <f t="shared" si="265"/>
        <v>2.7697271844689011</v>
      </c>
      <c r="Z880" s="31">
        <f t="shared" si="266"/>
        <v>-1.187025936200925</v>
      </c>
      <c r="AA880" s="31"/>
      <c r="AB880" s="31"/>
      <c r="AC880" s="31"/>
      <c r="AD880" s="31"/>
      <c r="AE880" s="31"/>
      <c r="AF880" s="31"/>
      <c r="AG880" s="31"/>
      <c r="AH880" s="33">
        <f t="shared" si="267"/>
        <v>0.96702705732775074</v>
      </c>
      <c r="AI880" s="33">
        <f t="shared" si="268"/>
        <v>1.0141312611452491</v>
      </c>
      <c r="AJ880" s="33">
        <f t="shared" si="269"/>
        <v>0.99999999999999967</v>
      </c>
      <c r="AK880" s="95">
        <f t="shared" si="270"/>
        <v>0.98318514684533631</v>
      </c>
      <c r="AL880" s="3">
        <f t="shared" si="271"/>
        <v>0.98326732054482013</v>
      </c>
      <c r="AM880" s="3"/>
      <c r="AN880" s="3"/>
      <c r="AO880" s="3"/>
      <c r="AP880" s="3"/>
      <c r="AQ880" s="3"/>
      <c r="AR880" s="90">
        <f t="shared" si="277"/>
        <v>0</v>
      </c>
      <c r="AS880" s="91">
        <f t="shared" si="278"/>
        <v>0</v>
      </c>
      <c r="AT880" s="89">
        <f>SUM(AS$9:AS880)*RLR</f>
        <v>120</v>
      </c>
      <c r="AU880" s="90">
        <f>AT880-SUM(AW$9:AW880)</f>
        <v>2.0079215346215733</v>
      </c>
      <c r="AV880" s="48">
        <f t="shared" si="272"/>
        <v>0.2561912894961571</v>
      </c>
      <c r="AW880" s="31">
        <f t="shared" si="279"/>
        <v>5.1617520170220265E-3</v>
      </c>
      <c r="AX880" s="90">
        <f>SUM(AW$9:AW880)*RRF</f>
        <v>82.594454925764893</v>
      </c>
      <c r="AY880" s="96"/>
    </row>
    <row r="881" spans="1:51" x14ac:dyDescent="0.25">
      <c r="A881" s="14">
        <f t="shared" si="273"/>
        <v>8.7200000000000006</v>
      </c>
      <c r="B881" s="59">
        <f>IF($B$4="AY",0,IFERROR(P*INDEX('UWYr writing pattern'!$C$4:$C$18,MATCH('Extended model w.Calcs'!$A881,'UWYr writing pattern'!$A$4:$A$18,0)) / 25,B880))</f>
        <v>0</v>
      </c>
      <c r="C881" s="36">
        <f t="shared" si="274"/>
        <v>3.4603549435047092E-53</v>
      </c>
      <c r="E881" s="48">
        <f t="shared" si="260"/>
        <v>26.160000000000004</v>
      </c>
      <c r="F881" s="34">
        <f t="shared" si="275"/>
        <v>1.2240297099469075E-53</v>
      </c>
      <c r="G881" s="31">
        <f>SUM($F$9:F881)*RLR</f>
        <v>119.99999999999996</v>
      </c>
      <c r="H881" s="32"/>
      <c r="I881" s="36">
        <f>G881-SUM($L$9:L881)</f>
        <v>3.9466162638278348</v>
      </c>
      <c r="K881" s="48">
        <f t="shared" si="261"/>
        <v>0.25597269624573377</v>
      </c>
      <c r="L881" s="31">
        <f t="shared" si="276"/>
        <v>1.0136856842023549E-2</v>
      </c>
      <c r="M881" s="36">
        <f>SUM($L$9:L881)*RRF</f>
        <v>81.237368615320477</v>
      </c>
      <c r="N881" s="33"/>
      <c r="O881" s="36">
        <f t="shared" si="262"/>
        <v>85.183984879148312</v>
      </c>
      <c r="P881" s="33"/>
      <c r="Q881" s="33"/>
      <c r="R881" s="33"/>
      <c r="S881" s="33"/>
      <c r="T881" s="33"/>
      <c r="U881" s="33"/>
      <c r="V881" s="33"/>
      <c r="W881" s="31">
        <f t="shared" si="263"/>
        <v>2.9066981525439556E-53</v>
      </c>
      <c r="X881" s="31">
        <f t="shared" si="264"/>
        <v>2.7626313846794841</v>
      </c>
      <c r="Y881" s="31">
        <f t="shared" si="265"/>
        <v>2.7626313846794841</v>
      </c>
      <c r="Z881" s="31">
        <f t="shared" si="266"/>
        <v>-1.1839848791483121</v>
      </c>
      <c r="AA881" s="31"/>
      <c r="AB881" s="31"/>
      <c r="AC881" s="31"/>
      <c r="AD881" s="31"/>
      <c r="AE881" s="31"/>
      <c r="AF881" s="31"/>
      <c r="AG881" s="31"/>
      <c r="AH881" s="33">
        <f t="shared" si="267"/>
        <v>0.96711153113476755</v>
      </c>
      <c r="AI881" s="33">
        <f t="shared" si="268"/>
        <v>1.0140950580850989</v>
      </c>
      <c r="AJ881" s="33">
        <f t="shared" si="269"/>
        <v>0.99999999999999967</v>
      </c>
      <c r="AK881" s="95">
        <f t="shared" si="270"/>
        <v>0.98322815156399901</v>
      </c>
      <c r="AL881" s="3">
        <f t="shared" si="271"/>
        <v>0.9833101882120836</v>
      </c>
      <c r="AM881" s="3"/>
      <c r="AN881" s="3"/>
      <c r="AO881" s="3"/>
      <c r="AP881" s="3"/>
      <c r="AQ881" s="3"/>
      <c r="AR881" s="90">
        <f t="shared" si="277"/>
        <v>0</v>
      </c>
      <c r="AS881" s="91">
        <f t="shared" si="278"/>
        <v>0</v>
      </c>
      <c r="AT881" s="89">
        <f>SUM(AS$9:AS881)*RLR</f>
        <v>120</v>
      </c>
      <c r="AU881" s="90">
        <f>AT881-SUM(AW$9:AW881)</f>
        <v>2.0027774145499535</v>
      </c>
      <c r="AV881" s="48">
        <f t="shared" si="272"/>
        <v>0.25597269624573377</v>
      </c>
      <c r="AW881" s="31">
        <f t="shared" si="279"/>
        <v>5.1441200716180356E-3</v>
      </c>
      <c r="AX881" s="90">
        <f>SUM(AW$9:AW881)*RRF</f>
        <v>82.598055809815023</v>
      </c>
      <c r="AY881" s="96"/>
    </row>
    <row r="882" spans="1:51" x14ac:dyDescent="0.25">
      <c r="A882" s="14">
        <f t="shared" si="273"/>
        <v>8.73</v>
      </c>
      <c r="B882" s="59">
        <f>IF($B$4="AY",0,IFERROR(P*INDEX('UWYr writing pattern'!$C$4:$C$18,MATCH('Extended model w.Calcs'!$A882,'UWYr writing pattern'!$A$4:$A$18,0)) / 25,B881))</f>
        <v>0</v>
      </c>
      <c r="C882" s="36">
        <f t="shared" si="274"/>
        <v>2.5551260902838768E-53</v>
      </c>
      <c r="E882" s="48">
        <f t="shared" si="260"/>
        <v>26.19</v>
      </c>
      <c r="F882" s="34">
        <f t="shared" si="275"/>
        <v>9.0522885322083212E-54</v>
      </c>
      <c r="G882" s="31">
        <f>SUM($F$9:F882)*RLR</f>
        <v>119.99999999999996</v>
      </c>
      <c r="H882" s="32"/>
      <c r="I882" s="36">
        <f>G882-SUM($L$9:L882)</f>
        <v>3.9365140037668453</v>
      </c>
      <c r="K882" s="48">
        <f t="shared" si="261"/>
        <v>0.25575447570332482</v>
      </c>
      <c r="L882" s="31">
        <f t="shared" si="276"/>
        <v>1.0102260060992749E-2</v>
      </c>
      <c r="M882" s="36">
        <f>SUM($L$9:L882)*RRF</f>
        <v>81.244440197363176</v>
      </c>
      <c r="N882" s="33"/>
      <c r="O882" s="36">
        <f t="shared" si="262"/>
        <v>85.180954201130021</v>
      </c>
      <c r="P882" s="33"/>
      <c r="Q882" s="33"/>
      <c r="R882" s="33"/>
      <c r="S882" s="33"/>
      <c r="T882" s="33"/>
      <c r="U882" s="33"/>
      <c r="V882" s="33"/>
      <c r="W882" s="31">
        <f t="shared" si="263"/>
        <v>2.1463059158384562E-53</v>
      </c>
      <c r="X882" s="31">
        <f t="shared" si="264"/>
        <v>2.7555598026367916</v>
      </c>
      <c r="Y882" s="31">
        <f t="shared" si="265"/>
        <v>2.7555598026367916</v>
      </c>
      <c r="Z882" s="31">
        <f t="shared" si="266"/>
        <v>-1.1809542011300209</v>
      </c>
      <c r="AA882" s="31"/>
      <c r="AB882" s="31"/>
      <c r="AC882" s="31"/>
      <c r="AD882" s="31"/>
      <c r="AE882" s="31"/>
      <c r="AF882" s="31"/>
      <c r="AG882" s="31"/>
      <c r="AH882" s="33">
        <f t="shared" si="267"/>
        <v>0.96719571663527593</v>
      </c>
      <c r="AI882" s="33">
        <f t="shared" si="268"/>
        <v>1.0140589785848813</v>
      </c>
      <c r="AJ882" s="33">
        <f t="shared" si="269"/>
        <v>0.99999999999999967</v>
      </c>
      <c r="AK882" s="95">
        <f t="shared" si="270"/>
        <v>0.98327100975900705</v>
      </c>
      <c r="AL882" s="3">
        <f t="shared" si="271"/>
        <v>0.98335290957331556</v>
      </c>
      <c r="AM882" s="3"/>
      <c r="AN882" s="3"/>
      <c r="AO882" s="3"/>
      <c r="AP882" s="3"/>
      <c r="AQ882" s="3"/>
      <c r="AR882" s="90">
        <f t="shared" si="277"/>
        <v>0</v>
      </c>
      <c r="AS882" s="91">
        <f t="shared" si="278"/>
        <v>0</v>
      </c>
      <c r="AT882" s="89">
        <f>SUM(AS$9:AS882)*RLR</f>
        <v>120</v>
      </c>
      <c r="AU882" s="90">
        <f>AT882-SUM(AW$9:AW882)</f>
        <v>1.997650851202124</v>
      </c>
      <c r="AV882" s="48">
        <f t="shared" si="272"/>
        <v>0.25575447570332482</v>
      </c>
      <c r="AW882" s="31">
        <f t="shared" si="279"/>
        <v>5.1265633478241122E-3</v>
      </c>
      <c r="AX882" s="90">
        <f>SUM(AW$9:AW882)*RRF</f>
        <v>82.601644404158506</v>
      </c>
      <c r="AY882" s="96"/>
    </row>
    <row r="883" spans="1:51" x14ac:dyDescent="0.25">
      <c r="A883" s="14">
        <f t="shared" si="273"/>
        <v>8.74</v>
      </c>
      <c r="B883" s="59">
        <f>IF($B$4="AY",0,IFERROR(P*INDEX('UWYr writing pattern'!$C$4:$C$18,MATCH('Extended model w.Calcs'!$A883,'UWYr writing pattern'!$A$4:$A$18,0)) / 25,B882))</f>
        <v>0</v>
      </c>
      <c r="C883" s="36">
        <f t="shared" si="274"/>
        <v>1.8859385672385296E-53</v>
      </c>
      <c r="E883" s="48">
        <f t="shared" si="260"/>
        <v>26.22</v>
      </c>
      <c r="F883" s="34">
        <f t="shared" si="275"/>
        <v>6.6918752304534731E-54</v>
      </c>
      <c r="G883" s="31">
        <f>SUM($F$9:F883)*RLR</f>
        <v>119.99999999999996</v>
      </c>
      <c r="H883" s="32"/>
      <c r="I883" s="36">
        <f>G883-SUM($L$9:L883)</f>
        <v>3.9264461930155221</v>
      </c>
      <c r="K883" s="48">
        <f t="shared" si="261"/>
        <v>0.25553662691652468</v>
      </c>
      <c r="L883" s="31">
        <f t="shared" si="276"/>
        <v>1.0067810751321855E-2</v>
      </c>
      <c r="M883" s="36">
        <f>SUM($L$9:L883)*RRF</f>
        <v>81.251487664889098</v>
      </c>
      <c r="N883" s="33"/>
      <c r="O883" s="36">
        <f t="shared" si="262"/>
        <v>85.17793385790462</v>
      </c>
      <c r="P883" s="33"/>
      <c r="Q883" s="33"/>
      <c r="R883" s="33"/>
      <c r="S883" s="33"/>
      <c r="T883" s="33"/>
      <c r="U883" s="33"/>
      <c r="V883" s="33"/>
      <c r="W883" s="31">
        <f t="shared" si="263"/>
        <v>1.5841883964803647E-53</v>
      </c>
      <c r="X883" s="31">
        <f t="shared" si="264"/>
        <v>2.7485123351108651</v>
      </c>
      <c r="Y883" s="31">
        <f t="shared" si="265"/>
        <v>2.7485123351108651</v>
      </c>
      <c r="Z883" s="31">
        <f t="shared" si="266"/>
        <v>-1.1779338579046197</v>
      </c>
      <c r="AA883" s="31"/>
      <c r="AB883" s="31"/>
      <c r="AC883" s="31"/>
      <c r="AD883" s="31"/>
      <c r="AE883" s="31"/>
      <c r="AF883" s="31"/>
      <c r="AG883" s="31"/>
      <c r="AH883" s="33">
        <f t="shared" si="267"/>
        <v>0.96727961505820359</v>
      </c>
      <c r="AI883" s="33">
        <f t="shared" si="268"/>
        <v>1.0140230221179121</v>
      </c>
      <c r="AJ883" s="33">
        <f t="shared" si="269"/>
        <v>0.99999999999999967</v>
      </c>
      <c r="AK883" s="95">
        <f t="shared" si="270"/>
        <v>0.98331372205386491</v>
      </c>
      <c r="AL883" s="3">
        <f t="shared" si="271"/>
        <v>0.98339548525215614</v>
      </c>
      <c r="AM883" s="3"/>
      <c r="AN883" s="3"/>
      <c r="AO883" s="3"/>
      <c r="AP883" s="3"/>
      <c r="AQ883" s="3"/>
      <c r="AR883" s="90">
        <f t="shared" si="277"/>
        <v>0</v>
      </c>
      <c r="AS883" s="91">
        <f t="shared" si="278"/>
        <v>0</v>
      </c>
      <c r="AT883" s="89">
        <f>SUM(AS$9:AS883)*RLR</f>
        <v>120</v>
      </c>
      <c r="AU883" s="90">
        <f>AT883-SUM(AW$9:AW883)</f>
        <v>1.9925417697412513</v>
      </c>
      <c r="AV883" s="48">
        <f t="shared" si="272"/>
        <v>0.25553662691652468</v>
      </c>
      <c r="AW883" s="31">
        <f t="shared" si="279"/>
        <v>5.1090814608749984E-3</v>
      </c>
      <c r="AX883" s="90">
        <f>SUM(AW$9:AW883)*RRF</f>
        <v>82.605220761181116</v>
      </c>
      <c r="AY883" s="96"/>
    </row>
    <row r="884" spans="1:51" x14ac:dyDescent="0.25">
      <c r="A884" s="14">
        <f t="shared" si="273"/>
        <v>8.75</v>
      </c>
      <c r="B884" s="59">
        <f>IF($B$4="AY",0,IFERROR(P*INDEX('UWYr writing pattern'!$C$4:$C$18,MATCH('Extended model w.Calcs'!$A884,'UWYr writing pattern'!$A$4:$A$18,0)) / 25,B883))</f>
        <v>0</v>
      </c>
      <c r="C884" s="36">
        <f t="shared" si="274"/>
        <v>1.391445474908587E-53</v>
      </c>
      <c r="E884" s="48">
        <f t="shared" si="260"/>
        <v>26.25</v>
      </c>
      <c r="F884" s="34">
        <f t="shared" si="275"/>
        <v>4.944930923299425E-54</v>
      </c>
      <c r="G884" s="31">
        <f>SUM($F$9:F884)*RLR</f>
        <v>119.99999999999996</v>
      </c>
      <c r="H884" s="32"/>
      <c r="I884" s="36">
        <f>G884-SUM($L$9:L884)</f>
        <v>3.9164126848561978</v>
      </c>
      <c r="K884" s="48">
        <f t="shared" si="261"/>
        <v>0.25531914893617019</v>
      </c>
      <c r="L884" s="31">
        <f t="shared" si="276"/>
        <v>1.003350815932416E-2</v>
      </c>
      <c r="M884" s="36">
        <f>SUM($L$9:L884)*RRF</f>
        <v>81.25851112060063</v>
      </c>
      <c r="N884" s="33"/>
      <c r="O884" s="36">
        <f t="shared" si="262"/>
        <v>85.174923805456828</v>
      </c>
      <c r="P884" s="33"/>
      <c r="Q884" s="33"/>
      <c r="R884" s="33"/>
      <c r="S884" s="33"/>
      <c r="T884" s="33"/>
      <c r="U884" s="33"/>
      <c r="V884" s="33"/>
      <c r="W884" s="31">
        <f t="shared" si="263"/>
        <v>1.1688141989232129E-53</v>
      </c>
      <c r="X884" s="31">
        <f t="shared" si="264"/>
        <v>2.7414888793993382</v>
      </c>
      <c r="Y884" s="31">
        <f t="shared" si="265"/>
        <v>2.7414888793993382</v>
      </c>
      <c r="Z884" s="31">
        <f t="shared" si="266"/>
        <v>-1.1749238054568281</v>
      </c>
      <c r="AA884" s="31"/>
      <c r="AB884" s="31"/>
      <c r="AC884" s="31"/>
      <c r="AD884" s="31"/>
      <c r="AE884" s="31"/>
      <c r="AF884" s="31"/>
      <c r="AG884" s="31"/>
      <c r="AH884" s="33">
        <f t="shared" si="267"/>
        <v>0.96736322762619797</v>
      </c>
      <c r="AI884" s="33">
        <f t="shared" si="268"/>
        <v>1.0139871881602003</v>
      </c>
      <c r="AJ884" s="33">
        <f t="shared" si="269"/>
        <v>0.99999999999999967</v>
      </c>
      <c r="AK884" s="95">
        <f t="shared" si="270"/>
        <v>0.98335628906889605</v>
      </c>
      <c r="AL884" s="3">
        <f t="shared" si="271"/>
        <v>0.9834379158690586</v>
      </c>
      <c r="AM884" s="3"/>
      <c r="AN884" s="3"/>
      <c r="AO884" s="3"/>
      <c r="AP884" s="3"/>
      <c r="AQ884" s="3"/>
      <c r="AR884" s="90">
        <f t="shared" si="277"/>
        <v>0</v>
      </c>
      <c r="AS884" s="91">
        <f t="shared" si="278"/>
        <v>0</v>
      </c>
      <c r="AT884" s="89">
        <f>SUM(AS$9:AS884)*RLR</f>
        <v>120</v>
      </c>
      <c r="AU884" s="90">
        <f>AT884-SUM(AW$9:AW884)</f>
        <v>1.9874500957129584</v>
      </c>
      <c r="AV884" s="48">
        <f t="shared" si="272"/>
        <v>0.25531914893617019</v>
      </c>
      <c r="AW884" s="31">
        <f t="shared" si="279"/>
        <v>5.0916740282996196E-3</v>
      </c>
      <c r="AX884" s="90">
        <f>SUM(AW$9:AW884)*RRF</f>
        <v>82.608784933000919</v>
      </c>
      <c r="AY884" s="96"/>
    </row>
    <row r="885" spans="1:51" x14ac:dyDescent="0.25">
      <c r="A885" s="14">
        <f t="shared" si="273"/>
        <v>8.76</v>
      </c>
      <c r="B885" s="59">
        <f>IF($B$4="AY",0,IFERROR(P*INDEX('UWYr writing pattern'!$C$4:$C$18,MATCH('Extended model w.Calcs'!$A885,'UWYr writing pattern'!$A$4:$A$18,0)) / 25,B884))</f>
        <v>0</v>
      </c>
      <c r="C885" s="36">
        <f t="shared" si="274"/>
        <v>1.0261910377450829E-53</v>
      </c>
      <c r="E885" s="48">
        <f t="shared" si="260"/>
        <v>26.28</v>
      </c>
      <c r="F885" s="34">
        <f t="shared" si="275"/>
        <v>3.6525443716350416E-54</v>
      </c>
      <c r="G885" s="31">
        <f>SUM($F$9:F885)*RLR</f>
        <v>119.99999999999996</v>
      </c>
      <c r="H885" s="32"/>
      <c r="I885" s="36">
        <f>G885-SUM($L$9:L885)</f>
        <v>3.9064133333204012</v>
      </c>
      <c r="K885" s="48">
        <f t="shared" si="261"/>
        <v>0.25510204081632654</v>
      </c>
      <c r="L885" s="31">
        <f t="shared" si="276"/>
        <v>9.9993515358030565E-3</v>
      </c>
      <c r="M885" s="36">
        <f>SUM($L$9:L885)*RRF</f>
        <v>81.265510666675681</v>
      </c>
      <c r="N885" s="33"/>
      <c r="O885" s="36">
        <f t="shared" si="262"/>
        <v>85.171923999996082</v>
      </c>
      <c r="P885" s="33"/>
      <c r="Q885" s="33"/>
      <c r="R885" s="33"/>
      <c r="S885" s="33"/>
      <c r="T885" s="33"/>
      <c r="U885" s="33"/>
      <c r="V885" s="33"/>
      <c r="W885" s="31">
        <f t="shared" si="263"/>
        <v>8.6200047170586945E-54</v>
      </c>
      <c r="X885" s="31">
        <f t="shared" si="264"/>
        <v>2.7344893333242806</v>
      </c>
      <c r="Y885" s="31">
        <f t="shared" si="265"/>
        <v>2.7344893333242806</v>
      </c>
      <c r="Z885" s="31">
        <f t="shared" si="266"/>
        <v>-1.171923999996082</v>
      </c>
      <c r="AA885" s="31"/>
      <c r="AB885" s="31"/>
      <c r="AC885" s="31"/>
      <c r="AD885" s="31"/>
      <c r="AE885" s="31"/>
      <c r="AF885" s="31"/>
      <c r="AG885" s="31"/>
      <c r="AH885" s="33">
        <f t="shared" si="267"/>
        <v>0.96744655555566283</v>
      </c>
      <c r="AI885" s="33">
        <f t="shared" si="268"/>
        <v>1.0139514761904296</v>
      </c>
      <c r="AJ885" s="33">
        <f t="shared" si="269"/>
        <v>0.99999999999999967</v>
      </c>
      <c r="AK885" s="95">
        <f t="shared" si="270"/>
        <v>0.98339871142126156</v>
      </c>
      <c r="AL885" s="3">
        <f t="shared" si="271"/>
        <v>0.98348020204130782</v>
      </c>
      <c r="AM885" s="3"/>
      <c r="AN885" s="3"/>
      <c r="AO885" s="3"/>
      <c r="AP885" s="3"/>
      <c r="AQ885" s="3"/>
      <c r="AR885" s="90">
        <f t="shared" si="277"/>
        <v>0</v>
      </c>
      <c r="AS885" s="91">
        <f t="shared" si="278"/>
        <v>0</v>
      </c>
      <c r="AT885" s="89">
        <f>SUM(AS$9:AS885)*RLR</f>
        <v>120</v>
      </c>
      <c r="AU885" s="90">
        <f>AT885-SUM(AW$9:AW885)</f>
        <v>1.9823757550430514</v>
      </c>
      <c r="AV885" s="48">
        <f t="shared" si="272"/>
        <v>0.25510204081632654</v>
      </c>
      <c r="AW885" s="31">
        <f t="shared" si="279"/>
        <v>5.0743406699054255E-3</v>
      </c>
      <c r="AX885" s="90">
        <f>SUM(AW$9:AW885)*RRF</f>
        <v>82.612336971469858</v>
      </c>
      <c r="AY885" s="96"/>
    </row>
    <row r="886" spans="1:51" x14ac:dyDescent="0.25">
      <c r="A886" s="14">
        <f t="shared" si="273"/>
        <v>8.77</v>
      </c>
      <c r="B886" s="59">
        <f>IF($B$4="AY",0,IFERROR(P*INDEX('UWYr writing pattern'!$C$4:$C$18,MATCH('Extended model w.Calcs'!$A886,'UWYr writing pattern'!$A$4:$A$18,0)) / 25,B885))</f>
        <v>0</v>
      </c>
      <c r="C886" s="36">
        <f t="shared" si="274"/>
        <v>7.5650803302567506E-54</v>
      </c>
      <c r="E886" s="48">
        <f t="shared" si="260"/>
        <v>26.31</v>
      </c>
      <c r="F886" s="34">
        <f t="shared" si="275"/>
        <v>2.6968300471940781E-54</v>
      </c>
      <c r="G886" s="31">
        <f>SUM($F$9:F886)*RLR</f>
        <v>119.99999999999996</v>
      </c>
      <c r="H886" s="32"/>
      <c r="I886" s="36">
        <f>G886-SUM($L$9:L886)</f>
        <v>3.8964479931843812</v>
      </c>
      <c r="K886" s="48">
        <f t="shared" si="261"/>
        <v>0.25488530161427359</v>
      </c>
      <c r="L886" s="31">
        <f t="shared" si="276"/>
        <v>9.9653401360214316E-3</v>
      </c>
      <c r="M886" s="36">
        <f>SUM($L$9:L886)*RRF</f>
        <v>81.272486404770902</v>
      </c>
      <c r="N886" s="33"/>
      <c r="O886" s="36">
        <f t="shared" si="262"/>
        <v>85.168934397955283</v>
      </c>
      <c r="P886" s="33"/>
      <c r="Q886" s="33"/>
      <c r="R886" s="33"/>
      <c r="S886" s="33"/>
      <c r="T886" s="33"/>
      <c r="U886" s="33"/>
      <c r="V886" s="33"/>
      <c r="W886" s="31">
        <f t="shared" si="263"/>
        <v>6.35466747741567E-54</v>
      </c>
      <c r="X886" s="31">
        <f t="shared" si="264"/>
        <v>2.7275135952290666</v>
      </c>
      <c r="Y886" s="31">
        <f t="shared" si="265"/>
        <v>2.7275135952290666</v>
      </c>
      <c r="Z886" s="31">
        <f t="shared" si="266"/>
        <v>-1.1689343979552831</v>
      </c>
      <c r="AA886" s="31"/>
      <c r="AB886" s="31"/>
      <c r="AC886" s="31"/>
      <c r="AD886" s="31"/>
      <c r="AE886" s="31"/>
      <c r="AF886" s="31"/>
      <c r="AG886" s="31"/>
      <c r="AH886" s="33">
        <f t="shared" si="267"/>
        <v>0.96752960005679645</v>
      </c>
      <c r="AI886" s="33">
        <f t="shared" si="268"/>
        <v>1.013915885689944</v>
      </c>
      <c r="AJ886" s="33">
        <f t="shared" si="269"/>
        <v>0.99999999999999967</v>
      </c>
      <c r="AK886" s="95">
        <f t="shared" si="270"/>
        <v>0.98344098972497895</v>
      </c>
      <c r="AL886" s="3">
        <f t="shared" si="271"/>
        <v>0.9835223443830392</v>
      </c>
      <c r="AM886" s="3"/>
      <c r="AN886" s="3"/>
      <c r="AO886" s="3"/>
      <c r="AP886" s="3"/>
      <c r="AQ886" s="3"/>
      <c r="AR886" s="90">
        <f t="shared" si="277"/>
        <v>0</v>
      </c>
      <c r="AS886" s="91">
        <f t="shared" si="278"/>
        <v>0</v>
      </c>
      <c r="AT886" s="89">
        <f>SUM(AS$9:AS886)*RLR</f>
        <v>120</v>
      </c>
      <c r="AU886" s="90">
        <f>AT886-SUM(AW$9:AW886)</f>
        <v>1.9773186740352884</v>
      </c>
      <c r="AV886" s="48">
        <f t="shared" si="272"/>
        <v>0.25488530161427359</v>
      </c>
      <c r="AW886" s="31">
        <f t="shared" si="279"/>
        <v>5.0570810077628855E-3</v>
      </c>
      <c r="AX886" s="90">
        <f>SUM(AW$9:AW886)*RRF</f>
        <v>82.615876928175297</v>
      </c>
      <c r="AY886" s="96"/>
    </row>
    <row r="887" spans="1:51" x14ac:dyDescent="0.25">
      <c r="A887" s="14">
        <f t="shared" si="273"/>
        <v>8.7799999999999994</v>
      </c>
      <c r="B887" s="59">
        <f>IF($B$4="AY",0,IFERROR(P*INDEX('UWYr writing pattern'!$C$4:$C$18,MATCH('Extended model w.Calcs'!$A887,'UWYr writing pattern'!$A$4:$A$18,0)) / 25,B886))</f>
        <v>0</v>
      </c>
      <c r="C887" s="36">
        <f t="shared" si="274"/>
        <v>5.5747076953661997E-54</v>
      </c>
      <c r="E887" s="48">
        <f t="shared" si="260"/>
        <v>26.339999999999996</v>
      </c>
      <c r="F887" s="34">
        <f t="shared" si="275"/>
        <v>1.9903726348905511E-54</v>
      </c>
      <c r="G887" s="31">
        <f>SUM($F$9:F887)*RLR</f>
        <v>119.99999999999996</v>
      </c>
      <c r="H887" s="32"/>
      <c r="I887" s="36">
        <f>G887-SUM($L$9:L887)</f>
        <v>3.8865165199647151</v>
      </c>
      <c r="K887" s="48">
        <f t="shared" si="261"/>
        <v>0.25466893039049238</v>
      </c>
      <c r="L887" s="31">
        <f t="shared" si="276"/>
        <v>9.9314732196713208E-3</v>
      </c>
      <c r="M887" s="36">
        <f>SUM($L$9:L887)*RRF</f>
        <v>81.279438436024662</v>
      </c>
      <c r="N887" s="33"/>
      <c r="O887" s="36">
        <f t="shared" si="262"/>
        <v>85.165954955989378</v>
      </c>
      <c r="P887" s="33"/>
      <c r="Q887" s="33"/>
      <c r="R887" s="33"/>
      <c r="S887" s="33"/>
      <c r="T887" s="33"/>
      <c r="U887" s="33"/>
      <c r="V887" s="33"/>
      <c r="W887" s="31">
        <f t="shared" si="263"/>
        <v>4.6827544641076075E-54</v>
      </c>
      <c r="X887" s="31">
        <f t="shared" si="264"/>
        <v>2.7205615639753002</v>
      </c>
      <c r="Y887" s="31">
        <f t="shared" si="265"/>
        <v>2.7205615639753002</v>
      </c>
      <c r="Z887" s="31">
        <f t="shared" si="266"/>
        <v>-1.1659549559893776</v>
      </c>
      <c r="AA887" s="31"/>
      <c r="AB887" s="31"/>
      <c r="AC887" s="31"/>
      <c r="AD887" s="31"/>
      <c r="AE887" s="31"/>
      <c r="AF887" s="31"/>
      <c r="AG887" s="31"/>
      <c r="AH887" s="33">
        <f t="shared" si="267"/>
        <v>0.96761236233362691</v>
      </c>
      <c r="AI887" s="33">
        <f t="shared" si="268"/>
        <v>1.0138804161427306</v>
      </c>
      <c r="AJ887" s="33">
        <f t="shared" si="269"/>
        <v>0.99999999999999967</v>
      </c>
      <c r="AK887" s="95">
        <f t="shared" si="270"/>
        <v>0.98348312459094123</v>
      </c>
      <c r="AL887" s="3">
        <f t="shared" si="271"/>
        <v>0.98356434350525745</v>
      </c>
      <c r="AM887" s="3"/>
      <c r="AN887" s="3"/>
      <c r="AO887" s="3"/>
      <c r="AP887" s="3"/>
      <c r="AQ887" s="3"/>
      <c r="AR887" s="90">
        <f t="shared" si="277"/>
        <v>0</v>
      </c>
      <c r="AS887" s="91">
        <f t="shared" si="278"/>
        <v>0</v>
      </c>
      <c r="AT887" s="89">
        <f>SUM(AS$9:AS887)*RLR</f>
        <v>120</v>
      </c>
      <c r="AU887" s="90">
        <f>AT887-SUM(AW$9:AW887)</f>
        <v>1.9722787793690912</v>
      </c>
      <c r="AV887" s="48">
        <f t="shared" si="272"/>
        <v>0.25466893039049238</v>
      </c>
      <c r="AW887" s="31">
        <f t="shared" si="279"/>
        <v>5.0398946661901999E-3</v>
      </c>
      <c r="AX887" s="90">
        <f>SUM(AW$9:AW887)*RRF</f>
        <v>82.619404854441626</v>
      </c>
      <c r="AY887" s="96"/>
    </row>
    <row r="888" spans="1:51" x14ac:dyDescent="0.25">
      <c r="A888" s="14">
        <f t="shared" si="273"/>
        <v>8.7899999999999991</v>
      </c>
      <c r="B888" s="59">
        <f>IF($B$4="AY",0,IFERROR(P*INDEX('UWYr writing pattern'!$C$4:$C$18,MATCH('Extended model w.Calcs'!$A888,'UWYr writing pattern'!$A$4:$A$18,0)) / 25,B887))</f>
        <v>0</v>
      </c>
      <c r="C888" s="36">
        <f t="shared" si="274"/>
        <v>4.1063296884067429E-54</v>
      </c>
      <c r="E888" s="48">
        <f t="shared" si="260"/>
        <v>26.369999999999997</v>
      </c>
      <c r="F888" s="34">
        <f t="shared" si="275"/>
        <v>1.4683780069594568E-54</v>
      </c>
      <c r="G888" s="31">
        <f>SUM($F$9:F888)*RLR</f>
        <v>119.99999999999996</v>
      </c>
      <c r="H888" s="32"/>
      <c r="I888" s="36">
        <f>G888-SUM($L$9:L888)</f>
        <v>3.8766187699138754</v>
      </c>
      <c r="K888" s="48">
        <f t="shared" si="261"/>
        <v>0.2544529262086514</v>
      </c>
      <c r="L888" s="31">
        <f t="shared" si="276"/>
        <v>9.8977500508439283E-3</v>
      </c>
      <c r="M888" s="36">
        <f>SUM($L$9:L888)*RRF</f>
        <v>81.286366861060259</v>
      </c>
      <c r="N888" s="33"/>
      <c r="O888" s="36">
        <f t="shared" si="262"/>
        <v>85.162985630974134</v>
      </c>
      <c r="P888" s="33"/>
      <c r="Q888" s="33"/>
      <c r="R888" s="33"/>
      <c r="S888" s="33"/>
      <c r="T888" s="33"/>
      <c r="U888" s="33"/>
      <c r="V888" s="33"/>
      <c r="W888" s="31">
        <f t="shared" si="263"/>
        <v>3.4493169382616634E-54</v>
      </c>
      <c r="X888" s="31">
        <f t="shared" si="264"/>
        <v>2.7136331389397128</v>
      </c>
      <c r="Y888" s="31">
        <f t="shared" si="265"/>
        <v>2.7136331389397128</v>
      </c>
      <c r="Z888" s="31">
        <f t="shared" si="266"/>
        <v>-1.1629856309741342</v>
      </c>
      <c r="AA888" s="31"/>
      <c r="AB888" s="31"/>
      <c r="AC888" s="31"/>
      <c r="AD888" s="31"/>
      <c r="AE888" s="31"/>
      <c r="AF888" s="31"/>
      <c r="AG888" s="31"/>
      <c r="AH888" s="33">
        <f t="shared" si="267"/>
        <v>0.96769484358405067</v>
      </c>
      <c r="AI888" s="33">
        <f t="shared" si="268"/>
        <v>1.0138450670354064</v>
      </c>
      <c r="AJ888" s="33">
        <f t="shared" si="269"/>
        <v>0.99999999999999967</v>
      </c>
      <c r="AK888" s="95">
        <f t="shared" si="270"/>
        <v>0.98352511662693498</v>
      </c>
      <c r="AL888" s="3">
        <f t="shared" si="271"/>
        <v>0.9836062000158553</v>
      </c>
      <c r="AM888" s="3"/>
      <c r="AN888" s="3"/>
      <c r="AO888" s="3"/>
      <c r="AP888" s="3"/>
      <c r="AQ888" s="3"/>
      <c r="AR888" s="90">
        <f t="shared" si="277"/>
        <v>0</v>
      </c>
      <c r="AS888" s="91">
        <f t="shared" si="278"/>
        <v>0</v>
      </c>
      <c r="AT888" s="89">
        <f>SUM(AS$9:AS888)*RLR</f>
        <v>120</v>
      </c>
      <c r="AU888" s="90">
        <f>AT888-SUM(AW$9:AW888)</f>
        <v>1.9672559980973574</v>
      </c>
      <c r="AV888" s="48">
        <f t="shared" si="272"/>
        <v>0.2544529262086514</v>
      </c>
      <c r="AW888" s="31">
        <f t="shared" si="279"/>
        <v>5.0227812717379243E-3</v>
      </c>
      <c r="AX888" s="90">
        <f>SUM(AW$9:AW888)*RRF</f>
        <v>82.622920801331844</v>
      </c>
      <c r="AY888" s="96"/>
    </row>
    <row r="889" spans="1:51" x14ac:dyDescent="0.25">
      <c r="A889" s="14">
        <f t="shared" si="273"/>
        <v>8.8000000000000007</v>
      </c>
      <c r="B889" s="59">
        <f>IF($B$4="AY",0,IFERROR(P*INDEX('UWYr writing pattern'!$C$4:$C$18,MATCH('Extended model w.Calcs'!$A889,'UWYr writing pattern'!$A$4:$A$18,0)) / 25,B888))</f>
        <v>0</v>
      </c>
      <c r="C889" s="36">
        <f t="shared" si="274"/>
        <v>3.0234905495738846E-54</v>
      </c>
      <c r="E889" s="48">
        <f t="shared" si="260"/>
        <v>26.400000000000002</v>
      </c>
      <c r="F889" s="34">
        <f t="shared" si="275"/>
        <v>1.082839138832858E-54</v>
      </c>
      <c r="G889" s="31">
        <f>SUM($F$9:F889)*RLR</f>
        <v>119.99999999999996</v>
      </c>
      <c r="H889" s="32"/>
      <c r="I889" s="36">
        <f>G889-SUM($L$9:L889)</f>
        <v>3.8667546000158808</v>
      </c>
      <c r="K889" s="48">
        <f t="shared" si="261"/>
        <v>0.25423728813559321</v>
      </c>
      <c r="L889" s="31">
        <f t="shared" si="276"/>
        <v>9.8641698979996823E-3</v>
      </c>
      <c r="M889" s="36">
        <f>SUM($L$9:L889)*RRF</f>
        <v>81.293271779988842</v>
      </c>
      <c r="N889" s="33"/>
      <c r="O889" s="36">
        <f t="shared" si="262"/>
        <v>85.160026380004723</v>
      </c>
      <c r="P889" s="33"/>
      <c r="Q889" s="33"/>
      <c r="R889" s="33"/>
      <c r="S889" s="33"/>
      <c r="T889" s="33"/>
      <c r="U889" s="33"/>
      <c r="V889" s="33"/>
      <c r="W889" s="31">
        <f t="shared" si="263"/>
        <v>2.5397320616420625E-54</v>
      </c>
      <c r="X889" s="31">
        <f t="shared" si="264"/>
        <v>2.7067282200111165</v>
      </c>
      <c r="Y889" s="31">
        <f t="shared" si="265"/>
        <v>2.7067282200111165</v>
      </c>
      <c r="Z889" s="31">
        <f t="shared" si="266"/>
        <v>-1.160026380004723</v>
      </c>
      <c r="AA889" s="31"/>
      <c r="AB889" s="31"/>
      <c r="AC889" s="31"/>
      <c r="AD889" s="31"/>
      <c r="AE889" s="31"/>
      <c r="AF889" s="31"/>
      <c r="AG889" s="31"/>
      <c r="AH889" s="33">
        <f t="shared" si="267"/>
        <v>0.96777704499986716</v>
      </c>
      <c r="AI889" s="33">
        <f t="shared" si="268"/>
        <v>1.0138098378571991</v>
      </c>
      <c r="AJ889" s="33">
        <f t="shared" si="269"/>
        <v>0.99999999999999967</v>
      </c>
      <c r="AK889" s="95">
        <f t="shared" si="270"/>
        <v>0.98356696643765917</v>
      </c>
      <c r="AL889" s="3">
        <f t="shared" si="271"/>
        <v>0.98364791451963163</v>
      </c>
      <c r="AM889" s="3"/>
      <c r="AN889" s="3"/>
      <c r="AO889" s="3"/>
      <c r="AP889" s="3"/>
      <c r="AQ889" s="3"/>
      <c r="AR889" s="90">
        <f t="shared" si="277"/>
        <v>0</v>
      </c>
      <c r="AS889" s="91">
        <f t="shared" si="278"/>
        <v>0</v>
      </c>
      <c r="AT889" s="89">
        <f>SUM(AS$9:AS889)*RLR</f>
        <v>120</v>
      </c>
      <c r="AU889" s="90">
        <f>AT889-SUM(AW$9:AW889)</f>
        <v>1.962250257644186</v>
      </c>
      <c r="AV889" s="48">
        <f t="shared" si="272"/>
        <v>0.25423728813559321</v>
      </c>
      <c r="AW889" s="31">
        <f t="shared" si="279"/>
        <v>5.0057404531739366E-3</v>
      </c>
      <c r="AX889" s="90">
        <f>SUM(AW$9:AW889)*RRF</f>
        <v>82.62642481964906</v>
      </c>
      <c r="AY889" s="96"/>
    </row>
    <row r="890" spans="1:51" x14ac:dyDescent="0.25">
      <c r="A890" s="14">
        <f t="shared" si="273"/>
        <v>8.81</v>
      </c>
      <c r="B890" s="59">
        <f>IF($B$4="AY",0,IFERROR(P*INDEX('UWYr writing pattern'!$C$4:$C$18,MATCH('Extended model w.Calcs'!$A890,'UWYr writing pattern'!$A$4:$A$18,0)) / 25,B889))</f>
        <v>0</v>
      </c>
      <c r="C890" s="36">
        <f t="shared" si="274"/>
        <v>2.2252890444863792E-54</v>
      </c>
      <c r="E890" s="48">
        <f t="shared" si="260"/>
        <v>26.43</v>
      </c>
      <c r="F890" s="34">
        <f t="shared" si="275"/>
        <v>7.9820150508750554E-55</v>
      </c>
      <c r="G890" s="31">
        <f>SUM($F$9:F890)*RLR</f>
        <v>119.99999999999996</v>
      </c>
      <c r="H890" s="32"/>
      <c r="I890" s="36">
        <f>G890-SUM($L$9:L890)</f>
        <v>3.8569238679819478</v>
      </c>
      <c r="K890" s="48">
        <f t="shared" si="261"/>
        <v>0.2540220152413209</v>
      </c>
      <c r="L890" s="31">
        <f t="shared" si="276"/>
        <v>9.83073203393868E-3</v>
      </c>
      <c r="M890" s="36">
        <f>SUM($L$9:L890)*RRF</f>
        <v>81.300153292412602</v>
      </c>
      <c r="N890" s="33"/>
      <c r="O890" s="36">
        <f t="shared" si="262"/>
        <v>85.15707716039455</v>
      </c>
      <c r="P890" s="33"/>
      <c r="Q890" s="33"/>
      <c r="R890" s="33"/>
      <c r="S890" s="33"/>
      <c r="T890" s="33"/>
      <c r="U890" s="33"/>
      <c r="V890" s="33"/>
      <c r="W890" s="31">
        <f t="shared" si="263"/>
        <v>1.8692427973685581E-54</v>
      </c>
      <c r="X890" s="31">
        <f t="shared" si="264"/>
        <v>2.6998467075873633</v>
      </c>
      <c r="Y890" s="31">
        <f t="shared" si="265"/>
        <v>2.6998467075873633</v>
      </c>
      <c r="Z890" s="31">
        <f t="shared" si="266"/>
        <v>-1.1570771603945502</v>
      </c>
      <c r="AA890" s="31"/>
      <c r="AB890" s="31"/>
      <c r="AC890" s="31"/>
      <c r="AD890" s="31"/>
      <c r="AE890" s="31"/>
      <c r="AF890" s="31"/>
      <c r="AG890" s="31"/>
      <c r="AH890" s="33">
        <f t="shared" si="267"/>
        <v>0.96785896776681668</v>
      </c>
      <c r="AI890" s="33">
        <f t="shared" si="268"/>
        <v>1.0137747280999352</v>
      </c>
      <c r="AJ890" s="33">
        <f t="shared" si="269"/>
        <v>0.99999999999999967</v>
      </c>
      <c r="AK890" s="95">
        <f t="shared" si="270"/>
        <v>0.983608674624743</v>
      </c>
      <c r="AL890" s="3">
        <f t="shared" si="271"/>
        <v>0.98368948761831054</v>
      </c>
      <c r="AM890" s="3"/>
      <c r="AN890" s="3"/>
      <c r="AO890" s="3"/>
      <c r="AP890" s="3"/>
      <c r="AQ890" s="3"/>
      <c r="AR890" s="90">
        <f t="shared" si="277"/>
        <v>0</v>
      </c>
      <c r="AS890" s="91">
        <f t="shared" si="278"/>
        <v>0</v>
      </c>
      <c r="AT890" s="89">
        <f>SUM(AS$9:AS890)*RLR</f>
        <v>120</v>
      </c>
      <c r="AU890" s="90">
        <f>AT890-SUM(AW$9:AW890)</f>
        <v>1.957261485802718</v>
      </c>
      <c r="AV890" s="48">
        <f t="shared" si="272"/>
        <v>0.2540220152413209</v>
      </c>
      <c r="AW890" s="31">
        <f t="shared" si="279"/>
        <v>4.9887718414682695E-3</v>
      </c>
      <c r="AX890" s="90">
        <f>SUM(AW$9:AW890)*RRF</f>
        <v>82.629916959938086</v>
      </c>
      <c r="AY890" s="96"/>
    </row>
    <row r="891" spans="1:51" x14ac:dyDescent="0.25">
      <c r="A891" s="14">
        <f t="shared" si="273"/>
        <v>8.82</v>
      </c>
      <c r="B891" s="59">
        <f>IF($B$4="AY",0,IFERROR(P*INDEX('UWYr writing pattern'!$C$4:$C$18,MATCH('Extended model w.Calcs'!$A891,'UWYr writing pattern'!$A$4:$A$18,0)) / 25,B890))</f>
        <v>0</v>
      </c>
      <c r="C891" s="36">
        <f t="shared" si="274"/>
        <v>1.637145150028629E-54</v>
      </c>
      <c r="E891" s="48">
        <f t="shared" si="260"/>
        <v>26.46</v>
      </c>
      <c r="F891" s="34">
        <f t="shared" si="275"/>
        <v>5.8814389445775E-55</v>
      </c>
      <c r="G891" s="31">
        <f>SUM($F$9:F891)*RLR</f>
        <v>119.99999999999996</v>
      </c>
      <c r="H891" s="32"/>
      <c r="I891" s="36">
        <f>G891-SUM($L$9:L891)</f>
        <v>3.8471264322461707</v>
      </c>
      <c r="K891" s="48">
        <f t="shared" si="261"/>
        <v>0.25380710659898476</v>
      </c>
      <c r="L891" s="31">
        <f t="shared" si="276"/>
        <v>9.7974357357712479E-3</v>
      </c>
      <c r="M891" s="36">
        <f>SUM($L$9:L891)*RRF</f>
        <v>81.307011497427652</v>
      </c>
      <c r="N891" s="33"/>
      <c r="O891" s="36">
        <f t="shared" si="262"/>
        <v>85.154137929673823</v>
      </c>
      <c r="P891" s="33"/>
      <c r="Q891" s="33"/>
      <c r="R891" s="33"/>
      <c r="S891" s="33"/>
      <c r="T891" s="33"/>
      <c r="U891" s="33"/>
      <c r="V891" s="33"/>
      <c r="W891" s="31">
        <f t="shared" si="263"/>
        <v>1.3752019260240482E-54</v>
      </c>
      <c r="X891" s="31">
        <f t="shared" si="264"/>
        <v>2.6929885025723195</v>
      </c>
      <c r="Y891" s="31">
        <f t="shared" si="265"/>
        <v>2.6929885025723195</v>
      </c>
      <c r="Z891" s="31">
        <f t="shared" si="266"/>
        <v>-1.1541379296738228</v>
      </c>
      <c r="AA891" s="31"/>
      <c r="AB891" s="31"/>
      <c r="AC891" s="31"/>
      <c r="AD891" s="31"/>
      <c r="AE891" s="31"/>
      <c r="AF891" s="31"/>
      <c r="AG891" s="31"/>
      <c r="AH891" s="33">
        <f t="shared" si="267"/>
        <v>0.96794061306461487</v>
      </c>
      <c r="AI891" s="33">
        <f t="shared" si="268"/>
        <v>1.0137397372580217</v>
      </c>
      <c r="AJ891" s="33">
        <f t="shared" si="269"/>
        <v>0.99999999999999967</v>
      </c>
      <c r="AK891" s="95">
        <f t="shared" si="270"/>
        <v>0.9836502417867643</v>
      </c>
      <c r="AL891" s="3">
        <f t="shared" si="271"/>
        <v>0.98373091991055883</v>
      </c>
      <c r="AM891" s="3"/>
      <c r="AN891" s="3"/>
      <c r="AO891" s="3"/>
      <c r="AP891" s="3"/>
      <c r="AQ891" s="3"/>
      <c r="AR891" s="90">
        <f t="shared" si="277"/>
        <v>0</v>
      </c>
      <c r="AS891" s="91">
        <f t="shared" si="278"/>
        <v>0</v>
      </c>
      <c r="AT891" s="89">
        <f>SUM(AS$9:AS891)*RLR</f>
        <v>120</v>
      </c>
      <c r="AU891" s="90">
        <f>AT891-SUM(AW$9:AW891)</f>
        <v>1.9522896107329331</v>
      </c>
      <c r="AV891" s="48">
        <f t="shared" si="272"/>
        <v>0.25380710659898476</v>
      </c>
      <c r="AW891" s="31">
        <f t="shared" si="279"/>
        <v>4.9718750697782844E-3</v>
      </c>
      <c r="AX891" s="90">
        <f>SUM(AW$9:AW891)*RRF</f>
        <v>82.633397272486945</v>
      </c>
      <c r="AY891" s="96"/>
    </row>
    <row r="892" spans="1:51" x14ac:dyDescent="0.25">
      <c r="A892" s="14">
        <f t="shared" si="273"/>
        <v>8.83</v>
      </c>
      <c r="B892" s="59">
        <f>IF($B$4="AY",0,IFERROR(P*INDEX('UWYr writing pattern'!$C$4:$C$18,MATCH('Extended model w.Calcs'!$A892,'UWYr writing pattern'!$A$4:$A$18,0)) / 25,B891))</f>
        <v>0</v>
      </c>
      <c r="C892" s="36">
        <f t="shared" si="274"/>
        <v>1.2039565433310538E-54</v>
      </c>
      <c r="E892" s="48">
        <f t="shared" si="260"/>
        <v>26.490000000000002</v>
      </c>
      <c r="F892" s="34">
        <f t="shared" si="275"/>
        <v>4.331886066975752E-55</v>
      </c>
      <c r="G892" s="31">
        <f>SUM($F$9:F892)*RLR</f>
        <v>119.99999999999996</v>
      </c>
      <c r="H892" s="32"/>
      <c r="I892" s="36">
        <f>G892-SUM($L$9:L892)</f>
        <v>3.8373621519612868</v>
      </c>
      <c r="K892" s="48">
        <f t="shared" si="261"/>
        <v>0.25359256128486896</v>
      </c>
      <c r="L892" s="31">
        <f t="shared" si="276"/>
        <v>9.7642802848887586E-3</v>
      </c>
      <c r="M892" s="36">
        <f>SUM($L$9:L892)*RRF</f>
        <v>81.313846493627068</v>
      </c>
      <c r="N892" s="33"/>
      <c r="O892" s="36">
        <f t="shared" si="262"/>
        <v>85.151208645588355</v>
      </c>
      <c r="P892" s="33"/>
      <c r="Q892" s="33"/>
      <c r="R892" s="33"/>
      <c r="S892" s="33"/>
      <c r="T892" s="33"/>
      <c r="U892" s="33"/>
      <c r="V892" s="33"/>
      <c r="W892" s="31">
        <f t="shared" si="263"/>
        <v>1.011323496398085E-54</v>
      </c>
      <c r="X892" s="31">
        <f t="shared" si="264"/>
        <v>2.6861535063729005</v>
      </c>
      <c r="Y892" s="31">
        <f t="shared" si="265"/>
        <v>2.6861535063729005</v>
      </c>
      <c r="Z892" s="31">
        <f t="shared" si="266"/>
        <v>-1.1512086455883548</v>
      </c>
      <c r="AA892" s="31"/>
      <c r="AB892" s="31"/>
      <c r="AC892" s="31"/>
      <c r="AD892" s="31"/>
      <c r="AE892" s="31"/>
      <c r="AF892" s="31"/>
      <c r="AG892" s="31"/>
      <c r="AH892" s="33">
        <f t="shared" si="267"/>
        <v>0.96802198206698886</v>
      </c>
      <c r="AI892" s="33">
        <f t="shared" si="268"/>
        <v>1.0137048648284328</v>
      </c>
      <c r="AJ892" s="33">
        <f t="shared" si="269"/>
        <v>0.99999999999999967</v>
      </c>
      <c r="AK892" s="95">
        <f t="shared" si="270"/>
        <v>0.98369166851926793</v>
      </c>
      <c r="AL892" s="3">
        <f t="shared" si="271"/>
        <v>0.98377221199200415</v>
      </c>
      <c r="AM892" s="3"/>
      <c r="AN892" s="3"/>
      <c r="AO892" s="3"/>
      <c r="AP892" s="3"/>
      <c r="AQ892" s="3"/>
      <c r="AR892" s="90">
        <f t="shared" si="277"/>
        <v>0</v>
      </c>
      <c r="AS892" s="91">
        <f t="shared" si="278"/>
        <v>0</v>
      </c>
      <c r="AT892" s="89">
        <f>SUM(AS$9:AS892)*RLR</f>
        <v>120</v>
      </c>
      <c r="AU892" s="90">
        <f>AT892-SUM(AW$9:AW892)</f>
        <v>1.9473345609595043</v>
      </c>
      <c r="AV892" s="48">
        <f t="shared" si="272"/>
        <v>0.25359256128486896</v>
      </c>
      <c r="AW892" s="31">
        <f t="shared" si="279"/>
        <v>4.95504977343384E-3</v>
      </c>
      <c r="AX892" s="90">
        <f>SUM(AW$9:AW892)*RRF</f>
        <v>82.636865807328348</v>
      </c>
      <c r="AY892" s="96"/>
    </row>
    <row r="893" spans="1:51" x14ac:dyDescent="0.25">
      <c r="A893" s="14">
        <f t="shared" si="273"/>
        <v>8.84</v>
      </c>
      <c r="B893" s="59">
        <f>IF($B$4="AY",0,IFERROR(P*INDEX('UWYr writing pattern'!$C$4:$C$18,MATCH('Extended model w.Calcs'!$A893,'UWYr writing pattern'!$A$4:$A$18,0)) / 25,B892))</f>
        <v>0</v>
      </c>
      <c r="C893" s="36">
        <f t="shared" si="274"/>
        <v>8.8502845500265761E-55</v>
      </c>
      <c r="E893" s="48">
        <f t="shared" si="260"/>
        <v>26.52</v>
      </c>
      <c r="F893" s="34">
        <f t="shared" si="275"/>
        <v>3.189280883283962E-55</v>
      </c>
      <c r="G893" s="31">
        <f>SUM($F$9:F893)*RLR</f>
        <v>119.99999999999996</v>
      </c>
      <c r="H893" s="32"/>
      <c r="I893" s="36">
        <f>G893-SUM($L$9:L893)</f>
        <v>3.8276308869943563</v>
      </c>
      <c r="K893" s="48">
        <f t="shared" si="261"/>
        <v>0.2533783783783784</v>
      </c>
      <c r="L893" s="31">
        <f t="shared" si="276"/>
        <v>9.7312649669347925E-3</v>
      </c>
      <c r="M893" s="36">
        <f>SUM($L$9:L893)*RRF</f>
        <v>81.320658379103918</v>
      </c>
      <c r="N893" s="33"/>
      <c r="O893" s="36">
        <f t="shared" si="262"/>
        <v>85.148289266098274</v>
      </c>
      <c r="P893" s="33"/>
      <c r="Q893" s="33"/>
      <c r="R893" s="33"/>
      <c r="S893" s="33"/>
      <c r="T893" s="33"/>
      <c r="U893" s="33"/>
      <c r="V893" s="33"/>
      <c r="W893" s="31">
        <f t="shared" si="263"/>
        <v>7.4342390220223242E-55</v>
      </c>
      <c r="X893" s="31">
        <f t="shared" si="264"/>
        <v>2.6793416208960492</v>
      </c>
      <c r="Y893" s="31">
        <f t="shared" si="265"/>
        <v>2.6793416208960492</v>
      </c>
      <c r="Z893" s="31">
        <f t="shared" si="266"/>
        <v>-1.1482892660982742</v>
      </c>
      <c r="AA893" s="31"/>
      <c r="AB893" s="31"/>
      <c r="AC893" s="31"/>
      <c r="AD893" s="31"/>
      <c r="AE893" s="31"/>
      <c r="AF893" s="31"/>
      <c r="AG893" s="31"/>
      <c r="AH893" s="33">
        <f t="shared" si="267"/>
        <v>0.9681030759417133</v>
      </c>
      <c r="AI893" s="33">
        <f t="shared" si="268"/>
        <v>1.0136701103106938</v>
      </c>
      <c r="AJ893" s="33">
        <f t="shared" si="269"/>
        <v>0.99999999999999967</v>
      </c>
      <c r="AK893" s="95">
        <f t="shared" si="270"/>
        <v>0.98373295541478289</v>
      </c>
      <c r="AL893" s="3">
        <f t="shared" si="271"/>
        <v>0.98381336445525336</v>
      </c>
      <c r="AM893" s="3"/>
      <c r="AN893" s="3"/>
      <c r="AO893" s="3"/>
      <c r="AP893" s="3"/>
      <c r="AQ893" s="3"/>
      <c r="AR893" s="90">
        <f t="shared" si="277"/>
        <v>0</v>
      </c>
      <c r="AS893" s="91">
        <f t="shared" si="278"/>
        <v>0</v>
      </c>
      <c r="AT893" s="89">
        <f>SUM(AS$9:AS893)*RLR</f>
        <v>120</v>
      </c>
      <c r="AU893" s="90">
        <f>AT893-SUM(AW$9:AW893)</f>
        <v>1.942396265369581</v>
      </c>
      <c r="AV893" s="48">
        <f t="shared" si="272"/>
        <v>0.2533783783783784</v>
      </c>
      <c r="AW893" s="31">
        <f t="shared" si="279"/>
        <v>4.9382955899226651E-3</v>
      </c>
      <c r="AX893" s="90">
        <f>SUM(AW$9:AW893)*RRF</f>
        <v>82.640322614241285</v>
      </c>
      <c r="AY893" s="96"/>
    </row>
    <row r="894" spans="1:51" x14ac:dyDescent="0.25">
      <c r="A894" s="14">
        <f t="shared" si="273"/>
        <v>8.85</v>
      </c>
      <c r="B894" s="59">
        <f>IF($B$4="AY",0,IFERROR(P*INDEX('UWYr writing pattern'!$C$4:$C$18,MATCH('Extended model w.Calcs'!$A894,'UWYr writing pattern'!$A$4:$A$18,0)) / 25,B893))</f>
        <v>0</v>
      </c>
      <c r="C894" s="36">
        <f t="shared" si="274"/>
        <v>6.5031890873595283E-55</v>
      </c>
      <c r="E894" s="48">
        <f t="shared" si="260"/>
        <v>26.549999999999997</v>
      </c>
      <c r="F894" s="34">
        <f t="shared" si="275"/>
        <v>2.3470954626670478E-55</v>
      </c>
      <c r="G894" s="31">
        <f>SUM($F$9:F894)*RLR</f>
        <v>119.99999999999996</v>
      </c>
      <c r="H894" s="32"/>
      <c r="I894" s="36">
        <f>G894-SUM($L$9:L894)</f>
        <v>3.8179324979225839</v>
      </c>
      <c r="K894" s="48">
        <f t="shared" si="261"/>
        <v>0.25316455696202533</v>
      </c>
      <c r="L894" s="31">
        <f t="shared" si="276"/>
        <v>9.6983890717762412E-3</v>
      </c>
      <c r="M894" s="36">
        <f>SUM($L$9:L894)*RRF</f>
        <v>81.32744725145416</v>
      </c>
      <c r="N894" s="33"/>
      <c r="O894" s="36">
        <f t="shared" si="262"/>
        <v>85.145379749376744</v>
      </c>
      <c r="P894" s="33"/>
      <c r="Q894" s="33"/>
      <c r="R894" s="33"/>
      <c r="S894" s="33"/>
      <c r="T894" s="33"/>
      <c r="U894" s="33"/>
      <c r="V894" s="33"/>
      <c r="W894" s="31">
        <f t="shared" si="263"/>
        <v>5.4626788333820033E-55</v>
      </c>
      <c r="X894" s="31">
        <f t="shared" si="264"/>
        <v>2.6725527485458085</v>
      </c>
      <c r="Y894" s="31">
        <f t="shared" si="265"/>
        <v>2.6725527485458085</v>
      </c>
      <c r="Z894" s="31">
        <f t="shared" si="266"/>
        <v>-1.1453797493767439</v>
      </c>
      <c r="AA894" s="31"/>
      <c r="AB894" s="31"/>
      <c r="AC894" s="31"/>
      <c r="AD894" s="31"/>
      <c r="AE894" s="31"/>
      <c r="AF894" s="31"/>
      <c r="AG894" s="31"/>
      <c r="AH894" s="33">
        <f t="shared" si="267"/>
        <v>0.96818389585064479</v>
      </c>
      <c r="AI894" s="33">
        <f t="shared" si="268"/>
        <v>1.013635473206866</v>
      </c>
      <c r="AJ894" s="33">
        <f t="shared" si="269"/>
        <v>0.99999999999999967</v>
      </c>
      <c r="AK894" s="95">
        <f t="shared" si="270"/>
        <v>0.98377410306284085</v>
      </c>
      <c r="AL894" s="3">
        <f t="shared" si="271"/>
        <v>0.9838543778899107</v>
      </c>
      <c r="AM894" s="3"/>
      <c r="AN894" s="3"/>
      <c r="AO894" s="3"/>
      <c r="AP894" s="3"/>
      <c r="AQ894" s="3"/>
      <c r="AR894" s="90">
        <f t="shared" si="277"/>
        <v>0</v>
      </c>
      <c r="AS894" s="91">
        <f t="shared" si="278"/>
        <v>0</v>
      </c>
      <c r="AT894" s="89">
        <f>SUM(AS$9:AS894)*RLR</f>
        <v>120</v>
      </c>
      <c r="AU894" s="90">
        <f>AT894-SUM(AW$9:AW894)</f>
        <v>1.9374746532106997</v>
      </c>
      <c r="AV894" s="48">
        <f t="shared" si="272"/>
        <v>0.25316455696202533</v>
      </c>
      <c r="AW894" s="31">
        <f t="shared" si="279"/>
        <v>4.9216121588756276E-3</v>
      </c>
      <c r="AX894" s="90">
        <f>SUM(AW$9:AW894)*RRF</f>
        <v>82.643767742752502</v>
      </c>
      <c r="AY894" s="96"/>
    </row>
    <row r="895" spans="1:51" x14ac:dyDescent="0.25">
      <c r="A895" s="14">
        <f t="shared" si="273"/>
        <v>8.86</v>
      </c>
      <c r="B895" s="59">
        <f>IF($B$4="AY",0,IFERROR(P*INDEX('UWYr writing pattern'!$C$4:$C$18,MATCH('Extended model w.Calcs'!$A895,'UWYr writing pattern'!$A$4:$A$18,0)) / 25,B894))</f>
        <v>0</v>
      </c>
      <c r="C895" s="36">
        <f t="shared" si="274"/>
        <v>4.7765923846655736E-55</v>
      </c>
      <c r="E895" s="48">
        <f t="shared" si="260"/>
        <v>26.58</v>
      </c>
      <c r="F895" s="34">
        <f t="shared" si="275"/>
        <v>1.7265967026939547E-55</v>
      </c>
      <c r="G895" s="31">
        <f>SUM($F$9:F895)*RLR</f>
        <v>119.99999999999996</v>
      </c>
      <c r="H895" s="32"/>
      <c r="I895" s="36">
        <f>G895-SUM($L$9:L895)</f>
        <v>3.8082668460291131</v>
      </c>
      <c r="K895" s="48">
        <f t="shared" si="261"/>
        <v>0.25295109612141653</v>
      </c>
      <c r="L895" s="31">
        <f t="shared" si="276"/>
        <v>9.6656518934748973E-3</v>
      </c>
      <c r="M895" s="36">
        <f>SUM($L$9:L895)*RRF</f>
        <v>81.334213207779584</v>
      </c>
      <c r="N895" s="33"/>
      <c r="O895" s="36">
        <f t="shared" si="262"/>
        <v>85.142480053808697</v>
      </c>
      <c r="P895" s="33"/>
      <c r="Q895" s="33"/>
      <c r="R895" s="33"/>
      <c r="S895" s="33"/>
      <c r="T895" s="33"/>
      <c r="U895" s="33"/>
      <c r="V895" s="33"/>
      <c r="W895" s="31">
        <f t="shared" si="263"/>
        <v>4.0123376031190818E-55</v>
      </c>
      <c r="X895" s="31">
        <f t="shared" si="264"/>
        <v>2.6657867922203788</v>
      </c>
      <c r="Y895" s="31">
        <f t="shared" si="265"/>
        <v>2.6657867922203788</v>
      </c>
      <c r="Z895" s="31">
        <f t="shared" si="266"/>
        <v>-1.142480053808697</v>
      </c>
      <c r="AA895" s="31"/>
      <c r="AB895" s="31"/>
      <c r="AC895" s="31"/>
      <c r="AD895" s="31"/>
      <c r="AE895" s="31"/>
      <c r="AF895" s="31"/>
      <c r="AG895" s="31"/>
      <c r="AH895" s="33">
        <f t="shared" si="267"/>
        <v>0.968264442949757</v>
      </c>
      <c r="AI895" s="33">
        <f t="shared" si="268"/>
        <v>1.0136009530215322</v>
      </c>
      <c r="AJ895" s="33">
        <f t="shared" si="269"/>
        <v>0.99999999999999967</v>
      </c>
      <c r="AK895" s="95">
        <f t="shared" si="270"/>
        <v>0.98381511204999339</v>
      </c>
      <c r="AL895" s="3">
        <f t="shared" si="271"/>
        <v>0.9838952528825945</v>
      </c>
      <c r="AM895" s="3"/>
      <c r="AN895" s="3"/>
      <c r="AO895" s="3"/>
      <c r="AP895" s="3"/>
      <c r="AQ895" s="3"/>
      <c r="AR895" s="90">
        <f t="shared" si="277"/>
        <v>0</v>
      </c>
      <c r="AS895" s="91">
        <f t="shared" si="278"/>
        <v>0</v>
      </c>
      <c r="AT895" s="89">
        <f>SUM(AS$9:AS895)*RLR</f>
        <v>120</v>
      </c>
      <c r="AU895" s="90">
        <f>AT895-SUM(AW$9:AW895)</f>
        <v>1.9325696540886526</v>
      </c>
      <c r="AV895" s="48">
        <f t="shared" si="272"/>
        <v>0.25295109612141653</v>
      </c>
      <c r="AW895" s="31">
        <f t="shared" si="279"/>
        <v>4.9049991220524048E-3</v>
      </c>
      <c r="AX895" s="90">
        <f>SUM(AW$9:AW895)*RRF</f>
        <v>82.647201242137939</v>
      </c>
      <c r="AY895" s="96"/>
    </row>
    <row r="896" spans="1:51" x14ac:dyDescent="0.25">
      <c r="A896" s="14">
        <f t="shared" si="273"/>
        <v>8.8699999999999992</v>
      </c>
      <c r="B896" s="59">
        <f>IF($B$4="AY",0,IFERROR(P*INDEX('UWYr writing pattern'!$C$4:$C$18,MATCH('Extended model w.Calcs'!$A896,'UWYr writing pattern'!$A$4:$A$18,0)) / 25,B895))</f>
        <v>0</v>
      </c>
      <c r="C896" s="36">
        <f t="shared" si="274"/>
        <v>3.5069741288214641E-55</v>
      </c>
      <c r="E896" s="48">
        <f t="shared" si="260"/>
        <v>26.61</v>
      </c>
      <c r="F896" s="34">
        <f t="shared" si="275"/>
        <v>1.2696182558441095E-55</v>
      </c>
      <c r="G896" s="31">
        <f>SUM($F$9:F896)*RLR</f>
        <v>119.99999999999996</v>
      </c>
      <c r="H896" s="32"/>
      <c r="I896" s="36">
        <f>G896-SUM($L$9:L896)</f>
        <v>3.7986337932988476</v>
      </c>
      <c r="K896" s="48">
        <f t="shared" si="261"/>
        <v>0.25273799494524013</v>
      </c>
      <c r="L896" s="31">
        <f t="shared" si="276"/>
        <v>9.6330527302591392E-3</v>
      </c>
      <c r="M896" s="36">
        <f>SUM($L$9:L896)*RRF</f>
        <v>81.340956344690767</v>
      </c>
      <c r="N896" s="33"/>
      <c r="O896" s="36">
        <f t="shared" si="262"/>
        <v>85.139590137989615</v>
      </c>
      <c r="P896" s="33"/>
      <c r="Q896" s="33"/>
      <c r="R896" s="33"/>
      <c r="S896" s="33"/>
      <c r="T896" s="33"/>
      <c r="U896" s="33"/>
      <c r="V896" s="33"/>
      <c r="W896" s="31">
        <f t="shared" si="263"/>
        <v>2.9458582682100294E-55</v>
      </c>
      <c r="X896" s="31">
        <f t="shared" si="264"/>
        <v>2.6590436553091932</v>
      </c>
      <c r="Y896" s="31">
        <f t="shared" si="265"/>
        <v>2.6590436553091932</v>
      </c>
      <c r="Z896" s="31">
        <f t="shared" si="266"/>
        <v>-1.1395901379896145</v>
      </c>
      <c r="AA896" s="31"/>
      <c r="AB896" s="31"/>
      <c r="AC896" s="31"/>
      <c r="AD896" s="31"/>
      <c r="AE896" s="31"/>
      <c r="AF896" s="31"/>
      <c r="AG896" s="31"/>
      <c r="AH896" s="33">
        <f t="shared" si="267"/>
        <v>0.9683447183891758</v>
      </c>
      <c r="AI896" s="33">
        <f t="shared" si="268"/>
        <v>1.0135665492617811</v>
      </c>
      <c r="AJ896" s="33">
        <f t="shared" si="269"/>
        <v>0.99999999999999967</v>
      </c>
      <c r="AK896" s="95">
        <f t="shared" si="270"/>
        <v>0.98385598295982979</v>
      </c>
      <c r="AL896" s="3">
        <f t="shared" si="271"/>
        <v>0.98393599001695553</v>
      </c>
      <c r="AM896" s="3"/>
      <c r="AN896" s="3"/>
      <c r="AO896" s="3"/>
      <c r="AP896" s="3"/>
      <c r="AQ896" s="3"/>
      <c r="AR896" s="90">
        <f t="shared" si="277"/>
        <v>0</v>
      </c>
      <c r="AS896" s="91">
        <f t="shared" si="278"/>
        <v>0</v>
      </c>
      <c r="AT896" s="89">
        <f>SUM(AS$9:AS896)*RLR</f>
        <v>120</v>
      </c>
      <c r="AU896" s="90">
        <f>AT896-SUM(AW$9:AW896)</f>
        <v>1.9276811979653274</v>
      </c>
      <c r="AV896" s="48">
        <f t="shared" si="272"/>
        <v>0.25273799494524013</v>
      </c>
      <c r="AW896" s="31">
        <f t="shared" si="279"/>
        <v>4.8884561233271144E-3</v>
      </c>
      <c r="AX896" s="90">
        <f>SUM(AW$9:AW896)*RRF</f>
        <v>82.650623161424264</v>
      </c>
      <c r="AY896" s="96"/>
    </row>
    <row r="897" spans="1:51" x14ac:dyDescent="0.25">
      <c r="A897" s="14">
        <f t="shared" si="273"/>
        <v>8.8800000000000008</v>
      </c>
      <c r="B897" s="59">
        <f>IF($B$4="AY",0,IFERROR(P*INDEX('UWYr writing pattern'!$C$4:$C$18,MATCH('Extended model w.Calcs'!$A897,'UWYr writing pattern'!$A$4:$A$18,0)) / 25,B896))</f>
        <v>0</v>
      </c>
      <c r="C897" s="36">
        <f t="shared" si="274"/>
        <v>2.5737683131420724E-55</v>
      </c>
      <c r="E897" s="48">
        <f t="shared" si="260"/>
        <v>26.64</v>
      </c>
      <c r="F897" s="34">
        <f t="shared" si="275"/>
        <v>9.3320581567939153E-56</v>
      </c>
      <c r="G897" s="31">
        <f>SUM($F$9:F897)*RLR</f>
        <v>119.99999999999996</v>
      </c>
      <c r="H897" s="32"/>
      <c r="I897" s="36">
        <f>G897-SUM($L$9:L897)</f>
        <v>3.7890332024143589</v>
      </c>
      <c r="K897" s="48">
        <f t="shared" si="261"/>
        <v>0.25252525252525249</v>
      </c>
      <c r="L897" s="31">
        <f t="shared" si="276"/>
        <v>9.6005908844958264E-3</v>
      </c>
      <c r="M897" s="36">
        <f>SUM($L$9:L897)*RRF</f>
        <v>81.347676758309916</v>
      </c>
      <c r="N897" s="33"/>
      <c r="O897" s="36">
        <f t="shared" si="262"/>
        <v>85.136709960724275</v>
      </c>
      <c r="P897" s="33"/>
      <c r="Q897" s="33"/>
      <c r="R897" s="33"/>
      <c r="S897" s="33"/>
      <c r="T897" s="33"/>
      <c r="U897" s="33"/>
      <c r="V897" s="33"/>
      <c r="W897" s="31">
        <f t="shared" si="263"/>
        <v>2.1619653830393405E-55</v>
      </c>
      <c r="X897" s="31">
        <f t="shared" si="264"/>
        <v>2.6523232416900511</v>
      </c>
      <c r="Y897" s="31">
        <f t="shared" si="265"/>
        <v>2.6523232416900511</v>
      </c>
      <c r="Z897" s="31">
        <f t="shared" si="266"/>
        <v>-1.136709960724275</v>
      </c>
      <c r="AA897" s="31"/>
      <c r="AB897" s="31"/>
      <c r="AC897" s="31"/>
      <c r="AD897" s="31"/>
      <c r="AE897" s="31"/>
      <c r="AF897" s="31"/>
      <c r="AG897" s="31"/>
      <c r="AH897" s="33">
        <f t="shared" si="267"/>
        <v>0.96842472331321328</v>
      </c>
      <c r="AI897" s="33">
        <f t="shared" si="268"/>
        <v>1.0135322614371938</v>
      </c>
      <c r="AJ897" s="33">
        <f t="shared" si="269"/>
        <v>0.99999999999999967</v>
      </c>
      <c r="AK897" s="95">
        <f t="shared" si="270"/>
        <v>0.98389671637299425</v>
      </c>
      <c r="AL897" s="3">
        <f t="shared" si="271"/>
        <v>0.98397658987369463</v>
      </c>
      <c r="AM897" s="3"/>
      <c r="AN897" s="3"/>
      <c r="AO897" s="3"/>
      <c r="AP897" s="3"/>
      <c r="AQ897" s="3"/>
      <c r="AR897" s="90">
        <f t="shared" si="277"/>
        <v>0</v>
      </c>
      <c r="AS897" s="91">
        <f t="shared" si="278"/>
        <v>0</v>
      </c>
      <c r="AT897" s="89">
        <f>SUM(AS$9:AS897)*RLR</f>
        <v>120</v>
      </c>
      <c r="AU897" s="90">
        <f>AT897-SUM(AW$9:AW897)</f>
        <v>1.9228092151566472</v>
      </c>
      <c r="AV897" s="48">
        <f t="shared" si="272"/>
        <v>0.25252525252525249</v>
      </c>
      <c r="AW897" s="31">
        <f t="shared" si="279"/>
        <v>4.8719828086739537E-3</v>
      </c>
      <c r="AX897" s="90">
        <f>SUM(AW$9:AW897)*RRF</f>
        <v>82.654033549390348</v>
      </c>
      <c r="AY897" s="96"/>
    </row>
    <row r="898" spans="1:51" x14ac:dyDescent="0.25">
      <c r="A898" s="14">
        <f t="shared" si="273"/>
        <v>8.89</v>
      </c>
      <c r="B898" s="59">
        <f>IF($B$4="AY",0,IFERROR(P*INDEX('UWYr writing pattern'!$C$4:$C$18,MATCH('Extended model w.Calcs'!$A898,'UWYr writing pattern'!$A$4:$A$18,0)) / 25,B897))</f>
        <v>0</v>
      </c>
      <c r="C898" s="36">
        <f t="shared" si="274"/>
        <v>1.8881164345210244E-55</v>
      </c>
      <c r="E898" s="48">
        <f t="shared" si="260"/>
        <v>26.67</v>
      </c>
      <c r="F898" s="34">
        <f t="shared" si="275"/>
        <v>6.8565187862104808E-56</v>
      </c>
      <c r="G898" s="31">
        <f>SUM($F$9:F898)*RLR</f>
        <v>119.99999999999996</v>
      </c>
      <c r="H898" s="32"/>
      <c r="I898" s="36">
        <f>G898-SUM($L$9:L898)</f>
        <v>3.7794649367516939</v>
      </c>
      <c r="K898" s="48">
        <f t="shared" si="261"/>
        <v>0.25231286795626579</v>
      </c>
      <c r="L898" s="31">
        <f t="shared" si="276"/>
        <v>9.5682656626625215E-3</v>
      </c>
      <c r="M898" s="36">
        <f>SUM($L$9:L898)*RRF</f>
        <v>81.354374544273782</v>
      </c>
      <c r="N898" s="33"/>
      <c r="O898" s="36">
        <f t="shared" si="262"/>
        <v>85.133839481025475</v>
      </c>
      <c r="P898" s="33"/>
      <c r="Q898" s="33"/>
      <c r="R898" s="33"/>
      <c r="S898" s="33"/>
      <c r="T898" s="33"/>
      <c r="U898" s="33"/>
      <c r="V898" s="33"/>
      <c r="W898" s="31">
        <f t="shared" si="263"/>
        <v>1.5860178049976604E-55</v>
      </c>
      <c r="X898" s="31">
        <f t="shared" si="264"/>
        <v>2.6456254557261856</v>
      </c>
      <c r="Y898" s="31">
        <f t="shared" si="265"/>
        <v>2.6456254557261856</v>
      </c>
      <c r="Z898" s="31">
        <f t="shared" si="266"/>
        <v>-1.1338394810254755</v>
      </c>
      <c r="AA898" s="31"/>
      <c r="AB898" s="31"/>
      <c r="AC898" s="31"/>
      <c r="AD898" s="31"/>
      <c r="AE898" s="31"/>
      <c r="AF898" s="31"/>
      <c r="AG898" s="31"/>
      <c r="AH898" s="33">
        <f t="shared" si="267"/>
        <v>0.96850445886040215</v>
      </c>
      <c r="AI898" s="33">
        <f t="shared" si="268"/>
        <v>1.0134980890598271</v>
      </c>
      <c r="AJ898" s="33">
        <f t="shared" si="269"/>
        <v>0.99999999999999967</v>
      </c>
      <c r="AK898" s="95">
        <f t="shared" si="270"/>
        <v>0.98393731286720365</v>
      </c>
      <c r="AL898" s="3">
        <f t="shared" si="271"/>
        <v>0.98401705303057918</v>
      </c>
      <c r="AM898" s="3"/>
      <c r="AN898" s="3"/>
      <c r="AO898" s="3"/>
      <c r="AP898" s="3"/>
      <c r="AQ898" s="3"/>
      <c r="AR898" s="90">
        <f t="shared" si="277"/>
        <v>0</v>
      </c>
      <c r="AS898" s="91">
        <f t="shared" si="278"/>
        <v>0</v>
      </c>
      <c r="AT898" s="89">
        <f>SUM(AS$9:AS898)*RLR</f>
        <v>120</v>
      </c>
      <c r="AU898" s="90">
        <f>AT898-SUM(AW$9:AW898)</f>
        <v>1.9179536363304948</v>
      </c>
      <c r="AV898" s="48">
        <f t="shared" si="272"/>
        <v>0.25231286795626579</v>
      </c>
      <c r="AW898" s="31">
        <f t="shared" si="279"/>
        <v>4.8555788261531486E-3</v>
      </c>
      <c r="AX898" s="90">
        <f>SUM(AW$9:AW898)*RRF</f>
        <v>82.657432454568649</v>
      </c>
      <c r="AY898" s="96"/>
    </row>
    <row r="899" spans="1:51" x14ac:dyDescent="0.25">
      <c r="A899" s="14">
        <f t="shared" si="273"/>
        <v>8.9</v>
      </c>
      <c r="B899" s="59">
        <f>IF($B$4="AY",0,IFERROR(P*INDEX('UWYr writing pattern'!$C$4:$C$18,MATCH('Extended model w.Calcs'!$A899,'UWYr writing pattern'!$A$4:$A$18,0)) / 25,B898))</f>
        <v>0</v>
      </c>
      <c r="C899" s="36">
        <f t="shared" si="274"/>
        <v>1.3845557814342671E-55</v>
      </c>
      <c r="E899" s="48">
        <f t="shared" si="260"/>
        <v>26.700000000000003</v>
      </c>
      <c r="F899" s="34">
        <f t="shared" si="275"/>
        <v>5.0356065308675728E-56</v>
      </c>
      <c r="G899" s="31">
        <f>SUM($F$9:F899)*RLR</f>
        <v>119.99999999999996</v>
      </c>
      <c r="H899" s="32"/>
      <c r="I899" s="36">
        <f>G899-SUM($L$9:L899)</f>
        <v>3.7699288603763677</v>
      </c>
      <c r="K899" s="48">
        <f t="shared" si="261"/>
        <v>0.25210084033613445</v>
      </c>
      <c r="L899" s="31">
        <f t="shared" si="276"/>
        <v>9.5360763753196652E-3</v>
      </c>
      <c r="M899" s="36">
        <f>SUM($L$9:L899)*RRF</f>
        <v>81.361049797736513</v>
      </c>
      <c r="N899" s="33"/>
      <c r="O899" s="36">
        <f t="shared" si="262"/>
        <v>85.13097865811288</v>
      </c>
      <c r="P899" s="33"/>
      <c r="Q899" s="33"/>
      <c r="R899" s="33"/>
      <c r="S899" s="33"/>
      <c r="T899" s="33"/>
      <c r="U899" s="33"/>
      <c r="V899" s="33"/>
      <c r="W899" s="31">
        <f t="shared" si="263"/>
        <v>1.1630268564047841E-55</v>
      </c>
      <c r="X899" s="31">
        <f t="shared" si="264"/>
        <v>2.638950202263457</v>
      </c>
      <c r="Y899" s="31">
        <f t="shared" si="265"/>
        <v>2.638950202263457</v>
      </c>
      <c r="Z899" s="31">
        <f t="shared" si="266"/>
        <v>-1.1309786581128805</v>
      </c>
      <c r="AA899" s="31"/>
      <c r="AB899" s="31"/>
      <c r="AC899" s="31"/>
      <c r="AD899" s="31"/>
      <c r="AE899" s="31"/>
      <c r="AF899" s="31"/>
      <c r="AG899" s="31"/>
      <c r="AH899" s="33">
        <f t="shared" si="267"/>
        <v>0.96858392616352995</v>
      </c>
      <c r="AI899" s="33">
        <f t="shared" si="268"/>
        <v>1.013464031644201</v>
      </c>
      <c r="AJ899" s="33">
        <f t="shared" si="269"/>
        <v>0.99999999999999967</v>
      </c>
      <c r="AK899" s="95">
        <f t="shared" si="270"/>
        <v>0.9839777730172643</v>
      </c>
      <c r="AL899" s="3">
        <f t="shared" si="271"/>
        <v>0.98405738006246168</v>
      </c>
      <c r="AM899" s="3"/>
      <c r="AN899" s="3"/>
      <c r="AO899" s="3"/>
      <c r="AP899" s="3"/>
      <c r="AQ899" s="3"/>
      <c r="AR899" s="90">
        <f t="shared" si="277"/>
        <v>0</v>
      </c>
      <c r="AS899" s="91">
        <f t="shared" si="278"/>
        <v>0</v>
      </c>
      <c r="AT899" s="89">
        <f>SUM(AS$9:AS899)*RLR</f>
        <v>120</v>
      </c>
      <c r="AU899" s="90">
        <f>AT899-SUM(AW$9:AW899)</f>
        <v>1.9131143925045961</v>
      </c>
      <c r="AV899" s="48">
        <f t="shared" si="272"/>
        <v>0.25210084033613445</v>
      </c>
      <c r="AW899" s="31">
        <f t="shared" si="279"/>
        <v>4.8392438258969593E-3</v>
      </c>
      <c r="AX899" s="90">
        <f>SUM(AW$9:AW899)*RRF</f>
        <v>82.660819925246784</v>
      </c>
      <c r="AY899" s="96"/>
    </row>
    <row r="900" spans="1:51" x14ac:dyDescent="0.25">
      <c r="A900" s="14">
        <f t="shared" si="273"/>
        <v>8.91</v>
      </c>
      <c r="B900" s="59">
        <f>IF($B$4="AY",0,IFERROR(P*INDEX('UWYr writing pattern'!$C$4:$C$18,MATCH('Extended model w.Calcs'!$A900,'UWYr writing pattern'!$A$4:$A$18,0)) / 25,B899))</f>
        <v>0</v>
      </c>
      <c r="C900" s="36">
        <f t="shared" si="274"/>
        <v>1.0148793877913178E-55</v>
      </c>
      <c r="E900" s="48">
        <f t="shared" si="260"/>
        <v>26.73</v>
      </c>
      <c r="F900" s="34">
        <f t="shared" si="275"/>
        <v>3.6967639364294933E-56</v>
      </c>
      <c r="G900" s="31">
        <f>SUM($F$9:F900)*RLR</f>
        <v>119.99999999999996</v>
      </c>
      <c r="H900" s="32"/>
      <c r="I900" s="36">
        <f>G900-SUM($L$9:L900)</f>
        <v>3.7604248380392846</v>
      </c>
      <c r="K900" s="48">
        <f t="shared" si="261"/>
        <v>0.25188916876574308</v>
      </c>
      <c r="L900" s="31">
        <f t="shared" si="276"/>
        <v>9.5040223370832805E-3</v>
      </c>
      <c r="M900" s="36">
        <f>SUM($L$9:L900)*RRF</f>
        <v>81.367702613372472</v>
      </c>
      <c r="N900" s="33"/>
      <c r="O900" s="36">
        <f t="shared" si="262"/>
        <v>85.128127451411757</v>
      </c>
      <c r="P900" s="33"/>
      <c r="Q900" s="33"/>
      <c r="R900" s="33"/>
      <c r="S900" s="33"/>
      <c r="T900" s="33"/>
      <c r="U900" s="33"/>
      <c r="V900" s="33"/>
      <c r="W900" s="31">
        <f t="shared" si="263"/>
        <v>8.5249868574470687E-56</v>
      </c>
      <c r="X900" s="31">
        <f t="shared" si="264"/>
        <v>2.6322973866274992</v>
      </c>
      <c r="Y900" s="31">
        <f t="shared" si="265"/>
        <v>2.6322973866274992</v>
      </c>
      <c r="Z900" s="31">
        <f t="shared" si="266"/>
        <v>-1.128127451411757</v>
      </c>
      <c r="AA900" s="31"/>
      <c r="AB900" s="31"/>
      <c r="AC900" s="31"/>
      <c r="AD900" s="31"/>
      <c r="AE900" s="31"/>
      <c r="AF900" s="31"/>
      <c r="AG900" s="31"/>
      <c r="AH900" s="33">
        <f t="shared" si="267"/>
        <v>0.96866312634967233</v>
      </c>
      <c r="AI900" s="33">
        <f t="shared" si="268"/>
        <v>1.0134300887072829</v>
      </c>
      <c r="AJ900" s="33">
        <f t="shared" si="269"/>
        <v>0.99999999999999967</v>
      </c>
      <c r="AK900" s="95">
        <f t="shared" si="270"/>
        <v>0.98401809739508894</v>
      </c>
      <c r="AL900" s="3">
        <f t="shared" si="271"/>
        <v>0.98409757154129573</v>
      </c>
      <c r="AM900" s="3"/>
      <c r="AN900" s="3"/>
      <c r="AO900" s="3"/>
      <c r="AP900" s="3"/>
      <c r="AQ900" s="3"/>
      <c r="AR900" s="90">
        <f t="shared" si="277"/>
        <v>0</v>
      </c>
      <c r="AS900" s="91">
        <f t="shared" si="278"/>
        <v>0</v>
      </c>
      <c r="AT900" s="89">
        <f>SUM(AS$9:AS900)*RLR</f>
        <v>120</v>
      </c>
      <c r="AU900" s="90">
        <f>AT900-SUM(AW$9:AW900)</f>
        <v>1.9082914150445021</v>
      </c>
      <c r="AV900" s="48">
        <f t="shared" si="272"/>
        <v>0.25188916876574308</v>
      </c>
      <c r="AW900" s="31">
        <f t="shared" si="279"/>
        <v>4.8229774600956204E-3</v>
      </c>
      <c r="AX900" s="90">
        <f>SUM(AW$9:AW900)*RRF</f>
        <v>82.664196009468839</v>
      </c>
      <c r="AY900" s="96"/>
    </row>
    <row r="901" spans="1:51" x14ac:dyDescent="0.25">
      <c r="A901" s="14">
        <f t="shared" si="273"/>
        <v>8.92</v>
      </c>
      <c r="B901" s="59">
        <f>IF($B$4="AY",0,IFERROR(P*INDEX('UWYr writing pattern'!$C$4:$C$18,MATCH('Extended model w.Calcs'!$A901,'UWYr writing pattern'!$A$4:$A$18,0)) / 25,B900))</f>
        <v>0</v>
      </c>
      <c r="C901" s="36">
        <f t="shared" si="274"/>
        <v>7.4360212743469844E-56</v>
      </c>
      <c r="E901" s="48">
        <f t="shared" si="260"/>
        <v>26.759999999999998</v>
      </c>
      <c r="F901" s="34">
        <f t="shared" si="275"/>
        <v>2.7127726035661927E-56</v>
      </c>
      <c r="G901" s="31">
        <f>SUM($F$9:F901)*RLR</f>
        <v>119.99999999999996</v>
      </c>
      <c r="H901" s="32"/>
      <c r="I901" s="36">
        <f>G901-SUM($L$9:L901)</f>
        <v>3.7509527351726888</v>
      </c>
      <c r="K901" s="48">
        <f t="shared" si="261"/>
        <v>0.25167785234899331</v>
      </c>
      <c r="L901" s="31">
        <f t="shared" si="276"/>
        <v>9.4721028665976943E-3</v>
      </c>
      <c r="M901" s="36">
        <f>SUM($L$9:L901)*RRF</f>
        <v>81.374333085379078</v>
      </c>
      <c r="N901" s="33"/>
      <c r="O901" s="36">
        <f t="shared" si="262"/>
        <v>85.125285820551767</v>
      </c>
      <c r="P901" s="33"/>
      <c r="Q901" s="33"/>
      <c r="R901" s="33"/>
      <c r="S901" s="33"/>
      <c r="T901" s="33"/>
      <c r="U901" s="33"/>
      <c r="V901" s="33"/>
      <c r="W901" s="31">
        <f t="shared" si="263"/>
        <v>6.2462578704514661E-56</v>
      </c>
      <c r="X901" s="31">
        <f t="shared" si="264"/>
        <v>2.625666914620882</v>
      </c>
      <c r="Y901" s="31">
        <f t="shared" si="265"/>
        <v>2.625666914620882</v>
      </c>
      <c r="Z901" s="31">
        <f t="shared" si="266"/>
        <v>-1.1252858205517668</v>
      </c>
      <c r="AA901" s="31"/>
      <c r="AB901" s="31"/>
      <c r="AC901" s="31"/>
      <c r="AD901" s="31"/>
      <c r="AE901" s="31"/>
      <c r="AF901" s="31"/>
      <c r="AG901" s="31"/>
      <c r="AH901" s="33">
        <f t="shared" si="267"/>
        <v>0.96874206054022716</v>
      </c>
      <c r="AI901" s="33">
        <f t="shared" si="268"/>
        <v>1.0133962597684734</v>
      </c>
      <c r="AJ901" s="33">
        <f t="shared" si="269"/>
        <v>0.99999999999999967</v>
      </c>
      <c r="AK901" s="95">
        <f t="shared" si="270"/>
        <v>0.98405828656971439</v>
      </c>
      <c r="AL901" s="3">
        <f t="shared" si="271"/>
        <v>0.9841376280361539</v>
      </c>
      <c r="AM901" s="3"/>
      <c r="AN901" s="3"/>
      <c r="AO901" s="3"/>
      <c r="AP901" s="3"/>
      <c r="AQ901" s="3"/>
      <c r="AR901" s="90">
        <f t="shared" si="277"/>
        <v>0</v>
      </c>
      <c r="AS901" s="91">
        <f t="shared" si="278"/>
        <v>0</v>
      </c>
      <c r="AT901" s="89">
        <f>SUM(AS$9:AS901)*RLR</f>
        <v>120</v>
      </c>
      <c r="AU901" s="90">
        <f>AT901-SUM(AW$9:AW901)</f>
        <v>1.9034846356615134</v>
      </c>
      <c r="AV901" s="48">
        <f t="shared" si="272"/>
        <v>0.25167785234899331</v>
      </c>
      <c r="AW901" s="31">
        <f t="shared" si="279"/>
        <v>4.8067793829836324E-3</v>
      </c>
      <c r="AX901" s="90">
        <f>SUM(AW$9:AW901)*RRF</f>
        <v>82.667560755036931</v>
      </c>
      <c r="AY901" s="96"/>
    </row>
    <row r="902" spans="1:51" x14ac:dyDescent="0.25">
      <c r="A902" s="14">
        <f t="shared" si="273"/>
        <v>8.93</v>
      </c>
      <c r="B902" s="59">
        <f>IF($B$4="AY",0,IFERROR(P*INDEX('UWYr writing pattern'!$C$4:$C$18,MATCH('Extended model w.Calcs'!$A902,'UWYr writing pattern'!$A$4:$A$18,0)) / 25,B901))</f>
        <v>0</v>
      </c>
      <c r="C902" s="36">
        <f t="shared" si="274"/>
        <v>5.4461419813317314E-56</v>
      </c>
      <c r="E902" s="48">
        <f t="shared" si="260"/>
        <v>26.79</v>
      </c>
      <c r="F902" s="34">
        <f t="shared" si="275"/>
        <v>1.989879293015253E-56</v>
      </c>
      <c r="G902" s="31">
        <f>SUM($F$9:F902)*RLR</f>
        <v>119.99999999999996</v>
      </c>
      <c r="H902" s="32"/>
      <c r="I902" s="36">
        <f>G902-SUM($L$9:L902)</f>
        <v>3.7415124178861845</v>
      </c>
      <c r="K902" s="48">
        <f t="shared" si="261"/>
        <v>0.25146689019279128</v>
      </c>
      <c r="L902" s="31">
        <f t="shared" si="276"/>
        <v>9.4403172865084456E-3</v>
      </c>
      <c r="M902" s="36">
        <f>SUM($L$9:L902)*RRF</f>
        <v>81.380941307479631</v>
      </c>
      <c r="N902" s="33"/>
      <c r="O902" s="36">
        <f t="shared" si="262"/>
        <v>85.122453725365816</v>
      </c>
      <c r="P902" s="33"/>
      <c r="Q902" s="33"/>
      <c r="R902" s="33"/>
      <c r="S902" s="33"/>
      <c r="T902" s="33"/>
      <c r="U902" s="33"/>
      <c r="V902" s="33"/>
      <c r="W902" s="31">
        <f t="shared" si="263"/>
        <v>4.5747592643186538E-56</v>
      </c>
      <c r="X902" s="31">
        <f t="shared" si="264"/>
        <v>2.619058692520329</v>
      </c>
      <c r="Y902" s="31">
        <f t="shared" si="265"/>
        <v>2.619058692520329</v>
      </c>
      <c r="Z902" s="31">
        <f t="shared" si="266"/>
        <v>-1.1224537253658156</v>
      </c>
      <c r="AA902" s="31"/>
      <c r="AB902" s="31"/>
      <c r="AC902" s="31"/>
      <c r="AD902" s="31"/>
      <c r="AE902" s="31"/>
      <c r="AF902" s="31"/>
      <c r="AG902" s="31"/>
      <c r="AH902" s="33">
        <f t="shared" si="267"/>
        <v>0.96882072985094803</v>
      </c>
      <c r="AI902" s="33">
        <f t="shared" si="268"/>
        <v>1.0133625443495931</v>
      </c>
      <c r="AJ902" s="33">
        <f t="shared" si="269"/>
        <v>0.99999999999999967</v>
      </c>
      <c r="AK902" s="95">
        <f t="shared" si="270"/>
        <v>0.98409834110731764</v>
      </c>
      <c r="AL902" s="3">
        <f t="shared" si="271"/>
        <v>0.98417755011324426</v>
      </c>
      <c r="AM902" s="3"/>
      <c r="AN902" s="3"/>
      <c r="AO902" s="3"/>
      <c r="AP902" s="3"/>
      <c r="AQ902" s="3"/>
      <c r="AR902" s="90">
        <f t="shared" si="277"/>
        <v>0</v>
      </c>
      <c r="AS902" s="91">
        <f t="shared" si="278"/>
        <v>0</v>
      </c>
      <c r="AT902" s="89">
        <f>SUM(AS$9:AS902)*RLR</f>
        <v>120</v>
      </c>
      <c r="AU902" s="90">
        <f>AT902-SUM(AW$9:AW902)</f>
        <v>1.8986939864106915</v>
      </c>
      <c r="AV902" s="48">
        <f t="shared" si="272"/>
        <v>0.25146689019279128</v>
      </c>
      <c r="AW902" s="31">
        <f t="shared" si="279"/>
        <v>4.7906492508259573E-3</v>
      </c>
      <c r="AX902" s="90">
        <f>SUM(AW$9:AW902)*RRF</f>
        <v>82.670914209512517</v>
      </c>
      <c r="AY902" s="96"/>
    </row>
    <row r="903" spans="1:51" x14ac:dyDescent="0.25">
      <c r="A903" s="14">
        <f t="shared" si="273"/>
        <v>8.94</v>
      </c>
      <c r="B903" s="59">
        <f>IF($B$4="AY",0,IFERROR(P*INDEX('UWYr writing pattern'!$C$4:$C$18,MATCH('Extended model w.Calcs'!$A903,'UWYr writing pattern'!$A$4:$A$18,0)) / 25,B902))</f>
        <v>0</v>
      </c>
      <c r="C903" s="36">
        <f t="shared" si="274"/>
        <v>3.9871205445329604E-56</v>
      </c>
      <c r="E903" s="48">
        <f t="shared" si="260"/>
        <v>26.82</v>
      </c>
      <c r="F903" s="34">
        <f t="shared" si="275"/>
        <v>1.4590214367987708E-56</v>
      </c>
      <c r="G903" s="31">
        <f>SUM($F$9:F903)*RLR</f>
        <v>119.99999999999996</v>
      </c>
      <c r="H903" s="32"/>
      <c r="I903" s="36">
        <f>G903-SUM($L$9:L903)</f>
        <v>3.7321037529627432</v>
      </c>
      <c r="K903" s="48">
        <f t="shared" si="261"/>
        <v>0.25125628140703521</v>
      </c>
      <c r="L903" s="31">
        <f t="shared" si="276"/>
        <v>9.4086649234355023E-3</v>
      </c>
      <c r="M903" s="36">
        <f>SUM($L$9:L903)*RRF</f>
        <v>81.387527372926044</v>
      </c>
      <c r="N903" s="33"/>
      <c r="O903" s="36">
        <f t="shared" si="262"/>
        <v>85.119631125888787</v>
      </c>
      <c r="P903" s="33"/>
      <c r="Q903" s="33"/>
      <c r="R903" s="33"/>
      <c r="S903" s="33"/>
      <c r="T903" s="33"/>
      <c r="U903" s="33"/>
      <c r="V903" s="33"/>
      <c r="W903" s="31">
        <f t="shared" si="263"/>
        <v>3.3491812574076866E-56</v>
      </c>
      <c r="X903" s="31">
        <f t="shared" si="264"/>
        <v>2.6124726270739203</v>
      </c>
      <c r="Y903" s="31">
        <f t="shared" si="265"/>
        <v>2.6124726270739203</v>
      </c>
      <c r="Z903" s="31">
        <f t="shared" si="266"/>
        <v>-1.1196311258887874</v>
      </c>
      <c r="AA903" s="31"/>
      <c r="AB903" s="31"/>
      <c r="AC903" s="31"/>
      <c r="AD903" s="31"/>
      <c r="AE903" s="31"/>
      <c r="AF903" s="31"/>
      <c r="AG903" s="31"/>
      <c r="AH903" s="33">
        <f t="shared" si="267"/>
        <v>0.9688991353919767</v>
      </c>
      <c r="AI903" s="33">
        <f t="shared" si="268"/>
        <v>1.0133289419748666</v>
      </c>
      <c r="AJ903" s="33">
        <f t="shared" si="269"/>
        <v>0.99999999999999967</v>
      </c>
      <c r="AK903" s="95">
        <f t="shared" si="270"/>
        <v>0.9841382615712333</v>
      </c>
      <c r="AL903" s="3">
        <f t="shared" si="271"/>
        <v>0.98421733833592673</v>
      </c>
      <c r="AM903" s="3"/>
      <c r="AN903" s="3"/>
      <c r="AO903" s="3"/>
      <c r="AP903" s="3"/>
      <c r="AQ903" s="3"/>
      <c r="AR903" s="90">
        <f t="shared" si="277"/>
        <v>0</v>
      </c>
      <c r="AS903" s="91">
        <f t="shared" si="278"/>
        <v>0</v>
      </c>
      <c r="AT903" s="89">
        <f>SUM(AS$9:AS903)*RLR</f>
        <v>120</v>
      </c>
      <c r="AU903" s="90">
        <f>AT903-SUM(AW$9:AW903)</f>
        <v>1.8939193996887838</v>
      </c>
      <c r="AV903" s="48">
        <f t="shared" si="272"/>
        <v>0.25125628140703521</v>
      </c>
      <c r="AW903" s="31">
        <f t="shared" si="279"/>
        <v>4.7745867219045049E-3</v>
      </c>
      <c r="AX903" s="90">
        <f>SUM(AW$9:AW903)*RRF</f>
        <v>82.674256420217844</v>
      </c>
      <c r="AY903" s="96"/>
    </row>
    <row r="904" spans="1:51" x14ac:dyDescent="0.25">
      <c r="A904" s="14">
        <f t="shared" si="273"/>
        <v>8.9499999999999993</v>
      </c>
      <c r="B904" s="59">
        <f>IF($B$4="AY",0,IFERROR(P*INDEX('UWYr writing pattern'!$C$4:$C$18,MATCH('Extended model w.Calcs'!$A904,'UWYr writing pattern'!$A$4:$A$18,0)) / 25,B903))</f>
        <v>0</v>
      </c>
      <c r="C904" s="36">
        <f t="shared" si="274"/>
        <v>2.9177748144892202E-56</v>
      </c>
      <c r="E904" s="48">
        <f t="shared" si="260"/>
        <v>26.849999999999998</v>
      </c>
      <c r="F904" s="34">
        <f t="shared" si="275"/>
        <v>1.0693457300437401E-56</v>
      </c>
      <c r="G904" s="31">
        <f>SUM($F$9:F904)*RLR</f>
        <v>119.99999999999996</v>
      </c>
      <c r="H904" s="32"/>
      <c r="I904" s="36">
        <f>G904-SUM($L$9:L904)</f>
        <v>3.7227266078547956</v>
      </c>
      <c r="K904" s="48">
        <f t="shared" si="261"/>
        <v>0.2510460251046025</v>
      </c>
      <c r="L904" s="31">
        <f t="shared" si="276"/>
        <v>9.3771451079465926E-3</v>
      </c>
      <c r="M904" s="36">
        <f>SUM($L$9:L904)*RRF</f>
        <v>81.394091374501613</v>
      </c>
      <c r="N904" s="33"/>
      <c r="O904" s="36">
        <f t="shared" si="262"/>
        <v>85.116817982356409</v>
      </c>
      <c r="P904" s="33"/>
      <c r="Q904" s="33"/>
      <c r="R904" s="33"/>
      <c r="S904" s="33"/>
      <c r="T904" s="33"/>
      <c r="U904" s="33"/>
      <c r="V904" s="33"/>
      <c r="W904" s="31">
        <f t="shared" si="263"/>
        <v>2.4509308441709449E-56</v>
      </c>
      <c r="X904" s="31">
        <f t="shared" si="264"/>
        <v>2.6059086254983566</v>
      </c>
      <c r="Y904" s="31">
        <f t="shared" si="265"/>
        <v>2.6059086254983566</v>
      </c>
      <c r="Z904" s="31">
        <f t="shared" si="266"/>
        <v>-1.1168179823564088</v>
      </c>
      <c r="AA904" s="31"/>
      <c r="AB904" s="31"/>
      <c r="AC904" s="31"/>
      <c r="AD904" s="31"/>
      <c r="AE904" s="31"/>
      <c r="AF904" s="31"/>
      <c r="AG904" s="31"/>
      <c r="AH904" s="33">
        <f t="shared" si="267"/>
        <v>0.96897727826787639</v>
      </c>
      <c r="AI904" s="33">
        <f t="shared" si="268"/>
        <v>1.0132954521709097</v>
      </c>
      <c r="AJ904" s="33">
        <f t="shared" si="269"/>
        <v>0.99999999999999967</v>
      </c>
      <c r="AK904" s="95">
        <f t="shared" si="270"/>
        <v>0.98417804852196966</v>
      </c>
      <c r="AL904" s="3">
        <f t="shared" si="271"/>
        <v>0.98425699326473093</v>
      </c>
      <c r="AM904" s="3"/>
      <c r="AN904" s="3"/>
      <c r="AO904" s="3"/>
      <c r="AP904" s="3"/>
      <c r="AQ904" s="3"/>
      <c r="AR904" s="90">
        <f t="shared" si="277"/>
        <v>0</v>
      </c>
      <c r="AS904" s="91">
        <f t="shared" si="278"/>
        <v>0</v>
      </c>
      <c r="AT904" s="89">
        <f>SUM(AS$9:AS904)*RLR</f>
        <v>120</v>
      </c>
      <c r="AU904" s="90">
        <f>AT904-SUM(AW$9:AW904)</f>
        <v>1.8891608082322762</v>
      </c>
      <c r="AV904" s="48">
        <f t="shared" si="272"/>
        <v>0.2510460251046025</v>
      </c>
      <c r="AW904" s="31">
        <f t="shared" si="279"/>
        <v>4.7585914565044822E-3</v>
      </c>
      <c r="AX904" s="90">
        <f>SUM(AW$9:AW904)*RRF</f>
        <v>82.677587434237395</v>
      </c>
      <c r="AY904" s="96"/>
    </row>
    <row r="905" spans="1:51" x14ac:dyDescent="0.25">
      <c r="A905" s="14">
        <f t="shared" si="273"/>
        <v>8.9600000000000009</v>
      </c>
      <c r="B905" s="59">
        <f>IF($B$4="AY",0,IFERROR(P*INDEX('UWYr writing pattern'!$C$4:$C$18,MATCH('Extended model w.Calcs'!$A905,'UWYr writing pattern'!$A$4:$A$18,0)) / 25,B904))</f>
        <v>0</v>
      </c>
      <c r="C905" s="36">
        <f t="shared" si="274"/>
        <v>2.1343522767988648E-56</v>
      </c>
      <c r="E905" s="48">
        <f t="shared" ref="E905:E968" si="280">(Ber*A905)</f>
        <v>26.880000000000003</v>
      </c>
      <c r="F905" s="34">
        <f t="shared" si="275"/>
        <v>7.8342253769035551E-57</v>
      </c>
      <c r="G905" s="31">
        <f>SUM($F$9:F905)*RLR</f>
        <v>119.99999999999996</v>
      </c>
      <c r="H905" s="32"/>
      <c r="I905" s="36">
        <f>G905-SUM($L$9:L905)</f>
        <v>3.7133808506802666</v>
      </c>
      <c r="K905" s="48">
        <f t="shared" ref="K905:K968" si="281">Bp_1/(Bp_2+A905)</f>
        <v>0.25083612040133779</v>
      </c>
      <c r="L905" s="31">
        <f t="shared" si="276"/>
        <v>9.3457571745308686E-3</v>
      </c>
      <c r="M905" s="36">
        <f>SUM($L$9:L905)*RRF</f>
        <v>81.400633404523774</v>
      </c>
      <c r="N905" s="33"/>
      <c r="O905" s="36">
        <f t="shared" ref="O905:O968" si="282">I905+M905</f>
        <v>85.11401425520404</v>
      </c>
      <c r="P905" s="33"/>
      <c r="Q905" s="33"/>
      <c r="R905" s="33"/>
      <c r="S905" s="33"/>
      <c r="T905" s="33"/>
      <c r="U905" s="33"/>
      <c r="V905" s="33"/>
      <c r="W905" s="31">
        <f t="shared" ref="W905:W968" si="283" xml:space="preserve"> C905*RLR*RRF</f>
        <v>1.7928559125110463E-56</v>
      </c>
      <c r="X905" s="31">
        <f t="shared" ref="X905:X968" si="284">I905*RRF</f>
        <v>2.5993665954761864</v>
      </c>
      <c r="Y905" s="31">
        <f t="shared" ref="Y905:Y968" si="285">W905+X905</f>
        <v>2.5993665954761864</v>
      </c>
      <c r="Z905" s="31">
        <f t="shared" ref="Z905:Z968" si="286">P*RLR*RRF - O905</f>
        <v>-1.1140142552040402</v>
      </c>
      <c r="AA905" s="31"/>
      <c r="AB905" s="31"/>
      <c r="AC905" s="31"/>
      <c r="AD905" s="31"/>
      <c r="AE905" s="31"/>
      <c r="AF905" s="31"/>
      <c r="AG905" s="31"/>
      <c r="AH905" s="33">
        <f t="shared" ref="AH905:AH968" si="287">M905/(P*RLR*RRF)</f>
        <v>0.96905515957766397</v>
      </c>
      <c r="AI905" s="33">
        <f t="shared" ref="AI905:AI968" si="288">O905/(P*RLR*RRF)</f>
        <v>1.0132620744667147</v>
      </c>
      <c r="AJ905" s="33">
        <f t="shared" ref="AJ905:AJ968" si="289">G905/(P*RLR)</f>
        <v>0.99999999999999967</v>
      </c>
      <c r="AK905" s="95">
        <f t="shared" ref="AK905:AK968" si="290">1-EXP(-(Bp_1*LN(Bp_2+A905)-Bp_1*LN(Bp_2)))</f>
        <v>0.98421770251722551</v>
      </c>
      <c r="AL905" s="3">
        <f t="shared" ref="AL905:AL968" si="291">AX905/(P*RLR*RRF)</f>
        <v>0.98429651545737173</v>
      </c>
      <c r="AM905" s="3"/>
      <c r="AN905" s="3"/>
      <c r="AO905" s="3"/>
      <c r="AP905" s="3"/>
      <c r="AQ905" s="3"/>
      <c r="AR905" s="90">
        <f t="shared" si="277"/>
        <v>0</v>
      </c>
      <c r="AS905" s="91">
        <f t="shared" si="278"/>
        <v>0</v>
      </c>
      <c r="AT905" s="89">
        <f>SUM(AS$9:AS905)*RLR</f>
        <v>120</v>
      </c>
      <c r="AU905" s="90">
        <f>AT905-SUM(AW$9:AW905)</f>
        <v>1.8844181451153759</v>
      </c>
      <c r="AV905" s="48">
        <f t="shared" ref="AV905:AV968" si="292">Bp_1/(Bp_2+A905)</f>
        <v>0.25083612040133779</v>
      </c>
      <c r="AW905" s="31">
        <f t="shared" si="279"/>
        <v>4.7426631169011114E-3</v>
      </c>
      <c r="AX905" s="90">
        <f>SUM(AW$9:AW905)*RRF</f>
        <v>82.680907298419228</v>
      </c>
      <c r="AY905" s="96"/>
    </row>
    <row r="906" spans="1:51" x14ac:dyDescent="0.25">
      <c r="A906" s="14">
        <f t="shared" ref="A906:A969" si="293">ROUND(A905+delt.t,3)</f>
        <v>8.9700000000000006</v>
      </c>
      <c r="B906" s="59">
        <f>IF($B$4="AY",0,IFERROR(P*INDEX('UWYr writing pattern'!$C$4:$C$18,MATCH('Extended model w.Calcs'!$A906,'UWYr writing pattern'!$A$4:$A$18,0)) / 25,B905))</f>
        <v>0</v>
      </c>
      <c r="C906" s="36">
        <f t="shared" ref="C906:C969" si="294">C905-F906+B906</f>
        <v>1.5606383847953298E-56</v>
      </c>
      <c r="E906" s="48">
        <f t="shared" si="280"/>
        <v>26.910000000000004</v>
      </c>
      <c r="F906" s="34">
        <f t="shared" ref="F906:F969" si="295">C905*E905*delt.t</f>
        <v>5.7371389200353489E-57</v>
      </c>
      <c r="G906" s="31">
        <f>SUM($F$9:F906)*RLR</f>
        <v>119.99999999999996</v>
      </c>
      <c r="H906" s="32"/>
      <c r="I906" s="36">
        <f>G906-SUM($L$9:L906)</f>
        <v>3.7040663502186959</v>
      </c>
      <c r="K906" s="48">
        <f t="shared" si="281"/>
        <v>0.25062656641604009</v>
      </c>
      <c r="L906" s="31">
        <f t="shared" ref="L906:L969" si="296">I905*K905*delt.t</f>
        <v>9.3145004615725752E-3</v>
      </c>
      <c r="M906" s="36">
        <f>SUM($L$9:L906)*RRF</f>
        <v>81.407153554846872</v>
      </c>
      <c r="N906" s="33"/>
      <c r="O906" s="36">
        <f t="shared" si="282"/>
        <v>85.111219905065568</v>
      </c>
      <c r="P906" s="33"/>
      <c r="Q906" s="33"/>
      <c r="R906" s="33"/>
      <c r="S906" s="33"/>
      <c r="T906" s="33"/>
      <c r="U906" s="33"/>
      <c r="V906" s="33"/>
      <c r="W906" s="31">
        <f t="shared" si="283"/>
        <v>1.3109362432280768E-56</v>
      </c>
      <c r="X906" s="31">
        <f t="shared" si="284"/>
        <v>2.592846445153087</v>
      </c>
      <c r="Y906" s="31">
        <f t="shared" si="285"/>
        <v>2.592846445153087</v>
      </c>
      <c r="Z906" s="31">
        <f t="shared" si="286"/>
        <v>-1.1112199050655676</v>
      </c>
      <c r="AA906" s="31"/>
      <c r="AB906" s="31"/>
      <c r="AC906" s="31"/>
      <c r="AD906" s="31"/>
      <c r="AE906" s="31"/>
      <c r="AF906" s="31"/>
      <c r="AG906" s="31"/>
      <c r="AH906" s="33">
        <f t="shared" si="287"/>
        <v>0.96913278041484374</v>
      </c>
      <c r="AI906" s="33">
        <f t="shared" si="288"/>
        <v>1.0132288083936376</v>
      </c>
      <c r="AJ906" s="33">
        <f t="shared" si="289"/>
        <v>0.99999999999999967</v>
      </c>
      <c r="AK906" s="95">
        <f t="shared" si="290"/>
        <v>0.9842572241119063</v>
      </c>
      <c r="AL906" s="3">
        <f t="shared" si="291"/>
        <v>0.98433590546876626</v>
      </c>
      <c r="AM906" s="3"/>
      <c r="AN906" s="3"/>
      <c r="AO906" s="3"/>
      <c r="AP906" s="3"/>
      <c r="AQ906" s="3"/>
      <c r="AR906" s="90">
        <f t="shared" ref="AR906:AR969" si="297">AR905-AS906+B906</f>
        <v>0</v>
      </c>
      <c r="AS906" s="91">
        <f t="shared" ref="AS906:AS969" si="298">AR905*P*delt.t</f>
        <v>0</v>
      </c>
      <c r="AT906" s="89">
        <f>SUM(AS$9:AS906)*RLR</f>
        <v>120</v>
      </c>
      <c r="AU906" s="90">
        <f>AT906-SUM(AW$9:AW906)</f>
        <v>1.8796913437480356</v>
      </c>
      <c r="AV906" s="48">
        <f t="shared" si="292"/>
        <v>0.25062656641604009</v>
      </c>
      <c r="AW906" s="31">
        <f t="shared" ref="AW906:AW969" si="299">AU905*AV905*delt.t</f>
        <v>4.7268013673462603E-3</v>
      </c>
      <c r="AX906" s="90">
        <f>SUM(AW$9:AW906)*RRF</f>
        <v>82.684216059376368</v>
      </c>
      <c r="AY906" s="96"/>
    </row>
    <row r="907" spans="1:51" x14ac:dyDescent="0.25">
      <c r="A907" s="14">
        <f t="shared" si="293"/>
        <v>8.98</v>
      </c>
      <c r="B907" s="59">
        <f>IF($B$4="AY",0,IFERROR(P*INDEX('UWYr writing pattern'!$C$4:$C$18,MATCH('Extended model w.Calcs'!$A907,'UWYr writing pattern'!$A$4:$A$18,0)) / 25,B906))</f>
        <v>0</v>
      </c>
      <c r="C907" s="36">
        <f t="shared" si="294"/>
        <v>1.1406705954469066E-56</v>
      </c>
      <c r="E907" s="48">
        <f t="shared" si="280"/>
        <v>26.94</v>
      </c>
      <c r="F907" s="34">
        <f t="shared" si="295"/>
        <v>4.1996778934842328E-57</v>
      </c>
      <c r="G907" s="31">
        <f>SUM($F$9:F907)*RLR</f>
        <v>119.99999999999996</v>
      </c>
      <c r="H907" s="32"/>
      <c r="I907" s="36">
        <f>G907-SUM($L$9:L907)</f>
        <v>3.6947829759073727</v>
      </c>
      <c r="K907" s="48">
        <f t="shared" si="281"/>
        <v>0.25041736227045075</v>
      </c>
      <c r="L907" s="31">
        <f t="shared" si="296"/>
        <v>9.283374311325053E-3</v>
      </c>
      <c r="M907" s="36">
        <f>SUM($L$9:L907)*RRF</f>
        <v>81.413651916864808</v>
      </c>
      <c r="N907" s="33"/>
      <c r="O907" s="36">
        <f t="shared" si="282"/>
        <v>85.108434892772181</v>
      </c>
      <c r="P907" s="33"/>
      <c r="Q907" s="33"/>
      <c r="R907" s="33"/>
      <c r="S907" s="33"/>
      <c r="T907" s="33"/>
      <c r="U907" s="33"/>
      <c r="V907" s="33"/>
      <c r="W907" s="31">
        <f t="shared" si="283"/>
        <v>9.5816330017540143E-57</v>
      </c>
      <c r="X907" s="31">
        <f t="shared" si="284"/>
        <v>2.5863480831351606</v>
      </c>
      <c r="Y907" s="31">
        <f t="shared" si="285"/>
        <v>2.5863480831351606</v>
      </c>
      <c r="Z907" s="31">
        <f t="shared" si="286"/>
        <v>-1.1084348927721805</v>
      </c>
      <c r="AA907" s="31"/>
      <c r="AB907" s="31"/>
      <c r="AC907" s="31"/>
      <c r="AD907" s="31"/>
      <c r="AE907" s="31"/>
      <c r="AF907" s="31"/>
      <c r="AG907" s="31"/>
      <c r="AH907" s="33">
        <f t="shared" si="287"/>
        <v>0.96921014186743815</v>
      </c>
      <c r="AI907" s="33">
        <f t="shared" si="288"/>
        <v>1.0131956534853832</v>
      </c>
      <c r="AJ907" s="33">
        <f t="shared" si="289"/>
        <v>0.99999999999999967</v>
      </c>
      <c r="AK907" s="95">
        <f t="shared" si="290"/>
        <v>0.98429661385814105</v>
      </c>
      <c r="AL907" s="3">
        <f t="shared" si="291"/>
        <v>0.98437516385105017</v>
      </c>
      <c r="AM907" s="3"/>
      <c r="AN907" s="3"/>
      <c r="AO907" s="3"/>
      <c r="AP907" s="3"/>
      <c r="AQ907" s="3"/>
      <c r="AR907" s="90">
        <f t="shared" si="297"/>
        <v>0</v>
      </c>
      <c r="AS907" s="91">
        <f t="shared" si="298"/>
        <v>0</v>
      </c>
      <c r="AT907" s="89">
        <f>SUM(AS$9:AS907)*RLR</f>
        <v>120</v>
      </c>
      <c r="AU907" s="90">
        <f>AT907-SUM(AW$9:AW907)</f>
        <v>1.8749803378739784</v>
      </c>
      <c r="AV907" s="48">
        <f t="shared" si="292"/>
        <v>0.25041736227045075</v>
      </c>
      <c r="AW907" s="31">
        <f t="shared" si="299"/>
        <v>4.7110058740552274E-3</v>
      </c>
      <c r="AX907" s="90">
        <f>SUM(AW$9:AW907)*RRF</f>
        <v>82.687513763488212</v>
      </c>
      <c r="AY907" s="96"/>
    </row>
    <row r="908" spans="1:51" x14ac:dyDescent="0.25">
      <c r="A908" s="14">
        <f t="shared" si="293"/>
        <v>8.99</v>
      </c>
      <c r="B908" s="59">
        <f>IF($B$4="AY",0,IFERROR(P*INDEX('UWYr writing pattern'!$C$4:$C$18,MATCH('Extended model w.Calcs'!$A908,'UWYr writing pattern'!$A$4:$A$18,0)) / 25,B907))</f>
        <v>0</v>
      </c>
      <c r="C908" s="36">
        <f t="shared" si="294"/>
        <v>8.3337393703350999E-57</v>
      </c>
      <c r="E908" s="48">
        <f t="shared" si="280"/>
        <v>26.97</v>
      </c>
      <c r="F908" s="34">
        <f t="shared" si="295"/>
        <v>3.0729665841339667E-57</v>
      </c>
      <c r="G908" s="31">
        <f>SUM($F$9:F908)*RLR</f>
        <v>119.99999999999996</v>
      </c>
      <c r="H908" s="32"/>
      <c r="I908" s="36">
        <f>G908-SUM($L$9:L908)</f>
        <v>3.6855305978374844</v>
      </c>
      <c r="K908" s="48">
        <f t="shared" si="281"/>
        <v>0.25020850708924103</v>
      </c>
      <c r="L908" s="31">
        <f t="shared" si="296"/>
        <v>9.2523780698849072E-3</v>
      </c>
      <c r="M908" s="36">
        <f>SUM($L$9:L908)*RRF</f>
        <v>81.420128581513723</v>
      </c>
      <c r="N908" s="33"/>
      <c r="O908" s="36">
        <f t="shared" si="282"/>
        <v>85.105659179351207</v>
      </c>
      <c r="P908" s="33"/>
      <c r="Q908" s="33"/>
      <c r="R908" s="33"/>
      <c r="S908" s="33"/>
      <c r="T908" s="33"/>
      <c r="U908" s="33"/>
      <c r="V908" s="33"/>
      <c r="W908" s="31">
        <f t="shared" si="283"/>
        <v>7.0003410710814834E-57</v>
      </c>
      <c r="X908" s="31">
        <f t="shared" si="284"/>
        <v>2.5798714184862388</v>
      </c>
      <c r="Y908" s="31">
        <f t="shared" si="285"/>
        <v>2.5798714184862388</v>
      </c>
      <c r="Z908" s="31">
        <f t="shared" si="286"/>
        <v>-1.1056591793512069</v>
      </c>
      <c r="AA908" s="31"/>
      <c r="AB908" s="31"/>
      <c r="AC908" s="31"/>
      <c r="AD908" s="31"/>
      <c r="AE908" s="31"/>
      <c r="AF908" s="31"/>
      <c r="AG908" s="31"/>
      <c r="AH908" s="33">
        <f t="shared" si="287"/>
        <v>0.96928724501802055</v>
      </c>
      <c r="AI908" s="33">
        <f t="shared" si="288"/>
        <v>1.0131626092779906</v>
      </c>
      <c r="AJ908" s="33">
        <f t="shared" si="289"/>
        <v>0.99999999999999967</v>
      </c>
      <c r="AK908" s="95">
        <f t="shared" si="290"/>
        <v>0.98433587230529773</v>
      </c>
      <c r="AL908" s="3">
        <f t="shared" si="291"/>
        <v>0.98441429115359347</v>
      </c>
      <c r="AM908" s="3"/>
      <c r="AN908" s="3"/>
      <c r="AO908" s="3"/>
      <c r="AP908" s="3"/>
      <c r="AQ908" s="3"/>
      <c r="AR908" s="90">
        <f t="shared" si="297"/>
        <v>0</v>
      </c>
      <c r="AS908" s="91">
        <f t="shared" si="298"/>
        <v>0</v>
      </c>
      <c r="AT908" s="89">
        <f>SUM(AS$9:AS908)*RLR</f>
        <v>120</v>
      </c>
      <c r="AU908" s="90">
        <f>AT908-SUM(AW$9:AW908)</f>
        <v>1.8702850615687794</v>
      </c>
      <c r="AV908" s="48">
        <f t="shared" si="292"/>
        <v>0.25020850708924103</v>
      </c>
      <c r="AW908" s="31">
        <f t="shared" si="299"/>
        <v>4.6952763051936021E-3</v>
      </c>
      <c r="AX908" s="90">
        <f>SUM(AW$9:AW908)*RRF</f>
        <v>82.690800456901854</v>
      </c>
      <c r="AY908" s="96"/>
    </row>
    <row r="909" spans="1:51" x14ac:dyDescent="0.25">
      <c r="A909" s="14">
        <f t="shared" si="293"/>
        <v>9</v>
      </c>
      <c r="B909" s="59">
        <f>IF($B$4="AY",0,IFERROR(P*INDEX('UWYr writing pattern'!$C$4:$C$18,MATCH('Extended model w.Calcs'!$A909,'UWYr writing pattern'!$A$4:$A$18,0)) / 25,B908))</f>
        <v>0</v>
      </c>
      <c r="C909" s="36">
        <f t="shared" si="294"/>
        <v>6.086129862155723E-57</v>
      </c>
      <c r="E909" s="48">
        <f t="shared" si="280"/>
        <v>27</v>
      </c>
      <c r="F909" s="34">
        <f t="shared" si="295"/>
        <v>2.2476095081793766E-57</v>
      </c>
      <c r="G909" s="31">
        <f>SUM($F$9:F909)*RLR</f>
        <v>119.99999999999996</v>
      </c>
      <c r="H909" s="32"/>
      <c r="I909" s="36">
        <f>G909-SUM($L$9:L909)</f>
        <v>3.6763090867503223</v>
      </c>
      <c r="K909" s="48">
        <f t="shared" si="281"/>
        <v>0.25</v>
      </c>
      <c r="L909" s="31">
        <f t="shared" si="296"/>
        <v>9.2215110871663505E-3</v>
      </c>
      <c r="M909" s="36">
        <f>SUM($L$9:L909)*RRF</f>
        <v>81.426583639274739</v>
      </c>
      <c r="N909" s="33"/>
      <c r="O909" s="36">
        <f t="shared" si="282"/>
        <v>85.102892726025061</v>
      </c>
      <c r="P909" s="33"/>
      <c r="Q909" s="33"/>
      <c r="R909" s="33"/>
      <c r="S909" s="33"/>
      <c r="T909" s="33"/>
      <c r="U909" s="33"/>
      <c r="V909" s="33"/>
      <c r="W909" s="31">
        <f t="shared" si="283"/>
        <v>5.1123490842108073E-57</v>
      </c>
      <c r="X909" s="31">
        <f t="shared" si="284"/>
        <v>2.5734163607252256</v>
      </c>
      <c r="Y909" s="31">
        <f t="shared" si="285"/>
        <v>2.5734163607252256</v>
      </c>
      <c r="Z909" s="31">
        <f t="shared" si="286"/>
        <v>-1.1028927260250612</v>
      </c>
      <c r="AA909" s="31"/>
      <c r="AB909" s="31"/>
      <c r="AC909" s="31"/>
      <c r="AD909" s="31"/>
      <c r="AE909" s="31"/>
      <c r="AF909" s="31"/>
      <c r="AG909" s="31"/>
      <c r="AH909" s="33">
        <f t="shared" si="287"/>
        <v>0.96936409094374687</v>
      </c>
      <c r="AI909" s="33">
        <f t="shared" si="288"/>
        <v>1.0131296753098222</v>
      </c>
      <c r="AJ909" s="33">
        <f t="shared" si="289"/>
        <v>0.99999999999999967</v>
      </c>
      <c r="AK909" s="95">
        <f t="shared" si="290"/>
        <v>0.984375</v>
      </c>
      <c r="AL909" s="3">
        <f t="shared" si="291"/>
        <v>0.98445328792301723</v>
      </c>
      <c r="AM909" s="3"/>
      <c r="AN909" s="3"/>
      <c r="AO909" s="3"/>
      <c r="AP909" s="3"/>
      <c r="AQ909" s="3"/>
      <c r="AR909" s="90">
        <f t="shared" si="297"/>
        <v>0</v>
      </c>
      <c r="AS909" s="91">
        <f t="shared" si="298"/>
        <v>0</v>
      </c>
      <c r="AT909" s="89">
        <f>SUM(AS$9:AS909)*RLR</f>
        <v>120</v>
      </c>
      <c r="AU909" s="90">
        <f>AT909-SUM(AW$9:AW909)</f>
        <v>1.8656054492379184</v>
      </c>
      <c r="AV909" s="48">
        <f t="shared" si="292"/>
        <v>0.25</v>
      </c>
      <c r="AW909" s="31">
        <f t="shared" si="299"/>
        <v>4.6796123308643347E-3</v>
      </c>
      <c r="AX909" s="90">
        <f>SUM(AW$9:AW909)*RRF</f>
        <v>82.694076185533447</v>
      </c>
      <c r="AY909" s="96"/>
    </row>
    <row r="910" spans="1:51" x14ac:dyDescent="0.25">
      <c r="A910" s="14">
        <f t="shared" si="293"/>
        <v>9.01</v>
      </c>
      <c r="B910" s="59">
        <f>IF($B$4="AY",0,IFERROR(P*INDEX('UWYr writing pattern'!$C$4:$C$18,MATCH('Extended model w.Calcs'!$A910,'UWYr writing pattern'!$A$4:$A$18,0)) / 25,B909))</f>
        <v>0</v>
      </c>
      <c r="C910" s="36">
        <f t="shared" si="294"/>
        <v>4.4428747993736779E-57</v>
      </c>
      <c r="E910" s="48">
        <f t="shared" si="280"/>
        <v>27.03</v>
      </c>
      <c r="F910" s="34">
        <f t="shared" si="295"/>
        <v>1.6432550627820454E-57</v>
      </c>
      <c r="G910" s="31">
        <f>SUM($F$9:F910)*RLR</f>
        <v>119.99999999999996</v>
      </c>
      <c r="H910" s="32"/>
      <c r="I910" s="36">
        <f>G910-SUM($L$9:L910)</f>
        <v>3.6671183140334449</v>
      </c>
      <c r="K910" s="48">
        <f t="shared" si="281"/>
        <v>0.24979184013322231</v>
      </c>
      <c r="L910" s="31">
        <f t="shared" si="296"/>
        <v>9.1907727168758068E-3</v>
      </c>
      <c r="M910" s="36">
        <f>SUM($L$9:L910)*RRF</f>
        <v>81.433017180176549</v>
      </c>
      <c r="N910" s="33"/>
      <c r="O910" s="36">
        <f t="shared" si="282"/>
        <v>85.100135494209994</v>
      </c>
      <c r="P910" s="33"/>
      <c r="Q910" s="33"/>
      <c r="R910" s="33"/>
      <c r="S910" s="33"/>
      <c r="T910" s="33"/>
      <c r="U910" s="33"/>
      <c r="V910" s="33"/>
      <c r="W910" s="31">
        <f t="shared" si="283"/>
        <v>3.7320148314738888E-57</v>
      </c>
      <c r="X910" s="31">
        <f t="shared" si="284"/>
        <v>2.5669828198234113</v>
      </c>
      <c r="Y910" s="31">
        <f t="shared" si="285"/>
        <v>2.5669828198234113</v>
      </c>
      <c r="Z910" s="31">
        <f t="shared" si="286"/>
        <v>-1.1001354942099937</v>
      </c>
      <c r="AA910" s="31"/>
      <c r="AB910" s="31"/>
      <c r="AC910" s="31"/>
      <c r="AD910" s="31"/>
      <c r="AE910" s="31"/>
      <c r="AF910" s="31"/>
      <c r="AG910" s="31"/>
      <c r="AH910" s="33">
        <f t="shared" si="287"/>
        <v>0.96944068071638745</v>
      </c>
      <c r="AI910" s="33">
        <f t="shared" si="288"/>
        <v>1.0130968511215475</v>
      </c>
      <c r="AJ910" s="33">
        <f t="shared" si="289"/>
        <v>0.99999999999999967</v>
      </c>
      <c r="AK910" s="95">
        <f t="shared" si="290"/>
        <v>0.98441399748614289</v>
      </c>
      <c r="AL910" s="3">
        <f t="shared" si="291"/>
        <v>0.98449215470320983</v>
      </c>
      <c r="AM910" s="3"/>
      <c r="AN910" s="3"/>
      <c r="AO910" s="3"/>
      <c r="AP910" s="3"/>
      <c r="AQ910" s="3"/>
      <c r="AR910" s="90">
        <f t="shared" si="297"/>
        <v>0</v>
      </c>
      <c r="AS910" s="91">
        <f t="shared" si="298"/>
        <v>0</v>
      </c>
      <c r="AT910" s="89">
        <f>SUM(AS$9:AS910)*RLR</f>
        <v>120</v>
      </c>
      <c r="AU910" s="90">
        <f>AT910-SUM(AW$9:AW910)</f>
        <v>1.8609414356148193</v>
      </c>
      <c r="AV910" s="48">
        <f t="shared" si="292"/>
        <v>0.24979184013322231</v>
      </c>
      <c r="AW910" s="31">
        <f t="shared" si="299"/>
        <v>4.6640136230947961E-3</v>
      </c>
      <c r="AX910" s="90">
        <f>SUM(AW$9:AW910)*RRF</f>
        <v>82.697340995069624</v>
      </c>
      <c r="AY910" s="96"/>
    </row>
    <row r="911" spans="1:51" x14ac:dyDescent="0.25">
      <c r="A911" s="14">
        <f t="shared" si="293"/>
        <v>9.02</v>
      </c>
      <c r="B911" s="59">
        <f>IF($B$4="AY",0,IFERROR(P*INDEX('UWYr writing pattern'!$C$4:$C$18,MATCH('Extended model w.Calcs'!$A911,'UWYr writing pattern'!$A$4:$A$18,0)) / 25,B910))</f>
        <v>0</v>
      </c>
      <c r="C911" s="36">
        <f t="shared" si="294"/>
        <v>3.2419657411029728E-57</v>
      </c>
      <c r="E911" s="48">
        <f t="shared" si="280"/>
        <v>27.06</v>
      </c>
      <c r="F911" s="34">
        <f t="shared" si="295"/>
        <v>1.2009090582707052E-57</v>
      </c>
      <c r="G911" s="31">
        <f>SUM($F$9:F911)*RLR</f>
        <v>119.99999999999996</v>
      </c>
      <c r="H911" s="32"/>
      <c r="I911" s="36">
        <f>G911-SUM($L$9:L911)</f>
        <v>3.6579581517169544</v>
      </c>
      <c r="K911" s="48">
        <f t="shared" si="281"/>
        <v>0.24958402662229617</v>
      </c>
      <c r="L911" s="31">
        <f t="shared" si="296"/>
        <v>9.1601623164865396E-3</v>
      </c>
      <c r="M911" s="36">
        <f>SUM($L$9:L911)*RRF</f>
        <v>81.439429293798099</v>
      </c>
      <c r="N911" s="33"/>
      <c r="O911" s="36">
        <f t="shared" si="282"/>
        <v>85.097387445515054</v>
      </c>
      <c r="P911" s="33"/>
      <c r="Q911" s="33"/>
      <c r="R911" s="33"/>
      <c r="S911" s="33"/>
      <c r="T911" s="33"/>
      <c r="U911" s="33"/>
      <c r="V911" s="33"/>
      <c r="W911" s="31">
        <f t="shared" si="283"/>
        <v>2.723251222526497E-57</v>
      </c>
      <c r="X911" s="31">
        <f t="shared" si="284"/>
        <v>2.5605707062018679</v>
      </c>
      <c r="Y911" s="31">
        <f t="shared" si="285"/>
        <v>2.5605707062018679</v>
      </c>
      <c r="Z911" s="31">
        <f t="shared" si="286"/>
        <v>-1.0973874455150536</v>
      </c>
      <c r="AA911" s="31"/>
      <c r="AB911" s="31"/>
      <c r="AC911" s="31"/>
      <c r="AD911" s="31"/>
      <c r="AE911" s="31"/>
      <c r="AF911" s="31"/>
      <c r="AG911" s="31"/>
      <c r="AH911" s="33">
        <f t="shared" si="287"/>
        <v>0.96951701540235835</v>
      </c>
      <c r="AI911" s="33">
        <f t="shared" si="288"/>
        <v>1.0130641362561317</v>
      </c>
      <c r="AJ911" s="33">
        <f t="shared" si="289"/>
        <v>0.99999999999999967</v>
      </c>
      <c r="AK911" s="95">
        <f t="shared" si="290"/>
        <v>0.98445286530490872</v>
      </c>
      <c r="AL911" s="3">
        <f t="shared" si="291"/>
        <v>0.98453089203534161</v>
      </c>
      <c r="AM911" s="3"/>
      <c r="AN911" s="3"/>
      <c r="AO911" s="3"/>
      <c r="AP911" s="3"/>
      <c r="AQ911" s="3"/>
      <c r="AR911" s="90">
        <f t="shared" si="297"/>
        <v>0</v>
      </c>
      <c r="AS911" s="91">
        <f t="shared" si="298"/>
        <v>0</v>
      </c>
      <c r="AT911" s="89">
        <f>SUM(AS$9:AS911)*RLR</f>
        <v>120</v>
      </c>
      <c r="AU911" s="90">
        <f>AT911-SUM(AW$9:AW911)</f>
        <v>1.8562929557590024</v>
      </c>
      <c r="AV911" s="48">
        <f t="shared" si="292"/>
        <v>0.24958402662229617</v>
      </c>
      <c r="AW911" s="31">
        <f t="shared" si="299"/>
        <v>4.6484798558238619E-3</v>
      </c>
      <c r="AX911" s="90">
        <f>SUM(AW$9:AW911)*RRF</f>
        <v>82.700594930968691</v>
      </c>
      <c r="AY911" s="96"/>
    </row>
    <row r="912" spans="1:51" x14ac:dyDescent="0.25">
      <c r="A912" s="14">
        <f t="shared" si="293"/>
        <v>9.0299999999999994</v>
      </c>
      <c r="B912" s="59">
        <f>IF($B$4="AY",0,IFERROR(P*INDEX('UWYr writing pattern'!$C$4:$C$18,MATCH('Extended model w.Calcs'!$A912,'UWYr writing pattern'!$A$4:$A$18,0)) / 25,B911))</f>
        <v>0</v>
      </c>
      <c r="C912" s="36">
        <f t="shared" si="294"/>
        <v>2.3646898115605084E-57</v>
      </c>
      <c r="E912" s="48">
        <f t="shared" si="280"/>
        <v>27.089999999999996</v>
      </c>
      <c r="F912" s="34">
        <f t="shared" si="295"/>
        <v>8.7727592954246444E-58</v>
      </c>
      <c r="G912" s="31">
        <f>SUM($F$9:F912)*RLR</f>
        <v>119.99999999999996</v>
      </c>
      <c r="H912" s="32"/>
      <c r="I912" s="36">
        <f>G912-SUM($L$9:L912)</f>
        <v>3.6488284724697451</v>
      </c>
      <c r="K912" s="48">
        <f t="shared" si="281"/>
        <v>0.24937655860349128</v>
      </c>
      <c r="L912" s="31">
        <f t="shared" si="296"/>
        <v>9.1296792472136973E-3</v>
      </c>
      <c r="M912" s="36">
        <f>SUM($L$9:L912)*RRF</f>
        <v>81.44582006927115</v>
      </c>
      <c r="N912" s="33"/>
      <c r="O912" s="36">
        <f t="shared" si="282"/>
        <v>85.094648541740895</v>
      </c>
      <c r="P912" s="33"/>
      <c r="Q912" s="33"/>
      <c r="R912" s="33"/>
      <c r="S912" s="33"/>
      <c r="T912" s="33"/>
      <c r="U912" s="33"/>
      <c r="V912" s="33"/>
      <c r="W912" s="31">
        <f t="shared" si="283"/>
        <v>1.9863394417108268E-57</v>
      </c>
      <c r="X912" s="31">
        <f t="shared" si="284"/>
        <v>2.5541799307288215</v>
      </c>
      <c r="Y912" s="31">
        <f t="shared" si="285"/>
        <v>2.5541799307288215</v>
      </c>
      <c r="Z912" s="31">
        <f t="shared" si="286"/>
        <v>-1.0946485417408951</v>
      </c>
      <c r="AA912" s="31"/>
      <c r="AB912" s="31"/>
      <c r="AC912" s="31"/>
      <c r="AD912" s="31"/>
      <c r="AE912" s="31"/>
      <c r="AF912" s="31"/>
      <c r="AG912" s="31"/>
      <c r="AH912" s="33">
        <f t="shared" si="287"/>
        <v>0.96959309606275179</v>
      </c>
      <c r="AI912" s="33">
        <f t="shared" si="288"/>
        <v>1.0130315302588202</v>
      </c>
      <c r="AJ912" s="33">
        <f t="shared" si="289"/>
        <v>0.99999999999999967</v>
      </c>
      <c r="AK912" s="95">
        <f t="shared" si="290"/>
        <v>0.98449160399478286</v>
      </c>
      <c r="AL912" s="3">
        <f t="shared" si="291"/>
        <v>0.98456950045788239</v>
      </c>
      <c r="AM912" s="3"/>
      <c r="AN912" s="3"/>
      <c r="AO912" s="3"/>
      <c r="AP912" s="3"/>
      <c r="AQ912" s="3"/>
      <c r="AR912" s="90">
        <f t="shared" si="297"/>
        <v>0</v>
      </c>
      <c r="AS912" s="91">
        <f t="shared" si="298"/>
        <v>0</v>
      </c>
      <c r="AT912" s="89">
        <f>SUM(AS$9:AS912)*RLR</f>
        <v>120</v>
      </c>
      <c r="AU912" s="90">
        <f>AT912-SUM(AW$9:AW912)</f>
        <v>1.8516599450541094</v>
      </c>
      <c r="AV912" s="48">
        <f t="shared" si="292"/>
        <v>0.24937655860349128</v>
      </c>
      <c r="AW912" s="31">
        <f t="shared" si="299"/>
        <v>4.6330107048893569E-3</v>
      </c>
      <c r="AX912" s="90">
        <f>SUM(AW$9:AW912)*RRF</f>
        <v>82.703838038462123</v>
      </c>
      <c r="AY912" s="96"/>
    </row>
    <row r="913" spans="1:51" x14ac:dyDescent="0.25">
      <c r="A913" s="14">
        <f t="shared" si="293"/>
        <v>9.0399999999999991</v>
      </c>
      <c r="B913" s="59">
        <f>IF($B$4="AY",0,IFERROR(P*INDEX('UWYr writing pattern'!$C$4:$C$18,MATCH('Extended model w.Calcs'!$A913,'UWYr writing pattern'!$A$4:$A$18,0)) / 25,B912))</f>
        <v>0</v>
      </c>
      <c r="C913" s="36">
        <f t="shared" si="294"/>
        <v>1.7240953416087665E-57</v>
      </c>
      <c r="E913" s="48">
        <f t="shared" si="280"/>
        <v>27.119999999999997</v>
      </c>
      <c r="F913" s="34">
        <f t="shared" si="295"/>
        <v>6.405944699517417E-58</v>
      </c>
      <c r="G913" s="31">
        <f>SUM($F$9:F913)*RLR</f>
        <v>119.99999999999996</v>
      </c>
      <c r="H913" s="32"/>
      <c r="I913" s="36">
        <f>G913-SUM($L$9:L913)</f>
        <v>3.6397291495957518</v>
      </c>
      <c r="K913" s="48">
        <f t="shared" si="281"/>
        <v>0.24916943521594687</v>
      </c>
      <c r="L913" s="31">
        <f t="shared" si="296"/>
        <v>9.0993228739893895E-3</v>
      </c>
      <c r="M913" s="36">
        <f>SUM($L$9:L913)*RRF</f>
        <v>81.452189595282945</v>
      </c>
      <c r="N913" s="33"/>
      <c r="O913" s="36">
        <f t="shared" si="282"/>
        <v>85.091918744878697</v>
      </c>
      <c r="P913" s="33"/>
      <c r="Q913" s="33"/>
      <c r="R913" s="33"/>
      <c r="S913" s="33"/>
      <c r="T913" s="33"/>
      <c r="U913" s="33"/>
      <c r="V913" s="33"/>
      <c r="W913" s="31">
        <f t="shared" si="283"/>
        <v>1.4482400869513637E-57</v>
      </c>
      <c r="X913" s="31">
        <f t="shared" si="284"/>
        <v>2.5478104047170262</v>
      </c>
      <c r="Y913" s="31">
        <f t="shared" si="285"/>
        <v>2.5478104047170262</v>
      </c>
      <c r="Z913" s="31">
        <f t="shared" si="286"/>
        <v>-1.0919187448786971</v>
      </c>
      <c r="AA913" s="31"/>
      <c r="AB913" s="31"/>
      <c r="AC913" s="31"/>
      <c r="AD913" s="31"/>
      <c r="AE913" s="31"/>
      <c r="AF913" s="31"/>
      <c r="AG913" s="31"/>
      <c r="AH913" s="33">
        <f t="shared" si="287"/>
        <v>0.96966892375336844</v>
      </c>
      <c r="AI913" s="33">
        <f t="shared" si="288"/>
        <v>1.0129990326771274</v>
      </c>
      <c r="AJ913" s="33">
        <f t="shared" si="289"/>
        <v>0.99999999999999967</v>
      </c>
      <c r="AK913" s="95">
        <f t="shared" si="290"/>
        <v>0.9845302140915696</v>
      </c>
      <c r="AL913" s="3">
        <f t="shared" si="291"/>
        <v>0.9846079805066158</v>
      </c>
      <c r="AM913" s="3"/>
      <c r="AN913" s="3"/>
      <c r="AO913" s="3"/>
      <c r="AP913" s="3"/>
      <c r="AQ913" s="3"/>
      <c r="AR913" s="90">
        <f t="shared" si="297"/>
        <v>0</v>
      </c>
      <c r="AS913" s="91">
        <f t="shared" si="298"/>
        <v>0</v>
      </c>
      <c r="AT913" s="89">
        <f>SUM(AS$9:AS913)*RLR</f>
        <v>120</v>
      </c>
      <c r="AU913" s="90">
        <f>AT913-SUM(AW$9:AW913)</f>
        <v>1.8470423392060979</v>
      </c>
      <c r="AV913" s="48">
        <f t="shared" si="292"/>
        <v>0.24916943521594687</v>
      </c>
      <c r="AW913" s="31">
        <f t="shared" si="299"/>
        <v>4.6176058480152356E-3</v>
      </c>
      <c r="AX913" s="90">
        <f>SUM(AW$9:AW913)*RRF</f>
        <v>82.707070362555726</v>
      </c>
      <c r="AY913" s="96"/>
    </row>
    <row r="914" spans="1:51" x14ac:dyDescent="0.25">
      <c r="A914" s="14">
        <f t="shared" si="293"/>
        <v>9.0500000000000007</v>
      </c>
      <c r="B914" s="59">
        <f>IF($B$4="AY",0,IFERROR(P*INDEX('UWYr writing pattern'!$C$4:$C$18,MATCH('Extended model w.Calcs'!$A914,'UWYr writing pattern'!$A$4:$A$18,0)) / 25,B913))</f>
        <v>0</v>
      </c>
      <c r="C914" s="36">
        <f t="shared" si="294"/>
        <v>1.2565206849644691E-57</v>
      </c>
      <c r="E914" s="48">
        <f t="shared" si="280"/>
        <v>27.150000000000002</v>
      </c>
      <c r="F914" s="34">
        <f t="shared" si="295"/>
        <v>4.6757465664429741E-58</v>
      </c>
      <c r="G914" s="31">
        <f>SUM($F$9:F914)*RLR</f>
        <v>119.99999999999996</v>
      </c>
      <c r="H914" s="32"/>
      <c r="I914" s="36">
        <f>G914-SUM($L$9:L914)</f>
        <v>3.6306600570303118</v>
      </c>
      <c r="K914" s="48">
        <f t="shared" si="281"/>
        <v>0.24896265560165973</v>
      </c>
      <c r="L914" s="31">
        <f t="shared" si="296"/>
        <v>9.0690925654379213E-3</v>
      </c>
      <c r="M914" s="36">
        <f>SUM($L$9:L914)*RRF</f>
        <v>81.458537960078743</v>
      </c>
      <c r="N914" s="33"/>
      <c r="O914" s="36">
        <f t="shared" si="282"/>
        <v>85.089198017109055</v>
      </c>
      <c r="P914" s="33"/>
      <c r="Q914" s="33"/>
      <c r="R914" s="33"/>
      <c r="S914" s="33"/>
      <c r="T914" s="33"/>
      <c r="U914" s="33"/>
      <c r="V914" s="33"/>
      <c r="W914" s="31">
        <f t="shared" si="283"/>
        <v>1.055477375370154E-57</v>
      </c>
      <c r="X914" s="31">
        <f t="shared" si="284"/>
        <v>2.541462039921218</v>
      </c>
      <c r="Y914" s="31">
        <f t="shared" si="285"/>
        <v>2.541462039921218</v>
      </c>
      <c r="Z914" s="31">
        <f t="shared" si="286"/>
        <v>-1.0891980171090552</v>
      </c>
      <c r="AA914" s="31"/>
      <c r="AB914" s="31"/>
      <c r="AC914" s="31"/>
      <c r="AD914" s="31"/>
      <c r="AE914" s="31"/>
      <c r="AF914" s="31"/>
      <c r="AG914" s="31"/>
      <c r="AH914" s="33">
        <f t="shared" si="287"/>
        <v>0.96974449952474695</v>
      </c>
      <c r="AI914" s="33">
        <f t="shared" si="288"/>
        <v>1.0129666430608222</v>
      </c>
      <c r="AJ914" s="33">
        <f t="shared" si="289"/>
        <v>0.99999999999999967</v>
      </c>
      <c r="AK914" s="95">
        <f t="shared" si="290"/>
        <v>0.98456869612840725</v>
      </c>
      <c r="AL914" s="3">
        <f t="shared" si="291"/>
        <v>0.98464633271465574</v>
      </c>
      <c r="AM914" s="3"/>
      <c r="AN914" s="3"/>
      <c r="AO914" s="3"/>
      <c r="AP914" s="3"/>
      <c r="AQ914" s="3"/>
      <c r="AR914" s="90">
        <f t="shared" si="297"/>
        <v>0</v>
      </c>
      <c r="AS914" s="91">
        <f t="shared" si="298"/>
        <v>0</v>
      </c>
      <c r="AT914" s="89">
        <f>SUM(AS$9:AS914)*RLR</f>
        <v>120</v>
      </c>
      <c r="AU914" s="90">
        <f>AT914-SUM(AW$9:AW914)</f>
        <v>1.8424400742412956</v>
      </c>
      <c r="AV914" s="48">
        <f t="shared" si="292"/>
        <v>0.24896265560165973</v>
      </c>
      <c r="AW914" s="31">
        <f t="shared" si="299"/>
        <v>4.6022649647992483E-3</v>
      </c>
      <c r="AX914" s="90">
        <f>SUM(AW$9:AW914)*RRF</f>
        <v>82.710291948031085</v>
      </c>
      <c r="AY914" s="96"/>
    </row>
    <row r="915" spans="1:51" x14ac:dyDescent="0.25">
      <c r="A915" s="14">
        <f t="shared" si="293"/>
        <v>9.06</v>
      </c>
      <c r="B915" s="59">
        <f>IF($B$4="AY",0,IFERROR(P*INDEX('UWYr writing pattern'!$C$4:$C$18,MATCH('Extended model w.Calcs'!$A915,'UWYr writing pattern'!$A$4:$A$18,0)) / 25,B914))</f>
        <v>0</v>
      </c>
      <c r="C915" s="36">
        <f t="shared" si="294"/>
        <v>9.1537531899661574E-58</v>
      </c>
      <c r="E915" s="48">
        <f t="shared" si="280"/>
        <v>27.18</v>
      </c>
      <c r="F915" s="34">
        <f t="shared" si="295"/>
        <v>3.411453659678534E-58</v>
      </c>
      <c r="G915" s="31">
        <f>SUM($F$9:F915)*RLR</f>
        <v>119.99999999999996</v>
      </c>
      <c r="H915" s="32"/>
      <c r="I915" s="36">
        <f>G915-SUM($L$9:L915)</f>
        <v>3.6216210693364559</v>
      </c>
      <c r="K915" s="48">
        <f t="shared" si="281"/>
        <v>0.24875621890547261</v>
      </c>
      <c r="L915" s="31">
        <f t="shared" si="296"/>
        <v>9.0389876938513983E-3</v>
      </c>
      <c r="M915" s="36">
        <f>SUM($L$9:L915)*RRF</f>
        <v>81.464865251464445</v>
      </c>
      <c r="N915" s="33"/>
      <c r="O915" s="36">
        <f t="shared" si="282"/>
        <v>85.086486320800901</v>
      </c>
      <c r="P915" s="33"/>
      <c r="Q915" s="33"/>
      <c r="R915" s="33"/>
      <c r="S915" s="33"/>
      <c r="T915" s="33"/>
      <c r="U915" s="33"/>
      <c r="V915" s="33"/>
      <c r="W915" s="31">
        <f t="shared" si="283"/>
        <v>7.6891526795715716E-58</v>
      </c>
      <c r="X915" s="31">
        <f t="shared" si="284"/>
        <v>2.5351347485355191</v>
      </c>
      <c r="Y915" s="31">
        <f t="shared" si="285"/>
        <v>2.5351347485355191</v>
      </c>
      <c r="Z915" s="31">
        <f t="shared" si="286"/>
        <v>-1.0864863208009012</v>
      </c>
      <c r="AA915" s="31"/>
      <c r="AB915" s="31"/>
      <c r="AC915" s="31"/>
      <c r="AD915" s="31"/>
      <c r="AE915" s="31"/>
      <c r="AF915" s="31"/>
      <c r="AG915" s="31"/>
      <c r="AH915" s="33">
        <f t="shared" si="287"/>
        <v>0.96981982442219583</v>
      </c>
      <c r="AI915" s="33">
        <f t="shared" si="288"/>
        <v>1.0129343609619155</v>
      </c>
      <c r="AJ915" s="33">
        <f t="shared" si="289"/>
        <v>0.99999999999999967</v>
      </c>
      <c r="AK915" s="95">
        <f t="shared" si="290"/>
        <v>0.98460705063578424</v>
      </c>
      <c r="AL915" s="3">
        <f t="shared" si="291"/>
        <v>0.98468455761246165</v>
      </c>
      <c r="AM915" s="3"/>
      <c r="AN915" s="3"/>
      <c r="AO915" s="3"/>
      <c r="AP915" s="3"/>
      <c r="AQ915" s="3"/>
      <c r="AR915" s="90">
        <f t="shared" si="297"/>
        <v>0</v>
      </c>
      <c r="AS915" s="91">
        <f t="shared" si="298"/>
        <v>0</v>
      </c>
      <c r="AT915" s="89">
        <f>SUM(AS$9:AS915)*RLR</f>
        <v>120</v>
      </c>
      <c r="AU915" s="90">
        <f>AT915-SUM(AW$9:AW915)</f>
        <v>1.8378530865045946</v>
      </c>
      <c r="AV915" s="48">
        <f t="shared" si="292"/>
        <v>0.24875621890547261</v>
      </c>
      <c r="AW915" s="31">
        <f t="shared" si="299"/>
        <v>4.5869877367003212E-3</v>
      </c>
      <c r="AX915" s="90">
        <f>SUM(AW$9:AW915)*RRF</f>
        <v>82.713502839446775</v>
      </c>
      <c r="AY915" s="96"/>
    </row>
    <row r="916" spans="1:51" x14ac:dyDescent="0.25">
      <c r="A916" s="14">
        <f t="shared" si="293"/>
        <v>9.07</v>
      </c>
      <c r="B916" s="59">
        <f>IF($B$4="AY",0,IFERROR(P*INDEX('UWYr writing pattern'!$C$4:$C$18,MATCH('Extended model w.Calcs'!$A916,'UWYr writing pattern'!$A$4:$A$18,0)) / 25,B915))</f>
        <v>0</v>
      </c>
      <c r="C916" s="36">
        <f t="shared" si="294"/>
        <v>6.6657630729333555E-58</v>
      </c>
      <c r="E916" s="48">
        <f t="shared" si="280"/>
        <v>27.21</v>
      </c>
      <c r="F916" s="34">
        <f t="shared" si="295"/>
        <v>2.4879901170328016E-58</v>
      </c>
      <c r="G916" s="31">
        <f>SUM($F$9:F916)*RLR</f>
        <v>119.99999999999996</v>
      </c>
      <c r="H916" s="32"/>
      <c r="I916" s="36">
        <f>G916-SUM($L$9:L916)</f>
        <v>3.6126120617012845</v>
      </c>
      <c r="K916" s="48">
        <f t="shared" si="281"/>
        <v>0.24855012427506212</v>
      </c>
      <c r="L916" s="31">
        <f t="shared" si="296"/>
        <v>9.0090076351653121E-3</v>
      </c>
      <c r="M916" s="36">
        <f>SUM($L$9:L916)*RRF</f>
        <v>81.471171556809068</v>
      </c>
      <c r="N916" s="33"/>
      <c r="O916" s="36">
        <f t="shared" si="282"/>
        <v>85.083783618510353</v>
      </c>
      <c r="P916" s="33"/>
      <c r="Q916" s="33"/>
      <c r="R916" s="33"/>
      <c r="S916" s="33"/>
      <c r="T916" s="33"/>
      <c r="U916" s="33"/>
      <c r="V916" s="33"/>
      <c r="W916" s="31">
        <f t="shared" si="283"/>
        <v>5.5992409812640176E-58</v>
      </c>
      <c r="X916" s="31">
        <f t="shared" si="284"/>
        <v>2.5288284431908989</v>
      </c>
      <c r="Y916" s="31">
        <f t="shared" si="285"/>
        <v>2.5288284431908989</v>
      </c>
      <c r="Z916" s="31">
        <f t="shared" si="286"/>
        <v>-1.0837836185103527</v>
      </c>
      <c r="AA916" s="31"/>
      <c r="AB916" s="31"/>
      <c r="AC916" s="31"/>
      <c r="AD916" s="31"/>
      <c r="AE916" s="31"/>
      <c r="AF916" s="31"/>
      <c r="AG916" s="31"/>
      <c r="AH916" s="33">
        <f t="shared" si="287"/>
        <v>0.96989489948582219</v>
      </c>
      <c r="AI916" s="33">
        <f t="shared" si="288"/>
        <v>1.012902185934647</v>
      </c>
      <c r="AJ916" s="33">
        <f t="shared" si="289"/>
        <v>0.99999999999999967</v>
      </c>
      <c r="AK916" s="95">
        <f t="shared" si="290"/>
        <v>0.98464527814155378</v>
      </c>
      <c r="AL916" s="3">
        <f t="shared" si="291"/>
        <v>0.98472265572785356</v>
      </c>
      <c r="AM916" s="3"/>
      <c r="AN916" s="3"/>
      <c r="AO916" s="3"/>
      <c r="AP916" s="3"/>
      <c r="AQ916" s="3"/>
      <c r="AR916" s="90">
        <f t="shared" si="297"/>
        <v>0</v>
      </c>
      <c r="AS916" s="91">
        <f t="shared" si="298"/>
        <v>0</v>
      </c>
      <c r="AT916" s="89">
        <f>SUM(AS$9:AS916)*RLR</f>
        <v>120</v>
      </c>
      <c r="AU916" s="90">
        <f>AT916-SUM(AW$9:AW916)</f>
        <v>1.8332813126575616</v>
      </c>
      <c r="AV916" s="48">
        <f t="shared" si="292"/>
        <v>0.24855012427506212</v>
      </c>
      <c r="AW916" s="31">
        <f t="shared" si="299"/>
        <v>4.5717738470263539E-3</v>
      </c>
      <c r="AX916" s="90">
        <f>SUM(AW$9:AW916)*RRF</f>
        <v>82.716703081139698</v>
      </c>
      <c r="AY916" s="96"/>
    </row>
    <row r="917" spans="1:51" x14ac:dyDescent="0.25">
      <c r="A917" s="14">
        <f t="shared" si="293"/>
        <v>9.08</v>
      </c>
      <c r="B917" s="59">
        <f>IF($B$4="AY",0,IFERROR(P*INDEX('UWYr writing pattern'!$C$4:$C$18,MATCH('Extended model w.Calcs'!$A917,'UWYr writing pattern'!$A$4:$A$18,0)) / 25,B916))</f>
        <v>0</v>
      </c>
      <c r="C917" s="36">
        <f t="shared" si="294"/>
        <v>4.8520089407881894E-58</v>
      </c>
      <c r="E917" s="48">
        <f t="shared" si="280"/>
        <v>27.240000000000002</v>
      </c>
      <c r="F917" s="34">
        <f t="shared" si="295"/>
        <v>1.8137541321451661E-58</v>
      </c>
      <c r="G917" s="31">
        <f>SUM($F$9:F917)*RLR</f>
        <v>119.99999999999996</v>
      </c>
      <c r="H917" s="32"/>
      <c r="I917" s="36">
        <f>G917-SUM($L$9:L917)</f>
        <v>3.6036329099323439</v>
      </c>
      <c r="K917" s="48">
        <f t="shared" si="281"/>
        <v>0.24834437086092714</v>
      </c>
      <c r="L917" s="31">
        <f t="shared" si="296"/>
        <v>8.9791517689344277E-3</v>
      </c>
      <c r="M917" s="36">
        <f>SUM($L$9:L917)*RRF</f>
        <v>81.477456963047331</v>
      </c>
      <c r="N917" s="33"/>
      <c r="O917" s="36">
        <f t="shared" si="282"/>
        <v>85.081089872979675</v>
      </c>
      <c r="P917" s="33"/>
      <c r="Q917" s="33"/>
      <c r="R917" s="33"/>
      <c r="S917" s="33"/>
      <c r="T917" s="33"/>
      <c r="U917" s="33"/>
      <c r="V917" s="33"/>
      <c r="W917" s="31">
        <f t="shared" si="283"/>
        <v>4.0756875102620787E-58</v>
      </c>
      <c r="X917" s="31">
        <f t="shared" si="284"/>
        <v>2.5225430369526407</v>
      </c>
      <c r="Y917" s="31">
        <f t="shared" si="285"/>
        <v>2.5225430369526407</v>
      </c>
      <c r="Z917" s="31">
        <f t="shared" si="286"/>
        <v>-1.0810898729796747</v>
      </c>
      <c r="AA917" s="31"/>
      <c r="AB917" s="31"/>
      <c r="AC917" s="31"/>
      <c r="AD917" s="31"/>
      <c r="AE917" s="31"/>
      <c r="AF917" s="31"/>
      <c r="AG917" s="31"/>
      <c r="AH917" s="33">
        <f t="shared" si="287"/>
        <v>0.96996972575056351</v>
      </c>
      <c r="AI917" s="33">
        <f t="shared" si="288"/>
        <v>1.0128701175354724</v>
      </c>
      <c r="AJ917" s="33">
        <f t="shared" si="289"/>
        <v>0.99999999999999967</v>
      </c>
      <c r="AK917" s="95">
        <f t="shared" si="290"/>
        <v>0.98468337917094961</v>
      </c>
      <c r="AL917" s="3">
        <f t="shared" si="291"/>
        <v>0.98476062758602811</v>
      </c>
      <c r="AM917" s="3"/>
      <c r="AN917" s="3"/>
      <c r="AO917" s="3"/>
      <c r="AP917" s="3"/>
      <c r="AQ917" s="3"/>
      <c r="AR917" s="90">
        <f t="shared" si="297"/>
        <v>0</v>
      </c>
      <c r="AS917" s="91">
        <f t="shared" si="298"/>
        <v>0</v>
      </c>
      <c r="AT917" s="89">
        <f>SUM(AS$9:AS917)*RLR</f>
        <v>120</v>
      </c>
      <c r="AU917" s="90">
        <f>AT917-SUM(AW$9:AW917)</f>
        <v>1.8287246896766334</v>
      </c>
      <c r="AV917" s="48">
        <f t="shared" si="292"/>
        <v>0.24834437086092714</v>
      </c>
      <c r="AW917" s="31">
        <f t="shared" si="299"/>
        <v>4.55662298092186E-3</v>
      </c>
      <c r="AX917" s="90">
        <f>SUM(AW$9:AW917)*RRF</f>
        <v>82.719892717226358</v>
      </c>
      <c r="AY917" s="96"/>
    </row>
    <row r="918" spans="1:51" x14ac:dyDescent="0.25">
      <c r="A918" s="14">
        <f t="shared" si="293"/>
        <v>9.09</v>
      </c>
      <c r="B918" s="59">
        <f>IF($B$4="AY",0,IFERROR(P*INDEX('UWYr writing pattern'!$C$4:$C$18,MATCH('Extended model w.Calcs'!$A918,'UWYr writing pattern'!$A$4:$A$18,0)) / 25,B917))</f>
        <v>0</v>
      </c>
      <c r="C918" s="36">
        <f t="shared" si="294"/>
        <v>3.5303217053174865E-58</v>
      </c>
      <c r="E918" s="48">
        <f t="shared" si="280"/>
        <v>27.27</v>
      </c>
      <c r="F918" s="34">
        <f t="shared" si="295"/>
        <v>1.3216872354707029E-58</v>
      </c>
      <c r="G918" s="31">
        <f>SUM($F$9:F918)*RLR</f>
        <v>119.99999999999996</v>
      </c>
      <c r="H918" s="32"/>
      <c r="I918" s="36">
        <f>G918-SUM($L$9:L918)</f>
        <v>3.594683490454031</v>
      </c>
      <c r="K918" s="48">
        <f t="shared" si="281"/>
        <v>0.24813895781637718</v>
      </c>
      <c r="L918" s="31">
        <f t="shared" si="296"/>
        <v>8.9494194783088007E-3</v>
      </c>
      <c r="M918" s="36">
        <f>SUM($L$9:L918)*RRF</f>
        <v>81.483721556682141</v>
      </c>
      <c r="N918" s="33"/>
      <c r="O918" s="36">
        <f t="shared" si="282"/>
        <v>85.078405047136172</v>
      </c>
      <c r="P918" s="33"/>
      <c r="Q918" s="33"/>
      <c r="R918" s="33"/>
      <c r="S918" s="33"/>
      <c r="T918" s="33"/>
      <c r="U918" s="33"/>
      <c r="V918" s="33"/>
      <c r="W918" s="31">
        <f t="shared" si="283"/>
        <v>2.9654702324666883E-58</v>
      </c>
      <c r="X918" s="31">
        <f t="shared" si="284"/>
        <v>2.5162784433178214</v>
      </c>
      <c r="Y918" s="31">
        <f t="shared" si="285"/>
        <v>2.5162784433178214</v>
      </c>
      <c r="Z918" s="31">
        <f t="shared" si="286"/>
        <v>-1.0784050471361724</v>
      </c>
      <c r="AA918" s="31"/>
      <c r="AB918" s="31"/>
      <c r="AC918" s="31"/>
      <c r="AD918" s="31"/>
      <c r="AE918" s="31"/>
      <c r="AF918" s="31"/>
      <c r="AG918" s="31"/>
      <c r="AH918" s="33">
        <f t="shared" si="287"/>
        <v>0.97004430424621602</v>
      </c>
      <c r="AI918" s="33">
        <f t="shared" si="288"/>
        <v>1.0128381553230497</v>
      </c>
      <c r="AJ918" s="33">
        <f t="shared" si="289"/>
        <v>0.99999999999999967</v>
      </c>
      <c r="AK918" s="95">
        <f t="shared" si="290"/>
        <v>0.98472135424660101</v>
      </c>
      <c r="AL918" s="3">
        <f t="shared" si="291"/>
        <v>0.98479847370957263</v>
      </c>
      <c r="AM918" s="3"/>
      <c r="AN918" s="3"/>
      <c r="AO918" s="3"/>
      <c r="AP918" s="3"/>
      <c r="AQ918" s="3"/>
      <c r="AR918" s="90">
        <f t="shared" si="297"/>
        <v>0</v>
      </c>
      <c r="AS918" s="91">
        <f t="shared" si="298"/>
        <v>0</v>
      </c>
      <c r="AT918" s="89">
        <f>SUM(AS$9:AS918)*RLR</f>
        <v>120</v>
      </c>
      <c r="AU918" s="90">
        <f>AT918-SUM(AW$9:AW918)</f>
        <v>1.8241831548512835</v>
      </c>
      <c r="AV918" s="48">
        <f t="shared" si="292"/>
        <v>0.24813895781637718</v>
      </c>
      <c r="AW918" s="31">
        <f t="shared" si="299"/>
        <v>4.5415348253558772E-3</v>
      </c>
      <c r="AX918" s="90">
        <f>SUM(AW$9:AW918)*RRF</f>
        <v>82.723071791604099</v>
      </c>
      <c r="AY918" s="96"/>
    </row>
    <row r="919" spans="1:51" x14ac:dyDescent="0.25">
      <c r="A919" s="14">
        <f t="shared" si="293"/>
        <v>9.1</v>
      </c>
      <c r="B919" s="59">
        <f>IF($B$4="AY",0,IFERROR(P*INDEX('UWYr writing pattern'!$C$4:$C$18,MATCH('Extended model w.Calcs'!$A919,'UWYr writing pattern'!$A$4:$A$18,0)) / 25,B918))</f>
        <v>0</v>
      </c>
      <c r="C919" s="36">
        <f t="shared" si="294"/>
        <v>2.567602976277408E-58</v>
      </c>
      <c r="E919" s="48">
        <f t="shared" si="280"/>
        <v>27.299999999999997</v>
      </c>
      <c r="F919" s="34">
        <f t="shared" si="295"/>
        <v>9.6271872904007848E-59</v>
      </c>
      <c r="G919" s="31">
        <f>SUM($F$9:F919)*RLR</f>
        <v>119.99999999999996</v>
      </c>
      <c r="H919" s="32"/>
      <c r="I919" s="36">
        <f>G919-SUM($L$9:L919)</f>
        <v>3.5857636803040265</v>
      </c>
      <c r="K919" s="48">
        <f t="shared" si="281"/>
        <v>0.24793388429752067</v>
      </c>
      <c r="L919" s="31">
        <f t="shared" si="296"/>
        <v>8.9198101500100029E-3</v>
      </c>
      <c r="M919" s="36">
        <f>SUM($L$9:L919)*RRF</f>
        <v>81.48996542378714</v>
      </c>
      <c r="N919" s="33"/>
      <c r="O919" s="36">
        <f t="shared" si="282"/>
        <v>85.075729104091167</v>
      </c>
      <c r="P919" s="33"/>
      <c r="Q919" s="33"/>
      <c r="R919" s="33"/>
      <c r="S919" s="33"/>
      <c r="T919" s="33"/>
      <c r="U919" s="33"/>
      <c r="V919" s="33"/>
      <c r="W919" s="31">
        <f t="shared" si="283"/>
        <v>2.1567865000730225E-58</v>
      </c>
      <c r="X919" s="31">
        <f t="shared" si="284"/>
        <v>2.5100345762128184</v>
      </c>
      <c r="Y919" s="31">
        <f t="shared" si="285"/>
        <v>2.5100345762128184</v>
      </c>
      <c r="Z919" s="31">
        <f t="shared" si="286"/>
        <v>-1.0757291040911667</v>
      </c>
      <c r="AA919" s="31"/>
      <c r="AB919" s="31"/>
      <c r="AC919" s="31"/>
      <c r="AD919" s="31"/>
      <c r="AE919" s="31"/>
      <c r="AF919" s="31"/>
      <c r="AG919" s="31"/>
      <c r="AH919" s="33">
        <f t="shared" si="287"/>
        <v>0.97011863599746595</v>
      </c>
      <c r="AI919" s="33">
        <f t="shared" si="288"/>
        <v>1.0128062988582283</v>
      </c>
      <c r="AJ919" s="33">
        <f t="shared" si="289"/>
        <v>0.99999999999999967</v>
      </c>
      <c r="AK919" s="95">
        <f t="shared" si="290"/>
        <v>0.98475920388854798</v>
      </c>
      <c r="AL919" s="3">
        <f t="shared" si="291"/>
        <v>0.98483619461848182</v>
      </c>
      <c r="AM919" s="3"/>
      <c r="AN919" s="3"/>
      <c r="AO919" s="3"/>
      <c r="AP919" s="3"/>
      <c r="AQ919" s="3"/>
      <c r="AR919" s="90">
        <f t="shared" si="297"/>
        <v>0</v>
      </c>
      <c r="AS919" s="91">
        <f t="shared" si="298"/>
        <v>0</v>
      </c>
      <c r="AT919" s="89">
        <f>SUM(AS$9:AS919)*RLR</f>
        <v>120</v>
      </c>
      <c r="AU919" s="90">
        <f>AT919-SUM(AW$9:AW919)</f>
        <v>1.8196566457821746</v>
      </c>
      <c r="AV919" s="48">
        <f t="shared" si="292"/>
        <v>0.24793388429752067</v>
      </c>
      <c r="AW919" s="31">
        <f t="shared" si="299"/>
        <v>4.5265090691098851E-3</v>
      </c>
      <c r="AX919" s="90">
        <f>SUM(AW$9:AW919)*RRF</f>
        <v>82.726240347952469</v>
      </c>
      <c r="AY919" s="96"/>
    </row>
    <row r="920" spans="1:51" x14ac:dyDescent="0.25">
      <c r="A920" s="14">
        <f t="shared" si="293"/>
        <v>9.11</v>
      </c>
      <c r="B920" s="59">
        <f>IF($B$4="AY",0,IFERROR(P*INDEX('UWYr writing pattern'!$C$4:$C$18,MATCH('Extended model w.Calcs'!$A920,'UWYr writing pattern'!$A$4:$A$18,0)) / 25,B919))</f>
        <v>0</v>
      </c>
      <c r="C920" s="36">
        <f t="shared" si="294"/>
        <v>1.8666473637536755E-58</v>
      </c>
      <c r="E920" s="48">
        <f t="shared" si="280"/>
        <v>27.33</v>
      </c>
      <c r="F920" s="34">
        <f t="shared" si="295"/>
        <v>7.009556125237324E-59</v>
      </c>
      <c r="G920" s="31">
        <f>SUM($F$9:F920)*RLR</f>
        <v>119.99999999999996</v>
      </c>
      <c r="H920" s="32"/>
      <c r="I920" s="36">
        <f>G920-SUM($L$9:L920)</f>
        <v>3.5768733571297133</v>
      </c>
      <c r="K920" s="48">
        <f t="shared" si="281"/>
        <v>0.24772914946325353</v>
      </c>
      <c r="L920" s="31">
        <f t="shared" si="296"/>
        <v>8.8903231743075045E-3</v>
      </c>
      <c r="M920" s="36">
        <f>SUM($L$9:L920)*RRF</f>
        <v>81.496188650009159</v>
      </c>
      <c r="N920" s="33"/>
      <c r="O920" s="36">
        <f t="shared" si="282"/>
        <v>85.073062007138873</v>
      </c>
      <c r="P920" s="33"/>
      <c r="Q920" s="33"/>
      <c r="R920" s="33"/>
      <c r="S920" s="33"/>
      <c r="T920" s="33"/>
      <c r="U920" s="33"/>
      <c r="V920" s="33"/>
      <c r="W920" s="31">
        <f t="shared" si="283"/>
        <v>1.5679837855530873E-58</v>
      </c>
      <c r="X920" s="31">
        <f t="shared" si="284"/>
        <v>2.5038113499907992</v>
      </c>
      <c r="Y920" s="31">
        <f t="shared" si="285"/>
        <v>2.5038113499907992</v>
      </c>
      <c r="Z920" s="31">
        <f t="shared" si="286"/>
        <v>-1.0730620071388728</v>
      </c>
      <c r="AA920" s="31"/>
      <c r="AB920" s="31"/>
      <c r="AC920" s="31"/>
      <c r="AD920" s="31"/>
      <c r="AE920" s="31"/>
      <c r="AF920" s="31"/>
      <c r="AG920" s="31"/>
      <c r="AH920" s="33">
        <f t="shared" si="287"/>
        <v>0.9701927220239186</v>
      </c>
      <c r="AI920" s="33">
        <f t="shared" si="288"/>
        <v>1.0127745477040342</v>
      </c>
      <c r="AJ920" s="33">
        <f t="shared" si="289"/>
        <v>0.99999999999999967</v>
      </c>
      <c r="AK920" s="95">
        <f t="shared" si="290"/>
        <v>0.98479692861425594</v>
      </c>
      <c r="AL920" s="3">
        <f t="shared" si="291"/>
        <v>0.98487379083017146</v>
      </c>
      <c r="AM920" s="3"/>
      <c r="AN920" s="3"/>
      <c r="AO920" s="3"/>
      <c r="AP920" s="3"/>
      <c r="AQ920" s="3"/>
      <c r="AR920" s="90">
        <f t="shared" si="297"/>
        <v>0</v>
      </c>
      <c r="AS920" s="91">
        <f t="shared" si="298"/>
        <v>0</v>
      </c>
      <c r="AT920" s="89">
        <f>SUM(AS$9:AS920)*RLR</f>
        <v>120</v>
      </c>
      <c r="AU920" s="90">
        <f>AT920-SUM(AW$9:AW920)</f>
        <v>1.8151451003794108</v>
      </c>
      <c r="AV920" s="48">
        <f t="shared" si="292"/>
        <v>0.24772914946325353</v>
      </c>
      <c r="AW920" s="31">
        <f t="shared" si="299"/>
        <v>4.5115454027657223E-3</v>
      </c>
      <c r="AX920" s="90">
        <f>SUM(AW$9:AW920)*RRF</f>
        <v>82.729398429734402</v>
      </c>
      <c r="AY920" s="96"/>
    </row>
    <row r="921" spans="1:51" x14ac:dyDescent="0.25">
      <c r="A921" s="14">
        <f t="shared" si="293"/>
        <v>9.1199999999999992</v>
      </c>
      <c r="B921" s="59">
        <f>IF($B$4="AY",0,IFERROR(P*INDEX('UWYr writing pattern'!$C$4:$C$18,MATCH('Extended model w.Calcs'!$A921,'UWYr writing pattern'!$A$4:$A$18,0)) / 25,B920))</f>
        <v>0</v>
      </c>
      <c r="C921" s="36">
        <f t="shared" si="294"/>
        <v>1.3564926392397961E-58</v>
      </c>
      <c r="E921" s="48">
        <f t="shared" si="280"/>
        <v>27.36</v>
      </c>
      <c r="F921" s="34">
        <f t="shared" si="295"/>
        <v>5.1015472451387951E-59</v>
      </c>
      <c r="G921" s="31">
        <f>SUM($F$9:F921)*RLR</f>
        <v>119.99999999999996</v>
      </c>
      <c r="H921" s="32"/>
      <c r="I921" s="36">
        <f>G921-SUM($L$9:L921)</f>
        <v>3.5680123991847239</v>
      </c>
      <c r="K921" s="48">
        <f t="shared" si="281"/>
        <v>0.24752475247524755</v>
      </c>
      <c r="L921" s="31">
        <f t="shared" si="296"/>
        <v>8.8609579449951612E-3</v>
      </c>
      <c r="M921" s="36">
        <f>SUM($L$9:L921)*RRF</f>
        <v>81.502391320570652</v>
      </c>
      <c r="N921" s="33"/>
      <c r="O921" s="36">
        <f t="shared" si="282"/>
        <v>85.070403719755376</v>
      </c>
      <c r="P921" s="33"/>
      <c r="Q921" s="33"/>
      <c r="R921" s="33"/>
      <c r="S921" s="33"/>
      <c r="T921" s="33"/>
      <c r="U921" s="33"/>
      <c r="V921" s="33"/>
      <c r="W921" s="31">
        <f t="shared" si="283"/>
        <v>1.1394538169614284E-58</v>
      </c>
      <c r="X921" s="31">
        <f t="shared" si="284"/>
        <v>2.4976086794293066</v>
      </c>
      <c r="Y921" s="31">
        <f t="shared" si="285"/>
        <v>2.4976086794293066</v>
      </c>
      <c r="Z921" s="31">
        <f t="shared" si="286"/>
        <v>-1.070403719755376</v>
      </c>
      <c r="AA921" s="31"/>
      <c r="AB921" s="31"/>
      <c r="AC921" s="31"/>
      <c r="AD921" s="31"/>
      <c r="AE921" s="31"/>
      <c r="AF921" s="31"/>
      <c r="AG921" s="31"/>
      <c r="AH921" s="33">
        <f t="shared" si="287"/>
        <v>0.97026656334012684</v>
      </c>
      <c r="AI921" s="33">
        <f t="shared" si="288"/>
        <v>1.0127429014256593</v>
      </c>
      <c r="AJ921" s="33">
        <f t="shared" si="289"/>
        <v>0.99999999999999967</v>
      </c>
      <c r="AK921" s="95">
        <f t="shared" si="290"/>
        <v>0.98483452893863055</v>
      </c>
      <c r="AL921" s="3">
        <f t="shared" si="291"/>
        <v>0.98491126285949393</v>
      </c>
      <c r="AM921" s="3"/>
      <c r="AN921" s="3"/>
      <c r="AO921" s="3"/>
      <c r="AP921" s="3"/>
      <c r="AQ921" s="3"/>
      <c r="AR921" s="90">
        <f t="shared" si="297"/>
        <v>0</v>
      </c>
      <c r="AS921" s="91">
        <f t="shared" si="298"/>
        <v>0</v>
      </c>
      <c r="AT921" s="89">
        <f>SUM(AS$9:AS921)*RLR</f>
        <v>120</v>
      </c>
      <c r="AU921" s="90">
        <f>AT921-SUM(AW$9:AW921)</f>
        <v>1.8106484568607186</v>
      </c>
      <c r="AV921" s="48">
        <f t="shared" si="292"/>
        <v>0.24752475247524755</v>
      </c>
      <c r="AW921" s="31">
        <f t="shared" si="299"/>
        <v>4.4966435186938334E-3</v>
      </c>
      <c r="AX921" s="90">
        <f>SUM(AW$9:AW921)*RRF</f>
        <v>82.732546080197494</v>
      </c>
      <c r="AY921" s="96"/>
    </row>
    <row r="922" spans="1:51" x14ac:dyDescent="0.25">
      <c r="A922" s="14">
        <f t="shared" si="293"/>
        <v>9.1300000000000008</v>
      </c>
      <c r="B922" s="59">
        <f>IF($B$4="AY",0,IFERROR(P*INDEX('UWYr writing pattern'!$C$4:$C$18,MATCH('Extended model w.Calcs'!$A922,'UWYr writing pattern'!$A$4:$A$18,0)) / 25,B921))</f>
        <v>0</v>
      </c>
      <c r="C922" s="36">
        <f t="shared" si="294"/>
        <v>9.8535625314378781E-59</v>
      </c>
      <c r="E922" s="48">
        <f t="shared" si="280"/>
        <v>27.39</v>
      </c>
      <c r="F922" s="34">
        <f t="shared" si="295"/>
        <v>3.7113638609600822E-59</v>
      </c>
      <c r="G922" s="31">
        <f>SUM($F$9:F922)*RLR</f>
        <v>119.99999999999996</v>
      </c>
      <c r="H922" s="32"/>
      <c r="I922" s="36">
        <f>G922-SUM($L$9:L922)</f>
        <v>3.5591806853253587</v>
      </c>
      <c r="K922" s="48">
        <f t="shared" si="281"/>
        <v>0.24732069249793898</v>
      </c>
      <c r="L922" s="31">
        <f t="shared" si="296"/>
        <v>8.8317138593681302E-3</v>
      </c>
      <c r="M922" s="36">
        <f>SUM($L$9:L922)*RRF</f>
        <v>81.508573520272208</v>
      </c>
      <c r="N922" s="33"/>
      <c r="O922" s="36">
        <f t="shared" si="282"/>
        <v>85.067754205597566</v>
      </c>
      <c r="P922" s="33"/>
      <c r="Q922" s="33"/>
      <c r="R922" s="33"/>
      <c r="S922" s="33"/>
      <c r="T922" s="33"/>
      <c r="U922" s="33"/>
      <c r="V922" s="33"/>
      <c r="W922" s="31">
        <f t="shared" si="283"/>
        <v>8.2769925264078169E-59</v>
      </c>
      <c r="X922" s="31">
        <f t="shared" si="284"/>
        <v>2.491426479727751</v>
      </c>
      <c r="Y922" s="31">
        <f t="shared" si="285"/>
        <v>2.491426479727751</v>
      </c>
      <c r="Z922" s="31">
        <f t="shared" si="286"/>
        <v>-1.0677542055975664</v>
      </c>
      <c r="AA922" s="31"/>
      <c r="AB922" s="31"/>
      <c r="AC922" s="31"/>
      <c r="AD922" s="31"/>
      <c r="AE922" s="31"/>
      <c r="AF922" s="31"/>
      <c r="AG922" s="31"/>
      <c r="AH922" s="33">
        <f t="shared" si="287"/>
        <v>0.97034016095562148</v>
      </c>
      <c r="AI922" s="33">
        <f t="shared" si="288"/>
        <v>1.0127113595904471</v>
      </c>
      <c r="AJ922" s="33">
        <f t="shared" si="289"/>
        <v>0.99999999999999967</v>
      </c>
      <c r="AK922" s="95">
        <f t="shared" si="290"/>
        <v>0.98487200537403297</v>
      </c>
      <c r="AL922" s="3">
        <f t="shared" si="291"/>
        <v>0.98494861121875266</v>
      </c>
      <c r="AM922" s="3"/>
      <c r="AN922" s="3"/>
      <c r="AO922" s="3"/>
      <c r="AP922" s="3"/>
      <c r="AQ922" s="3"/>
      <c r="AR922" s="90">
        <f t="shared" si="297"/>
        <v>0</v>
      </c>
      <c r="AS922" s="91">
        <f t="shared" si="298"/>
        <v>0</v>
      </c>
      <c r="AT922" s="89">
        <f>SUM(AS$9:AS922)*RLR</f>
        <v>120</v>
      </c>
      <c r="AU922" s="90">
        <f>AT922-SUM(AW$9:AW922)</f>
        <v>1.8061666537496706</v>
      </c>
      <c r="AV922" s="48">
        <f t="shared" si="292"/>
        <v>0.24732069249793898</v>
      </c>
      <c r="AW922" s="31">
        <f t="shared" si="299"/>
        <v>4.481803111041383E-3</v>
      </c>
      <c r="AX922" s="90">
        <f>SUM(AW$9:AW922)*RRF</f>
        <v>82.735683342375225</v>
      </c>
      <c r="AY922" s="96"/>
    </row>
    <row r="923" spans="1:51" x14ac:dyDescent="0.25">
      <c r="A923" s="14">
        <f t="shared" si="293"/>
        <v>9.14</v>
      </c>
      <c r="B923" s="59">
        <f>IF($B$4="AY",0,IFERROR(P*INDEX('UWYr writing pattern'!$C$4:$C$18,MATCH('Extended model w.Calcs'!$A923,'UWYr writing pattern'!$A$4:$A$18,0)) / 25,B922))</f>
        <v>0</v>
      </c>
      <c r="C923" s="36">
        <f t="shared" si="294"/>
        <v>7.1546717540770428E-59</v>
      </c>
      <c r="E923" s="48">
        <f t="shared" si="280"/>
        <v>27.42</v>
      </c>
      <c r="F923" s="34">
        <f t="shared" si="295"/>
        <v>2.6988907773608348E-59</v>
      </c>
      <c r="G923" s="31">
        <f>SUM($F$9:F923)*RLR</f>
        <v>119.99999999999996</v>
      </c>
      <c r="H923" s="32"/>
      <c r="I923" s="36">
        <f>G923-SUM($L$9:L923)</f>
        <v>3.5503780950071615</v>
      </c>
      <c r="K923" s="48">
        <f t="shared" si="281"/>
        <v>0.24711696869851729</v>
      </c>
      <c r="L923" s="31">
        <f t="shared" si="296"/>
        <v>8.8025903181995682E-3</v>
      </c>
      <c r="M923" s="36">
        <f>SUM($L$9:L923)*RRF</f>
        <v>81.514735333494954</v>
      </c>
      <c r="N923" s="33"/>
      <c r="O923" s="36">
        <f t="shared" si="282"/>
        <v>85.065113428502116</v>
      </c>
      <c r="P923" s="33"/>
      <c r="Q923" s="33"/>
      <c r="R923" s="33"/>
      <c r="S923" s="33"/>
      <c r="T923" s="33"/>
      <c r="U923" s="33"/>
      <c r="V923" s="33"/>
      <c r="W923" s="31">
        <f t="shared" si="283"/>
        <v>6.009924273424715E-59</v>
      </c>
      <c r="X923" s="31">
        <f t="shared" si="284"/>
        <v>2.4852646665050129</v>
      </c>
      <c r="Y923" s="31">
        <f t="shared" si="285"/>
        <v>2.4852646665050129</v>
      </c>
      <c r="Z923" s="31">
        <f t="shared" si="286"/>
        <v>-1.0651134285021158</v>
      </c>
      <c r="AA923" s="31"/>
      <c r="AB923" s="31"/>
      <c r="AC923" s="31"/>
      <c r="AD923" s="31"/>
      <c r="AE923" s="31"/>
      <c r="AF923" s="31"/>
      <c r="AG923" s="31"/>
      <c r="AH923" s="33">
        <f t="shared" si="287"/>
        <v>0.97041351587493996</v>
      </c>
      <c r="AI923" s="33">
        <f t="shared" si="288"/>
        <v>1.0126799217678824</v>
      </c>
      <c r="AJ923" s="33">
        <f t="shared" si="289"/>
        <v>0.99999999999999967</v>
      </c>
      <c r="AK923" s="95">
        <f t="shared" si="290"/>
        <v>0.98490935843029392</v>
      </c>
      <c r="AL923" s="3">
        <f t="shared" si="291"/>
        <v>0.98498583641771698</v>
      </c>
      <c r="AM923" s="3"/>
      <c r="AN923" s="3"/>
      <c r="AO923" s="3"/>
      <c r="AP923" s="3"/>
      <c r="AQ923" s="3"/>
      <c r="AR923" s="90">
        <f t="shared" si="297"/>
        <v>0</v>
      </c>
      <c r="AS923" s="91">
        <f t="shared" si="298"/>
        <v>0</v>
      </c>
      <c r="AT923" s="89">
        <f>SUM(AS$9:AS923)*RLR</f>
        <v>120</v>
      </c>
      <c r="AU923" s="90">
        <f>AT923-SUM(AW$9:AW923)</f>
        <v>1.8016996298739514</v>
      </c>
      <c r="AV923" s="48">
        <f t="shared" si="292"/>
        <v>0.24711696869851729</v>
      </c>
      <c r="AW923" s="31">
        <f t="shared" si="299"/>
        <v>4.4670238757205374E-3</v>
      </c>
      <c r="AX923" s="90">
        <f>SUM(AW$9:AW923)*RRF</f>
        <v>82.738810259088226</v>
      </c>
      <c r="AY923" s="96"/>
    </row>
    <row r="924" spans="1:51" x14ac:dyDescent="0.25">
      <c r="A924" s="14">
        <f t="shared" si="293"/>
        <v>9.15</v>
      </c>
      <c r="B924" s="59">
        <f>IF($B$4="AY",0,IFERROR(P*INDEX('UWYr writing pattern'!$C$4:$C$18,MATCH('Extended model w.Calcs'!$A924,'UWYr writing pattern'!$A$4:$A$18,0)) / 25,B923))</f>
        <v>0</v>
      </c>
      <c r="C924" s="36">
        <f t="shared" si="294"/>
        <v>5.1928607591091175E-59</v>
      </c>
      <c r="E924" s="48">
        <f t="shared" si="280"/>
        <v>27.450000000000003</v>
      </c>
      <c r="F924" s="34">
        <f t="shared" si="295"/>
        <v>1.9618109949679254E-59</v>
      </c>
      <c r="G924" s="31">
        <f>SUM($F$9:F924)*RLR</f>
        <v>119.99999999999996</v>
      </c>
      <c r="H924" s="32"/>
      <c r="I924" s="36">
        <f>G924-SUM($L$9:L924)</f>
        <v>3.5416045082814378</v>
      </c>
      <c r="K924" s="48">
        <f t="shared" si="281"/>
        <v>0.24691358024691357</v>
      </c>
      <c r="L924" s="31">
        <f t="shared" si="296"/>
        <v>8.7735867257178624E-3</v>
      </c>
      <c r="M924" s="36">
        <f>SUM($L$9:L924)*RRF</f>
        <v>81.520876844202959</v>
      </c>
      <c r="N924" s="33"/>
      <c r="O924" s="36">
        <f t="shared" si="282"/>
        <v>85.062481352484397</v>
      </c>
      <c r="P924" s="33"/>
      <c r="Q924" s="33"/>
      <c r="R924" s="33"/>
      <c r="S924" s="33"/>
      <c r="T924" s="33"/>
      <c r="U924" s="33"/>
      <c r="V924" s="33"/>
      <c r="W924" s="31">
        <f t="shared" si="283"/>
        <v>4.362003037651658E-59</v>
      </c>
      <c r="X924" s="31">
        <f t="shared" si="284"/>
        <v>2.4791231557970064</v>
      </c>
      <c r="Y924" s="31">
        <f t="shared" si="285"/>
        <v>2.4791231557970064</v>
      </c>
      <c r="Z924" s="31">
        <f t="shared" si="286"/>
        <v>-1.0624813524843972</v>
      </c>
      <c r="AA924" s="31"/>
      <c r="AB924" s="31"/>
      <c r="AC924" s="31"/>
      <c r="AD924" s="31"/>
      <c r="AE924" s="31"/>
      <c r="AF924" s="31"/>
      <c r="AG924" s="31"/>
      <c r="AH924" s="33">
        <f t="shared" si="287"/>
        <v>0.97048662909765426</v>
      </c>
      <c r="AI924" s="33">
        <f t="shared" si="288"/>
        <v>1.0126485875295761</v>
      </c>
      <c r="AJ924" s="33">
        <f t="shared" si="289"/>
        <v>0.99999999999999967</v>
      </c>
      <c r="AK924" s="95">
        <f t="shared" si="290"/>
        <v>0.98494658861472861</v>
      </c>
      <c r="AL924" s="3">
        <f t="shared" si="291"/>
        <v>0.98502293896363702</v>
      </c>
      <c r="AM924" s="3"/>
      <c r="AN924" s="3"/>
      <c r="AO924" s="3"/>
      <c r="AP924" s="3"/>
      <c r="AQ924" s="3"/>
      <c r="AR924" s="90">
        <f t="shared" si="297"/>
        <v>0</v>
      </c>
      <c r="AS924" s="91">
        <f t="shared" si="298"/>
        <v>0</v>
      </c>
      <c r="AT924" s="89">
        <f>SUM(AS$9:AS924)*RLR</f>
        <v>120</v>
      </c>
      <c r="AU924" s="90">
        <f>AT924-SUM(AW$9:AW924)</f>
        <v>1.7972473243635534</v>
      </c>
      <c r="AV924" s="48">
        <f t="shared" si="292"/>
        <v>0.24691358024691357</v>
      </c>
      <c r="AW924" s="31">
        <f t="shared" si="299"/>
        <v>4.452305510396915E-3</v>
      </c>
      <c r="AX924" s="90">
        <f>SUM(AW$9:AW924)*RRF</f>
        <v>82.741926872945513</v>
      </c>
      <c r="AY924" s="96"/>
    </row>
    <row r="925" spans="1:51" x14ac:dyDescent="0.25">
      <c r="A925" s="14">
        <f t="shared" si="293"/>
        <v>9.16</v>
      </c>
      <c r="B925" s="59">
        <f>IF($B$4="AY",0,IFERROR(P*INDEX('UWYr writing pattern'!$C$4:$C$18,MATCH('Extended model w.Calcs'!$A925,'UWYr writing pattern'!$A$4:$A$18,0)) / 25,B924))</f>
        <v>0</v>
      </c>
      <c r="C925" s="36">
        <f t="shared" si="294"/>
        <v>3.7674204807336648E-59</v>
      </c>
      <c r="E925" s="48">
        <f t="shared" si="280"/>
        <v>27.48</v>
      </c>
      <c r="F925" s="34">
        <f t="shared" si="295"/>
        <v>1.4254402783754529E-59</v>
      </c>
      <c r="G925" s="31">
        <f>SUM($F$9:F925)*RLR</f>
        <v>119.99999999999996</v>
      </c>
      <c r="H925" s="32"/>
      <c r="I925" s="36">
        <f>G925-SUM($L$9:L925)</f>
        <v>3.5328598057918583</v>
      </c>
      <c r="K925" s="48">
        <f t="shared" si="281"/>
        <v>0.24671052631578946</v>
      </c>
      <c r="L925" s="31">
        <f t="shared" si="296"/>
        <v>8.7447024895837971E-3</v>
      </c>
      <c r="M925" s="36">
        <f>SUM($L$9:L925)*RRF</f>
        <v>81.526998135945661</v>
      </c>
      <c r="N925" s="33"/>
      <c r="O925" s="36">
        <f t="shared" si="282"/>
        <v>85.059857941737519</v>
      </c>
      <c r="P925" s="33"/>
      <c r="Q925" s="33"/>
      <c r="R925" s="33"/>
      <c r="S925" s="33"/>
      <c r="T925" s="33"/>
      <c r="U925" s="33"/>
      <c r="V925" s="33"/>
      <c r="W925" s="31">
        <f t="shared" si="283"/>
        <v>3.1646332038162781E-59</v>
      </c>
      <c r="X925" s="31">
        <f t="shared" si="284"/>
        <v>2.4730018640543006</v>
      </c>
      <c r="Y925" s="31">
        <f t="shared" si="285"/>
        <v>2.4730018640543006</v>
      </c>
      <c r="Z925" s="31">
        <f t="shared" si="286"/>
        <v>-1.0598579417375191</v>
      </c>
      <c r="AA925" s="31"/>
      <c r="AB925" s="31"/>
      <c r="AC925" s="31"/>
      <c r="AD925" s="31"/>
      <c r="AE925" s="31"/>
      <c r="AF925" s="31"/>
      <c r="AG925" s="31"/>
      <c r="AH925" s="33">
        <f t="shared" si="287"/>
        <v>0.97055950161840077</v>
      </c>
      <c r="AI925" s="33">
        <f t="shared" si="288"/>
        <v>1.0126173564492562</v>
      </c>
      <c r="AJ925" s="33">
        <f t="shared" si="289"/>
        <v>0.99999999999999967</v>
      </c>
      <c r="AK925" s="95">
        <f t="shared" si="290"/>
        <v>0.98498369643215122</v>
      </c>
      <c r="AL925" s="3">
        <f t="shared" si="291"/>
        <v>0.98505991936125759</v>
      </c>
      <c r="AM925" s="3"/>
      <c r="AN925" s="3"/>
      <c r="AO925" s="3"/>
      <c r="AP925" s="3"/>
      <c r="AQ925" s="3"/>
      <c r="AR925" s="90">
        <f t="shared" si="297"/>
        <v>0</v>
      </c>
      <c r="AS925" s="91">
        <f t="shared" si="298"/>
        <v>0</v>
      </c>
      <c r="AT925" s="89">
        <f>SUM(AS$9:AS925)*RLR</f>
        <v>120</v>
      </c>
      <c r="AU925" s="90">
        <f>AT925-SUM(AW$9:AW925)</f>
        <v>1.7928096766490711</v>
      </c>
      <c r="AV925" s="48">
        <f t="shared" si="292"/>
        <v>0.24671052631578946</v>
      </c>
      <c r="AW925" s="31">
        <f t="shared" si="299"/>
        <v>4.4376477144779094E-3</v>
      </c>
      <c r="AX925" s="90">
        <f>SUM(AW$9:AW925)*RRF</f>
        <v>82.74503322634564</v>
      </c>
      <c r="AY925" s="96"/>
    </row>
    <row r="926" spans="1:51" x14ac:dyDescent="0.25">
      <c r="A926" s="14">
        <f t="shared" si="293"/>
        <v>9.17</v>
      </c>
      <c r="B926" s="59">
        <f>IF($B$4="AY",0,IFERROR(P*INDEX('UWYr writing pattern'!$C$4:$C$18,MATCH('Extended model w.Calcs'!$A926,'UWYr writing pattern'!$A$4:$A$18,0)) / 25,B925))</f>
        <v>0</v>
      </c>
      <c r="C926" s="36">
        <f t="shared" si="294"/>
        <v>2.7321333326280536E-59</v>
      </c>
      <c r="E926" s="48">
        <f t="shared" si="280"/>
        <v>27.509999999999998</v>
      </c>
      <c r="F926" s="34">
        <f t="shared" si="295"/>
        <v>1.0352871481056112E-59</v>
      </c>
      <c r="G926" s="31">
        <f>SUM($F$9:F926)*RLR</f>
        <v>119.99999999999996</v>
      </c>
      <c r="H926" s="32"/>
      <c r="I926" s="36">
        <f>G926-SUM($L$9:L926)</f>
        <v>3.5241438687709916</v>
      </c>
      <c r="K926" s="48">
        <f t="shared" si="281"/>
        <v>0.24650780608052589</v>
      </c>
      <c r="L926" s="31">
        <f t="shared" si="296"/>
        <v>8.7159370208680712E-3</v>
      </c>
      <c r="M926" s="36">
        <f>SUM($L$9:L926)*RRF</f>
        <v>81.533099291860267</v>
      </c>
      <c r="N926" s="33"/>
      <c r="O926" s="36">
        <f t="shared" si="282"/>
        <v>85.057243160631259</v>
      </c>
      <c r="P926" s="33"/>
      <c r="Q926" s="33"/>
      <c r="R926" s="33"/>
      <c r="S926" s="33"/>
      <c r="T926" s="33"/>
      <c r="U926" s="33"/>
      <c r="V926" s="33"/>
      <c r="W926" s="31">
        <f t="shared" si="283"/>
        <v>2.2949919994075651E-59</v>
      </c>
      <c r="X926" s="31">
        <f t="shared" si="284"/>
        <v>2.4669007081396939</v>
      </c>
      <c r="Y926" s="31">
        <f t="shared" si="285"/>
        <v>2.4669007081396939</v>
      </c>
      <c r="Z926" s="31">
        <f t="shared" si="286"/>
        <v>-1.0572431606312591</v>
      </c>
      <c r="AA926" s="31"/>
      <c r="AB926" s="31"/>
      <c r="AC926" s="31"/>
      <c r="AD926" s="31"/>
      <c r="AE926" s="31"/>
      <c r="AF926" s="31"/>
      <c r="AG926" s="31"/>
      <c r="AH926" s="33">
        <f t="shared" si="287"/>
        <v>0.97063213442690799</v>
      </c>
      <c r="AI926" s="33">
        <f t="shared" si="288"/>
        <v>1.0125862281027531</v>
      </c>
      <c r="AJ926" s="33">
        <f t="shared" si="289"/>
        <v>0.99999999999999967</v>
      </c>
      <c r="AK926" s="95">
        <f t="shared" si="290"/>
        <v>0.98502068238488882</v>
      </c>
      <c r="AL926" s="3">
        <f t="shared" si="291"/>
        <v>0.98509677811283358</v>
      </c>
      <c r="AM926" s="3"/>
      <c r="AN926" s="3"/>
      <c r="AO926" s="3"/>
      <c r="AP926" s="3"/>
      <c r="AQ926" s="3"/>
      <c r="AR926" s="90">
        <f t="shared" si="297"/>
        <v>0</v>
      </c>
      <c r="AS926" s="91">
        <f t="shared" si="298"/>
        <v>0</v>
      </c>
      <c r="AT926" s="89">
        <f>SUM(AS$9:AS926)*RLR</f>
        <v>120</v>
      </c>
      <c r="AU926" s="90">
        <f>AT926-SUM(AW$9:AW926)</f>
        <v>1.7883866264599675</v>
      </c>
      <c r="AV926" s="48">
        <f t="shared" si="292"/>
        <v>0.24650780608052589</v>
      </c>
      <c r="AW926" s="31">
        <f t="shared" si="299"/>
        <v>4.4230501891013262E-3</v>
      </c>
      <c r="AX926" s="90">
        <f>SUM(AW$9:AW926)*RRF</f>
        <v>82.748129361478021</v>
      </c>
      <c r="AY926" s="96"/>
    </row>
    <row r="927" spans="1:51" x14ac:dyDescent="0.25">
      <c r="A927" s="14">
        <f t="shared" si="293"/>
        <v>9.18</v>
      </c>
      <c r="B927" s="59">
        <f>IF($B$4="AY",0,IFERROR(P*INDEX('UWYr writing pattern'!$C$4:$C$18,MATCH('Extended model w.Calcs'!$A927,'UWYr writing pattern'!$A$4:$A$18,0)) / 25,B926))</f>
        <v>0</v>
      </c>
      <c r="C927" s="36">
        <f t="shared" si="294"/>
        <v>1.980523452822076E-59</v>
      </c>
      <c r="E927" s="48">
        <f t="shared" si="280"/>
        <v>27.54</v>
      </c>
      <c r="F927" s="34">
        <f t="shared" si="295"/>
        <v>7.516098798059775E-60</v>
      </c>
      <c r="G927" s="31">
        <f>SUM($F$9:F927)*RLR</f>
        <v>119.99999999999996</v>
      </c>
      <c r="H927" s="32"/>
      <c r="I927" s="36">
        <f>G927-SUM($L$9:L927)</f>
        <v>3.5154565790369645</v>
      </c>
      <c r="K927" s="48">
        <f t="shared" si="281"/>
        <v>0.24630541871921183</v>
      </c>
      <c r="L927" s="31">
        <f t="shared" si="296"/>
        <v>8.6872897340287396E-3</v>
      </c>
      <c r="M927" s="36">
        <f>SUM($L$9:L927)*RRF</f>
        <v>81.539180394674091</v>
      </c>
      <c r="N927" s="33"/>
      <c r="O927" s="36">
        <f t="shared" si="282"/>
        <v>85.054636973711055</v>
      </c>
      <c r="P927" s="33"/>
      <c r="Q927" s="33"/>
      <c r="R927" s="33"/>
      <c r="S927" s="33"/>
      <c r="T927" s="33"/>
      <c r="U927" s="33"/>
      <c r="V927" s="33"/>
      <c r="W927" s="31">
        <f t="shared" si="283"/>
        <v>1.6636397003705435E-59</v>
      </c>
      <c r="X927" s="31">
        <f t="shared" si="284"/>
        <v>2.4608196053258751</v>
      </c>
      <c r="Y927" s="31">
        <f t="shared" si="285"/>
        <v>2.4608196053258751</v>
      </c>
      <c r="Z927" s="31">
        <f t="shared" si="286"/>
        <v>-1.0546369737110552</v>
      </c>
      <c r="AA927" s="31"/>
      <c r="AB927" s="31"/>
      <c r="AC927" s="31"/>
      <c r="AD927" s="31"/>
      <c r="AE927" s="31"/>
      <c r="AF927" s="31"/>
      <c r="AG927" s="31"/>
      <c r="AH927" s="33">
        <f t="shared" si="287"/>
        <v>0.97070452850802491</v>
      </c>
      <c r="AI927" s="33">
        <f t="shared" si="288"/>
        <v>1.0125552020679887</v>
      </c>
      <c r="AJ927" s="33">
        <f t="shared" si="289"/>
        <v>0.99999999999999967</v>
      </c>
      <c r="AK927" s="95">
        <f t="shared" si="290"/>
        <v>0.98505754697279646</v>
      </c>
      <c r="AL927" s="3">
        <f t="shared" si="291"/>
        <v>0.98513351571814289</v>
      </c>
      <c r="AM927" s="3"/>
      <c r="AN927" s="3"/>
      <c r="AO927" s="3"/>
      <c r="AP927" s="3"/>
      <c r="AQ927" s="3"/>
      <c r="AR927" s="90">
        <f t="shared" si="297"/>
        <v>0</v>
      </c>
      <c r="AS927" s="91">
        <f t="shared" si="298"/>
        <v>0</v>
      </c>
      <c r="AT927" s="89">
        <f>SUM(AS$9:AS927)*RLR</f>
        <v>120</v>
      </c>
      <c r="AU927" s="90">
        <f>AT927-SUM(AW$9:AW927)</f>
        <v>1.7839781138228403</v>
      </c>
      <c r="AV927" s="48">
        <f t="shared" si="292"/>
        <v>0.24630541871921183</v>
      </c>
      <c r="AW927" s="31">
        <f t="shared" si="299"/>
        <v>4.4085126371239958E-3</v>
      </c>
      <c r="AX927" s="90">
        <f>SUM(AW$9:AW927)*RRF</f>
        <v>82.751215320324008</v>
      </c>
      <c r="AY927" s="96"/>
    </row>
    <row r="928" spans="1:51" x14ac:dyDescent="0.25">
      <c r="A928" s="14">
        <f t="shared" si="293"/>
        <v>9.19</v>
      </c>
      <c r="B928" s="59">
        <f>IF($B$4="AY",0,IFERROR(P*INDEX('UWYr writing pattern'!$C$4:$C$18,MATCH('Extended model w.Calcs'!$A928,'UWYr writing pattern'!$A$4:$A$18,0)) / 25,B927))</f>
        <v>0</v>
      </c>
      <c r="C928" s="36">
        <f t="shared" si="294"/>
        <v>1.4350872939148764E-59</v>
      </c>
      <c r="E928" s="48">
        <f t="shared" si="280"/>
        <v>27.57</v>
      </c>
      <c r="F928" s="34">
        <f t="shared" si="295"/>
        <v>5.4543615890719972E-60</v>
      </c>
      <c r="G928" s="31">
        <f>SUM($F$9:F928)*RLR</f>
        <v>119.99999999999996</v>
      </c>
      <c r="H928" s="32"/>
      <c r="I928" s="36">
        <f>G928-SUM($L$9:L928)</f>
        <v>3.5067978189900799</v>
      </c>
      <c r="K928" s="48">
        <f t="shared" si="281"/>
        <v>0.24610336341263331</v>
      </c>
      <c r="L928" s="31">
        <f t="shared" si="296"/>
        <v>8.6587600468890757E-3</v>
      </c>
      <c r="M928" s="36">
        <f>SUM($L$9:L928)*RRF</f>
        <v>81.545241526706903</v>
      </c>
      <c r="N928" s="33"/>
      <c r="O928" s="36">
        <f t="shared" si="282"/>
        <v>85.052039345696983</v>
      </c>
      <c r="P928" s="33"/>
      <c r="Q928" s="33"/>
      <c r="R928" s="33"/>
      <c r="S928" s="33"/>
      <c r="T928" s="33"/>
      <c r="U928" s="33"/>
      <c r="V928" s="33"/>
      <c r="W928" s="31">
        <f t="shared" si="283"/>
        <v>1.205473326888496E-59</v>
      </c>
      <c r="X928" s="31">
        <f t="shared" si="284"/>
        <v>2.4547584732930559</v>
      </c>
      <c r="Y928" s="31">
        <f t="shared" si="285"/>
        <v>2.4547584732930559</v>
      </c>
      <c r="Z928" s="31">
        <f t="shared" si="286"/>
        <v>-1.0520393456969828</v>
      </c>
      <c r="AA928" s="31"/>
      <c r="AB928" s="31"/>
      <c r="AC928" s="31"/>
      <c r="AD928" s="31"/>
      <c r="AE928" s="31"/>
      <c r="AF928" s="31"/>
      <c r="AG928" s="31"/>
      <c r="AH928" s="33">
        <f t="shared" si="287"/>
        <v>0.97077668484174884</v>
      </c>
      <c r="AI928" s="33">
        <f t="shared" si="288"/>
        <v>1.0125242779249641</v>
      </c>
      <c r="AJ928" s="33">
        <f t="shared" si="289"/>
        <v>0.99999999999999967</v>
      </c>
      <c r="AK928" s="95">
        <f t="shared" si="290"/>
        <v>0.98509429069327059</v>
      </c>
      <c r="AL928" s="3">
        <f t="shared" si="291"/>
        <v>0.98517013267450215</v>
      </c>
      <c r="AM928" s="3"/>
      <c r="AN928" s="3"/>
      <c r="AO928" s="3"/>
      <c r="AP928" s="3"/>
      <c r="AQ928" s="3"/>
      <c r="AR928" s="90">
        <f t="shared" si="297"/>
        <v>0</v>
      </c>
      <c r="AS928" s="91">
        <f t="shared" si="298"/>
        <v>0</v>
      </c>
      <c r="AT928" s="89">
        <f>SUM(AS$9:AS928)*RLR</f>
        <v>120</v>
      </c>
      <c r="AU928" s="90">
        <f>AT928-SUM(AW$9:AW928)</f>
        <v>1.779584079059731</v>
      </c>
      <c r="AV928" s="48">
        <f t="shared" si="292"/>
        <v>0.24610336341263331</v>
      </c>
      <c r="AW928" s="31">
        <f t="shared" si="299"/>
        <v>4.3940347631104444E-3</v>
      </c>
      <c r="AX928" s="90">
        <f>SUM(AW$9:AW928)*RRF</f>
        <v>82.754291144658183</v>
      </c>
      <c r="AY928" s="96"/>
    </row>
    <row r="929" spans="1:51" x14ac:dyDescent="0.25">
      <c r="A929" s="14">
        <f t="shared" si="293"/>
        <v>9.1999999999999993</v>
      </c>
      <c r="B929" s="59">
        <f>IF($B$4="AY",0,IFERROR(P*INDEX('UWYr writing pattern'!$C$4:$C$18,MATCH('Extended model w.Calcs'!$A929,'UWYr writing pattern'!$A$4:$A$18,0)) / 25,B928))</f>
        <v>0</v>
      </c>
      <c r="C929" s="36">
        <f t="shared" si="294"/>
        <v>1.0394337269825449E-59</v>
      </c>
      <c r="E929" s="48">
        <f t="shared" si="280"/>
        <v>27.599999999999998</v>
      </c>
      <c r="F929" s="34">
        <f t="shared" si="295"/>
        <v>3.9565356693233142E-60</v>
      </c>
      <c r="G929" s="31">
        <f>SUM($F$9:F929)*RLR</f>
        <v>119.99999999999996</v>
      </c>
      <c r="H929" s="32"/>
      <c r="I929" s="36">
        <f>G929-SUM($L$9:L929)</f>
        <v>3.4981674716094631</v>
      </c>
      <c r="K929" s="48">
        <f t="shared" si="281"/>
        <v>0.24590163934426232</v>
      </c>
      <c r="L929" s="31">
        <f t="shared" si="296"/>
        <v>8.6303473806154558E-3</v>
      </c>
      <c r="M929" s="36">
        <f>SUM($L$9:L929)*RRF</f>
        <v>81.551282769873339</v>
      </c>
      <c r="N929" s="33"/>
      <c r="O929" s="36">
        <f t="shared" si="282"/>
        <v>85.049450241482802</v>
      </c>
      <c r="P929" s="33"/>
      <c r="Q929" s="33"/>
      <c r="R929" s="33"/>
      <c r="S929" s="33"/>
      <c r="T929" s="33"/>
      <c r="U929" s="33"/>
      <c r="V929" s="33"/>
      <c r="W929" s="31">
        <f t="shared" si="283"/>
        <v>8.7312433066533769E-60</v>
      </c>
      <c r="X929" s="31">
        <f t="shared" si="284"/>
        <v>2.4487172301266238</v>
      </c>
      <c r="Y929" s="31">
        <f t="shared" si="285"/>
        <v>2.4487172301266238</v>
      </c>
      <c r="Z929" s="31">
        <f t="shared" si="286"/>
        <v>-1.049450241482802</v>
      </c>
      <c r="AA929" s="31"/>
      <c r="AB929" s="31"/>
      <c r="AC929" s="31"/>
      <c r="AD929" s="31"/>
      <c r="AE929" s="31"/>
      <c r="AF929" s="31"/>
      <c r="AG929" s="31"/>
      <c r="AH929" s="33">
        <f t="shared" si="287"/>
        <v>0.97084860440325405</v>
      </c>
      <c r="AI929" s="33">
        <f t="shared" si="288"/>
        <v>1.0124934552557476</v>
      </c>
      <c r="AJ929" s="33">
        <f t="shared" si="289"/>
        <v>0.99999999999999967</v>
      </c>
      <c r="AK929" s="95">
        <f t="shared" si="290"/>
        <v>0.98513091404126341</v>
      </c>
      <c r="AL929" s="3">
        <f t="shared" si="291"/>
        <v>0.98520662947677995</v>
      </c>
      <c r="AM929" s="3"/>
      <c r="AN929" s="3"/>
      <c r="AO929" s="3"/>
      <c r="AP929" s="3"/>
      <c r="AQ929" s="3"/>
      <c r="AR929" s="90">
        <f t="shared" si="297"/>
        <v>0</v>
      </c>
      <c r="AS929" s="91">
        <f t="shared" si="298"/>
        <v>0</v>
      </c>
      <c r="AT929" s="89">
        <f>SUM(AS$9:AS929)*RLR</f>
        <v>120</v>
      </c>
      <c r="AU929" s="90">
        <f>AT929-SUM(AW$9:AW929)</f>
        <v>1.7752044627864052</v>
      </c>
      <c r="AV929" s="48">
        <f t="shared" si="292"/>
        <v>0.24590163934426232</v>
      </c>
      <c r="AW929" s="31">
        <f t="shared" si="299"/>
        <v>4.3796162733217335E-3</v>
      </c>
      <c r="AX929" s="90">
        <f>SUM(AW$9:AW929)*RRF</f>
        <v>82.757356876049514</v>
      </c>
      <c r="AY929" s="96"/>
    </row>
    <row r="930" spans="1:51" x14ac:dyDescent="0.25">
      <c r="A930" s="14">
        <f t="shared" si="293"/>
        <v>9.2100000000000009</v>
      </c>
      <c r="B930" s="59">
        <f>IF($B$4="AY",0,IFERROR(P*INDEX('UWYr writing pattern'!$C$4:$C$18,MATCH('Extended model w.Calcs'!$A930,'UWYr writing pattern'!$A$4:$A$18,0)) / 25,B929))</f>
        <v>0</v>
      </c>
      <c r="C930" s="36">
        <f t="shared" si="294"/>
        <v>7.5255001833536258E-60</v>
      </c>
      <c r="E930" s="48">
        <f t="shared" si="280"/>
        <v>27.630000000000003</v>
      </c>
      <c r="F930" s="34">
        <f t="shared" si="295"/>
        <v>2.868837086471824E-60</v>
      </c>
      <c r="G930" s="31">
        <f>SUM($F$9:F930)*RLR</f>
        <v>119.99999999999996</v>
      </c>
      <c r="H930" s="32"/>
      <c r="I930" s="36">
        <f>G930-SUM($L$9:L930)</f>
        <v>3.4895654204497646</v>
      </c>
      <c r="K930" s="48">
        <f t="shared" si="281"/>
        <v>0.24570024570024568</v>
      </c>
      <c r="L930" s="31">
        <f t="shared" si="296"/>
        <v>8.6020511596954022E-3</v>
      </c>
      <c r="M930" s="36">
        <f>SUM($L$9:L930)*RRF</f>
        <v>81.557304205685128</v>
      </c>
      <c r="N930" s="33"/>
      <c r="O930" s="36">
        <f t="shared" si="282"/>
        <v>85.046869626134892</v>
      </c>
      <c r="P930" s="33"/>
      <c r="Q930" s="33"/>
      <c r="R930" s="33"/>
      <c r="S930" s="33"/>
      <c r="T930" s="33"/>
      <c r="U930" s="33"/>
      <c r="V930" s="33"/>
      <c r="W930" s="31">
        <f t="shared" si="283"/>
        <v>6.3214201540170446E-60</v>
      </c>
      <c r="X930" s="31">
        <f t="shared" si="284"/>
        <v>2.4426957943148349</v>
      </c>
      <c r="Y930" s="31">
        <f t="shared" si="285"/>
        <v>2.4426957943148349</v>
      </c>
      <c r="Z930" s="31">
        <f t="shared" si="286"/>
        <v>-1.0468696261348924</v>
      </c>
      <c r="AA930" s="31"/>
      <c r="AB930" s="31"/>
      <c r="AC930" s="31"/>
      <c r="AD930" s="31"/>
      <c r="AE930" s="31"/>
      <c r="AF930" s="31"/>
      <c r="AG930" s="31"/>
      <c r="AH930" s="33">
        <f t="shared" si="287"/>
        <v>0.9709202881629182</v>
      </c>
      <c r="AI930" s="33">
        <f t="shared" si="288"/>
        <v>1.0124627336444629</v>
      </c>
      <c r="AJ930" s="33">
        <f t="shared" si="289"/>
        <v>0.99999999999999967</v>
      </c>
      <c r="AK930" s="95">
        <f t="shared" si="290"/>
        <v>0.98516741750929704</v>
      </c>
      <c r="AL930" s="3">
        <f t="shared" si="291"/>
        <v>0.98524300661741071</v>
      </c>
      <c r="AM930" s="3"/>
      <c r="AN930" s="3"/>
      <c r="AO930" s="3"/>
      <c r="AP930" s="3"/>
      <c r="AQ930" s="3"/>
      <c r="AR930" s="90">
        <f t="shared" si="297"/>
        <v>0</v>
      </c>
      <c r="AS930" s="91">
        <f t="shared" si="298"/>
        <v>0</v>
      </c>
      <c r="AT930" s="89">
        <f>SUM(AS$9:AS930)*RLR</f>
        <v>120</v>
      </c>
      <c r="AU930" s="90">
        <f>AT930-SUM(AW$9:AW930)</f>
        <v>1.7708392059107041</v>
      </c>
      <c r="AV930" s="48">
        <f t="shared" si="292"/>
        <v>0.24570024570024568</v>
      </c>
      <c r="AW930" s="31">
        <f t="shared" si="299"/>
        <v>4.3652568757042752E-3</v>
      </c>
      <c r="AX930" s="90">
        <f>SUM(AW$9:AW930)*RRF</f>
        <v>82.760412555862501</v>
      </c>
      <c r="AY930" s="96"/>
    </row>
    <row r="931" spans="1:51" x14ac:dyDescent="0.25">
      <c r="A931" s="14">
        <f t="shared" si="293"/>
        <v>9.2200000000000006</v>
      </c>
      <c r="B931" s="59">
        <f>IF($B$4="AY",0,IFERROR(P*INDEX('UWYr writing pattern'!$C$4:$C$18,MATCH('Extended model w.Calcs'!$A931,'UWYr writing pattern'!$A$4:$A$18,0)) / 25,B930))</f>
        <v>0</v>
      </c>
      <c r="C931" s="36">
        <f t="shared" si="294"/>
        <v>5.4462044826930187E-60</v>
      </c>
      <c r="E931" s="48">
        <f t="shared" si="280"/>
        <v>27.660000000000004</v>
      </c>
      <c r="F931" s="34">
        <f t="shared" si="295"/>
        <v>2.0792957006606072E-60</v>
      </c>
      <c r="G931" s="31">
        <f>SUM($F$9:F931)*RLR</f>
        <v>119.99999999999996</v>
      </c>
      <c r="H931" s="32"/>
      <c r="I931" s="36">
        <f>G931-SUM($L$9:L931)</f>
        <v>3.4809915496378494</v>
      </c>
      <c r="K931" s="48">
        <f t="shared" si="281"/>
        <v>0.24549918166939441</v>
      </c>
      <c r="L931" s="31">
        <f t="shared" si="296"/>
        <v>8.5738708119158825E-3</v>
      </c>
      <c r="M931" s="36">
        <f>SUM($L$9:L931)*RRF</f>
        <v>81.563305915253466</v>
      </c>
      <c r="N931" s="33"/>
      <c r="O931" s="36">
        <f t="shared" si="282"/>
        <v>85.044297464891315</v>
      </c>
      <c r="P931" s="33"/>
      <c r="Q931" s="33"/>
      <c r="R931" s="33"/>
      <c r="S931" s="33"/>
      <c r="T931" s="33"/>
      <c r="U931" s="33"/>
      <c r="V931" s="33"/>
      <c r="W931" s="31">
        <f t="shared" si="283"/>
        <v>4.574811765462135E-60</v>
      </c>
      <c r="X931" s="31">
        <f t="shared" si="284"/>
        <v>2.4366940847464944</v>
      </c>
      <c r="Y931" s="31">
        <f t="shared" si="285"/>
        <v>2.4366940847464944</v>
      </c>
      <c r="Z931" s="31">
        <f t="shared" si="286"/>
        <v>-1.044297464891315</v>
      </c>
      <c r="AA931" s="31"/>
      <c r="AB931" s="31"/>
      <c r="AC931" s="31"/>
      <c r="AD931" s="31"/>
      <c r="AE931" s="31"/>
      <c r="AF931" s="31"/>
      <c r="AG931" s="31"/>
      <c r="AH931" s="33">
        <f t="shared" si="287"/>
        <v>0.97099173708635078</v>
      </c>
      <c r="AI931" s="33">
        <f t="shared" si="288"/>
        <v>1.0124321126772775</v>
      </c>
      <c r="AJ931" s="33">
        <f t="shared" si="289"/>
        <v>0.99999999999999967</v>
      </c>
      <c r="AK931" s="95">
        <f t="shared" si="290"/>
        <v>0.98520380158747733</v>
      </c>
      <c r="AL931" s="3">
        <f t="shared" si="291"/>
        <v>0.98527926458640969</v>
      </c>
      <c r="AM931" s="3"/>
      <c r="AN931" s="3"/>
      <c r="AO931" s="3"/>
      <c r="AP931" s="3"/>
      <c r="AQ931" s="3"/>
      <c r="AR931" s="90">
        <f t="shared" si="297"/>
        <v>0</v>
      </c>
      <c r="AS931" s="91">
        <f t="shared" si="298"/>
        <v>0</v>
      </c>
      <c r="AT931" s="89">
        <f>SUM(AS$9:AS931)*RLR</f>
        <v>120</v>
      </c>
      <c r="AU931" s="90">
        <f>AT931-SUM(AW$9:AW931)</f>
        <v>1.7664882496308252</v>
      </c>
      <c r="AV931" s="48">
        <f t="shared" si="292"/>
        <v>0.24549918166939441</v>
      </c>
      <c r="AW931" s="31">
        <f t="shared" si="299"/>
        <v>4.3509562798788792E-3</v>
      </c>
      <c r="AX931" s="90">
        <f>SUM(AW$9:AW931)*RRF</f>
        <v>82.763458225258418</v>
      </c>
      <c r="AY931" s="96"/>
    </row>
    <row r="932" spans="1:51" x14ac:dyDescent="0.25">
      <c r="A932" s="14">
        <f t="shared" si="293"/>
        <v>9.23</v>
      </c>
      <c r="B932" s="59">
        <f>IF($B$4="AY",0,IFERROR(P*INDEX('UWYr writing pattern'!$C$4:$C$18,MATCH('Extended model w.Calcs'!$A932,'UWYr writing pattern'!$A$4:$A$18,0)) / 25,B931))</f>
        <v>0</v>
      </c>
      <c r="C932" s="36">
        <f t="shared" si="294"/>
        <v>3.9397843227801297E-60</v>
      </c>
      <c r="E932" s="48">
        <f t="shared" si="280"/>
        <v>27.69</v>
      </c>
      <c r="F932" s="34">
        <f t="shared" si="295"/>
        <v>1.5064201599128893E-60</v>
      </c>
      <c r="G932" s="31">
        <f>SUM($F$9:F932)*RLR</f>
        <v>119.99999999999996</v>
      </c>
      <c r="H932" s="32"/>
      <c r="I932" s="36">
        <f>G932-SUM($L$9:L932)</f>
        <v>3.472445743869514</v>
      </c>
      <c r="K932" s="48">
        <f t="shared" si="281"/>
        <v>0.24529844644317253</v>
      </c>
      <c r="L932" s="31">
        <f t="shared" si="296"/>
        <v>8.5458057683416924E-3</v>
      </c>
      <c r="M932" s="36">
        <f>SUM($L$9:L932)*RRF</f>
        <v>81.569287979291303</v>
      </c>
      <c r="N932" s="33"/>
      <c r="O932" s="36">
        <f t="shared" si="282"/>
        <v>85.041733723160817</v>
      </c>
      <c r="P932" s="33"/>
      <c r="Q932" s="33"/>
      <c r="R932" s="33"/>
      <c r="S932" s="33"/>
      <c r="T932" s="33"/>
      <c r="U932" s="33"/>
      <c r="V932" s="33"/>
      <c r="W932" s="31">
        <f t="shared" si="283"/>
        <v>3.3094188311353085E-60</v>
      </c>
      <c r="X932" s="31">
        <f t="shared" si="284"/>
        <v>2.4307120207086594</v>
      </c>
      <c r="Y932" s="31">
        <f t="shared" si="285"/>
        <v>2.4307120207086594</v>
      </c>
      <c r="Z932" s="31">
        <f t="shared" si="286"/>
        <v>-1.0417337231608172</v>
      </c>
      <c r="AA932" s="31"/>
      <c r="AB932" s="31"/>
      <c r="AC932" s="31"/>
      <c r="AD932" s="31"/>
      <c r="AE932" s="31"/>
      <c r="AF932" s="31"/>
      <c r="AG932" s="31"/>
      <c r="AH932" s="33">
        <f t="shared" si="287"/>
        <v>0.97106295213442029</v>
      </c>
      <c r="AI932" s="33">
        <f t="shared" si="288"/>
        <v>1.0124015919423908</v>
      </c>
      <c r="AJ932" s="33">
        <f t="shared" si="289"/>
        <v>0.99999999999999967</v>
      </c>
      <c r="AK932" s="95">
        <f t="shared" si="290"/>
        <v>0.98524006676350762</v>
      </c>
      <c r="AL932" s="3">
        <f t="shared" si="291"/>
        <v>0.98531540387138572</v>
      </c>
      <c r="AM932" s="3"/>
      <c r="AN932" s="3"/>
      <c r="AO932" s="3"/>
      <c r="AP932" s="3"/>
      <c r="AQ932" s="3"/>
      <c r="AR932" s="90">
        <f t="shared" si="297"/>
        <v>0</v>
      </c>
      <c r="AS932" s="91">
        <f t="shared" si="298"/>
        <v>0</v>
      </c>
      <c r="AT932" s="89">
        <f>SUM(AS$9:AS932)*RLR</f>
        <v>120</v>
      </c>
      <c r="AU932" s="90">
        <f>AT932-SUM(AW$9:AW932)</f>
        <v>1.7621515354337021</v>
      </c>
      <c r="AV932" s="48">
        <f t="shared" si="292"/>
        <v>0.24529844644317253</v>
      </c>
      <c r="AW932" s="31">
        <f t="shared" si="299"/>
        <v>4.3367141971296852E-3</v>
      </c>
      <c r="AX932" s="90">
        <f>SUM(AW$9:AW932)*RRF</f>
        <v>82.7664939251964</v>
      </c>
      <c r="AY932" s="96"/>
    </row>
    <row r="933" spans="1:51" x14ac:dyDescent="0.25">
      <c r="A933" s="14">
        <f t="shared" si="293"/>
        <v>9.24</v>
      </c>
      <c r="B933" s="59">
        <f>IF($B$4="AY",0,IFERROR(P*INDEX('UWYr writing pattern'!$C$4:$C$18,MATCH('Extended model w.Calcs'!$A933,'UWYr writing pattern'!$A$4:$A$18,0)) / 25,B932))</f>
        <v>0</v>
      </c>
      <c r="C933" s="36">
        <f t="shared" si="294"/>
        <v>2.8488580438023117E-60</v>
      </c>
      <c r="E933" s="48">
        <f t="shared" si="280"/>
        <v>27.72</v>
      </c>
      <c r="F933" s="34">
        <f t="shared" si="295"/>
        <v>1.090926278977818E-60</v>
      </c>
      <c r="G933" s="31">
        <f>SUM($F$9:F933)*RLR</f>
        <v>119.99999999999996</v>
      </c>
      <c r="H933" s="32"/>
      <c r="I933" s="36">
        <f>G933-SUM($L$9:L933)</f>
        <v>3.4639278884062179</v>
      </c>
      <c r="K933" s="48">
        <f t="shared" si="281"/>
        <v>0.24509803921568626</v>
      </c>
      <c r="L933" s="31">
        <f t="shared" si="296"/>
        <v>8.5178554632939843E-3</v>
      </c>
      <c r="M933" s="36">
        <f>SUM($L$9:L933)*RRF</f>
        <v>81.575250478115606</v>
      </c>
      <c r="N933" s="33"/>
      <c r="O933" s="36">
        <f t="shared" si="282"/>
        <v>85.039178366521824</v>
      </c>
      <c r="P933" s="33"/>
      <c r="Q933" s="33"/>
      <c r="R933" s="33"/>
      <c r="S933" s="33"/>
      <c r="T933" s="33"/>
      <c r="U933" s="33"/>
      <c r="V933" s="33"/>
      <c r="W933" s="31">
        <f t="shared" si="283"/>
        <v>2.3930407567939415E-60</v>
      </c>
      <c r="X933" s="31">
        <f t="shared" si="284"/>
        <v>2.4247495218843524</v>
      </c>
      <c r="Y933" s="31">
        <f t="shared" si="285"/>
        <v>2.4247495218843524</v>
      </c>
      <c r="Z933" s="31">
        <f t="shared" si="286"/>
        <v>-1.0391783665218242</v>
      </c>
      <c r="AA933" s="31"/>
      <c r="AB933" s="31"/>
      <c r="AC933" s="31"/>
      <c r="AD933" s="31"/>
      <c r="AE933" s="31"/>
      <c r="AF933" s="31"/>
      <c r="AG933" s="31"/>
      <c r="AH933" s="33">
        <f t="shared" si="287"/>
        <v>0.97113393426328098</v>
      </c>
      <c r="AI933" s="33">
        <f t="shared" si="288"/>
        <v>1.0123711710300216</v>
      </c>
      <c r="AJ933" s="33">
        <f t="shared" si="289"/>
        <v>0.99999999999999967</v>
      </c>
      <c r="AK933" s="95">
        <f t="shared" si="290"/>
        <v>0.98527621352270245</v>
      </c>
      <c r="AL933" s="3">
        <f t="shared" si="291"/>
        <v>0.98535142495755557</v>
      </c>
      <c r="AM933" s="3"/>
      <c r="AN933" s="3"/>
      <c r="AO933" s="3"/>
      <c r="AP933" s="3"/>
      <c r="AQ933" s="3"/>
      <c r="AR933" s="90">
        <f t="shared" si="297"/>
        <v>0</v>
      </c>
      <c r="AS933" s="91">
        <f t="shared" si="298"/>
        <v>0</v>
      </c>
      <c r="AT933" s="89">
        <f>SUM(AS$9:AS933)*RLR</f>
        <v>120</v>
      </c>
      <c r="AU933" s="90">
        <f>AT933-SUM(AW$9:AW933)</f>
        <v>1.7578290050933134</v>
      </c>
      <c r="AV933" s="48">
        <f t="shared" si="292"/>
        <v>0.24509803921568626</v>
      </c>
      <c r="AW933" s="31">
        <f t="shared" si="299"/>
        <v>4.3225303403933817E-3</v>
      </c>
      <c r="AX933" s="90">
        <f>SUM(AW$9:AW933)*RRF</f>
        <v>82.769519696434671</v>
      </c>
      <c r="AY933" s="96"/>
    </row>
    <row r="934" spans="1:51" x14ac:dyDescent="0.25">
      <c r="A934" s="14">
        <f t="shared" si="293"/>
        <v>9.25</v>
      </c>
      <c r="B934" s="59">
        <f>IF($B$4="AY",0,IFERROR(P*INDEX('UWYr writing pattern'!$C$4:$C$18,MATCH('Extended model w.Calcs'!$A934,'UWYr writing pattern'!$A$4:$A$18,0)) / 25,B933))</f>
        <v>0</v>
      </c>
      <c r="C934" s="36">
        <f t="shared" si="294"/>
        <v>2.0591545940603109E-60</v>
      </c>
      <c r="E934" s="48">
        <f t="shared" si="280"/>
        <v>27.75</v>
      </c>
      <c r="F934" s="34">
        <f t="shared" si="295"/>
        <v>7.8970344974200085E-61</v>
      </c>
      <c r="G934" s="31">
        <f>SUM($F$9:F934)*RLR</f>
        <v>119.99999999999996</v>
      </c>
      <c r="H934" s="32"/>
      <c r="I934" s="36">
        <f>G934-SUM($L$9:L934)</f>
        <v>3.4554378690718863</v>
      </c>
      <c r="K934" s="48">
        <f t="shared" si="281"/>
        <v>0.24489795918367346</v>
      </c>
      <c r="L934" s="31">
        <f t="shared" si="296"/>
        <v>8.4900193343289652E-3</v>
      </c>
      <c r="M934" s="36">
        <f>SUM($L$9:L934)*RRF</f>
        <v>81.581193491649643</v>
      </c>
      <c r="N934" s="33"/>
      <c r="O934" s="36">
        <f t="shared" si="282"/>
        <v>85.036631360721529</v>
      </c>
      <c r="P934" s="33"/>
      <c r="Q934" s="33"/>
      <c r="R934" s="33"/>
      <c r="S934" s="33"/>
      <c r="T934" s="33"/>
      <c r="U934" s="33"/>
      <c r="V934" s="33"/>
      <c r="W934" s="31">
        <f t="shared" si="283"/>
        <v>1.729689859010661E-60</v>
      </c>
      <c r="X934" s="31">
        <f t="shared" si="284"/>
        <v>2.4188065083503201</v>
      </c>
      <c r="Y934" s="31">
        <f t="shared" si="285"/>
        <v>2.4188065083503201</v>
      </c>
      <c r="Z934" s="31">
        <f t="shared" si="286"/>
        <v>-1.0366313607215289</v>
      </c>
      <c r="AA934" s="31"/>
      <c r="AB934" s="31"/>
      <c r="AC934" s="31"/>
      <c r="AD934" s="31"/>
      <c r="AE934" s="31"/>
      <c r="AF934" s="31"/>
      <c r="AG934" s="31"/>
      <c r="AH934" s="33">
        <f t="shared" si="287"/>
        <v>0.97120468442440056</v>
      </c>
      <c r="AI934" s="33">
        <f t="shared" si="288"/>
        <v>1.0123408495323991</v>
      </c>
      <c r="AJ934" s="33">
        <f t="shared" si="289"/>
        <v>0.99999999999999967</v>
      </c>
      <c r="AK934" s="95">
        <f t="shared" si="290"/>
        <v>0.9853122423480013</v>
      </c>
      <c r="AL934" s="3">
        <f t="shared" si="291"/>
        <v>0.98538732832775777</v>
      </c>
      <c r="AM934" s="3"/>
      <c r="AN934" s="3"/>
      <c r="AO934" s="3"/>
      <c r="AP934" s="3"/>
      <c r="AQ934" s="3"/>
      <c r="AR934" s="90">
        <f t="shared" si="297"/>
        <v>0</v>
      </c>
      <c r="AS934" s="91">
        <f t="shared" si="298"/>
        <v>0</v>
      </c>
      <c r="AT934" s="89">
        <f>SUM(AS$9:AS934)*RLR</f>
        <v>120</v>
      </c>
      <c r="AU934" s="90">
        <f>AT934-SUM(AW$9:AW934)</f>
        <v>1.7535206006690629</v>
      </c>
      <c r="AV934" s="48">
        <f t="shared" si="292"/>
        <v>0.24489795918367346</v>
      </c>
      <c r="AW934" s="31">
        <f t="shared" si="299"/>
        <v>4.3084044242483171E-3</v>
      </c>
      <c r="AX934" s="90">
        <f>SUM(AW$9:AW934)*RRF</f>
        <v>82.772535579531649</v>
      </c>
      <c r="AY934" s="96"/>
    </row>
    <row r="935" spans="1:51" x14ac:dyDescent="0.25">
      <c r="A935" s="14">
        <f t="shared" si="293"/>
        <v>9.26</v>
      </c>
      <c r="B935" s="59">
        <f>IF($B$4="AY",0,IFERROR(P*INDEX('UWYr writing pattern'!$C$4:$C$18,MATCH('Extended model w.Calcs'!$A935,'UWYr writing pattern'!$A$4:$A$18,0)) / 25,B934))</f>
        <v>0</v>
      </c>
      <c r="C935" s="36">
        <f t="shared" si="294"/>
        <v>1.4877391942085746E-60</v>
      </c>
      <c r="E935" s="48">
        <f t="shared" si="280"/>
        <v>27.78</v>
      </c>
      <c r="F935" s="34">
        <f t="shared" si="295"/>
        <v>5.7141539985173626E-61</v>
      </c>
      <c r="G935" s="31">
        <f>SUM($F$9:F935)*RLR</f>
        <v>119.99999999999996</v>
      </c>
      <c r="H935" s="32"/>
      <c r="I935" s="36">
        <f>G935-SUM($L$9:L935)</f>
        <v>3.44697557224967</v>
      </c>
      <c r="K935" s="48">
        <f t="shared" si="281"/>
        <v>0.24469820554649266</v>
      </c>
      <c r="L935" s="31">
        <f t="shared" si="296"/>
        <v>8.4622968222168634E-3</v>
      </c>
      <c r="M935" s="36">
        <f>SUM($L$9:L935)*RRF</f>
        <v>81.5871170994252</v>
      </c>
      <c r="N935" s="33"/>
      <c r="O935" s="36">
        <f t="shared" si="282"/>
        <v>85.03409267167487</v>
      </c>
      <c r="P935" s="33"/>
      <c r="Q935" s="33"/>
      <c r="R935" s="33"/>
      <c r="S935" s="33"/>
      <c r="T935" s="33"/>
      <c r="U935" s="33"/>
      <c r="V935" s="33"/>
      <c r="W935" s="31">
        <f t="shared" si="283"/>
        <v>1.2497009231352026E-60</v>
      </c>
      <c r="X935" s="31">
        <f t="shared" si="284"/>
        <v>2.4128829005747687</v>
      </c>
      <c r="Y935" s="31">
        <f t="shared" si="285"/>
        <v>2.4128829005747687</v>
      </c>
      <c r="Z935" s="31">
        <f t="shared" si="286"/>
        <v>-1.0340926716748697</v>
      </c>
      <c r="AA935" s="31"/>
      <c r="AB935" s="31"/>
      <c r="AC935" s="31"/>
      <c r="AD935" s="31"/>
      <c r="AE935" s="31"/>
      <c r="AF935" s="31"/>
      <c r="AG935" s="31"/>
      <c r="AH935" s="33">
        <f t="shared" si="287"/>
        <v>0.97127520356458574</v>
      </c>
      <c r="AI935" s="33">
        <f t="shared" si="288"/>
        <v>1.0123106270437485</v>
      </c>
      <c r="AJ935" s="33">
        <f t="shared" si="289"/>
        <v>0.99999999999999967</v>
      </c>
      <c r="AK935" s="95">
        <f t="shared" si="290"/>
        <v>0.98534815371998197</v>
      </c>
      <c r="AL935" s="3">
        <f t="shared" si="291"/>
        <v>0.98542311446246533</v>
      </c>
      <c r="AM935" s="3"/>
      <c r="AN935" s="3"/>
      <c r="AO935" s="3"/>
      <c r="AP935" s="3"/>
      <c r="AQ935" s="3"/>
      <c r="AR935" s="90">
        <f t="shared" si="297"/>
        <v>0</v>
      </c>
      <c r="AS935" s="91">
        <f t="shared" si="298"/>
        <v>0</v>
      </c>
      <c r="AT935" s="89">
        <f>SUM(AS$9:AS935)*RLR</f>
        <v>120</v>
      </c>
      <c r="AU935" s="90">
        <f>AT935-SUM(AW$9:AW935)</f>
        <v>1.7492262645041592</v>
      </c>
      <c r="AV935" s="48">
        <f t="shared" si="292"/>
        <v>0.24469820554649266</v>
      </c>
      <c r="AW935" s="31">
        <f t="shared" si="299"/>
        <v>4.2943361649038277E-3</v>
      </c>
      <c r="AX935" s="90">
        <f>SUM(AW$9:AW935)*RRF</f>
        <v>82.775541614847086</v>
      </c>
      <c r="AY935" s="96"/>
    </row>
    <row r="936" spans="1:51" x14ac:dyDescent="0.25">
      <c r="A936" s="14">
        <f t="shared" si="293"/>
        <v>9.27</v>
      </c>
      <c r="B936" s="59">
        <f>IF($B$4="AY",0,IFERROR(P*INDEX('UWYr writing pattern'!$C$4:$C$18,MATCH('Extended model w.Calcs'!$A936,'UWYr writing pattern'!$A$4:$A$18,0)) / 25,B935))</f>
        <v>0</v>
      </c>
      <c r="C936" s="36">
        <f t="shared" si="294"/>
        <v>1.0744452460574325E-60</v>
      </c>
      <c r="E936" s="48">
        <f t="shared" si="280"/>
        <v>27.81</v>
      </c>
      <c r="F936" s="34">
        <f t="shared" si="295"/>
        <v>4.1329394815114201E-61</v>
      </c>
      <c r="G936" s="31">
        <f>SUM($F$9:F936)*RLR</f>
        <v>119.99999999999996</v>
      </c>
      <c r="H936" s="32"/>
      <c r="I936" s="36">
        <f>G936-SUM($L$9:L936)</f>
        <v>3.4385408848787478</v>
      </c>
      <c r="K936" s="48">
        <f t="shared" si="281"/>
        <v>0.24449877750611249</v>
      </c>
      <c r="L936" s="31">
        <f t="shared" si="296"/>
        <v>8.4346873709208892E-3</v>
      </c>
      <c r="M936" s="36">
        <f>SUM($L$9:L936)*RRF</f>
        <v>81.593021380584844</v>
      </c>
      <c r="N936" s="33"/>
      <c r="O936" s="36">
        <f t="shared" si="282"/>
        <v>85.031562265463592</v>
      </c>
      <c r="P936" s="33"/>
      <c r="Q936" s="33"/>
      <c r="R936" s="33"/>
      <c r="S936" s="33"/>
      <c r="T936" s="33"/>
      <c r="U936" s="33"/>
      <c r="V936" s="33"/>
      <c r="W936" s="31">
        <f t="shared" si="283"/>
        <v>9.0253400668824316E-61</v>
      </c>
      <c r="X936" s="31">
        <f t="shared" si="284"/>
        <v>2.4069786194151233</v>
      </c>
      <c r="Y936" s="31">
        <f t="shared" si="285"/>
        <v>2.4069786194151233</v>
      </c>
      <c r="Z936" s="31">
        <f t="shared" si="286"/>
        <v>-1.0315622654635916</v>
      </c>
      <c r="AA936" s="31"/>
      <c r="AB936" s="31"/>
      <c r="AC936" s="31"/>
      <c r="AD936" s="31"/>
      <c r="AE936" s="31"/>
      <c r="AF936" s="31"/>
      <c r="AG936" s="31"/>
      <c r="AH936" s="33">
        <f t="shared" si="287"/>
        <v>0.97134549262601</v>
      </c>
      <c r="AI936" s="33">
        <f t="shared" si="288"/>
        <v>1.0122805031602808</v>
      </c>
      <c r="AJ936" s="33">
        <f t="shared" si="289"/>
        <v>0.99999999999999967</v>
      </c>
      <c r="AK936" s="95">
        <f t="shared" si="290"/>
        <v>0.98538394811687446</v>
      </c>
      <c r="AL936" s="3">
        <f t="shared" si="291"/>
        <v>0.98545878383980023</v>
      </c>
      <c r="AM936" s="3"/>
      <c r="AN936" s="3"/>
      <c r="AO936" s="3"/>
      <c r="AP936" s="3"/>
      <c r="AQ936" s="3"/>
      <c r="AR936" s="90">
        <f t="shared" si="297"/>
        <v>0</v>
      </c>
      <c r="AS936" s="91">
        <f t="shared" si="298"/>
        <v>0</v>
      </c>
      <c r="AT936" s="89">
        <f>SUM(AS$9:AS936)*RLR</f>
        <v>120</v>
      </c>
      <c r="AU936" s="90">
        <f>AT936-SUM(AW$9:AW936)</f>
        <v>1.7449459392239675</v>
      </c>
      <c r="AV936" s="48">
        <f t="shared" si="292"/>
        <v>0.24449877750611249</v>
      </c>
      <c r="AW936" s="31">
        <f t="shared" si="299"/>
        <v>4.280325280189623E-3</v>
      </c>
      <c r="AX936" s="90">
        <f>SUM(AW$9:AW936)*RRF</f>
        <v>82.778537842543216</v>
      </c>
      <c r="AY936" s="96"/>
    </row>
    <row r="937" spans="1:51" x14ac:dyDescent="0.25">
      <c r="A937" s="14">
        <f t="shared" si="293"/>
        <v>9.2799999999999994</v>
      </c>
      <c r="B937" s="59">
        <f>IF($B$4="AY",0,IFERROR(P*INDEX('UWYr writing pattern'!$C$4:$C$18,MATCH('Extended model w.Calcs'!$A937,'UWYr writing pattern'!$A$4:$A$18,0)) / 25,B936))</f>
        <v>0</v>
      </c>
      <c r="C937" s="36">
        <f t="shared" si="294"/>
        <v>7.7564202312886064E-61</v>
      </c>
      <c r="E937" s="48">
        <f t="shared" si="280"/>
        <v>27.839999999999996</v>
      </c>
      <c r="F937" s="34">
        <f t="shared" si="295"/>
        <v>2.9880322292857195E-61</v>
      </c>
      <c r="G937" s="31">
        <f>SUM($F$9:F937)*RLR</f>
        <v>119.99999999999996</v>
      </c>
      <c r="H937" s="32"/>
      <c r="I937" s="36">
        <f>G937-SUM($L$9:L937)</f>
        <v>3.4301336944511718</v>
      </c>
      <c r="K937" s="48">
        <f t="shared" si="281"/>
        <v>0.244299674267101</v>
      </c>
      <c r="L937" s="31">
        <f t="shared" si="296"/>
        <v>8.4071904275764015E-3</v>
      </c>
      <c r="M937" s="36">
        <f>SUM($L$9:L937)*RRF</f>
        <v>81.598906413884151</v>
      </c>
      <c r="N937" s="33"/>
      <c r="O937" s="36">
        <f t="shared" si="282"/>
        <v>85.029040108335323</v>
      </c>
      <c r="P937" s="33"/>
      <c r="Q937" s="33"/>
      <c r="R937" s="33"/>
      <c r="S937" s="33"/>
      <c r="T937" s="33"/>
      <c r="U937" s="33"/>
      <c r="V937" s="33"/>
      <c r="W937" s="31">
        <f t="shared" si="283"/>
        <v>6.5153929942824295E-61</v>
      </c>
      <c r="X937" s="31">
        <f t="shared" si="284"/>
        <v>2.4010935861158202</v>
      </c>
      <c r="Y937" s="31">
        <f t="shared" si="285"/>
        <v>2.4010935861158202</v>
      </c>
      <c r="Z937" s="31">
        <f t="shared" si="286"/>
        <v>-1.0290401083353231</v>
      </c>
      <c r="AA937" s="31"/>
      <c r="AB937" s="31"/>
      <c r="AC937" s="31"/>
      <c r="AD937" s="31"/>
      <c r="AE937" s="31"/>
      <c r="AF937" s="31"/>
      <c r="AG937" s="31"/>
      <c r="AH937" s="33">
        <f t="shared" si="287"/>
        <v>0.9714155525462399</v>
      </c>
      <c r="AI937" s="33">
        <f t="shared" si="288"/>
        <v>1.0122504774801824</v>
      </c>
      <c r="AJ937" s="33">
        <f t="shared" si="289"/>
        <v>0.99999999999999967</v>
      </c>
      <c r="AK937" s="95">
        <f t="shared" si="290"/>
        <v>0.98541962601457367</v>
      </c>
      <c r="AL937" s="3">
        <f t="shared" si="291"/>
        <v>0.98549433693554656</v>
      </c>
      <c r="AM937" s="3"/>
      <c r="AN937" s="3"/>
      <c r="AO937" s="3"/>
      <c r="AP937" s="3"/>
      <c r="AQ937" s="3"/>
      <c r="AR937" s="90">
        <f t="shared" si="297"/>
        <v>0</v>
      </c>
      <c r="AS937" s="91">
        <f t="shared" si="298"/>
        <v>0</v>
      </c>
      <c r="AT937" s="89">
        <f>SUM(AS$9:AS937)*RLR</f>
        <v>120</v>
      </c>
      <c r="AU937" s="90">
        <f>AT937-SUM(AW$9:AW937)</f>
        <v>1.7406795677344178</v>
      </c>
      <c r="AV937" s="48">
        <f t="shared" si="292"/>
        <v>0.244299674267101</v>
      </c>
      <c r="AW937" s="31">
        <f t="shared" si="299"/>
        <v>4.2663714895451533E-3</v>
      </c>
      <c r="AX937" s="90">
        <f>SUM(AW$9:AW937)*RRF</f>
        <v>82.781524302585908</v>
      </c>
      <c r="AY937" s="96"/>
    </row>
    <row r="938" spans="1:51" x14ac:dyDescent="0.25">
      <c r="A938" s="14">
        <f t="shared" si="293"/>
        <v>9.2899999999999991</v>
      </c>
      <c r="B938" s="59">
        <f>IF($B$4="AY",0,IFERROR(P*INDEX('UWYr writing pattern'!$C$4:$C$18,MATCH('Extended model w.Calcs'!$A938,'UWYr writing pattern'!$A$4:$A$18,0)) / 25,B937))</f>
        <v>0</v>
      </c>
      <c r="C938" s="36">
        <f t="shared" si="294"/>
        <v>5.5970328388978589E-61</v>
      </c>
      <c r="E938" s="48">
        <f t="shared" si="280"/>
        <v>27.869999999999997</v>
      </c>
      <c r="F938" s="34">
        <f t="shared" si="295"/>
        <v>2.1593873923907479E-61</v>
      </c>
      <c r="G938" s="31">
        <f>SUM($F$9:F938)*RLR</f>
        <v>119.99999999999996</v>
      </c>
      <c r="H938" s="32"/>
      <c r="I938" s="36">
        <f>G938-SUM($L$9:L938)</f>
        <v>3.4217538890086985</v>
      </c>
      <c r="K938" s="48">
        <f t="shared" si="281"/>
        <v>0.24410089503661514</v>
      </c>
      <c r="L938" s="31">
        <f t="shared" si="296"/>
        <v>8.3798054424702902E-3</v>
      </c>
      <c r="M938" s="36">
        <f>SUM($L$9:L938)*RRF</f>
        <v>81.604772277693883</v>
      </c>
      <c r="N938" s="33"/>
      <c r="O938" s="36">
        <f t="shared" si="282"/>
        <v>85.026526166702581</v>
      </c>
      <c r="P938" s="33"/>
      <c r="Q938" s="33"/>
      <c r="R938" s="33"/>
      <c r="S938" s="33"/>
      <c r="T938" s="33"/>
      <c r="U938" s="33"/>
      <c r="V938" s="33"/>
      <c r="W938" s="31">
        <f t="shared" si="283"/>
        <v>4.7015075846742009E-61</v>
      </c>
      <c r="X938" s="31">
        <f t="shared" si="284"/>
        <v>2.3952277223060889</v>
      </c>
      <c r="Y938" s="31">
        <f t="shared" si="285"/>
        <v>2.3952277223060889</v>
      </c>
      <c r="Z938" s="31">
        <f t="shared" si="286"/>
        <v>-1.0265261667025811</v>
      </c>
      <c r="AA938" s="31"/>
      <c r="AB938" s="31"/>
      <c r="AC938" s="31"/>
      <c r="AD938" s="31"/>
      <c r="AE938" s="31"/>
      <c r="AF938" s="31"/>
      <c r="AG938" s="31"/>
      <c r="AH938" s="33">
        <f t="shared" si="287"/>
        <v>0.97148538425826048</v>
      </c>
      <c r="AI938" s="33">
        <f t="shared" si="288"/>
        <v>1.0122205496036021</v>
      </c>
      <c r="AJ938" s="33">
        <f t="shared" si="289"/>
        <v>0.99999999999999967</v>
      </c>
      <c r="AK938" s="95">
        <f t="shared" si="290"/>
        <v>0.98545518788665343</v>
      </c>
      <c r="AL938" s="3">
        <f t="shared" si="291"/>
        <v>0.98552977422316312</v>
      </c>
      <c r="AM938" s="3"/>
      <c r="AN938" s="3"/>
      <c r="AO938" s="3"/>
      <c r="AP938" s="3"/>
      <c r="AQ938" s="3"/>
      <c r="AR938" s="90">
        <f t="shared" si="297"/>
        <v>0</v>
      </c>
      <c r="AS938" s="91">
        <f t="shared" si="298"/>
        <v>0</v>
      </c>
      <c r="AT938" s="89">
        <f>SUM(AS$9:AS938)*RLR</f>
        <v>120</v>
      </c>
      <c r="AU938" s="90">
        <f>AT938-SUM(AW$9:AW938)</f>
        <v>1.7364270932204136</v>
      </c>
      <c r="AV938" s="48">
        <f t="shared" si="292"/>
        <v>0.24410089503661514</v>
      </c>
      <c r="AW938" s="31">
        <f t="shared" si="299"/>
        <v>4.2524745140091651E-3</v>
      </c>
      <c r="AX938" s="90">
        <f>SUM(AW$9:AW938)*RRF</f>
        <v>82.784501034745702</v>
      </c>
      <c r="AY938" s="96"/>
    </row>
    <row r="939" spans="1:51" x14ac:dyDescent="0.25">
      <c r="A939" s="14">
        <f t="shared" si="293"/>
        <v>9.3000000000000007</v>
      </c>
      <c r="B939" s="59">
        <f>IF($B$4="AY",0,IFERROR(P*INDEX('UWYr writing pattern'!$C$4:$C$18,MATCH('Extended model w.Calcs'!$A939,'UWYr writing pattern'!$A$4:$A$18,0)) / 25,B938))</f>
        <v>0</v>
      </c>
      <c r="C939" s="36">
        <f t="shared" si="294"/>
        <v>4.0371397866970258E-61</v>
      </c>
      <c r="E939" s="48">
        <f t="shared" si="280"/>
        <v>27.900000000000002</v>
      </c>
      <c r="F939" s="34">
        <f t="shared" si="295"/>
        <v>1.5598930522008331E-61</v>
      </c>
      <c r="G939" s="31">
        <f>SUM($F$9:F939)*RLR</f>
        <v>119.99999999999996</v>
      </c>
      <c r="H939" s="32"/>
      <c r="I939" s="36">
        <f>G939-SUM($L$9:L939)</f>
        <v>3.4134013571396764</v>
      </c>
      <c r="K939" s="48">
        <f t="shared" si="281"/>
        <v>0.24390243902439024</v>
      </c>
      <c r="L939" s="31">
        <f t="shared" si="296"/>
        <v>8.3525318690204197E-3</v>
      </c>
      <c r="M939" s="36">
        <f>SUM($L$9:L939)*RRF</f>
        <v>81.610619050002185</v>
      </c>
      <c r="N939" s="33"/>
      <c r="O939" s="36">
        <f t="shared" si="282"/>
        <v>85.024020407141862</v>
      </c>
      <c r="P939" s="33"/>
      <c r="Q939" s="33"/>
      <c r="R939" s="33"/>
      <c r="S939" s="33"/>
      <c r="T939" s="33"/>
      <c r="U939" s="33"/>
      <c r="V939" s="33"/>
      <c r="W939" s="31">
        <f t="shared" si="283"/>
        <v>3.3911974208255012E-61</v>
      </c>
      <c r="X939" s="31">
        <f t="shared" si="284"/>
        <v>2.3893809499977734</v>
      </c>
      <c r="Y939" s="31">
        <f t="shared" si="285"/>
        <v>2.3893809499977734</v>
      </c>
      <c r="Z939" s="31">
        <f t="shared" si="286"/>
        <v>-1.0240204071418617</v>
      </c>
      <c r="AA939" s="31"/>
      <c r="AB939" s="31"/>
      <c r="AC939" s="31"/>
      <c r="AD939" s="31"/>
      <c r="AE939" s="31"/>
      <c r="AF939" s="31"/>
      <c r="AG939" s="31"/>
      <c r="AH939" s="33">
        <f t="shared" si="287"/>
        <v>0.97155498869050216</v>
      </c>
      <c r="AI939" s="33">
        <f t="shared" si="288"/>
        <v>1.0121907191326411</v>
      </c>
      <c r="AJ939" s="33">
        <f t="shared" si="289"/>
        <v>0.99999999999999967</v>
      </c>
      <c r="AK939" s="95">
        <f t="shared" si="290"/>
        <v>0.98549063420437899</v>
      </c>
      <c r="AL939" s="3">
        <f t="shared" si="291"/>
        <v>0.98556509617379839</v>
      </c>
      <c r="AM939" s="3"/>
      <c r="AN939" s="3"/>
      <c r="AO939" s="3"/>
      <c r="AP939" s="3"/>
      <c r="AQ939" s="3"/>
      <c r="AR939" s="90">
        <f t="shared" si="297"/>
        <v>0</v>
      </c>
      <c r="AS939" s="91">
        <f t="shared" si="298"/>
        <v>0</v>
      </c>
      <c r="AT939" s="89">
        <f>SUM(AS$9:AS939)*RLR</f>
        <v>120</v>
      </c>
      <c r="AU939" s="90">
        <f>AT939-SUM(AW$9:AW939)</f>
        <v>1.7321884591441972</v>
      </c>
      <c r="AV939" s="48">
        <f t="shared" si="292"/>
        <v>0.24390243902439024</v>
      </c>
      <c r="AW939" s="31">
        <f t="shared" si="299"/>
        <v>4.2386340762093086E-3</v>
      </c>
      <c r="AX939" s="90">
        <f>SUM(AW$9:AW939)*RRF</f>
        <v>82.787468078599062</v>
      </c>
      <c r="AY939" s="96"/>
    </row>
    <row r="940" spans="1:51" x14ac:dyDescent="0.25">
      <c r="A940" s="14">
        <f t="shared" si="293"/>
        <v>9.31</v>
      </c>
      <c r="B940" s="59">
        <f>IF($B$4="AY",0,IFERROR(P*INDEX('UWYr writing pattern'!$C$4:$C$18,MATCH('Extended model w.Calcs'!$A940,'UWYr writing pattern'!$A$4:$A$18,0)) / 25,B939))</f>
        <v>0</v>
      </c>
      <c r="C940" s="36">
        <f t="shared" si="294"/>
        <v>2.9107777862085553E-61</v>
      </c>
      <c r="E940" s="48">
        <f t="shared" si="280"/>
        <v>27.93</v>
      </c>
      <c r="F940" s="34">
        <f t="shared" si="295"/>
        <v>1.1263620004884703E-61</v>
      </c>
      <c r="G940" s="31">
        <f>SUM($F$9:F940)*RLR</f>
        <v>119.99999999999996</v>
      </c>
      <c r="H940" s="32"/>
      <c r="I940" s="36">
        <f>G940-SUM($L$9:L940)</f>
        <v>3.4050759879759198</v>
      </c>
      <c r="K940" s="48">
        <f t="shared" si="281"/>
        <v>0.24370430544272947</v>
      </c>
      <c r="L940" s="31">
        <f t="shared" si="296"/>
        <v>8.3253691637553088E-3</v>
      </c>
      <c r="M940" s="36">
        <f>SUM($L$9:L940)*RRF</f>
        <v>81.616446808416825</v>
      </c>
      <c r="N940" s="33"/>
      <c r="O940" s="36">
        <f t="shared" si="282"/>
        <v>85.021522796392745</v>
      </c>
      <c r="P940" s="33"/>
      <c r="Q940" s="33"/>
      <c r="R940" s="33"/>
      <c r="S940" s="33"/>
      <c r="T940" s="33"/>
      <c r="U940" s="33"/>
      <c r="V940" s="33"/>
      <c r="W940" s="31">
        <f t="shared" si="283"/>
        <v>2.4450533404151864E-61</v>
      </c>
      <c r="X940" s="31">
        <f t="shared" si="284"/>
        <v>2.3835531915831436</v>
      </c>
      <c r="Y940" s="31">
        <f t="shared" si="285"/>
        <v>2.3835531915831436</v>
      </c>
      <c r="Z940" s="31">
        <f t="shared" si="286"/>
        <v>-1.0215227963927447</v>
      </c>
      <c r="AA940" s="31"/>
      <c r="AB940" s="31"/>
      <c r="AC940" s="31"/>
      <c r="AD940" s="31"/>
      <c r="AE940" s="31"/>
      <c r="AF940" s="31"/>
      <c r="AG940" s="31"/>
      <c r="AH940" s="33">
        <f t="shared" si="287"/>
        <v>0.97162436676686692</v>
      </c>
      <c r="AI940" s="33">
        <f t="shared" si="288"/>
        <v>1.0121609856713423</v>
      </c>
      <c r="AJ940" s="33">
        <f t="shared" si="289"/>
        <v>0.99999999999999967</v>
      </c>
      <c r="AK940" s="95">
        <f t="shared" si="290"/>
        <v>0.98552596543672055</v>
      </c>
      <c r="AL940" s="3">
        <f t="shared" si="291"/>
        <v>0.98560030325630132</v>
      </c>
      <c r="AM940" s="3"/>
      <c r="AN940" s="3"/>
      <c r="AO940" s="3"/>
      <c r="AP940" s="3"/>
      <c r="AQ940" s="3"/>
      <c r="AR940" s="90">
        <f t="shared" si="297"/>
        <v>0</v>
      </c>
      <c r="AS940" s="91">
        <f t="shared" si="298"/>
        <v>0</v>
      </c>
      <c r="AT940" s="89">
        <f>SUM(AS$9:AS940)*RLR</f>
        <v>120</v>
      </c>
      <c r="AU940" s="90">
        <f>AT940-SUM(AW$9:AW940)</f>
        <v>1.7279636092438437</v>
      </c>
      <c r="AV940" s="48">
        <f t="shared" si="292"/>
        <v>0.24370430544272947</v>
      </c>
      <c r="AW940" s="31">
        <f t="shared" si="299"/>
        <v>4.2248499003517005E-3</v>
      </c>
      <c r="AX940" s="90">
        <f>SUM(AW$9:AW940)*RRF</f>
        <v>82.790425473529311</v>
      </c>
      <c r="AY940" s="96"/>
    </row>
    <row r="941" spans="1:51" x14ac:dyDescent="0.25">
      <c r="A941" s="14">
        <f t="shared" si="293"/>
        <v>9.32</v>
      </c>
      <c r="B941" s="59">
        <f>IF($B$4="AY",0,IFERROR(P*INDEX('UWYr writing pattern'!$C$4:$C$18,MATCH('Extended model w.Calcs'!$A941,'UWYr writing pattern'!$A$4:$A$18,0)) / 25,B940))</f>
        <v>0</v>
      </c>
      <c r="C941" s="36">
        <f t="shared" si="294"/>
        <v>2.097797550520506E-61</v>
      </c>
      <c r="E941" s="48">
        <f t="shared" si="280"/>
        <v>27.96</v>
      </c>
      <c r="F941" s="34">
        <f t="shared" si="295"/>
        <v>8.129802356880495E-62</v>
      </c>
      <c r="G941" s="31">
        <f>SUM($F$9:F941)*RLR</f>
        <v>119.99999999999996</v>
      </c>
      <c r="H941" s="32"/>
      <c r="I941" s="36">
        <f>G941-SUM($L$9:L941)</f>
        <v>3.3967776711896249</v>
      </c>
      <c r="K941" s="48">
        <f t="shared" si="281"/>
        <v>0.2435064935064935</v>
      </c>
      <c r="L941" s="31">
        <f t="shared" si="296"/>
        <v>8.2983167862938738E-3</v>
      </c>
      <c r="M941" s="36">
        <f>SUM($L$9:L941)*RRF</f>
        <v>81.622255630167231</v>
      </c>
      <c r="N941" s="33"/>
      <c r="O941" s="36">
        <f t="shared" si="282"/>
        <v>85.019033301356856</v>
      </c>
      <c r="P941" s="33"/>
      <c r="Q941" s="33"/>
      <c r="R941" s="33"/>
      <c r="S941" s="33"/>
      <c r="T941" s="33"/>
      <c r="U941" s="33"/>
      <c r="V941" s="33"/>
      <c r="W941" s="31">
        <f t="shared" si="283"/>
        <v>1.762149942437225E-61</v>
      </c>
      <c r="X941" s="31">
        <f t="shared" si="284"/>
        <v>2.3777443698327372</v>
      </c>
      <c r="Y941" s="31">
        <f t="shared" si="285"/>
        <v>2.3777443698327372</v>
      </c>
      <c r="Z941" s="31">
        <f t="shared" si="286"/>
        <v>-1.0190333013568562</v>
      </c>
      <c r="AA941" s="31"/>
      <c r="AB941" s="31"/>
      <c r="AC941" s="31"/>
      <c r="AD941" s="31"/>
      <c r="AE941" s="31"/>
      <c r="AF941" s="31"/>
      <c r="AG941" s="31"/>
      <c r="AH941" s="33">
        <f t="shared" si="287"/>
        <v>0.97169351940675275</v>
      </c>
      <c r="AI941" s="33">
        <f t="shared" si="288"/>
        <v>1.0121313488256769</v>
      </c>
      <c r="AJ941" s="33">
        <f t="shared" si="289"/>
        <v>0.99999999999999967</v>
      </c>
      <c r="AK941" s="95">
        <f t="shared" si="290"/>
        <v>0.98556118205036658</v>
      </c>
      <c r="AL941" s="3">
        <f t="shared" si="291"/>
        <v>0.98563539593723637</v>
      </c>
      <c r="AM941" s="3"/>
      <c r="AN941" s="3"/>
      <c r="AO941" s="3"/>
      <c r="AP941" s="3"/>
      <c r="AQ941" s="3"/>
      <c r="AR941" s="90">
        <f t="shared" si="297"/>
        <v>0</v>
      </c>
      <c r="AS941" s="91">
        <f t="shared" si="298"/>
        <v>0</v>
      </c>
      <c r="AT941" s="89">
        <f>SUM(AS$9:AS941)*RLR</f>
        <v>120</v>
      </c>
      <c r="AU941" s="90">
        <f>AT941-SUM(AW$9:AW941)</f>
        <v>1.7237524875316268</v>
      </c>
      <c r="AV941" s="48">
        <f t="shared" si="292"/>
        <v>0.2435064935064935</v>
      </c>
      <c r="AW941" s="31">
        <f t="shared" si="299"/>
        <v>4.2111217122108293E-3</v>
      </c>
      <c r="AX941" s="90">
        <f>SUM(AW$9:AW941)*RRF</f>
        <v>82.793373258727854</v>
      </c>
      <c r="AY941" s="96"/>
    </row>
    <row r="942" spans="1:51" x14ac:dyDescent="0.25">
      <c r="A942" s="14">
        <f t="shared" si="293"/>
        <v>9.33</v>
      </c>
      <c r="B942" s="59">
        <f>IF($B$4="AY",0,IFERROR(P*INDEX('UWYr writing pattern'!$C$4:$C$18,MATCH('Extended model w.Calcs'!$A942,'UWYr writing pattern'!$A$4:$A$18,0)) / 25,B941))</f>
        <v>0</v>
      </c>
      <c r="C942" s="36">
        <f t="shared" si="294"/>
        <v>1.5112533553949725E-61</v>
      </c>
      <c r="E942" s="48">
        <f t="shared" si="280"/>
        <v>27.990000000000002</v>
      </c>
      <c r="F942" s="34">
        <f t="shared" si="295"/>
        <v>5.8654419512553352E-62</v>
      </c>
      <c r="G942" s="31">
        <f>SUM($F$9:F942)*RLR</f>
        <v>119.99999999999996</v>
      </c>
      <c r="H942" s="32"/>
      <c r="I942" s="36">
        <f>G942-SUM($L$9:L942)</f>
        <v>3.3885062969903004</v>
      </c>
      <c r="K942" s="48">
        <f t="shared" si="281"/>
        <v>0.24330900243309003</v>
      </c>
      <c r="L942" s="31">
        <f t="shared" si="296"/>
        <v>8.2713741993253858E-3</v>
      </c>
      <c r="M942" s="36">
        <f>SUM($L$9:L942)*RRF</f>
        <v>81.628045592106758</v>
      </c>
      <c r="N942" s="33"/>
      <c r="O942" s="36">
        <f t="shared" si="282"/>
        <v>85.016551889097059</v>
      </c>
      <c r="P942" s="33"/>
      <c r="Q942" s="33"/>
      <c r="R942" s="33"/>
      <c r="S942" s="33"/>
      <c r="T942" s="33"/>
      <c r="U942" s="33"/>
      <c r="V942" s="33"/>
      <c r="W942" s="31">
        <f t="shared" si="283"/>
        <v>1.2694528185317768E-61</v>
      </c>
      <c r="X942" s="31">
        <f t="shared" si="284"/>
        <v>2.37195440789321</v>
      </c>
      <c r="Y942" s="31">
        <f t="shared" si="285"/>
        <v>2.37195440789321</v>
      </c>
      <c r="Z942" s="31">
        <f t="shared" si="286"/>
        <v>-1.0165518890970588</v>
      </c>
      <c r="AA942" s="31"/>
      <c r="AB942" s="31"/>
      <c r="AC942" s="31"/>
      <c r="AD942" s="31"/>
      <c r="AE942" s="31"/>
      <c r="AF942" s="31"/>
      <c r="AG942" s="31"/>
      <c r="AH942" s="33">
        <f t="shared" si="287"/>
        <v>0.97176244752508045</v>
      </c>
      <c r="AI942" s="33">
        <f t="shared" si="288"/>
        <v>1.0121018082035365</v>
      </c>
      <c r="AJ942" s="33">
        <f t="shared" si="289"/>
        <v>0.99999999999999967</v>
      </c>
      <c r="AK942" s="95">
        <f t="shared" si="290"/>
        <v>0.98559628450973591</v>
      </c>
      <c r="AL942" s="3">
        <f t="shared" si="291"/>
        <v>0.98567037468089558</v>
      </c>
      <c r="AM942" s="3"/>
      <c r="AN942" s="3"/>
      <c r="AO942" s="3"/>
      <c r="AP942" s="3"/>
      <c r="AQ942" s="3"/>
      <c r="AR942" s="90">
        <f t="shared" si="297"/>
        <v>0</v>
      </c>
      <c r="AS942" s="91">
        <f t="shared" si="298"/>
        <v>0</v>
      </c>
      <c r="AT942" s="89">
        <f>SUM(AS$9:AS942)*RLR</f>
        <v>120</v>
      </c>
      <c r="AU942" s="90">
        <f>AT942-SUM(AW$9:AW942)</f>
        <v>1.719555038292512</v>
      </c>
      <c r="AV942" s="48">
        <f t="shared" si="292"/>
        <v>0.24330900243309003</v>
      </c>
      <c r="AW942" s="31">
        <f t="shared" si="299"/>
        <v>4.1974492391192207E-3</v>
      </c>
      <c r="AX942" s="90">
        <f>SUM(AW$9:AW942)*RRF</f>
        <v>82.796311473195232</v>
      </c>
      <c r="AY942" s="96"/>
    </row>
    <row r="943" spans="1:51" x14ac:dyDescent="0.25">
      <c r="A943" s="14">
        <f t="shared" si="293"/>
        <v>9.34</v>
      </c>
      <c r="B943" s="59">
        <f>IF($B$4="AY",0,IFERROR(P*INDEX('UWYr writing pattern'!$C$4:$C$18,MATCH('Extended model w.Calcs'!$A943,'UWYr writing pattern'!$A$4:$A$18,0)) / 25,B942))</f>
        <v>0</v>
      </c>
      <c r="C943" s="36">
        <f t="shared" si="294"/>
        <v>1.0882535412199195E-61</v>
      </c>
      <c r="E943" s="48">
        <f t="shared" si="280"/>
        <v>28.02</v>
      </c>
      <c r="F943" s="34">
        <f t="shared" si="295"/>
        <v>4.2299981417505287E-62</v>
      </c>
      <c r="G943" s="31">
        <f>SUM($F$9:F943)*RLR</f>
        <v>119.99999999999996</v>
      </c>
      <c r="H943" s="32"/>
      <c r="I943" s="36">
        <f>G943-SUM($L$9:L943)</f>
        <v>3.3802617561217119</v>
      </c>
      <c r="K943" s="48">
        <f t="shared" si="281"/>
        <v>0.24311183144246354</v>
      </c>
      <c r="L943" s="31">
        <f t="shared" si="296"/>
        <v>8.2445408685895387E-3</v>
      </c>
      <c r="M943" s="36">
        <f>SUM($L$9:L943)*RRF</f>
        <v>81.633816770714773</v>
      </c>
      <c r="N943" s="33"/>
      <c r="O943" s="36">
        <f t="shared" si="282"/>
        <v>85.014078526836485</v>
      </c>
      <c r="P943" s="33"/>
      <c r="Q943" s="33"/>
      <c r="R943" s="33"/>
      <c r="S943" s="33"/>
      <c r="T943" s="33"/>
      <c r="U943" s="33"/>
      <c r="V943" s="33"/>
      <c r="W943" s="31">
        <f t="shared" si="283"/>
        <v>9.1413297462473244E-62</v>
      </c>
      <c r="X943" s="31">
        <f t="shared" si="284"/>
        <v>2.3661832292851983</v>
      </c>
      <c r="Y943" s="31">
        <f t="shared" si="285"/>
        <v>2.3661832292851983</v>
      </c>
      <c r="Z943" s="31">
        <f t="shared" si="286"/>
        <v>-1.0140785268364851</v>
      </c>
      <c r="AA943" s="31"/>
      <c r="AB943" s="31"/>
      <c r="AC943" s="31"/>
      <c r="AD943" s="31"/>
      <c r="AE943" s="31"/>
      <c r="AF943" s="31"/>
      <c r="AG943" s="31"/>
      <c r="AH943" s="33">
        <f t="shared" si="287"/>
        <v>0.97183115203231873</v>
      </c>
      <c r="AI943" s="33">
        <f t="shared" si="288"/>
        <v>1.01207236341472</v>
      </c>
      <c r="AJ943" s="33">
        <f t="shared" si="289"/>
        <v>0.99999999999999967</v>
      </c>
      <c r="AK943" s="95">
        <f t="shared" si="290"/>
        <v>0.9856312732769914</v>
      </c>
      <c r="AL943" s="3">
        <f t="shared" si="291"/>
        <v>0.98570523994931203</v>
      </c>
      <c r="AM943" s="3"/>
      <c r="AN943" s="3"/>
      <c r="AO943" s="3"/>
      <c r="AP943" s="3"/>
      <c r="AQ943" s="3"/>
      <c r="AR943" s="90">
        <f t="shared" si="297"/>
        <v>0</v>
      </c>
      <c r="AS943" s="91">
        <f t="shared" si="298"/>
        <v>0</v>
      </c>
      <c r="AT943" s="89">
        <f>SUM(AS$9:AS943)*RLR</f>
        <v>120</v>
      </c>
      <c r="AU943" s="90">
        <f>AT943-SUM(AW$9:AW943)</f>
        <v>1.7153712060825512</v>
      </c>
      <c r="AV943" s="48">
        <f t="shared" si="292"/>
        <v>0.24311183144246354</v>
      </c>
      <c r="AW943" s="31">
        <f t="shared" si="299"/>
        <v>4.1838322099574509E-3</v>
      </c>
      <c r="AX943" s="90">
        <f>SUM(AW$9:AW943)*RRF</f>
        <v>82.799240155742211</v>
      </c>
      <c r="AY943" s="96"/>
    </row>
    <row r="944" spans="1:51" x14ac:dyDescent="0.25">
      <c r="A944" s="14">
        <f t="shared" si="293"/>
        <v>9.35</v>
      </c>
      <c r="B944" s="59">
        <f>IF($B$4="AY",0,IFERROR(P*INDEX('UWYr writing pattern'!$C$4:$C$18,MATCH('Extended model w.Calcs'!$A944,'UWYr writing pattern'!$A$4:$A$18,0)) / 25,B943))</f>
        <v>0</v>
      </c>
      <c r="C944" s="36">
        <f t="shared" si="294"/>
        <v>7.8332489897009799E-62</v>
      </c>
      <c r="E944" s="48">
        <f t="shared" si="280"/>
        <v>28.049999999999997</v>
      </c>
      <c r="F944" s="34">
        <f t="shared" si="295"/>
        <v>3.0492864224982149E-62</v>
      </c>
      <c r="G944" s="31">
        <f>SUM($F$9:F944)*RLR</f>
        <v>119.99999999999996</v>
      </c>
      <c r="H944" s="32"/>
      <c r="I944" s="36">
        <f>G944-SUM($L$9:L944)</f>
        <v>3.3720439398588553</v>
      </c>
      <c r="K944" s="48">
        <f t="shared" si="281"/>
        <v>0.24291497975708504</v>
      </c>
      <c r="L944" s="31">
        <f t="shared" si="296"/>
        <v>8.217816262856675E-3</v>
      </c>
      <c r="M944" s="36">
        <f>SUM($L$9:L944)*RRF</f>
        <v>81.639569242098773</v>
      </c>
      <c r="N944" s="33"/>
      <c r="O944" s="36">
        <f t="shared" si="282"/>
        <v>85.011613181957628</v>
      </c>
      <c r="P944" s="33"/>
      <c r="Q944" s="33"/>
      <c r="R944" s="33"/>
      <c r="S944" s="33"/>
      <c r="T944" s="33"/>
      <c r="U944" s="33"/>
      <c r="V944" s="33"/>
      <c r="W944" s="31">
        <f t="shared" si="283"/>
        <v>6.5799291513488227E-62</v>
      </c>
      <c r="X944" s="31">
        <f t="shared" si="284"/>
        <v>2.3604307579011987</v>
      </c>
      <c r="Y944" s="31">
        <f t="shared" si="285"/>
        <v>2.3604307579011987</v>
      </c>
      <c r="Z944" s="31">
        <f t="shared" si="286"/>
        <v>-1.0116131819576282</v>
      </c>
      <c r="AA944" s="31"/>
      <c r="AB944" s="31"/>
      <c r="AC944" s="31"/>
      <c r="AD944" s="31"/>
      <c r="AE944" s="31"/>
      <c r="AF944" s="31"/>
      <c r="AG944" s="31"/>
      <c r="AH944" s="33">
        <f t="shared" si="287"/>
        <v>0.97189963383450917</v>
      </c>
      <c r="AI944" s="33">
        <f t="shared" si="288"/>
        <v>1.0120430140709242</v>
      </c>
      <c r="AJ944" s="33">
        <f t="shared" si="289"/>
        <v>0.99999999999999967</v>
      </c>
      <c r="AK944" s="95">
        <f t="shared" si="290"/>
        <v>0.98566614881205217</v>
      </c>
      <c r="AL944" s="3">
        <f t="shared" si="291"/>
        <v>0.9857399922022716</v>
      </c>
      <c r="AM944" s="3"/>
      <c r="AN944" s="3"/>
      <c r="AO944" s="3"/>
      <c r="AP944" s="3"/>
      <c r="AQ944" s="3"/>
      <c r="AR944" s="90">
        <f t="shared" si="297"/>
        <v>0</v>
      </c>
      <c r="AS944" s="91">
        <f t="shared" si="298"/>
        <v>0</v>
      </c>
      <c r="AT944" s="89">
        <f>SUM(AS$9:AS944)*RLR</f>
        <v>120</v>
      </c>
      <c r="AU944" s="90">
        <f>AT944-SUM(AW$9:AW944)</f>
        <v>1.7112009357274047</v>
      </c>
      <c r="AV944" s="48">
        <f t="shared" si="292"/>
        <v>0.24291497975708504</v>
      </c>
      <c r="AW944" s="31">
        <f t="shared" si="299"/>
        <v>4.1702703551439657E-3</v>
      </c>
      <c r="AX944" s="90">
        <f>SUM(AW$9:AW944)*RRF</f>
        <v>82.802159344990812</v>
      </c>
      <c r="AY944" s="96"/>
    </row>
    <row r="945" spans="1:51" x14ac:dyDescent="0.25">
      <c r="A945" s="14">
        <f t="shared" si="293"/>
        <v>9.36</v>
      </c>
      <c r="B945" s="59">
        <f>IF($B$4="AY",0,IFERROR(P*INDEX('UWYr writing pattern'!$C$4:$C$18,MATCH('Extended model w.Calcs'!$A945,'UWYr writing pattern'!$A$4:$A$18,0)) / 25,B944))</f>
        <v>0</v>
      </c>
      <c r="C945" s="36">
        <f t="shared" si="294"/>
        <v>5.6360226480898548E-62</v>
      </c>
      <c r="E945" s="48">
        <f t="shared" si="280"/>
        <v>28.08</v>
      </c>
      <c r="F945" s="34">
        <f t="shared" si="295"/>
        <v>2.1972263416111247E-62</v>
      </c>
      <c r="G945" s="31">
        <f>SUM($F$9:F945)*RLR</f>
        <v>119.99999999999996</v>
      </c>
      <c r="H945" s="32"/>
      <c r="I945" s="36">
        <f>G945-SUM($L$9:L945)</f>
        <v>3.3638527400049441</v>
      </c>
      <c r="K945" s="48">
        <f t="shared" si="281"/>
        <v>0.24271844660194175</v>
      </c>
      <c r="L945" s="31">
        <f t="shared" si="296"/>
        <v>8.1911998539081505E-3</v>
      </c>
      <c r="M945" s="36">
        <f>SUM($L$9:L945)*RRF</f>
        <v>81.645303081996502</v>
      </c>
      <c r="N945" s="33"/>
      <c r="O945" s="36">
        <f t="shared" si="282"/>
        <v>85.009155822001446</v>
      </c>
      <c r="P945" s="33"/>
      <c r="Q945" s="33"/>
      <c r="R945" s="33"/>
      <c r="S945" s="33"/>
      <c r="T945" s="33"/>
      <c r="U945" s="33"/>
      <c r="V945" s="33"/>
      <c r="W945" s="31">
        <f t="shared" si="283"/>
        <v>4.734259024395478E-62</v>
      </c>
      <c r="X945" s="31">
        <f t="shared" si="284"/>
        <v>2.3546969180034605</v>
      </c>
      <c r="Y945" s="31">
        <f t="shared" si="285"/>
        <v>2.3546969180034605</v>
      </c>
      <c r="Z945" s="31">
        <f t="shared" si="286"/>
        <v>-1.0091558220014463</v>
      </c>
      <c r="AA945" s="31"/>
      <c r="AB945" s="31"/>
      <c r="AC945" s="31"/>
      <c r="AD945" s="31"/>
      <c r="AE945" s="31"/>
      <c r="AF945" s="31"/>
      <c r="AG945" s="31"/>
      <c r="AH945" s="33">
        <f t="shared" si="287"/>
        <v>0.97196789383329174</v>
      </c>
      <c r="AI945" s="33">
        <f t="shared" si="288"/>
        <v>1.0120137597857315</v>
      </c>
      <c r="AJ945" s="33">
        <f t="shared" si="289"/>
        <v>0.99999999999999967</v>
      </c>
      <c r="AK945" s="95">
        <f t="shared" si="290"/>
        <v>0.98570091157260686</v>
      </c>
      <c r="AL945" s="3">
        <f t="shared" si="291"/>
        <v>0.98577463189732684</v>
      </c>
      <c r="AM945" s="3"/>
      <c r="AN945" s="3"/>
      <c r="AO945" s="3"/>
      <c r="AP945" s="3"/>
      <c r="AQ945" s="3"/>
      <c r="AR945" s="90">
        <f t="shared" si="297"/>
        <v>0</v>
      </c>
      <c r="AS945" s="91">
        <f t="shared" si="298"/>
        <v>0</v>
      </c>
      <c r="AT945" s="89">
        <f>SUM(AS$9:AS945)*RLR</f>
        <v>120</v>
      </c>
      <c r="AU945" s="90">
        <f>AT945-SUM(AW$9:AW945)</f>
        <v>1.7070441723207779</v>
      </c>
      <c r="AV945" s="48">
        <f t="shared" si="292"/>
        <v>0.24271844660194175</v>
      </c>
      <c r="AW945" s="31">
        <f t="shared" si="299"/>
        <v>4.1567634066252751E-3</v>
      </c>
      <c r="AX945" s="90">
        <f>SUM(AW$9:AW945)*RRF</f>
        <v>82.805069079375457</v>
      </c>
      <c r="AY945" s="96"/>
    </row>
    <row r="946" spans="1:51" x14ac:dyDescent="0.25">
      <c r="A946" s="14">
        <f t="shared" si="293"/>
        <v>9.3699999999999992</v>
      </c>
      <c r="B946" s="59">
        <f>IF($B$4="AY",0,IFERROR(P*INDEX('UWYr writing pattern'!$C$4:$C$18,MATCH('Extended model w.Calcs'!$A946,'UWYr writing pattern'!$A$4:$A$18,0)) / 25,B945))</f>
        <v>0</v>
      </c>
      <c r="C946" s="36">
        <f t="shared" si="294"/>
        <v>4.0534274885062235E-62</v>
      </c>
      <c r="E946" s="48">
        <f t="shared" si="280"/>
        <v>28.11</v>
      </c>
      <c r="F946" s="34">
        <f t="shared" si="295"/>
        <v>1.5825951595836311E-62</v>
      </c>
      <c r="G946" s="31">
        <f>SUM($F$9:F946)*RLR</f>
        <v>119.99999999999996</v>
      </c>
      <c r="H946" s="32"/>
      <c r="I946" s="36">
        <f>G946-SUM($L$9:L946)</f>
        <v>3.3556880488884246</v>
      </c>
      <c r="K946" s="48">
        <f t="shared" si="281"/>
        <v>0.24252223120452709</v>
      </c>
      <c r="L946" s="31">
        <f t="shared" si="296"/>
        <v>8.1646911165168552E-3</v>
      </c>
      <c r="M946" s="36">
        <f>SUM($L$9:L946)*RRF</f>
        <v>81.651018365778071</v>
      </c>
      <c r="N946" s="33"/>
      <c r="O946" s="36">
        <f t="shared" si="282"/>
        <v>85.006706414666496</v>
      </c>
      <c r="P946" s="33"/>
      <c r="Q946" s="33"/>
      <c r="R946" s="33"/>
      <c r="S946" s="33"/>
      <c r="T946" s="33"/>
      <c r="U946" s="33"/>
      <c r="V946" s="33"/>
      <c r="W946" s="31">
        <f t="shared" si="283"/>
        <v>3.4048790903452273E-62</v>
      </c>
      <c r="X946" s="31">
        <f t="shared" si="284"/>
        <v>2.348981634221897</v>
      </c>
      <c r="Y946" s="31">
        <f t="shared" si="285"/>
        <v>2.348981634221897</v>
      </c>
      <c r="Z946" s="31">
        <f t="shared" si="286"/>
        <v>-1.0067064146664961</v>
      </c>
      <c r="AA946" s="31"/>
      <c r="AB946" s="31"/>
      <c r="AC946" s="31"/>
      <c r="AD946" s="31"/>
      <c r="AE946" s="31"/>
      <c r="AF946" s="31"/>
      <c r="AG946" s="31"/>
      <c r="AH946" s="33">
        <f t="shared" si="287"/>
        <v>0.97203593292592938</v>
      </c>
      <c r="AI946" s="33">
        <f t="shared" si="288"/>
        <v>1.0119846001746011</v>
      </c>
      <c r="AJ946" s="33">
        <f t="shared" si="289"/>
        <v>0.99999999999999967</v>
      </c>
      <c r="AK946" s="95">
        <f t="shared" si="290"/>
        <v>0.9857355620141256</v>
      </c>
      <c r="AL946" s="3">
        <f t="shared" si="291"/>
        <v>0.98580915948980896</v>
      </c>
      <c r="AM946" s="3"/>
      <c r="AN946" s="3"/>
      <c r="AO946" s="3"/>
      <c r="AP946" s="3"/>
      <c r="AQ946" s="3"/>
      <c r="AR946" s="90">
        <f t="shared" si="297"/>
        <v>0</v>
      </c>
      <c r="AS946" s="91">
        <f t="shared" si="298"/>
        <v>0</v>
      </c>
      <c r="AT946" s="89">
        <f>SUM(AS$9:AS946)*RLR</f>
        <v>120</v>
      </c>
      <c r="AU946" s="90">
        <f>AT946-SUM(AW$9:AW946)</f>
        <v>1.7029008612229148</v>
      </c>
      <c r="AV946" s="48">
        <f t="shared" si="292"/>
        <v>0.24252223120452709</v>
      </c>
      <c r="AW946" s="31">
        <f t="shared" si="299"/>
        <v>4.1433110978659664E-3</v>
      </c>
      <c r="AX946" s="90">
        <f>SUM(AW$9:AW946)*RRF</f>
        <v>82.80796939714395</v>
      </c>
      <c r="AY946" s="96"/>
    </row>
    <row r="947" spans="1:51" x14ac:dyDescent="0.25">
      <c r="A947" s="14">
        <f t="shared" si="293"/>
        <v>9.3800000000000008</v>
      </c>
      <c r="B947" s="59">
        <f>IF($B$4="AY",0,IFERROR(P*INDEX('UWYr writing pattern'!$C$4:$C$18,MATCH('Extended model w.Calcs'!$A947,'UWYr writing pattern'!$A$4:$A$18,0)) / 25,B946))</f>
        <v>0</v>
      </c>
      <c r="C947" s="36">
        <f t="shared" si="294"/>
        <v>2.9140090214871239E-62</v>
      </c>
      <c r="E947" s="48">
        <f t="shared" si="280"/>
        <v>28.14</v>
      </c>
      <c r="F947" s="34">
        <f t="shared" si="295"/>
        <v>1.1394184670190994E-62</v>
      </c>
      <c r="G947" s="31">
        <f>SUM($F$9:F947)*RLR</f>
        <v>119.99999999999996</v>
      </c>
      <c r="H947" s="32"/>
      <c r="I947" s="36">
        <f>G947-SUM($L$9:L947)</f>
        <v>3.3475497593599925</v>
      </c>
      <c r="K947" s="48">
        <f t="shared" si="281"/>
        <v>0.24232633279483035</v>
      </c>
      <c r="L947" s="31">
        <f t="shared" si="296"/>
        <v>8.1382895284278691E-3</v>
      </c>
      <c r="M947" s="36">
        <f>SUM($L$9:L947)*RRF</f>
        <v>81.656715168447974</v>
      </c>
      <c r="N947" s="33"/>
      <c r="O947" s="36">
        <f t="shared" si="282"/>
        <v>85.004264927807967</v>
      </c>
      <c r="P947" s="33"/>
      <c r="Q947" s="33"/>
      <c r="R947" s="33"/>
      <c r="S947" s="33"/>
      <c r="T947" s="33"/>
      <c r="U947" s="33"/>
      <c r="V947" s="33"/>
      <c r="W947" s="31">
        <f t="shared" si="283"/>
        <v>2.447767578049184E-62</v>
      </c>
      <c r="X947" s="31">
        <f t="shared" si="284"/>
        <v>2.3432848315519945</v>
      </c>
      <c r="Y947" s="31">
        <f t="shared" si="285"/>
        <v>2.3432848315519945</v>
      </c>
      <c r="Z947" s="31">
        <f t="shared" si="286"/>
        <v>-1.0042649278079665</v>
      </c>
      <c r="AA947" s="31"/>
      <c r="AB947" s="31"/>
      <c r="AC947" s="31"/>
      <c r="AD947" s="31"/>
      <c r="AE947" s="31"/>
      <c r="AF947" s="31"/>
      <c r="AG947" s="31"/>
      <c r="AH947" s="33">
        <f t="shared" si="287"/>
        <v>0.97210375200533305</v>
      </c>
      <c r="AI947" s="33">
        <f t="shared" si="288"/>
        <v>1.0119555348548568</v>
      </c>
      <c r="AJ947" s="33">
        <f t="shared" si="289"/>
        <v>0.99999999999999967</v>
      </c>
      <c r="AK947" s="95">
        <f t="shared" si="290"/>
        <v>0.98577010058987302</v>
      </c>
      <c r="AL947" s="3">
        <f t="shared" si="291"/>
        <v>0.98584357543284096</v>
      </c>
      <c r="AM947" s="3"/>
      <c r="AN947" s="3"/>
      <c r="AO947" s="3"/>
      <c r="AP947" s="3"/>
      <c r="AQ947" s="3"/>
      <c r="AR947" s="90">
        <f t="shared" si="297"/>
        <v>0</v>
      </c>
      <c r="AS947" s="91">
        <f t="shared" si="298"/>
        <v>0</v>
      </c>
      <c r="AT947" s="89">
        <f>SUM(AS$9:AS947)*RLR</f>
        <v>120</v>
      </c>
      <c r="AU947" s="90">
        <f>AT947-SUM(AW$9:AW947)</f>
        <v>1.698770948059078</v>
      </c>
      <c r="AV947" s="48">
        <f t="shared" si="292"/>
        <v>0.24232633279483035</v>
      </c>
      <c r="AW947" s="31">
        <f t="shared" si="299"/>
        <v>4.1299131638389205E-3</v>
      </c>
      <c r="AX947" s="90">
        <f>SUM(AW$9:AW947)*RRF</f>
        <v>82.810860336358644</v>
      </c>
      <c r="AY947" s="96"/>
    </row>
    <row r="948" spans="1:51" x14ac:dyDescent="0.25">
      <c r="A948" s="14">
        <f t="shared" si="293"/>
        <v>9.39</v>
      </c>
      <c r="B948" s="59">
        <f>IF($B$4="AY",0,IFERROR(P*INDEX('UWYr writing pattern'!$C$4:$C$18,MATCH('Extended model w.Calcs'!$A948,'UWYr writing pattern'!$A$4:$A$18,0)) / 25,B947))</f>
        <v>0</v>
      </c>
      <c r="C948" s="36">
        <f t="shared" si="294"/>
        <v>2.0940068828406473E-62</v>
      </c>
      <c r="E948" s="48">
        <f t="shared" si="280"/>
        <v>28.17</v>
      </c>
      <c r="F948" s="34">
        <f t="shared" si="295"/>
        <v>8.2000213864647674E-63</v>
      </c>
      <c r="G948" s="31">
        <f>SUM($F$9:F948)*RLR</f>
        <v>119.99999999999996</v>
      </c>
      <c r="H948" s="32"/>
      <c r="I948" s="36">
        <f>G948-SUM($L$9:L948)</f>
        <v>3.3394377647896505</v>
      </c>
      <c r="K948" s="48">
        <f t="shared" si="281"/>
        <v>0.24213075060532688</v>
      </c>
      <c r="L948" s="31">
        <f t="shared" si="296"/>
        <v>8.1119945703392385E-3</v>
      </c>
      <c r="M948" s="36">
        <f>SUM($L$9:L948)*RRF</f>
        <v>81.662393564647203</v>
      </c>
      <c r="N948" s="33"/>
      <c r="O948" s="36">
        <f t="shared" si="282"/>
        <v>85.001831329436854</v>
      </c>
      <c r="P948" s="33"/>
      <c r="Q948" s="33"/>
      <c r="R948" s="33"/>
      <c r="S948" s="33"/>
      <c r="T948" s="33"/>
      <c r="U948" s="33"/>
      <c r="V948" s="33"/>
      <c r="W948" s="31">
        <f t="shared" si="283"/>
        <v>1.7589657815861434E-62</v>
      </c>
      <c r="X948" s="31">
        <f t="shared" si="284"/>
        <v>2.3376064353527553</v>
      </c>
      <c r="Y948" s="31">
        <f t="shared" si="285"/>
        <v>2.3376064353527553</v>
      </c>
      <c r="Z948" s="31">
        <f t="shared" si="286"/>
        <v>-1.0018313294368539</v>
      </c>
      <c r="AA948" s="31"/>
      <c r="AB948" s="31"/>
      <c r="AC948" s="31"/>
      <c r="AD948" s="31"/>
      <c r="AE948" s="31"/>
      <c r="AF948" s="31"/>
      <c r="AG948" s="31"/>
      <c r="AH948" s="33">
        <f t="shared" si="287"/>
        <v>0.97217135196008575</v>
      </c>
      <c r="AI948" s="33">
        <f t="shared" si="288"/>
        <v>1.0119265634456769</v>
      </c>
      <c r="AJ948" s="33">
        <f t="shared" si="289"/>
        <v>0.99999999999999967</v>
      </c>
      <c r="AK948" s="95">
        <f t="shared" si="290"/>
        <v>0.98580452775092031</v>
      </c>
      <c r="AL948" s="3">
        <f t="shared" si="291"/>
        <v>0.98587788017734945</v>
      </c>
      <c r="AM948" s="3"/>
      <c r="AN948" s="3"/>
      <c r="AO948" s="3"/>
      <c r="AP948" s="3"/>
      <c r="AQ948" s="3"/>
      <c r="AR948" s="90">
        <f t="shared" si="297"/>
        <v>0</v>
      </c>
      <c r="AS948" s="91">
        <f t="shared" si="298"/>
        <v>0</v>
      </c>
      <c r="AT948" s="89">
        <f>SUM(AS$9:AS948)*RLR</f>
        <v>120</v>
      </c>
      <c r="AU948" s="90">
        <f>AT948-SUM(AW$9:AW948)</f>
        <v>1.6946543787180559</v>
      </c>
      <c r="AV948" s="48">
        <f t="shared" si="292"/>
        <v>0.24213075060532688</v>
      </c>
      <c r="AW948" s="31">
        <f t="shared" si="299"/>
        <v>4.1165693410155357E-3</v>
      </c>
      <c r="AX948" s="90">
        <f>SUM(AW$9:AW948)*RRF</f>
        <v>82.813741934897351</v>
      </c>
      <c r="AY948" s="96"/>
    </row>
    <row r="949" spans="1:51" x14ac:dyDescent="0.25">
      <c r="A949" s="14">
        <f t="shared" si="293"/>
        <v>9.4</v>
      </c>
      <c r="B949" s="59">
        <f>IF($B$4="AY",0,IFERROR(P*INDEX('UWYr writing pattern'!$C$4:$C$18,MATCH('Extended model w.Calcs'!$A949,'UWYr writing pattern'!$A$4:$A$18,0)) / 25,B948))</f>
        <v>0</v>
      </c>
      <c r="C949" s="36">
        <f t="shared" si="294"/>
        <v>1.5041251439444369E-62</v>
      </c>
      <c r="E949" s="48">
        <f t="shared" si="280"/>
        <v>28.200000000000003</v>
      </c>
      <c r="F949" s="34">
        <f t="shared" si="295"/>
        <v>5.8988173889621032E-63</v>
      </c>
      <c r="G949" s="31">
        <f>SUM($F$9:F949)*RLR</f>
        <v>119.99999999999996</v>
      </c>
      <c r="H949" s="32"/>
      <c r="I949" s="36">
        <f>G949-SUM($L$9:L949)</f>
        <v>3.3313519590637668</v>
      </c>
      <c r="K949" s="48">
        <f t="shared" si="281"/>
        <v>0.24193548387096772</v>
      </c>
      <c r="L949" s="31">
        <f t="shared" si="296"/>
        <v>8.0858057258829316E-3</v>
      </c>
      <c r="M949" s="36">
        <f>SUM($L$9:L949)*RRF</f>
        <v>81.668053628655329</v>
      </c>
      <c r="N949" s="33"/>
      <c r="O949" s="36">
        <f t="shared" si="282"/>
        <v>84.999405587719096</v>
      </c>
      <c r="P949" s="33"/>
      <c r="Q949" s="33"/>
      <c r="R949" s="33"/>
      <c r="S949" s="33"/>
      <c r="T949" s="33"/>
      <c r="U949" s="33"/>
      <c r="V949" s="33"/>
      <c r="W949" s="31">
        <f t="shared" si="283"/>
        <v>1.2634651209133267E-62</v>
      </c>
      <c r="X949" s="31">
        <f t="shared" si="284"/>
        <v>2.3319463713446367</v>
      </c>
      <c r="Y949" s="31">
        <f t="shared" si="285"/>
        <v>2.3319463713446367</v>
      </c>
      <c r="Z949" s="31">
        <f t="shared" si="286"/>
        <v>-0.99940558771909593</v>
      </c>
      <c r="AA949" s="31"/>
      <c r="AB949" s="31"/>
      <c r="AC949" s="31"/>
      <c r="AD949" s="31"/>
      <c r="AE949" s="31"/>
      <c r="AF949" s="31"/>
      <c r="AG949" s="31"/>
      <c r="AH949" s="33">
        <f t="shared" si="287"/>
        <v>0.97223873367446823</v>
      </c>
      <c r="AI949" s="33">
        <f t="shared" si="288"/>
        <v>1.0118976855680846</v>
      </c>
      <c r="AJ949" s="33">
        <f t="shared" si="289"/>
        <v>0.99999999999999967</v>
      </c>
      <c r="AK949" s="95">
        <f t="shared" si="290"/>
        <v>0.98583884394615828</v>
      </c>
      <c r="AL949" s="3">
        <f t="shared" si="291"/>
        <v>0.98591207417207749</v>
      </c>
      <c r="AM949" s="3"/>
      <c r="AN949" s="3"/>
      <c r="AO949" s="3"/>
      <c r="AP949" s="3"/>
      <c r="AQ949" s="3"/>
      <c r="AR949" s="90">
        <f t="shared" si="297"/>
        <v>0</v>
      </c>
      <c r="AS949" s="91">
        <f t="shared" si="298"/>
        <v>0</v>
      </c>
      <c r="AT949" s="89">
        <f>SUM(AS$9:AS949)*RLR</f>
        <v>120</v>
      </c>
      <c r="AU949" s="90">
        <f>AT949-SUM(AW$9:AW949)</f>
        <v>1.6905510993506994</v>
      </c>
      <c r="AV949" s="48">
        <f t="shared" si="292"/>
        <v>0.24193548387096772</v>
      </c>
      <c r="AW949" s="31">
        <f t="shared" si="299"/>
        <v>4.1032793673560679E-3</v>
      </c>
      <c r="AX949" s="90">
        <f>SUM(AW$9:AW949)*RRF</f>
        <v>82.816614230454505</v>
      </c>
      <c r="AY949" s="96"/>
    </row>
    <row r="950" spans="1:51" x14ac:dyDescent="0.25">
      <c r="A950" s="14">
        <f t="shared" si="293"/>
        <v>9.41</v>
      </c>
      <c r="B950" s="59">
        <f>IF($B$4="AY",0,IFERROR(P*INDEX('UWYr writing pattern'!$C$4:$C$18,MATCH('Extended model w.Calcs'!$A950,'UWYr writing pattern'!$A$4:$A$18,0)) / 25,B949))</f>
        <v>0</v>
      </c>
      <c r="C950" s="36">
        <f t="shared" si="294"/>
        <v>1.0799618533521056E-62</v>
      </c>
      <c r="E950" s="48">
        <f t="shared" si="280"/>
        <v>28.23</v>
      </c>
      <c r="F950" s="34">
        <f t="shared" si="295"/>
        <v>4.2416329059233124E-63</v>
      </c>
      <c r="G950" s="31">
        <f>SUM($F$9:F950)*RLR</f>
        <v>119.99999999999996</v>
      </c>
      <c r="H950" s="32"/>
      <c r="I950" s="36">
        <f>G950-SUM($L$9:L950)</f>
        <v>3.3232922365821622</v>
      </c>
      <c r="K950" s="48">
        <f t="shared" si="281"/>
        <v>0.24174053182917002</v>
      </c>
      <c r="L950" s="31">
        <f t="shared" si="296"/>
        <v>8.0597224816058872E-3</v>
      </c>
      <c r="M950" s="36">
        <f>SUM($L$9:L950)*RRF</f>
        <v>81.673695434392457</v>
      </c>
      <c r="N950" s="33"/>
      <c r="O950" s="36">
        <f t="shared" si="282"/>
        <v>84.996987670974619</v>
      </c>
      <c r="P950" s="33"/>
      <c r="Q950" s="33"/>
      <c r="R950" s="33"/>
      <c r="S950" s="33"/>
      <c r="T950" s="33"/>
      <c r="U950" s="33"/>
      <c r="V950" s="33"/>
      <c r="W950" s="31">
        <f t="shared" si="283"/>
        <v>9.0716795681576864E-63</v>
      </c>
      <c r="X950" s="31">
        <f t="shared" si="284"/>
        <v>2.3263045656075132</v>
      </c>
      <c r="Y950" s="31">
        <f t="shared" si="285"/>
        <v>2.3263045656075132</v>
      </c>
      <c r="Z950" s="31">
        <f t="shared" si="286"/>
        <v>-0.99698767097461882</v>
      </c>
      <c r="AA950" s="31"/>
      <c r="AB950" s="31"/>
      <c r="AC950" s="31"/>
      <c r="AD950" s="31"/>
      <c r="AE950" s="31"/>
      <c r="AF950" s="31"/>
      <c r="AG950" s="31"/>
      <c r="AH950" s="33">
        <f t="shared" si="287"/>
        <v>0.97230589802848166</v>
      </c>
      <c r="AI950" s="33">
        <f t="shared" si="288"/>
        <v>1.011868900844936</v>
      </c>
      <c r="AJ950" s="33">
        <f t="shared" si="289"/>
        <v>0.99999999999999967</v>
      </c>
      <c r="AK950" s="95">
        <f t="shared" si="290"/>
        <v>0.98587304962230859</v>
      </c>
      <c r="AL950" s="3">
        <f t="shared" si="291"/>
        <v>0.98594615786359663</v>
      </c>
      <c r="AM950" s="3"/>
      <c r="AN950" s="3"/>
      <c r="AO950" s="3"/>
      <c r="AP950" s="3"/>
      <c r="AQ950" s="3"/>
      <c r="AR950" s="90">
        <f t="shared" si="297"/>
        <v>0</v>
      </c>
      <c r="AS950" s="91">
        <f t="shared" si="298"/>
        <v>0</v>
      </c>
      <c r="AT950" s="89">
        <f>SUM(AS$9:AS950)*RLR</f>
        <v>120</v>
      </c>
      <c r="AU950" s="90">
        <f>AT950-SUM(AW$9:AW950)</f>
        <v>1.686461056368401</v>
      </c>
      <c r="AV950" s="48">
        <f t="shared" si="292"/>
        <v>0.24174053182917002</v>
      </c>
      <c r="AW950" s="31">
        <f t="shared" si="299"/>
        <v>4.0900429823000793E-3</v>
      </c>
      <c r="AX950" s="90">
        <f>SUM(AW$9:AW950)*RRF</f>
        <v>82.819477260542115</v>
      </c>
      <c r="AY950" s="96"/>
    </row>
    <row r="951" spans="1:51" x14ac:dyDescent="0.25">
      <c r="A951" s="14">
        <f t="shared" si="293"/>
        <v>9.42</v>
      </c>
      <c r="B951" s="59">
        <f>IF($B$4="AY",0,IFERROR(P*INDEX('UWYr writing pattern'!$C$4:$C$18,MATCH('Extended model w.Calcs'!$A951,'UWYr writing pattern'!$A$4:$A$18,0)) / 25,B950))</f>
        <v>0</v>
      </c>
      <c r="C951" s="36">
        <f t="shared" si="294"/>
        <v>7.7508862215080615E-63</v>
      </c>
      <c r="E951" s="48">
        <f t="shared" si="280"/>
        <v>28.259999999999998</v>
      </c>
      <c r="F951" s="34">
        <f t="shared" si="295"/>
        <v>3.0487323120129941E-63</v>
      </c>
      <c r="G951" s="31">
        <f>SUM($F$9:F951)*RLR</f>
        <v>119.99999999999996</v>
      </c>
      <c r="H951" s="32"/>
      <c r="I951" s="36">
        <f>G951-SUM($L$9:L951)</f>
        <v>3.3152584922552109</v>
      </c>
      <c r="K951" s="48">
        <f t="shared" si="281"/>
        <v>0.24154589371980675</v>
      </c>
      <c r="L951" s="31">
        <f t="shared" si="296"/>
        <v>8.0337443269512376E-3</v>
      </c>
      <c r="M951" s="36">
        <f>SUM($L$9:L951)*RRF</f>
        <v>81.679319055421317</v>
      </c>
      <c r="N951" s="33"/>
      <c r="O951" s="36">
        <f t="shared" si="282"/>
        <v>84.994577547676528</v>
      </c>
      <c r="P951" s="33"/>
      <c r="Q951" s="33"/>
      <c r="R951" s="33"/>
      <c r="S951" s="33"/>
      <c r="T951" s="33"/>
      <c r="U951" s="33"/>
      <c r="V951" s="33"/>
      <c r="W951" s="31">
        <f t="shared" si="283"/>
        <v>6.5107444260667704E-63</v>
      </c>
      <c r="X951" s="31">
        <f t="shared" si="284"/>
        <v>2.3206809445786476</v>
      </c>
      <c r="Y951" s="31">
        <f t="shared" si="285"/>
        <v>2.3206809445786476</v>
      </c>
      <c r="Z951" s="31">
        <f t="shared" si="286"/>
        <v>-0.99457754767652773</v>
      </c>
      <c r="AA951" s="31"/>
      <c r="AB951" s="31"/>
      <c r="AC951" s="31"/>
      <c r="AD951" s="31"/>
      <c r="AE951" s="31"/>
      <c r="AF951" s="31"/>
      <c r="AG951" s="31"/>
      <c r="AH951" s="33">
        <f t="shared" si="287"/>
        <v>0.97237284589787287</v>
      </c>
      <c r="AI951" s="33">
        <f t="shared" si="288"/>
        <v>1.0118402089009111</v>
      </c>
      <c r="AJ951" s="33">
        <f t="shared" si="289"/>
        <v>0.99999999999999967</v>
      </c>
      <c r="AK951" s="95">
        <f t="shared" si="290"/>
        <v>0.98590714522393719</v>
      </c>
      <c r="AL951" s="3">
        <f t="shared" si="291"/>
        <v>0.98598013169631959</v>
      </c>
      <c r="AM951" s="3"/>
      <c r="AN951" s="3"/>
      <c r="AO951" s="3"/>
      <c r="AP951" s="3"/>
      <c r="AQ951" s="3"/>
      <c r="AR951" s="90">
        <f t="shared" si="297"/>
        <v>0</v>
      </c>
      <c r="AS951" s="91">
        <f t="shared" si="298"/>
        <v>0</v>
      </c>
      <c r="AT951" s="89">
        <f>SUM(AS$9:AS951)*RLR</f>
        <v>120</v>
      </c>
      <c r="AU951" s="90">
        <f>AT951-SUM(AW$9:AW951)</f>
        <v>1.6823841964416459</v>
      </c>
      <c r="AV951" s="48">
        <f t="shared" si="292"/>
        <v>0.24154589371980675</v>
      </c>
      <c r="AW951" s="31">
        <f t="shared" si="299"/>
        <v>4.0768599267568114E-3</v>
      </c>
      <c r="AX951" s="90">
        <f>SUM(AW$9:AW951)*RRF</f>
        <v>82.822331062490846</v>
      </c>
      <c r="AY951" s="96"/>
    </row>
    <row r="952" spans="1:51" x14ac:dyDescent="0.25">
      <c r="A952" s="14">
        <f t="shared" si="293"/>
        <v>9.43</v>
      </c>
      <c r="B952" s="59">
        <f>IF($B$4="AY",0,IFERROR(P*INDEX('UWYr writing pattern'!$C$4:$C$18,MATCH('Extended model w.Calcs'!$A952,'UWYr writing pattern'!$A$4:$A$18,0)) / 25,B951))</f>
        <v>0</v>
      </c>
      <c r="C952" s="36">
        <f t="shared" si="294"/>
        <v>5.5604857753098836E-63</v>
      </c>
      <c r="E952" s="48">
        <f t="shared" si="280"/>
        <v>28.29</v>
      </c>
      <c r="F952" s="34">
        <f t="shared" si="295"/>
        <v>2.1904004461981781E-63</v>
      </c>
      <c r="G952" s="31">
        <f>SUM($F$9:F952)*RLR</f>
        <v>119.99999999999996</v>
      </c>
      <c r="H952" s="32"/>
      <c r="I952" s="36">
        <f>G952-SUM($L$9:L952)</f>
        <v>3.3072506215009696</v>
      </c>
      <c r="K952" s="48">
        <f t="shared" si="281"/>
        <v>0.24135156878519712</v>
      </c>
      <c r="L952" s="31">
        <f t="shared" si="296"/>
        <v>8.0078707542396398E-3</v>
      </c>
      <c r="M952" s="36">
        <f>SUM($L$9:L952)*RRF</f>
        <v>81.684924564949284</v>
      </c>
      <c r="N952" s="33"/>
      <c r="O952" s="36">
        <f t="shared" si="282"/>
        <v>84.992175186450254</v>
      </c>
      <c r="P952" s="33"/>
      <c r="Q952" s="33"/>
      <c r="R952" s="33"/>
      <c r="S952" s="33"/>
      <c r="T952" s="33"/>
      <c r="U952" s="33"/>
      <c r="V952" s="33"/>
      <c r="W952" s="31">
        <f t="shared" si="283"/>
        <v>4.6708080512603017E-63</v>
      </c>
      <c r="X952" s="31">
        <f t="shared" si="284"/>
        <v>2.3150754350506784</v>
      </c>
      <c r="Y952" s="31">
        <f t="shared" si="285"/>
        <v>2.3150754350506784</v>
      </c>
      <c r="Z952" s="31">
        <f t="shared" si="286"/>
        <v>-0.99217518645025393</v>
      </c>
      <c r="AA952" s="31"/>
      <c r="AB952" s="31"/>
      <c r="AC952" s="31"/>
      <c r="AD952" s="31"/>
      <c r="AE952" s="31"/>
      <c r="AF952" s="31"/>
      <c r="AG952" s="31"/>
      <c r="AH952" s="33">
        <f t="shared" si="287"/>
        <v>0.97243957815415816</v>
      </c>
      <c r="AI952" s="33">
        <f t="shared" si="288"/>
        <v>1.0118116093625029</v>
      </c>
      <c r="AJ952" s="33">
        <f t="shared" si="289"/>
        <v>0.99999999999999967</v>
      </c>
      <c r="AK952" s="95">
        <f t="shared" si="290"/>
        <v>0.98594113119346527</v>
      </c>
      <c r="AL952" s="3">
        <f t="shared" si="291"/>
        <v>0.98601399611251206</v>
      </c>
      <c r="AM952" s="3"/>
      <c r="AN952" s="3"/>
      <c r="AO952" s="3"/>
      <c r="AP952" s="3"/>
      <c r="AQ952" s="3"/>
      <c r="AR952" s="90">
        <f t="shared" si="297"/>
        <v>0</v>
      </c>
      <c r="AS952" s="91">
        <f t="shared" si="298"/>
        <v>0</v>
      </c>
      <c r="AT952" s="89">
        <f>SUM(AS$9:AS952)*RLR</f>
        <v>120</v>
      </c>
      <c r="AU952" s="90">
        <f>AT952-SUM(AW$9:AW952)</f>
        <v>1.6783204664985476</v>
      </c>
      <c r="AV952" s="48">
        <f t="shared" si="292"/>
        <v>0.24135156878519712</v>
      </c>
      <c r="AW952" s="31">
        <f t="shared" si="299"/>
        <v>4.0637299430957632E-3</v>
      </c>
      <c r="AX952" s="90">
        <f>SUM(AW$9:AW952)*RRF</f>
        <v>82.825175673451014</v>
      </c>
      <c r="AY952" s="96"/>
    </row>
    <row r="953" spans="1:51" x14ac:dyDescent="0.25">
      <c r="A953" s="14">
        <f t="shared" si="293"/>
        <v>9.44</v>
      </c>
      <c r="B953" s="59">
        <f>IF($B$4="AY",0,IFERROR(P*INDEX('UWYr writing pattern'!$C$4:$C$18,MATCH('Extended model w.Calcs'!$A953,'UWYr writing pattern'!$A$4:$A$18,0)) / 25,B952))</f>
        <v>0</v>
      </c>
      <c r="C953" s="36">
        <f t="shared" si="294"/>
        <v>3.9874243494747178E-63</v>
      </c>
      <c r="E953" s="48">
        <f t="shared" si="280"/>
        <v>28.32</v>
      </c>
      <c r="F953" s="34">
        <f t="shared" si="295"/>
        <v>1.5730614258351661E-63</v>
      </c>
      <c r="G953" s="31">
        <f>SUM($F$9:F953)*RLR</f>
        <v>119.99999999999996</v>
      </c>
      <c r="H953" s="32"/>
      <c r="I953" s="36">
        <f>G953-SUM($L$9:L953)</f>
        <v>3.2992685202423218</v>
      </c>
      <c r="K953" s="48">
        <f t="shared" si="281"/>
        <v>0.24115755627009647</v>
      </c>
      <c r="L953" s="31">
        <f t="shared" si="296"/>
        <v>7.9821012586507728E-3</v>
      </c>
      <c r="M953" s="36">
        <f>SUM($L$9:L953)*RRF</f>
        <v>81.690512035830338</v>
      </c>
      <c r="N953" s="33"/>
      <c r="O953" s="36">
        <f t="shared" si="282"/>
        <v>84.98978055607266</v>
      </c>
      <c r="P953" s="33"/>
      <c r="Q953" s="33"/>
      <c r="R953" s="33"/>
      <c r="S953" s="33"/>
      <c r="T953" s="33"/>
      <c r="U953" s="33"/>
      <c r="V953" s="33"/>
      <c r="W953" s="31">
        <f t="shared" si="283"/>
        <v>3.3494364535587626E-63</v>
      </c>
      <c r="X953" s="31">
        <f t="shared" si="284"/>
        <v>2.3094879641696249</v>
      </c>
      <c r="Y953" s="31">
        <f t="shared" si="285"/>
        <v>2.3094879641696249</v>
      </c>
      <c r="Z953" s="31">
        <f t="shared" si="286"/>
        <v>-0.98978055607265958</v>
      </c>
      <c r="AA953" s="31"/>
      <c r="AB953" s="31"/>
      <c r="AC953" s="31"/>
      <c r="AD953" s="31"/>
      <c r="AE953" s="31"/>
      <c r="AF953" s="31"/>
      <c r="AG953" s="31"/>
      <c r="AH953" s="33">
        <f t="shared" si="287"/>
        <v>0.97250609566464685</v>
      </c>
      <c r="AI953" s="33">
        <f t="shared" si="288"/>
        <v>1.0117831018580079</v>
      </c>
      <c r="AJ953" s="33">
        <f t="shared" si="289"/>
        <v>0.99999999999999967</v>
      </c>
      <c r="AK953" s="95">
        <f t="shared" si="290"/>
        <v>0.98597500797118209</v>
      </c>
      <c r="AL953" s="3">
        <f t="shared" si="291"/>
        <v>0.98604775155230484</v>
      </c>
      <c r="AM953" s="3"/>
      <c r="AN953" s="3"/>
      <c r="AO953" s="3"/>
      <c r="AP953" s="3"/>
      <c r="AQ953" s="3"/>
      <c r="AR953" s="90">
        <f t="shared" si="297"/>
        <v>0</v>
      </c>
      <c r="AS953" s="91">
        <f t="shared" si="298"/>
        <v>0</v>
      </c>
      <c r="AT953" s="89">
        <f>SUM(AS$9:AS953)*RLR</f>
        <v>120</v>
      </c>
      <c r="AU953" s="90">
        <f>AT953-SUM(AW$9:AW953)</f>
        <v>1.6742698137234129</v>
      </c>
      <c r="AV953" s="48">
        <f t="shared" si="292"/>
        <v>0.24115755627009647</v>
      </c>
      <c r="AW953" s="31">
        <f t="shared" si="299"/>
        <v>4.0506527751372834E-3</v>
      </c>
      <c r="AX953" s="90">
        <f>SUM(AW$9:AW953)*RRF</f>
        <v>82.828011130393605</v>
      </c>
      <c r="AY953" s="96"/>
    </row>
    <row r="954" spans="1:51" x14ac:dyDescent="0.25">
      <c r="A954" s="14">
        <f t="shared" si="293"/>
        <v>9.4499999999999993</v>
      </c>
      <c r="B954" s="59">
        <f>IF($B$4="AY",0,IFERROR(P*INDEX('UWYr writing pattern'!$C$4:$C$18,MATCH('Extended model w.Calcs'!$A954,'UWYr writing pattern'!$A$4:$A$18,0)) / 25,B953))</f>
        <v>0</v>
      </c>
      <c r="C954" s="36">
        <f t="shared" si="294"/>
        <v>2.8581857737034779E-63</v>
      </c>
      <c r="E954" s="48">
        <f t="shared" si="280"/>
        <v>28.349999999999998</v>
      </c>
      <c r="F954" s="34">
        <f t="shared" si="295"/>
        <v>1.1292385757712401E-63</v>
      </c>
      <c r="G954" s="31">
        <f>SUM($F$9:F954)*RLR</f>
        <v>119.99999999999996</v>
      </c>
      <c r="H954" s="32"/>
      <c r="I954" s="36">
        <f>G954-SUM($L$9:L954)</f>
        <v>3.2913120849041206</v>
      </c>
      <c r="K954" s="48">
        <f t="shared" si="281"/>
        <v>0.24096385542168677</v>
      </c>
      <c r="L954" s="31">
        <f t="shared" si="296"/>
        <v>7.9564353382049566E-3</v>
      </c>
      <c r="M954" s="36">
        <f>SUM($L$9:L954)*RRF</f>
        <v>81.696081540567079</v>
      </c>
      <c r="N954" s="33"/>
      <c r="O954" s="36">
        <f t="shared" si="282"/>
        <v>84.987393625471199</v>
      </c>
      <c r="P954" s="33"/>
      <c r="Q954" s="33"/>
      <c r="R954" s="33"/>
      <c r="S954" s="33"/>
      <c r="T954" s="33"/>
      <c r="U954" s="33"/>
      <c r="V954" s="33"/>
      <c r="W954" s="31">
        <f t="shared" si="283"/>
        <v>2.4008760499109212E-63</v>
      </c>
      <c r="X954" s="31">
        <f t="shared" si="284"/>
        <v>2.3039184594328841</v>
      </c>
      <c r="Y954" s="31">
        <f t="shared" si="285"/>
        <v>2.3039184594328841</v>
      </c>
      <c r="Z954" s="31">
        <f t="shared" si="286"/>
        <v>-0.98739362547119924</v>
      </c>
      <c r="AA954" s="31"/>
      <c r="AB954" s="31"/>
      <c r="AC954" s="31"/>
      <c r="AD954" s="31"/>
      <c r="AE954" s="31"/>
      <c r="AF954" s="31"/>
      <c r="AG954" s="31"/>
      <c r="AH954" s="33">
        <f t="shared" si="287"/>
        <v>0.9725723992924652</v>
      </c>
      <c r="AI954" s="33">
        <f t="shared" si="288"/>
        <v>1.0117546860175142</v>
      </c>
      <c r="AJ954" s="33">
        <f t="shared" si="289"/>
        <v>0.99999999999999967</v>
      </c>
      <c r="AK954" s="95">
        <f t="shared" si="290"/>
        <v>0.98600877599525694</v>
      </c>
      <c r="AL954" s="3">
        <f t="shared" si="291"/>
        <v>0.98608139845370602</v>
      </c>
      <c r="AM954" s="3"/>
      <c r="AN954" s="3"/>
      <c r="AO954" s="3"/>
      <c r="AP954" s="3"/>
      <c r="AQ954" s="3"/>
      <c r="AR954" s="90">
        <f t="shared" si="297"/>
        <v>0</v>
      </c>
      <c r="AS954" s="91">
        <f t="shared" si="298"/>
        <v>0</v>
      </c>
      <c r="AT954" s="89">
        <f>SUM(AS$9:AS954)*RLR</f>
        <v>120</v>
      </c>
      <c r="AU954" s="90">
        <f>AT954-SUM(AW$9:AW954)</f>
        <v>1.670232185555264</v>
      </c>
      <c r="AV954" s="48">
        <f t="shared" si="292"/>
        <v>0.24096385542168677</v>
      </c>
      <c r="AW954" s="31">
        <f t="shared" si="299"/>
        <v>4.0376281681432785E-3</v>
      </c>
      <c r="AX954" s="90">
        <f>SUM(AW$9:AW954)*RRF</f>
        <v>82.830837470111305</v>
      </c>
      <c r="AY954" s="96"/>
    </row>
    <row r="955" spans="1:51" x14ac:dyDescent="0.25">
      <c r="A955" s="14">
        <f t="shared" si="293"/>
        <v>9.4600000000000009</v>
      </c>
      <c r="B955" s="59">
        <f>IF($B$4="AY",0,IFERROR(P*INDEX('UWYr writing pattern'!$C$4:$C$18,MATCH('Extended model w.Calcs'!$A955,'UWYr writing pattern'!$A$4:$A$18,0)) / 25,B954))</f>
        <v>0</v>
      </c>
      <c r="C955" s="36">
        <f t="shared" si="294"/>
        <v>2.0478901068585419E-63</v>
      </c>
      <c r="E955" s="48">
        <f t="shared" si="280"/>
        <v>28.380000000000003</v>
      </c>
      <c r="F955" s="34">
        <f t="shared" si="295"/>
        <v>8.1029566684493605E-64</v>
      </c>
      <c r="G955" s="31">
        <f>SUM($F$9:F955)*RLR</f>
        <v>119.99999999999996</v>
      </c>
      <c r="H955" s="32"/>
      <c r="I955" s="36">
        <f>G955-SUM($L$9:L955)</f>
        <v>3.2833812124103758</v>
      </c>
      <c r="K955" s="48">
        <f t="shared" si="281"/>
        <v>0.2407704654895666</v>
      </c>
      <c r="L955" s="31">
        <f t="shared" si="296"/>
        <v>7.9308724937448699E-3</v>
      </c>
      <c r="M955" s="36">
        <f>SUM($L$9:L955)*RRF</f>
        <v>81.701633151312706</v>
      </c>
      <c r="N955" s="33"/>
      <c r="O955" s="36">
        <f t="shared" si="282"/>
        <v>84.985014363723081</v>
      </c>
      <c r="P955" s="33"/>
      <c r="Q955" s="33"/>
      <c r="R955" s="33"/>
      <c r="S955" s="33"/>
      <c r="T955" s="33"/>
      <c r="U955" s="33"/>
      <c r="V955" s="33"/>
      <c r="W955" s="31">
        <f t="shared" si="283"/>
        <v>1.720227689761175E-63</v>
      </c>
      <c r="X955" s="31">
        <f t="shared" si="284"/>
        <v>2.2983668486872628</v>
      </c>
      <c r="Y955" s="31">
        <f t="shared" si="285"/>
        <v>2.2983668486872628</v>
      </c>
      <c r="Z955" s="31">
        <f t="shared" si="286"/>
        <v>-0.98501436372308149</v>
      </c>
      <c r="AA955" s="31"/>
      <c r="AB955" s="31"/>
      <c r="AC955" s="31"/>
      <c r="AD955" s="31"/>
      <c r="AE955" s="31"/>
      <c r="AF955" s="31"/>
      <c r="AG955" s="31"/>
      <c r="AH955" s="33">
        <f t="shared" si="287"/>
        <v>0.97263848989657986</v>
      </c>
      <c r="AI955" s="33">
        <f t="shared" si="288"/>
        <v>1.0117263614728937</v>
      </c>
      <c r="AJ955" s="33">
        <f t="shared" si="289"/>
        <v>0.99999999999999967</v>
      </c>
      <c r="AK955" s="95">
        <f t="shared" si="290"/>
        <v>0.98604243570175054</v>
      </c>
      <c r="AL955" s="3">
        <f t="shared" si="291"/>
        <v>0.98611493725261279</v>
      </c>
      <c r="AM955" s="3"/>
      <c r="AN955" s="3"/>
      <c r="AO955" s="3"/>
      <c r="AP955" s="3"/>
      <c r="AQ955" s="3"/>
      <c r="AR955" s="90">
        <f t="shared" si="297"/>
        <v>0</v>
      </c>
      <c r="AS955" s="91">
        <f t="shared" si="298"/>
        <v>0</v>
      </c>
      <c r="AT955" s="89">
        <f>SUM(AS$9:AS955)*RLR</f>
        <v>120</v>
      </c>
      <c r="AU955" s="90">
        <f>AT955-SUM(AW$9:AW955)</f>
        <v>1.66620752968646</v>
      </c>
      <c r="AV955" s="48">
        <f t="shared" si="292"/>
        <v>0.2407704654895666</v>
      </c>
      <c r="AW955" s="31">
        <f t="shared" si="299"/>
        <v>4.0246558688078653E-3</v>
      </c>
      <c r="AX955" s="90">
        <f>SUM(AW$9:AW955)*RRF</f>
        <v>82.833654729219475</v>
      </c>
      <c r="AY955" s="96"/>
    </row>
    <row r="956" spans="1:51" x14ac:dyDescent="0.25">
      <c r="A956" s="14">
        <f t="shared" si="293"/>
        <v>9.4700000000000006</v>
      </c>
      <c r="B956" s="59">
        <f>IF($B$4="AY",0,IFERROR(P*INDEX('UWYr writing pattern'!$C$4:$C$18,MATCH('Extended model w.Calcs'!$A956,'UWYr writing pattern'!$A$4:$A$18,0)) / 25,B955))</f>
        <v>0</v>
      </c>
      <c r="C956" s="36">
        <f t="shared" si="294"/>
        <v>1.4666988945320876E-63</v>
      </c>
      <c r="E956" s="48">
        <f t="shared" si="280"/>
        <v>28.410000000000004</v>
      </c>
      <c r="F956" s="34">
        <f t="shared" si="295"/>
        <v>5.8119121232645424E-64</v>
      </c>
      <c r="G956" s="31">
        <f>SUM($F$9:F956)*RLR</f>
        <v>119.99999999999996</v>
      </c>
      <c r="H956" s="32"/>
      <c r="I956" s="36">
        <f>G956-SUM($L$9:L956)</f>
        <v>3.2754758001814537</v>
      </c>
      <c r="K956" s="48">
        <f t="shared" si="281"/>
        <v>0.24057738572574178</v>
      </c>
      <c r="L956" s="31">
        <f t="shared" si="296"/>
        <v>7.9054122289174376E-3</v>
      </c>
      <c r="M956" s="36">
        <f>SUM($L$9:L956)*RRF</f>
        <v>81.707166939872948</v>
      </c>
      <c r="N956" s="33"/>
      <c r="O956" s="36">
        <f t="shared" si="282"/>
        <v>84.982642740054402</v>
      </c>
      <c r="P956" s="33"/>
      <c r="Q956" s="33"/>
      <c r="R956" s="33"/>
      <c r="S956" s="33"/>
      <c r="T956" s="33"/>
      <c r="U956" s="33"/>
      <c r="V956" s="33"/>
      <c r="W956" s="31">
        <f t="shared" si="283"/>
        <v>1.2320270714069534E-63</v>
      </c>
      <c r="X956" s="31">
        <f t="shared" si="284"/>
        <v>2.2928330601270175</v>
      </c>
      <c r="Y956" s="31">
        <f t="shared" si="285"/>
        <v>2.2928330601270175</v>
      </c>
      <c r="Z956" s="31">
        <f t="shared" si="286"/>
        <v>-0.982642740054402</v>
      </c>
      <c r="AA956" s="31"/>
      <c r="AB956" s="31"/>
      <c r="AC956" s="31"/>
      <c r="AD956" s="31"/>
      <c r="AE956" s="31"/>
      <c r="AF956" s="31"/>
      <c r="AG956" s="31"/>
      <c r="AH956" s="33">
        <f t="shared" si="287"/>
        <v>0.97270436833182083</v>
      </c>
      <c r="AI956" s="33">
        <f t="shared" si="288"/>
        <v>1.0116981278577906</v>
      </c>
      <c r="AJ956" s="33">
        <f t="shared" si="289"/>
        <v>0.99999999999999967</v>
      </c>
      <c r="AK956" s="95">
        <f t="shared" si="290"/>
        <v>0.98607598752462733</v>
      </c>
      <c r="AL956" s="3">
        <f t="shared" si="291"/>
        <v>0.98614836838282316</v>
      </c>
      <c r="AM956" s="3"/>
      <c r="AN956" s="3"/>
      <c r="AO956" s="3"/>
      <c r="AP956" s="3"/>
      <c r="AQ956" s="3"/>
      <c r="AR956" s="90">
        <f t="shared" si="297"/>
        <v>0</v>
      </c>
      <c r="AS956" s="91">
        <f t="shared" si="298"/>
        <v>0</v>
      </c>
      <c r="AT956" s="89">
        <f>SUM(AS$9:AS956)*RLR</f>
        <v>120</v>
      </c>
      <c r="AU956" s="90">
        <f>AT956-SUM(AW$9:AW956)</f>
        <v>1.6621957940612049</v>
      </c>
      <c r="AV956" s="48">
        <f t="shared" si="292"/>
        <v>0.24057738572574178</v>
      </c>
      <c r="AW956" s="31">
        <f t="shared" si="299"/>
        <v>4.0117356252482982E-3</v>
      </c>
      <c r="AX956" s="90">
        <f>SUM(AW$9:AW956)*RRF</f>
        <v>82.836462944157148</v>
      </c>
      <c r="AY956" s="96"/>
    </row>
    <row r="957" spans="1:51" x14ac:dyDescent="0.25">
      <c r="A957" s="14">
        <f t="shared" si="293"/>
        <v>9.48</v>
      </c>
      <c r="B957" s="59">
        <f>IF($B$4="AY",0,IFERROR(P*INDEX('UWYr writing pattern'!$C$4:$C$18,MATCH('Extended model w.Calcs'!$A957,'UWYr writing pattern'!$A$4:$A$18,0)) / 25,B956))</f>
        <v>0</v>
      </c>
      <c r="C957" s="36">
        <f t="shared" si="294"/>
        <v>1.0500097385955215E-63</v>
      </c>
      <c r="E957" s="48">
        <f t="shared" si="280"/>
        <v>28.44</v>
      </c>
      <c r="F957" s="34">
        <f t="shared" si="295"/>
        <v>4.1668915593656612E-64</v>
      </c>
      <c r="G957" s="31">
        <f>SUM($F$9:F957)*RLR</f>
        <v>119.99999999999996</v>
      </c>
      <c r="H957" s="32"/>
      <c r="I957" s="36">
        <f>G957-SUM($L$9:L957)</f>
        <v>3.2675957461312919</v>
      </c>
      <c r="K957" s="48">
        <f t="shared" si="281"/>
        <v>0.24038461538461536</v>
      </c>
      <c r="L957" s="31">
        <f t="shared" si="296"/>
        <v>7.880054050155863E-3</v>
      </c>
      <c r="M957" s="36">
        <f>SUM($L$9:L957)*RRF</f>
        <v>81.712682977708056</v>
      </c>
      <c r="N957" s="33"/>
      <c r="O957" s="36">
        <f t="shared" si="282"/>
        <v>84.980278723839348</v>
      </c>
      <c r="P957" s="33"/>
      <c r="Q957" s="33"/>
      <c r="R957" s="33"/>
      <c r="S957" s="33"/>
      <c r="T957" s="33"/>
      <c r="U957" s="33"/>
      <c r="V957" s="33"/>
      <c r="W957" s="31">
        <f t="shared" si="283"/>
        <v>8.8200818042023797E-64</v>
      </c>
      <c r="X957" s="31">
        <f t="shared" si="284"/>
        <v>2.2873170222919041</v>
      </c>
      <c r="Y957" s="31">
        <f t="shared" si="285"/>
        <v>2.2873170222919041</v>
      </c>
      <c r="Z957" s="31">
        <f t="shared" si="286"/>
        <v>-0.98027872383934778</v>
      </c>
      <c r="AA957" s="31"/>
      <c r="AB957" s="31"/>
      <c r="AC957" s="31"/>
      <c r="AD957" s="31"/>
      <c r="AE957" s="31"/>
      <c r="AF957" s="31"/>
      <c r="AG957" s="31"/>
      <c r="AH957" s="33">
        <f t="shared" si="287"/>
        <v>0.97277003544890539</v>
      </c>
      <c r="AI957" s="33">
        <f t="shared" si="288"/>
        <v>1.0116699848076114</v>
      </c>
      <c r="AJ957" s="33">
        <f t="shared" si="289"/>
        <v>0.99999999999999967</v>
      </c>
      <c r="AK957" s="95">
        <f t="shared" si="290"/>
        <v>0.98610943189576694</v>
      </c>
      <c r="AL957" s="3">
        <f t="shared" si="291"/>
        <v>0.98618169227604824</v>
      </c>
      <c r="AM957" s="3"/>
      <c r="AN957" s="3"/>
      <c r="AO957" s="3"/>
      <c r="AP957" s="3"/>
      <c r="AQ957" s="3"/>
      <c r="AR957" s="90">
        <f t="shared" si="297"/>
        <v>0</v>
      </c>
      <c r="AS957" s="91">
        <f t="shared" si="298"/>
        <v>0</v>
      </c>
      <c r="AT957" s="89">
        <f>SUM(AS$9:AS957)*RLR</f>
        <v>120</v>
      </c>
      <c r="AU957" s="90">
        <f>AT957-SUM(AW$9:AW957)</f>
        <v>1.6581969268742114</v>
      </c>
      <c r="AV957" s="48">
        <f t="shared" si="292"/>
        <v>0.24038461538461536</v>
      </c>
      <c r="AW957" s="31">
        <f t="shared" si="299"/>
        <v>3.9988671869956817E-3</v>
      </c>
      <c r="AX957" s="90">
        <f>SUM(AW$9:AW957)*RRF</f>
        <v>82.839262151188052</v>
      </c>
      <c r="AY957" s="96"/>
    </row>
    <row r="958" spans="1:51" x14ac:dyDescent="0.25">
      <c r="A958" s="14">
        <f t="shared" si="293"/>
        <v>9.49</v>
      </c>
      <c r="B958" s="59">
        <f>IF($B$4="AY",0,IFERROR(P*INDEX('UWYr writing pattern'!$C$4:$C$18,MATCH('Extended model w.Calcs'!$A958,'UWYr writing pattern'!$A$4:$A$18,0)) / 25,B957))</f>
        <v>0</v>
      </c>
      <c r="C958" s="36">
        <f t="shared" si="294"/>
        <v>7.5138696893895519E-64</v>
      </c>
      <c r="E958" s="48">
        <f t="shared" si="280"/>
        <v>28.47</v>
      </c>
      <c r="F958" s="34">
        <f t="shared" si="295"/>
        <v>2.986227696565663E-64</v>
      </c>
      <c r="G958" s="31">
        <f>SUM($F$9:F958)*RLR</f>
        <v>119.99999999999996</v>
      </c>
      <c r="H958" s="32"/>
      <c r="I958" s="36">
        <f>G958-SUM($L$9:L958)</f>
        <v>3.2597409486646285</v>
      </c>
      <c r="K958" s="48">
        <f t="shared" si="281"/>
        <v>0.24019215372297839</v>
      </c>
      <c r="L958" s="31">
        <f t="shared" si="296"/>
        <v>7.854797466661758E-3</v>
      </c>
      <c r="M958" s="36">
        <f>SUM($L$9:L958)*RRF</f>
        <v>81.71818133593473</v>
      </c>
      <c r="N958" s="33"/>
      <c r="O958" s="36">
        <f t="shared" si="282"/>
        <v>84.977922284599359</v>
      </c>
      <c r="P958" s="33"/>
      <c r="Q958" s="33"/>
      <c r="R958" s="33"/>
      <c r="S958" s="33"/>
      <c r="T958" s="33"/>
      <c r="U958" s="33"/>
      <c r="V958" s="33"/>
      <c r="W958" s="31">
        <f t="shared" si="283"/>
        <v>6.3116505390872235E-64</v>
      </c>
      <c r="X958" s="31">
        <f t="shared" si="284"/>
        <v>2.2818186640652396</v>
      </c>
      <c r="Y958" s="31">
        <f t="shared" si="285"/>
        <v>2.2818186640652396</v>
      </c>
      <c r="Z958" s="31">
        <f t="shared" si="286"/>
        <v>-0.9779222845993587</v>
      </c>
      <c r="AA958" s="31"/>
      <c r="AB958" s="31"/>
      <c r="AC958" s="31"/>
      <c r="AD958" s="31"/>
      <c r="AE958" s="31"/>
      <c r="AF958" s="31"/>
      <c r="AG958" s="31"/>
      <c r="AH958" s="33">
        <f t="shared" si="287"/>
        <v>0.97283549209446107</v>
      </c>
      <c r="AI958" s="33">
        <f t="shared" si="288"/>
        <v>1.0116419319595162</v>
      </c>
      <c r="AJ958" s="33">
        <f t="shared" si="289"/>
        <v>0.99999999999999967</v>
      </c>
      <c r="AK958" s="95">
        <f t="shared" si="290"/>
        <v>0.98614276924497613</v>
      </c>
      <c r="AL958" s="3">
        <f t="shared" si="291"/>
        <v>0.98621490936192302</v>
      </c>
      <c r="AM958" s="3"/>
      <c r="AN958" s="3"/>
      <c r="AO958" s="3"/>
      <c r="AP958" s="3"/>
      <c r="AQ958" s="3"/>
      <c r="AR958" s="90">
        <f t="shared" si="297"/>
        <v>0</v>
      </c>
      <c r="AS958" s="91">
        <f t="shared" si="298"/>
        <v>0</v>
      </c>
      <c r="AT958" s="89">
        <f>SUM(AS$9:AS958)*RLR</f>
        <v>120</v>
      </c>
      <c r="AU958" s="90">
        <f>AT958-SUM(AW$9:AW958)</f>
        <v>1.6542108765692234</v>
      </c>
      <c r="AV958" s="48">
        <f t="shared" si="292"/>
        <v>0.24019215372297839</v>
      </c>
      <c r="AW958" s="31">
        <f t="shared" si="299"/>
        <v>3.9860503049860847E-3</v>
      </c>
      <c r="AX958" s="90">
        <f>SUM(AW$9:AW958)*RRF</f>
        <v>82.842052386401534</v>
      </c>
      <c r="AY958" s="96"/>
    </row>
    <row r="959" spans="1:51" x14ac:dyDescent="0.25">
      <c r="A959" s="14">
        <f t="shared" si="293"/>
        <v>9.5</v>
      </c>
      <c r="B959" s="59">
        <f>IF($B$4="AY",0,IFERROR(P*INDEX('UWYr writing pattern'!$C$4:$C$18,MATCH('Extended model w.Calcs'!$A959,'UWYr writing pattern'!$A$4:$A$18,0)) / 25,B958))</f>
        <v>0</v>
      </c>
      <c r="C959" s="36">
        <f t="shared" si="294"/>
        <v>5.3746709888203462E-64</v>
      </c>
      <c r="E959" s="48">
        <f t="shared" si="280"/>
        <v>28.5</v>
      </c>
      <c r="F959" s="34">
        <f t="shared" si="295"/>
        <v>2.1391987005692054E-64</v>
      </c>
      <c r="G959" s="31">
        <f>SUM($F$9:F959)*RLR</f>
        <v>119.99999999999996</v>
      </c>
      <c r="H959" s="32"/>
      <c r="I959" s="36">
        <f>G959-SUM($L$9:L959)</f>
        <v>3.2519113066742449</v>
      </c>
      <c r="K959" s="48">
        <f t="shared" si="281"/>
        <v>0.24</v>
      </c>
      <c r="L959" s="31">
        <f t="shared" si="296"/>
        <v>7.8296419903874179E-3</v>
      </c>
      <c r="M959" s="36">
        <f>SUM($L$9:L959)*RRF</f>
        <v>81.723662085327987</v>
      </c>
      <c r="N959" s="33"/>
      <c r="O959" s="36">
        <f t="shared" si="282"/>
        <v>84.975573392002232</v>
      </c>
      <c r="P959" s="33"/>
      <c r="Q959" s="33"/>
      <c r="R959" s="33"/>
      <c r="S959" s="33"/>
      <c r="T959" s="33"/>
      <c r="U959" s="33"/>
      <c r="V959" s="33"/>
      <c r="W959" s="31">
        <f t="shared" si="283"/>
        <v>4.5147236306090905E-64</v>
      </c>
      <c r="X959" s="31">
        <f t="shared" si="284"/>
        <v>2.2763379146719713</v>
      </c>
      <c r="Y959" s="31">
        <f t="shared" si="285"/>
        <v>2.2763379146719713</v>
      </c>
      <c r="Z959" s="31">
        <f t="shared" si="286"/>
        <v>-0.97557339200223225</v>
      </c>
      <c r="AA959" s="31"/>
      <c r="AB959" s="31"/>
      <c r="AC959" s="31"/>
      <c r="AD959" s="31"/>
      <c r="AE959" s="31"/>
      <c r="AF959" s="31"/>
      <c r="AG959" s="31"/>
      <c r="AH959" s="33">
        <f t="shared" si="287"/>
        <v>0.97290073911104746</v>
      </c>
      <c r="AI959" s="33">
        <f t="shared" si="288"/>
        <v>1.0116139689524075</v>
      </c>
      <c r="AJ959" s="33">
        <f t="shared" si="289"/>
        <v>0.99999999999999967</v>
      </c>
      <c r="AK959" s="95">
        <f t="shared" si="290"/>
        <v>0.98617600000000005</v>
      </c>
      <c r="AL959" s="3">
        <f t="shared" si="291"/>
        <v>0.98624802006801937</v>
      </c>
      <c r="AM959" s="3"/>
      <c r="AN959" s="3"/>
      <c r="AO959" s="3"/>
      <c r="AP959" s="3"/>
      <c r="AQ959" s="3"/>
      <c r="AR959" s="90">
        <f t="shared" si="297"/>
        <v>0</v>
      </c>
      <c r="AS959" s="91">
        <f t="shared" si="298"/>
        <v>0</v>
      </c>
      <c r="AT959" s="89">
        <f>SUM(AS$9:AS959)*RLR</f>
        <v>120</v>
      </c>
      <c r="AU959" s="90">
        <f>AT959-SUM(AW$9:AW959)</f>
        <v>1.6502375918376657</v>
      </c>
      <c r="AV959" s="48">
        <f t="shared" si="292"/>
        <v>0.24</v>
      </c>
      <c r="AW959" s="31">
        <f t="shared" si="299"/>
        <v>3.9732847315513773E-3</v>
      </c>
      <c r="AX959" s="90">
        <f>SUM(AW$9:AW959)*RRF</f>
        <v>82.844833685713624</v>
      </c>
      <c r="AY959" s="96"/>
    </row>
    <row r="960" spans="1:51" x14ac:dyDescent="0.25">
      <c r="A960" s="14">
        <f t="shared" si="293"/>
        <v>9.51</v>
      </c>
      <c r="B960" s="59">
        <f>IF($B$4="AY",0,IFERROR(P*INDEX('UWYr writing pattern'!$C$4:$C$18,MATCH('Extended model w.Calcs'!$A960,'UWYr writing pattern'!$A$4:$A$18,0)) / 25,B959))</f>
        <v>0</v>
      </c>
      <c r="C960" s="36">
        <f t="shared" si="294"/>
        <v>3.8428897570065472E-64</v>
      </c>
      <c r="E960" s="48">
        <f t="shared" si="280"/>
        <v>28.53</v>
      </c>
      <c r="F960" s="34">
        <f t="shared" si="295"/>
        <v>1.5317812318137986E-64</v>
      </c>
      <c r="G960" s="31">
        <f>SUM($F$9:F960)*RLR</f>
        <v>119.99999999999996</v>
      </c>
      <c r="H960" s="32"/>
      <c r="I960" s="36">
        <f>G960-SUM($L$9:L960)</f>
        <v>3.2441067195382232</v>
      </c>
      <c r="K960" s="48">
        <f t="shared" si="281"/>
        <v>0.23980815347721823</v>
      </c>
      <c r="L960" s="31">
        <f t="shared" si="296"/>
        <v>7.8045871360181871E-3</v>
      </c>
      <c r="M960" s="36">
        <f>SUM($L$9:L960)*RRF</f>
        <v>81.729125296323204</v>
      </c>
      <c r="N960" s="33"/>
      <c r="O960" s="36">
        <f t="shared" si="282"/>
        <v>84.973232015861427</v>
      </c>
      <c r="P960" s="33"/>
      <c r="Q960" s="33"/>
      <c r="R960" s="33"/>
      <c r="S960" s="33"/>
      <c r="T960" s="33"/>
      <c r="U960" s="33"/>
      <c r="V960" s="33"/>
      <c r="W960" s="31">
        <f t="shared" si="283"/>
        <v>3.2280273958854994E-64</v>
      </c>
      <c r="X960" s="31">
        <f t="shared" si="284"/>
        <v>2.270874703676756</v>
      </c>
      <c r="Y960" s="31">
        <f t="shared" si="285"/>
        <v>2.270874703676756</v>
      </c>
      <c r="Z960" s="31">
        <f t="shared" si="286"/>
        <v>-0.97323201586142716</v>
      </c>
      <c r="AA960" s="31"/>
      <c r="AB960" s="31"/>
      <c r="AC960" s="31"/>
      <c r="AD960" s="31"/>
      <c r="AE960" s="31"/>
      <c r="AF960" s="31"/>
      <c r="AG960" s="31"/>
      <c r="AH960" s="33">
        <f t="shared" si="287"/>
        <v>0.97296577733718104</v>
      </c>
      <c r="AI960" s="33">
        <f t="shared" si="288"/>
        <v>1.0115860954269218</v>
      </c>
      <c r="AJ960" s="33">
        <f t="shared" si="289"/>
        <v>0.99999999999999967</v>
      </c>
      <c r="AK960" s="95">
        <f t="shared" si="290"/>
        <v>0.98620912458653409</v>
      </c>
      <c r="AL960" s="3">
        <f t="shared" si="291"/>
        <v>0.98628102481985613</v>
      </c>
      <c r="AM960" s="3"/>
      <c r="AN960" s="3"/>
      <c r="AO960" s="3"/>
      <c r="AP960" s="3"/>
      <c r="AQ960" s="3"/>
      <c r="AR960" s="90">
        <f t="shared" si="297"/>
        <v>0</v>
      </c>
      <c r="AS960" s="91">
        <f t="shared" si="298"/>
        <v>0</v>
      </c>
      <c r="AT960" s="89">
        <f>SUM(AS$9:AS960)*RLR</f>
        <v>120</v>
      </c>
      <c r="AU960" s="90">
        <f>AT960-SUM(AW$9:AW960)</f>
        <v>1.6462770216172515</v>
      </c>
      <c r="AV960" s="48">
        <f t="shared" si="292"/>
        <v>0.23980815347721823</v>
      </c>
      <c r="AW960" s="31">
        <f t="shared" si="299"/>
        <v>3.9605702204103975E-3</v>
      </c>
      <c r="AX960" s="90">
        <f>SUM(AW$9:AW960)*RRF</f>
        <v>82.84760608486792</v>
      </c>
      <c r="AY960" s="96"/>
    </row>
    <row r="961" spans="1:51" x14ac:dyDescent="0.25">
      <c r="A961" s="14">
        <f t="shared" si="293"/>
        <v>9.52</v>
      </c>
      <c r="B961" s="59">
        <f>IF($B$4="AY",0,IFERROR(P*INDEX('UWYr writing pattern'!$C$4:$C$18,MATCH('Extended model w.Calcs'!$A961,'UWYr writing pattern'!$A$4:$A$18,0)) / 25,B960))</f>
        <v>0</v>
      </c>
      <c r="C961" s="36">
        <f t="shared" si="294"/>
        <v>2.7465133093325794E-64</v>
      </c>
      <c r="E961" s="48">
        <f t="shared" si="280"/>
        <v>28.56</v>
      </c>
      <c r="F961" s="34">
        <f t="shared" si="295"/>
        <v>1.0963764476739679E-64</v>
      </c>
      <c r="G961" s="31">
        <f>SUM($F$9:F961)*RLR</f>
        <v>119.99999999999996</v>
      </c>
      <c r="H961" s="32"/>
      <c r="I961" s="36">
        <f>G961-SUM($L$9:L961)</f>
        <v>3.2363270871172745</v>
      </c>
      <c r="K961" s="48">
        <f t="shared" si="281"/>
        <v>0.23961661341853036</v>
      </c>
      <c r="L961" s="31">
        <f t="shared" si="296"/>
        <v>7.7796324209549721E-3</v>
      </c>
      <c r="M961" s="36">
        <f>SUM($L$9:L961)*RRF</f>
        <v>81.734571039017879</v>
      </c>
      <c r="N961" s="33"/>
      <c r="O961" s="36">
        <f t="shared" si="282"/>
        <v>84.970898126135154</v>
      </c>
      <c r="P961" s="33"/>
      <c r="Q961" s="33"/>
      <c r="R961" s="33"/>
      <c r="S961" s="33"/>
      <c r="T961" s="33"/>
      <c r="U961" s="33"/>
      <c r="V961" s="33"/>
      <c r="W961" s="31">
        <f t="shared" si="283"/>
        <v>2.3070711798393664E-64</v>
      </c>
      <c r="X961" s="31">
        <f t="shared" si="284"/>
        <v>2.2654289609820921</v>
      </c>
      <c r="Y961" s="31">
        <f t="shared" si="285"/>
        <v>2.2654289609820921</v>
      </c>
      <c r="Z961" s="31">
        <f t="shared" si="286"/>
        <v>-0.97089812613515392</v>
      </c>
      <c r="AA961" s="31"/>
      <c r="AB961" s="31"/>
      <c r="AC961" s="31"/>
      <c r="AD961" s="31"/>
      <c r="AE961" s="31"/>
      <c r="AF961" s="31"/>
      <c r="AG961" s="31"/>
      <c r="AH961" s="33">
        <f t="shared" si="287"/>
        <v>0.97303060760735571</v>
      </c>
      <c r="AI961" s="33">
        <f t="shared" si="288"/>
        <v>1.0115583110254185</v>
      </c>
      <c r="AJ961" s="33">
        <f t="shared" si="289"/>
        <v>0.99999999999999967</v>
      </c>
      <c r="AK961" s="95">
        <f t="shared" si="290"/>
        <v>0.98624214342823513</v>
      </c>
      <c r="AL961" s="3">
        <f t="shared" si="291"/>
        <v>0.98631392404091167</v>
      </c>
      <c r="AM961" s="3"/>
      <c r="AN961" s="3"/>
      <c r="AO961" s="3"/>
      <c r="AP961" s="3"/>
      <c r="AQ961" s="3"/>
      <c r="AR961" s="90">
        <f t="shared" si="297"/>
        <v>0</v>
      </c>
      <c r="AS961" s="91">
        <f t="shared" si="298"/>
        <v>0</v>
      </c>
      <c r="AT961" s="89">
        <f>SUM(AS$9:AS961)*RLR</f>
        <v>120</v>
      </c>
      <c r="AU961" s="90">
        <f>AT961-SUM(AW$9:AW961)</f>
        <v>1.6423291150905897</v>
      </c>
      <c r="AV961" s="48">
        <f t="shared" si="292"/>
        <v>0.23961661341853036</v>
      </c>
      <c r="AW961" s="31">
        <f t="shared" si="299"/>
        <v>3.947906526660076E-3</v>
      </c>
      <c r="AX961" s="90">
        <f>SUM(AW$9:AW961)*RRF</f>
        <v>82.850369619436577</v>
      </c>
      <c r="AY961" s="96"/>
    </row>
    <row r="962" spans="1:51" x14ac:dyDescent="0.25">
      <c r="A962" s="14">
        <f t="shared" si="293"/>
        <v>9.5299999999999994</v>
      </c>
      <c r="B962" s="59">
        <f>IF($B$4="AY",0,IFERROR(P*INDEX('UWYr writing pattern'!$C$4:$C$18,MATCH('Extended model w.Calcs'!$A962,'UWYr writing pattern'!$A$4:$A$18,0)) / 25,B961))</f>
        <v>0</v>
      </c>
      <c r="C962" s="36">
        <f t="shared" si="294"/>
        <v>1.9621091081871946E-64</v>
      </c>
      <c r="E962" s="48">
        <f t="shared" si="280"/>
        <v>28.589999999999996</v>
      </c>
      <c r="F962" s="34">
        <f t="shared" si="295"/>
        <v>7.8440420114538471E-65</v>
      </c>
      <c r="G962" s="31">
        <f>SUM($F$9:F962)*RLR</f>
        <v>119.99999999999996</v>
      </c>
      <c r="H962" s="32"/>
      <c r="I962" s="36">
        <f>G962-SUM($L$9:L962)</f>
        <v>3.2285723097519821</v>
      </c>
      <c r="K962" s="48">
        <f t="shared" si="281"/>
        <v>0.23942537909018358</v>
      </c>
      <c r="L962" s="31">
        <f t="shared" si="296"/>
        <v>7.7547773652969837E-3</v>
      </c>
      <c r="M962" s="36">
        <f>SUM($L$9:L962)*RRF</f>
        <v>81.739999383173583</v>
      </c>
      <c r="N962" s="33"/>
      <c r="O962" s="36">
        <f t="shared" si="282"/>
        <v>84.968571692925565</v>
      </c>
      <c r="P962" s="33"/>
      <c r="Q962" s="33"/>
      <c r="R962" s="33"/>
      <c r="S962" s="33"/>
      <c r="T962" s="33"/>
      <c r="U962" s="33"/>
      <c r="V962" s="33"/>
      <c r="W962" s="31">
        <f t="shared" si="283"/>
        <v>1.6481716508772432E-64</v>
      </c>
      <c r="X962" s="31">
        <f t="shared" si="284"/>
        <v>2.2600006168263871</v>
      </c>
      <c r="Y962" s="31">
        <f t="shared" si="285"/>
        <v>2.2600006168263871</v>
      </c>
      <c r="Z962" s="31">
        <f t="shared" si="286"/>
        <v>-0.96857169292556478</v>
      </c>
      <c r="AA962" s="31"/>
      <c r="AB962" s="31"/>
      <c r="AC962" s="31"/>
      <c r="AD962" s="31"/>
      <c r="AE962" s="31"/>
      <c r="AF962" s="31"/>
      <c r="AG962" s="31"/>
      <c r="AH962" s="33">
        <f t="shared" si="287"/>
        <v>0.9730952307520665</v>
      </c>
      <c r="AI962" s="33">
        <f t="shared" si="288"/>
        <v>1.011530615391971</v>
      </c>
      <c r="AJ962" s="33">
        <f t="shared" si="289"/>
        <v>0.99999999999999967</v>
      </c>
      <c r="AK962" s="95">
        <f t="shared" si="290"/>
        <v>0.98627505694673312</v>
      </c>
      <c r="AL962" s="3">
        <f t="shared" si="291"/>
        <v>0.98634671815263475</v>
      </c>
      <c r="AM962" s="3"/>
      <c r="AN962" s="3"/>
      <c r="AO962" s="3"/>
      <c r="AP962" s="3"/>
      <c r="AQ962" s="3"/>
      <c r="AR962" s="90">
        <f t="shared" si="297"/>
        <v>0</v>
      </c>
      <c r="AS962" s="91">
        <f t="shared" si="298"/>
        <v>0</v>
      </c>
      <c r="AT962" s="89">
        <f>SUM(AS$9:AS962)*RLR</f>
        <v>120</v>
      </c>
      <c r="AU962" s="90">
        <f>AT962-SUM(AW$9:AW962)</f>
        <v>1.6383938216838203</v>
      </c>
      <c r="AV962" s="48">
        <f t="shared" si="292"/>
        <v>0.23942537909018358</v>
      </c>
      <c r="AW962" s="31">
        <f t="shared" si="299"/>
        <v>3.9352934067665886E-3</v>
      </c>
      <c r="AX962" s="90">
        <f>SUM(AW$9:AW962)*RRF</f>
        <v>82.853124324821323</v>
      </c>
      <c r="AY962" s="96"/>
    </row>
    <row r="963" spans="1:51" x14ac:dyDescent="0.25">
      <c r="A963" s="14">
        <f t="shared" si="293"/>
        <v>9.5399999999999991</v>
      </c>
      <c r="B963" s="59">
        <f>IF($B$4="AY",0,IFERROR(P*INDEX('UWYr writing pattern'!$C$4:$C$18,MATCH('Extended model w.Calcs'!$A963,'UWYr writing pattern'!$A$4:$A$18,0)) / 25,B962))</f>
        <v>0</v>
      </c>
      <c r="C963" s="36">
        <f t="shared" si="294"/>
        <v>1.4011421141564757E-64</v>
      </c>
      <c r="E963" s="48">
        <f t="shared" si="280"/>
        <v>28.619999999999997</v>
      </c>
      <c r="F963" s="34">
        <f t="shared" si="295"/>
        <v>5.6096699403071889E-65</v>
      </c>
      <c r="G963" s="31">
        <f>SUM($F$9:F963)*RLR</f>
        <v>119.99999999999996</v>
      </c>
      <c r="H963" s="32"/>
      <c r="I963" s="36">
        <f>G963-SUM($L$9:L963)</f>
        <v>3.2208422882601582</v>
      </c>
      <c r="K963" s="48">
        <f t="shared" si="281"/>
        <v>0.23923444976076558</v>
      </c>
      <c r="L963" s="31">
        <f t="shared" si="296"/>
        <v>7.7300214918243791E-3</v>
      </c>
      <c r="M963" s="36">
        <f>SUM($L$9:L963)*RRF</f>
        <v>81.745410398217857</v>
      </c>
      <c r="N963" s="33"/>
      <c r="O963" s="36">
        <f t="shared" si="282"/>
        <v>84.966252686478015</v>
      </c>
      <c r="P963" s="33"/>
      <c r="Q963" s="33"/>
      <c r="R963" s="33"/>
      <c r="S963" s="33"/>
      <c r="T963" s="33"/>
      <c r="U963" s="33"/>
      <c r="V963" s="33"/>
      <c r="W963" s="31">
        <f t="shared" si="283"/>
        <v>1.1769593758914397E-64</v>
      </c>
      <c r="X963" s="31">
        <f t="shared" si="284"/>
        <v>2.2545896017821105</v>
      </c>
      <c r="Y963" s="31">
        <f t="shared" si="285"/>
        <v>2.2545896017821105</v>
      </c>
      <c r="Z963" s="31">
        <f t="shared" si="286"/>
        <v>-0.96625268647801477</v>
      </c>
      <c r="AA963" s="31"/>
      <c r="AB963" s="31"/>
      <c r="AC963" s="31"/>
      <c r="AD963" s="31"/>
      <c r="AE963" s="31"/>
      <c r="AF963" s="31"/>
      <c r="AG963" s="31"/>
      <c r="AH963" s="33">
        <f t="shared" si="287"/>
        <v>0.97315964759783158</v>
      </c>
      <c r="AI963" s="33">
        <f t="shared" si="288"/>
        <v>1.0115030081723573</v>
      </c>
      <c r="AJ963" s="33">
        <f t="shared" si="289"/>
        <v>0.99999999999999967</v>
      </c>
      <c r="AK963" s="95">
        <f t="shared" si="290"/>
        <v>0.98630786556164207</v>
      </c>
      <c r="AL963" s="3">
        <f t="shared" si="291"/>
        <v>0.98637940757445597</v>
      </c>
      <c r="AM963" s="3"/>
      <c r="AN963" s="3"/>
      <c r="AO963" s="3"/>
      <c r="AP963" s="3"/>
      <c r="AQ963" s="3"/>
      <c r="AR963" s="90">
        <f t="shared" si="297"/>
        <v>0</v>
      </c>
      <c r="AS963" s="91">
        <f t="shared" si="298"/>
        <v>0</v>
      </c>
      <c r="AT963" s="89">
        <f>SUM(AS$9:AS963)*RLR</f>
        <v>120</v>
      </c>
      <c r="AU963" s="90">
        <f>AT963-SUM(AW$9:AW963)</f>
        <v>1.6344710910652651</v>
      </c>
      <c r="AV963" s="48">
        <f t="shared" si="292"/>
        <v>0.23923444976076558</v>
      </c>
      <c r="AW963" s="31">
        <f t="shared" si="299"/>
        <v>3.9227306185566331E-3</v>
      </c>
      <c r="AX963" s="90">
        <f>SUM(AW$9:AW963)*RRF</f>
        <v>82.855870236254304</v>
      </c>
      <c r="AY963" s="96"/>
    </row>
    <row r="964" spans="1:51" x14ac:dyDescent="0.25">
      <c r="A964" s="14">
        <f t="shared" si="293"/>
        <v>9.5500000000000007</v>
      </c>
      <c r="B964" s="59">
        <f>IF($B$4="AY",0,IFERROR(P*INDEX('UWYr writing pattern'!$C$4:$C$18,MATCH('Extended model w.Calcs'!$A964,'UWYr writing pattern'!$A$4:$A$18,0)) / 25,B963))</f>
        <v>0</v>
      </c>
      <c r="C964" s="36">
        <f t="shared" si="294"/>
        <v>1.0001352410848923E-64</v>
      </c>
      <c r="E964" s="48">
        <f t="shared" si="280"/>
        <v>28.650000000000002</v>
      </c>
      <c r="F964" s="34">
        <f t="shared" si="295"/>
        <v>4.0100687307158332E-65</v>
      </c>
      <c r="G964" s="31">
        <f>SUM($F$9:F964)*RLR</f>
        <v>119.99999999999996</v>
      </c>
      <c r="H964" s="32"/>
      <c r="I964" s="36">
        <f>G964-SUM($L$9:L964)</f>
        <v>3.2131369239341723</v>
      </c>
      <c r="K964" s="48">
        <f t="shared" si="281"/>
        <v>0.2390438247011952</v>
      </c>
      <c r="L964" s="31">
        <f t="shared" si="296"/>
        <v>7.7053643259812413E-3</v>
      </c>
      <c r="M964" s="36">
        <f>SUM($L$9:L964)*RRF</f>
        <v>81.750804153246051</v>
      </c>
      <c r="N964" s="33"/>
      <c r="O964" s="36">
        <f t="shared" si="282"/>
        <v>84.963941077180223</v>
      </c>
      <c r="P964" s="33"/>
      <c r="Q964" s="33"/>
      <c r="R964" s="33"/>
      <c r="S964" s="33"/>
      <c r="T964" s="33"/>
      <c r="U964" s="33"/>
      <c r="V964" s="33"/>
      <c r="W964" s="31">
        <f t="shared" si="283"/>
        <v>8.4011360251130948E-65</v>
      </c>
      <c r="X964" s="31">
        <f t="shared" si="284"/>
        <v>2.2491958467539206</v>
      </c>
      <c r="Y964" s="31">
        <f t="shared" si="285"/>
        <v>2.2491958467539206</v>
      </c>
      <c r="Z964" s="31">
        <f t="shared" si="286"/>
        <v>-0.96394107718022326</v>
      </c>
      <c r="AA964" s="31"/>
      <c r="AB964" s="31"/>
      <c r="AC964" s="31"/>
      <c r="AD964" s="31"/>
      <c r="AE964" s="31"/>
      <c r="AF964" s="31"/>
      <c r="AG964" s="31"/>
      <c r="AH964" s="33">
        <f t="shared" si="287"/>
        <v>0.97322385896721486</v>
      </c>
      <c r="AI964" s="33">
        <f t="shared" si="288"/>
        <v>1.0114754890140503</v>
      </c>
      <c r="AJ964" s="33">
        <f t="shared" si="289"/>
        <v>0.99999999999999967</v>
      </c>
      <c r="AK964" s="95">
        <f t="shared" si="290"/>
        <v>0.98634056969057149</v>
      </c>
      <c r="AL964" s="3">
        <f t="shared" si="291"/>
        <v>0.98641199272379954</v>
      </c>
      <c r="AM964" s="3"/>
      <c r="AN964" s="3"/>
      <c r="AO964" s="3"/>
      <c r="AP964" s="3"/>
      <c r="AQ964" s="3"/>
      <c r="AR964" s="90">
        <f t="shared" si="297"/>
        <v>0</v>
      </c>
      <c r="AS964" s="91">
        <f t="shared" si="298"/>
        <v>0</v>
      </c>
      <c r="AT964" s="89">
        <f>SUM(AS$9:AS964)*RLR</f>
        <v>120</v>
      </c>
      <c r="AU964" s="90">
        <f>AT964-SUM(AW$9:AW964)</f>
        <v>1.6305608731440628</v>
      </c>
      <c r="AV964" s="48">
        <f t="shared" si="292"/>
        <v>0.2390438247011952</v>
      </c>
      <c r="AW964" s="31">
        <f t="shared" si="299"/>
        <v>3.9102179212087687E-3</v>
      </c>
      <c r="AX964" s="90">
        <f>SUM(AW$9:AW964)*RRF</f>
        <v>82.858607388799157</v>
      </c>
      <c r="AY964" s="96"/>
    </row>
    <row r="965" spans="1:51" x14ac:dyDescent="0.25">
      <c r="A965" s="14">
        <f t="shared" si="293"/>
        <v>9.56</v>
      </c>
      <c r="B965" s="59">
        <f>IF($B$4="AY",0,IFERROR(P*INDEX('UWYr writing pattern'!$C$4:$C$18,MATCH('Extended model w.Calcs'!$A965,'UWYr writing pattern'!$A$4:$A$18,0)) / 25,B964))</f>
        <v>0</v>
      </c>
      <c r="C965" s="36">
        <f t="shared" si="294"/>
        <v>7.1359649451407066E-65</v>
      </c>
      <c r="E965" s="48">
        <f t="shared" si="280"/>
        <v>28.68</v>
      </c>
      <c r="F965" s="34">
        <f t="shared" si="295"/>
        <v>2.8653874657082168E-65</v>
      </c>
      <c r="G965" s="31">
        <f>SUM($F$9:F965)*RLR</f>
        <v>119.99999999999996</v>
      </c>
      <c r="H965" s="32"/>
      <c r="I965" s="36">
        <f>G965-SUM($L$9:L965)</f>
        <v>3.2054561185383079</v>
      </c>
      <c r="K965" s="48">
        <f t="shared" si="281"/>
        <v>0.23885350318471338</v>
      </c>
      <c r="L965" s="31">
        <f t="shared" si="296"/>
        <v>7.6808053958585792E-3</v>
      </c>
      <c r="M965" s="36">
        <f>SUM($L$9:L965)*RRF</f>
        <v>81.756180717023156</v>
      </c>
      <c r="N965" s="33"/>
      <c r="O965" s="36">
        <f t="shared" si="282"/>
        <v>84.961636835561464</v>
      </c>
      <c r="P965" s="33"/>
      <c r="Q965" s="33"/>
      <c r="R965" s="33"/>
      <c r="S965" s="33"/>
      <c r="T965" s="33"/>
      <c r="U965" s="33"/>
      <c r="V965" s="33"/>
      <c r="W965" s="31">
        <f t="shared" si="283"/>
        <v>5.9942105539181927E-65</v>
      </c>
      <c r="X965" s="31">
        <f t="shared" si="284"/>
        <v>2.2438192829768155</v>
      </c>
      <c r="Y965" s="31">
        <f t="shared" si="285"/>
        <v>2.2438192829768155</v>
      </c>
      <c r="Z965" s="31">
        <f t="shared" si="286"/>
        <v>-0.96163683556146395</v>
      </c>
      <c r="AA965" s="31"/>
      <c r="AB965" s="31"/>
      <c r="AC965" s="31"/>
      <c r="AD965" s="31"/>
      <c r="AE965" s="31"/>
      <c r="AF965" s="31"/>
      <c r="AG965" s="31"/>
      <c r="AH965" s="33">
        <f t="shared" si="287"/>
        <v>0.97328786567884706</v>
      </c>
      <c r="AI965" s="33">
        <f t="shared" si="288"/>
        <v>1.0114480575662079</v>
      </c>
      <c r="AJ965" s="33">
        <f t="shared" si="289"/>
        <v>0.99999999999999967</v>
      </c>
      <c r="AK965" s="95">
        <f t="shared" si="290"/>
        <v>0.9863731697491378</v>
      </c>
      <c r="AL965" s="3">
        <f t="shared" si="291"/>
        <v>0.98644447401609303</v>
      </c>
      <c r="AM965" s="3"/>
      <c r="AN965" s="3"/>
      <c r="AO965" s="3"/>
      <c r="AP965" s="3"/>
      <c r="AQ965" s="3"/>
      <c r="AR965" s="90">
        <f t="shared" si="297"/>
        <v>0</v>
      </c>
      <c r="AS965" s="91">
        <f t="shared" si="298"/>
        <v>0</v>
      </c>
      <c r="AT965" s="89">
        <f>SUM(AS$9:AS965)*RLR</f>
        <v>120</v>
      </c>
      <c r="AU965" s="90">
        <f>AT965-SUM(AW$9:AW965)</f>
        <v>1.6266631180688194</v>
      </c>
      <c r="AV965" s="48">
        <f t="shared" si="292"/>
        <v>0.23885350318471338</v>
      </c>
      <c r="AW965" s="31">
        <f t="shared" si="299"/>
        <v>3.8977550752447715E-3</v>
      </c>
      <c r="AX965" s="90">
        <f>SUM(AW$9:AW965)*RRF</f>
        <v>82.861335817351815</v>
      </c>
      <c r="AY965" s="96"/>
    </row>
    <row r="966" spans="1:51" x14ac:dyDescent="0.25">
      <c r="A966" s="14">
        <f t="shared" si="293"/>
        <v>9.57</v>
      </c>
      <c r="B966" s="59">
        <f>IF($B$4="AY",0,IFERROR(P*INDEX('UWYr writing pattern'!$C$4:$C$18,MATCH('Extended model w.Calcs'!$A966,'UWYr writing pattern'!$A$4:$A$18,0)) / 25,B965))</f>
        <v>0</v>
      </c>
      <c r="C966" s="36">
        <f t="shared" si="294"/>
        <v>5.0893701988743523E-65</v>
      </c>
      <c r="E966" s="48">
        <f t="shared" si="280"/>
        <v>28.71</v>
      </c>
      <c r="F966" s="34">
        <f t="shared" si="295"/>
        <v>2.0465947462663547E-65</v>
      </c>
      <c r="G966" s="31">
        <f>SUM($F$9:F966)*RLR</f>
        <v>119.99999999999996</v>
      </c>
      <c r="H966" s="32"/>
      <c r="I966" s="36">
        <f>G966-SUM($L$9:L966)</f>
        <v>3.1977997743061337</v>
      </c>
      <c r="K966" s="48">
        <f t="shared" si="281"/>
        <v>0.2386634844868735</v>
      </c>
      <c r="L966" s="31">
        <f t="shared" si="296"/>
        <v>7.6563442321774871E-3</v>
      </c>
      <c r="M966" s="36">
        <f>SUM($L$9:L966)*RRF</f>
        <v>81.761540157985678</v>
      </c>
      <c r="N966" s="33"/>
      <c r="O966" s="36">
        <f t="shared" si="282"/>
        <v>84.959339932291812</v>
      </c>
      <c r="P966" s="33"/>
      <c r="Q966" s="33"/>
      <c r="R966" s="33"/>
      <c r="S966" s="33"/>
      <c r="T966" s="33"/>
      <c r="U966" s="33"/>
      <c r="V966" s="33"/>
      <c r="W966" s="31">
        <f t="shared" si="283"/>
        <v>4.275070967054455E-65</v>
      </c>
      <c r="X966" s="31">
        <f t="shared" si="284"/>
        <v>2.2384598420142936</v>
      </c>
      <c r="Y966" s="31">
        <f t="shared" si="285"/>
        <v>2.2384598420142936</v>
      </c>
      <c r="Z966" s="31">
        <f t="shared" si="286"/>
        <v>-0.95933993229181169</v>
      </c>
      <c r="AA966" s="31"/>
      <c r="AB966" s="31"/>
      <c r="AC966" s="31"/>
      <c r="AD966" s="31"/>
      <c r="AE966" s="31"/>
      <c r="AF966" s="31"/>
      <c r="AG966" s="31"/>
      <c r="AH966" s="33">
        <f t="shared" si="287"/>
        <v>0.97335166854744859</v>
      </c>
      <c r="AI966" s="33">
        <f t="shared" si="288"/>
        <v>1.0114207134796644</v>
      </c>
      <c r="AJ966" s="33">
        <f t="shared" si="289"/>
        <v>0.99999999999999967</v>
      </c>
      <c r="AK966" s="95">
        <f t="shared" si="290"/>
        <v>0.98640566615097469</v>
      </c>
      <c r="AL966" s="3">
        <f t="shared" si="291"/>
        <v>0.98647685186478085</v>
      </c>
      <c r="AM966" s="3"/>
      <c r="AN966" s="3"/>
      <c r="AO966" s="3"/>
      <c r="AP966" s="3"/>
      <c r="AQ966" s="3"/>
      <c r="AR966" s="90">
        <f t="shared" si="297"/>
        <v>0</v>
      </c>
      <c r="AS966" s="91">
        <f t="shared" si="298"/>
        <v>0</v>
      </c>
      <c r="AT966" s="89">
        <f>SUM(AS$9:AS966)*RLR</f>
        <v>120</v>
      </c>
      <c r="AU966" s="90">
        <f>AT966-SUM(AW$9:AW966)</f>
        <v>1.6227777762263003</v>
      </c>
      <c r="AV966" s="48">
        <f t="shared" si="292"/>
        <v>0.2386634844868735</v>
      </c>
      <c r="AW966" s="31">
        <f t="shared" si="299"/>
        <v>3.8853418425210656E-3</v>
      </c>
      <c r="AX966" s="90">
        <f>SUM(AW$9:AW966)*RRF</f>
        <v>82.864055556641588</v>
      </c>
      <c r="AY966" s="96"/>
    </row>
    <row r="967" spans="1:51" x14ac:dyDescent="0.25">
      <c r="A967" s="14">
        <f t="shared" si="293"/>
        <v>9.58</v>
      </c>
      <c r="B967" s="59">
        <f>IF($B$4="AY",0,IFERROR(P*INDEX('UWYr writing pattern'!$C$4:$C$18,MATCH('Extended model w.Calcs'!$A967,'UWYr writing pattern'!$A$4:$A$18,0)) / 25,B966))</f>
        <v>0</v>
      </c>
      <c r="C967" s="36">
        <f t="shared" si="294"/>
        <v>3.6282120147775259E-65</v>
      </c>
      <c r="E967" s="48">
        <f t="shared" si="280"/>
        <v>28.740000000000002</v>
      </c>
      <c r="F967" s="34">
        <f t="shared" si="295"/>
        <v>1.4611581840968266E-65</v>
      </c>
      <c r="G967" s="31">
        <f>SUM($F$9:F967)*RLR</f>
        <v>119.99999999999996</v>
      </c>
      <c r="H967" s="32"/>
      <c r="I967" s="36">
        <f>G967-SUM($L$9:L967)</f>
        <v>3.1901677939378601</v>
      </c>
      <c r="K967" s="48">
        <f t="shared" si="281"/>
        <v>0.23847376788553259</v>
      </c>
      <c r="L967" s="31">
        <f t="shared" si="296"/>
        <v>7.6319803682723952E-3</v>
      </c>
      <c r="M967" s="36">
        <f>SUM($L$9:L967)*RRF</f>
        <v>81.766882544243458</v>
      </c>
      <c r="N967" s="33"/>
      <c r="O967" s="36">
        <f t="shared" si="282"/>
        <v>84.957050338181318</v>
      </c>
      <c r="P967" s="33"/>
      <c r="Q967" s="33"/>
      <c r="R967" s="33"/>
      <c r="S967" s="33"/>
      <c r="T967" s="33"/>
      <c r="U967" s="33"/>
      <c r="V967" s="33"/>
      <c r="W967" s="31">
        <f t="shared" si="283"/>
        <v>3.0476980924131213E-65</v>
      </c>
      <c r="X967" s="31">
        <f t="shared" si="284"/>
        <v>2.2331174557565019</v>
      </c>
      <c r="Y967" s="31">
        <f t="shared" si="285"/>
        <v>2.2331174557565019</v>
      </c>
      <c r="Z967" s="31">
        <f t="shared" si="286"/>
        <v>-0.95705033818131824</v>
      </c>
      <c r="AA967" s="31"/>
      <c r="AB967" s="31"/>
      <c r="AC967" s="31"/>
      <c r="AD967" s="31"/>
      <c r="AE967" s="31"/>
      <c r="AF967" s="31"/>
      <c r="AG967" s="31"/>
      <c r="AH967" s="33">
        <f t="shared" si="287"/>
        <v>0.97341526838385073</v>
      </c>
      <c r="AI967" s="33">
        <f t="shared" si="288"/>
        <v>1.0113934564069205</v>
      </c>
      <c r="AJ967" s="33">
        <f t="shared" si="289"/>
        <v>0.99999999999999967</v>
      </c>
      <c r="AK967" s="95">
        <f t="shared" si="290"/>
        <v>0.98643805930774497</v>
      </c>
      <c r="AL967" s="3">
        <f t="shared" si="291"/>
        <v>0.9865091266813325</v>
      </c>
      <c r="AM967" s="3"/>
      <c r="AN967" s="3"/>
      <c r="AO967" s="3"/>
      <c r="AP967" s="3"/>
      <c r="AQ967" s="3"/>
      <c r="AR967" s="90">
        <f t="shared" si="297"/>
        <v>0</v>
      </c>
      <c r="AS967" s="91">
        <f t="shared" si="298"/>
        <v>0</v>
      </c>
      <c r="AT967" s="89">
        <f>SUM(AS$9:AS967)*RLR</f>
        <v>120</v>
      </c>
      <c r="AU967" s="90">
        <f>AT967-SUM(AW$9:AW967)</f>
        <v>1.6189047982400808</v>
      </c>
      <c r="AV967" s="48">
        <f t="shared" si="292"/>
        <v>0.23847376788553259</v>
      </c>
      <c r="AW967" s="31">
        <f t="shared" si="299"/>
        <v>3.872977986220287E-3</v>
      </c>
      <c r="AX967" s="90">
        <f>SUM(AW$9:AW967)*RRF</f>
        <v>82.866766641231933</v>
      </c>
      <c r="AY967" s="96"/>
    </row>
    <row r="968" spans="1:51" x14ac:dyDescent="0.25">
      <c r="A968" s="14">
        <f t="shared" si="293"/>
        <v>9.59</v>
      </c>
      <c r="B968" s="59">
        <f>IF($B$4="AY",0,IFERROR(P*INDEX('UWYr writing pattern'!$C$4:$C$18,MATCH('Extended model w.Calcs'!$A968,'UWYr writing pattern'!$A$4:$A$18,0)) / 25,B967))</f>
        <v>0</v>
      </c>
      <c r="C968" s="36">
        <f t="shared" si="294"/>
        <v>2.5854638817304647E-65</v>
      </c>
      <c r="E968" s="48">
        <f t="shared" si="280"/>
        <v>28.77</v>
      </c>
      <c r="F968" s="34">
        <f t="shared" si="295"/>
        <v>1.042748133047061E-65</v>
      </c>
      <c r="G968" s="31">
        <f>SUM($F$9:F968)*RLR</f>
        <v>119.99999999999996</v>
      </c>
      <c r="H968" s="32"/>
      <c r="I968" s="36">
        <f>G968-SUM($L$9:L968)</f>
        <v>3.1825600805977814</v>
      </c>
      <c r="K968" s="48">
        <f t="shared" si="281"/>
        <v>0.23828435266084194</v>
      </c>
      <c r="L968" s="31">
        <f t="shared" si="296"/>
        <v>7.6077133400743882E-3</v>
      </c>
      <c r="M968" s="36">
        <f>SUM($L$9:L968)*RRF</f>
        <v>81.77220794358152</v>
      </c>
      <c r="N968" s="33"/>
      <c r="O968" s="36">
        <f t="shared" si="282"/>
        <v>84.954768024179302</v>
      </c>
      <c r="P968" s="33"/>
      <c r="Q968" s="33"/>
      <c r="R968" s="33"/>
      <c r="S968" s="33"/>
      <c r="T968" s="33"/>
      <c r="U968" s="33"/>
      <c r="V968" s="33"/>
      <c r="W968" s="31">
        <f t="shared" si="283"/>
        <v>2.17178966065359E-65</v>
      </c>
      <c r="X968" s="31">
        <f t="shared" si="284"/>
        <v>2.2277920564184468</v>
      </c>
      <c r="Y968" s="31">
        <f t="shared" si="285"/>
        <v>2.2277920564184468</v>
      </c>
      <c r="Z968" s="31">
        <f t="shared" si="286"/>
        <v>-0.95476802417930173</v>
      </c>
      <c r="AA968" s="31"/>
      <c r="AB968" s="31"/>
      <c r="AC968" s="31"/>
      <c r="AD968" s="31"/>
      <c r="AE968" s="31"/>
      <c r="AF968" s="31"/>
      <c r="AG968" s="31"/>
      <c r="AH968" s="33">
        <f t="shared" si="287"/>
        <v>0.97347866599501809</v>
      </c>
      <c r="AI968" s="33">
        <f t="shared" si="288"/>
        <v>1.0113662860021346</v>
      </c>
      <c r="AJ968" s="33">
        <f t="shared" si="289"/>
        <v>0.99999999999999967</v>
      </c>
      <c r="AK968" s="95">
        <f t="shared" si="290"/>
        <v>0.98647034962915092</v>
      </c>
      <c r="AL968" s="3">
        <f t="shared" si="291"/>
        <v>0.98654129887525632</v>
      </c>
      <c r="AM968" s="3"/>
      <c r="AN968" s="3"/>
      <c r="AO968" s="3"/>
      <c r="AP968" s="3"/>
      <c r="AQ968" s="3"/>
      <c r="AR968" s="90">
        <f t="shared" si="297"/>
        <v>0</v>
      </c>
      <c r="AS968" s="91">
        <f t="shared" si="298"/>
        <v>0</v>
      </c>
      <c r="AT968" s="89">
        <f>SUM(AS$9:AS968)*RLR</f>
        <v>120</v>
      </c>
      <c r="AU968" s="90">
        <f>AT968-SUM(AW$9:AW968)</f>
        <v>1.6150441349692386</v>
      </c>
      <c r="AV968" s="48">
        <f t="shared" si="292"/>
        <v>0.23828435266084194</v>
      </c>
      <c r="AW968" s="31">
        <f t="shared" si="299"/>
        <v>3.8606632708428003E-3</v>
      </c>
      <c r="AX968" s="90">
        <f>SUM(AW$9:AW968)*RRF</f>
        <v>82.869469105521532</v>
      </c>
      <c r="AY968" s="96"/>
    </row>
    <row r="969" spans="1:51" x14ac:dyDescent="0.25">
      <c r="A969" s="14">
        <f t="shared" si="293"/>
        <v>9.6</v>
      </c>
      <c r="B969" s="59">
        <f>IF($B$4="AY",0,IFERROR(P*INDEX('UWYr writing pattern'!$C$4:$C$18,MATCH('Extended model w.Calcs'!$A969,'UWYr writing pattern'!$A$4:$A$18,0)) / 25,B968))</f>
        <v>0</v>
      </c>
      <c r="C969" s="36">
        <f t="shared" si="294"/>
        <v>1.84162592295661E-65</v>
      </c>
      <c r="E969" s="48">
        <f t="shared" ref="E969:E1009" si="300">(Ber*A969)</f>
        <v>28.799999999999997</v>
      </c>
      <c r="F969" s="34">
        <f t="shared" si="295"/>
        <v>7.4383795877385473E-66</v>
      </c>
      <c r="G969" s="31">
        <f>SUM($F$9:F969)*RLR</f>
        <v>119.99999999999996</v>
      </c>
      <c r="H969" s="32"/>
      <c r="I969" s="36">
        <f>G969-SUM($L$9:L969)</f>
        <v>3.1749765379116894</v>
      </c>
      <c r="K969" s="48">
        <f t="shared" ref="K969:K1009" si="301">Bp_1/(Bp_2+A969)</f>
        <v>0.23809523809523811</v>
      </c>
      <c r="L969" s="31">
        <f t="shared" si="296"/>
        <v>7.5835426860947934E-3</v>
      </c>
      <c r="M969" s="36">
        <f>SUM($L$9:L969)*RRF</f>
        <v>81.777516423461776</v>
      </c>
      <c r="N969" s="33"/>
      <c r="O969" s="36">
        <f t="shared" ref="O969:O1009" si="302">I969+M969</f>
        <v>84.952492961373466</v>
      </c>
      <c r="P969" s="33"/>
      <c r="Q969" s="33"/>
      <c r="R969" s="33"/>
      <c r="S969" s="33"/>
      <c r="T969" s="33"/>
      <c r="U969" s="33"/>
      <c r="V969" s="33"/>
      <c r="W969" s="31">
        <f t="shared" ref="W969:W1009" si="303" xml:space="preserve"> C969*RLR*RRF</f>
        <v>1.5469657752835524E-65</v>
      </c>
      <c r="X969" s="31">
        <f t="shared" ref="X969:X1009" si="304">I969*RRF</f>
        <v>2.2224835765381825</v>
      </c>
      <c r="Y969" s="31">
        <f t="shared" ref="Y969:Y1009" si="305">W969+X969</f>
        <v>2.2224835765381825</v>
      </c>
      <c r="Z969" s="31">
        <f t="shared" ref="Z969:Z1009" si="306">P*RLR*RRF - O969</f>
        <v>-0.95249296137346562</v>
      </c>
      <c r="AA969" s="31"/>
      <c r="AB969" s="31"/>
      <c r="AC969" s="31"/>
      <c r="AD969" s="31"/>
      <c r="AE969" s="31"/>
      <c r="AF969" s="31"/>
      <c r="AG969" s="31"/>
      <c r="AH969" s="33">
        <f t="shared" ref="AH969:AH1009" si="307">M969/(P*RLR*RRF)</f>
        <v>0.9735418621840688</v>
      </c>
      <c r="AI969" s="33">
        <f t="shared" ref="AI969:AI1009" si="308">O969/(P*RLR*RRF)</f>
        <v>1.0113392019211127</v>
      </c>
      <c r="AJ969" s="33">
        <f t="shared" ref="AJ969:AJ1009" si="309">G969/(P*RLR)</f>
        <v>0.99999999999999967</v>
      </c>
      <c r="AK969" s="95">
        <f t="shared" ref="AK969:AK1009" si="310">1-EXP(-(Bp_1*LN(Bp_2+A969)-Bp_1*LN(Bp_2)))</f>
        <v>0.9865025375229457</v>
      </c>
      <c r="AL969" s="3">
        <f t="shared" ref="AL969:AL1009" si="311">AX969/(P*RLR*RRF)</f>
        <v>0.98657336885410785</v>
      </c>
      <c r="AM969" s="3"/>
      <c r="AN969" s="3"/>
      <c r="AO969" s="3"/>
      <c r="AP969" s="3"/>
      <c r="AQ969" s="3"/>
      <c r="AR969" s="90">
        <f t="shared" si="297"/>
        <v>0</v>
      </c>
      <c r="AS969" s="91">
        <f t="shared" si="298"/>
        <v>0</v>
      </c>
      <c r="AT969" s="89">
        <f>SUM(AS$9:AS969)*RLR</f>
        <v>120</v>
      </c>
      <c r="AU969" s="90">
        <f>AT969-SUM(AW$9:AW969)</f>
        <v>1.611195737507046</v>
      </c>
      <c r="AV969" s="48">
        <f t="shared" ref="AV969:AV1009" si="312">Bp_1/(Bp_2+A969)</f>
        <v>0.23809523809523811</v>
      </c>
      <c r="AW969" s="31">
        <f t="shared" si="299"/>
        <v>3.8483974621983446E-3</v>
      </c>
      <c r="AX969" s="90">
        <f>SUM(AW$9:AW969)*RRF</f>
        <v>82.872162983745056</v>
      </c>
      <c r="AY969" s="96"/>
    </row>
    <row r="970" spans="1:51" x14ac:dyDescent="0.25">
      <c r="A970" s="14">
        <f t="shared" ref="A970:A1009" si="313">ROUND(A969+delt.t,3)</f>
        <v>9.61</v>
      </c>
      <c r="B970" s="59">
        <f>IF($B$4="AY",0,IFERROR(P*INDEX('UWYr writing pattern'!$C$4:$C$18,MATCH('Extended model w.Calcs'!$A970,'UWYr writing pattern'!$A$4:$A$18,0)) / 25,B969))</f>
        <v>0</v>
      </c>
      <c r="C970" s="36">
        <f t="shared" ref="C970:C1009" si="314">C969-F970+B970</f>
        <v>1.3112376571451065E-65</v>
      </c>
      <c r="E970" s="48">
        <f t="shared" si="300"/>
        <v>28.83</v>
      </c>
      <c r="F970" s="34">
        <f t="shared" ref="F970:F1009" si="315">C969*E969*delt.t</f>
        <v>5.3038826581150361E-66</v>
      </c>
      <c r="G970" s="31">
        <f>SUM($F$9:F970)*RLR</f>
        <v>119.99999999999996</v>
      </c>
      <c r="H970" s="32"/>
      <c r="I970" s="36">
        <f>G970-SUM($L$9:L970)</f>
        <v>3.1674170699642872</v>
      </c>
      <c r="K970" s="48">
        <f t="shared" si="301"/>
        <v>0.2379064234734338</v>
      </c>
      <c r="L970" s="31">
        <f t="shared" ref="L970:L1009" si="316">I969*K969*delt.t</f>
        <v>7.5594679474087845E-3</v>
      </c>
      <c r="M970" s="36">
        <f>SUM($L$9:L970)*RRF</f>
        <v>81.782808051024958</v>
      </c>
      <c r="N970" s="33"/>
      <c r="O970" s="36">
        <f t="shared" si="302"/>
        <v>84.950225120989245</v>
      </c>
      <c r="P970" s="33"/>
      <c r="Q970" s="33"/>
      <c r="R970" s="33"/>
      <c r="S970" s="33"/>
      <c r="T970" s="33"/>
      <c r="U970" s="33"/>
      <c r="V970" s="33"/>
      <c r="W970" s="31">
        <f t="shared" si="303"/>
        <v>1.1014396320018894E-65</v>
      </c>
      <c r="X970" s="31">
        <f t="shared" si="304"/>
        <v>2.2171919489750009</v>
      </c>
      <c r="Y970" s="31">
        <f t="shared" si="305"/>
        <v>2.2171919489750009</v>
      </c>
      <c r="Z970" s="31">
        <f t="shared" si="306"/>
        <v>-0.95022512098924494</v>
      </c>
      <c r="AA970" s="31"/>
      <c r="AB970" s="31"/>
      <c r="AC970" s="31"/>
      <c r="AD970" s="31"/>
      <c r="AE970" s="31"/>
      <c r="AF970" s="31"/>
      <c r="AG970" s="31"/>
      <c r="AH970" s="33">
        <f t="shared" si="307"/>
        <v>0.97360485775029715</v>
      </c>
      <c r="AI970" s="33">
        <f t="shared" si="308"/>
        <v>1.0113122038213005</v>
      </c>
      <c r="AJ970" s="33">
        <f t="shared" si="309"/>
        <v>0.99999999999999967</v>
      </c>
      <c r="AK970" s="95">
        <f t="shared" si="310"/>
        <v>0.98653462339494347</v>
      </c>
      <c r="AL970" s="3">
        <f t="shared" si="311"/>
        <v>0.98660533702350284</v>
      </c>
      <c r="AM970" s="3"/>
      <c r="AN970" s="3"/>
      <c r="AO970" s="3"/>
      <c r="AP970" s="3"/>
      <c r="AQ970" s="3"/>
      <c r="AR970" s="90">
        <f t="shared" ref="AR970:AR1009" si="317">AR969-AS970+B970</f>
        <v>0</v>
      </c>
      <c r="AS970" s="91">
        <f t="shared" ref="AS970:AS1009" si="318">AR969*P*delt.t</f>
        <v>0</v>
      </c>
      <c r="AT970" s="89">
        <f>SUM(AS$9:AS970)*RLR</f>
        <v>120</v>
      </c>
      <c r="AU970" s="90">
        <f>AT970-SUM(AW$9:AW970)</f>
        <v>1.6073595571796488</v>
      </c>
      <c r="AV970" s="48">
        <f t="shared" si="312"/>
        <v>0.2379064234734338</v>
      </c>
      <c r="AW970" s="31">
        <f t="shared" ref="AW970:AW1009" si="319">AU969*AV969*delt.t</f>
        <v>3.836180327397729E-3</v>
      </c>
      <c r="AX970" s="90">
        <f>SUM(AW$9:AW970)*RRF</f>
        <v>82.87484830997424</v>
      </c>
      <c r="AY970" s="96"/>
    </row>
    <row r="971" spans="1:51" x14ac:dyDescent="0.25">
      <c r="A971" s="14">
        <f t="shared" si="313"/>
        <v>9.6199999999999992</v>
      </c>
      <c r="B971" s="59">
        <f>IF($B$4="AY",0,IFERROR(P*INDEX('UWYr writing pattern'!$C$4:$C$18,MATCH('Extended model w.Calcs'!$A971,'UWYr writing pattern'!$A$4:$A$18,0)) / 25,B970))</f>
        <v>0</v>
      </c>
      <c r="C971" s="36">
        <f t="shared" si="314"/>
        <v>9.3320784059017224E-66</v>
      </c>
      <c r="E971" s="48">
        <f t="shared" si="300"/>
        <v>28.86</v>
      </c>
      <c r="F971" s="34">
        <f t="shared" si="315"/>
        <v>3.7802981655493422E-66</v>
      </c>
      <c r="G971" s="31">
        <f>SUM($F$9:F971)*RLR</f>
        <v>119.99999999999996</v>
      </c>
      <c r="H971" s="32"/>
      <c r="I971" s="36">
        <f>G971-SUM($L$9:L971)</f>
        <v>3.159881581296645</v>
      </c>
      <c r="K971" s="48">
        <f t="shared" si="301"/>
        <v>0.23771790808240889</v>
      </c>
      <c r="L971" s="31">
        <f t="shared" si="316"/>
        <v>7.5354886676390663E-3</v>
      </c>
      <c r="M971" s="36">
        <f>SUM($L$9:L971)*RRF</f>
        <v>81.788082893092309</v>
      </c>
      <c r="N971" s="33"/>
      <c r="O971" s="36">
        <f t="shared" si="302"/>
        <v>84.947964474388954</v>
      </c>
      <c r="P971" s="33"/>
      <c r="Q971" s="33"/>
      <c r="R971" s="33"/>
      <c r="S971" s="33"/>
      <c r="T971" s="33"/>
      <c r="U971" s="33"/>
      <c r="V971" s="33"/>
      <c r="W971" s="31">
        <f t="shared" si="303"/>
        <v>7.8389458609574456E-66</v>
      </c>
      <c r="X971" s="31">
        <f t="shared" si="304"/>
        <v>2.2119171069076513</v>
      </c>
      <c r="Y971" s="31">
        <f t="shared" si="305"/>
        <v>2.2119171069076513</v>
      </c>
      <c r="Z971" s="31">
        <f t="shared" si="306"/>
        <v>-0.9479644743889537</v>
      </c>
      <c r="AA971" s="31"/>
      <c r="AB971" s="31"/>
      <c r="AC971" s="31"/>
      <c r="AD971" s="31"/>
      <c r="AE971" s="31"/>
      <c r="AF971" s="31"/>
      <c r="AG971" s="31"/>
      <c r="AH971" s="33">
        <f t="shared" si="307"/>
        <v>0.97366765348919415</v>
      </c>
      <c r="AI971" s="33">
        <f t="shared" si="308"/>
        <v>1.0112852913617734</v>
      </c>
      <c r="AJ971" s="33">
        <f t="shared" si="309"/>
        <v>0.99999999999999967</v>
      </c>
      <c r="AK971" s="95">
        <f t="shared" si="310"/>
        <v>0.98656660764903092</v>
      </c>
      <c r="AL971" s="3">
        <f t="shared" si="311"/>
        <v>0.98663720378712672</v>
      </c>
      <c r="AM971" s="3"/>
      <c r="AN971" s="3"/>
      <c r="AO971" s="3"/>
      <c r="AP971" s="3"/>
      <c r="AQ971" s="3"/>
      <c r="AR971" s="90">
        <f t="shared" si="317"/>
        <v>0</v>
      </c>
      <c r="AS971" s="91">
        <f t="shared" si="318"/>
        <v>0</v>
      </c>
      <c r="AT971" s="89">
        <f>SUM(AS$9:AS971)*RLR</f>
        <v>120</v>
      </c>
      <c r="AU971" s="90">
        <f>AT971-SUM(AW$9:AW971)</f>
        <v>1.6035355455448013</v>
      </c>
      <c r="AV971" s="48">
        <f t="shared" si="312"/>
        <v>0.23771790808240889</v>
      </c>
      <c r="AW971" s="31">
        <f t="shared" si="319"/>
        <v>3.8240116348445259E-3</v>
      </c>
      <c r="AX971" s="90">
        <f>SUM(AW$9:AW971)*RRF</f>
        <v>82.877525118118641</v>
      </c>
      <c r="AY971" s="96"/>
    </row>
    <row r="972" spans="1:51" x14ac:dyDescent="0.25">
      <c r="A972" s="14">
        <f t="shared" si="313"/>
        <v>9.6300000000000008</v>
      </c>
      <c r="B972" s="59">
        <f>IF($B$4="AY",0,IFERROR(P*INDEX('UWYr writing pattern'!$C$4:$C$18,MATCH('Extended model w.Calcs'!$A972,'UWYr writing pattern'!$A$4:$A$18,0)) / 25,B971))</f>
        <v>0</v>
      </c>
      <c r="C972" s="36">
        <f t="shared" si="314"/>
        <v>6.6388405779584845E-66</v>
      </c>
      <c r="E972" s="48">
        <f t="shared" si="300"/>
        <v>28.89</v>
      </c>
      <c r="F972" s="34">
        <f t="shared" si="315"/>
        <v>2.6932378279432374E-66</v>
      </c>
      <c r="G972" s="31">
        <f>SUM($F$9:F972)*RLR</f>
        <v>119.99999999999996</v>
      </c>
      <c r="H972" s="32"/>
      <c r="I972" s="36">
        <f>G972-SUM($L$9:L972)</f>
        <v>3.1523699769036995</v>
      </c>
      <c r="K972" s="48">
        <f t="shared" si="301"/>
        <v>0.23752969121140141</v>
      </c>
      <c r="L972" s="31">
        <f t="shared" si="316"/>
        <v>7.5116043929397275E-3</v>
      </c>
      <c r="M972" s="36">
        <f>SUM($L$9:L972)*RRF</f>
        <v>81.793341016167375</v>
      </c>
      <c r="N972" s="33"/>
      <c r="O972" s="36">
        <f t="shared" si="302"/>
        <v>84.945710993071074</v>
      </c>
      <c r="P972" s="33"/>
      <c r="Q972" s="33"/>
      <c r="R972" s="33"/>
      <c r="S972" s="33"/>
      <c r="T972" s="33"/>
      <c r="U972" s="33"/>
      <c r="V972" s="33"/>
      <c r="W972" s="31">
        <f t="shared" si="303"/>
        <v>5.5766260854851263E-66</v>
      </c>
      <c r="X972" s="31">
        <f t="shared" si="304"/>
        <v>2.2066589838325896</v>
      </c>
      <c r="Y972" s="31">
        <f t="shared" si="305"/>
        <v>2.2066589838325896</v>
      </c>
      <c r="Z972" s="31">
        <f t="shared" si="306"/>
        <v>-0.94571099307107431</v>
      </c>
      <c r="AA972" s="31"/>
      <c r="AB972" s="31"/>
      <c r="AC972" s="31"/>
      <c r="AD972" s="31"/>
      <c r="AE972" s="31"/>
      <c r="AF972" s="31"/>
      <c r="AG972" s="31"/>
      <c r="AH972" s="33">
        <f t="shared" si="307"/>
        <v>0.97373025019246873</v>
      </c>
      <c r="AI972" s="33">
        <f t="shared" si="308"/>
        <v>1.0112584642032272</v>
      </c>
      <c r="AJ972" s="33">
        <f t="shared" si="309"/>
        <v>0.99999999999999967</v>
      </c>
      <c r="AK972" s="95">
        <f t="shared" si="310"/>
        <v>0.98659849068717731</v>
      </c>
      <c r="AL972" s="3">
        <f t="shared" si="311"/>
        <v>0.98666896954674521</v>
      </c>
      <c r="AM972" s="3"/>
      <c r="AN972" s="3"/>
      <c r="AO972" s="3"/>
      <c r="AP972" s="3"/>
      <c r="AQ972" s="3"/>
      <c r="AR972" s="90">
        <f t="shared" si="317"/>
        <v>0</v>
      </c>
      <c r="AS972" s="91">
        <f t="shared" si="318"/>
        <v>0</v>
      </c>
      <c r="AT972" s="89">
        <f>SUM(AS$9:AS972)*RLR</f>
        <v>120</v>
      </c>
      <c r="AU972" s="90">
        <f>AT972-SUM(AW$9:AW972)</f>
        <v>1.5997236543905728</v>
      </c>
      <c r="AV972" s="48">
        <f t="shared" si="312"/>
        <v>0.23752969121140141</v>
      </c>
      <c r="AW972" s="31">
        <f t="shared" si="319"/>
        <v>3.8118911542269446E-3</v>
      </c>
      <c r="AX972" s="90">
        <f>SUM(AW$9:AW972)*RRF</f>
        <v>82.880193441926593</v>
      </c>
      <c r="AY972" s="96"/>
    </row>
    <row r="973" spans="1:51" x14ac:dyDescent="0.25">
      <c r="A973" s="14">
        <f t="shared" si="313"/>
        <v>9.64</v>
      </c>
      <c r="B973" s="59">
        <f>IF($B$4="AY",0,IFERROR(P*INDEX('UWYr writing pattern'!$C$4:$C$18,MATCH('Extended model w.Calcs'!$A973,'UWYr writing pattern'!$A$4:$A$18,0)) / 25,B972))</f>
        <v>0</v>
      </c>
      <c r="C973" s="36">
        <f t="shared" si="314"/>
        <v>4.7208795349862783E-66</v>
      </c>
      <c r="E973" s="48">
        <f t="shared" si="300"/>
        <v>28.92</v>
      </c>
      <c r="F973" s="34">
        <f t="shared" si="315"/>
        <v>1.9179610429722063E-66</v>
      </c>
      <c r="G973" s="31">
        <f>SUM($F$9:F973)*RLR</f>
        <v>119.99999999999996</v>
      </c>
      <c r="H973" s="32"/>
      <c r="I973" s="36">
        <f>G973-SUM($L$9:L973)</f>
        <v>3.144882162231724</v>
      </c>
      <c r="K973" s="48">
        <f t="shared" si="301"/>
        <v>0.23734177215189872</v>
      </c>
      <c r="L973" s="31">
        <f t="shared" si="316"/>
        <v>7.4878146719802828E-3</v>
      </c>
      <c r="M973" s="36">
        <f>SUM($L$9:L973)*RRF</f>
        <v>81.798582486437752</v>
      </c>
      <c r="N973" s="33"/>
      <c r="O973" s="36">
        <f t="shared" si="302"/>
        <v>84.943464648669476</v>
      </c>
      <c r="P973" s="33"/>
      <c r="Q973" s="33"/>
      <c r="R973" s="33"/>
      <c r="S973" s="33"/>
      <c r="T973" s="33"/>
      <c r="U973" s="33"/>
      <c r="V973" s="33"/>
      <c r="W973" s="31">
        <f t="shared" si="303"/>
        <v>3.9655388093884734E-66</v>
      </c>
      <c r="X973" s="31">
        <f t="shared" si="304"/>
        <v>2.2014175135622067</v>
      </c>
      <c r="Y973" s="31">
        <f t="shared" si="305"/>
        <v>2.2014175135622067</v>
      </c>
      <c r="Z973" s="31">
        <f t="shared" si="306"/>
        <v>-0.94346464866947599</v>
      </c>
      <c r="AA973" s="31"/>
      <c r="AB973" s="31"/>
      <c r="AC973" s="31"/>
      <c r="AD973" s="31"/>
      <c r="AE973" s="31"/>
      <c r="AF973" s="31"/>
      <c r="AG973" s="31"/>
      <c r="AH973" s="33">
        <f t="shared" si="307"/>
        <v>0.97379264864806847</v>
      </c>
      <c r="AI973" s="33">
        <f t="shared" si="308"/>
        <v>1.0112317220079698</v>
      </c>
      <c r="AJ973" s="33">
        <f t="shared" si="309"/>
        <v>0.99999999999999967</v>
      </c>
      <c r="AK973" s="95">
        <f t="shared" si="310"/>
        <v>0.98663027290944527</v>
      </c>
      <c r="AL973" s="3">
        <f t="shared" si="311"/>
        <v>0.98670063470221603</v>
      </c>
      <c r="AM973" s="3"/>
      <c r="AN973" s="3"/>
      <c r="AO973" s="3"/>
      <c r="AP973" s="3"/>
      <c r="AQ973" s="3"/>
      <c r="AR973" s="90">
        <f t="shared" si="317"/>
        <v>0</v>
      </c>
      <c r="AS973" s="91">
        <f t="shared" si="318"/>
        <v>0</v>
      </c>
      <c r="AT973" s="89">
        <f>SUM(AS$9:AS973)*RLR</f>
        <v>120</v>
      </c>
      <c r="AU973" s="90">
        <f>AT973-SUM(AW$9:AW973)</f>
        <v>1.5959238357340695</v>
      </c>
      <c r="AV973" s="48">
        <f t="shared" si="312"/>
        <v>0.23734177215189872</v>
      </c>
      <c r="AW973" s="31">
        <f t="shared" si="319"/>
        <v>3.7998186565096743E-3</v>
      </c>
      <c r="AX973" s="90">
        <f>SUM(AW$9:AW973)*RRF</f>
        <v>82.88285331498615</v>
      </c>
      <c r="AY973" s="96"/>
    </row>
    <row r="974" spans="1:51" x14ac:dyDescent="0.25">
      <c r="A974" s="14">
        <f t="shared" si="313"/>
        <v>9.65</v>
      </c>
      <c r="B974" s="59">
        <f>IF($B$4="AY",0,IFERROR(P*INDEX('UWYr writing pattern'!$C$4:$C$18,MATCH('Extended model w.Calcs'!$A974,'UWYr writing pattern'!$A$4:$A$18,0)) / 25,B973))</f>
        <v>0</v>
      </c>
      <c r="C974" s="36">
        <f t="shared" si="314"/>
        <v>3.3556011734682464E-66</v>
      </c>
      <c r="E974" s="48">
        <f t="shared" si="300"/>
        <v>28.950000000000003</v>
      </c>
      <c r="F974" s="34">
        <f t="shared" si="315"/>
        <v>1.3652783615180319E-66</v>
      </c>
      <c r="G974" s="31">
        <f>SUM($F$9:F974)*RLR</f>
        <v>119.99999999999996</v>
      </c>
      <c r="H974" s="32"/>
      <c r="I974" s="36">
        <f>G974-SUM($L$9:L974)</f>
        <v>3.1374180431757992</v>
      </c>
      <c r="K974" s="48">
        <f t="shared" si="301"/>
        <v>0.23715415019762845</v>
      </c>
      <c r="L974" s="31">
        <f t="shared" si="316"/>
        <v>7.4641190559297244E-3</v>
      </c>
      <c r="M974" s="36">
        <f>SUM($L$9:L974)*RRF</f>
        <v>81.803807369776905</v>
      </c>
      <c r="N974" s="33"/>
      <c r="O974" s="36">
        <f t="shared" si="302"/>
        <v>84.941225412952704</v>
      </c>
      <c r="P974" s="33"/>
      <c r="Q974" s="33"/>
      <c r="R974" s="33"/>
      <c r="S974" s="33"/>
      <c r="T974" s="33"/>
      <c r="U974" s="33"/>
      <c r="V974" s="33"/>
      <c r="W974" s="31">
        <f t="shared" si="303"/>
        <v>2.8187049857133264E-66</v>
      </c>
      <c r="X974" s="31">
        <f t="shared" si="304"/>
        <v>2.1961926302230594</v>
      </c>
      <c r="Y974" s="31">
        <f t="shared" si="305"/>
        <v>2.1961926302230594</v>
      </c>
      <c r="Z974" s="31">
        <f t="shared" si="306"/>
        <v>-0.94122541295270423</v>
      </c>
      <c r="AA974" s="31"/>
      <c r="AB974" s="31"/>
      <c r="AC974" s="31"/>
      <c r="AD974" s="31"/>
      <c r="AE974" s="31"/>
      <c r="AF974" s="31"/>
      <c r="AG974" s="31"/>
      <c r="AH974" s="33">
        <f t="shared" si="307"/>
        <v>0.9738548496402013</v>
      </c>
      <c r="AI974" s="33">
        <f t="shared" si="308"/>
        <v>1.0112050644399131</v>
      </c>
      <c r="AJ974" s="33">
        <f t="shared" si="309"/>
        <v>0.99999999999999967</v>
      </c>
      <c r="AK974" s="95">
        <f t="shared" si="310"/>
        <v>0.98666195471400175</v>
      </c>
      <c r="AL974" s="3">
        <f t="shared" si="311"/>
        <v>0.98673219965149883</v>
      </c>
      <c r="AM974" s="3"/>
      <c r="AN974" s="3"/>
      <c r="AO974" s="3"/>
      <c r="AP974" s="3"/>
      <c r="AQ974" s="3"/>
      <c r="AR974" s="90">
        <f t="shared" si="317"/>
        <v>0</v>
      </c>
      <c r="AS974" s="91">
        <f t="shared" si="318"/>
        <v>0</v>
      </c>
      <c r="AT974" s="89">
        <f>SUM(AS$9:AS974)*RLR</f>
        <v>120</v>
      </c>
      <c r="AU974" s="90">
        <f>AT974-SUM(AW$9:AW974)</f>
        <v>1.5921360418201402</v>
      </c>
      <c r="AV974" s="48">
        <f t="shared" si="312"/>
        <v>0.23715415019762845</v>
      </c>
      <c r="AW974" s="31">
        <f t="shared" si="319"/>
        <v>3.7877939139257977E-3</v>
      </c>
      <c r="AX974" s="90">
        <f>SUM(AW$9:AW974)*RRF</f>
        <v>82.885504770725902</v>
      </c>
      <c r="AY974" s="96"/>
    </row>
    <row r="975" spans="1:51" x14ac:dyDescent="0.25">
      <c r="A975" s="14">
        <f t="shared" si="313"/>
        <v>9.66</v>
      </c>
      <c r="B975" s="59">
        <f>IF($B$4="AY",0,IFERROR(P*INDEX('UWYr writing pattern'!$C$4:$C$18,MATCH('Extended model w.Calcs'!$A975,'UWYr writing pattern'!$A$4:$A$18,0)) / 25,B974))</f>
        <v>0</v>
      </c>
      <c r="C975" s="36">
        <f t="shared" si="314"/>
        <v>2.3841546337491887E-66</v>
      </c>
      <c r="E975" s="48">
        <f t="shared" si="300"/>
        <v>28.98</v>
      </c>
      <c r="F975" s="34">
        <f t="shared" si="315"/>
        <v>9.7144653971905749E-67</v>
      </c>
      <c r="G975" s="31">
        <f>SUM($F$9:F975)*RLR</f>
        <v>119.99999999999996</v>
      </c>
      <c r="H975" s="32"/>
      <c r="I975" s="36">
        <f>G975-SUM($L$9:L975)</f>
        <v>3.1299775260773544</v>
      </c>
      <c r="K975" s="48">
        <f t="shared" si="301"/>
        <v>0.23696682464454977</v>
      </c>
      <c r="L975" s="31">
        <f t="shared" si="316"/>
        <v>7.4405170984406304E-3</v>
      </c>
      <c r="M975" s="36">
        <f>SUM($L$9:L975)*RRF</f>
        <v>81.809015731745816</v>
      </c>
      <c r="N975" s="33"/>
      <c r="O975" s="36">
        <f t="shared" si="302"/>
        <v>84.938993257823171</v>
      </c>
      <c r="P975" s="33"/>
      <c r="Q975" s="33"/>
      <c r="R975" s="33"/>
      <c r="S975" s="33"/>
      <c r="T975" s="33"/>
      <c r="U975" s="33"/>
      <c r="V975" s="33"/>
      <c r="W975" s="31">
        <f t="shared" si="303"/>
        <v>2.0026898923493186E-66</v>
      </c>
      <c r="X975" s="31">
        <f t="shared" si="304"/>
        <v>2.190984268254148</v>
      </c>
      <c r="Y975" s="31">
        <f t="shared" si="305"/>
        <v>2.190984268254148</v>
      </c>
      <c r="Z975" s="31">
        <f t="shared" si="306"/>
        <v>-0.93899325782317078</v>
      </c>
      <c r="AA975" s="31"/>
      <c r="AB975" s="31"/>
      <c r="AC975" s="31"/>
      <c r="AD975" s="31"/>
      <c r="AE975" s="31"/>
      <c r="AF975" s="31"/>
      <c r="AG975" s="31"/>
      <c r="AH975" s="33">
        <f t="shared" si="307"/>
        <v>0.97391685394935501</v>
      </c>
      <c r="AI975" s="33">
        <f t="shared" si="308"/>
        <v>1.0111784911645616</v>
      </c>
      <c r="AJ975" s="33">
        <f t="shared" si="309"/>
        <v>0.99999999999999967</v>
      </c>
      <c r="AK975" s="95">
        <f t="shared" si="310"/>
        <v>0.98669353649712777</v>
      </c>
      <c r="AL975" s="3">
        <f t="shared" si="311"/>
        <v>0.98676366479066524</v>
      </c>
      <c r="AM975" s="3"/>
      <c r="AN975" s="3"/>
      <c r="AO975" s="3"/>
      <c r="AP975" s="3"/>
      <c r="AQ975" s="3"/>
      <c r="AR975" s="90">
        <f t="shared" si="317"/>
        <v>0</v>
      </c>
      <c r="AS975" s="91">
        <f t="shared" si="318"/>
        <v>0</v>
      </c>
      <c r="AT975" s="89">
        <f>SUM(AS$9:AS975)*RLR</f>
        <v>120</v>
      </c>
      <c r="AU975" s="90">
        <f>AT975-SUM(AW$9:AW975)</f>
        <v>1.5883602251201694</v>
      </c>
      <c r="AV975" s="48">
        <f t="shared" si="312"/>
        <v>0.23696682464454977</v>
      </c>
      <c r="AW975" s="31">
        <f t="shared" si="319"/>
        <v>3.7758166999687123E-3</v>
      </c>
      <c r="AX975" s="90">
        <f>SUM(AW$9:AW975)*RRF</f>
        <v>82.888147842415876</v>
      </c>
      <c r="AY975" s="96"/>
    </row>
    <row r="976" spans="1:51" x14ac:dyDescent="0.25">
      <c r="A976" s="14">
        <f t="shared" si="313"/>
        <v>9.67</v>
      </c>
      <c r="B976" s="59">
        <f>IF($B$4="AY",0,IFERROR(P*INDEX('UWYr writing pattern'!$C$4:$C$18,MATCH('Extended model w.Calcs'!$A976,'UWYr writing pattern'!$A$4:$A$18,0)) / 25,B975))</f>
        <v>0</v>
      </c>
      <c r="C976" s="36">
        <f t="shared" si="314"/>
        <v>1.6932266208886738E-66</v>
      </c>
      <c r="E976" s="48">
        <f t="shared" si="300"/>
        <v>29.009999999999998</v>
      </c>
      <c r="F976" s="34">
        <f t="shared" si="315"/>
        <v>6.9092801286051482E-67</v>
      </c>
      <c r="G976" s="31">
        <f>SUM($F$9:F976)*RLR</f>
        <v>119.99999999999996</v>
      </c>
      <c r="H976" s="32"/>
      <c r="I976" s="36">
        <f>G976-SUM($L$9:L976)</f>
        <v>3.1225605177217233</v>
      </c>
      <c r="K976" s="48">
        <f t="shared" si="301"/>
        <v>0.23677979479084452</v>
      </c>
      <c r="L976" s="31">
        <f t="shared" si="316"/>
        <v>7.417008355633541E-3</v>
      </c>
      <c r="M976" s="36">
        <f>SUM($L$9:L976)*RRF</f>
        <v>81.814207637594762</v>
      </c>
      <c r="N976" s="33"/>
      <c r="O976" s="36">
        <f t="shared" si="302"/>
        <v>84.936768155316486</v>
      </c>
      <c r="P976" s="33"/>
      <c r="Q976" s="33"/>
      <c r="R976" s="33"/>
      <c r="S976" s="33"/>
      <c r="T976" s="33"/>
      <c r="U976" s="33"/>
      <c r="V976" s="33"/>
      <c r="W976" s="31">
        <f t="shared" si="303"/>
        <v>1.4223103615464859E-66</v>
      </c>
      <c r="X976" s="31">
        <f t="shared" si="304"/>
        <v>2.185792362405206</v>
      </c>
      <c r="Y976" s="31">
        <f t="shared" si="305"/>
        <v>2.185792362405206</v>
      </c>
      <c r="Z976" s="31">
        <f t="shared" si="306"/>
        <v>-0.93676815531648572</v>
      </c>
      <c r="AA976" s="31"/>
      <c r="AB976" s="31"/>
      <c r="AC976" s="31"/>
      <c r="AD976" s="31"/>
      <c r="AE976" s="31"/>
      <c r="AF976" s="31"/>
      <c r="AG976" s="31"/>
      <c r="AH976" s="33">
        <f t="shared" si="307"/>
        <v>0.97397866235231856</v>
      </c>
      <c r="AI976" s="33">
        <f t="shared" si="308"/>
        <v>1.0111520018490059</v>
      </c>
      <c r="AJ976" s="33">
        <f t="shared" si="309"/>
        <v>0.99999999999999967</v>
      </c>
      <c r="AK976" s="95">
        <f t="shared" si="310"/>
        <v>0.98672501865322937</v>
      </c>
      <c r="AL976" s="3">
        <f t="shared" si="311"/>
        <v>0.98679503051391004</v>
      </c>
      <c r="AM976" s="3"/>
      <c r="AN976" s="3"/>
      <c r="AO976" s="3"/>
      <c r="AP976" s="3"/>
      <c r="AQ976" s="3"/>
      <c r="AR976" s="90">
        <f t="shared" si="317"/>
        <v>0</v>
      </c>
      <c r="AS976" s="91">
        <f t="shared" si="318"/>
        <v>0</v>
      </c>
      <c r="AT976" s="89">
        <f>SUM(AS$9:AS976)*RLR</f>
        <v>120</v>
      </c>
      <c r="AU976" s="90">
        <f>AT976-SUM(AW$9:AW976)</f>
        <v>1.5845963383307833</v>
      </c>
      <c r="AV976" s="48">
        <f t="shared" si="312"/>
        <v>0.23677979479084452</v>
      </c>
      <c r="AW976" s="31">
        <f t="shared" si="319"/>
        <v>3.7638867893842877E-3</v>
      </c>
      <c r="AX976" s="90">
        <f>SUM(AW$9:AW976)*RRF</f>
        <v>82.890782563168443</v>
      </c>
      <c r="AY976" s="96"/>
    </row>
    <row r="977" spans="1:51" x14ac:dyDescent="0.25">
      <c r="A977" s="14">
        <f t="shared" si="313"/>
        <v>9.68</v>
      </c>
      <c r="B977" s="59">
        <f>IF($B$4="AY",0,IFERROR(P*INDEX('UWYr writing pattern'!$C$4:$C$18,MATCH('Extended model w.Calcs'!$A977,'UWYr writing pattern'!$A$4:$A$18,0)) / 25,B976))</f>
        <v>0</v>
      </c>
      <c r="C977" s="36">
        <f t="shared" si="314"/>
        <v>1.2020215781688697E-66</v>
      </c>
      <c r="E977" s="48">
        <f t="shared" si="300"/>
        <v>29.04</v>
      </c>
      <c r="F977" s="34">
        <f t="shared" si="315"/>
        <v>4.9120504271980427E-67</v>
      </c>
      <c r="G977" s="31">
        <f>SUM($F$9:F977)*RLR</f>
        <v>119.99999999999996</v>
      </c>
      <c r="H977" s="32"/>
      <c r="I977" s="36">
        <f>G977-SUM($L$9:L977)</f>
        <v>3.1151669253356431</v>
      </c>
      <c r="K977" s="48">
        <f t="shared" si="301"/>
        <v>0.23659305993690852</v>
      </c>
      <c r="L977" s="31">
        <f t="shared" si="316"/>
        <v>7.393592386081429E-3</v>
      </c>
      <c r="M977" s="36">
        <f>SUM($L$9:L977)*RRF</f>
        <v>81.819383152265019</v>
      </c>
      <c r="N977" s="33"/>
      <c r="O977" s="36">
        <f t="shared" si="302"/>
        <v>84.934550077600662</v>
      </c>
      <c r="P977" s="33"/>
      <c r="Q977" s="33"/>
      <c r="R977" s="33"/>
      <c r="S977" s="33"/>
      <c r="T977" s="33"/>
      <c r="U977" s="33"/>
      <c r="V977" s="33"/>
      <c r="W977" s="31">
        <f t="shared" si="303"/>
        <v>1.0096981256618505E-66</v>
      </c>
      <c r="X977" s="31">
        <f t="shared" si="304"/>
        <v>2.1806168477349499</v>
      </c>
      <c r="Y977" s="31">
        <f t="shared" si="305"/>
        <v>2.1806168477349499</v>
      </c>
      <c r="Z977" s="31">
        <f t="shared" si="306"/>
        <v>-0.93455007760066167</v>
      </c>
      <c r="AA977" s="31"/>
      <c r="AB977" s="31"/>
      <c r="AC977" s="31"/>
      <c r="AD977" s="31"/>
      <c r="AE977" s="31"/>
      <c r="AF977" s="31"/>
      <c r="AG977" s="31"/>
      <c r="AH977" s="33">
        <f t="shared" si="307"/>
        <v>0.97404027562220263</v>
      </c>
      <c r="AI977" s="33">
        <f t="shared" si="308"/>
        <v>1.0111255961619126</v>
      </c>
      <c r="AJ977" s="33">
        <f t="shared" si="309"/>
        <v>0.99999999999999967</v>
      </c>
      <c r="AK977" s="95">
        <f t="shared" si="310"/>
        <v>0.9867564015748479</v>
      </c>
      <c r="AL977" s="3">
        <f t="shared" si="311"/>
        <v>0.98682629721356141</v>
      </c>
      <c r="AM977" s="3"/>
      <c r="AN977" s="3"/>
      <c r="AO977" s="3"/>
      <c r="AP977" s="3"/>
      <c r="AQ977" s="3"/>
      <c r="AR977" s="90">
        <f t="shared" si="317"/>
        <v>0</v>
      </c>
      <c r="AS977" s="91">
        <f t="shared" si="318"/>
        <v>0</v>
      </c>
      <c r="AT977" s="89">
        <f>SUM(AS$9:AS977)*RLR</f>
        <v>120</v>
      </c>
      <c r="AU977" s="90">
        <f>AT977-SUM(AW$9:AW977)</f>
        <v>1.580844334372614</v>
      </c>
      <c r="AV977" s="48">
        <f t="shared" si="312"/>
        <v>0.23659305993690852</v>
      </c>
      <c r="AW977" s="31">
        <f t="shared" si="319"/>
        <v>3.7520039581628653E-3</v>
      </c>
      <c r="AX977" s="90">
        <f>SUM(AW$9:AW977)*RRF</f>
        <v>82.893408965939159</v>
      </c>
      <c r="AY977" s="96"/>
    </row>
    <row r="978" spans="1:51" x14ac:dyDescent="0.25">
      <c r="A978" s="14">
        <f t="shared" si="313"/>
        <v>9.69</v>
      </c>
      <c r="B978" s="59">
        <f>IF($B$4="AY",0,IFERROR(P*INDEX('UWYr writing pattern'!$C$4:$C$18,MATCH('Extended model w.Calcs'!$A978,'UWYr writing pattern'!$A$4:$A$18,0)) / 25,B977))</f>
        <v>0</v>
      </c>
      <c r="C978" s="36">
        <f t="shared" si="314"/>
        <v>8.5295451186862999E-67</v>
      </c>
      <c r="E978" s="48">
        <f t="shared" si="300"/>
        <v>29.07</v>
      </c>
      <c r="F978" s="34">
        <f t="shared" si="315"/>
        <v>3.4906706630023973E-67</v>
      </c>
      <c r="G978" s="31">
        <f>SUM($F$9:F978)*RLR</f>
        <v>119.99999999999996</v>
      </c>
      <c r="H978" s="32"/>
      <c r="I978" s="36">
        <f>G978-SUM($L$9:L978)</f>
        <v>3.1077966565848527</v>
      </c>
      <c r="K978" s="48">
        <f t="shared" si="301"/>
        <v>0.2364066193853428</v>
      </c>
      <c r="L978" s="31">
        <f t="shared" si="316"/>
        <v>7.3702687507941076E-3</v>
      </c>
      <c r="M978" s="36">
        <f>SUM($L$9:L978)*RRF</f>
        <v>81.824542340390565</v>
      </c>
      <c r="N978" s="33"/>
      <c r="O978" s="36">
        <f t="shared" si="302"/>
        <v>84.932338996975417</v>
      </c>
      <c r="P978" s="33"/>
      <c r="Q978" s="33"/>
      <c r="R978" s="33"/>
      <c r="S978" s="33"/>
      <c r="T978" s="33"/>
      <c r="U978" s="33"/>
      <c r="V978" s="33"/>
      <c r="W978" s="31">
        <f t="shared" si="303"/>
        <v>7.1648178996964913E-67</v>
      </c>
      <c r="X978" s="31">
        <f t="shared" si="304"/>
        <v>2.1754576596093966</v>
      </c>
      <c r="Y978" s="31">
        <f t="shared" si="305"/>
        <v>2.1754576596093966</v>
      </c>
      <c r="Z978" s="31">
        <f t="shared" si="306"/>
        <v>-0.93233899697541744</v>
      </c>
      <c r="AA978" s="31"/>
      <c r="AB978" s="31"/>
      <c r="AC978" s="31"/>
      <c r="AD978" s="31"/>
      <c r="AE978" s="31"/>
      <c r="AF978" s="31"/>
      <c r="AG978" s="31"/>
      <c r="AH978" s="33">
        <f t="shared" si="307"/>
        <v>0.97410169452845907</v>
      </c>
      <c r="AI978" s="33">
        <f t="shared" si="308"/>
        <v>1.0110992737735169</v>
      </c>
      <c r="AJ978" s="33">
        <f t="shared" si="309"/>
        <v>0.99999999999999967</v>
      </c>
      <c r="AK978" s="95">
        <f t="shared" si="310"/>
        <v>0.98678768565266983</v>
      </c>
      <c r="AL978" s="3">
        <f t="shared" si="311"/>
        <v>0.986857465280091</v>
      </c>
      <c r="AM978" s="3"/>
      <c r="AN978" s="3"/>
      <c r="AO978" s="3"/>
      <c r="AP978" s="3"/>
      <c r="AQ978" s="3"/>
      <c r="AR978" s="90">
        <f t="shared" si="317"/>
        <v>0</v>
      </c>
      <c r="AS978" s="91">
        <f t="shared" si="318"/>
        <v>0</v>
      </c>
      <c r="AT978" s="89">
        <f>SUM(AS$9:AS978)*RLR</f>
        <v>120</v>
      </c>
      <c r="AU978" s="90">
        <f>AT978-SUM(AW$9:AW978)</f>
        <v>1.577104166389077</v>
      </c>
      <c r="AV978" s="48">
        <f t="shared" si="312"/>
        <v>0.2364066193853428</v>
      </c>
      <c r="AW978" s="31">
        <f t="shared" si="319"/>
        <v>3.7401679835314212E-3</v>
      </c>
      <c r="AX978" s="90">
        <f>SUM(AW$9:AW978)*RRF</f>
        <v>82.896027083527642</v>
      </c>
      <c r="AY978" s="96"/>
    </row>
    <row r="979" spans="1:51" x14ac:dyDescent="0.25">
      <c r="A979" s="14">
        <f t="shared" si="313"/>
        <v>9.6999999999999993</v>
      </c>
      <c r="B979" s="59">
        <f>IF($B$4="AY",0,IFERROR(P*INDEX('UWYr writing pattern'!$C$4:$C$18,MATCH('Extended model w.Calcs'!$A979,'UWYr writing pattern'!$A$4:$A$18,0)) / 25,B978))</f>
        <v>0</v>
      </c>
      <c r="C979" s="36">
        <f t="shared" si="314"/>
        <v>6.0500063526841924E-67</v>
      </c>
      <c r="E979" s="48">
        <f t="shared" si="300"/>
        <v>29.099999999999998</v>
      </c>
      <c r="F979" s="34">
        <f t="shared" si="315"/>
        <v>2.4795387660021074E-67</v>
      </c>
      <c r="G979" s="31">
        <f>SUM($F$9:F979)*RLR</f>
        <v>119.99999999999996</v>
      </c>
      <c r="H979" s="32"/>
      <c r="I979" s="36">
        <f>G979-SUM($L$9:L979)</f>
        <v>3.1004496195716484</v>
      </c>
      <c r="K979" s="48">
        <f t="shared" si="301"/>
        <v>0.23622047244094491</v>
      </c>
      <c r="L979" s="31">
        <f t="shared" si="316"/>
        <v>7.347037013202962E-3</v>
      </c>
      <c r="M979" s="36">
        <f>SUM($L$9:L979)*RRF</f>
        <v>81.829685266299805</v>
      </c>
      <c r="N979" s="33"/>
      <c r="O979" s="36">
        <f t="shared" si="302"/>
        <v>84.930134885871453</v>
      </c>
      <c r="P979" s="33"/>
      <c r="Q979" s="33"/>
      <c r="R979" s="33"/>
      <c r="S979" s="33"/>
      <c r="T979" s="33"/>
      <c r="U979" s="33"/>
      <c r="V979" s="33"/>
      <c r="W979" s="31">
        <f t="shared" si="303"/>
        <v>5.082005336254721E-67</v>
      </c>
      <c r="X979" s="31">
        <f t="shared" si="304"/>
        <v>2.1703147337001538</v>
      </c>
      <c r="Y979" s="31">
        <f t="shared" si="305"/>
        <v>2.1703147337001538</v>
      </c>
      <c r="Z979" s="31">
        <f t="shared" si="306"/>
        <v>-0.93013488587145332</v>
      </c>
      <c r="AA979" s="31"/>
      <c r="AB979" s="31"/>
      <c r="AC979" s="31"/>
      <c r="AD979" s="31"/>
      <c r="AE979" s="31"/>
      <c r="AF979" s="31"/>
      <c r="AG979" s="31"/>
      <c r="AH979" s="33">
        <f t="shared" si="307"/>
        <v>0.9741629198369024</v>
      </c>
      <c r="AI979" s="33">
        <f t="shared" si="308"/>
        <v>1.0110730343556125</v>
      </c>
      <c r="AJ979" s="33">
        <f t="shared" si="309"/>
        <v>0.99999999999999967</v>
      </c>
      <c r="AK979" s="95">
        <f t="shared" si="310"/>
        <v>0.9868188712755378</v>
      </c>
      <c r="AL979" s="3">
        <f t="shared" si="311"/>
        <v>0.98688853510212382</v>
      </c>
      <c r="AM979" s="3"/>
      <c r="AN979" s="3"/>
      <c r="AO979" s="3"/>
      <c r="AP979" s="3"/>
      <c r="AQ979" s="3"/>
      <c r="AR979" s="90">
        <f t="shared" si="317"/>
        <v>0</v>
      </c>
      <c r="AS979" s="91">
        <f t="shared" si="318"/>
        <v>0</v>
      </c>
      <c r="AT979" s="89">
        <f>SUM(AS$9:AS979)*RLR</f>
        <v>120</v>
      </c>
      <c r="AU979" s="90">
        <f>AT979-SUM(AW$9:AW979)</f>
        <v>1.5733757877451353</v>
      </c>
      <c r="AV979" s="48">
        <f t="shared" si="312"/>
        <v>0.23622047244094491</v>
      </c>
      <c r="AW979" s="31">
        <f t="shared" si="319"/>
        <v>3.7283786439458091E-3</v>
      </c>
      <c r="AX979" s="90">
        <f>SUM(AW$9:AW979)*RRF</f>
        <v>82.8986369485784</v>
      </c>
      <c r="AY979" s="96"/>
    </row>
    <row r="980" spans="1:51" x14ac:dyDescent="0.25">
      <c r="A980" s="14">
        <f t="shared" si="313"/>
        <v>9.7100000000000009</v>
      </c>
      <c r="B980" s="59">
        <f>IF($B$4="AY",0,IFERROR(P*INDEX('UWYr writing pattern'!$C$4:$C$18,MATCH('Extended model w.Calcs'!$A980,'UWYr writing pattern'!$A$4:$A$18,0)) / 25,B979))</f>
        <v>0</v>
      </c>
      <c r="C980" s="36">
        <f t="shared" si="314"/>
        <v>4.2894545040530922E-67</v>
      </c>
      <c r="E980" s="48">
        <f t="shared" si="300"/>
        <v>29.130000000000003</v>
      </c>
      <c r="F980" s="34">
        <f t="shared" si="315"/>
        <v>1.7605518486310999E-67</v>
      </c>
      <c r="G980" s="31">
        <f>SUM($F$9:F980)*RLR</f>
        <v>119.99999999999996</v>
      </c>
      <c r="H980" s="32"/>
      <c r="I980" s="36">
        <f>G980-SUM($L$9:L980)</f>
        <v>3.0931257228324966</v>
      </c>
      <c r="K980" s="48">
        <f t="shared" si="301"/>
        <v>0.23603461841070023</v>
      </c>
      <c r="L980" s="31">
        <f t="shared" si="316"/>
        <v>7.3238967391456265E-3</v>
      </c>
      <c r="M980" s="36">
        <f>SUM($L$9:L980)*RRF</f>
        <v>81.834811994017215</v>
      </c>
      <c r="N980" s="33"/>
      <c r="O980" s="36">
        <f t="shared" si="302"/>
        <v>84.927937716849712</v>
      </c>
      <c r="P980" s="33"/>
      <c r="Q980" s="33"/>
      <c r="R980" s="33"/>
      <c r="S980" s="33"/>
      <c r="T980" s="33"/>
      <c r="U980" s="33"/>
      <c r="V980" s="33"/>
      <c r="W980" s="31">
        <f t="shared" si="303"/>
        <v>3.6031417834045972E-67</v>
      </c>
      <c r="X980" s="31">
        <f t="shared" si="304"/>
        <v>2.1651880059827473</v>
      </c>
      <c r="Y980" s="31">
        <f t="shared" si="305"/>
        <v>2.1651880059827473</v>
      </c>
      <c r="Z980" s="31">
        <f t="shared" si="306"/>
        <v>-0.92793771684971205</v>
      </c>
      <c r="AA980" s="31"/>
      <c r="AB980" s="31"/>
      <c r="AC980" s="31"/>
      <c r="AD980" s="31"/>
      <c r="AE980" s="31"/>
      <c r="AF980" s="31"/>
      <c r="AG980" s="31"/>
      <c r="AH980" s="33">
        <f t="shared" si="307"/>
        <v>0.9742239523097288</v>
      </c>
      <c r="AI980" s="33">
        <f t="shared" si="308"/>
        <v>1.0110468775815442</v>
      </c>
      <c r="AJ980" s="33">
        <f t="shared" si="309"/>
        <v>0.99999999999999967</v>
      </c>
      <c r="AK980" s="95">
        <f t="shared" si="310"/>
        <v>0.98684995883045989</v>
      </c>
      <c r="AL980" s="3">
        <f t="shared" si="311"/>
        <v>0.9869195070664496</v>
      </c>
      <c r="AM980" s="3"/>
      <c r="AN980" s="3"/>
      <c r="AO980" s="3"/>
      <c r="AP980" s="3"/>
      <c r="AQ980" s="3"/>
      <c r="AR980" s="90">
        <f t="shared" si="317"/>
        <v>0</v>
      </c>
      <c r="AS980" s="91">
        <f t="shared" si="318"/>
        <v>0</v>
      </c>
      <c r="AT980" s="89">
        <f>SUM(AS$9:AS980)*RLR</f>
        <v>120</v>
      </c>
      <c r="AU980" s="90">
        <f>AT980-SUM(AW$9:AW980)</f>
        <v>1.5696591520260483</v>
      </c>
      <c r="AV980" s="48">
        <f t="shared" si="312"/>
        <v>0.23603461841070023</v>
      </c>
      <c r="AW980" s="31">
        <f t="shared" si="319"/>
        <v>3.7166357190829974E-3</v>
      </c>
      <c r="AX980" s="90">
        <f>SUM(AW$9:AW980)*RRF</f>
        <v>82.901238593581766</v>
      </c>
      <c r="AY980" s="96"/>
    </row>
    <row r="981" spans="1:51" x14ac:dyDescent="0.25">
      <c r="A981" s="14">
        <f t="shared" si="313"/>
        <v>9.7200000000000006</v>
      </c>
      <c r="B981" s="59">
        <f>IF($B$4="AY",0,IFERROR(P*INDEX('UWYr writing pattern'!$C$4:$C$18,MATCH('Extended model w.Calcs'!$A981,'UWYr writing pattern'!$A$4:$A$18,0)) / 25,B980))</f>
        <v>0</v>
      </c>
      <c r="C981" s="36">
        <f t="shared" si="314"/>
        <v>3.0399364070224262E-67</v>
      </c>
      <c r="E981" s="48">
        <f t="shared" si="300"/>
        <v>29.160000000000004</v>
      </c>
      <c r="F981" s="34">
        <f t="shared" si="315"/>
        <v>1.2495180970306659E-67</v>
      </c>
      <c r="G981" s="31">
        <f>SUM($F$9:F981)*RLR</f>
        <v>119.99999999999996</v>
      </c>
      <c r="H981" s="32"/>
      <c r="I981" s="36">
        <f>G981-SUM($L$9:L981)</f>
        <v>3.0858248753356463</v>
      </c>
      <c r="K981" s="48">
        <f t="shared" si="301"/>
        <v>0.23584905660377356</v>
      </c>
      <c r="L981" s="31">
        <f t="shared" si="316"/>
        <v>7.3008474968508964E-3</v>
      </c>
      <c r="M981" s="36">
        <f>SUM($L$9:L981)*RRF</f>
        <v>81.839922587265008</v>
      </c>
      <c r="N981" s="33"/>
      <c r="O981" s="36">
        <f t="shared" si="302"/>
        <v>84.925747462600654</v>
      </c>
      <c r="P981" s="33"/>
      <c r="Q981" s="33"/>
      <c r="R981" s="33"/>
      <c r="S981" s="33"/>
      <c r="T981" s="33"/>
      <c r="U981" s="33"/>
      <c r="V981" s="33"/>
      <c r="W981" s="31">
        <f t="shared" si="303"/>
        <v>2.5535465818988376E-67</v>
      </c>
      <c r="X981" s="31">
        <f t="shared" si="304"/>
        <v>2.1600774127349522</v>
      </c>
      <c r="Y981" s="31">
        <f t="shared" si="305"/>
        <v>2.1600774127349522</v>
      </c>
      <c r="Z981" s="31">
        <f t="shared" si="306"/>
        <v>-0.9257474626006541</v>
      </c>
      <c r="AA981" s="31"/>
      <c r="AB981" s="31"/>
      <c r="AC981" s="31"/>
      <c r="AD981" s="31"/>
      <c r="AE981" s="31"/>
      <c r="AF981" s="31"/>
      <c r="AG981" s="31"/>
      <c r="AH981" s="33">
        <f t="shared" si="307"/>
        <v>0.97428479270553581</v>
      </c>
      <c r="AI981" s="33">
        <f t="shared" si="308"/>
        <v>1.0110208031261982</v>
      </c>
      <c r="AJ981" s="33">
        <f t="shared" si="309"/>
        <v>0.99999999999999967</v>
      </c>
      <c r="AK981" s="95">
        <f t="shared" si="310"/>
        <v>0.98688094870262033</v>
      </c>
      <c r="AL981" s="3">
        <f t="shared" si="311"/>
        <v>0.98695038155803139</v>
      </c>
      <c r="AM981" s="3"/>
      <c r="AN981" s="3"/>
      <c r="AO981" s="3"/>
      <c r="AP981" s="3"/>
      <c r="AQ981" s="3"/>
      <c r="AR981" s="90">
        <f t="shared" si="317"/>
        <v>0</v>
      </c>
      <c r="AS981" s="91">
        <f t="shared" si="318"/>
        <v>0</v>
      </c>
      <c r="AT981" s="89">
        <f>SUM(AS$9:AS981)*RLR</f>
        <v>120</v>
      </c>
      <c r="AU981" s="90">
        <f>AT981-SUM(AW$9:AW981)</f>
        <v>1.5659542130362212</v>
      </c>
      <c r="AV981" s="48">
        <f t="shared" si="312"/>
        <v>0.23584905660377356</v>
      </c>
      <c r="AW981" s="31">
        <f t="shared" si="319"/>
        <v>3.7049389898333165E-3</v>
      </c>
      <c r="AX981" s="90">
        <f>SUM(AW$9:AW981)*RRF</f>
        <v>82.903832050874641</v>
      </c>
      <c r="AY981" s="96"/>
    </row>
    <row r="982" spans="1:51" x14ac:dyDescent="0.25">
      <c r="A982" s="14">
        <f t="shared" si="313"/>
        <v>9.73</v>
      </c>
      <c r="B982" s="59">
        <f>IF($B$4="AY",0,IFERROR(P*INDEX('UWYr writing pattern'!$C$4:$C$18,MATCH('Extended model w.Calcs'!$A982,'UWYr writing pattern'!$A$4:$A$18,0)) / 25,B981))</f>
        <v>0</v>
      </c>
      <c r="C982" s="36">
        <f t="shared" si="314"/>
        <v>2.1534909507346865E-67</v>
      </c>
      <c r="E982" s="48">
        <f t="shared" si="300"/>
        <v>29.19</v>
      </c>
      <c r="F982" s="34">
        <f t="shared" si="315"/>
        <v>8.8644545628773954E-68</v>
      </c>
      <c r="G982" s="31">
        <f>SUM($F$9:F982)*RLR</f>
        <v>119.99999999999996</v>
      </c>
      <c r="H982" s="32"/>
      <c r="I982" s="36">
        <f>G982-SUM($L$9:L982)</f>
        <v>3.0785469864787274</v>
      </c>
      <c r="K982" s="48">
        <f t="shared" si="301"/>
        <v>0.2356637863315004</v>
      </c>
      <c r="L982" s="31">
        <f t="shared" si="316"/>
        <v>7.2778888569236932E-3</v>
      </c>
      <c r="M982" s="36">
        <f>SUM($L$9:L982)*RRF</f>
        <v>81.845017109464862</v>
      </c>
      <c r="N982" s="33"/>
      <c r="O982" s="36">
        <f t="shared" si="302"/>
        <v>84.92356409594359</v>
      </c>
      <c r="P982" s="33"/>
      <c r="Q982" s="33"/>
      <c r="R982" s="33"/>
      <c r="S982" s="33"/>
      <c r="T982" s="33"/>
      <c r="U982" s="33"/>
      <c r="V982" s="33"/>
      <c r="W982" s="31">
        <f t="shared" si="303"/>
        <v>1.8089323986171364E-67</v>
      </c>
      <c r="X982" s="31">
        <f t="shared" si="304"/>
        <v>2.1549828905351092</v>
      </c>
      <c r="Y982" s="31">
        <f t="shared" si="305"/>
        <v>2.1549828905351092</v>
      </c>
      <c r="Z982" s="31">
        <f t="shared" si="306"/>
        <v>-0.92356409594358979</v>
      </c>
      <c r="AA982" s="31"/>
      <c r="AB982" s="31"/>
      <c r="AC982" s="31"/>
      <c r="AD982" s="31"/>
      <c r="AE982" s="31"/>
      <c r="AF982" s="31"/>
      <c r="AG982" s="31"/>
      <c r="AH982" s="33">
        <f t="shared" si="307"/>
        <v>0.97434544177934357</v>
      </c>
      <c r="AI982" s="33">
        <f t="shared" si="308"/>
        <v>1.0109948106659952</v>
      </c>
      <c r="AJ982" s="33">
        <f t="shared" si="309"/>
        <v>0.99999999999999967</v>
      </c>
      <c r="AK982" s="95">
        <f t="shared" si="310"/>
        <v>0.98691184127538911</v>
      </c>
      <c r="AL982" s="3">
        <f t="shared" si="311"/>
        <v>0.98698115896001715</v>
      </c>
      <c r="AM982" s="3"/>
      <c r="AN982" s="3"/>
      <c r="AO982" s="3"/>
      <c r="AP982" s="3"/>
      <c r="AQ982" s="3"/>
      <c r="AR982" s="90">
        <f t="shared" si="317"/>
        <v>0</v>
      </c>
      <c r="AS982" s="91">
        <f t="shared" si="318"/>
        <v>0</v>
      </c>
      <c r="AT982" s="89">
        <f>SUM(AS$9:AS982)*RLR</f>
        <v>120</v>
      </c>
      <c r="AU982" s="90">
        <f>AT982-SUM(AW$9:AW982)</f>
        <v>1.5622609247979256</v>
      </c>
      <c r="AV982" s="48">
        <f t="shared" si="312"/>
        <v>0.2356637863315004</v>
      </c>
      <c r="AW982" s="31">
        <f t="shared" si="319"/>
        <v>3.6932882382929738E-3</v>
      </c>
      <c r="AX982" s="90">
        <f>SUM(AW$9:AW982)*RRF</f>
        <v>82.906417352641441</v>
      </c>
      <c r="AY982" s="96"/>
    </row>
    <row r="983" spans="1:51" x14ac:dyDescent="0.25">
      <c r="A983" s="14">
        <f t="shared" si="313"/>
        <v>9.74</v>
      </c>
      <c r="B983" s="59">
        <f>IF($B$4="AY",0,IFERROR(P*INDEX('UWYr writing pattern'!$C$4:$C$18,MATCH('Extended model w.Calcs'!$A983,'UWYr writing pattern'!$A$4:$A$18,0)) / 25,B982))</f>
        <v>0</v>
      </c>
      <c r="C983" s="36">
        <f t="shared" si="314"/>
        <v>1.5248869422152315E-67</v>
      </c>
      <c r="E983" s="48">
        <f t="shared" si="300"/>
        <v>29.22</v>
      </c>
      <c r="F983" s="34">
        <f t="shared" si="315"/>
        <v>6.2860400851945508E-68</v>
      </c>
      <c r="G983" s="31">
        <f>SUM($F$9:F983)*RLR</f>
        <v>119.99999999999996</v>
      </c>
      <c r="H983" s="32"/>
      <c r="I983" s="36">
        <f>G983-SUM($L$9:L983)</f>
        <v>3.0712919660863918</v>
      </c>
      <c r="K983" s="48">
        <f t="shared" si="301"/>
        <v>0.23547880690737832</v>
      </c>
      <c r="L983" s="31">
        <f t="shared" si="316"/>
        <v>7.255020392330073E-3</v>
      </c>
      <c r="M983" s="36">
        <f>SUM($L$9:L983)*RRF</f>
        <v>81.850095623739492</v>
      </c>
      <c r="N983" s="33"/>
      <c r="O983" s="36">
        <f t="shared" si="302"/>
        <v>84.921387589825883</v>
      </c>
      <c r="P983" s="33"/>
      <c r="Q983" s="33"/>
      <c r="R983" s="33"/>
      <c r="S983" s="33"/>
      <c r="T983" s="33"/>
      <c r="U983" s="33"/>
      <c r="V983" s="33"/>
      <c r="W983" s="31">
        <f t="shared" si="303"/>
        <v>1.2809050314607943E-67</v>
      </c>
      <c r="X983" s="31">
        <f t="shared" si="304"/>
        <v>2.1499043762604741</v>
      </c>
      <c r="Y983" s="31">
        <f t="shared" si="305"/>
        <v>2.1499043762604741</v>
      </c>
      <c r="Z983" s="31">
        <f t="shared" si="306"/>
        <v>-0.92138758982588342</v>
      </c>
      <c r="AA983" s="31"/>
      <c r="AB983" s="31"/>
      <c r="AC983" s="31"/>
      <c r="AD983" s="31"/>
      <c r="AE983" s="31"/>
      <c r="AF983" s="31"/>
      <c r="AG983" s="31"/>
      <c r="AH983" s="33">
        <f t="shared" si="307"/>
        <v>0.97440590028261298</v>
      </c>
      <c r="AI983" s="33">
        <f t="shared" si="308"/>
        <v>1.0109688998788795</v>
      </c>
      <c r="AJ983" s="33">
        <f t="shared" si="309"/>
        <v>0.99999999999999967</v>
      </c>
      <c r="AK983" s="95">
        <f t="shared" si="310"/>
        <v>0.98694263693033224</v>
      </c>
      <c r="AL983" s="3">
        <f t="shared" si="311"/>
        <v>0.98701183965374861</v>
      </c>
      <c r="AM983" s="3"/>
      <c r="AN983" s="3"/>
      <c r="AO983" s="3"/>
      <c r="AP983" s="3"/>
      <c r="AQ983" s="3"/>
      <c r="AR983" s="90">
        <f t="shared" si="317"/>
        <v>0</v>
      </c>
      <c r="AS983" s="91">
        <f t="shared" si="318"/>
        <v>0</v>
      </c>
      <c r="AT983" s="89">
        <f>SUM(AS$9:AS983)*RLR</f>
        <v>120</v>
      </c>
      <c r="AU983" s="90">
        <f>AT983-SUM(AW$9:AW983)</f>
        <v>1.5585792415501629</v>
      </c>
      <c r="AV983" s="48">
        <f t="shared" si="312"/>
        <v>0.23547880690737832</v>
      </c>
      <c r="AW983" s="31">
        <f t="shared" si="319"/>
        <v>3.6816832477563058E-3</v>
      </c>
      <c r="AX983" s="90">
        <f>SUM(AW$9:AW983)*RRF</f>
        <v>82.908994530914882</v>
      </c>
      <c r="AY983" s="96"/>
    </row>
    <row r="984" spans="1:51" x14ac:dyDescent="0.25">
      <c r="A984" s="14">
        <f t="shared" si="313"/>
        <v>9.75</v>
      </c>
      <c r="B984" s="59">
        <f>IF($B$4="AY",0,IFERROR(P*INDEX('UWYr writing pattern'!$C$4:$C$18,MATCH('Extended model w.Calcs'!$A984,'UWYr writing pattern'!$A$4:$A$18,0)) / 25,B983))</f>
        <v>0</v>
      </c>
      <c r="C984" s="36">
        <f t="shared" si="314"/>
        <v>1.0793149776999408E-67</v>
      </c>
      <c r="E984" s="48">
        <f t="shared" si="300"/>
        <v>29.25</v>
      </c>
      <c r="F984" s="34">
        <f t="shared" si="315"/>
        <v>4.4557196451529068E-68</v>
      </c>
      <c r="G984" s="31">
        <f>SUM($F$9:F984)*RLR</f>
        <v>119.99999999999996</v>
      </c>
      <c r="H984" s="32"/>
      <c r="I984" s="36">
        <f>G984-SUM($L$9:L984)</f>
        <v>3.0640597244080112</v>
      </c>
      <c r="K984" s="48">
        <f t="shared" si="301"/>
        <v>0.23529411764705882</v>
      </c>
      <c r="L984" s="31">
        <f t="shared" si="316"/>
        <v>7.2322416783823975E-3</v>
      </c>
      <c r="M984" s="36">
        <f>SUM($L$9:L984)*RRF</f>
        <v>81.855158192914359</v>
      </c>
      <c r="N984" s="33"/>
      <c r="O984" s="36">
        <f t="shared" si="302"/>
        <v>84.919217917322371</v>
      </c>
      <c r="P984" s="33"/>
      <c r="Q984" s="33"/>
      <c r="R984" s="33"/>
      <c r="S984" s="33"/>
      <c r="T984" s="33"/>
      <c r="U984" s="33"/>
      <c r="V984" s="33"/>
      <c r="W984" s="31">
        <f t="shared" si="303"/>
        <v>9.0662458126795021E-68</v>
      </c>
      <c r="X984" s="31">
        <f t="shared" si="304"/>
        <v>2.1448418070856077</v>
      </c>
      <c r="Y984" s="31">
        <f t="shared" si="305"/>
        <v>2.1448418070856077</v>
      </c>
      <c r="Z984" s="31">
        <f t="shared" si="306"/>
        <v>-0.91921791732237068</v>
      </c>
      <c r="AA984" s="31"/>
      <c r="AB984" s="31"/>
      <c r="AC984" s="31"/>
      <c r="AD984" s="31"/>
      <c r="AE984" s="31"/>
      <c r="AF984" s="31"/>
      <c r="AG984" s="31"/>
      <c r="AH984" s="33">
        <f t="shared" si="307"/>
        <v>0.97446616896326621</v>
      </c>
      <c r="AI984" s="33">
        <f t="shared" si="308"/>
        <v>1.0109430704443139</v>
      </c>
      <c r="AJ984" s="33">
        <f t="shared" si="309"/>
        <v>0.99999999999999967</v>
      </c>
      <c r="AK984" s="95">
        <f t="shared" si="310"/>
        <v>0.98697333604722171</v>
      </c>
      <c r="AL984" s="3">
        <f t="shared" si="311"/>
        <v>0.98704242401877118</v>
      </c>
      <c r="AM984" s="3"/>
      <c r="AN984" s="3"/>
      <c r="AO984" s="3"/>
      <c r="AP984" s="3"/>
      <c r="AQ984" s="3"/>
      <c r="AR984" s="90">
        <f t="shared" si="317"/>
        <v>0</v>
      </c>
      <c r="AS984" s="91">
        <f t="shared" si="318"/>
        <v>0</v>
      </c>
      <c r="AT984" s="89">
        <f>SUM(AS$9:AS984)*RLR</f>
        <v>120</v>
      </c>
      <c r="AU984" s="90">
        <f>AT984-SUM(AW$9:AW984)</f>
        <v>1.5549091177474565</v>
      </c>
      <c r="AV984" s="48">
        <f t="shared" si="312"/>
        <v>0.23529411764705882</v>
      </c>
      <c r="AW984" s="31">
        <f t="shared" si="319"/>
        <v>3.6701238027083902E-3</v>
      </c>
      <c r="AX984" s="90">
        <f>SUM(AW$9:AW984)*RRF</f>
        <v>82.911563617576775</v>
      </c>
      <c r="AY984" s="96"/>
    </row>
    <row r="985" spans="1:51" x14ac:dyDescent="0.25">
      <c r="A985" s="14">
        <f t="shared" si="313"/>
        <v>9.76</v>
      </c>
      <c r="B985" s="59">
        <f>IF($B$4="AY",0,IFERROR(P*INDEX('UWYr writing pattern'!$C$4:$C$18,MATCH('Extended model w.Calcs'!$A985,'UWYr writing pattern'!$A$4:$A$18,0)) / 25,B984))</f>
        <v>0</v>
      </c>
      <c r="C985" s="36">
        <f t="shared" si="314"/>
        <v>7.6361534672270806E-68</v>
      </c>
      <c r="E985" s="48">
        <f t="shared" si="300"/>
        <v>29.28</v>
      </c>
      <c r="F985" s="34">
        <f t="shared" si="315"/>
        <v>3.1569963097723273E-68</v>
      </c>
      <c r="G985" s="31">
        <f>SUM($F$9:F985)*RLR</f>
        <v>119.99999999999996</v>
      </c>
      <c r="H985" s="32"/>
      <c r="I985" s="36">
        <f>G985-SUM($L$9:L985)</f>
        <v>3.0568501721152899</v>
      </c>
      <c r="K985" s="48">
        <f t="shared" si="301"/>
        <v>0.23510971786833856</v>
      </c>
      <c r="L985" s="31">
        <f t="shared" si="316"/>
        <v>7.2095522927247326E-3</v>
      </c>
      <c r="M985" s="36">
        <f>SUM($L$9:L985)*RRF</f>
        <v>81.860204879519259</v>
      </c>
      <c r="N985" s="33"/>
      <c r="O985" s="36">
        <f t="shared" si="302"/>
        <v>84.917055051634549</v>
      </c>
      <c r="P985" s="33"/>
      <c r="Q985" s="33"/>
      <c r="R985" s="33"/>
      <c r="S985" s="33"/>
      <c r="T985" s="33"/>
      <c r="U985" s="33"/>
      <c r="V985" s="33"/>
      <c r="W985" s="31">
        <f t="shared" si="303"/>
        <v>6.4143689124707479E-68</v>
      </c>
      <c r="X985" s="31">
        <f t="shared" si="304"/>
        <v>2.1397951204807026</v>
      </c>
      <c r="Y985" s="31">
        <f t="shared" si="305"/>
        <v>2.1397951204807026</v>
      </c>
      <c r="Z985" s="31">
        <f t="shared" si="306"/>
        <v>-0.91705505163454859</v>
      </c>
      <c r="AA985" s="31"/>
      <c r="AB985" s="31"/>
      <c r="AC985" s="31"/>
      <c r="AD985" s="31"/>
      <c r="AE985" s="31"/>
      <c r="AF985" s="31"/>
      <c r="AG985" s="31"/>
      <c r="AH985" s="33">
        <f t="shared" si="307"/>
        <v>0.97452624856570547</v>
      </c>
      <c r="AI985" s="33">
        <f t="shared" si="308"/>
        <v>1.0109173220432683</v>
      </c>
      <c r="AJ985" s="33">
        <f t="shared" si="309"/>
        <v>0.99999999999999967</v>
      </c>
      <c r="AK985" s="95">
        <f t="shared" si="310"/>
        <v>0.98700393900404471</v>
      </c>
      <c r="AL985" s="3">
        <f t="shared" si="311"/>
        <v>0.98707291243284467</v>
      </c>
      <c r="AM985" s="3"/>
      <c r="AN985" s="3"/>
      <c r="AO985" s="3"/>
      <c r="AP985" s="3"/>
      <c r="AQ985" s="3"/>
      <c r="AR985" s="90">
        <f t="shared" si="317"/>
        <v>0</v>
      </c>
      <c r="AS985" s="91">
        <f t="shared" si="318"/>
        <v>0</v>
      </c>
      <c r="AT985" s="89">
        <f>SUM(AS$9:AS985)*RLR</f>
        <v>120</v>
      </c>
      <c r="AU985" s="90">
        <f>AT985-SUM(AW$9:AW985)</f>
        <v>1.5512505080586436</v>
      </c>
      <c r="AV985" s="48">
        <f t="shared" si="312"/>
        <v>0.23510971786833856</v>
      </c>
      <c r="AW985" s="31">
        <f t="shared" si="319"/>
        <v>3.6586096888175448E-3</v>
      </c>
      <c r="AX985" s="90">
        <f>SUM(AW$9:AW985)*RRF</f>
        <v>82.914124644358949</v>
      </c>
      <c r="AY985" s="96"/>
    </row>
    <row r="986" spans="1:51" x14ac:dyDescent="0.25">
      <c r="A986" s="14">
        <f t="shared" si="313"/>
        <v>9.77</v>
      </c>
      <c r="B986" s="59">
        <f>IF($B$4="AY",0,IFERROR(P*INDEX('UWYr writing pattern'!$C$4:$C$18,MATCH('Extended model w.Calcs'!$A986,'UWYr writing pattern'!$A$4:$A$18,0)) / 25,B985))</f>
        <v>0</v>
      </c>
      <c r="C986" s="36">
        <f t="shared" si="314"/>
        <v>5.4002877320229912E-68</v>
      </c>
      <c r="E986" s="48">
        <f t="shared" si="300"/>
        <v>29.31</v>
      </c>
      <c r="F986" s="34">
        <f t="shared" si="315"/>
        <v>2.2358657352040894E-68</v>
      </c>
      <c r="G986" s="31">
        <f>SUM($F$9:F986)*RLR</f>
        <v>119.99999999999996</v>
      </c>
      <c r="H986" s="32"/>
      <c r="I986" s="36">
        <f>G986-SUM($L$9:L986)</f>
        <v>3.0496632202999763</v>
      </c>
      <c r="K986" s="48">
        <f t="shared" si="301"/>
        <v>0.23492560689115113</v>
      </c>
      <c r="L986" s="31">
        <f t="shared" si="316"/>
        <v>7.18695181531808E-3</v>
      </c>
      <c r="M986" s="36">
        <f>SUM($L$9:L986)*RRF</f>
        <v>81.865235745789988</v>
      </c>
      <c r="N986" s="33"/>
      <c r="O986" s="36">
        <f t="shared" si="302"/>
        <v>84.914898966089964</v>
      </c>
      <c r="P986" s="33"/>
      <c r="Q986" s="33"/>
      <c r="R986" s="33"/>
      <c r="S986" s="33"/>
      <c r="T986" s="33"/>
      <c r="U986" s="33"/>
      <c r="V986" s="33"/>
      <c r="W986" s="31">
        <f t="shared" si="303"/>
        <v>4.5362416948993117E-68</v>
      </c>
      <c r="X986" s="31">
        <f t="shared" si="304"/>
        <v>2.1347642542099834</v>
      </c>
      <c r="Y986" s="31">
        <f t="shared" si="305"/>
        <v>2.1347642542099834</v>
      </c>
      <c r="Z986" s="31">
        <f t="shared" si="306"/>
        <v>-0.91489896608996446</v>
      </c>
      <c r="AA986" s="31"/>
      <c r="AB986" s="31"/>
      <c r="AC986" s="31"/>
      <c r="AD986" s="31"/>
      <c r="AE986" s="31"/>
      <c r="AF986" s="31"/>
      <c r="AG986" s="31"/>
      <c r="AH986" s="33">
        <f t="shared" si="307"/>
        <v>0.9745861398308332</v>
      </c>
      <c r="AI986" s="33">
        <f t="shared" si="308"/>
        <v>1.0108916543582138</v>
      </c>
      <c r="AJ986" s="33">
        <f t="shared" si="309"/>
        <v>0.99999999999999967</v>
      </c>
      <c r="AK986" s="95">
        <f t="shared" si="310"/>
        <v>0.9870344461770143</v>
      </c>
      <c r="AL986" s="3">
        <f t="shared" si="311"/>
        <v>0.98710330527195234</v>
      </c>
      <c r="AM986" s="3"/>
      <c r="AN986" s="3"/>
      <c r="AO986" s="3"/>
      <c r="AP986" s="3"/>
      <c r="AQ986" s="3"/>
      <c r="AR986" s="90">
        <f t="shared" si="317"/>
        <v>0</v>
      </c>
      <c r="AS986" s="91">
        <f t="shared" si="318"/>
        <v>0</v>
      </c>
      <c r="AT986" s="89">
        <f>SUM(AS$9:AS986)*RLR</f>
        <v>120</v>
      </c>
      <c r="AU986" s="90">
        <f>AT986-SUM(AW$9:AW986)</f>
        <v>1.5476033673657099</v>
      </c>
      <c r="AV986" s="48">
        <f t="shared" si="312"/>
        <v>0.23492560689115113</v>
      </c>
      <c r="AW986" s="31">
        <f t="shared" si="319"/>
        <v>3.6471406929278454E-3</v>
      </c>
      <c r="AX986" s="90">
        <f>SUM(AW$9:AW986)*RRF</f>
        <v>82.916677642843993</v>
      </c>
      <c r="AY986" s="96"/>
    </row>
    <row r="987" spans="1:51" x14ac:dyDescent="0.25">
      <c r="A987" s="14">
        <f t="shared" si="313"/>
        <v>9.7799999999999994</v>
      </c>
      <c r="B987" s="59">
        <f>IF($B$4="AY",0,IFERROR(P*INDEX('UWYr writing pattern'!$C$4:$C$18,MATCH('Extended model w.Calcs'!$A987,'UWYr writing pattern'!$A$4:$A$18,0)) / 25,B986))</f>
        <v>0</v>
      </c>
      <c r="C987" s="36">
        <f t="shared" si="314"/>
        <v>3.8174633977670523E-68</v>
      </c>
      <c r="E987" s="48">
        <f t="shared" si="300"/>
        <v>29.339999999999996</v>
      </c>
      <c r="F987" s="34">
        <f t="shared" si="315"/>
        <v>1.5828243342559387E-68</v>
      </c>
      <c r="G987" s="31">
        <f>SUM($F$9:F987)*RLR</f>
        <v>119.99999999999996</v>
      </c>
      <c r="H987" s="32"/>
      <c r="I987" s="36">
        <f>G987-SUM($L$9:L987)</f>
        <v>3.0424987804715471</v>
      </c>
      <c r="K987" s="48">
        <f t="shared" si="301"/>
        <v>0.23474178403755869</v>
      </c>
      <c r="L987" s="31">
        <f t="shared" si="316"/>
        <v>7.1644398284259423E-3</v>
      </c>
      <c r="M987" s="36">
        <f>SUM($L$9:L987)*RRF</f>
        <v>81.870250853669887</v>
      </c>
      <c r="N987" s="33"/>
      <c r="O987" s="36">
        <f t="shared" si="302"/>
        <v>84.912749634141434</v>
      </c>
      <c r="P987" s="33"/>
      <c r="Q987" s="33"/>
      <c r="R987" s="33"/>
      <c r="S987" s="33"/>
      <c r="T987" s="33"/>
      <c r="U987" s="33"/>
      <c r="V987" s="33"/>
      <c r="W987" s="31">
        <f t="shared" si="303"/>
        <v>3.2066692541243237E-68</v>
      </c>
      <c r="X987" s="31">
        <f t="shared" si="304"/>
        <v>2.1297491463300826</v>
      </c>
      <c r="Y987" s="31">
        <f t="shared" si="305"/>
        <v>2.1297491463300826</v>
      </c>
      <c r="Z987" s="31">
        <f t="shared" si="306"/>
        <v>-0.91274963414143429</v>
      </c>
      <c r="AA987" s="31"/>
      <c r="AB987" s="31"/>
      <c r="AC987" s="31"/>
      <c r="AD987" s="31"/>
      <c r="AE987" s="31"/>
      <c r="AF987" s="31"/>
      <c r="AG987" s="31"/>
      <c r="AH987" s="33">
        <f t="shared" si="307"/>
        <v>0.97464584349607009</v>
      </c>
      <c r="AI987" s="33">
        <f t="shared" si="308"/>
        <v>1.0108660670731122</v>
      </c>
      <c r="AJ987" s="33">
        <f t="shared" si="309"/>
        <v>0.99999999999999967</v>
      </c>
      <c r="AK987" s="95">
        <f t="shared" si="310"/>
        <v>0.98706485794057841</v>
      </c>
      <c r="AL987" s="3">
        <f t="shared" si="311"/>
        <v>0.98713360291031105</v>
      </c>
      <c r="AM987" s="3"/>
      <c r="AN987" s="3"/>
      <c r="AO987" s="3"/>
      <c r="AP987" s="3"/>
      <c r="AQ987" s="3"/>
      <c r="AR987" s="90">
        <f t="shared" si="317"/>
        <v>0</v>
      </c>
      <c r="AS987" s="91">
        <f t="shared" si="318"/>
        <v>0</v>
      </c>
      <c r="AT987" s="89">
        <f>SUM(AS$9:AS987)*RLR</f>
        <v>120</v>
      </c>
      <c r="AU987" s="90">
        <f>AT987-SUM(AW$9:AW987)</f>
        <v>1.543967650762653</v>
      </c>
      <c r="AV987" s="48">
        <f t="shared" si="312"/>
        <v>0.23474178403755869</v>
      </c>
      <c r="AW987" s="31">
        <f t="shared" si="319"/>
        <v>3.6357166030517854E-3</v>
      </c>
      <c r="AX987" s="90">
        <f>SUM(AW$9:AW987)*RRF</f>
        <v>82.919222644466132</v>
      </c>
      <c r="AY987" s="96"/>
    </row>
    <row r="988" spans="1:51" x14ac:dyDescent="0.25">
      <c r="A988" s="14">
        <f t="shared" si="313"/>
        <v>9.7899999999999991</v>
      </c>
      <c r="B988" s="59">
        <f>IF($B$4="AY",0,IFERROR(P*INDEX('UWYr writing pattern'!$C$4:$C$18,MATCH('Extended model w.Calcs'!$A988,'UWYr writing pattern'!$A$4:$A$18,0)) / 25,B987))</f>
        <v>0</v>
      </c>
      <c r="C988" s="36">
        <f t="shared" si="314"/>
        <v>2.6974196368621996E-68</v>
      </c>
      <c r="E988" s="48">
        <f t="shared" si="300"/>
        <v>29.369999999999997</v>
      </c>
      <c r="F988" s="34">
        <f t="shared" si="315"/>
        <v>1.1200437609048529E-68</v>
      </c>
      <c r="G988" s="31">
        <f>SUM($F$9:F988)*RLR</f>
        <v>119.99999999999996</v>
      </c>
      <c r="H988" s="32"/>
      <c r="I988" s="36">
        <f>G988-SUM($L$9:L988)</f>
        <v>3.0353567645549475</v>
      </c>
      <c r="K988" s="48">
        <f t="shared" si="301"/>
        <v>0.23455824863174357</v>
      </c>
      <c r="L988" s="31">
        <f t="shared" si="316"/>
        <v>7.1420159165998757E-3</v>
      </c>
      <c r="M988" s="36">
        <f>SUM($L$9:L988)*RRF</f>
        <v>81.875250264811498</v>
      </c>
      <c r="N988" s="33"/>
      <c r="O988" s="36">
        <f t="shared" si="302"/>
        <v>84.910607029366446</v>
      </c>
      <c r="P988" s="33"/>
      <c r="Q988" s="33"/>
      <c r="R988" s="33"/>
      <c r="S988" s="33"/>
      <c r="T988" s="33"/>
      <c r="U988" s="33"/>
      <c r="V988" s="33"/>
      <c r="W988" s="31">
        <f t="shared" si="303"/>
        <v>2.2658324949642474E-68</v>
      </c>
      <c r="X988" s="31">
        <f t="shared" si="304"/>
        <v>2.124749735188463</v>
      </c>
      <c r="Y988" s="31">
        <f t="shared" si="305"/>
        <v>2.124749735188463</v>
      </c>
      <c r="Z988" s="31">
        <f t="shared" si="306"/>
        <v>-0.91060702936644589</v>
      </c>
      <c r="AA988" s="31"/>
      <c r="AB988" s="31"/>
      <c r="AC988" s="31"/>
      <c r="AD988" s="31"/>
      <c r="AE988" s="31"/>
      <c r="AF988" s="31"/>
      <c r="AG988" s="31"/>
      <c r="AH988" s="33">
        <f t="shared" si="307"/>
        <v>0.97470536029537502</v>
      </c>
      <c r="AI988" s="33">
        <f t="shared" si="308"/>
        <v>1.01084055987341</v>
      </c>
      <c r="AJ988" s="33">
        <f t="shared" si="309"/>
        <v>0.99999999999999967</v>
      </c>
      <c r="AK988" s="95">
        <f t="shared" si="310"/>
        <v>0.9870951746674298</v>
      </c>
      <c r="AL988" s="3">
        <f t="shared" si="311"/>
        <v>0.98716380572038087</v>
      </c>
      <c r="AM988" s="3"/>
      <c r="AN988" s="3"/>
      <c r="AO988" s="3"/>
      <c r="AP988" s="3"/>
      <c r="AQ988" s="3"/>
      <c r="AR988" s="90">
        <f t="shared" si="317"/>
        <v>0</v>
      </c>
      <c r="AS988" s="91">
        <f t="shared" si="318"/>
        <v>0</v>
      </c>
      <c r="AT988" s="89">
        <f>SUM(AS$9:AS988)*RLR</f>
        <v>120</v>
      </c>
      <c r="AU988" s="90">
        <f>AT988-SUM(AW$9:AW988)</f>
        <v>1.5403433135542883</v>
      </c>
      <c r="AV988" s="48">
        <f t="shared" si="312"/>
        <v>0.23455824863174357</v>
      </c>
      <c r="AW988" s="31">
        <f t="shared" si="319"/>
        <v>3.6243372083630356E-3</v>
      </c>
      <c r="AX988" s="90">
        <f>SUM(AW$9:AW988)*RRF</f>
        <v>82.921759680511997</v>
      </c>
      <c r="AY988" s="96"/>
    </row>
    <row r="989" spans="1:51" x14ac:dyDescent="0.25">
      <c r="A989" s="14">
        <f t="shared" si="313"/>
        <v>9.8000000000000007</v>
      </c>
      <c r="B989" s="59">
        <f>IF($B$4="AY",0,IFERROR(P*INDEX('UWYr writing pattern'!$C$4:$C$18,MATCH('Extended model w.Calcs'!$A989,'UWYr writing pattern'!$A$4:$A$18,0)) / 25,B988))</f>
        <v>0</v>
      </c>
      <c r="C989" s="36">
        <f t="shared" si="314"/>
        <v>1.9051874895157715E-68</v>
      </c>
      <c r="E989" s="48">
        <f t="shared" si="300"/>
        <v>29.400000000000002</v>
      </c>
      <c r="F989" s="34">
        <f t="shared" si="315"/>
        <v>7.9223214734642797E-69</v>
      </c>
      <c r="G989" s="31">
        <f>SUM($F$9:F989)*RLR</f>
        <v>119.99999999999996</v>
      </c>
      <c r="H989" s="32"/>
      <c r="I989" s="36">
        <f>G989-SUM($L$9:L989)</f>
        <v>3.0282370848882891</v>
      </c>
      <c r="K989" s="48">
        <f t="shared" si="301"/>
        <v>0.234375</v>
      </c>
      <c r="L989" s="31">
        <f t="shared" si="316"/>
        <v>7.1196796666652407E-3</v>
      </c>
      <c r="M989" s="36">
        <f>SUM($L$9:L989)*RRF</f>
        <v>81.880234040578159</v>
      </c>
      <c r="N989" s="33"/>
      <c r="O989" s="36">
        <f t="shared" si="302"/>
        <v>84.908471125466448</v>
      </c>
      <c r="P989" s="33"/>
      <c r="Q989" s="33"/>
      <c r="R989" s="33"/>
      <c r="S989" s="33"/>
      <c r="T989" s="33"/>
      <c r="U989" s="33"/>
      <c r="V989" s="33"/>
      <c r="W989" s="31">
        <f t="shared" si="303"/>
        <v>1.6003574911932478E-68</v>
      </c>
      <c r="X989" s="31">
        <f t="shared" si="304"/>
        <v>2.1197659594218021</v>
      </c>
      <c r="Y989" s="31">
        <f t="shared" si="305"/>
        <v>2.1197659594218021</v>
      </c>
      <c r="Z989" s="31">
        <f t="shared" si="306"/>
        <v>-0.90847112546644837</v>
      </c>
      <c r="AA989" s="31"/>
      <c r="AB989" s="31"/>
      <c r="AC989" s="31"/>
      <c r="AD989" s="31"/>
      <c r="AE989" s="31"/>
      <c r="AF989" s="31"/>
      <c r="AG989" s="31"/>
      <c r="AH989" s="33">
        <f t="shared" si="307"/>
        <v>0.97476469095926377</v>
      </c>
      <c r="AI989" s="33">
        <f t="shared" si="308"/>
        <v>1.0108151324460291</v>
      </c>
      <c r="AJ989" s="33">
        <f t="shared" si="309"/>
        <v>0.99999999999999967</v>
      </c>
      <c r="AK989" s="95">
        <f t="shared" si="310"/>
        <v>0.98712539672851563</v>
      </c>
      <c r="AL989" s="3">
        <f t="shared" si="311"/>
        <v>0.98719391407287405</v>
      </c>
      <c r="AM989" s="3"/>
      <c r="AN989" s="3"/>
      <c r="AO989" s="3"/>
      <c r="AP989" s="3"/>
      <c r="AQ989" s="3"/>
      <c r="AR989" s="90">
        <f t="shared" si="317"/>
        <v>0</v>
      </c>
      <c r="AS989" s="91">
        <f t="shared" si="318"/>
        <v>0</v>
      </c>
      <c r="AT989" s="89">
        <f>SUM(AS$9:AS989)*RLR</f>
        <v>120</v>
      </c>
      <c r="AU989" s="90">
        <f>AT989-SUM(AW$9:AW989)</f>
        <v>1.5367303112550985</v>
      </c>
      <c r="AV989" s="48">
        <f t="shared" si="312"/>
        <v>0.234375</v>
      </c>
      <c r="AW989" s="31">
        <f t="shared" si="319"/>
        <v>3.6130022991891055E-3</v>
      </c>
      <c r="AX989" s="90">
        <f>SUM(AW$9:AW989)*RRF</f>
        <v>82.924288782121423</v>
      </c>
      <c r="AY989" s="96"/>
    </row>
    <row r="990" spans="1:51" x14ac:dyDescent="0.25">
      <c r="A990" s="14">
        <f t="shared" si="313"/>
        <v>9.81</v>
      </c>
      <c r="B990" s="59">
        <f>IF($B$4="AY",0,IFERROR(P*INDEX('UWYr writing pattern'!$C$4:$C$18,MATCH('Extended model w.Calcs'!$A990,'UWYr writing pattern'!$A$4:$A$18,0)) / 25,B989))</f>
        <v>0</v>
      </c>
      <c r="C990" s="36">
        <f t="shared" si="314"/>
        <v>1.3450623675981347E-68</v>
      </c>
      <c r="E990" s="48">
        <f t="shared" si="300"/>
        <v>29.43</v>
      </c>
      <c r="F990" s="34">
        <f t="shared" si="315"/>
        <v>5.6012512191763684E-69</v>
      </c>
      <c r="G990" s="31">
        <f>SUM($F$9:F990)*RLR</f>
        <v>119.99999999999996</v>
      </c>
      <c r="H990" s="32"/>
      <c r="I990" s="36">
        <f>G990-SUM($L$9:L990)</f>
        <v>3.0211396542205762</v>
      </c>
      <c r="K990" s="48">
        <f t="shared" si="301"/>
        <v>0.23419203747072598</v>
      </c>
      <c r="L990" s="31">
        <f t="shared" si="316"/>
        <v>7.097430667706928E-3</v>
      </c>
      <c r="M990" s="36">
        <f>SUM($L$9:L990)*RRF</f>
        <v>81.885202242045565</v>
      </c>
      <c r="N990" s="33"/>
      <c r="O990" s="36">
        <f t="shared" si="302"/>
        <v>84.906341896266142</v>
      </c>
      <c r="P990" s="33"/>
      <c r="Q990" s="33"/>
      <c r="R990" s="33"/>
      <c r="S990" s="33"/>
      <c r="T990" s="33"/>
      <c r="U990" s="33"/>
      <c r="V990" s="33"/>
      <c r="W990" s="31">
        <f t="shared" si="303"/>
        <v>1.129852388782433E-68</v>
      </c>
      <c r="X990" s="31">
        <f t="shared" si="304"/>
        <v>2.1147977579544031</v>
      </c>
      <c r="Y990" s="31">
        <f t="shared" si="305"/>
        <v>2.1147977579544031</v>
      </c>
      <c r="Z990" s="31">
        <f t="shared" si="306"/>
        <v>-0.90634189626614159</v>
      </c>
      <c r="AA990" s="31"/>
      <c r="AB990" s="31"/>
      <c r="AC990" s="31"/>
      <c r="AD990" s="31"/>
      <c r="AE990" s="31"/>
      <c r="AF990" s="31"/>
      <c r="AG990" s="31"/>
      <c r="AH990" s="33">
        <f t="shared" si="307"/>
        <v>0.97482383621482815</v>
      </c>
      <c r="AI990" s="33">
        <f t="shared" si="308"/>
        <v>1.0107897844793587</v>
      </c>
      <c r="AJ990" s="33">
        <f t="shared" si="309"/>
        <v>0.99999999999999967</v>
      </c>
      <c r="AK990" s="95">
        <f t="shared" si="310"/>
        <v>0.98715552449304689</v>
      </c>
      <c r="AL990" s="3">
        <f t="shared" si="311"/>
        <v>0.98722392833676575</v>
      </c>
      <c r="AM990" s="3"/>
      <c r="AN990" s="3"/>
      <c r="AO990" s="3"/>
      <c r="AP990" s="3"/>
      <c r="AQ990" s="3"/>
      <c r="AR990" s="90">
        <f t="shared" si="317"/>
        <v>0</v>
      </c>
      <c r="AS990" s="91">
        <f t="shared" si="318"/>
        <v>0</v>
      </c>
      <c r="AT990" s="89">
        <f>SUM(AS$9:AS990)*RLR</f>
        <v>120</v>
      </c>
      <c r="AU990" s="90">
        <f>AT990-SUM(AW$9:AW990)</f>
        <v>1.5331285995880961</v>
      </c>
      <c r="AV990" s="48">
        <f t="shared" si="312"/>
        <v>0.23419203747072598</v>
      </c>
      <c r="AW990" s="31">
        <f t="shared" si="319"/>
        <v>3.6017116670041373E-3</v>
      </c>
      <c r="AX990" s="90">
        <f>SUM(AW$9:AW990)*RRF</f>
        <v>82.926809980288326</v>
      </c>
      <c r="AY990" s="96"/>
    </row>
    <row r="991" spans="1:51" x14ac:dyDescent="0.25">
      <c r="A991" s="14">
        <f t="shared" si="313"/>
        <v>9.82</v>
      </c>
      <c r="B991" s="59">
        <f>IF($B$4="AY",0,IFERROR(P*INDEX('UWYr writing pattern'!$C$4:$C$18,MATCH('Extended model w.Calcs'!$A991,'UWYr writing pattern'!$A$4:$A$18,0)) / 25,B990))</f>
        <v>0</v>
      </c>
      <c r="C991" s="36">
        <f t="shared" si="314"/>
        <v>9.4921051281400371E-69</v>
      </c>
      <c r="E991" s="48">
        <f t="shared" si="300"/>
        <v>29.46</v>
      </c>
      <c r="F991" s="34">
        <f t="shared" si="315"/>
        <v>3.9585185478413103E-69</v>
      </c>
      <c r="G991" s="31">
        <f>SUM($F$9:F991)*RLR</f>
        <v>119.99999999999996</v>
      </c>
      <c r="H991" s="32"/>
      <c r="I991" s="36">
        <f>G991-SUM($L$9:L991)</f>
        <v>3.0140643857095171</v>
      </c>
      <c r="K991" s="48">
        <f t="shared" si="301"/>
        <v>0.23400936037441497</v>
      </c>
      <c r="L991" s="31">
        <f t="shared" si="316"/>
        <v>7.0752685110552129E-3</v>
      </c>
      <c r="M991" s="36">
        <f>SUM($L$9:L991)*RRF</f>
        <v>81.890154930003305</v>
      </c>
      <c r="N991" s="33"/>
      <c r="O991" s="36">
        <f t="shared" si="302"/>
        <v>84.904219315712822</v>
      </c>
      <c r="P991" s="33"/>
      <c r="Q991" s="33"/>
      <c r="R991" s="33"/>
      <c r="S991" s="33"/>
      <c r="T991" s="33"/>
      <c r="U991" s="33"/>
      <c r="V991" s="33"/>
      <c r="W991" s="31">
        <f t="shared" si="303"/>
        <v>7.9733683076376306E-69</v>
      </c>
      <c r="X991" s="31">
        <f t="shared" si="304"/>
        <v>2.1098450699966618</v>
      </c>
      <c r="Y991" s="31">
        <f t="shared" si="305"/>
        <v>2.1098450699966618</v>
      </c>
      <c r="Z991" s="31">
        <f t="shared" si="306"/>
        <v>-0.90421931571282244</v>
      </c>
      <c r="AA991" s="31"/>
      <c r="AB991" s="31"/>
      <c r="AC991" s="31"/>
      <c r="AD991" s="31"/>
      <c r="AE991" s="31"/>
      <c r="AF991" s="31"/>
      <c r="AG991" s="31"/>
      <c r="AH991" s="33">
        <f t="shared" si="307"/>
        <v>0.97488279678575362</v>
      </c>
      <c r="AI991" s="33">
        <f t="shared" si="308"/>
        <v>1.0107645156632479</v>
      </c>
      <c r="AJ991" s="33">
        <f t="shared" si="309"/>
        <v>0.99999999999999967</v>
      </c>
      <c r="AK991" s="95">
        <f t="shared" si="310"/>
        <v>0.98718555832850796</v>
      </c>
      <c r="AL991" s="3">
        <f t="shared" si="311"/>
        <v>0.98725384887930279</v>
      </c>
      <c r="AM991" s="3"/>
      <c r="AN991" s="3"/>
      <c r="AO991" s="3"/>
      <c r="AP991" s="3"/>
      <c r="AQ991" s="3"/>
      <c r="AR991" s="90">
        <f t="shared" si="317"/>
        <v>0</v>
      </c>
      <c r="AS991" s="91">
        <f t="shared" si="318"/>
        <v>0</v>
      </c>
      <c r="AT991" s="89">
        <f>SUM(AS$9:AS991)*RLR</f>
        <v>120</v>
      </c>
      <c r="AU991" s="90">
        <f>AT991-SUM(AW$9:AW991)</f>
        <v>1.5295381344836727</v>
      </c>
      <c r="AV991" s="48">
        <f t="shared" si="312"/>
        <v>0.23400936037441497</v>
      </c>
      <c r="AW991" s="31">
        <f t="shared" si="319"/>
        <v>3.5904651044217709E-3</v>
      </c>
      <c r="AX991" s="90">
        <f>SUM(AW$9:AW991)*RRF</f>
        <v>82.929323305861431</v>
      </c>
      <c r="AY991" s="96"/>
    </row>
    <row r="992" spans="1:51" x14ac:dyDescent="0.25">
      <c r="A992" s="14">
        <f t="shared" si="313"/>
        <v>9.83</v>
      </c>
      <c r="B992" s="59">
        <f>IF($B$4="AY",0,IFERROR(P*INDEX('UWYr writing pattern'!$C$4:$C$18,MATCH('Extended model w.Calcs'!$A992,'UWYr writing pattern'!$A$4:$A$18,0)) / 25,B991))</f>
        <v>0</v>
      </c>
      <c r="C992" s="36">
        <f t="shared" si="314"/>
        <v>6.6957309573899817E-69</v>
      </c>
      <c r="E992" s="48">
        <f t="shared" si="300"/>
        <v>29.490000000000002</v>
      </c>
      <c r="F992" s="34">
        <f t="shared" si="315"/>
        <v>2.7963741707500549E-69</v>
      </c>
      <c r="G992" s="31">
        <f>SUM($F$9:F992)*RLR</f>
        <v>119.99999999999996</v>
      </c>
      <c r="H992" s="32"/>
      <c r="I992" s="36">
        <f>G992-SUM($L$9:L992)</f>
        <v>3.0070111929192507</v>
      </c>
      <c r="K992" s="48">
        <f t="shared" si="301"/>
        <v>0.23382696804364769</v>
      </c>
      <c r="L992" s="31">
        <f t="shared" si="316"/>
        <v>7.0531927902718807E-3</v>
      </c>
      <c r="M992" s="36">
        <f>SUM($L$9:L992)*RRF</f>
        <v>81.895092164956495</v>
      </c>
      <c r="N992" s="33"/>
      <c r="O992" s="36">
        <f t="shared" si="302"/>
        <v>84.902103357875745</v>
      </c>
      <c r="P992" s="33"/>
      <c r="Q992" s="33"/>
      <c r="R992" s="33"/>
      <c r="S992" s="33"/>
      <c r="T992" s="33"/>
      <c r="U992" s="33"/>
      <c r="V992" s="33"/>
      <c r="W992" s="31">
        <f t="shared" si="303"/>
        <v>5.6244140042075838E-69</v>
      </c>
      <c r="X992" s="31">
        <f t="shared" si="304"/>
        <v>2.1049078350434751</v>
      </c>
      <c r="Y992" s="31">
        <f t="shared" si="305"/>
        <v>2.1049078350434751</v>
      </c>
      <c r="Z992" s="31">
        <f t="shared" si="306"/>
        <v>-0.90210335787574536</v>
      </c>
      <c r="AA992" s="31"/>
      <c r="AB992" s="31"/>
      <c r="AC992" s="31"/>
      <c r="AD992" s="31"/>
      <c r="AE992" s="31"/>
      <c r="AF992" s="31"/>
      <c r="AG992" s="31"/>
      <c r="AH992" s="33">
        <f t="shared" si="307"/>
        <v>0.97494157339233922</v>
      </c>
      <c r="AI992" s="33">
        <f t="shared" si="308"/>
        <v>1.0107393256889969</v>
      </c>
      <c r="AJ992" s="33">
        <f t="shared" si="309"/>
        <v>0.99999999999999967</v>
      </c>
      <c r="AK992" s="95">
        <f t="shared" si="310"/>
        <v>0.98721549860066604</v>
      </c>
      <c r="AL992" s="3">
        <f t="shared" si="311"/>
        <v>0.98728367606601253</v>
      </c>
      <c r="AM992" s="3"/>
      <c r="AN992" s="3"/>
      <c r="AO992" s="3"/>
      <c r="AP992" s="3"/>
      <c r="AQ992" s="3"/>
      <c r="AR992" s="90">
        <f t="shared" si="317"/>
        <v>0</v>
      </c>
      <c r="AS992" s="91">
        <f t="shared" si="318"/>
        <v>0</v>
      </c>
      <c r="AT992" s="89">
        <f>SUM(AS$9:AS992)*RLR</f>
        <v>120</v>
      </c>
      <c r="AU992" s="90">
        <f>AT992-SUM(AW$9:AW992)</f>
        <v>1.5259588720784905</v>
      </c>
      <c r="AV992" s="48">
        <f t="shared" si="312"/>
        <v>0.23382696804364769</v>
      </c>
      <c r="AW992" s="31">
        <f t="shared" si="319"/>
        <v>3.5792624051880018E-3</v>
      </c>
      <c r="AX992" s="90">
        <f>SUM(AW$9:AW992)*RRF</f>
        <v>82.931828789545051</v>
      </c>
      <c r="AY992" s="96"/>
    </row>
    <row r="993" spans="1:51" x14ac:dyDescent="0.25">
      <c r="A993" s="14">
        <f t="shared" si="313"/>
        <v>9.84</v>
      </c>
      <c r="B993" s="59">
        <f>IF($B$4="AY",0,IFERROR(P*INDEX('UWYr writing pattern'!$C$4:$C$18,MATCH('Extended model w.Calcs'!$A993,'UWYr writing pattern'!$A$4:$A$18,0)) / 25,B992))</f>
        <v>0</v>
      </c>
      <c r="C993" s="36">
        <f t="shared" si="314"/>
        <v>4.721159898055676E-69</v>
      </c>
      <c r="E993" s="48">
        <f t="shared" si="300"/>
        <v>29.52</v>
      </c>
      <c r="F993" s="34">
        <f t="shared" si="315"/>
        <v>1.974571059334306E-69</v>
      </c>
      <c r="G993" s="31">
        <f>SUM($F$9:F993)*RLR</f>
        <v>119.99999999999996</v>
      </c>
      <c r="H993" s="32"/>
      <c r="I993" s="36">
        <f>G993-SUM($L$9:L993)</f>
        <v>2.9999799898181152</v>
      </c>
      <c r="K993" s="48">
        <f t="shared" si="301"/>
        <v>0.23364485981308411</v>
      </c>
      <c r="L993" s="31">
        <f t="shared" si="316"/>
        <v>7.0312031011362051E-3</v>
      </c>
      <c r="M993" s="36">
        <f>SUM($L$9:L993)*RRF</f>
        <v>81.900014007127282</v>
      </c>
      <c r="N993" s="33"/>
      <c r="O993" s="36">
        <f t="shared" si="302"/>
        <v>84.899993996945398</v>
      </c>
      <c r="P993" s="33"/>
      <c r="Q993" s="33"/>
      <c r="R993" s="33"/>
      <c r="S993" s="33"/>
      <c r="T993" s="33"/>
      <c r="U993" s="33"/>
      <c r="V993" s="33"/>
      <c r="W993" s="31">
        <f t="shared" si="303"/>
        <v>3.9657743143667673E-69</v>
      </c>
      <c r="X993" s="31">
        <f t="shared" si="304"/>
        <v>2.0999859928726803</v>
      </c>
      <c r="Y993" s="31">
        <f t="shared" si="305"/>
        <v>2.0999859928726803</v>
      </c>
      <c r="Z993" s="31">
        <f t="shared" si="306"/>
        <v>-0.89999399694539761</v>
      </c>
      <c r="AA993" s="31"/>
      <c r="AB993" s="31"/>
      <c r="AC993" s="31"/>
      <c r="AD993" s="31"/>
      <c r="AE993" s="31"/>
      <c r="AF993" s="31"/>
      <c r="AG993" s="31"/>
      <c r="AH993" s="33">
        <f t="shared" si="307"/>
        <v>0.97500016675151524</v>
      </c>
      <c r="AI993" s="33">
        <f t="shared" si="308"/>
        <v>1.0107142142493499</v>
      </c>
      <c r="AJ993" s="33">
        <f t="shared" si="309"/>
        <v>0.99999999999999967</v>
      </c>
      <c r="AK993" s="95">
        <f t="shared" si="310"/>
        <v>0.98724534567358047</v>
      </c>
      <c r="AL993" s="3">
        <f t="shared" si="311"/>
        <v>0.98731341026071395</v>
      </c>
      <c r="AM993" s="3"/>
      <c r="AN993" s="3"/>
      <c r="AO993" s="3"/>
      <c r="AP993" s="3"/>
      <c r="AQ993" s="3"/>
      <c r="AR993" s="90">
        <f t="shared" si="317"/>
        <v>0</v>
      </c>
      <c r="AS993" s="91">
        <f t="shared" si="318"/>
        <v>0</v>
      </c>
      <c r="AT993" s="89">
        <f>SUM(AS$9:AS993)*RLR</f>
        <v>120</v>
      </c>
      <c r="AU993" s="90">
        <f>AT993-SUM(AW$9:AW993)</f>
        <v>1.5223907687143168</v>
      </c>
      <c r="AV993" s="48">
        <f t="shared" si="312"/>
        <v>0.23364485981308411</v>
      </c>
      <c r="AW993" s="31">
        <f t="shared" si="319"/>
        <v>3.5681033641741791E-3</v>
      </c>
      <c r="AX993" s="90">
        <f>SUM(AW$9:AW993)*RRF</f>
        <v>82.934326461899971</v>
      </c>
      <c r="AY993" s="96"/>
    </row>
    <row r="994" spans="1:51" x14ac:dyDescent="0.25">
      <c r="A994" s="14">
        <f t="shared" si="313"/>
        <v>9.85</v>
      </c>
      <c r="B994" s="59">
        <f>IF($B$4="AY",0,IFERROR(P*INDEX('UWYr writing pattern'!$C$4:$C$18,MATCH('Extended model w.Calcs'!$A994,'UWYr writing pattern'!$A$4:$A$18,0)) / 25,B993))</f>
        <v>0</v>
      </c>
      <c r="C994" s="36">
        <f t="shared" si="314"/>
        <v>3.3274734961496406E-69</v>
      </c>
      <c r="E994" s="48">
        <f t="shared" si="300"/>
        <v>29.549999999999997</v>
      </c>
      <c r="F994" s="34">
        <f t="shared" si="315"/>
        <v>1.3936864019060354E-69</v>
      </c>
      <c r="G994" s="31">
        <f>SUM($F$9:F994)*RLR</f>
        <v>119.99999999999996</v>
      </c>
      <c r="H994" s="32"/>
      <c r="I994" s="36">
        <f>G994-SUM($L$9:L994)</f>
        <v>2.9929706907764881</v>
      </c>
      <c r="K994" s="48">
        <f t="shared" si="301"/>
        <v>0.23346303501945526</v>
      </c>
      <c r="L994" s="31">
        <f t="shared" si="316"/>
        <v>7.009299041631111E-3</v>
      </c>
      <c r="M994" s="36">
        <f>SUM($L$9:L994)*RRF</f>
        <v>81.904920516456428</v>
      </c>
      <c r="N994" s="33"/>
      <c r="O994" s="36">
        <f t="shared" si="302"/>
        <v>84.897891207232917</v>
      </c>
      <c r="P994" s="33"/>
      <c r="Q994" s="33"/>
      <c r="R994" s="33"/>
      <c r="S994" s="33"/>
      <c r="T994" s="33"/>
      <c r="U994" s="33"/>
      <c r="V994" s="33"/>
      <c r="W994" s="31">
        <f t="shared" si="303"/>
        <v>2.7950777367656977E-69</v>
      </c>
      <c r="X994" s="31">
        <f t="shared" si="304"/>
        <v>2.0950794835435418</v>
      </c>
      <c r="Y994" s="31">
        <f t="shared" si="305"/>
        <v>2.0950794835435418</v>
      </c>
      <c r="Z994" s="31">
        <f t="shared" si="306"/>
        <v>-0.8978912072329166</v>
      </c>
      <c r="AA994" s="31"/>
      <c r="AB994" s="31"/>
      <c r="AC994" s="31"/>
      <c r="AD994" s="31"/>
      <c r="AE994" s="31"/>
      <c r="AF994" s="31"/>
      <c r="AG994" s="31"/>
      <c r="AH994" s="33">
        <f t="shared" si="307"/>
        <v>0.97505857757686221</v>
      </c>
      <c r="AI994" s="33">
        <f t="shared" si="308"/>
        <v>1.010689181038487</v>
      </c>
      <c r="AJ994" s="33">
        <f t="shared" si="309"/>
        <v>0.99999999999999967</v>
      </c>
      <c r="AK994" s="95">
        <f t="shared" si="310"/>
        <v>0.98727509990961193</v>
      </c>
      <c r="AL994" s="3">
        <f t="shared" si="311"/>
        <v>0.98734305182552529</v>
      </c>
      <c r="AM994" s="3"/>
      <c r="AN994" s="3"/>
      <c r="AO994" s="3"/>
      <c r="AP994" s="3"/>
      <c r="AQ994" s="3"/>
      <c r="AR994" s="90">
        <f t="shared" si="317"/>
        <v>0</v>
      </c>
      <c r="AS994" s="91">
        <f t="shared" si="318"/>
        <v>0</v>
      </c>
      <c r="AT994" s="89">
        <f>SUM(AS$9:AS994)*RLR</f>
        <v>120</v>
      </c>
      <c r="AU994" s="90">
        <f>AT994-SUM(AW$9:AW994)</f>
        <v>1.5188337809369443</v>
      </c>
      <c r="AV994" s="48">
        <f t="shared" si="312"/>
        <v>0.23346303501945526</v>
      </c>
      <c r="AW994" s="31">
        <f t="shared" si="319"/>
        <v>3.5569877773698987E-3</v>
      </c>
      <c r="AX994" s="90">
        <f>SUM(AW$9:AW994)*RRF</f>
        <v>82.936816353344128</v>
      </c>
      <c r="AY994" s="96"/>
    </row>
    <row r="995" spans="1:51" x14ac:dyDescent="0.25">
      <c r="A995" s="14">
        <f t="shared" si="313"/>
        <v>9.86</v>
      </c>
      <c r="B995" s="59">
        <f>IF($B$4="AY",0,IFERROR(P*INDEX('UWYr writing pattern'!$C$4:$C$18,MATCH('Extended model w.Calcs'!$A995,'UWYr writing pattern'!$A$4:$A$18,0)) / 25,B994))</f>
        <v>0</v>
      </c>
      <c r="C995" s="36">
        <f t="shared" si="314"/>
        <v>2.3442050780374218E-69</v>
      </c>
      <c r="E995" s="48">
        <f t="shared" si="300"/>
        <v>29.58</v>
      </c>
      <c r="F995" s="34">
        <f t="shared" si="315"/>
        <v>9.8326841811221875E-70</v>
      </c>
      <c r="G995" s="31">
        <f>SUM($F$9:F995)*RLR</f>
        <v>119.99999999999996</v>
      </c>
      <c r="H995" s="32"/>
      <c r="I995" s="36">
        <f>G995-SUM($L$9:L995)</f>
        <v>2.9859832105645552</v>
      </c>
      <c r="K995" s="48">
        <f t="shared" si="301"/>
        <v>0.23328149300155521</v>
      </c>
      <c r="L995" s="31">
        <f t="shared" si="316"/>
        <v>6.9874802119295441E-3</v>
      </c>
      <c r="M995" s="36">
        <f>SUM($L$9:L995)*RRF</f>
        <v>81.909811752604782</v>
      </c>
      <c r="N995" s="33"/>
      <c r="O995" s="36">
        <f t="shared" si="302"/>
        <v>84.895794963169337</v>
      </c>
      <c r="P995" s="33"/>
      <c r="Q995" s="33"/>
      <c r="R995" s="33"/>
      <c r="S995" s="33"/>
      <c r="T995" s="33"/>
      <c r="U995" s="33"/>
      <c r="V995" s="33"/>
      <c r="W995" s="31">
        <f t="shared" si="303"/>
        <v>1.969132265551434E-69</v>
      </c>
      <c r="X995" s="31">
        <f t="shared" si="304"/>
        <v>2.0901882473951887</v>
      </c>
      <c r="Y995" s="31">
        <f t="shared" si="305"/>
        <v>2.0901882473951887</v>
      </c>
      <c r="Z995" s="31">
        <f t="shared" si="306"/>
        <v>-0.89579496316933671</v>
      </c>
      <c r="AA995" s="31"/>
      <c r="AB995" s="31"/>
      <c r="AC995" s="31"/>
      <c r="AD995" s="31"/>
      <c r="AE995" s="31"/>
      <c r="AF995" s="31"/>
      <c r="AG995" s="31"/>
      <c r="AH995" s="33">
        <f t="shared" si="307"/>
        <v>0.97511680657862831</v>
      </c>
      <c r="AI995" s="33">
        <f t="shared" si="308"/>
        <v>1.010664225752016</v>
      </c>
      <c r="AJ995" s="33">
        <f t="shared" si="309"/>
        <v>0.99999999999999967</v>
      </c>
      <c r="AK995" s="95">
        <f t="shared" si="310"/>
        <v>0.98730476166943204</v>
      </c>
      <c r="AL995" s="3">
        <f t="shared" si="311"/>
        <v>0.98737260112087433</v>
      </c>
      <c r="AM995" s="3"/>
      <c r="AN995" s="3"/>
      <c r="AO995" s="3"/>
      <c r="AP995" s="3"/>
      <c r="AQ995" s="3"/>
      <c r="AR995" s="90">
        <f t="shared" si="317"/>
        <v>0</v>
      </c>
      <c r="AS995" s="91">
        <f t="shared" si="318"/>
        <v>0</v>
      </c>
      <c r="AT995" s="89">
        <f>SUM(AS$9:AS995)*RLR</f>
        <v>120</v>
      </c>
      <c r="AU995" s="90">
        <f>AT995-SUM(AW$9:AW995)</f>
        <v>1.5152878654950683</v>
      </c>
      <c r="AV995" s="48">
        <f t="shared" si="312"/>
        <v>0.23328149300155521</v>
      </c>
      <c r="AW995" s="31">
        <f t="shared" si="319"/>
        <v>3.5459154418761348E-3</v>
      </c>
      <c r="AX995" s="90">
        <f>SUM(AW$9:AW995)*RRF</f>
        <v>82.939298494153448</v>
      </c>
      <c r="AY995" s="96"/>
    </row>
    <row r="996" spans="1:51" x14ac:dyDescent="0.25">
      <c r="A996" s="14">
        <f t="shared" si="313"/>
        <v>9.8699999999999992</v>
      </c>
      <c r="B996" s="59">
        <f>IF($B$4="AY",0,IFERROR(P*INDEX('UWYr writing pattern'!$C$4:$C$18,MATCH('Extended model w.Calcs'!$A996,'UWYr writing pattern'!$A$4:$A$18,0)) / 25,B995))</f>
        <v>0</v>
      </c>
      <c r="C996" s="36">
        <f t="shared" si="314"/>
        <v>1.6507892159539526E-69</v>
      </c>
      <c r="E996" s="48">
        <f t="shared" si="300"/>
        <v>29.61</v>
      </c>
      <c r="F996" s="34">
        <f t="shared" si="315"/>
        <v>6.9341586208346931E-70</v>
      </c>
      <c r="G996" s="31">
        <f>SUM($F$9:F996)*RLR</f>
        <v>119.99999999999996</v>
      </c>
      <c r="H996" s="32"/>
      <c r="I996" s="36">
        <f>G996-SUM($L$9:L996)</f>
        <v>2.9790174643501786</v>
      </c>
      <c r="K996" s="48">
        <f t="shared" si="301"/>
        <v>0.23310023310023312</v>
      </c>
      <c r="L996" s="31">
        <f t="shared" si="316"/>
        <v>6.9657462143807658E-3</v>
      </c>
      <c r="M996" s="36">
        <f>SUM($L$9:L996)*RRF</f>
        <v>81.914687774954842</v>
      </c>
      <c r="N996" s="33"/>
      <c r="O996" s="36">
        <f t="shared" si="302"/>
        <v>84.893705239305021</v>
      </c>
      <c r="P996" s="33"/>
      <c r="Q996" s="33"/>
      <c r="R996" s="33"/>
      <c r="S996" s="33"/>
      <c r="T996" s="33"/>
      <c r="U996" s="33"/>
      <c r="V996" s="33"/>
      <c r="W996" s="31">
        <f t="shared" si="303"/>
        <v>1.3866629414013201E-69</v>
      </c>
      <c r="X996" s="31">
        <f t="shared" si="304"/>
        <v>2.0853122250451248</v>
      </c>
      <c r="Y996" s="31">
        <f t="shared" si="305"/>
        <v>2.0853122250451248</v>
      </c>
      <c r="Z996" s="31">
        <f t="shared" si="306"/>
        <v>-0.89370523930502088</v>
      </c>
      <c r="AA996" s="31"/>
      <c r="AB996" s="31"/>
      <c r="AC996" s="31"/>
      <c r="AD996" s="31"/>
      <c r="AE996" s="31"/>
      <c r="AF996" s="31"/>
      <c r="AG996" s="31"/>
      <c r="AH996" s="33">
        <f t="shared" si="307"/>
        <v>0.97517485446374808</v>
      </c>
      <c r="AI996" s="33">
        <f t="shared" si="308"/>
        <v>1.0106393480869644</v>
      </c>
      <c r="AJ996" s="33">
        <f t="shared" si="309"/>
        <v>0.99999999999999967</v>
      </c>
      <c r="AK996" s="95">
        <f t="shared" si="310"/>
        <v>0.98733433131203197</v>
      </c>
      <c r="AL996" s="3">
        <f t="shared" si="311"/>
        <v>0.98740205850550689</v>
      </c>
      <c r="AM996" s="3"/>
      <c r="AN996" s="3"/>
      <c r="AO996" s="3"/>
      <c r="AP996" s="3"/>
      <c r="AQ996" s="3"/>
      <c r="AR996" s="90">
        <f t="shared" si="317"/>
        <v>0</v>
      </c>
      <c r="AS996" s="91">
        <f t="shared" si="318"/>
        <v>0</v>
      </c>
      <c r="AT996" s="89">
        <f>SUM(AS$9:AS996)*RLR</f>
        <v>120</v>
      </c>
      <c r="AU996" s="90">
        <f>AT996-SUM(AW$9:AW996)</f>
        <v>1.511752979339164</v>
      </c>
      <c r="AV996" s="48">
        <f t="shared" si="312"/>
        <v>0.23310023310023312</v>
      </c>
      <c r="AW996" s="31">
        <f t="shared" si="319"/>
        <v>3.5348861558982931E-3</v>
      </c>
      <c r="AX996" s="90">
        <f>SUM(AW$9:AW996)*RRF</f>
        <v>82.941772914462575</v>
      </c>
      <c r="AY996" s="96"/>
    </row>
    <row r="997" spans="1:51" x14ac:dyDescent="0.25">
      <c r="A997" s="14">
        <f t="shared" si="313"/>
        <v>9.8800000000000008</v>
      </c>
      <c r="B997" s="59">
        <f>IF($B$4="AY",0,IFERROR(P*INDEX('UWYr writing pattern'!$C$4:$C$18,MATCH('Extended model w.Calcs'!$A997,'UWYr writing pattern'!$A$4:$A$18,0)) / 25,B996))</f>
        <v>0</v>
      </c>
      <c r="C997" s="36">
        <f t="shared" si="314"/>
        <v>1.1619905291099874E-69</v>
      </c>
      <c r="E997" s="48">
        <f t="shared" si="300"/>
        <v>29.64</v>
      </c>
      <c r="F997" s="34">
        <f t="shared" si="315"/>
        <v>4.8879868684396537E-70</v>
      </c>
      <c r="G997" s="31">
        <f>SUM($F$9:F997)*RLR</f>
        <v>119.99999999999996</v>
      </c>
      <c r="H997" s="32"/>
      <c r="I997" s="36">
        <f>G997-SUM($L$9:L997)</f>
        <v>2.9720733676966802</v>
      </c>
      <c r="K997" s="48">
        <f t="shared" si="301"/>
        <v>0.23291925465838509</v>
      </c>
      <c r="L997" s="31">
        <f t="shared" si="316"/>
        <v>6.9440966534969209E-3</v>
      </c>
      <c r="M997" s="36">
        <f>SUM($L$9:L997)*RRF</f>
        <v>81.919548642612284</v>
      </c>
      <c r="N997" s="33"/>
      <c r="O997" s="36">
        <f t="shared" si="302"/>
        <v>84.891622010308964</v>
      </c>
      <c r="P997" s="33"/>
      <c r="Q997" s="33"/>
      <c r="R997" s="33"/>
      <c r="S997" s="33"/>
      <c r="T997" s="33"/>
      <c r="U997" s="33"/>
      <c r="V997" s="33"/>
      <c r="W997" s="31">
        <f t="shared" si="303"/>
        <v>9.7607204445238932E-70</v>
      </c>
      <c r="X997" s="31">
        <f t="shared" si="304"/>
        <v>2.0804513573876759</v>
      </c>
      <c r="Y997" s="31">
        <f t="shared" si="305"/>
        <v>2.0804513573876759</v>
      </c>
      <c r="Z997" s="31">
        <f t="shared" si="306"/>
        <v>-0.89162201030896426</v>
      </c>
      <c r="AA997" s="31"/>
      <c r="AB997" s="31"/>
      <c r="AC997" s="31"/>
      <c r="AD997" s="31"/>
      <c r="AE997" s="31"/>
      <c r="AF997" s="31"/>
      <c r="AG997" s="31"/>
      <c r="AH997" s="33">
        <f t="shared" si="307"/>
        <v>0.97523272193586052</v>
      </c>
      <c r="AI997" s="33">
        <f t="shared" si="308"/>
        <v>1.0106145477417734</v>
      </c>
      <c r="AJ997" s="33">
        <f t="shared" si="309"/>
        <v>0.99999999999999967</v>
      </c>
      <c r="AK997" s="95">
        <f t="shared" si="310"/>
        <v>0.98736380919473188</v>
      </c>
      <c r="AL997" s="3">
        <f t="shared" si="311"/>
        <v>0.98743142433649655</v>
      </c>
      <c r="AM997" s="3"/>
      <c r="AN997" s="3"/>
      <c r="AO997" s="3"/>
      <c r="AP997" s="3"/>
      <c r="AQ997" s="3"/>
      <c r="AR997" s="90">
        <f t="shared" si="317"/>
        <v>0</v>
      </c>
      <c r="AS997" s="91">
        <f t="shared" si="318"/>
        <v>0</v>
      </c>
      <c r="AT997" s="89">
        <f>SUM(AS$9:AS997)*RLR</f>
        <v>120</v>
      </c>
      <c r="AU997" s="90">
        <f>AT997-SUM(AW$9:AW997)</f>
        <v>1.5082290796204205</v>
      </c>
      <c r="AV997" s="48">
        <f t="shared" si="312"/>
        <v>0.23291925465838509</v>
      </c>
      <c r="AW997" s="31">
        <f t="shared" si="319"/>
        <v>3.5238997187393103E-3</v>
      </c>
      <c r="AX997" s="90">
        <f>SUM(AW$9:AW997)*RRF</f>
        <v>82.944239644265707</v>
      </c>
      <c r="AY997" s="96"/>
    </row>
    <row r="998" spans="1:51" x14ac:dyDescent="0.25">
      <c r="A998" s="14">
        <f t="shared" si="313"/>
        <v>9.89</v>
      </c>
      <c r="B998" s="59">
        <f>IF($B$4="AY",0,IFERROR(P*INDEX('UWYr writing pattern'!$C$4:$C$18,MATCH('Extended model w.Calcs'!$A998,'UWYr writing pattern'!$A$4:$A$18,0)) / 25,B997))</f>
        <v>0</v>
      </c>
      <c r="C998" s="36">
        <f t="shared" si="314"/>
        <v>8.1757653628178713E-70</v>
      </c>
      <c r="E998" s="48">
        <f t="shared" si="300"/>
        <v>29.67</v>
      </c>
      <c r="F998" s="34">
        <f t="shared" si="315"/>
        <v>3.4441399282820026E-70</v>
      </c>
      <c r="G998" s="31">
        <f>SUM($F$9:F998)*RLR</f>
        <v>119.99999999999996</v>
      </c>
      <c r="H998" s="32"/>
      <c r="I998" s="36">
        <f>G998-SUM($L$9:L998)</f>
        <v>2.9651508365607384</v>
      </c>
      <c r="K998" s="48">
        <f t="shared" si="301"/>
        <v>0.23273855702094645</v>
      </c>
      <c r="L998" s="31">
        <f t="shared" si="316"/>
        <v>6.9225311359394723E-3</v>
      </c>
      <c r="M998" s="36">
        <f>SUM($L$9:L998)*RRF</f>
        <v>81.924394414407445</v>
      </c>
      <c r="N998" s="33"/>
      <c r="O998" s="36">
        <f t="shared" si="302"/>
        <v>84.889545250968183</v>
      </c>
      <c r="P998" s="33"/>
      <c r="Q998" s="33"/>
      <c r="R998" s="33"/>
      <c r="S998" s="33"/>
      <c r="T998" s="33"/>
      <c r="U998" s="33"/>
      <c r="V998" s="33"/>
      <c r="W998" s="31">
        <f t="shared" si="303"/>
        <v>6.867642904767011E-70</v>
      </c>
      <c r="X998" s="31">
        <f t="shared" si="304"/>
        <v>2.0756055855925166</v>
      </c>
      <c r="Y998" s="31">
        <f t="shared" si="305"/>
        <v>2.0756055855925166</v>
      </c>
      <c r="Z998" s="31">
        <f t="shared" si="306"/>
        <v>-0.88954525096818315</v>
      </c>
      <c r="AA998" s="31"/>
      <c r="AB998" s="31"/>
      <c r="AC998" s="31"/>
      <c r="AD998" s="31"/>
      <c r="AE998" s="31"/>
      <c r="AF998" s="31"/>
      <c r="AG998" s="31"/>
      <c r="AH998" s="33">
        <f t="shared" si="307"/>
        <v>0.97529040969532677</v>
      </c>
      <c r="AI998" s="33">
        <f t="shared" si="308"/>
        <v>1.0105898244162879</v>
      </c>
      <c r="AJ998" s="33">
        <f t="shared" si="309"/>
        <v>0.99999999999999967</v>
      </c>
      <c r="AK998" s="95">
        <f t="shared" si="310"/>
        <v>0.98739319567319028</v>
      </c>
      <c r="AL998" s="3">
        <f t="shared" si="311"/>
        <v>0.98746069896925293</v>
      </c>
      <c r="AM998" s="3"/>
      <c r="AN998" s="3"/>
      <c r="AO998" s="3"/>
      <c r="AP998" s="3"/>
      <c r="AQ998" s="3"/>
      <c r="AR998" s="90">
        <f t="shared" si="317"/>
        <v>0</v>
      </c>
      <c r="AS998" s="91">
        <f t="shared" si="318"/>
        <v>0</v>
      </c>
      <c r="AT998" s="89">
        <f>SUM(AS$9:AS998)*RLR</f>
        <v>120</v>
      </c>
      <c r="AU998" s="90">
        <f>AT998-SUM(AW$9:AW998)</f>
        <v>1.5047161236896329</v>
      </c>
      <c r="AV998" s="48">
        <f t="shared" si="312"/>
        <v>0.23273855702094645</v>
      </c>
      <c r="AW998" s="31">
        <f t="shared" si="319"/>
        <v>3.5129559307929049E-3</v>
      </c>
      <c r="AX998" s="90">
        <f>SUM(AW$9:AW998)*RRF</f>
        <v>82.946698713417248</v>
      </c>
      <c r="AY998" s="96"/>
    </row>
    <row r="999" spans="1:51" x14ac:dyDescent="0.25">
      <c r="A999" s="14">
        <f t="shared" si="313"/>
        <v>9.9</v>
      </c>
      <c r="B999" s="59">
        <f>IF($B$4="AY",0,IFERROR(P*INDEX('UWYr writing pattern'!$C$4:$C$18,MATCH('Extended model w.Calcs'!$A999,'UWYr writing pattern'!$A$4:$A$18,0)) / 25,B998))</f>
        <v>0</v>
      </c>
      <c r="C999" s="36">
        <f t="shared" si="314"/>
        <v>5.7500157796698092E-70</v>
      </c>
      <c r="E999" s="48">
        <f t="shared" si="300"/>
        <v>29.700000000000003</v>
      </c>
      <c r="F999" s="34">
        <f t="shared" si="315"/>
        <v>2.4257495831480625E-70</v>
      </c>
      <c r="G999" s="31">
        <f>SUM($F$9:F999)*RLR</f>
        <v>119.99999999999996</v>
      </c>
      <c r="H999" s="32"/>
      <c r="I999" s="36">
        <f>G999-SUM($L$9:L999)</f>
        <v>2.958249787290228</v>
      </c>
      <c r="K999" s="48">
        <f t="shared" si="301"/>
        <v>0.23255813953488372</v>
      </c>
      <c r="L999" s="31">
        <f t="shared" si="316"/>
        <v>6.901049270505985E-3</v>
      </c>
      <c r="M999" s="36">
        <f>SUM($L$9:L999)*RRF</f>
        <v>81.929225148896805</v>
      </c>
      <c r="N999" s="33"/>
      <c r="O999" s="36">
        <f t="shared" si="302"/>
        <v>84.887474936187033</v>
      </c>
      <c r="P999" s="33"/>
      <c r="Q999" s="33"/>
      <c r="R999" s="33"/>
      <c r="S999" s="33"/>
      <c r="T999" s="33"/>
      <c r="U999" s="33"/>
      <c r="V999" s="33"/>
      <c r="W999" s="31">
        <f t="shared" si="303"/>
        <v>4.8300132549226397E-70</v>
      </c>
      <c r="X999" s="31">
        <f t="shared" si="304"/>
        <v>2.0707748511031596</v>
      </c>
      <c r="Y999" s="31">
        <f t="shared" si="305"/>
        <v>2.0707748511031596</v>
      </c>
      <c r="Z999" s="31">
        <f t="shared" si="306"/>
        <v>-0.88747493618703288</v>
      </c>
      <c r="AA999" s="31"/>
      <c r="AB999" s="31"/>
      <c r="AC999" s="31"/>
      <c r="AD999" s="31"/>
      <c r="AE999" s="31"/>
      <c r="AF999" s="31"/>
      <c r="AG999" s="31"/>
      <c r="AH999" s="33">
        <f t="shared" si="307"/>
        <v>0.97534791843924773</v>
      </c>
      <c r="AI999" s="33">
        <f t="shared" si="308"/>
        <v>1.0105651778117504</v>
      </c>
      <c r="AJ999" s="33">
        <f t="shared" si="309"/>
        <v>0.99999999999999967</v>
      </c>
      <c r="AK999" s="95">
        <f t="shared" si="310"/>
        <v>0.98742249110141245</v>
      </c>
      <c r="AL999" s="3">
        <f t="shared" si="311"/>
        <v>0.98748988275753258</v>
      </c>
      <c r="AM999" s="3"/>
      <c r="AN999" s="3"/>
      <c r="AO999" s="3"/>
      <c r="AP999" s="3"/>
      <c r="AQ999" s="3"/>
      <c r="AR999" s="90">
        <f t="shared" si="317"/>
        <v>0</v>
      </c>
      <c r="AS999" s="91">
        <f t="shared" si="318"/>
        <v>0</v>
      </c>
      <c r="AT999" s="89">
        <f>SUM(AS$9:AS999)*RLR</f>
        <v>120</v>
      </c>
      <c r="AU999" s="90">
        <f>AT999-SUM(AW$9:AW999)</f>
        <v>1.5012140690960933</v>
      </c>
      <c r="AV999" s="48">
        <f t="shared" si="312"/>
        <v>0.23255813953488372</v>
      </c>
      <c r="AW999" s="31">
        <f t="shared" si="319"/>
        <v>3.5020545935367715E-3</v>
      </c>
      <c r="AX999" s="90">
        <f>SUM(AW$9:AW999)*RRF</f>
        <v>82.949150151632736</v>
      </c>
      <c r="AY999" s="96"/>
    </row>
    <row r="1000" spans="1:51" x14ac:dyDescent="0.25">
      <c r="A1000" s="14">
        <f t="shared" si="313"/>
        <v>9.91</v>
      </c>
      <c r="B1000" s="59">
        <f>IF($B$4="AY",0,IFERROR(P*INDEX('UWYr writing pattern'!$C$4:$C$18,MATCH('Extended model w.Calcs'!$A1000,'UWYr writing pattern'!$A$4:$A$18,0)) / 25,B999))</f>
        <v>0</v>
      </c>
      <c r="C1000" s="36">
        <f t="shared" si="314"/>
        <v>4.0422610931078755E-70</v>
      </c>
      <c r="E1000" s="48">
        <f t="shared" si="300"/>
        <v>29.73</v>
      </c>
      <c r="F1000" s="34">
        <f t="shared" si="315"/>
        <v>1.7077546865619336E-70</v>
      </c>
      <c r="G1000" s="31">
        <f>SUM($F$9:F1000)*RLR</f>
        <v>119.99999999999996</v>
      </c>
      <c r="H1000" s="32"/>
      <c r="I1000" s="36">
        <f>G1000-SUM($L$9:L1000)</f>
        <v>2.951370136622117</v>
      </c>
      <c r="K1000" s="48">
        <f t="shared" si="301"/>
        <v>0.23237800154918667</v>
      </c>
      <c r="L1000" s="31">
        <f t="shared" si="316"/>
        <v>6.8796506681168094E-3</v>
      </c>
      <c r="M1000" s="36">
        <f>SUM($L$9:L1000)*RRF</f>
        <v>81.93404090436448</v>
      </c>
      <c r="N1000" s="33"/>
      <c r="O1000" s="36">
        <f t="shared" si="302"/>
        <v>84.885411040986597</v>
      </c>
      <c r="P1000" s="33"/>
      <c r="Q1000" s="33"/>
      <c r="R1000" s="33"/>
      <c r="S1000" s="33"/>
      <c r="T1000" s="33"/>
      <c r="U1000" s="33"/>
      <c r="V1000" s="33"/>
      <c r="W1000" s="31">
        <f t="shared" si="303"/>
        <v>3.395499318210615E-70</v>
      </c>
      <c r="X1000" s="31">
        <f t="shared" si="304"/>
        <v>2.0659590956354816</v>
      </c>
      <c r="Y1000" s="31">
        <f t="shared" si="305"/>
        <v>2.0659590956354816</v>
      </c>
      <c r="Z1000" s="31">
        <f t="shared" si="306"/>
        <v>-0.88541104098659673</v>
      </c>
      <c r="AA1000" s="31"/>
      <c r="AB1000" s="31"/>
      <c r="AC1000" s="31"/>
      <c r="AD1000" s="31"/>
      <c r="AE1000" s="31"/>
      <c r="AF1000" s="31"/>
      <c r="AG1000" s="31"/>
      <c r="AH1000" s="33">
        <f t="shared" si="307"/>
        <v>0.97540524886148194</v>
      </c>
      <c r="AI1000" s="33">
        <f t="shared" si="308"/>
        <v>1.0105406076307928</v>
      </c>
      <c r="AJ1000" s="33">
        <f t="shared" si="309"/>
        <v>0.99999999999999967</v>
      </c>
      <c r="AK1000" s="95">
        <f t="shared" si="310"/>
        <v>0.98745169583175973</v>
      </c>
      <c r="AL1000" s="3">
        <f t="shared" si="311"/>
        <v>0.98751897605344519</v>
      </c>
      <c r="AM1000" s="3"/>
      <c r="AN1000" s="3"/>
      <c r="AO1000" s="3"/>
      <c r="AP1000" s="3"/>
      <c r="AQ1000" s="3"/>
      <c r="AR1000" s="90">
        <f t="shared" si="317"/>
        <v>0</v>
      </c>
      <c r="AS1000" s="91">
        <f t="shared" si="318"/>
        <v>0</v>
      </c>
      <c r="AT1000" s="89">
        <f>SUM(AS$9:AS1000)*RLR</f>
        <v>120</v>
      </c>
      <c r="AU1000" s="90">
        <f>AT1000-SUM(AW$9:AW1000)</f>
        <v>1.497722873586568</v>
      </c>
      <c r="AV1000" s="48">
        <f t="shared" si="312"/>
        <v>0.23237800154918667</v>
      </c>
      <c r="AW1000" s="31">
        <f t="shared" si="319"/>
        <v>3.4911955095257986E-3</v>
      </c>
      <c r="AX1000" s="90">
        <f>SUM(AW$9:AW1000)*RRF</f>
        <v>82.951593988489392</v>
      </c>
      <c r="AY1000" s="96"/>
    </row>
    <row r="1001" spans="1:51" x14ac:dyDescent="0.25">
      <c r="A1001" s="14">
        <f t="shared" si="313"/>
        <v>9.92</v>
      </c>
      <c r="B1001" s="59">
        <f>IF($B$4="AY",0,IFERROR(P*INDEX('UWYr writing pattern'!$C$4:$C$18,MATCH('Extended model w.Calcs'!$A1001,'UWYr writing pattern'!$A$4:$A$18,0)) / 25,B1000))</f>
        <v>0</v>
      </c>
      <c r="C1001" s="36">
        <f t="shared" si="314"/>
        <v>2.8404968701269043E-70</v>
      </c>
      <c r="E1001" s="48">
        <f t="shared" si="300"/>
        <v>29.759999999999998</v>
      </c>
      <c r="F1001" s="34">
        <f t="shared" si="315"/>
        <v>1.2017642229809713E-70</v>
      </c>
      <c r="G1001" s="31">
        <f>SUM($F$9:F1001)*RLR</f>
        <v>119.99999999999996</v>
      </c>
      <c r="H1001" s="32"/>
      <c r="I1001" s="36">
        <f>G1001-SUM($L$9:L1001)</f>
        <v>2.9445118016803207</v>
      </c>
      <c r="K1001" s="48">
        <f t="shared" si="301"/>
        <v>0.23219814241486067</v>
      </c>
      <c r="L1001" s="31">
        <f t="shared" si="316"/>
        <v>6.8583349418019756E-3</v>
      </c>
      <c r="M1001" s="36">
        <f>SUM($L$9:L1001)*RRF</f>
        <v>81.93884173882374</v>
      </c>
      <c r="N1001" s="33"/>
      <c r="O1001" s="36">
        <f t="shared" si="302"/>
        <v>84.883353540504061</v>
      </c>
      <c r="P1001" s="33"/>
      <c r="Q1001" s="33"/>
      <c r="R1001" s="33"/>
      <c r="S1001" s="33"/>
      <c r="T1001" s="33"/>
      <c r="U1001" s="33"/>
      <c r="V1001" s="33"/>
      <c r="W1001" s="31">
        <f t="shared" si="303"/>
        <v>2.3860173709065994E-70</v>
      </c>
      <c r="X1001" s="31">
        <f t="shared" si="304"/>
        <v>2.0611582611762245</v>
      </c>
      <c r="Y1001" s="31">
        <f t="shared" si="305"/>
        <v>2.0611582611762245</v>
      </c>
      <c r="Z1001" s="31">
        <f t="shared" si="306"/>
        <v>-0.88335354050406067</v>
      </c>
      <c r="AA1001" s="31"/>
      <c r="AB1001" s="31"/>
      <c r="AC1001" s="31"/>
      <c r="AD1001" s="31"/>
      <c r="AE1001" s="31"/>
      <c r="AF1001" s="31"/>
      <c r="AG1001" s="31"/>
      <c r="AH1001" s="33">
        <f t="shared" si="307"/>
        <v>0.97546240165266362</v>
      </c>
      <c r="AI1001" s="33">
        <f t="shared" si="308"/>
        <v>1.0105161135774292</v>
      </c>
      <c r="AJ1001" s="33">
        <f t="shared" si="309"/>
        <v>0.99999999999999967</v>
      </c>
      <c r="AK1001" s="95">
        <f t="shared" si="310"/>
        <v>0.98748081021495848</v>
      </c>
      <c r="AL1001" s="3">
        <f t="shared" si="311"/>
        <v>0.98754797920746507</v>
      </c>
      <c r="AM1001" s="3"/>
      <c r="AN1001" s="3"/>
      <c r="AO1001" s="3"/>
      <c r="AP1001" s="3"/>
      <c r="AQ1001" s="3"/>
      <c r="AR1001" s="90">
        <f t="shared" si="317"/>
        <v>0</v>
      </c>
      <c r="AS1001" s="91">
        <f t="shared" si="318"/>
        <v>0</v>
      </c>
      <c r="AT1001" s="89">
        <f>SUM(AS$9:AS1001)*RLR</f>
        <v>120</v>
      </c>
      <c r="AU1001" s="90">
        <f>AT1001-SUM(AW$9:AW1001)</f>
        <v>1.4942424951041886</v>
      </c>
      <c r="AV1001" s="48">
        <f t="shared" si="312"/>
        <v>0.23219814241486067</v>
      </c>
      <c r="AW1001" s="31">
        <f t="shared" si="319"/>
        <v>3.4803784823855184E-3</v>
      </c>
      <c r="AX1001" s="90">
        <f>SUM(AW$9:AW1001)*RRF</f>
        <v>82.954030253427064</v>
      </c>
      <c r="AY1001" s="96"/>
    </row>
    <row r="1002" spans="1:51" x14ac:dyDescent="0.25">
      <c r="A1002" s="14">
        <f t="shared" si="313"/>
        <v>9.93</v>
      </c>
      <c r="B1002" s="59">
        <f>IF($B$4="AY",0,IFERROR(P*INDEX('UWYr writing pattern'!$C$4:$C$18,MATCH('Extended model w.Calcs'!$A1002,'UWYr writing pattern'!$A$4:$A$18,0)) / 25,B1001))</f>
        <v>0</v>
      </c>
      <c r="C1002" s="36">
        <f t="shared" si="314"/>
        <v>1.9951650015771374E-70</v>
      </c>
      <c r="E1002" s="48">
        <f t="shared" si="300"/>
        <v>29.79</v>
      </c>
      <c r="F1002" s="34">
        <f t="shared" si="315"/>
        <v>8.4533186854976672E-71</v>
      </c>
      <c r="G1002" s="31">
        <f>SUM($F$9:F1002)*RLR</f>
        <v>119.99999999999996</v>
      </c>
      <c r="H1002" s="32"/>
      <c r="I1002" s="36">
        <f>G1002-SUM($L$9:L1002)</f>
        <v>2.937674699973627</v>
      </c>
      <c r="K1002" s="48">
        <f t="shared" si="301"/>
        <v>0.23201856148491881</v>
      </c>
      <c r="L1002" s="31">
        <f t="shared" si="316"/>
        <v>6.8371017066880518E-3</v>
      </c>
      <c r="M1002" s="36">
        <f>SUM($L$9:L1002)*RRF</f>
        <v>81.943627710018433</v>
      </c>
      <c r="N1002" s="33"/>
      <c r="O1002" s="36">
        <f t="shared" si="302"/>
        <v>84.88130240999206</v>
      </c>
      <c r="P1002" s="33"/>
      <c r="Q1002" s="33"/>
      <c r="R1002" s="33"/>
      <c r="S1002" s="33"/>
      <c r="T1002" s="33"/>
      <c r="U1002" s="33"/>
      <c r="V1002" s="33"/>
      <c r="W1002" s="31">
        <f t="shared" si="303"/>
        <v>1.6759386013247954E-70</v>
      </c>
      <c r="X1002" s="31">
        <f t="shared" si="304"/>
        <v>2.0563722899815389</v>
      </c>
      <c r="Y1002" s="31">
        <f t="shared" si="305"/>
        <v>2.0563722899815389</v>
      </c>
      <c r="Z1002" s="31">
        <f t="shared" si="306"/>
        <v>-0.88130240999205967</v>
      </c>
      <c r="AA1002" s="31"/>
      <c r="AB1002" s="31"/>
      <c r="AC1002" s="31"/>
      <c r="AD1002" s="31"/>
      <c r="AE1002" s="31"/>
      <c r="AF1002" s="31"/>
      <c r="AG1002" s="31"/>
      <c r="AH1002" s="33">
        <f t="shared" si="307"/>
        <v>0.97551937750021944</v>
      </c>
      <c r="AI1002" s="33">
        <f t="shared" si="308"/>
        <v>1.0104916953570484</v>
      </c>
      <c r="AJ1002" s="33">
        <f t="shared" si="309"/>
        <v>0.99999999999999967</v>
      </c>
      <c r="AK1002" s="95">
        <f t="shared" si="310"/>
        <v>0.98750983460010877</v>
      </c>
      <c r="AL1002" s="3">
        <f t="shared" si="311"/>
        <v>0.9875768925684385</v>
      </c>
      <c r="AM1002" s="3"/>
      <c r="AN1002" s="3"/>
      <c r="AO1002" s="3"/>
      <c r="AP1002" s="3"/>
      <c r="AQ1002" s="3"/>
      <c r="AR1002" s="90">
        <f t="shared" si="317"/>
        <v>0</v>
      </c>
      <c r="AS1002" s="91">
        <f t="shared" si="318"/>
        <v>0</v>
      </c>
      <c r="AT1002" s="89">
        <f>SUM(AS$9:AS1002)*RLR</f>
        <v>120</v>
      </c>
      <c r="AU1002" s="90">
        <f>AT1002-SUM(AW$9:AW1002)</f>
        <v>1.4907728917873868</v>
      </c>
      <c r="AV1002" s="48">
        <f t="shared" si="312"/>
        <v>0.23201856148491881</v>
      </c>
      <c r="AW1002" s="31">
        <f t="shared" si="319"/>
        <v>3.4696033168053913E-3</v>
      </c>
      <c r="AX1002" s="90">
        <f>SUM(AW$9:AW1002)*RRF</f>
        <v>82.956458975748831</v>
      </c>
      <c r="AY1002" s="96"/>
    </row>
    <row r="1003" spans="1:51" x14ac:dyDescent="0.25">
      <c r="A1003" s="14">
        <f t="shared" si="313"/>
        <v>9.94</v>
      </c>
      <c r="B1003" s="59">
        <f>IF($B$4="AY",0,IFERROR(P*INDEX('UWYr writing pattern'!$C$4:$C$18,MATCH('Extended model w.Calcs'!$A1003,'UWYr writing pattern'!$A$4:$A$18,0)) / 25,B1002))</f>
        <v>0</v>
      </c>
      <c r="C1003" s="36">
        <f t="shared" si="314"/>
        <v>1.4008053476073083E-70</v>
      </c>
      <c r="E1003" s="48">
        <f t="shared" si="300"/>
        <v>29.82</v>
      </c>
      <c r="F1003" s="34">
        <f t="shared" si="315"/>
        <v>5.9435965396982922E-71</v>
      </c>
      <c r="G1003" s="31">
        <f>SUM($F$9:F1003)*RLR</f>
        <v>119.99999999999996</v>
      </c>
      <c r="H1003" s="32"/>
      <c r="I1003" s="36">
        <f>G1003-SUM($L$9:L1003)</f>
        <v>2.9308587493936358</v>
      </c>
      <c r="K1003" s="48">
        <f t="shared" si="301"/>
        <v>0.23183925811437403</v>
      </c>
      <c r="L1003" s="31">
        <f t="shared" si="316"/>
        <v>6.8159505799852138E-3</v>
      </c>
      <c r="M1003" s="36">
        <f>SUM($L$9:L1003)*RRF</f>
        <v>81.948398875424417</v>
      </c>
      <c r="N1003" s="33"/>
      <c r="O1003" s="36">
        <f t="shared" si="302"/>
        <v>84.879257624818052</v>
      </c>
      <c r="P1003" s="33"/>
      <c r="Q1003" s="33"/>
      <c r="R1003" s="33"/>
      <c r="S1003" s="33"/>
      <c r="T1003" s="33"/>
      <c r="U1003" s="33"/>
      <c r="V1003" s="33"/>
      <c r="W1003" s="31">
        <f t="shared" si="303"/>
        <v>1.1766764919901388E-70</v>
      </c>
      <c r="X1003" s="31">
        <f t="shared" si="304"/>
        <v>2.0516011245755448</v>
      </c>
      <c r="Y1003" s="31">
        <f t="shared" si="305"/>
        <v>2.0516011245755448</v>
      </c>
      <c r="Z1003" s="31">
        <f t="shared" si="306"/>
        <v>-0.87925762481805236</v>
      </c>
      <c r="AA1003" s="31"/>
      <c r="AB1003" s="31"/>
      <c r="AC1003" s="31"/>
      <c r="AD1003" s="31"/>
      <c r="AE1003" s="31"/>
      <c r="AF1003" s="31"/>
      <c r="AG1003" s="31"/>
      <c r="AH1003" s="33">
        <f t="shared" si="307"/>
        <v>0.97557617708838595</v>
      </c>
      <c r="AI1003" s="33">
        <f t="shared" si="308"/>
        <v>1.0104673526764054</v>
      </c>
      <c r="AJ1003" s="33">
        <f t="shared" si="309"/>
        <v>0.99999999999999967</v>
      </c>
      <c r="AK1003" s="95">
        <f t="shared" si="310"/>
        <v>0.9875387693346932</v>
      </c>
      <c r="AL1003" s="3">
        <f t="shared" si="311"/>
        <v>0.98760571648359274</v>
      </c>
      <c r="AM1003" s="3"/>
      <c r="AN1003" s="3"/>
      <c r="AO1003" s="3"/>
      <c r="AP1003" s="3"/>
      <c r="AQ1003" s="3"/>
      <c r="AR1003" s="90">
        <f t="shared" si="317"/>
        <v>0</v>
      </c>
      <c r="AS1003" s="91">
        <f t="shared" si="318"/>
        <v>0</v>
      </c>
      <c r="AT1003" s="89">
        <f>SUM(AS$9:AS1003)*RLR</f>
        <v>120</v>
      </c>
      <c r="AU1003" s="90">
        <f>AT1003-SUM(AW$9:AW1003)</f>
        <v>1.4873140219688565</v>
      </c>
      <c r="AV1003" s="48">
        <f t="shared" si="312"/>
        <v>0.23183925811437403</v>
      </c>
      <c r="AW1003" s="31">
        <f t="shared" si="319"/>
        <v>3.4588698185322206E-3</v>
      </c>
      <c r="AX1003" s="90">
        <f>SUM(AW$9:AW1003)*RRF</f>
        <v>82.95888018462179</v>
      </c>
      <c r="AY1003" s="96"/>
    </row>
    <row r="1004" spans="1:51" x14ac:dyDescent="0.25">
      <c r="A1004" s="14">
        <f t="shared" si="313"/>
        <v>9.9499999999999993</v>
      </c>
      <c r="B1004" s="59">
        <f>IF($B$4="AY",0,IFERROR(P*INDEX('UWYr writing pattern'!$C$4:$C$18,MATCH('Extended model w.Calcs'!$A1004,'UWYr writing pattern'!$A$4:$A$18,0)) / 25,B1003))</f>
        <v>0</v>
      </c>
      <c r="C1004" s="36">
        <f t="shared" si="314"/>
        <v>9.8308519295080888E-71</v>
      </c>
      <c r="E1004" s="48">
        <f t="shared" si="300"/>
        <v>29.849999999999998</v>
      </c>
      <c r="F1004" s="34">
        <f t="shared" si="315"/>
        <v>4.1772015465649938E-71</v>
      </c>
      <c r="G1004" s="31">
        <f>SUM($F$9:F1004)*RLR</f>
        <v>119.99999999999996</v>
      </c>
      <c r="H1004" s="32"/>
      <c r="I1004" s="36">
        <f>G1004-SUM($L$9:L1004)</f>
        <v>2.9240638682126558</v>
      </c>
      <c r="K1004" s="48">
        <f t="shared" si="301"/>
        <v>0.23166023166023167</v>
      </c>
      <c r="L1004" s="31">
        <f t="shared" si="316"/>
        <v>6.7948811809744256E-3</v>
      </c>
      <c r="M1004" s="36">
        <f>SUM($L$9:L1004)*RRF</f>
        <v>81.953155292251111</v>
      </c>
      <c r="N1004" s="33"/>
      <c r="O1004" s="36">
        <f t="shared" si="302"/>
        <v>84.877219160463767</v>
      </c>
      <c r="P1004" s="33"/>
      <c r="Q1004" s="33"/>
      <c r="R1004" s="33"/>
      <c r="S1004" s="33"/>
      <c r="T1004" s="33"/>
      <c r="U1004" s="33"/>
      <c r="V1004" s="33"/>
      <c r="W1004" s="31">
        <f t="shared" si="303"/>
        <v>8.2579156207867941E-71</v>
      </c>
      <c r="X1004" s="31">
        <f t="shared" si="304"/>
        <v>2.0468447077488592</v>
      </c>
      <c r="Y1004" s="31">
        <f t="shared" si="305"/>
        <v>2.0468447077488592</v>
      </c>
      <c r="Z1004" s="31">
        <f t="shared" si="306"/>
        <v>-0.87721916046376691</v>
      </c>
      <c r="AA1004" s="31"/>
      <c r="AB1004" s="31"/>
      <c r="AC1004" s="31"/>
      <c r="AD1004" s="31"/>
      <c r="AE1004" s="31"/>
      <c r="AF1004" s="31"/>
      <c r="AG1004" s="31"/>
      <c r="AH1004" s="33">
        <f t="shared" si="307"/>
        <v>0.97563280109822748</v>
      </c>
      <c r="AI1004" s="33">
        <f t="shared" si="308"/>
        <v>1.0104430852436164</v>
      </c>
      <c r="AJ1004" s="33">
        <f t="shared" si="309"/>
        <v>0.99999999999999967</v>
      </c>
      <c r="AK1004" s="95">
        <f t="shared" si="310"/>
        <v>0.98756761476458554</v>
      </c>
      <c r="AL1004" s="3">
        <f t="shared" si="311"/>
        <v>0.98763445129854588</v>
      </c>
      <c r="AM1004" s="3"/>
      <c r="AN1004" s="3"/>
      <c r="AO1004" s="3"/>
      <c r="AP1004" s="3"/>
      <c r="AQ1004" s="3"/>
      <c r="AR1004" s="90">
        <f t="shared" si="317"/>
        <v>0</v>
      </c>
      <c r="AS1004" s="91">
        <f t="shared" si="318"/>
        <v>0</v>
      </c>
      <c r="AT1004" s="89">
        <f>SUM(AS$9:AS1004)*RLR</f>
        <v>120</v>
      </c>
      <c r="AU1004" s="90">
        <f>AT1004-SUM(AW$9:AW1004)</f>
        <v>1.4838658441744883</v>
      </c>
      <c r="AV1004" s="48">
        <f t="shared" si="312"/>
        <v>0.23166023166023167</v>
      </c>
      <c r="AW1004" s="31">
        <f t="shared" si="319"/>
        <v>3.4481777943636549E-3</v>
      </c>
      <c r="AX1004" s="90">
        <f>SUM(AW$9:AW1004)*RRF</f>
        <v>82.961293909077853</v>
      </c>
      <c r="AY1004" s="96"/>
    </row>
    <row r="1005" spans="1:51" x14ac:dyDescent="0.25">
      <c r="A1005" s="14">
        <f t="shared" si="313"/>
        <v>9.9600000000000009</v>
      </c>
      <c r="B1005" s="59">
        <f>IF($B$4="AY",0,IFERROR(P*INDEX('UWYr writing pattern'!$C$4:$C$18,MATCH('Extended model w.Calcs'!$A1005,'UWYr writing pattern'!$A$4:$A$18,0)) / 25,B1004))</f>
        <v>0</v>
      </c>
      <c r="C1005" s="36">
        <f t="shared" si="314"/>
        <v>6.8963426285499238E-71</v>
      </c>
      <c r="E1005" s="48">
        <f t="shared" si="300"/>
        <v>29.880000000000003</v>
      </c>
      <c r="F1005" s="34">
        <f t="shared" si="315"/>
        <v>2.9345093009581645E-71</v>
      </c>
      <c r="G1005" s="31">
        <f>SUM($F$9:F1005)*RLR</f>
        <v>119.99999999999996</v>
      </c>
      <c r="H1005" s="32"/>
      <c r="I1005" s="36">
        <f>G1005-SUM($L$9:L1005)</f>
        <v>2.9172899750816583</v>
      </c>
      <c r="K1005" s="48">
        <f t="shared" si="301"/>
        <v>0.23148148148148145</v>
      </c>
      <c r="L1005" s="31">
        <f t="shared" si="316"/>
        <v>6.7738931309945698E-3</v>
      </c>
      <c r="M1005" s="36">
        <f>SUM($L$9:L1005)*RRF</f>
        <v>81.957897017442804</v>
      </c>
      <c r="N1005" s="33"/>
      <c r="O1005" s="36">
        <f t="shared" si="302"/>
        <v>84.875186992524462</v>
      </c>
      <c r="P1005" s="33"/>
      <c r="Q1005" s="33"/>
      <c r="R1005" s="33"/>
      <c r="S1005" s="33"/>
      <c r="T1005" s="33"/>
      <c r="U1005" s="33"/>
      <c r="V1005" s="33"/>
      <c r="W1005" s="31">
        <f t="shared" si="303"/>
        <v>5.7929278079819362E-71</v>
      </c>
      <c r="X1005" s="31">
        <f t="shared" si="304"/>
        <v>2.0421029825571608</v>
      </c>
      <c r="Y1005" s="31">
        <f t="shared" si="305"/>
        <v>2.0421029825571608</v>
      </c>
      <c r="Z1005" s="31">
        <f t="shared" si="306"/>
        <v>-0.87518699252446197</v>
      </c>
      <c r="AA1005" s="31"/>
      <c r="AB1005" s="31"/>
      <c r="AC1005" s="31"/>
      <c r="AD1005" s="31"/>
      <c r="AE1005" s="31"/>
      <c r="AF1005" s="31"/>
      <c r="AG1005" s="31"/>
      <c r="AH1005" s="33">
        <f t="shared" si="307"/>
        <v>0.9756892502076524</v>
      </c>
      <c r="AI1005" s="33">
        <f t="shared" si="308"/>
        <v>1.0104188927681483</v>
      </c>
      <c r="AJ1005" s="33">
        <f t="shared" si="309"/>
        <v>0.99999999999999967</v>
      </c>
      <c r="AK1005" s="95">
        <f t="shared" si="310"/>
        <v>0.98759637123405986</v>
      </c>
      <c r="AL1005" s="3">
        <f t="shared" si="311"/>
        <v>0.98766309735731372</v>
      </c>
      <c r="AM1005" s="3"/>
      <c r="AN1005" s="3"/>
      <c r="AO1005" s="3"/>
      <c r="AP1005" s="3"/>
      <c r="AQ1005" s="3"/>
      <c r="AR1005" s="90">
        <f t="shared" si="317"/>
        <v>0</v>
      </c>
      <c r="AS1005" s="91">
        <f t="shared" si="318"/>
        <v>0</v>
      </c>
      <c r="AT1005" s="89">
        <f>SUM(AS$9:AS1005)*RLR</f>
        <v>120</v>
      </c>
      <c r="AU1005" s="90">
        <f>AT1005-SUM(AW$9:AW1005)</f>
        <v>1.480428317122346</v>
      </c>
      <c r="AV1005" s="48">
        <f t="shared" si="312"/>
        <v>0.23148148148148145</v>
      </c>
      <c r="AW1005" s="31">
        <f t="shared" si="319"/>
        <v>3.4375270521416717E-3</v>
      </c>
      <c r="AX1005" s="90">
        <f>SUM(AW$9:AW1005)*RRF</f>
        <v>82.963700178014349</v>
      </c>
      <c r="AY1005" s="96"/>
    </row>
    <row r="1006" spans="1:51" x14ac:dyDescent="0.25">
      <c r="A1006" s="14">
        <f t="shared" si="313"/>
        <v>9.9700000000000006</v>
      </c>
      <c r="B1006" s="59">
        <f>IF($B$4="AY",0,IFERROR(P*INDEX('UWYr writing pattern'!$C$4:$C$18,MATCH('Extended model w.Calcs'!$A1006,'UWYr writing pattern'!$A$4:$A$18,0)) / 25,B1005))</f>
        <v>0</v>
      </c>
      <c r="C1006" s="36">
        <f t="shared" si="314"/>
        <v>4.8357154511392064E-71</v>
      </c>
      <c r="E1006" s="48">
        <f t="shared" si="300"/>
        <v>29.910000000000004</v>
      </c>
      <c r="F1006" s="34">
        <f t="shared" si="315"/>
        <v>2.0606271774107175E-71</v>
      </c>
      <c r="G1006" s="31">
        <f>SUM($F$9:F1006)*RLR</f>
        <v>119.99999999999996</v>
      </c>
      <c r="H1006" s="32"/>
      <c r="I1006" s="36">
        <f>G1006-SUM($L$9:L1006)</f>
        <v>2.9105369890282304</v>
      </c>
      <c r="K1006" s="48">
        <f t="shared" si="301"/>
        <v>0.2313030069390902</v>
      </c>
      <c r="L1006" s="31">
        <f t="shared" si="316"/>
        <v>6.752986053429764E-3</v>
      </c>
      <c r="M1006" s="36">
        <f>SUM($L$9:L1006)*RRF</f>
        <v>81.962624107680199</v>
      </c>
      <c r="N1006" s="33"/>
      <c r="O1006" s="36">
        <f t="shared" si="302"/>
        <v>84.873161096708429</v>
      </c>
      <c r="P1006" s="33"/>
      <c r="Q1006" s="33"/>
      <c r="R1006" s="33"/>
      <c r="S1006" s="33"/>
      <c r="T1006" s="33"/>
      <c r="U1006" s="33"/>
      <c r="V1006" s="33"/>
      <c r="W1006" s="31">
        <f t="shared" si="303"/>
        <v>4.0620009789569331E-71</v>
      </c>
      <c r="X1006" s="31">
        <f t="shared" si="304"/>
        <v>2.0373758923197611</v>
      </c>
      <c r="Y1006" s="31">
        <f t="shared" si="305"/>
        <v>2.0373758923197611</v>
      </c>
      <c r="Z1006" s="31">
        <f t="shared" si="306"/>
        <v>-0.87316109670842934</v>
      </c>
      <c r="AA1006" s="31"/>
      <c r="AB1006" s="31"/>
      <c r="AC1006" s="31"/>
      <c r="AD1006" s="31"/>
      <c r="AE1006" s="31"/>
      <c r="AF1006" s="31"/>
      <c r="AG1006" s="31"/>
      <c r="AH1006" s="33">
        <f t="shared" si="307"/>
        <v>0.97574552509143098</v>
      </c>
      <c r="AI1006" s="33">
        <f t="shared" si="308"/>
        <v>1.0103947749608146</v>
      </c>
      <c r="AJ1006" s="33">
        <f t="shared" si="309"/>
        <v>0.99999999999999967</v>
      </c>
      <c r="AK1006" s="95">
        <f t="shared" si="310"/>
        <v>0.98762503908579846</v>
      </c>
      <c r="AL1006" s="3">
        <f t="shared" si="311"/>
        <v>0.98769165500231992</v>
      </c>
      <c r="AM1006" s="3"/>
      <c r="AN1006" s="3"/>
      <c r="AO1006" s="3"/>
      <c r="AP1006" s="3"/>
      <c r="AQ1006" s="3"/>
      <c r="AR1006" s="90">
        <f t="shared" si="317"/>
        <v>0</v>
      </c>
      <c r="AS1006" s="91">
        <f t="shared" si="318"/>
        <v>0</v>
      </c>
      <c r="AT1006" s="89">
        <f>SUM(AS$9:AS1006)*RLR</f>
        <v>120</v>
      </c>
      <c r="AU1006" s="90">
        <f>AT1006-SUM(AW$9:AW1006)</f>
        <v>1.4770013997216012</v>
      </c>
      <c r="AV1006" s="48">
        <f t="shared" si="312"/>
        <v>0.2313030069390902</v>
      </c>
      <c r="AW1006" s="31">
        <f t="shared" si="319"/>
        <v>3.4269174007461713E-3</v>
      </c>
      <c r="AX1006" s="90">
        <f>SUM(AW$9:AW1006)*RRF</f>
        <v>82.966099020194875</v>
      </c>
      <c r="AY1006" s="96"/>
    </row>
    <row r="1007" spans="1:51" x14ac:dyDescent="0.25">
      <c r="A1007" s="14">
        <f t="shared" si="313"/>
        <v>9.98</v>
      </c>
      <c r="B1007" s="59">
        <f>IF($B$4="AY",0,IFERROR(P*INDEX('UWYr writing pattern'!$C$4:$C$18,MATCH('Extended model w.Calcs'!$A1007,'UWYr writing pattern'!$A$4:$A$18,0)) / 25,B1006))</f>
        <v>0</v>
      </c>
      <c r="C1007" s="36">
        <f t="shared" si="314"/>
        <v>3.3893529597034695E-71</v>
      </c>
      <c r="E1007" s="48">
        <f t="shared" si="300"/>
        <v>29.94</v>
      </c>
      <c r="F1007" s="34">
        <f t="shared" si="315"/>
        <v>1.4463624914357369E-71</v>
      </c>
      <c r="G1007" s="31">
        <f>SUM($F$9:F1007)*RLR</f>
        <v>119.99999999999996</v>
      </c>
      <c r="H1007" s="32"/>
      <c r="I1007" s="36">
        <f>G1007-SUM($L$9:L1007)</f>
        <v>2.9038048294545291</v>
      </c>
      <c r="K1007" s="48">
        <f t="shared" si="301"/>
        <v>0.23112480739599384</v>
      </c>
      <c r="L1007" s="31">
        <f t="shared" si="316"/>
        <v>6.7321595736967547E-3</v>
      </c>
      <c r="M1007" s="36">
        <f>SUM($L$9:L1007)*RRF</f>
        <v>81.967336619381797</v>
      </c>
      <c r="N1007" s="33"/>
      <c r="O1007" s="36">
        <f t="shared" si="302"/>
        <v>84.871141448836326</v>
      </c>
      <c r="P1007" s="33"/>
      <c r="Q1007" s="33"/>
      <c r="R1007" s="33"/>
      <c r="S1007" s="33"/>
      <c r="T1007" s="33"/>
      <c r="U1007" s="33"/>
      <c r="V1007" s="33"/>
      <c r="W1007" s="31">
        <f t="shared" si="303"/>
        <v>2.8470564861509143E-71</v>
      </c>
      <c r="X1007" s="31">
        <f t="shared" si="304"/>
        <v>2.0326633806181702</v>
      </c>
      <c r="Y1007" s="31">
        <f t="shared" si="305"/>
        <v>2.0326633806181702</v>
      </c>
      <c r="Z1007" s="31">
        <f t="shared" si="306"/>
        <v>-0.87114144883632605</v>
      </c>
      <c r="AA1007" s="31"/>
      <c r="AB1007" s="31"/>
      <c r="AC1007" s="31"/>
      <c r="AD1007" s="31"/>
      <c r="AE1007" s="31"/>
      <c r="AF1007" s="31"/>
      <c r="AG1007" s="31"/>
      <c r="AH1007" s="33">
        <f t="shared" si="307"/>
        <v>0.97580162642121182</v>
      </c>
      <c r="AI1007" s="33">
        <f t="shared" si="308"/>
        <v>1.0103707315337658</v>
      </c>
      <c r="AJ1007" s="33">
        <f t="shared" si="309"/>
        <v>0.99999999999999967</v>
      </c>
      <c r="AK1007" s="95">
        <f t="shared" si="310"/>
        <v>0.98765361866090096</v>
      </c>
      <c r="AL1007" s="3">
        <f t="shared" si="311"/>
        <v>0.98772012457440406</v>
      </c>
      <c r="AM1007" s="3"/>
      <c r="AN1007" s="3"/>
      <c r="AO1007" s="3"/>
      <c r="AP1007" s="3"/>
      <c r="AQ1007" s="3"/>
      <c r="AR1007" s="90">
        <f t="shared" si="317"/>
        <v>0</v>
      </c>
      <c r="AS1007" s="91">
        <f t="shared" si="318"/>
        <v>0</v>
      </c>
      <c r="AT1007" s="89">
        <f>SUM(AS$9:AS1007)*RLR</f>
        <v>120</v>
      </c>
      <c r="AU1007" s="90">
        <f>AT1007-SUM(AW$9:AW1007)</f>
        <v>1.4735850510715096</v>
      </c>
      <c r="AV1007" s="48">
        <f t="shared" si="312"/>
        <v>0.23112480739599384</v>
      </c>
      <c r="AW1007" s="31">
        <f t="shared" si="319"/>
        <v>3.4163486500885143E-3</v>
      </c>
      <c r="AX1007" s="90">
        <f>SUM(AW$9:AW1007)*RRF</f>
        <v>82.968490464249939</v>
      </c>
      <c r="AY1007" s="96"/>
    </row>
    <row r="1008" spans="1:51" x14ac:dyDescent="0.25">
      <c r="A1008" s="14">
        <f t="shared" si="313"/>
        <v>9.99</v>
      </c>
      <c r="B1008" s="59">
        <f>IF($B$4="AY",0,IFERROR(P*INDEX('UWYr writing pattern'!$C$4:$C$18,MATCH('Extended model w.Calcs'!$A1008,'UWYr writing pattern'!$A$4:$A$18,0)) / 25,B1007))</f>
        <v>0</v>
      </c>
      <c r="C1008" s="36">
        <f t="shared" si="314"/>
        <v>2.3745806835682509E-71</v>
      </c>
      <c r="E1008" s="48">
        <f t="shared" si="300"/>
        <v>29.97</v>
      </c>
      <c r="F1008" s="34">
        <f t="shared" si="315"/>
        <v>1.0147722761352188E-71</v>
      </c>
      <c r="G1008" s="31">
        <f>SUM($F$9:F1008)*RLR</f>
        <v>119.99999999999996</v>
      </c>
      <c r="H1008" s="32"/>
      <c r="I1008" s="36">
        <f>G1008-SUM($L$9:L1008)</f>
        <v>2.8970934161352915</v>
      </c>
      <c r="K1008" s="48">
        <f t="shared" si="301"/>
        <v>0.23094688221709006</v>
      </c>
      <c r="L1008" s="31">
        <f t="shared" si="316"/>
        <v>6.7114133192323483E-3</v>
      </c>
      <c r="M1008" s="36">
        <f>SUM($L$9:L1008)*RRF</f>
        <v>81.972034608705258</v>
      </c>
      <c r="N1008" s="33"/>
      <c r="O1008" s="36">
        <f t="shared" si="302"/>
        <v>84.869128024840549</v>
      </c>
      <c r="P1008" s="33"/>
      <c r="Q1008" s="33"/>
      <c r="R1008" s="33"/>
      <c r="S1008" s="33"/>
      <c r="T1008" s="33"/>
      <c r="U1008" s="33"/>
      <c r="V1008" s="33"/>
      <c r="W1008" s="31">
        <f t="shared" si="303"/>
        <v>1.9946477741973307E-71</v>
      </c>
      <c r="X1008" s="31">
        <f t="shared" si="304"/>
        <v>2.0279653912947038</v>
      </c>
      <c r="Y1008" s="31">
        <f t="shared" si="305"/>
        <v>2.0279653912947038</v>
      </c>
      <c r="Z1008" s="31">
        <f t="shared" si="306"/>
        <v>-0.86912802484054907</v>
      </c>
      <c r="AA1008" s="31"/>
      <c r="AB1008" s="31"/>
      <c r="AC1008" s="31"/>
      <c r="AD1008" s="31"/>
      <c r="AE1008" s="31"/>
      <c r="AF1008" s="31"/>
      <c r="AG1008" s="31"/>
      <c r="AH1008" s="33">
        <f t="shared" si="307"/>
        <v>0.97585755486553882</v>
      </c>
      <c r="AI1008" s="33">
        <f t="shared" si="308"/>
        <v>1.0103467622004827</v>
      </c>
      <c r="AJ1008" s="33">
        <f t="shared" si="309"/>
        <v>0.99999999999999967</v>
      </c>
      <c r="AK1008" s="95">
        <f t="shared" si="310"/>
        <v>0.98768211029889275</v>
      </c>
      <c r="AL1008" s="3">
        <f t="shared" si="311"/>
        <v>0.98774850641282996</v>
      </c>
      <c r="AM1008" s="3"/>
      <c r="AN1008" s="3"/>
      <c r="AO1008" s="3"/>
      <c r="AP1008" s="3"/>
      <c r="AQ1008" s="3"/>
      <c r="AR1008" s="90">
        <f t="shared" si="317"/>
        <v>0</v>
      </c>
      <c r="AS1008" s="91">
        <f t="shared" si="318"/>
        <v>0</v>
      </c>
      <c r="AT1008" s="89">
        <f>SUM(AS$9:AS1008)*RLR</f>
        <v>120</v>
      </c>
      <c r="AU1008" s="90">
        <f>AT1008-SUM(AW$9:AW1008)</f>
        <v>1.4701792304604027</v>
      </c>
      <c r="AV1008" s="48">
        <f t="shared" si="312"/>
        <v>0.23094688221709006</v>
      </c>
      <c r="AW1008" s="31">
        <f t="shared" si="319"/>
        <v>3.4058206111051842E-3</v>
      </c>
      <c r="AX1008" s="90">
        <f>SUM(AW$9:AW1008)*RRF</f>
        <v>82.97087453867772</v>
      </c>
      <c r="AY1008" s="96"/>
    </row>
    <row r="1009" spans="1:51" x14ac:dyDescent="0.25">
      <c r="A1009" s="14">
        <f t="shared" si="313"/>
        <v>10</v>
      </c>
      <c r="B1009" s="59">
        <f>IF($B$4="AY",0,IFERROR(P*INDEX('UWYr writing pattern'!$C$4:$C$18,MATCH('Extended model w.Calcs'!$A1009,'UWYr writing pattern'!$A$4:$A$18,0)) / 25,B1008))</f>
        <v>0</v>
      </c>
      <c r="C1009" s="36">
        <f t="shared" si="314"/>
        <v>1.6629188527028461E-71</v>
      </c>
      <c r="E1009" s="48">
        <f t="shared" si="300"/>
        <v>30</v>
      </c>
      <c r="F1009" s="34">
        <f t="shared" si="315"/>
        <v>7.1166183086540478E-72</v>
      </c>
      <c r="G1009" s="31">
        <f>SUM($F$9:F1009)*RLR</f>
        <v>119.99999999999996</v>
      </c>
      <c r="H1009" s="32"/>
      <c r="I1009" s="36">
        <f>G1009-SUM($L$9:L1009)</f>
        <v>2.8904026692158169</v>
      </c>
      <c r="K1009" s="48">
        <f t="shared" si="301"/>
        <v>0.23076923076923078</v>
      </c>
      <c r="L1009" s="31">
        <f t="shared" si="316"/>
        <v>6.6907469194810425E-3</v>
      </c>
      <c r="M1009" s="36">
        <f>SUM($L$9:L1009)*RRF</f>
        <v>81.976718131548893</v>
      </c>
      <c r="N1009" s="33"/>
      <c r="O1009" s="36">
        <f t="shared" si="302"/>
        <v>84.86712080076471</v>
      </c>
      <c r="P1009" s="33"/>
      <c r="Q1009" s="33"/>
      <c r="R1009" s="33"/>
      <c r="S1009" s="33"/>
      <c r="T1009" s="33"/>
      <c r="U1009" s="33"/>
      <c r="V1009" s="33"/>
      <c r="W1009" s="31">
        <f t="shared" si="303"/>
        <v>1.3968518362703905E-71</v>
      </c>
      <c r="X1009" s="31">
        <f t="shared" si="304"/>
        <v>2.0232818684510718</v>
      </c>
      <c r="Y1009" s="31">
        <f t="shared" si="305"/>
        <v>2.0232818684510718</v>
      </c>
      <c r="Z1009" s="31">
        <f t="shared" si="306"/>
        <v>-0.86712080076470954</v>
      </c>
      <c r="AA1009" s="31"/>
      <c r="AB1009" s="31"/>
      <c r="AC1009" s="31"/>
      <c r="AD1009" s="31"/>
      <c r="AE1009" s="31"/>
      <c r="AF1009" s="31"/>
      <c r="AG1009" s="31"/>
      <c r="AH1009" s="33">
        <f t="shared" si="307"/>
        <v>0.97591331108986779</v>
      </c>
      <c r="AI1009" s="33">
        <f t="shared" si="308"/>
        <v>1.0103228666757704</v>
      </c>
      <c r="AJ1009" s="33">
        <f t="shared" si="309"/>
        <v>0.99999999999999967</v>
      </c>
      <c r="AK1009" s="95">
        <f t="shared" si="310"/>
        <v>0.98771051433773327</v>
      </c>
      <c r="AL1009" s="3">
        <f t="shared" si="311"/>
        <v>0.98777680085529462</v>
      </c>
      <c r="AM1009" s="3"/>
      <c r="AN1009" s="3"/>
      <c r="AO1009" s="3"/>
      <c r="AP1009" s="3"/>
      <c r="AQ1009" s="3"/>
      <c r="AR1009" s="90">
        <f t="shared" si="317"/>
        <v>0</v>
      </c>
      <c r="AS1009" s="91">
        <f t="shared" si="318"/>
        <v>0</v>
      </c>
      <c r="AT1009" s="89">
        <f>SUM(AS$9:AS1009)*RLR</f>
        <v>120</v>
      </c>
      <c r="AU1009" s="90">
        <f>AT1009-SUM(AW$9:AW1009)</f>
        <v>1.4667838973646496</v>
      </c>
      <c r="AV1009" s="48">
        <f t="shared" si="312"/>
        <v>0.23076923076923078</v>
      </c>
      <c r="AW1009" s="31">
        <f t="shared" si="319"/>
        <v>3.3953330957515074E-3</v>
      </c>
      <c r="AX1009" s="90">
        <f>SUM(AW$9:AW1009)*RRF</f>
        <v>82.973251271844745</v>
      </c>
      <c r="AY1009" s="96"/>
    </row>
  </sheetData>
  <mergeCells count="4">
    <mergeCell ref="A6:O6"/>
    <mergeCell ref="W6:Z6"/>
    <mergeCell ref="AH6:AL6"/>
    <mergeCell ref="AR6:AX6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30</vt:i4>
      </vt:variant>
    </vt:vector>
  </HeadingPairs>
  <TitlesOfParts>
    <vt:vector size="36" baseType="lpstr">
      <vt:lpstr>READ ME</vt:lpstr>
      <vt:lpstr>UWYr writing pattern</vt:lpstr>
      <vt:lpstr>Baseline model</vt:lpstr>
      <vt:lpstr>Extended model</vt:lpstr>
      <vt:lpstr>Baseline model w.Calcs</vt:lpstr>
      <vt:lpstr>Extended model w.Calcs</vt:lpstr>
      <vt:lpstr>'Extended model'!Ber</vt:lpstr>
      <vt:lpstr>'Extended model w.Calcs'!Ber</vt:lpstr>
      <vt:lpstr>'Extended model'!Bp_1</vt:lpstr>
      <vt:lpstr>'Extended model w.Calcs'!Bp_1</vt:lpstr>
      <vt:lpstr>'Extended model'!Bp_2</vt:lpstr>
      <vt:lpstr>'Extended model w.Calcs'!Bp_2</vt:lpstr>
      <vt:lpstr>'Baseline model'!delt.t</vt:lpstr>
      <vt:lpstr>'Baseline model w.Calcs'!delt.t</vt:lpstr>
      <vt:lpstr>'Extended model'!delt.t</vt:lpstr>
      <vt:lpstr>'Extended model w.Calcs'!delt.t</vt:lpstr>
      <vt:lpstr>'Baseline model'!ker</vt:lpstr>
      <vt:lpstr>'Baseline model w.Calcs'!ker</vt:lpstr>
      <vt:lpstr>'Baseline model'!kp</vt:lpstr>
      <vt:lpstr>'Baseline model w.Calcs'!kp</vt:lpstr>
      <vt:lpstr>'Extended model'!kp</vt:lpstr>
      <vt:lpstr>'Baseline model'!P</vt:lpstr>
      <vt:lpstr>'Baseline model w.Calcs'!P</vt:lpstr>
      <vt:lpstr>'Extended model'!P</vt:lpstr>
      <vt:lpstr>'Extended model w.Calcs'!P</vt:lpstr>
      <vt:lpstr>'Baseline model'!Print_Area</vt:lpstr>
      <vt:lpstr>'Extended model'!Print_Area</vt:lpstr>
      <vt:lpstr>'READ ME'!Print_Area</vt:lpstr>
      <vt:lpstr>'Baseline model'!RLR</vt:lpstr>
      <vt:lpstr>'Baseline model w.Calcs'!RLR</vt:lpstr>
      <vt:lpstr>'Extended model'!RLR</vt:lpstr>
      <vt:lpstr>'Extended model w.Calcs'!RLR</vt:lpstr>
      <vt:lpstr>'Baseline model'!RRF</vt:lpstr>
      <vt:lpstr>'Baseline model w.Calcs'!RRF</vt:lpstr>
      <vt:lpstr>'Extended model'!RRF</vt:lpstr>
      <vt:lpstr>'Extended model w.Calcs'!RRF</vt:lpstr>
    </vt:vector>
  </TitlesOfParts>
  <Company>Liberty Mutual Insurance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Jake (London-LIU)</dc:creator>
  <cp:lastModifiedBy>Morris, Jake (London-LIU)</cp:lastModifiedBy>
  <cp:lastPrinted>2016-05-18T13:49:23Z</cp:lastPrinted>
  <dcterms:created xsi:type="dcterms:W3CDTF">2015-09-24T17:00:15Z</dcterms:created>
  <dcterms:modified xsi:type="dcterms:W3CDTF">2016-08-12T17:05:04Z</dcterms:modified>
</cp:coreProperties>
</file>